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home.ansatt.ntnu.no\tanjamat\Desktop\rammefordelingsmodellen\Attachments\"/>
    </mc:Choice>
  </mc:AlternateContent>
  <bookViews>
    <workbookView xWindow="0" yWindow="0" windowWidth="23040" windowHeight="10635" firstSheet="1" activeTab="1"/>
  </bookViews>
  <sheets>
    <sheet name="Endringslogg" sheetId="64" state="hidden" r:id="rId1"/>
    <sheet name="Enheter, modell og år" sheetId="1" r:id="rId2"/>
    <sheet name="Oppslag" sheetId="56" state="hidden" r:id="rId3"/>
    <sheet name="Historikk" sheetId="70" r:id="rId4"/>
    <sheet name="Utdanningsbev lokal mod" sheetId="6" state="hidden" r:id="rId5"/>
    <sheet name="Forskningsbev lokal mod" sheetId="18" state="hidden" r:id="rId6"/>
    <sheet name="Utdanningsdata" sheetId="3" r:id="rId7"/>
    <sheet name="Forskningsdata" sheetId="8" r:id="rId8"/>
    <sheet name="Tot bev lokal modell" sheetId="23" state="hidden" r:id="rId9"/>
    <sheet name="Sentrale parametere" sheetId="4" r:id="rId10"/>
    <sheet name="Utvikling basis" sheetId="63" r:id="rId11"/>
    <sheet name="SO-bevilgning" sheetId="65" r:id="rId12"/>
    <sheet name="Utviklingsbaner" sheetId="14" r:id="rId13"/>
    <sheet name="Prediksjon lukket ramme" sheetId="67" r:id="rId14"/>
    <sheet name="Utdanningsbev overord mod" sheetId="2" state="hidden" r:id="rId15"/>
    <sheet name="Forskningsbev overord mod" sheetId="7" state="hidden" r:id="rId16"/>
    <sheet name="Output tabeller" sheetId="29" r:id="rId17"/>
    <sheet name="Oppsummert om valg" sheetId="50" state="hidden" r:id="rId18"/>
    <sheet name="Vekst kommende budsjettår" sheetId="66" r:id="rId19"/>
    <sheet name="Vekst egendefinert" sheetId="58" r:id="rId20"/>
    <sheet name="Pivot oppsummert" sheetId="28" state="hidden" r:id="rId21"/>
    <sheet name="Pivot detaljert" sheetId="72" state="hidden" r:id="rId22"/>
    <sheet name="Oppsummert liste hele tall" sheetId="43" state="hidden" r:id="rId23"/>
    <sheet name="Tot bev overordnet modell" sheetId="13" state="hidden" r:id="rId24"/>
    <sheet name="Oppsummert liste" sheetId="26" state="hidden" r:id="rId25"/>
    <sheet name="Liste detaljert wide" sheetId="68" state="hidden" r:id="rId26"/>
    <sheet name="Liste detaljert long" sheetId="75" state="hidden" r:id="rId27"/>
    <sheet name="Pivot detaljert 2" sheetId="76" r:id="rId28"/>
    <sheet name="Def" sheetId="77" state="hidden" r:id="rId29"/>
  </sheets>
  <definedNames>
    <definedName name="_xlnm._FilterDatabase" localSheetId="25" hidden="1">'Liste detaljert wide'!$A$1:$Q$541</definedName>
    <definedName name="_xlnm._FilterDatabase" localSheetId="24" hidden="1">'Oppsummert liste'!$A$1:$T$541</definedName>
    <definedName name="_xlnm._FilterDatabase" localSheetId="22" hidden="1">'Oppsummert liste hele tall'!$A$1:$N$321</definedName>
    <definedName name="_xlnm._FilterDatabase" localSheetId="6" hidden="1">Utdanningsdata!$A$1:$W$876</definedName>
    <definedName name="_xlcn.WorksheetConnection_OppsummertlisteheletallA1Q3211" hidden="1">'Oppsummert liste hele tall'!$A$1:$N$321</definedName>
    <definedName name="Ja_Nei">Oppslag!$A$2:$A$3</definedName>
    <definedName name="Kalibreringsalt" localSheetId="18">'Sentrale parametere'!#REF!</definedName>
    <definedName name="Kalibreringsalt">'Sentrale parametere'!#REF!</definedName>
    <definedName name="Type_enhet">Oppslag!$D$2:$D$4</definedName>
  </definedNames>
  <calcPr calcId="162913"/>
  <pivotCaches>
    <pivotCache cacheId="0" r:id="rId30"/>
    <pivotCache cacheId="1" r:id="rId31"/>
    <pivotCache cacheId="2" r:id="rId3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mråde" name="Område" connection="WorksheetConnection_Oppsummert liste hele tall!$A$1:$Q$321"/>
        </x15:modelTables>
      </x15:dataModel>
    </ext>
  </extLst>
</workbook>
</file>

<file path=xl/calcChain.xml><?xml version="1.0" encoding="utf-8"?>
<calcChain xmlns="http://schemas.openxmlformats.org/spreadsheetml/2006/main">
  <c r="B70" i="70" l="1"/>
  <c r="J102" i="70" l="1"/>
  <c r="M73" i="70"/>
  <c r="I102" i="70"/>
  <c r="M74" i="70"/>
  <c r="G72" i="70"/>
  <c r="B39" i="6"/>
  <c r="C39" i="6"/>
  <c r="D39" i="6"/>
  <c r="E39" i="6"/>
  <c r="I39" i="6" s="1"/>
  <c r="M39" i="6" s="1"/>
  <c r="Q39" i="6" s="1"/>
  <c r="U39" i="6" s="1"/>
  <c r="Y39" i="6" s="1"/>
  <c r="AC39" i="6" s="1"/>
  <c r="AG39" i="6" s="1"/>
  <c r="F39" i="6"/>
  <c r="G39" i="6"/>
  <c r="H39" i="6"/>
  <c r="J39" i="6"/>
  <c r="K39" i="6"/>
  <c r="L39" i="6"/>
  <c r="N39" i="6"/>
  <c r="O39" i="6"/>
  <c r="P39" i="6"/>
  <c r="R39" i="6"/>
  <c r="S39" i="6"/>
  <c r="T39" i="6"/>
  <c r="V39" i="6"/>
  <c r="W39" i="6"/>
  <c r="X39" i="6"/>
  <c r="Z39" i="6"/>
  <c r="AA39" i="6"/>
  <c r="AB39" i="6"/>
  <c r="AD39" i="6"/>
  <c r="AE39" i="6"/>
  <c r="AF39" i="6"/>
  <c r="E40" i="6"/>
  <c r="F40" i="6"/>
  <c r="G40" i="6"/>
  <c r="H40" i="6"/>
  <c r="I40" i="6"/>
  <c r="J40" i="6"/>
  <c r="K40" i="6"/>
  <c r="L40" i="6"/>
  <c r="P40" i="6" s="1"/>
  <c r="T40" i="6" s="1"/>
  <c r="X40" i="6" s="1"/>
  <c r="AB40" i="6" s="1"/>
  <c r="AF40" i="6" s="1"/>
  <c r="M40" i="6"/>
  <c r="N40" i="6"/>
  <c r="O40" i="6"/>
  <c r="Q40" i="6"/>
  <c r="U40" i="6" s="1"/>
  <c r="Y40" i="6" s="1"/>
  <c r="AC40" i="6" s="1"/>
  <c r="AG40" i="6" s="1"/>
  <c r="R40" i="6"/>
  <c r="S40" i="6"/>
  <c r="V40" i="6"/>
  <c r="W40" i="6"/>
  <c r="Z40" i="6"/>
  <c r="AA40" i="6"/>
  <c r="AD40" i="6"/>
  <c r="AE40" i="6"/>
  <c r="A41" i="6"/>
  <c r="A42" i="6"/>
  <c r="A43" i="6"/>
  <c r="A44" i="6"/>
  <c r="B44" i="6" s="1"/>
  <c r="A45" i="6"/>
  <c r="B45" i="6" s="1"/>
  <c r="B8" i="6" s="1"/>
  <c r="C45" i="6"/>
  <c r="D45" i="6"/>
  <c r="H45" i="6" s="1"/>
  <c r="A46" i="6"/>
  <c r="D46" i="6" s="1"/>
  <c r="A47" i="6"/>
  <c r="A48" i="6"/>
  <c r="D48" i="6" s="1"/>
  <c r="A49" i="6"/>
  <c r="C49" i="6" s="1"/>
  <c r="B49" i="6"/>
  <c r="B12" i="6" s="1"/>
  <c r="A50" i="6"/>
  <c r="A51" i="6"/>
  <c r="A52" i="6"/>
  <c r="A53" i="6"/>
  <c r="B53" i="6" s="1"/>
  <c r="F53" i="6" s="1"/>
  <c r="D53" i="6"/>
  <c r="H53" i="6" s="1"/>
  <c r="A54" i="6"/>
  <c r="B54" i="6"/>
  <c r="B17" i="6" s="1"/>
  <c r="C54" i="6"/>
  <c r="G54" i="6" s="1"/>
  <c r="D54" i="6"/>
  <c r="H54" i="6" s="1"/>
  <c r="A55" i="6"/>
  <c r="D55" i="6" s="1"/>
  <c r="H55" i="6" s="1"/>
  <c r="A56" i="6"/>
  <c r="B56" i="6" s="1"/>
  <c r="F56" i="6" s="1"/>
  <c r="A57" i="6"/>
  <c r="A58" i="6"/>
  <c r="B58" i="6" s="1"/>
  <c r="B21" i="6" s="1"/>
  <c r="A59" i="6"/>
  <c r="D59" i="6" s="1"/>
  <c r="H59" i="6" s="1"/>
  <c r="C59" i="6"/>
  <c r="G59" i="6" s="1"/>
  <c r="K59" i="6" s="1"/>
  <c r="A60" i="6"/>
  <c r="B60" i="6" s="1"/>
  <c r="F60" i="6" s="1"/>
  <c r="A61" i="6"/>
  <c r="B61" i="6" s="1"/>
  <c r="F61" i="6" s="1"/>
  <c r="D61" i="6"/>
  <c r="H61" i="6" s="1"/>
  <c r="A62" i="6"/>
  <c r="D62" i="6" s="1"/>
  <c r="H62" i="6" s="1"/>
  <c r="B62" i="6"/>
  <c r="B25" i="6" s="1"/>
  <c r="C62" i="6"/>
  <c r="G62" i="6" s="1"/>
  <c r="A63" i="6"/>
  <c r="A64" i="6"/>
  <c r="C64" i="6" s="1"/>
  <c r="G64" i="6" s="1"/>
  <c r="B64" i="6"/>
  <c r="F64" i="6" s="1"/>
  <c r="J64" i="6" s="1"/>
  <c r="A65" i="6"/>
  <c r="D65" i="6" s="1"/>
  <c r="H65" i="6" s="1"/>
  <c r="B65" i="6"/>
  <c r="F65" i="6" s="1"/>
  <c r="C65" i="6"/>
  <c r="G65" i="6" s="1"/>
  <c r="A66" i="6"/>
  <c r="C66" i="6"/>
  <c r="G66" i="6" s="1"/>
  <c r="A67" i="6"/>
  <c r="C67" i="6" s="1"/>
  <c r="G67" i="6" s="1"/>
  <c r="K67" i="6" s="1"/>
  <c r="B67" i="6"/>
  <c r="F67" i="6" s="1"/>
  <c r="A68" i="6"/>
  <c r="B68" i="6" s="1"/>
  <c r="F68" i="6" s="1"/>
  <c r="A69" i="6"/>
  <c r="B69" i="6" s="1"/>
  <c r="F69" i="6" s="1"/>
  <c r="A70" i="6"/>
  <c r="D70" i="6" s="1"/>
  <c r="H70" i="6" s="1"/>
  <c r="C70" i="6"/>
  <c r="G70" i="6" s="1"/>
  <c r="I72" i="6"/>
  <c r="M72" i="6"/>
  <c r="Q72" i="6"/>
  <c r="U72" i="6"/>
  <c r="Y72" i="6"/>
  <c r="AC72" i="6"/>
  <c r="AG72" i="6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B40" i="18"/>
  <c r="B39" i="18"/>
  <c r="H41" i="18"/>
  <c r="I41" i="18"/>
  <c r="J41" i="18"/>
  <c r="K41" i="18"/>
  <c r="N41" i="18"/>
  <c r="O41" i="18"/>
  <c r="P41" i="18"/>
  <c r="Q41" i="18"/>
  <c r="T41" i="18"/>
  <c r="U41" i="18"/>
  <c r="V41" i="18"/>
  <c r="W41" i="18"/>
  <c r="Z41" i="18"/>
  <c r="AA41" i="18"/>
  <c r="AB41" i="18"/>
  <c r="AC41" i="18"/>
  <c r="AF41" i="18"/>
  <c r="AG41" i="18"/>
  <c r="AH41" i="18"/>
  <c r="AI41" i="18"/>
  <c r="AL41" i="18"/>
  <c r="AM41" i="18"/>
  <c r="AN41" i="18"/>
  <c r="AO41" i="18"/>
  <c r="AR41" i="18"/>
  <c r="AS41" i="18"/>
  <c r="AT41" i="18"/>
  <c r="AU41" i="18"/>
  <c r="H42" i="18"/>
  <c r="I42" i="18"/>
  <c r="J42" i="18"/>
  <c r="K42" i="18"/>
  <c r="N42" i="18"/>
  <c r="O42" i="18"/>
  <c r="P42" i="18"/>
  <c r="Q42" i="18"/>
  <c r="T42" i="18"/>
  <c r="U42" i="18"/>
  <c r="V42" i="18"/>
  <c r="W42" i="18"/>
  <c r="Z42" i="18"/>
  <c r="AA42" i="18"/>
  <c r="AB42" i="18"/>
  <c r="AC42" i="18"/>
  <c r="AF42" i="18"/>
  <c r="AG42" i="18"/>
  <c r="AH42" i="18"/>
  <c r="AI42" i="18"/>
  <c r="AL42" i="18"/>
  <c r="AM42" i="18"/>
  <c r="AN42" i="18"/>
  <c r="AO42" i="18"/>
  <c r="AR42" i="18"/>
  <c r="AS42" i="18"/>
  <c r="AT42" i="18"/>
  <c r="AU42" i="18"/>
  <c r="H43" i="18"/>
  <c r="I43" i="18"/>
  <c r="J43" i="18"/>
  <c r="K43" i="18"/>
  <c r="N43" i="18"/>
  <c r="O43" i="18"/>
  <c r="P43" i="18"/>
  <c r="Q43" i="18"/>
  <c r="T43" i="18"/>
  <c r="U43" i="18"/>
  <c r="V43" i="18"/>
  <c r="W43" i="18"/>
  <c r="Z43" i="18"/>
  <c r="AA43" i="18"/>
  <c r="AB43" i="18"/>
  <c r="AC43" i="18"/>
  <c r="AF43" i="18"/>
  <c r="AG43" i="18"/>
  <c r="AH43" i="18"/>
  <c r="AI43" i="18"/>
  <c r="AL43" i="18"/>
  <c r="AM43" i="18"/>
  <c r="AN43" i="18"/>
  <c r="AO43" i="18"/>
  <c r="AR43" i="18"/>
  <c r="AS43" i="18"/>
  <c r="AT43" i="18"/>
  <c r="AU43" i="18"/>
  <c r="H44" i="18"/>
  <c r="I44" i="18"/>
  <c r="J44" i="18"/>
  <c r="K44" i="18"/>
  <c r="N44" i="18"/>
  <c r="O44" i="18"/>
  <c r="P44" i="18"/>
  <c r="Q44" i="18"/>
  <c r="T44" i="18"/>
  <c r="U44" i="18"/>
  <c r="V44" i="18"/>
  <c r="W44" i="18"/>
  <c r="Z44" i="18"/>
  <c r="AA44" i="18"/>
  <c r="AB44" i="18"/>
  <c r="AC44" i="18"/>
  <c r="AF44" i="18"/>
  <c r="AG44" i="18"/>
  <c r="AH44" i="18"/>
  <c r="AI44" i="18"/>
  <c r="AL44" i="18"/>
  <c r="AM44" i="18"/>
  <c r="AN44" i="18"/>
  <c r="AO44" i="18"/>
  <c r="AR44" i="18"/>
  <c r="AS44" i="18"/>
  <c r="AT44" i="18"/>
  <c r="AU44" i="18"/>
  <c r="H45" i="18"/>
  <c r="I45" i="18"/>
  <c r="J45" i="18"/>
  <c r="K45" i="18"/>
  <c r="N45" i="18"/>
  <c r="O45" i="18"/>
  <c r="P45" i="18"/>
  <c r="Q45" i="18"/>
  <c r="T45" i="18"/>
  <c r="U45" i="18"/>
  <c r="V45" i="18"/>
  <c r="W45" i="18"/>
  <c r="Z45" i="18"/>
  <c r="AA45" i="18"/>
  <c r="AB45" i="18"/>
  <c r="AC45" i="18"/>
  <c r="AF45" i="18"/>
  <c r="AG45" i="18"/>
  <c r="AH45" i="18"/>
  <c r="AI45" i="18"/>
  <c r="AL45" i="18"/>
  <c r="AM45" i="18"/>
  <c r="AN45" i="18"/>
  <c r="AO45" i="18"/>
  <c r="AR45" i="18"/>
  <c r="AS45" i="18"/>
  <c r="AT45" i="18"/>
  <c r="AU45" i="18"/>
  <c r="H46" i="18"/>
  <c r="I46" i="18"/>
  <c r="J46" i="18"/>
  <c r="K46" i="18"/>
  <c r="N46" i="18"/>
  <c r="O46" i="18"/>
  <c r="P46" i="18"/>
  <c r="Q46" i="18"/>
  <c r="T46" i="18"/>
  <c r="U46" i="18"/>
  <c r="V46" i="18"/>
  <c r="W46" i="18"/>
  <c r="Z46" i="18"/>
  <c r="AA46" i="18"/>
  <c r="AB46" i="18"/>
  <c r="AC46" i="18"/>
  <c r="AF46" i="18"/>
  <c r="AG46" i="18"/>
  <c r="AH46" i="18"/>
  <c r="AI46" i="18"/>
  <c r="AL46" i="18"/>
  <c r="AM46" i="18"/>
  <c r="AN46" i="18"/>
  <c r="AO46" i="18"/>
  <c r="AR46" i="18"/>
  <c r="AS46" i="18"/>
  <c r="AT46" i="18"/>
  <c r="AU46" i="18"/>
  <c r="H47" i="18"/>
  <c r="I47" i="18"/>
  <c r="J47" i="18"/>
  <c r="K47" i="18"/>
  <c r="N47" i="18"/>
  <c r="O47" i="18"/>
  <c r="P47" i="18"/>
  <c r="Q47" i="18"/>
  <c r="T47" i="18"/>
  <c r="U47" i="18"/>
  <c r="V47" i="18"/>
  <c r="W47" i="18"/>
  <c r="Z47" i="18"/>
  <c r="AA47" i="18"/>
  <c r="AB47" i="18"/>
  <c r="AC47" i="18"/>
  <c r="AF47" i="18"/>
  <c r="AG47" i="18"/>
  <c r="AH47" i="18"/>
  <c r="AI47" i="18"/>
  <c r="AL47" i="18"/>
  <c r="AM47" i="18"/>
  <c r="AN47" i="18"/>
  <c r="AO47" i="18"/>
  <c r="AR47" i="18"/>
  <c r="AS47" i="18"/>
  <c r="AT47" i="18"/>
  <c r="AU47" i="18"/>
  <c r="H48" i="18"/>
  <c r="I48" i="18"/>
  <c r="J48" i="18"/>
  <c r="K48" i="18"/>
  <c r="N48" i="18"/>
  <c r="O48" i="18"/>
  <c r="P48" i="18"/>
  <c r="Q48" i="18"/>
  <c r="T48" i="18"/>
  <c r="U48" i="18"/>
  <c r="V48" i="18"/>
  <c r="W48" i="18"/>
  <c r="Z48" i="18"/>
  <c r="AA48" i="18"/>
  <c r="AB48" i="18"/>
  <c r="AC48" i="18"/>
  <c r="AF48" i="18"/>
  <c r="AG48" i="18"/>
  <c r="AH48" i="18"/>
  <c r="AI48" i="18"/>
  <c r="AL48" i="18"/>
  <c r="AM48" i="18"/>
  <c r="AN48" i="18"/>
  <c r="AO48" i="18"/>
  <c r="AR48" i="18"/>
  <c r="AS48" i="18"/>
  <c r="AT48" i="18"/>
  <c r="AU48" i="18"/>
  <c r="H49" i="18"/>
  <c r="I49" i="18"/>
  <c r="J49" i="18"/>
  <c r="K49" i="18"/>
  <c r="N49" i="18"/>
  <c r="O49" i="18"/>
  <c r="P49" i="18"/>
  <c r="Q49" i="18"/>
  <c r="T49" i="18"/>
  <c r="U49" i="18"/>
  <c r="V49" i="18"/>
  <c r="W49" i="18"/>
  <c r="Z49" i="18"/>
  <c r="AA49" i="18"/>
  <c r="AB49" i="18"/>
  <c r="AC49" i="18"/>
  <c r="AF49" i="18"/>
  <c r="AG49" i="18"/>
  <c r="AH49" i="18"/>
  <c r="AI49" i="18"/>
  <c r="AL49" i="18"/>
  <c r="AM49" i="18"/>
  <c r="AN49" i="18"/>
  <c r="AO49" i="18"/>
  <c r="AR49" i="18"/>
  <c r="AS49" i="18"/>
  <c r="AT49" i="18"/>
  <c r="AU49" i="18"/>
  <c r="H50" i="18"/>
  <c r="I50" i="18"/>
  <c r="J50" i="18"/>
  <c r="K50" i="18"/>
  <c r="N50" i="18"/>
  <c r="O50" i="18"/>
  <c r="P50" i="18"/>
  <c r="Q50" i="18"/>
  <c r="T50" i="18"/>
  <c r="U50" i="18"/>
  <c r="V50" i="18"/>
  <c r="W50" i="18"/>
  <c r="Z50" i="18"/>
  <c r="AA50" i="18"/>
  <c r="AB50" i="18"/>
  <c r="AC50" i="18"/>
  <c r="AF50" i="18"/>
  <c r="AG50" i="18"/>
  <c r="AH50" i="18"/>
  <c r="AI50" i="18"/>
  <c r="AL50" i="18"/>
  <c r="AM50" i="18"/>
  <c r="AN50" i="18"/>
  <c r="AO50" i="18"/>
  <c r="AR50" i="18"/>
  <c r="AS50" i="18"/>
  <c r="AT50" i="18"/>
  <c r="AU50" i="18"/>
  <c r="H51" i="18"/>
  <c r="I51" i="18"/>
  <c r="J51" i="18"/>
  <c r="K51" i="18"/>
  <c r="N51" i="18"/>
  <c r="O51" i="18"/>
  <c r="P51" i="18"/>
  <c r="Q51" i="18"/>
  <c r="T51" i="18"/>
  <c r="U51" i="18"/>
  <c r="V51" i="18"/>
  <c r="W51" i="18"/>
  <c r="Z51" i="18"/>
  <c r="AA51" i="18"/>
  <c r="AB51" i="18"/>
  <c r="AC51" i="18"/>
  <c r="AF51" i="18"/>
  <c r="AG51" i="18"/>
  <c r="AH51" i="18"/>
  <c r="AI51" i="18"/>
  <c r="AL51" i="18"/>
  <c r="AM51" i="18"/>
  <c r="AN51" i="18"/>
  <c r="AO51" i="18"/>
  <c r="AR51" i="18"/>
  <c r="AS51" i="18"/>
  <c r="AT51" i="18"/>
  <c r="AU51" i="18"/>
  <c r="H52" i="18"/>
  <c r="I52" i="18"/>
  <c r="J52" i="18"/>
  <c r="K52" i="18"/>
  <c r="N52" i="18"/>
  <c r="O52" i="18"/>
  <c r="P52" i="18"/>
  <c r="Q52" i="18"/>
  <c r="T52" i="18"/>
  <c r="U52" i="18"/>
  <c r="V52" i="18"/>
  <c r="W52" i="18"/>
  <c r="Z52" i="18"/>
  <c r="AA52" i="18"/>
  <c r="AB52" i="18"/>
  <c r="AC52" i="18"/>
  <c r="AF52" i="18"/>
  <c r="AG52" i="18"/>
  <c r="AH52" i="18"/>
  <c r="AI52" i="18"/>
  <c r="AL52" i="18"/>
  <c r="AM52" i="18"/>
  <c r="AN52" i="18"/>
  <c r="AO52" i="18"/>
  <c r="AR52" i="18"/>
  <c r="AS52" i="18"/>
  <c r="AT52" i="18"/>
  <c r="AU52" i="18"/>
  <c r="H53" i="18"/>
  <c r="I53" i="18"/>
  <c r="J53" i="18"/>
  <c r="K53" i="18"/>
  <c r="N53" i="18"/>
  <c r="O53" i="18"/>
  <c r="P53" i="18"/>
  <c r="Q53" i="18"/>
  <c r="T53" i="18"/>
  <c r="U53" i="18"/>
  <c r="V53" i="18"/>
  <c r="W53" i="18"/>
  <c r="Z53" i="18"/>
  <c r="AA53" i="18"/>
  <c r="AB53" i="18"/>
  <c r="AC53" i="18"/>
  <c r="AF53" i="18"/>
  <c r="AG53" i="18"/>
  <c r="AH53" i="18"/>
  <c r="AI53" i="18"/>
  <c r="AL53" i="18"/>
  <c r="AM53" i="18"/>
  <c r="AN53" i="18"/>
  <c r="AO53" i="18"/>
  <c r="AR53" i="18"/>
  <c r="AS53" i="18"/>
  <c r="AT53" i="18"/>
  <c r="AU53" i="18"/>
  <c r="H54" i="18"/>
  <c r="I54" i="18"/>
  <c r="J54" i="18"/>
  <c r="K54" i="18"/>
  <c r="N54" i="18"/>
  <c r="O54" i="18"/>
  <c r="P54" i="18"/>
  <c r="Q54" i="18"/>
  <c r="T54" i="18"/>
  <c r="U54" i="18"/>
  <c r="V54" i="18"/>
  <c r="W54" i="18"/>
  <c r="Z54" i="18"/>
  <c r="AA54" i="18"/>
  <c r="AB54" i="18"/>
  <c r="AC54" i="18"/>
  <c r="AF54" i="18"/>
  <c r="AG54" i="18"/>
  <c r="AH54" i="18"/>
  <c r="AI54" i="18"/>
  <c r="AL54" i="18"/>
  <c r="AM54" i="18"/>
  <c r="AN54" i="18"/>
  <c r="AO54" i="18"/>
  <c r="AR54" i="18"/>
  <c r="AS54" i="18"/>
  <c r="AT54" i="18"/>
  <c r="AU54" i="18"/>
  <c r="H55" i="18"/>
  <c r="I55" i="18"/>
  <c r="J55" i="18"/>
  <c r="K55" i="18"/>
  <c r="N55" i="18"/>
  <c r="O55" i="18"/>
  <c r="P55" i="18"/>
  <c r="Q55" i="18"/>
  <c r="T55" i="18"/>
  <c r="U55" i="18"/>
  <c r="V55" i="18"/>
  <c r="W55" i="18"/>
  <c r="Z55" i="18"/>
  <c r="AA55" i="18"/>
  <c r="AB55" i="18"/>
  <c r="AC55" i="18"/>
  <c r="AF55" i="18"/>
  <c r="AG55" i="18"/>
  <c r="AH55" i="18"/>
  <c r="AI55" i="18"/>
  <c r="AL55" i="18"/>
  <c r="AM55" i="18"/>
  <c r="AN55" i="18"/>
  <c r="AO55" i="18"/>
  <c r="AR55" i="18"/>
  <c r="AS55" i="18"/>
  <c r="AT55" i="18"/>
  <c r="AU55" i="18"/>
  <c r="H56" i="18"/>
  <c r="I56" i="18"/>
  <c r="J56" i="18"/>
  <c r="K56" i="18"/>
  <c r="N56" i="18"/>
  <c r="O56" i="18"/>
  <c r="P56" i="18"/>
  <c r="Q56" i="18"/>
  <c r="T56" i="18"/>
  <c r="U56" i="18"/>
  <c r="V56" i="18"/>
  <c r="W56" i="18"/>
  <c r="Z56" i="18"/>
  <c r="AA56" i="18"/>
  <c r="AB56" i="18"/>
  <c r="AC56" i="18"/>
  <c r="AF56" i="18"/>
  <c r="AG56" i="18"/>
  <c r="AH56" i="18"/>
  <c r="AI56" i="18"/>
  <c r="AL56" i="18"/>
  <c r="AM56" i="18"/>
  <c r="AN56" i="18"/>
  <c r="AO56" i="18"/>
  <c r="AR56" i="18"/>
  <c r="AS56" i="18"/>
  <c r="AT56" i="18"/>
  <c r="AU56" i="18"/>
  <c r="H57" i="18"/>
  <c r="I57" i="18"/>
  <c r="J57" i="18"/>
  <c r="K57" i="18"/>
  <c r="N57" i="18"/>
  <c r="O57" i="18"/>
  <c r="P57" i="18"/>
  <c r="Q57" i="18"/>
  <c r="T57" i="18"/>
  <c r="U57" i="18"/>
  <c r="V57" i="18"/>
  <c r="W57" i="18"/>
  <c r="Z57" i="18"/>
  <c r="AA57" i="18"/>
  <c r="AB57" i="18"/>
  <c r="AC57" i="18"/>
  <c r="AF57" i="18"/>
  <c r="AG57" i="18"/>
  <c r="AH57" i="18"/>
  <c r="AI57" i="18"/>
  <c r="AL57" i="18"/>
  <c r="AM57" i="18"/>
  <c r="AN57" i="18"/>
  <c r="AO57" i="18"/>
  <c r="AR57" i="18"/>
  <c r="AS57" i="18"/>
  <c r="AT57" i="18"/>
  <c r="AU57" i="18"/>
  <c r="H58" i="18"/>
  <c r="I58" i="18"/>
  <c r="J58" i="18"/>
  <c r="K58" i="18"/>
  <c r="N58" i="18"/>
  <c r="O58" i="18"/>
  <c r="P58" i="18"/>
  <c r="Q58" i="18"/>
  <c r="T58" i="18"/>
  <c r="U58" i="18"/>
  <c r="V58" i="18"/>
  <c r="W58" i="18"/>
  <c r="Z58" i="18"/>
  <c r="AA58" i="18"/>
  <c r="AB58" i="18"/>
  <c r="AC58" i="18"/>
  <c r="AF58" i="18"/>
  <c r="AG58" i="18"/>
  <c r="AH58" i="18"/>
  <c r="AI58" i="18"/>
  <c r="AL58" i="18"/>
  <c r="AM58" i="18"/>
  <c r="AN58" i="18"/>
  <c r="AO58" i="18"/>
  <c r="AR58" i="18"/>
  <c r="AS58" i="18"/>
  <c r="AT58" i="18"/>
  <c r="AU58" i="18"/>
  <c r="H59" i="18"/>
  <c r="I59" i="18"/>
  <c r="J59" i="18"/>
  <c r="K59" i="18"/>
  <c r="N59" i="18"/>
  <c r="O59" i="18"/>
  <c r="P59" i="18"/>
  <c r="Q59" i="18"/>
  <c r="T59" i="18"/>
  <c r="U59" i="18"/>
  <c r="V59" i="18"/>
  <c r="W59" i="18"/>
  <c r="Z59" i="18"/>
  <c r="AA59" i="18"/>
  <c r="AB59" i="18"/>
  <c r="AC59" i="18"/>
  <c r="AF59" i="18"/>
  <c r="AG59" i="18"/>
  <c r="AH59" i="18"/>
  <c r="AI59" i="18"/>
  <c r="AL59" i="18"/>
  <c r="AM59" i="18"/>
  <c r="AN59" i="18"/>
  <c r="AO59" i="18"/>
  <c r="AR59" i="18"/>
  <c r="AS59" i="18"/>
  <c r="AT59" i="18"/>
  <c r="AU59" i="18"/>
  <c r="H60" i="18"/>
  <c r="I60" i="18"/>
  <c r="J60" i="18"/>
  <c r="K60" i="18"/>
  <c r="N60" i="18"/>
  <c r="O60" i="18"/>
  <c r="P60" i="18"/>
  <c r="Q60" i="18"/>
  <c r="T60" i="18"/>
  <c r="U60" i="18"/>
  <c r="V60" i="18"/>
  <c r="W60" i="18"/>
  <c r="Z60" i="18"/>
  <c r="AA60" i="18"/>
  <c r="AB60" i="18"/>
  <c r="AC60" i="18"/>
  <c r="AF60" i="18"/>
  <c r="AG60" i="18"/>
  <c r="AH60" i="18"/>
  <c r="AI60" i="18"/>
  <c r="AL60" i="18"/>
  <c r="AM60" i="18"/>
  <c r="AN60" i="18"/>
  <c r="AO60" i="18"/>
  <c r="AR60" i="18"/>
  <c r="AS60" i="18"/>
  <c r="AT60" i="18"/>
  <c r="AU60" i="18"/>
  <c r="H61" i="18"/>
  <c r="I61" i="18"/>
  <c r="J61" i="18"/>
  <c r="K61" i="18"/>
  <c r="N61" i="18"/>
  <c r="O61" i="18"/>
  <c r="P61" i="18"/>
  <c r="Q61" i="18"/>
  <c r="T61" i="18"/>
  <c r="U61" i="18"/>
  <c r="V61" i="18"/>
  <c r="W61" i="18"/>
  <c r="Z61" i="18"/>
  <c r="AA61" i="18"/>
  <c r="AB61" i="18"/>
  <c r="AC61" i="18"/>
  <c r="AF61" i="18"/>
  <c r="AG61" i="18"/>
  <c r="AH61" i="18"/>
  <c r="AI61" i="18"/>
  <c r="AL61" i="18"/>
  <c r="AM61" i="18"/>
  <c r="AN61" i="18"/>
  <c r="AO61" i="18"/>
  <c r="AR61" i="18"/>
  <c r="AS61" i="18"/>
  <c r="AT61" i="18"/>
  <c r="AU61" i="18"/>
  <c r="H62" i="18"/>
  <c r="I62" i="18"/>
  <c r="J62" i="18"/>
  <c r="K62" i="18"/>
  <c r="N62" i="18"/>
  <c r="O62" i="18"/>
  <c r="P62" i="18"/>
  <c r="Q62" i="18"/>
  <c r="T62" i="18"/>
  <c r="U62" i="18"/>
  <c r="V62" i="18"/>
  <c r="W62" i="18"/>
  <c r="Z62" i="18"/>
  <c r="AA62" i="18"/>
  <c r="AB62" i="18"/>
  <c r="AC62" i="18"/>
  <c r="AF62" i="18"/>
  <c r="AG62" i="18"/>
  <c r="AH62" i="18"/>
  <c r="AI62" i="18"/>
  <c r="AL62" i="18"/>
  <c r="AM62" i="18"/>
  <c r="AN62" i="18"/>
  <c r="AO62" i="18"/>
  <c r="AR62" i="18"/>
  <c r="AS62" i="18"/>
  <c r="AT62" i="18"/>
  <c r="AU62" i="18"/>
  <c r="H63" i="18"/>
  <c r="I63" i="18"/>
  <c r="J63" i="18"/>
  <c r="K63" i="18"/>
  <c r="N63" i="18"/>
  <c r="O63" i="18"/>
  <c r="P63" i="18"/>
  <c r="Q63" i="18"/>
  <c r="T63" i="18"/>
  <c r="U63" i="18"/>
  <c r="V63" i="18"/>
  <c r="W63" i="18"/>
  <c r="Z63" i="18"/>
  <c r="AA63" i="18"/>
  <c r="AB63" i="18"/>
  <c r="AC63" i="18"/>
  <c r="AF63" i="18"/>
  <c r="AG63" i="18"/>
  <c r="AH63" i="18"/>
  <c r="AI63" i="18"/>
  <c r="AL63" i="18"/>
  <c r="AM63" i="18"/>
  <c r="AN63" i="18"/>
  <c r="AO63" i="18"/>
  <c r="AR63" i="18"/>
  <c r="AS63" i="18"/>
  <c r="AT63" i="18"/>
  <c r="AU63" i="18"/>
  <c r="H64" i="18"/>
  <c r="I64" i="18"/>
  <c r="J64" i="18"/>
  <c r="K64" i="18"/>
  <c r="N64" i="18"/>
  <c r="O64" i="18"/>
  <c r="P64" i="18"/>
  <c r="Q64" i="18"/>
  <c r="T64" i="18"/>
  <c r="U64" i="18"/>
  <c r="V64" i="18"/>
  <c r="W64" i="18"/>
  <c r="Z64" i="18"/>
  <c r="AA64" i="18"/>
  <c r="AB64" i="18"/>
  <c r="AC64" i="18"/>
  <c r="AF64" i="18"/>
  <c r="AG64" i="18"/>
  <c r="AH64" i="18"/>
  <c r="AI64" i="18"/>
  <c r="AL64" i="18"/>
  <c r="AM64" i="18"/>
  <c r="AN64" i="18"/>
  <c r="AO64" i="18"/>
  <c r="AR64" i="18"/>
  <c r="AS64" i="18"/>
  <c r="AT64" i="18"/>
  <c r="AU64" i="18"/>
  <c r="H65" i="18"/>
  <c r="I65" i="18"/>
  <c r="J65" i="18"/>
  <c r="K65" i="18"/>
  <c r="N65" i="18"/>
  <c r="O65" i="18"/>
  <c r="P65" i="18"/>
  <c r="Q65" i="18"/>
  <c r="T65" i="18"/>
  <c r="U65" i="18"/>
  <c r="V65" i="18"/>
  <c r="W65" i="18"/>
  <c r="Z65" i="18"/>
  <c r="AA65" i="18"/>
  <c r="AB65" i="18"/>
  <c r="AC65" i="18"/>
  <c r="AF65" i="18"/>
  <c r="AG65" i="18"/>
  <c r="AH65" i="18"/>
  <c r="AI65" i="18"/>
  <c r="AL65" i="18"/>
  <c r="AM65" i="18"/>
  <c r="AN65" i="18"/>
  <c r="AO65" i="18"/>
  <c r="AR65" i="18"/>
  <c r="AS65" i="18"/>
  <c r="AT65" i="18"/>
  <c r="AU65" i="18"/>
  <c r="H66" i="18"/>
  <c r="I66" i="18"/>
  <c r="J66" i="18"/>
  <c r="K66" i="18"/>
  <c r="N66" i="18"/>
  <c r="O66" i="18"/>
  <c r="P66" i="18"/>
  <c r="Q66" i="18"/>
  <c r="T66" i="18"/>
  <c r="U66" i="18"/>
  <c r="V66" i="18"/>
  <c r="W66" i="18"/>
  <c r="Z66" i="18"/>
  <c r="AA66" i="18"/>
  <c r="AB66" i="18"/>
  <c r="AC66" i="18"/>
  <c r="AF66" i="18"/>
  <c r="AG66" i="18"/>
  <c r="AH66" i="18"/>
  <c r="AI66" i="18"/>
  <c r="AL66" i="18"/>
  <c r="AM66" i="18"/>
  <c r="AN66" i="18"/>
  <c r="AO66" i="18"/>
  <c r="AR66" i="18"/>
  <c r="AS66" i="18"/>
  <c r="AT66" i="18"/>
  <c r="AU66" i="18"/>
  <c r="H67" i="18"/>
  <c r="I67" i="18"/>
  <c r="J67" i="18"/>
  <c r="K67" i="18"/>
  <c r="N67" i="18"/>
  <c r="O67" i="18"/>
  <c r="P67" i="18"/>
  <c r="Q67" i="18"/>
  <c r="T67" i="18"/>
  <c r="U67" i="18"/>
  <c r="V67" i="18"/>
  <c r="W67" i="18"/>
  <c r="Z67" i="18"/>
  <c r="AA67" i="18"/>
  <c r="AB67" i="18"/>
  <c r="AC67" i="18"/>
  <c r="AF67" i="18"/>
  <c r="AG67" i="18"/>
  <c r="AH67" i="18"/>
  <c r="AI67" i="18"/>
  <c r="AL67" i="18"/>
  <c r="AM67" i="18"/>
  <c r="AN67" i="18"/>
  <c r="AO67" i="18"/>
  <c r="AR67" i="18"/>
  <c r="AS67" i="18"/>
  <c r="AT67" i="18"/>
  <c r="AU67" i="18"/>
  <c r="H68" i="18"/>
  <c r="I68" i="18"/>
  <c r="I71" i="18" s="1"/>
  <c r="I73" i="18" s="1"/>
  <c r="J68" i="18"/>
  <c r="K68" i="18"/>
  <c r="N68" i="18"/>
  <c r="O68" i="18"/>
  <c r="P68" i="18"/>
  <c r="P71" i="18" s="1"/>
  <c r="P73" i="18" s="1"/>
  <c r="Q68" i="18"/>
  <c r="Q71" i="18" s="1"/>
  <c r="Q73" i="18" s="1"/>
  <c r="T68" i="18"/>
  <c r="U68" i="18"/>
  <c r="U71" i="18" s="1"/>
  <c r="U73" i="18" s="1"/>
  <c r="V68" i="18"/>
  <c r="W68" i="18"/>
  <c r="Z68" i="18"/>
  <c r="AA68" i="18"/>
  <c r="AB68" i="18"/>
  <c r="AB71" i="18" s="1"/>
  <c r="AB73" i="18" s="1"/>
  <c r="AC68" i="18"/>
  <c r="AC71" i="18" s="1"/>
  <c r="AC73" i="18" s="1"/>
  <c r="AF68" i="18"/>
  <c r="AG68" i="18"/>
  <c r="AG71" i="18" s="1"/>
  <c r="AG73" i="18" s="1"/>
  <c r="AH68" i="18"/>
  <c r="AI68" i="18"/>
  <c r="AL68" i="18"/>
  <c r="AM68" i="18"/>
  <c r="AN68" i="18"/>
  <c r="AN71" i="18" s="1"/>
  <c r="AN73" i="18" s="1"/>
  <c r="AO68" i="18"/>
  <c r="AO71" i="18" s="1"/>
  <c r="AO73" i="18" s="1"/>
  <c r="AR68" i="18"/>
  <c r="AS68" i="18"/>
  <c r="AS71" i="18" s="1"/>
  <c r="AS73" i="18" s="1"/>
  <c r="AT68" i="18"/>
  <c r="AU68" i="18"/>
  <c r="H69" i="18"/>
  <c r="I69" i="18"/>
  <c r="J69" i="18"/>
  <c r="K69" i="18"/>
  <c r="N69" i="18"/>
  <c r="O69" i="18"/>
  <c r="P69" i="18"/>
  <c r="Q69" i="18"/>
  <c r="T69" i="18"/>
  <c r="U69" i="18"/>
  <c r="V69" i="18"/>
  <c r="W69" i="18"/>
  <c r="Z69" i="18"/>
  <c r="AA69" i="18"/>
  <c r="AB69" i="18"/>
  <c r="AC69" i="18"/>
  <c r="AF69" i="18"/>
  <c r="AG69" i="18"/>
  <c r="AH69" i="18"/>
  <c r="AI69" i="18"/>
  <c r="AL69" i="18"/>
  <c r="AM69" i="18"/>
  <c r="AN69" i="18"/>
  <c r="AO69" i="18"/>
  <c r="AR69" i="18"/>
  <c r="AS69" i="18"/>
  <c r="AT69" i="18"/>
  <c r="AU69" i="18"/>
  <c r="H70" i="18"/>
  <c r="I70" i="18"/>
  <c r="J70" i="18"/>
  <c r="K70" i="18"/>
  <c r="N70" i="18"/>
  <c r="O70" i="18"/>
  <c r="P70" i="18"/>
  <c r="Q70" i="18"/>
  <c r="T70" i="18"/>
  <c r="U70" i="18"/>
  <c r="V70" i="18"/>
  <c r="W70" i="18"/>
  <c r="Z70" i="18"/>
  <c r="AA70" i="18"/>
  <c r="AB70" i="18"/>
  <c r="AC70" i="18"/>
  <c r="AF70" i="18"/>
  <c r="AG70" i="18"/>
  <c r="AH70" i="18"/>
  <c r="AI70" i="18"/>
  <c r="AL70" i="18"/>
  <c r="AM70" i="18"/>
  <c r="AN70" i="18"/>
  <c r="AO70" i="18"/>
  <c r="AR70" i="18"/>
  <c r="AS70" i="18"/>
  <c r="AT70" i="18"/>
  <c r="AU70" i="18"/>
  <c r="J71" i="18"/>
  <c r="J73" i="18" s="1"/>
  <c r="K71" i="18"/>
  <c r="K73" i="18" s="1"/>
  <c r="N71" i="18"/>
  <c r="N73" i="18" s="1"/>
  <c r="O71" i="18"/>
  <c r="O73" i="18" s="1"/>
  <c r="V71" i="18"/>
  <c r="V73" i="18" s="1"/>
  <c r="W71" i="18"/>
  <c r="W73" i="18" s="1"/>
  <c r="Z71" i="18"/>
  <c r="Z73" i="18" s="1"/>
  <c r="AA71" i="18"/>
  <c r="AA73" i="18" s="1"/>
  <c r="AH71" i="18"/>
  <c r="AH73" i="18" s="1"/>
  <c r="AI71" i="18"/>
  <c r="AI73" i="18" s="1"/>
  <c r="AL71" i="18"/>
  <c r="AL73" i="18" s="1"/>
  <c r="AM71" i="18"/>
  <c r="AM73" i="18" s="1"/>
  <c r="AT71" i="18"/>
  <c r="AT73" i="18" s="1"/>
  <c r="AU71" i="18"/>
  <c r="AU73" i="18" s="1"/>
  <c r="A40" i="18"/>
  <c r="A71" i="18"/>
  <c r="A72" i="18"/>
  <c r="A73" i="18"/>
  <c r="D5" i="18"/>
  <c r="J5" i="18" s="1"/>
  <c r="P5" i="18" s="1"/>
  <c r="V5" i="18" s="1"/>
  <c r="AB5" i="18" s="1"/>
  <c r="AH5" i="18" s="1"/>
  <c r="AN5" i="18" s="1"/>
  <c r="AT5" i="18" s="1"/>
  <c r="D9" i="18"/>
  <c r="J9" i="18" s="1"/>
  <c r="P9" i="18" s="1"/>
  <c r="V9" i="18" s="1"/>
  <c r="AB9" i="18" s="1"/>
  <c r="AH9" i="18" s="1"/>
  <c r="AN9" i="18" s="1"/>
  <c r="AT9" i="18" s="1"/>
  <c r="B6" i="18"/>
  <c r="H6" i="18" s="1"/>
  <c r="N6" i="18" s="1"/>
  <c r="T6" i="18" s="1"/>
  <c r="Z6" i="18" s="1"/>
  <c r="AF6" i="18" s="1"/>
  <c r="AL6" i="18" s="1"/>
  <c r="AR6" i="18" s="1"/>
  <c r="M101" i="70"/>
  <c r="M100" i="70"/>
  <c r="M99" i="70"/>
  <c r="M98" i="70"/>
  <c r="M97" i="70"/>
  <c r="M96" i="70"/>
  <c r="M95" i="70"/>
  <c r="M94" i="70"/>
  <c r="M93" i="70"/>
  <c r="M92" i="70"/>
  <c r="M91" i="70"/>
  <c r="M90" i="70"/>
  <c r="M89" i="70"/>
  <c r="M88" i="70"/>
  <c r="M87" i="70"/>
  <c r="M86" i="70"/>
  <c r="M85" i="70"/>
  <c r="M84" i="70"/>
  <c r="M83" i="70"/>
  <c r="M82" i="70"/>
  <c r="M81" i="70"/>
  <c r="M80" i="70"/>
  <c r="M79" i="70"/>
  <c r="M78" i="70"/>
  <c r="M77" i="70"/>
  <c r="M76" i="70"/>
  <c r="M75" i="70"/>
  <c r="G101" i="70"/>
  <c r="G100" i="70"/>
  <c r="G99" i="70"/>
  <c r="G98" i="70"/>
  <c r="G97" i="70"/>
  <c r="G96" i="70"/>
  <c r="G95" i="70"/>
  <c r="G94" i="70"/>
  <c r="G93" i="70"/>
  <c r="G92" i="70"/>
  <c r="G91" i="70"/>
  <c r="G90" i="70"/>
  <c r="G89" i="70"/>
  <c r="G88" i="70"/>
  <c r="G87" i="70"/>
  <c r="G86" i="70"/>
  <c r="G85" i="70"/>
  <c r="G84" i="70"/>
  <c r="G83" i="70"/>
  <c r="G82" i="70"/>
  <c r="G81" i="70"/>
  <c r="G80" i="70"/>
  <c r="G79" i="70"/>
  <c r="G78" i="70"/>
  <c r="G77" i="70"/>
  <c r="G76" i="70"/>
  <c r="G75" i="70"/>
  <c r="G73" i="70"/>
  <c r="B41" i="18"/>
  <c r="B4" i="18" s="1"/>
  <c r="H4" i="18" s="1"/>
  <c r="N4" i="18" s="1"/>
  <c r="T4" i="18" s="1"/>
  <c r="Z4" i="18" s="1"/>
  <c r="AF4" i="18" s="1"/>
  <c r="AL4" i="18" s="1"/>
  <c r="AR4" i="18" s="1"/>
  <c r="C41" i="18"/>
  <c r="D41" i="18"/>
  <c r="D4" i="18" s="1"/>
  <c r="J4" i="18" s="1"/>
  <c r="P4" i="18" s="1"/>
  <c r="V4" i="18" s="1"/>
  <c r="AB4" i="18" s="1"/>
  <c r="AH4" i="18" s="1"/>
  <c r="AN4" i="18" s="1"/>
  <c r="AT4" i="18" s="1"/>
  <c r="E41" i="18"/>
  <c r="E4" i="18" s="1"/>
  <c r="K4" i="18" s="1"/>
  <c r="Q4" i="18" s="1"/>
  <c r="W4" i="18" s="1"/>
  <c r="AC4" i="18" s="1"/>
  <c r="AI4" i="18" s="1"/>
  <c r="AO4" i="18" s="1"/>
  <c r="AU4" i="18" s="1"/>
  <c r="F41" i="18"/>
  <c r="F4" i="18" s="1"/>
  <c r="B42" i="18"/>
  <c r="B5" i="18" s="1"/>
  <c r="H5" i="18" s="1"/>
  <c r="N5" i="18" s="1"/>
  <c r="T5" i="18" s="1"/>
  <c r="Z5" i="18" s="1"/>
  <c r="AF5" i="18" s="1"/>
  <c r="AL5" i="18" s="1"/>
  <c r="AR5" i="18" s="1"/>
  <c r="C42" i="18"/>
  <c r="C5" i="18" s="1"/>
  <c r="I5" i="18" s="1"/>
  <c r="O5" i="18" s="1"/>
  <c r="U5" i="18" s="1"/>
  <c r="AA5" i="18" s="1"/>
  <c r="AG5" i="18" s="1"/>
  <c r="AM5" i="18" s="1"/>
  <c r="AS5" i="18" s="1"/>
  <c r="D42" i="18"/>
  <c r="E42" i="18"/>
  <c r="F42" i="18"/>
  <c r="F5" i="18" s="1"/>
  <c r="B43" i="18"/>
  <c r="C43" i="18"/>
  <c r="C6" i="18" s="1"/>
  <c r="I6" i="18" s="1"/>
  <c r="O6" i="18" s="1"/>
  <c r="U6" i="18" s="1"/>
  <c r="AA6" i="18" s="1"/>
  <c r="AG6" i="18" s="1"/>
  <c r="AM6" i="18" s="1"/>
  <c r="AS6" i="18" s="1"/>
  <c r="D43" i="18"/>
  <c r="E43" i="18"/>
  <c r="E6" i="18" s="1"/>
  <c r="K6" i="18" s="1"/>
  <c r="Q6" i="18" s="1"/>
  <c r="W6" i="18" s="1"/>
  <c r="AC6" i="18" s="1"/>
  <c r="AI6" i="18" s="1"/>
  <c r="AO6" i="18" s="1"/>
  <c r="AU6" i="18" s="1"/>
  <c r="F43" i="18"/>
  <c r="F6" i="18" s="1"/>
  <c r="B44" i="18"/>
  <c r="B7" i="18" s="1"/>
  <c r="H7" i="18" s="1"/>
  <c r="N7" i="18" s="1"/>
  <c r="T7" i="18" s="1"/>
  <c r="Z7" i="18" s="1"/>
  <c r="AF7" i="18" s="1"/>
  <c r="AL7" i="18" s="1"/>
  <c r="AR7" i="18" s="1"/>
  <c r="C44" i="18"/>
  <c r="C7" i="18" s="1"/>
  <c r="I7" i="18" s="1"/>
  <c r="O7" i="18" s="1"/>
  <c r="U7" i="18" s="1"/>
  <c r="AA7" i="18" s="1"/>
  <c r="AG7" i="18" s="1"/>
  <c r="AM7" i="18" s="1"/>
  <c r="AS7" i="18" s="1"/>
  <c r="D44" i="18"/>
  <c r="D7" i="18" s="1"/>
  <c r="J7" i="18" s="1"/>
  <c r="P7" i="18" s="1"/>
  <c r="V7" i="18" s="1"/>
  <c r="AB7" i="18" s="1"/>
  <c r="AH7" i="18" s="1"/>
  <c r="AN7" i="18" s="1"/>
  <c r="AT7" i="18" s="1"/>
  <c r="E44" i="18"/>
  <c r="F44" i="18"/>
  <c r="F7" i="18" s="1"/>
  <c r="B45" i="18"/>
  <c r="B8" i="18" s="1"/>
  <c r="H8" i="18" s="1"/>
  <c r="N8" i="18" s="1"/>
  <c r="T8" i="18" s="1"/>
  <c r="Z8" i="18" s="1"/>
  <c r="AF8" i="18" s="1"/>
  <c r="AL8" i="18" s="1"/>
  <c r="AR8" i="18" s="1"/>
  <c r="C45" i="18"/>
  <c r="C8" i="18" s="1"/>
  <c r="I8" i="18" s="1"/>
  <c r="O8" i="18" s="1"/>
  <c r="U8" i="18" s="1"/>
  <c r="AA8" i="18" s="1"/>
  <c r="AG8" i="18" s="1"/>
  <c r="AM8" i="18" s="1"/>
  <c r="AS8" i="18" s="1"/>
  <c r="D45" i="18"/>
  <c r="D8" i="18" s="1"/>
  <c r="J8" i="18" s="1"/>
  <c r="P8" i="18" s="1"/>
  <c r="V8" i="18" s="1"/>
  <c r="AB8" i="18" s="1"/>
  <c r="AH8" i="18" s="1"/>
  <c r="AN8" i="18" s="1"/>
  <c r="AT8" i="18" s="1"/>
  <c r="E45" i="18"/>
  <c r="E8" i="18" s="1"/>
  <c r="K8" i="18" s="1"/>
  <c r="Q8" i="18" s="1"/>
  <c r="W8" i="18" s="1"/>
  <c r="AC8" i="18" s="1"/>
  <c r="AI8" i="18" s="1"/>
  <c r="AO8" i="18" s="1"/>
  <c r="AU8" i="18" s="1"/>
  <c r="F45" i="18"/>
  <c r="F8" i="18" s="1"/>
  <c r="B46" i="18"/>
  <c r="B9" i="18" s="1"/>
  <c r="H9" i="18" s="1"/>
  <c r="N9" i="18" s="1"/>
  <c r="T9" i="18" s="1"/>
  <c r="Z9" i="18" s="1"/>
  <c r="AF9" i="18" s="1"/>
  <c r="AL9" i="18" s="1"/>
  <c r="AR9" i="18" s="1"/>
  <c r="C46" i="18"/>
  <c r="C9" i="18" s="1"/>
  <c r="I9" i="18" s="1"/>
  <c r="O9" i="18" s="1"/>
  <c r="U9" i="18" s="1"/>
  <c r="AA9" i="18" s="1"/>
  <c r="AG9" i="18" s="1"/>
  <c r="AM9" i="18" s="1"/>
  <c r="AS9" i="18" s="1"/>
  <c r="D46" i="18"/>
  <c r="E46" i="18"/>
  <c r="E9" i="18" s="1"/>
  <c r="K9" i="18" s="1"/>
  <c r="Q9" i="18" s="1"/>
  <c r="W9" i="18" s="1"/>
  <c r="AC9" i="18" s="1"/>
  <c r="AI9" i="18" s="1"/>
  <c r="AO9" i="18" s="1"/>
  <c r="AU9" i="18" s="1"/>
  <c r="F46" i="18"/>
  <c r="F9" i="18" s="1"/>
  <c r="B47" i="18"/>
  <c r="B10" i="18" s="1"/>
  <c r="H10" i="18" s="1"/>
  <c r="N10" i="18" s="1"/>
  <c r="T10" i="18" s="1"/>
  <c r="Z10" i="18" s="1"/>
  <c r="AF10" i="18" s="1"/>
  <c r="AL10" i="18" s="1"/>
  <c r="AR10" i="18" s="1"/>
  <c r="C47" i="18"/>
  <c r="C10" i="18" s="1"/>
  <c r="I10" i="18" s="1"/>
  <c r="O10" i="18" s="1"/>
  <c r="U10" i="18" s="1"/>
  <c r="AA10" i="18" s="1"/>
  <c r="AG10" i="18" s="1"/>
  <c r="AM10" i="18" s="1"/>
  <c r="AS10" i="18" s="1"/>
  <c r="D47" i="18"/>
  <c r="D10" i="18" s="1"/>
  <c r="J10" i="18" s="1"/>
  <c r="P10" i="18" s="1"/>
  <c r="V10" i="18" s="1"/>
  <c r="AB10" i="18" s="1"/>
  <c r="AH10" i="18" s="1"/>
  <c r="AN10" i="18" s="1"/>
  <c r="AT10" i="18" s="1"/>
  <c r="E47" i="18"/>
  <c r="E10" i="18" s="1"/>
  <c r="K10" i="18" s="1"/>
  <c r="Q10" i="18" s="1"/>
  <c r="W10" i="18" s="1"/>
  <c r="AC10" i="18" s="1"/>
  <c r="AI10" i="18" s="1"/>
  <c r="AO10" i="18" s="1"/>
  <c r="AU10" i="18" s="1"/>
  <c r="F47" i="18"/>
  <c r="B48" i="18"/>
  <c r="C48" i="18"/>
  <c r="C11" i="18" s="1"/>
  <c r="I11" i="18" s="1"/>
  <c r="O11" i="18" s="1"/>
  <c r="U11" i="18" s="1"/>
  <c r="AA11" i="18" s="1"/>
  <c r="AG11" i="18" s="1"/>
  <c r="AM11" i="18" s="1"/>
  <c r="AS11" i="18" s="1"/>
  <c r="D48" i="18"/>
  <c r="D11" i="18" s="1"/>
  <c r="J11" i="18" s="1"/>
  <c r="P11" i="18" s="1"/>
  <c r="V11" i="18" s="1"/>
  <c r="AB11" i="18" s="1"/>
  <c r="AH11" i="18" s="1"/>
  <c r="AN11" i="18" s="1"/>
  <c r="AT11" i="18" s="1"/>
  <c r="E48" i="18"/>
  <c r="E11" i="18" s="1"/>
  <c r="K11" i="18" s="1"/>
  <c r="Q11" i="18" s="1"/>
  <c r="W11" i="18" s="1"/>
  <c r="AC11" i="18" s="1"/>
  <c r="AI11" i="18" s="1"/>
  <c r="AO11" i="18" s="1"/>
  <c r="AU11" i="18" s="1"/>
  <c r="F48" i="18"/>
  <c r="F11" i="18" s="1"/>
  <c r="B49" i="18"/>
  <c r="B12" i="18" s="1"/>
  <c r="H12" i="18" s="1"/>
  <c r="N12" i="18" s="1"/>
  <c r="T12" i="18" s="1"/>
  <c r="Z12" i="18" s="1"/>
  <c r="AF12" i="18" s="1"/>
  <c r="AL12" i="18" s="1"/>
  <c r="AR12" i="18" s="1"/>
  <c r="C49" i="18"/>
  <c r="C12" i="18" s="1"/>
  <c r="I12" i="18" s="1"/>
  <c r="O12" i="18" s="1"/>
  <c r="U12" i="18" s="1"/>
  <c r="AA12" i="18" s="1"/>
  <c r="AG12" i="18" s="1"/>
  <c r="AM12" i="18" s="1"/>
  <c r="AS12" i="18" s="1"/>
  <c r="D49" i="18"/>
  <c r="E49" i="18"/>
  <c r="E12" i="18" s="1"/>
  <c r="K12" i="18" s="1"/>
  <c r="Q12" i="18" s="1"/>
  <c r="W12" i="18" s="1"/>
  <c r="AC12" i="18" s="1"/>
  <c r="AI12" i="18" s="1"/>
  <c r="AO12" i="18" s="1"/>
  <c r="AU12" i="18" s="1"/>
  <c r="F49" i="18"/>
  <c r="F12" i="18" s="1"/>
  <c r="B50" i="18"/>
  <c r="C50" i="18"/>
  <c r="C13" i="18" s="1"/>
  <c r="I13" i="18" s="1"/>
  <c r="O13" i="18" s="1"/>
  <c r="U13" i="18" s="1"/>
  <c r="AA13" i="18" s="1"/>
  <c r="AG13" i="18" s="1"/>
  <c r="AM13" i="18" s="1"/>
  <c r="AS13" i="18" s="1"/>
  <c r="D50" i="18"/>
  <c r="D13" i="18" s="1"/>
  <c r="J13" i="18" s="1"/>
  <c r="P13" i="18" s="1"/>
  <c r="V13" i="18" s="1"/>
  <c r="AB13" i="18" s="1"/>
  <c r="AH13" i="18" s="1"/>
  <c r="AN13" i="18" s="1"/>
  <c r="AT13" i="18" s="1"/>
  <c r="E50" i="18"/>
  <c r="E13" i="18" s="1"/>
  <c r="K13" i="18" s="1"/>
  <c r="Q13" i="18" s="1"/>
  <c r="W13" i="18" s="1"/>
  <c r="AC13" i="18" s="1"/>
  <c r="AI13" i="18" s="1"/>
  <c r="AO13" i="18" s="1"/>
  <c r="AU13" i="18" s="1"/>
  <c r="F50" i="18"/>
  <c r="F13" i="18" s="1"/>
  <c r="B51" i="18"/>
  <c r="B14" i="18" s="1"/>
  <c r="H14" i="18" s="1"/>
  <c r="N14" i="18" s="1"/>
  <c r="T14" i="18" s="1"/>
  <c r="Z14" i="18" s="1"/>
  <c r="AF14" i="18" s="1"/>
  <c r="AL14" i="18" s="1"/>
  <c r="AR14" i="18" s="1"/>
  <c r="C51" i="18"/>
  <c r="C14" i="18" s="1"/>
  <c r="I14" i="18" s="1"/>
  <c r="O14" i="18" s="1"/>
  <c r="U14" i="18" s="1"/>
  <c r="AA14" i="18" s="1"/>
  <c r="AG14" i="18" s="1"/>
  <c r="AM14" i="18" s="1"/>
  <c r="AS14" i="18" s="1"/>
  <c r="D51" i="18"/>
  <c r="D14" i="18" s="1"/>
  <c r="J14" i="18" s="1"/>
  <c r="P14" i="18" s="1"/>
  <c r="V14" i="18" s="1"/>
  <c r="AB14" i="18" s="1"/>
  <c r="AH14" i="18" s="1"/>
  <c r="AN14" i="18" s="1"/>
  <c r="AT14" i="18" s="1"/>
  <c r="E51" i="18"/>
  <c r="E14" i="18" s="1"/>
  <c r="K14" i="18" s="1"/>
  <c r="Q14" i="18" s="1"/>
  <c r="W14" i="18" s="1"/>
  <c r="AC14" i="18" s="1"/>
  <c r="AI14" i="18" s="1"/>
  <c r="AO14" i="18" s="1"/>
  <c r="AU14" i="18" s="1"/>
  <c r="F51" i="18"/>
  <c r="F14" i="18" s="1"/>
  <c r="B52" i="18"/>
  <c r="C52" i="18"/>
  <c r="C15" i="18" s="1"/>
  <c r="I15" i="18" s="1"/>
  <c r="O15" i="18" s="1"/>
  <c r="U15" i="18" s="1"/>
  <c r="AA15" i="18" s="1"/>
  <c r="AG15" i="18" s="1"/>
  <c r="AM15" i="18" s="1"/>
  <c r="AS15" i="18" s="1"/>
  <c r="D52" i="18"/>
  <c r="D15" i="18" s="1"/>
  <c r="J15" i="18" s="1"/>
  <c r="P15" i="18" s="1"/>
  <c r="V15" i="18" s="1"/>
  <c r="AB15" i="18" s="1"/>
  <c r="AH15" i="18" s="1"/>
  <c r="AN15" i="18" s="1"/>
  <c r="AT15" i="18" s="1"/>
  <c r="E52" i="18"/>
  <c r="E15" i="18" s="1"/>
  <c r="K15" i="18" s="1"/>
  <c r="Q15" i="18" s="1"/>
  <c r="W15" i="18" s="1"/>
  <c r="AC15" i="18" s="1"/>
  <c r="AI15" i="18" s="1"/>
  <c r="AO15" i="18" s="1"/>
  <c r="AU15" i="18" s="1"/>
  <c r="F52" i="18"/>
  <c r="F15" i="18" s="1"/>
  <c r="B53" i="18"/>
  <c r="C53" i="18"/>
  <c r="C16" i="18" s="1"/>
  <c r="I16" i="18" s="1"/>
  <c r="O16" i="18" s="1"/>
  <c r="U16" i="18" s="1"/>
  <c r="AA16" i="18" s="1"/>
  <c r="AG16" i="18" s="1"/>
  <c r="AM16" i="18" s="1"/>
  <c r="AS16" i="18" s="1"/>
  <c r="D53" i="18"/>
  <c r="D16" i="18" s="1"/>
  <c r="J16" i="18" s="1"/>
  <c r="P16" i="18" s="1"/>
  <c r="V16" i="18" s="1"/>
  <c r="AB16" i="18" s="1"/>
  <c r="AH16" i="18" s="1"/>
  <c r="AN16" i="18" s="1"/>
  <c r="AT16" i="18" s="1"/>
  <c r="E53" i="18"/>
  <c r="E16" i="18" s="1"/>
  <c r="K16" i="18" s="1"/>
  <c r="Q16" i="18" s="1"/>
  <c r="W16" i="18" s="1"/>
  <c r="AC16" i="18" s="1"/>
  <c r="AI16" i="18" s="1"/>
  <c r="AO16" i="18" s="1"/>
  <c r="AU16" i="18" s="1"/>
  <c r="F53" i="18"/>
  <c r="F16" i="18" s="1"/>
  <c r="B54" i="18"/>
  <c r="C54" i="18"/>
  <c r="C17" i="18" s="1"/>
  <c r="I17" i="18" s="1"/>
  <c r="O17" i="18" s="1"/>
  <c r="U17" i="18" s="1"/>
  <c r="AA17" i="18" s="1"/>
  <c r="AG17" i="18" s="1"/>
  <c r="AM17" i="18" s="1"/>
  <c r="AS17" i="18" s="1"/>
  <c r="D54" i="18"/>
  <c r="D17" i="18" s="1"/>
  <c r="J17" i="18" s="1"/>
  <c r="P17" i="18" s="1"/>
  <c r="V17" i="18" s="1"/>
  <c r="AB17" i="18" s="1"/>
  <c r="AH17" i="18" s="1"/>
  <c r="AN17" i="18" s="1"/>
  <c r="AT17" i="18" s="1"/>
  <c r="E54" i="18"/>
  <c r="E17" i="18" s="1"/>
  <c r="K17" i="18" s="1"/>
  <c r="Q17" i="18" s="1"/>
  <c r="W17" i="18" s="1"/>
  <c r="AC17" i="18" s="1"/>
  <c r="AI17" i="18" s="1"/>
  <c r="AO17" i="18" s="1"/>
  <c r="AU17" i="18" s="1"/>
  <c r="F54" i="18"/>
  <c r="F17" i="18" s="1"/>
  <c r="B55" i="18"/>
  <c r="B18" i="18" s="1"/>
  <c r="H18" i="18" s="1"/>
  <c r="N18" i="18" s="1"/>
  <c r="T18" i="18" s="1"/>
  <c r="Z18" i="18" s="1"/>
  <c r="AF18" i="18" s="1"/>
  <c r="AL18" i="18" s="1"/>
  <c r="AR18" i="18" s="1"/>
  <c r="C55" i="18"/>
  <c r="C18" i="18" s="1"/>
  <c r="I18" i="18" s="1"/>
  <c r="O18" i="18" s="1"/>
  <c r="U18" i="18" s="1"/>
  <c r="AA18" i="18" s="1"/>
  <c r="AG18" i="18" s="1"/>
  <c r="AM18" i="18" s="1"/>
  <c r="AS18" i="18" s="1"/>
  <c r="D55" i="18"/>
  <c r="D18" i="18" s="1"/>
  <c r="J18" i="18" s="1"/>
  <c r="P18" i="18" s="1"/>
  <c r="V18" i="18" s="1"/>
  <c r="AB18" i="18" s="1"/>
  <c r="AH18" i="18" s="1"/>
  <c r="AN18" i="18" s="1"/>
  <c r="AT18" i="18" s="1"/>
  <c r="E55" i="18"/>
  <c r="E18" i="18" s="1"/>
  <c r="K18" i="18" s="1"/>
  <c r="Q18" i="18" s="1"/>
  <c r="W18" i="18" s="1"/>
  <c r="AC18" i="18" s="1"/>
  <c r="AI18" i="18" s="1"/>
  <c r="AO18" i="18" s="1"/>
  <c r="AU18" i="18" s="1"/>
  <c r="F55" i="18"/>
  <c r="F18" i="18" s="1"/>
  <c r="B56" i="18"/>
  <c r="C56" i="18"/>
  <c r="C19" i="18" s="1"/>
  <c r="I19" i="18" s="1"/>
  <c r="O19" i="18" s="1"/>
  <c r="U19" i="18" s="1"/>
  <c r="AA19" i="18" s="1"/>
  <c r="AG19" i="18" s="1"/>
  <c r="AM19" i="18" s="1"/>
  <c r="AS19" i="18" s="1"/>
  <c r="D56" i="18"/>
  <c r="D19" i="18" s="1"/>
  <c r="J19" i="18" s="1"/>
  <c r="P19" i="18" s="1"/>
  <c r="V19" i="18" s="1"/>
  <c r="AB19" i="18" s="1"/>
  <c r="AH19" i="18" s="1"/>
  <c r="AN19" i="18" s="1"/>
  <c r="AT19" i="18" s="1"/>
  <c r="E56" i="18"/>
  <c r="E19" i="18" s="1"/>
  <c r="K19" i="18" s="1"/>
  <c r="Q19" i="18" s="1"/>
  <c r="W19" i="18" s="1"/>
  <c r="AC19" i="18" s="1"/>
  <c r="AI19" i="18" s="1"/>
  <c r="AO19" i="18" s="1"/>
  <c r="AU19" i="18" s="1"/>
  <c r="F56" i="18"/>
  <c r="F19" i="18" s="1"/>
  <c r="B57" i="18"/>
  <c r="C57" i="18"/>
  <c r="C20" i="18" s="1"/>
  <c r="I20" i="18" s="1"/>
  <c r="O20" i="18" s="1"/>
  <c r="U20" i="18" s="1"/>
  <c r="AA20" i="18" s="1"/>
  <c r="AG20" i="18" s="1"/>
  <c r="AM20" i="18" s="1"/>
  <c r="AS20" i="18" s="1"/>
  <c r="D57" i="18"/>
  <c r="D20" i="18" s="1"/>
  <c r="J20" i="18" s="1"/>
  <c r="P20" i="18" s="1"/>
  <c r="V20" i="18" s="1"/>
  <c r="AB20" i="18" s="1"/>
  <c r="AH20" i="18" s="1"/>
  <c r="AN20" i="18" s="1"/>
  <c r="AT20" i="18" s="1"/>
  <c r="E57" i="18"/>
  <c r="E20" i="18" s="1"/>
  <c r="K20" i="18" s="1"/>
  <c r="Q20" i="18" s="1"/>
  <c r="W20" i="18" s="1"/>
  <c r="AC20" i="18" s="1"/>
  <c r="AI20" i="18" s="1"/>
  <c r="AO20" i="18" s="1"/>
  <c r="AU20" i="18" s="1"/>
  <c r="F57" i="18"/>
  <c r="F20" i="18" s="1"/>
  <c r="B58" i="18"/>
  <c r="B71" i="18" s="1"/>
  <c r="B73" i="18" s="1"/>
  <c r="C58" i="18"/>
  <c r="C21" i="18" s="1"/>
  <c r="I21" i="18" s="1"/>
  <c r="O21" i="18" s="1"/>
  <c r="U21" i="18" s="1"/>
  <c r="AA21" i="18" s="1"/>
  <c r="AG21" i="18" s="1"/>
  <c r="AM21" i="18" s="1"/>
  <c r="AS21" i="18" s="1"/>
  <c r="D58" i="18"/>
  <c r="D21" i="18" s="1"/>
  <c r="J21" i="18" s="1"/>
  <c r="P21" i="18" s="1"/>
  <c r="V21" i="18" s="1"/>
  <c r="AB21" i="18" s="1"/>
  <c r="AH21" i="18" s="1"/>
  <c r="AN21" i="18" s="1"/>
  <c r="AT21" i="18" s="1"/>
  <c r="E58" i="18"/>
  <c r="E21" i="18" s="1"/>
  <c r="K21" i="18" s="1"/>
  <c r="Q21" i="18" s="1"/>
  <c r="W21" i="18" s="1"/>
  <c r="AC21" i="18" s="1"/>
  <c r="AI21" i="18" s="1"/>
  <c r="AO21" i="18" s="1"/>
  <c r="AU21" i="18" s="1"/>
  <c r="F58" i="18"/>
  <c r="F21" i="18" s="1"/>
  <c r="B59" i="18"/>
  <c r="C59" i="18"/>
  <c r="C22" i="18" s="1"/>
  <c r="I22" i="18" s="1"/>
  <c r="O22" i="18" s="1"/>
  <c r="U22" i="18" s="1"/>
  <c r="AA22" i="18" s="1"/>
  <c r="AG22" i="18" s="1"/>
  <c r="AM22" i="18" s="1"/>
  <c r="AS22" i="18" s="1"/>
  <c r="D59" i="18"/>
  <c r="D22" i="18" s="1"/>
  <c r="J22" i="18" s="1"/>
  <c r="P22" i="18" s="1"/>
  <c r="V22" i="18" s="1"/>
  <c r="AB22" i="18" s="1"/>
  <c r="AH22" i="18" s="1"/>
  <c r="AN22" i="18" s="1"/>
  <c r="AT22" i="18" s="1"/>
  <c r="E59" i="18"/>
  <c r="E22" i="18" s="1"/>
  <c r="K22" i="18" s="1"/>
  <c r="Q22" i="18" s="1"/>
  <c r="W22" i="18" s="1"/>
  <c r="AC22" i="18" s="1"/>
  <c r="AI22" i="18" s="1"/>
  <c r="AO22" i="18" s="1"/>
  <c r="AU22" i="18" s="1"/>
  <c r="F59" i="18"/>
  <c r="F22" i="18" s="1"/>
  <c r="B60" i="18"/>
  <c r="C60" i="18"/>
  <c r="C23" i="18" s="1"/>
  <c r="I23" i="18" s="1"/>
  <c r="O23" i="18" s="1"/>
  <c r="U23" i="18" s="1"/>
  <c r="AA23" i="18" s="1"/>
  <c r="AG23" i="18" s="1"/>
  <c r="AM23" i="18" s="1"/>
  <c r="AS23" i="18" s="1"/>
  <c r="D60" i="18"/>
  <c r="D23" i="18" s="1"/>
  <c r="J23" i="18" s="1"/>
  <c r="P23" i="18" s="1"/>
  <c r="V23" i="18" s="1"/>
  <c r="AB23" i="18" s="1"/>
  <c r="AH23" i="18" s="1"/>
  <c r="AN23" i="18" s="1"/>
  <c r="AT23" i="18" s="1"/>
  <c r="E60" i="18"/>
  <c r="E23" i="18" s="1"/>
  <c r="K23" i="18" s="1"/>
  <c r="Q23" i="18" s="1"/>
  <c r="W23" i="18" s="1"/>
  <c r="AC23" i="18" s="1"/>
  <c r="AI23" i="18" s="1"/>
  <c r="AO23" i="18" s="1"/>
  <c r="AU23" i="18" s="1"/>
  <c r="F60" i="18"/>
  <c r="F23" i="18" s="1"/>
  <c r="B61" i="18"/>
  <c r="C61" i="18"/>
  <c r="C24" i="18" s="1"/>
  <c r="I24" i="18" s="1"/>
  <c r="O24" i="18" s="1"/>
  <c r="U24" i="18" s="1"/>
  <c r="AA24" i="18" s="1"/>
  <c r="AG24" i="18" s="1"/>
  <c r="AM24" i="18" s="1"/>
  <c r="AS24" i="18" s="1"/>
  <c r="D61" i="18"/>
  <c r="D24" i="18" s="1"/>
  <c r="J24" i="18" s="1"/>
  <c r="P24" i="18" s="1"/>
  <c r="V24" i="18" s="1"/>
  <c r="AB24" i="18" s="1"/>
  <c r="AH24" i="18" s="1"/>
  <c r="AN24" i="18" s="1"/>
  <c r="AT24" i="18" s="1"/>
  <c r="E61" i="18"/>
  <c r="E24" i="18" s="1"/>
  <c r="K24" i="18" s="1"/>
  <c r="Q24" i="18" s="1"/>
  <c r="W24" i="18" s="1"/>
  <c r="AC24" i="18" s="1"/>
  <c r="AI24" i="18" s="1"/>
  <c r="AO24" i="18" s="1"/>
  <c r="AU24" i="18" s="1"/>
  <c r="F61" i="18"/>
  <c r="F24" i="18" s="1"/>
  <c r="B62" i="18"/>
  <c r="C62" i="18"/>
  <c r="C25" i="18" s="1"/>
  <c r="I25" i="18" s="1"/>
  <c r="O25" i="18" s="1"/>
  <c r="U25" i="18" s="1"/>
  <c r="AA25" i="18" s="1"/>
  <c r="AG25" i="18" s="1"/>
  <c r="AM25" i="18" s="1"/>
  <c r="AS25" i="18" s="1"/>
  <c r="D62" i="18"/>
  <c r="D25" i="18" s="1"/>
  <c r="J25" i="18" s="1"/>
  <c r="P25" i="18" s="1"/>
  <c r="V25" i="18" s="1"/>
  <c r="AB25" i="18" s="1"/>
  <c r="AH25" i="18" s="1"/>
  <c r="AN25" i="18" s="1"/>
  <c r="AT25" i="18" s="1"/>
  <c r="E62" i="18"/>
  <c r="E25" i="18" s="1"/>
  <c r="K25" i="18" s="1"/>
  <c r="Q25" i="18" s="1"/>
  <c r="W25" i="18" s="1"/>
  <c r="AC25" i="18" s="1"/>
  <c r="AI25" i="18" s="1"/>
  <c r="AO25" i="18" s="1"/>
  <c r="AU25" i="18" s="1"/>
  <c r="F62" i="18"/>
  <c r="F25" i="18" s="1"/>
  <c r="B63" i="18"/>
  <c r="C63" i="18"/>
  <c r="C26" i="18" s="1"/>
  <c r="I26" i="18" s="1"/>
  <c r="O26" i="18" s="1"/>
  <c r="U26" i="18" s="1"/>
  <c r="AA26" i="18" s="1"/>
  <c r="AG26" i="18" s="1"/>
  <c r="AM26" i="18" s="1"/>
  <c r="AS26" i="18" s="1"/>
  <c r="D63" i="18"/>
  <c r="D26" i="18" s="1"/>
  <c r="J26" i="18" s="1"/>
  <c r="P26" i="18" s="1"/>
  <c r="V26" i="18" s="1"/>
  <c r="AB26" i="18" s="1"/>
  <c r="AH26" i="18" s="1"/>
  <c r="AN26" i="18" s="1"/>
  <c r="AT26" i="18" s="1"/>
  <c r="E63" i="18"/>
  <c r="E26" i="18" s="1"/>
  <c r="K26" i="18" s="1"/>
  <c r="Q26" i="18" s="1"/>
  <c r="W26" i="18" s="1"/>
  <c r="AC26" i="18" s="1"/>
  <c r="AI26" i="18" s="1"/>
  <c r="AO26" i="18" s="1"/>
  <c r="AU26" i="18" s="1"/>
  <c r="F63" i="18"/>
  <c r="F26" i="18" s="1"/>
  <c r="B64" i="18"/>
  <c r="C64" i="18"/>
  <c r="C27" i="18" s="1"/>
  <c r="I27" i="18" s="1"/>
  <c r="O27" i="18" s="1"/>
  <c r="U27" i="18" s="1"/>
  <c r="AA27" i="18" s="1"/>
  <c r="AG27" i="18" s="1"/>
  <c r="AM27" i="18" s="1"/>
  <c r="AS27" i="18" s="1"/>
  <c r="D64" i="18"/>
  <c r="D27" i="18" s="1"/>
  <c r="J27" i="18" s="1"/>
  <c r="P27" i="18" s="1"/>
  <c r="V27" i="18" s="1"/>
  <c r="AB27" i="18" s="1"/>
  <c r="AH27" i="18" s="1"/>
  <c r="AN27" i="18" s="1"/>
  <c r="AT27" i="18" s="1"/>
  <c r="E64" i="18"/>
  <c r="E27" i="18" s="1"/>
  <c r="K27" i="18" s="1"/>
  <c r="Q27" i="18" s="1"/>
  <c r="W27" i="18" s="1"/>
  <c r="AC27" i="18" s="1"/>
  <c r="AI27" i="18" s="1"/>
  <c r="AO27" i="18" s="1"/>
  <c r="AU27" i="18" s="1"/>
  <c r="F64" i="18"/>
  <c r="F27" i="18" s="1"/>
  <c r="B65" i="18"/>
  <c r="C65" i="18"/>
  <c r="C28" i="18" s="1"/>
  <c r="I28" i="18" s="1"/>
  <c r="O28" i="18" s="1"/>
  <c r="U28" i="18" s="1"/>
  <c r="AA28" i="18" s="1"/>
  <c r="AG28" i="18" s="1"/>
  <c r="AM28" i="18" s="1"/>
  <c r="AS28" i="18" s="1"/>
  <c r="D65" i="18"/>
  <c r="D28" i="18" s="1"/>
  <c r="J28" i="18" s="1"/>
  <c r="P28" i="18" s="1"/>
  <c r="V28" i="18" s="1"/>
  <c r="AB28" i="18" s="1"/>
  <c r="AH28" i="18" s="1"/>
  <c r="AN28" i="18" s="1"/>
  <c r="AT28" i="18" s="1"/>
  <c r="E65" i="18"/>
  <c r="E28" i="18" s="1"/>
  <c r="K28" i="18" s="1"/>
  <c r="Q28" i="18" s="1"/>
  <c r="W28" i="18" s="1"/>
  <c r="AC28" i="18" s="1"/>
  <c r="AI28" i="18" s="1"/>
  <c r="AO28" i="18" s="1"/>
  <c r="AU28" i="18" s="1"/>
  <c r="F65" i="18"/>
  <c r="F28" i="18" s="1"/>
  <c r="B66" i="18"/>
  <c r="C66" i="18"/>
  <c r="C29" i="18" s="1"/>
  <c r="I29" i="18" s="1"/>
  <c r="O29" i="18" s="1"/>
  <c r="U29" i="18" s="1"/>
  <c r="AA29" i="18" s="1"/>
  <c r="AG29" i="18" s="1"/>
  <c r="AM29" i="18" s="1"/>
  <c r="AS29" i="18" s="1"/>
  <c r="D66" i="18"/>
  <c r="D29" i="18" s="1"/>
  <c r="J29" i="18" s="1"/>
  <c r="P29" i="18" s="1"/>
  <c r="V29" i="18" s="1"/>
  <c r="AB29" i="18" s="1"/>
  <c r="AH29" i="18" s="1"/>
  <c r="AN29" i="18" s="1"/>
  <c r="AT29" i="18" s="1"/>
  <c r="E66" i="18"/>
  <c r="E29" i="18" s="1"/>
  <c r="K29" i="18" s="1"/>
  <c r="Q29" i="18" s="1"/>
  <c r="W29" i="18" s="1"/>
  <c r="AC29" i="18" s="1"/>
  <c r="AI29" i="18" s="1"/>
  <c r="AO29" i="18" s="1"/>
  <c r="AU29" i="18" s="1"/>
  <c r="F66" i="18"/>
  <c r="F29" i="18" s="1"/>
  <c r="B67" i="18"/>
  <c r="C67" i="18"/>
  <c r="C30" i="18" s="1"/>
  <c r="I30" i="18" s="1"/>
  <c r="O30" i="18" s="1"/>
  <c r="U30" i="18" s="1"/>
  <c r="AA30" i="18" s="1"/>
  <c r="AG30" i="18" s="1"/>
  <c r="AM30" i="18" s="1"/>
  <c r="AS30" i="18" s="1"/>
  <c r="D67" i="18"/>
  <c r="D30" i="18" s="1"/>
  <c r="J30" i="18" s="1"/>
  <c r="P30" i="18" s="1"/>
  <c r="V30" i="18" s="1"/>
  <c r="AB30" i="18" s="1"/>
  <c r="AH30" i="18" s="1"/>
  <c r="AN30" i="18" s="1"/>
  <c r="AT30" i="18" s="1"/>
  <c r="E67" i="18"/>
  <c r="E30" i="18" s="1"/>
  <c r="K30" i="18" s="1"/>
  <c r="Q30" i="18" s="1"/>
  <c r="W30" i="18" s="1"/>
  <c r="AC30" i="18" s="1"/>
  <c r="AI30" i="18" s="1"/>
  <c r="AO30" i="18" s="1"/>
  <c r="AU30" i="18" s="1"/>
  <c r="F67" i="18"/>
  <c r="F30" i="18" s="1"/>
  <c r="B68" i="18"/>
  <c r="C68" i="18"/>
  <c r="C31" i="18" s="1"/>
  <c r="I31" i="18" s="1"/>
  <c r="O31" i="18" s="1"/>
  <c r="U31" i="18" s="1"/>
  <c r="AA31" i="18" s="1"/>
  <c r="AG31" i="18" s="1"/>
  <c r="AM31" i="18" s="1"/>
  <c r="AS31" i="18" s="1"/>
  <c r="D68" i="18"/>
  <c r="D31" i="18" s="1"/>
  <c r="J31" i="18" s="1"/>
  <c r="P31" i="18" s="1"/>
  <c r="V31" i="18" s="1"/>
  <c r="AB31" i="18" s="1"/>
  <c r="AH31" i="18" s="1"/>
  <c r="AN31" i="18" s="1"/>
  <c r="AT31" i="18" s="1"/>
  <c r="E68" i="18"/>
  <c r="E31" i="18" s="1"/>
  <c r="K31" i="18" s="1"/>
  <c r="Q31" i="18" s="1"/>
  <c r="W31" i="18" s="1"/>
  <c r="AC31" i="18" s="1"/>
  <c r="AI31" i="18" s="1"/>
  <c r="AO31" i="18" s="1"/>
  <c r="AU31" i="18" s="1"/>
  <c r="F68" i="18"/>
  <c r="F31" i="18" s="1"/>
  <c r="B69" i="18"/>
  <c r="C69" i="18"/>
  <c r="C32" i="18" s="1"/>
  <c r="I32" i="18" s="1"/>
  <c r="O32" i="18" s="1"/>
  <c r="U32" i="18" s="1"/>
  <c r="AA32" i="18" s="1"/>
  <c r="AG32" i="18" s="1"/>
  <c r="AM32" i="18" s="1"/>
  <c r="AS32" i="18" s="1"/>
  <c r="D69" i="18"/>
  <c r="D32" i="18" s="1"/>
  <c r="J32" i="18" s="1"/>
  <c r="P32" i="18" s="1"/>
  <c r="V32" i="18" s="1"/>
  <c r="AB32" i="18" s="1"/>
  <c r="AH32" i="18" s="1"/>
  <c r="AN32" i="18" s="1"/>
  <c r="AT32" i="18" s="1"/>
  <c r="E69" i="18"/>
  <c r="E32" i="18" s="1"/>
  <c r="K32" i="18" s="1"/>
  <c r="Q32" i="18" s="1"/>
  <c r="W32" i="18" s="1"/>
  <c r="AC32" i="18" s="1"/>
  <c r="AI32" i="18" s="1"/>
  <c r="AO32" i="18" s="1"/>
  <c r="AU32" i="18" s="1"/>
  <c r="F69" i="18"/>
  <c r="F32" i="18" s="1"/>
  <c r="B70" i="18"/>
  <c r="C70" i="18"/>
  <c r="C33" i="18" s="1"/>
  <c r="I33" i="18" s="1"/>
  <c r="O33" i="18" s="1"/>
  <c r="U33" i="18" s="1"/>
  <c r="AA33" i="18" s="1"/>
  <c r="AG33" i="18" s="1"/>
  <c r="AM33" i="18" s="1"/>
  <c r="AS33" i="18" s="1"/>
  <c r="D70" i="18"/>
  <c r="D33" i="18" s="1"/>
  <c r="J33" i="18" s="1"/>
  <c r="P33" i="18" s="1"/>
  <c r="V33" i="18" s="1"/>
  <c r="AB33" i="18" s="1"/>
  <c r="AH33" i="18" s="1"/>
  <c r="AN33" i="18" s="1"/>
  <c r="AT33" i="18" s="1"/>
  <c r="E70" i="18"/>
  <c r="E33" i="18" s="1"/>
  <c r="K33" i="18" s="1"/>
  <c r="Q33" i="18" s="1"/>
  <c r="W33" i="18" s="1"/>
  <c r="AC33" i="18" s="1"/>
  <c r="AI33" i="18" s="1"/>
  <c r="AO33" i="18" s="1"/>
  <c r="AU33" i="18" s="1"/>
  <c r="F70" i="18"/>
  <c r="F33" i="18" s="1"/>
  <c r="J32" i="68"/>
  <c r="E71" i="70"/>
  <c r="F71" i="70"/>
  <c r="G71" i="70"/>
  <c r="H71" i="70"/>
  <c r="I71" i="70"/>
  <c r="J71" i="70"/>
  <c r="K71" i="70"/>
  <c r="L71" i="70"/>
  <c r="M71" i="70"/>
  <c r="D71" i="70"/>
  <c r="L102" i="70"/>
  <c r="F102" i="70"/>
  <c r="E102" i="70"/>
  <c r="C102" i="70"/>
  <c r="B102" i="70"/>
  <c r="D102" i="70" l="1"/>
  <c r="H102" i="70"/>
  <c r="B19" i="6"/>
  <c r="B27" i="6"/>
  <c r="F27" i="6" s="1"/>
  <c r="J27" i="6" s="1"/>
  <c r="C28" i="6"/>
  <c r="G28" i="6" s="1"/>
  <c r="D25" i="6"/>
  <c r="D33" i="6"/>
  <c r="H33" i="6" s="1"/>
  <c r="B23" i="6"/>
  <c r="F23" i="6" s="1"/>
  <c r="K62" i="6"/>
  <c r="L54" i="6"/>
  <c r="K70" i="6"/>
  <c r="K65" i="6"/>
  <c r="K54" i="6"/>
  <c r="J53" i="6"/>
  <c r="N53" i="6" s="1"/>
  <c r="H46" i="6"/>
  <c r="D9" i="6"/>
  <c r="F44" i="6"/>
  <c r="J44" i="6" s="1"/>
  <c r="N44" i="6" s="1"/>
  <c r="R44" i="6" s="1"/>
  <c r="V44" i="6" s="1"/>
  <c r="Z44" i="6" s="1"/>
  <c r="AD44" i="6" s="1"/>
  <c r="B7" i="6"/>
  <c r="C33" i="6"/>
  <c r="G33" i="6" s="1"/>
  <c r="B32" i="6"/>
  <c r="F32" i="6" s="1"/>
  <c r="C29" i="6"/>
  <c r="G29" i="6" s="1"/>
  <c r="B28" i="6"/>
  <c r="F28" i="6" s="1"/>
  <c r="C25" i="6"/>
  <c r="G25" i="6" s="1"/>
  <c r="B24" i="6"/>
  <c r="F24" i="6" s="1"/>
  <c r="D22" i="6"/>
  <c r="H22" i="6" s="1"/>
  <c r="D18" i="6"/>
  <c r="H18" i="6" s="1"/>
  <c r="C17" i="6"/>
  <c r="G17" i="6" s="1"/>
  <c r="B16" i="6"/>
  <c r="F16" i="6" s="1"/>
  <c r="J68" i="6"/>
  <c r="N64" i="6"/>
  <c r="L53" i="6"/>
  <c r="L70" i="6"/>
  <c r="O67" i="6"/>
  <c r="J65" i="6"/>
  <c r="K64" i="6"/>
  <c r="L62" i="6"/>
  <c r="H25" i="6"/>
  <c r="O59" i="6"/>
  <c r="F19" i="6"/>
  <c r="G49" i="6"/>
  <c r="C12" i="6"/>
  <c r="L45" i="6"/>
  <c r="H8" i="6"/>
  <c r="C30" i="6"/>
  <c r="G30" i="6" s="1"/>
  <c r="K30" i="6" s="1"/>
  <c r="C22" i="6"/>
  <c r="G22" i="6" s="1"/>
  <c r="K22" i="6" s="1"/>
  <c r="D8" i="6"/>
  <c r="J61" i="6"/>
  <c r="B31" i="6"/>
  <c r="F31" i="6" s="1"/>
  <c r="D17" i="6"/>
  <c r="H17" i="6" s="1"/>
  <c r="J69" i="6"/>
  <c r="K66" i="6"/>
  <c r="L65" i="6"/>
  <c r="L61" i="6"/>
  <c r="L59" i="6"/>
  <c r="L55" i="6"/>
  <c r="H48" i="6"/>
  <c r="D11" i="6"/>
  <c r="G45" i="6"/>
  <c r="C8" i="6"/>
  <c r="B30" i="6"/>
  <c r="F30" i="6" s="1"/>
  <c r="D28" i="6"/>
  <c r="H28" i="6" s="1"/>
  <c r="C27" i="6"/>
  <c r="G27" i="6" s="1"/>
  <c r="D24" i="6"/>
  <c r="H24" i="6" s="1"/>
  <c r="D16" i="6"/>
  <c r="H16" i="6" s="1"/>
  <c r="K102" i="70"/>
  <c r="E5" i="18"/>
  <c r="K5" i="18" s="1"/>
  <c r="Q5" i="18" s="1"/>
  <c r="W5" i="18" s="1"/>
  <c r="AC5" i="18" s="1"/>
  <c r="AI5" i="18" s="1"/>
  <c r="AO5" i="18" s="1"/>
  <c r="AU5" i="18" s="1"/>
  <c r="M72" i="70"/>
  <c r="M102" i="70" s="1"/>
  <c r="G74" i="70"/>
  <c r="G102" i="70" s="1"/>
  <c r="D58" i="6"/>
  <c r="C69" i="6"/>
  <c r="C58" i="6"/>
  <c r="D49" i="6"/>
  <c r="E49" i="6" s="1"/>
  <c r="C46" i="6"/>
  <c r="D69" i="6"/>
  <c r="D67" i="6"/>
  <c r="C55" i="6"/>
  <c r="B46" i="6"/>
  <c r="B9" i="6" s="1"/>
  <c r="J56" i="6"/>
  <c r="J67" i="6"/>
  <c r="J60" i="6"/>
  <c r="B70" i="6"/>
  <c r="B33" i="6" s="1"/>
  <c r="B66" i="6"/>
  <c r="B29" i="6" s="1"/>
  <c r="D66" i="6"/>
  <c r="E65" i="6"/>
  <c r="B57" i="6"/>
  <c r="B20" i="6" s="1"/>
  <c r="C57" i="6"/>
  <c r="D57" i="6"/>
  <c r="C51" i="6"/>
  <c r="D51" i="6"/>
  <c r="B51" i="6"/>
  <c r="B14" i="6" s="1"/>
  <c r="D68" i="6"/>
  <c r="I65" i="6"/>
  <c r="C68" i="6"/>
  <c r="D63" i="6"/>
  <c r="B63" i="6"/>
  <c r="B26" i="6" s="1"/>
  <c r="C63" i="6"/>
  <c r="E62" i="6"/>
  <c r="F62" i="6"/>
  <c r="F25" i="6" s="1"/>
  <c r="F58" i="6"/>
  <c r="F21" i="6" s="1"/>
  <c r="E54" i="6"/>
  <c r="F54" i="6"/>
  <c r="F17" i="6" s="1"/>
  <c r="D64" i="6"/>
  <c r="C61" i="6"/>
  <c r="B59" i="6"/>
  <c r="B22" i="6" s="1"/>
  <c r="B55" i="6"/>
  <c r="B18" i="6" s="1"/>
  <c r="C52" i="6"/>
  <c r="B52" i="6"/>
  <c r="B15" i="6" s="1"/>
  <c r="D52" i="6"/>
  <c r="D50" i="6"/>
  <c r="B50" i="6"/>
  <c r="B13" i="6" s="1"/>
  <c r="C50" i="6"/>
  <c r="C43" i="6"/>
  <c r="C6" i="6" s="1"/>
  <c r="B43" i="6"/>
  <c r="B6" i="6" s="1"/>
  <c r="D43" i="6"/>
  <c r="D6" i="6" s="1"/>
  <c r="E61" i="6"/>
  <c r="C60" i="6"/>
  <c r="D60" i="6"/>
  <c r="C56" i="6"/>
  <c r="D56" i="6"/>
  <c r="C47" i="6"/>
  <c r="D47" i="6"/>
  <c r="B47" i="6"/>
  <c r="B10" i="6" s="1"/>
  <c r="C53" i="6"/>
  <c r="C16" i="6" s="1"/>
  <c r="F49" i="6"/>
  <c r="F12" i="6" s="1"/>
  <c r="B48" i="6"/>
  <c r="B11" i="6" s="1"/>
  <c r="C48" i="6"/>
  <c r="E45" i="6"/>
  <c r="D44" i="6"/>
  <c r="F45" i="6"/>
  <c r="F8" i="6" s="1"/>
  <c r="C44" i="6"/>
  <c r="C7" i="6" s="1"/>
  <c r="F71" i="18"/>
  <c r="F73" i="18" s="1"/>
  <c r="G67" i="18"/>
  <c r="G49" i="18"/>
  <c r="G47" i="18"/>
  <c r="G45" i="18"/>
  <c r="AR71" i="18"/>
  <c r="AR73" i="18" s="1"/>
  <c r="AF71" i="18"/>
  <c r="AF73" i="18" s="1"/>
  <c r="T71" i="18"/>
  <c r="T73" i="18" s="1"/>
  <c r="H71" i="18"/>
  <c r="H73" i="18" s="1"/>
  <c r="C71" i="18"/>
  <c r="C73" i="18" s="1"/>
  <c r="D71" i="18"/>
  <c r="D73" i="18" s="1"/>
  <c r="B30" i="18"/>
  <c r="H30" i="18" s="1"/>
  <c r="N30" i="18" s="1"/>
  <c r="T30" i="18" s="1"/>
  <c r="Z30" i="18" s="1"/>
  <c r="AF30" i="18" s="1"/>
  <c r="AL30" i="18" s="1"/>
  <c r="AR30" i="18" s="1"/>
  <c r="D6" i="18"/>
  <c r="J6" i="18" s="1"/>
  <c r="P6" i="18" s="1"/>
  <c r="V6" i="18" s="1"/>
  <c r="AB6" i="18" s="1"/>
  <c r="AH6" i="18" s="1"/>
  <c r="AN6" i="18" s="1"/>
  <c r="AT6" i="18" s="1"/>
  <c r="G70" i="18"/>
  <c r="G66" i="18"/>
  <c r="G62" i="18"/>
  <c r="G58" i="18"/>
  <c r="G54" i="18"/>
  <c r="G50" i="18"/>
  <c r="G44" i="18"/>
  <c r="G43" i="18"/>
  <c r="G42" i="18"/>
  <c r="B33" i="18"/>
  <c r="H33" i="18" s="1"/>
  <c r="N33" i="18" s="1"/>
  <c r="T33" i="18" s="1"/>
  <c r="Z33" i="18" s="1"/>
  <c r="AF33" i="18" s="1"/>
  <c r="AL33" i="18" s="1"/>
  <c r="AR33" i="18" s="1"/>
  <c r="B29" i="18"/>
  <c r="H29" i="18" s="1"/>
  <c r="N29" i="18" s="1"/>
  <c r="T29" i="18" s="1"/>
  <c r="Z29" i="18" s="1"/>
  <c r="AF29" i="18" s="1"/>
  <c r="AL29" i="18" s="1"/>
  <c r="AR29" i="18" s="1"/>
  <c r="B25" i="18"/>
  <c r="H25" i="18" s="1"/>
  <c r="N25" i="18" s="1"/>
  <c r="T25" i="18" s="1"/>
  <c r="Z25" i="18" s="1"/>
  <c r="AF25" i="18" s="1"/>
  <c r="AL25" i="18" s="1"/>
  <c r="AR25" i="18" s="1"/>
  <c r="B21" i="18"/>
  <c r="H21" i="18" s="1"/>
  <c r="N21" i="18" s="1"/>
  <c r="T21" i="18" s="1"/>
  <c r="Z21" i="18" s="1"/>
  <c r="AF21" i="18" s="1"/>
  <c r="AL21" i="18" s="1"/>
  <c r="AR21" i="18" s="1"/>
  <c r="B17" i="18"/>
  <c r="H17" i="18" s="1"/>
  <c r="N17" i="18" s="1"/>
  <c r="T17" i="18" s="1"/>
  <c r="Z17" i="18" s="1"/>
  <c r="AF17" i="18" s="1"/>
  <c r="AL17" i="18" s="1"/>
  <c r="AR17" i="18" s="1"/>
  <c r="B13" i="18"/>
  <c r="H13" i="18" s="1"/>
  <c r="N13" i="18" s="1"/>
  <c r="T13" i="18" s="1"/>
  <c r="Z13" i="18" s="1"/>
  <c r="AF13" i="18" s="1"/>
  <c r="AL13" i="18" s="1"/>
  <c r="AR13" i="18" s="1"/>
  <c r="G63" i="18"/>
  <c r="G55" i="18"/>
  <c r="G41" i="18"/>
  <c r="B26" i="18"/>
  <c r="H26" i="18" s="1"/>
  <c r="N26" i="18" s="1"/>
  <c r="T26" i="18" s="1"/>
  <c r="Z26" i="18" s="1"/>
  <c r="AF26" i="18" s="1"/>
  <c r="AL26" i="18" s="1"/>
  <c r="AR26" i="18" s="1"/>
  <c r="D12" i="18"/>
  <c r="J12" i="18" s="1"/>
  <c r="P12" i="18" s="1"/>
  <c r="V12" i="18" s="1"/>
  <c r="AB12" i="18" s="1"/>
  <c r="AH12" i="18" s="1"/>
  <c r="AN12" i="18" s="1"/>
  <c r="AT12" i="18" s="1"/>
  <c r="G69" i="18"/>
  <c r="G65" i="18"/>
  <c r="G61" i="18"/>
  <c r="G57" i="18"/>
  <c r="G53" i="18"/>
  <c r="G51" i="18"/>
  <c r="B32" i="18"/>
  <c r="H32" i="18" s="1"/>
  <c r="N32" i="18" s="1"/>
  <c r="T32" i="18" s="1"/>
  <c r="Z32" i="18" s="1"/>
  <c r="AF32" i="18" s="1"/>
  <c r="AL32" i="18" s="1"/>
  <c r="AR32" i="18" s="1"/>
  <c r="B28" i="18"/>
  <c r="H28" i="18" s="1"/>
  <c r="N28" i="18" s="1"/>
  <c r="T28" i="18" s="1"/>
  <c r="Z28" i="18" s="1"/>
  <c r="AF28" i="18" s="1"/>
  <c r="AL28" i="18" s="1"/>
  <c r="AR28" i="18" s="1"/>
  <c r="B24" i="18"/>
  <c r="H24" i="18" s="1"/>
  <c r="N24" i="18" s="1"/>
  <c r="T24" i="18" s="1"/>
  <c r="Z24" i="18" s="1"/>
  <c r="AF24" i="18" s="1"/>
  <c r="AL24" i="18" s="1"/>
  <c r="AR24" i="18" s="1"/>
  <c r="B20" i="18"/>
  <c r="H20" i="18" s="1"/>
  <c r="N20" i="18" s="1"/>
  <c r="T20" i="18" s="1"/>
  <c r="Z20" i="18" s="1"/>
  <c r="AF20" i="18" s="1"/>
  <c r="AL20" i="18" s="1"/>
  <c r="AR20" i="18" s="1"/>
  <c r="B16" i="18"/>
  <c r="H16" i="18" s="1"/>
  <c r="N16" i="18" s="1"/>
  <c r="T16" i="18" s="1"/>
  <c r="Z16" i="18" s="1"/>
  <c r="AF16" i="18" s="1"/>
  <c r="AL16" i="18" s="1"/>
  <c r="AR16" i="18" s="1"/>
  <c r="C4" i="18"/>
  <c r="I4" i="18" s="1"/>
  <c r="O4" i="18" s="1"/>
  <c r="U4" i="18" s="1"/>
  <c r="AA4" i="18" s="1"/>
  <c r="AG4" i="18" s="1"/>
  <c r="AM4" i="18" s="1"/>
  <c r="AS4" i="18" s="1"/>
  <c r="F10" i="18"/>
  <c r="G59" i="18"/>
  <c r="B22" i="18"/>
  <c r="H22" i="18" s="1"/>
  <c r="N22" i="18" s="1"/>
  <c r="T22" i="18" s="1"/>
  <c r="Z22" i="18" s="1"/>
  <c r="AF22" i="18" s="1"/>
  <c r="AL22" i="18" s="1"/>
  <c r="AR22" i="18" s="1"/>
  <c r="E71" i="18"/>
  <c r="E73" i="18" s="1"/>
  <c r="G68" i="18"/>
  <c r="G64" i="18"/>
  <c r="G60" i="18"/>
  <c r="G56" i="18"/>
  <c r="G52" i="18"/>
  <c r="G48" i="18"/>
  <c r="G46" i="18"/>
  <c r="B31" i="18"/>
  <c r="H31" i="18" s="1"/>
  <c r="N31" i="18" s="1"/>
  <c r="T31" i="18" s="1"/>
  <c r="Z31" i="18" s="1"/>
  <c r="AF31" i="18" s="1"/>
  <c r="AL31" i="18" s="1"/>
  <c r="AR31" i="18" s="1"/>
  <c r="B27" i="18"/>
  <c r="H27" i="18" s="1"/>
  <c r="N27" i="18" s="1"/>
  <c r="T27" i="18" s="1"/>
  <c r="Z27" i="18" s="1"/>
  <c r="AF27" i="18" s="1"/>
  <c r="AL27" i="18" s="1"/>
  <c r="AR27" i="18" s="1"/>
  <c r="B23" i="18"/>
  <c r="H23" i="18" s="1"/>
  <c r="N23" i="18" s="1"/>
  <c r="T23" i="18" s="1"/>
  <c r="Z23" i="18" s="1"/>
  <c r="AF23" i="18" s="1"/>
  <c r="AL23" i="18" s="1"/>
  <c r="AR23" i="18" s="1"/>
  <c r="B19" i="18"/>
  <c r="H19" i="18" s="1"/>
  <c r="N19" i="18" s="1"/>
  <c r="T19" i="18" s="1"/>
  <c r="Z19" i="18" s="1"/>
  <c r="AF19" i="18" s="1"/>
  <c r="AL19" i="18" s="1"/>
  <c r="AR19" i="18" s="1"/>
  <c r="B15" i="18"/>
  <c r="H15" i="18" s="1"/>
  <c r="N15" i="18" s="1"/>
  <c r="T15" i="18" s="1"/>
  <c r="Z15" i="18" s="1"/>
  <c r="AF15" i="18" s="1"/>
  <c r="AL15" i="18" s="1"/>
  <c r="AR15" i="18" s="1"/>
  <c r="B11" i="18"/>
  <c r="H11" i="18" s="1"/>
  <c r="N11" i="18" s="1"/>
  <c r="T11" i="18" s="1"/>
  <c r="Z11" i="18" s="1"/>
  <c r="AF11" i="18" s="1"/>
  <c r="AL11" i="18" s="1"/>
  <c r="AR11" i="18" s="1"/>
  <c r="E7" i="18"/>
  <c r="K7" i="18" s="1"/>
  <c r="Q7" i="18" s="1"/>
  <c r="W7" i="18" s="1"/>
  <c r="AC7" i="18" s="1"/>
  <c r="AI7" i="18" s="1"/>
  <c r="AO7" i="18" s="1"/>
  <c r="AU7" i="18" s="1"/>
  <c r="I98" i="14"/>
  <c r="H98" i="14"/>
  <c r="G98" i="14"/>
  <c r="F98" i="14"/>
  <c r="E98" i="14"/>
  <c r="D98" i="14"/>
  <c r="C98" i="14"/>
  <c r="B98" i="14"/>
  <c r="I97" i="14"/>
  <c r="H97" i="14"/>
  <c r="G97" i="14"/>
  <c r="F97" i="14"/>
  <c r="E97" i="14"/>
  <c r="D97" i="14"/>
  <c r="C97" i="14"/>
  <c r="B97" i="14"/>
  <c r="I96" i="14"/>
  <c r="H96" i="14"/>
  <c r="G96" i="14"/>
  <c r="F96" i="14"/>
  <c r="E96" i="14"/>
  <c r="D96" i="14"/>
  <c r="C96" i="14"/>
  <c r="B96" i="14"/>
  <c r="I95" i="14"/>
  <c r="H95" i="14"/>
  <c r="G95" i="14"/>
  <c r="F95" i="14"/>
  <c r="E95" i="14"/>
  <c r="D95" i="14"/>
  <c r="C95" i="14"/>
  <c r="B95" i="14"/>
  <c r="I94" i="14"/>
  <c r="H94" i="14"/>
  <c r="G94" i="14"/>
  <c r="F94" i="14"/>
  <c r="E94" i="14"/>
  <c r="D94" i="14"/>
  <c r="C94" i="14"/>
  <c r="B94" i="14"/>
  <c r="I93" i="14"/>
  <c r="H93" i="14"/>
  <c r="G93" i="14"/>
  <c r="F93" i="14"/>
  <c r="E93" i="14"/>
  <c r="D93" i="14"/>
  <c r="C93" i="14"/>
  <c r="B93" i="14"/>
  <c r="I92" i="14"/>
  <c r="H92" i="14"/>
  <c r="G92" i="14"/>
  <c r="F92" i="14"/>
  <c r="E92" i="14"/>
  <c r="D92" i="14"/>
  <c r="C92" i="14"/>
  <c r="B92" i="14"/>
  <c r="I91" i="14"/>
  <c r="H91" i="14"/>
  <c r="G91" i="14"/>
  <c r="F91" i="14"/>
  <c r="E91" i="14"/>
  <c r="D91" i="14"/>
  <c r="C91" i="14"/>
  <c r="B91" i="14"/>
  <c r="I90" i="14"/>
  <c r="H90" i="14"/>
  <c r="G90" i="14"/>
  <c r="F90" i="14"/>
  <c r="E90" i="14"/>
  <c r="D90" i="14"/>
  <c r="C90" i="14"/>
  <c r="B90" i="14"/>
  <c r="I89" i="14"/>
  <c r="H89" i="14"/>
  <c r="G89" i="14"/>
  <c r="F89" i="14"/>
  <c r="E89" i="14"/>
  <c r="D89" i="14"/>
  <c r="C89" i="14"/>
  <c r="B89" i="14"/>
  <c r="I88" i="14"/>
  <c r="H88" i="14"/>
  <c r="G88" i="14"/>
  <c r="F88" i="14"/>
  <c r="E88" i="14"/>
  <c r="D88" i="14"/>
  <c r="C88" i="14"/>
  <c r="B88" i="14"/>
  <c r="I87" i="14"/>
  <c r="H87" i="14"/>
  <c r="G87" i="14"/>
  <c r="F87" i="14"/>
  <c r="E87" i="14"/>
  <c r="D87" i="14"/>
  <c r="C87" i="14"/>
  <c r="B87" i="14"/>
  <c r="I86" i="14"/>
  <c r="H86" i="14"/>
  <c r="G86" i="14"/>
  <c r="F86" i="14"/>
  <c r="E86" i="14"/>
  <c r="D86" i="14"/>
  <c r="C86" i="14"/>
  <c r="B86" i="14"/>
  <c r="I85" i="14"/>
  <c r="H85" i="14"/>
  <c r="G85" i="14"/>
  <c r="F85" i="14"/>
  <c r="E85" i="14"/>
  <c r="D85" i="14"/>
  <c r="C85" i="14"/>
  <c r="B85" i="14"/>
  <c r="I84" i="14"/>
  <c r="H84" i="14"/>
  <c r="G84" i="14"/>
  <c r="F84" i="14"/>
  <c r="E84" i="14"/>
  <c r="D84" i="14"/>
  <c r="C84" i="14"/>
  <c r="B84" i="14"/>
  <c r="I83" i="14"/>
  <c r="H83" i="14"/>
  <c r="G83" i="14"/>
  <c r="F83" i="14"/>
  <c r="E83" i="14"/>
  <c r="D83" i="14"/>
  <c r="C83" i="14"/>
  <c r="B83" i="14"/>
  <c r="I82" i="14"/>
  <c r="H82" i="14"/>
  <c r="G82" i="14"/>
  <c r="F82" i="14"/>
  <c r="E82" i="14"/>
  <c r="D82" i="14"/>
  <c r="C82" i="14"/>
  <c r="B82" i="14"/>
  <c r="I81" i="14"/>
  <c r="H81" i="14"/>
  <c r="G81" i="14"/>
  <c r="F81" i="14"/>
  <c r="E81" i="14"/>
  <c r="D81" i="14"/>
  <c r="C81" i="14"/>
  <c r="B81" i="14"/>
  <c r="I80" i="14"/>
  <c r="H80" i="14"/>
  <c r="G80" i="14"/>
  <c r="F80" i="14"/>
  <c r="E80" i="14"/>
  <c r="D80" i="14"/>
  <c r="C80" i="14"/>
  <c r="B80" i="14"/>
  <c r="I79" i="14"/>
  <c r="H79" i="14"/>
  <c r="G79" i="14"/>
  <c r="F79" i="14"/>
  <c r="E79" i="14"/>
  <c r="D79" i="14"/>
  <c r="C79" i="14"/>
  <c r="B79" i="14"/>
  <c r="I78" i="14"/>
  <c r="H78" i="14"/>
  <c r="G78" i="14"/>
  <c r="F78" i="14"/>
  <c r="E78" i="14"/>
  <c r="D78" i="14"/>
  <c r="C78" i="14"/>
  <c r="B78" i="14"/>
  <c r="I77" i="14"/>
  <c r="H77" i="14"/>
  <c r="G77" i="14"/>
  <c r="F77" i="14"/>
  <c r="E77" i="14"/>
  <c r="D77" i="14"/>
  <c r="C77" i="14"/>
  <c r="B77" i="14"/>
  <c r="I76" i="14"/>
  <c r="H76" i="14"/>
  <c r="G76" i="14"/>
  <c r="F76" i="14"/>
  <c r="E76" i="14"/>
  <c r="D76" i="14"/>
  <c r="C76" i="14"/>
  <c r="B76" i="14"/>
  <c r="I75" i="14"/>
  <c r="H75" i="14"/>
  <c r="G75" i="14"/>
  <c r="F75" i="14"/>
  <c r="E75" i="14"/>
  <c r="D75" i="14"/>
  <c r="C75" i="14"/>
  <c r="B75" i="14"/>
  <c r="I74" i="14"/>
  <c r="H74" i="14"/>
  <c r="G74" i="14"/>
  <c r="F74" i="14"/>
  <c r="E74" i="14"/>
  <c r="D74" i="14"/>
  <c r="C74" i="14"/>
  <c r="B74" i="14"/>
  <c r="I73" i="14"/>
  <c r="H73" i="14"/>
  <c r="G73" i="14"/>
  <c r="F73" i="14"/>
  <c r="E73" i="14"/>
  <c r="D73" i="14"/>
  <c r="C73" i="14"/>
  <c r="B73" i="14"/>
  <c r="I72" i="14"/>
  <c r="H72" i="14"/>
  <c r="G72" i="14"/>
  <c r="F72" i="14"/>
  <c r="E72" i="14"/>
  <c r="D72" i="14"/>
  <c r="C72" i="14"/>
  <c r="B72" i="14"/>
  <c r="I71" i="14"/>
  <c r="H71" i="14"/>
  <c r="G71" i="14"/>
  <c r="F71" i="14"/>
  <c r="E71" i="14"/>
  <c r="D71" i="14"/>
  <c r="C71" i="14"/>
  <c r="B71" i="14"/>
  <c r="I70" i="14"/>
  <c r="H70" i="14"/>
  <c r="G70" i="14"/>
  <c r="F70" i="14"/>
  <c r="E70" i="14"/>
  <c r="D70" i="14"/>
  <c r="C70" i="14"/>
  <c r="B70" i="14"/>
  <c r="I69" i="14"/>
  <c r="H69" i="14"/>
  <c r="G69" i="14"/>
  <c r="F69" i="14"/>
  <c r="E69" i="14"/>
  <c r="D69" i="14"/>
  <c r="C69" i="14"/>
  <c r="B69" i="14"/>
  <c r="I131" i="14"/>
  <c r="H131" i="14"/>
  <c r="G131" i="14"/>
  <c r="F131" i="14"/>
  <c r="E131" i="14"/>
  <c r="D131" i="14"/>
  <c r="C131" i="14"/>
  <c r="B131" i="14"/>
  <c r="I130" i="14"/>
  <c r="H130" i="14"/>
  <c r="G130" i="14"/>
  <c r="F130" i="14"/>
  <c r="E130" i="14"/>
  <c r="D130" i="14"/>
  <c r="C130" i="14"/>
  <c r="B130" i="14"/>
  <c r="I129" i="14"/>
  <c r="H129" i="14"/>
  <c r="G129" i="14"/>
  <c r="F129" i="14"/>
  <c r="E129" i="14"/>
  <c r="D129" i="14"/>
  <c r="C129" i="14"/>
  <c r="B129" i="14"/>
  <c r="I128" i="14"/>
  <c r="H128" i="14"/>
  <c r="G128" i="14"/>
  <c r="F128" i="14"/>
  <c r="E128" i="14"/>
  <c r="D128" i="14"/>
  <c r="C128" i="14"/>
  <c r="B128" i="14"/>
  <c r="I127" i="14"/>
  <c r="H127" i="14"/>
  <c r="G127" i="14"/>
  <c r="F127" i="14"/>
  <c r="E127" i="14"/>
  <c r="D127" i="14"/>
  <c r="C127" i="14"/>
  <c r="B127" i="14"/>
  <c r="I126" i="14"/>
  <c r="H126" i="14"/>
  <c r="G126" i="14"/>
  <c r="F126" i="14"/>
  <c r="E126" i="14"/>
  <c r="D126" i="14"/>
  <c r="C126" i="14"/>
  <c r="B126" i="14"/>
  <c r="I125" i="14"/>
  <c r="H125" i="14"/>
  <c r="G125" i="14"/>
  <c r="F125" i="14"/>
  <c r="E125" i="14"/>
  <c r="D125" i="14"/>
  <c r="C125" i="14"/>
  <c r="B125" i="14"/>
  <c r="I124" i="14"/>
  <c r="H124" i="14"/>
  <c r="G124" i="14"/>
  <c r="F124" i="14"/>
  <c r="E124" i="14"/>
  <c r="D124" i="14"/>
  <c r="C124" i="14"/>
  <c r="B124" i="14"/>
  <c r="I123" i="14"/>
  <c r="H123" i="14"/>
  <c r="G123" i="14"/>
  <c r="F123" i="14"/>
  <c r="E123" i="14"/>
  <c r="D123" i="14"/>
  <c r="C123" i="14"/>
  <c r="B123" i="14"/>
  <c r="I122" i="14"/>
  <c r="H122" i="14"/>
  <c r="G122" i="14"/>
  <c r="F122" i="14"/>
  <c r="E122" i="14"/>
  <c r="D122" i="14"/>
  <c r="C122" i="14"/>
  <c r="B122" i="14"/>
  <c r="I121" i="14"/>
  <c r="H121" i="14"/>
  <c r="G121" i="14"/>
  <c r="F121" i="14"/>
  <c r="E121" i="14"/>
  <c r="D121" i="14"/>
  <c r="C121" i="14"/>
  <c r="B121" i="14"/>
  <c r="I120" i="14"/>
  <c r="H120" i="14"/>
  <c r="G120" i="14"/>
  <c r="F120" i="14"/>
  <c r="E120" i="14"/>
  <c r="D120" i="14"/>
  <c r="C120" i="14"/>
  <c r="B120" i="14"/>
  <c r="I119" i="14"/>
  <c r="H119" i="14"/>
  <c r="G119" i="14"/>
  <c r="F119" i="14"/>
  <c r="E119" i="14"/>
  <c r="D119" i="14"/>
  <c r="C119" i="14"/>
  <c r="B119" i="14"/>
  <c r="I118" i="14"/>
  <c r="H118" i="14"/>
  <c r="G118" i="14"/>
  <c r="F118" i="14"/>
  <c r="E118" i="14"/>
  <c r="D118" i="14"/>
  <c r="C118" i="14"/>
  <c r="B118" i="14"/>
  <c r="I117" i="14"/>
  <c r="H117" i="14"/>
  <c r="G117" i="14"/>
  <c r="F117" i="14"/>
  <c r="E117" i="14"/>
  <c r="D117" i="14"/>
  <c r="C117" i="14"/>
  <c r="B117" i="14"/>
  <c r="I116" i="14"/>
  <c r="H116" i="14"/>
  <c r="G116" i="14"/>
  <c r="F116" i="14"/>
  <c r="E116" i="14"/>
  <c r="D116" i="14"/>
  <c r="C116" i="14"/>
  <c r="B116" i="14"/>
  <c r="I115" i="14"/>
  <c r="H115" i="14"/>
  <c r="G115" i="14"/>
  <c r="F115" i="14"/>
  <c r="E115" i="14"/>
  <c r="D115" i="14"/>
  <c r="C115" i="14"/>
  <c r="B115" i="14"/>
  <c r="I114" i="14"/>
  <c r="H114" i="14"/>
  <c r="G114" i="14"/>
  <c r="F114" i="14"/>
  <c r="E114" i="14"/>
  <c r="D114" i="14"/>
  <c r="C114" i="14"/>
  <c r="B114" i="14"/>
  <c r="I113" i="14"/>
  <c r="H113" i="14"/>
  <c r="G113" i="14"/>
  <c r="F113" i="14"/>
  <c r="E113" i="14"/>
  <c r="D113" i="14"/>
  <c r="C113" i="14"/>
  <c r="B113" i="14"/>
  <c r="I112" i="14"/>
  <c r="H112" i="14"/>
  <c r="G112" i="14"/>
  <c r="F112" i="14"/>
  <c r="E112" i="14"/>
  <c r="D112" i="14"/>
  <c r="C112" i="14"/>
  <c r="B112" i="14"/>
  <c r="I111" i="14"/>
  <c r="H111" i="14"/>
  <c r="G111" i="14"/>
  <c r="F111" i="14"/>
  <c r="E111" i="14"/>
  <c r="D111" i="14"/>
  <c r="C111" i="14"/>
  <c r="B111" i="14"/>
  <c r="I110" i="14"/>
  <c r="H110" i="14"/>
  <c r="G110" i="14"/>
  <c r="F110" i="14"/>
  <c r="E110" i="14"/>
  <c r="D110" i="14"/>
  <c r="C110" i="14"/>
  <c r="B110" i="14"/>
  <c r="I109" i="14"/>
  <c r="H109" i="14"/>
  <c r="G109" i="14"/>
  <c r="F109" i="14"/>
  <c r="E109" i="14"/>
  <c r="D109" i="14"/>
  <c r="C109" i="14"/>
  <c r="B109" i="14"/>
  <c r="I108" i="14"/>
  <c r="H108" i="14"/>
  <c r="G108" i="14"/>
  <c r="F108" i="14"/>
  <c r="E108" i="14"/>
  <c r="D108" i="14"/>
  <c r="C108" i="14"/>
  <c r="B108" i="14"/>
  <c r="I107" i="14"/>
  <c r="H107" i="14"/>
  <c r="G107" i="14"/>
  <c r="F107" i="14"/>
  <c r="E107" i="14"/>
  <c r="D107" i="14"/>
  <c r="C107" i="14"/>
  <c r="B107" i="14"/>
  <c r="I106" i="14"/>
  <c r="H106" i="14"/>
  <c r="G106" i="14"/>
  <c r="F106" i="14"/>
  <c r="E106" i="14"/>
  <c r="D106" i="14"/>
  <c r="C106" i="14"/>
  <c r="B106" i="14"/>
  <c r="I105" i="14"/>
  <c r="H105" i="14"/>
  <c r="G105" i="14"/>
  <c r="F105" i="14"/>
  <c r="E105" i="14"/>
  <c r="D105" i="14"/>
  <c r="C105" i="14"/>
  <c r="B105" i="14"/>
  <c r="I104" i="14"/>
  <c r="H104" i="14"/>
  <c r="G104" i="14"/>
  <c r="F104" i="14"/>
  <c r="E104" i="14"/>
  <c r="D104" i="14"/>
  <c r="C104" i="14"/>
  <c r="B104" i="14"/>
  <c r="I103" i="14"/>
  <c r="H103" i="14"/>
  <c r="G103" i="14"/>
  <c r="F103" i="14"/>
  <c r="E103" i="14"/>
  <c r="D103" i="14"/>
  <c r="C103" i="14"/>
  <c r="B103" i="14"/>
  <c r="I102" i="14"/>
  <c r="H102" i="14"/>
  <c r="G102" i="14"/>
  <c r="F102" i="14"/>
  <c r="E102" i="14"/>
  <c r="D102" i="14"/>
  <c r="C102" i="14"/>
  <c r="B102" i="14"/>
  <c r="I164" i="14"/>
  <c r="H164" i="14"/>
  <c r="G164" i="14"/>
  <c r="F164" i="14"/>
  <c r="E164" i="14"/>
  <c r="D164" i="14"/>
  <c r="C164" i="14"/>
  <c r="B164" i="14"/>
  <c r="I163" i="14"/>
  <c r="H163" i="14"/>
  <c r="G163" i="14"/>
  <c r="F163" i="14"/>
  <c r="E163" i="14"/>
  <c r="D163" i="14"/>
  <c r="C163" i="14"/>
  <c r="B163" i="14"/>
  <c r="I162" i="14"/>
  <c r="H162" i="14"/>
  <c r="G162" i="14"/>
  <c r="F162" i="14"/>
  <c r="E162" i="14"/>
  <c r="D162" i="14"/>
  <c r="C162" i="14"/>
  <c r="B162" i="14"/>
  <c r="I161" i="14"/>
  <c r="H161" i="14"/>
  <c r="G161" i="14"/>
  <c r="F161" i="14"/>
  <c r="E161" i="14"/>
  <c r="D161" i="14"/>
  <c r="C161" i="14"/>
  <c r="B161" i="14"/>
  <c r="I160" i="14"/>
  <c r="H160" i="14"/>
  <c r="G160" i="14"/>
  <c r="F160" i="14"/>
  <c r="E160" i="14"/>
  <c r="D160" i="14"/>
  <c r="C160" i="14"/>
  <c r="B160" i="14"/>
  <c r="I159" i="14"/>
  <c r="H159" i="14"/>
  <c r="G159" i="14"/>
  <c r="F159" i="14"/>
  <c r="E159" i="14"/>
  <c r="D159" i="14"/>
  <c r="C159" i="14"/>
  <c r="B159" i="14"/>
  <c r="I158" i="14"/>
  <c r="H158" i="14"/>
  <c r="G158" i="14"/>
  <c r="F158" i="14"/>
  <c r="E158" i="14"/>
  <c r="D158" i="14"/>
  <c r="C158" i="14"/>
  <c r="B158" i="14"/>
  <c r="I157" i="14"/>
  <c r="H157" i="14"/>
  <c r="G157" i="14"/>
  <c r="F157" i="14"/>
  <c r="E157" i="14"/>
  <c r="D157" i="14"/>
  <c r="C157" i="14"/>
  <c r="B157" i="14"/>
  <c r="I156" i="14"/>
  <c r="H156" i="14"/>
  <c r="G156" i="14"/>
  <c r="F156" i="14"/>
  <c r="E156" i="14"/>
  <c r="D156" i="14"/>
  <c r="C156" i="14"/>
  <c r="B156" i="14"/>
  <c r="I155" i="14"/>
  <c r="H155" i="14"/>
  <c r="G155" i="14"/>
  <c r="F155" i="14"/>
  <c r="E155" i="14"/>
  <c r="D155" i="14"/>
  <c r="C155" i="14"/>
  <c r="B155" i="14"/>
  <c r="I154" i="14"/>
  <c r="H154" i="14"/>
  <c r="G154" i="14"/>
  <c r="F154" i="14"/>
  <c r="E154" i="14"/>
  <c r="D154" i="14"/>
  <c r="C154" i="14"/>
  <c r="B154" i="14"/>
  <c r="I153" i="14"/>
  <c r="H153" i="14"/>
  <c r="G153" i="14"/>
  <c r="F153" i="14"/>
  <c r="E153" i="14"/>
  <c r="D153" i="14"/>
  <c r="C153" i="14"/>
  <c r="B153" i="14"/>
  <c r="I152" i="14"/>
  <c r="H152" i="14"/>
  <c r="G152" i="14"/>
  <c r="F152" i="14"/>
  <c r="E152" i="14"/>
  <c r="D152" i="14"/>
  <c r="C152" i="14"/>
  <c r="B152" i="14"/>
  <c r="I151" i="14"/>
  <c r="H151" i="14"/>
  <c r="G151" i="14"/>
  <c r="F151" i="14"/>
  <c r="E151" i="14"/>
  <c r="D151" i="14"/>
  <c r="C151" i="14"/>
  <c r="B151" i="14"/>
  <c r="I150" i="14"/>
  <c r="H150" i="14"/>
  <c r="G150" i="14"/>
  <c r="F150" i="14"/>
  <c r="E150" i="14"/>
  <c r="D150" i="14"/>
  <c r="C150" i="14"/>
  <c r="B150" i="14"/>
  <c r="I149" i="14"/>
  <c r="H149" i="14"/>
  <c r="G149" i="14"/>
  <c r="F149" i="14"/>
  <c r="E149" i="14"/>
  <c r="D149" i="14"/>
  <c r="C149" i="14"/>
  <c r="B149" i="14"/>
  <c r="I148" i="14"/>
  <c r="H148" i="14"/>
  <c r="G148" i="14"/>
  <c r="F148" i="14"/>
  <c r="E148" i="14"/>
  <c r="D148" i="14"/>
  <c r="C148" i="14"/>
  <c r="B148" i="14"/>
  <c r="I147" i="14"/>
  <c r="H147" i="14"/>
  <c r="G147" i="14"/>
  <c r="F147" i="14"/>
  <c r="E147" i="14"/>
  <c r="D147" i="14"/>
  <c r="C147" i="14"/>
  <c r="B147" i="14"/>
  <c r="I146" i="14"/>
  <c r="H146" i="14"/>
  <c r="G146" i="14"/>
  <c r="F146" i="14"/>
  <c r="E146" i="14"/>
  <c r="D146" i="14"/>
  <c r="C146" i="14"/>
  <c r="B146" i="14"/>
  <c r="I145" i="14"/>
  <c r="H145" i="14"/>
  <c r="G145" i="14"/>
  <c r="F145" i="14"/>
  <c r="E145" i="14"/>
  <c r="D145" i="14"/>
  <c r="C145" i="14"/>
  <c r="B145" i="14"/>
  <c r="I144" i="14"/>
  <c r="H144" i="14"/>
  <c r="G144" i="14"/>
  <c r="F144" i="14"/>
  <c r="E144" i="14"/>
  <c r="D144" i="14"/>
  <c r="C144" i="14"/>
  <c r="B144" i="14"/>
  <c r="I143" i="14"/>
  <c r="H143" i="14"/>
  <c r="G143" i="14"/>
  <c r="F143" i="14"/>
  <c r="E143" i="14"/>
  <c r="D143" i="14"/>
  <c r="C143" i="14"/>
  <c r="B143" i="14"/>
  <c r="I142" i="14"/>
  <c r="H142" i="14"/>
  <c r="G142" i="14"/>
  <c r="F142" i="14"/>
  <c r="E142" i="14"/>
  <c r="D142" i="14"/>
  <c r="C142" i="14"/>
  <c r="B142" i="14"/>
  <c r="I141" i="14"/>
  <c r="H141" i="14"/>
  <c r="G141" i="14"/>
  <c r="F141" i="14"/>
  <c r="E141" i="14"/>
  <c r="D141" i="14"/>
  <c r="C141" i="14"/>
  <c r="B141" i="14"/>
  <c r="I140" i="14"/>
  <c r="H140" i="14"/>
  <c r="G140" i="14"/>
  <c r="F140" i="14"/>
  <c r="E140" i="14"/>
  <c r="D140" i="14"/>
  <c r="C140" i="14"/>
  <c r="B140" i="14"/>
  <c r="I139" i="14"/>
  <c r="H139" i="14"/>
  <c r="G139" i="14"/>
  <c r="F139" i="14"/>
  <c r="E139" i="14"/>
  <c r="D139" i="14"/>
  <c r="C139" i="14"/>
  <c r="B139" i="14"/>
  <c r="I138" i="14"/>
  <c r="H138" i="14"/>
  <c r="G138" i="14"/>
  <c r="F138" i="14"/>
  <c r="E138" i="14"/>
  <c r="D138" i="14"/>
  <c r="C138" i="14"/>
  <c r="B138" i="14"/>
  <c r="I137" i="14"/>
  <c r="H137" i="14"/>
  <c r="G137" i="14"/>
  <c r="F137" i="14"/>
  <c r="E137" i="14"/>
  <c r="D137" i="14"/>
  <c r="C137" i="14"/>
  <c r="B137" i="14"/>
  <c r="I136" i="14"/>
  <c r="H136" i="14"/>
  <c r="G136" i="14"/>
  <c r="F136" i="14"/>
  <c r="E136" i="14"/>
  <c r="D136" i="14"/>
  <c r="C136" i="14"/>
  <c r="B136" i="14"/>
  <c r="I135" i="14"/>
  <c r="H135" i="14"/>
  <c r="G135" i="14"/>
  <c r="F135" i="14"/>
  <c r="E135" i="14"/>
  <c r="D135" i="14"/>
  <c r="C135" i="14"/>
  <c r="B135" i="14"/>
  <c r="I197" i="14"/>
  <c r="H197" i="14"/>
  <c r="G197" i="14"/>
  <c r="F197" i="14"/>
  <c r="E197" i="14"/>
  <c r="D197" i="14"/>
  <c r="C197" i="14"/>
  <c r="B197" i="14"/>
  <c r="I196" i="14"/>
  <c r="H196" i="14"/>
  <c r="G196" i="14"/>
  <c r="F196" i="14"/>
  <c r="E196" i="14"/>
  <c r="D196" i="14"/>
  <c r="C196" i="14"/>
  <c r="B196" i="14"/>
  <c r="I195" i="14"/>
  <c r="H195" i="14"/>
  <c r="G195" i="14"/>
  <c r="F195" i="14"/>
  <c r="E195" i="14"/>
  <c r="D195" i="14"/>
  <c r="C195" i="14"/>
  <c r="B195" i="14"/>
  <c r="I194" i="14"/>
  <c r="H194" i="14"/>
  <c r="G194" i="14"/>
  <c r="F194" i="14"/>
  <c r="E194" i="14"/>
  <c r="D194" i="14"/>
  <c r="C194" i="14"/>
  <c r="B194" i="14"/>
  <c r="I193" i="14"/>
  <c r="H193" i="14"/>
  <c r="G193" i="14"/>
  <c r="F193" i="14"/>
  <c r="E193" i="14"/>
  <c r="D193" i="14"/>
  <c r="C193" i="14"/>
  <c r="B193" i="14"/>
  <c r="I192" i="14"/>
  <c r="H192" i="14"/>
  <c r="G192" i="14"/>
  <c r="F192" i="14"/>
  <c r="E192" i="14"/>
  <c r="D192" i="14"/>
  <c r="C192" i="14"/>
  <c r="B192" i="14"/>
  <c r="I191" i="14"/>
  <c r="H191" i="14"/>
  <c r="G191" i="14"/>
  <c r="F191" i="14"/>
  <c r="E191" i="14"/>
  <c r="D191" i="14"/>
  <c r="C191" i="14"/>
  <c r="B191" i="14"/>
  <c r="I190" i="14"/>
  <c r="H190" i="14"/>
  <c r="G190" i="14"/>
  <c r="F190" i="14"/>
  <c r="E190" i="14"/>
  <c r="D190" i="14"/>
  <c r="C190" i="14"/>
  <c r="B190" i="14"/>
  <c r="I189" i="14"/>
  <c r="H189" i="14"/>
  <c r="G189" i="14"/>
  <c r="F189" i="14"/>
  <c r="E189" i="14"/>
  <c r="D189" i="14"/>
  <c r="C189" i="14"/>
  <c r="B189" i="14"/>
  <c r="I188" i="14"/>
  <c r="H188" i="14"/>
  <c r="G188" i="14"/>
  <c r="F188" i="14"/>
  <c r="E188" i="14"/>
  <c r="D188" i="14"/>
  <c r="C188" i="14"/>
  <c r="B188" i="14"/>
  <c r="I187" i="14"/>
  <c r="H187" i="14"/>
  <c r="G187" i="14"/>
  <c r="F187" i="14"/>
  <c r="E187" i="14"/>
  <c r="D187" i="14"/>
  <c r="C187" i="14"/>
  <c r="B187" i="14"/>
  <c r="I186" i="14"/>
  <c r="H186" i="14"/>
  <c r="G186" i="14"/>
  <c r="F186" i="14"/>
  <c r="E186" i="14"/>
  <c r="D186" i="14"/>
  <c r="C186" i="14"/>
  <c r="B186" i="14"/>
  <c r="I185" i="14"/>
  <c r="H185" i="14"/>
  <c r="G185" i="14"/>
  <c r="F185" i="14"/>
  <c r="E185" i="14"/>
  <c r="D185" i="14"/>
  <c r="C185" i="14"/>
  <c r="B185" i="14"/>
  <c r="I184" i="14"/>
  <c r="H184" i="14"/>
  <c r="G184" i="14"/>
  <c r="F184" i="14"/>
  <c r="E184" i="14"/>
  <c r="D184" i="14"/>
  <c r="C184" i="14"/>
  <c r="B184" i="14"/>
  <c r="I183" i="14"/>
  <c r="H183" i="14"/>
  <c r="G183" i="14"/>
  <c r="F183" i="14"/>
  <c r="E183" i="14"/>
  <c r="D183" i="14"/>
  <c r="C183" i="14"/>
  <c r="B183" i="14"/>
  <c r="I182" i="14"/>
  <c r="H182" i="14"/>
  <c r="G182" i="14"/>
  <c r="F182" i="14"/>
  <c r="E182" i="14"/>
  <c r="D182" i="14"/>
  <c r="C182" i="14"/>
  <c r="B182" i="14"/>
  <c r="I181" i="14"/>
  <c r="H181" i="14"/>
  <c r="G181" i="14"/>
  <c r="F181" i="14"/>
  <c r="E181" i="14"/>
  <c r="D181" i="14"/>
  <c r="C181" i="14"/>
  <c r="B181" i="14"/>
  <c r="I180" i="14"/>
  <c r="H180" i="14"/>
  <c r="G180" i="14"/>
  <c r="F180" i="14"/>
  <c r="E180" i="14"/>
  <c r="D180" i="14"/>
  <c r="C180" i="14"/>
  <c r="B180" i="14"/>
  <c r="I179" i="14"/>
  <c r="H179" i="14"/>
  <c r="G179" i="14"/>
  <c r="F179" i="14"/>
  <c r="E179" i="14"/>
  <c r="D179" i="14"/>
  <c r="C179" i="14"/>
  <c r="B179" i="14"/>
  <c r="I178" i="14"/>
  <c r="H178" i="14"/>
  <c r="G178" i="14"/>
  <c r="F178" i="14"/>
  <c r="E178" i="14"/>
  <c r="D178" i="14"/>
  <c r="C178" i="14"/>
  <c r="B178" i="14"/>
  <c r="I177" i="14"/>
  <c r="H177" i="14"/>
  <c r="G177" i="14"/>
  <c r="F177" i="14"/>
  <c r="E177" i="14"/>
  <c r="D177" i="14"/>
  <c r="C177" i="14"/>
  <c r="B177" i="14"/>
  <c r="I176" i="14"/>
  <c r="H176" i="14"/>
  <c r="G176" i="14"/>
  <c r="F176" i="14"/>
  <c r="E176" i="14"/>
  <c r="D176" i="14"/>
  <c r="C176" i="14"/>
  <c r="B176" i="14"/>
  <c r="I175" i="14"/>
  <c r="H175" i="14"/>
  <c r="G175" i="14"/>
  <c r="F175" i="14"/>
  <c r="E175" i="14"/>
  <c r="D175" i="14"/>
  <c r="C175" i="14"/>
  <c r="B175" i="14"/>
  <c r="I174" i="14"/>
  <c r="H174" i="14"/>
  <c r="G174" i="14"/>
  <c r="F174" i="14"/>
  <c r="E174" i="14"/>
  <c r="D174" i="14"/>
  <c r="C174" i="14"/>
  <c r="B174" i="14"/>
  <c r="I173" i="14"/>
  <c r="H173" i="14"/>
  <c r="G173" i="14"/>
  <c r="F173" i="14"/>
  <c r="E173" i="14"/>
  <c r="D173" i="14"/>
  <c r="C173" i="14"/>
  <c r="B173" i="14"/>
  <c r="I172" i="14"/>
  <c r="H172" i="14"/>
  <c r="G172" i="14"/>
  <c r="F172" i="14"/>
  <c r="E172" i="14"/>
  <c r="D172" i="14"/>
  <c r="C172" i="14"/>
  <c r="B172" i="14"/>
  <c r="I171" i="14"/>
  <c r="H171" i="14"/>
  <c r="G171" i="14"/>
  <c r="F171" i="14"/>
  <c r="E171" i="14"/>
  <c r="D171" i="14"/>
  <c r="C171" i="14"/>
  <c r="B171" i="14"/>
  <c r="I170" i="14"/>
  <c r="H170" i="14"/>
  <c r="G170" i="14"/>
  <c r="F170" i="14"/>
  <c r="E170" i="14"/>
  <c r="D170" i="14"/>
  <c r="C170" i="14"/>
  <c r="B170" i="14"/>
  <c r="I169" i="14"/>
  <c r="H169" i="14"/>
  <c r="G169" i="14"/>
  <c r="F169" i="14"/>
  <c r="E169" i="14"/>
  <c r="D169" i="14"/>
  <c r="C169" i="14"/>
  <c r="B169" i="14"/>
  <c r="I168" i="14"/>
  <c r="H168" i="14"/>
  <c r="G168" i="14"/>
  <c r="F168" i="14"/>
  <c r="E168" i="14"/>
  <c r="D168" i="14"/>
  <c r="C168" i="14"/>
  <c r="B168" i="14"/>
  <c r="I230" i="14"/>
  <c r="H230" i="14"/>
  <c r="G230" i="14"/>
  <c r="F230" i="14"/>
  <c r="E230" i="14"/>
  <c r="D230" i="14"/>
  <c r="C230" i="14"/>
  <c r="B230" i="14"/>
  <c r="I229" i="14"/>
  <c r="H229" i="14"/>
  <c r="G229" i="14"/>
  <c r="F229" i="14"/>
  <c r="E229" i="14"/>
  <c r="D229" i="14"/>
  <c r="C229" i="14"/>
  <c r="B229" i="14"/>
  <c r="I228" i="14"/>
  <c r="H228" i="14"/>
  <c r="G228" i="14"/>
  <c r="F228" i="14"/>
  <c r="E228" i="14"/>
  <c r="D228" i="14"/>
  <c r="C228" i="14"/>
  <c r="B228" i="14"/>
  <c r="I227" i="14"/>
  <c r="H227" i="14"/>
  <c r="G227" i="14"/>
  <c r="F227" i="14"/>
  <c r="E227" i="14"/>
  <c r="D227" i="14"/>
  <c r="C227" i="14"/>
  <c r="B227" i="14"/>
  <c r="I226" i="14"/>
  <c r="H226" i="14"/>
  <c r="G226" i="14"/>
  <c r="F226" i="14"/>
  <c r="E226" i="14"/>
  <c r="D226" i="14"/>
  <c r="C226" i="14"/>
  <c r="B226" i="14"/>
  <c r="I225" i="14"/>
  <c r="H225" i="14"/>
  <c r="G225" i="14"/>
  <c r="F225" i="14"/>
  <c r="E225" i="14"/>
  <c r="D225" i="14"/>
  <c r="C225" i="14"/>
  <c r="B225" i="14"/>
  <c r="I224" i="14"/>
  <c r="H224" i="14"/>
  <c r="G224" i="14"/>
  <c r="F224" i="14"/>
  <c r="E224" i="14"/>
  <c r="D224" i="14"/>
  <c r="C224" i="14"/>
  <c r="B224" i="14"/>
  <c r="I223" i="14"/>
  <c r="H223" i="14"/>
  <c r="G223" i="14"/>
  <c r="F223" i="14"/>
  <c r="E223" i="14"/>
  <c r="D223" i="14"/>
  <c r="C223" i="14"/>
  <c r="B223" i="14"/>
  <c r="I222" i="14"/>
  <c r="H222" i="14"/>
  <c r="G222" i="14"/>
  <c r="F222" i="14"/>
  <c r="E222" i="14"/>
  <c r="D222" i="14"/>
  <c r="C222" i="14"/>
  <c r="B222" i="14"/>
  <c r="I221" i="14"/>
  <c r="H221" i="14"/>
  <c r="G221" i="14"/>
  <c r="F221" i="14"/>
  <c r="E221" i="14"/>
  <c r="D221" i="14"/>
  <c r="C221" i="14"/>
  <c r="B221" i="14"/>
  <c r="I220" i="14"/>
  <c r="H220" i="14"/>
  <c r="G220" i="14"/>
  <c r="F220" i="14"/>
  <c r="E220" i="14"/>
  <c r="D220" i="14"/>
  <c r="C220" i="14"/>
  <c r="B220" i="14"/>
  <c r="I219" i="14"/>
  <c r="H219" i="14"/>
  <c r="G219" i="14"/>
  <c r="F219" i="14"/>
  <c r="E219" i="14"/>
  <c r="D219" i="14"/>
  <c r="C219" i="14"/>
  <c r="B219" i="14"/>
  <c r="I218" i="14"/>
  <c r="H218" i="14"/>
  <c r="G218" i="14"/>
  <c r="F218" i="14"/>
  <c r="E218" i="14"/>
  <c r="D218" i="14"/>
  <c r="C218" i="14"/>
  <c r="B218" i="14"/>
  <c r="I217" i="14"/>
  <c r="H217" i="14"/>
  <c r="G217" i="14"/>
  <c r="F217" i="14"/>
  <c r="E217" i="14"/>
  <c r="D217" i="14"/>
  <c r="C217" i="14"/>
  <c r="B217" i="14"/>
  <c r="I216" i="14"/>
  <c r="H216" i="14"/>
  <c r="G216" i="14"/>
  <c r="F216" i="14"/>
  <c r="E216" i="14"/>
  <c r="D216" i="14"/>
  <c r="C216" i="14"/>
  <c r="B216" i="14"/>
  <c r="I215" i="14"/>
  <c r="H215" i="14"/>
  <c r="G215" i="14"/>
  <c r="F215" i="14"/>
  <c r="E215" i="14"/>
  <c r="D215" i="14"/>
  <c r="C215" i="14"/>
  <c r="B215" i="14"/>
  <c r="I214" i="14"/>
  <c r="H214" i="14"/>
  <c r="G214" i="14"/>
  <c r="F214" i="14"/>
  <c r="E214" i="14"/>
  <c r="D214" i="14"/>
  <c r="C214" i="14"/>
  <c r="B214" i="14"/>
  <c r="I213" i="14"/>
  <c r="H213" i="14"/>
  <c r="G213" i="14"/>
  <c r="F213" i="14"/>
  <c r="E213" i="14"/>
  <c r="D213" i="14"/>
  <c r="C213" i="14"/>
  <c r="B213" i="14"/>
  <c r="I212" i="14"/>
  <c r="H212" i="14"/>
  <c r="G212" i="14"/>
  <c r="F212" i="14"/>
  <c r="E212" i="14"/>
  <c r="D212" i="14"/>
  <c r="C212" i="14"/>
  <c r="B212" i="14"/>
  <c r="I211" i="14"/>
  <c r="H211" i="14"/>
  <c r="G211" i="14"/>
  <c r="F211" i="14"/>
  <c r="E211" i="14"/>
  <c r="D211" i="14"/>
  <c r="C211" i="14"/>
  <c r="B211" i="14"/>
  <c r="I210" i="14"/>
  <c r="H210" i="14"/>
  <c r="G210" i="14"/>
  <c r="F210" i="14"/>
  <c r="E210" i="14"/>
  <c r="D210" i="14"/>
  <c r="C210" i="14"/>
  <c r="B210" i="14"/>
  <c r="I209" i="14"/>
  <c r="H209" i="14"/>
  <c r="G209" i="14"/>
  <c r="F209" i="14"/>
  <c r="E209" i="14"/>
  <c r="D209" i="14"/>
  <c r="C209" i="14"/>
  <c r="B209" i="14"/>
  <c r="I208" i="14"/>
  <c r="H208" i="14"/>
  <c r="G208" i="14"/>
  <c r="F208" i="14"/>
  <c r="E208" i="14"/>
  <c r="D208" i="14"/>
  <c r="C208" i="14"/>
  <c r="B208" i="14"/>
  <c r="I207" i="14"/>
  <c r="H207" i="14"/>
  <c r="G207" i="14"/>
  <c r="F207" i="14"/>
  <c r="E207" i="14"/>
  <c r="D207" i="14"/>
  <c r="C207" i="14"/>
  <c r="B207" i="14"/>
  <c r="I206" i="14"/>
  <c r="H206" i="14"/>
  <c r="G206" i="14"/>
  <c r="F206" i="14"/>
  <c r="E206" i="14"/>
  <c r="D206" i="14"/>
  <c r="C206" i="14"/>
  <c r="B206" i="14"/>
  <c r="I205" i="14"/>
  <c r="H205" i="14"/>
  <c r="G205" i="14"/>
  <c r="F205" i="14"/>
  <c r="E205" i="14"/>
  <c r="D205" i="14"/>
  <c r="C205" i="14"/>
  <c r="B205" i="14"/>
  <c r="I204" i="14"/>
  <c r="H204" i="14"/>
  <c r="G204" i="14"/>
  <c r="F204" i="14"/>
  <c r="E204" i="14"/>
  <c r="D204" i="14"/>
  <c r="C204" i="14"/>
  <c r="B204" i="14"/>
  <c r="I203" i="14"/>
  <c r="H203" i="14"/>
  <c r="G203" i="14"/>
  <c r="F203" i="14"/>
  <c r="E203" i="14"/>
  <c r="D203" i="14"/>
  <c r="C203" i="14"/>
  <c r="B203" i="14"/>
  <c r="I202" i="14"/>
  <c r="H202" i="14"/>
  <c r="G202" i="14"/>
  <c r="F202" i="14"/>
  <c r="E202" i="14"/>
  <c r="D202" i="14"/>
  <c r="C202" i="14"/>
  <c r="B202" i="14"/>
  <c r="I201" i="14"/>
  <c r="H201" i="14"/>
  <c r="G201" i="14"/>
  <c r="F201" i="14"/>
  <c r="E201" i="14"/>
  <c r="D201" i="14"/>
  <c r="C201" i="14"/>
  <c r="B201" i="14"/>
  <c r="B37" i="14"/>
  <c r="C37" i="14"/>
  <c r="D37" i="14"/>
  <c r="E37" i="14"/>
  <c r="F37" i="14"/>
  <c r="G37" i="14"/>
  <c r="H37" i="14"/>
  <c r="I37" i="14"/>
  <c r="B38" i="14"/>
  <c r="C38" i="14"/>
  <c r="D38" i="14"/>
  <c r="E38" i="14"/>
  <c r="F38" i="14"/>
  <c r="G38" i="14"/>
  <c r="H38" i="14"/>
  <c r="I38" i="14"/>
  <c r="B39" i="14"/>
  <c r="C39" i="14"/>
  <c r="D39" i="14"/>
  <c r="E39" i="14"/>
  <c r="F39" i="14"/>
  <c r="G39" i="14"/>
  <c r="H39" i="14"/>
  <c r="I39" i="14"/>
  <c r="B40" i="14"/>
  <c r="C40" i="14"/>
  <c r="D40" i="14"/>
  <c r="E40" i="14"/>
  <c r="F40" i="14"/>
  <c r="G40" i="14"/>
  <c r="H40" i="14"/>
  <c r="I40" i="14"/>
  <c r="B41" i="14"/>
  <c r="C41" i="14"/>
  <c r="D41" i="14"/>
  <c r="E41" i="14"/>
  <c r="F41" i="14"/>
  <c r="G41" i="14"/>
  <c r="H41" i="14"/>
  <c r="I41" i="14"/>
  <c r="B42" i="14"/>
  <c r="C42" i="14"/>
  <c r="D42" i="14"/>
  <c r="E42" i="14"/>
  <c r="F42" i="14"/>
  <c r="G42" i="14"/>
  <c r="H42" i="14"/>
  <c r="I42" i="14"/>
  <c r="B43" i="14"/>
  <c r="C43" i="14"/>
  <c r="D43" i="14"/>
  <c r="E43" i="14"/>
  <c r="F43" i="14"/>
  <c r="G43" i="14"/>
  <c r="H43" i="14"/>
  <c r="I43" i="14"/>
  <c r="B44" i="14"/>
  <c r="C44" i="14"/>
  <c r="D44" i="14"/>
  <c r="E44" i="14"/>
  <c r="F44" i="14"/>
  <c r="G44" i="14"/>
  <c r="H44" i="14"/>
  <c r="I44" i="14"/>
  <c r="B45" i="14"/>
  <c r="C45" i="14"/>
  <c r="D45" i="14"/>
  <c r="E45" i="14"/>
  <c r="F45" i="14"/>
  <c r="G45" i="14"/>
  <c r="H45" i="14"/>
  <c r="I45" i="14"/>
  <c r="B46" i="14"/>
  <c r="C46" i="14"/>
  <c r="D46" i="14"/>
  <c r="E46" i="14"/>
  <c r="F46" i="14"/>
  <c r="G46" i="14"/>
  <c r="H46" i="14"/>
  <c r="I46" i="14"/>
  <c r="B47" i="14"/>
  <c r="C47" i="14"/>
  <c r="D47" i="14"/>
  <c r="E47" i="14"/>
  <c r="F47" i="14"/>
  <c r="G47" i="14"/>
  <c r="H47" i="14"/>
  <c r="I47" i="14"/>
  <c r="B48" i="14"/>
  <c r="C48" i="14"/>
  <c r="D48" i="14"/>
  <c r="E48" i="14"/>
  <c r="F48" i="14"/>
  <c r="G48" i="14"/>
  <c r="H48" i="14"/>
  <c r="I48" i="14"/>
  <c r="B49" i="14"/>
  <c r="C49" i="14"/>
  <c r="D49" i="14"/>
  <c r="E49" i="14"/>
  <c r="F49" i="14"/>
  <c r="G49" i="14"/>
  <c r="H49" i="14"/>
  <c r="I49" i="14"/>
  <c r="B50" i="14"/>
  <c r="C50" i="14"/>
  <c r="D50" i="14"/>
  <c r="E50" i="14"/>
  <c r="F50" i="14"/>
  <c r="G50" i="14"/>
  <c r="H50" i="14"/>
  <c r="I50" i="14"/>
  <c r="B51" i="14"/>
  <c r="C51" i="14"/>
  <c r="D51" i="14"/>
  <c r="E51" i="14"/>
  <c r="F51" i="14"/>
  <c r="G51" i="14"/>
  <c r="H51" i="14"/>
  <c r="I51" i="14"/>
  <c r="B52" i="14"/>
  <c r="C52" i="14"/>
  <c r="D52" i="14"/>
  <c r="E52" i="14"/>
  <c r="F52" i="14"/>
  <c r="G52" i="14"/>
  <c r="H52" i="14"/>
  <c r="I52" i="14"/>
  <c r="B53" i="14"/>
  <c r="C53" i="14"/>
  <c r="D53" i="14"/>
  <c r="E53" i="14"/>
  <c r="F53" i="14"/>
  <c r="G53" i="14"/>
  <c r="H53" i="14"/>
  <c r="I53" i="14"/>
  <c r="B54" i="14"/>
  <c r="C54" i="14"/>
  <c r="D54" i="14"/>
  <c r="E54" i="14"/>
  <c r="F54" i="14"/>
  <c r="G54" i="14"/>
  <c r="H54" i="14"/>
  <c r="I54" i="14"/>
  <c r="B55" i="14"/>
  <c r="C55" i="14"/>
  <c r="D55" i="14"/>
  <c r="E55" i="14"/>
  <c r="F55" i="14"/>
  <c r="G55" i="14"/>
  <c r="H55" i="14"/>
  <c r="I55" i="14"/>
  <c r="B56" i="14"/>
  <c r="C56" i="14"/>
  <c r="D56" i="14"/>
  <c r="E56" i="14"/>
  <c r="F56" i="14"/>
  <c r="G56" i="14"/>
  <c r="H56" i="14"/>
  <c r="I56" i="14"/>
  <c r="B57" i="14"/>
  <c r="C57" i="14"/>
  <c r="D57" i="14"/>
  <c r="E57" i="14"/>
  <c r="F57" i="14"/>
  <c r="G57" i="14"/>
  <c r="H57" i="14"/>
  <c r="I57" i="14"/>
  <c r="B58" i="14"/>
  <c r="C58" i="14"/>
  <c r="D58" i="14"/>
  <c r="E58" i="14"/>
  <c r="F58" i="14"/>
  <c r="G58" i="14"/>
  <c r="H58" i="14"/>
  <c r="I58" i="14"/>
  <c r="B59" i="14"/>
  <c r="C59" i="14"/>
  <c r="D59" i="14"/>
  <c r="E59" i="14"/>
  <c r="F59" i="14"/>
  <c r="G59" i="14"/>
  <c r="H59" i="14"/>
  <c r="I59" i="14"/>
  <c r="B60" i="14"/>
  <c r="C60" i="14"/>
  <c r="D60" i="14"/>
  <c r="E60" i="14"/>
  <c r="F60" i="14"/>
  <c r="G60" i="14"/>
  <c r="H60" i="14"/>
  <c r="I60" i="14"/>
  <c r="B61" i="14"/>
  <c r="C61" i="14"/>
  <c r="D61" i="14"/>
  <c r="E61" i="14"/>
  <c r="F61" i="14"/>
  <c r="G61" i="14"/>
  <c r="H61" i="14"/>
  <c r="I61" i="14"/>
  <c r="B62" i="14"/>
  <c r="C62" i="14"/>
  <c r="D62" i="14"/>
  <c r="E62" i="14"/>
  <c r="F62" i="14"/>
  <c r="G62" i="14"/>
  <c r="H62" i="14"/>
  <c r="I62" i="14"/>
  <c r="B63" i="14"/>
  <c r="C63" i="14"/>
  <c r="D63" i="14"/>
  <c r="E63" i="14"/>
  <c r="F63" i="14"/>
  <c r="G63" i="14"/>
  <c r="H63" i="14"/>
  <c r="I63" i="14"/>
  <c r="B64" i="14"/>
  <c r="C64" i="14"/>
  <c r="D64" i="14"/>
  <c r="E64" i="14"/>
  <c r="F64" i="14"/>
  <c r="G64" i="14"/>
  <c r="H64" i="14"/>
  <c r="I64" i="14"/>
  <c r="B65" i="14"/>
  <c r="C65" i="14"/>
  <c r="D65" i="14"/>
  <c r="E65" i="14"/>
  <c r="F65" i="14"/>
  <c r="G65" i="14"/>
  <c r="H65" i="14"/>
  <c r="I65" i="14"/>
  <c r="C36" i="14"/>
  <c r="D36" i="14"/>
  <c r="E36" i="14"/>
  <c r="F36" i="14"/>
  <c r="G36" i="14"/>
  <c r="H36" i="14"/>
  <c r="I36" i="14"/>
  <c r="B36" i="14"/>
  <c r="B39" i="63"/>
  <c r="C39" i="63"/>
  <c r="D39" i="63"/>
  <c r="E39" i="63"/>
  <c r="F39" i="63"/>
  <c r="G39" i="63"/>
  <c r="H39" i="63"/>
  <c r="I39" i="63"/>
  <c r="B40" i="63"/>
  <c r="C40" i="63"/>
  <c r="D40" i="63"/>
  <c r="E40" i="63"/>
  <c r="F40" i="63"/>
  <c r="G40" i="63"/>
  <c r="H40" i="63"/>
  <c r="I40" i="63"/>
  <c r="B41" i="63"/>
  <c r="C41" i="63"/>
  <c r="D41" i="63"/>
  <c r="E41" i="63"/>
  <c r="F41" i="63"/>
  <c r="G41" i="63"/>
  <c r="H41" i="63"/>
  <c r="I41" i="63"/>
  <c r="B42" i="63"/>
  <c r="C42" i="63"/>
  <c r="D42" i="63"/>
  <c r="E42" i="63"/>
  <c r="F42" i="63"/>
  <c r="G42" i="63"/>
  <c r="H42" i="63"/>
  <c r="I42" i="63"/>
  <c r="B43" i="63"/>
  <c r="C43" i="63"/>
  <c r="D43" i="63"/>
  <c r="E43" i="63"/>
  <c r="F43" i="63"/>
  <c r="G43" i="63"/>
  <c r="H43" i="63"/>
  <c r="I43" i="63"/>
  <c r="B44" i="63"/>
  <c r="C44" i="63"/>
  <c r="D44" i="63"/>
  <c r="E44" i="63"/>
  <c r="F44" i="63"/>
  <c r="G44" i="63"/>
  <c r="H44" i="63"/>
  <c r="I44" i="63"/>
  <c r="B45" i="63"/>
  <c r="C45" i="63"/>
  <c r="D45" i="63"/>
  <c r="E45" i="63"/>
  <c r="F45" i="63"/>
  <c r="G45" i="63"/>
  <c r="H45" i="63"/>
  <c r="I45" i="63"/>
  <c r="B46" i="63"/>
  <c r="C46" i="63"/>
  <c r="D46" i="63"/>
  <c r="E46" i="63"/>
  <c r="F46" i="63"/>
  <c r="G46" i="63"/>
  <c r="H46" i="63"/>
  <c r="I46" i="63"/>
  <c r="B47" i="63"/>
  <c r="C47" i="63"/>
  <c r="D47" i="63"/>
  <c r="E47" i="63"/>
  <c r="F47" i="63"/>
  <c r="G47" i="63"/>
  <c r="H47" i="63"/>
  <c r="I47" i="63"/>
  <c r="B48" i="63"/>
  <c r="C48" i="63"/>
  <c r="D48" i="63"/>
  <c r="E48" i="63"/>
  <c r="F48" i="63"/>
  <c r="G48" i="63"/>
  <c r="H48" i="63"/>
  <c r="I48" i="63"/>
  <c r="B49" i="63"/>
  <c r="C49" i="63"/>
  <c r="D49" i="63"/>
  <c r="E49" i="63"/>
  <c r="F49" i="63"/>
  <c r="G49" i="63"/>
  <c r="H49" i="63"/>
  <c r="I49" i="63"/>
  <c r="B50" i="63"/>
  <c r="C50" i="63"/>
  <c r="D50" i="63"/>
  <c r="E50" i="63"/>
  <c r="F50" i="63"/>
  <c r="G50" i="63"/>
  <c r="H50" i="63"/>
  <c r="I50" i="63"/>
  <c r="B51" i="63"/>
  <c r="C51" i="63"/>
  <c r="D51" i="63"/>
  <c r="E51" i="63"/>
  <c r="F51" i="63"/>
  <c r="G51" i="63"/>
  <c r="H51" i="63"/>
  <c r="I51" i="63"/>
  <c r="B52" i="63"/>
  <c r="C52" i="63"/>
  <c r="D52" i="63"/>
  <c r="E52" i="63"/>
  <c r="F52" i="63"/>
  <c r="G52" i="63"/>
  <c r="H52" i="63"/>
  <c r="I52" i="63"/>
  <c r="B53" i="63"/>
  <c r="C53" i="63"/>
  <c r="D53" i="63"/>
  <c r="E53" i="63"/>
  <c r="F53" i="63"/>
  <c r="G53" i="63"/>
  <c r="H53" i="63"/>
  <c r="I53" i="63"/>
  <c r="B54" i="63"/>
  <c r="C54" i="63"/>
  <c r="D54" i="63"/>
  <c r="E54" i="63"/>
  <c r="F54" i="63"/>
  <c r="G54" i="63"/>
  <c r="H54" i="63"/>
  <c r="I54" i="63"/>
  <c r="B55" i="63"/>
  <c r="C55" i="63"/>
  <c r="D55" i="63"/>
  <c r="E55" i="63"/>
  <c r="F55" i="63"/>
  <c r="G55" i="63"/>
  <c r="H55" i="63"/>
  <c r="I55" i="63"/>
  <c r="B56" i="63"/>
  <c r="C56" i="63"/>
  <c r="D56" i="63"/>
  <c r="E56" i="63"/>
  <c r="F56" i="63"/>
  <c r="G56" i="63"/>
  <c r="H56" i="63"/>
  <c r="I56" i="63"/>
  <c r="B57" i="63"/>
  <c r="C57" i="63"/>
  <c r="D57" i="63"/>
  <c r="E57" i="63"/>
  <c r="F57" i="63"/>
  <c r="G57" i="63"/>
  <c r="H57" i="63"/>
  <c r="I57" i="63"/>
  <c r="B58" i="63"/>
  <c r="C58" i="63"/>
  <c r="D58" i="63"/>
  <c r="E58" i="63"/>
  <c r="F58" i="63"/>
  <c r="G58" i="63"/>
  <c r="H58" i="63"/>
  <c r="I58" i="63"/>
  <c r="B59" i="63"/>
  <c r="C59" i="63"/>
  <c r="D59" i="63"/>
  <c r="E59" i="63"/>
  <c r="F59" i="63"/>
  <c r="G59" i="63"/>
  <c r="H59" i="63"/>
  <c r="I59" i="63"/>
  <c r="B60" i="63"/>
  <c r="C60" i="63"/>
  <c r="D60" i="63"/>
  <c r="E60" i="63"/>
  <c r="F60" i="63"/>
  <c r="G60" i="63"/>
  <c r="H60" i="63"/>
  <c r="I60" i="63"/>
  <c r="B61" i="63"/>
  <c r="C61" i="63"/>
  <c r="D61" i="63"/>
  <c r="E61" i="63"/>
  <c r="F61" i="63"/>
  <c r="G61" i="63"/>
  <c r="H61" i="63"/>
  <c r="I61" i="63"/>
  <c r="B62" i="63"/>
  <c r="C62" i="63"/>
  <c r="D62" i="63"/>
  <c r="E62" i="63"/>
  <c r="F62" i="63"/>
  <c r="G62" i="63"/>
  <c r="H62" i="63"/>
  <c r="I62" i="63"/>
  <c r="B63" i="63"/>
  <c r="C63" i="63"/>
  <c r="D63" i="63"/>
  <c r="E63" i="63"/>
  <c r="F63" i="63"/>
  <c r="G63" i="63"/>
  <c r="H63" i="63"/>
  <c r="I63" i="63"/>
  <c r="B64" i="63"/>
  <c r="C64" i="63"/>
  <c r="D64" i="63"/>
  <c r="E64" i="63"/>
  <c r="F64" i="63"/>
  <c r="G64" i="63"/>
  <c r="H64" i="63"/>
  <c r="I64" i="63"/>
  <c r="B65" i="63"/>
  <c r="C65" i="63"/>
  <c r="D65" i="63"/>
  <c r="E65" i="63"/>
  <c r="F65" i="63"/>
  <c r="G65" i="63"/>
  <c r="H65" i="63"/>
  <c r="I65" i="63"/>
  <c r="B66" i="63"/>
  <c r="C66" i="63"/>
  <c r="D66" i="63"/>
  <c r="E66" i="63"/>
  <c r="F66" i="63"/>
  <c r="G66" i="63"/>
  <c r="H66" i="63"/>
  <c r="I66" i="63"/>
  <c r="B67" i="63"/>
  <c r="C67" i="63"/>
  <c r="D67" i="63"/>
  <c r="E67" i="63"/>
  <c r="F67" i="63"/>
  <c r="G67" i="63"/>
  <c r="H67" i="63"/>
  <c r="I67" i="63"/>
  <c r="C38" i="63"/>
  <c r="D38" i="63"/>
  <c r="E38" i="63"/>
  <c r="F38" i="63"/>
  <c r="G38" i="63"/>
  <c r="H38" i="63"/>
  <c r="I38" i="63"/>
  <c r="B38" i="63"/>
  <c r="E69" i="6" l="1"/>
  <c r="J23" i="6"/>
  <c r="F46" i="6"/>
  <c r="F9" i="6" s="1"/>
  <c r="E68" i="6"/>
  <c r="N27" i="6"/>
  <c r="E46" i="6"/>
  <c r="G56" i="6"/>
  <c r="C19" i="6"/>
  <c r="G52" i="6"/>
  <c r="C15" i="6"/>
  <c r="H63" i="6"/>
  <c r="D26" i="6"/>
  <c r="H66" i="6"/>
  <c r="D29" i="6"/>
  <c r="G58" i="6"/>
  <c r="C21" i="6"/>
  <c r="P62" i="6"/>
  <c r="L25" i="6"/>
  <c r="N65" i="6"/>
  <c r="J28" i="6"/>
  <c r="P70" i="6"/>
  <c r="L33" i="6"/>
  <c r="L46" i="6"/>
  <c r="H9" i="6"/>
  <c r="O54" i="6"/>
  <c r="K17" i="6"/>
  <c r="O65" i="6"/>
  <c r="K28" i="6"/>
  <c r="H47" i="6"/>
  <c r="D10" i="6"/>
  <c r="H60" i="6"/>
  <c r="D23" i="6"/>
  <c r="H50" i="6"/>
  <c r="D13" i="6"/>
  <c r="H68" i="6"/>
  <c r="D31" i="6"/>
  <c r="G51" i="6"/>
  <c r="C14" i="6"/>
  <c r="R64" i="6"/>
  <c r="H69" i="6"/>
  <c r="D32" i="6"/>
  <c r="G69" i="6"/>
  <c r="C32" i="6"/>
  <c r="K45" i="6"/>
  <c r="G8" i="6"/>
  <c r="P55" i="6"/>
  <c r="L18" i="6"/>
  <c r="P61" i="6"/>
  <c r="L24" i="6"/>
  <c r="O66" i="6"/>
  <c r="K29" i="6"/>
  <c r="P45" i="6"/>
  <c r="L8" i="6"/>
  <c r="F7" i="6"/>
  <c r="J7" i="6" s="1"/>
  <c r="P54" i="6"/>
  <c r="L17" i="6"/>
  <c r="H64" i="6"/>
  <c r="I64" i="6" s="1"/>
  <c r="D27" i="6"/>
  <c r="H67" i="6"/>
  <c r="D30" i="6"/>
  <c r="H44" i="6"/>
  <c r="L44" i="6" s="1"/>
  <c r="P44" i="6" s="1"/>
  <c r="T44" i="6" s="1"/>
  <c r="X44" i="6" s="1"/>
  <c r="AB44" i="6" s="1"/>
  <c r="AF44" i="6" s="1"/>
  <c r="D7" i="6"/>
  <c r="G47" i="6"/>
  <c r="C10" i="6"/>
  <c r="G60" i="6"/>
  <c r="I60" i="6" s="1"/>
  <c r="C23" i="6"/>
  <c r="H52" i="6"/>
  <c r="D15" i="6"/>
  <c r="G63" i="6"/>
  <c r="C26" i="6"/>
  <c r="M65" i="6"/>
  <c r="H57" i="6"/>
  <c r="D20" i="6"/>
  <c r="J30" i="6"/>
  <c r="G46" i="6"/>
  <c r="C9" i="6"/>
  <c r="S59" i="6"/>
  <c r="O22" i="6"/>
  <c r="O64" i="6"/>
  <c r="K27" i="6"/>
  <c r="S67" i="6"/>
  <c r="O30" i="6"/>
  <c r="P53" i="6"/>
  <c r="L16" i="6"/>
  <c r="N68" i="6"/>
  <c r="J31" i="6"/>
  <c r="J16" i="6"/>
  <c r="N16" i="6" s="1"/>
  <c r="H51" i="6"/>
  <c r="D14" i="6"/>
  <c r="G48" i="6"/>
  <c r="C11" i="6"/>
  <c r="H56" i="6"/>
  <c r="I56" i="6" s="1"/>
  <c r="D19" i="6"/>
  <c r="G50" i="6"/>
  <c r="C13" i="6"/>
  <c r="G61" i="6"/>
  <c r="K61" i="6" s="1"/>
  <c r="C24" i="6"/>
  <c r="G68" i="6"/>
  <c r="I68" i="6" s="1"/>
  <c r="C31" i="6"/>
  <c r="G57" i="6"/>
  <c r="C20" i="6"/>
  <c r="J19" i="6"/>
  <c r="G55" i="6"/>
  <c r="C18" i="6"/>
  <c r="H49" i="6"/>
  <c r="D12" i="6"/>
  <c r="H58" i="6"/>
  <c r="D21" i="6"/>
  <c r="L48" i="6"/>
  <c r="H11" i="6"/>
  <c r="P59" i="6"/>
  <c r="L22" i="6"/>
  <c r="P65" i="6"/>
  <c r="L28" i="6"/>
  <c r="N69" i="6"/>
  <c r="J32" i="6"/>
  <c r="N61" i="6"/>
  <c r="J24" i="6"/>
  <c r="K49" i="6"/>
  <c r="G12" i="6"/>
  <c r="O70" i="6"/>
  <c r="K33" i="6"/>
  <c r="O62" i="6"/>
  <c r="K25" i="6"/>
  <c r="D34" i="18"/>
  <c r="I67" i="6"/>
  <c r="E58" i="6"/>
  <c r="E67" i="6"/>
  <c r="E43" i="6"/>
  <c r="F43" i="6"/>
  <c r="F6" i="6" s="1"/>
  <c r="E53" i="6"/>
  <c r="G53" i="6"/>
  <c r="G16" i="6" s="1"/>
  <c r="G43" i="6"/>
  <c r="G6" i="6" s="1"/>
  <c r="E59" i="6"/>
  <c r="F59" i="6"/>
  <c r="F22" i="6" s="1"/>
  <c r="E63" i="6"/>
  <c r="F63" i="6"/>
  <c r="F26" i="6" s="1"/>
  <c r="R53" i="6"/>
  <c r="F57" i="6"/>
  <c r="F20" i="6" s="1"/>
  <c r="E57" i="6"/>
  <c r="N60" i="6"/>
  <c r="N23" i="6" s="1"/>
  <c r="N67" i="6"/>
  <c r="N30" i="6" s="1"/>
  <c r="G44" i="6"/>
  <c r="G7" i="6" s="1"/>
  <c r="E44" i="6"/>
  <c r="F48" i="6"/>
  <c r="F11" i="6" s="1"/>
  <c r="E48" i="6"/>
  <c r="E47" i="6"/>
  <c r="F47" i="6"/>
  <c r="F10" i="6" s="1"/>
  <c r="F52" i="6"/>
  <c r="F15" i="6" s="1"/>
  <c r="E52" i="6"/>
  <c r="I54" i="6"/>
  <c r="J54" i="6"/>
  <c r="J17" i="6" s="1"/>
  <c r="I62" i="6"/>
  <c r="J62" i="6"/>
  <c r="J25" i="6" s="1"/>
  <c r="E56" i="6"/>
  <c r="E60" i="6"/>
  <c r="E70" i="6"/>
  <c r="F70" i="6"/>
  <c r="F33" i="6" s="1"/>
  <c r="E55" i="6"/>
  <c r="F55" i="6"/>
  <c r="F18" i="6" s="1"/>
  <c r="I58" i="6"/>
  <c r="J58" i="6"/>
  <c r="J21" i="6" s="1"/>
  <c r="E51" i="6"/>
  <c r="F51" i="6"/>
  <c r="F14" i="6" s="1"/>
  <c r="I45" i="6"/>
  <c r="J45" i="6"/>
  <c r="J8" i="6" s="1"/>
  <c r="I46" i="6"/>
  <c r="I49" i="6"/>
  <c r="J49" i="6"/>
  <c r="J12" i="6" s="1"/>
  <c r="H43" i="6"/>
  <c r="H6" i="6" s="1"/>
  <c r="E50" i="6"/>
  <c r="F50" i="6"/>
  <c r="F13" i="6" s="1"/>
  <c r="E64" i="6"/>
  <c r="V64" i="6"/>
  <c r="F66" i="6"/>
  <c r="F29" i="6" s="1"/>
  <c r="E66" i="6"/>
  <c r="N56" i="6"/>
  <c r="G71" i="18"/>
  <c r="G73" i="18" s="1"/>
  <c r="B34" i="18"/>
  <c r="E7023" i="75"/>
  <c r="H7023" i="75" s="1"/>
  <c r="E7024" i="75"/>
  <c r="H7024" i="75" s="1"/>
  <c r="E7025" i="75"/>
  <c r="H7025" i="75" s="1"/>
  <c r="E7026" i="75"/>
  <c r="H7026" i="75" s="1"/>
  <c r="E7027" i="75"/>
  <c r="H7027" i="75" s="1"/>
  <c r="E7028" i="75"/>
  <c r="H7028" i="75" s="1"/>
  <c r="E7029" i="75"/>
  <c r="H7029" i="75" s="1"/>
  <c r="E7030" i="75"/>
  <c r="H7030" i="75" s="1"/>
  <c r="E7031" i="75"/>
  <c r="H7031" i="75" s="1"/>
  <c r="E7032" i="75"/>
  <c r="H7032" i="75" s="1"/>
  <c r="E7033" i="75"/>
  <c r="H7033" i="75" s="1"/>
  <c r="E7034" i="75"/>
  <c r="H7034" i="75" s="1"/>
  <c r="E7035" i="75"/>
  <c r="H7035" i="75" s="1"/>
  <c r="E7036" i="75"/>
  <c r="H7036" i="75" s="1"/>
  <c r="E7037" i="75"/>
  <c r="H7037" i="75" s="1"/>
  <c r="E7038" i="75"/>
  <c r="H7038" i="75" s="1"/>
  <c r="E7039" i="75"/>
  <c r="H7039" i="75" s="1"/>
  <c r="E7040" i="75"/>
  <c r="H7040" i="75" s="1"/>
  <c r="E7041" i="75"/>
  <c r="H7041" i="75" s="1"/>
  <c r="E7042" i="75"/>
  <c r="H7042" i="75" s="1"/>
  <c r="E7043" i="75"/>
  <c r="H7043" i="75" s="1"/>
  <c r="E7044" i="75"/>
  <c r="H7044" i="75" s="1"/>
  <c r="E7045" i="75"/>
  <c r="H7045" i="75" s="1"/>
  <c r="E7046" i="75"/>
  <c r="H7046" i="75" s="1"/>
  <c r="E7047" i="75"/>
  <c r="H7047" i="75" s="1"/>
  <c r="E7048" i="75"/>
  <c r="H7048" i="75" s="1"/>
  <c r="E7049" i="75"/>
  <c r="H7049" i="75" s="1"/>
  <c r="E7050" i="75"/>
  <c r="H7050" i="75" s="1"/>
  <c r="E7051" i="75"/>
  <c r="H7051" i="75" s="1"/>
  <c r="E7052" i="75"/>
  <c r="H7052" i="75" s="1"/>
  <c r="E7053" i="75"/>
  <c r="H7053" i="75" s="1"/>
  <c r="E7054" i="75"/>
  <c r="H7054" i="75" s="1"/>
  <c r="E7055" i="75"/>
  <c r="H7055" i="75" s="1"/>
  <c r="E7056" i="75"/>
  <c r="H7056" i="75" s="1"/>
  <c r="E7057" i="75"/>
  <c r="H7057" i="75" s="1"/>
  <c r="E7058" i="75"/>
  <c r="H7058" i="75" s="1"/>
  <c r="E7059" i="75"/>
  <c r="H7059" i="75" s="1"/>
  <c r="E7060" i="75"/>
  <c r="H7060" i="75" s="1"/>
  <c r="E7061" i="75"/>
  <c r="H7061" i="75" s="1"/>
  <c r="E7062" i="75"/>
  <c r="H7062" i="75" s="1"/>
  <c r="E7063" i="75"/>
  <c r="H7063" i="75" s="1"/>
  <c r="E7064" i="75"/>
  <c r="H7064" i="75" s="1"/>
  <c r="E7065" i="75"/>
  <c r="H7065" i="75" s="1"/>
  <c r="E7066" i="75"/>
  <c r="H7066" i="75" s="1"/>
  <c r="E7067" i="75"/>
  <c r="H7067" i="75" s="1"/>
  <c r="E7068" i="75"/>
  <c r="H7068" i="75" s="1"/>
  <c r="E7069" i="75"/>
  <c r="H7069" i="75" s="1"/>
  <c r="E7070" i="75"/>
  <c r="H7070" i="75" s="1"/>
  <c r="E7071" i="75"/>
  <c r="H7071" i="75" s="1"/>
  <c r="E7072" i="75"/>
  <c r="H7072" i="75" s="1"/>
  <c r="E7073" i="75"/>
  <c r="H7073" i="75" s="1"/>
  <c r="E7074" i="75"/>
  <c r="H7074" i="75" s="1"/>
  <c r="E7075" i="75"/>
  <c r="H7075" i="75" s="1"/>
  <c r="E7076" i="75"/>
  <c r="H7076" i="75" s="1"/>
  <c r="E7077" i="75"/>
  <c r="H7077" i="75" s="1"/>
  <c r="E7078" i="75"/>
  <c r="H7078" i="75" s="1"/>
  <c r="E7079" i="75"/>
  <c r="H7079" i="75" s="1"/>
  <c r="E7080" i="75"/>
  <c r="H7080" i="75" s="1"/>
  <c r="E7081" i="75"/>
  <c r="H7081" i="75" s="1"/>
  <c r="E7082" i="75"/>
  <c r="H7082" i="75" s="1"/>
  <c r="E7083" i="75"/>
  <c r="H7083" i="75" s="1"/>
  <c r="E7084" i="75"/>
  <c r="H7084" i="75" s="1"/>
  <c r="E7085" i="75"/>
  <c r="H7085" i="75" s="1"/>
  <c r="E7086" i="75"/>
  <c r="H7086" i="75" s="1"/>
  <c r="E7087" i="75"/>
  <c r="H7087" i="75" s="1"/>
  <c r="E7088" i="75"/>
  <c r="H7088" i="75" s="1"/>
  <c r="E7089" i="75"/>
  <c r="H7089" i="75" s="1"/>
  <c r="E7090" i="75"/>
  <c r="H7090" i="75" s="1"/>
  <c r="E7091" i="75"/>
  <c r="H7091" i="75" s="1"/>
  <c r="E7092" i="75"/>
  <c r="H7092" i="75" s="1"/>
  <c r="E7093" i="75"/>
  <c r="H7093" i="75" s="1"/>
  <c r="E7094" i="75"/>
  <c r="H7094" i="75" s="1"/>
  <c r="E7095" i="75"/>
  <c r="H7095" i="75" s="1"/>
  <c r="E7096" i="75"/>
  <c r="H7096" i="75" s="1"/>
  <c r="E7097" i="75"/>
  <c r="H7097" i="75" s="1"/>
  <c r="E7098" i="75"/>
  <c r="H7098" i="75" s="1"/>
  <c r="E7099" i="75"/>
  <c r="H7099" i="75" s="1"/>
  <c r="E7100" i="75"/>
  <c r="H7100" i="75" s="1"/>
  <c r="E7101" i="75"/>
  <c r="H7101" i="75" s="1"/>
  <c r="E7102" i="75"/>
  <c r="H7102" i="75" s="1"/>
  <c r="E7103" i="75"/>
  <c r="H7103" i="75" s="1"/>
  <c r="E7104" i="75"/>
  <c r="H7104" i="75" s="1"/>
  <c r="E7105" i="75"/>
  <c r="H7105" i="75" s="1"/>
  <c r="E7106" i="75"/>
  <c r="H7106" i="75" s="1"/>
  <c r="E7107" i="75"/>
  <c r="H7107" i="75" s="1"/>
  <c r="E7108" i="75"/>
  <c r="H7108" i="75" s="1"/>
  <c r="E7109" i="75"/>
  <c r="H7109" i="75" s="1"/>
  <c r="E7110" i="75"/>
  <c r="H7110" i="75" s="1"/>
  <c r="E7111" i="75"/>
  <c r="H7111" i="75" s="1"/>
  <c r="E7112" i="75"/>
  <c r="H7112" i="75" s="1"/>
  <c r="E7113" i="75"/>
  <c r="H7113" i="75" s="1"/>
  <c r="E7114" i="75"/>
  <c r="H7114" i="75" s="1"/>
  <c r="E7115" i="75"/>
  <c r="H7115" i="75" s="1"/>
  <c r="E7116" i="75"/>
  <c r="H7116" i="75" s="1"/>
  <c r="E7117" i="75"/>
  <c r="H7117" i="75" s="1"/>
  <c r="E7118" i="75"/>
  <c r="H7118" i="75" s="1"/>
  <c r="E7119" i="75"/>
  <c r="H7119" i="75" s="1"/>
  <c r="E7120" i="75"/>
  <c r="H7120" i="75" s="1"/>
  <c r="E7121" i="75"/>
  <c r="H7121" i="75" s="1"/>
  <c r="E7122" i="75"/>
  <c r="H7122" i="75" s="1"/>
  <c r="E7123" i="75"/>
  <c r="H7123" i="75" s="1"/>
  <c r="E7124" i="75"/>
  <c r="H7124" i="75" s="1"/>
  <c r="E7125" i="75"/>
  <c r="H7125" i="75" s="1"/>
  <c r="E7126" i="75"/>
  <c r="H7126" i="75" s="1"/>
  <c r="E7127" i="75"/>
  <c r="H7127" i="75" s="1"/>
  <c r="E7128" i="75"/>
  <c r="H7128" i="75" s="1"/>
  <c r="E7129" i="75"/>
  <c r="H7129" i="75" s="1"/>
  <c r="E7130" i="75"/>
  <c r="H7130" i="75" s="1"/>
  <c r="E7131" i="75"/>
  <c r="H7131" i="75" s="1"/>
  <c r="E7132" i="75"/>
  <c r="H7132" i="75" s="1"/>
  <c r="E7133" i="75"/>
  <c r="H7133" i="75" s="1"/>
  <c r="E7134" i="75"/>
  <c r="H7134" i="75" s="1"/>
  <c r="E7135" i="75"/>
  <c r="H7135" i="75" s="1"/>
  <c r="E7136" i="75"/>
  <c r="H7136" i="75" s="1"/>
  <c r="E7137" i="75"/>
  <c r="H7137" i="75" s="1"/>
  <c r="E7138" i="75"/>
  <c r="H7138" i="75" s="1"/>
  <c r="E7139" i="75"/>
  <c r="H7139" i="75" s="1"/>
  <c r="E7140" i="75"/>
  <c r="H7140" i="75" s="1"/>
  <c r="E7141" i="75"/>
  <c r="H7141" i="75" s="1"/>
  <c r="E7142" i="75"/>
  <c r="H7142" i="75" s="1"/>
  <c r="E7143" i="75"/>
  <c r="H7143" i="75" s="1"/>
  <c r="E7144" i="75"/>
  <c r="H7144" i="75" s="1"/>
  <c r="E7145" i="75"/>
  <c r="H7145" i="75" s="1"/>
  <c r="E7146" i="75"/>
  <c r="H7146" i="75" s="1"/>
  <c r="E7147" i="75"/>
  <c r="H7147" i="75" s="1"/>
  <c r="E7148" i="75"/>
  <c r="H7148" i="75" s="1"/>
  <c r="E7149" i="75"/>
  <c r="H7149" i="75" s="1"/>
  <c r="E7150" i="75"/>
  <c r="H7150" i="75" s="1"/>
  <c r="E7151" i="75"/>
  <c r="H7151" i="75" s="1"/>
  <c r="E7152" i="75"/>
  <c r="H7152" i="75" s="1"/>
  <c r="E7153" i="75"/>
  <c r="H7153" i="75" s="1"/>
  <c r="E7154" i="75"/>
  <c r="H7154" i="75" s="1"/>
  <c r="E7155" i="75"/>
  <c r="H7155" i="75" s="1"/>
  <c r="E7156" i="75"/>
  <c r="H7156" i="75" s="1"/>
  <c r="E7157" i="75"/>
  <c r="H7157" i="75" s="1"/>
  <c r="E7158" i="75"/>
  <c r="H7158" i="75" s="1"/>
  <c r="E7159" i="75"/>
  <c r="H7159" i="75" s="1"/>
  <c r="E7160" i="75"/>
  <c r="H7160" i="75" s="1"/>
  <c r="E7161" i="75"/>
  <c r="H7161" i="75" s="1"/>
  <c r="E7162" i="75"/>
  <c r="H7162" i="75" s="1"/>
  <c r="E7163" i="75"/>
  <c r="H7163" i="75" s="1"/>
  <c r="E7164" i="75"/>
  <c r="H7164" i="75" s="1"/>
  <c r="E7165" i="75"/>
  <c r="H7165" i="75" s="1"/>
  <c r="E7166" i="75"/>
  <c r="H7166" i="75" s="1"/>
  <c r="E7167" i="75"/>
  <c r="H7167" i="75" s="1"/>
  <c r="E7168" i="75"/>
  <c r="H7168" i="75" s="1"/>
  <c r="E7169" i="75"/>
  <c r="H7169" i="75" s="1"/>
  <c r="E7170" i="75"/>
  <c r="H7170" i="75" s="1"/>
  <c r="E7171" i="75"/>
  <c r="H7171" i="75" s="1"/>
  <c r="E7172" i="75"/>
  <c r="H7172" i="75" s="1"/>
  <c r="E7173" i="75"/>
  <c r="H7173" i="75" s="1"/>
  <c r="E7174" i="75"/>
  <c r="H7174" i="75" s="1"/>
  <c r="E7175" i="75"/>
  <c r="H7175" i="75" s="1"/>
  <c r="E7176" i="75"/>
  <c r="H7176" i="75" s="1"/>
  <c r="E7177" i="75"/>
  <c r="H7177" i="75" s="1"/>
  <c r="E7178" i="75"/>
  <c r="H7178" i="75" s="1"/>
  <c r="E7179" i="75"/>
  <c r="H7179" i="75" s="1"/>
  <c r="E7180" i="75"/>
  <c r="H7180" i="75" s="1"/>
  <c r="E7181" i="75"/>
  <c r="H7181" i="75" s="1"/>
  <c r="E7182" i="75"/>
  <c r="H7182" i="75" s="1"/>
  <c r="E7183" i="75"/>
  <c r="H7183" i="75" s="1"/>
  <c r="E7184" i="75"/>
  <c r="H7184" i="75" s="1"/>
  <c r="E7185" i="75"/>
  <c r="H7185" i="75" s="1"/>
  <c r="E7186" i="75"/>
  <c r="H7186" i="75" s="1"/>
  <c r="E7187" i="75"/>
  <c r="H7187" i="75" s="1"/>
  <c r="E7188" i="75"/>
  <c r="H7188" i="75" s="1"/>
  <c r="E7189" i="75"/>
  <c r="H7189" i="75" s="1"/>
  <c r="E7190" i="75"/>
  <c r="H7190" i="75" s="1"/>
  <c r="E7191" i="75"/>
  <c r="H7191" i="75" s="1"/>
  <c r="E7192" i="75"/>
  <c r="H7192" i="75" s="1"/>
  <c r="E7193" i="75"/>
  <c r="H7193" i="75" s="1"/>
  <c r="E7194" i="75"/>
  <c r="H7194" i="75" s="1"/>
  <c r="E7195" i="75"/>
  <c r="H7195" i="75" s="1"/>
  <c r="E7196" i="75"/>
  <c r="H7196" i="75" s="1"/>
  <c r="E7197" i="75"/>
  <c r="H7197" i="75" s="1"/>
  <c r="E7198" i="75"/>
  <c r="H7198" i="75" s="1"/>
  <c r="E7199" i="75"/>
  <c r="H7199" i="75" s="1"/>
  <c r="E7200" i="75"/>
  <c r="H7200" i="75" s="1"/>
  <c r="E7201" i="75"/>
  <c r="H7201" i="75" s="1"/>
  <c r="E7202" i="75"/>
  <c r="H7202" i="75" s="1"/>
  <c r="E7203" i="75"/>
  <c r="H7203" i="75" s="1"/>
  <c r="E7204" i="75"/>
  <c r="H7204" i="75" s="1"/>
  <c r="E7205" i="75"/>
  <c r="H7205" i="75" s="1"/>
  <c r="E7206" i="75"/>
  <c r="H7206" i="75" s="1"/>
  <c r="E7207" i="75"/>
  <c r="H7207" i="75" s="1"/>
  <c r="E7208" i="75"/>
  <c r="H7208" i="75" s="1"/>
  <c r="E7209" i="75"/>
  <c r="H7209" i="75" s="1"/>
  <c r="E7210" i="75"/>
  <c r="H7210" i="75" s="1"/>
  <c r="E7211" i="75"/>
  <c r="H7211" i="75" s="1"/>
  <c r="E7212" i="75"/>
  <c r="H7212" i="75" s="1"/>
  <c r="E7213" i="75"/>
  <c r="H7213" i="75" s="1"/>
  <c r="E7214" i="75"/>
  <c r="H7214" i="75" s="1"/>
  <c r="E7215" i="75"/>
  <c r="H7215" i="75" s="1"/>
  <c r="E7216" i="75"/>
  <c r="H7216" i="75" s="1"/>
  <c r="E7217" i="75"/>
  <c r="H7217" i="75" s="1"/>
  <c r="E7218" i="75"/>
  <c r="H7218" i="75" s="1"/>
  <c r="E7219" i="75"/>
  <c r="H7219" i="75" s="1"/>
  <c r="E7220" i="75"/>
  <c r="H7220" i="75" s="1"/>
  <c r="E7221" i="75"/>
  <c r="H7221" i="75" s="1"/>
  <c r="E7222" i="75"/>
  <c r="H7222" i="75" s="1"/>
  <c r="E7223" i="75"/>
  <c r="H7223" i="75" s="1"/>
  <c r="E7224" i="75"/>
  <c r="H7224" i="75" s="1"/>
  <c r="E7225" i="75"/>
  <c r="H7225" i="75" s="1"/>
  <c r="E7226" i="75"/>
  <c r="H7226" i="75" s="1"/>
  <c r="E7227" i="75"/>
  <c r="H7227" i="75" s="1"/>
  <c r="E7228" i="75"/>
  <c r="H7228" i="75" s="1"/>
  <c r="E7229" i="75"/>
  <c r="H7229" i="75" s="1"/>
  <c r="E7230" i="75"/>
  <c r="H7230" i="75" s="1"/>
  <c r="E7231" i="75"/>
  <c r="H7231" i="75" s="1"/>
  <c r="E7232" i="75"/>
  <c r="H7232" i="75" s="1"/>
  <c r="E7233" i="75"/>
  <c r="H7233" i="75" s="1"/>
  <c r="E7234" i="75"/>
  <c r="H7234" i="75" s="1"/>
  <c r="E7235" i="75"/>
  <c r="H7235" i="75" s="1"/>
  <c r="E7236" i="75"/>
  <c r="H7236" i="75" s="1"/>
  <c r="E7237" i="75"/>
  <c r="H7237" i="75" s="1"/>
  <c r="E7238" i="75"/>
  <c r="H7238" i="75" s="1"/>
  <c r="E7239" i="75"/>
  <c r="H7239" i="75" s="1"/>
  <c r="E7240" i="75"/>
  <c r="H7240" i="75" s="1"/>
  <c r="E7241" i="75"/>
  <c r="H7241" i="75" s="1"/>
  <c r="E7242" i="75"/>
  <c r="H7242" i="75" s="1"/>
  <c r="E7243" i="75"/>
  <c r="H7243" i="75" s="1"/>
  <c r="E7244" i="75"/>
  <c r="H7244" i="75" s="1"/>
  <c r="E7245" i="75"/>
  <c r="H7245" i="75" s="1"/>
  <c r="E7246" i="75"/>
  <c r="H7246" i="75" s="1"/>
  <c r="E7247" i="75"/>
  <c r="H7247" i="75" s="1"/>
  <c r="E7248" i="75"/>
  <c r="H7248" i="75" s="1"/>
  <c r="E7249" i="75"/>
  <c r="H7249" i="75" s="1"/>
  <c r="E7250" i="75"/>
  <c r="H7250" i="75" s="1"/>
  <c r="E7251" i="75"/>
  <c r="H7251" i="75" s="1"/>
  <c r="E7252" i="75"/>
  <c r="H7252" i="75" s="1"/>
  <c r="E7253" i="75"/>
  <c r="H7253" i="75" s="1"/>
  <c r="E7254" i="75"/>
  <c r="H7254" i="75" s="1"/>
  <c r="E7255" i="75"/>
  <c r="H7255" i="75" s="1"/>
  <c r="E7256" i="75"/>
  <c r="H7256" i="75" s="1"/>
  <c r="E7257" i="75"/>
  <c r="H7257" i="75" s="1"/>
  <c r="E7258" i="75"/>
  <c r="H7258" i="75" s="1"/>
  <c r="E7259" i="75"/>
  <c r="H7259" i="75" s="1"/>
  <c r="E7260" i="75"/>
  <c r="H7260" i="75" s="1"/>
  <c r="E7261" i="75"/>
  <c r="H7261" i="75" s="1"/>
  <c r="E7262" i="75"/>
  <c r="H7262" i="75" s="1"/>
  <c r="E7263" i="75"/>
  <c r="H7263" i="75" s="1"/>
  <c r="E7264" i="75"/>
  <c r="H7264" i="75" s="1"/>
  <c r="E7265" i="75"/>
  <c r="H7265" i="75" s="1"/>
  <c r="E7266" i="75"/>
  <c r="H7266" i="75" s="1"/>
  <c r="E7267" i="75"/>
  <c r="H7267" i="75" s="1"/>
  <c r="E7268" i="75"/>
  <c r="H7268" i="75" s="1"/>
  <c r="E7269" i="75"/>
  <c r="H7269" i="75" s="1"/>
  <c r="E7270" i="75"/>
  <c r="H7270" i="75" s="1"/>
  <c r="E7271" i="75"/>
  <c r="H7271" i="75" s="1"/>
  <c r="E7272" i="75"/>
  <c r="H7272" i="75" s="1"/>
  <c r="E7273" i="75"/>
  <c r="H7273" i="75" s="1"/>
  <c r="E7274" i="75"/>
  <c r="H7274" i="75" s="1"/>
  <c r="E7275" i="75"/>
  <c r="H7275" i="75" s="1"/>
  <c r="E7276" i="75"/>
  <c r="H7276" i="75" s="1"/>
  <c r="E7277" i="75"/>
  <c r="H7277" i="75" s="1"/>
  <c r="E7278" i="75"/>
  <c r="H7278" i="75" s="1"/>
  <c r="E7279" i="75"/>
  <c r="H7279" i="75" s="1"/>
  <c r="E7280" i="75"/>
  <c r="H7280" i="75" s="1"/>
  <c r="E7281" i="75"/>
  <c r="H7281" i="75" s="1"/>
  <c r="E7282" i="75"/>
  <c r="H7282" i="75" s="1"/>
  <c r="E7283" i="75"/>
  <c r="H7283" i="75" s="1"/>
  <c r="E7284" i="75"/>
  <c r="H7284" i="75" s="1"/>
  <c r="E7285" i="75"/>
  <c r="H7285" i="75" s="1"/>
  <c r="E7286" i="75"/>
  <c r="H7286" i="75" s="1"/>
  <c r="E7287" i="75"/>
  <c r="H7287" i="75" s="1"/>
  <c r="E7288" i="75"/>
  <c r="H7288" i="75" s="1"/>
  <c r="E7289" i="75"/>
  <c r="H7289" i="75" s="1"/>
  <c r="E7290" i="75"/>
  <c r="H7290" i="75" s="1"/>
  <c r="E7291" i="75"/>
  <c r="H7291" i="75" s="1"/>
  <c r="E7292" i="75"/>
  <c r="H7292" i="75" s="1"/>
  <c r="E7293" i="75"/>
  <c r="H7293" i="75" s="1"/>
  <c r="E7294" i="75"/>
  <c r="H7294" i="75" s="1"/>
  <c r="E7295" i="75"/>
  <c r="H7295" i="75" s="1"/>
  <c r="E7296" i="75"/>
  <c r="H7296" i="75" s="1"/>
  <c r="E7297" i="75"/>
  <c r="H7297" i="75" s="1"/>
  <c r="E7298" i="75"/>
  <c r="H7298" i="75" s="1"/>
  <c r="E7299" i="75"/>
  <c r="H7299" i="75" s="1"/>
  <c r="E7300" i="75"/>
  <c r="H7300" i="75" s="1"/>
  <c r="E7301" i="75"/>
  <c r="H7301" i="75" s="1"/>
  <c r="E7302" i="75"/>
  <c r="H7302" i="75" s="1"/>
  <c r="E7303" i="75"/>
  <c r="H7303" i="75" s="1"/>
  <c r="E7304" i="75"/>
  <c r="H7304" i="75" s="1"/>
  <c r="E7305" i="75"/>
  <c r="H7305" i="75" s="1"/>
  <c r="E7306" i="75"/>
  <c r="H7306" i="75" s="1"/>
  <c r="E7307" i="75"/>
  <c r="H7307" i="75" s="1"/>
  <c r="E7308" i="75"/>
  <c r="H7308" i="75" s="1"/>
  <c r="E7309" i="75"/>
  <c r="H7309" i="75" s="1"/>
  <c r="E7310" i="75"/>
  <c r="H7310" i="75" s="1"/>
  <c r="E7311" i="75"/>
  <c r="H7311" i="75" s="1"/>
  <c r="E7312" i="75"/>
  <c r="H7312" i="75" s="1"/>
  <c r="E7313" i="75"/>
  <c r="H7313" i="75" s="1"/>
  <c r="E7314" i="75"/>
  <c r="H7314" i="75" s="1"/>
  <c r="E7315" i="75"/>
  <c r="H7315" i="75" s="1"/>
  <c r="E7316" i="75"/>
  <c r="H7316" i="75" s="1"/>
  <c r="E7317" i="75"/>
  <c r="H7317" i="75" s="1"/>
  <c r="E7318" i="75"/>
  <c r="H7318" i="75" s="1"/>
  <c r="E7319" i="75"/>
  <c r="H7319" i="75" s="1"/>
  <c r="E7320" i="75"/>
  <c r="H7320" i="75" s="1"/>
  <c r="E7321" i="75"/>
  <c r="H7321" i="75" s="1"/>
  <c r="E7322" i="75"/>
  <c r="H7322" i="75" s="1"/>
  <c r="E7323" i="75"/>
  <c r="H7323" i="75" s="1"/>
  <c r="E7324" i="75"/>
  <c r="H7324" i="75" s="1"/>
  <c r="E7325" i="75"/>
  <c r="H7325" i="75" s="1"/>
  <c r="E7326" i="75"/>
  <c r="H7326" i="75" s="1"/>
  <c r="E7327" i="75"/>
  <c r="H7327" i="75" s="1"/>
  <c r="E7328" i="75"/>
  <c r="H7328" i="75" s="1"/>
  <c r="E7329" i="75"/>
  <c r="H7329" i="75" s="1"/>
  <c r="E7330" i="75"/>
  <c r="H7330" i="75" s="1"/>
  <c r="E7331" i="75"/>
  <c r="H7331" i="75" s="1"/>
  <c r="E7332" i="75"/>
  <c r="H7332" i="75" s="1"/>
  <c r="E7333" i="75"/>
  <c r="H7333" i="75" s="1"/>
  <c r="E7334" i="75"/>
  <c r="H7334" i="75" s="1"/>
  <c r="E7335" i="75"/>
  <c r="H7335" i="75" s="1"/>
  <c r="E7336" i="75"/>
  <c r="H7336" i="75" s="1"/>
  <c r="E7337" i="75"/>
  <c r="H7337" i="75" s="1"/>
  <c r="E7338" i="75"/>
  <c r="H7338" i="75" s="1"/>
  <c r="E7339" i="75"/>
  <c r="H7339" i="75" s="1"/>
  <c r="E7340" i="75"/>
  <c r="H7340" i="75" s="1"/>
  <c r="E7341" i="75"/>
  <c r="H7341" i="75" s="1"/>
  <c r="E7342" i="75"/>
  <c r="H7342" i="75" s="1"/>
  <c r="E7343" i="75"/>
  <c r="H7343" i="75" s="1"/>
  <c r="E7344" i="75"/>
  <c r="H7344" i="75" s="1"/>
  <c r="E7345" i="75"/>
  <c r="H7345" i="75" s="1"/>
  <c r="E7346" i="75"/>
  <c r="H7346" i="75" s="1"/>
  <c r="E7347" i="75"/>
  <c r="H7347" i="75" s="1"/>
  <c r="E7348" i="75"/>
  <c r="H7348" i="75" s="1"/>
  <c r="E7349" i="75"/>
  <c r="H7349" i="75" s="1"/>
  <c r="E7350" i="75"/>
  <c r="H7350" i="75" s="1"/>
  <c r="E7351" i="75"/>
  <c r="H7351" i="75" s="1"/>
  <c r="E7352" i="75"/>
  <c r="H7352" i="75" s="1"/>
  <c r="E7353" i="75"/>
  <c r="H7353" i="75" s="1"/>
  <c r="E7354" i="75"/>
  <c r="H7354" i="75" s="1"/>
  <c r="E7355" i="75"/>
  <c r="H7355" i="75" s="1"/>
  <c r="E7356" i="75"/>
  <c r="H7356" i="75" s="1"/>
  <c r="E7357" i="75"/>
  <c r="H7357" i="75" s="1"/>
  <c r="E7358" i="75"/>
  <c r="H7358" i="75" s="1"/>
  <c r="E7359" i="75"/>
  <c r="H7359" i="75" s="1"/>
  <c r="E7360" i="75"/>
  <c r="H7360" i="75" s="1"/>
  <c r="E7361" i="75"/>
  <c r="H7361" i="75" s="1"/>
  <c r="E7362" i="75"/>
  <c r="H7362" i="75" s="1"/>
  <c r="E7363" i="75"/>
  <c r="H7363" i="75" s="1"/>
  <c r="E7364" i="75"/>
  <c r="H7364" i="75" s="1"/>
  <c r="E7365" i="75"/>
  <c r="H7365" i="75" s="1"/>
  <c r="E7366" i="75"/>
  <c r="H7366" i="75" s="1"/>
  <c r="E7367" i="75"/>
  <c r="H7367" i="75" s="1"/>
  <c r="E7368" i="75"/>
  <c r="H7368" i="75" s="1"/>
  <c r="E7369" i="75"/>
  <c r="H7369" i="75" s="1"/>
  <c r="E7370" i="75"/>
  <c r="H7370" i="75" s="1"/>
  <c r="E7371" i="75"/>
  <c r="H7371" i="75" s="1"/>
  <c r="E7372" i="75"/>
  <c r="H7372" i="75" s="1"/>
  <c r="E7373" i="75"/>
  <c r="H7373" i="75" s="1"/>
  <c r="E7374" i="75"/>
  <c r="H7374" i="75" s="1"/>
  <c r="E7375" i="75"/>
  <c r="H7375" i="75" s="1"/>
  <c r="E7376" i="75"/>
  <c r="H7376" i="75" s="1"/>
  <c r="E7377" i="75"/>
  <c r="H7377" i="75" s="1"/>
  <c r="E7378" i="75"/>
  <c r="H7378" i="75" s="1"/>
  <c r="E7379" i="75"/>
  <c r="H7379" i="75" s="1"/>
  <c r="E7380" i="75"/>
  <c r="H7380" i="75" s="1"/>
  <c r="E7381" i="75"/>
  <c r="H7381" i="75" s="1"/>
  <c r="E7382" i="75"/>
  <c r="H7382" i="75" s="1"/>
  <c r="E7383" i="75"/>
  <c r="H7383" i="75" s="1"/>
  <c r="E7384" i="75"/>
  <c r="H7384" i="75" s="1"/>
  <c r="E7385" i="75"/>
  <c r="H7385" i="75" s="1"/>
  <c r="E7386" i="75"/>
  <c r="H7386" i="75" s="1"/>
  <c r="E7387" i="75"/>
  <c r="H7387" i="75" s="1"/>
  <c r="E7388" i="75"/>
  <c r="H7388" i="75" s="1"/>
  <c r="E7389" i="75"/>
  <c r="H7389" i="75" s="1"/>
  <c r="E7390" i="75"/>
  <c r="H7390" i="75" s="1"/>
  <c r="E7391" i="75"/>
  <c r="H7391" i="75" s="1"/>
  <c r="E7392" i="75"/>
  <c r="H7392" i="75" s="1"/>
  <c r="E7393" i="75"/>
  <c r="H7393" i="75" s="1"/>
  <c r="E7394" i="75"/>
  <c r="H7394" i="75" s="1"/>
  <c r="E7395" i="75"/>
  <c r="H7395" i="75" s="1"/>
  <c r="E7396" i="75"/>
  <c r="H7396" i="75" s="1"/>
  <c r="E7397" i="75"/>
  <c r="H7397" i="75" s="1"/>
  <c r="E7398" i="75"/>
  <c r="H7398" i="75" s="1"/>
  <c r="E7399" i="75"/>
  <c r="H7399" i="75" s="1"/>
  <c r="E7400" i="75"/>
  <c r="H7400" i="75" s="1"/>
  <c r="E7401" i="75"/>
  <c r="H7401" i="75" s="1"/>
  <c r="E7402" i="75"/>
  <c r="H7402" i="75" s="1"/>
  <c r="E7403" i="75"/>
  <c r="H7403" i="75" s="1"/>
  <c r="E7404" i="75"/>
  <c r="H7404" i="75" s="1"/>
  <c r="E7405" i="75"/>
  <c r="H7405" i="75" s="1"/>
  <c r="E7406" i="75"/>
  <c r="H7406" i="75" s="1"/>
  <c r="E7407" i="75"/>
  <c r="H7407" i="75" s="1"/>
  <c r="E7408" i="75"/>
  <c r="H7408" i="75" s="1"/>
  <c r="E7409" i="75"/>
  <c r="H7409" i="75" s="1"/>
  <c r="E7410" i="75"/>
  <c r="H7410" i="75" s="1"/>
  <c r="E7411" i="75"/>
  <c r="H7411" i="75" s="1"/>
  <c r="E7412" i="75"/>
  <c r="H7412" i="75" s="1"/>
  <c r="E7413" i="75"/>
  <c r="H7413" i="75" s="1"/>
  <c r="E7414" i="75"/>
  <c r="H7414" i="75" s="1"/>
  <c r="E7415" i="75"/>
  <c r="H7415" i="75" s="1"/>
  <c r="E7416" i="75"/>
  <c r="H7416" i="75" s="1"/>
  <c r="E7417" i="75"/>
  <c r="H7417" i="75" s="1"/>
  <c r="E7418" i="75"/>
  <c r="H7418" i="75" s="1"/>
  <c r="E7419" i="75"/>
  <c r="H7419" i="75" s="1"/>
  <c r="E7420" i="75"/>
  <c r="H7420" i="75" s="1"/>
  <c r="E7421" i="75"/>
  <c r="H7421" i="75" s="1"/>
  <c r="E7422" i="75"/>
  <c r="H7422" i="75" s="1"/>
  <c r="E7423" i="75"/>
  <c r="H7423" i="75" s="1"/>
  <c r="E7424" i="75"/>
  <c r="H7424" i="75" s="1"/>
  <c r="E7425" i="75"/>
  <c r="H7425" i="75" s="1"/>
  <c r="E7426" i="75"/>
  <c r="H7426" i="75" s="1"/>
  <c r="E7427" i="75"/>
  <c r="H7427" i="75" s="1"/>
  <c r="E7428" i="75"/>
  <c r="H7428" i="75" s="1"/>
  <c r="E7429" i="75"/>
  <c r="H7429" i="75" s="1"/>
  <c r="E7430" i="75"/>
  <c r="H7430" i="75" s="1"/>
  <c r="E7431" i="75"/>
  <c r="H7431" i="75" s="1"/>
  <c r="E7432" i="75"/>
  <c r="H7432" i="75" s="1"/>
  <c r="E7433" i="75"/>
  <c r="H7433" i="75" s="1"/>
  <c r="E7434" i="75"/>
  <c r="H7434" i="75" s="1"/>
  <c r="E7435" i="75"/>
  <c r="H7435" i="75" s="1"/>
  <c r="E7436" i="75"/>
  <c r="H7436" i="75" s="1"/>
  <c r="E7437" i="75"/>
  <c r="H7437" i="75" s="1"/>
  <c r="E7438" i="75"/>
  <c r="H7438" i="75" s="1"/>
  <c r="E7439" i="75"/>
  <c r="H7439" i="75" s="1"/>
  <c r="E7440" i="75"/>
  <c r="H7440" i="75" s="1"/>
  <c r="E7441" i="75"/>
  <c r="H7441" i="75" s="1"/>
  <c r="E7442" i="75"/>
  <c r="H7442" i="75" s="1"/>
  <c r="E7443" i="75"/>
  <c r="H7443" i="75" s="1"/>
  <c r="E7444" i="75"/>
  <c r="H7444" i="75" s="1"/>
  <c r="E7445" i="75"/>
  <c r="H7445" i="75" s="1"/>
  <c r="E7446" i="75"/>
  <c r="H7446" i="75" s="1"/>
  <c r="E7447" i="75"/>
  <c r="H7447" i="75" s="1"/>
  <c r="E7448" i="75"/>
  <c r="H7448" i="75" s="1"/>
  <c r="E7449" i="75"/>
  <c r="H7449" i="75" s="1"/>
  <c r="E7450" i="75"/>
  <c r="H7450" i="75" s="1"/>
  <c r="E7451" i="75"/>
  <c r="H7451" i="75" s="1"/>
  <c r="E7452" i="75"/>
  <c r="H7452" i="75" s="1"/>
  <c r="E7453" i="75"/>
  <c r="H7453" i="75" s="1"/>
  <c r="E7454" i="75"/>
  <c r="H7454" i="75" s="1"/>
  <c r="E7455" i="75"/>
  <c r="H7455" i="75" s="1"/>
  <c r="E7456" i="75"/>
  <c r="H7456" i="75" s="1"/>
  <c r="E7457" i="75"/>
  <c r="H7457" i="75" s="1"/>
  <c r="E7458" i="75"/>
  <c r="H7458" i="75" s="1"/>
  <c r="E7459" i="75"/>
  <c r="H7459" i="75" s="1"/>
  <c r="E7460" i="75"/>
  <c r="H7460" i="75" s="1"/>
  <c r="E7461" i="75"/>
  <c r="H7461" i="75" s="1"/>
  <c r="E7462" i="75"/>
  <c r="H7462" i="75" s="1"/>
  <c r="E7463" i="75"/>
  <c r="H7463" i="75" s="1"/>
  <c r="E7464" i="75"/>
  <c r="H7464" i="75" s="1"/>
  <c r="E7465" i="75"/>
  <c r="H7465" i="75" s="1"/>
  <c r="E7466" i="75"/>
  <c r="H7466" i="75" s="1"/>
  <c r="E7467" i="75"/>
  <c r="H7467" i="75" s="1"/>
  <c r="E7468" i="75"/>
  <c r="H7468" i="75" s="1"/>
  <c r="E7469" i="75"/>
  <c r="H7469" i="75" s="1"/>
  <c r="E7470" i="75"/>
  <c r="H7470" i="75" s="1"/>
  <c r="E7471" i="75"/>
  <c r="H7471" i="75" s="1"/>
  <c r="E7472" i="75"/>
  <c r="H7472" i="75" s="1"/>
  <c r="E7473" i="75"/>
  <c r="H7473" i="75" s="1"/>
  <c r="E7474" i="75"/>
  <c r="H7474" i="75" s="1"/>
  <c r="E7475" i="75"/>
  <c r="H7475" i="75" s="1"/>
  <c r="E7476" i="75"/>
  <c r="H7476" i="75" s="1"/>
  <c r="E7477" i="75"/>
  <c r="H7477" i="75" s="1"/>
  <c r="E7478" i="75"/>
  <c r="H7478" i="75" s="1"/>
  <c r="E7479" i="75"/>
  <c r="H7479" i="75" s="1"/>
  <c r="E7480" i="75"/>
  <c r="H7480" i="75" s="1"/>
  <c r="E7481" i="75"/>
  <c r="H7481" i="75" s="1"/>
  <c r="E7482" i="75"/>
  <c r="H7482" i="75" s="1"/>
  <c r="E7483" i="75"/>
  <c r="H7483" i="75" s="1"/>
  <c r="E7484" i="75"/>
  <c r="H7484" i="75" s="1"/>
  <c r="E7485" i="75"/>
  <c r="H7485" i="75" s="1"/>
  <c r="E7486" i="75"/>
  <c r="H7486" i="75" s="1"/>
  <c r="E7487" i="75"/>
  <c r="H7487" i="75" s="1"/>
  <c r="E7488" i="75"/>
  <c r="H7488" i="75" s="1"/>
  <c r="E7489" i="75"/>
  <c r="H7489" i="75" s="1"/>
  <c r="E7490" i="75"/>
  <c r="H7490" i="75" s="1"/>
  <c r="E7491" i="75"/>
  <c r="H7491" i="75" s="1"/>
  <c r="E7492" i="75"/>
  <c r="H7492" i="75" s="1"/>
  <c r="E7493" i="75"/>
  <c r="H7493" i="75" s="1"/>
  <c r="E7494" i="75"/>
  <c r="H7494" i="75" s="1"/>
  <c r="E7495" i="75"/>
  <c r="H7495" i="75" s="1"/>
  <c r="E7496" i="75"/>
  <c r="H7496" i="75" s="1"/>
  <c r="E7497" i="75"/>
  <c r="H7497" i="75" s="1"/>
  <c r="E7498" i="75"/>
  <c r="H7498" i="75" s="1"/>
  <c r="E7499" i="75"/>
  <c r="H7499" i="75" s="1"/>
  <c r="E7500" i="75"/>
  <c r="H7500" i="75" s="1"/>
  <c r="E7501" i="75"/>
  <c r="H7501" i="75" s="1"/>
  <c r="E7502" i="75"/>
  <c r="H7502" i="75" s="1"/>
  <c r="E7503" i="75"/>
  <c r="H7503" i="75" s="1"/>
  <c r="E7504" i="75"/>
  <c r="H7504" i="75" s="1"/>
  <c r="E7505" i="75"/>
  <c r="H7505" i="75" s="1"/>
  <c r="E7506" i="75"/>
  <c r="H7506" i="75" s="1"/>
  <c r="E7507" i="75"/>
  <c r="H7507" i="75" s="1"/>
  <c r="E7508" i="75"/>
  <c r="H7508" i="75" s="1"/>
  <c r="E7509" i="75"/>
  <c r="H7509" i="75" s="1"/>
  <c r="E7510" i="75"/>
  <c r="H7510" i="75" s="1"/>
  <c r="E7511" i="75"/>
  <c r="H7511" i="75" s="1"/>
  <c r="E7512" i="75"/>
  <c r="H7512" i="75" s="1"/>
  <c r="E7513" i="75"/>
  <c r="H7513" i="75" s="1"/>
  <c r="E7514" i="75"/>
  <c r="H7514" i="75" s="1"/>
  <c r="E7515" i="75"/>
  <c r="H7515" i="75" s="1"/>
  <c r="E7516" i="75"/>
  <c r="H7516" i="75" s="1"/>
  <c r="E7517" i="75"/>
  <c r="H7517" i="75" s="1"/>
  <c r="E7518" i="75"/>
  <c r="H7518" i="75" s="1"/>
  <c r="E7519" i="75"/>
  <c r="H7519" i="75" s="1"/>
  <c r="E7520" i="75"/>
  <c r="H7520" i="75" s="1"/>
  <c r="E7521" i="75"/>
  <c r="H7521" i="75" s="1"/>
  <c r="E7522" i="75"/>
  <c r="H7522" i="75" s="1"/>
  <c r="E7523" i="75"/>
  <c r="H7523" i="75" s="1"/>
  <c r="E7524" i="75"/>
  <c r="H7524" i="75" s="1"/>
  <c r="E7525" i="75"/>
  <c r="H7525" i="75" s="1"/>
  <c r="E7526" i="75"/>
  <c r="H7526" i="75" s="1"/>
  <c r="E7527" i="75"/>
  <c r="H7527" i="75" s="1"/>
  <c r="E7528" i="75"/>
  <c r="H7528" i="75" s="1"/>
  <c r="E7529" i="75"/>
  <c r="H7529" i="75" s="1"/>
  <c r="E7530" i="75"/>
  <c r="H7530" i="75" s="1"/>
  <c r="E7531" i="75"/>
  <c r="H7531" i="75" s="1"/>
  <c r="E7532" i="75"/>
  <c r="H7532" i="75" s="1"/>
  <c r="E7533" i="75"/>
  <c r="H7533" i="75" s="1"/>
  <c r="E7534" i="75"/>
  <c r="H7534" i="75" s="1"/>
  <c r="E7535" i="75"/>
  <c r="H7535" i="75" s="1"/>
  <c r="E7536" i="75"/>
  <c r="H7536" i="75" s="1"/>
  <c r="E7537" i="75"/>
  <c r="H7537" i="75" s="1"/>
  <c r="E7538" i="75"/>
  <c r="H7538" i="75" s="1"/>
  <c r="E7539" i="75"/>
  <c r="H7539" i="75" s="1"/>
  <c r="E7540" i="75"/>
  <c r="H7540" i="75" s="1"/>
  <c r="E7541" i="75"/>
  <c r="H7541" i="75" s="1"/>
  <c r="E7542" i="75"/>
  <c r="H7542" i="75" s="1"/>
  <c r="E7543" i="75"/>
  <c r="H7543" i="75" s="1"/>
  <c r="E7544" i="75"/>
  <c r="H7544" i="75" s="1"/>
  <c r="E7545" i="75"/>
  <c r="H7545" i="75" s="1"/>
  <c r="E7546" i="75"/>
  <c r="H7546" i="75" s="1"/>
  <c r="E7547" i="75"/>
  <c r="H7547" i="75" s="1"/>
  <c r="E7548" i="75"/>
  <c r="H7548" i="75" s="1"/>
  <c r="E7549" i="75"/>
  <c r="H7549" i="75" s="1"/>
  <c r="E7550" i="75"/>
  <c r="H7550" i="75" s="1"/>
  <c r="E7551" i="75"/>
  <c r="H7551" i="75" s="1"/>
  <c r="E7552" i="75"/>
  <c r="H7552" i="75" s="1"/>
  <c r="E7553" i="75"/>
  <c r="H7553" i="75" s="1"/>
  <c r="E7554" i="75"/>
  <c r="H7554" i="75" s="1"/>
  <c r="E7555" i="75"/>
  <c r="H7555" i="75" s="1"/>
  <c r="E7556" i="75"/>
  <c r="H7556" i="75" s="1"/>
  <c r="E7557" i="75"/>
  <c r="H7557" i="75" s="1"/>
  <c r="E7558" i="75"/>
  <c r="H7558" i="75" s="1"/>
  <c r="E7559" i="75"/>
  <c r="H7559" i="75" s="1"/>
  <c r="E7560" i="75"/>
  <c r="H7560" i="75" s="1"/>
  <c r="E7561" i="75"/>
  <c r="H7561" i="75" s="1"/>
  <c r="E7022" i="75"/>
  <c r="H7022" i="75" s="1"/>
  <c r="E6483" i="75"/>
  <c r="H6483" i="75" s="1"/>
  <c r="E6484" i="75"/>
  <c r="H6484" i="75" s="1"/>
  <c r="E6485" i="75"/>
  <c r="H6485" i="75" s="1"/>
  <c r="E6486" i="75"/>
  <c r="H6486" i="75" s="1"/>
  <c r="E6487" i="75"/>
  <c r="H6487" i="75" s="1"/>
  <c r="E6488" i="75"/>
  <c r="H6488" i="75" s="1"/>
  <c r="E6489" i="75"/>
  <c r="H6489" i="75" s="1"/>
  <c r="E6490" i="75"/>
  <c r="H6490" i="75" s="1"/>
  <c r="E6491" i="75"/>
  <c r="H6491" i="75" s="1"/>
  <c r="E6492" i="75"/>
  <c r="H6492" i="75" s="1"/>
  <c r="E6493" i="75"/>
  <c r="H6493" i="75" s="1"/>
  <c r="E6494" i="75"/>
  <c r="H6494" i="75" s="1"/>
  <c r="E6495" i="75"/>
  <c r="H6495" i="75" s="1"/>
  <c r="E6496" i="75"/>
  <c r="H6496" i="75" s="1"/>
  <c r="E6497" i="75"/>
  <c r="H6497" i="75" s="1"/>
  <c r="E6498" i="75"/>
  <c r="H6498" i="75" s="1"/>
  <c r="E6499" i="75"/>
  <c r="H6499" i="75" s="1"/>
  <c r="E6500" i="75"/>
  <c r="H6500" i="75" s="1"/>
  <c r="E6501" i="75"/>
  <c r="H6501" i="75" s="1"/>
  <c r="E6502" i="75"/>
  <c r="H6502" i="75" s="1"/>
  <c r="E6503" i="75"/>
  <c r="H6503" i="75" s="1"/>
  <c r="E6504" i="75"/>
  <c r="H6504" i="75" s="1"/>
  <c r="E6505" i="75"/>
  <c r="H6505" i="75" s="1"/>
  <c r="E6506" i="75"/>
  <c r="H6506" i="75" s="1"/>
  <c r="E6507" i="75"/>
  <c r="H6507" i="75" s="1"/>
  <c r="E6508" i="75"/>
  <c r="H6508" i="75" s="1"/>
  <c r="E6509" i="75"/>
  <c r="H6509" i="75" s="1"/>
  <c r="E6510" i="75"/>
  <c r="H6510" i="75" s="1"/>
  <c r="E6511" i="75"/>
  <c r="H6511" i="75" s="1"/>
  <c r="E6512" i="75"/>
  <c r="H6512" i="75" s="1"/>
  <c r="E6513" i="75"/>
  <c r="H6513" i="75" s="1"/>
  <c r="E6514" i="75"/>
  <c r="H6514" i="75" s="1"/>
  <c r="E6515" i="75"/>
  <c r="H6515" i="75" s="1"/>
  <c r="E6516" i="75"/>
  <c r="H6516" i="75" s="1"/>
  <c r="E6517" i="75"/>
  <c r="H6517" i="75" s="1"/>
  <c r="E6518" i="75"/>
  <c r="H6518" i="75" s="1"/>
  <c r="E6519" i="75"/>
  <c r="H6519" i="75" s="1"/>
  <c r="E6520" i="75"/>
  <c r="H6520" i="75" s="1"/>
  <c r="E6521" i="75"/>
  <c r="H6521" i="75" s="1"/>
  <c r="E6522" i="75"/>
  <c r="H6522" i="75" s="1"/>
  <c r="E6523" i="75"/>
  <c r="H6523" i="75" s="1"/>
  <c r="E6524" i="75"/>
  <c r="H6524" i="75" s="1"/>
  <c r="E6525" i="75"/>
  <c r="H6525" i="75" s="1"/>
  <c r="E6526" i="75"/>
  <c r="H6526" i="75" s="1"/>
  <c r="E6527" i="75"/>
  <c r="H6527" i="75" s="1"/>
  <c r="E6528" i="75"/>
  <c r="H6528" i="75" s="1"/>
  <c r="E6529" i="75"/>
  <c r="H6529" i="75" s="1"/>
  <c r="E6530" i="75"/>
  <c r="H6530" i="75" s="1"/>
  <c r="E6531" i="75"/>
  <c r="H6531" i="75" s="1"/>
  <c r="E6532" i="75"/>
  <c r="H6532" i="75" s="1"/>
  <c r="E6533" i="75"/>
  <c r="H6533" i="75" s="1"/>
  <c r="E6534" i="75"/>
  <c r="H6534" i="75" s="1"/>
  <c r="E6535" i="75"/>
  <c r="H6535" i="75" s="1"/>
  <c r="E6536" i="75"/>
  <c r="H6536" i="75" s="1"/>
  <c r="E6537" i="75"/>
  <c r="H6537" i="75" s="1"/>
  <c r="E6538" i="75"/>
  <c r="H6538" i="75" s="1"/>
  <c r="E6539" i="75"/>
  <c r="H6539" i="75" s="1"/>
  <c r="E6540" i="75"/>
  <c r="H6540" i="75" s="1"/>
  <c r="E6541" i="75"/>
  <c r="H6541" i="75" s="1"/>
  <c r="E6542" i="75"/>
  <c r="H6542" i="75" s="1"/>
  <c r="E6543" i="75"/>
  <c r="H6543" i="75" s="1"/>
  <c r="E6544" i="75"/>
  <c r="H6544" i="75" s="1"/>
  <c r="E6545" i="75"/>
  <c r="H6545" i="75" s="1"/>
  <c r="E6546" i="75"/>
  <c r="H6546" i="75" s="1"/>
  <c r="E6547" i="75"/>
  <c r="H6547" i="75" s="1"/>
  <c r="E6548" i="75"/>
  <c r="H6548" i="75" s="1"/>
  <c r="E6549" i="75"/>
  <c r="H6549" i="75" s="1"/>
  <c r="E6550" i="75"/>
  <c r="H6550" i="75" s="1"/>
  <c r="E6551" i="75"/>
  <c r="H6551" i="75" s="1"/>
  <c r="E6552" i="75"/>
  <c r="H6552" i="75" s="1"/>
  <c r="E6553" i="75"/>
  <c r="H6553" i="75" s="1"/>
  <c r="E6554" i="75"/>
  <c r="H6554" i="75" s="1"/>
  <c r="E6555" i="75"/>
  <c r="H6555" i="75" s="1"/>
  <c r="E6556" i="75"/>
  <c r="H6556" i="75" s="1"/>
  <c r="E6557" i="75"/>
  <c r="H6557" i="75" s="1"/>
  <c r="E6558" i="75"/>
  <c r="H6558" i="75" s="1"/>
  <c r="E6559" i="75"/>
  <c r="H6559" i="75" s="1"/>
  <c r="E6560" i="75"/>
  <c r="H6560" i="75" s="1"/>
  <c r="E6561" i="75"/>
  <c r="H6561" i="75" s="1"/>
  <c r="E6562" i="75"/>
  <c r="H6562" i="75" s="1"/>
  <c r="E6563" i="75"/>
  <c r="H6563" i="75" s="1"/>
  <c r="E6564" i="75"/>
  <c r="H6564" i="75" s="1"/>
  <c r="E6565" i="75"/>
  <c r="H6565" i="75" s="1"/>
  <c r="E6566" i="75"/>
  <c r="H6566" i="75" s="1"/>
  <c r="E6567" i="75"/>
  <c r="H6567" i="75" s="1"/>
  <c r="E6568" i="75"/>
  <c r="H6568" i="75" s="1"/>
  <c r="E6569" i="75"/>
  <c r="H6569" i="75" s="1"/>
  <c r="E6570" i="75"/>
  <c r="H6570" i="75" s="1"/>
  <c r="E6571" i="75"/>
  <c r="H6571" i="75" s="1"/>
  <c r="E6572" i="75"/>
  <c r="H6572" i="75" s="1"/>
  <c r="E6573" i="75"/>
  <c r="H6573" i="75" s="1"/>
  <c r="E6574" i="75"/>
  <c r="H6574" i="75" s="1"/>
  <c r="E6575" i="75"/>
  <c r="H6575" i="75" s="1"/>
  <c r="E6576" i="75"/>
  <c r="H6576" i="75" s="1"/>
  <c r="E6577" i="75"/>
  <c r="H6577" i="75" s="1"/>
  <c r="E6578" i="75"/>
  <c r="H6578" i="75" s="1"/>
  <c r="E6579" i="75"/>
  <c r="H6579" i="75" s="1"/>
  <c r="E6580" i="75"/>
  <c r="H6580" i="75" s="1"/>
  <c r="E6581" i="75"/>
  <c r="H6581" i="75" s="1"/>
  <c r="E6582" i="75"/>
  <c r="H6582" i="75" s="1"/>
  <c r="E6583" i="75"/>
  <c r="H6583" i="75" s="1"/>
  <c r="E6584" i="75"/>
  <c r="H6584" i="75" s="1"/>
  <c r="E6585" i="75"/>
  <c r="H6585" i="75" s="1"/>
  <c r="E6586" i="75"/>
  <c r="H6586" i="75" s="1"/>
  <c r="E6587" i="75"/>
  <c r="H6587" i="75" s="1"/>
  <c r="E6588" i="75"/>
  <c r="H6588" i="75" s="1"/>
  <c r="E6589" i="75"/>
  <c r="H6589" i="75" s="1"/>
  <c r="E6590" i="75"/>
  <c r="H6590" i="75" s="1"/>
  <c r="E6591" i="75"/>
  <c r="H6591" i="75" s="1"/>
  <c r="E6592" i="75"/>
  <c r="H6592" i="75" s="1"/>
  <c r="E6593" i="75"/>
  <c r="H6593" i="75" s="1"/>
  <c r="E6594" i="75"/>
  <c r="H6594" i="75" s="1"/>
  <c r="E6595" i="75"/>
  <c r="H6595" i="75" s="1"/>
  <c r="E6596" i="75"/>
  <c r="H6596" i="75" s="1"/>
  <c r="E6597" i="75"/>
  <c r="H6597" i="75" s="1"/>
  <c r="E6598" i="75"/>
  <c r="H6598" i="75" s="1"/>
  <c r="E6599" i="75"/>
  <c r="H6599" i="75" s="1"/>
  <c r="E6600" i="75"/>
  <c r="H6600" i="75" s="1"/>
  <c r="E6601" i="75"/>
  <c r="H6601" i="75" s="1"/>
  <c r="E6602" i="75"/>
  <c r="H6602" i="75" s="1"/>
  <c r="E6603" i="75"/>
  <c r="H6603" i="75" s="1"/>
  <c r="E6604" i="75"/>
  <c r="H6604" i="75" s="1"/>
  <c r="E6605" i="75"/>
  <c r="H6605" i="75" s="1"/>
  <c r="E6606" i="75"/>
  <c r="H6606" i="75" s="1"/>
  <c r="E6607" i="75"/>
  <c r="H6607" i="75" s="1"/>
  <c r="E6608" i="75"/>
  <c r="H6608" i="75" s="1"/>
  <c r="E6609" i="75"/>
  <c r="H6609" i="75" s="1"/>
  <c r="E6610" i="75"/>
  <c r="H6610" i="75" s="1"/>
  <c r="E6611" i="75"/>
  <c r="H6611" i="75" s="1"/>
  <c r="E6612" i="75"/>
  <c r="H6612" i="75" s="1"/>
  <c r="E6613" i="75"/>
  <c r="H6613" i="75" s="1"/>
  <c r="E6614" i="75"/>
  <c r="H6614" i="75" s="1"/>
  <c r="E6615" i="75"/>
  <c r="H6615" i="75" s="1"/>
  <c r="E6616" i="75"/>
  <c r="H6616" i="75" s="1"/>
  <c r="E6617" i="75"/>
  <c r="H6617" i="75" s="1"/>
  <c r="E6618" i="75"/>
  <c r="H6618" i="75" s="1"/>
  <c r="E6619" i="75"/>
  <c r="H6619" i="75" s="1"/>
  <c r="E6620" i="75"/>
  <c r="H6620" i="75" s="1"/>
  <c r="E6621" i="75"/>
  <c r="H6621" i="75" s="1"/>
  <c r="E6622" i="75"/>
  <c r="H6622" i="75" s="1"/>
  <c r="E6623" i="75"/>
  <c r="H6623" i="75" s="1"/>
  <c r="E6624" i="75"/>
  <c r="H6624" i="75" s="1"/>
  <c r="E6625" i="75"/>
  <c r="H6625" i="75" s="1"/>
  <c r="E6626" i="75"/>
  <c r="H6626" i="75" s="1"/>
  <c r="E6627" i="75"/>
  <c r="H6627" i="75" s="1"/>
  <c r="E6628" i="75"/>
  <c r="H6628" i="75" s="1"/>
  <c r="E6629" i="75"/>
  <c r="H6629" i="75" s="1"/>
  <c r="E6630" i="75"/>
  <c r="H6630" i="75" s="1"/>
  <c r="E6631" i="75"/>
  <c r="H6631" i="75" s="1"/>
  <c r="E6632" i="75"/>
  <c r="H6632" i="75" s="1"/>
  <c r="E6633" i="75"/>
  <c r="H6633" i="75" s="1"/>
  <c r="E6634" i="75"/>
  <c r="H6634" i="75" s="1"/>
  <c r="E6635" i="75"/>
  <c r="H6635" i="75" s="1"/>
  <c r="E6636" i="75"/>
  <c r="H6636" i="75" s="1"/>
  <c r="E6637" i="75"/>
  <c r="H6637" i="75" s="1"/>
  <c r="E6638" i="75"/>
  <c r="H6638" i="75" s="1"/>
  <c r="E6639" i="75"/>
  <c r="H6639" i="75" s="1"/>
  <c r="E6640" i="75"/>
  <c r="H6640" i="75" s="1"/>
  <c r="E6641" i="75"/>
  <c r="H6641" i="75" s="1"/>
  <c r="E6642" i="75"/>
  <c r="H6642" i="75" s="1"/>
  <c r="E6643" i="75"/>
  <c r="H6643" i="75" s="1"/>
  <c r="E6644" i="75"/>
  <c r="H6644" i="75" s="1"/>
  <c r="E6645" i="75"/>
  <c r="H6645" i="75" s="1"/>
  <c r="E6646" i="75"/>
  <c r="H6646" i="75" s="1"/>
  <c r="E6647" i="75"/>
  <c r="H6647" i="75" s="1"/>
  <c r="E6648" i="75"/>
  <c r="H6648" i="75" s="1"/>
  <c r="E6649" i="75"/>
  <c r="H6649" i="75" s="1"/>
  <c r="E6650" i="75"/>
  <c r="H6650" i="75" s="1"/>
  <c r="E6651" i="75"/>
  <c r="H6651" i="75" s="1"/>
  <c r="E6652" i="75"/>
  <c r="H6652" i="75" s="1"/>
  <c r="E6653" i="75"/>
  <c r="H6653" i="75" s="1"/>
  <c r="E6654" i="75"/>
  <c r="H6654" i="75" s="1"/>
  <c r="E6655" i="75"/>
  <c r="H6655" i="75" s="1"/>
  <c r="E6656" i="75"/>
  <c r="H6656" i="75" s="1"/>
  <c r="E6657" i="75"/>
  <c r="H6657" i="75" s="1"/>
  <c r="E6658" i="75"/>
  <c r="H6658" i="75" s="1"/>
  <c r="E6659" i="75"/>
  <c r="H6659" i="75" s="1"/>
  <c r="E6660" i="75"/>
  <c r="H6660" i="75" s="1"/>
  <c r="E6661" i="75"/>
  <c r="H6661" i="75" s="1"/>
  <c r="E6662" i="75"/>
  <c r="H6662" i="75" s="1"/>
  <c r="E6663" i="75"/>
  <c r="H6663" i="75" s="1"/>
  <c r="E6664" i="75"/>
  <c r="H6664" i="75" s="1"/>
  <c r="E6665" i="75"/>
  <c r="H6665" i="75" s="1"/>
  <c r="E6666" i="75"/>
  <c r="H6666" i="75" s="1"/>
  <c r="E6667" i="75"/>
  <c r="H6667" i="75" s="1"/>
  <c r="E6668" i="75"/>
  <c r="H6668" i="75" s="1"/>
  <c r="E6669" i="75"/>
  <c r="H6669" i="75" s="1"/>
  <c r="E6670" i="75"/>
  <c r="H6670" i="75" s="1"/>
  <c r="E6671" i="75"/>
  <c r="H6671" i="75" s="1"/>
  <c r="E6672" i="75"/>
  <c r="H6672" i="75" s="1"/>
  <c r="E6673" i="75"/>
  <c r="H6673" i="75" s="1"/>
  <c r="E6674" i="75"/>
  <c r="H6674" i="75" s="1"/>
  <c r="E6675" i="75"/>
  <c r="H6675" i="75" s="1"/>
  <c r="E6676" i="75"/>
  <c r="H6676" i="75" s="1"/>
  <c r="E6677" i="75"/>
  <c r="H6677" i="75" s="1"/>
  <c r="E6678" i="75"/>
  <c r="H6678" i="75" s="1"/>
  <c r="E6679" i="75"/>
  <c r="H6679" i="75" s="1"/>
  <c r="E6680" i="75"/>
  <c r="H6680" i="75" s="1"/>
  <c r="E6681" i="75"/>
  <c r="H6681" i="75" s="1"/>
  <c r="E6682" i="75"/>
  <c r="H6682" i="75" s="1"/>
  <c r="E6683" i="75"/>
  <c r="H6683" i="75" s="1"/>
  <c r="E6684" i="75"/>
  <c r="H6684" i="75" s="1"/>
  <c r="E6685" i="75"/>
  <c r="H6685" i="75" s="1"/>
  <c r="E6686" i="75"/>
  <c r="H6686" i="75" s="1"/>
  <c r="E6687" i="75"/>
  <c r="H6687" i="75" s="1"/>
  <c r="E6688" i="75"/>
  <c r="H6688" i="75" s="1"/>
  <c r="E6689" i="75"/>
  <c r="H6689" i="75" s="1"/>
  <c r="E6690" i="75"/>
  <c r="H6690" i="75" s="1"/>
  <c r="E6691" i="75"/>
  <c r="H6691" i="75" s="1"/>
  <c r="E6692" i="75"/>
  <c r="H6692" i="75" s="1"/>
  <c r="E6693" i="75"/>
  <c r="H6693" i="75" s="1"/>
  <c r="E6694" i="75"/>
  <c r="H6694" i="75" s="1"/>
  <c r="E6695" i="75"/>
  <c r="H6695" i="75" s="1"/>
  <c r="E6696" i="75"/>
  <c r="H6696" i="75" s="1"/>
  <c r="E6697" i="75"/>
  <c r="H6697" i="75" s="1"/>
  <c r="E6698" i="75"/>
  <c r="H6698" i="75" s="1"/>
  <c r="E6699" i="75"/>
  <c r="H6699" i="75" s="1"/>
  <c r="E6700" i="75"/>
  <c r="H6700" i="75" s="1"/>
  <c r="E6701" i="75"/>
  <c r="H6701" i="75" s="1"/>
  <c r="E6702" i="75"/>
  <c r="H6702" i="75" s="1"/>
  <c r="E6703" i="75"/>
  <c r="H6703" i="75" s="1"/>
  <c r="E6704" i="75"/>
  <c r="H6704" i="75" s="1"/>
  <c r="E6705" i="75"/>
  <c r="H6705" i="75" s="1"/>
  <c r="E6706" i="75"/>
  <c r="H6706" i="75" s="1"/>
  <c r="E6707" i="75"/>
  <c r="H6707" i="75" s="1"/>
  <c r="E6708" i="75"/>
  <c r="H6708" i="75" s="1"/>
  <c r="E6709" i="75"/>
  <c r="H6709" i="75" s="1"/>
  <c r="E6710" i="75"/>
  <c r="H6710" i="75" s="1"/>
  <c r="E6711" i="75"/>
  <c r="H6711" i="75" s="1"/>
  <c r="E6712" i="75"/>
  <c r="H6712" i="75" s="1"/>
  <c r="E6713" i="75"/>
  <c r="H6713" i="75" s="1"/>
  <c r="E6714" i="75"/>
  <c r="H6714" i="75" s="1"/>
  <c r="E6715" i="75"/>
  <c r="H6715" i="75" s="1"/>
  <c r="E6716" i="75"/>
  <c r="H6716" i="75" s="1"/>
  <c r="E6717" i="75"/>
  <c r="H6717" i="75" s="1"/>
  <c r="E6718" i="75"/>
  <c r="H6718" i="75" s="1"/>
  <c r="E6719" i="75"/>
  <c r="H6719" i="75" s="1"/>
  <c r="E6720" i="75"/>
  <c r="H6720" i="75" s="1"/>
  <c r="E6721" i="75"/>
  <c r="H6721" i="75" s="1"/>
  <c r="E6722" i="75"/>
  <c r="H6722" i="75" s="1"/>
  <c r="E6723" i="75"/>
  <c r="H6723" i="75" s="1"/>
  <c r="E6724" i="75"/>
  <c r="H6724" i="75" s="1"/>
  <c r="E6725" i="75"/>
  <c r="H6725" i="75" s="1"/>
  <c r="E6726" i="75"/>
  <c r="H6726" i="75" s="1"/>
  <c r="E6727" i="75"/>
  <c r="H6727" i="75" s="1"/>
  <c r="E6728" i="75"/>
  <c r="H6728" i="75" s="1"/>
  <c r="E6729" i="75"/>
  <c r="H6729" i="75" s="1"/>
  <c r="E6730" i="75"/>
  <c r="H6730" i="75" s="1"/>
  <c r="E6731" i="75"/>
  <c r="H6731" i="75" s="1"/>
  <c r="E6732" i="75"/>
  <c r="H6732" i="75" s="1"/>
  <c r="E6733" i="75"/>
  <c r="H6733" i="75" s="1"/>
  <c r="E6734" i="75"/>
  <c r="H6734" i="75" s="1"/>
  <c r="E6735" i="75"/>
  <c r="H6735" i="75" s="1"/>
  <c r="E6736" i="75"/>
  <c r="H6736" i="75" s="1"/>
  <c r="E6737" i="75"/>
  <c r="H6737" i="75" s="1"/>
  <c r="E6738" i="75"/>
  <c r="H6738" i="75" s="1"/>
  <c r="E6739" i="75"/>
  <c r="H6739" i="75" s="1"/>
  <c r="E6740" i="75"/>
  <c r="H6740" i="75" s="1"/>
  <c r="E6741" i="75"/>
  <c r="H6741" i="75" s="1"/>
  <c r="E6742" i="75"/>
  <c r="H6742" i="75" s="1"/>
  <c r="E6743" i="75"/>
  <c r="H6743" i="75" s="1"/>
  <c r="E6744" i="75"/>
  <c r="H6744" i="75" s="1"/>
  <c r="E6745" i="75"/>
  <c r="H6745" i="75" s="1"/>
  <c r="E6746" i="75"/>
  <c r="H6746" i="75" s="1"/>
  <c r="E6747" i="75"/>
  <c r="H6747" i="75" s="1"/>
  <c r="E6748" i="75"/>
  <c r="H6748" i="75" s="1"/>
  <c r="E6749" i="75"/>
  <c r="H6749" i="75" s="1"/>
  <c r="E6750" i="75"/>
  <c r="H6750" i="75" s="1"/>
  <c r="E6751" i="75"/>
  <c r="H6751" i="75" s="1"/>
  <c r="E6752" i="75"/>
  <c r="H6752" i="75" s="1"/>
  <c r="E6753" i="75"/>
  <c r="H6753" i="75" s="1"/>
  <c r="E6754" i="75"/>
  <c r="H6754" i="75" s="1"/>
  <c r="E6755" i="75"/>
  <c r="H6755" i="75" s="1"/>
  <c r="E6756" i="75"/>
  <c r="H6756" i="75" s="1"/>
  <c r="E6757" i="75"/>
  <c r="H6757" i="75" s="1"/>
  <c r="E6758" i="75"/>
  <c r="H6758" i="75" s="1"/>
  <c r="E6759" i="75"/>
  <c r="H6759" i="75" s="1"/>
  <c r="E6760" i="75"/>
  <c r="H6760" i="75" s="1"/>
  <c r="E6761" i="75"/>
  <c r="H6761" i="75" s="1"/>
  <c r="E6762" i="75"/>
  <c r="H6762" i="75" s="1"/>
  <c r="E6763" i="75"/>
  <c r="H6763" i="75" s="1"/>
  <c r="E6764" i="75"/>
  <c r="H6764" i="75" s="1"/>
  <c r="E6765" i="75"/>
  <c r="H6765" i="75" s="1"/>
  <c r="E6766" i="75"/>
  <c r="H6766" i="75" s="1"/>
  <c r="E6767" i="75"/>
  <c r="H6767" i="75" s="1"/>
  <c r="E6768" i="75"/>
  <c r="H6768" i="75" s="1"/>
  <c r="E6769" i="75"/>
  <c r="H6769" i="75" s="1"/>
  <c r="E6770" i="75"/>
  <c r="H6770" i="75" s="1"/>
  <c r="E6771" i="75"/>
  <c r="H6771" i="75" s="1"/>
  <c r="E6772" i="75"/>
  <c r="H6772" i="75" s="1"/>
  <c r="E6773" i="75"/>
  <c r="H6773" i="75" s="1"/>
  <c r="E6774" i="75"/>
  <c r="H6774" i="75" s="1"/>
  <c r="E6775" i="75"/>
  <c r="H6775" i="75" s="1"/>
  <c r="E6776" i="75"/>
  <c r="H6776" i="75" s="1"/>
  <c r="E6777" i="75"/>
  <c r="H6777" i="75" s="1"/>
  <c r="E6778" i="75"/>
  <c r="H6778" i="75" s="1"/>
  <c r="E6779" i="75"/>
  <c r="H6779" i="75" s="1"/>
  <c r="E6780" i="75"/>
  <c r="H6780" i="75" s="1"/>
  <c r="E6781" i="75"/>
  <c r="H6781" i="75" s="1"/>
  <c r="E6782" i="75"/>
  <c r="H6782" i="75" s="1"/>
  <c r="E6783" i="75"/>
  <c r="H6783" i="75" s="1"/>
  <c r="E6784" i="75"/>
  <c r="H6784" i="75" s="1"/>
  <c r="E6785" i="75"/>
  <c r="H6785" i="75" s="1"/>
  <c r="E6786" i="75"/>
  <c r="H6786" i="75" s="1"/>
  <c r="E6787" i="75"/>
  <c r="H6787" i="75" s="1"/>
  <c r="E6788" i="75"/>
  <c r="H6788" i="75" s="1"/>
  <c r="E6789" i="75"/>
  <c r="H6789" i="75" s="1"/>
  <c r="E6790" i="75"/>
  <c r="H6790" i="75" s="1"/>
  <c r="E6791" i="75"/>
  <c r="H6791" i="75" s="1"/>
  <c r="E6792" i="75"/>
  <c r="H6792" i="75" s="1"/>
  <c r="E6793" i="75"/>
  <c r="H6793" i="75" s="1"/>
  <c r="E6794" i="75"/>
  <c r="H6794" i="75" s="1"/>
  <c r="E6795" i="75"/>
  <c r="H6795" i="75" s="1"/>
  <c r="E6796" i="75"/>
  <c r="H6796" i="75" s="1"/>
  <c r="E6797" i="75"/>
  <c r="H6797" i="75" s="1"/>
  <c r="E6798" i="75"/>
  <c r="H6798" i="75" s="1"/>
  <c r="E6799" i="75"/>
  <c r="H6799" i="75" s="1"/>
  <c r="E6800" i="75"/>
  <c r="H6800" i="75" s="1"/>
  <c r="E6801" i="75"/>
  <c r="H6801" i="75" s="1"/>
  <c r="E6802" i="75"/>
  <c r="H6802" i="75" s="1"/>
  <c r="E6803" i="75"/>
  <c r="H6803" i="75" s="1"/>
  <c r="E6804" i="75"/>
  <c r="H6804" i="75" s="1"/>
  <c r="E6805" i="75"/>
  <c r="H6805" i="75" s="1"/>
  <c r="E6806" i="75"/>
  <c r="H6806" i="75" s="1"/>
  <c r="E6807" i="75"/>
  <c r="H6807" i="75" s="1"/>
  <c r="E6808" i="75"/>
  <c r="H6808" i="75" s="1"/>
  <c r="E6809" i="75"/>
  <c r="H6809" i="75" s="1"/>
  <c r="E6810" i="75"/>
  <c r="H6810" i="75" s="1"/>
  <c r="E6811" i="75"/>
  <c r="H6811" i="75" s="1"/>
  <c r="E6812" i="75"/>
  <c r="H6812" i="75" s="1"/>
  <c r="E6813" i="75"/>
  <c r="H6813" i="75" s="1"/>
  <c r="E6814" i="75"/>
  <c r="H6814" i="75" s="1"/>
  <c r="E6815" i="75"/>
  <c r="H6815" i="75" s="1"/>
  <c r="E6816" i="75"/>
  <c r="H6816" i="75" s="1"/>
  <c r="E6817" i="75"/>
  <c r="H6817" i="75" s="1"/>
  <c r="E6818" i="75"/>
  <c r="H6818" i="75" s="1"/>
  <c r="E6819" i="75"/>
  <c r="H6819" i="75" s="1"/>
  <c r="E6820" i="75"/>
  <c r="H6820" i="75" s="1"/>
  <c r="E6821" i="75"/>
  <c r="H6821" i="75" s="1"/>
  <c r="E6822" i="75"/>
  <c r="H6822" i="75" s="1"/>
  <c r="E6823" i="75"/>
  <c r="H6823" i="75" s="1"/>
  <c r="E6824" i="75"/>
  <c r="H6824" i="75" s="1"/>
  <c r="E6825" i="75"/>
  <c r="H6825" i="75" s="1"/>
  <c r="E6826" i="75"/>
  <c r="H6826" i="75" s="1"/>
  <c r="E6827" i="75"/>
  <c r="H6827" i="75" s="1"/>
  <c r="E6828" i="75"/>
  <c r="H6828" i="75" s="1"/>
  <c r="E6829" i="75"/>
  <c r="H6829" i="75" s="1"/>
  <c r="E6830" i="75"/>
  <c r="H6830" i="75" s="1"/>
  <c r="E6831" i="75"/>
  <c r="H6831" i="75" s="1"/>
  <c r="E6832" i="75"/>
  <c r="H6832" i="75" s="1"/>
  <c r="E6833" i="75"/>
  <c r="H6833" i="75" s="1"/>
  <c r="E6834" i="75"/>
  <c r="H6834" i="75" s="1"/>
  <c r="E6835" i="75"/>
  <c r="H6835" i="75" s="1"/>
  <c r="E6836" i="75"/>
  <c r="H6836" i="75" s="1"/>
  <c r="E6837" i="75"/>
  <c r="H6837" i="75" s="1"/>
  <c r="E6838" i="75"/>
  <c r="H6838" i="75" s="1"/>
  <c r="E6839" i="75"/>
  <c r="H6839" i="75" s="1"/>
  <c r="E6840" i="75"/>
  <c r="H6840" i="75" s="1"/>
  <c r="E6841" i="75"/>
  <c r="H6841" i="75" s="1"/>
  <c r="E6842" i="75"/>
  <c r="H6842" i="75" s="1"/>
  <c r="E6843" i="75"/>
  <c r="H6843" i="75" s="1"/>
  <c r="E6844" i="75"/>
  <c r="H6844" i="75" s="1"/>
  <c r="E6845" i="75"/>
  <c r="H6845" i="75" s="1"/>
  <c r="E6846" i="75"/>
  <c r="H6846" i="75" s="1"/>
  <c r="E6847" i="75"/>
  <c r="H6847" i="75" s="1"/>
  <c r="E6848" i="75"/>
  <c r="H6848" i="75" s="1"/>
  <c r="E6849" i="75"/>
  <c r="H6849" i="75" s="1"/>
  <c r="E6850" i="75"/>
  <c r="H6850" i="75" s="1"/>
  <c r="E6851" i="75"/>
  <c r="H6851" i="75" s="1"/>
  <c r="E6852" i="75"/>
  <c r="H6852" i="75" s="1"/>
  <c r="E6853" i="75"/>
  <c r="H6853" i="75" s="1"/>
  <c r="E6854" i="75"/>
  <c r="H6854" i="75" s="1"/>
  <c r="E6855" i="75"/>
  <c r="H6855" i="75" s="1"/>
  <c r="E6856" i="75"/>
  <c r="H6856" i="75" s="1"/>
  <c r="E6857" i="75"/>
  <c r="H6857" i="75" s="1"/>
  <c r="E6858" i="75"/>
  <c r="H6858" i="75" s="1"/>
  <c r="E6859" i="75"/>
  <c r="H6859" i="75" s="1"/>
  <c r="E6860" i="75"/>
  <c r="H6860" i="75" s="1"/>
  <c r="E6861" i="75"/>
  <c r="H6861" i="75" s="1"/>
  <c r="E6862" i="75"/>
  <c r="H6862" i="75" s="1"/>
  <c r="E6863" i="75"/>
  <c r="H6863" i="75" s="1"/>
  <c r="E6864" i="75"/>
  <c r="H6864" i="75" s="1"/>
  <c r="E6865" i="75"/>
  <c r="H6865" i="75" s="1"/>
  <c r="E6866" i="75"/>
  <c r="H6866" i="75" s="1"/>
  <c r="E6867" i="75"/>
  <c r="H6867" i="75" s="1"/>
  <c r="E6868" i="75"/>
  <c r="H6868" i="75" s="1"/>
  <c r="E6869" i="75"/>
  <c r="H6869" i="75" s="1"/>
  <c r="E6870" i="75"/>
  <c r="H6870" i="75" s="1"/>
  <c r="E6871" i="75"/>
  <c r="H6871" i="75" s="1"/>
  <c r="E6872" i="75"/>
  <c r="H6872" i="75" s="1"/>
  <c r="E6873" i="75"/>
  <c r="H6873" i="75" s="1"/>
  <c r="E6874" i="75"/>
  <c r="H6874" i="75" s="1"/>
  <c r="E6875" i="75"/>
  <c r="H6875" i="75" s="1"/>
  <c r="E6876" i="75"/>
  <c r="H6876" i="75" s="1"/>
  <c r="E6877" i="75"/>
  <c r="H6877" i="75" s="1"/>
  <c r="E6878" i="75"/>
  <c r="H6878" i="75" s="1"/>
  <c r="E6879" i="75"/>
  <c r="H6879" i="75" s="1"/>
  <c r="E6880" i="75"/>
  <c r="H6880" i="75" s="1"/>
  <c r="E6881" i="75"/>
  <c r="H6881" i="75" s="1"/>
  <c r="E6882" i="75"/>
  <c r="H6882" i="75" s="1"/>
  <c r="E6883" i="75"/>
  <c r="H6883" i="75" s="1"/>
  <c r="E6884" i="75"/>
  <c r="H6884" i="75" s="1"/>
  <c r="E6885" i="75"/>
  <c r="H6885" i="75" s="1"/>
  <c r="E6886" i="75"/>
  <c r="H6886" i="75" s="1"/>
  <c r="E6887" i="75"/>
  <c r="H6887" i="75" s="1"/>
  <c r="E6888" i="75"/>
  <c r="H6888" i="75" s="1"/>
  <c r="E6889" i="75"/>
  <c r="H6889" i="75" s="1"/>
  <c r="E6890" i="75"/>
  <c r="H6890" i="75" s="1"/>
  <c r="E6891" i="75"/>
  <c r="H6891" i="75" s="1"/>
  <c r="E6892" i="75"/>
  <c r="H6892" i="75" s="1"/>
  <c r="E6893" i="75"/>
  <c r="H6893" i="75" s="1"/>
  <c r="E6894" i="75"/>
  <c r="H6894" i="75" s="1"/>
  <c r="E6895" i="75"/>
  <c r="H6895" i="75" s="1"/>
  <c r="E6896" i="75"/>
  <c r="H6896" i="75" s="1"/>
  <c r="E6897" i="75"/>
  <c r="H6897" i="75" s="1"/>
  <c r="E6898" i="75"/>
  <c r="H6898" i="75" s="1"/>
  <c r="E6899" i="75"/>
  <c r="H6899" i="75" s="1"/>
  <c r="E6900" i="75"/>
  <c r="H6900" i="75" s="1"/>
  <c r="E6901" i="75"/>
  <c r="H6901" i="75" s="1"/>
  <c r="E6902" i="75"/>
  <c r="H6902" i="75" s="1"/>
  <c r="E6903" i="75"/>
  <c r="H6903" i="75" s="1"/>
  <c r="E6904" i="75"/>
  <c r="H6904" i="75" s="1"/>
  <c r="E6905" i="75"/>
  <c r="H6905" i="75" s="1"/>
  <c r="E6906" i="75"/>
  <c r="H6906" i="75" s="1"/>
  <c r="E6907" i="75"/>
  <c r="H6907" i="75" s="1"/>
  <c r="E6908" i="75"/>
  <c r="H6908" i="75" s="1"/>
  <c r="E6909" i="75"/>
  <c r="H6909" i="75" s="1"/>
  <c r="E6910" i="75"/>
  <c r="H6910" i="75" s="1"/>
  <c r="E6911" i="75"/>
  <c r="H6911" i="75" s="1"/>
  <c r="E6912" i="75"/>
  <c r="H6912" i="75" s="1"/>
  <c r="E6913" i="75"/>
  <c r="H6913" i="75" s="1"/>
  <c r="E6914" i="75"/>
  <c r="H6914" i="75" s="1"/>
  <c r="E6915" i="75"/>
  <c r="H6915" i="75" s="1"/>
  <c r="E6916" i="75"/>
  <c r="H6916" i="75" s="1"/>
  <c r="E6917" i="75"/>
  <c r="H6917" i="75" s="1"/>
  <c r="E6918" i="75"/>
  <c r="H6918" i="75" s="1"/>
  <c r="E6919" i="75"/>
  <c r="H6919" i="75" s="1"/>
  <c r="E6920" i="75"/>
  <c r="H6920" i="75" s="1"/>
  <c r="E6921" i="75"/>
  <c r="H6921" i="75" s="1"/>
  <c r="E6922" i="75"/>
  <c r="H6922" i="75" s="1"/>
  <c r="E6923" i="75"/>
  <c r="H6923" i="75" s="1"/>
  <c r="E6924" i="75"/>
  <c r="H6924" i="75" s="1"/>
  <c r="E6925" i="75"/>
  <c r="H6925" i="75" s="1"/>
  <c r="E6926" i="75"/>
  <c r="H6926" i="75" s="1"/>
  <c r="E6927" i="75"/>
  <c r="H6927" i="75" s="1"/>
  <c r="E6928" i="75"/>
  <c r="H6928" i="75" s="1"/>
  <c r="E6929" i="75"/>
  <c r="H6929" i="75" s="1"/>
  <c r="E6930" i="75"/>
  <c r="H6930" i="75" s="1"/>
  <c r="E6931" i="75"/>
  <c r="H6931" i="75" s="1"/>
  <c r="E6932" i="75"/>
  <c r="H6932" i="75" s="1"/>
  <c r="E6933" i="75"/>
  <c r="H6933" i="75" s="1"/>
  <c r="E6934" i="75"/>
  <c r="H6934" i="75" s="1"/>
  <c r="E6935" i="75"/>
  <c r="H6935" i="75" s="1"/>
  <c r="E6936" i="75"/>
  <c r="H6936" i="75" s="1"/>
  <c r="E6937" i="75"/>
  <c r="H6937" i="75" s="1"/>
  <c r="E6938" i="75"/>
  <c r="H6938" i="75" s="1"/>
  <c r="E6939" i="75"/>
  <c r="H6939" i="75" s="1"/>
  <c r="E6940" i="75"/>
  <c r="H6940" i="75" s="1"/>
  <c r="E6941" i="75"/>
  <c r="H6941" i="75" s="1"/>
  <c r="E6942" i="75"/>
  <c r="H6942" i="75" s="1"/>
  <c r="E6943" i="75"/>
  <c r="H6943" i="75" s="1"/>
  <c r="E6944" i="75"/>
  <c r="H6944" i="75" s="1"/>
  <c r="E6945" i="75"/>
  <c r="H6945" i="75" s="1"/>
  <c r="E6946" i="75"/>
  <c r="H6946" i="75" s="1"/>
  <c r="E6947" i="75"/>
  <c r="H6947" i="75" s="1"/>
  <c r="E6948" i="75"/>
  <c r="H6948" i="75" s="1"/>
  <c r="E6949" i="75"/>
  <c r="H6949" i="75" s="1"/>
  <c r="E6950" i="75"/>
  <c r="H6950" i="75" s="1"/>
  <c r="E6951" i="75"/>
  <c r="H6951" i="75" s="1"/>
  <c r="E6952" i="75"/>
  <c r="H6952" i="75" s="1"/>
  <c r="E6953" i="75"/>
  <c r="H6953" i="75" s="1"/>
  <c r="E6954" i="75"/>
  <c r="H6954" i="75" s="1"/>
  <c r="E6955" i="75"/>
  <c r="H6955" i="75" s="1"/>
  <c r="E6956" i="75"/>
  <c r="H6956" i="75" s="1"/>
  <c r="E6957" i="75"/>
  <c r="H6957" i="75" s="1"/>
  <c r="E6958" i="75"/>
  <c r="H6958" i="75" s="1"/>
  <c r="E6959" i="75"/>
  <c r="H6959" i="75" s="1"/>
  <c r="E6960" i="75"/>
  <c r="H6960" i="75" s="1"/>
  <c r="E6961" i="75"/>
  <c r="H6961" i="75" s="1"/>
  <c r="E6962" i="75"/>
  <c r="H6962" i="75" s="1"/>
  <c r="E6963" i="75"/>
  <c r="H6963" i="75" s="1"/>
  <c r="E6964" i="75"/>
  <c r="H6964" i="75" s="1"/>
  <c r="E6965" i="75"/>
  <c r="H6965" i="75" s="1"/>
  <c r="E6966" i="75"/>
  <c r="H6966" i="75" s="1"/>
  <c r="E6967" i="75"/>
  <c r="H6967" i="75" s="1"/>
  <c r="E6968" i="75"/>
  <c r="H6968" i="75" s="1"/>
  <c r="E6969" i="75"/>
  <c r="H6969" i="75" s="1"/>
  <c r="E6970" i="75"/>
  <c r="H6970" i="75" s="1"/>
  <c r="E6971" i="75"/>
  <c r="H6971" i="75" s="1"/>
  <c r="E6972" i="75"/>
  <c r="H6972" i="75" s="1"/>
  <c r="E6973" i="75"/>
  <c r="H6973" i="75" s="1"/>
  <c r="E6974" i="75"/>
  <c r="H6974" i="75" s="1"/>
  <c r="E6975" i="75"/>
  <c r="H6975" i="75" s="1"/>
  <c r="E6976" i="75"/>
  <c r="H6976" i="75" s="1"/>
  <c r="E6977" i="75"/>
  <c r="H6977" i="75" s="1"/>
  <c r="E6978" i="75"/>
  <c r="H6978" i="75" s="1"/>
  <c r="E6979" i="75"/>
  <c r="H6979" i="75" s="1"/>
  <c r="E6980" i="75"/>
  <c r="H6980" i="75" s="1"/>
  <c r="E6981" i="75"/>
  <c r="H6981" i="75" s="1"/>
  <c r="E6982" i="75"/>
  <c r="H6982" i="75" s="1"/>
  <c r="E6983" i="75"/>
  <c r="H6983" i="75" s="1"/>
  <c r="E6984" i="75"/>
  <c r="H6984" i="75" s="1"/>
  <c r="E6985" i="75"/>
  <c r="H6985" i="75" s="1"/>
  <c r="E6986" i="75"/>
  <c r="H6986" i="75" s="1"/>
  <c r="E6987" i="75"/>
  <c r="H6987" i="75" s="1"/>
  <c r="E6988" i="75"/>
  <c r="H6988" i="75" s="1"/>
  <c r="E6989" i="75"/>
  <c r="H6989" i="75" s="1"/>
  <c r="E6990" i="75"/>
  <c r="H6990" i="75" s="1"/>
  <c r="E6991" i="75"/>
  <c r="H6991" i="75" s="1"/>
  <c r="E6992" i="75"/>
  <c r="H6992" i="75" s="1"/>
  <c r="E6993" i="75"/>
  <c r="H6993" i="75" s="1"/>
  <c r="E6994" i="75"/>
  <c r="H6994" i="75" s="1"/>
  <c r="E6995" i="75"/>
  <c r="H6995" i="75" s="1"/>
  <c r="E6996" i="75"/>
  <c r="H6996" i="75" s="1"/>
  <c r="E6997" i="75"/>
  <c r="H6997" i="75" s="1"/>
  <c r="E6998" i="75"/>
  <c r="H6998" i="75" s="1"/>
  <c r="E6999" i="75"/>
  <c r="H6999" i="75" s="1"/>
  <c r="E7000" i="75"/>
  <c r="H7000" i="75" s="1"/>
  <c r="E7001" i="75"/>
  <c r="H7001" i="75" s="1"/>
  <c r="E7002" i="75"/>
  <c r="H7002" i="75" s="1"/>
  <c r="E7003" i="75"/>
  <c r="H7003" i="75" s="1"/>
  <c r="E7004" i="75"/>
  <c r="H7004" i="75" s="1"/>
  <c r="E7005" i="75"/>
  <c r="H7005" i="75" s="1"/>
  <c r="E7006" i="75"/>
  <c r="H7006" i="75" s="1"/>
  <c r="E7007" i="75"/>
  <c r="H7007" i="75" s="1"/>
  <c r="E7008" i="75"/>
  <c r="H7008" i="75" s="1"/>
  <c r="E7009" i="75"/>
  <c r="H7009" i="75" s="1"/>
  <c r="E7010" i="75"/>
  <c r="H7010" i="75" s="1"/>
  <c r="E7011" i="75"/>
  <c r="H7011" i="75" s="1"/>
  <c r="E7012" i="75"/>
  <c r="H7012" i="75" s="1"/>
  <c r="E7013" i="75"/>
  <c r="H7013" i="75" s="1"/>
  <c r="E7014" i="75"/>
  <c r="H7014" i="75" s="1"/>
  <c r="E7015" i="75"/>
  <c r="H7015" i="75" s="1"/>
  <c r="E7016" i="75"/>
  <c r="H7016" i="75" s="1"/>
  <c r="E7017" i="75"/>
  <c r="H7017" i="75" s="1"/>
  <c r="E7018" i="75"/>
  <c r="H7018" i="75" s="1"/>
  <c r="E7019" i="75"/>
  <c r="H7019" i="75" s="1"/>
  <c r="E7020" i="75"/>
  <c r="H7020" i="75" s="1"/>
  <c r="E7021" i="75"/>
  <c r="H7021" i="75" s="1"/>
  <c r="E6482" i="75"/>
  <c r="H6482" i="75" s="1"/>
  <c r="E5943" i="75"/>
  <c r="H5943" i="75" s="1"/>
  <c r="E5944" i="75"/>
  <c r="H5944" i="75" s="1"/>
  <c r="E5945" i="75"/>
  <c r="H5945" i="75" s="1"/>
  <c r="E5946" i="75"/>
  <c r="H5946" i="75" s="1"/>
  <c r="E5947" i="75"/>
  <c r="H5947" i="75" s="1"/>
  <c r="E5948" i="75"/>
  <c r="H5948" i="75" s="1"/>
  <c r="E5949" i="75"/>
  <c r="H5949" i="75" s="1"/>
  <c r="E5950" i="75"/>
  <c r="H5950" i="75" s="1"/>
  <c r="E5951" i="75"/>
  <c r="H5951" i="75" s="1"/>
  <c r="E5952" i="75"/>
  <c r="H5952" i="75" s="1"/>
  <c r="E5953" i="75"/>
  <c r="H5953" i="75" s="1"/>
  <c r="E5954" i="75"/>
  <c r="H5954" i="75" s="1"/>
  <c r="E5955" i="75"/>
  <c r="H5955" i="75" s="1"/>
  <c r="E5956" i="75"/>
  <c r="H5956" i="75" s="1"/>
  <c r="E5957" i="75"/>
  <c r="H5957" i="75" s="1"/>
  <c r="E5958" i="75"/>
  <c r="H5958" i="75" s="1"/>
  <c r="E5959" i="75"/>
  <c r="H5959" i="75" s="1"/>
  <c r="E5960" i="75"/>
  <c r="H5960" i="75" s="1"/>
  <c r="E5961" i="75"/>
  <c r="H5961" i="75" s="1"/>
  <c r="E5962" i="75"/>
  <c r="H5962" i="75" s="1"/>
  <c r="E5963" i="75"/>
  <c r="H5963" i="75" s="1"/>
  <c r="E5964" i="75"/>
  <c r="H5964" i="75" s="1"/>
  <c r="E5965" i="75"/>
  <c r="H5965" i="75" s="1"/>
  <c r="E5966" i="75"/>
  <c r="H5966" i="75" s="1"/>
  <c r="E5967" i="75"/>
  <c r="H5967" i="75" s="1"/>
  <c r="E5968" i="75"/>
  <c r="H5968" i="75" s="1"/>
  <c r="E5969" i="75"/>
  <c r="H5969" i="75" s="1"/>
  <c r="E5970" i="75"/>
  <c r="H5970" i="75" s="1"/>
  <c r="E5971" i="75"/>
  <c r="H5971" i="75" s="1"/>
  <c r="E5972" i="75"/>
  <c r="H5972" i="75" s="1"/>
  <c r="E5973" i="75"/>
  <c r="H5973" i="75" s="1"/>
  <c r="E5974" i="75"/>
  <c r="H5974" i="75" s="1"/>
  <c r="E5975" i="75"/>
  <c r="H5975" i="75" s="1"/>
  <c r="E5976" i="75"/>
  <c r="H5976" i="75" s="1"/>
  <c r="E5977" i="75"/>
  <c r="H5977" i="75" s="1"/>
  <c r="E5978" i="75"/>
  <c r="H5978" i="75" s="1"/>
  <c r="E5979" i="75"/>
  <c r="H5979" i="75" s="1"/>
  <c r="E5980" i="75"/>
  <c r="H5980" i="75" s="1"/>
  <c r="E5981" i="75"/>
  <c r="H5981" i="75" s="1"/>
  <c r="E5982" i="75"/>
  <c r="H5982" i="75" s="1"/>
  <c r="E5983" i="75"/>
  <c r="H5983" i="75" s="1"/>
  <c r="E5984" i="75"/>
  <c r="H5984" i="75" s="1"/>
  <c r="E5985" i="75"/>
  <c r="H5985" i="75" s="1"/>
  <c r="E5986" i="75"/>
  <c r="H5986" i="75" s="1"/>
  <c r="E5987" i="75"/>
  <c r="H5987" i="75" s="1"/>
  <c r="E5988" i="75"/>
  <c r="H5988" i="75" s="1"/>
  <c r="E5989" i="75"/>
  <c r="H5989" i="75" s="1"/>
  <c r="E5990" i="75"/>
  <c r="H5990" i="75" s="1"/>
  <c r="E5991" i="75"/>
  <c r="H5991" i="75" s="1"/>
  <c r="E5992" i="75"/>
  <c r="H5992" i="75" s="1"/>
  <c r="E5993" i="75"/>
  <c r="H5993" i="75" s="1"/>
  <c r="E5994" i="75"/>
  <c r="H5994" i="75" s="1"/>
  <c r="E5995" i="75"/>
  <c r="H5995" i="75" s="1"/>
  <c r="E5996" i="75"/>
  <c r="H5996" i="75" s="1"/>
  <c r="E5997" i="75"/>
  <c r="H5997" i="75" s="1"/>
  <c r="E5998" i="75"/>
  <c r="H5998" i="75" s="1"/>
  <c r="E5999" i="75"/>
  <c r="H5999" i="75" s="1"/>
  <c r="E6000" i="75"/>
  <c r="H6000" i="75" s="1"/>
  <c r="E6001" i="75"/>
  <c r="H6001" i="75" s="1"/>
  <c r="E6002" i="75"/>
  <c r="H6002" i="75" s="1"/>
  <c r="E6003" i="75"/>
  <c r="H6003" i="75" s="1"/>
  <c r="E6004" i="75"/>
  <c r="H6004" i="75" s="1"/>
  <c r="E6005" i="75"/>
  <c r="H6005" i="75" s="1"/>
  <c r="E6006" i="75"/>
  <c r="H6006" i="75" s="1"/>
  <c r="E6007" i="75"/>
  <c r="H6007" i="75" s="1"/>
  <c r="E6008" i="75"/>
  <c r="H6008" i="75" s="1"/>
  <c r="E6009" i="75"/>
  <c r="H6009" i="75" s="1"/>
  <c r="E6010" i="75"/>
  <c r="H6010" i="75" s="1"/>
  <c r="E6011" i="75"/>
  <c r="H6011" i="75" s="1"/>
  <c r="E6012" i="75"/>
  <c r="H6012" i="75" s="1"/>
  <c r="E6013" i="75"/>
  <c r="H6013" i="75" s="1"/>
  <c r="E6014" i="75"/>
  <c r="H6014" i="75" s="1"/>
  <c r="E6015" i="75"/>
  <c r="H6015" i="75" s="1"/>
  <c r="E6016" i="75"/>
  <c r="H6016" i="75" s="1"/>
  <c r="E6017" i="75"/>
  <c r="H6017" i="75" s="1"/>
  <c r="E6018" i="75"/>
  <c r="H6018" i="75" s="1"/>
  <c r="E6019" i="75"/>
  <c r="H6019" i="75" s="1"/>
  <c r="E6020" i="75"/>
  <c r="H6020" i="75" s="1"/>
  <c r="E6021" i="75"/>
  <c r="H6021" i="75" s="1"/>
  <c r="E6022" i="75"/>
  <c r="H6022" i="75" s="1"/>
  <c r="E6023" i="75"/>
  <c r="H6023" i="75" s="1"/>
  <c r="E6024" i="75"/>
  <c r="H6024" i="75" s="1"/>
  <c r="E6025" i="75"/>
  <c r="H6025" i="75" s="1"/>
  <c r="E6026" i="75"/>
  <c r="H6026" i="75" s="1"/>
  <c r="E6027" i="75"/>
  <c r="H6027" i="75" s="1"/>
  <c r="E6028" i="75"/>
  <c r="H6028" i="75" s="1"/>
  <c r="E6029" i="75"/>
  <c r="H6029" i="75" s="1"/>
  <c r="E6030" i="75"/>
  <c r="H6030" i="75" s="1"/>
  <c r="E6031" i="75"/>
  <c r="H6031" i="75" s="1"/>
  <c r="E6032" i="75"/>
  <c r="H6032" i="75" s="1"/>
  <c r="E6033" i="75"/>
  <c r="H6033" i="75" s="1"/>
  <c r="E6034" i="75"/>
  <c r="H6034" i="75" s="1"/>
  <c r="E6035" i="75"/>
  <c r="H6035" i="75" s="1"/>
  <c r="E6036" i="75"/>
  <c r="H6036" i="75" s="1"/>
  <c r="E6037" i="75"/>
  <c r="H6037" i="75" s="1"/>
  <c r="E6038" i="75"/>
  <c r="H6038" i="75" s="1"/>
  <c r="E6039" i="75"/>
  <c r="H6039" i="75" s="1"/>
  <c r="E6040" i="75"/>
  <c r="H6040" i="75" s="1"/>
  <c r="E6041" i="75"/>
  <c r="H6041" i="75" s="1"/>
  <c r="E6042" i="75"/>
  <c r="H6042" i="75" s="1"/>
  <c r="E6043" i="75"/>
  <c r="H6043" i="75" s="1"/>
  <c r="E6044" i="75"/>
  <c r="H6044" i="75" s="1"/>
  <c r="E6045" i="75"/>
  <c r="H6045" i="75" s="1"/>
  <c r="E6046" i="75"/>
  <c r="H6046" i="75" s="1"/>
  <c r="E6047" i="75"/>
  <c r="H6047" i="75" s="1"/>
  <c r="E6048" i="75"/>
  <c r="H6048" i="75" s="1"/>
  <c r="E6049" i="75"/>
  <c r="H6049" i="75" s="1"/>
  <c r="E6050" i="75"/>
  <c r="H6050" i="75" s="1"/>
  <c r="E6051" i="75"/>
  <c r="H6051" i="75" s="1"/>
  <c r="E6052" i="75"/>
  <c r="H6052" i="75" s="1"/>
  <c r="E6053" i="75"/>
  <c r="H6053" i="75" s="1"/>
  <c r="E6054" i="75"/>
  <c r="H6054" i="75" s="1"/>
  <c r="E6055" i="75"/>
  <c r="H6055" i="75" s="1"/>
  <c r="E6056" i="75"/>
  <c r="H6056" i="75" s="1"/>
  <c r="E6057" i="75"/>
  <c r="H6057" i="75" s="1"/>
  <c r="E6058" i="75"/>
  <c r="H6058" i="75" s="1"/>
  <c r="E6059" i="75"/>
  <c r="H6059" i="75" s="1"/>
  <c r="E6060" i="75"/>
  <c r="H6060" i="75" s="1"/>
  <c r="E6061" i="75"/>
  <c r="H6061" i="75" s="1"/>
  <c r="E6062" i="75"/>
  <c r="H6062" i="75" s="1"/>
  <c r="E6063" i="75"/>
  <c r="H6063" i="75" s="1"/>
  <c r="E6064" i="75"/>
  <c r="H6064" i="75" s="1"/>
  <c r="E6065" i="75"/>
  <c r="H6065" i="75" s="1"/>
  <c r="E6066" i="75"/>
  <c r="H6066" i="75" s="1"/>
  <c r="E6067" i="75"/>
  <c r="H6067" i="75" s="1"/>
  <c r="E6068" i="75"/>
  <c r="H6068" i="75" s="1"/>
  <c r="E6069" i="75"/>
  <c r="H6069" i="75" s="1"/>
  <c r="E6070" i="75"/>
  <c r="H6070" i="75" s="1"/>
  <c r="E6071" i="75"/>
  <c r="H6071" i="75" s="1"/>
  <c r="E6072" i="75"/>
  <c r="H6072" i="75" s="1"/>
  <c r="E6073" i="75"/>
  <c r="H6073" i="75" s="1"/>
  <c r="E6074" i="75"/>
  <c r="H6074" i="75" s="1"/>
  <c r="E6075" i="75"/>
  <c r="H6075" i="75" s="1"/>
  <c r="E6076" i="75"/>
  <c r="H6076" i="75" s="1"/>
  <c r="E6077" i="75"/>
  <c r="H6077" i="75" s="1"/>
  <c r="E6078" i="75"/>
  <c r="H6078" i="75" s="1"/>
  <c r="E6079" i="75"/>
  <c r="H6079" i="75" s="1"/>
  <c r="E6080" i="75"/>
  <c r="H6080" i="75" s="1"/>
  <c r="E6081" i="75"/>
  <c r="H6081" i="75" s="1"/>
  <c r="E6082" i="75"/>
  <c r="H6082" i="75" s="1"/>
  <c r="E6083" i="75"/>
  <c r="H6083" i="75" s="1"/>
  <c r="E6084" i="75"/>
  <c r="H6084" i="75" s="1"/>
  <c r="E6085" i="75"/>
  <c r="H6085" i="75" s="1"/>
  <c r="E6086" i="75"/>
  <c r="H6086" i="75" s="1"/>
  <c r="E6087" i="75"/>
  <c r="H6087" i="75" s="1"/>
  <c r="E6088" i="75"/>
  <c r="H6088" i="75" s="1"/>
  <c r="E6089" i="75"/>
  <c r="H6089" i="75" s="1"/>
  <c r="E6090" i="75"/>
  <c r="H6090" i="75" s="1"/>
  <c r="E6091" i="75"/>
  <c r="H6091" i="75" s="1"/>
  <c r="E6092" i="75"/>
  <c r="H6092" i="75" s="1"/>
  <c r="E6093" i="75"/>
  <c r="H6093" i="75" s="1"/>
  <c r="E6094" i="75"/>
  <c r="H6094" i="75" s="1"/>
  <c r="E6095" i="75"/>
  <c r="H6095" i="75" s="1"/>
  <c r="E6096" i="75"/>
  <c r="H6096" i="75" s="1"/>
  <c r="E6097" i="75"/>
  <c r="H6097" i="75" s="1"/>
  <c r="E6098" i="75"/>
  <c r="H6098" i="75" s="1"/>
  <c r="E6099" i="75"/>
  <c r="H6099" i="75" s="1"/>
  <c r="E6100" i="75"/>
  <c r="H6100" i="75" s="1"/>
  <c r="E6101" i="75"/>
  <c r="H6101" i="75" s="1"/>
  <c r="E6102" i="75"/>
  <c r="H6102" i="75" s="1"/>
  <c r="E6103" i="75"/>
  <c r="H6103" i="75" s="1"/>
  <c r="E6104" i="75"/>
  <c r="H6104" i="75" s="1"/>
  <c r="E6105" i="75"/>
  <c r="H6105" i="75" s="1"/>
  <c r="E6106" i="75"/>
  <c r="H6106" i="75" s="1"/>
  <c r="E6107" i="75"/>
  <c r="H6107" i="75" s="1"/>
  <c r="E6108" i="75"/>
  <c r="H6108" i="75" s="1"/>
  <c r="E6109" i="75"/>
  <c r="H6109" i="75" s="1"/>
  <c r="E6110" i="75"/>
  <c r="H6110" i="75" s="1"/>
  <c r="E6111" i="75"/>
  <c r="H6111" i="75" s="1"/>
  <c r="E6112" i="75"/>
  <c r="H6112" i="75" s="1"/>
  <c r="E6113" i="75"/>
  <c r="H6113" i="75" s="1"/>
  <c r="E6114" i="75"/>
  <c r="H6114" i="75" s="1"/>
  <c r="E6115" i="75"/>
  <c r="H6115" i="75" s="1"/>
  <c r="E6116" i="75"/>
  <c r="H6116" i="75" s="1"/>
  <c r="E6117" i="75"/>
  <c r="H6117" i="75" s="1"/>
  <c r="E6118" i="75"/>
  <c r="H6118" i="75" s="1"/>
  <c r="E6119" i="75"/>
  <c r="H6119" i="75" s="1"/>
  <c r="E6120" i="75"/>
  <c r="H6120" i="75" s="1"/>
  <c r="E6121" i="75"/>
  <c r="H6121" i="75" s="1"/>
  <c r="E6122" i="75"/>
  <c r="H6122" i="75" s="1"/>
  <c r="E6123" i="75"/>
  <c r="H6123" i="75" s="1"/>
  <c r="E6124" i="75"/>
  <c r="H6124" i="75" s="1"/>
  <c r="E6125" i="75"/>
  <c r="H6125" i="75" s="1"/>
  <c r="E6126" i="75"/>
  <c r="H6126" i="75" s="1"/>
  <c r="E6127" i="75"/>
  <c r="H6127" i="75" s="1"/>
  <c r="E6128" i="75"/>
  <c r="H6128" i="75" s="1"/>
  <c r="E6129" i="75"/>
  <c r="H6129" i="75" s="1"/>
  <c r="E6130" i="75"/>
  <c r="H6130" i="75" s="1"/>
  <c r="E6131" i="75"/>
  <c r="H6131" i="75" s="1"/>
  <c r="E6132" i="75"/>
  <c r="H6132" i="75" s="1"/>
  <c r="E6133" i="75"/>
  <c r="H6133" i="75" s="1"/>
  <c r="E6134" i="75"/>
  <c r="H6134" i="75" s="1"/>
  <c r="E6135" i="75"/>
  <c r="H6135" i="75" s="1"/>
  <c r="E6136" i="75"/>
  <c r="H6136" i="75" s="1"/>
  <c r="E6137" i="75"/>
  <c r="H6137" i="75" s="1"/>
  <c r="E6138" i="75"/>
  <c r="H6138" i="75" s="1"/>
  <c r="E6139" i="75"/>
  <c r="H6139" i="75" s="1"/>
  <c r="E6140" i="75"/>
  <c r="H6140" i="75" s="1"/>
  <c r="E6141" i="75"/>
  <c r="H6141" i="75" s="1"/>
  <c r="E6142" i="75"/>
  <c r="H6142" i="75" s="1"/>
  <c r="E6143" i="75"/>
  <c r="H6143" i="75" s="1"/>
  <c r="E6144" i="75"/>
  <c r="H6144" i="75" s="1"/>
  <c r="E6145" i="75"/>
  <c r="H6145" i="75" s="1"/>
  <c r="E6146" i="75"/>
  <c r="H6146" i="75" s="1"/>
  <c r="E6147" i="75"/>
  <c r="H6147" i="75" s="1"/>
  <c r="E6148" i="75"/>
  <c r="H6148" i="75" s="1"/>
  <c r="E6149" i="75"/>
  <c r="H6149" i="75" s="1"/>
  <c r="E6150" i="75"/>
  <c r="H6150" i="75" s="1"/>
  <c r="E6151" i="75"/>
  <c r="H6151" i="75" s="1"/>
  <c r="E6152" i="75"/>
  <c r="H6152" i="75" s="1"/>
  <c r="E6153" i="75"/>
  <c r="H6153" i="75" s="1"/>
  <c r="E6154" i="75"/>
  <c r="H6154" i="75" s="1"/>
  <c r="E6155" i="75"/>
  <c r="H6155" i="75" s="1"/>
  <c r="E6156" i="75"/>
  <c r="H6156" i="75" s="1"/>
  <c r="E6157" i="75"/>
  <c r="H6157" i="75" s="1"/>
  <c r="E6158" i="75"/>
  <c r="H6158" i="75" s="1"/>
  <c r="E6159" i="75"/>
  <c r="H6159" i="75" s="1"/>
  <c r="E6160" i="75"/>
  <c r="H6160" i="75" s="1"/>
  <c r="E6161" i="75"/>
  <c r="H6161" i="75" s="1"/>
  <c r="E6162" i="75"/>
  <c r="H6162" i="75" s="1"/>
  <c r="E6163" i="75"/>
  <c r="H6163" i="75" s="1"/>
  <c r="E6164" i="75"/>
  <c r="H6164" i="75" s="1"/>
  <c r="E6165" i="75"/>
  <c r="H6165" i="75" s="1"/>
  <c r="E6166" i="75"/>
  <c r="H6166" i="75" s="1"/>
  <c r="E6167" i="75"/>
  <c r="H6167" i="75" s="1"/>
  <c r="E6168" i="75"/>
  <c r="H6168" i="75" s="1"/>
  <c r="E6169" i="75"/>
  <c r="H6169" i="75" s="1"/>
  <c r="E6170" i="75"/>
  <c r="H6170" i="75" s="1"/>
  <c r="E6171" i="75"/>
  <c r="H6171" i="75" s="1"/>
  <c r="E6172" i="75"/>
  <c r="H6172" i="75" s="1"/>
  <c r="E6173" i="75"/>
  <c r="H6173" i="75" s="1"/>
  <c r="E6174" i="75"/>
  <c r="H6174" i="75" s="1"/>
  <c r="E6175" i="75"/>
  <c r="H6175" i="75" s="1"/>
  <c r="E6176" i="75"/>
  <c r="H6176" i="75" s="1"/>
  <c r="E6177" i="75"/>
  <c r="H6177" i="75" s="1"/>
  <c r="E6178" i="75"/>
  <c r="H6178" i="75" s="1"/>
  <c r="E6179" i="75"/>
  <c r="H6179" i="75" s="1"/>
  <c r="E6180" i="75"/>
  <c r="H6180" i="75" s="1"/>
  <c r="E6181" i="75"/>
  <c r="H6181" i="75" s="1"/>
  <c r="E6182" i="75"/>
  <c r="H6182" i="75" s="1"/>
  <c r="E6183" i="75"/>
  <c r="H6183" i="75" s="1"/>
  <c r="E6184" i="75"/>
  <c r="H6184" i="75" s="1"/>
  <c r="E6185" i="75"/>
  <c r="H6185" i="75" s="1"/>
  <c r="E6186" i="75"/>
  <c r="H6186" i="75" s="1"/>
  <c r="E6187" i="75"/>
  <c r="H6187" i="75" s="1"/>
  <c r="E6188" i="75"/>
  <c r="H6188" i="75" s="1"/>
  <c r="E6189" i="75"/>
  <c r="H6189" i="75" s="1"/>
  <c r="E6190" i="75"/>
  <c r="H6190" i="75" s="1"/>
  <c r="E6191" i="75"/>
  <c r="H6191" i="75" s="1"/>
  <c r="E6192" i="75"/>
  <c r="H6192" i="75" s="1"/>
  <c r="E6193" i="75"/>
  <c r="H6193" i="75" s="1"/>
  <c r="E6194" i="75"/>
  <c r="H6194" i="75" s="1"/>
  <c r="E6195" i="75"/>
  <c r="H6195" i="75" s="1"/>
  <c r="E6196" i="75"/>
  <c r="H6196" i="75" s="1"/>
  <c r="E6197" i="75"/>
  <c r="H6197" i="75" s="1"/>
  <c r="E6198" i="75"/>
  <c r="H6198" i="75" s="1"/>
  <c r="E6199" i="75"/>
  <c r="H6199" i="75" s="1"/>
  <c r="E6200" i="75"/>
  <c r="H6200" i="75" s="1"/>
  <c r="E6201" i="75"/>
  <c r="H6201" i="75" s="1"/>
  <c r="E6202" i="75"/>
  <c r="H6202" i="75" s="1"/>
  <c r="E6203" i="75"/>
  <c r="H6203" i="75" s="1"/>
  <c r="E6204" i="75"/>
  <c r="H6204" i="75" s="1"/>
  <c r="E6205" i="75"/>
  <c r="H6205" i="75" s="1"/>
  <c r="E6206" i="75"/>
  <c r="H6206" i="75" s="1"/>
  <c r="E6207" i="75"/>
  <c r="H6207" i="75" s="1"/>
  <c r="E6208" i="75"/>
  <c r="H6208" i="75" s="1"/>
  <c r="E6209" i="75"/>
  <c r="H6209" i="75" s="1"/>
  <c r="E6210" i="75"/>
  <c r="H6210" i="75" s="1"/>
  <c r="E6211" i="75"/>
  <c r="H6211" i="75" s="1"/>
  <c r="E6212" i="75"/>
  <c r="H6212" i="75" s="1"/>
  <c r="E6213" i="75"/>
  <c r="H6213" i="75" s="1"/>
  <c r="E6214" i="75"/>
  <c r="H6214" i="75" s="1"/>
  <c r="E6215" i="75"/>
  <c r="H6215" i="75" s="1"/>
  <c r="E6216" i="75"/>
  <c r="H6216" i="75" s="1"/>
  <c r="E6217" i="75"/>
  <c r="H6217" i="75" s="1"/>
  <c r="E6218" i="75"/>
  <c r="H6218" i="75" s="1"/>
  <c r="E6219" i="75"/>
  <c r="H6219" i="75" s="1"/>
  <c r="E6220" i="75"/>
  <c r="H6220" i="75" s="1"/>
  <c r="E6221" i="75"/>
  <c r="H6221" i="75" s="1"/>
  <c r="E6222" i="75"/>
  <c r="H6222" i="75" s="1"/>
  <c r="E6223" i="75"/>
  <c r="H6223" i="75" s="1"/>
  <c r="E6224" i="75"/>
  <c r="H6224" i="75" s="1"/>
  <c r="E6225" i="75"/>
  <c r="H6225" i="75" s="1"/>
  <c r="E6226" i="75"/>
  <c r="H6226" i="75" s="1"/>
  <c r="E6227" i="75"/>
  <c r="H6227" i="75" s="1"/>
  <c r="E6228" i="75"/>
  <c r="H6228" i="75" s="1"/>
  <c r="E6229" i="75"/>
  <c r="H6229" i="75" s="1"/>
  <c r="E6230" i="75"/>
  <c r="H6230" i="75" s="1"/>
  <c r="E6231" i="75"/>
  <c r="H6231" i="75" s="1"/>
  <c r="E6232" i="75"/>
  <c r="H6232" i="75" s="1"/>
  <c r="E6233" i="75"/>
  <c r="H6233" i="75" s="1"/>
  <c r="E6234" i="75"/>
  <c r="H6234" i="75" s="1"/>
  <c r="E6235" i="75"/>
  <c r="H6235" i="75" s="1"/>
  <c r="E6236" i="75"/>
  <c r="H6236" i="75" s="1"/>
  <c r="E6237" i="75"/>
  <c r="H6237" i="75" s="1"/>
  <c r="E6238" i="75"/>
  <c r="H6238" i="75" s="1"/>
  <c r="E6239" i="75"/>
  <c r="H6239" i="75" s="1"/>
  <c r="E6240" i="75"/>
  <c r="H6240" i="75" s="1"/>
  <c r="E6241" i="75"/>
  <c r="H6241" i="75" s="1"/>
  <c r="E6242" i="75"/>
  <c r="H6242" i="75" s="1"/>
  <c r="E6243" i="75"/>
  <c r="H6243" i="75" s="1"/>
  <c r="E6244" i="75"/>
  <c r="H6244" i="75" s="1"/>
  <c r="E6245" i="75"/>
  <c r="H6245" i="75" s="1"/>
  <c r="E6246" i="75"/>
  <c r="H6246" i="75" s="1"/>
  <c r="E6247" i="75"/>
  <c r="H6247" i="75" s="1"/>
  <c r="E6248" i="75"/>
  <c r="H6248" i="75" s="1"/>
  <c r="E6249" i="75"/>
  <c r="H6249" i="75" s="1"/>
  <c r="E6250" i="75"/>
  <c r="H6250" i="75" s="1"/>
  <c r="E6251" i="75"/>
  <c r="H6251" i="75" s="1"/>
  <c r="E6252" i="75"/>
  <c r="H6252" i="75" s="1"/>
  <c r="E6253" i="75"/>
  <c r="H6253" i="75" s="1"/>
  <c r="E6254" i="75"/>
  <c r="H6254" i="75" s="1"/>
  <c r="E6255" i="75"/>
  <c r="H6255" i="75" s="1"/>
  <c r="E6256" i="75"/>
  <c r="H6256" i="75" s="1"/>
  <c r="E6257" i="75"/>
  <c r="H6257" i="75" s="1"/>
  <c r="E6258" i="75"/>
  <c r="H6258" i="75" s="1"/>
  <c r="E6259" i="75"/>
  <c r="H6259" i="75" s="1"/>
  <c r="E6260" i="75"/>
  <c r="H6260" i="75" s="1"/>
  <c r="E6261" i="75"/>
  <c r="H6261" i="75" s="1"/>
  <c r="E6262" i="75"/>
  <c r="H6262" i="75" s="1"/>
  <c r="E6263" i="75"/>
  <c r="H6263" i="75" s="1"/>
  <c r="E6264" i="75"/>
  <c r="H6264" i="75" s="1"/>
  <c r="E6265" i="75"/>
  <c r="H6265" i="75" s="1"/>
  <c r="E6266" i="75"/>
  <c r="H6266" i="75" s="1"/>
  <c r="E6267" i="75"/>
  <c r="H6267" i="75" s="1"/>
  <c r="E6268" i="75"/>
  <c r="H6268" i="75" s="1"/>
  <c r="E6269" i="75"/>
  <c r="H6269" i="75" s="1"/>
  <c r="E6270" i="75"/>
  <c r="H6270" i="75" s="1"/>
  <c r="E6271" i="75"/>
  <c r="H6271" i="75" s="1"/>
  <c r="E6272" i="75"/>
  <c r="H6272" i="75" s="1"/>
  <c r="E6273" i="75"/>
  <c r="H6273" i="75" s="1"/>
  <c r="E6274" i="75"/>
  <c r="H6274" i="75" s="1"/>
  <c r="E6275" i="75"/>
  <c r="H6275" i="75" s="1"/>
  <c r="E6276" i="75"/>
  <c r="H6276" i="75" s="1"/>
  <c r="E6277" i="75"/>
  <c r="H6277" i="75" s="1"/>
  <c r="E6278" i="75"/>
  <c r="H6278" i="75" s="1"/>
  <c r="E6279" i="75"/>
  <c r="H6279" i="75" s="1"/>
  <c r="E6280" i="75"/>
  <c r="H6280" i="75" s="1"/>
  <c r="E6281" i="75"/>
  <c r="H6281" i="75" s="1"/>
  <c r="E6282" i="75"/>
  <c r="H6282" i="75" s="1"/>
  <c r="E6283" i="75"/>
  <c r="H6283" i="75" s="1"/>
  <c r="E6284" i="75"/>
  <c r="H6284" i="75" s="1"/>
  <c r="E6285" i="75"/>
  <c r="H6285" i="75" s="1"/>
  <c r="E6286" i="75"/>
  <c r="H6286" i="75" s="1"/>
  <c r="E6287" i="75"/>
  <c r="H6287" i="75" s="1"/>
  <c r="E6288" i="75"/>
  <c r="H6288" i="75" s="1"/>
  <c r="E6289" i="75"/>
  <c r="H6289" i="75" s="1"/>
  <c r="E6290" i="75"/>
  <c r="H6290" i="75" s="1"/>
  <c r="E6291" i="75"/>
  <c r="H6291" i="75" s="1"/>
  <c r="E6292" i="75"/>
  <c r="H6292" i="75" s="1"/>
  <c r="E6293" i="75"/>
  <c r="H6293" i="75" s="1"/>
  <c r="E6294" i="75"/>
  <c r="H6294" i="75" s="1"/>
  <c r="E6295" i="75"/>
  <c r="H6295" i="75" s="1"/>
  <c r="E6296" i="75"/>
  <c r="H6296" i="75" s="1"/>
  <c r="E6297" i="75"/>
  <c r="H6297" i="75" s="1"/>
  <c r="E6298" i="75"/>
  <c r="H6298" i="75" s="1"/>
  <c r="E6299" i="75"/>
  <c r="H6299" i="75" s="1"/>
  <c r="E6300" i="75"/>
  <c r="H6300" i="75" s="1"/>
  <c r="E6301" i="75"/>
  <c r="H6301" i="75" s="1"/>
  <c r="E6302" i="75"/>
  <c r="H6302" i="75" s="1"/>
  <c r="E6303" i="75"/>
  <c r="H6303" i="75" s="1"/>
  <c r="E6304" i="75"/>
  <c r="H6304" i="75" s="1"/>
  <c r="E6305" i="75"/>
  <c r="H6305" i="75" s="1"/>
  <c r="E6306" i="75"/>
  <c r="H6306" i="75" s="1"/>
  <c r="E6307" i="75"/>
  <c r="H6307" i="75" s="1"/>
  <c r="E6308" i="75"/>
  <c r="H6308" i="75" s="1"/>
  <c r="E6309" i="75"/>
  <c r="H6309" i="75" s="1"/>
  <c r="E6310" i="75"/>
  <c r="H6310" i="75" s="1"/>
  <c r="E6311" i="75"/>
  <c r="H6311" i="75" s="1"/>
  <c r="E6312" i="75"/>
  <c r="H6312" i="75" s="1"/>
  <c r="E6313" i="75"/>
  <c r="H6313" i="75" s="1"/>
  <c r="E6314" i="75"/>
  <c r="H6314" i="75" s="1"/>
  <c r="E6315" i="75"/>
  <c r="H6315" i="75" s="1"/>
  <c r="E6316" i="75"/>
  <c r="H6316" i="75" s="1"/>
  <c r="E6317" i="75"/>
  <c r="H6317" i="75" s="1"/>
  <c r="E6318" i="75"/>
  <c r="H6318" i="75" s="1"/>
  <c r="E6319" i="75"/>
  <c r="H6319" i="75" s="1"/>
  <c r="E6320" i="75"/>
  <c r="H6320" i="75" s="1"/>
  <c r="E6321" i="75"/>
  <c r="H6321" i="75" s="1"/>
  <c r="E6322" i="75"/>
  <c r="H6322" i="75" s="1"/>
  <c r="E6323" i="75"/>
  <c r="H6323" i="75" s="1"/>
  <c r="E6324" i="75"/>
  <c r="H6324" i="75" s="1"/>
  <c r="E6325" i="75"/>
  <c r="H6325" i="75" s="1"/>
  <c r="E6326" i="75"/>
  <c r="H6326" i="75" s="1"/>
  <c r="E6327" i="75"/>
  <c r="H6327" i="75" s="1"/>
  <c r="E6328" i="75"/>
  <c r="H6328" i="75" s="1"/>
  <c r="E6329" i="75"/>
  <c r="H6329" i="75" s="1"/>
  <c r="E6330" i="75"/>
  <c r="H6330" i="75" s="1"/>
  <c r="E6331" i="75"/>
  <c r="H6331" i="75" s="1"/>
  <c r="E6332" i="75"/>
  <c r="H6332" i="75" s="1"/>
  <c r="E6333" i="75"/>
  <c r="H6333" i="75" s="1"/>
  <c r="E6334" i="75"/>
  <c r="H6334" i="75" s="1"/>
  <c r="E6335" i="75"/>
  <c r="H6335" i="75" s="1"/>
  <c r="E6336" i="75"/>
  <c r="H6336" i="75" s="1"/>
  <c r="E6337" i="75"/>
  <c r="H6337" i="75" s="1"/>
  <c r="E6338" i="75"/>
  <c r="H6338" i="75" s="1"/>
  <c r="E6339" i="75"/>
  <c r="H6339" i="75" s="1"/>
  <c r="E6340" i="75"/>
  <c r="H6340" i="75" s="1"/>
  <c r="E6341" i="75"/>
  <c r="H6341" i="75" s="1"/>
  <c r="E6342" i="75"/>
  <c r="H6342" i="75" s="1"/>
  <c r="E6343" i="75"/>
  <c r="H6343" i="75" s="1"/>
  <c r="E6344" i="75"/>
  <c r="H6344" i="75" s="1"/>
  <c r="E6345" i="75"/>
  <c r="H6345" i="75" s="1"/>
  <c r="E6346" i="75"/>
  <c r="H6346" i="75" s="1"/>
  <c r="E6347" i="75"/>
  <c r="H6347" i="75" s="1"/>
  <c r="E6348" i="75"/>
  <c r="H6348" i="75" s="1"/>
  <c r="E6349" i="75"/>
  <c r="H6349" i="75" s="1"/>
  <c r="E6350" i="75"/>
  <c r="H6350" i="75" s="1"/>
  <c r="E6351" i="75"/>
  <c r="H6351" i="75" s="1"/>
  <c r="E6352" i="75"/>
  <c r="H6352" i="75" s="1"/>
  <c r="E6353" i="75"/>
  <c r="H6353" i="75" s="1"/>
  <c r="E6354" i="75"/>
  <c r="H6354" i="75" s="1"/>
  <c r="E6355" i="75"/>
  <c r="H6355" i="75" s="1"/>
  <c r="E6356" i="75"/>
  <c r="H6356" i="75" s="1"/>
  <c r="E6357" i="75"/>
  <c r="H6357" i="75" s="1"/>
  <c r="E6358" i="75"/>
  <c r="H6358" i="75" s="1"/>
  <c r="E6359" i="75"/>
  <c r="H6359" i="75" s="1"/>
  <c r="E6360" i="75"/>
  <c r="H6360" i="75" s="1"/>
  <c r="E6361" i="75"/>
  <c r="H6361" i="75" s="1"/>
  <c r="E6362" i="75"/>
  <c r="H6362" i="75" s="1"/>
  <c r="E6363" i="75"/>
  <c r="H6363" i="75" s="1"/>
  <c r="E6364" i="75"/>
  <c r="H6364" i="75" s="1"/>
  <c r="E6365" i="75"/>
  <c r="H6365" i="75" s="1"/>
  <c r="E6366" i="75"/>
  <c r="H6366" i="75" s="1"/>
  <c r="E6367" i="75"/>
  <c r="H6367" i="75" s="1"/>
  <c r="E6368" i="75"/>
  <c r="H6368" i="75" s="1"/>
  <c r="E6369" i="75"/>
  <c r="H6369" i="75" s="1"/>
  <c r="E6370" i="75"/>
  <c r="H6370" i="75" s="1"/>
  <c r="E6371" i="75"/>
  <c r="H6371" i="75" s="1"/>
  <c r="E6372" i="75"/>
  <c r="H6372" i="75" s="1"/>
  <c r="E6373" i="75"/>
  <c r="H6373" i="75" s="1"/>
  <c r="E6374" i="75"/>
  <c r="H6374" i="75" s="1"/>
  <c r="E6375" i="75"/>
  <c r="H6375" i="75" s="1"/>
  <c r="E6376" i="75"/>
  <c r="H6376" i="75" s="1"/>
  <c r="E6377" i="75"/>
  <c r="H6377" i="75" s="1"/>
  <c r="E6378" i="75"/>
  <c r="H6378" i="75" s="1"/>
  <c r="E6379" i="75"/>
  <c r="H6379" i="75" s="1"/>
  <c r="E6380" i="75"/>
  <c r="H6380" i="75" s="1"/>
  <c r="E6381" i="75"/>
  <c r="H6381" i="75" s="1"/>
  <c r="E6382" i="75"/>
  <c r="H6382" i="75" s="1"/>
  <c r="E6383" i="75"/>
  <c r="H6383" i="75" s="1"/>
  <c r="E6384" i="75"/>
  <c r="H6384" i="75" s="1"/>
  <c r="E6385" i="75"/>
  <c r="H6385" i="75" s="1"/>
  <c r="E6386" i="75"/>
  <c r="H6386" i="75" s="1"/>
  <c r="E6387" i="75"/>
  <c r="H6387" i="75" s="1"/>
  <c r="E6388" i="75"/>
  <c r="H6388" i="75" s="1"/>
  <c r="E6389" i="75"/>
  <c r="H6389" i="75" s="1"/>
  <c r="E6390" i="75"/>
  <c r="H6390" i="75" s="1"/>
  <c r="E6391" i="75"/>
  <c r="H6391" i="75" s="1"/>
  <c r="E6392" i="75"/>
  <c r="H6392" i="75" s="1"/>
  <c r="E6393" i="75"/>
  <c r="H6393" i="75" s="1"/>
  <c r="E6394" i="75"/>
  <c r="H6394" i="75" s="1"/>
  <c r="E6395" i="75"/>
  <c r="H6395" i="75" s="1"/>
  <c r="E6396" i="75"/>
  <c r="H6396" i="75" s="1"/>
  <c r="E6397" i="75"/>
  <c r="H6397" i="75" s="1"/>
  <c r="E6398" i="75"/>
  <c r="H6398" i="75" s="1"/>
  <c r="E6399" i="75"/>
  <c r="H6399" i="75" s="1"/>
  <c r="E6400" i="75"/>
  <c r="H6400" i="75" s="1"/>
  <c r="E6401" i="75"/>
  <c r="H6401" i="75" s="1"/>
  <c r="E6402" i="75"/>
  <c r="H6402" i="75" s="1"/>
  <c r="E6403" i="75"/>
  <c r="H6403" i="75" s="1"/>
  <c r="E6404" i="75"/>
  <c r="H6404" i="75" s="1"/>
  <c r="E6405" i="75"/>
  <c r="H6405" i="75" s="1"/>
  <c r="E6406" i="75"/>
  <c r="H6406" i="75" s="1"/>
  <c r="E6407" i="75"/>
  <c r="H6407" i="75" s="1"/>
  <c r="E6408" i="75"/>
  <c r="H6408" i="75" s="1"/>
  <c r="E6409" i="75"/>
  <c r="H6409" i="75" s="1"/>
  <c r="E6410" i="75"/>
  <c r="H6410" i="75" s="1"/>
  <c r="E6411" i="75"/>
  <c r="H6411" i="75" s="1"/>
  <c r="E6412" i="75"/>
  <c r="H6412" i="75" s="1"/>
  <c r="E6413" i="75"/>
  <c r="H6413" i="75" s="1"/>
  <c r="E6414" i="75"/>
  <c r="H6414" i="75" s="1"/>
  <c r="E6415" i="75"/>
  <c r="H6415" i="75" s="1"/>
  <c r="E6416" i="75"/>
  <c r="H6416" i="75" s="1"/>
  <c r="E6417" i="75"/>
  <c r="H6417" i="75" s="1"/>
  <c r="E6418" i="75"/>
  <c r="H6418" i="75" s="1"/>
  <c r="E6419" i="75"/>
  <c r="H6419" i="75" s="1"/>
  <c r="E6420" i="75"/>
  <c r="H6420" i="75" s="1"/>
  <c r="E6421" i="75"/>
  <c r="H6421" i="75" s="1"/>
  <c r="E6422" i="75"/>
  <c r="H6422" i="75" s="1"/>
  <c r="E6423" i="75"/>
  <c r="H6423" i="75" s="1"/>
  <c r="E6424" i="75"/>
  <c r="H6424" i="75" s="1"/>
  <c r="E6425" i="75"/>
  <c r="H6425" i="75" s="1"/>
  <c r="E6426" i="75"/>
  <c r="H6426" i="75" s="1"/>
  <c r="E6427" i="75"/>
  <c r="H6427" i="75" s="1"/>
  <c r="E6428" i="75"/>
  <c r="H6428" i="75" s="1"/>
  <c r="E6429" i="75"/>
  <c r="H6429" i="75" s="1"/>
  <c r="E6430" i="75"/>
  <c r="H6430" i="75" s="1"/>
  <c r="E6431" i="75"/>
  <c r="H6431" i="75" s="1"/>
  <c r="E6432" i="75"/>
  <c r="H6432" i="75" s="1"/>
  <c r="E6433" i="75"/>
  <c r="H6433" i="75" s="1"/>
  <c r="E6434" i="75"/>
  <c r="H6434" i="75" s="1"/>
  <c r="E6435" i="75"/>
  <c r="H6435" i="75" s="1"/>
  <c r="E6436" i="75"/>
  <c r="H6436" i="75" s="1"/>
  <c r="E6437" i="75"/>
  <c r="H6437" i="75" s="1"/>
  <c r="E6438" i="75"/>
  <c r="H6438" i="75" s="1"/>
  <c r="E6439" i="75"/>
  <c r="H6439" i="75" s="1"/>
  <c r="E6440" i="75"/>
  <c r="H6440" i="75" s="1"/>
  <c r="E6441" i="75"/>
  <c r="H6441" i="75" s="1"/>
  <c r="E6442" i="75"/>
  <c r="H6442" i="75" s="1"/>
  <c r="E6443" i="75"/>
  <c r="H6443" i="75" s="1"/>
  <c r="E6444" i="75"/>
  <c r="H6444" i="75" s="1"/>
  <c r="E6445" i="75"/>
  <c r="H6445" i="75" s="1"/>
  <c r="E6446" i="75"/>
  <c r="H6446" i="75" s="1"/>
  <c r="E6447" i="75"/>
  <c r="H6447" i="75" s="1"/>
  <c r="E6448" i="75"/>
  <c r="H6448" i="75" s="1"/>
  <c r="E6449" i="75"/>
  <c r="H6449" i="75" s="1"/>
  <c r="E6450" i="75"/>
  <c r="H6450" i="75" s="1"/>
  <c r="E6451" i="75"/>
  <c r="H6451" i="75" s="1"/>
  <c r="E6452" i="75"/>
  <c r="H6452" i="75" s="1"/>
  <c r="E6453" i="75"/>
  <c r="H6453" i="75" s="1"/>
  <c r="E6454" i="75"/>
  <c r="H6454" i="75" s="1"/>
  <c r="E6455" i="75"/>
  <c r="H6455" i="75" s="1"/>
  <c r="E6456" i="75"/>
  <c r="H6456" i="75" s="1"/>
  <c r="E6457" i="75"/>
  <c r="H6457" i="75" s="1"/>
  <c r="E6458" i="75"/>
  <c r="H6458" i="75" s="1"/>
  <c r="E6459" i="75"/>
  <c r="H6459" i="75" s="1"/>
  <c r="E6460" i="75"/>
  <c r="H6460" i="75" s="1"/>
  <c r="E6461" i="75"/>
  <c r="H6461" i="75" s="1"/>
  <c r="E6462" i="75"/>
  <c r="H6462" i="75" s="1"/>
  <c r="E6463" i="75"/>
  <c r="H6463" i="75" s="1"/>
  <c r="E6464" i="75"/>
  <c r="H6464" i="75" s="1"/>
  <c r="E6465" i="75"/>
  <c r="H6465" i="75" s="1"/>
  <c r="E6466" i="75"/>
  <c r="H6466" i="75" s="1"/>
  <c r="E6467" i="75"/>
  <c r="H6467" i="75" s="1"/>
  <c r="E6468" i="75"/>
  <c r="H6468" i="75" s="1"/>
  <c r="E6469" i="75"/>
  <c r="H6469" i="75" s="1"/>
  <c r="E6470" i="75"/>
  <c r="H6470" i="75" s="1"/>
  <c r="E6471" i="75"/>
  <c r="H6471" i="75" s="1"/>
  <c r="E6472" i="75"/>
  <c r="H6472" i="75" s="1"/>
  <c r="E6473" i="75"/>
  <c r="H6473" i="75" s="1"/>
  <c r="E6474" i="75"/>
  <c r="H6474" i="75" s="1"/>
  <c r="E6475" i="75"/>
  <c r="H6475" i="75" s="1"/>
  <c r="E6476" i="75"/>
  <c r="H6476" i="75" s="1"/>
  <c r="E6477" i="75"/>
  <c r="H6477" i="75" s="1"/>
  <c r="E6478" i="75"/>
  <c r="H6478" i="75" s="1"/>
  <c r="E6479" i="75"/>
  <c r="H6479" i="75" s="1"/>
  <c r="E6480" i="75"/>
  <c r="H6480" i="75" s="1"/>
  <c r="E6481" i="75"/>
  <c r="H6481" i="75" s="1"/>
  <c r="E5942" i="75"/>
  <c r="H5942" i="75" s="1"/>
  <c r="E5403" i="75"/>
  <c r="H5403" i="75" s="1"/>
  <c r="E5404" i="75"/>
  <c r="H5404" i="75" s="1"/>
  <c r="E5405" i="75"/>
  <c r="H5405" i="75" s="1"/>
  <c r="E5406" i="75"/>
  <c r="H5406" i="75" s="1"/>
  <c r="E5407" i="75"/>
  <c r="H5407" i="75" s="1"/>
  <c r="E5408" i="75"/>
  <c r="H5408" i="75" s="1"/>
  <c r="E5409" i="75"/>
  <c r="H5409" i="75" s="1"/>
  <c r="E5410" i="75"/>
  <c r="H5410" i="75" s="1"/>
  <c r="E5411" i="75"/>
  <c r="H5411" i="75" s="1"/>
  <c r="E5412" i="75"/>
  <c r="H5412" i="75" s="1"/>
  <c r="E5413" i="75"/>
  <c r="H5413" i="75" s="1"/>
  <c r="E5414" i="75"/>
  <c r="H5414" i="75" s="1"/>
  <c r="E5415" i="75"/>
  <c r="H5415" i="75" s="1"/>
  <c r="E5416" i="75"/>
  <c r="H5416" i="75" s="1"/>
  <c r="E5417" i="75"/>
  <c r="H5417" i="75" s="1"/>
  <c r="E5418" i="75"/>
  <c r="H5418" i="75" s="1"/>
  <c r="E5419" i="75"/>
  <c r="H5419" i="75" s="1"/>
  <c r="E5420" i="75"/>
  <c r="H5420" i="75" s="1"/>
  <c r="E5421" i="75"/>
  <c r="H5421" i="75" s="1"/>
  <c r="E5422" i="75"/>
  <c r="H5422" i="75" s="1"/>
  <c r="E5423" i="75"/>
  <c r="H5423" i="75" s="1"/>
  <c r="E5424" i="75"/>
  <c r="H5424" i="75" s="1"/>
  <c r="E5425" i="75"/>
  <c r="H5425" i="75" s="1"/>
  <c r="E5426" i="75"/>
  <c r="H5426" i="75" s="1"/>
  <c r="E5427" i="75"/>
  <c r="H5427" i="75" s="1"/>
  <c r="E5428" i="75"/>
  <c r="H5428" i="75" s="1"/>
  <c r="E5429" i="75"/>
  <c r="H5429" i="75" s="1"/>
  <c r="E5430" i="75"/>
  <c r="H5430" i="75" s="1"/>
  <c r="E5431" i="75"/>
  <c r="H5431" i="75" s="1"/>
  <c r="E5432" i="75"/>
  <c r="H5432" i="75" s="1"/>
  <c r="E5433" i="75"/>
  <c r="H5433" i="75" s="1"/>
  <c r="E5434" i="75"/>
  <c r="H5434" i="75" s="1"/>
  <c r="E5435" i="75"/>
  <c r="H5435" i="75" s="1"/>
  <c r="E5436" i="75"/>
  <c r="H5436" i="75" s="1"/>
  <c r="E5437" i="75"/>
  <c r="H5437" i="75" s="1"/>
  <c r="E5438" i="75"/>
  <c r="H5438" i="75" s="1"/>
  <c r="E5439" i="75"/>
  <c r="H5439" i="75" s="1"/>
  <c r="E5440" i="75"/>
  <c r="H5440" i="75" s="1"/>
  <c r="E5441" i="75"/>
  <c r="H5441" i="75" s="1"/>
  <c r="E5442" i="75"/>
  <c r="H5442" i="75" s="1"/>
  <c r="E5443" i="75"/>
  <c r="H5443" i="75" s="1"/>
  <c r="E5444" i="75"/>
  <c r="H5444" i="75" s="1"/>
  <c r="E5445" i="75"/>
  <c r="H5445" i="75" s="1"/>
  <c r="E5446" i="75"/>
  <c r="H5446" i="75" s="1"/>
  <c r="E5447" i="75"/>
  <c r="H5447" i="75" s="1"/>
  <c r="E5448" i="75"/>
  <c r="H5448" i="75" s="1"/>
  <c r="E5449" i="75"/>
  <c r="H5449" i="75" s="1"/>
  <c r="E5450" i="75"/>
  <c r="H5450" i="75" s="1"/>
  <c r="E5451" i="75"/>
  <c r="H5451" i="75" s="1"/>
  <c r="E5452" i="75"/>
  <c r="H5452" i="75" s="1"/>
  <c r="E5453" i="75"/>
  <c r="H5453" i="75" s="1"/>
  <c r="E5454" i="75"/>
  <c r="H5454" i="75" s="1"/>
  <c r="E5455" i="75"/>
  <c r="H5455" i="75" s="1"/>
  <c r="E5456" i="75"/>
  <c r="H5456" i="75" s="1"/>
  <c r="E5457" i="75"/>
  <c r="H5457" i="75" s="1"/>
  <c r="E5458" i="75"/>
  <c r="H5458" i="75" s="1"/>
  <c r="E5459" i="75"/>
  <c r="H5459" i="75" s="1"/>
  <c r="E5460" i="75"/>
  <c r="H5460" i="75" s="1"/>
  <c r="E5461" i="75"/>
  <c r="H5461" i="75" s="1"/>
  <c r="E5462" i="75"/>
  <c r="H5462" i="75" s="1"/>
  <c r="E5463" i="75"/>
  <c r="H5463" i="75" s="1"/>
  <c r="E5464" i="75"/>
  <c r="H5464" i="75" s="1"/>
  <c r="E5465" i="75"/>
  <c r="H5465" i="75" s="1"/>
  <c r="E5466" i="75"/>
  <c r="H5466" i="75" s="1"/>
  <c r="E5467" i="75"/>
  <c r="H5467" i="75" s="1"/>
  <c r="E5468" i="75"/>
  <c r="H5468" i="75" s="1"/>
  <c r="E5469" i="75"/>
  <c r="H5469" i="75" s="1"/>
  <c r="E5470" i="75"/>
  <c r="H5470" i="75" s="1"/>
  <c r="E5471" i="75"/>
  <c r="H5471" i="75" s="1"/>
  <c r="E5472" i="75"/>
  <c r="H5472" i="75" s="1"/>
  <c r="E5473" i="75"/>
  <c r="H5473" i="75" s="1"/>
  <c r="E5474" i="75"/>
  <c r="H5474" i="75" s="1"/>
  <c r="E5475" i="75"/>
  <c r="H5475" i="75" s="1"/>
  <c r="E5476" i="75"/>
  <c r="H5476" i="75" s="1"/>
  <c r="E5477" i="75"/>
  <c r="H5477" i="75" s="1"/>
  <c r="E5478" i="75"/>
  <c r="H5478" i="75" s="1"/>
  <c r="E5479" i="75"/>
  <c r="H5479" i="75" s="1"/>
  <c r="E5480" i="75"/>
  <c r="H5480" i="75" s="1"/>
  <c r="E5481" i="75"/>
  <c r="H5481" i="75" s="1"/>
  <c r="E5482" i="75"/>
  <c r="H5482" i="75" s="1"/>
  <c r="E5483" i="75"/>
  <c r="H5483" i="75" s="1"/>
  <c r="E5484" i="75"/>
  <c r="H5484" i="75" s="1"/>
  <c r="E5485" i="75"/>
  <c r="H5485" i="75" s="1"/>
  <c r="E5486" i="75"/>
  <c r="H5486" i="75" s="1"/>
  <c r="E5487" i="75"/>
  <c r="H5487" i="75" s="1"/>
  <c r="E5488" i="75"/>
  <c r="H5488" i="75" s="1"/>
  <c r="E5489" i="75"/>
  <c r="H5489" i="75" s="1"/>
  <c r="E5490" i="75"/>
  <c r="H5490" i="75" s="1"/>
  <c r="E5491" i="75"/>
  <c r="H5491" i="75" s="1"/>
  <c r="E5492" i="75"/>
  <c r="H5492" i="75" s="1"/>
  <c r="E5493" i="75"/>
  <c r="H5493" i="75" s="1"/>
  <c r="E5494" i="75"/>
  <c r="H5494" i="75" s="1"/>
  <c r="E5495" i="75"/>
  <c r="H5495" i="75" s="1"/>
  <c r="E5496" i="75"/>
  <c r="H5496" i="75" s="1"/>
  <c r="E5497" i="75"/>
  <c r="H5497" i="75" s="1"/>
  <c r="E5498" i="75"/>
  <c r="H5498" i="75" s="1"/>
  <c r="E5499" i="75"/>
  <c r="H5499" i="75" s="1"/>
  <c r="E5500" i="75"/>
  <c r="H5500" i="75" s="1"/>
  <c r="E5501" i="75"/>
  <c r="H5501" i="75" s="1"/>
  <c r="E5502" i="75"/>
  <c r="H5502" i="75" s="1"/>
  <c r="E5503" i="75"/>
  <c r="H5503" i="75" s="1"/>
  <c r="E5504" i="75"/>
  <c r="H5504" i="75" s="1"/>
  <c r="E5505" i="75"/>
  <c r="H5505" i="75" s="1"/>
  <c r="E5506" i="75"/>
  <c r="H5506" i="75" s="1"/>
  <c r="E5507" i="75"/>
  <c r="H5507" i="75" s="1"/>
  <c r="E5508" i="75"/>
  <c r="H5508" i="75" s="1"/>
  <c r="E5509" i="75"/>
  <c r="H5509" i="75" s="1"/>
  <c r="E5510" i="75"/>
  <c r="H5510" i="75" s="1"/>
  <c r="E5511" i="75"/>
  <c r="H5511" i="75" s="1"/>
  <c r="E5512" i="75"/>
  <c r="H5512" i="75" s="1"/>
  <c r="E5513" i="75"/>
  <c r="H5513" i="75" s="1"/>
  <c r="E5514" i="75"/>
  <c r="H5514" i="75" s="1"/>
  <c r="E5515" i="75"/>
  <c r="H5515" i="75" s="1"/>
  <c r="E5516" i="75"/>
  <c r="H5516" i="75" s="1"/>
  <c r="E5517" i="75"/>
  <c r="H5517" i="75" s="1"/>
  <c r="E5518" i="75"/>
  <c r="H5518" i="75" s="1"/>
  <c r="E5519" i="75"/>
  <c r="H5519" i="75" s="1"/>
  <c r="E5520" i="75"/>
  <c r="H5520" i="75" s="1"/>
  <c r="E5521" i="75"/>
  <c r="H5521" i="75" s="1"/>
  <c r="E5522" i="75"/>
  <c r="H5522" i="75" s="1"/>
  <c r="E5523" i="75"/>
  <c r="H5523" i="75" s="1"/>
  <c r="E5524" i="75"/>
  <c r="H5524" i="75" s="1"/>
  <c r="E5525" i="75"/>
  <c r="H5525" i="75" s="1"/>
  <c r="E5526" i="75"/>
  <c r="H5526" i="75" s="1"/>
  <c r="E5527" i="75"/>
  <c r="H5527" i="75" s="1"/>
  <c r="E5528" i="75"/>
  <c r="H5528" i="75" s="1"/>
  <c r="E5529" i="75"/>
  <c r="H5529" i="75" s="1"/>
  <c r="E5530" i="75"/>
  <c r="H5530" i="75" s="1"/>
  <c r="E5531" i="75"/>
  <c r="H5531" i="75" s="1"/>
  <c r="E5532" i="75"/>
  <c r="H5532" i="75" s="1"/>
  <c r="E5533" i="75"/>
  <c r="H5533" i="75" s="1"/>
  <c r="E5534" i="75"/>
  <c r="H5534" i="75" s="1"/>
  <c r="E5535" i="75"/>
  <c r="H5535" i="75" s="1"/>
  <c r="E5536" i="75"/>
  <c r="H5536" i="75" s="1"/>
  <c r="E5537" i="75"/>
  <c r="H5537" i="75" s="1"/>
  <c r="E5538" i="75"/>
  <c r="H5538" i="75" s="1"/>
  <c r="E5539" i="75"/>
  <c r="H5539" i="75" s="1"/>
  <c r="E5540" i="75"/>
  <c r="H5540" i="75" s="1"/>
  <c r="E5541" i="75"/>
  <c r="H5541" i="75" s="1"/>
  <c r="E5542" i="75"/>
  <c r="H5542" i="75" s="1"/>
  <c r="E5543" i="75"/>
  <c r="H5543" i="75" s="1"/>
  <c r="E5544" i="75"/>
  <c r="H5544" i="75" s="1"/>
  <c r="E5545" i="75"/>
  <c r="H5545" i="75" s="1"/>
  <c r="E5546" i="75"/>
  <c r="H5546" i="75" s="1"/>
  <c r="E5547" i="75"/>
  <c r="H5547" i="75" s="1"/>
  <c r="E5548" i="75"/>
  <c r="H5548" i="75" s="1"/>
  <c r="E5549" i="75"/>
  <c r="H5549" i="75" s="1"/>
  <c r="E5550" i="75"/>
  <c r="H5550" i="75" s="1"/>
  <c r="E5551" i="75"/>
  <c r="H5551" i="75" s="1"/>
  <c r="E5552" i="75"/>
  <c r="H5552" i="75" s="1"/>
  <c r="E5553" i="75"/>
  <c r="H5553" i="75" s="1"/>
  <c r="E5554" i="75"/>
  <c r="H5554" i="75" s="1"/>
  <c r="E5555" i="75"/>
  <c r="H5555" i="75" s="1"/>
  <c r="E5556" i="75"/>
  <c r="H5556" i="75" s="1"/>
  <c r="E5557" i="75"/>
  <c r="H5557" i="75" s="1"/>
  <c r="E5558" i="75"/>
  <c r="H5558" i="75" s="1"/>
  <c r="E5559" i="75"/>
  <c r="H5559" i="75" s="1"/>
  <c r="E5560" i="75"/>
  <c r="H5560" i="75" s="1"/>
  <c r="E5561" i="75"/>
  <c r="H5561" i="75" s="1"/>
  <c r="E5562" i="75"/>
  <c r="H5562" i="75" s="1"/>
  <c r="E5563" i="75"/>
  <c r="H5563" i="75" s="1"/>
  <c r="E5564" i="75"/>
  <c r="H5564" i="75" s="1"/>
  <c r="E5565" i="75"/>
  <c r="H5565" i="75" s="1"/>
  <c r="E5566" i="75"/>
  <c r="H5566" i="75" s="1"/>
  <c r="E5567" i="75"/>
  <c r="H5567" i="75" s="1"/>
  <c r="E5568" i="75"/>
  <c r="H5568" i="75" s="1"/>
  <c r="E5569" i="75"/>
  <c r="H5569" i="75" s="1"/>
  <c r="E5570" i="75"/>
  <c r="H5570" i="75" s="1"/>
  <c r="E5571" i="75"/>
  <c r="H5571" i="75" s="1"/>
  <c r="E5572" i="75"/>
  <c r="H5572" i="75" s="1"/>
  <c r="E5573" i="75"/>
  <c r="H5573" i="75" s="1"/>
  <c r="E5574" i="75"/>
  <c r="H5574" i="75" s="1"/>
  <c r="E5575" i="75"/>
  <c r="H5575" i="75" s="1"/>
  <c r="E5576" i="75"/>
  <c r="H5576" i="75" s="1"/>
  <c r="E5577" i="75"/>
  <c r="H5577" i="75" s="1"/>
  <c r="E5578" i="75"/>
  <c r="H5578" i="75" s="1"/>
  <c r="E5579" i="75"/>
  <c r="H5579" i="75" s="1"/>
  <c r="E5580" i="75"/>
  <c r="H5580" i="75" s="1"/>
  <c r="E5581" i="75"/>
  <c r="H5581" i="75" s="1"/>
  <c r="E5582" i="75"/>
  <c r="H5582" i="75" s="1"/>
  <c r="E5583" i="75"/>
  <c r="H5583" i="75" s="1"/>
  <c r="E5584" i="75"/>
  <c r="H5584" i="75" s="1"/>
  <c r="E5585" i="75"/>
  <c r="H5585" i="75" s="1"/>
  <c r="E5586" i="75"/>
  <c r="H5586" i="75" s="1"/>
  <c r="E5587" i="75"/>
  <c r="H5587" i="75" s="1"/>
  <c r="E5588" i="75"/>
  <c r="H5588" i="75" s="1"/>
  <c r="E5589" i="75"/>
  <c r="H5589" i="75" s="1"/>
  <c r="E5590" i="75"/>
  <c r="H5590" i="75" s="1"/>
  <c r="E5591" i="75"/>
  <c r="H5591" i="75" s="1"/>
  <c r="E5592" i="75"/>
  <c r="H5592" i="75" s="1"/>
  <c r="E5593" i="75"/>
  <c r="H5593" i="75" s="1"/>
  <c r="E5594" i="75"/>
  <c r="H5594" i="75" s="1"/>
  <c r="E5595" i="75"/>
  <c r="H5595" i="75" s="1"/>
  <c r="E5596" i="75"/>
  <c r="H5596" i="75" s="1"/>
  <c r="E5597" i="75"/>
  <c r="H5597" i="75" s="1"/>
  <c r="E5598" i="75"/>
  <c r="H5598" i="75" s="1"/>
  <c r="E5599" i="75"/>
  <c r="H5599" i="75" s="1"/>
  <c r="E5600" i="75"/>
  <c r="H5600" i="75" s="1"/>
  <c r="E5601" i="75"/>
  <c r="H5601" i="75" s="1"/>
  <c r="E5602" i="75"/>
  <c r="H5602" i="75" s="1"/>
  <c r="E5603" i="75"/>
  <c r="H5603" i="75" s="1"/>
  <c r="E5604" i="75"/>
  <c r="H5604" i="75" s="1"/>
  <c r="E5605" i="75"/>
  <c r="H5605" i="75" s="1"/>
  <c r="E5606" i="75"/>
  <c r="H5606" i="75" s="1"/>
  <c r="E5607" i="75"/>
  <c r="H5607" i="75" s="1"/>
  <c r="E5608" i="75"/>
  <c r="H5608" i="75" s="1"/>
  <c r="E5609" i="75"/>
  <c r="H5609" i="75" s="1"/>
  <c r="E5610" i="75"/>
  <c r="H5610" i="75" s="1"/>
  <c r="E5611" i="75"/>
  <c r="H5611" i="75" s="1"/>
  <c r="E5612" i="75"/>
  <c r="H5612" i="75" s="1"/>
  <c r="E5613" i="75"/>
  <c r="H5613" i="75" s="1"/>
  <c r="E5614" i="75"/>
  <c r="H5614" i="75" s="1"/>
  <c r="E5615" i="75"/>
  <c r="H5615" i="75" s="1"/>
  <c r="E5616" i="75"/>
  <c r="H5616" i="75" s="1"/>
  <c r="E5617" i="75"/>
  <c r="H5617" i="75" s="1"/>
  <c r="E5618" i="75"/>
  <c r="H5618" i="75" s="1"/>
  <c r="E5619" i="75"/>
  <c r="H5619" i="75" s="1"/>
  <c r="E5620" i="75"/>
  <c r="H5620" i="75" s="1"/>
  <c r="E5621" i="75"/>
  <c r="H5621" i="75" s="1"/>
  <c r="E5622" i="75"/>
  <c r="H5622" i="75" s="1"/>
  <c r="E5623" i="75"/>
  <c r="H5623" i="75" s="1"/>
  <c r="E5624" i="75"/>
  <c r="H5624" i="75" s="1"/>
  <c r="E5625" i="75"/>
  <c r="H5625" i="75" s="1"/>
  <c r="E5626" i="75"/>
  <c r="H5626" i="75" s="1"/>
  <c r="E5627" i="75"/>
  <c r="H5627" i="75" s="1"/>
  <c r="E5628" i="75"/>
  <c r="H5628" i="75" s="1"/>
  <c r="E5629" i="75"/>
  <c r="H5629" i="75" s="1"/>
  <c r="E5630" i="75"/>
  <c r="H5630" i="75" s="1"/>
  <c r="E5631" i="75"/>
  <c r="H5631" i="75" s="1"/>
  <c r="E5632" i="75"/>
  <c r="H5632" i="75" s="1"/>
  <c r="E5633" i="75"/>
  <c r="H5633" i="75" s="1"/>
  <c r="E5634" i="75"/>
  <c r="H5634" i="75" s="1"/>
  <c r="E5635" i="75"/>
  <c r="H5635" i="75" s="1"/>
  <c r="E5636" i="75"/>
  <c r="H5636" i="75" s="1"/>
  <c r="E5637" i="75"/>
  <c r="H5637" i="75" s="1"/>
  <c r="E5638" i="75"/>
  <c r="H5638" i="75" s="1"/>
  <c r="E5639" i="75"/>
  <c r="H5639" i="75" s="1"/>
  <c r="E5640" i="75"/>
  <c r="H5640" i="75" s="1"/>
  <c r="E5641" i="75"/>
  <c r="H5641" i="75" s="1"/>
  <c r="E5642" i="75"/>
  <c r="H5642" i="75" s="1"/>
  <c r="E5643" i="75"/>
  <c r="H5643" i="75" s="1"/>
  <c r="E5644" i="75"/>
  <c r="H5644" i="75" s="1"/>
  <c r="E5645" i="75"/>
  <c r="H5645" i="75" s="1"/>
  <c r="E5646" i="75"/>
  <c r="H5646" i="75" s="1"/>
  <c r="E5647" i="75"/>
  <c r="H5647" i="75" s="1"/>
  <c r="E5648" i="75"/>
  <c r="H5648" i="75" s="1"/>
  <c r="E5649" i="75"/>
  <c r="H5649" i="75" s="1"/>
  <c r="E5650" i="75"/>
  <c r="H5650" i="75" s="1"/>
  <c r="E5651" i="75"/>
  <c r="H5651" i="75" s="1"/>
  <c r="E5652" i="75"/>
  <c r="H5652" i="75" s="1"/>
  <c r="E5653" i="75"/>
  <c r="H5653" i="75" s="1"/>
  <c r="E5654" i="75"/>
  <c r="H5654" i="75" s="1"/>
  <c r="E5655" i="75"/>
  <c r="H5655" i="75" s="1"/>
  <c r="E5656" i="75"/>
  <c r="H5656" i="75" s="1"/>
  <c r="E5657" i="75"/>
  <c r="H5657" i="75" s="1"/>
  <c r="E5658" i="75"/>
  <c r="H5658" i="75" s="1"/>
  <c r="E5659" i="75"/>
  <c r="H5659" i="75" s="1"/>
  <c r="E5660" i="75"/>
  <c r="H5660" i="75" s="1"/>
  <c r="E5661" i="75"/>
  <c r="H5661" i="75" s="1"/>
  <c r="E5662" i="75"/>
  <c r="H5662" i="75" s="1"/>
  <c r="E5663" i="75"/>
  <c r="H5663" i="75" s="1"/>
  <c r="E5664" i="75"/>
  <c r="H5664" i="75" s="1"/>
  <c r="E5665" i="75"/>
  <c r="H5665" i="75" s="1"/>
  <c r="E5666" i="75"/>
  <c r="H5666" i="75" s="1"/>
  <c r="E5667" i="75"/>
  <c r="H5667" i="75" s="1"/>
  <c r="E5668" i="75"/>
  <c r="H5668" i="75" s="1"/>
  <c r="E5669" i="75"/>
  <c r="H5669" i="75" s="1"/>
  <c r="E5670" i="75"/>
  <c r="H5670" i="75" s="1"/>
  <c r="E5671" i="75"/>
  <c r="H5671" i="75" s="1"/>
  <c r="E5672" i="75"/>
  <c r="H5672" i="75" s="1"/>
  <c r="E5673" i="75"/>
  <c r="H5673" i="75" s="1"/>
  <c r="E5674" i="75"/>
  <c r="H5674" i="75" s="1"/>
  <c r="E5675" i="75"/>
  <c r="H5675" i="75" s="1"/>
  <c r="E5676" i="75"/>
  <c r="H5676" i="75" s="1"/>
  <c r="E5677" i="75"/>
  <c r="H5677" i="75" s="1"/>
  <c r="E5678" i="75"/>
  <c r="H5678" i="75" s="1"/>
  <c r="E5679" i="75"/>
  <c r="H5679" i="75" s="1"/>
  <c r="E5680" i="75"/>
  <c r="H5680" i="75" s="1"/>
  <c r="E5681" i="75"/>
  <c r="H5681" i="75" s="1"/>
  <c r="E5682" i="75"/>
  <c r="H5682" i="75" s="1"/>
  <c r="E5683" i="75"/>
  <c r="H5683" i="75" s="1"/>
  <c r="E5684" i="75"/>
  <c r="H5684" i="75" s="1"/>
  <c r="E5685" i="75"/>
  <c r="H5685" i="75" s="1"/>
  <c r="E5686" i="75"/>
  <c r="H5686" i="75" s="1"/>
  <c r="E5687" i="75"/>
  <c r="H5687" i="75" s="1"/>
  <c r="E5688" i="75"/>
  <c r="H5688" i="75" s="1"/>
  <c r="E5689" i="75"/>
  <c r="H5689" i="75" s="1"/>
  <c r="E5690" i="75"/>
  <c r="H5690" i="75" s="1"/>
  <c r="E5691" i="75"/>
  <c r="H5691" i="75" s="1"/>
  <c r="E5692" i="75"/>
  <c r="H5692" i="75" s="1"/>
  <c r="E5693" i="75"/>
  <c r="H5693" i="75" s="1"/>
  <c r="E5694" i="75"/>
  <c r="H5694" i="75" s="1"/>
  <c r="E5695" i="75"/>
  <c r="H5695" i="75" s="1"/>
  <c r="E5696" i="75"/>
  <c r="H5696" i="75" s="1"/>
  <c r="E5697" i="75"/>
  <c r="H5697" i="75" s="1"/>
  <c r="E5698" i="75"/>
  <c r="H5698" i="75" s="1"/>
  <c r="E5699" i="75"/>
  <c r="H5699" i="75" s="1"/>
  <c r="E5700" i="75"/>
  <c r="H5700" i="75" s="1"/>
  <c r="E5701" i="75"/>
  <c r="H5701" i="75" s="1"/>
  <c r="E5702" i="75"/>
  <c r="H5702" i="75" s="1"/>
  <c r="E5703" i="75"/>
  <c r="H5703" i="75" s="1"/>
  <c r="E5704" i="75"/>
  <c r="H5704" i="75" s="1"/>
  <c r="E5705" i="75"/>
  <c r="H5705" i="75" s="1"/>
  <c r="E5706" i="75"/>
  <c r="H5706" i="75" s="1"/>
  <c r="E5707" i="75"/>
  <c r="H5707" i="75" s="1"/>
  <c r="E5708" i="75"/>
  <c r="H5708" i="75" s="1"/>
  <c r="E5709" i="75"/>
  <c r="H5709" i="75" s="1"/>
  <c r="E5710" i="75"/>
  <c r="H5710" i="75" s="1"/>
  <c r="E5711" i="75"/>
  <c r="H5711" i="75" s="1"/>
  <c r="E5712" i="75"/>
  <c r="H5712" i="75" s="1"/>
  <c r="E5713" i="75"/>
  <c r="H5713" i="75" s="1"/>
  <c r="E5714" i="75"/>
  <c r="H5714" i="75" s="1"/>
  <c r="E5715" i="75"/>
  <c r="H5715" i="75" s="1"/>
  <c r="E5716" i="75"/>
  <c r="H5716" i="75" s="1"/>
  <c r="E5717" i="75"/>
  <c r="H5717" i="75" s="1"/>
  <c r="E5718" i="75"/>
  <c r="H5718" i="75" s="1"/>
  <c r="E5719" i="75"/>
  <c r="H5719" i="75" s="1"/>
  <c r="E5720" i="75"/>
  <c r="H5720" i="75" s="1"/>
  <c r="E5721" i="75"/>
  <c r="H5721" i="75" s="1"/>
  <c r="E5722" i="75"/>
  <c r="H5722" i="75" s="1"/>
  <c r="E5723" i="75"/>
  <c r="H5723" i="75" s="1"/>
  <c r="E5724" i="75"/>
  <c r="H5724" i="75" s="1"/>
  <c r="E5725" i="75"/>
  <c r="H5725" i="75" s="1"/>
  <c r="E5726" i="75"/>
  <c r="H5726" i="75" s="1"/>
  <c r="E5727" i="75"/>
  <c r="H5727" i="75" s="1"/>
  <c r="E5728" i="75"/>
  <c r="H5728" i="75" s="1"/>
  <c r="E5729" i="75"/>
  <c r="H5729" i="75" s="1"/>
  <c r="E5730" i="75"/>
  <c r="H5730" i="75" s="1"/>
  <c r="E5731" i="75"/>
  <c r="H5731" i="75" s="1"/>
  <c r="E5732" i="75"/>
  <c r="H5732" i="75" s="1"/>
  <c r="E5733" i="75"/>
  <c r="H5733" i="75" s="1"/>
  <c r="E5734" i="75"/>
  <c r="H5734" i="75" s="1"/>
  <c r="E5735" i="75"/>
  <c r="H5735" i="75" s="1"/>
  <c r="E5736" i="75"/>
  <c r="H5736" i="75" s="1"/>
  <c r="E5737" i="75"/>
  <c r="H5737" i="75" s="1"/>
  <c r="E5738" i="75"/>
  <c r="H5738" i="75" s="1"/>
  <c r="E5739" i="75"/>
  <c r="H5739" i="75" s="1"/>
  <c r="E5740" i="75"/>
  <c r="H5740" i="75" s="1"/>
  <c r="E5741" i="75"/>
  <c r="H5741" i="75" s="1"/>
  <c r="E5742" i="75"/>
  <c r="H5742" i="75" s="1"/>
  <c r="E5743" i="75"/>
  <c r="H5743" i="75" s="1"/>
  <c r="E5744" i="75"/>
  <c r="H5744" i="75" s="1"/>
  <c r="E5745" i="75"/>
  <c r="H5745" i="75" s="1"/>
  <c r="E5746" i="75"/>
  <c r="H5746" i="75" s="1"/>
  <c r="E5747" i="75"/>
  <c r="H5747" i="75" s="1"/>
  <c r="E5748" i="75"/>
  <c r="H5748" i="75" s="1"/>
  <c r="E5749" i="75"/>
  <c r="H5749" i="75" s="1"/>
  <c r="E5750" i="75"/>
  <c r="H5750" i="75" s="1"/>
  <c r="E5751" i="75"/>
  <c r="H5751" i="75" s="1"/>
  <c r="E5752" i="75"/>
  <c r="H5752" i="75" s="1"/>
  <c r="E5753" i="75"/>
  <c r="H5753" i="75" s="1"/>
  <c r="E5754" i="75"/>
  <c r="H5754" i="75" s="1"/>
  <c r="E5755" i="75"/>
  <c r="H5755" i="75" s="1"/>
  <c r="E5756" i="75"/>
  <c r="H5756" i="75" s="1"/>
  <c r="E5757" i="75"/>
  <c r="H5757" i="75" s="1"/>
  <c r="E5758" i="75"/>
  <c r="H5758" i="75" s="1"/>
  <c r="E5759" i="75"/>
  <c r="H5759" i="75" s="1"/>
  <c r="E5760" i="75"/>
  <c r="H5760" i="75" s="1"/>
  <c r="E5761" i="75"/>
  <c r="H5761" i="75" s="1"/>
  <c r="E5762" i="75"/>
  <c r="H5762" i="75" s="1"/>
  <c r="E5763" i="75"/>
  <c r="H5763" i="75" s="1"/>
  <c r="E5764" i="75"/>
  <c r="H5764" i="75" s="1"/>
  <c r="E5765" i="75"/>
  <c r="H5765" i="75" s="1"/>
  <c r="E5766" i="75"/>
  <c r="H5766" i="75" s="1"/>
  <c r="E5767" i="75"/>
  <c r="H5767" i="75" s="1"/>
  <c r="E5768" i="75"/>
  <c r="H5768" i="75" s="1"/>
  <c r="E5769" i="75"/>
  <c r="H5769" i="75" s="1"/>
  <c r="E5770" i="75"/>
  <c r="H5770" i="75" s="1"/>
  <c r="E5771" i="75"/>
  <c r="H5771" i="75" s="1"/>
  <c r="E5772" i="75"/>
  <c r="H5772" i="75" s="1"/>
  <c r="E5773" i="75"/>
  <c r="H5773" i="75" s="1"/>
  <c r="E5774" i="75"/>
  <c r="H5774" i="75" s="1"/>
  <c r="E5775" i="75"/>
  <c r="H5775" i="75" s="1"/>
  <c r="E5776" i="75"/>
  <c r="H5776" i="75" s="1"/>
  <c r="E5777" i="75"/>
  <c r="H5777" i="75" s="1"/>
  <c r="E5778" i="75"/>
  <c r="H5778" i="75" s="1"/>
  <c r="E5779" i="75"/>
  <c r="H5779" i="75" s="1"/>
  <c r="E5780" i="75"/>
  <c r="H5780" i="75" s="1"/>
  <c r="E5781" i="75"/>
  <c r="H5781" i="75" s="1"/>
  <c r="E5782" i="75"/>
  <c r="H5782" i="75" s="1"/>
  <c r="E5783" i="75"/>
  <c r="H5783" i="75" s="1"/>
  <c r="E5784" i="75"/>
  <c r="H5784" i="75" s="1"/>
  <c r="E5785" i="75"/>
  <c r="H5785" i="75" s="1"/>
  <c r="E5786" i="75"/>
  <c r="H5786" i="75" s="1"/>
  <c r="E5787" i="75"/>
  <c r="H5787" i="75" s="1"/>
  <c r="E5788" i="75"/>
  <c r="H5788" i="75" s="1"/>
  <c r="E5789" i="75"/>
  <c r="H5789" i="75" s="1"/>
  <c r="E5790" i="75"/>
  <c r="H5790" i="75" s="1"/>
  <c r="E5791" i="75"/>
  <c r="H5791" i="75" s="1"/>
  <c r="E5792" i="75"/>
  <c r="H5792" i="75" s="1"/>
  <c r="E5793" i="75"/>
  <c r="H5793" i="75" s="1"/>
  <c r="E5794" i="75"/>
  <c r="H5794" i="75" s="1"/>
  <c r="E5795" i="75"/>
  <c r="H5795" i="75" s="1"/>
  <c r="E5796" i="75"/>
  <c r="H5796" i="75" s="1"/>
  <c r="E5797" i="75"/>
  <c r="H5797" i="75" s="1"/>
  <c r="E5798" i="75"/>
  <c r="H5798" i="75" s="1"/>
  <c r="E5799" i="75"/>
  <c r="H5799" i="75" s="1"/>
  <c r="E5800" i="75"/>
  <c r="H5800" i="75" s="1"/>
  <c r="E5801" i="75"/>
  <c r="H5801" i="75" s="1"/>
  <c r="E5802" i="75"/>
  <c r="H5802" i="75" s="1"/>
  <c r="E5803" i="75"/>
  <c r="H5803" i="75" s="1"/>
  <c r="E5804" i="75"/>
  <c r="H5804" i="75" s="1"/>
  <c r="E5805" i="75"/>
  <c r="H5805" i="75" s="1"/>
  <c r="E5806" i="75"/>
  <c r="H5806" i="75" s="1"/>
  <c r="E5807" i="75"/>
  <c r="H5807" i="75" s="1"/>
  <c r="E5808" i="75"/>
  <c r="H5808" i="75" s="1"/>
  <c r="E5809" i="75"/>
  <c r="H5809" i="75" s="1"/>
  <c r="E5810" i="75"/>
  <c r="H5810" i="75" s="1"/>
  <c r="E5811" i="75"/>
  <c r="H5811" i="75" s="1"/>
  <c r="E5812" i="75"/>
  <c r="H5812" i="75" s="1"/>
  <c r="E5813" i="75"/>
  <c r="H5813" i="75" s="1"/>
  <c r="E5814" i="75"/>
  <c r="H5814" i="75" s="1"/>
  <c r="E5815" i="75"/>
  <c r="H5815" i="75" s="1"/>
  <c r="E5816" i="75"/>
  <c r="H5816" i="75" s="1"/>
  <c r="E5817" i="75"/>
  <c r="H5817" i="75" s="1"/>
  <c r="E5818" i="75"/>
  <c r="H5818" i="75" s="1"/>
  <c r="E5819" i="75"/>
  <c r="H5819" i="75" s="1"/>
  <c r="E5820" i="75"/>
  <c r="H5820" i="75" s="1"/>
  <c r="E5821" i="75"/>
  <c r="H5821" i="75" s="1"/>
  <c r="E5822" i="75"/>
  <c r="H5822" i="75" s="1"/>
  <c r="E5823" i="75"/>
  <c r="H5823" i="75" s="1"/>
  <c r="E5824" i="75"/>
  <c r="H5824" i="75" s="1"/>
  <c r="E5825" i="75"/>
  <c r="H5825" i="75" s="1"/>
  <c r="E5826" i="75"/>
  <c r="H5826" i="75" s="1"/>
  <c r="E5827" i="75"/>
  <c r="H5827" i="75" s="1"/>
  <c r="E5828" i="75"/>
  <c r="H5828" i="75" s="1"/>
  <c r="E5829" i="75"/>
  <c r="H5829" i="75" s="1"/>
  <c r="E5830" i="75"/>
  <c r="H5830" i="75" s="1"/>
  <c r="E5831" i="75"/>
  <c r="H5831" i="75" s="1"/>
  <c r="E5832" i="75"/>
  <c r="H5832" i="75" s="1"/>
  <c r="E5833" i="75"/>
  <c r="H5833" i="75" s="1"/>
  <c r="E5834" i="75"/>
  <c r="H5834" i="75" s="1"/>
  <c r="E5835" i="75"/>
  <c r="H5835" i="75" s="1"/>
  <c r="E5836" i="75"/>
  <c r="H5836" i="75" s="1"/>
  <c r="E5837" i="75"/>
  <c r="H5837" i="75" s="1"/>
  <c r="E5838" i="75"/>
  <c r="H5838" i="75" s="1"/>
  <c r="E5839" i="75"/>
  <c r="H5839" i="75" s="1"/>
  <c r="E5840" i="75"/>
  <c r="H5840" i="75" s="1"/>
  <c r="E5841" i="75"/>
  <c r="H5841" i="75" s="1"/>
  <c r="E5842" i="75"/>
  <c r="H5842" i="75" s="1"/>
  <c r="E5843" i="75"/>
  <c r="H5843" i="75" s="1"/>
  <c r="E5844" i="75"/>
  <c r="H5844" i="75" s="1"/>
  <c r="E5845" i="75"/>
  <c r="H5845" i="75" s="1"/>
  <c r="E5846" i="75"/>
  <c r="H5846" i="75" s="1"/>
  <c r="E5847" i="75"/>
  <c r="H5847" i="75" s="1"/>
  <c r="E5848" i="75"/>
  <c r="H5848" i="75" s="1"/>
  <c r="E5849" i="75"/>
  <c r="H5849" i="75" s="1"/>
  <c r="E5850" i="75"/>
  <c r="H5850" i="75" s="1"/>
  <c r="E5851" i="75"/>
  <c r="H5851" i="75" s="1"/>
  <c r="E5852" i="75"/>
  <c r="H5852" i="75" s="1"/>
  <c r="E5853" i="75"/>
  <c r="H5853" i="75" s="1"/>
  <c r="E5854" i="75"/>
  <c r="H5854" i="75" s="1"/>
  <c r="E5855" i="75"/>
  <c r="H5855" i="75" s="1"/>
  <c r="E5856" i="75"/>
  <c r="H5856" i="75" s="1"/>
  <c r="E5857" i="75"/>
  <c r="H5857" i="75" s="1"/>
  <c r="E5858" i="75"/>
  <c r="H5858" i="75" s="1"/>
  <c r="E5859" i="75"/>
  <c r="H5859" i="75" s="1"/>
  <c r="E5860" i="75"/>
  <c r="H5860" i="75" s="1"/>
  <c r="E5861" i="75"/>
  <c r="H5861" i="75" s="1"/>
  <c r="E5862" i="75"/>
  <c r="H5862" i="75" s="1"/>
  <c r="E5863" i="75"/>
  <c r="H5863" i="75" s="1"/>
  <c r="E5864" i="75"/>
  <c r="H5864" i="75" s="1"/>
  <c r="E5865" i="75"/>
  <c r="H5865" i="75" s="1"/>
  <c r="E5866" i="75"/>
  <c r="H5866" i="75" s="1"/>
  <c r="E5867" i="75"/>
  <c r="H5867" i="75" s="1"/>
  <c r="E5868" i="75"/>
  <c r="H5868" i="75" s="1"/>
  <c r="E5869" i="75"/>
  <c r="H5869" i="75" s="1"/>
  <c r="E5870" i="75"/>
  <c r="H5870" i="75" s="1"/>
  <c r="E5871" i="75"/>
  <c r="H5871" i="75" s="1"/>
  <c r="E5872" i="75"/>
  <c r="H5872" i="75" s="1"/>
  <c r="E5873" i="75"/>
  <c r="H5873" i="75" s="1"/>
  <c r="E5874" i="75"/>
  <c r="H5874" i="75" s="1"/>
  <c r="E5875" i="75"/>
  <c r="H5875" i="75" s="1"/>
  <c r="E5876" i="75"/>
  <c r="H5876" i="75" s="1"/>
  <c r="E5877" i="75"/>
  <c r="H5877" i="75" s="1"/>
  <c r="E5878" i="75"/>
  <c r="H5878" i="75" s="1"/>
  <c r="E5879" i="75"/>
  <c r="H5879" i="75" s="1"/>
  <c r="E5880" i="75"/>
  <c r="H5880" i="75" s="1"/>
  <c r="E5881" i="75"/>
  <c r="H5881" i="75" s="1"/>
  <c r="E5882" i="75"/>
  <c r="H5882" i="75" s="1"/>
  <c r="E5883" i="75"/>
  <c r="H5883" i="75" s="1"/>
  <c r="E5884" i="75"/>
  <c r="H5884" i="75" s="1"/>
  <c r="E5885" i="75"/>
  <c r="H5885" i="75" s="1"/>
  <c r="E5886" i="75"/>
  <c r="H5886" i="75" s="1"/>
  <c r="E5887" i="75"/>
  <c r="H5887" i="75" s="1"/>
  <c r="E5888" i="75"/>
  <c r="H5888" i="75" s="1"/>
  <c r="E5889" i="75"/>
  <c r="H5889" i="75" s="1"/>
  <c r="E5890" i="75"/>
  <c r="H5890" i="75" s="1"/>
  <c r="E5891" i="75"/>
  <c r="H5891" i="75" s="1"/>
  <c r="E5892" i="75"/>
  <c r="H5892" i="75" s="1"/>
  <c r="E5893" i="75"/>
  <c r="H5893" i="75" s="1"/>
  <c r="E5894" i="75"/>
  <c r="H5894" i="75" s="1"/>
  <c r="E5895" i="75"/>
  <c r="H5895" i="75" s="1"/>
  <c r="E5896" i="75"/>
  <c r="H5896" i="75" s="1"/>
  <c r="E5897" i="75"/>
  <c r="H5897" i="75" s="1"/>
  <c r="E5898" i="75"/>
  <c r="H5898" i="75" s="1"/>
  <c r="E5899" i="75"/>
  <c r="H5899" i="75" s="1"/>
  <c r="E5900" i="75"/>
  <c r="H5900" i="75" s="1"/>
  <c r="E5901" i="75"/>
  <c r="H5901" i="75" s="1"/>
  <c r="E5902" i="75"/>
  <c r="H5902" i="75" s="1"/>
  <c r="E5903" i="75"/>
  <c r="H5903" i="75" s="1"/>
  <c r="E5904" i="75"/>
  <c r="H5904" i="75" s="1"/>
  <c r="E5905" i="75"/>
  <c r="H5905" i="75" s="1"/>
  <c r="E5906" i="75"/>
  <c r="H5906" i="75" s="1"/>
  <c r="E5907" i="75"/>
  <c r="H5907" i="75" s="1"/>
  <c r="E5908" i="75"/>
  <c r="H5908" i="75" s="1"/>
  <c r="E5909" i="75"/>
  <c r="H5909" i="75" s="1"/>
  <c r="E5910" i="75"/>
  <c r="H5910" i="75" s="1"/>
  <c r="E5911" i="75"/>
  <c r="H5911" i="75" s="1"/>
  <c r="E5912" i="75"/>
  <c r="H5912" i="75" s="1"/>
  <c r="E5913" i="75"/>
  <c r="H5913" i="75" s="1"/>
  <c r="E5914" i="75"/>
  <c r="H5914" i="75" s="1"/>
  <c r="E5915" i="75"/>
  <c r="H5915" i="75" s="1"/>
  <c r="E5916" i="75"/>
  <c r="H5916" i="75" s="1"/>
  <c r="E5917" i="75"/>
  <c r="H5917" i="75" s="1"/>
  <c r="E5918" i="75"/>
  <c r="H5918" i="75" s="1"/>
  <c r="E5919" i="75"/>
  <c r="H5919" i="75" s="1"/>
  <c r="E5920" i="75"/>
  <c r="H5920" i="75" s="1"/>
  <c r="E5921" i="75"/>
  <c r="H5921" i="75" s="1"/>
  <c r="E5922" i="75"/>
  <c r="H5922" i="75" s="1"/>
  <c r="E5923" i="75"/>
  <c r="H5923" i="75" s="1"/>
  <c r="E5924" i="75"/>
  <c r="H5924" i="75" s="1"/>
  <c r="E5925" i="75"/>
  <c r="H5925" i="75" s="1"/>
  <c r="E5926" i="75"/>
  <c r="H5926" i="75" s="1"/>
  <c r="E5927" i="75"/>
  <c r="H5927" i="75" s="1"/>
  <c r="E5928" i="75"/>
  <c r="H5928" i="75" s="1"/>
  <c r="E5929" i="75"/>
  <c r="H5929" i="75" s="1"/>
  <c r="E5930" i="75"/>
  <c r="H5930" i="75" s="1"/>
  <c r="E5931" i="75"/>
  <c r="H5931" i="75" s="1"/>
  <c r="E5932" i="75"/>
  <c r="H5932" i="75" s="1"/>
  <c r="E5933" i="75"/>
  <c r="H5933" i="75" s="1"/>
  <c r="E5934" i="75"/>
  <c r="H5934" i="75" s="1"/>
  <c r="E5935" i="75"/>
  <c r="H5935" i="75" s="1"/>
  <c r="E5936" i="75"/>
  <c r="H5936" i="75" s="1"/>
  <c r="E5937" i="75"/>
  <c r="H5937" i="75" s="1"/>
  <c r="E5938" i="75"/>
  <c r="H5938" i="75" s="1"/>
  <c r="E5939" i="75"/>
  <c r="H5939" i="75" s="1"/>
  <c r="E5940" i="75"/>
  <c r="H5940" i="75" s="1"/>
  <c r="E5941" i="75"/>
  <c r="H5941" i="75" s="1"/>
  <c r="E5402" i="75"/>
  <c r="H5402" i="75" s="1"/>
  <c r="E4863" i="75"/>
  <c r="H4863" i="75" s="1"/>
  <c r="E4864" i="75"/>
  <c r="H4864" i="75" s="1"/>
  <c r="E4865" i="75"/>
  <c r="H4865" i="75" s="1"/>
  <c r="E4866" i="75"/>
  <c r="H4866" i="75" s="1"/>
  <c r="E4867" i="75"/>
  <c r="H4867" i="75" s="1"/>
  <c r="E4868" i="75"/>
  <c r="H4868" i="75" s="1"/>
  <c r="E4869" i="75"/>
  <c r="H4869" i="75" s="1"/>
  <c r="E4870" i="75"/>
  <c r="H4870" i="75" s="1"/>
  <c r="E4871" i="75"/>
  <c r="H4871" i="75" s="1"/>
  <c r="E4872" i="75"/>
  <c r="H4872" i="75" s="1"/>
  <c r="E4873" i="75"/>
  <c r="H4873" i="75" s="1"/>
  <c r="E4874" i="75"/>
  <c r="H4874" i="75" s="1"/>
  <c r="E4875" i="75"/>
  <c r="H4875" i="75" s="1"/>
  <c r="E4876" i="75"/>
  <c r="H4876" i="75" s="1"/>
  <c r="E4877" i="75"/>
  <c r="H4877" i="75" s="1"/>
  <c r="E4878" i="75"/>
  <c r="H4878" i="75" s="1"/>
  <c r="E4879" i="75"/>
  <c r="H4879" i="75" s="1"/>
  <c r="E4880" i="75"/>
  <c r="H4880" i="75" s="1"/>
  <c r="E4881" i="75"/>
  <c r="H4881" i="75" s="1"/>
  <c r="E4882" i="75"/>
  <c r="H4882" i="75" s="1"/>
  <c r="E4883" i="75"/>
  <c r="H4883" i="75" s="1"/>
  <c r="E4884" i="75"/>
  <c r="H4884" i="75" s="1"/>
  <c r="E4885" i="75"/>
  <c r="H4885" i="75" s="1"/>
  <c r="E4886" i="75"/>
  <c r="H4886" i="75" s="1"/>
  <c r="E4887" i="75"/>
  <c r="H4887" i="75" s="1"/>
  <c r="E4888" i="75"/>
  <c r="H4888" i="75" s="1"/>
  <c r="E4889" i="75"/>
  <c r="H4889" i="75" s="1"/>
  <c r="E4890" i="75"/>
  <c r="H4890" i="75" s="1"/>
  <c r="E4891" i="75"/>
  <c r="H4891" i="75" s="1"/>
  <c r="E4892" i="75"/>
  <c r="H4892" i="75" s="1"/>
  <c r="E4893" i="75"/>
  <c r="H4893" i="75" s="1"/>
  <c r="E4894" i="75"/>
  <c r="H4894" i="75" s="1"/>
  <c r="E4895" i="75"/>
  <c r="H4895" i="75" s="1"/>
  <c r="E4896" i="75"/>
  <c r="H4896" i="75" s="1"/>
  <c r="E4897" i="75"/>
  <c r="H4897" i="75" s="1"/>
  <c r="E4898" i="75"/>
  <c r="H4898" i="75" s="1"/>
  <c r="E4899" i="75"/>
  <c r="H4899" i="75" s="1"/>
  <c r="E4900" i="75"/>
  <c r="H4900" i="75" s="1"/>
  <c r="E4901" i="75"/>
  <c r="H4901" i="75" s="1"/>
  <c r="E4902" i="75"/>
  <c r="H4902" i="75" s="1"/>
  <c r="E4903" i="75"/>
  <c r="H4903" i="75" s="1"/>
  <c r="E4904" i="75"/>
  <c r="H4904" i="75" s="1"/>
  <c r="E4905" i="75"/>
  <c r="H4905" i="75" s="1"/>
  <c r="E4906" i="75"/>
  <c r="H4906" i="75" s="1"/>
  <c r="E4907" i="75"/>
  <c r="H4907" i="75" s="1"/>
  <c r="E4908" i="75"/>
  <c r="H4908" i="75" s="1"/>
  <c r="E4909" i="75"/>
  <c r="H4909" i="75" s="1"/>
  <c r="E4910" i="75"/>
  <c r="H4910" i="75" s="1"/>
  <c r="E4911" i="75"/>
  <c r="H4911" i="75" s="1"/>
  <c r="E4912" i="75"/>
  <c r="H4912" i="75" s="1"/>
  <c r="E4913" i="75"/>
  <c r="H4913" i="75" s="1"/>
  <c r="E4914" i="75"/>
  <c r="H4914" i="75" s="1"/>
  <c r="E4915" i="75"/>
  <c r="H4915" i="75" s="1"/>
  <c r="E4916" i="75"/>
  <c r="H4916" i="75" s="1"/>
  <c r="E4917" i="75"/>
  <c r="H4917" i="75" s="1"/>
  <c r="E4918" i="75"/>
  <c r="H4918" i="75" s="1"/>
  <c r="E4919" i="75"/>
  <c r="H4919" i="75" s="1"/>
  <c r="E4920" i="75"/>
  <c r="H4920" i="75" s="1"/>
  <c r="E4921" i="75"/>
  <c r="H4921" i="75" s="1"/>
  <c r="E4922" i="75"/>
  <c r="H4922" i="75" s="1"/>
  <c r="E4923" i="75"/>
  <c r="H4923" i="75" s="1"/>
  <c r="E4924" i="75"/>
  <c r="H4924" i="75" s="1"/>
  <c r="E4925" i="75"/>
  <c r="H4925" i="75" s="1"/>
  <c r="E4926" i="75"/>
  <c r="H4926" i="75" s="1"/>
  <c r="E4927" i="75"/>
  <c r="H4927" i="75" s="1"/>
  <c r="E4928" i="75"/>
  <c r="H4928" i="75" s="1"/>
  <c r="E4929" i="75"/>
  <c r="H4929" i="75" s="1"/>
  <c r="E4930" i="75"/>
  <c r="H4930" i="75" s="1"/>
  <c r="E4931" i="75"/>
  <c r="H4931" i="75" s="1"/>
  <c r="E4932" i="75"/>
  <c r="H4932" i="75" s="1"/>
  <c r="E4933" i="75"/>
  <c r="H4933" i="75" s="1"/>
  <c r="E4934" i="75"/>
  <c r="H4934" i="75" s="1"/>
  <c r="E4935" i="75"/>
  <c r="H4935" i="75" s="1"/>
  <c r="E4936" i="75"/>
  <c r="H4936" i="75" s="1"/>
  <c r="E4937" i="75"/>
  <c r="H4937" i="75" s="1"/>
  <c r="E4938" i="75"/>
  <c r="H4938" i="75" s="1"/>
  <c r="E4939" i="75"/>
  <c r="H4939" i="75" s="1"/>
  <c r="E4940" i="75"/>
  <c r="H4940" i="75" s="1"/>
  <c r="E4941" i="75"/>
  <c r="H4941" i="75" s="1"/>
  <c r="E4942" i="75"/>
  <c r="H4942" i="75" s="1"/>
  <c r="E4943" i="75"/>
  <c r="H4943" i="75" s="1"/>
  <c r="E4944" i="75"/>
  <c r="H4944" i="75" s="1"/>
  <c r="E4945" i="75"/>
  <c r="H4945" i="75" s="1"/>
  <c r="E4946" i="75"/>
  <c r="H4946" i="75" s="1"/>
  <c r="E4947" i="75"/>
  <c r="H4947" i="75" s="1"/>
  <c r="E4948" i="75"/>
  <c r="H4948" i="75" s="1"/>
  <c r="E4949" i="75"/>
  <c r="H4949" i="75" s="1"/>
  <c r="E4950" i="75"/>
  <c r="H4950" i="75" s="1"/>
  <c r="E4951" i="75"/>
  <c r="H4951" i="75" s="1"/>
  <c r="E4952" i="75"/>
  <c r="H4952" i="75" s="1"/>
  <c r="E4953" i="75"/>
  <c r="H4953" i="75" s="1"/>
  <c r="E4954" i="75"/>
  <c r="H4954" i="75" s="1"/>
  <c r="E4955" i="75"/>
  <c r="H4955" i="75" s="1"/>
  <c r="E4956" i="75"/>
  <c r="H4956" i="75" s="1"/>
  <c r="E4957" i="75"/>
  <c r="H4957" i="75" s="1"/>
  <c r="E4958" i="75"/>
  <c r="H4958" i="75" s="1"/>
  <c r="E4959" i="75"/>
  <c r="H4959" i="75" s="1"/>
  <c r="E4960" i="75"/>
  <c r="H4960" i="75" s="1"/>
  <c r="E4961" i="75"/>
  <c r="H4961" i="75" s="1"/>
  <c r="E4962" i="75"/>
  <c r="H4962" i="75" s="1"/>
  <c r="E4963" i="75"/>
  <c r="H4963" i="75" s="1"/>
  <c r="E4964" i="75"/>
  <c r="H4964" i="75" s="1"/>
  <c r="E4965" i="75"/>
  <c r="H4965" i="75" s="1"/>
  <c r="E4966" i="75"/>
  <c r="H4966" i="75" s="1"/>
  <c r="E4967" i="75"/>
  <c r="H4967" i="75" s="1"/>
  <c r="E4968" i="75"/>
  <c r="H4968" i="75" s="1"/>
  <c r="E4969" i="75"/>
  <c r="H4969" i="75" s="1"/>
  <c r="E4970" i="75"/>
  <c r="H4970" i="75" s="1"/>
  <c r="E4971" i="75"/>
  <c r="H4971" i="75" s="1"/>
  <c r="E4972" i="75"/>
  <c r="H4972" i="75" s="1"/>
  <c r="E4973" i="75"/>
  <c r="H4973" i="75" s="1"/>
  <c r="E4974" i="75"/>
  <c r="H4974" i="75" s="1"/>
  <c r="E4975" i="75"/>
  <c r="H4975" i="75" s="1"/>
  <c r="E4976" i="75"/>
  <c r="H4976" i="75" s="1"/>
  <c r="E4977" i="75"/>
  <c r="H4977" i="75" s="1"/>
  <c r="E4978" i="75"/>
  <c r="H4978" i="75" s="1"/>
  <c r="E4979" i="75"/>
  <c r="H4979" i="75" s="1"/>
  <c r="E4980" i="75"/>
  <c r="H4980" i="75" s="1"/>
  <c r="E4981" i="75"/>
  <c r="H4981" i="75" s="1"/>
  <c r="E4982" i="75"/>
  <c r="H4982" i="75" s="1"/>
  <c r="E4983" i="75"/>
  <c r="H4983" i="75" s="1"/>
  <c r="E4984" i="75"/>
  <c r="H4984" i="75" s="1"/>
  <c r="E4985" i="75"/>
  <c r="H4985" i="75" s="1"/>
  <c r="E4986" i="75"/>
  <c r="H4986" i="75" s="1"/>
  <c r="E4987" i="75"/>
  <c r="H4987" i="75" s="1"/>
  <c r="E4988" i="75"/>
  <c r="H4988" i="75" s="1"/>
  <c r="E4989" i="75"/>
  <c r="H4989" i="75" s="1"/>
  <c r="E4990" i="75"/>
  <c r="H4990" i="75" s="1"/>
  <c r="E4991" i="75"/>
  <c r="H4991" i="75" s="1"/>
  <c r="E4992" i="75"/>
  <c r="H4992" i="75" s="1"/>
  <c r="E4993" i="75"/>
  <c r="H4993" i="75" s="1"/>
  <c r="E4994" i="75"/>
  <c r="H4994" i="75" s="1"/>
  <c r="E4995" i="75"/>
  <c r="H4995" i="75" s="1"/>
  <c r="E4996" i="75"/>
  <c r="H4996" i="75" s="1"/>
  <c r="E4997" i="75"/>
  <c r="H4997" i="75" s="1"/>
  <c r="E4998" i="75"/>
  <c r="H4998" i="75" s="1"/>
  <c r="E4999" i="75"/>
  <c r="H4999" i="75" s="1"/>
  <c r="E5000" i="75"/>
  <c r="H5000" i="75" s="1"/>
  <c r="E5001" i="75"/>
  <c r="H5001" i="75" s="1"/>
  <c r="E5002" i="75"/>
  <c r="H5002" i="75" s="1"/>
  <c r="E5003" i="75"/>
  <c r="H5003" i="75" s="1"/>
  <c r="E5004" i="75"/>
  <c r="H5004" i="75" s="1"/>
  <c r="E5005" i="75"/>
  <c r="H5005" i="75" s="1"/>
  <c r="E5006" i="75"/>
  <c r="H5006" i="75" s="1"/>
  <c r="E5007" i="75"/>
  <c r="H5007" i="75" s="1"/>
  <c r="E5008" i="75"/>
  <c r="H5008" i="75" s="1"/>
  <c r="E5009" i="75"/>
  <c r="H5009" i="75" s="1"/>
  <c r="E5010" i="75"/>
  <c r="H5010" i="75" s="1"/>
  <c r="E5011" i="75"/>
  <c r="H5011" i="75" s="1"/>
  <c r="E5012" i="75"/>
  <c r="H5012" i="75" s="1"/>
  <c r="E5013" i="75"/>
  <c r="H5013" i="75" s="1"/>
  <c r="E5014" i="75"/>
  <c r="H5014" i="75" s="1"/>
  <c r="E5015" i="75"/>
  <c r="H5015" i="75" s="1"/>
  <c r="E5016" i="75"/>
  <c r="H5016" i="75" s="1"/>
  <c r="E5017" i="75"/>
  <c r="H5017" i="75" s="1"/>
  <c r="E5018" i="75"/>
  <c r="H5018" i="75" s="1"/>
  <c r="E5019" i="75"/>
  <c r="H5019" i="75" s="1"/>
  <c r="E5020" i="75"/>
  <c r="H5020" i="75" s="1"/>
  <c r="E5021" i="75"/>
  <c r="H5021" i="75" s="1"/>
  <c r="E5022" i="75"/>
  <c r="H5022" i="75" s="1"/>
  <c r="E5023" i="75"/>
  <c r="H5023" i="75" s="1"/>
  <c r="E5024" i="75"/>
  <c r="H5024" i="75" s="1"/>
  <c r="E5025" i="75"/>
  <c r="H5025" i="75" s="1"/>
  <c r="E5026" i="75"/>
  <c r="H5026" i="75" s="1"/>
  <c r="E5027" i="75"/>
  <c r="H5027" i="75" s="1"/>
  <c r="E5028" i="75"/>
  <c r="H5028" i="75" s="1"/>
  <c r="E5029" i="75"/>
  <c r="H5029" i="75" s="1"/>
  <c r="E5030" i="75"/>
  <c r="H5030" i="75" s="1"/>
  <c r="E5031" i="75"/>
  <c r="H5031" i="75" s="1"/>
  <c r="E5032" i="75"/>
  <c r="H5032" i="75" s="1"/>
  <c r="E5033" i="75"/>
  <c r="H5033" i="75" s="1"/>
  <c r="E5034" i="75"/>
  <c r="H5034" i="75" s="1"/>
  <c r="E5035" i="75"/>
  <c r="H5035" i="75" s="1"/>
  <c r="E5036" i="75"/>
  <c r="H5036" i="75" s="1"/>
  <c r="E5037" i="75"/>
  <c r="H5037" i="75" s="1"/>
  <c r="E5038" i="75"/>
  <c r="H5038" i="75" s="1"/>
  <c r="E5039" i="75"/>
  <c r="H5039" i="75" s="1"/>
  <c r="E5040" i="75"/>
  <c r="H5040" i="75" s="1"/>
  <c r="E5041" i="75"/>
  <c r="H5041" i="75" s="1"/>
  <c r="E5042" i="75"/>
  <c r="H5042" i="75" s="1"/>
  <c r="E5043" i="75"/>
  <c r="H5043" i="75" s="1"/>
  <c r="E5044" i="75"/>
  <c r="H5044" i="75" s="1"/>
  <c r="E5045" i="75"/>
  <c r="H5045" i="75" s="1"/>
  <c r="E5046" i="75"/>
  <c r="H5046" i="75" s="1"/>
  <c r="E5047" i="75"/>
  <c r="H5047" i="75" s="1"/>
  <c r="E5048" i="75"/>
  <c r="H5048" i="75" s="1"/>
  <c r="E5049" i="75"/>
  <c r="H5049" i="75" s="1"/>
  <c r="E5050" i="75"/>
  <c r="H5050" i="75" s="1"/>
  <c r="E5051" i="75"/>
  <c r="H5051" i="75" s="1"/>
  <c r="E5052" i="75"/>
  <c r="H5052" i="75" s="1"/>
  <c r="E5053" i="75"/>
  <c r="H5053" i="75" s="1"/>
  <c r="E5054" i="75"/>
  <c r="H5054" i="75" s="1"/>
  <c r="E5055" i="75"/>
  <c r="H5055" i="75" s="1"/>
  <c r="E5056" i="75"/>
  <c r="H5056" i="75" s="1"/>
  <c r="E5057" i="75"/>
  <c r="H5057" i="75" s="1"/>
  <c r="E5058" i="75"/>
  <c r="H5058" i="75" s="1"/>
  <c r="E5059" i="75"/>
  <c r="H5059" i="75" s="1"/>
  <c r="E5060" i="75"/>
  <c r="H5060" i="75" s="1"/>
  <c r="E5061" i="75"/>
  <c r="H5061" i="75" s="1"/>
  <c r="E5062" i="75"/>
  <c r="H5062" i="75" s="1"/>
  <c r="E5063" i="75"/>
  <c r="H5063" i="75" s="1"/>
  <c r="E5064" i="75"/>
  <c r="H5064" i="75" s="1"/>
  <c r="E5065" i="75"/>
  <c r="H5065" i="75" s="1"/>
  <c r="E5066" i="75"/>
  <c r="H5066" i="75" s="1"/>
  <c r="E5067" i="75"/>
  <c r="H5067" i="75" s="1"/>
  <c r="E5068" i="75"/>
  <c r="H5068" i="75" s="1"/>
  <c r="E5069" i="75"/>
  <c r="H5069" i="75" s="1"/>
  <c r="E5070" i="75"/>
  <c r="H5070" i="75" s="1"/>
  <c r="E5071" i="75"/>
  <c r="H5071" i="75" s="1"/>
  <c r="E5072" i="75"/>
  <c r="H5072" i="75" s="1"/>
  <c r="E5073" i="75"/>
  <c r="H5073" i="75" s="1"/>
  <c r="E5074" i="75"/>
  <c r="H5074" i="75" s="1"/>
  <c r="E5075" i="75"/>
  <c r="H5075" i="75" s="1"/>
  <c r="E5076" i="75"/>
  <c r="H5076" i="75" s="1"/>
  <c r="E5077" i="75"/>
  <c r="H5077" i="75" s="1"/>
  <c r="E5078" i="75"/>
  <c r="H5078" i="75" s="1"/>
  <c r="E5079" i="75"/>
  <c r="H5079" i="75" s="1"/>
  <c r="E5080" i="75"/>
  <c r="H5080" i="75" s="1"/>
  <c r="E5081" i="75"/>
  <c r="H5081" i="75" s="1"/>
  <c r="E5082" i="75"/>
  <c r="H5082" i="75" s="1"/>
  <c r="E5083" i="75"/>
  <c r="H5083" i="75" s="1"/>
  <c r="E5084" i="75"/>
  <c r="H5084" i="75" s="1"/>
  <c r="E5085" i="75"/>
  <c r="H5085" i="75" s="1"/>
  <c r="E5086" i="75"/>
  <c r="H5086" i="75" s="1"/>
  <c r="E5087" i="75"/>
  <c r="H5087" i="75" s="1"/>
  <c r="E5088" i="75"/>
  <c r="H5088" i="75" s="1"/>
  <c r="E5089" i="75"/>
  <c r="H5089" i="75" s="1"/>
  <c r="E5090" i="75"/>
  <c r="H5090" i="75" s="1"/>
  <c r="E5091" i="75"/>
  <c r="H5091" i="75" s="1"/>
  <c r="E5092" i="75"/>
  <c r="H5092" i="75" s="1"/>
  <c r="E5093" i="75"/>
  <c r="H5093" i="75" s="1"/>
  <c r="E5094" i="75"/>
  <c r="H5094" i="75" s="1"/>
  <c r="E5095" i="75"/>
  <c r="H5095" i="75" s="1"/>
  <c r="E5096" i="75"/>
  <c r="H5096" i="75" s="1"/>
  <c r="E5097" i="75"/>
  <c r="H5097" i="75" s="1"/>
  <c r="E5098" i="75"/>
  <c r="H5098" i="75" s="1"/>
  <c r="E5099" i="75"/>
  <c r="H5099" i="75" s="1"/>
  <c r="E5100" i="75"/>
  <c r="H5100" i="75" s="1"/>
  <c r="E5101" i="75"/>
  <c r="H5101" i="75" s="1"/>
  <c r="E5102" i="75"/>
  <c r="H5102" i="75" s="1"/>
  <c r="E5103" i="75"/>
  <c r="H5103" i="75" s="1"/>
  <c r="E5104" i="75"/>
  <c r="H5104" i="75" s="1"/>
  <c r="E5105" i="75"/>
  <c r="H5105" i="75" s="1"/>
  <c r="E5106" i="75"/>
  <c r="H5106" i="75" s="1"/>
  <c r="E5107" i="75"/>
  <c r="H5107" i="75" s="1"/>
  <c r="E5108" i="75"/>
  <c r="H5108" i="75" s="1"/>
  <c r="E5109" i="75"/>
  <c r="H5109" i="75" s="1"/>
  <c r="E5110" i="75"/>
  <c r="H5110" i="75" s="1"/>
  <c r="E5111" i="75"/>
  <c r="H5111" i="75" s="1"/>
  <c r="E5112" i="75"/>
  <c r="H5112" i="75" s="1"/>
  <c r="E5113" i="75"/>
  <c r="H5113" i="75" s="1"/>
  <c r="E5114" i="75"/>
  <c r="H5114" i="75" s="1"/>
  <c r="E5115" i="75"/>
  <c r="H5115" i="75" s="1"/>
  <c r="E5116" i="75"/>
  <c r="H5116" i="75" s="1"/>
  <c r="E5117" i="75"/>
  <c r="H5117" i="75" s="1"/>
  <c r="E5118" i="75"/>
  <c r="H5118" i="75" s="1"/>
  <c r="E5119" i="75"/>
  <c r="H5119" i="75" s="1"/>
  <c r="E5120" i="75"/>
  <c r="H5120" i="75" s="1"/>
  <c r="E5121" i="75"/>
  <c r="H5121" i="75" s="1"/>
  <c r="E5122" i="75"/>
  <c r="H5122" i="75" s="1"/>
  <c r="E5123" i="75"/>
  <c r="H5123" i="75" s="1"/>
  <c r="E5124" i="75"/>
  <c r="H5124" i="75" s="1"/>
  <c r="E5125" i="75"/>
  <c r="H5125" i="75" s="1"/>
  <c r="E5126" i="75"/>
  <c r="H5126" i="75" s="1"/>
  <c r="E5127" i="75"/>
  <c r="H5127" i="75" s="1"/>
  <c r="E5128" i="75"/>
  <c r="H5128" i="75" s="1"/>
  <c r="E5129" i="75"/>
  <c r="H5129" i="75" s="1"/>
  <c r="E5130" i="75"/>
  <c r="H5130" i="75" s="1"/>
  <c r="E5131" i="75"/>
  <c r="H5131" i="75" s="1"/>
  <c r="E5132" i="75"/>
  <c r="H5132" i="75" s="1"/>
  <c r="E5133" i="75"/>
  <c r="H5133" i="75" s="1"/>
  <c r="E5134" i="75"/>
  <c r="H5134" i="75" s="1"/>
  <c r="E5135" i="75"/>
  <c r="H5135" i="75" s="1"/>
  <c r="E5136" i="75"/>
  <c r="H5136" i="75" s="1"/>
  <c r="E5137" i="75"/>
  <c r="H5137" i="75" s="1"/>
  <c r="E5138" i="75"/>
  <c r="H5138" i="75" s="1"/>
  <c r="E5139" i="75"/>
  <c r="H5139" i="75" s="1"/>
  <c r="E5140" i="75"/>
  <c r="H5140" i="75" s="1"/>
  <c r="E5141" i="75"/>
  <c r="H5141" i="75" s="1"/>
  <c r="E5142" i="75"/>
  <c r="H5142" i="75" s="1"/>
  <c r="E5143" i="75"/>
  <c r="H5143" i="75" s="1"/>
  <c r="E5144" i="75"/>
  <c r="H5144" i="75" s="1"/>
  <c r="E5145" i="75"/>
  <c r="H5145" i="75" s="1"/>
  <c r="E5146" i="75"/>
  <c r="H5146" i="75" s="1"/>
  <c r="E5147" i="75"/>
  <c r="H5147" i="75" s="1"/>
  <c r="E5148" i="75"/>
  <c r="H5148" i="75" s="1"/>
  <c r="E5149" i="75"/>
  <c r="H5149" i="75" s="1"/>
  <c r="E5150" i="75"/>
  <c r="H5150" i="75" s="1"/>
  <c r="E5151" i="75"/>
  <c r="H5151" i="75" s="1"/>
  <c r="E5152" i="75"/>
  <c r="H5152" i="75" s="1"/>
  <c r="E5153" i="75"/>
  <c r="H5153" i="75" s="1"/>
  <c r="E5154" i="75"/>
  <c r="H5154" i="75" s="1"/>
  <c r="E5155" i="75"/>
  <c r="H5155" i="75" s="1"/>
  <c r="E5156" i="75"/>
  <c r="H5156" i="75" s="1"/>
  <c r="E5157" i="75"/>
  <c r="H5157" i="75" s="1"/>
  <c r="E5158" i="75"/>
  <c r="H5158" i="75" s="1"/>
  <c r="E5159" i="75"/>
  <c r="H5159" i="75" s="1"/>
  <c r="E5160" i="75"/>
  <c r="H5160" i="75" s="1"/>
  <c r="E5161" i="75"/>
  <c r="H5161" i="75" s="1"/>
  <c r="E5162" i="75"/>
  <c r="H5162" i="75" s="1"/>
  <c r="E5163" i="75"/>
  <c r="H5163" i="75" s="1"/>
  <c r="E5164" i="75"/>
  <c r="H5164" i="75" s="1"/>
  <c r="E5165" i="75"/>
  <c r="H5165" i="75" s="1"/>
  <c r="E5166" i="75"/>
  <c r="H5166" i="75" s="1"/>
  <c r="E5167" i="75"/>
  <c r="H5167" i="75" s="1"/>
  <c r="E5168" i="75"/>
  <c r="H5168" i="75" s="1"/>
  <c r="E5169" i="75"/>
  <c r="H5169" i="75" s="1"/>
  <c r="E5170" i="75"/>
  <c r="H5170" i="75" s="1"/>
  <c r="E5171" i="75"/>
  <c r="H5171" i="75" s="1"/>
  <c r="E5172" i="75"/>
  <c r="H5172" i="75" s="1"/>
  <c r="E5173" i="75"/>
  <c r="H5173" i="75" s="1"/>
  <c r="E5174" i="75"/>
  <c r="H5174" i="75" s="1"/>
  <c r="E5175" i="75"/>
  <c r="H5175" i="75" s="1"/>
  <c r="E5176" i="75"/>
  <c r="H5176" i="75" s="1"/>
  <c r="E5177" i="75"/>
  <c r="H5177" i="75" s="1"/>
  <c r="E5178" i="75"/>
  <c r="H5178" i="75" s="1"/>
  <c r="E5179" i="75"/>
  <c r="H5179" i="75" s="1"/>
  <c r="E5180" i="75"/>
  <c r="H5180" i="75" s="1"/>
  <c r="E5181" i="75"/>
  <c r="H5181" i="75" s="1"/>
  <c r="E5182" i="75"/>
  <c r="H5182" i="75" s="1"/>
  <c r="E5183" i="75"/>
  <c r="H5183" i="75" s="1"/>
  <c r="E5184" i="75"/>
  <c r="H5184" i="75" s="1"/>
  <c r="E5185" i="75"/>
  <c r="H5185" i="75" s="1"/>
  <c r="E5186" i="75"/>
  <c r="H5186" i="75" s="1"/>
  <c r="E5187" i="75"/>
  <c r="H5187" i="75" s="1"/>
  <c r="E5188" i="75"/>
  <c r="H5188" i="75" s="1"/>
  <c r="E5189" i="75"/>
  <c r="H5189" i="75" s="1"/>
  <c r="E5190" i="75"/>
  <c r="H5190" i="75" s="1"/>
  <c r="E5191" i="75"/>
  <c r="H5191" i="75" s="1"/>
  <c r="E5192" i="75"/>
  <c r="H5192" i="75" s="1"/>
  <c r="E5193" i="75"/>
  <c r="H5193" i="75" s="1"/>
  <c r="E5194" i="75"/>
  <c r="H5194" i="75" s="1"/>
  <c r="E5195" i="75"/>
  <c r="H5195" i="75" s="1"/>
  <c r="E5196" i="75"/>
  <c r="H5196" i="75" s="1"/>
  <c r="E5197" i="75"/>
  <c r="H5197" i="75" s="1"/>
  <c r="E5198" i="75"/>
  <c r="H5198" i="75" s="1"/>
  <c r="E5199" i="75"/>
  <c r="H5199" i="75" s="1"/>
  <c r="E5200" i="75"/>
  <c r="H5200" i="75" s="1"/>
  <c r="E5201" i="75"/>
  <c r="H5201" i="75" s="1"/>
  <c r="E5202" i="75"/>
  <c r="H5202" i="75" s="1"/>
  <c r="E5203" i="75"/>
  <c r="H5203" i="75" s="1"/>
  <c r="E5204" i="75"/>
  <c r="H5204" i="75" s="1"/>
  <c r="E5205" i="75"/>
  <c r="H5205" i="75" s="1"/>
  <c r="E5206" i="75"/>
  <c r="H5206" i="75" s="1"/>
  <c r="E5207" i="75"/>
  <c r="H5207" i="75" s="1"/>
  <c r="E5208" i="75"/>
  <c r="H5208" i="75" s="1"/>
  <c r="E5209" i="75"/>
  <c r="H5209" i="75" s="1"/>
  <c r="E5210" i="75"/>
  <c r="H5210" i="75" s="1"/>
  <c r="E5211" i="75"/>
  <c r="H5211" i="75" s="1"/>
  <c r="E5212" i="75"/>
  <c r="H5212" i="75" s="1"/>
  <c r="E5213" i="75"/>
  <c r="H5213" i="75" s="1"/>
  <c r="E5214" i="75"/>
  <c r="H5214" i="75" s="1"/>
  <c r="E5215" i="75"/>
  <c r="H5215" i="75" s="1"/>
  <c r="E5216" i="75"/>
  <c r="H5216" i="75" s="1"/>
  <c r="E5217" i="75"/>
  <c r="H5217" i="75" s="1"/>
  <c r="E5218" i="75"/>
  <c r="H5218" i="75" s="1"/>
  <c r="E5219" i="75"/>
  <c r="H5219" i="75" s="1"/>
  <c r="E5220" i="75"/>
  <c r="H5220" i="75" s="1"/>
  <c r="E5221" i="75"/>
  <c r="H5221" i="75" s="1"/>
  <c r="E5222" i="75"/>
  <c r="H5222" i="75" s="1"/>
  <c r="E5223" i="75"/>
  <c r="H5223" i="75" s="1"/>
  <c r="E5224" i="75"/>
  <c r="H5224" i="75" s="1"/>
  <c r="E5225" i="75"/>
  <c r="H5225" i="75" s="1"/>
  <c r="E5226" i="75"/>
  <c r="H5226" i="75" s="1"/>
  <c r="E5227" i="75"/>
  <c r="H5227" i="75" s="1"/>
  <c r="E5228" i="75"/>
  <c r="H5228" i="75" s="1"/>
  <c r="E5229" i="75"/>
  <c r="H5229" i="75" s="1"/>
  <c r="E5230" i="75"/>
  <c r="H5230" i="75" s="1"/>
  <c r="E5231" i="75"/>
  <c r="H5231" i="75" s="1"/>
  <c r="E5232" i="75"/>
  <c r="H5232" i="75" s="1"/>
  <c r="E5233" i="75"/>
  <c r="H5233" i="75" s="1"/>
  <c r="E5234" i="75"/>
  <c r="H5234" i="75" s="1"/>
  <c r="E5235" i="75"/>
  <c r="H5235" i="75" s="1"/>
  <c r="E5236" i="75"/>
  <c r="H5236" i="75" s="1"/>
  <c r="E5237" i="75"/>
  <c r="H5237" i="75" s="1"/>
  <c r="E5238" i="75"/>
  <c r="H5238" i="75" s="1"/>
  <c r="E5239" i="75"/>
  <c r="H5239" i="75" s="1"/>
  <c r="E5240" i="75"/>
  <c r="H5240" i="75" s="1"/>
  <c r="E5241" i="75"/>
  <c r="H5241" i="75" s="1"/>
  <c r="E5242" i="75"/>
  <c r="H5242" i="75" s="1"/>
  <c r="E5243" i="75"/>
  <c r="H5243" i="75" s="1"/>
  <c r="E5244" i="75"/>
  <c r="H5244" i="75" s="1"/>
  <c r="E5245" i="75"/>
  <c r="H5245" i="75" s="1"/>
  <c r="E5246" i="75"/>
  <c r="H5246" i="75" s="1"/>
  <c r="E5247" i="75"/>
  <c r="H5247" i="75" s="1"/>
  <c r="E5248" i="75"/>
  <c r="H5248" i="75" s="1"/>
  <c r="E5249" i="75"/>
  <c r="H5249" i="75" s="1"/>
  <c r="E5250" i="75"/>
  <c r="H5250" i="75" s="1"/>
  <c r="E5251" i="75"/>
  <c r="H5251" i="75" s="1"/>
  <c r="E5252" i="75"/>
  <c r="H5252" i="75" s="1"/>
  <c r="E5253" i="75"/>
  <c r="H5253" i="75" s="1"/>
  <c r="E5254" i="75"/>
  <c r="H5254" i="75" s="1"/>
  <c r="E5255" i="75"/>
  <c r="H5255" i="75" s="1"/>
  <c r="E5256" i="75"/>
  <c r="H5256" i="75" s="1"/>
  <c r="E5257" i="75"/>
  <c r="H5257" i="75" s="1"/>
  <c r="E5258" i="75"/>
  <c r="H5258" i="75" s="1"/>
  <c r="E5259" i="75"/>
  <c r="H5259" i="75" s="1"/>
  <c r="E5260" i="75"/>
  <c r="H5260" i="75" s="1"/>
  <c r="E5261" i="75"/>
  <c r="H5261" i="75" s="1"/>
  <c r="E5262" i="75"/>
  <c r="H5262" i="75" s="1"/>
  <c r="E5263" i="75"/>
  <c r="H5263" i="75" s="1"/>
  <c r="E5264" i="75"/>
  <c r="H5264" i="75" s="1"/>
  <c r="E5265" i="75"/>
  <c r="H5265" i="75" s="1"/>
  <c r="E5266" i="75"/>
  <c r="H5266" i="75" s="1"/>
  <c r="E5267" i="75"/>
  <c r="H5267" i="75" s="1"/>
  <c r="E5268" i="75"/>
  <c r="H5268" i="75" s="1"/>
  <c r="E5269" i="75"/>
  <c r="H5269" i="75" s="1"/>
  <c r="E5270" i="75"/>
  <c r="H5270" i="75" s="1"/>
  <c r="E5271" i="75"/>
  <c r="H5271" i="75" s="1"/>
  <c r="E5272" i="75"/>
  <c r="H5272" i="75" s="1"/>
  <c r="E5273" i="75"/>
  <c r="H5273" i="75" s="1"/>
  <c r="E5274" i="75"/>
  <c r="H5274" i="75" s="1"/>
  <c r="E5275" i="75"/>
  <c r="H5275" i="75" s="1"/>
  <c r="E5276" i="75"/>
  <c r="H5276" i="75" s="1"/>
  <c r="E5277" i="75"/>
  <c r="H5277" i="75" s="1"/>
  <c r="E5278" i="75"/>
  <c r="H5278" i="75" s="1"/>
  <c r="E5279" i="75"/>
  <c r="H5279" i="75" s="1"/>
  <c r="E5280" i="75"/>
  <c r="H5280" i="75" s="1"/>
  <c r="E5281" i="75"/>
  <c r="H5281" i="75" s="1"/>
  <c r="E5282" i="75"/>
  <c r="H5282" i="75" s="1"/>
  <c r="E5283" i="75"/>
  <c r="H5283" i="75" s="1"/>
  <c r="E5284" i="75"/>
  <c r="H5284" i="75" s="1"/>
  <c r="E5285" i="75"/>
  <c r="H5285" i="75" s="1"/>
  <c r="E5286" i="75"/>
  <c r="H5286" i="75" s="1"/>
  <c r="E5287" i="75"/>
  <c r="H5287" i="75" s="1"/>
  <c r="E5288" i="75"/>
  <c r="H5288" i="75" s="1"/>
  <c r="E5289" i="75"/>
  <c r="H5289" i="75" s="1"/>
  <c r="E5290" i="75"/>
  <c r="H5290" i="75" s="1"/>
  <c r="E5291" i="75"/>
  <c r="H5291" i="75" s="1"/>
  <c r="E5292" i="75"/>
  <c r="H5292" i="75" s="1"/>
  <c r="E5293" i="75"/>
  <c r="H5293" i="75" s="1"/>
  <c r="E5294" i="75"/>
  <c r="H5294" i="75" s="1"/>
  <c r="E5295" i="75"/>
  <c r="H5295" i="75" s="1"/>
  <c r="E5296" i="75"/>
  <c r="H5296" i="75" s="1"/>
  <c r="E5297" i="75"/>
  <c r="H5297" i="75" s="1"/>
  <c r="E5298" i="75"/>
  <c r="H5298" i="75" s="1"/>
  <c r="E5299" i="75"/>
  <c r="H5299" i="75" s="1"/>
  <c r="E5300" i="75"/>
  <c r="H5300" i="75" s="1"/>
  <c r="E5301" i="75"/>
  <c r="H5301" i="75" s="1"/>
  <c r="E5302" i="75"/>
  <c r="H5302" i="75" s="1"/>
  <c r="E5303" i="75"/>
  <c r="H5303" i="75" s="1"/>
  <c r="E5304" i="75"/>
  <c r="H5304" i="75" s="1"/>
  <c r="E5305" i="75"/>
  <c r="H5305" i="75" s="1"/>
  <c r="E5306" i="75"/>
  <c r="H5306" i="75" s="1"/>
  <c r="E5307" i="75"/>
  <c r="H5307" i="75" s="1"/>
  <c r="E5308" i="75"/>
  <c r="H5308" i="75" s="1"/>
  <c r="E5309" i="75"/>
  <c r="H5309" i="75" s="1"/>
  <c r="E5310" i="75"/>
  <c r="H5310" i="75" s="1"/>
  <c r="E5311" i="75"/>
  <c r="H5311" i="75" s="1"/>
  <c r="E5312" i="75"/>
  <c r="H5312" i="75" s="1"/>
  <c r="E5313" i="75"/>
  <c r="H5313" i="75" s="1"/>
  <c r="E5314" i="75"/>
  <c r="H5314" i="75" s="1"/>
  <c r="E5315" i="75"/>
  <c r="H5315" i="75" s="1"/>
  <c r="E5316" i="75"/>
  <c r="H5316" i="75" s="1"/>
  <c r="E5317" i="75"/>
  <c r="H5317" i="75" s="1"/>
  <c r="E5318" i="75"/>
  <c r="H5318" i="75" s="1"/>
  <c r="E5319" i="75"/>
  <c r="H5319" i="75" s="1"/>
  <c r="E5320" i="75"/>
  <c r="H5320" i="75" s="1"/>
  <c r="E5321" i="75"/>
  <c r="H5321" i="75" s="1"/>
  <c r="E5322" i="75"/>
  <c r="H5322" i="75" s="1"/>
  <c r="E5323" i="75"/>
  <c r="H5323" i="75" s="1"/>
  <c r="E5324" i="75"/>
  <c r="H5324" i="75" s="1"/>
  <c r="E5325" i="75"/>
  <c r="H5325" i="75" s="1"/>
  <c r="E5326" i="75"/>
  <c r="H5326" i="75" s="1"/>
  <c r="E5327" i="75"/>
  <c r="H5327" i="75" s="1"/>
  <c r="E5328" i="75"/>
  <c r="H5328" i="75" s="1"/>
  <c r="E5329" i="75"/>
  <c r="H5329" i="75" s="1"/>
  <c r="E5330" i="75"/>
  <c r="H5330" i="75" s="1"/>
  <c r="E5331" i="75"/>
  <c r="H5331" i="75" s="1"/>
  <c r="E5332" i="75"/>
  <c r="H5332" i="75" s="1"/>
  <c r="E5333" i="75"/>
  <c r="H5333" i="75" s="1"/>
  <c r="E5334" i="75"/>
  <c r="H5334" i="75" s="1"/>
  <c r="E5335" i="75"/>
  <c r="H5335" i="75" s="1"/>
  <c r="E5336" i="75"/>
  <c r="H5336" i="75" s="1"/>
  <c r="E5337" i="75"/>
  <c r="H5337" i="75" s="1"/>
  <c r="E5338" i="75"/>
  <c r="H5338" i="75" s="1"/>
  <c r="E5339" i="75"/>
  <c r="H5339" i="75" s="1"/>
  <c r="E5340" i="75"/>
  <c r="H5340" i="75" s="1"/>
  <c r="E5341" i="75"/>
  <c r="H5341" i="75" s="1"/>
  <c r="E5342" i="75"/>
  <c r="H5342" i="75" s="1"/>
  <c r="E5343" i="75"/>
  <c r="H5343" i="75" s="1"/>
  <c r="E5344" i="75"/>
  <c r="H5344" i="75" s="1"/>
  <c r="E5345" i="75"/>
  <c r="H5345" i="75" s="1"/>
  <c r="E5346" i="75"/>
  <c r="H5346" i="75" s="1"/>
  <c r="E5347" i="75"/>
  <c r="H5347" i="75" s="1"/>
  <c r="E5348" i="75"/>
  <c r="H5348" i="75" s="1"/>
  <c r="E5349" i="75"/>
  <c r="H5349" i="75" s="1"/>
  <c r="E5350" i="75"/>
  <c r="H5350" i="75" s="1"/>
  <c r="E5351" i="75"/>
  <c r="H5351" i="75" s="1"/>
  <c r="E5352" i="75"/>
  <c r="H5352" i="75" s="1"/>
  <c r="E5353" i="75"/>
  <c r="H5353" i="75" s="1"/>
  <c r="E5354" i="75"/>
  <c r="H5354" i="75" s="1"/>
  <c r="E5355" i="75"/>
  <c r="H5355" i="75" s="1"/>
  <c r="E5356" i="75"/>
  <c r="H5356" i="75" s="1"/>
  <c r="E5357" i="75"/>
  <c r="H5357" i="75" s="1"/>
  <c r="E5358" i="75"/>
  <c r="H5358" i="75" s="1"/>
  <c r="E5359" i="75"/>
  <c r="H5359" i="75" s="1"/>
  <c r="E5360" i="75"/>
  <c r="H5360" i="75" s="1"/>
  <c r="E5361" i="75"/>
  <c r="H5361" i="75" s="1"/>
  <c r="E5362" i="75"/>
  <c r="H5362" i="75" s="1"/>
  <c r="E5363" i="75"/>
  <c r="H5363" i="75" s="1"/>
  <c r="E5364" i="75"/>
  <c r="H5364" i="75" s="1"/>
  <c r="E5365" i="75"/>
  <c r="H5365" i="75" s="1"/>
  <c r="E5366" i="75"/>
  <c r="H5366" i="75" s="1"/>
  <c r="E5367" i="75"/>
  <c r="H5367" i="75" s="1"/>
  <c r="E5368" i="75"/>
  <c r="H5368" i="75" s="1"/>
  <c r="E5369" i="75"/>
  <c r="H5369" i="75" s="1"/>
  <c r="E5370" i="75"/>
  <c r="H5370" i="75" s="1"/>
  <c r="E5371" i="75"/>
  <c r="H5371" i="75" s="1"/>
  <c r="E5372" i="75"/>
  <c r="H5372" i="75" s="1"/>
  <c r="E5373" i="75"/>
  <c r="H5373" i="75" s="1"/>
  <c r="E5374" i="75"/>
  <c r="H5374" i="75" s="1"/>
  <c r="E5375" i="75"/>
  <c r="H5375" i="75" s="1"/>
  <c r="E5376" i="75"/>
  <c r="H5376" i="75" s="1"/>
  <c r="E5377" i="75"/>
  <c r="H5377" i="75" s="1"/>
  <c r="E5378" i="75"/>
  <c r="H5378" i="75" s="1"/>
  <c r="E5379" i="75"/>
  <c r="H5379" i="75" s="1"/>
  <c r="E5380" i="75"/>
  <c r="H5380" i="75" s="1"/>
  <c r="E5381" i="75"/>
  <c r="H5381" i="75" s="1"/>
  <c r="E5382" i="75"/>
  <c r="H5382" i="75" s="1"/>
  <c r="E5383" i="75"/>
  <c r="H5383" i="75" s="1"/>
  <c r="E5384" i="75"/>
  <c r="H5384" i="75" s="1"/>
  <c r="E5385" i="75"/>
  <c r="H5385" i="75" s="1"/>
  <c r="E5386" i="75"/>
  <c r="H5386" i="75" s="1"/>
  <c r="E5387" i="75"/>
  <c r="H5387" i="75" s="1"/>
  <c r="E5388" i="75"/>
  <c r="H5388" i="75" s="1"/>
  <c r="E5389" i="75"/>
  <c r="H5389" i="75" s="1"/>
  <c r="E5390" i="75"/>
  <c r="H5390" i="75" s="1"/>
  <c r="E5391" i="75"/>
  <c r="H5391" i="75" s="1"/>
  <c r="E5392" i="75"/>
  <c r="H5392" i="75" s="1"/>
  <c r="E5393" i="75"/>
  <c r="H5393" i="75" s="1"/>
  <c r="E5394" i="75"/>
  <c r="H5394" i="75" s="1"/>
  <c r="E5395" i="75"/>
  <c r="H5395" i="75" s="1"/>
  <c r="E5396" i="75"/>
  <c r="H5396" i="75" s="1"/>
  <c r="E5397" i="75"/>
  <c r="H5397" i="75" s="1"/>
  <c r="E5398" i="75"/>
  <c r="H5398" i="75" s="1"/>
  <c r="E5399" i="75"/>
  <c r="H5399" i="75" s="1"/>
  <c r="E5400" i="75"/>
  <c r="H5400" i="75" s="1"/>
  <c r="E5401" i="75"/>
  <c r="H5401" i="75" s="1"/>
  <c r="E4862" i="75"/>
  <c r="H4862" i="75" s="1"/>
  <c r="E4323" i="75"/>
  <c r="H4323" i="75" s="1"/>
  <c r="E4324" i="75"/>
  <c r="H4324" i="75" s="1"/>
  <c r="E4325" i="75"/>
  <c r="H4325" i="75" s="1"/>
  <c r="E4326" i="75"/>
  <c r="H4326" i="75" s="1"/>
  <c r="E4327" i="75"/>
  <c r="H4327" i="75" s="1"/>
  <c r="E4328" i="75"/>
  <c r="H4328" i="75" s="1"/>
  <c r="E4329" i="75"/>
  <c r="H4329" i="75" s="1"/>
  <c r="E4330" i="75"/>
  <c r="H4330" i="75" s="1"/>
  <c r="E4331" i="75"/>
  <c r="H4331" i="75" s="1"/>
  <c r="E4332" i="75"/>
  <c r="H4332" i="75" s="1"/>
  <c r="E4333" i="75"/>
  <c r="H4333" i="75" s="1"/>
  <c r="E4334" i="75"/>
  <c r="H4334" i="75" s="1"/>
  <c r="E4335" i="75"/>
  <c r="H4335" i="75" s="1"/>
  <c r="E4336" i="75"/>
  <c r="H4336" i="75" s="1"/>
  <c r="E4337" i="75"/>
  <c r="H4337" i="75" s="1"/>
  <c r="E4338" i="75"/>
  <c r="H4338" i="75" s="1"/>
  <c r="E4339" i="75"/>
  <c r="H4339" i="75" s="1"/>
  <c r="E4340" i="75"/>
  <c r="H4340" i="75" s="1"/>
  <c r="E4341" i="75"/>
  <c r="H4341" i="75" s="1"/>
  <c r="E4342" i="75"/>
  <c r="H4342" i="75" s="1"/>
  <c r="E4343" i="75"/>
  <c r="H4343" i="75" s="1"/>
  <c r="E4344" i="75"/>
  <c r="H4344" i="75" s="1"/>
  <c r="E4345" i="75"/>
  <c r="H4345" i="75" s="1"/>
  <c r="E4346" i="75"/>
  <c r="H4346" i="75" s="1"/>
  <c r="E4347" i="75"/>
  <c r="H4347" i="75" s="1"/>
  <c r="E4348" i="75"/>
  <c r="H4348" i="75" s="1"/>
  <c r="E4349" i="75"/>
  <c r="H4349" i="75" s="1"/>
  <c r="E4350" i="75"/>
  <c r="H4350" i="75" s="1"/>
  <c r="E4351" i="75"/>
  <c r="H4351" i="75" s="1"/>
  <c r="E4352" i="75"/>
  <c r="H4352" i="75" s="1"/>
  <c r="E4353" i="75"/>
  <c r="H4353" i="75" s="1"/>
  <c r="E4354" i="75"/>
  <c r="H4354" i="75" s="1"/>
  <c r="E4355" i="75"/>
  <c r="H4355" i="75" s="1"/>
  <c r="E4356" i="75"/>
  <c r="H4356" i="75" s="1"/>
  <c r="E4357" i="75"/>
  <c r="H4357" i="75" s="1"/>
  <c r="E4358" i="75"/>
  <c r="H4358" i="75" s="1"/>
  <c r="E4359" i="75"/>
  <c r="H4359" i="75" s="1"/>
  <c r="E4360" i="75"/>
  <c r="H4360" i="75" s="1"/>
  <c r="E4361" i="75"/>
  <c r="H4361" i="75" s="1"/>
  <c r="E4362" i="75"/>
  <c r="H4362" i="75" s="1"/>
  <c r="E4363" i="75"/>
  <c r="H4363" i="75" s="1"/>
  <c r="E4364" i="75"/>
  <c r="H4364" i="75" s="1"/>
  <c r="E4365" i="75"/>
  <c r="H4365" i="75" s="1"/>
  <c r="E4366" i="75"/>
  <c r="H4366" i="75" s="1"/>
  <c r="E4367" i="75"/>
  <c r="H4367" i="75" s="1"/>
  <c r="E4368" i="75"/>
  <c r="H4368" i="75" s="1"/>
  <c r="E4369" i="75"/>
  <c r="H4369" i="75" s="1"/>
  <c r="E4370" i="75"/>
  <c r="H4370" i="75" s="1"/>
  <c r="E4371" i="75"/>
  <c r="H4371" i="75" s="1"/>
  <c r="E4372" i="75"/>
  <c r="H4372" i="75" s="1"/>
  <c r="E4373" i="75"/>
  <c r="H4373" i="75" s="1"/>
  <c r="E4374" i="75"/>
  <c r="H4374" i="75" s="1"/>
  <c r="E4375" i="75"/>
  <c r="H4375" i="75" s="1"/>
  <c r="E4376" i="75"/>
  <c r="H4376" i="75" s="1"/>
  <c r="E4377" i="75"/>
  <c r="H4377" i="75" s="1"/>
  <c r="E4378" i="75"/>
  <c r="H4378" i="75" s="1"/>
  <c r="E4379" i="75"/>
  <c r="H4379" i="75" s="1"/>
  <c r="E4380" i="75"/>
  <c r="H4380" i="75" s="1"/>
  <c r="E4381" i="75"/>
  <c r="H4381" i="75" s="1"/>
  <c r="E4382" i="75"/>
  <c r="H4382" i="75" s="1"/>
  <c r="E4383" i="75"/>
  <c r="H4383" i="75" s="1"/>
  <c r="E4384" i="75"/>
  <c r="H4384" i="75" s="1"/>
  <c r="E4385" i="75"/>
  <c r="H4385" i="75" s="1"/>
  <c r="E4386" i="75"/>
  <c r="H4386" i="75" s="1"/>
  <c r="E4387" i="75"/>
  <c r="H4387" i="75" s="1"/>
  <c r="E4388" i="75"/>
  <c r="H4388" i="75" s="1"/>
  <c r="E4389" i="75"/>
  <c r="H4389" i="75" s="1"/>
  <c r="E4390" i="75"/>
  <c r="H4390" i="75" s="1"/>
  <c r="E4391" i="75"/>
  <c r="H4391" i="75" s="1"/>
  <c r="E4392" i="75"/>
  <c r="H4392" i="75" s="1"/>
  <c r="E4393" i="75"/>
  <c r="H4393" i="75" s="1"/>
  <c r="E4394" i="75"/>
  <c r="H4394" i="75" s="1"/>
  <c r="E4395" i="75"/>
  <c r="H4395" i="75" s="1"/>
  <c r="E4396" i="75"/>
  <c r="H4396" i="75" s="1"/>
  <c r="E4397" i="75"/>
  <c r="H4397" i="75" s="1"/>
  <c r="E4398" i="75"/>
  <c r="H4398" i="75" s="1"/>
  <c r="E4399" i="75"/>
  <c r="H4399" i="75" s="1"/>
  <c r="E4400" i="75"/>
  <c r="H4400" i="75" s="1"/>
  <c r="E4401" i="75"/>
  <c r="H4401" i="75" s="1"/>
  <c r="E4402" i="75"/>
  <c r="H4402" i="75" s="1"/>
  <c r="E4403" i="75"/>
  <c r="H4403" i="75" s="1"/>
  <c r="E4404" i="75"/>
  <c r="H4404" i="75" s="1"/>
  <c r="E4405" i="75"/>
  <c r="H4405" i="75" s="1"/>
  <c r="E4406" i="75"/>
  <c r="H4406" i="75" s="1"/>
  <c r="E4407" i="75"/>
  <c r="H4407" i="75" s="1"/>
  <c r="E4408" i="75"/>
  <c r="H4408" i="75" s="1"/>
  <c r="E4409" i="75"/>
  <c r="H4409" i="75" s="1"/>
  <c r="E4410" i="75"/>
  <c r="H4410" i="75" s="1"/>
  <c r="E4411" i="75"/>
  <c r="H4411" i="75" s="1"/>
  <c r="E4412" i="75"/>
  <c r="H4412" i="75" s="1"/>
  <c r="E4413" i="75"/>
  <c r="H4413" i="75" s="1"/>
  <c r="E4414" i="75"/>
  <c r="H4414" i="75" s="1"/>
  <c r="E4415" i="75"/>
  <c r="H4415" i="75" s="1"/>
  <c r="E4416" i="75"/>
  <c r="H4416" i="75" s="1"/>
  <c r="E4417" i="75"/>
  <c r="H4417" i="75" s="1"/>
  <c r="E4418" i="75"/>
  <c r="H4418" i="75" s="1"/>
  <c r="E4419" i="75"/>
  <c r="H4419" i="75" s="1"/>
  <c r="E4420" i="75"/>
  <c r="H4420" i="75" s="1"/>
  <c r="E4421" i="75"/>
  <c r="H4421" i="75" s="1"/>
  <c r="E4422" i="75"/>
  <c r="H4422" i="75" s="1"/>
  <c r="E4423" i="75"/>
  <c r="H4423" i="75" s="1"/>
  <c r="E4424" i="75"/>
  <c r="H4424" i="75" s="1"/>
  <c r="E4425" i="75"/>
  <c r="H4425" i="75" s="1"/>
  <c r="E4426" i="75"/>
  <c r="H4426" i="75" s="1"/>
  <c r="E4427" i="75"/>
  <c r="H4427" i="75" s="1"/>
  <c r="E4428" i="75"/>
  <c r="H4428" i="75" s="1"/>
  <c r="E4429" i="75"/>
  <c r="H4429" i="75" s="1"/>
  <c r="E4430" i="75"/>
  <c r="H4430" i="75" s="1"/>
  <c r="E4431" i="75"/>
  <c r="H4431" i="75" s="1"/>
  <c r="E4432" i="75"/>
  <c r="H4432" i="75" s="1"/>
  <c r="E4433" i="75"/>
  <c r="H4433" i="75" s="1"/>
  <c r="E4434" i="75"/>
  <c r="H4434" i="75" s="1"/>
  <c r="E4435" i="75"/>
  <c r="H4435" i="75" s="1"/>
  <c r="E4436" i="75"/>
  <c r="H4436" i="75" s="1"/>
  <c r="E4437" i="75"/>
  <c r="H4437" i="75" s="1"/>
  <c r="E4438" i="75"/>
  <c r="H4438" i="75" s="1"/>
  <c r="E4439" i="75"/>
  <c r="H4439" i="75" s="1"/>
  <c r="E4440" i="75"/>
  <c r="H4440" i="75" s="1"/>
  <c r="E4441" i="75"/>
  <c r="H4441" i="75" s="1"/>
  <c r="E4442" i="75"/>
  <c r="H4442" i="75" s="1"/>
  <c r="E4443" i="75"/>
  <c r="H4443" i="75" s="1"/>
  <c r="E4444" i="75"/>
  <c r="H4444" i="75" s="1"/>
  <c r="E4445" i="75"/>
  <c r="H4445" i="75" s="1"/>
  <c r="E4446" i="75"/>
  <c r="H4446" i="75" s="1"/>
  <c r="E4447" i="75"/>
  <c r="H4447" i="75" s="1"/>
  <c r="E4448" i="75"/>
  <c r="H4448" i="75" s="1"/>
  <c r="E4449" i="75"/>
  <c r="H4449" i="75" s="1"/>
  <c r="E4450" i="75"/>
  <c r="H4450" i="75" s="1"/>
  <c r="E4451" i="75"/>
  <c r="H4451" i="75" s="1"/>
  <c r="E4452" i="75"/>
  <c r="H4452" i="75" s="1"/>
  <c r="E4453" i="75"/>
  <c r="H4453" i="75" s="1"/>
  <c r="E4454" i="75"/>
  <c r="H4454" i="75" s="1"/>
  <c r="E4455" i="75"/>
  <c r="H4455" i="75" s="1"/>
  <c r="E4456" i="75"/>
  <c r="H4456" i="75" s="1"/>
  <c r="E4457" i="75"/>
  <c r="H4457" i="75" s="1"/>
  <c r="E4458" i="75"/>
  <c r="H4458" i="75" s="1"/>
  <c r="E4459" i="75"/>
  <c r="H4459" i="75" s="1"/>
  <c r="E4460" i="75"/>
  <c r="H4460" i="75" s="1"/>
  <c r="E4461" i="75"/>
  <c r="H4461" i="75" s="1"/>
  <c r="E4462" i="75"/>
  <c r="H4462" i="75" s="1"/>
  <c r="E4463" i="75"/>
  <c r="H4463" i="75" s="1"/>
  <c r="E4464" i="75"/>
  <c r="H4464" i="75" s="1"/>
  <c r="E4465" i="75"/>
  <c r="H4465" i="75" s="1"/>
  <c r="E4466" i="75"/>
  <c r="H4466" i="75" s="1"/>
  <c r="E4467" i="75"/>
  <c r="H4467" i="75" s="1"/>
  <c r="E4468" i="75"/>
  <c r="H4468" i="75" s="1"/>
  <c r="E4469" i="75"/>
  <c r="H4469" i="75" s="1"/>
  <c r="E4470" i="75"/>
  <c r="H4470" i="75" s="1"/>
  <c r="E4471" i="75"/>
  <c r="H4471" i="75" s="1"/>
  <c r="E4472" i="75"/>
  <c r="H4472" i="75" s="1"/>
  <c r="E4473" i="75"/>
  <c r="H4473" i="75" s="1"/>
  <c r="E4474" i="75"/>
  <c r="H4474" i="75" s="1"/>
  <c r="E4475" i="75"/>
  <c r="H4475" i="75" s="1"/>
  <c r="E4476" i="75"/>
  <c r="H4476" i="75" s="1"/>
  <c r="E4477" i="75"/>
  <c r="H4477" i="75" s="1"/>
  <c r="E4478" i="75"/>
  <c r="H4478" i="75" s="1"/>
  <c r="E4479" i="75"/>
  <c r="H4479" i="75" s="1"/>
  <c r="E4480" i="75"/>
  <c r="H4480" i="75" s="1"/>
  <c r="E4481" i="75"/>
  <c r="H4481" i="75" s="1"/>
  <c r="E4482" i="75"/>
  <c r="H4482" i="75" s="1"/>
  <c r="E4483" i="75"/>
  <c r="H4483" i="75" s="1"/>
  <c r="E4484" i="75"/>
  <c r="H4484" i="75" s="1"/>
  <c r="E4485" i="75"/>
  <c r="H4485" i="75" s="1"/>
  <c r="E4486" i="75"/>
  <c r="H4486" i="75" s="1"/>
  <c r="E4487" i="75"/>
  <c r="H4487" i="75" s="1"/>
  <c r="E4488" i="75"/>
  <c r="H4488" i="75" s="1"/>
  <c r="E4489" i="75"/>
  <c r="H4489" i="75" s="1"/>
  <c r="E4490" i="75"/>
  <c r="H4490" i="75" s="1"/>
  <c r="E4491" i="75"/>
  <c r="H4491" i="75" s="1"/>
  <c r="E4492" i="75"/>
  <c r="H4492" i="75" s="1"/>
  <c r="E4493" i="75"/>
  <c r="H4493" i="75" s="1"/>
  <c r="E4494" i="75"/>
  <c r="H4494" i="75" s="1"/>
  <c r="E4495" i="75"/>
  <c r="H4495" i="75" s="1"/>
  <c r="E4496" i="75"/>
  <c r="H4496" i="75" s="1"/>
  <c r="E4497" i="75"/>
  <c r="H4497" i="75" s="1"/>
  <c r="E4498" i="75"/>
  <c r="H4498" i="75" s="1"/>
  <c r="E4499" i="75"/>
  <c r="H4499" i="75" s="1"/>
  <c r="E4500" i="75"/>
  <c r="H4500" i="75" s="1"/>
  <c r="E4501" i="75"/>
  <c r="H4501" i="75" s="1"/>
  <c r="E4502" i="75"/>
  <c r="H4502" i="75" s="1"/>
  <c r="E4503" i="75"/>
  <c r="H4503" i="75" s="1"/>
  <c r="E4504" i="75"/>
  <c r="H4504" i="75" s="1"/>
  <c r="E4505" i="75"/>
  <c r="H4505" i="75" s="1"/>
  <c r="E4506" i="75"/>
  <c r="H4506" i="75" s="1"/>
  <c r="E4507" i="75"/>
  <c r="H4507" i="75" s="1"/>
  <c r="E4508" i="75"/>
  <c r="H4508" i="75" s="1"/>
  <c r="E4509" i="75"/>
  <c r="H4509" i="75" s="1"/>
  <c r="E4510" i="75"/>
  <c r="H4510" i="75" s="1"/>
  <c r="E4511" i="75"/>
  <c r="H4511" i="75" s="1"/>
  <c r="E4512" i="75"/>
  <c r="H4512" i="75" s="1"/>
  <c r="E4513" i="75"/>
  <c r="H4513" i="75" s="1"/>
  <c r="E4514" i="75"/>
  <c r="H4514" i="75" s="1"/>
  <c r="E4515" i="75"/>
  <c r="H4515" i="75" s="1"/>
  <c r="E4516" i="75"/>
  <c r="H4516" i="75" s="1"/>
  <c r="E4517" i="75"/>
  <c r="H4517" i="75" s="1"/>
  <c r="E4518" i="75"/>
  <c r="H4518" i="75" s="1"/>
  <c r="E4519" i="75"/>
  <c r="H4519" i="75" s="1"/>
  <c r="E4520" i="75"/>
  <c r="H4520" i="75" s="1"/>
  <c r="E4521" i="75"/>
  <c r="H4521" i="75" s="1"/>
  <c r="E4522" i="75"/>
  <c r="H4522" i="75" s="1"/>
  <c r="E4523" i="75"/>
  <c r="H4523" i="75" s="1"/>
  <c r="E4524" i="75"/>
  <c r="H4524" i="75" s="1"/>
  <c r="E4525" i="75"/>
  <c r="H4525" i="75" s="1"/>
  <c r="E4526" i="75"/>
  <c r="H4526" i="75" s="1"/>
  <c r="E4527" i="75"/>
  <c r="H4527" i="75" s="1"/>
  <c r="E4528" i="75"/>
  <c r="H4528" i="75" s="1"/>
  <c r="E4529" i="75"/>
  <c r="H4529" i="75" s="1"/>
  <c r="E4530" i="75"/>
  <c r="H4530" i="75" s="1"/>
  <c r="E4531" i="75"/>
  <c r="H4531" i="75" s="1"/>
  <c r="E4532" i="75"/>
  <c r="H4532" i="75" s="1"/>
  <c r="E4533" i="75"/>
  <c r="H4533" i="75" s="1"/>
  <c r="E4534" i="75"/>
  <c r="H4534" i="75" s="1"/>
  <c r="E4535" i="75"/>
  <c r="H4535" i="75" s="1"/>
  <c r="E4536" i="75"/>
  <c r="H4536" i="75" s="1"/>
  <c r="E4537" i="75"/>
  <c r="H4537" i="75" s="1"/>
  <c r="E4538" i="75"/>
  <c r="H4538" i="75" s="1"/>
  <c r="E4539" i="75"/>
  <c r="H4539" i="75" s="1"/>
  <c r="E4540" i="75"/>
  <c r="H4540" i="75" s="1"/>
  <c r="E4541" i="75"/>
  <c r="H4541" i="75" s="1"/>
  <c r="E4542" i="75"/>
  <c r="H4542" i="75" s="1"/>
  <c r="E4543" i="75"/>
  <c r="H4543" i="75" s="1"/>
  <c r="E4544" i="75"/>
  <c r="H4544" i="75" s="1"/>
  <c r="E4545" i="75"/>
  <c r="H4545" i="75" s="1"/>
  <c r="E4546" i="75"/>
  <c r="H4546" i="75" s="1"/>
  <c r="E4547" i="75"/>
  <c r="H4547" i="75" s="1"/>
  <c r="E4548" i="75"/>
  <c r="H4548" i="75" s="1"/>
  <c r="E4549" i="75"/>
  <c r="H4549" i="75" s="1"/>
  <c r="E4550" i="75"/>
  <c r="H4550" i="75" s="1"/>
  <c r="E4551" i="75"/>
  <c r="H4551" i="75" s="1"/>
  <c r="E4552" i="75"/>
  <c r="H4552" i="75" s="1"/>
  <c r="E4553" i="75"/>
  <c r="H4553" i="75" s="1"/>
  <c r="E4554" i="75"/>
  <c r="H4554" i="75" s="1"/>
  <c r="E4555" i="75"/>
  <c r="H4555" i="75" s="1"/>
  <c r="E4556" i="75"/>
  <c r="H4556" i="75" s="1"/>
  <c r="E4557" i="75"/>
  <c r="H4557" i="75" s="1"/>
  <c r="E4558" i="75"/>
  <c r="H4558" i="75" s="1"/>
  <c r="E4559" i="75"/>
  <c r="H4559" i="75" s="1"/>
  <c r="E4560" i="75"/>
  <c r="H4560" i="75" s="1"/>
  <c r="E4561" i="75"/>
  <c r="H4561" i="75" s="1"/>
  <c r="E4562" i="75"/>
  <c r="H4562" i="75" s="1"/>
  <c r="E4563" i="75"/>
  <c r="H4563" i="75" s="1"/>
  <c r="E4564" i="75"/>
  <c r="H4564" i="75" s="1"/>
  <c r="E4565" i="75"/>
  <c r="H4565" i="75" s="1"/>
  <c r="E4566" i="75"/>
  <c r="H4566" i="75" s="1"/>
  <c r="E4567" i="75"/>
  <c r="H4567" i="75" s="1"/>
  <c r="E4568" i="75"/>
  <c r="H4568" i="75" s="1"/>
  <c r="E4569" i="75"/>
  <c r="H4569" i="75" s="1"/>
  <c r="E4570" i="75"/>
  <c r="H4570" i="75" s="1"/>
  <c r="E4571" i="75"/>
  <c r="H4571" i="75" s="1"/>
  <c r="E4572" i="75"/>
  <c r="H4572" i="75" s="1"/>
  <c r="E4573" i="75"/>
  <c r="H4573" i="75" s="1"/>
  <c r="E4574" i="75"/>
  <c r="H4574" i="75" s="1"/>
  <c r="E4575" i="75"/>
  <c r="H4575" i="75" s="1"/>
  <c r="E4576" i="75"/>
  <c r="H4576" i="75" s="1"/>
  <c r="E4577" i="75"/>
  <c r="H4577" i="75" s="1"/>
  <c r="E4578" i="75"/>
  <c r="H4578" i="75" s="1"/>
  <c r="E4579" i="75"/>
  <c r="H4579" i="75" s="1"/>
  <c r="E4580" i="75"/>
  <c r="H4580" i="75" s="1"/>
  <c r="E4581" i="75"/>
  <c r="H4581" i="75" s="1"/>
  <c r="E4582" i="75"/>
  <c r="H4582" i="75" s="1"/>
  <c r="E4583" i="75"/>
  <c r="H4583" i="75" s="1"/>
  <c r="E4584" i="75"/>
  <c r="H4584" i="75" s="1"/>
  <c r="E4585" i="75"/>
  <c r="H4585" i="75" s="1"/>
  <c r="E4586" i="75"/>
  <c r="H4586" i="75" s="1"/>
  <c r="E4587" i="75"/>
  <c r="H4587" i="75" s="1"/>
  <c r="E4588" i="75"/>
  <c r="H4588" i="75" s="1"/>
  <c r="E4589" i="75"/>
  <c r="H4589" i="75" s="1"/>
  <c r="E4590" i="75"/>
  <c r="H4590" i="75" s="1"/>
  <c r="E4591" i="75"/>
  <c r="H4591" i="75" s="1"/>
  <c r="E4592" i="75"/>
  <c r="H4592" i="75" s="1"/>
  <c r="E4593" i="75"/>
  <c r="H4593" i="75" s="1"/>
  <c r="E4594" i="75"/>
  <c r="H4594" i="75" s="1"/>
  <c r="E4595" i="75"/>
  <c r="H4595" i="75" s="1"/>
  <c r="E4596" i="75"/>
  <c r="H4596" i="75" s="1"/>
  <c r="E4597" i="75"/>
  <c r="H4597" i="75" s="1"/>
  <c r="E4598" i="75"/>
  <c r="H4598" i="75" s="1"/>
  <c r="E4599" i="75"/>
  <c r="H4599" i="75" s="1"/>
  <c r="E4600" i="75"/>
  <c r="H4600" i="75" s="1"/>
  <c r="E4601" i="75"/>
  <c r="H4601" i="75" s="1"/>
  <c r="E4602" i="75"/>
  <c r="H4602" i="75" s="1"/>
  <c r="E4603" i="75"/>
  <c r="H4603" i="75" s="1"/>
  <c r="E4604" i="75"/>
  <c r="H4604" i="75" s="1"/>
  <c r="E4605" i="75"/>
  <c r="H4605" i="75" s="1"/>
  <c r="E4606" i="75"/>
  <c r="H4606" i="75" s="1"/>
  <c r="E4607" i="75"/>
  <c r="H4607" i="75" s="1"/>
  <c r="E4608" i="75"/>
  <c r="H4608" i="75" s="1"/>
  <c r="E4609" i="75"/>
  <c r="H4609" i="75" s="1"/>
  <c r="E4610" i="75"/>
  <c r="H4610" i="75" s="1"/>
  <c r="E4611" i="75"/>
  <c r="H4611" i="75" s="1"/>
  <c r="E4612" i="75"/>
  <c r="H4612" i="75" s="1"/>
  <c r="E4613" i="75"/>
  <c r="H4613" i="75" s="1"/>
  <c r="E4614" i="75"/>
  <c r="H4614" i="75" s="1"/>
  <c r="E4615" i="75"/>
  <c r="H4615" i="75" s="1"/>
  <c r="E4616" i="75"/>
  <c r="H4616" i="75" s="1"/>
  <c r="E4617" i="75"/>
  <c r="H4617" i="75" s="1"/>
  <c r="E4618" i="75"/>
  <c r="H4618" i="75" s="1"/>
  <c r="E4619" i="75"/>
  <c r="H4619" i="75" s="1"/>
  <c r="E4620" i="75"/>
  <c r="H4620" i="75" s="1"/>
  <c r="E4621" i="75"/>
  <c r="H4621" i="75" s="1"/>
  <c r="E4622" i="75"/>
  <c r="H4622" i="75" s="1"/>
  <c r="E4623" i="75"/>
  <c r="H4623" i="75" s="1"/>
  <c r="E4624" i="75"/>
  <c r="H4624" i="75" s="1"/>
  <c r="E4625" i="75"/>
  <c r="H4625" i="75" s="1"/>
  <c r="E4626" i="75"/>
  <c r="H4626" i="75" s="1"/>
  <c r="E4627" i="75"/>
  <c r="H4627" i="75" s="1"/>
  <c r="E4628" i="75"/>
  <c r="H4628" i="75" s="1"/>
  <c r="E4629" i="75"/>
  <c r="H4629" i="75" s="1"/>
  <c r="E4630" i="75"/>
  <c r="H4630" i="75" s="1"/>
  <c r="E4631" i="75"/>
  <c r="H4631" i="75" s="1"/>
  <c r="E4632" i="75"/>
  <c r="H4632" i="75" s="1"/>
  <c r="E4633" i="75"/>
  <c r="H4633" i="75" s="1"/>
  <c r="E4634" i="75"/>
  <c r="H4634" i="75" s="1"/>
  <c r="E4635" i="75"/>
  <c r="H4635" i="75" s="1"/>
  <c r="E4636" i="75"/>
  <c r="H4636" i="75" s="1"/>
  <c r="E4637" i="75"/>
  <c r="H4637" i="75" s="1"/>
  <c r="E4638" i="75"/>
  <c r="H4638" i="75" s="1"/>
  <c r="E4639" i="75"/>
  <c r="H4639" i="75" s="1"/>
  <c r="E4640" i="75"/>
  <c r="H4640" i="75" s="1"/>
  <c r="E4641" i="75"/>
  <c r="H4641" i="75" s="1"/>
  <c r="E4642" i="75"/>
  <c r="H4642" i="75" s="1"/>
  <c r="E4643" i="75"/>
  <c r="H4643" i="75" s="1"/>
  <c r="E4644" i="75"/>
  <c r="H4644" i="75" s="1"/>
  <c r="E4645" i="75"/>
  <c r="H4645" i="75" s="1"/>
  <c r="E4646" i="75"/>
  <c r="H4646" i="75" s="1"/>
  <c r="E4647" i="75"/>
  <c r="H4647" i="75" s="1"/>
  <c r="E4648" i="75"/>
  <c r="H4648" i="75" s="1"/>
  <c r="E4649" i="75"/>
  <c r="H4649" i="75" s="1"/>
  <c r="E4650" i="75"/>
  <c r="H4650" i="75" s="1"/>
  <c r="E4651" i="75"/>
  <c r="H4651" i="75" s="1"/>
  <c r="E4652" i="75"/>
  <c r="H4652" i="75" s="1"/>
  <c r="E4653" i="75"/>
  <c r="H4653" i="75" s="1"/>
  <c r="E4654" i="75"/>
  <c r="H4654" i="75" s="1"/>
  <c r="E4655" i="75"/>
  <c r="H4655" i="75" s="1"/>
  <c r="E4656" i="75"/>
  <c r="H4656" i="75" s="1"/>
  <c r="E4657" i="75"/>
  <c r="H4657" i="75" s="1"/>
  <c r="E4658" i="75"/>
  <c r="H4658" i="75" s="1"/>
  <c r="E4659" i="75"/>
  <c r="H4659" i="75" s="1"/>
  <c r="E4660" i="75"/>
  <c r="H4660" i="75" s="1"/>
  <c r="E4661" i="75"/>
  <c r="H4661" i="75" s="1"/>
  <c r="E4662" i="75"/>
  <c r="H4662" i="75" s="1"/>
  <c r="E4663" i="75"/>
  <c r="H4663" i="75" s="1"/>
  <c r="E4664" i="75"/>
  <c r="H4664" i="75" s="1"/>
  <c r="E4665" i="75"/>
  <c r="H4665" i="75" s="1"/>
  <c r="E4666" i="75"/>
  <c r="H4666" i="75" s="1"/>
  <c r="E4667" i="75"/>
  <c r="H4667" i="75" s="1"/>
  <c r="E4668" i="75"/>
  <c r="H4668" i="75" s="1"/>
  <c r="E4669" i="75"/>
  <c r="H4669" i="75" s="1"/>
  <c r="E4670" i="75"/>
  <c r="H4670" i="75" s="1"/>
  <c r="E4671" i="75"/>
  <c r="H4671" i="75" s="1"/>
  <c r="E4672" i="75"/>
  <c r="H4672" i="75" s="1"/>
  <c r="E4673" i="75"/>
  <c r="H4673" i="75" s="1"/>
  <c r="E4674" i="75"/>
  <c r="H4674" i="75" s="1"/>
  <c r="E4675" i="75"/>
  <c r="H4675" i="75" s="1"/>
  <c r="E4676" i="75"/>
  <c r="H4676" i="75" s="1"/>
  <c r="E4677" i="75"/>
  <c r="H4677" i="75" s="1"/>
  <c r="E4678" i="75"/>
  <c r="H4678" i="75" s="1"/>
  <c r="E4679" i="75"/>
  <c r="H4679" i="75" s="1"/>
  <c r="E4680" i="75"/>
  <c r="H4680" i="75" s="1"/>
  <c r="E4681" i="75"/>
  <c r="H4681" i="75" s="1"/>
  <c r="E4682" i="75"/>
  <c r="H4682" i="75" s="1"/>
  <c r="E4683" i="75"/>
  <c r="H4683" i="75" s="1"/>
  <c r="E4684" i="75"/>
  <c r="H4684" i="75" s="1"/>
  <c r="E4685" i="75"/>
  <c r="H4685" i="75" s="1"/>
  <c r="E4686" i="75"/>
  <c r="H4686" i="75" s="1"/>
  <c r="E4687" i="75"/>
  <c r="H4687" i="75" s="1"/>
  <c r="E4688" i="75"/>
  <c r="H4688" i="75" s="1"/>
  <c r="E4689" i="75"/>
  <c r="H4689" i="75" s="1"/>
  <c r="E4690" i="75"/>
  <c r="H4690" i="75" s="1"/>
  <c r="E4691" i="75"/>
  <c r="H4691" i="75" s="1"/>
  <c r="E4692" i="75"/>
  <c r="H4692" i="75" s="1"/>
  <c r="E4693" i="75"/>
  <c r="H4693" i="75" s="1"/>
  <c r="E4694" i="75"/>
  <c r="H4694" i="75" s="1"/>
  <c r="E4695" i="75"/>
  <c r="H4695" i="75" s="1"/>
  <c r="E4696" i="75"/>
  <c r="H4696" i="75" s="1"/>
  <c r="E4697" i="75"/>
  <c r="H4697" i="75" s="1"/>
  <c r="E4698" i="75"/>
  <c r="H4698" i="75" s="1"/>
  <c r="E4699" i="75"/>
  <c r="H4699" i="75" s="1"/>
  <c r="E4700" i="75"/>
  <c r="H4700" i="75" s="1"/>
  <c r="E4701" i="75"/>
  <c r="H4701" i="75" s="1"/>
  <c r="E4702" i="75"/>
  <c r="H4702" i="75" s="1"/>
  <c r="E4703" i="75"/>
  <c r="H4703" i="75" s="1"/>
  <c r="E4704" i="75"/>
  <c r="H4704" i="75" s="1"/>
  <c r="E4705" i="75"/>
  <c r="H4705" i="75" s="1"/>
  <c r="E4706" i="75"/>
  <c r="H4706" i="75" s="1"/>
  <c r="E4707" i="75"/>
  <c r="H4707" i="75" s="1"/>
  <c r="E4708" i="75"/>
  <c r="H4708" i="75" s="1"/>
  <c r="E4709" i="75"/>
  <c r="H4709" i="75" s="1"/>
  <c r="E4710" i="75"/>
  <c r="H4710" i="75" s="1"/>
  <c r="E4711" i="75"/>
  <c r="H4711" i="75" s="1"/>
  <c r="E4712" i="75"/>
  <c r="H4712" i="75" s="1"/>
  <c r="E4713" i="75"/>
  <c r="H4713" i="75" s="1"/>
  <c r="E4714" i="75"/>
  <c r="H4714" i="75" s="1"/>
  <c r="E4715" i="75"/>
  <c r="H4715" i="75" s="1"/>
  <c r="E4716" i="75"/>
  <c r="H4716" i="75" s="1"/>
  <c r="E4717" i="75"/>
  <c r="H4717" i="75" s="1"/>
  <c r="E4718" i="75"/>
  <c r="H4718" i="75" s="1"/>
  <c r="E4719" i="75"/>
  <c r="H4719" i="75" s="1"/>
  <c r="E4720" i="75"/>
  <c r="H4720" i="75" s="1"/>
  <c r="E4721" i="75"/>
  <c r="H4721" i="75" s="1"/>
  <c r="E4722" i="75"/>
  <c r="H4722" i="75" s="1"/>
  <c r="E4723" i="75"/>
  <c r="H4723" i="75" s="1"/>
  <c r="E4724" i="75"/>
  <c r="H4724" i="75" s="1"/>
  <c r="E4725" i="75"/>
  <c r="H4725" i="75" s="1"/>
  <c r="E4726" i="75"/>
  <c r="H4726" i="75" s="1"/>
  <c r="E4727" i="75"/>
  <c r="H4727" i="75" s="1"/>
  <c r="E4728" i="75"/>
  <c r="H4728" i="75" s="1"/>
  <c r="E4729" i="75"/>
  <c r="H4729" i="75" s="1"/>
  <c r="E4730" i="75"/>
  <c r="H4730" i="75" s="1"/>
  <c r="E4731" i="75"/>
  <c r="H4731" i="75" s="1"/>
  <c r="E4732" i="75"/>
  <c r="H4732" i="75" s="1"/>
  <c r="E4733" i="75"/>
  <c r="H4733" i="75" s="1"/>
  <c r="E4734" i="75"/>
  <c r="H4734" i="75" s="1"/>
  <c r="E4735" i="75"/>
  <c r="H4735" i="75" s="1"/>
  <c r="E4736" i="75"/>
  <c r="H4736" i="75" s="1"/>
  <c r="E4737" i="75"/>
  <c r="H4737" i="75" s="1"/>
  <c r="E4738" i="75"/>
  <c r="H4738" i="75" s="1"/>
  <c r="E4739" i="75"/>
  <c r="H4739" i="75" s="1"/>
  <c r="E4740" i="75"/>
  <c r="H4740" i="75" s="1"/>
  <c r="E4741" i="75"/>
  <c r="H4741" i="75" s="1"/>
  <c r="E4742" i="75"/>
  <c r="H4742" i="75" s="1"/>
  <c r="E4743" i="75"/>
  <c r="H4743" i="75" s="1"/>
  <c r="E4744" i="75"/>
  <c r="H4744" i="75" s="1"/>
  <c r="E4745" i="75"/>
  <c r="H4745" i="75" s="1"/>
  <c r="E4746" i="75"/>
  <c r="H4746" i="75" s="1"/>
  <c r="E4747" i="75"/>
  <c r="H4747" i="75" s="1"/>
  <c r="E4748" i="75"/>
  <c r="H4748" i="75" s="1"/>
  <c r="E4749" i="75"/>
  <c r="H4749" i="75" s="1"/>
  <c r="E4750" i="75"/>
  <c r="H4750" i="75" s="1"/>
  <c r="E4751" i="75"/>
  <c r="H4751" i="75" s="1"/>
  <c r="E4752" i="75"/>
  <c r="H4752" i="75" s="1"/>
  <c r="E4753" i="75"/>
  <c r="H4753" i="75" s="1"/>
  <c r="E4754" i="75"/>
  <c r="H4754" i="75" s="1"/>
  <c r="E4755" i="75"/>
  <c r="H4755" i="75" s="1"/>
  <c r="E4756" i="75"/>
  <c r="H4756" i="75" s="1"/>
  <c r="E4757" i="75"/>
  <c r="H4757" i="75" s="1"/>
  <c r="E4758" i="75"/>
  <c r="H4758" i="75" s="1"/>
  <c r="E4759" i="75"/>
  <c r="H4759" i="75" s="1"/>
  <c r="E4760" i="75"/>
  <c r="H4760" i="75" s="1"/>
  <c r="E4761" i="75"/>
  <c r="H4761" i="75" s="1"/>
  <c r="E4762" i="75"/>
  <c r="H4762" i="75" s="1"/>
  <c r="E4763" i="75"/>
  <c r="H4763" i="75" s="1"/>
  <c r="E4764" i="75"/>
  <c r="H4764" i="75" s="1"/>
  <c r="E4765" i="75"/>
  <c r="H4765" i="75" s="1"/>
  <c r="E4766" i="75"/>
  <c r="H4766" i="75" s="1"/>
  <c r="E4767" i="75"/>
  <c r="H4767" i="75" s="1"/>
  <c r="E4768" i="75"/>
  <c r="H4768" i="75" s="1"/>
  <c r="E4769" i="75"/>
  <c r="H4769" i="75" s="1"/>
  <c r="E4770" i="75"/>
  <c r="H4770" i="75" s="1"/>
  <c r="E4771" i="75"/>
  <c r="H4771" i="75" s="1"/>
  <c r="E4772" i="75"/>
  <c r="H4772" i="75" s="1"/>
  <c r="E4773" i="75"/>
  <c r="H4773" i="75" s="1"/>
  <c r="E4774" i="75"/>
  <c r="H4774" i="75" s="1"/>
  <c r="E4775" i="75"/>
  <c r="H4775" i="75" s="1"/>
  <c r="E4776" i="75"/>
  <c r="H4776" i="75" s="1"/>
  <c r="E4777" i="75"/>
  <c r="H4777" i="75" s="1"/>
  <c r="E4778" i="75"/>
  <c r="H4778" i="75" s="1"/>
  <c r="E4779" i="75"/>
  <c r="H4779" i="75" s="1"/>
  <c r="E4780" i="75"/>
  <c r="H4780" i="75" s="1"/>
  <c r="E4781" i="75"/>
  <c r="H4781" i="75" s="1"/>
  <c r="E4782" i="75"/>
  <c r="H4782" i="75" s="1"/>
  <c r="E4783" i="75"/>
  <c r="H4783" i="75" s="1"/>
  <c r="E4784" i="75"/>
  <c r="H4784" i="75" s="1"/>
  <c r="E4785" i="75"/>
  <c r="H4785" i="75" s="1"/>
  <c r="E4786" i="75"/>
  <c r="H4786" i="75" s="1"/>
  <c r="E4787" i="75"/>
  <c r="H4787" i="75" s="1"/>
  <c r="E4788" i="75"/>
  <c r="H4788" i="75" s="1"/>
  <c r="E4789" i="75"/>
  <c r="H4789" i="75" s="1"/>
  <c r="E4790" i="75"/>
  <c r="H4790" i="75" s="1"/>
  <c r="E4791" i="75"/>
  <c r="H4791" i="75" s="1"/>
  <c r="E4792" i="75"/>
  <c r="H4792" i="75" s="1"/>
  <c r="E4793" i="75"/>
  <c r="H4793" i="75" s="1"/>
  <c r="E4794" i="75"/>
  <c r="H4794" i="75" s="1"/>
  <c r="E4795" i="75"/>
  <c r="H4795" i="75" s="1"/>
  <c r="E4796" i="75"/>
  <c r="H4796" i="75" s="1"/>
  <c r="E4797" i="75"/>
  <c r="H4797" i="75" s="1"/>
  <c r="E4798" i="75"/>
  <c r="H4798" i="75" s="1"/>
  <c r="E4799" i="75"/>
  <c r="H4799" i="75" s="1"/>
  <c r="E4800" i="75"/>
  <c r="H4800" i="75" s="1"/>
  <c r="E4801" i="75"/>
  <c r="H4801" i="75" s="1"/>
  <c r="E4802" i="75"/>
  <c r="H4802" i="75" s="1"/>
  <c r="E4803" i="75"/>
  <c r="H4803" i="75" s="1"/>
  <c r="E4804" i="75"/>
  <c r="H4804" i="75" s="1"/>
  <c r="E4805" i="75"/>
  <c r="H4805" i="75" s="1"/>
  <c r="E4806" i="75"/>
  <c r="H4806" i="75" s="1"/>
  <c r="E4807" i="75"/>
  <c r="H4807" i="75" s="1"/>
  <c r="E4808" i="75"/>
  <c r="H4808" i="75" s="1"/>
  <c r="E4809" i="75"/>
  <c r="H4809" i="75" s="1"/>
  <c r="E4810" i="75"/>
  <c r="H4810" i="75" s="1"/>
  <c r="E4811" i="75"/>
  <c r="H4811" i="75" s="1"/>
  <c r="E4812" i="75"/>
  <c r="H4812" i="75" s="1"/>
  <c r="E4813" i="75"/>
  <c r="H4813" i="75" s="1"/>
  <c r="E4814" i="75"/>
  <c r="H4814" i="75" s="1"/>
  <c r="E4815" i="75"/>
  <c r="H4815" i="75" s="1"/>
  <c r="E4816" i="75"/>
  <c r="H4816" i="75" s="1"/>
  <c r="E4817" i="75"/>
  <c r="H4817" i="75" s="1"/>
  <c r="E4818" i="75"/>
  <c r="H4818" i="75" s="1"/>
  <c r="E4819" i="75"/>
  <c r="H4819" i="75" s="1"/>
  <c r="E4820" i="75"/>
  <c r="H4820" i="75" s="1"/>
  <c r="E4821" i="75"/>
  <c r="H4821" i="75" s="1"/>
  <c r="E4822" i="75"/>
  <c r="H4822" i="75" s="1"/>
  <c r="E4823" i="75"/>
  <c r="H4823" i="75" s="1"/>
  <c r="E4824" i="75"/>
  <c r="H4824" i="75" s="1"/>
  <c r="E4825" i="75"/>
  <c r="H4825" i="75" s="1"/>
  <c r="E4826" i="75"/>
  <c r="H4826" i="75" s="1"/>
  <c r="E4827" i="75"/>
  <c r="H4827" i="75" s="1"/>
  <c r="E4828" i="75"/>
  <c r="H4828" i="75" s="1"/>
  <c r="E4829" i="75"/>
  <c r="H4829" i="75" s="1"/>
  <c r="E4830" i="75"/>
  <c r="H4830" i="75" s="1"/>
  <c r="E4831" i="75"/>
  <c r="H4831" i="75" s="1"/>
  <c r="E4832" i="75"/>
  <c r="H4832" i="75" s="1"/>
  <c r="E4833" i="75"/>
  <c r="H4833" i="75" s="1"/>
  <c r="E4834" i="75"/>
  <c r="H4834" i="75" s="1"/>
  <c r="E4835" i="75"/>
  <c r="H4835" i="75" s="1"/>
  <c r="E4836" i="75"/>
  <c r="H4836" i="75" s="1"/>
  <c r="E4837" i="75"/>
  <c r="H4837" i="75" s="1"/>
  <c r="E4838" i="75"/>
  <c r="H4838" i="75" s="1"/>
  <c r="E4839" i="75"/>
  <c r="H4839" i="75" s="1"/>
  <c r="E4840" i="75"/>
  <c r="H4840" i="75" s="1"/>
  <c r="E4841" i="75"/>
  <c r="H4841" i="75" s="1"/>
  <c r="E4842" i="75"/>
  <c r="H4842" i="75" s="1"/>
  <c r="E4843" i="75"/>
  <c r="H4843" i="75" s="1"/>
  <c r="E4844" i="75"/>
  <c r="H4844" i="75" s="1"/>
  <c r="E4845" i="75"/>
  <c r="H4845" i="75" s="1"/>
  <c r="E4846" i="75"/>
  <c r="H4846" i="75" s="1"/>
  <c r="E4847" i="75"/>
  <c r="H4847" i="75" s="1"/>
  <c r="E4848" i="75"/>
  <c r="H4848" i="75" s="1"/>
  <c r="E4849" i="75"/>
  <c r="H4849" i="75" s="1"/>
  <c r="E4850" i="75"/>
  <c r="H4850" i="75" s="1"/>
  <c r="E4851" i="75"/>
  <c r="H4851" i="75" s="1"/>
  <c r="E4852" i="75"/>
  <c r="H4852" i="75" s="1"/>
  <c r="E4853" i="75"/>
  <c r="H4853" i="75" s="1"/>
  <c r="E4854" i="75"/>
  <c r="H4854" i="75" s="1"/>
  <c r="E4855" i="75"/>
  <c r="H4855" i="75" s="1"/>
  <c r="E4856" i="75"/>
  <c r="H4856" i="75" s="1"/>
  <c r="E4857" i="75"/>
  <c r="H4857" i="75" s="1"/>
  <c r="E4858" i="75"/>
  <c r="H4858" i="75" s="1"/>
  <c r="E4859" i="75"/>
  <c r="H4859" i="75" s="1"/>
  <c r="E4860" i="75"/>
  <c r="H4860" i="75" s="1"/>
  <c r="E4861" i="75"/>
  <c r="H4861" i="75" s="1"/>
  <c r="E4322" i="75"/>
  <c r="H4322" i="75" s="1"/>
  <c r="E3783" i="75"/>
  <c r="H3783" i="75" s="1"/>
  <c r="E3784" i="75"/>
  <c r="H3784" i="75" s="1"/>
  <c r="E3785" i="75"/>
  <c r="H3785" i="75" s="1"/>
  <c r="E3786" i="75"/>
  <c r="H3786" i="75" s="1"/>
  <c r="E3787" i="75"/>
  <c r="H3787" i="75" s="1"/>
  <c r="E3788" i="75"/>
  <c r="H3788" i="75" s="1"/>
  <c r="E3789" i="75"/>
  <c r="H3789" i="75" s="1"/>
  <c r="E3790" i="75"/>
  <c r="H3790" i="75" s="1"/>
  <c r="E3791" i="75"/>
  <c r="H3791" i="75" s="1"/>
  <c r="E3792" i="75"/>
  <c r="H3792" i="75" s="1"/>
  <c r="E3793" i="75"/>
  <c r="H3793" i="75" s="1"/>
  <c r="E3794" i="75"/>
  <c r="H3794" i="75" s="1"/>
  <c r="E3795" i="75"/>
  <c r="H3795" i="75" s="1"/>
  <c r="E3796" i="75"/>
  <c r="H3796" i="75" s="1"/>
  <c r="E3797" i="75"/>
  <c r="H3797" i="75" s="1"/>
  <c r="E3798" i="75"/>
  <c r="H3798" i="75" s="1"/>
  <c r="E3799" i="75"/>
  <c r="H3799" i="75" s="1"/>
  <c r="E3800" i="75"/>
  <c r="H3800" i="75" s="1"/>
  <c r="E3801" i="75"/>
  <c r="H3801" i="75" s="1"/>
  <c r="E3802" i="75"/>
  <c r="H3802" i="75" s="1"/>
  <c r="E3803" i="75"/>
  <c r="H3803" i="75" s="1"/>
  <c r="E3804" i="75"/>
  <c r="H3804" i="75" s="1"/>
  <c r="E3805" i="75"/>
  <c r="H3805" i="75" s="1"/>
  <c r="E3806" i="75"/>
  <c r="H3806" i="75" s="1"/>
  <c r="E3807" i="75"/>
  <c r="H3807" i="75" s="1"/>
  <c r="E3808" i="75"/>
  <c r="H3808" i="75" s="1"/>
  <c r="E3809" i="75"/>
  <c r="H3809" i="75" s="1"/>
  <c r="E3810" i="75"/>
  <c r="H3810" i="75" s="1"/>
  <c r="E3811" i="75"/>
  <c r="H3811" i="75" s="1"/>
  <c r="E3812" i="75"/>
  <c r="H3812" i="75" s="1"/>
  <c r="E3813" i="75"/>
  <c r="H3813" i="75" s="1"/>
  <c r="E3814" i="75"/>
  <c r="H3814" i="75" s="1"/>
  <c r="E3815" i="75"/>
  <c r="H3815" i="75" s="1"/>
  <c r="E3816" i="75"/>
  <c r="H3816" i="75" s="1"/>
  <c r="E3817" i="75"/>
  <c r="H3817" i="75" s="1"/>
  <c r="E3818" i="75"/>
  <c r="H3818" i="75" s="1"/>
  <c r="E3819" i="75"/>
  <c r="H3819" i="75" s="1"/>
  <c r="E3820" i="75"/>
  <c r="H3820" i="75" s="1"/>
  <c r="E3821" i="75"/>
  <c r="H3821" i="75" s="1"/>
  <c r="E3822" i="75"/>
  <c r="H3822" i="75" s="1"/>
  <c r="E3823" i="75"/>
  <c r="H3823" i="75" s="1"/>
  <c r="E3824" i="75"/>
  <c r="H3824" i="75" s="1"/>
  <c r="E3825" i="75"/>
  <c r="H3825" i="75" s="1"/>
  <c r="E3826" i="75"/>
  <c r="H3826" i="75" s="1"/>
  <c r="E3827" i="75"/>
  <c r="H3827" i="75" s="1"/>
  <c r="E3828" i="75"/>
  <c r="H3828" i="75" s="1"/>
  <c r="E3829" i="75"/>
  <c r="H3829" i="75" s="1"/>
  <c r="E3830" i="75"/>
  <c r="H3830" i="75" s="1"/>
  <c r="E3831" i="75"/>
  <c r="H3831" i="75" s="1"/>
  <c r="E3832" i="75"/>
  <c r="H3832" i="75" s="1"/>
  <c r="E3833" i="75"/>
  <c r="H3833" i="75" s="1"/>
  <c r="E3834" i="75"/>
  <c r="H3834" i="75" s="1"/>
  <c r="E3835" i="75"/>
  <c r="H3835" i="75" s="1"/>
  <c r="E3836" i="75"/>
  <c r="H3836" i="75" s="1"/>
  <c r="E3837" i="75"/>
  <c r="H3837" i="75" s="1"/>
  <c r="E3838" i="75"/>
  <c r="H3838" i="75" s="1"/>
  <c r="E3839" i="75"/>
  <c r="H3839" i="75" s="1"/>
  <c r="E3840" i="75"/>
  <c r="H3840" i="75" s="1"/>
  <c r="E3841" i="75"/>
  <c r="H3841" i="75" s="1"/>
  <c r="E3842" i="75"/>
  <c r="H3842" i="75" s="1"/>
  <c r="E3843" i="75"/>
  <c r="H3843" i="75" s="1"/>
  <c r="E3844" i="75"/>
  <c r="H3844" i="75" s="1"/>
  <c r="E3845" i="75"/>
  <c r="H3845" i="75" s="1"/>
  <c r="E3846" i="75"/>
  <c r="H3846" i="75" s="1"/>
  <c r="E3847" i="75"/>
  <c r="H3847" i="75" s="1"/>
  <c r="E3848" i="75"/>
  <c r="H3848" i="75" s="1"/>
  <c r="E3849" i="75"/>
  <c r="H3849" i="75" s="1"/>
  <c r="E3850" i="75"/>
  <c r="H3850" i="75" s="1"/>
  <c r="E3851" i="75"/>
  <c r="H3851" i="75" s="1"/>
  <c r="E3852" i="75"/>
  <c r="H3852" i="75" s="1"/>
  <c r="E3853" i="75"/>
  <c r="H3853" i="75" s="1"/>
  <c r="E3854" i="75"/>
  <c r="H3854" i="75" s="1"/>
  <c r="E3855" i="75"/>
  <c r="H3855" i="75" s="1"/>
  <c r="E3856" i="75"/>
  <c r="H3856" i="75" s="1"/>
  <c r="E3857" i="75"/>
  <c r="H3857" i="75" s="1"/>
  <c r="E3858" i="75"/>
  <c r="H3858" i="75" s="1"/>
  <c r="E3859" i="75"/>
  <c r="H3859" i="75" s="1"/>
  <c r="E3860" i="75"/>
  <c r="H3860" i="75" s="1"/>
  <c r="E3861" i="75"/>
  <c r="H3861" i="75" s="1"/>
  <c r="E3862" i="75"/>
  <c r="H3862" i="75" s="1"/>
  <c r="E3863" i="75"/>
  <c r="H3863" i="75" s="1"/>
  <c r="E3864" i="75"/>
  <c r="H3864" i="75" s="1"/>
  <c r="E3865" i="75"/>
  <c r="H3865" i="75" s="1"/>
  <c r="E3866" i="75"/>
  <c r="H3866" i="75" s="1"/>
  <c r="E3867" i="75"/>
  <c r="H3867" i="75" s="1"/>
  <c r="E3868" i="75"/>
  <c r="H3868" i="75" s="1"/>
  <c r="E3869" i="75"/>
  <c r="H3869" i="75" s="1"/>
  <c r="E3870" i="75"/>
  <c r="H3870" i="75" s="1"/>
  <c r="E3871" i="75"/>
  <c r="H3871" i="75" s="1"/>
  <c r="E3872" i="75"/>
  <c r="H3872" i="75" s="1"/>
  <c r="E3873" i="75"/>
  <c r="H3873" i="75" s="1"/>
  <c r="E3874" i="75"/>
  <c r="H3874" i="75" s="1"/>
  <c r="E3875" i="75"/>
  <c r="H3875" i="75" s="1"/>
  <c r="E3876" i="75"/>
  <c r="H3876" i="75" s="1"/>
  <c r="E3877" i="75"/>
  <c r="H3877" i="75" s="1"/>
  <c r="E3878" i="75"/>
  <c r="H3878" i="75" s="1"/>
  <c r="E3879" i="75"/>
  <c r="H3879" i="75" s="1"/>
  <c r="E3880" i="75"/>
  <c r="H3880" i="75" s="1"/>
  <c r="E3881" i="75"/>
  <c r="H3881" i="75" s="1"/>
  <c r="E3882" i="75"/>
  <c r="H3882" i="75" s="1"/>
  <c r="E3883" i="75"/>
  <c r="H3883" i="75" s="1"/>
  <c r="E3884" i="75"/>
  <c r="H3884" i="75" s="1"/>
  <c r="E3885" i="75"/>
  <c r="H3885" i="75" s="1"/>
  <c r="E3886" i="75"/>
  <c r="H3886" i="75" s="1"/>
  <c r="E3887" i="75"/>
  <c r="H3887" i="75" s="1"/>
  <c r="E3888" i="75"/>
  <c r="H3888" i="75" s="1"/>
  <c r="E3889" i="75"/>
  <c r="H3889" i="75" s="1"/>
  <c r="E3890" i="75"/>
  <c r="H3890" i="75" s="1"/>
  <c r="E3891" i="75"/>
  <c r="H3891" i="75" s="1"/>
  <c r="E3892" i="75"/>
  <c r="H3892" i="75" s="1"/>
  <c r="E3893" i="75"/>
  <c r="H3893" i="75" s="1"/>
  <c r="E3894" i="75"/>
  <c r="H3894" i="75" s="1"/>
  <c r="E3895" i="75"/>
  <c r="H3895" i="75" s="1"/>
  <c r="E3896" i="75"/>
  <c r="H3896" i="75" s="1"/>
  <c r="E3897" i="75"/>
  <c r="H3897" i="75" s="1"/>
  <c r="E3898" i="75"/>
  <c r="H3898" i="75" s="1"/>
  <c r="E3899" i="75"/>
  <c r="H3899" i="75" s="1"/>
  <c r="E3900" i="75"/>
  <c r="H3900" i="75" s="1"/>
  <c r="E3901" i="75"/>
  <c r="H3901" i="75" s="1"/>
  <c r="E3902" i="75"/>
  <c r="H3902" i="75" s="1"/>
  <c r="E3903" i="75"/>
  <c r="H3903" i="75" s="1"/>
  <c r="E3904" i="75"/>
  <c r="H3904" i="75" s="1"/>
  <c r="E3905" i="75"/>
  <c r="H3905" i="75" s="1"/>
  <c r="E3906" i="75"/>
  <c r="H3906" i="75" s="1"/>
  <c r="E3907" i="75"/>
  <c r="H3907" i="75" s="1"/>
  <c r="E3908" i="75"/>
  <c r="H3908" i="75" s="1"/>
  <c r="E3909" i="75"/>
  <c r="H3909" i="75" s="1"/>
  <c r="E3910" i="75"/>
  <c r="H3910" i="75" s="1"/>
  <c r="E3911" i="75"/>
  <c r="H3911" i="75" s="1"/>
  <c r="E3912" i="75"/>
  <c r="H3912" i="75" s="1"/>
  <c r="E3913" i="75"/>
  <c r="H3913" i="75" s="1"/>
  <c r="E3914" i="75"/>
  <c r="H3914" i="75" s="1"/>
  <c r="E3915" i="75"/>
  <c r="H3915" i="75" s="1"/>
  <c r="E3916" i="75"/>
  <c r="H3916" i="75" s="1"/>
  <c r="E3917" i="75"/>
  <c r="H3917" i="75" s="1"/>
  <c r="E3918" i="75"/>
  <c r="H3918" i="75" s="1"/>
  <c r="E3919" i="75"/>
  <c r="H3919" i="75" s="1"/>
  <c r="E3920" i="75"/>
  <c r="H3920" i="75" s="1"/>
  <c r="E3921" i="75"/>
  <c r="H3921" i="75" s="1"/>
  <c r="E3922" i="75"/>
  <c r="H3922" i="75" s="1"/>
  <c r="E3923" i="75"/>
  <c r="H3923" i="75" s="1"/>
  <c r="E3924" i="75"/>
  <c r="H3924" i="75" s="1"/>
  <c r="E3925" i="75"/>
  <c r="H3925" i="75" s="1"/>
  <c r="E3926" i="75"/>
  <c r="H3926" i="75" s="1"/>
  <c r="E3927" i="75"/>
  <c r="H3927" i="75" s="1"/>
  <c r="E3928" i="75"/>
  <c r="H3928" i="75" s="1"/>
  <c r="E3929" i="75"/>
  <c r="H3929" i="75" s="1"/>
  <c r="E3930" i="75"/>
  <c r="H3930" i="75" s="1"/>
  <c r="E3931" i="75"/>
  <c r="H3931" i="75" s="1"/>
  <c r="E3932" i="75"/>
  <c r="H3932" i="75" s="1"/>
  <c r="E3933" i="75"/>
  <c r="H3933" i="75" s="1"/>
  <c r="E3934" i="75"/>
  <c r="H3934" i="75" s="1"/>
  <c r="E3935" i="75"/>
  <c r="H3935" i="75" s="1"/>
  <c r="E3936" i="75"/>
  <c r="H3936" i="75" s="1"/>
  <c r="E3937" i="75"/>
  <c r="H3937" i="75" s="1"/>
  <c r="E3938" i="75"/>
  <c r="H3938" i="75" s="1"/>
  <c r="E3939" i="75"/>
  <c r="H3939" i="75" s="1"/>
  <c r="E3940" i="75"/>
  <c r="H3940" i="75" s="1"/>
  <c r="E3941" i="75"/>
  <c r="H3941" i="75" s="1"/>
  <c r="E3942" i="75"/>
  <c r="H3942" i="75" s="1"/>
  <c r="E3943" i="75"/>
  <c r="H3943" i="75" s="1"/>
  <c r="E3944" i="75"/>
  <c r="H3944" i="75" s="1"/>
  <c r="E3945" i="75"/>
  <c r="H3945" i="75" s="1"/>
  <c r="E3946" i="75"/>
  <c r="H3946" i="75" s="1"/>
  <c r="E3947" i="75"/>
  <c r="H3947" i="75" s="1"/>
  <c r="E3948" i="75"/>
  <c r="H3948" i="75" s="1"/>
  <c r="E3949" i="75"/>
  <c r="H3949" i="75" s="1"/>
  <c r="E3950" i="75"/>
  <c r="H3950" i="75" s="1"/>
  <c r="E3951" i="75"/>
  <c r="H3951" i="75" s="1"/>
  <c r="E3952" i="75"/>
  <c r="H3952" i="75" s="1"/>
  <c r="E3953" i="75"/>
  <c r="H3953" i="75" s="1"/>
  <c r="E3954" i="75"/>
  <c r="H3954" i="75" s="1"/>
  <c r="E3955" i="75"/>
  <c r="H3955" i="75" s="1"/>
  <c r="E3956" i="75"/>
  <c r="H3956" i="75" s="1"/>
  <c r="E3957" i="75"/>
  <c r="H3957" i="75" s="1"/>
  <c r="E3958" i="75"/>
  <c r="H3958" i="75" s="1"/>
  <c r="E3959" i="75"/>
  <c r="H3959" i="75" s="1"/>
  <c r="E3960" i="75"/>
  <c r="H3960" i="75" s="1"/>
  <c r="E3961" i="75"/>
  <c r="H3961" i="75" s="1"/>
  <c r="E3962" i="75"/>
  <c r="H3962" i="75" s="1"/>
  <c r="E3963" i="75"/>
  <c r="H3963" i="75" s="1"/>
  <c r="E3964" i="75"/>
  <c r="H3964" i="75" s="1"/>
  <c r="E3965" i="75"/>
  <c r="H3965" i="75" s="1"/>
  <c r="E3966" i="75"/>
  <c r="H3966" i="75" s="1"/>
  <c r="E3967" i="75"/>
  <c r="H3967" i="75" s="1"/>
  <c r="E3968" i="75"/>
  <c r="H3968" i="75" s="1"/>
  <c r="E3969" i="75"/>
  <c r="H3969" i="75" s="1"/>
  <c r="E3970" i="75"/>
  <c r="H3970" i="75" s="1"/>
  <c r="E3971" i="75"/>
  <c r="H3971" i="75" s="1"/>
  <c r="E3972" i="75"/>
  <c r="H3972" i="75" s="1"/>
  <c r="E3973" i="75"/>
  <c r="H3973" i="75" s="1"/>
  <c r="E3974" i="75"/>
  <c r="H3974" i="75" s="1"/>
  <c r="E3975" i="75"/>
  <c r="H3975" i="75" s="1"/>
  <c r="E3976" i="75"/>
  <c r="H3976" i="75" s="1"/>
  <c r="E3977" i="75"/>
  <c r="H3977" i="75" s="1"/>
  <c r="E3978" i="75"/>
  <c r="H3978" i="75" s="1"/>
  <c r="E3979" i="75"/>
  <c r="H3979" i="75" s="1"/>
  <c r="E3980" i="75"/>
  <c r="H3980" i="75" s="1"/>
  <c r="E3981" i="75"/>
  <c r="H3981" i="75" s="1"/>
  <c r="E3982" i="75"/>
  <c r="H3982" i="75" s="1"/>
  <c r="E3983" i="75"/>
  <c r="H3983" i="75" s="1"/>
  <c r="E3984" i="75"/>
  <c r="H3984" i="75" s="1"/>
  <c r="E3985" i="75"/>
  <c r="H3985" i="75" s="1"/>
  <c r="E3986" i="75"/>
  <c r="H3986" i="75" s="1"/>
  <c r="E3987" i="75"/>
  <c r="H3987" i="75" s="1"/>
  <c r="E3988" i="75"/>
  <c r="H3988" i="75" s="1"/>
  <c r="E3989" i="75"/>
  <c r="H3989" i="75" s="1"/>
  <c r="E3990" i="75"/>
  <c r="H3990" i="75" s="1"/>
  <c r="E3991" i="75"/>
  <c r="H3991" i="75" s="1"/>
  <c r="E3992" i="75"/>
  <c r="H3992" i="75" s="1"/>
  <c r="E3993" i="75"/>
  <c r="H3993" i="75" s="1"/>
  <c r="E3994" i="75"/>
  <c r="H3994" i="75" s="1"/>
  <c r="E3995" i="75"/>
  <c r="H3995" i="75" s="1"/>
  <c r="E3996" i="75"/>
  <c r="H3996" i="75" s="1"/>
  <c r="E3997" i="75"/>
  <c r="H3997" i="75" s="1"/>
  <c r="E3998" i="75"/>
  <c r="H3998" i="75" s="1"/>
  <c r="E3999" i="75"/>
  <c r="H3999" i="75" s="1"/>
  <c r="E4000" i="75"/>
  <c r="H4000" i="75" s="1"/>
  <c r="E4001" i="75"/>
  <c r="H4001" i="75" s="1"/>
  <c r="E4002" i="75"/>
  <c r="H4002" i="75" s="1"/>
  <c r="E4003" i="75"/>
  <c r="H4003" i="75" s="1"/>
  <c r="E4004" i="75"/>
  <c r="H4004" i="75" s="1"/>
  <c r="E4005" i="75"/>
  <c r="H4005" i="75" s="1"/>
  <c r="E4006" i="75"/>
  <c r="H4006" i="75" s="1"/>
  <c r="E4007" i="75"/>
  <c r="H4007" i="75" s="1"/>
  <c r="E4008" i="75"/>
  <c r="H4008" i="75" s="1"/>
  <c r="E4009" i="75"/>
  <c r="H4009" i="75" s="1"/>
  <c r="E4010" i="75"/>
  <c r="H4010" i="75" s="1"/>
  <c r="E4011" i="75"/>
  <c r="H4011" i="75" s="1"/>
  <c r="E4012" i="75"/>
  <c r="H4012" i="75" s="1"/>
  <c r="E4013" i="75"/>
  <c r="H4013" i="75" s="1"/>
  <c r="E4014" i="75"/>
  <c r="H4014" i="75" s="1"/>
  <c r="E4015" i="75"/>
  <c r="H4015" i="75" s="1"/>
  <c r="E4016" i="75"/>
  <c r="H4016" i="75" s="1"/>
  <c r="E4017" i="75"/>
  <c r="H4017" i="75" s="1"/>
  <c r="E4018" i="75"/>
  <c r="H4018" i="75" s="1"/>
  <c r="E4019" i="75"/>
  <c r="H4019" i="75" s="1"/>
  <c r="E4020" i="75"/>
  <c r="H4020" i="75" s="1"/>
  <c r="E4021" i="75"/>
  <c r="H4021" i="75" s="1"/>
  <c r="E4022" i="75"/>
  <c r="H4022" i="75" s="1"/>
  <c r="E4023" i="75"/>
  <c r="H4023" i="75" s="1"/>
  <c r="E4024" i="75"/>
  <c r="H4024" i="75" s="1"/>
  <c r="E4025" i="75"/>
  <c r="H4025" i="75" s="1"/>
  <c r="E4026" i="75"/>
  <c r="H4026" i="75" s="1"/>
  <c r="E4027" i="75"/>
  <c r="H4027" i="75" s="1"/>
  <c r="E4028" i="75"/>
  <c r="H4028" i="75" s="1"/>
  <c r="E4029" i="75"/>
  <c r="H4029" i="75" s="1"/>
  <c r="E4030" i="75"/>
  <c r="H4030" i="75" s="1"/>
  <c r="E4031" i="75"/>
  <c r="H4031" i="75" s="1"/>
  <c r="E4032" i="75"/>
  <c r="H4032" i="75" s="1"/>
  <c r="E4033" i="75"/>
  <c r="H4033" i="75" s="1"/>
  <c r="E4034" i="75"/>
  <c r="H4034" i="75" s="1"/>
  <c r="E4035" i="75"/>
  <c r="H4035" i="75" s="1"/>
  <c r="E4036" i="75"/>
  <c r="H4036" i="75" s="1"/>
  <c r="E4037" i="75"/>
  <c r="H4037" i="75" s="1"/>
  <c r="E4038" i="75"/>
  <c r="H4038" i="75" s="1"/>
  <c r="E4039" i="75"/>
  <c r="H4039" i="75" s="1"/>
  <c r="E4040" i="75"/>
  <c r="H4040" i="75" s="1"/>
  <c r="E4041" i="75"/>
  <c r="H4041" i="75" s="1"/>
  <c r="E4042" i="75"/>
  <c r="H4042" i="75" s="1"/>
  <c r="E4043" i="75"/>
  <c r="H4043" i="75" s="1"/>
  <c r="E4044" i="75"/>
  <c r="H4044" i="75" s="1"/>
  <c r="E4045" i="75"/>
  <c r="H4045" i="75" s="1"/>
  <c r="E4046" i="75"/>
  <c r="H4046" i="75" s="1"/>
  <c r="E4047" i="75"/>
  <c r="H4047" i="75" s="1"/>
  <c r="E4048" i="75"/>
  <c r="H4048" i="75" s="1"/>
  <c r="E4049" i="75"/>
  <c r="H4049" i="75" s="1"/>
  <c r="E4050" i="75"/>
  <c r="H4050" i="75" s="1"/>
  <c r="E4051" i="75"/>
  <c r="H4051" i="75" s="1"/>
  <c r="E4052" i="75"/>
  <c r="H4052" i="75" s="1"/>
  <c r="E4053" i="75"/>
  <c r="H4053" i="75" s="1"/>
  <c r="E4054" i="75"/>
  <c r="H4054" i="75" s="1"/>
  <c r="E4055" i="75"/>
  <c r="H4055" i="75" s="1"/>
  <c r="E4056" i="75"/>
  <c r="H4056" i="75" s="1"/>
  <c r="E4057" i="75"/>
  <c r="H4057" i="75" s="1"/>
  <c r="E4058" i="75"/>
  <c r="H4058" i="75" s="1"/>
  <c r="E4059" i="75"/>
  <c r="H4059" i="75" s="1"/>
  <c r="E4060" i="75"/>
  <c r="H4060" i="75" s="1"/>
  <c r="E4061" i="75"/>
  <c r="H4061" i="75" s="1"/>
  <c r="E4062" i="75"/>
  <c r="H4062" i="75" s="1"/>
  <c r="E4063" i="75"/>
  <c r="H4063" i="75" s="1"/>
  <c r="E4064" i="75"/>
  <c r="H4064" i="75" s="1"/>
  <c r="E4065" i="75"/>
  <c r="H4065" i="75" s="1"/>
  <c r="E4066" i="75"/>
  <c r="H4066" i="75" s="1"/>
  <c r="E4067" i="75"/>
  <c r="H4067" i="75" s="1"/>
  <c r="E4068" i="75"/>
  <c r="H4068" i="75" s="1"/>
  <c r="E4069" i="75"/>
  <c r="H4069" i="75" s="1"/>
  <c r="E4070" i="75"/>
  <c r="H4070" i="75" s="1"/>
  <c r="E4071" i="75"/>
  <c r="H4071" i="75" s="1"/>
  <c r="E4072" i="75"/>
  <c r="H4072" i="75" s="1"/>
  <c r="E4073" i="75"/>
  <c r="H4073" i="75" s="1"/>
  <c r="E4074" i="75"/>
  <c r="H4074" i="75" s="1"/>
  <c r="E4075" i="75"/>
  <c r="H4075" i="75" s="1"/>
  <c r="E4076" i="75"/>
  <c r="H4076" i="75" s="1"/>
  <c r="E4077" i="75"/>
  <c r="H4077" i="75" s="1"/>
  <c r="E4078" i="75"/>
  <c r="H4078" i="75" s="1"/>
  <c r="E4079" i="75"/>
  <c r="H4079" i="75" s="1"/>
  <c r="E4080" i="75"/>
  <c r="H4080" i="75" s="1"/>
  <c r="E4081" i="75"/>
  <c r="H4081" i="75" s="1"/>
  <c r="E4082" i="75"/>
  <c r="H4082" i="75" s="1"/>
  <c r="E4083" i="75"/>
  <c r="H4083" i="75" s="1"/>
  <c r="E4084" i="75"/>
  <c r="H4084" i="75" s="1"/>
  <c r="E4085" i="75"/>
  <c r="H4085" i="75" s="1"/>
  <c r="E4086" i="75"/>
  <c r="H4086" i="75" s="1"/>
  <c r="E4087" i="75"/>
  <c r="H4087" i="75" s="1"/>
  <c r="E4088" i="75"/>
  <c r="H4088" i="75" s="1"/>
  <c r="E4089" i="75"/>
  <c r="H4089" i="75" s="1"/>
  <c r="E4090" i="75"/>
  <c r="H4090" i="75" s="1"/>
  <c r="E4091" i="75"/>
  <c r="H4091" i="75" s="1"/>
  <c r="E4092" i="75"/>
  <c r="H4092" i="75" s="1"/>
  <c r="E4093" i="75"/>
  <c r="H4093" i="75" s="1"/>
  <c r="E4094" i="75"/>
  <c r="H4094" i="75" s="1"/>
  <c r="E4095" i="75"/>
  <c r="H4095" i="75" s="1"/>
  <c r="E4096" i="75"/>
  <c r="H4096" i="75" s="1"/>
  <c r="E4097" i="75"/>
  <c r="H4097" i="75" s="1"/>
  <c r="E4098" i="75"/>
  <c r="H4098" i="75" s="1"/>
  <c r="E4099" i="75"/>
  <c r="H4099" i="75" s="1"/>
  <c r="E4100" i="75"/>
  <c r="H4100" i="75" s="1"/>
  <c r="E4101" i="75"/>
  <c r="H4101" i="75" s="1"/>
  <c r="E4102" i="75"/>
  <c r="H4102" i="75" s="1"/>
  <c r="E4103" i="75"/>
  <c r="H4103" i="75" s="1"/>
  <c r="E4104" i="75"/>
  <c r="H4104" i="75" s="1"/>
  <c r="E4105" i="75"/>
  <c r="H4105" i="75" s="1"/>
  <c r="E4106" i="75"/>
  <c r="H4106" i="75" s="1"/>
  <c r="E4107" i="75"/>
  <c r="H4107" i="75" s="1"/>
  <c r="E4108" i="75"/>
  <c r="H4108" i="75" s="1"/>
  <c r="E4109" i="75"/>
  <c r="H4109" i="75" s="1"/>
  <c r="E4110" i="75"/>
  <c r="H4110" i="75" s="1"/>
  <c r="E4111" i="75"/>
  <c r="H4111" i="75" s="1"/>
  <c r="E4112" i="75"/>
  <c r="H4112" i="75" s="1"/>
  <c r="E4113" i="75"/>
  <c r="H4113" i="75" s="1"/>
  <c r="E4114" i="75"/>
  <c r="H4114" i="75" s="1"/>
  <c r="E4115" i="75"/>
  <c r="H4115" i="75" s="1"/>
  <c r="E4116" i="75"/>
  <c r="H4116" i="75" s="1"/>
  <c r="E4117" i="75"/>
  <c r="H4117" i="75" s="1"/>
  <c r="E4118" i="75"/>
  <c r="H4118" i="75" s="1"/>
  <c r="E4119" i="75"/>
  <c r="H4119" i="75" s="1"/>
  <c r="E4120" i="75"/>
  <c r="H4120" i="75" s="1"/>
  <c r="E4121" i="75"/>
  <c r="H4121" i="75" s="1"/>
  <c r="E4122" i="75"/>
  <c r="H4122" i="75" s="1"/>
  <c r="E4123" i="75"/>
  <c r="H4123" i="75" s="1"/>
  <c r="E4124" i="75"/>
  <c r="H4124" i="75" s="1"/>
  <c r="E4125" i="75"/>
  <c r="H4125" i="75" s="1"/>
  <c r="E4126" i="75"/>
  <c r="H4126" i="75" s="1"/>
  <c r="E4127" i="75"/>
  <c r="H4127" i="75" s="1"/>
  <c r="E4128" i="75"/>
  <c r="H4128" i="75" s="1"/>
  <c r="E4129" i="75"/>
  <c r="H4129" i="75" s="1"/>
  <c r="E4130" i="75"/>
  <c r="H4130" i="75" s="1"/>
  <c r="E4131" i="75"/>
  <c r="H4131" i="75" s="1"/>
  <c r="E4132" i="75"/>
  <c r="H4132" i="75" s="1"/>
  <c r="E4133" i="75"/>
  <c r="H4133" i="75" s="1"/>
  <c r="E4134" i="75"/>
  <c r="H4134" i="75" s="1"/>
  <c r="E4135" i="75"/>
  <c r="H4135" i="75" s="1"/>
  <c r="E4136" i="75"/>
  <c r="H4136" i="75" s="1"/>
  <c r="E4137" i="75"/>
  <c r="H4137" i="75" s="1"/>
  <c r="E4138" i="75"/>
  <c r="H4138" i="75" s="1"/>
  <c r="E4139" i="75"/>
  <c r="H4139" i="75" s="1"/>
  <c r="E4140" i="75"/>
  <c r="H4140" i="75" s="1"/>
  <c r="E4141" i="75"/>
  <c r="H4141" i="75" s="1"/>
  <c r="E4142" i="75"/>
  <c r="H4142" i="75" s="1"/>
  <c r="E4143" i="75"/>
  <c r="H4143" i="75" s="1"/>
  <c r="E4144" i="75"/>
  <c r="H4144" i="75" s="1"/>
  <c r="E4145" i="75"/>
  <c r="H4145" i="75" s="1"/>
  <c r="E4146" i="75"/>
  <c r="H4146" i="75" s="1"/>
  <c r="E4147" i="75"/>
  <c r="H4147" i="75" s="1"/>
  <c r="E4148" i="75"/>
  <c r="H4148" i="75" s="1"/>
  <c r="E4149" i="75"/>
  <c r="H4149" i="75" s="1"/>
  <c r="E4150" i="75"/>
  <c r="H4150" i="75" s="1"/>
  <c r="E4151" i="75"/>
  <c r="H4151" i="75" s="1"/>
  <c r="E4152" i="75"/>
  <c r="H4152" i="75" s="1"/>
  <c r="E4153" i="75"/>
  <c r="H4153" i="75" s="1"/>
  <c r="E4154" i="75"/>
  <c r="H4154" i="75" s="1"/>
  <c r="E4155" i="75"/>
  <c r="H4155" i="75" s="1"/>
  <c r="E4156" i="75"/>
  <c r="H4156" i="75" s="1"/>
  <c r="E4157" i="75"/>
  <c r="H4157" i="75" s="1"/>
  <c r="E4158" i="75"/>
  <c r="H4158" i="75" s="1"/>
  <c r="E4159" i="75"/>
  <c r="H4159" i="75" s="1"/>
  <c r="E4160" i="75"/>
  <c r="H4160" i="75" s="1"/>
  <c r="E4161" i="75"/>
  <c r="H4161" i="75" s="1"/>
  <c r="E4162" i="75"/>
  <c r="H4162" i="75" s="1"/>
  <c r="E4163" i="75"/>
  <c r="H4163" i="75" s="1"/>
  <c r="E4164" i="75"/>
  <c r="H4164" i="75" s="1"/>
  <c r="E4165" i="75"/>
  <c r="H4165" i="75" s="1"/>
  <c r="E4166" i="75"/>
  <c r="H4166" i="75" s="1"/>
  <c r="E4167" i="75"/>
  <c r="H4167" i="75" s="1"/>
  <c r="E4168" i="75"/>
  <c r="H4168" i="75" s="1"/>
  <c r="E4169" i="75"/>
  <c r="H4169" i="75" s="1"/>
  <c r="E4170" i="75"/>
  <c r="H4170" i="75" s="1"/>
  <c r="E4171" i="75"/>
  <c r="H4171" i="75" s="1"/>
  <c r="E4172" i="75"/>
  <c r="H4172" i="75" s="1"/>
  <c r="E4173" i="75"/>
  <c r="H4173" i="75" s="1"/>
  <c r="E4174" i="75"/>
  <c r="H4174" i="75" s="1"/>
  <c r="E4175" i="75"/>
  <c r="H4175" i="75" s="1"/>
  <c r="E4176" i="75"/>
  <c r="H4176" i="75" s="1"/>
  <c r="E4177" i="75"/>
  <c r="H4177" i="75" s="1"/>
  <c r="E4178" i="75"/>
  <c r="H4178" i="75" s="1"/>
  <c r="E4179" i="75"/>
  <c r="H4179" i="75" s="1"/>
  <c r="E4180" i="75"/>
  <c r="H4180" i="75" s="1"/>
  <c r="E4181" i="75"/>
  <c r="H4181" i="75" s="1"/>
  <c r="E4182" i="75"/>
  <c r="H4182" i="75" s="1"/>
  <c r="E4183" i="75"/>
  <c r="H4183" i="75" s="1"/>
  <c r="E4184" i="75"/>
  <c r="H4184" i="75" s="1"/>
  <c r="E4185" i="75"/>
  <c r="H4185" i="75" s="1"/>
  <c r="E4186" i="75"/>
  <c r="H4186" i="75" s="1"/>
  <c r="E4187" i="75"/>
  <c r="H4187" i="75" s="1"/>
  <c r="E4188" i="75"/>
  <c r="H4188" i="75" s="1"/>
  <c r="E4189" i="75"/>
  <c r="H4189" i="75" s="1"/>
  <c r="E4190" i="75"/>
  <c r="H4190" i="75" s="1"/>
  <c r="E4191" i="75"/>
  <c r="H4191" i="75" s="1"/>
  <c r="E4192" i="75"/>
  <c r="H4192" i="75" s="1"/>
  <c r="E4193" i="75"/>
  <c r="H4193" i="75" s="1"/>
  <c r="E4194" i="75"/>
  <c r="H4194" i="75" s="1"/>
  <c r="E4195" i="75"/>
  <c r="H4195" i="75" s="1"/>
  <c r="E4196" i="75"/>
  <c r="H4196" i="75" s="1"/>
  <c r="E4197" i="75"/>
  <c r="H4197" i="75" s="1"/>
  <c r="E4198" i="75"/>
  <c r="H4198" i="75" s="1"/>
  <c r="E4199" i="75"/>
  <c r="H4199" i="75" s="1"/>
  <c r="E4200" i="75"/>
  <c r="H4200" i="75" s="1"/>
  <c r="E4201" i="75"/>
  <c r="H4201" i="75" s="1"/>
  <c r="E4202" i="75"/>
  <c r="H4202" i="75" s="1"/>
  <c r="E4203" i="75"/>
  <c r="H4203" i="75" s="1"/>
  <c r="E4204" i="75"/>
  <c r="H4204" i="75" s="1"/>
  <c r="E4205" i="75"/>
  <c r="H4205" i="75" s="1"/>
  <c r="E4206" i="75"/>
  <c r="H4206" i="75" s="1"/>
  <c r="E4207" i="75"/>
  <c r="H4207" i="75" s="1"/>
  <c r="E4208" i="75"/>
  <c r="H4208" i="75" s="1"/>
  <c r="E4209" i="75"/>
  <c r="H4209" i="75" s="1"/>
  <c r="E4210" i="75"/>
  <c r="H4210" i="75" s="1"/>
  <c r="E4211" i="75"/>
  <c r="H4211" i="75" s="1"/>
  <c r="E4212" i="75"/>
  <c r="H4212" i="75" s="1"/>
  <c r="E4213" i="75"/>
  <c r="H4213" i="75" s="1"/>
  <c r="E4214" i="75"/>
  <c r="H4214" i="75" s="1"/>
  <c r="E4215" i="75"/>
  <c r="H4215" i="75" s="1"/>
  <c r="E4216" i="75"/>
  <c r="H4216" i="75" s="1"/>
  <c r="E4217" i="75"/>
  <c r="H4217" i="75" s="1"/>
  <c r="E4218" i="75"/>
  <c r="H4218" i="75" s="1"/>
  <c r="E4219" i="75"/>
  <c r="H4219" i="75" s="1"/>
  <c r="E4220" i="75"/>
  <c r="H4220" i="75" s="1"/>
  <c r="E4221" i="75"/>
  <c r="H4221" i="75" s="1"/>
  <c r="E4222" i="75"/>
  <c r="H4222" i="75" s="1"/>
  <c r="E4223" i="75"/>
  <c r="H4223" i="75" s="1"/>
  <c r="E4224" i="75"/>
  <c r="H4224" i="75" s="1"/>
  <c r="E4225" i="75"/>
  <c r="H4225" i="75" s="1"/>
  <c r="E4226" i="75"/>
  <c r="H4226" i="75" s="1"/>
  <c r="E4227" i="75"/>
  <c r="H4227" i="75" s="1"/>
  <c r="E4228" i="75"/>
  <c r="H4228" i="75" s="1"/>
  <c r="E4229" i="75"/>
  <c r="H4229" i="75" s="1"/>
  <c r="E4230" i="75"/>
  <c r="H4230" i="75" s="1"/>
  <c r="E4231" i="75"/>
  <c r="H4231" i="75" s="1"/>
  <c r="E4232" i="75"/>
  <c r="H4232" i="75" s="1"/>
  <c r="E4233" i="75"/>
  <c r="H4233" i="75" s="1"/>
  <c r="E4234" i="75"/>
  <c r="H4234" i="75" s="1"/>
  <c r="E4235" i="75"/>
  <c r="H4235" i="75" s="1"/>
  <c r="E4236" i="75"/>
  <c r="H4236" i="75" s="1"/>
  <c r="E4237" i="75"/>
  <c r="H4237" i="75" s="1"/>
  <c r="E4238" i="75"/>
  <c r="H4238" i="75" s="1"/>
  <c r="E4239" i="75"/>
  <c r="H4239" i="75" s="1"/>
  <c r="E4240" i="75"/>
  <c r="H4240" i="75" s="1"/>
  <c r="E4241" i="75"/>
  <c r="H4241" i="75" s="1"/>
  <c r="E4242" i="75"/>
  <c r="H4242" i="75" s="1"/>
  <c r="E4243" i="75"/>
  <c r="H4243" i="75" s="1"/>
  <c r="E4244" i="75"/>
  <c r="H4244" i="75" s="1"/>
  <c r="E4245" i="75"/>
  <c r="H4245" i="75" s="1"/>
  <c r="E4246" i="75"/>
  <c r="H4246" i="75" s="1"/>
  <c r="E4247" i="75"/>
  <c r="H4247" i="75" s="1"/>
  <c r="E4248" i="75"/>
  <c r="H4248" i="75" s="1"/>
  <c r="E4249" i="75"/>
  <c r="H4249" i="75" s="1"/>
  <c r="E4250" i="75"/>
  <c r="H4250" i="75" s="1"/>
  <c r="E4251" i="75"/>
  <c r="H4251" i="75" s="1"/>
  <c r="E4252" i="75"/>
  <c r="H4252" i="75" s="1"/>
  <c r="E4253" i="75"/>
  <c r="H4253" i="75" s="1"/>
  <c r="E4254" i="75"/>
  <c r="H4254" i="75" s="1"/>
  <c r="E4255" i="75"/>
  <c r="H4255" i="75" s="1"/>
  <c r="E4256" i="75"/>
  <c r="H4256" i="75" s="1"/>
  <c r="E4257" i="75"/>
  <c r="H4257" i="75" s="1"/>
  <c r="E4258" i="75"/>
  <c r="H4258" i="75" s="1"/>
  <c r="E4259" i="75"/>
  <c r="H4259" i="75" s="1"/>
  <c r="E4260" i="75"/>
  <c r="H4260" i="75" s="1"/>
  <c r="E4261" i="75"/>
  <c r="H4261" i="75" s="1"/>
  <c r="E4262" i="75"/>
  <c r="H4262" i="75" s="1"/>
  <c r="E4263" i="75"/>
  <c r="H4263" i="75" s="1"/>
  <c r="E4264" i="75"/>
  <c r="H4264" i="75" s="1"/>
  <c r="E4265" i="75"/>
  <c r="H4265" i="75" s="1"/>
  <c r="E4266" i="75"/>
  <c r="H4266" i="75" s="1"/>
  <c r="E4267" i="75"/>
  <c r="H4267" i="75" s="1"/>
  <c r="E4268" i="75"/>
  <c r="H4268" i="75" s="1"/>
  <c r="E4269" i="75"/>
  <c r="H4269" i="75" s="1"/>
  <c r="E4270" i="75"/>
  <c r="H4270" i="75" s="1"/>
  <c r="E4271" i="75"/>
  <c r="H4271" i="75" s="1"/>
  <c r="E4272" i="75"/>
  <c r="H4272" i="75" s="1"/>
  <c r="E4273" i="75"/>
  <c r="H4273" i="75" s="1"/>
  <c r="E4274" i="75"/>
  <c r="H4274" i="75" s="1"/>
  <c r="E4275" i="75"/>
  <c r="H4275" i="75" s="1"/>
  <c r="E4276" i="75"/>
  <c r="H4276" i="75" s="1"/>
  <c r="E4277" i="75"/>
  <c r="H4277" i="75" s="1"/>
  <c r="E4278" i="75"/>
  <c r="H4278" i="75" s="1"/>
  <c r="E4279" i="75"/>
  <c r="H4279" i="75" s="1"/>
  <c r="E4280" i="75"/>
  <c r="H4280" i="75" s="1"/>
  <c r="E4281" i="75"/>
  <c r="H4281" i="75" s="1"/>
  <c r="E4282" i="75"/>
  <c r="H4282" i="75" s="1"/>
  <c r="E4283" i="75"/>
  <c r="H4283" i="75" s="1"/>
  <c r="E4284" i="75"/>
  <c r="H4284" i="75" s="1"/>
  <c r="E4285" i="75"/>
  <c r="H4285" i="75" s="1"/>
  <c r="E4286" i="75"/>
  <c r="H4286" i="75" s="1"/>
  <c r="E4287" i="75"/>
  <c r="H4287" i="75" s="1"/>
  <c r="E4288" i="75"/>
  <c r="H4288" i="75" s="1"/>
  <c r="E4289" i="75"/>
  <c r="H4289" i="75" s="1"/>
  <c r="E4290" i="75"/>
  <c r="H4290" i="75" s="1"/>
  <c r="E4291" i="75"/>
  <c r="H4291" i="75" s="1"/>
  <c r="E4292" i="75"/>
  <c r="H4292" i="75" s="1"/>
  <c r="E4293" i="75"/>
  <c r="H4293" i="75" s="1"/>
  <c r="E4294" i="75"/>
  <c r="H4294" i="75" s="1"/>
  <c r="E4295" i="75"/>
  <c r="H4295" i="75" s="1"/>
  <c r="E4296" i="75"/>
  <c r="H4296" i="75" s="1"/>
  <c r="E4297" i="75"/>
  <c r="H4297" i="75" s="1"/>
  <c r="E4298" i="75"/>
  <c r="H4298" i="75" s="1"/>
  <c r="E4299" i="75"/>
  <c r="H4299" i="75" s="1"/>
  <c r="E4300" i="75"/>
  <c r="H4300" i="75" s="1"/>
  <c r="E4301" i="75"/>
  <c r="H4301" i="75" s="1"/>
  <c r="E4302" i="75"/>
  <c r="H4302" i="75" s="1"/>
  <c r="E4303" i="75"/>
  <c r="H4303" i="75" s="1"/>
  <c r="E4304" i="75"/>
  <c r="H4304" i="75" s="1"/>
  <c r="E4305" i="75"/>
  <c r="H4305" i="75" s="1"/>
  <c r="E4306" i="75"/>
  <c r="H4306" i="75" s="1"/>
  <c r="E4307" i="75"/>
  <c r="H4307" i="75" s="1"/>
  <c r="E4308" i="75"/>
  <c r="H4308" i="75" s="1"/>
  <c r="E4309" i="75"/>
  <c r="H4309" i="75" s="1"/>
  <c r="E4310" i="75"/>
  <c r="H4310" i="75" s="1"/>
  <c r="E4311" i="75"/>
  <c r="H4311" i="75" s="1"/>
  <c r="E4312" i="75"/>
  <c r="H4312" i="75" s="1"/>
  <c r="E4313" i="75"/>
  <c r="H4313" i="75" s="1"/>
  <c r="E4314" i="75"/>
  <c r="H4314" i="75" s="1"/>
  <c r="E4315" i="75"/>
  <c r="H4315" i="75" s="1"/>
  <c r="E4316" i="75"/>
  <c r="H4316" i="75" s="1"/>
  <c r="E4317" i="75"/>
  <c r="H4317" i="75" s="1"/>
  <c r="E4318" i="75"/>
  <c r="H4318" i="75" s="1"/>
  <c r="E4319" i="75"/>
  <c r="H4319" i="75" s="1"/>
  <c r="E4320" i="75"/>
  <c r="H4320" i="75" s="1"/>
  <c r="E4321" i="75"/>
  <c r="H4321" i="75" s="1"/>
  <c r="E3782" i="75"/>
  <c r="H3782" i="75" s="1"/>
  <c r="E3243" i="75"/>
  <c r="H3243" i="75" s="1"/>
  <c r="E3244" i="75"/>
  <c r="H3244" i="75" s="1"/>
  <c r="E3245" i="75"/>
  <c r="H3245" i="75" s="1"/>
  <c r="E3246" i="75"/>
  <c r="H3246" i="75" s="1"/>
  <c r="E3247" i="75"/>
  <c r="H3247" i="75" s="1"/>
  <c r="E3248" i="75"/>
  <c r="H3248" i="75" s="1"/>
  <c r="E3249" i="75"/>
  <c r="H3249" i="75" s="1"/>
  <c r="E3250" i="75"/>
  <c r="H3250" i="75" s="1"/>
  <c r="E3251" i="75"/>
  <c r="H3251" i="75" s="1"/>
  <c r="E3252" i="75"/>
  <c r="H3252" i="75" s="1"/>
  <c r="E3253" i="75"/>
  <c r="H3253" i="75" s="1"/>
  <c r="E3254" i="75"/>
  <c r="H3254" i="75" s="1"/>
  <c r="E3255" i="75"/>
  <c r="H3255" i="75" s="1"/>
  <c r="E3256" i="75"/>
  <c r="H3256" i="75" s="1"/>
  <c r="E3257" i="75"/>
  <c r="H3257" i="75" s="1"/>
  <c r="E3258" i="75"/>
  <c r="H3258" i="75" s="1"/>
  <c r="E3259" i="75"/>
  <c r="H3259" i="75" s="1"/>
  <c r="E3260" i="75"/>
  <c r="H3260" i="75" s="1"/>
  <c r="E3261" i="75"/>
  <c r="H3261" i="75" s="1"/>
  <c r="E3262" i="75"/>
  <c r="H3262" i="75" s="1"/>
  <c r="E3263" i="75"/>
  <c r="H3263" i="75" s="1"/>
  <c r="E3264" i="75"/>
  <c r="H3264" i="75" s="1"/>
  <c r="E3265" i="75"/>
  <c r="H3265" i="75" s="1"/>
  <c r="E3266" i="75"/>
  <c r="H3266" i="75" s="1"/>
  <c r="E3267" i="75"/>
  <c r="H3267" i="75" s="1"/>
  <c r="E3268" i="75"/>
  <c r="H3268" i="75" s="1"/>
  <c r="E3269" i="75"/>
  <c r="H3269" i="75" s="1"/>
  <c r="E3270" i="75"/>
  <c r="H3270" i="75" s="1"/>
  <c r="E3271" i="75"/>
  <c r="H3271" i="75" s="1"/>
  <c r="E3272" i="75"/>
  <c r="H3272" i="75" s="1"/>
  <c r="E3273" i="75"/>
  <c r="H3273" i="75" s="1"/>
  <c r="E3274" i="75"/>
  <c r="H3274" i="75" s="1"/>
  <c r="E3275" i="75"/>
  <c r="H3275" i="75" s="1"/>
  <c r="E3276" i="75"/>
  <c r="H3276" i="75" s="1"/>
  <c r="E3277" i="75"/>
  <c r="H3277" i="75" s="1"/>
  <c r="E3278" i="75"/>
  <c r="H3278" i="75" s="1"/>
  <c r="E3279" i="75"/>
  <c r="H3279" i="75" s="1"/>
  <c r="E3280" i="75"/>
  <c r="H3280" i="75" s="1"/>
  <c r="E3281" i="75"/>
  <c r="H3281" i="75" s="1"/>
  <c r="E3282" i="75"/>
  <c r="H3282" i="75" s="1"/>
  <c r="E3283" i="75"/>
  <c r="H3283" i="75" s="1"/>
  <c r="E3284" i="75"/>
  <c r="H3284" i="75" s="1"/>
  <c r="E3285" i="75"/>
  <c r="H3285" i="75" s="1"/>
  <c r="E3286" i="75"/>
  <c r="H3286" i="75" s="1"/>
  <c r="E3287" i="75"/>
  <c r="H3287" i="75" s="1"/>
  <c r="E3288" i="75"/>
  <c r="H3288" i="75" s="1"/>
  <c r="E3289" i="75"/>
  <c r="H3289" i="75" s="1"/>
  <c r="E3290" i="75"/>
  <c r="H3290" i="75" s="1"/>
  <c r="E3291" i="75"/>
  <c r="H3291" i="75" s="1"/>
  <c r="E3292" i="75"/>
  <c r="H3292" i="75" s="1"/>
  <c r="E3293" i="75"/>
  <c r="H3293" i="75" s="1"/>
  <c r="E3294" i="75"/>
  <c r="H3294" i="75" s="1"/>
  <c r="E3295" i="75"/>
  <c r="H3295" i="75" s="1"/>
  <c r="E3296" i="75"/>
  <c r="H3296" i="75" s="1"/>
  <c r="E3297" i="75"/>
  <c r="H3297" i="75" s="1"/>
  <c r="E3298" i="75"/>
  <c r="H3298" i="75" s="1"/>
  <c r="E3299" i="75"/>
  <c r="H3299" i="75" s="1"/>
  <c r="E3300" i="75"/>
  <c r="H3300" i="75" s="1"/>
  <c r="E3301" i="75"/>
  <c r="H3301" i="75" s="1"/>
  <c r="E3302" i="75"/>
  <c r="H3302" i="75" s="1"/>
  <c r="E3303" i="75"/>
  <c r="H3303" i="75" s="1"/>
  <c r="E3304" i="75"/>
  <c r="H3304" i="75" s="1"/>
  <c r="E3305" i="75"/>
  <c r="H3305" i="75" s="1"/>
  <c r="E3306" i="75"/>
  <c r="H3306" i="75" s="1"/>
  <c r="E3307" i="75"/>
  <c r="H3307" i="75" s="1"/>
  <c r="E3308" i="75"/>
  <c r="H3308" i="75" s="1"/>
  <c r="E3309" i="75"/>
  <c r="H3309" i="75" s="1"/>
  <c r="E3310" i="75"/>
  <c r="H3310" i="75" s="1"/>
  <c r="E3311" i="75"/>
  <c r="H3311" i="75" s="1"/>
  <c r="E3312" i="75"/>
  <c r="H3312" i="75" s="1"/>
  <c r="E3313" i="75"/>
  <c r="H3313" i="75" s="1"/>
  <c r="E3314" i="75"/>
  <c r="H3314" i="75" s="1"/>
  <c r="E3315" i="75"/>
  <c r="H3315" i="75" s="1"/>
  <c r="E3316" i="75"/>
  <c r="H3316" i="75" s="1"/>
  <c r="E3317" i="75"/>
  <c r="H3317" i="75" s="1"/>
  <c r="E3318" i="75"/>
  <c r="H3318" i="75" s="1"/>
  <c r="E3319" i="75"/>
  <c r="H3319" i="75" s="1"/>
  <c r="E3320" i="75"/>
  <c r="H3320" i="75" s="1"/>
  <c r="E3321" i="75"/>
  <c r="H3321" i="75" s="1"/>
  <c r="E3322" i="75"/>
  <c r="H3322" i="75" s="1"/>
  <c r="E3323" i="75"/>
  <c r="H3323" i="75" s="1"/>
  <c r="E3324" i="75"/>
  <c r="H3324" i="75" s="1"/>
  <c r="E3325" i="75"/>
  <c r="H3325" i="75" s="1"/>
  <c r="E3326" i="75"/>
  <c r="H3326" i="75" s="1"/>
  <c r="E3327" i="75"/>
  <c r="H3327" i="75" s="1"/>
  <c r="E3328" i="75"/>
  <c r="H3328" i="75" s="1"/>
  <c r="E3329" i="75"/>
  <c r="H3329" i="75" s="1"/>
  <c r="E3330" i="75"/>
  <c r="H3330" i="75" s="1"/>
  <c r="E3331" i="75"/>
  <c r="H3331" i="75" s="1"/>
  <c r="E3332" i="75"/>
  <c r="H3332" i="75" s="1"/>
  <c r="E3333" i="75"/>
  <c r="H3333" i="75" s="1"/>
  <c r="E3334" i="75"/>
  <c r="H3334" i="75" s="1"/>
  <c r="E3335" i="75"/>
  <c r="H3335" i="75" s="1"/>
  <c r="E3336" i="75"/>
  <c r="H3336" i="75" s="1"/>
  <c r="E3337" i="75"/>
  <c r="H3337" i="75" s="1"/>
  <c r="E3338" i="75"/>
  <c r="H3338" i="75" s="1"/>
  <c r="E3339" i="75"/>
  <c r="H3339" i="75" s="1"/>
  <c r="E3340" i="75"/>
  <c r="H3340" i="75" s="1"/>
  <c r="E3341" i="75"/>
  <c r="H3341" i="75" s="1"/>
  <c r="E3342" i="75"/>
  <c r="H3342" i="75" s="1"/>
  <c r="E3343" i="75"/>
  <c r="H3343" i="75" s="1"/>
  <c r="E3344" i="75"/>
  <c r="H3344" i="75" s="1"/>
  <c r="E3345" i="75"/>
  <c r="H3345" i="75" s="1"/>
  <c r="E3346" i="75"/>
  <c r="H3346" i="75" s="1"/>
  <c r="E3347" i="75"/>
  <c r="H3347" i="75" s="1"/>
  <c r="E3348" i="75"/>
  <c r="H3348" i="75" s="1"/>
  <c r="E3349" i="75"/>
  <c r="H3349" i="75" s="1"/>
  <c r="E3350" i="75"/>
  <c r="H3350" i="75" s="1"/>
  <c r="E3351" i="75"/>
  <c r="H3351" i="75" s="1"/>
  <c r="E3352" i="75"/>
  <c r="H3352" i="75" s="1"/>
  <c r="E3353" i="75"/>
  <c r="H3353" i="75" s="1"/>
  <c r="E3354" i="75"/>
  <c r="H3354" i="75" s="1"/>
  <c r="E3355" i="75"/>
  <c r="H3355" i="75" s="1"/>
  <c r="E3356" i="75"/>
  <c r="H3356" i="75" s="1"/>
  <c r="E3357" i="75"/>
  <c r="H3357" i="75" s="1"/>
  <c r="E3358" i="75"/>
  <c r="H3358" i="75" s="1"/>
  <c r="E3359" i="75"/>
  <c r="H3359" i="75" s="1"/>
  <c r="E3360" i="75"/>
  <c r="H3360" i="75" s="1"/>
  <c r="E3361" i="75"/>
  <c r="H3361" i="75" s="1"/>
  <c r="E3362" i="75"/>
  <c r="H3362" i="75" s="1"/>
  <c r="E3363" i="75"/>
  <c r="H3363" i="75" s="1"/>
  <c r="E3364" i="75"/>
  <c r="H3364" i="75" s="1"/>
  <c r="E3365" i="75"/>
  <c r="H3365" i="75" s="1"/>
  <c r="E3366" i="75"/>
  <c r="H3366" i="75" s="1"/>
  <c r="E3367" i="75"/>
  <c r="H3367" i="75" s="1"/>
  <c r="E3368" i="75"/>
  <c r="H3368" i="75" s="1"/>
  <c r="E3369" i="75"/>
  <c r="H3369" i="75" s="1"/>
  <c r="E3370" i="75"/>
  <c r="H3370" i="75" s="1"/>
  <c r="E3371" i="75"/>
  <c r="H3371" i="75" s="1"/>
  <c r="E3372" i="75"/>
  <c r="H3372" i="75" s="1"/>
  <c r="E3373" i="75"/>
  <c r="H3373" i="75" s="1"/>
  <c r="E3374" i="75"/>
  <c r="H3374" i="75" s="1"/>
  <c r="E3375" i="75"/>
  <c r="H3375" i="75" s="1"/>
  <c r="E3376" i="75"/>
  <c r="H3376" i="75" s="1"/>
  <c r="E3377" i="75"/>
  <c r="H3377" i="75" s="1"/>
  <c r="E3378" i="75"/>
  <c r="H3378" i="75" s="1"/>
  <c r="E3379" i="75"/>
  <c r="H3379" i="75" s="1"/>
  <c r="E3380" i="75"/>
  <c r="H3380" i="75" s="1"/>
  <c r="E3381" i="75"/>
  <c r="H3381" i="75" s="1"/>
  <c r="E3382" i="75"/>
  <c r="H3382" i="75" s="1"/>
  <c r="E3383" i="75"/>
  <c r="H3383" i="75" s="1"/>
  <c r="E3384" i="75"/>
  <c r="H3384" i="75" s="1"/>
  <c r="E3385" i="75"/>
  <c r="H3385" i="75" s="1"/>
  <c r="E3386" i="75"/>
  <c r="H3386" i="75" s="1"/>
  <c r="E3387" i="75"/>
  <c r="H3387" i="75" s="1"/>
  <c r="E3388" i="75"/>
  <c r="H3388" i="75" s="1"/>
  <c r="E3389" i="75"/>
  <c r="H3389" i="75" s="1"/>
  <c r="E3390" i="75"/>
  <c r="H3390" i="75" s="1"/>
  <c r="E3391" i="75"/>
  <c r="H3391" i="75" s="1"/>
  <c r="E3392" i="75"/>
  <c r="H3392" i="75" s="1"/>
  <c r="E3393" i="75"/>
  <c r="H3393" i="75" s="1"/>
  <c r="E3394" i="75"/>
  <c r="H3394" i="75" s="1"/>
  <c r="E3395" i="75"/>
  <c r="H3395" i="75" s="1"/>
  <c r="E3396" i="75"/>
  <c r="H3396" i="75" s="1"/>
  <c r="E3397" i="75"/>
  <c r="H3397" i="75" s="1"/>
  <c r="E3398" i="75"/>
  <c r="H3398" i="75" s="1"/>
  <c r="E3399" i="75"/>
  <c r="H3399" i="75" s="1"/>
  <c r="E3400" i="75"/>
  <c r="H3400" i="75" s="1"/>
  <c r="E3401" i="75"/>
  <c r="H3401" i="75" s="1"/>
  <c r="E3402" i="75"/>
  <c r="H3402" i="75" s="1"/>
  <c r="E3403" i="75"/>
  <c r="H3403" i="75" s="1"/>
  <c r="E3404" i="75"/>
  <c r="H3404" i="75" s="1"/>
  <c r="E3405" i="75"/>
  <c r="H3405" i="75" s="1"/>
  <c r="E3406" i="75"/>
  <c r="H3406" i="75" s="1"/>
  <c r="E3407" i="75"/>
  <c r="H3407" i="75" s="1"/>
  <c r="E3408" i="75"/>
  <c r="H3408" i="75" s="1"/>
  <c r="E3409" i="75"/>
  <c r="H3409" i="75" s="1"/>
  <c r="E3410" i="75"/>
  <c r="H3410" i="75" s="1"/>
  <c r="E3411" i="75"/>
  <c r="H3411" i="75" s="1"/>
  <c r="E3412" i="75"/>
  <c r="H3412" i="75" s="1"/>
  <c r="E3413" i="75"/>
  <c r="H3413" i="75" s="1"/>
  <c r="E3414" i="75"/>
  <c r="H3414" i="75" s="1"/>
  <c r="E3415" i="75"/>
  <c r="H3415" i="75" s="1"/>
  <c r="E3416" i="75"/>
  <c r="H3416" i="75" s="1"/>
  <c r="E3417" i="75"/>
  <c r="H3417" i="75" s="1"/>
  <c r="E3418" i="75"/>
  <c r="H3418" i="75" s="1"/>
  <c r="E3419" i="75"/>
  <c r="H3419" i="75" s="1"/>
  <c r="E3420" i="75"/>
  <c r="H3420" i="75" s="1"/>
  <c r="E3421" i="75"/>
  <c r="H3421" i="75" s="1"/>
  <c r="E3422" i="75"/>
  <c r="H3422" i="75" s="1"/>
  <c r="E3423" i="75"/>
  <c r="H3423" i="75" s="1"/>
  <c r="E3424" i="75"/>
  <c r="H3424" i="75" s="1"/>
  <c r="E3425" i="75"/>
  <c r="H3425" i="75" s="1"/>
  <c r="E3426" i="75"/>
  <c r="H3426" i="75" s="1"/>
  <c r="E3427" i="75"/>
  <c r="H3427" i="75" s="1"/>
  <c r="E3428" i="75"/>
  <c r="H3428" i="75" s="1"/>
  <c r="E3429" i="75"/>
  <c r="H3429" i="75" s="1"/>
  <c r="E3430" i="75"/>
  <c r="H3430" i="75" s="1"/>
  <c r="E3431" i="75"/>
  <c r="H3431" i="75" s="1"/>
  <c r="E3432" i="75"/>
  <c r="H3432" i="75" s="1"/>
  <c r="E3433" i="75"/>
  <c r="H3433" i="75" s="1"/>
  <c r="E3434" i="75"/>
  <c r="H3434" i="75" s="1"/>
  <c r="E3435" i="75"/>
  <c r="H3435" i="75" s="1"/>
  <c r="E3436" i="75"/>
  <c r="H3436" i="75" s="1"/>
  <c r="E3437" i="75"/>
  <c r="H3437" i="75" s="1"/>
  <c r="E3438" i="75"/>
  <c r="H3438" i="75" s="1"/>
  <c r="E3439" i="75"/>
  <c r="H3439" i="75" s="1"/>
  <c r="E3440" i="75"/>
  <c r="H3440" i="75" s="1"/>
  <c r="E3441" i="75"/>
  <c r="H3441" i="75" s="1"/>
  <c r="E3442" i="75"/>
  <c r="H3442" i="75" s="1"/>
  <c r="E3443" i="75"/>
  <c r="H3443" i="75" s="1"/>
  <c r="E3444" i="75"/>
  <c r="H3444" i="75" s="1"/>
  <c r="E3445" i="75"/>
  <c r="H3445" i="75" s="1"/>
  <c r="E3446" i="75"/>
  <c r="H3446" i="75" s="1"/>
  <c r="E3447" i="75"/>
  <c r="H3447" i="75" s="1"/>
  <c r="E3448" i="75"/>
  <c r="H3448" i="75" s="1"/>
  <c r="E3449" i="75"/>
  <c r="H3449" i="75" s="1"/>
  <c r="E3450" i="75"/>
  <c r="H3450" i="75" s="1"/>
  <c r="E3451" i="75"/>
  <c r="H3451" i="75" s="1"/>
  <c r="E3452" i="75"/>
  <c r="H3452" i="75" s="1"/>
  <c r="E3453" i="75"/>
  <c r="H3453" i="75" s="1"/>
  <c r="E3454" i="75"/>
  <c r="H3454" i="75" s="1"/>
  <c r="E3455" i="75"/>
  <c r="H3455" i="75" s="1"/>
  <c r="E3456" i="75"/>
  <c r="H3456" i="75" s="1"/>
  <c r="E3457" i="75"/>
  <c r="H3457" i="75" s="1"/>
  <c r="E3458" i="75"/>
  <c r="H3458" i="75" s="1"/>
  <c r="E3459" i="75"/>
  <c r="H3459" i="75" s="1"/>
  <c r="E3460" i="75"/>
  <c r="H3460" i="75" s="1"/>
  <c r="E3461" i="75"/>
  <c r="H3461" i="75" s="1"/>
  <c r="E3462" i="75"/>
  <c r="H3462" i="75" s="1"/>
  <c r="E3463" i="75"/>
  <c r="H3463" i="75" s="1"/>
  <c r="E3464" i="75"/>
  <c r="H3464" i="75" s="1"/>
  <c r="E3465" i="75"/>
  <c r="H3465" i="75" s="1"/>
  <c r="E3466" i="75"/>
  <c r="H3466" i="75" s="1"/>
  <c r="E3467" i="75"/>
  <c r="H3467" i="75" s="1"/>
  <c r="E3468" i="75"/>
  <c r="H3468" i="75" s="1"/>
  <c r="E3469" i="75"/>
  <c r="H3469" i="75" s="1"/>
  <c r="E3470" i="75"/>
  <c r="H3470" i="75" s="1"/>
  <c r="E3471" i="75"/>
  <c r="H3471" i="75" s="1"/>
  <c r="E3472" i="75"/>
  <c r="H3472" i="75" s="1"/>
  <c r="E3473" i="75"/>
  <c r="H3473" i="75" s="1"/>
  <c r="E3474" i="75"/>
  <c r="H3474" i="75" s="1"/>
  <c r="E3475" i="75"/>
  <c r="H3475" i="75" s="1"/>
  <c r="E3476" i="75"/>
  <c r="H3476" i="75" s="1"/>
  <c r="E3477" i="75"/>
  <c r="H3477" i="75" s="1"/>
  <c r="E3478" i="75"/>
  <c r="H3478" i="75" s="1"/>
  <c r="E3479" i="75"/>
  <c r="H3479" i="75" s="1"/>
  <c r="E3480" i="75"/>
  <c r="H3480" i="75" s="1"/>
  <c r="E3481" i="75"/>
  <c r="H3481" i="75" s="1"/>
  <c r="E3482" i="75"/>
  <c r="H3482" i="75" s="1"/>
  <c r="E3483" i="75"/>
  <c r="H3483" i="75" s="1"/>
  <c r="E3484" i="75"/>
  <c r="H3484" i="75" s="1"/>
  <c r="E3485" i="75"/>
  <c r="H3485" i="75" s="1"/>
  <c r="E3486" i="75"/>
  <c r="H3486" i="75" s="1"/>
  <c r="E3487" i="75"/>
  <c r="H3487" i="75" s="1"/>
  <c r="E3488" i="75"/>
  <c r="H3488" i="75" s="1"/>
  <c r="E3489" i="75"/>
  <c r="H3489" i="75" s="1"/>
  <c r="E3490" i="75"/>
  <c r="H3490" i="75" s="1"/>
  <c r="E3491" i="75"/>
  <c r="H3491" i="75" s="1"/>
  <c r="E3492" i="75"/>
  <c r="H3492" i="75" s="1"/>
  <c r="E3493" i="75"/>
  <c r="H3493" i="75" s="1"/>
  <c r="E3494" i="75"/>
  <c r="H3494" i="75" s="1"/>
  <c r="E3495" i="75"/>
  <c r="H3495" i="75" s="1"/>
  <c r="E3496" i="75"/>
  <c r="H3496" i="75" s="1"/>
  <c r="E3497" i="75"/>
  <c r="H3497" i="75" s="1"/>
  <c r="E3498" i="75"/>
  <c r="H3498" i="75" s="1"/>
  <c r="E3499" i="75"/>
  <c r="H3499" i="75" s="1"/>
  <c r="E3500" i="75"/>
  <c r="H3500" i="75" s="1"/>
  <c r="E3501" i="75"/>
  <c r="H3501" i="75" s="1"/>
  <c r="E3502" i="75"/>
  <c r="H3502" i="75" s="1"/>
  <c r="E3503" i="75"/>
  <c r="H3503" i="75" s="1"/>
  <c r="E3504" i="75"/>
  <c r="H3504" i="75" s="1"/>
  <c r="E3505" i="75"/>
  <c r="H3505" i="75" s="1"/>
  <c r="E3506" i="75"/>
  <c r="H3506" i="75" s="1"/>
  <c r="E3507" i="75"/>
  <c r="H3507" i="75" s="1"/>
  <c r="E3508" i="75"/>
  <c r="H3508" i="75" s="1"/>
  <c r="E3509" i="75"/>
  <c r="H3509" i="75" s="1"/>
  <c r="E3510" i="75"/>
  <c r="H3510" i="75" s="1"/>
  <c r="E3511" i="75"/>
  <c r="H3511" i="75" s="1"/>
  <c r="E3512" i="75"/>
  <c r="H3512" i="75" s="1"/>
  <c r="E3513" i="75"/>
  <c r="H3513" i="75" s="1"/>
  <c r="E3514" i="75"/>
  <c r="H3514" i="75" s="1"/>
  <c r="E3515" i="75"/>
  <c r="H3515" i="75" s="1"/>
  <c r="E3516" i="75"/>
  <c r="H3516" i="75" s="1"/>
  <c r="E3517" i="75"/>
  <c r="H3517" i="75" s="1"/>
  <c r="E3518" i="75"/>
  <c r="H3518" i="75" s="1"/>
  <c r="E3519" i="75"/>
  <c r="H3519" i="75" s="1"/>
  <c r="E3520" i="75"/>
  <c r="H3520" i="75" s="1"/>
  <c r="E3521" i="75"/>
  <c r="H3521" i="75" s="1"/>
  <c r="E3522" i="75"/>
  <c r="H3522" i="75" s="1"/>
  <c r="E3523" i="75"/>
  <c r="H3523" i="75" s="1"/>
  <c r="E3524" i="75"/>
  <c r="H3524" i="75" s="1"/>
  <c r="E3525" i="75"/>
  <c r="H3525" i="75" s="1"/>
  <c r="E3526" i="75"/>
  <c r="H3526" i="75" s="1"/>
  <c r="E3527" i="75"/>
  <c r="H3527" i="75" s="1"/>
  <c r="E3528" i="75"/>
  <c r="H3528" i="75" s="1"/>
  <c r="E3529" i="75"/>
  <c r="H3529" i="75" s="1"/>
  <c r="E3530" i="75"/>
  <c r="H3530" i="75" s="1"/>
  <c r="E3531" i="75"/>
  <c r="H3531" i="75" s="1"/>
  <c r="E3532" i="75"/>
  <c r="H3532" i="75" s="1"/>
  <c r="E3533" i="75"/>
  <c r="H3533" i="75" s="1"/>
  <c r="E3534" i="75"/>
  <c r="H3534" i="75" s="1"/>
  <c r="E3535" i="75"/>
  <c r="H3535" i="75" s="1"/>
  <c r="E3536" i="75"/>
  <c r="H3536" i="75" s="1"/>
  <c r="E3537" i="75"/>
  <c r="H3537" i="75" s="1"/>
  <c r="E3538" i="75"/>
  <c r="H3538" i="75" s="1"/>
  <c r="E3539" i="75"/>
  <c r="H3539" i="75" s="1"/>
  <c r="E3540" i="75"/>
  <c r="H3540" i="75" s="1"/>
  <c r="E3541" i="75"/>
  <c r="H3541" i="75" s="1"/>
  <c r="E3542" i="75"/>
  <c r="H3542" i="75" s="1"/>
  <c r="E3543" i="75"/>
  <c r="H3543" i="75" s="1"/>
  <c r="E3544" i="75"/>
  <c r="H3544" i="75" s="1"/>
  <c r="E3545" i="75"/>
  <c r="H3545" i="75" s="1"/>
  <c r="E3546" i="75"/>
  <c r="H3546" i="75" s="1"/>
  <c r="E3547" i="75"/>
  <c r="H3547" i="75" s="1"/>
  <c r="E3548" i="75"/>
  <c r="H3548" i="75" s="1"/>
  <c r="E3549" i="75"/>
  <c r="H3549" i="75" s="1"/>
  <c r="E3550" i="75"/>
  <c r="H3550" i="75" s="1"/>
  <c r="E3551" i="75"/>
  <c r="H3551" i="75" s="1"/>
  <c r="E3552" i="75"/>
  <c r="H3552" i="75" s="1"/>
  <c r="E3553" i="75"/>
  <c r="H3553" i="75" s="1"/>
  <c r="E3554" i="75"/>
  <c r="H3554" i="75" s="1"/>
  <c r="E3555" i="75"/>
  <c r="H3555" i="75" s="1"/>
  <c r="E3556" i="75"/>
  <c r="H3556" i="75" s="1"/>
  <c r="E3557" i="75"/>
  <c r="H3557" i="75" s="1"/>
  <c r="E3558" i="75"/>
  <c r="H3558" i="75" s="1"/>
  <c r="E3559" i="75"/>
  <c r="H3559" i="75" s="1"/>
  <c r="E3560" i="75"/>
  <c r="H3560" i="75" s="1"/>
  <c r="E3561" i="75"/>
  <c r="H3561" i="75" s="1"/>
  <c r="E3562" i="75"/>
  <c r="H3562" i="75" s="1"/>
  <c r="E3563" i="75"/>
  <c r="H3563" i="75" s="1"/>
  <c r="E3564" i="75"/>
  <c r="H3564" i="75" s="1"/>
  <c r="E3565" i="75"/>
  <c r="H3565" i="75" s="1"/>
  <c r="E3566" i="75"/>
  <c r="H3566" i="75" s="1"/>
  <c r="E3567" i="75"/>
  <c r="H3567" i="75" s="1"/>
  <c r="E3568" i="75"/>
  <c r="H3568" i="75" s="1"/>
  <c r="E3569" i="75"/>
  <c r="H3569" i="75" s="1"/>
  <c r="E3570" i="75"/>
  <c r="H3570" i="75" s="1"/>
  <c r="E3571" i="75"/>
  <c r="H3571" i="75" s="1"/>
  <c r="E3572" i="75"/>
  <c r="H3572" i="75" s="1"/>
  <c r="E3573" i="75"/>
  <c r="H3573" i="75" s="1"/>
  <c r="E3574" i="75"/>
  <c r="H3574" i="75" s="1"/>
  <c r="E3575" i="75"/>
  <c r="H3575" i="75" s="1"/>
  <c r="E3576" i="75"/>
  <c r="H3576" i="75" s="1"/>
  <c r="E3577" i="75"/>
  <c r="H3577" i="75" s="1"/>
  <c r="E3578" i="75"/>
  <c r="H3578" i="75" s="1"/>
  <c r="E3579" i="75"/>
  <c r="H3579" i="75" s="1"/>
  <c r="E3580" i="75"/>
  <c r="H3580" i="75" s="1"/>
  <c r="E3581" i="75"/>
  <c r="H3581" i="75" s="1"/>
  <c r="E3582" i="75"/>
  <c r="H3582" i="75" s="1"/>
  <c r="E3583" i="75"/>
  <c r="H3583" i="75" s="1"/>
  <c r="E3584" i="75"/>
  <c r="H3584" i="75" s="1"/>
  <c r="E3585" i="75"/>
  <c r="H3585" i="75" s="1"/>
  <c r="E3586" i="75"/>
  <c r="H3586" i="75" s="1"/>
  <c r="E3587" i="75"/>
  <c r="H3587" i="75" s="1"/>
  <c r="E3588" i="75"/>
  <c r="H3588" i="75" s="1"/>
  <c r="E3589" i="75"/>
  <c r="H3589" i="75" s="1"/>
  <c r="E3590" i="75"/>
  <c r="H3590" i="75" s="1"/>
  <c r="E3591" i="75"/>
  <c r="H3591" i="75" s="1"/>
  <c r="E3592" i="75"/>
  <c r="H3592" i="75" s="1"/>
  <c r="E3593" i="75"/>
  <c r="H3593" i="75" s="1"/>
  <c r="E3594" i="75"/>
  <c r="H3594" i="75" s="1"/>
  <c r="E3595" i="75"/>
  <c r="H3595" i="75" s="1"/>
  <c r="E3596" i="75"/>
  <c r="H3596" i="75" s="1"/>
  <c r="E3597" i="75"/>
  <c r="H3597" i="75" s="1"/>
  <c r="E3598" i="75"/>
  <c r="H3598" i="75" s="1"/>
  <c r="E3599" i="75"/>
  <c r="H3599" i="75" s="1"/>
  <c r="E3600" i="75"/>
  <c r="H3600" i="75" s="1"/>
  <c r="E3601" i="75"/>
  <c r="H3601" i="75" s="1"/>
  <c r="E3602" i="75"/>
  <c r="H3602" i="75" s="1"/>
  <c r="E3603" i="75"/>
  <c r="H3603" i="75" s="1"/>
  <c r="E3604" i="75"/>
  <c r="H3604" i="75" s="1"/>
  <c r="E3605" i="75"/>
  <c r="H3605" i="75" s="1"/>
  <c r="E3606" i="75"/>
  <c r="H3606" i="75" s="1"/>
  <c r="E3607" i="75"/>
  <c r="H3607" i="75" s="1"/>
  <c r="E3608" i="75"/>
  <c r="H3608" i="75" s="1"/>
  <c r="E3609" i="75"/>
  <c r="H3609" i="75" s="1"/>
  <c r="E3610" i="75"/>
  <c r="H3610" i="75" s="1"/>
  <c r="E3611" i="75"/>
  <c r="H3611" i="75" s="1"/>
  <c r="E3612" i="75"/>
  <c r="H3612" i="75" s="1"/>
  <c r="E3613" i="75"/>
  <c r="H3613" i="75" s="1"/>
  <c r="E3614" i="75"/>
  <c r="H3614" i="75" s="1"/>
  <c r="E3615" i="75"/>
  <c r="H3615" i="75" s="1"/>
  <c r="E3616" i="75"/>
  <c r="H3616" i="75" s="1"/>
  <c r="E3617" i="75"/>
  <c r="H3617" i="75" s="1"/>
  <c r="E3618" i="75"/>
  <c r="H3618" i="75" s="1"/>
  <c r="E3619" i="75"/>
  <c r="H3619" i="75" s="1"/>
  <c r="E3620" i="75"/>
  <c r="H3620" i="75" s="1"/>
  <c r="E3621" i="75"/>
  <c r="H3621" i="75" s="1"/>
  <c r="E3622" i="75"/>
  <c r="H3622" i="75" s="1"/>
  <c r="E3623" i="75"/>
  <c r="H3623" i="75" s="1"/>
  <c r="E3624" i="75"/>
  <c r="H3624" i="75" s="1"/>
  <c r="E3625" i="75"/>
  <c r="H3625" i="75" s="1"/>
  <c r="E3626" i="75"/>
  <c r="H3626" i="75" s="1"/>
  <c r="E3627" i="75"/>
  <c r="H3627" i="75" s="1"/>
  <c r="E3628" i="75"/>
  <c r="H3628" i="75" s="1"/>
  <c r="E3629" i="75"/>
  <c r="H3629" i="75" s="1"/>
  <c r="E3630" i="75"/>
  <c r="H3630" i="75" s="1"/>
  <c r="E3631" i="75"/>
  <c r="H3631" i="75" s="1"/>
  <c r="E3632" i="75"/>
  <c r="H3632" i="75" s="1"/>
  <c r="E3633" i="75"/>
  <c r="H3633" i="75" s="1"/>
  <c r="E3634" i="75"/>
  <c r="H3634" i="75" s="1"/>
  <c r="E3635" i="75"/>
  <c r="H3635" i="75" s="1"/>
  <c r="E3636" i="75"/>
  <c r="H3636" i="75" s="1"/>
  <c r="E3637" i="75"/>
  <c r="H3637" i="75" s="1"/>
  <c r="E3638" i="75"/>
  <c r="H3638" i="75" s="1"/>
  <c r="E3639" i="75"/>
  <c r="H3639" i="75" s="1"/>
  <c r="E3640" i="75"/>
  <c r="H3640" i="75" s="1"/>
  <c r="E3641" i="75"/>
  <c r="H3641" i="75" s="1"/>
  <c r="E3642" i="75"/>
  <c r="H3642" i="75" s="1"/>
  <c r="E3643" i="75"/>
  <c r="H3643" i="75" s="1"/>
  <c r="E3644" i="75"/>
  <c r="H3644" i="75" s="1"/>
  <c r="E3645" i="75"/>
  <c r="H3645" i="75" s="1"/>
  <c r="E3646" i="75"/>
  <c r="H3646" i="75" s="1"/>
  <c r="E3647" i="75"/>
  <c r="H3647" i="75" s="1"/>
  <c r="E3648" i="75"/>
  <c r="H3648" i="75" s="1"/>
  <c r="E3649" i="75"/>
  <c r="H3649" i="75" s="1"/>
  <c r="E3650" i="75"/>
  <c r="H3650" i="75" s="1"/>
  <c r="E3651" i="75"/>
  <c r="H3651" i="75" s="1"/>
  <c r="E3652" i="75"/>
  <c r="H3652" i="75" s="1"/>
  <c r="E3653" i="75"/>
  <c r="H3653" i="75" s="1"/>
  <c r="E3654" i="75"/>
  <c r="H3654" i="75" s="1"/>
  <c r="E3655" i="75"/>
  <c r="H3655" i="75" s="1"/>
  <c r="E3656" i="75"/>
  <c r="H3656" i="75" s="1"/>
  <c r="E3657" i="75"/>
  <c r="H3657" i="75" s="1"/>
  <c r="E3658" i="75"/>
  <c r="H3658" i="75" s="1"/>
  <c r="E3659" i="75"/>
  <c r="H3659" i="75" s="1"/>
  <c r="E3660" i="75"/>
  <c r="H3660" i="75" s="1"/>
  <c r="E3661" i="75"/>
  <c r="H3661" i="75" s="1"/>
  <c r="E3662" i="75"/>
  <c r="H3662" i="75" s="1"/>
  <c r="E3663" i="75"/>
  <c r="H3663" i="75" s="1"/>
  <c r="E3664" i="75"/>
  <c r="H3664" i="75" s="1"/>
  <c r="E3665" i="75"/>
  <c r="H3665" i="75" s="1"/>
  <c r="E3666" i="75"/>
  <c r="H3666" i="75" s="1"/>
  <c r="E3667" i="75"/>
  <c r="H3667" i="75" s="1"/>
  <c r="E3668" i="75"/>
  <c r="H3668" i="75" s="1"/>
  <c r="E3669" i="75"/>
  <c r="H3669" i="75" s="1"/>
  <c r="E3670" i="75"/>
  <c r="H3670" i="75" s="1"/>
  <c r="E3671" i="75"/>
  <c r="H3671" i="75" s="1"/>
  <c r="E3672" i="75"/>
  <c r="H3672" i="75" s="1"/>
  <c r="E3673" i="75"/>
  <c r="H3673" i="75" s="1"/>
  <c r="E3674" i="75"/>
  <c r="H3674" i="75" s="1"/>
  <c r="E3675" i="75"/>
  <c r="H3675" i="75" s="1"/>
  <c r="E3676" i="75"/>
  <c r="H3676" i="75" s="1"/>
  <c r="E3677" i="75"/>
  <c r="H3677" i="75" s="1"/>
  <c r="E3678" i="75"/>
  <c r="H3678" i="75" s="1"/>
  <c r="E3679" i="75"/>
  <c r="H3679" i="75" s="1"/>
  <c r="E3680" i="75"/>
  <c r="H3680" i="75" s="1"/>
  <c r="E3681" i="75"/>
  <c r="H3681" i="75" s="1"/>
  <c r="E3682" i="75"/>
  <c r="H3682" i="75" s="1"/>
  <c r="E3683" i="75"/>
  <c r="H3683" i="75" s="1"/>
  <c r="E3684" i="75"/>
  <c r="H3684" i="75" s="1"/>
  <c r="E3685" i="75"/>
  <c r="H3685" i="75" s="1"/>
  <c r="E3686" i="75"/>
  <c r="H3686" i="75" s="1"/>
  <c r="E3687" i="75"/>
  <c r="H3687" i="75" s="1"/>
  <c r="E3688" i="75"/>
  <c r="H3688" i="75" s="1"/>
  <c r="E3689" i="75"/>
  <c r="H3689" i="75" s="1"/>
  <c r="E3690" i="75"/>
  <c r="H3690" i="75" s="1"/>
  <c r="E3691" i="75"/>
  <c r="H3691" i="75" s="1"/>
  <c r="E3692" i="75"/>
  <c r="H3692" i="75" s="1"/>
  <c r="E3693" i="75"/>
  <c r="H3693" i="75" s="1"/>
  <c r="E3694" i="75"/>
  <c r="H3694" i="75" s="1"/>
  <c r="E3695" i="75"/>
  <c r="H3695" i="75" s="1"/>
  <c r="E3696" i="75"/>
  <c r="H3696" i="75" s="1"/>
  <c r="E3697" i="75"/>
  <c r="H3697" i="75" s="1"/>
  <c r="E3698" i="75"/>
  <c r="H3698" i="75" s="1"/>
  <c r="E3699" i="75"/>
  <c r="H3699" i="75" s="1"/>
  <c r="E3700" i="75"/>
  <c r="H3700" i="75" s="1"/>
  <c r="E3701" i="75"/>
  <c r="H3701" i="75" s="1"/>
  <c r="E3702" i="75"/>
  <c r="H3702" i="75" s="1"/>
  <c r="E3703" i="75"/>
  <c r="H3703" i="75" s="1"/>
  <c r="E3704" i="75"/>
  <c r="H3704" i="75" s="1"/>
  <c r="E3705" i="75"/>
  <c r="H3705" i="75" s="1"/>
  <c r="E3706" i="75"/>
  <c r="H3706" i="75" s="1"/>
  <c r="E3707" i="75"/>
  <c r="H3707" i="75" s="1"/>
  <c r="E3708" i="75"/>
  <c r="H3708" i="75" s="1"/>
  <c r="E3709" i="75"/>
  <c r="H3709" i="75" s="1"/>
  <c r="E3710" i="75"/>
  <c r="H3710" i="75" s="1"/>
  <c r="E3711" i="75"/>
  <c r="H3711" i="75" s="1"/>
  <c r="E3712" i="75"/>
  <c r="H3712" i="75" s="1"/>
  <c r="E3713" i="75"/>
  <c r="H3713" i="75" s="1"/>
  <c r="E3714" i="75"/>
  <c r="H3714" i="75" s="1"/>
  <c r="E3715" i="75"/>
  <c r="H3715" i="75" s="1"/>
  <c r="E3716" i="75"/>
  <c r="H3716" i="75" s="1"/>
  <c r="E3717" i="75"/>
  <c r="H3717" i="75" s="1"/>
  <c r="E3718" i="75"/>
  <c r="H3718" i="75" s="1"/>
  <c r="E3719" i="75"/>
  <c r="H3719" i="75" s="1"/>
  <c r="E3720" i="75"/>
  <c r="H3720" i="75" s="1"/>
  <c r="E3721" i="75"/>
  <c r="H3721" i="75" s="1"/>
  <c r="E3722" i="75"/>
  <c r="H3722" i="75" s="1"/>
  <c r="E3723" i="75"/>
  <c r="H3723" i="75" s="1"/>
  <c r="E3724" i="75"/>
  <c r="H3724" i="75" s="1"/>
  <c r="E3725" i="75"/>
  <c r="H3725" i="75" s="1"/>
  <c r="E3726" i="75"/>
  <c r="H3726" i="75" s="1"/>
  <c r="E3727" i="75"/>
  <c r="H3727" i="75" s="1"/>
  <c r="E3728" i="75"/>
  <c r="H3728" i="75" s="1"/>
  <c r="E3729" i="75"/>
  <c r="H3729" i="75" s="1"/>
  <c r="E3730" i="75"/>
  <c r="H3730" i="75" s="1"/>
  <c r="E3731" i="75"/>
  <c r="H3731" i="75" s="1"/>
  <c r="E3732" i="75"/>
  <c r="H3732" i="75" s="1"/>
  <c r="E3733" i="75"/>
  <c r="H3733" i="75" s="1"/>
  <c r="E3734" i="75"/>
  <c r="H3734" i="75" s="1"/>
  <c r="E3735" i="75"/>
  <c r="H3735" i="75" s="1"/>
  <c r="E3736" i="75"/>
  <c r="H3736" i="75" s="1"/>
  <c r="E3737" i="75"/>
  <c r="H3737" i="75" s="1"/>
  <c r="E3738" i="75"/>
  <c r="H3738" i="75" s="1"/>
  <c r="E3739" i="75"/>
  <c r="H3739" i="75" s="1"/>
  <c r="E3740" i="75"/>
  <c r="H3740" i="75" s="1"/>
  <c r="E3741" i="75"/>
  <c r="H3741" i="75" s="1"/>
  <c r="E3742" i="75"/>
  <c r="H3742" i="75" s="1"/>
  <c r="E3743" i="75"/>
  <c r="H3743" i="75" s="1"/>
  <c r="E3744" i="75"/>
  <c r="H3744" i="75" s="1"/>
  <c r="E3745" i="75"/>
  <c r="H3745" i="75" s="1"/>
  <c r="E3746" i="75"/>
  <c r="H3746" i="75" s="1"/>
  <c r="E3747" i="75"/>
  <c r="H3747" i="75" s="1"/>
  <c r="E3748" i="75"/>
  <c r="H3748" i="75" s="1"/>
  <c r="E3749" i="75"/>
  <c r="H3749" i="75" s="1"/>
  <c r="E3750" i="75"/>
  <c r="H3750" i="75" s="1"/>
  <c r="E3751" i="75"/>
  <c r="H3751" i="75" s="1"/>
  <c r="E3752" i="75"/>
  <c r="H3752" i="75" s="1"/>
  <c r="E3753" i="75"/>
  <c r="H3753" i="75" s="1"/>
  <c r="E3754" i="75"/>
  <c r="H3754" i="75" s="1"/>
  <c r="E3755" i="75"/>
  <c r="H3755" i="75" s="1"/>
  <c r="E3756" i="75"/>
  <c r="H3756" i="75" s="1"/>
  <c r="E3757" i="75"/>
  <c r="H3757" i="75" s="1"/>
  <c r="E3758" i="75"/>
  <c r="H3758" i="75" s="1"/>
  <c r="E3759" i="75"/>
  <c r="H3759" i="75" s="1"/>
  <c r="E3760" i="75"/>
  <c r="H3760" i="75" s="1"/>
  <c r="E3761" i="75"/>
  <c r="H3761" i="75" s="1"/>
  <c r="E3762" i="75"/>
  <c r="H3762" i="75" s="1"/>
  <c r="E3763" i="75"/>
  <c r="H3763" i="75" s="1"/>
  <c r="E3764" i="75"/>
  <c r="H3764" i="75" s="1"/>
  <c r="E3765" i="75"/>
  <c r="H3765" i="75" s="1"/>
  <c r="E3766" i="75"/>
  <c r="H3766" i="75" s="1"/>
  <c r="E3767" i="75"/>
  <c r="H3767" i="75" s="1"/>
  <c r="E3768" i="75"/>
  <c r="H3768" i="75" s="1"/>
  <c r="E3769" i="75"/>
  <c r="H3769" i="75" s="1"/>
  <c r="E3770" i="75"/>
  <c r="H3770" i="75" s="1"/>
  <c r="E3771" i="75"/>
  <c r="H3771" i="75" s="1"/>
  <c r="E3772" i="75"/>
  <c r="H3772" i="75" s="1"/>
  <c r="E3773" i="75"/>
  <c r="H3773" i="75" s="1"/>
  <c r="E3774" i="75"/>
  <c r="H3774" i="75" s="1"/>
  <c r="E3775" i="75"/>
  <c r="H3775" i="75" s="1"/>
  <c r="E3776" i="75"/>
  <c r="H3776" i="75" s="1"/>
  <c r="E3777" i="75"/>
  <c r="H3777" i="75" s="1"/>
  <c r="E3778" i="75"/>
  <c r="H3778" i="75" s="1"/>
  <c r="E3779" i="75"/>
  <c r="H3779" i="75" s="1"/>
  <c r="E3780" i="75"/>
  <c r="H3780" i="75" s="1"/>
  <c r="E3781" i="75"/>
  <c r="H3781" i="75" s="1"/>
  <c r="E3242" i="75"/>
  <c r="H3242" i="75" s="1"/>
  <c r="E2703" i="75"/>
  <c r="H2703" i="75" s="1"/>
  <c r="E2704" i="75"/>
  <c r="H2704" i="75" s="1"/>
  <c r="E2705" i="75"/>
  <c r="H2705" i="75" s="1"/>
  <c r="E2706" i="75"/>
  <c r="H2706" i="75" s="1"/>
  <c r="E2707" i="75"/>
  <c r="H2707" i="75" s="1"/>
  <c r="E2708" i="75"/>
  <c r="H2708" i="75" s="1"/>
  <c r="E2709" i="75"/>
  <c r="H2709" i="75" s="1"/>
  <c r="E2710" i="75"/>
  <c r="H2710" i="75" s="1"/>
  <c r="E2711" i="75"/>
  <c r="H2711" i="75" s="1"/>
  <c r="E2712" i="75"/>
  <c r="H2712" i="75" s="1"/>
  <c r="E2713" i="75"/>
  <c r="H2713" i="75" s="1"/>
  <c r="E2714" i="75"/>
  <c r="H2714" i="75" s="1"/>
  <c r="E2715" i="75"/>
  <c r="H2715" i="75" s="1"/>
  <c r="E2716" i="75"/>
  <c r="H2716" i="75" s="1"/>
  <c r="E2717" i="75"/>
  <c r="H2717" i="75" s="1"/>
  <c r="E2718" i="75"/>
  <c r="H2718" i="75" s="1"/>
  <c r="E2719" i="75"/>
  <c r="H2719" i="75" s="1"/>
  <c r="E2720" i="75"/>
  <c r="H2720" i="75" s="1"/>
  <c r="E2721" i="75"/>
  <c r="H2721" i="75" s="1"/>
  <c r="E2722" i="75"/>
  <c r="H2722" i="75" s="1"/>
  <c r="E2723" i="75"/>
  <c r="H2723" i="75" s="1"/>
  <c r="E2724" i="75"/>
  <c r="H2724" i="75" s="1"/>
  <c r="E2725" i="75"/>
  <c r="H2725" i="75" s="1"/>
  <c r="E2726" i="75"/>
  <c r="H2726" i="75" s="1"/>
  <c r="E2727" i="75"/>
  <c r="H2727" i="75" s="1"/>
  <c r="E2728" i="75"/>
  <c r="H2728" i="75" s="1"/>
  <c r="E2729" i="75"/>
  <c r="H2729" i="75" s="1"/>
  <c r="E2730" i="75"/>
  <c r="H2730" i="75" s="1"/>
  <c r="E2731" i="75"/>
  <c r="H2731" i="75" s="1"/>
  <c r="E2732" i="75"/>
  <c r="H2732" i="75" s="1"/>
  <c r="E2733" i="75"/>
  <c r="H2733" i="75" s="1"/>
  <c r="E2734" i="75"/>
  <c r="H2734" i="75" s="1"/>
  <c r="E2735" i="75"/>
  <c r="H2735" i="75" s="1"/>
  <c r="E2736" i="75"/>
  <c r="H2736" i="75" s="1"/>
  <c r="E2737" i="75"/>
  <c r="H2737" i="75" s="1"/>
  <c r="E2738" i="75"/>
  <c r="H2738" i="75" s="1"/>
  <c r="E2739" i="75"/>
  <c r="H2739" i="75" s="1"/>
  <c r="E2740" i="75"/>
  <c r="H2740" i="75" s="1"/>
  <c r="E2741" i="75"/>
  <c r="H2741" i="75" s="1"/>
  <c r="E2742" i="75"/>
  <c r="H2742" i="75" s="1"/>
  <c r="E2743" i="75"/>
  <c r="H2743" i="75" s="1"/>
  <c r="E2744" i="75"/>
  <c r="H2744" i="75" s="1"/>
  <c r="E2745" i="75"/>
  <c r="H2745" i="75" s="1"/>
  <c r="E2746" i="75"/>
  <c r="H2746" i="75" s="1"/>
  <c r="E2747" i="75"/>
  <c r="H2747" i="75" s="1"/>
  <c r="E2748" i="75"/>
  <c r="H2748" i="75" s="1"/>
  <c r="E2749" i="75"/>
  <c r="H2749" i="75" s="1"/>
  <c r="E2750" i="75"/>
  <c r="H2750" i="75" s="1"/>
  <c r="E2751" i="75"/>
  <c r="H2751" i="75" s="1"/>
  <c r="E2752" i="75"/>
  <c r="H2752" i="75" s="1"/>
  <c r="E2753" i="75"/>
  <c r="H2753" i="75" s="1"/>
  <c r="E2754" i="75"/>
  <c r="H2754" i="75" s="1"/>
  <c r="E2755" i="75"/>
  <c r="H2755" i="75" s="1"/>
  <c r="E2756" i="75"/>
  <c r="H2756" i="75" s="1"/>
  <c r="E2757" i="75"/>
  <c r="H2757" i="75" s="1"/>
  <c r="E2758" i="75"/>
  <c r="H2758" i="75" s="1"/>
  <c r="E2759" i="75"/>
  <c r="H2759" i="75" s="1"/>
  <c r="E2760" i="75"/>
  <c r="H2760" i="75" s="1"/>
  <c r="E2761" i="75"/>
  <c r="H2761" i="75" s="1"/>
  <c r="E2762" i="75"/>
  <c r="H2762" i="75" s="1"/>
  <c r="E2763" i="75"/>
  <c r="H2763" i="75" s="1"/>
  <c r="E2764" i="75"/>
  <c r="H2764" i="75" s="1"/>
  <c r="E2765" i="75"/>
  <c r="H2765" i="75" s="1"/>
  <c r="E2766" i="75"/>
  <c r="H2766" i="75" s="1"/>
  <c r="E2767" i="75"/>
  <c r="H2767" i="75" s="1"/>
  <c r="E2768" i="75"/>
  <c r="H2768" i="75" s="1"/>
  <c r="E2769" i="75"/>
  <c r="H2769" i="75" s="1"/>
  <c r="E2770" i="75"/>
  <c r="H2770" i="75" s="1"/>
  <c r="E2771" i="75"/>
  <c r="H2771" i="75" s="1"/>
  <c r="E2772" i="75"/>
  <c r="H2772" i="75" s="1"/>
  <c r="E2773" i="75"/>
  <c r="H2773" i="75" s="1"/>
  <c r="E2774" i="75"/>
  <c r="H2774" i="75" s="1"/>
  <c r="E2775" i="75"/>
  <c r="H2775" i="75" s="1"/>
  <c r="E2776" i="75"/>
  <c r="H2776" i="75" s="1"/>
  <c r="E2777" i="75"/>
  <c r="H2777" i="75" s="1"/>
  <c r="E2778" i="75"/>
  <c r="H2778" i="75" s="1"/>
  <c r="E2779" i="75"/>
  <c r="H2779" i="75" s="1"/>
  <c r="E2780" i="75"/>
  <c r="H2780" i="75" s="1"/>
  <c r="E2781" i="75"/>
  <c r="H2781" i="75" s="1"/>
  <c r="E2782" i="75"/>
  <c r="H2782" i="75" s="1"/>
  <c r="E2783" i="75"/>
  <c r="H2783" i="75" s="1"/>
  <c r="E2784" i="75"/>
  <c r="H2784" i="75" s="1"/>
  <c r="E2785" i="75"/>
  <c r="H2785" i="75" s="1"/>
  <c r="E2786" i="75"/>
  <c r="H2786" i="75" s="1"/>
  <c r="E2787" i="75"/>
  <c r="H2787" i="75" s="1"/>
  <c r="E2788" i="75"/>
  <c r="H2788" i="75" s="1"/>
  <c r="E2789" i="75"/>
  <c r="H2789" i="75" s="1"/>
  <c r="E2790" i="75"/>
  <c r="H2790" i="75" s="1"/>
  <c r="E2791" i="75"/>
  <c r="H2791" i="75" s="1"/>
  <c r="E2792" i="75"/>
  <c r="H2792" i="75" s="1"/>
  <c r="E2793" i="75"/>
  <c r="H2793" i="75" s="1"/>
  <c r="E2794" i="75"/>
  <c r="H2794" i="75" s="1"/>
  <c r="E2795" i="75"/>
  <c r="H2795" i="75" s="1"/>
  <c r="E2796" i="75"/>
  <c r="H2796" i="75" s="1"/>
  <c r="E2797" i="75"/>
  <c r="H2797" i="75" s="1"/>
  <c r="E2798" i="75"/>
  <c r="H2798" i="75" s="1"/>
  <c r="E2799" i="75"/>
  <c r="H2799" i="75" s="1"/>
  <c r="E2800" i="75"/>
  <c r="H2800" i="75" s="1"/>
  <c r="E2801" i="75"/>
  <c r="H2801" i="75" s="1"/>
  <c r="E2802" i="75"/>
  <c r="H2802" i="75" s="1"/>
  <c r="E2803" i="75"/>
  <c r="H2803" i="75" s="1"/>
  <c r="E2804" i="75"/>
  <c r="H2804" i="75" s="1"/>
  <c r="E2805" i="75"/>
  <c r="H2805" i="75" s="1"/>
  <c r="E2806" i="75"/>
  <c r="H2806" i="75" s="1"/>
  <c r="E2807" i="75"/>
  <c r="H2807" i="75" s="1"/>
  <c r="E2808" i="75"/>
  <c r="H2808" i="75" s="1"/>
  <c r="E2809" i="75"/>
  <c r="H2809" i="75" s="1"/>
  <c r="E2810" i="75"/>
  <c r="H2810" i="75" s="1"/>
  <c r="E2811" i="75"/>
  <c r="H2811" i="75" s="1"/>
  <c r="E2812" i="75"/>
  <c r="H2812" i="75" s="1"/>
  <c r="E2813" i="75"/>
  <c r="H2813" i="75" s="1"/>
  <c r="E2814" i="75"/>
  <c r="H2814" i="75" s="1"/>
  <c r="E2815" i="75"/>
  <c r="H2815" i="75" s="1"/>
  <c r="E2816" i="75"/>
  <c r="H2816" i="75" s="1"/>
  <c r="E2817" i="75"/>
  <c r="H2817" i="75" s="1"/>
  <c r="E2818" i="75"/>
  <c r="H2818" i="75" s="1"/>
  <c r="E2819" i="75"/>
  <c r="H2819" i="75" s="1"/>
  <c r="E2820" i="75"/>
  <c r="H2820" i="75" s="1"/>
  <c r="E2821" i="75"/>
  <c r="H2821" i="75" s="1"/>
  <c r="E2822" i="75"/>
  <c r="H2822" i="75" s="1"/>
  <c r="E2823" i="75"/>
  <c r="H2823" i="75" s="1"/>
  <c r="E2824" i="75"/>
  <c r="H2824" i="75" s="1"/>
  <c r="E2825" i="75"/>
  <c r="H2825" i="75" s="1"/>
  <c r="E2826" i="75"/>
  <c r="H2826" i="75" s="1"/>
  <c r="E2827" i="75"/>
  <c r="H2827" i="75" s="1"/>
  <c r="E2828" i="75"/>
  <c r="H2828" i="75" s="1"/>
  <c r="E2829" i="75"/>
  <c r="H2829" i="75" s="1"/>
  <c r="E2830" i="75"/>
  <c r="H2830" i="75" s="1"/>
  <c r="E2831" i="75"/>
  <c r="H2831" i="75" s="1"/>
  <c r="E2832" i="75"/>
  <c r="H2832" i="75" s="1"/>
  <c r="E2833" i="75"/>
  <c r="H2833" i="75" s="1"/>
  <c r="E2834" i="75"/>
  <c r="H2834" i="75" s="1"/>
  <c r="E2835" i="75"/>
  <c r="H2835" i="75" s="1"/>
  <c r="E2836" i="75"/>
  <c r="H2836" i="75" s="1"/>
  <c r="E2837" i="75"/>
  <c r="H2837" i="75" s="1"/>
  <c r="E2838" i="75"/>
  <c r="H2838" i="75" s="1"/>
  <c r="E2839" i="75"/>
  <c r="H2839" i="75" s="1"/>
  <c r="E2840" i="75"/>
  <c r="H2840" i="75" s="1"/>
  <c r="E2841" i="75"/>
  <c r="H2841" i="75" s="1"/>
  <c r="E2842" i="75"/>
  <c r="H2842" i="75" s="1"/>
  <c r="E2843" i="75"/>
  <c r="H2843" i="75" s="1"/>
  <c r="E2844" i="75"/>
  <c r="H2844" i="75" s="1"/>
  <c r="E2845" i="75"/>
  <c r="H2845" i="75" s="1"/>
  <c r="E2846" i="75"/>
  <c r="H2846" i="75" s="1"/>
  <c r="E2847" i="75"/>
  <c r="H2847" i="75" s="1"/>
  <c r="E2848" i="75"/>
  <c r="H2848" i="75" s="1"/>
  <c r="E2849" i="75"/>
  <c r="H2849" i="75" s="1"/>
  <c r="E2850" i="75"/>
  <c r="H2850" i="75" s="1"/>
  <c r="E2851" i="75"/>
  <c r="H2851" i="75" s="1"/>
  <c r="E2852" i="75"/>
  <c r="H2852" i="75" s="1"/>
  <c r="E2853" i="75"/>
  <c r="H2853" i="75" s="1"/>
  <c r="E2854" i="75"/>
  <c r="H2854" i="75" s="1"/>
  <c r="E2855" i="75"/>
  <c r="H2855" i="75" s="1"/>
  <c r="E2856" i="75"/>
  <c r="H2856" i="75" s="1"/>
  <c r="E2857" i="75"/>
  <c r="H2857" i="75" s="1"/>
  <c r="E2858" i="75"/>
  <c r="H2858" i="75" s="1"/>
  <c r="E2859" i="75"/>
  <c r="H2859" i="75" s="1"/>
  <c r="E2860" i="75"/>
  <c r="H2860" i="75" s="1"/>
  <c r="E2861" i="75"/>
  <c r="H2861" i="75" s="1"/>
  <c r="E2862" i="75"/>
  <c r="H2862" i="75" s="1"/>
  <c r="E2863" i="75"/>
  <c r="H2863" i="75" s="1"/>
  <c r="E2864" i="75"/>
  <c r="H2864" i="75" s="1"/>
  <c r="E2865" i="75"/>
  <c r="H2865" i="75" s="1"/>
  <c r="E2866" i="75"/>
  <c r="H2866" i="75" s="1"/>
  <c r="E2867" i="75"/>
  <c r="H2867" i="75" s="1"/>
  <c r="E2868" i="75"/>
  <c r="H2868" i="75" s="1"/>
  <c r="E2869" i="75"/>
  <c r="H2869" i="75" s="1"/>
  <c r="E2870" i="75"/>
  <c r="H2870" i="75" s="1"/>
  <c r="E2871" i="75"/>
  <c r="H2871" i="75" s="1"/>
  <c r="E2872" i="75"/>
  <c r="H2872" i="75" s="1"/>
  <c r="E2873" i="75"/>
  <c r="H2873" i="75" s="1"/>
  <c r="E2874" i="75"/>
  <c r="H2874" i="75" s="1"/>
  <c r="E2875" i="75"/>
  <c r="H2875" i="75" s="1"/>
  <c r="E2876" i="75"/>
  <c r="H2876" i="75" s="1"/>
  <c r="E2877" i="75"/>
  <c r="H2877" i="75" s="1"/>
  <c r="E2878" i="75"/>
  <c r="H2878" i="75" s="1"/>
  <c r="E2879" i="75"/>
  <c r="H2879" i="75" s="1"/>
  <c r="E2880" i="75"/>
  <c r="H2880" i="75" s="1"/>
  <c r="E2881" i="75"/>
  <c r="H2881" i="75" s="1"/>
  <c r="E2882" i="75"/>
  <c r="H2882" i="75" s="1"/>
  <c r="E2883" i="75"/>
  <c r="H2883" i="75" s="1"/>
  <c r="E2884" i="75"/>
  <c r="H2884" i="75" s="1"/>
  <c r="E2885" i="75"/>
  <c r="H2885" i="75" s="1"/>
  <c r="E2886" i="75"/>
  <c r="H2886" i="75" s="1"/>
  <c r="E2887" i="75"/>
  <c r="H2887" i="75" s="1"/>
  <c r="E2888" i="75"/>
  <c r="H2888" i="75" s="1"/>
  <c r="E2889" i="75"/>
  <c r="H2889" i="75" s="1"/>
  <c r="E2890" i="75"/>
  <c r="H2890" i="75" s="1"/>
  <c r="E2891" i="75"/>
  <c r="H2891" i="75" s="1"/>
  <c r="E2892" i="75"/>
  <c r="H2892" i="75" s="1"/>
  <c r="E2893" i="75"/>
  <c r="H2893" i="75" s="1"/>
  <c r="E2894" i="75"/>
  <c r="H2894" i="75" s="1"/>
  <c r="E2895" i="75"/>
  <c r="H2895" i="75" s="1"/>
  <c r="E2896" i="75"/>
  <c r="H2896" i="75" s="1"/>
  <c r="E2897" i="75"/>
  <c r="H2897" i="75" s="1"/>
  <c r="E2898" i="75"/>
  <c r="H2898" i="75" s="1"/>
  <c r="E2899" i="75"/>
  <c r="H2899" i="75" s="1"/>
  <c r="E2900" i="75"/>
  <c r="H2900" i="75" s="1"/>
  <c r="E2901" i="75"/>
  <c r="H2901" i="75" s="1"/>
  <c r="E2902" i="75"/>
  <c r="H2902" i="75" s="1"/>
  <c r="E2903" i="75"/>
  <c r="H2903" i="75" s="1"/>
  <c r="E2904" i="75"/>
  <c r="H2904" i="75" s="1"/>
  <c r="E2905" i="75"/>
  <c r="H2905" i="75" s="1"/>
  <c r="E2906" i="75"/>
  <c r="H2906" i="75" s="1"/>
  <c r="E2907" i="75"/>
  <c r="H2907" i="75" s="1"/>
  <c r="E2908" i="75"/>
  <c r="H2908" i="75" s="1"/>
  <c r="E2909" i="75"/>
  <c r="H2909" i="75" s="1"/>
  <c r="E2910" i="75"/>
  <c r="H2910" i="75" s="1"/>
  <c r="E2911" i="75"/>
  <c r="H2911" i="75" s="1"/>
  <c r="E2912" i="75"/>
  <c r="H2912" i="75" s="1"/>
  <c r="E2913" i="75"/>
  <c r="H2913" i="75" s="1"/>
  <c r="E2914" i="75"/>
  <c r="H2914" i="75" s="1"/>
  <c r="E2915" i="75"/>
  <c r="H2915" i="75" s="1"/>
  <c r="E2916" i="75"/>
  <c r="H2916" i="75" s="1"/>
  <c r="E2917" i="75"/>
  <c r="H2917" i="75" s="1"/>
  <c r="E2918" i="75"/>
  <c r="H2918" i="75" s="1"/>
  <c r="E2919" i="75"/>
  <c r="H2919" i="75" s="1"/>
  <c r="E2920" i="75"/>
  <c r="H2920" i="75" s="1"/>
  <c r="E2921" i="75"/>
  <c r="H2921" i="75" s="1"/>
  <c r="E2922" i="75"/>
  <c r="H2922" i="75" s="1"/>
  <c r="E2923" i="75"/>
  <c r="H2923" i="75" s="1"/>
  <c r="E2924" i="75"/>
  <c r="H2924" i="75" s="1"/>
  <c r="E2925" i="75"/>
  <c r="H2925" i="75" s="1"/>
  <c r="E2926" i="75"/>
  <c r="H2926" i="75" s="1"/>
  <c r="E2927" i="75"/>
  <c r="H2927" i="75" s="1"/>
  <c r="E2928" i="75"/>
  <c r="H2928" i="75" s="1"/>
  <c r="E2929" i="75"/>
  <c r="H2929" i="75" s="1"/>
  <c r="E2930" i="75"/>
  <c r="H2930" i="75" s="1"/>
  <c r="E2931" i="75"/>
  <c r="H2931" i="75" s="1"/>
  <c r="E2932" i="75"/>
  <c r="H2932" i="75" s="1"/>
  <c r="E2933" i="75"/>
  <c r="H2933" i="75" s="1"/>
  <c r="E2934" i="75"/>
  <c r="H2934" i="75" s="1"/>
  <c r="E2935" i="75"/>
  <c r="H2935" i="75" s="1"/>
  <c r="E2936" i="75"/>
  <c r="H2936" i="75" s="1"/>
  <c r="E2937" i="75"/>
  <c r="H2937" i="75" s="1"/>
  <c r="E2938" i="75"/>
  <c r="H2938" i="75" s="1"/>
  <c r="E2939" i="75"/>
  <c r="H2939" i="75" s="1"/>
  <c r="E2940" i="75"/>
  <c r="H2940" i="75" s="1"/>
  <c r="E2941" i="75"/>
  <c r="H2941" i="75" s="1"/>
  <c r="E2942" i="75"/>
  <c r="H2942" i="75" s="1"/>
  <c r="E2943" i="75"/>
  <c r="H2943" i="75" s="1"/>
  <c r="E2944" i="75"/>
  <c r="H2944" i="75" s="1"/>
  <c r="E2945" i="75"/>
  <c r="H2945" i="75" s="1"/>
  <c r="E2946" i="75"/>
  <c r="H2946" i="75" s="1"/>
  <c r="E2947" i="75"/>
  <c r="H2947" i="75" s="1"/>
  <c r="E2948" i="75"/>
  <c r="H2948" i="75" s="1"/>
  <c r="E2949" i="75"/>
  <c r="H2949" i="75" s="1"/>
  <c r="E2950" i="75"/>
  <c r="H2950" i="75" s="1"/>
  <c r="E2951" i="75"/>
  <c r="H2951" i="75" s="1"/>
  <c r="E2952" i="75"/>
  <c r="H2952" i="75" s="1"/>
  <c r="E2953" i="75"/>
  <c r="H2953" i="75" s="1"/>
  <c r="E2954" i="75"/>
  <c r="H2954" i="75" s="1"/>
  <c r="E2955" i="75"/>
  <c r="H2955" i="75" s="1"/>
  <c r="E2956" i="75"/>
  <c r="H2956" i="75" s="1"/>
  <c r="E2957" i="75"/>
  <c r="H2957" i="75" s="1"/>
  <c r="E2958" i="75"/>
  <c r="H2958" i="75" s="1"/>
  <c r="E2959" i="75"/>
  <c r="H2959" i="75" s="1"/>
  <c r="E2960" i="75"/>
  <c r="H2960" i="75" s="1"/>
  <c r="E2961" i="75"/>
  <c r="H2961" i="75" s="1"/>
  <c r="E2962" i="75"/>
  <c r="H2962" i="75" s="1"/>
  <c r="E2963" i="75"/>
  <c r="H2963" i="75" s="1"/>
  <c r="E2964" i="75"/>
  <c r="H2964" i="75" s="1"/>
  <c r="E2965" i="75"/>
  <c r="H2965" i="75" s="1"/>
  <c r="E2966" i="75"/>
  <c r="H2966" i="75" s="1"/>
  <c r="E2967" i="75"/>
  <c r="H2967" i="75" s="1"/>
  <c r="E2968" i="75"/>
  <c r="H2968" i="75" s="1"/>
  <c r="E2969" i="75"/>
  <c r="H2969" i="75" s="1"/>
  <c r="E2970" i="75"/>
  <c r="H2970" i="75" s="1"/>
  <c r="E2971" i="75"/>
  <c r="H2971" i="75" s="1"/>
  <c r="E2972" i="75"/>
  <c r="H2972" i="75" s="1"/>
  <c r="E2973" i="75"/>
  <c r="H2973" i="75" s="1"/>
  <c r="E2974" i="75"/>
  <c r="H2974" i="75" s="1"/>
  <c r="E2975" i="75"/>
  <c r="H2975" i="75" s="1"/>
  <c r="E2976" i="75"/>
  <c r="H2976" i="75" s="1"/>
  <c r="E2977" i="75"/>
  <c r="H2977" i="75" s="1"/>
  <c r="E2978" i="75"/>
  <c r="H2978" i="75" s="1"/>
  <c r="E2979" i="75"/>
  <c r="H2979" i="75" s="1"/>
  <c r="E2980" i="75"/>
  <c r="H2980" i="75" s="1"/>
  <c r="E2981" i="75"/>
  <c r="H2981" i="75" s="1"/>
  <c r="E2982" i="75"/>
  <c r="H2982" i="75" s="1"/>
  <c r="E2983" i="75"/>
  <c r="H2983" i="75" s="1"/>
  <c r="E2984" i="75"/>
  <c r="H2984" i="75" s="1"/>
  <c r="E2985" i="75"/>
  <c r="H2985" i="75" s="1"/>
  <c r="E2986" i="75"/>
  <c r="H2986" i="75" s="1"/>
  <c r="E2987" i="75"/>
  <c r="H2987" i="75" s="1"/>
  <c r="E2988" i="75"/>
  <c r="H2988" i="75" s="1"/>
  <c r="E2989" i="75"/>
  <c r="H2989" i="75" s="1"/>
  <c r="E2990" i="75"/>
  <c r="H2990" i="75" s="1"/>
  <c r="E2991" i="75"/>
  <c r="H2991" i="75" s="1"/>
  <c r="E2992" i="75"/>
  <c r="H2992" i="75" s="1"/>
  <c r="E2993" i="75"/>
  <c r="H2993" i="75" s="1"/>
  <c r="E2994" i="75"/>
  <c r="H2994" i="75" s="1"/>
  <c r="E2995" i="75"/>
  <c r="H2995" i="75" s="1"/>
  <c r="E2996" i="75"/>
  <c r="H2996" i="75" s="1"/>
  <c r="E2997" i="75"/>
  <c r="H2997" i="75" s="1"/>
  <c r="E2998" i="75"/>
  <c r="H2998" i="75" s="1"/>
  <c r="E2999" i="75"/>
  <c r="H2999" i="75" s="1"/>
  <c r="E3000" i="75"/>
  <c r="H3000" i="75" s="1"/>
  <c r="E3001" i="75"/>
  <c r="H3001" i="75" s="1"/>
  <c r="E3002" i="75"/>
  <c r="H3002" i="75" s="1"/>
  <c r="E3003" i="75"/>
  <c r="H3003" i="75" s="1"/>
  <c r="E3004" i="75"/>
  <c r="H3004" i="75" s="1"/>
  <c r="E3005" i="75"/>
  <c r="H3005" i="75" s="1"/>
  <c r="E3006" i="75"/>
  <c r="H3006" i="75" s="1"/>
  <c r="E3007" i="75"/>
  <c r="H3007" i="75" s="1"/>
  <c r="E3008" i="75"/>
  <c r="H3008" i="75" s="1"/>
  <c r="E3009" i="75"/>
  <c r="H3009" i="75" s="1"/>
  <c r="E3010" i="75"/>
  <c r="H3010" i="75" s="1"/>
  <c r="E3011" i="75"/>
  <c r="H3011" i="75" s="1"/>
  <c r="E3012" i="75"/>
  <c r="H3012" i="75" s="1"/>
  <c r="E3013" i="75"/>
  <c r="H3013" i="75" s="1"/>
  <c r="E3014" i="75"/>
  <c r="H3014" i="75" s="1"/>
  <c r="E3015" i="75"/>
  <c r="H3015" i="75" s="1"/>
  <c r="E3016" i="75"/>
  <c r="H3016" i="75" s="1"/>
  <c r="E3017" i="75"/>
  <c r="H3017" i="75" s="1"/>
  <c r="E3018" i="75"/>
  <c r="H3018" i="75" s="1"/>
  <c r="E3019" i="75"/>
  <c r="H3019" i="75" s="1"/>
  <c r="E3020" i="75"/>
  <c r="H3020" i="75" s="1"/>
  <c r="E3021" i="75"/>
  <c r="H3021" i="75" s="1"/>
  <c r="E3022" i="75"/>
  <c r="H3022" i="75" s="1"/>
  <c r="E3023" i="75"/>
  <c r="H3023" i="75" s="1"/>
  <c r="E3024" i="75"/>
  <c r="H3024" i="75" s="1"/>
  <c r="E3025" i="75"/>
  <c r="H3025" i="75" s="1"/>
  <c r="E3026" i="75"/>
  <c r="H3026" i="75" s="1"/>
  <c r="E3027" i="75"/>
  <c r="H3027" i="75" s="1"/>
  <c r="E3028" i="75"/>
  <c r="H3028" i="75" s="1"/>
  <c r="E3029" i="75"/>
  <c r="H3029" i="75" s="1"/>
  <c r="E3030" i="75"/>
  <c r="H3030" i="75" s="1"/>
  <c r="E3031" i="75"/>
  <c r="H3031" i="75" s="1"/>
  <c r="E3032" i="75"/>
  <c r="H3032" i="75" s="1"/>
  <c r="E3033" i="75"/>
  <c r="H3033" i="75" s="1"/>
  <c r="E3034" i="75"/>
  <c r="H3034" i="75" s="1"/>
  <c r="E3035" i="75"/>
  <c r="H3035" i="75" s="1"/>
  <c r="E3036" i="75"/>
  <c r="H3036" i="75" s="1"/>
  <c r="E3037" i="75"/>
  <c r="H3037" i="75" s="1"/>
  <c r="E3038" i="75"/>
  <c r="H3038" i="75" s="1"/>
  <c r="E3039" i="75"/>
  <c r="H3039" i="75" s="1"/>
  <c r="E3040" i="75"/>
  <c r="H3040" i="75" s="1"/>
  <c r="E3041" i="75"/>
  <c r="H3041" i="75" s="1"/>
  <c r="E3042" i="75"/>
  <c r="H3042" i="75" s="1"/>
  <c r="E3043" i="75"/>
  <c r="H3043" i="75" s="1"/>
  <c r="E3044" i="75"/>
  <c r="H3044" i="75" s="1"/>
  <c r="E3045" i="75"/>
  <c r="H3045" i="75" s="1"/>
  <c r="E3046" i="75"/>
  <c r="H3046" i="75" s="1"/>
  <c r="E3047" i="75"/>
  <c r="H3047" i="75" s="1"/>
  <c r="E3048" i="75"/>
  <c r="H3048" i="75" s="1"/>
  <c r="E3049" i="75"/>
  <c r="H3049" i="75" s="1"/>
  <c r="E3050" i="75"/>
  <c r="H3050" i="75" s="1"/>
  <c r="E3051" i="75"/>
  <c r="H3051" i="75" s="1"/>
  <c r="E3052" i="75"/>
  <c r="H3052" i="75" s="1"/>
  <c r="E3053" i="75"/>
  <c r="H3053" i="75" s="1"/>
  <c r="E3054" i="75"/>
  <c r="H3054" i="75" s="1"/>
  <c r="E3055" i="75"/>
  <c r="H3055" i="75" s="1"/>
  <c r="E3056" i="75"/>
  <c r="H3056" i="75" s="1"/>
  <c r="E3057" i="75"/>
  <c r="H3057" i="75" s="1"/>
  <c r="E3058" i="75"/>
  <c r="H3058" i="75" s="1"/>
  <c r="E3059" i="75"/>
  <c r="H3059" i="75" s="1"/>
  <c r="E3060" i="75"/>
  <c r="H3060" i="75" s="1"/>
  <c r="E3061" i="75"/>
  <c r="H3061" i="75" s="1"/>
  <c r="E3062" i="75"/>
  <c r="H3062" i="75" s="1"/>
  <c r="E3063" i="75"/>
  <c r="H3063" i="75" s="1"/>
  <c r="E3064" i="75"/>
  <c r="H3064" i="75" s="1"/>
  <c r="E3065" i="75"/>
  <c r="H3065" i="75" s="1"/>
  <c r="E3066" i="75"/>
  <c r="H3066" i="75" s="1"/>
  <c r="E3067" i="75"/>
  <c r="H3067" i="75" s="1"/>
  <c r="E3068" i="75"/>
  <c r="H3068" i="75" s="1"/>
  <c r="E3069" i="75"/>
  <c r="H3069" i="75" s="1"/>
  <c r="E3070" i="75"/>
  <c r="H3070" i="75" s="1"/>
  <c r="E3071" i="75"/>
  <c r="H3071" i="75" s="1"/>
  <c r="E3072" i="75"/>
  <c r="H3072" i="75" s="1"/>
  <c r="E3073" i="75"/>
  <c r="H3073" i="75" s="1"/>
  <c r="E3074" i="75"/>
  <c r="H3074" i="75" s="1"/>
  <c r="E3075" i="75"/>
  <c r="H3075" i="75" s="1"/>
  <c r="E3076" i="75"/>
  <c r="H3076" i="75" s="1"/>
  <c r="E3077" i="75"/>
  <c r="H3077" i="75" s="1"/>
  <c r="E3078" i="75"/>
  <c r="H3078" i="75" s="1"/>
  <c r="E3079" i="75"/>
  <c r="H3079" i="75" s="1"/>
  <c r="E3080" i="75"/>
  <c r="H3080" i="75" s="1"/>
  <c r="E3081" i="75"/>
  <c r="H3081" i="75" s="1"/>
  <c r="E3082" i="75"/>
  <c r="H3082" i="75" s="1"/>
  <c r="E3083" i="75"/>
  <c r="H3083" i="75" s="1"/>
  <c r="E3084" i="75"/>
  <c r="H3084" i="75" s="1"/>
  <c r="E3085" i="75"/>
  <c r="H3085" i="75" s="1"/>
  <c r="E3086" i="75"/>
  <c r="H3086" i="75" s="1"/>
  <c r="E3087" i="75"/>
  <c r="H3087" i="75" s="1"/>
  <c r="E3088" i="75"/>
  <c r="H3088" i="75" s="1"/>
  <c r="E3089" i="75"/>
  <c r="H3089" i="75" s="1"/>
  <c r="E3090" i="75"/>
  <c r="H3090" i="75" s="1"/>
  <c r="E3091" i="75"/>
  <c r="H3091" i="75" s="1"/>
  <c r="E3092" i="75"/>
  <c r="H3092" i="75" s="1"/>
  <c r="E3093" i="75"/>
  <c r="H3093" i="75" s="1"/>
  <c r="E3094" i="75"/>
  <c r="H3094" i="75" s="1"/>
  <c r="E3095" i="75"/>
  <c r="H3095" i="75" s="1"/>
  <c r="E3096" i="75"/>
  <c r="H3096" i="75" s="1"/>
  <c r="E3097" i="75"/>
  <c r="H3097" i="75" s="1"/>
  <c r="E3098" i="75"/>
  <c r="H3098" i="75" s="1"/>
  <c r="E3099" i="75"/>
  <c r="H3099" i="75" s="1"/>
  <c r="E3100" i="75"/>
  <c r="H3100" i="75" s="1"/>
  <c r="E3101" i="75"/>
  <c r="H3101" i="75" s="1"/>
  <c r="E3102" i="75"/>
  <c r="H3102" i="75" s="1"/>
  <c r="E3103" i="75"/>
  <c r="H3103" i="75" s="1"/>
  <c r="E3104" i="75"/>
  <c r="H3104" i="75" s="1"/>
  <c r="E3105" i="75"/>
  <c r="H3105" i="75" s="1"/>
  <c r="E3106" i="75"/>
  <c r="H3106" i="75" s="1"/>
  <c r="E3107" i="75"/>
  <c r="H3107" i="75" s="1"/>
  <c r="E3108" i="75"/>
  <c r="H3108" i="75" s="1"/>
  <c r="E3109" i="75"/>
  <c r="H3109" i="75" s="1"/>
  <c r="E3110" i="75"/>
  <c r="H3110" i="75" s="1"/>
  <c r="E3111" i="75"/>
  <c r="H3111" i="75" s="1"/>
  <c r="E3112" i="75"/>
  <c r="H3112" i="75" s="1"/>
  <c r="E3113" i="75"/>
  <c r="H3113" i="75" s="1"/>
  <c r="E3114" i="75"/>
  <c r="H3114" i="75" s="1"/>
  <c r="E3115" i="75"/>
  <c r="H3115" i="75" s="1"/>
  <c r="E3116" i="75"/>
  <c r="H3116" i="75" s="1"/>
  <c r="E3117" i="75"/>
  <c r="H3117" i="75" s="1"/>
  <c r="E3118" i="75"/>
  <c r="H3118" i="75" s="1"/>
  <c r="E3119" i="75"/>
  <c r="H3119" i="75" s="1"/>
  <c r="E3120" i="75"/>
  <c r="H3120" i="75" s="1"/>
  <c r="E3121" i="75"/>
  <c r="H3121" i="75" s="1"/>
  <c r="E3122" i="75"/>
  <c r="H3122" i="75" s="1"/>
  <c r="E3123" i="75"/>
  <c r="H3123" i="75" s="1"/>
  <c r="E3124" i="75"/>
  <c r="H3124" i="75" s="1"/>
  <c r="E3125" i="75"/>
  <c r="H3125" i="75" s="1"/>
  <c r="E3126" i="75"/>
  <c r="H3126" i="75" s="1"/>
  <c r="E3127" i="75"/>
  <c r="H3127" i="75" s="1"/>
  <c r="E3128" i="75"/>
  <c r="H3128" i="75" s="1"/>
  <c r="E3129" i="75"/>
  <c r="H3129" i="75" s="1"/>
  <c r="E3130" i="75"/>
  <c r="H3130" i="75" s="1"/>
  <c r="E3131" i="75"/>
  <c r="H3131" i="75" s="1"/>
  <c r="E3132" i="75"/>
  <c r="H3132" i="75" s="1"/>
  <c r="E3133" i="75"/>
  <c r="H3133" i="75" s="1"/>
  <c r="E3134" i="75"/>
  <c r="H3134" i="75" s="1"/>
  <c r="E3135" i="75"/>
  <c r="H3135" i="75" s="1"/>
  <c r="E3136" i="75"/>
  <c r="H3136" i="75" s="1"/>
  <c r="E3137" i="75"/>
  <c r="H3137" i="75" s="1"/>
  <c r="E3138" i="75"/>
  <c r="H3138" i="75" s="1"/>
  <c r="E3139" i="75"/>
  <c r="H3139" i="75" s="1"/>
  <c r="E3140" i="75"/>
  <c r="H3140" i="75" s="1"/>
  <c r="E3141" i="75"/>
  <c r="H3141" i="75" s="1"/>
  <c r="E3142" i="75"/>
  <c r="H3142" i="75" s="1"/>
  <c r="E3143" i="75"/>
  <c r="H3143" i="75" s="1"/>
  <c r="E3144" i="75"/>
  <c r="H3144" i="75" s="1"/>
  <c r="E3145" i="75"/>
  <c r="H3145" i="75" s="1"/>
  <c r="E3146" i="75"/>
  <c r="H3146" i="75" s="1"/>
  <c r="E3147" i="75"/>
  <c r="H3147" i="75" s="1"/>
  <c r="E3148" i="75"/>
  <c r="H3148" i="75" s="1"/>
  <c r="E3149" i="75"/>
  <c r="H3149" i="75" s="1"/>
  <c r="E3150" i="75"/>
  <c r="H3150" i="75" s="1"/>
  <c r="E3151" i="75"/>
  <c r="H3151" i="75" s="1"/>
  <c r="E3152" i="75"/>
  <c r="H3152" i="75" s="1"/>
  <c r="E3153" i="75"/>
  <c r="H3153" i="75" s="1"/>
  <c r="E3154" i="75"/>
  <c r="H3154" i="75" s="1"/>
  <c r="E3155" i="75"/>
  <c r="H3155" i="75" s="1"/>
  <c r="E3156" i="75"/>
  <c r="H3156" i="75" s="1"/>
  <c r="E3157" i="75"/>
  <c r="H3157" i="75" s="1"/>
  <c r="E3158" i="75"/>
  <c r="H3158" i="75" s="1"/>
  <c r="E3159" i="75"/>
  <c r="H3159" i="75" s="1"/>
  <c r="E3160" i="75"/>
  <c r="H3160" i="75" s="1"/>
  <c r="E3161" i="75"/>
  <c r="H3161" i="75" s="1"/>
  <c r="E3162" i="75"/>
  <c r="H3162" i="75" s="1"/>
  <c r="E3163" i="75"/>
  <c r="H3163" i="75" s="1"/>
  <c r="E3164" i="75"/>
  <c r="H3164" i="75" s="1"/>
  <c r="E3165" i="75"/>
  <c r="H3165" i="75" s="1"/>
  <c r="E3166" i="75"/>
  <c r="H3166" i="75" s="1"/>
  <c r="E3167" i="75"/>
  <c r="H3167" i="75" s="1"/>
  <c r="E3168" i="75"/>
  <c r="H3168" i="75" s="1"/>
  <c r="E3169" i="75"/>
  <c r="H3169" i="75" s="1"/>
  <c r="E3170" i="75"/>
  <c r="H3170" i="75" s="1"/>
  <c r="E3171" i="75"/>
  <c r="H3171" i="75" s="1"/>
  <c r="E3172" i="75"/>
  <c r="H3172" i="75" s="1"/>
  <c r="E3173" i="75"/>
  <c r="H3173" i="75" s="1"/>
  <c r="E3174" i="75"/>
  <c r="H3174" i="75" s="1"/>
  <c r="E3175" i="75"/>
  <c r="H3175" i="75" s="1"/>
  <c r="E3176" i="75"/>
  <c r="H3176" i="75" s="1"/>
  <c r="E3177" i="75"/>
  <c r="H3177" i="75" s="1"/>
  <c r="E3178" i="75"/>
  <c r="H3178" i="75" s="1"/>
  <c r="E3179" i="75"/>
  <c r="H3179" i="75" s="1"/>
  <c r="E3180" i="75"/>
  <c r="H3180" i="75" s="1"/>
  <c r="E3181" i="75"/>
  <c r="H3181" i="75" s="1"/>
  <c r="E3182" i="75"/>
  <c r="H3182" i="75" s="1"/>
  <c r="E3183" i="75"/>
  <c r="H3183" i="75" s="1"/>
  <c r="E3184" i="75"/>
  <c r="H3184" i="75" s="1"/>
  <c r="E3185" i="75"/>
  <c r="H3185" i="75" s="1"/>
  <c r="E3186" i="75"/>
  <c r="H3186" i="75" s="1"/>
  <c r="E3187" i="75"/>
  <c r="H3187" i="75" s="1"/>
  <c r="E3188" i="75"/>
  <c r="H3188" i="75" s="1"/>
  <c r="E3189" i="75"/>
  <c r="H3189" i="75" s="1"/>
  <c r="E3190" i="75"/>
  <c r="H3190" i="75" s="1"/>
  <c r="E3191" i="75"/>
  <c r="H3191" i="75" s="1"/>
  <c r="E3192" i="75"/>
  <c r="H3192" i="75" s="1"/>
  <c r="E3193" i="75"/>
  <c r="H3193" i="75" s="1"/>
  <c r="E3194" i="75"/>
  <c r="H3194" i="75" s="1"/>
  <c r="E3195" i="75"/>
  <c r="H3195" i="75" s="1"/>
  <c r="E3196" i="75"/>
  <c r="H3196" i="75" s="1"/>
  <c r="E3197" i="75"/>
  <c r="H3197" i="75" s="1"/>
  <c r="E3198" i="75"/>
  <c r="H3198" i="75" s="1"/>
  <c r="E3199" i="75"/>
  <c r="H3199" i="75" s="1"/>
  <c r="E3200" i="75"/>
  <c r="H3200" i="75" s="1"/>
  <c r="E3201" i="75"/>
  <c r="H3201" i="75" s="1"/>
  <c r="E3202" i="75"/>
  <c r="H3202" i="75" s="1"/>
  <c r="E3203" i="75"/>
  <c r="H3203" i="75" s="1"/>
  <c r="E3204" i="75"/>
  <c r="H3204" i="75" s="1"/>
  <c r="E3205" i="75"/>
  <c r="H3205" i="75" s="1"/>
  <c r="E3206" i="75"/>
  <c r="H3206" i="75" s="1"/>
  <c r="E3207" i="75"/>
  <c r="H3207" i="75" s="1"/>
  <c r="E3208" i="75"/>
  <c r="H3208" i="75" s="1"/>
  <c r="E3209" i="75"/>
  <c r="H3209" i="75" s="1"/>
  <c r="E3210" i="75"/>
  <c r="H3210" i="75" s="1"/>
  <c r="E3211" i="75"/>
  <c r="H3211" i="75" s="1"/>
  <c r="E3212" i="75"/>
  <c r="H3212" i="75" s="1"/>
  <c r="E3213" i="75"/>
  <c r="H3213" i="75" s="1"/>
  <c r="E3214" i="75"/>
  <c r="H3214" i="75" s="1"/>
  <c r="E3215" i="75"/>
  <c r="H3215" i="75" s="1"/>
  <c r="E3216" i="75"/>
  <c r="H3216" i="75" s="1"/>
  <c r="E3217" i="75"/>
  <c r="H3217" i="75" s="1"/>
  <c r="E3218" i="75"/>
  <c r="H3218" i="75" s="1"/>
  <c r="E3219" i="75"/>
  <c r="H3219" i="75" s="1"/>
  <c r="E3220" i="75"/>
  <c r="H3220" i="75" s="1"/>
  <c r="E3221" i="75"/>
  <c r="H3221" i="75" s="1"/>
  <c r="E3222" i="75"/>
  <c r="H3222" i="75" s="1"/>
  <c r="E3223" i="75"/>
  <c r="H3223" i="75" s="1"/>
  <c r="E3224" i="75"/>
  <c r="H3224" i="75" s="1"/>
  <c r="E3225" i="75"/>
  <c r="H3225" i="75" s="1"/>
  <c r="E3226" i="75"/>
  <c r="H3226" i="75" s="1"/>
  <c r="E3227" i="75"/>
  <c r="H3227" i="75" s="1"/>
  <c r="E3228" i="75"/>
  <c r="H3228" i="75" s="1"/>
  <c r="E3229" i="75"/>
  <c r="H3229" i="75" s="1"/>
  <c r="E3230" i="75"/>
  <c r="H3230" i="75" s="1"/>
  <c r="E3231" i="75"/>
  <c r="H3231" i="75" s="1"/>
  <c r="E3232" i="75"/>
  <c r="H3232" i="75" s="1"/>
  <c r="E3233" i="75"/>
  <c r="H3233" i="75" s="1"/>
  <c r="E3234" i="75"/>
  <c r="H3234" i="75" s="1"/>
  <c r="E3235" i="75"/>
  <c r="H3235" i="75" s="1"/>
  <c r="E3236" i="75"/>
  <c r="H3236" i="75" s="1"/>
  <c r="E3237" i="75"/>
  <c r="H3237" i="75" s="1"/>
  <c r="E3238" i="75"/>
  <c r="H3238" i="75" s="1"/>
  <c r="E3239" i="75"/>
  <c r="H3239" i="75" s="1"/>
  <c r="E3240" i="75"/>
  <c r="H3240" i="75" s="1"/>
  <c r="E3241" i="75"/>
  <c r="H3241" i="75" s="1"/>
  <c r="E2702" i="75"/>
  <c r="H2702" i="75" s="1"/>
  <c r="E2163" i="75"/>
  <c r="H2163" i="75" s="1"/>
  <c r="E2164" i="75"/>
  <c r="H2164" i="75" s="1"/>
  <c r="E2165" i="75"/>
  <c r="H2165" i="75" s="1"/>
  <c r="E2166" i="75"/>
  <c r="H2166" i="75" s="1"/>
  <c r="E2167" i="75"/>
  <c r="H2167" i="75" s="1"/>
  <c r="E2168" i="75"/>
  <c r="H2168" i="75" s="1"/>
  <c r="E2169" i="75"/>
  <c r="H2169" i="75" s="1"/>
  <c r="E2170" i="75"/>
  <c r="H2170" i="75" s="1"/>
  <c r="E2171" i="75"/>
  <c r="H2171" i="75" s="1"/>
  <c r="E2172" i="75"/>
  <c r="H2172" i="75" s="1"/>
  <c r="E2173" i="75"/>
  <c r="H2173" i="75" s="1"/>
  <c r="E2174" i="75"/>
  <c r="H2174" i="75" s="1"/>
  <c r="E2175" i="75"/>
  <c r="H2175" i="75" s="1"/>
  <c r="E2176" i="75"/>
  <c r="H2176" i="75" s="1"/>
  <c r="E2177" i="75"/>
  <c r="H2177" i="75" s="1"/>
  <c r="E2178" i="75"/>
  <c r="H2178" i="75" s="1"/>
  <c r="E2179" i="75"/>
  <c r="H2179" i="75" s="1"/>
  <c r="E2180" i="75"/>
  <c r="H2180" i="75" s="1"/>
  <c r="E2181" i="75"/>
  <c r="H2181" i="75" s="1"/>
  <c r="E2182" i="75"/>
  <c r="H2182" i="75" s="1"/>
  <c r="E2183" i="75"/>
  <c r="H2183" i="75" s="1"/>
  <c r="E2184" i="75"/>
  <c r="H2184" i="75" s="1"/>
  <c r="E2185" i="75"/>
  <c r="H2185" i="75" s="1"/>
  <c r="E2186" i="75"/>
  <c r="H2186" i="75" s="1"/>
  <c r="E2187" i="75"/>
  <c r="H2187" i="75" s="1"/>
  <c r="E2188" i="75"/>
  <c r="H2188" i="75" s="1"/>
  <c r="E2189" i="75"/>
  <c r="H2189" i="75" s="1"/>
  <c r="E2190" i="75"/>
  <c r="H2190" i="75" s="1"/>
  <c r="E2191" i="75"/>
  <c r="H2191" i="75" s="1"/>
  <c r="E2192" i="75"/>
  <c r="H2192" i="75" s="1"/>
  <c r="E2193" i="75"/>
  <c r="H2193" i="75" s="1"/>
  <c r="E2194" i="75"/>
  <c r="H2194" i="75" s="1"/>
  <c r="E2195" i="75"/>
  <c r="H2195" i="75" s="1"/>
  <c r="E2196" i="75"/>
  <c r="H2196" i="75" s="1"/>
  <c r="E2197" i="75"/>
  <c r="H2197" i="75" s="1"/>
  <c r="E2198" i="75"/>
  <c r="H2198" i="75" s="1"/>
  <c r="E2199" i="75"/>
  <c r="H2199" i="75" s="1"/>
  <c r="E2200" i="75"/>
  <c r="H2200" i="75" s="1"/>
  <c r="E2201" i="75"/>
  <c r="H2201" i="75" s="1"/>
  <c r="E2202" i="75"/>
  <c r="H2202" i="75" s="1"/>
  <c r="E2203" i="75"/>
  <c r="H2203" i="75" s="1"/>
  <c r="E2204" i="75"/>
  <c r="H2204" i="75" s="1"/>
  <c r="E2205" i="75"/>
  <c r="H2205" i="75" s="1"/>
  <c r="E2206" i="75"/>
  <c r="H2206" i="75" s="1"/>
  <c r="E2207" i="75"/>
  <c r="H2207" i="75" s="1"/>
  <c r="E2208" i="75"/>
  <c r="H2208" i="75" s="1"/>
  <c r="E2209" i="75"/>
  <c r="H2209" i="75" s="1"/>
  <c r="E2210" i="75"/>
  <c r="H2210" i="75" s="1"/>
  <c r="E2211" i="75"/>
  <c r="H2211" i="75" s="1"/>
  <c r="E2212" i="75"/>
  <c r="H2212" i="75" s="1"/>
  <c r="E2213" i="75"/>
  <c r="H2213" i="75" s="1"/>
  <c r="E2214" i="75"/>
  <c r="H2214" i="75" s="1"/>
  <c r="E2215" i="75"/>
  <c r="H2215" i="75" s="1"/>
  <c r="E2216" i="75"/>
  <c r="H2216" i="75" s="1"/>
  <c r="E2217" i="75"/>
  <c r="H2217" i="75" s="1"/>
  <c r="E2218" i="75"/>
  <c r="H2218" i="75" s="1"/>
  <c r="E2219" i="75"/>
  <c r="H2219" i="75" s="1"/>
  <c r="E2220" i="75"/>
  <c r="H2220" i="75" s="1"/>
  <c r="E2221" i="75"/>
  <c r="H2221" i="75" s="1"/>
  <c r="E2222" i="75"/>
  <c r="H2222" i="75" s="1"/>
  <c r="E2223" i="75"/>
  <c r="H2223" i="75" s="1"/>
  <c r="E2224" i="75"/>
  <c r="H2224" i="75" s="1"/>
  <c r="E2225" i="75"/>
  <c r="H2225" i="75" s="1"/>
  <c r="E2226" i="75"/>
  <c r="H2226" i="75" s="1"/>
  <c r="E2227" i="75"/>
  <c r="H2227" i="75" s="1"/>
  <c r="E2228" i="75"/>
  <c r="H2228" i="75" s="1"/>
  <c r="E2229" i="75"/>
  <c r="H2229" i="75" s="1"/>
  <c r="E2230" i="75"/>
  <c r="H2230" i="75" s="1"/>
  <c r="E2231" i="75"/>
  <c r="H2231" i="75" s="1"/>
  <c r="E2232" i="75"/>
  <c r="H2232" i="75" s="1"/>
  <c r="E2233" i="75"/>
  <c r="H2233" i="75" s="1"/>
  <c r="E2234" i="75"/>
  <c r="H2234" i="75" s="1"/>
  <c r="E2235" i="75"/>
  <c r="H2235" i="75" s="1"/>
  <c r="E2236" i="75"/>
  <c r="H2236" i="75" s="1"/>
  <c r="E2237" i="75"/>
  <c r="H2237" i="75" s="1"/>
  <c r="E2238" i="75"/>
  <c r="H2238" i="75" s="1"/>
  <c r="E2239" i="75"/>
  <c r="H2239" i="75" s="1"/>
  <c r="E2240" i="75"/>
  <c r="H2240" i="75" s="1"/>
  <c r="E2241" i="75"/>
  <c r="H2241" i="75" s="1"/>
  <c r="E2242" i="75"/>
  <c r="H2242" i="75" s="1"/>
  <c r="E2243" i="75"/>
  <c r="H2243" i="75" s="1"/>
  <c r="E2244" i="75"/>
  <c r="H2244" i="75" s="1"/>
  <c r="E2245" i="75"/>
  <c r="H2245" i="75" s="1"/>
  <c r="E2246" i="75"/>
  <c r="H2246" i="75" s="1"/>
  <c r="E2247" i="75"/>
  <c r="H2247" i="75" s="1"/>
  <c r="E2248" i="75"/>
  <c r="H2248" i="75" s="1"/>
  <c r="E2249" i="75"/>
  <c r="H2249" i="75" s="1"/>
  <c r="E2250" i="75"/>
  <c r="H2250" i="75" s="1"/>
  <c r="E2251" i="75"/>
  <c r="H2251" i="75" s="1"/>
  <c r="E2252" i="75"/>
  <c r="H2252" i="75" s="1"/>
  <c r="E2253" i="75"/>
  <c r="H2253" i="75" s="1"/>
  <c r="E2254" i="75"/>
  <c r="H2254" i="75" s="1"/>
  <c r="E2255" i="75"/>
  <c r="H2255" i="75" s="1"/>
  <c r="E2256" i="75"/>
  <c r="H2256" i="75" s="1"/>
  <c r="E2257" i="75"/>
  <c r="H2257" i="75" s="1"/>
  <c r="E2258" i="75"/>
  <c r="H2258" i="75" s="1"/>
  <c r="E2259" i="75"/>
  <c r="H2259" i="75" s="1"/>
  <c r="E2260" i="75"/>
  <c r="H2260" i="75" s="1"/>
  <c r="E2261" i="75"/>
  <c r="H2261" i="75" s="1"/>
  <c r="E2262" i="75"/>
  <c r="H2262" i="75" s="1"/>
  <c r="E2263" i="75"/>
  <c r="H2263" i="75" s="1"/>
  <c r="E2264" i="75"/>
  <c r="H2264" i="75" s="1"/>
  <c r="E2265" i="75"/>
  <c r="H2265" i="75" s="1"/>
  <c r="E2266" i="75"/>
  <c r="H2266" i="75" s="1"/>
  <c r="E2267" i="75"/>
  <c r="H2267" i="75" s="1"/>
  <c r="E2268" i="75"/>
  <c r="H2268" i="75" s="1"/>
  <c r="E2269" i="75"/>
  <c r="H2269" i="75" s="1"/>
  <c r="E2270" i="75"/>
  <c r="H2270" i="75" s="1"/>
  <c r="E2271" i="75"/>
  <c r="H2271" i="75" s="1"/>
  <c r="E2272" i="75"/>
  <c r="H2272" i="75" s="1"/>
  <c r="E2273" i="75"/>
  <c r="H2273" i="75" s="1"/>
  <c r="E2274" i="75"/>
  <c r="H2274" i="75" s="1"/>
  <c r="E2275" i="75"/>
  <c r="H2275" i="75" s="1"/>
  <c r="E2276" i="75"/>
  <c r="H2276" i="75" s="1"/>
  <c r="E2277" i="75"/>
  <c r="H2277" i="75" s="1"/>
  <c r="E2278" i="75"/>
  <c r="H2278" i="75" s="1"/>
  <c r="E2279" i="75"/>
  <c r="H2279" i="75" s="1"/>
  <c r="E2280" i="75"/>
  <c r="H2280" i="75" s="1"/>
  <c r="E2281" i="75"/>
  <c r="H2281" i="75" s="1"/>
  <c r="E2282" i="75"/>
  <c r="H2282" i="75" s="1"/>
  <c r="E2283" i="75"/>
  <c r="H2283" i="75" s="1"/>
  <c r="E2284" i="75"/>
  <c r="H2284" i="75" s="1"/>
  <c r="E2285" i="75"/>
  <c r="H2285" i="75" s="1"/>
  <c r="E2286" i="75"/>
  <c r="H2286" i="75" s="1"/>
  <c r="E2287" i="75"/>
  <c r="H2287" i="75" s="1"/>
  <c r="E2288" i="75"/>
  <c r="H2288" i="75" s="1"/>
  <c r="E2289" i="75"/>
  <c r="H2289" i="75" s="1"/>
  <c r="E2290" i="75"/>
  <c r="H2290" i="75" s="1"/>
  <c r="E2291" i="75"/>
  <c r="H2291" i="75" s="1"/>
  <c r="E2292" i="75"/>
  <c r="H2292" i="75" s="1"/>
  <c r="E2293" i="75"/>
  <c r="H2293" i="75" s="1"/>
  <c r="E2294" i="75"/>
  <c r="H2294" i="75" s="1"/>
  <c r="E2295" i="75"/>
  <c r="H2295" i="75" s="1"/>
  <c r="E2296" i="75"/>
  <c r="H2296" i="75" s="1"/>
  <c r="E2297" i="75"/>
  <c r="H2297" i="75" s="1"/>
  <c r="E2298" i="75"/>
  <c r="H2298" i="75" s="1"/>
  <c r="E2299" i="75"/>
  <c r="H2299" i="75" s="1"/>
  <c r="E2300" i="75"/>
  <c r="H2300" i="75" s="1"/>
  <c r="E2301" i="75"/>
  <c r="H2301" i="75" s="1"/>
  <c r="E2302" i="75"/>
  <c r="H2302" i="75" s="1"/>
  <c r="E2303" i="75"/>
  <c r="H2303" i="75" s="1"/>
  <c r="E2304" i="75"/>
  <c r="H2304" i="75" s="1"/>
  <c r="E2305" i="75"/>
  <c r="H2305" i="75" s="1"/>
  <c r="E2306" i="75"/>
  <c r="H2306" i="75" s="1"/>
  <c r="E2307" i="75"/>
  <c r="H2307" i="75" s="1"/>
  <c r="E2308" i="75"/>
  <c r="H2308" i="75" s="1"/>
  <c r="E2309" i="75"/>
  <c r="H2309" i="75" s="1"/>
  <c r="E2310" i="75"/>
  <c r="H2310" i="75" s="1"/>
  <c r="E2311" i="75"/>
  <c r="H2311" i="75" s="1"/>
  <c r="E2312" i="75"/>
  <c r="H2312" i="75" s="1"/>
  <c r="E2313" i="75"/>
  <c r="H2313" i="75" s="1"/>
  <c r="E2314" i="75"/>
  <c r="H2314" i="75" s="1"/>
  <c r="E2315" i="75"/>
  <c r="H2315" i="75" s="1"/>
  <c r="E2316" i="75"/>
  <c r="H2316" i="75" s="1"/>
  <c r="E2317" i="75"/>
  <c r="H2317" i="75" s="1"/>
  <c r="E2318" i="75"/>
  <c r="H2318" i="75" s="1"/>
  <c r="E2319" i="75"/>
  <c r="H2319" i="75" s="1"/>
  <c r="E2320" i="75"/>
  <c r="H2320" i="75" s="1"/>
  <c r="E2321" i="75"/>
  <c r="H2321" i="75" s="1"/>
  <c r="E2322" i="75"/>
  <c r="H2322" i="75" s="1"/>
  <c r="E2323" i="75"/>
  <c r="H2323" i="75" s="1"/>
  <c r="E2324" i="75"/>
  <c r="H2324" i="75" s="1"/>
  <c r="E2325" i="75"/>
  <c r="H2325" i="75" s="1"/>
  <c r="E2326" i="75"/>
  <c r="H2326" i="75" s="1"/>
  <c r="E2327" i="75"/>
  <c r="H2327" i="75" s="1"/>
  <c r="E2328" i="75"/>
  <c r="H2328" i="75" s="1"/>
  <c r="E2329" i="75"/>
  <c r="H2329" i="75" s="1"/>
  <c r="E2330" i="75"/>
  <c r="H2330" i="75" s="1"/>
  <c r="E2331" i="75"/>
  <c r="H2331" i="75" s="1"/>
  <c r="E2332" i="75"/>
  <c r="H2332" i="75" s="1"/>
  <c r="E2333" i="75"/>
  <c r="H2333" i="75" s="1"/>
  <c r="E2334" i="75"/>
  <c r="H2334" i="75" s="1"/>
  <c r="E2335" i="75"/>
  <c r="H2335" i="75" s="1"/>
  <c r="E2336" i="75"/>
  <c r="H2336" i="75" s="1"/>
  <c r="E2337" i="75"/>
  <c r="H2337" i="75" s="1"/>
  <c r="E2338" i="75"/>
  <c r="H2338" i="75" s="1"/>
  <c r="E2339" i="75"/>
  <c r="H2339" i="75" s="1"/>
  <c r="E2340" i="75"/>
  <c r="H2340" i="75" s="1"/>
  <c r="E2341" i="75"/>
  <c r="H2341" i="75" s="1"/>
  <c r="E2342" i="75"/>
  <c r="H2342" i="75" s="1"/>
  <c r="E2343" i="75"/>
  <c r="H2343" i="75" s="1"/>
  <c r="E2344" i="75"/>
  <c r="H2344" i="75" s="1"/>
  <c r="E2345" i="75"/>
  <c r="H2345" i="75" s="1"/>
  <c r="E2346" i="75"/>
  <c r="H2346" i="75" s="1"/>
  <c r="E2347" i="75"/>
  <c r="H2347" i="75" s="1"/>
  <c r="E2348" i="75"/>
  <c r="H2348" i="75" s="1"/>
  <c r="E2349" i="75"/>
  <c r="H2349" i="75" s="1"/>
  <c r="E2350" i="75"/>
  <c r="H2350" i="75" s="1"/>
  <c r="E2351" i="75"/>
  <c r="H2351" i="75" s="1"/>
  <c r="E2352" i="75"/>
  <c r="H2352" i="75" s="1"/>
  <c r="E2353" i="75"/>
  <c r="H2353" i="75" s="1"/>
  <c r="E2354" i="75"/>
  <c r="H2354" i="75" s="1"/>
  <c r="E2355" i="75"/>
  <c r="H2355" i="75" s="1"/>
  <c r="E2356" i="75"/>
  <c r="H2356" i="75" s="1"/>
  <c r="E2357" i="75"/>
  <c r="H2357" i="75" s="1"/>
  <c r="E2358" i="75"/>
  <c r="H2358" i="75" s="1"/>
  <c r="E2359" i="75"/>
  <c r="H2359" i="75" s="1"/>
  <c r="E2360" i="75"/>
  <c r="H2360" i="75" s="1"/>
  <c r="E2361" i="75"/>
  <c r="H2361" i="75" s="1"/>
  <c r="E2362" i="75"/>
  <c r="H2362" i="75" s="1"/>
  <c r="E2363" i="75"/>
  <c r="H2363" i="75" s="1"/>
  <c r="E2364" i="75"/>
  <c r="H2364" i="75" s="1"/>
  <c r="E2365" i="75"/>
  <c r="H2365" i="75" s="1"/>
  <c r="E2366" i="75"/>
  <c r="H2366" i="75" s="1"/>
  <c r="E2367" i="75"/>
  <c r="H2367" i="75" s="1"/>
  <c r="E2368" i="75"/>
  <c r="H2368" i="75" s="1"/>
  <c r="E2369" i="75"/>
  <c r="H2369" i="75" s="1"/>
  <c r="E2370" i="75"/>
  <c r="H2370" i="75" s="1"/>
  <c r="E2371" i="75"/>
  <c r="H2371" i="75" s="1"/>
  <c r="E2372" i="75"/>
  <c r="H2372" i="75" s="1"/>
  <c r="E2373" i="75"/>
  <c r="H2373" i="75" s="1"/>
  <c r="E2374" i="75"/>
  <c r="H2374" i="75" s="1"/>
  <c r="E2375" i="75"/>
  <c r="H2375" i="75" s="1"/>
  <c r="E2376" i="75"/>
  <c r="H2376" i="75" s="1"/>
  <c r="E2377" i="75"/>
  <c r="H2377" i="75" s="1"/>
  <c r="E2378" i="75"/>
  <c r="H2378" i="75" s="1"/>
  <c r="E2379" i="75"/>
  <c r="H2379" i="75" s="1"/>
  <c r="E2380" i="75"/>
  <c r="H2380" i="75" s="1"/>
  <c r="E2381" i="75"/>
  <c r="H2381" i="75" s="1"/>
  <c r="E2382" i="75"/>
  <c r="H2382" i="75" s="1"/>
  <c r="E2383" i="75"/>
  <c r="H2383" i="75" s="1"/>
  <c r="E2384" i="75"/>
  <c r="H2384" i="75" s="1"/>
  <c r="E2385" i="75"/>
  <c r="H2385" i="75" s="1"/>
  <c r="E2386" i="75"/>
  <c r="H2386" i="75" s="1"/>
  <c r="E2387" i="75"/>
  <c r="H2387" i="75" s="1"/>
  <c r="E2388" i="75"/>
  <c r="H2388" i="75" s="1"/>
  <c r="E2389" i="75"/>
  <c r="H2389" i="75" s="1"/>
  <c r="E2390" i="75"/>
  <c r="H2390" i="75" s="1"/>
  <c r="E2391" i="75"/>
  <c r="H2391" i="75" s="1"/>
  <c r="E2392" i="75"/>
  <c r="H2392" i="75" s="1"/>
  <c r="E2393" i="75"/>
  <c r="H2393" i="75" s="1"/>
  <c r="E2394" i="75"/>
  <c r="H2394" i="75" s="1"/>
  <c r="E2395" i="75"/>
  <c r="H2395" i="75" s="1"/>
  <c r="E2396" i="75"/>
  <c r="H2396" i="75" s="1"/>
  <c r="E2397" i="75"/>
  <c r="H2397" i="75" s="1"/>
  <c r="E2398" i="75"/>
  <c r="H2398" i="75" s="1"/>
  <c r="E2399" i="75"/>
  <c r="H2399" i="75" s="1"/>
  <c r="E2400" i="75"/>
  <c r="H2400" i="75" s="1"/>
  <c r="E2401" i="75"/>
  <c r="H2401" i="75" s="1"/>
  <c r="E2402" i="75"/>
  <c r="H2402" i="75" s="1"/>
  <c r="E2403" i="75"/>
  <c r="H2403" i="75" s="1"/>
  <c r="E2404" i="75"/>
  <c r="H2404" i="75" s="1"/>
  <c r="E2405" i="75"/>
  <c r="H2405" i="75" s="1"/>
  <c r="E2406" i="75"/>
  <c r="H2406" i="75" s="1"/>
  <c r="E2407" i="75"/>
  <c r="H2407" i="75" s="1"/>
  <c r="E2408" i="75"/>
  <c r="H2408" i="75" s="1"/>
  <c r="E2409" i="75"/>
  <c r="H2409" i="75" s="1"/>
  <c r="E2410" i="75"/>
  <c r="H2410" i="75" s="1"/>
  <c r="E2411" i="75"/>
  <c r="H2411" i="75" s="1"/>
  <c r="E2412" i="75"/>
  <c r="H2412" i="75" s="1"/>
  <c r="E2413" i="75"/>
  <c r="H2413" i="75" s="1"/>
  <c r="E2414" i="75"/>
  <c r="H2414" i="75" s="1"/>
  <c r="E2415" i="75"/>
  <c r="H2415" i="75" s="1"/>
  <c r="E2416" i="75"/>
  <c r="H2416" i="75" s="1"/>
  <c r="E2417" i="75"/>
  <c r="H2417" i="75" s="1"/>
  <c r="E2418" i="75"/>
  <c r="H2418" i="75" s="1"/>
  <c r="E2419" i="75"/>
  <c r="H2419" i="75" s="1"/>
  <c r="E2420" i="75"/>
  <c r="H2420" i="75" s="1"/>
  <c r="E2421" i="75"/>
  <c r="H2421" i="75" s="1"/>
  <c r="E2422" i="75"/>
  <c r="H2422" i="75" s="1"/>
  <c r="E2423" i="75"/>
  <c r="H2423" i="75" s="1"/>
  <c r="E2424" i="75"/>
  <c r="H2424" i="75" s="1"/>
  <c r="E2425" i="75"/>
  <c r="H2425" i="75" s="1"/>
  <c r="E2426" i="75"/>
  <c r="H2426" i="75" s="1"/>
  <c r="E2427" i="75"/>
  <c r="H2427" i="75" s="1"/>
  <c r="E2428" i="75"/>
  <c r="H2428" i="75" s="1"/>
  <c r="E2429" i="75"/>
  <c r="H2429" i="75" s="1"/>
  <c r="E2430" i="75"/>
  <c r="H2430" i="75" s="1"/>
  <c r="E2431" i="75"/>
  <c r="H2431" i="75" s="1"/>
  <c r="E2432" i="75"/>
  <c r="H2432" i="75" s="1"/>
  <c r="E2433" i="75"/>
  <c r="H2433" i="75" s="1"/>
  <c r="E2434" i="75"/>
  <c r="H2434" i="75" s="1"/>
  <c r="E2435" i="75"/>
  <c r="H2435" i="75" s="1"/>
  <c r="E2436" i="75"/>
  <c r="H2436" i="75" s="1"/>
  <c r="E2437" i="75"/>
  <c r="H2437" i="75" s="1"/>
  <c r="E2438" i="75"/>
  <c r="H2438" i="75" s="1"/>
  <c r="E2439" i="75"/>
  <c r="H2439" i="75" s="1"/>
  <c r="E2440" i="75"/>
  <c r="H2440" i="75" s="1"/>
  <c r="E2441" i="75"/>
  <c r="H2441" i="75" s="1"/>
  <c r="E2442" i="75"/>
  <c r="H2442" i="75" s="1"/>
  <c r="E2443" i="75"/>
  <c r="H2443" i="75" s="1"/>
  <c r="E2444" i="75"/>
  <c r="H2444" i="75" s="1"/>
  <c r="E2445" i="75"/>
  <c r="H2445" i="75" s="1"/>
  <c r="E2446" i="75"/>
  <c r="H2446" i="75" s="1"/>
  <c r="E2447" i="75"/>
  <c r="H2447" i="75" s="1"/>
  <c r="E2448" i="75"/>
  <c r="H2448" i="75" s="1"/>
  <c r="E2449" i="75"/>
  <c r="H2449" i="75" s="1"/>
  <c r="E2450" i="75"/>
  <c r="H2450" i="75" s="1"/>
  <c r="E2451" i="75"/>
  <c r="H2451" i="75" s="1"/>
  <c r="E2452" i="75"/>
  <c r="H2452" i="75" s="1"/>
  <c r="E2453" i="75"/>
  <c r="H2453" i="75" s="1"/>
  <c r="E2454" i="75"/>
  <c r="H2454" i="75" s="1"/>
  <c r="E2455" i="75"/>
  <c r="H2455" i="75" s="1"/>
  <c r="E2456" i="75"/>
  <c r="H2456" i="75" s="1"/>
  <c r="E2457" i="75"/>
  <c r="H2457" i="75" s="1"/>
  <c r="E2458" i="75"/>
  <c r="H2458" i="75" s="1"/>
  <c r="E2459" i="75"/>
  <c r="H2459" i="75" s="1"/>
  <c r="E2460" i="75"/>
  <c r="H2460" i="75" s="1"/>
  <c r="E2461" i="75"/>
  <c r="H2461" i="75" s="1"/>
  <c r="E2462" i="75"/>
  <c r="H2462" i="75" s="1"/>
  <c r="E2463" i="75"/>
  <c r="H2463" i="75" s="1"/>
  <c r="E2464" i="75"/>
  <c r="H2464" i="75" s="1"/>
  <c r="E2465" i="75"/>
  <c r="H2465" i="75" s="1"/>
  <c r="E2466" i="75"/>
  <c r="H2466" i="75" s="1"/>
  <c r="E2467" i="75"/>
  <c r="H2467" i="75" s="1"/>
  <c r="E2468" i="75"/>
  <c r="H2468" i="75" s="1"/>
  <c r="E2469" i="75"/>
  <c r="H2469" i="75" s="1"/>
  <c r="E2470" i="75"/>
  <c r="H2470" i="75" s="1"/>
  <c r="E2471" i="75"/>
  <c r="H2471" i="75" s="1"/>
  <c r="E2472" i="75"/>
  <c r="H2472" i="75" s="1"/>
  <c r="E2473" i="75"/>
  <c r="H2473" i="75" s="1"/>
  <c r="E2474" i="75"/>
  <c r="H2474" i="75" s="1"/>
  <c r="E2475" i="75"/>
  <c r="H2475" i="75" s="1"/>
  <c r="E2476" i="75"/>
  <c r="H2476" i="75" s="1"/>
  <c r="E2477" i="75"/>
  <c r="H2477" i="75" s="1"/>
  <c r="E2478" i="75"/>
  <c r="H2478" i="75" s="1"/>
  <c r="E2479" i="75"/>
  <c r="H2479" i="75" s="1"/>
  <c r="E2480" i="75"/>
  <c r="H2480" i="75" s="1"/>
  <c r="E2481" i="75"/>
  <c r="H2481" i="75" s="1"/>
  <c r="E2482" i="75"/>
  <c r="H2482" i="75" s="1"/>
  <c r="E2483" i="75"/>
  <c r="H2483" i="75" s="1"/>
  <c r="E2484" i="75"/>
  <c r="H2484" i="75" s="1"/>
  <c r="E2485" i="75"/>
  <c r="H2485" i="75" s="1"/>
  <c r="E2486" i="75"/>
  <c r="H2486" i="75" s="1"/>
  <c r="E2487" i="75"/>
  <c r="H2487" i="75" s="1"/>
  <c r="E2488" i="75"/>
  <c r="H2488" i="75" s="1"/>
  <c r="E2489" i="75"/>
  <c r="H2489" i="75" s="1"/>
  <c r="E2490" i="75"/>
  <c r="H2490" i="75" s="1"/>
  <c r="E2491" i="75"/>
  <c r="H2491" i="75" s="1"/>
  <c r="E2492" i="75"/>
  <c r="H2492" i="75" s="1"/>
  <c r="E2493" i="75"/>
  <c r="H2493" i="75" s="1"/>
  <c r="E2494" i="75"/>
  <c r="H2494" i="75" s="1"/>
  <c r="E2495" i="75"/>
  <c r="H2495" i="75" s="1"/>
  <c r="E2496" i="75"/>
  <c r="H2496" i="75" s="1"/>
  <c r="E2497" i="75"/>
  <c r="H2497" i="75" s="1"/>
  <c r="E2498" i="75"/>
  <c r="H2498" i="75" s="1"/>
  <c r="E2499" i="75"/>
  <c r="H2499" i="75" s="1"/>
  <c r="E2500" i="75"/>
  <c r="H2500" i="75" s="1"/>
  <c r="E2501" i="75"/>
  <c r="H2501" i="75" s="1"/>
  <c r="E2502" i="75"/>
  <c r="H2502" i="75" s="1"/>
  <c r="E2503" i="75"/>
  <c r="H2503" i="75" s="1"/>
  <c r="E2504" i="75"/>
  <c r="H2504" i="75" s="1"/>
  <c r="E2505" i="75"/>
  <c r="H2505" i="75" s="1"/>
  <c r="E2506" i="75"/>
  <c r="H2506" i="75" s="1"/>
  <c r="E2507" i="75"/>
  <c r="H2507" i="75" s="1"/>
  <c r="E2508" i="75"/>
  <c r="H2508" i="75" s="1"/>
  <c r="E2509" i="75"/>
  <c r="H2509" i="75" s="1"/>
  <c r="E2510" i="75"/>
  <c r="H2510" i="75" s="1"/>
  <c r="E2511" i="75"/>
  <c r="H2511" i="75" s="1"/>
  <c r="E2512" i="75"/>
  <c r="H2512" i="75" s="1"/>
  <c r="E2513" i="75"/>
  <c r="H2513" i="75" s="1"/>
  <c r="E2514" i="75"/>
  <c r="H2514" i="75" s="1"/>
  <c r="E2515" i="75"/>
  <c r="H2515" i="75" s="1"/>
  <c r="E2516" i="75"/>
  <c r="H2516" i="75" s="1"/>
  <c r="E2517" i="75"/>
  <c r="H2517" i="75" s="1"/>
  <c r="E2518" i="75"/>
  <c r="H2518" i="75" s="1"/>
  <c r="E2519" i="75"/>
  <c r="H2519" i="75" s="1"/>
  <c r="E2520" i="75"/>
  <c r="H2520" i="75" s="1"/>
  <c r="E2521" i="75"/>
  <c r="H2521" i="75" s="1"/>
  <c r="E2522" i="75"/>
  <c r="H2522" i="75" s="1"/>
  <c r="E2523" i="75"/>
  <c r="H2523" i="75" s="1"/>
  <c r="E2524" i="75"/>
  <c r="H2524" i="75" s="1"/>
  <c r="E2525" i="75"/>
  <c r="H2525" i="75" s="1"/>
  <c r="E2526" i="75"/>
  <c r="H2526" i="75" s="1"/>
  <c r="E2527" i="75"/>
  <c r="H2527" i="75" s="1"/>
  <c r="E2528" i="75"/>
  <c r="H2528" i="75" s="1"/>
  <c r="E2529" i="75"/>
  <c r="H2529" i="75" s="1"/>
  <c r="E2530" i="75"/>
  <c r="H2530" i="75" s="1"/>
  <c r="E2531" i="75"/>
  <c r="H2531" i="75" s="1"/>
  <c r="E2532" i="75"/>
  <c r="H2532" i="75" s="1"/>
  <c r="E2533" i="75"/>
  <c r="H2533" i="75" s="1"/>
  <c r="E2534" i="75"/>
  <c r="H2534" i="75" s="1"/>
  <c r="E2535" i="75"/>
  <c r="H2535" i="75" s="1"/>
  <c r="E2536" i="75"/>
  <c r="H2536" i="75" s="1"/>
  <c r="E2537" i="75"/>
  <c r="H2537" i="75" s="1"/>
  <c r="E2538" i="75"/>
  <c r="H2538" i="75" s="1"/>
  <c r="E2539" i="75"/>
  <c r="H2539" i="75" s="1"/>
  <c r="E2540" i="75"/>
  <c r="H2540" i="75" s="1"/>
  <c r="E2541" i="75"/>
  <c r="H2541" i="75" s="1"/>
  <c r="E2542" i="75"/>
  <c r="H2542" i="75" s="1"/>
  <c r="E2543" i="75"/>
  <c r="H2543" i="75" s="1"/>
  <c r="E2544" i="75"/>
  <c r="H2544" i="75" s="1"/>
  <c r="E2545" i="75"/>
  <c r="H2545" i="75" s="1"/>
  <c r="E2546" i="75"/>
  <c r="H2546" i="75" s="1"/>
  <c r="E2547" i="75"/>
  <c r="H2547" i="75" s="1"/>
  <c r="E2548" i="75"/>
  <c r="H2548" i="75" s="1"/>
  <c r="E2549" i="75"/>
  <c r="H2549" i="75" s="1"/>
  <c r="E2550" i="75"/>
  <c r="H2550" i="75" s="1"/>
  <c r="E2551" i="75"/>
  <c r="H2551" i="75" s="1"/>
  <c r="E2552" i="75"/>
  <c r="H2552" i="75" s="1"/>
  <c r="E2553" i="75"/>
  <c r="H2553" i="75" s="1"/>
  <c r="E2554" i="75"/>
  <c r="H2554" i="75" s="1"/>
  <c r="E2555" i="75"/>
  <c r="H2555" i="75" s="1"/>
  <c r="E2556" i="75"/>
  <c r="H2556" i="75" s="1"/>
  <c r="E2557" i="75"/>
  <c r="H2557" i="75" s="1"/>
  <c r="E2558" i="75"/>
  <c r="H2558" i="75" s="1"/>
  <c r="E2559" i="75"/>
  <c r="H2559" i="75" s="1"/>
  <c r="E2560" i="75"/>
  <c r="H2560" i="75" s="1"/>
  <c r="E2561" i="75"/>
  <c r="H2561" i="75" s="1"/>
  <c r="E2562" i="75"/>
  <c r="H2562" i="75" s="1"/>
  <c r="E2563" i="75"/>
  <c r="H2563" i="75" s="1"/>
  <c r="E2564" i="75"/>
  <c r="H2564" i="75" s="1"/>
  <c r="E2565" i="75"/>
  <c r="H2565" i="75" s="1"/>
  <c r="E2566" i="75"/>
  <c r="H2566" i="75" s="1"/>
  <c r="E2567" i="75"/>
  <c r="H2567" i="75" s="1"/>
  <c r="E2568" i="75"/>
  <c r="H2568" i="75" s="1"/>
  <c r="E2569" i="75"/>
  <c r="H2569" i="75" s="1"/>
  <c r="E2570" i="75"/>
  <c r="H2570" i="75" s="1"/>
  <c r="E2571" i="75"/>
  <c r="H2571" i="75" s="1"/>
  <c r="E2572" i="75"/>
  <c r="H2572" i="75" s="1"/>
  <c r="E2573" i="75"/>
  <c r="H2573" i="75" s="1"/>
  <c r="E2574" i="75"/>
  <c r="H2574" i="75" s="1"/>
  <c r="E2575" i="75"/>
  <c r="H2575" i="75" s="1"/>
  <c r="E2576" i="75"/>
  <c r="H2576" i="75" s="1"/>
  <c r="E2577" i="75"/>
  <c r="H2577" i="75" s="1"/>
  <c r="E2578" i="75"/>
  <c r="H2578" i="75" s="1"/>
  <c r="E2579" i="75"/>
  <c r="H2579" i="75" s="1"/>
  <c r="E2580" i="75"/>
  <c r="H2580" i="75" s="1"/>
  <c r="E2581" i="75"/>
  <c r="H2581" i="75" s="1"/>
  <c r="E2582" i="75"/>
  <c r="H2582" i="75" s="1"/>
  <c r="E2583" i="75"/>
  <c r="H2583" i="75" s="1"/>
  <c r="E2584" i="75"/>
  <c r="H2584" i="75" s="1"/>
  <c r="E2585" i="75"/>
  <c r="H2585" i="75" s="1"/>
  <c r="E2586" i="75"/>
  <c r="H2586" i="75" s="1"/>
  <c r="E2587" i="75"/>
  <c r="H2587" i="75" s="1"/>
  <c r="E2588" i="75"/>
  <c r="H2588" i="75" s="1"/>
  <c r="E2589" i="75"/>
  <c r="H2589" i="75" s="1"/>
  <c r="E2590" i="75"/>
  <c r="H2590" i="75" s="1"/>
  <c r="E2591" i="75"/>
  <c r="H2591" i="75" s="1"/>
  <c r="E2592" i="75"/>
  <c r="H2592" i="75" s="1"/>
  <c r="E2593" i="75"/>
  <c r="H2593" i="75" s="1"/>
  <c r="E2594" i="75"/>
  <c r="H2594" i="75" s="1"/>
  <c r="E2595" i="75"/>
  <c r="H2595" i="75" s="1"/>
  <c r="E2596" i="75"/>
  <c r="H2596" i="75" s="1"/>
  <c r="E2597" i="75"/>
  <c r="H2597" i="75" s="1"/>
  <c r="E2598" i="75"/>
  <c r="H2598" i="75" s="1"/>
  <c r="E2599" i="75"/>
  <c r="H2599" i="75" s="1"/>
  <c r="E2600" i="75"/>
  <c r="H2600" i="75" s="1"/>
  <c r="E2601" i="75"/>
  <c r="H2601" i="75" s="1"/>
  <c r="E2602" i="75"/>
  <c r="H2602" i="75" s="1"/>
  <c r="E2603" i="75"/>
  <c r="H2603" i="75" s="1"/>
  <c r="E2604" i="75"/>
  <c r="H2604" i="75" s="1"/>
  <c r="E2605" i="75"/>
  <c r="H2605" i="75" s="1"/>
  <c r="E2606" i="75"/>
  <c r="H2606" i="75" s="1"/>
  <c r="E2607" i="75"/>
  <c r="H2607" i="75" s="1"/>
  <c r="E2608" i="75"/>
  <c r="H2608" i="75" s="1"/>
  <c r="E2609" i="75"/>
  <c r="H2609" i="75" s="1"/>
  <c r="E2610" i="75"/>
  <c r="H2610" i="75" s="1"/>
  <c r="E2611" i="75"/>
  <c r="H2611" i="75" s="1"/>
  <c r="E2612" i="75"/>
  <c r="H2612" i="75" s="1"/>
  <c r="E2613" i="75"/>
  <c r="H2613" i="75" s="1"/>
  <c r="E2614" i="75"/>
  <c r="H2614" i="75" s="1"/>
  <c r="E2615" i="75"/>
  <c r="H2615" i="75" s="1"/>
  <c r="E2616" i="75"/>
  <c r="H2616" i="75" s="1"/>
  <c r="E2617" i="75"/>
  <c r="H2617" i="75" s="1"/>
  <c r="E2618" i="75"/>
  <c r="H2618" i="75" s="1"/>
  <c r="E2619" i="75"/>
  <c r="H2619" i="75" s="1"/>
  <c r="E2620" i="75"/>
  <c r="H2620" i="75" s="1"/>
  <c r="E2621" i="75"/>
  <c r="H2621" i="75" s="1"/>
  <c r="E2622" i="75"/>
  <c r="H2622" i="75" s="1"/>
  <c r="E2623" i="75"/>
  <c r="H2623" i="75" s="1"/>
  <c r="E2624" i="75"/>
  <c r="H2624" i="75" s="1"/>
  <c r="E2625" i="75"/>
  <c r="H2625" i="75" s="1"/>
  <c r="E2626" i="75"/>
  <c r="H2626" i="75" s="1"/>
  <c r="E2627" i="75"/>
  <c r="H2627" i="75" s="1"/>
  <c r="E2628" i="75"/>
  <c r="H2628" i="75" s="1"/>
  <c r="E2629" i="75"/>
  <c r="H2629" i="75" s="1"/>
  <c r="E2630" i="75"/>
  <c r="H2630" i="75" s="1"/>
  <c r="E2631" i="75"/>
  <c r="H2631" i="75" s="1"/>
  <c r="E2632" i="75"/>
  <c r="H2632" i="75" s="1"/>
  <c r="E2633" i="75"/>
  <c r="H2633" i="75" s="1"/>
  <c r="E2634" i="75"/>
  <c r="H2634" i="75" s="1"/>
  <c r="E2635" i="75"/>
  <c r="H2635" i="75" s="1"/>
  <c r="E2636" i="75"/>
  <c r="H2636" i="75" s="1"/>
  <c r="E2637" i="75"/>
  <c r="H2637" i="75" s="1"/>
  <c r="E2638" i="75"/>
  <c r="H2638" i="75" s="1"/>
  <c r="E2639" i="75"/>
  <c r="H2639" i="75" s="1"/>
  <c r="E2640" i="75"/>
  <c r="H2640" i="75" s="1"/>
  <c r="E2641" i="75"/>
  <c r="H2641" i="75" s="1"/>
  <c r="E2642" i="75"/>
  <c r="H2642" i="75" s="1"/>
  <c r="E2643" i="75"/>
  <c r="H2643" i="75" s="1"/>
  <c r="E2644" i="75"/>
  <c r="H2644" i="75" s="1"/>
  <c r="E2645" i="75"/>
  <c r="H2645" i="75" s="1"/>
  <c r="E2646" i="75"/>
  <c r="H2646" i="75" s="1"/>
  <c r="E2647" i="75"/>
  <c r="H2647" i="75" s="1"/>
  <c r="E2648" i="75"/>
  <c r="H2648" i="75" s="1"/>
  <c r="E2649" i="75"/>
  <c r="H2649" i="75" s="1"/>
  <c r="E2650" i="75"/>
  <c r="H2650" i="75" s="1"/>
  <c r="E2651" i="75"/>
  <c r="H2651" i="75" s="1"/>
  <c r="E2652" i="75"/>
  <c r="H2652" i="75" s="1"/>
  <c r="E2653" i="75"/>
  <c r="H2653" i="75" s="1"/>
  <c r="E2654" i="75"/>
  <c r="H2654" i="75" s="1"/>
  <c r="E2655" i="75"/>
  <c r="H2655" i="75" s="1"/>
  <c r="E2656" i="75"/>
  <c r="H2656" i="75" s="1"/>
  <c r="E2657" i="75"/>
  <c r="H2657" i="75" s="1"/>
  <c r="E2658" i="75"/>
  <c r="H2658" i="75" s="1"/>
  <c r="E2659" i="75"/>
  <c r="H2659" i="75" s="1"/>
  <c r="E2660" i="75"/>
  <c r="H2660" i="75" s="1"/>
  <c r="E2661" i="75"/>
  <c r="H2661" i="75" s="1"/>
  <c r="E2662" i="75"/>
  <c r="H2662" i="75" s="1"/>
  <c r="E2663" i="75"/>
  <c r="H2663" i="75" s="1"/>
  <c r="E2664" i="75"/>
  <c r="H2664" i="75" s="1"/>
  <c r="E2665" i="75"/>
  <c r="H2665" i="75" s="1"/>
  <c r="E2666" i="75"/>
  <c r="H2666" i="75" s="1"/>
  <c r="E2667" i="75"/>
  <c r="H2667" i="75" s="1"/>
  <c r="E2668" i="75"/>
  <c r="H2668" i="75" s="1"/>
  <c r="E2669" i="75"/>
  <c r="H2669" i="75" s="1"/>
  <c r="E2670" i="75"/>
  <c r="H2670" i="75" s="1"/>
  <c r="E2671" i="75"/>
  <c r="H2671" i="75" s="1"/>
  <c r="E2672" i="75"/>
  <c r="H2672" i="75" s="1"/>
  <c r="E2673" i="75"/>
  <c r="H2673" i="75" s="1"/>
  <c r="E2674" i="75"/>
  <c r="H2674" i="75" s="1"/>
  <c r="E2675" i="75"/>
  <c r="H2675" i="75" s="1"/>
  <c r="E2676" i="75"/>
  <c r="H2676" i="75" s="1"/>
  <c r="E2677" i="75"/>
  <c r="H2677" i="75" s="1"/>
  <c r="E2678" i="75"/>
  <c r="H2678" i="75" s="1"/>
  <c r="E2679" i="75"/>
  <c r="H2679" i="75" s="1"/>
  <c r="E2680" i="75"/>
  <c r="H2680" i="75" s="1"/>
  <c r="E2681" i="75"/>
  <c r="H2681" i="75" s="1"/>
  <c r="E2682" i="75"/>
  <c r="H2682" i="75" s="1"/>
  <c r="E2683" i="75"/>
  <c r="H2683" i="75" s="1"/>
  <c r="E2684" i="75"/>
  <c r="H2684" i="75" s="1"/>
  <c r="E2685" i="75"/>
  <c r="H2685" i="75" s="1"/>
  <c r="E2686" i="75"/>
  <c r="H2686" i="75" s="1"/>
  <c r="E2687" i="75"/>
  <c r="H2687" i="75" s="1"/>
  <c r="E2688" i="75"/>
  <c r="H2688" i="75" s="1"/>
  <c r="E2689" i="75"/>
  <c r="H2689" i="75" s="1"/>
  <c r="E2690" i="75"/>
  <c r="H2690" i="75" s="1"/>
  <c r="E2691" i="75"/>
  <c r="H2691" i="75" s="1"/>
  <c r="E2692" i="75"/>
  <c r="H2692" i="75" s="1"/>
  <c r="E2693" i="75"/>
  <c r="H2693" i="75" s="1"/>
  <c r="E2694" i="75"/>
  <c r="H2694" i="75" s="1"/>
  <c r="E2695" i="75"/>
  <c r="H2695" i="75" s="1"/>
  <c r="E2696" i="75"/>
  <c r="H2696" i="75" s="1"/>
  <c r="E2697" i="75"/>
  <c r="H2697" i="75" s="1"/>
  <c r="E2698" i="75"/>
  <c r="H2698" i="75" s="1"/>
  <c r="E2699" i="75"/>
  <c r="H2699" i="75" s="1"/>
  <c r="E2700" i="75"/>
  <c r="H2700" i="75" s="1"/>
  <c r="E2701" i="75"/>
  <c r="H2701" i="75" s="1"/>
  <c r="E2162" i="75"/>
  <c r="H2162" i="75" s="1"/>
  <c r="E1623" i="75"/>
  <c r="H1623" i="75" s="1"/>
  <c r="E1624" i="75"/>
  <c r="H1624" i="75" s="1"/>
  <c r="E1625" i="75"/>
  <c r="H1625" i="75" s="1"/>
  <c r="E1626" i="75"/>
  <c r="H1626" i="75" s="1"/>
  <c r="E1627" i="75"/>
  <c r="H1627" i="75" s="1"/>
  <c r="E1628" i="75"/>
  <c r="H1628" i="75" s="1"/>
  <c r="E1629" i="75"/>
  <c r="H1629" i="75" s="1"/>
  <c r="E1630" i="75"/>
  <c r="H1630" i="75" s="1"/>
  <c r="E1631" i="75"/>
  <c r="H1631" i="75" s="1"/>
  <c r="E1632" i="75"/>
  <c r="H1632" i="75" s="1"/>
  <c r="E1633" i="75"/>
  <c r="H1633" i="75" s="1"/>
  <c r="E1634" i="75"/>
  <c r="H1634" i="75" s="1"/>
  <c r="E1635" i="75"/>
  <c r="H1635" i="75" s="1"/>
  <c r="E1636" i="75"/>
  <c r="H1636" i="75" s="1"/>
  <c r="E1637" i="75"/>
  <c r="H1637" i="75" s="1"/>
  <c r="E1638" i="75"/>
  <c r="H1638" i="75" s="1"/>
  <c r="E1639" i="75"/>
  <c r="H1639" i="75" s="1"/>
  <c r="E1640" i="75"/>
  <c r="H1640" i="75" s="1"/>
  <c r="E1641" i="75"/>
  <c r="H1641" i="75" s="1"/>
  <c r="E1642" i="75"/>
  <c r="H1642" i="75" s="1"/>
  <c r="E1643" i="75"/>
  <c r="H1643" i="75" s="1"/>
  <c r="E1644" i="75"/>
  <c r="H1644" i="75" s="1"/>
  <c r="E1645" i="75"/>
  <c r="H1645" i="75" s="1"/>
  <c r="E1646" i="75"/>
  <c r="H1646" i="75" s="1"/>
  <c r="E1647" i="75"/>
  <c r="H1647" i="75" s="1"/>
  <c r="E1648" i="75"/>
  <c r="H1648" i="75" s="1"/>
  <c r="E1649" i="75"/>
  <c r="H1649" i="75" s="1"/>
  <c r="E1650" i="75"/>
  <c r="H1650" i="75" s="1"/>
  <c r="E1651" i="75"/>
  <c r="H1651" i="75" s="1"/>
  <c r="E1652" i="75"/>
  <c r="H1652" i="75" s="1"/>
  <c r="E1653" i="75"/>
  <c r="H1653" i="75" s="1"/>
  <c r="E1654" i="75"/>
  <c r="H1654" i="75" s="1"/>
  <c r="E1655" i="75"/>
  <c r="H1655" i="75" s="1"/>
  <c r="E1656" i="75"/>
  <c r="H1656" i="75" s="1"/>
  <c r="E1657" i="75"/>
  <c r="H1657" i="75" s="1"/>
  <c r="E1658" i="75"/>
  <c r="H1658" i="75" s="1"/>
  <c r="E1659" i="75"/>
  <c r="H1659" i="75" s="1"/>
  <c r="E1660" i="75"/>
  <c r="H1660" i="75" s="1"/>
  <c r="E1661" i="75"/>
  <c r="H1661" i="75" s="1"/>
  <c r="E1662" i="75"/>
  <c r="H1662" i="75" s="1"/>
  <c r="E1663" i="75"/>
  <c r="H1663" i="75" s="1"/>
  <c r="E1664" i="75"/>
  <c r="H1664" i="75" s="1"/>
  <c r="E1665" i="75"/>
  <c r="H1665" i="75" s="1"/>
  <c r="E1666" i="75"/>
  <c r="H1666" i="75" s="1"/>
  <c r="E1667" i="75"/>
  <c r="H1667" i="75" s="1"/>
  <c r="E1668" i="75"/>
  <c r="H1668" i="75" s="1"/>
  <c r="E1669" i="75"/>
  <c r="H1669" i="75" s="1"/>
  <c r="E1670" i="75"/>
  <c r="H1670" i="75" s="1"/>
  <c r="E1671" i="75"/>
  <c r="H1671" i="75" s="1"/>
  <c r="E1672" i="75"/>
  <c r="H1672" i="75" s="1"/>
  <c r="E1673" i="75"/>
  <c r="H1673" i="75" s="1"/>
  <c r="E1674" i="75"/>
  <c r="H1674" i="75" s="1"/>
  <c r="E1675" i="75"/>
  <c r="H1675" i="75" s="1"/>
  <c r="E1676" i="75"/>
  <c r="H1676" i="75" s="1"/>
  <c r="E1677" i="75"/>
  <c r="H1677" i="75" s="1"/>
  <c r="E1678" i="75"/>
  <c r="H1678" i="75" s="1"/>
  <c r="E1679" i="75"/>
  <c r="H1679" i="75" s="1"/>
  <c r="E1680" i="75"/>
  <c r="H1680" i="75" s="1"/>
  <c r="E1681" i="75"/>
  <c r="H1681" i="75" s="1"/>
  <c r="E1682" i="75"/>
  <c r="H1682" i="75" s="1"/>
  <c r="E1683" i="75"/>
  <c r="H1683" i="75" s="1"/>
  <c r="E1684" i="75"/>
  <c r="H1684" i="75" s="1"/>
  <c r="E1685" i="75"/>
  <c r="H1685" i="75" s="1"/>
  <c r="E1686" i="75"/>
  <c r="H1686" i="75" s="1"/>
  <c r="E1687" i="75"/>
  <c r="H1687" i="75" s="1"/>
  <c r="E1688" i="75"/>
  <c r="H1688" i="75" s="1"/>
  <c r="E1689" i="75"/>
  <c r="H1689" i="75" s="1"/>
  <c r="E1690" i="75"/>
  <c r="H1690" i="75" s="1"/>
  <c r="E1691" i="75"/>
  <c r="H1691" i="75" s="1"/>
  <c r="E1692" i="75"/>
  <c r="H1692" i="75" s="1"/>
  <c r="E1693" i="75"/>
  <c r="H1693" i="75" s="1"/>
  <c r="E1694" i="75"/>
  <c r="H1694" i="75" s="1"/>
  <c r="E1695" i="75"/>
  <c r="H1695" i="75" s="1"/>
  <c r="E1696" i="75"/>
  <c r="H1696" i="75" s="1"/>
  <c r="E1697" i="75"/>
  <c r="H1697" i="75" s="1"/>
  <c r="E1698" i="75"/>
  <c r="H1698" i="75" s="1"/>
  <c r="E1699" i="75"/>
  <c r="H1699" i="75" s="1"/>
  <c r="E1700" i="75"/>
  <c r="H1700" i="75" s="1"/>
  <c r="E1701" i="75"/>
  <c r="H1701" i="75" s="1"/>
  <c r="E1702" i="75"/>
  <c r="H1702" i="75" s="1"/>
  <c r="E1703" i="75"/>
  <c r="H1703" i="75" s="1"/>
  <c r="E1704" i="75"/>
  <c r="H1704" i="75" s="1"/>
  <c r="E1705" i="75"/>
  <c r="H1705" i="75" s="1"/>
  <c r="E1706" i="75"/>
  <c r="H1706" i="75" s="1"/>
  <c r="E1707" i="75"/>
  <c r="H1707" i="75" s="1"/>
  <c r="E1708" i="75"/>
  <c r="H1708" i="75" s="1"/>
  <c r="E1709" i="75"/>
  <c r="H1709" i="75" s="1"/>
  <c r="E1710" i="75"/>
  <c r="H1710" i="75" s="1"/>
  <c r="E1711" i="75"/>
  <c r="H1711" i="75" s="1"/>
  <c r="E1712" i="75"/>
  <c r="H1712" i="75" s="1"/>
  <c r="E1713" i="75"/>
  <c r="H1713" i="75" s="1"/>
  <c r="E1714" i="75"/>
  <c r="H1714" i="75" s="1"/>
  <c r="E1715" i="75"/>
  <c r="H1715" i="75" s="1"/>
  <c r="E1716" i="75"/>
  <c r="H1716" i="75" s="1"/>
  <c r="E1717" i="75"/>
  <c r="H1717" i="75" s="1"/>
  <c r="E1718" i="75"/>
  <c r="H1718" i="75" s="1"/>
  <c r="E1719" i="75"/>
  <c r="H1719" i="75" s="1"/>
  <c r="E1720" i="75"/>
  <c r="H1720" i="75" s="1"/>
  <c r="E1721" i="75"/>
  <c r="H1721" i="75" s="1"/>
  <c r="E1722" i="75"/>
  <c r="H1722" i="75" s="1"/>
  <c r="E1723" i="75"/>
  <c r="H1723" i="75" s="1"/>
  <c r="E1724" i="75"/>
  <c r="H1724" i="75" s="1"/>
  <c r="E1725" i="75"/>
  <c r="H1725" i="75" s="1"/>
  <c r="E1726" i="75"/>
  <c r="H1726" i="75" s="1"/>
  <c r="E1727" i="75"/>
  <c r="H1727" i="75" s="1"/>
  <c r="E1728" i="75"/>
  <c r="H1728" i="75" s="1"/>
  <c r="E1729" i="75"/>
  <c r="H1729" i="75" s="1"/>
  <c r="E1730" i="75"/>
  <c r="H1730" i="75" s="1"/>
  <c r="E1731" i="75"/>
  <c r="H1731" i="75" s="1"/>
  <c r="E1732" i="75"/>
  <c r="H1732" i="75" s="1"/>
  <c r="E1733" i="75"/>
  <c r="H1733" i="75" s="1"/>
  <c r="E1734" i="75"/>
  <c r="H1734" i="75" s="1"/>
  <c r="E1735" i="75"/>
  <c r="H1735" i="75" s="1"/>
  <c r="E1736" i="75"/>
  <c r="H1736" i="75" s="1"/>
  <c r="E1737" i="75"/>
  <c r="H1737" i="75" s="1"/>
  <c r="E1738" i="75"/>
  <c r="H1738" i="75" s="1"/>
  <c r="E1739" i="75"/>
  <c r="H1739" i="75" s="1"/>
  <c r="E1740" i="75"/>
  <c r="H1740" i="75" s="1"/>
  <c r="E1741" i="75"/>
  <c r="H1741" i="75" s="1"/>
  <c r="E1742" i="75"/>
  <c r="H1742" i="75" s="1"/>
  <c r="E1743" i="75"/>
  <c r="H1743" i="75" s="1"/>
  <c r="E1744" i="75"/>
  <c r="H1744" i="75" s="1"/>
  <c r="E1745" i="75"/>
  <c r="H1745" i="75" s="1"/>
  <c r="E1746" i="75"/>
  <c r="H1746" i="75" s="1"/>
  <c r="E1747" i="75"/>
  <c r="H1747" i="75" s="1"/>
  <c r="E1748" i="75"/>
  <c r="H1748" i="75" s="1"/>
  <c r="E1749" i="75"/>
  <c r="H1749" i="75" s="1"/>
  <c r="E1750" i="75"/>
  <c r="H1750" i="75" s="1"/>
  <c r="E1751" i="75"/>
  <c r="H1751" i="75" s="1"/>
  <c r="E1752" i="75"/>
  <c r="H1752" i="75" s="1"/>
  <c r="E1753" i="75"/>
  <c r="H1753" i="75" s="1"/>
  <c r="E1754" i="75"/>
  <c r="H1754" i="75" s="1"/>
  <c r="E1755" i="75"/>
  <c r="H1755" i="75" s="1"/>
  <c r="E1756" i="75"/>
  <c r="H1756" i="75" s="1"/>
  <c r="E1757" i="75"/>
  <c r="H1757" i="75" s="1"/>
  <c r="E1758" i="75"/>
  <c r="H1758" i="75" s="1"/>
  <c r="E1759" i="75"/>
  <c r="H1759" i="75" s="1"/>
  <c r="E1760" i="75"/>
  <c r="H1760" i="75" s="1"/>
  <c r="E1761" i="75"/>
  <c r="H1761" i="75" s="1"/>
  <c r="E1762" i="75"/>
  <c r="H1762" i="75" s="1"/>
  <c r="E1763" i="75"/>
  <c r="H1763" i="75" s="1"/>
  <c r="E1764" i="75"/>
  <c r="H1764" i="75" s="1"/>
  <c r="E1765" i="75"/>
  <c r="H1765" i="75" s="1"/>
  <c r="E1766" i="75"/>
  <c r="H1766" i="75" s="1"/>
  <c r="E1767" i="75"/>
  <c r="H1767" i="75" s="1"/>
  <c r="E1768" i="75"/>
  <c r="H1768" i="75" s="1"/>
  <c r="E1769" i="75"/>
  <c r="H1769" i="75" s="1"/>
  <c r="E1770" i="75"/>
  <c r="H1770" i="75" s="1"/>
  <c r="E1771" i="75"/>
  <c r="H1771" i="75" s="1"/>
  <c r="E1772" i="75"/>
  <c r="H1772" i="75" s="1"/>
  <c r="E1773" i="75"/>
  <c r="H1773" i="75" s="1"/>
  <c r="E1774" i="75"/>
  <c r="H1774" i="75" s="1"/>
  <c r="E1775" i="75"/>
  <c r="H1775" i="75" s="1"/>
  <c r="E1776" i="75"/>
  <c r="H1776" i="75" s="1"/>
  <c r="E1777" i="75"/>
  <c r="H1777" i="75" s="1"/>
  <c r="E1778" i="75"/>
  <c r="H1778" i="75" s="1"/>
  <c r="E1779" i="75"/>
  <c r="H1779" i="75" s="1"/>
  <c r="E1780" i="75"/>
  <c r="H1780" i="75" s="1"/>
  <c r="E1781" i="75"/>
  <c r="H1781" i="75" s="1"/>
  <c r="E1782" i="75"/>
  <c r="H1782" i="75" s="1"/>
  <c r="E1783" i="75"/>
  <c r="H1783" i="75" s="1"/>
  <c r="E1784" i="75"/>
  <c r="H1784" i="75" s="1"/>
  <c r="E1785" i="75"/>
  <c r="H1785" i="75" s="1"/>
  <c r="E1786" i="75"/>
  <c r="H1786" i="75" s="1"/>
  <c r="E1787" i="75"/>
  <c r="H1787" i="75" s="1"/>
  <c r="E1788" i="75"/>
  <c r="H1788" i="75" s="1"/>
  <c r="E1789" i="75"/>
  <c r="H1789" i="75" s="1"/>
  <c r="E1790" i="75"/>
  <c r="H1790" i="75" s="1"/>
  <c r="E1791" i="75"/>
  <c r="H1791" i="75" s="1"/>
  <c r="E1792" i="75"/>
  <c r="H1792" i="75" s="1"/>
  <c r="E1793" i="75"/>
  <c r="H1793" i="75" s="1"/>
  <c r="E1794" i="75"/>
  <c r="H1794" i="75" s="1"/>
  <c r="E1795" i="75"/>
  <c r="H1795" i="75" s="1"/>
  <c r="E1796" i="75"/>
  <c r="H1796" i="75" s="1"/>
  <c r="E1797" i="75"/>
  <c r="H1797" i="75" s="1"/>
  <c r="E1798" i="75"/>
  <c r="H1798" i="75" s="1"/>
  <c r="E1799" i="75"/>
  <c r="H1799" i="75" s="1"/>
  <c r="E1800" i="75"/>
  <c r="H1800" i="75" s="1"/>
  <c r="E1801" i="75"/>
  <c r="H1801" i="75" s="1"/>
  <c r="E1802" i="75"/>
  <c r="H1802" i="75" s="1"/>
  <c r="E1803" i="75"/>
  <c r="H1803" i="75" s="1"/>
  <c r="E1804" i="75"/>
  <c r="H1804" i="75" s="1"/>
  <c r="E1805" i="75"/>
  <c r="H1805" i="75" s="1"/>
  <c r="E1806" i="75"/>
  <c r="H1806" i="75" s="1"/>
  <c r="E1807" i="75"/>
  <c r="H1807" i="75" s="1"/>
  <c r="E1808" i="75"/>
  <c r="H1808" i="75" s="1"/>
  <c r="E1809" i="75"/>
  <c r="H1809" i="75" s="1"/>
  <c r="E1810" i="75"/>
  <c r="H1810" i="75" s="1"/>
  <c r="E1811" i="75"/>
  <c r="H1811" i="75" s="1"/>
  <c r="E1812" i="75"/>
  <c r="H1812" i="75" s="1"/>
  <c r="E1813" i="75"/>
  <c r="H1813" i="75" s="1"/>
  <c r="E1814" i="75"/>
  <c r="H1814" i="75" s="1"/>
  <c r="E1815" i="75"/>
  <c r="H1815" i="75" s="1"/>
  <c r="E1816" i="75"/>
  <c r="H1816" i="75" s="1"/>
  <c r="E1817" i="75"/>
  <c r="H1817" i="75" s="1"/>
  <c r="E1818" i="75"/>
  <c r="H1818" i="75" s="1"/>
  <c r="E1819" i="75"/>
  <c r="H1819" i="75" s="1"/>
  <c r="E1820" i="75"/>
  <c r="H1820" i="75" s="1"/>
  <c r="E1821" i="75"/>
  <c r="H1821" i="75" s="1"/>
  <c r="E1822" i="75"/>
  <c r="H1822" i="75" s="1"/>
  <c r="E1823" i="75"/>
  <c r="H1823" i="75" s="1"/>
  <c r="E1824" i="75"/>
  <c r="H1824" i="75" s="1"/>
  <c r="E1825" i="75"/>
  <c r="H1825" i="75" s="1"/>
  <c r="E1826" i="75"/>
  <c r="H1826" i="75" s="1"/>
  <c r="E1827" i="75"/>
  <c r="H1827" i="75" s="1"/>
  <c r="E1828" i="75"/>
  <c r="H1828" i="75" s="1"/>
  <c r="E1829" i="75"/>
  <c r="H1829" i="75" s="1"/>
  <c r="E1830" i="75"/>
  <c r="H1830" i="75" s="1"/>
  <c r="E1831" i="75"/>
  <c r="H1831" i="75" s="1"/>
  <c r="E1832" i="75"/>
  <c r="H1832" i="75" s="1"/>
  <c r="E1833" i="75"/>
  <c r="H1833" i="75" s="1"/>
  <c r="E1834" i="75"/>
  <c r="H1834" i="75" s="1"/>
  <c r="E1835" i="75"/>
  <c r="H1835" i="75" s="1"/>
  <c r="E1836" i="75"/>
  <c r="H1836" i="75" s="1"/>
  <c r="E1837" i="75"/>
  <c r="H1837" i="75" s="1"/>
  <c r="E1838" i="75"/>
  <c r="H1838" i="75" s="1"/>
  <c r="E1839" i="75"/>
  <c r="H1839" i="75" s="1"/>
  <c r="E1840" i="75"/>
  <c r="H1840" i="75" s="1"/>
  <c r="E1841" i="75"/>
  <c r="H1841" i="75" s="1"/>
  <c r="E1842" i="75"/>
  <c r="H1842" i="75" s="1"/>
  <c r="E1843" i="75"/>
  <c r="H1843" i="75" s="1"/>
  <c r="E1844" i="75"/>
  <c r="H1844" i="75" s="1"/>
  <c r="E1845" i="75"/>
  <c r="H1845" i="75" s="1"/>
  <c r="E1846" i="75"/>
  <c r="H1846" i="75" s="1"/>
  <c r="E1847" i="75"/>
  <c r="H1847" i="75" s="1"/>
  <c r="E1848" i="75"/>
  <c r="H1848" i="75" s="1"/>
  <c r="E1849" i="75"/>
  <c r="H1849" i="75" s="1"/>
  <c r="E1850" i="75"/>
  <c r="H1850" i="75" s="1"/>
  <c r="E1851" i="75"/>
  <c r="H1851" i="75" s="1"/>
  <c r="E1852" i="75"/>
  <c r="H1852" i="75" s="1"/>
  <c r="E1853" i="75"/>
  <c r="H1853" i="75" s="1"/>
  <c r="E1854" i="75"/>
  <c r="H1854" i="75" s="1"/>
  <c r="E1855" i="75"/>
  <c r="H1855" i="75" s="1"/>
  <c r="E1856" i="75"/>
  <c r="H1856" i="75" s="1"/>
  <c r="E1857" i="75"/>
  <c r="H1857" i="75" s="1"/>
  <c r="E1858" i="75"/>
  <c r="H1858" i="75" s="1"/>
  <c r="E1859" i="75"/>
  <c r="H1859" i="75" s="1"/>
  <c r="E1860" i="75"/>
  <c r="H1860" i="75" s="1"/>
  <c r="E1861" i="75"/>
  <c r="H1861" i="75" s="1"/>
  <c r="E1862" i="75"/>
  <c r="H1862" i="75" s="1"/>
  <c r="E1863" i="75"/>
  <c r="H1863" i="75" s="1"/>
  <c r="E1864" i="75"/>
  <c r="H1864" i="75" s="1"/>
  <c r="E1865" i="75"/>
  <c r="H1865" i="75" s="1"/>
  <c r="E1866" i="75"/>
  <c r="H1866" i="75" s="1"/>
  <c r="E1867" i="75"/>
  <c r="H1867" i="75" s="1"/>
  <c r="E1868" i="75"/>
  <c r="H1868" i="75" s="1"/>
  <c r="E1869" i="75"/>
  <c r="H1869" i="75" s="1"/>
  <c r="E1870" i="75"/>
  <c r="H1870" i="75" s="1"/>
  <c r="E1871" i="75"/>
  <c r="H1871" i="75" s="1"/>
  <c r="E1872" i="75"/>
  <c r="H1872" i="75" s="1"/>
  <c r="E1873" i="75"/>
  <c r="H1873" i="75" s="1"/>
  <c r="E1874" i="75"/>
  <c r="H1874" i="75" s="1"/>
  <c r="E1875" i="75"/>
  <c r="H1875" i="75" s="1"/>
  <c r="E1876" i="75"/>
  <c r="H1876" i="75" s="1"/>
  <c r="E1877" i="75"/>
  <c r="H1877" i="75" s="1"/>
  <c r="E1878" i="75"/>
  <c r="H1878" i="75" s="1"/>
  <c r="E1879" i="75"/>
  <c r="H1879" i="75" s="1"/>
  <c r="E1880" i="75"/>
  <c r="H1880" i="75" s="1"/>
  <c r="E1881" i="75"/>
  <c r="H1881" i="75" s="1"/>
  <c r="E1882" i="75"/>
  <c r="H1882" i="75" s="1"/>
  <c r="E1883" i="75"/>
  <c r="H1883" i="75" s="1"/>
  <c r="E1884" i="75"/>
  <c r="H1884" i="75" s="1"/>
  <c r="E1885" i="75"/>
  <c r="H1885" i="75" s="1"/>
  <c r="E1886" i="75"/>
  <c r="H1886" i="75" s="1"/>
  <c r="E1887" i="75"/>
  <c r="H1887" i="75" s="1"/>
  <c r="E1888" i="75"/>
  <c r="H1888" i="75" s="1"/>
  <c r="E1889" i="75"/>
  <c r="H1889" i="75" s="1"/>
  <c r="E1890" i="75"/>
  <c r="H1890" i="75" s="1"/>
  <c r="E1891" i="75"/>
  <c r="H1891" i="75" s="1"/>
  <c r="E1892" i="75"/>
  <c r="H1892" i="75" s="1"/>
  <c r="E1893" i="75"/>
  <c r="H1893" i="75" s="1"/>
  <c r="E1894" i="75"/>
  <c r="H1894" i="75" s="1"/>
  <c r="E1895" i="75"/>
  <c r="H1895" i="75" s="1"/>
  <c r="E1896" i="75"/>
  <c r="H1896" i="75" s="1"/>
  <c r="E1897" i="75"/>
  <c r="H1897" i="75" s="1"/>
  <c r="E1898" i="75"/>
  <c r="H1898" i="75" s="1"/>
  <c r="E1899" i="75"/>
  <c r="H1899" i="75" s="1"/>
  <c r="E1900" i="75"/>
  <c r="H1900" i="75" s="1"/>
  <c r="E1901" i="75"/>
  <c r="H1901" i="75" s="1"/>
  <c r="E1902" i="75"/>
  <c r="H1902" i="75" s="1"/>
  <c r="E1903" i="75"/>
  <c r="H1903" i="75" s="1"/>
  <c r="E1904" i="75"/>
  <c r="H1904" i="75" s="1"/>
  <c r="E1905" i="75"/>
  <c r="H1905" i="75" s="1"/>
  <c r="E1906" i="75"/>
  <c r="H1906" i="75" s="1"/>
  <c r="E1907" i="75"/>
  <c r="H1907" i="75" s="1"/>
  <c r="E1908" i="75"/>
  <c r="H1908" i="75" s="1"/>
  <c r="E1909" i="75"/>
  <c r="H1909" i="75" s="1"/>
  <c r="E1910" i="75"/>
  <c r="H1910" i="75" s="1"/>
  <c r="E1911" i="75"/>
  <c r="H1911" i="75" s="1"/>
  <c r="E1912" i="75"/>
  <c r="H1912" i="75" s="1"/>
  <c r="E1913" i="75"/>
  <c r="H1913" i="75" s="1"/>
  <c r="E1914" i="75"/>
  <c r="H1914" i="75" s="1"/>
  <c r="E1915" i="75"/>
  <c r="H1915" i="75" s="1"/>
  <c r="E1916" i="75"/>
  <c r="H1916" i="75" s="1"/>
  <c r="E1917" i="75"/>
  <c r="H1917" i="75" s="1"/>
  <c r="E1918" i="75"/>
  <c r="H1918" i="75" s="1"/>
  <c r="E1919" i="75"/>
  <c r="H1919" i="75" s="1"/>
  <c r="E1920" i="75"/>
  <c r="H1920" i="75" s="1"/>
  <c r="E1921" i="75"/>
  <c r="H1921" i="75" s="1"/>
  <c r="E1922" i="75"/>
  <c r="H1922" i="75" s="1"/>
  <c r="E1923" i="75"/>
  <c r="H1923" i="75" s="1"/>
  <c r="E1924" i="75"/>
  <c r="H1924" i="75" s="1"/>
  <c r="E1925" i="75"/>
  <c r="H1925" i="75" s="1"/>
  <c r="E1926" i="75"/>
  <c r="H1926" i="75" s="1"/>
  <c r="E1927" i="75"/>
  <c r="H1927" i="75" s="1"/>
  <c r="E1928" i="75"/>
  <c r="H1928" i="75" s="1"/>
  <c r="E1929" i="75"/>
  <c r="H1929" i="75" s="1"/>
  <c r="E1930" i="75"/>
  <c r="H1930" i="75" s="1"/>
  <c r="E1931" i="75"/>
  <c r="H1931" i="75" s="1"/>
  <c r="E1932" i="75"/>
  <c r="H1932" i="75" s="1"/>
  <c r="E1933" i="75"/>
  <c r="H1933" i="75" s="1"/>
  <c r="E1934" i="75"/>
  <c r="H1934" i="75" s="1"/>
  <c r="E1935" i="75"/>
  <c r="H1935" i="75" s="1"/>
  <c r="E1936" i="75"/>
  <c r="H1936" i="75" s="1"/>
  <c r="E1937" i="75"/>
  <c r="H1937" i="75" s="1"/>
  <c r="E1938" i="75"/>
  <c r="H1938" i="75" s="1"/>
  <c r="E1939" i="75"/>
  <c r="H1939" i="75" s="1"/>
  <c r="E1940" i="75"/>
  <c r="H1940" i="75" s="1"/>
  <c r="E1941" i="75"/>
  <c r="H1941" i="75" s="1"/>
  <c r="E1942" i="75"/>
  <c r="H1942" i="75" s="1"/>
  <c r="E1943" i="75"/>
  <c r="H1943" i="75" s="1"/>
  <c r="E1944" i="75"/>
  <c r="H1944" i="75" s="1"/>
  <c r="E1945" i="75"/>
  <c r="H1945" i="75" s="1"/>
  <c r="E1946" i="75"/>
  <c r="H1946" i="75" s="1"/>
  <c r="E1947" i="75"/>
  <c r="H1947" i="75" s="1"/>
  <c r="E1948" i="75"/>
  <c r="H1948" i="75" s="1"/>
  <c r="E1949" i="75"/>
  <c r="H1949" i="75" s="1"/>
  <c r="E1950" i="75"/>
  <c r="H1950" i="75" s="1"/>
  <c r="E1951" i="75"/>
  <c r="H1951" i="75" s="1"/>
  <c r="E1952" i="75"/>
  <c r="H1952" i="75" s="1"/>
  <c r="E1953" i="75"/>
  <c r="H1953" i="75" s="1"/>
  <c r="E1954" i="75"/>
  <c r="H1954" i="75" s="1"/>
  <c r="E1955" i="75"/>
  <c r="H1955" i="75" s="1"/>
  <c r="E1956" i="75"/>
  <c r="H1956" i="75" s="1"/>
  <c r="E1957" i="75"/>
  <c r="H1957" i="75" s="1"/>
  <c r="E1958" i="75"/>
  <c r="H1958" i="75" s="1"/>
  <c r="E1959" i="75"/>
  <c r="H1959" i="75" s="1"/>
  <c r="E1960" i="75"/>
  <c r="H1960" i="75" s="1"/>
  <c r="E1961" i="75"/>
  <c r="H1961" i="75" s="1"/>
  <c r="E1962" i="75"/>
  <c r="H1962" i="75" s="1"/>
  <c r="E1963" i="75"/>
  <c r="H1963" i="75" s="1"/>
  <c r="E1964" i="75"/>
  <c r="H1964" i="75" s="1"/>
  <c r="E1965" i="75"/>
  <c r="H1965" i="75" s="1"/>
  <c r="E1966" i="75"/>
  <c r="H1966" i="75" s="1"/>
  <c r="E1967" i="75"/>
  <c r="H1967" i="75" s="1"/>
  <c r="E1968" i="75"/>
  <c r="H1968" i="75" s="1"/>
  <c r="E1969" i="75"/>
  <c r="H1969" i="75" s="1"/>
  <c r="E1970" i="75"/>
  <c r="H1970" i="75" s="1"/>
  <c r="E1971" i="75"/>
  <c r="H1971" i="75" s="1"/>
  <c r="E1972" i="75"/>
  <c r="H1972" i="75" s="1"/>
  <c r="E1973" i="75"/>
  <c r="H1973" i="75" s="1"/>
  <c r="E1974" i="75"/>
  <c r="H1974" i="75" s="1"/>
  <c r="E1975" i="75"/>
  <c r="H1975" i="75" s="1"/>
  <c r="E1976" i="75"/>
  <c r="H1976" i="75" s="1"/>
  <c r="E1977" i="75"/>
  <c r="H1977" i="75" s="1"/>
  <c r="E1978" i="75"/>
  <c r="H1978" i="75" s="1"/>
  <c r="E1979" i="75"/>
  <c r="H1979" i="75" s="1"/>
  <c r="E1980" i="75"/>
  <c r="H1980" i="75" s="1"/>
  <c r="E1981" i="75"/>
  <c r="H1981" i="75" s="1"/>
  <c r="E1982" i="75"/>
  <c r="H1982" i="75" s="1"/>
  <c r="E1983" i="75"/>
  <c r="H1983" i="75" s="1"/>
  <c r="E1984" i="75"/>
  <c r="H1984" i="75" s="1"/>
  <c r="E1985" i="75"/>
  <c r="H1985" i="75" s="1"/>
  <c r="E1986" i="75"/>
  <c r="H1986" i="75" s="1"/>
  <c r="E1987" i="75"/>
  <c r="H1987" i="75" s="1"/>
  <c r="E1988" i="75"/>
  <c r="H1988" i="75" s="1"/>
  <c r="E1989" i="75"/>
  <c r="H1989" i="75" s="1"/>
  <c r="E1990" i="75"/>
  <c r="H1990" i="75" s="1"/>
  <c r="E1991" i="75"/>
  <c r="H1991" i="75" s="1"/>
  <c r="E1992" i="75"/>
  <c r="H1992" i="75" s="1"/>
  <c r="E1993" i="75"/>
  <c r="H1993" i="75" s="1"/>
  <c r="E1994" i="75"/>
  <c r="H1994" i="75" s="1"/>
  <c r="E1995" i="75"/>
  <c r="H1995" i="75" s="1"/>
  <c r="E1996" i="75"/>
  <c r="H1996" i="75" s="1"/>
  <c r="E1997" i="75"/>
  <c r="H1997" i="75" s="1"/>
  <c r="E1998" i="75"/>
  <c r="H1998" i="75" s="1"/>
  <c r="E1999" i="75"/>
  <c r="H1999" i="75" s="1"/>
  <c r="E2000" i="75"/>
  <c r="H2000" i="75" s="1"/>
  <c r="E2001" i="75"/>
  <c r="H2001" i="75" s="1"/>
  <c r="E2002" i="75"/>
  <c r="H2002" i="75" s="1"/>
  <c r="E2003" i="75"/>
  <c r="H2003" i="75" s="1"/>
  <c r="E2004" i="75"/>
  <c r="H2004" i="75" s="1"/>
  <c r="E2005" i="75"/>
  <c r="H2005" i="75" s="1"/>
  <c r="E2006" i="75"/>
  <c r="H2006" i="75" s="1"/>
  <c r="E2007" i="75"/>
  <c r="H2007" i="75" s="1"/>
  <c r="E2008" i="75"/>
  <c r="H2008" i="75" s="1"/>
  <c r="E2009" i="75"/>
  <c r="H2009" i="75" s="1"/>
  <c r="E2010" i="75"/>
  <c r="H2010" i="75" s="1"/>
  <c r="E2011" i="75"/>
  <c r="H2011" i="75" s="1"/>
  <c r="E2012" i="75"/>
  <c r="H2012" i="75" s="1"/>
  <c r="E2013" i="75"/>
  <c r="H2013" i="75" s="1"/>
  <c r="E2014" i="75"/>
  <c r="H2014" i="75" s="1"/>
  <c r="E2015" i="75"/>
  <c r="H2015" i="75" s="1"/>
  <c r="E2016" i="75"/>
  <c r="H2016" i="75" s="1"/>
  <c r="E2017" i="75"/>
  <c r="H2017" i="75" s="1"/>
  <c r="E2018" i="75"/>
  <c r="H2018" i="75" s="1"/>
  <c r="E2019" i="75"/>
  <c r="H2019" i="75" s="1"/>
  <c r="E2020" i="75"/>
  <c r="H2020" i="75" s="1"/>
  <c r="E2021" i="75"/>
  <c r="H2021" i="75" s="1"/>
  <c r="E2022" i="75"/>
  <c r="H2022" i="75" s="1"/>
  <c r="E2023" i="75"/>
  <c r="H2023" i="75" s="1"/>
  <c r="E2024" i="75"/>
  <c r="H2024" i="75" s="1"/>
  <c r="E2025" i="75"/>
  <c r="H2025" i="75" s="1"/>
  <c r="E2026" i="75"/>
  <c r="H2026" i="75" s="1"/>
  <c r="E2027" i="75"/>
  <c r="H2027" i="75" s="1"/>
  <c r="E2028" i="75"/>
  <c r="H2028" i="75" s="1"/>
  <c r="E2029" i="75"/>
  <c r="H2029" i="75" s="1"/>
  <c r="E2030" i="75"/>
  <c r="H2030" i="75" s="1"/>
  <c r="E2031" i="75"/>
  <c r="H2031" i="75" s="1"/>
  <c r="E2032" i="75"/>
  <c r="H2032" i="75" s="1"/>
  <c r="E2033" i="75"/>
  <c r="H2033" i="75" s="1"/>
  <c r="E2034" i="75"/>
  <c r="H2034" i="75" s="1"/>
  <c r="E2035" i="75"/>
  <c r="H2035" i="75" s="1"/>
  <c r="E2036" i="75"/>
  <c r="H2036" i="75" s="1"/>
  <c r="E2037" i="75"/>
  <c r="H2037" i="75" s="1"/>
  <c r="E2038" i="75"/>
  <c r="H2038" i="75" s="1"/>
  <c r="E2039" i="75"/>
  <c r="H2039" i="75" s="1"/>
  <c r="E2040" i="75"/>
  <c r="H2040" i="75" s="1"/>
  <c r="E2041" i="75"/>
  <c r="H2041" i="75" s="1"/>
  <c r="E2042" i="75"/>
  <c r="H2042" i="75" s="1"/>
  <c r="E2043" i="75"/>
  <c r="H2043" i="75" s="1"/>
  <c r="E2044" i="75"/>
  <c r="H2044" i="75" s="1"/>
  <c r="E2045" i="75"/>
  <c r="H2045" i="75" s="1"/>
  <c r="E2046" i="75"/>
  <c r="H2046" i="75" s="1"/>
  <c r="E2047" i="75"/>
  <c r="H2047" i="75" s="1"/>
  <c r="E2048" i="75"/>
  <c r="H2048" i="75" s="1"/>
  <c r="E2049" i="75"/>
  <c r="H2049" i="75" s="1"/>
  <c r="E2050" i="75"/>
  <c r="H2050" i="75" s="1"/>
  <c r="E2051" i="75"/>
  <c r="H2051" i="75" s="1"/>
  <c r="E2052" i="75"/>
  <c r="H2052" i="75" s="1"/>
  <c r="E2053" i="75"/>
  <c r="H2053" i="75" s="1"/>
  <c r="E2054" i="75"/>
  <c r="H2054" i="75" s="1"/>
  <c r="E2055" i="75"/>
  <c r="H2055" i="75" s="1"/>
  <c r="E2056" i="75"/>
  <c r="H2056" i="75" s="1"/>
  <c r="E2057" i="75"/>
  <c r="H2057" i="75" s="1"/>
  <c r="E2058" i="75"/>
  <c r="H2058" i="75" s="1"/>
  <c r="E2059" i="75"/>
  <c r="H2059" i="75" s="1"/>
  <c r="E2060" i="75"/>
  <c r="H2060" i="75" s="1"/>
  <c r="E2061" i="75"/>
  <c r="H2061" i="75" s="1"/>
  <c r="E2062" i="75"/>
  <c r="H2062" i="75" s="1"/>
  <c r="E2063" i="75"/>
  <c r="H2063" i="75" s="1"/>
  <c r="E2064" i="75"/>
  <c r="H2064" i="75" s="1"/>
  <c r="E2065" i="75"/>
  <c r="H2065" i="75" s="1"/>
  <c r="E2066" i="75"/>
  <c r="H2066" i="75" s="1"/>
  <c r="E2067" i="75"/>
  <c r="H2067" i="75" s="1"/>
  <c r="E2068" i="75"/>
  <c r="H2068" i="75" s="1"/>
  <c r="E2069" i="75"/>
  <c r="H2069" i="75" s="1"/>
  <c r="E2070" i="75"/>
  <c r="H2070" i="75" s="1"/>
  <c r="E2071" i="75"/>
  <c r="H2071" i="75" s="1"/>
  <c r="E2072" i="75"/>
  <c r="H2072" i="75" s="1"/>
  <c r="E2073" i="75"/>
  <c r="H2073" i="75" s="1"/>
  <c r="E2074" i="75"/>
  <c r="H2074" i="75" s="1"/>
  <c r="E2075" i="75"/>
  <c r="H2075" i="75" s="1"/>
  <c r="E2076" i="75"/>
  <c r="H2076" i="75" s="1"/>
  <c r="E2077" i="75"/>
  <c r="H2077" i="75" s="1"/>
  <c r="E2078" i="75"/>
  <c r="H2078" i="75" s="1"/>
  <c r="E2079" i="75"/>
  <c r="H2079" i="75" s="1"/>
  <c r="E2080" i="75"/>
  <c r="H2080" i="75" s="1"/>
  <c r="E2081" i="75"/>
  <c r="H2081" i="75" s="1"/>
  <c r="E2082" i="75"/>
  <c r="H2082" i="75" s="1"/>
  <c r="E2083" i="75"/>
  <c r="H2083" i="75" s="1"/>
  <c r="E2084" i="75"/>
  <c r="H2084" i="75" s="1"/>
  <c r="E2085" i="75"/>
  <c r="H2085" i="75" s="1"/>
  <c r="E2086" i="75"/>
  <c r="H2086" i="75" s="1"/>
  <c r="E2087" i="75"/>
  <c r="H2087" i="75" s="1"/>
  <c r="E2088" i="75"/>
  <c r="H2088" i="75" s="1"/>
  <c r="E2089" i="75"/>
  <c r="H2089" i="75" s="1"/>
  <c r="E2090" i="75"/>
  <c r="H2090" i="75" s="1"/>
  <c r="E2091" i="75"/>
  <c r="H2091" i="75" s="1"/>
  <c r="E2092" i="75"/>
  <c r="H2092" i="75" s="1"/>
  <c r="E2093" i="75"/>
  <c r="H2093" i="75" s="1"/>
  <c r="E2094" i="75"/>
  <c r="H2094" i="75" s="1"/>
  <c r="E2095" i="75"/>
  <c r="H2095" i="75" s="1"/>
  <c r="E2096" i="75"/>
  <c r="H2096" i="75" s="1"/>
  <c r="E2097" i="75"/>
  <c r="H2097" i="75" s="1"/>
  <c r="E2098" i="75"/>
  <c r="H2098" i="75" s="1"/>
  <c r="E2099" i="75"/>
  <c r="H2099" i="75" s="1"/>
  <c r="E2100" i="75"/>
  <c r="H2100" i="75" s="1"/>
  <c r="E2101" i="75"/>
  <c r="H2101" i="75" s="1"/>
  <c r="E2102" i="75"/>
  <c r="H2102" i="75" s="1"/>
  <c r="E2103" i="75"/>
  <c r="H2103" i="75" s="1"/>
  <c r="E2104" i="75"/>
  <c r="H2104" i="75" s="1"/>
  <c r="E2105" i="75"/>
  <c r="H2105" i="75" s="1"/>
  <c r="E2106" i="75"/>
  <c r="H2106" i="75" s="1"/>
  <c r="E2107" i="75"/>
  <c r="H2107" i="75" s="1"/>
  <c r="E2108" i="75"/>
  <c r="H2108" i="75" s="1"/>
  <c r="E2109" i="75"/>
  <c r="H2109" i="75" s="1"/>
  <c r="E2110" i="75"/>
  <c r="H2110" i="75" s="1"/>
  <c r="E2111" i="75"/>
  <c r="H2111" i="75" s="1"/>
  <c r="E2112" i="75"/>
  <c r="H2112" i="75" s="1"/>
  <c r="E2113" i="75"/>
  <c r="H2113" i="75" s="1"/>
  <c r="E2114" i="75"/>
  <c r="H2114" i="75" s="1"/>
  <c r="E2115" i="75"/>
  <c r="H2115" i="75" s="1"/>
  <c r="E2116" i="75"/>
  <c r="H2116" i="75" s="1"/>
  <c r="E2117" i="75"/>
  <c r="H2117" i="75" s="1"/>
  <c r="E2118" i="75"/>
  <c r="H2118" i="75" s="1"/>
  <c r="E2119" i="75"/>
  <c r="H2119" i="75" s="1"/>
  <c r="E2120" i="75"/>
  <c r="H2120" i="75" s="1"/>
  <c r="E2121" i="75"/>
  <c r="H2121" i="75" s="1"/>
  <c r="E2122" i="75"/>
  <c r="H2122" i="75" s="1"/>
  <c r="E2123" i="75"/>
  <c r="H2123" i="75" s="1"/>
  <c r="E2124" i="75"/>
  <c r="H2124" i="75" s="1"/>
  <c r="E2125" i="75"/>
  <c r="H2125" i="75" s="1"/>
  <c r="E2126" i="75"/>
  <c r="H2126" i="75" s="1"/>
  <c r="E2127" i="75"/>
  <c r="H2127" i="75" s="1"/>
  <c r="E2128" i="75"/>
  <c r="H2128" i="75" s="1"/>
  <c r="E2129" i="75"/>
  <c r="H2129" i="75" s="1"/>
  <c r="E2130" i="75"/>
  <c r="H2130" i="75" s="1"/>
  <c r="E2131" i="75"/>
  <c r="H2131" i="75" s="1"/>
  <c r="E2132" i="75"/>
  <c r="H2132" i="75" s="1"/>
  <c r="E2133" i="75"/>
  <c r="H2133" i="75" s="1"/>
  <c r="E2134" i="75"/>
  <c r="H2134" i="75" s="1"/>
  <c r="E2135" i="75"/>
  <c r="H2135" i="75" s="1"/>
  <c r="E2136" i="75"/>
  <c r="H2136" i="75" s="1"/>
  <c r="E2137" i="75"/>
  <c r="H2137" i="75" s="1"/>
  <c r="E2138" i="75"/>
  <c r="H2138" i="75" s="1"/>
  <c r="E2139" i="75"/>
  <c r="H2139" i="75" s="1"/>
  <c r="E2140" i="75"/>
  <c r="H2140" i="75" s="1"/>
  <c r="E2141" i="75"/>
  <c r="H2141" i="75" s="1"/>
  <c r="E2142" i="75"/>
  <c r="H2142" i="75" s="1"/>
  <c r="E2143" i="75"/>
  <c r="H2143" i="75" s="1"/>
  <c r="E2144" i="75"/>
  <c r="H2144" i="75" s="1"/>
  <c r="E2145" i="75"/>
  <c r="H2145" i="75" s="1"/>
  <c r="E2146" i="75"/>
  <c r="H2146" i="75" s="1"/>
  <c r="E2147" i="75"/>
  <c r="H2147" i="75" s="1"/>
  <c r="E2148" i="75"/>
  <c r="H2148" i="75" s="1"/>
  <c r="E2149" i="75"/>
  <c r="H2149" i="75" s="1"/>
  <c r="E2150" i="75"/>
  <c r="H2150" i="75" s="1"/>
  <c r="E2151" i="75"/>
  <c r="H2151" i="75" s="1"/>
  <c r="E2152" i="75"/>
  <c r="H2152" i="75" s="1"/>
  <c r="E2153" i="75"/>
  <c r="H2153" i="75" s="1"/>
  <c r="E2154" i="75"/>
  <c r="H2154" i="75" s="1"/>
  <c r="E2155" i="75"/>
  <c r="H2155" i="75" s="1"/>
  <c r="E2156" i="75"/>
  <c r="H2156" i="75" s="1"/>
  <c r="E2157" i="75"/>
  <c r="H2157" i="75" s="1"/>
  <c r="E2158" i="75"/>
  <c r="H2158" i="75" s="1"/>
  <c r="E2159" i="75"/>
  <c r="H2159" i="75" s="1"/>
  <c r="E2160" i="75"/>
  <c r="H2160" i="75" s="1"/>
  <c r="E2161" i="75"/>
  <c r="H2161" i="75" s="1"/>
  <c r="E1622" i="75"/>
  <c r="H1622" i="75" s="1"/>
  <c r="E1621" i="75"/>
  <c r="H1621" i="75" s="1"/>
  <c r="E1083" i="75"/>
  <c r="H1083" i="75" s="1"/>
  <c r="E1084" i="75"/>
  <c r="H1084" i="75" s="1"/>
  <c r="E1085" i="75"/>
  <c r="H1085" i="75" s="1"/>
  <c r="E1086" i="75"/>
  <c r="H1086" i="75" s="1"/>
  <c r="E1087" i="75"/>
  <c r="H1087" i="75" s="1"/>
  <c r="E1088" i="75"/>
  <c r="H1088" i="75" s="1"/>
  <c r="E1089" i="75"/>
  <c r="H1089" i="75" s="1"/>
  <c r="E1090" i="75"/>
  <c r="H1090" i="75" s="1"/>
  <c r="E1091" i="75"/>
  <c r="H1091" i="75" s="1"/>
  <c r="E1092" i="75"/>
  <c r="H1092" i="75" s="1"/>
  <c r="E1093" i="75"/>
  <c r="H1093" i="75" s="1"/>
  <c r="E1094" i="75"/>
  <c r="H1094" i="75" s="1"/>
  <c r="E1095" i="75"/>
  <c r="H1095" i="75" s="1"/>
  <c r="E1096" i="75"/>
  <c r="H1096" i="75" s="1"/>
  <c r="E1097" i="75"/>
  <c r="H1097" i="75" s="1"/>
  <c r="E1098" i="75"/>
  <c r="H1098" i="75" s="1"/>
  <c r="E1099" i="75"/>
  <c r="H1099" i="75" s="1"/>
  <c r="E1100" i="75"/>
  <c r="H1100" i="75" s="1"/>
  <c r="E1101" i="75"/>
  <c r="H1101" i="75" s="1"/>
  <c r="E1102" i="75"/>
  <c r="H1102" i="75" s="1"/>
  <c r="E1103" i="75"/>
  <c r="H1103" i="75" s="1"/>
  <c r="E1104" i="75"/>
  <c r="H1104" i="75" s="1"/>
  <c r="E1105" i="75"/>
  <c r="H1105" i="75" s="1"/>
  <c r="E1106" i="75"/>
  <c r="H1106" i="75" s="1"/>
  <c r="E1107" i="75"/>
  <c r="H1107" i="75" s="1"/>
  <c r="E1108" i="75"/>
  <c r="H1108" i="75" s="1"/>
  <c r="E1109" i="75"/>
  <c r="H1109" i="75" s="1"/>
  <c r="E1110" i="75"/>
  <c r="H1110" i="75" s="1"/>
  <c r="E1111" i="75"/>
  <c r="H1111" i="75" s="1"/>
  <c r="E1112" i="75"/>
  <c r="H1112" i="75" s="1"/>
  <c r="E1113" i="75"/>
  <c r="H1113" i="75" s="1"/>
  <c r="E1114" i="75"/>
  <c r="H1114" i="75" s="1"/>
  <c r="E1115" i="75"/>
  <c r="H1115" i="75" s="1"/>
  <c r="E1116" i="75"/>
  <c r="H1116" i="75" s="1"/>
  <c r="E1117" i="75"/>
  <c r="H1117" i="75" s="1"/>
  <c r="E1118" i="75"/>
  <c r="H1118" i="75" s="1"/>
  <c r="E1119" i="75"/>
  <c r="H1119" i="75" s="1"/>
  <c r="E1120" i="75"/>
  <c r="H1120" i="75" s="1"/>
  <c r="E1121" i="75"/>
  <c r="H1121" i="75" s="1"/>
  <c r="E1122" i="75"/>
  <c r="H1122" i="75" s="1"/>
  <c r="E1123" i="75"/>
  <c r="H1123" i="75" s="1"/>
  <c r="E1124" i="75"/>
  <c r="H1124" i="75" s="1"/>
  <c r="E1125" i="75"/>
  <c r="H1125" i="75" s="1"/>
  <c r="E1126" i="75"/>
  <c r="H1126" i="75" s="1"/>
  <c r="E1127" i="75"/>
  <c r="H1127" i="75" s="1"/>
  <c r="E1128" i="75"/>
  <c r="H1128" i="75" s="1"/>
  <c r="E1129" i="75"/>
  <c r="H1129" i="75" s="1"/>
  <c r="E1130" i="75"/>
  <c r="H1130" i="75" s="1"/>
  <c r="E1131" i="75"/>
  <c r="H1131" i="75" s="1"/>
  <c r="E1132" i="75"/>
  <c r="H1132" i="75" s="1"/>
  <c r="E1133" i="75"/>
  <c r="H1133" i="75" s="1"/>
  <c r="E1134" i="75"/>
  <c r="H1134" i="75" s="1"/>
  <c r="E1135" i="75"/>
  <c r="H1135" i="75" s="1"/>
  <c r="E1136" i="75"/>
  <c r="H1136" i="75" s="1"/>
  <c r="E1137" i="75"/>
  <c r="H1137" i="75" s="1"/>
  <c r="E1138" i="75"/>
  <c r="H1138" i="75" s="1"/>
  <c r="E1139" i="75"/>
  <c r="H1139" i="75" s="1"/>
  <c r="E1140" i="75"/>
  <c r="H1140" i="75" s="1"/>
  <c r="E1141" i="75"/>
  <c r="H1141" i="75" s="1"/>
  <c r="E1142" i="75"/>
  <c r="H1142" i="75" s="1"/>
  <c r="E1143" i="75"/>
  <c r="H1143" i="75" s="1"/>
  <c r="E1144" i="75"/>
  <c r="H1144" i="75" s="1"/>
  <c r="E1145" i="75"/>
  <c r="H1145" i="75" s="1"/>
  <c r="E1146" i="75"/>
  <c r="H1146" i="75" s="1"/>
  <c r="E1147" i="75"/>
  <c r="H1147" i="75" s="1"/>
  <c r="E1148" i="75"/>
  <c r="H1148" i="75" s="1"/>
  <c r="E1149" i="75"/>
  <c r="H1149" i="75" s="1"/>
  <c r="E1150" i="75"/>
  <c r="H1150" i="75" s="1"/>
  <c r="E1151" i="75"/>
  <c r="H1151" i="75" s="1"/>
  <c r="E1152" i="75"/>
  <c r="H1152" i="75" s="1"/>
  <c r="E1153" i="75"/>
  <c r="H1153" i="75" s="1"/>
  <c r="E1154" i="75"/>
  <c r="H1154" i="75" s="1"/>
  <c r="E1155" i="75"/>
  <c r="H1155" i="75" s="1"/>
  <c r="E1156" i="75"/>
  <c r="H1156" i="75" s="1"/>
  <c r="E1157" i="75"/>
  <c r="H1157" i="75" s="1"/>
  <c r="E1158" i="75"/>
  <c r="H1158" i="75" s="1"/>
  <c r="E1159" i="75"/>
  <c r="H1159" i="75" s="1"/>
  <c r="E1160" i="75"/>
  <c r="H1160" i="75" s="1"/>
  <c r="E1161" i="75"/>
  <c r="H1161" i="75" s="1"/>
  <c r="E1162" i="75"/>
  <c r="H1162" i="75" s="1"/>
  <c r="E1163" i="75"/>
  <c r="H1163" i="75" s="1"/>
  <c r="E1164" i="75"/>
  <c r="H1164" i="75" s="1"/>
  <c r="E1165" i="75"/>
  <c r="H1165" i="75" s="1"/>
  <c r="E1166" i="75"/>
  <c r="H1166" i="75" s="1"/>
  <c r="E1167" i="75"/>
  <c r="H1167" i="75" s="1"/>
  <c r="E1168" i="75"/>
  <c r="H1168" i="75" s="1"/>
  <c r="E1169" i="75"/>
  <c r="H1169" i="75" s="1"/>
  <c r="E1170" i="75"/>
  <c r="H1170" i="75" s="1"/>
  <c r="E1171" i="75"/>
  <c r="H1171" i="75" s="1"/>
  <c r="E1172" i="75"/>
  <c r="H1172" i="75" s="1"/>
  <c r="E1173" i="75"/>
  <c r="H1173" i="75" s="1"/>
  <c r="E1174" i="75"/>
  <c r="H1174" i="75" s="1"/>
  <c r="E1175" i="75"/>
  <c r="H1175" i="75" s="1"/>
  <c r="E1176" i="75"/>
  <c r="H1176" i="75" s="1"/>
  <c r="E1177" i="75"/>
  <c r="H1177" i="75" s="1"/>
  <c r="E1178" i="75"/>
  <c r="H1178" i="75" s="1"/>
  <c r="E1179" i="75"/>
  <c r="H1179" i="75" s="1"/>
  <c r="E1180" i="75"/>
  <c r="H1180" i="75" s="1"/>
  <c r="E1181" i="75"/>
  <c r="H1181" i="75" s="1"/>
  <c r="E1182" i="75"/>
  <c r="H1182" i="75" s="1"/>
  <c r="E1183" i="75"/>
  <c r="H1183" i="75" s="1"/>
  <c r="E1184" i="75"/>
  <c r="H1184" i="75" s="1"/>
  <c r="E1185" i="75"/>
  <c r="H1185" i="75" s="1"/>
  <c r="E1186" i="75"/>
  <c r="H1186" i="75" s="1"/>
  <c r="E1187" i="75"/>
  <c r="H1187" i="75" s="1"/>
  <c r="E1188" i="75"/>
  <c r="H1188" i="75" s="1"/>
  <c r="E1189" i="75"/>
  <c r="H1189" i="75" s="1"/>
  <c r="E1190" i="75"/>
  <c r="H1190" i="75" s="1"/>
  <c r="E1191" i="75"/>
  <c r="H1191" i="75" s="1"/>
  <c r="E1192" i="75"/>
  <c r="H1192" i="75" s="1"/>
  <c r="E1193" i="75"/>
  <c r="H1193" i="75" s="1"/>
  <c r="E1194" i="75"/>
  <c r="H1194" i="75" s="1"/>
  <c r="E1195" i="75"/>
  <c r="H1195" i="75" s="1"/>
  <c r="E1196" i="75"/>
  <c r="H1196" i="75" s="1"/>
  <c r="E1197" i="75"/>
  <c r="H1197" i="75" s="1"/>
  <c r="E1198" i="75"/>
  <c r="H1198" i="75" s="1"/>
  <c r="E1199" i="75"/>
  <c r="H1199" i="75" s="1"/>
  <c r="E1200" i="75"/>
  <c r="H1200" i="75" s="1"/>
  <c r="E1201" i="75"/>
  <c r="H1201" i="75" s="1"/>
  <c r="E1202" i="75"/>
  <c r="H1202" i="75" s="1"/>
  <c r="E1203" i="75"/>
  <c r="H1203" i="75" s="1"/>
  <c r="E1204" i="75"/>
  <c r="H1204" i="75" s="1"/>
  <c r="E1205" i="75"/>
  <c r="H1205" i="75" s="1"/>
  <c r="E1206" i="75"/>
  <c r="H1206" i="75" s="1"/>
  <c r="E1207" i="75"/>
  <c r="H1207" i="75" s="1"/>
  <c r="E1208" i="75"/>
  <c r="H1208" i="75" s="1"/>
  <c r="E1209" i="75"/>
  <c r="H1209" i="75" s="1"/>
  <c r="E1210" i="75"/>
  <c r="H1210" i="75" s="1"/>
  <c r="E1211" i="75"/>
  <c r="H1211" i="75" s="1"/>
  <c r="E1212" i="75"/>
  <c r="H1212" i="75" s="1"/>
  <c r="E1213" i="75"/>
  <c r="H1213" i="75" s="1"/>
  <c r="E1214" i="75"/>
  <c r="H1214" i="75" s="1"/>
  <c r="E1215" i="75"/>
  <c r="H1215" i="75" s="1"/>
  <c r="E1216" i="75"/>
  <c r="H1216" i="75" s="1"/>
  <c r="E1217" i="75"/>
  <c r="H1217" i="75" s="1"/>
  <c r="E1218" i="75"/>
  <c r="H1218" i="75" s="1"/>
  <c r="E1219" i="75"/>
  <c r="H1219" i="75" s="1"/>
  <c r="E1220" i="75"/>
  <c r="H1220" i="75" s="1"/>
  <c r="E1221" i="75"/>
  <c r="H1221" i="75" s="1"/>
  <c r="E1222" i="75"/>
  <c r="H1222" i="75" s="1"/>
  <c r="E1223" i="75"/>
  <c r="H1223" i="75" s="1"/>
  <c r="E1224" i="75"/>
  <c r="H1224" i="75" s="1"/>
  <c r="E1225" i="75"/>
  <c r="H1225" i="75" s="1"/>
  <c r="E1226" i="75"/>
  <c r="H1226" i="75" s="1"/>
  <c r="E1227" i="75"/>
  <c r="H1227" i="75" s="1"/>
  <c r="E1228" i="75"/>
  <c r="H1228" i="75" s="1"/>
  <c r="E1229" i="75"/>
  <c r="H1229" i="75" s="1"/>
  <c r="E1230" i="75"/>
  <c r="H1230" i="75" s="1"/>
  <c r="E1231" i="75"/>
  <c r="H1231" i="75" s="1"/>
  <c r="E1232" i="75"/>
  <c r="H1232" i="75" s="1"/>
  <c r="E1233" i="75"/>
  <c r="H1233" i="75" s="1"/>
  <c r="E1234" i="75"/>
  <c r="H1234" i="75" s="1"/>
  <c r="E1235" i="75"/>
  <c r="H1235" i="75" s="1"/>
  <c r="E1236" i="75"/>
  <c r="H1236" i="75" s="1"/>
  <c r="E1237" i="75"/>
  <c r="H1237" i="75" s="1"/>
  <c r="E1238" i="75"/>
  <c r="H1238" i="75" s="1"/>
  <c r="E1239" i="75"/>
  <c r="H1239" i="75" s="1"/>
  <c r="E1240" i="75"/>
  <c r="H1240" i="75" s="1"/>
  <c r="E1241" i="75"/>
  <c r="H1241" i="75" s="1"/>
  <c r="E1242" i="75"/>
  <c r="H1242" i="75" s="1"/>
  <c r="E1243" i="75"/>
  <c r="H1243" i="75" s="1"/>
  <c r="E1244" i="75"/>
  <c r="H1244" i="75" s="1"/>
  <c r="E1245" i="75"/>
  <c r="H1245" i="75" s="1"/>
  <c r="E1246" i="75"/>
  <c r="H1246" i="75" s="1"/>
  <c r="E1247" i="75"/>
  <c r="H1247" i="75" s="1"/>
  <c r="E1248" i="75"/>
  <c r="H1248" i="75" s="1"/>
  <c r="E1249" i="75"/>
  <c r="H1249" i="75" s="1"/>
  <c r="E1250" i="75"/>
  <c r="H1250" i="75" s="1"/>
  <c r="E1251" i="75"/>
  <c r="H1251" i="75" s="1"/>
  <c r="E1252" i="75"/>
  <c r="H1252" i="75" s="1"/>
  <c r="E1253" i="75"/>
  <c r="H1253" i="75" s="1"/>
  <c r="E1254" i="75"/>
  <c r="H1254" i="75" s="1"/>
  <c r="E1255" i="75"/>
  <c r="H1255" i="75" s="1"/>
  <c r="E1256" i="75"/>
  <c r="H1256" i="75" s="1"/>
  <c r="E1257" i="75"/>
  <c r="H1257" i="75" s="1"/>
  <c r="E1258" i="75"/>
  <c r="H1258" i="75" s="1"/>
  <c r="E1259" i="75"/>
  <c r="H1259" i="75" s="1"/>
  <c r="E1260" i="75"/>
  <c r="H1260" i="75" s="1"/>
  <c r="E1261" i="75"/>
  <c r="H1261" i="75" s="1"/>
  <c r="E1262" i="75"/>
  <c r="H1262" i="75" s="1"/>
  <c r="E1263" i="75"/>
  <c r="H1263" i="75" s="1"/>
  <c r="E1264" i="75"/>
  <c r="H1264" i="75" s="1"/>
  <c r="E1265" i="75"/>
  <c r="H1265" i="75" s="1"/>
  <c r="E1266" i="75"/>
  <c r="H1266" i="75" s="1"/>
  <c r="E1267" i="75"/>
  <c r="H1267" i="75" s="1"/>
  <c r="E1268" i="75"/>
  <c r="H1268" i="75" s="1"/>
  <c r="E1269" i="75"/>
  <c r="H1269" i="75" s="1"/>
  <c r="E1270" i="75"/>
  <c r="H1270" i="75" s="1"/>
  <c r="E1271" i="75"/>
  <c r="H1271" i="75" s="1"/>
  <c r="E1272" i="75"/>
  <c r="H1272" i="75" s="1"/>
  <c r="E1273" i="75"/>
  <c r="H1273" i="75" s="1"/>
  <c r="E1274" i="75"/>
  <c r="H1274" i="75" s="1"/>
  <c r="E1275" i="75"/>
  <c r="H1275" i="75" s="1"/>
  <c r="E1276" i="75"/>
  <c r="H1276" i="75" s="1"/>
  <c r="E1277" i="75"/>
  <c r="H1277" i="75" s="1"/>
  <c r="E1278" i="75"/>
  <c r="H1278" i="75" s="1"/>
  <c r="E1279" i="75"/>
  <c r="H1279" i="75" s="1"/>
  <c r="E1280" i="75"/>
  <c r="H1280" i="75" s="1"/>
  <c r="E1281" i="75"/>
  <c r="H1281" i="75" s="1"/>
  <c r="E1282" i="75"/>
  <c r="H1282" i="75" s="1"/>
  <c r="E1283" i="75"/>
  <c r="H1283" i="75" s="1"/>
  <c r="E1284" i="75"/>
  <c r="H1284" i="75" s="1"/>
  <c r="E1285" i="75"/>
  <c r="H1285" i="75" s="1"/>
  <c r="E1286" i="75"/>
  <c r="H1286" i="75" s="1"/>
  <c r="E1287" i="75"/>
  <c r="H1287" i="75" s="1"/>
  <c r="E1288" i="75"/>
  <c r="H1288" i="75" s="1"/>
  <c r="E1289" i="75"/>
  <c r="H1289" i="75" s="1"/>
  <c r="E1290" i="75"/>
  <c r="H1290" i="75" s="1"/>
  <c r="E1291" i="75"/>
  <c r="H1291" i="75" s="1"/>
  <c r="E1292" i="75"/>
  <c r="H1292" i="75" s="1"/>
  <c r="E1293" i="75"/>
  <c r="H1293" i="75" s="1"/>
  <c r="E1294" i="75"/>
  <c r="H1294" i="75" s="1"/>
  <c r="E1295" i="75"/>
  <c r="H1295" i="75" s="1"/>
  <c r="E1296" i="75"/>
  <c r="H1296" i="75" s="1"/>
  <c r="E1297" i="75"/>
  <c r="H1297" i="75" s="1"/>
  <c r="E1298" i="75"/>
  <c r="H1298" i="75" s="1"/>
  <c r="E1299" i="75"/>
  <c r="H1299" i="75" s="1"/>
  <c r="E1300" i="75"/>
  <c r="H1300" i="75" s="1"/>
  <c r="E1301" i="75"/>
  <c r="H1301" i="75" s="1"/>
  <c r="E1302" i="75"/>
  <c r="H1302" i="75" s="1"/>
  <c r="E1303" i="75"/>
  <c r="H1303" i="75" s="1"/>
  <c r="E1304" i="75"/>
  <c r="H1304" i="75" s="1"/>
  <c r="E1305" i="75"/>
  <c r="H1305" i="75" s="1"/>
  <c r="E1306" i="75"/>
  <c r="H1306" i="75" s="1"/>
  <c r="E1307" i="75"/>
  <c r="H1307" i="75" s="1"/>
  <c r="E1308" i="75"/>
  <c r="H1308" i="75" s="1"/>
  <c r="E1309" i="75"/>
  <c r="H1309" i="75" s="1"/>
  <c r="E1310" i="75"/>
  <c r="H1310" i="75" s="1"/>
  <c r="E1311" i="75"/>
  <c r="H1311" i="75" s="1"/>
  <c r="E1312" i="75"/>
  <c r="H1312" i="75" s="1"/>
  <c r="E1313" i="75"/>
  <c r="H1313" i="75" s="1"/>
  <c r="E1314" i="75"/>
  <c r="H1314" i="75" s="1"/>
  <c r="E1315" i="75"/>
  <c r="H1315" i="75" s="1"/>
  <c r="E1316" i="75"/>
  <c r="H1316" i="75" s="1"/>
  <c r="E1317" i="75"/>
  <c r="H1317" i="75" s="1"/>
  <c r="E1318" i="75"/>
  <c r="H1318" i="75" s="1"/>
  <c r="E1319" i="75"/>
  <c r="H1319" i="75" s="1"/>
  <c r="E1320" i="75"/>
  <c r="H1320" i="75" s="1"/>
  <c r="E1321" i="75"/>
  <c r="H1321" i="75" s="1"/>
  <c r="E1322" i="75"/>
  <c r="H1322" i="75" s="1"/>
  <c r="E1323" i="75"/>
  <c r="H1323" i="75" s="1"/>
  <c r="E1324" i="75"/>
  <c r="H1324" i="75" s="1"/>
  <c r="E1325" i="75"/>
  <c r="H1325" i="75" s="1"/>
  <c r="E1326" i="75"/>
  <c r="H1326" i="75" s="1"/>
  <c r="E1327" i="75"/>
  <c r="H1327" i="75" s="1"/>
  <c r="E1328" i="75"/>
  <c r="H1328" i="75" s="1"/>
  <c r="E1329" i="75"/>
  <c r="H1329" i="75" s="1"/>
  <c r="E1330" i="75"/>
  <c r="H1330" i="75" s="1"/>
  <c r="E1331" i="75"/>
  <c r="H1331" i="75" s="1"/>
  <c r="E1332" i="75"/>
  <c r="H1332" i="75" s="1"/>
  <c r="E1333" i="75"/>
  <c r="H1333" i="75" s="1"/>
  <c r="E1334" i="75"/>
  <c r="H1334" i="75" s="1"/>
  <c r="E1335" i="75"/>
  <c r="H1335" i="75" s="1"/>
  <c r="E1336" i="75"/>
  <c r="H1336" i="75" s="1"/>
  <c r="E1337" i="75"/>
  <c r="H1337" i="75" s="1"/>
  <c r="E1338" i="75"/>
  <c r="H1338" i="75" s="1"/>
  <c r="E1339" i="75"/>
  <c r="H1339" i="75" s="1"/>
  <c r="E1340" i="75"/>
  <c r="H1340" i="75" s="1"/>
  <c r="E1341" i="75"/>
  <c r="H1341" i="75" s="1"/>
  <c r="E1342" i="75"/>
  <c r="H1342" i="75" s="1"/>
  <c r="E1343" i="75"/>
  <c r="H1343" i="75" s="1"/>
  <c r="E1344" i="75"/>
  <c r="H1344" i="75" s="1"/>
  <c r="E1345" i="75"/>
  <c r="H1345" i="75" s="1"/>
  <c r="E1346" i="75"/>
  <c r="H1346" i="75" s="1"/>
  <c r="E1347" i="75"/>
  <c r="H1347" i="75" s="1"/>
  <c r="E1348" i="75"/>
  <c r="H1348" i="75" s="1"/>
  <c r="E1349" i="75"/>
  <c r="H1349" i="75" s="1"/>
  <c r="E1350" i="75"/>
  <c r="H1350" i="75" s="1"/>
  <c r="E1351" i="75"/>
  <c r="H1351" i="75" s="1"/>
  <c r="E1352" i="75"/>
  <c r="H1352" i="75" s="1"/>
  <c r="E1353" i="75"/>
  <c r="H1353" i="75" s="1"/>
  <c r="E1354" i="75"/>
  <c r="H1354" i="75" s="1"/>
  <c r="E1355" i="75"/>
  <c r="H1355" i="75" s="1"/>
  <c r="E1356" i="75"/>
  <c r="H1356" i="75" s="1"/>
  <c r="E1357" i="75"/>
  <c r="H1357" i="75" s="1"/>
  <c r="E1358" i="75"/>
  <c r="H1358" i="75" s="1"/>
  <c r="E1359" i="75"/>
  <c r="H1359" i="75" s="1"/>
  <c r="E1360" i="75"/>
  <c r="H1360" i="75" s="1"/>
  <c r="E1361" i="75"/>
  <c r="H1361" i="75" s="1"/>
  <c r="E1362" i="75"/>
  <c r="H1362" i="75" s="1"/>
  <c r="E1363" i="75"/>
  <c r="H1363" i="75" s="1"/>
  <c r="E1364" i="75"/>
  <c r="H1364" i="75" s="1"/>
  <c r="E1365" i="75"/>
  <c r="H1365" i="75" s="1"/>
  <c r="E1366" i="75"/>
  <c r="H1366" i="75" s="1"/>
  <c r="E1367" i="75"/>
  <c r="H1367" i="75" s="1"/>
  <c r="E1368" i="75"/>
  <c r="H1368" i="75" s="1"/>
  <c r="E1369" i="75"/>
  <c r="H1369" i="75" s="1"/>
  <c r="E1370" i="75"/>
  <c r="H1370" i="75" s="1"/>
  <c r="E1371" i="75"/>
  <c r="H1371" i="75" s="1"/>
  <c r="E1372" i="75"/>
  <c r="H1372" i="75" s="1"/>
  <c r="E1373" i="75"/>
  <c r="H1373" i="75" s="1"/>
  <c r="E1374" i="75"/>
  <c r="H1374" i="75" s="1"/>
  <c r="E1375" i="75"/>
  <c r="H1375" i="75" s="1"/>
  <c r="E1376" i="75"/>
  <c r="H1376" i="75" s="1"/>
  <c r="E1377" i="75"/>
  <c r="H1377" i="75" s="1"/>
  <c r="E1378" i="75"/>
  <c r="H1378" i="75" s="1"/>
  <c r="E1379" i="75"/>
  <c r="H1379" i="75" s="1"/>
  <c r="E1380" i="75"/>
  <c r="H1380" i="75" s="1"/>
  <c r="E1381" i="75"/>
  <c r="H1381" i="75" s="1"/>
  <c r="E1382" i="75"/>
  <c r="H1382" i="75" s="1"/>
  <c r="E1383" i="75"/>
  <c r="H1383" i="75" s="1"/>
  <c r="E1384" i="75"/>
  <c r="H1384" i="75" s="1"/>
  <c r="E1385" i="75"/>
  <c r="H1385" i="75" s="1"/>
  <c r="E1386" i="75"/>
  <c r="H1386" i="75" s="1"/>
  <c r="E1387" i="75"/>
  <c r="H1387" i="75" s="1"/>
  <c r="E1388" i="75"/>
  <c r="H1388" i="75" s="1"/>
  <c r="E1389" i="75"/>
  <c r="H1389" i="75" s="1"/>
  <c r="E1390" i="75"/>
  <c r="H1390" i="75" s="1"/>
  <c r="E1391" i="75"/>
  <c r="H1391" i="75" s="1"/>
  <c r="E1392" i="75"/>
  <c r="H1392" i="75" s="1"/>
  <c r="E1393" i="75"/>
  <c r="H1393" i="75" s="1"/>
  <c r="E1394" i="75"/>
  <c r="H1394" i="75" s="1"/>
  <c r="E1395" i="75"/>
  <c r="H1395" i="75" s="1"/>
  <c r="E1396" i="75"/>
  <c r="H1396" i="75" s="1"/>
  <c r="E1397" i="75"/>
  <c r="H1397" i="75" s="1"/>
  <c r="E1398" i="75"/>
  <c r="H1398" i="75" s="1"/>
  <c r="E1399" i="75"/>
  <c r="H1399" i="75" s="1"/>
  <c r="E1400" i="75"/>
  <c r="H1400" i="75" s="1"/>
  <c r="E1401" i="75"/>
  <c r="H1401" i="75" s="1"/>
  <c r="E1402" i="75"/>
  <c r="H1402" i="75" s="1"/>
  <c r="E1403" i="75"/>
  <c r="H1403" i="75" s="1"/>
  <c r="E1404" i="75"/>
  <c r="H1404" i="75" s="1"/>
  <c r="E1405" i="75"/>
  <c r="H1405" i="75" s="1"/>
  <c r="E1406" i="75"/>
  <c r="H1406" i="75" s="1"/>
  <c r="E1407" i="75"/>
  <c r="H1407" i="75" s="1"/>
  <c r="E1408" i="75"/>
  <c r="H1408" i="75" s="1"/>
  <c r="E1409" i="75"/>
  <c r="H1409" i="75" s="1"/>
  <c r="E1410" i="75"/>
  <c r="H1410" i="75" s="1"/>
  <c r="E1411" i="75"/>
  <c r="H1411" i="75" s="1"/>
  <c r="E1412" i="75"/>
  <c r="H1412" i="75" s="1"/>
  <c r="E1413" i="75"/>
  <c r="H1413" i="75" s="1"/>
  <c r="E1414" i="75"/>
  <c r="H1414" i="75" s="1"/>
  <c r="E1415" i="75"/>
  <c r="H1415" i="75" s="1"/>
  <c r="E1416" i="75"/>
  <c r="H1416" i="75" s="1"/>
  <c r="E1417" i="75"/>
  <c r="H1417" i="75" s="1"/>
  <c r="E1418" i="75"/>
  <c r="H1418" i="75" s="1"/>
  <c r="E1419" i="75"/>
  <c r="H1419" i="75" s="1"/>
  <c r="E1420" i="75"/>
  <c r="H1420" i="75" s="1"/>
  <c r="E1421" i="75"/>
  <c r="H1421" i="75" s="1"/>
  <c r="E1422" i="75"/>
  <c r="H1422" i="75" s="1"/>
  <c r="E1423" i="75"/>
  <c r="H1423" i="75" s="1"/>
  <c r="E1424" i="75"/>
  <c r="H1424" i="75" s="1"/>
  <c r="E1425" i="75"/>
  <c r="H1425" i="75" s="1"/>
  <c r="E1426" i="75"/>
  <c r="H1426" i="75" s="1"/>
  <c r="E1427" i="75"/>
  <c r="H1427" i="75" s="1"/>
  <c r="E1428" i="75"/>
  <c r="H1428" i="75" s="1"/>
  <c r="E1429" i="75"/>
  <c r="H1429" i="75" s="1"/>
  <c r="E1430" i="75"/>
  <c r="H1430" i="75" s="1"/>
  <c r="E1431" i="75"/>
  <c r="H1431" i="75" s="1"/>
  <c r="E1432" i="75"/>
  <c r="H1432" i="75" s="1"/>
  <c r="E1433" i="75"/>
  <c r="H1433" i="75" s="1"/>
  <c r="E1434" i="75"/>
  <c r="H1434" i="75" s="1"/>
  <c r="E1435" i="75"/>
  <c r="H1435" i="75" s="1"/>
  <c r="E1436" i="75"/>
  <c r="H1436" i="75" s="1"/>
  <c r="E1437" i="75"/>
  <c r="H1437" i="75" s="1"/>
  <c r="E1438" i="75"/>
  <c r="H1438" i="75" s="1"/>
  <c r="E1439" i="75"/>
  <c r="H1439" i="75" s="1"/>
  <c r="E1440" i="75"/>
  <c r="H1440" i="75" s="1"/>
  <c r="E1441" i="75"/>
  <c r="H1441" i="75" s="1"/>
  <c r="E1442" i="75"/>
  <c r="H1442" i="75" s="1"/>
  <c r="E1443" i="75"/>
  <c r="H1443" i="75" s="1"/>
  <c r="E1444" i="75"/>
  <c r="H1444" i="75" s="1"/>
  <c r="E1445" i="75"/>
  <c r="H1445" i="75" s="1"/>
  <c r="E1446" i="75"/>
  <c r="H1446" i="75" s="1"/>
  <c r="E1447" i="75"/>
  <c r="H1447" i="75" s="1"/>
  <c r="E1448" i="75"/>
  <c r="H1448" i="75" s="1"/>
  <c r="E1449" i="75"/>
  <c r="H1449" i="75" s="1"/>
  <c r="E1450" i="75"/>
  <c r="H1450" i="75" s="1"/>
  <c r="E1451" i="75"/>
  <c r="H1451" i="75" s="1"/>
  <c r="E1452" i="75"/>
  <c r="H1452" i="75" s="1"/>
  <c r="E1453" i="75"/>
  <c r="H1453" i="75" s="1"/>
  <c r="E1454" i="75"/>
  <c r="H1454" i="75" s="1"/>
  <c r="E1455" i="75"/>
  <c r="H1455" i="75" s="1"/>
  <c r="E1456" i="75"/>
  <c r="H1456" i="75" s="1"/>
  <c r="E1457" i="75"/>
  <c r="H1457" i="75" s="1"/>
  <c r="E1458" i="75"/>
  <c r="H1458" i="75" s="1"/>
  <c r="E1459" i="75"/>
  <c r="H1459" i="75" s="1"/>
  <c r="E1460" i="75"/>
  <c r="H1460" i="75" s="1"/>
  <c r="E1461" i="75"/>
  <c r="H1461" i="75" s="1"/>
  <c r="E1462" i="75"/>
  <c r="H1462" i="75" s="1"/>
  <c r="E1463" i="75"/>
  <c r="H1463" i="75" s="1"/>
  <c r="E1464" i="75"/>
  <c r="H1464" i="75" s="1"/>
  <c r="E1465" i="75"/>
  <c r="H1465" i="75" s="1"/>
  <c r="E1466" i="75"/>
  <c r="H1466" i="75" s="1"/>
  <c r="E1467" i="75"/>
  <c r="H1467" i="75" s="1"/>
  <c r="E1468" i="75"/>
  <c r="H1468" i="75" s="1"/>
  <c r="E1469" i="75"/>
  <c r="H1469" i="75" s="1"/>
  <c r="E1470" i="75"/>
  <c r="H1470" i="75" s="1"/>
  <c r="E1471" i="75"/>
  <c r="H1471" i="75" s="1"/>
  <c r="E1472" i="75"/>
  <c r="H1472" i="75" s="1"/>
  <c r="E1473" i="75"/>
  <c r="H1473" i="75" s="1"/>
  <c r="E1474" i="75"/>
  <c r="H1474" i="75" s="1"/>
  <c r="E1475" i="75"/>
  <c r="H1475" i="75" s="1"/>
  <c r="E1476" i="75"/>
  <c r="H1476" i="75" s="1"/>
  <c r="E1477" i="75"/>
  <c r="H1477" i="75" s="1"/>
  <c r="E1478" i="75"/>
  <c r="H1478" i="75" s="1"/>
  <c r="E1479" i="75"/>
  <c r="H1479" i="75" s="1"/>
  <c r="E1480" i="75"/>
  <c r="H1480" i="75" s="1"/>
  <c r="E1481" i="75"/>
  <c r="H1481" i="75" s="1"/>
  <c r="E1482" i="75"/>
  <c r="H1482" i="75" s="1"/>
  <c r="E1483" i="75"/>
  <c r="H1483" i="75" s="1"/>
  <c r="E1484" i="75"/>
  <c r="H1484" i="75" s="1"/>
  <c r="E1485" i="75"/>
  <c r="H1485" i="75" s="1"/>
  <c r="E1486" i="75"/>
  <c r="H1486" i="75" s="1"/>
  <c r="E1487" i="75"/>
  <c r="H1487" i="75" s="1"/>
  <c r="E1488" i="75"/>
  <c r="H1488" i="75" s="1"/>
  <c r="E1489" i="75"/>
  <c r="H1489" i="75" s="1"/>
  <c r="E1490" i="75"/>
  <c r="H1490" i="75" s="1"/>
  <c r="E1491" i="75"/>
  <c r="H1491" i="75" s="1"/>
  <c r="E1492" i="75"/>
  <c r="H1492" i="75" s="1"/>
  <c r="E1493" i="75"/>
  <c r="H1493" i="75" s="1"/>
  <c r="E1494" i="75"/>
  <c r="H1494" i="75" s="1"/>
  <c r="E1495" i="75"/>
  <c r="H1495" i="75" s="1"/>
  <c r="E1496" i="75"/>
  <c r="H1496" i="75" s="1"/>
  <c r="E1497" i="75"/>
  <c r="H1497" i="75" s="1"/>
  <c r="E1498" i="75"/>
  <c r="H1498" i="75" s="1"/>
  <c r="E1499" i="75"/>
  <c r="H1499" i="75" s="1"/>
  <c r="E1500" i="75"/>
  <c r="H1500" i="75" s="1"/>
  <c r="E1501" i="75"/>
  <c r="H1501" i="75" s="1"/>
  <c r="E1502" i="75"/>
  <c r="H1502" i="75" s="1"/>
  <c r="E1503" i="75"/>
  <c r="H1503" i="75" s="1"/>
  <c r="E1504" i="75"/>
  <c r="H1504" i="75" s="1"/>
  <c r="E1505" i="75"/>
  <c r="H1505" i="75" s="1"/>
  <c r="E1506" i="75"/>
  <c r="H1506" i="75" s="1"/>
  <c r="E1507" i="75"/>
  <c r="H1507" i="75" s="1"/>
  <c r="E1508" i="75"/>
  <c r="H1508" i="75" s="1"/>
  <c r="E1509" i="75"/>
  <c r="H1509" i="75" s="1"/>
  <c r="E1510" i="75"/>
  <c r="H1510" i="75" s="1"/>
  <c r="E1511" i="75"/>
  <c r="H1511" i="75" s="1"/>
  <c r="E1512" i="75"/>
  <c r="H1512" i="75" s="1"/>
  <c r="E1513" i="75"/>
  <c r="H1513" i="75" s="1"/>
  <c r="E1514" i="75"/>
  <c r="H1514" i="75" s="1"/>
  <c r="E1515" i="75"/>
  <c r="H1515" i="75" s="1"/>
  <c r="E1516" i="75"/>
  <c r="H1516" i="75" s="1"/>
  <c r="E1517" i="75"/>
  <c r="H1517" i="75" s="1"/>
  <c r="E1518" i="75"/>
  <c r="H1518" i="75" s="1"/>
  <c r="E1519" i="75"/>
  <c r="H1519" i="75" s="1"/>
  <c r="E1520" i="75"/>
  <c r="H1520" i="75" s="1"/>
  <c r="E1521" i="75"/>
  <c r="H1521" i="75" s="1"/>
  <c r="E1522" i="75"/>
  <c r="H1522" i="75" s="1"/>
  <c r="E1523" i="75"/>
  <c r="H1523" i="75" s="1"/>
  <c r="E1524" i="75"/>
  <c r="H1524" i="75" s="1"/>
  <c r="E1525" i="75"/>
  <c r="H1525" i="75" s="1"/>
  <c r="E1526" i="75"/>
  <c r="H1526" i="75" s="1"/>
  <c r="E1527" i="75"/>
  <c r="H1527" i="75" s="1"/>
  <c r="E1528" i="75"/>
  <c r="H1528" i="75" s="1"/>
  <c r="E1529" i="75"/>
  <c r="H1529" i="75" s="1"/>
  <c r="E1530" i="75"/>
  <c r="H1530" i="75" s="1"/>
  <c r="E1531" i="75"/>
  <c r="H1531" i="75" s="1"/>
  <c r="E1532" i="75"/>
  <c r="H1532" i="75" s="1"/>
  <c r="E1533" i="75"/>
  <c r="H1533" i="75" s="1"/>
  <c r="E1534" i="75"/>
  <c r="H1534" i="75" s="1"/>
  <c r="E1535" i="75"/>
  <c r="H1535" i="75" s="1"/>
  <c r="E1536" i="75"/>
  <c r="H1536" i="75" s="1"/>
  <c r="E1537" i="75"/>
  <c r="H1537" i="75" s="1"/>
  <c r="E1538" i="75"/>
  <c r="H1538" i="75" s="1"/>
  <c r="E1539" i="75"/>
  <c r="H1539" i="75" s="1"/>
  <c r="E1540" i="75"/>
  <c r="H1540" i="75" s="1"/>
  <c r="E1541" i="75"/>
  <c r="H1541" i="75" s="1"/>
  <c r="E1542" i="75"/>
  <c r="H1542" i="75" s="1"/>
  <c r="E1543" i="75"/>
  <c r="H1543" i="75" s="1"/>
  <c r="E1544" i="75"/>
  <c r="H1544" i="75" s="1"/>
  <c r="E1545" i="75"/>
  <c r="H1545" i="75" s="1"/>
  <c r="E1546" i="75"/>
  <c r="H1546" i="75" s="1"/>
  <c r="E1547" i="75"/>
  <c r="H1547" i="75" s="1"/>
  <c r="E1548" i="75"/>
  <c r="H1548" i="75" s="1"/>
  <c r="E1549" i="75"/>
  <c r="H1549" i="75" s="1"/>
  <c r="E1550" i="75"/>
  <c r="H1550" i="75" s="1"/>
  <c r="E1551" i="75"/>
  <c r="H1551" i="75" s="1"/>
  <c r="E1552" i="75"/>
  <c r="H1552" i="75" s="1"/>
  <c r="E1553" i="75"/>
  <c r="H1553" i="75" s="1"/>
  <c r="E1554" i="75"/>
  <c r="H1554" i="75" s="1"/>
  <c r="E1555" i="75"/>
  <c r="H1555" i="75" s="1"/>
  <c r="E1556" i="75"/>
  <c r="H1556" i="75" s="1"/>
  <c r="E1557" i="75"/>
  <c r="H1557" i="75" s="1"/>
  <c r="E1558" i="75"/>
  <c r="H1558" i="75" s="1"/>
  <c r="E1559" i="75"/>
  <c r="H1559" i="75" s="1"/>
  <c r="E1560" i="75"/>
  <c r="H1560" i="75" s="1"/>
  <c r="E1561" i="75"/>
  <c r="H1561" i="75" s="1"/>
  <c r="E1562" i="75"/>
  <c r="H1562" i="75" s="1"/>
  <c r="E1563" i="75"/>
  <c r="H1563" i="75" s="1"/>
  <c r="E1564" i="75"/>
  <c r="H1564" i="75" s="1"/>
  <c r="E1565" i="75"/>
  <c r="H1565" i="75" s="1"/>
  <c r="E1566" i="75"/>
  <c r="H1566" i="75" s="1"/>
  <c r="E1567" i="75"/>
  <c r="H1567" i="75" s="1"/>
  <c r="E1568" i="75"/>
  <c r="H1568" i="75" s="1"/>
  <c r="E1569" i="75"/>
  <c r="H1569" i="75" s="1"/>
  <c r="E1570" i="75"/>
  <c r="H1570" i="75" s="1"/>
  <c r="E1571" i="75"/>
  <c r="H1571" i="75" s="1"/>
  <c r="E1572" i="75"/>
  <c r="H1572" i="75" s="1"/>
  <c r="E1573" i="75"/>
  <c r="H1573" i="75" s="1"/>
  <c r="E1574" i="75"/>
  <c r="H1574" i="75" s="1"/>
  <c r="E1575" i="75"/>
  <c r="H1575" i="75" s="1"/>
  <c r="E1576" i="75"/>
  <c r="H1576" i="75" s="1"/>
  <c r="E1577" i="75"/>
  <c r="H1577" i="75" s="1"/>
  <c r="E1578" i="75"/>
  <c r="H1578" i="75" s="1"/>
  <c r="E1579" i="75"/>
  <c r="H1579" i="75" s="1"/>
  <c r="E1580" i="75"/>
  <c r="H1580" i="75" s="1"/>
  <c r="E1581" i="75"/>
  <c r="H1581" i="75" s="1"/>
  <c r="E1582" i="75"/>
  <c r="H1582" i="75" s="1"/>
  <c r="E1583" i="75"/>
  <c r="H1583" i="75" s="1"/>
  <c r="E1584" i="75"/>
  <c r="H1584" i="75" s="1"/>
  <c r="E1585" i="75"/>
  <c r="H1585" i="75" s="1"/>
  <c r="E1586" i="75"/>
  <c r="H1586" i="75" s="1"/>
  <c r="E1587" i="75"/>
  <c r="H1587" i="75" s="1"/>
  <c r="E1588" i="75"/>
  <c r="H1588" i="75" s="1"/>
  <c r="E1589" i="75"/>
  <c r="H1589" i="75" s="1"/>
  <c r="E1590" i="75"/>
  <c r="H1590" i="75" s="1"/>
  <c r="E1591" i="75"/>
  <c r="H1591" i="75" s="1"/>
  <c r="E1592" i="75"/>
  <c r="H1592" i="75" s="1"/>
  <c r="E1593" i="75"/>
  <c r="H1593" i="75" s="1"/>
  <c r="E1594" i="75"/>
  <c r="H1594" i="75" s="1"/>
  <c r="E1595" i="75"/>
  <c r="H1595" i="75" s="1"/>
  <c r="E1596" i="75"/>
  <c r="H1596" i="75" s="1"/>
  <c r="E1597" i="75"/>
  <c r="H1597" i="75" s="1"/>
  <c r="E1598" i="75"/>
  <c r="H1598" i="75" s="1"/>
  <c r="E1599" i="75"/>
  <c r="H1599" i="75" s="1"/>
  <c r="E1600" i="75"/>
  <c r="H1600" i="75" s="1"/>
  <c r="E1601" i="75"/>
  <c r="H1601" i="75" s="1"/>
  <c r="E1602" i="75"/>
  <c r="H1602" i="75" s="1"/>
  <c r="E1603" i="75"/>
  <c r="H1603" i="75" s="1"/>
  <c r="E1604" i="75"/>
  <c r="H1604" i="75" s="1"/>
  <c r="E1605" i="75"/>
  <c r="H1605" i="75" s="1"/>
  <c r="E1606" i="75"/>
  <c r="H1606" i="75" s="1"/>
  <c r="E1607" i="75"/>
  <c r="H1607" i="75" s="1"/>
  <c r="E1608" i="75"/>
  <c r="H1608" i="75" s="1"/>
  <c r="E1609" i="75"/>
  <c r="H1609" i="75" s="1"/>
  <c r="E1610" i="75"/>
  <c r="H1610" i="75" s="1"/>
  <c r="E1611" i="75"/>
  <c r="H1611" i="75" s="1"/>
  <c r="E1612" i="75"/>
  <c r="H1612" i="75" s="1"/>
  <c r="E1613" i="75"/>
  <c r="H1613" i="75" s="1"/>
  <c r="E1614" i="75"/>
  <c r="H1614" i="75" s="1"/>
  <c r="E1615" i="75"/>
  <c r="H1615" i="75" s="1"/>
  <c r="E1616" i="75"/>
  <c r="H1616" i="75" s="1"/>
  <c r="E1617" i="75"/>
  <c r="H1617" i="75" s="1"/>
  <c r="E1618" i="75"/>
  <c r="H1618" i="75" s="1"/>
  <c r="E1619" i="75"/>
  <c r="H1619" i="75" s="1"/>
  <c r="E1620" i="75"/>
  <c r="H1620" i="75" s="1"/>
  <c r="E1082" i="75"/>
  <c r="H1082" i="75" s="1"/>
  <c r="E543" i="75"/>
  <c r="H543" i="75" s="1"/>
  <c r="E544" i="75"/>
  <c r="H544" i="75" s="1"/>
  <c r="E545" i="75"/>
  <c r="H545" i="75" s="1"/>
  <c r="E546" i="75"/>
  <c r="H546" i="75" s="1"/>
  <c r="E547" i="75"/>
  <c r="H547" i="75" s="1"/>
  <c r="E548" i="75"/>
  <c r="H548" i="75" s="1"/>
  <c r="E549" i="75"/>
  <c r="H549" i="75" s="1"/>
  <c r="E550" i="75"/>
  <c r="H550" i="75" s="1"/>
  <c r="E551" i="75"/>
  <c r="H551" i="75" s="1"/>
  <c r="E552" i="75"/>
  <c r="H552" i="75" s="1"/>
  <c r="E553" i="75"/>
  <c r="H553" i="75" s="1"/>
  <c r="E554" i="75"/>
  <c r="H554" i="75" s="1"/>
  <c r="E555" i="75"/>
  <c r="H555" i="75" s="1"/>
  <c r="E556" i="75"/>
  <c r="H556" i="75" s="1"/>
  <c r="E557" i="75"/>
  <c r="H557" i="75" s="1"/>
  <c r="E558" i="75"/>
  <c r="H558" i="75" s="1"/>
  <c r="E559" i="75"/>
  <c r="H559" i="75" s="1"/>
  <c r="E560" i="75"/>
  <c r="H560" i="75" s="1"/>
  <c r="E561" i="75"/>
  <c r="H561" i="75" s="1"/>
  <c r="E562" i="75"/>
  <c r="H562" i="75" s="1"/>
  <c r="E563" i="75"/>
  <c r="H563" i="75" s="1"/>
  <c r="E564" i="75"/>
  <c r="H564" i="75" s="1"/>
  <c r="E565" i="75"/>
  <c r="H565" i="75" s="1"/>
  <c r="E566" i="75"/>
  <c r="H566" i="75" s="1"/>
  <c r="E567" i="75"/>
  <c r="H567" i="75" s="1"/>
  <c r="E568" i="75"/>
  <c r="H568" i="75" s="1"/>
  <c r="E569" i="75"/>
  <c r="H569" i="75" s="1"/>
  <c r="E570" i="75"/>
  <c r="H570" i="75" s="1"/>
  <c r="E571" i="75"/>
  <c r="H571" i="75" s="1"/>
  <c r="E572" i="75"/>
  <c r="H572" i="75" s="1"/>
  <c r="E573" i="75"/>
  <c r="H573" i="75" s="1"/>
  <c r="E574" i="75"/>
  <c r="H574" i="75" s="1"/>
  <c r="E575" i="75"/>
  <c r="H575" i="75" s="1"/>
  <c r="E576" i="75"/>
  <c r="H576" i="75" s="1"/>
  <c r="E577" i="75"/>
  <c r="H577" i="75" s="1"/>
  <c r="E578" i="75"/>
  <c r="H578" i="75" s="1"/>
  <c r="E579" i="75"/>
  <c r="H579" i="75" s="1"/>
  <c r="E580" i="75"/>
  <c r="H580" i="75" s="1"/>
  <c r="E581" i="75"/>
  <c r="H581" i="75" s="1"/>
  <c r="E582" i="75"/>
  <c r="H582" i="75" s="1"/>
  <c r="E583" i="75"/>
  <c r="H583" i="75" s="1"/>
  <c r="E584" i="75"/>
  <c r="H584" i="75" s="1"/>
  <c r="E585" i="75"/>
  <c r="H585" i="75" s="1"/>
  <c r="E586" i="75"/>
  <c r="H586" i="75" s="1"/>
  <c r="E587" i="75"/>
  <c r="H587" i="75" s="1"/>
  <c r="E588" i="75"/>
  <c r="H588" i="75" s="1"/>
  <c r="E589" i="75"/>
  <c r="H589" i="75" s="1"/>
  <c r="E590" i="75"/>
  <c r="H590" i="75" s="1"/>
  <c r="E591" i="75"/>
  <c r="H591" i="75" s="1"/>
  <c r="E592" i="75"/>
  <c r="H592" i="75" s="1"/>
  <c r="E593" i="75"/>
  <c r="H593" i="75" s="1"/>
  <c r="E594" i="75"/>
  <c r="H594" i="75" s="1"/>
  <c r="E595" i="75"/>
  <c r="H595" i="75" s="1"/>
  <c r="E596" i="75"/>
  <c r="H596" i="75" s="1"/>
  <c r="E597" i="75"/>
  <c r="H597" i="75" s="1"/>
  <c r="E598" i="75"/>
  <c r="H598" i="75" s="1"/>
  <c r="E599" i="75"/>
  <c r="H599" i="75" s="1"/>
  <c r="E600" i="75"/>
  <c r="H600" i="75" s="1"/>
  <c r="E601" i="75"/>
  <c r="H601" i="75" s="1"/>
  <c r="E602" i="75"/>
  <c r="H602" i="75" s="1"/>
  <c r="E603" i="75"/>
  <c r="H603" i="75" s="1"/>
  <c r="E604" i="75"/>
  <c r="H604" i="75" s="1"/>
  <c r="E605" i="75"/>
  <c r="H605" i="75" s="1"/>
  <c r="E606" i="75"/>
  <c r="H606" i="75" s="1"/>
  <c r="E607" i="75"/>
  <c r="H607" i="75" s="1"/>
  <c r="E608" i="75"/>
  <c r="H608" i="75" s="1"/>
  <c r="E609" i="75"/>
  <c r="H609" i="75" s="1"/>
  <c r="E610" i="75"/>
  <c r="H610" i="75" s="1"/>
  <c r="E611" i="75"/>
  <c r="H611" i="75" s="1"/>
  <c r="E612" i="75"/>
  <c r="H612" i="75" s="1"/>
  <c r="E613" i="75"/>
  <c r="H613" i="75" s="1"/>
  <c r="E614" i="75"/>
  <c r="H614" i="75" s="1"/>
  <c r="E615" i="75"/>
  <c r="H615" i="75" s="1"/>
  <c r="E616" i="75"/>
  <c r="H616" i="75" s="1"/>
  <c r="E617" i="75"/>
  <c r="H617" i="75" s="1"/>
  <c r="E618" i="75"/>
  <c r="H618" i="75" s="1"/>
  <c r="E619" i="75"/>
  <c r="H619" i="75" s="1"/>
  <c r="E620" i="75"/>
  <c r="H620" i="75" s="1"/>
  <c r="E621" i="75"/>
  <c r="H621" i="75" s="1"/>
  <c r="E622" i="75"/>
  <c r="H622" i="75" s="1"/>
  <c r="E623" i="75"/>
  <c r="H623" i="75" s="1"/>
  <c r="E624" i="75"/>
  <c r="H624" i="75" s="1"/>
  <c r="E625" i="75"/>
  <c r="H625" i="75" s="1"/>
  <c r="E626" i="75"/>
  <c r="H626" i="75" s="1"/>
  <c r="E627" i="75"/>
  <c r="H627" i="75" s="1"/>
  <c r="E628" i="75"/>
  <c r="H628" i="75" s="1"/>
  <c r="E629" i="75"/>
  <c r="H629" i="75" s="1"/>
  <c r="E630" i="75"/>
  <c r="H630" i="75" s="1"/>
  <c r="E631" i="75"/>
  <c r="H631" i="75" s="1"/>
  <c r="E632" i="75"/>
  <c r="H632" i="75" s="1"/>
  <c r="E633" i="75"/>
  <c r="H633" i="75" s="1"/>
  <c r="E634" i="75"/>
  <c r="H634" i="75" s="1"/>
  <c r="E635" i="75"/>
  <c r="H635" i="75" s="1"/>
  <c r="E636" i="75"/>
  <c r="H636" i="75" s="1"/>
  <c r="E637" i="75"/>
  <c r="H637" i="75" s="1"/>
  <c r="E638" i="75"/>
  <c r="H638" i="75" s="1"/>
  <c r="E639" i="75"/>
  <c r="H639" i="75" s="1"/>
  <c r="E640" i="75"/>
  <c r="H640" i="75" s="1"/>
  <c r="E641" i="75"/>
  <c r="H641" i="75" s="1"/>
  <c r="E642" i="75"/>
  <c r="H642" i="75" s="1"/>
  <c r="E643" i="75"/>
  <c r="H643" i="75" s="1"/>
  <c r="E644" i="75"/>
  <c r="H644" i="75" s="1"/>
  <c r="E645" i="75"/>
  <c r="H645" i="75" s="1"/>
  <c r="E646" i="75"/>
  <c r="H646" i="75" s="1"/>
  <c r="E647" i="75"/>
  <c r="H647" i="75" s="1"/>
  <c r="E648" i="75"/>
  <c r="H648" i="75" s="1"/>
  <c r="E649" i="75"/>
  <c r="H649" i="75" s="1"/>
  <c r="E650" i="75"/>
  <c r="H650" i="75" s="1"/>
  <c r="E651" i="75"/>
  <c r="H651" i="75" s="1"/>
  <c r="E652" i="75"/>
  <c r="H652" i="75" s="1"/>
  <c r="E653" i="75"/>
  <c r="H653" i="75" s="1"/>
  <c r="E654" i="75"/>
  <c r="H654" i="75" s="1"/>
  <c r="E655" i="75"/>
  <c r="H655" i="75" s="1"/>
  <c r="E656" i="75"/>
  <c r="H656" i="75" s="1"/>
  <c r="E657" i="75"/>
  <c r="H657" i="75" s="1"/>
  <c r="E658" i="75"/>
  <c r="H658" i="75" s="1"/>
  <c r="E659" i="75"/>
  <c r="H659" i="75" s="1"/>
  <c r="E660" i="75"/>
  <c r="H660" i="75" s="1"/>
  <c r="E661" i="75"/>
  <c r="H661" i="75" s="1"/>
  <c r="E662" i="75"/>
  <c r="H662" i="75" s="1"/>
  <c r="E663" i="75"/>
  <c r="H663" i="75" s="1"/>
  <c r="E664" i="75"/>
  <c r="H664" i="75" s="1"/>
  <c r="E665" i="75"/>
  <c r="H665" i="75" s="1"/>
  <c r="E666" i="75"/>
  <c r="H666" i="75" s="1"/>
  <c r="E667" i="75"/>
  <c r="H667" i="75" s="1"/>
  <c r="E668" i="75"/>
  <c r="H668" i="75" s="1"/>
  <c r="E669" i="75"/>
  <c r="H669" i="75" s="1"/>
  <c r="E670" i="75"/>
  <c r="H670" i="75" s="1"/>
  <c r="E671" i="75"/>
  <c r="H671" i="75" s="1"/>
  <c r="E672" i="75"/>
  <c r="H672" i="75" s="1"/>
  <c r="E673" i="75"/>
  <c r="H673" i="75" s="1"/>
  <c r="E674" i="75"/>
  <c r="H674" i="75" s="1"/>
  <c r="E675" i="75"/>
  <c r="H675" i="75" s="1"/>
  <c r="E676" i="75"/>
  <c r="H676" i="75" s="1"/>
  <c r="E677" i="75"/>
  <c r="H677" i="75" s="1"/>
  <c r="E678" i="75"/>
  <c r="H678" i="75" s="1"/>
  <c r="E679" i="75"/>
  <c r="H679" i="75" s="1"/>
  <c r="E680" i="75"/>
  <c r="H680" i="75" s="1"/>
  <c r="E681" i="75"/>
  <c r="H681" i="75" s="1"/>
  <c r="E682" i="75"/>
  <c r="H682" i="75" s="1"/>
  <c r="E683" i="75"/>
  <c r="H683" i="75" s="1"/>
  <c r="E684" i="75"/>
  <c r="H684" i="75" s="1"/>
  <c r="E685" i="75"/>
  <c r="H685" i="75" s="1"/>
  <c r="E686" i="75"/>
  <c r="H686" i="75" s="1"/>
  <c r="E687" i="75"/>
  <c r="H687" i="75" s="1"/>
  <c r="E688" i="75"/>
  <c r="H688" i="75" s="1"/>
  <c r="E689" i="75"/>
  <c r="H689" i="75" s="1"/>
  <c r="E690" i="75"/>
  <c r="H690" i="75" s="1"/>
  <c r="E691" i="75"/>
  <c r="H691" i="75" s="1"/>
  <c r="E692" i="75"/>
  <c r="H692" i="75" s="1"/>
  <c r="E693" i="75"/>
  <c r="H693" i="75" s="1"/>
  <c r="E694" i="75"/>
  <c r="H694" i="75" s="1"/>
  <c r="E695" i="75"/>
  <c r="H695" i="75" s="1"/>
  <c r="E696" i="75"/>
  <c r="H696" i="75" s="1"/>
  <c r="E697" i="75"/>
  <c r="H697" i="75" s="1"/>
  <c r="E698" i="75"/>
  <c r="H698" i="75" s="1"/>
  <c r="E699" i="75"/>
  <c r="H699" i="75" s="1"/>
  <c r="E700" i="75"/>
  <c r="H700" i="75" s="1"/>
  <c r="E701" i="75"/>
  <c r="H701" i="75" s="1"/>
  <c r="E702" i="75"/>
  <c r="H702" i="75" s="1"/>
  <c r="E703" i="75"/>
  <c r="H703" i="75" s="1"/>
  <c r="E704" i="75"/>
  <c r="H704" i="75" s="1"/>
  <c r="E705" i="75"/>
  <c r="H705" i="75" s="1"/>
  <c r="E706" i="75"/>
  <c r="H706" i="75" s="1"/>
  <c r="E707" i="75"/>
  <c r="H707" i="75" s="1"/>
  <c r="E708" i="75"/>
  <c r="H708" i="75" s="1"/>
  <c r="E709" i="75"/>
  <c r="H709" i="75" s="1"/>
  <c r="E710" i="75"/>
  <c r="H710" i="75" s="1"/>
  <c r="E711" i="75"/>
  <c r="H711" i="75" s="1"/>
  <c r="E712" i="75"/>
  <c r="H712" i="75" s="1"/>
  <c r="E713" i="75"/>
  <c r="H713" i="75" s="1"/>
  <c r="E714" i="75"/>
  <c r="H714" i="75" s="1"/>
  <c r="E715" i="75"/>
  <c r="H715" i="75" s="1"/>
  <c r="E716" i="75"/>
  <c r="H716" i="75" s="1"/>
  <c r="E717" i="75"/>
  <c r="H717" i="75" s="1"/>
  <c r="E718" i="75"/>
  <c r="H718" i="75" s="1"/>
  <c r="E719" i="75"/>
  <c r="H719" i="75" s="1"/>
  <c r="E720" i="75"/>
  <c r="H720" i="75" s="1"/>
  <c r="E721" i="75"/>
  <c r="H721" i="75" s="1"/>
  <c r="E722" i="75"/>
  <c r="H722" i="75" s="1"/>
  <c r="E723" i="75"/>
  <c r="H723" i="75" s="1"/>
  <c r="E724" i="75"/>
  <c r="H724" i="75" s="1"/>
  <c r="E725" i="75"/>
  <c r="H725" i="75" s="1"/>
  <c r="E726" i="75"/>
  <c r="H726" i="75" s="1"/>
  <c r="E727" i="75"/>
  <c r="H727" i="75" s="1"/>
  <c r="E728" i="75"/>
  <c r="H728" i="75" s="1"/>
  <c r="E729" i="75"/>
  <c r="H729" i="75" s="1"/>
  <c r="E730" i="75"/>
  <c r="H730" i="75" s="1"/>
  <c r="E731" i="75"/>
  <c r="H731" i="75" s="1"/>
  <c r="E732" i="75"/>
  <c r="H732" i="75" s="1"/>
  <c r="E733" i="75"/>
  <c r="H733" i="75" s="1"/>
  <c r="E734" i="75"/>
  <c r="H734" i="75" s="1"/>
  <c r="E735" i="75"/>
  <c r="H735" i="75" s="1"/>
  <c r="E736" i="75"/>
  <c r="H736" i="75" s="1"/>
  <c r="E737" i="75"/>
  <c r="H737" i="75" s="1"/>
  <c r="E738" i="75"/>
  <c r="H738" i="75" s="1"/>
  <c r="E739" i="75"/>
  <c r="H739" i="75" s="1"/>
  <c r="E740" i="75"/>
  <c r="H740" i="75" s="1"/>
  <c r="E741" i="75"/>
  <c r="H741" i="75" s="1"/>
  <c r="E742" i="75"/>
  <c r="H742" i="75" s="1"/>
  <c r="E743" i="75"/>
  <c r="H743" i="75" s="1"/>
  <c r="E744" i="75"/>
  <c r="H744" i="75" s="1"/>
  <c r="E745" i="75"/>
  <c r="H745" i="75" s="1"/>
  <c r="E746" i="75"/>
  <c r="H746" i="75" s="1"/>
  <c r="E747" i="75"/>
  <c r="H747" i="75" s="1"/>
  <c r="E748" i="75"/>
  <c r="H748" i="75" s="1"/>
  <c r="E749" i="75"/>
  <c r="H749" i="75" s="1"/>
  <c r="E750" i="75"/>
  <c r="H750" i="75" s="1"/>
  <c r="E751" i="75"/>
  <c r="H751" i="75" s="1"/>
  <c r="E752" i="75"/>
  <c r="H752" i="75" s="1"/>
  <c r="E753" i="75"/>
  <c r="H753" i="75" s="1"/>
  <c r="E754" i="75"/>
  <c r="H754" i="75" s="1"/>
  <c r="E755" i="75"/>
  <c r="H755" i="75" s="1"/>
  <c r="E756" i="75"/>
  <c r="H756" i="75" s="1"/>
  <c r="E757" i="75"/>
  <c r="H757" i="75" s="1"/>
  <c r="E758" i="75"/>
  <c r="H758" i="75" s="1"/>
  <c r="E759" i="75"/>
  <c r="H759" i="75" s="1"/>
  <c r="E760" i="75"/>
  <c r="H760" i="75" s="1"/>
  <c r="E761" i="75"/>
  <c r="H761" i="75" s="1"/>
  <c r="E762" i="75"/>
  <c r="H762" i="75" s="1"/>
  <c r="E763" i="75"/>
  <c r="H763" i="75" s="1"/>
  <c r="E764" i="75"/>
  <c r="H764" i="75" s="1"/>
  <c r="E765" i="75"/>
  <c r="H765" i="75" s="1"/>
  <c r="E766" i="75"/>
  <c r="H766" i="75" s="1"/>
  <c r="E767" i="75"/>
  <c r="H767" i="75" s="1"/>
  <c r="E768" i="75"/>
  <c r="H768" i="75" s="1"/>
  <c r="E769" i="75"/>
  <c r="H769" i="75" s="1"/>
  <c r="E770" i="75"/>
  <c r="H770" i="75" s="1"/>
  <c r="E771" i="75"/>
  <c r="H771" i="75" s="1"/>
  <c r="E772" i="75"/>
  <c r="H772" i="75" s="1"/>
  <c r="E773" i="75"/>
  <c r="H773" i="75" s="1"/>
  <c r="E774" i="75"/>
  <c r="H774" i="75" s="1"/>
  <c r="E775" i="75"/>
  <c r="H775" i="75" s="1"/>
  <c r="E776" i="75"/>
  <c r="H776" i="75" s="1"/>
  <c r="E777" i="75"/>
  <c r="H777" i="75" s="1"/>
  <c r="E778" i="75"/>
  <c r="H778" i="75" s="1"/>
  <c r="E779" i="75"/>
  <c r="H779" i="75" s="1"/>
  <c r="E780" i="75"/>
  <c r="H780" i="75" s="1"/>
  <c r="E781" i="75"/>
  <c r="H781" i="75" s="1"/>
  <c r="E782" i="75"/>
  <c r="H782" i="75" s="1"/>
  <c r="E783" i="75"/>
  <c r="H783" i="75" s="1"/>
  <c r="E784" i="75"/>
  <c r="H784" i="75" s="1"/>
  <c r="E785" i="75"/>
  <c r="H785" i="75" s="1"/>
  <c r="E786" i="75"/>
  <c r="H786" i="75" s="1"/>
  <c r="E787" i="75"/>
  <c r="H787" i="75" s="1"/>
  <c r="E788" i="75"/>
  <c r="H788" i="75" s="1"/>
  <c r="E789" i="75"/>
  <c r="H789" i="75" s="1"/>
  <c r="E790" i="75"/>
  <c r="H790" i="75" s="1"/>
  <c r="E791" i="75"/>
  <c r="H791" i="75" s="1"/>
  <c r="E792" i="75"/>
  <c r="H792" i="75" s="1"/>
  <c r="E793" i="75"/>
  <c r="H793" i="75" s="1"/>
  <c r="E794" i="75"/>
  <c r="H794" i="75" s="1"/>
  <c r="E795" i="75"/>
  <c r="H795" i="75" s="1"/>
  <c r="E796" i="75"/>
  <c r="H796" i="75" s="1"/>
  <c r="E797" i="75"/>
  <c r="H797" i="75" s="1"/>
  <c r="E798" i="75"/>
  <c r="H798" i="75" s="1"/>
  <c r="E799" i="75"/>
  <c r="H799" i="75" s="1"/>
  <c r="E800" i="75"/>
  <c r="H800" i="75" s="1"/>
  <c r="E801" i="75"/>
  <c r="H801" i="75" s="1"/>
  <c r="E802" i="75"/>
  <c r="H802" i="75" s="1"/>
  <c r="E803" i="75"/>
  <c r="H803" i="75" s="1"/>
  <c r="E804" i="75"/>
  <c r="H804" i="75" s="1"/>
  <c r="E805" i="75"/>
  <c r="H805" i="75" s="1"/>
  <c r="E806" i="75"/>
  <c r="H806" i="75" s="1"/>
  <c r="E807" i="75"/>
  <c r="H807" i="75" s="1"/>
  <c r="E808" i="75"/>
  <c r="H808" i="75" s="1"/>
  <c r="E809" i="75"/>
  <c r="H809" i="75" s="1"/>
  <c r="E810" i="75"/>
  <c r="H810" i="75" s="1"/>
  <c r="E811" i="75"/>
  <c r="H811" i="75" s="1"/>
  <c r="E812" i="75"/>
  <c r="H812" i="75" s="1"/>
  <c r="E813" i="75"/>
  <c r="H813" i="75" s="1"/>
  <c r="E814" i="75"/>
  <c r="H814" i="75" s="1"/>
  <c r="E815" i="75"/>
  <c r="H815" i="75" s="1"/>
  <c r="E816" i="75"/>
  <c r="H816" i="75" s="1"/>
  <c r="E817" i="75"/>
  <c r="H817" i="75" s="1"/>
  <c r="E818" i="75"/>
  <c r="H818" i="75" s="1"/>
  <c r="E819" i="75"/>
  <c r="H819" i="75" s="1"/>
  <c r="E820" i="75"/>
  <c r="H820" i="75" s="1"/>
  <c r="E821" i="75"/>
  <c r="H821" i="75" s="1"/>
  <c r="E822" i="75"/>
  <c r="H822" i="75" s="1"/>
  <c r="E823" i="75"/>
  <c r="H823" i="75" s="1"/>
  <c r="E824" i="75"/>
  <c r="H824" i="75" s="1"/>
  <c r="E825" i="75"/>
  <c r="H825" i="75" s="1"/>
  <c r="E826" i="75"/>
  <c r="H826" i="75" s="1"/>
  <c r="E827" i="75"/>
  <c r="H827" i="75" s="1"/>
  <c r="E828" i="75"/>
  <c r="H828" i="75" s="1"/>
  <c r="E829" i="75"/>
  <c r="H829" i="75" s="1"/>
  <c r="E830" i="75"/>
  <c r="H830" i="75" s="1"/>
  <c r="E831" i="75"/>
  <c r="H831" i="75" s="1"/>
  <c r="E832" i="75"/>
  <c r="H832" i="75" s="1"/>
  <c r="E833" i="75"/>
  <c r="H833" i="75" s="1"/>
  <c r="E834" i="75"/>
  <c r="H834" i="75" s="1"/>
  <c r="E835" i="75"/>
  <c r="H835" i="75" s="1"/>
  <c r="E836" i="75"/>
  <c r="H836" i="75" s="1"/>
  <c r="E837" i="75"/>
  <c r="H837" i="75" s="1"/>
  <c r="E838" i="75"/>
  <c r="H838" i="75" s="1"/>
  <c r="E839" i="75"/>
  <c r="H839" i="75" s="1"/>
  <c r="E840" i="75"/>
  <c r="H840" i="75" s="1"/>
  <c r="E841" i="75"/>
  <c r="H841" i="75" s="1"/>
  <c r="E842" i="75"/>
  <c r="H842" i="75" s="1"/>
  <c r="E843" i="75"/>
  <c r="H843" i="75" s="1"/>
  <c r="E844" i="75"/>
  <c r="H844" i="75" s="1"/>
  <c r="E845" i="75"/>
  <c r="H845" i="75" s="1"/>
  <c r="E846" i="75"/>
  <c r="H846" i="75" s="1"/>
  <c r="E847" i="75"/>
  <c r="H847" i="75" s="1"/>
  <c r="E848" i="75"/>
  <c r="H848" i="75" s="1"/>
  <c r="E849" i="75"/>
  <c r="H849" i="75" s="1"/>
  <c r="E850" i="75"/>
  <c r="H850" i="75" s="1"/>
  <c r="E851" i="75"/>
  <c r="H851" i="75" s="1"/>
  <c r="E852" i="75"/>
  <c r="H852" i="75" s="1"/>
  <c r="E853" i="75"/>
  <c r="H853" i="75" s="1"/>
  <c r="E854" i="75"/>
  <c r="H854" i="75" s="1"/>
  <c r="E855" i="75"/>
  <c r="H855" i="75" s="1"/>
  <c r="E856" i="75"/>
  <c r="H856" i="75" s="1"/>
  <c r="E857" i="75"/>
  <c r="H857" i="75" s="1"/>
  <c r="E858" i="75"/>
  <c r="H858" i="75" s="1"/>
  <c r="E859" i="75"/>
  <c r="H859" i="75" s="1"/>
  <c r="E860" i="75"/>
  <c r="H860" i="75" s="1"/>
  <c r="E861" i="75"/>
  <c r="H861" i="75" s="1"/>
  <c r="E862" i="75"/>
  <c r="H862" i="75" s="1"/>
  <c r="E863" i="75"/>
  <c r="H863" i="75" s="1"/>
  <c r="E864" i="75"/>
  <c r="H864" i="75" s="1"/>
  <c r="E865" i="75"/>
  <c r="H865" i="75" s="1"/>
  <c r="E866" i="75"/>
  <c r="H866" i="75" s="1"/>
  <c r="E867" i="75"/>
  <c r="H867" i="75" s="1"/>
  <c r="E868" i="75"/>
  <c r="H868" i="75" s="1"/>
  <c r="E869" i="75"/>
  <c r="H869" i="75" s="1"/>
  <c r="E870" i="75"/>
  <c r="H870" i="75" s="1"/>
  <c r="E871" i="75"/>
  <c r="H871" i="75" s="1"/>
  <c r="E872" i="75"/>
  <c r="H872" i="75" s="1"/>
  <c r="E873" i="75"/>
  <c r="H873" i="75" s="1"/>
  <c r="E874" i="75"/>
  <c r="H874" i="75" s="1"/>
  <c r="E875" i="75"/>
  <c r="H875" i="75" s="1"/>
  <c r="E876" i="75"/>
  <c r="H876" i="75" s="1"/>
  <c r="E877" i="75"/>
  <c r="H877" i="75" s="1"/>
  <c r="E878" i="75"/>
  <c r="H878" i="75" s="1"/>
  <c r="E879" i="75"/>
  <c r="H879" i="75" s="1"/>
  <c r="E880" i="75"/>
  <c r="H880" i="75" s="1"/>
  <c r="E881" i="75"/>
  <c r="H881" i="75" s="1"/>
  <c r="E882" i="75"/>
  <c r="H882" i="75" s="1"/>
  <c r="E883" i="75"/>
  <c r="H883" i="75" s="1"/>
  <c r="E884" i="75"/>
  <c r="H884" i="75" s="1"/>
  <c r="E885" i="75"/>
  <c r="H885" i="75" s="1"/>
  <c r="E886" i="75"/>
  <c r="H886" i="75" s="1"/>
  <c r="E887" i="75"/>
  <c r="H887" i="75" s="1"/>
  <c r="E888" i="75"/>
  <c r="H888" i="75" s="1"/>
  <c r="E889" i="75"/>
  <c r="H889" i="75" s="1"/>
  <c r="E890" i="75"/>
  <c r="H890" i="75" s="1"/>
  <c r="E891" i="75"/>
  <c r="H891" i="75" s="1"/>
  <c r="E892" i="75"/>
  <c r="H892" i="75" s="1"/>
  <c r="E893" i="75"/>
  <c r="H893" i="75" s="1"/>
  <c r="E894" i="75"/>
  <c r="H894" i="75" s="1"/>
  <c r="E895" i="75"/>
  <c r="H895" i="75" s="1"/>
  <c r="E896" i="75"/>
  <c r="H896" i="75" s="1"/>
  <c r="E897" i="75"/>
  <c r="H897" i="75" s="1"/>
  <c r="E898" i="75"/>
  <c r="H898" i="75" s="1"/>
  <c r="E899" i="75"/>
  <c r="H899" i="75" s="1"/>
  <c r="E900" i="75"/>
  <c r="H900" i="75" s="1"/>
  <c r="E901" i="75"/>
  <c r="H901" i="75" s="1"/>
  <c r="E902" i="75"/>
  <c r="H902" i="75" s="1"/>
  <c r="E903" i="75"/>
  <c r="H903" i="75" s="1"/>
  <c r="E904" i="75"/>
  <c r="H904" i="75" s="1"/>
  <c r="E905" i="75"/>
  <c r="H905" i="75" s="1"/>
  <c r="E906" i="75"/>
  <c r="H906" i="75" s="1"/>
  <c r="E907" i="75"/>
  <c r="H907" i="75" s="1"/>
  <c r="E908" i="75"/>
  <c r="H908" i="75" s="1"/>
  <c r="E909" i="75"/>
  <c r="H909" i="75" s="1"/>
  <c r="E910" i="75"/>
  <c r="H910" i="75" s="1"/>
  <c r="E911" i="75"/>
  <c r="H911" i="75" s="1"/>
  <c r="E912" i="75"/>
  <c r="H912" i="75" s="1"/>
  <c r="E913" i="75"/>
  <c r="H913" i="75" s="1"/>
  <c r="E914" i="75"/>
  <c r="H914" i="75" s="1"/>
  <c r="E915" i="75"/>
  <c r="H915" i="75" s="1"/>
  <c r="E916" i="75"/>
  <c r="H916" i="75" s="1"/>
  <c r="E917" i="75"/>
  <c r="H917" i="75" s="1"/>
  <c r="E918" i="75"/>
  <c r="H918" i="75" s="1"/>
  <c r="E919" i="75"/>
  <c r="H919" i="75" s="1"/>
  <c r="E920" i="75"/>
  <c r="H920" i="75" s="1"/>
  <c r="E921" i="75"/>
  <c r="H921" i="75" s="1"/>
  <c r="E922" i="75"/>
  <c r="H922" i="75" s="1"/>
  <c r="E923" i="75"/>
  <c r="H923" i="75" s="1"/>
  <c r="E924" i="75"/>
  <c r="H924" i="75" s="1"/>
  <c r="E925" i="75"/>
  <c r="H925" i="75" s="1"/>
  <c r="E926" i="75"/>
  <c r="H926" i="75" s="1"/>
  <c r="E927" i="75"/>
  <c r="H927" i="75" s="1"/>
  <c r="E928" i="75"/>
  <c r="H928" i="75" s="1"/>
  <c r="E929" i="75"/>
  <c r="H929" i="75" s="1"/>
  <c r="E930" i="75"/>
  <c r="H930" i="75" s="1"/>
  <c r="E931" i="75"/>
  <c r="H931" i="75" s="1"/>
  <c r="E932" i="75"/>
  <c r="H932" i="75" s="1"/>
  <c r="E933" i="75"/>
  <c r="H933" i="75" s="1"/>
  <c r="E934" i="75"/>
  <c r="H934" i="75" s="1"/>
  <c r="E935" i="75"/>
  <c r="H935" i="75" s="1"/>
  <c r="E936" i="75"/>
  <c r="H936" i="75" s="1"/>
  <c r="E937" i="75"/>
  <c r="H937" i="75" s="1"/>
  <c r="E938" i="75"/>
  <c r="H938" i="75" s="1"/>
  <c r="E939" i="75"/>
  <c r="H939" i="75" s="1"/>
  <c r="E940" i="75"/>
  <c r="H940" i="75" s="1"/>
  <c r="E941" i="75"/>
  <c r="H941" i="75" s="1"/>
  <c r="E942" i="75"/>
  <c r="H942" i="75" s="1"/>
  <c r="E943" i="75"/>
  <c r="H943" i="75" s="1"/>
  <c r="E944" i="75"/>
  <c r="H944" i="75" s="1"/>
  <c r="E945" i="75"/>
  <c r="H945" i="75" s="1"/>
  <c r="E946" i="75"/>
  <c r="H946" i="75" s="1"/>
  <c r="E947" i="75"/>
  <c r="H947" i="75" s="1"/>
  <c r="E948" i="75"/>
  <c r="H948" i="75" s="1"/>
  <c r="E949" i="75"/>
  <c r="H949" i="75" s="1"/>
  <c r="E950" i="75"/>
  <c r="H950" i="75" s="1"/>
  <c r="E951" i="75"/>
  <c r="H951" i="75" s="1"/>
  <c r="E952" i="75"/>
  <c r="H952" i="75" s="1"/>
  <c r="E953" i="75"/>
  <c r="H953" i="75" s="1"/>
  <c r="E954" i="75"/>
  <c r="H954" i="75" s="1"/>
  <c r="E955" i="75"/>
  <c r="H955" i="75" s="1"/>
  <c r="E956" i="75"/>
  <c r="H956" i="75" s="1"/>
  <c r="E957" i="75"/>
  <c r="H957" i="75" s="1"/>
  <c r="E958" i="75"/>
  <c r="H958" i="75" s="1"/>
  <c r="E959" i="75"/>
  <c r="H959" i="75" s="1"/>
  <c r="E960" i="75"/>
  <c r="H960" i="75" s="1"/>
  <c r="E961" i="75"/>
  <c r="H961" i="75" s="1"/>
  <c r="E962" i="75"/>
  <c r="H962" i="75" s="1"/>
  <c r="E963" i="75"/>
  <c r="H963" i="75" s="1"/>
  <c r="E964" i="75"/>
  <c r="H964" i="75" s="1"/>
  <c r="E965" i="75"/>
  <c r="H965" i="75" s="1"/>
  <c r="E966" i="75"/>
  <c r="H966" i="75" s="1"/>
  <c r="E967" i="75"/>
  <c r="H967" i="75" s="1"/>
  <c r="E968" i="75"/>
  <c r="H968" i="75" s="1"/>
  <c r="E969" i="75"/>
  <c r="H969" i="75" s="1"/>
  <c r="E970" i="75"/>
  <c r="H970" i="75" s="1"/>
  <c r="E971" i="75"/>
  <c r="H971" i="75" s="1"/>
  <c r="E972" i="75"/>
  <c r="H972" i="75" s="1"/>
  <c r="E973" i="75"/>
  <c r="H973" i="75" s="1"/>
  <c r="E974" i="75"/>
  <c r="H974" i="75" s="1"/>
  <c r="E975" i="75"/>
  <c r="H975" i="75" s="1"/>
  <c r="E976" i="75"/>
  <c r="H976" i="75" s="1"/>
  <c r="E977" i="75"/>
  <c r="H977" i="75" s="1"/>
  <c r="E978" i="75"/>
  <c r="H978" i="75" s="1"/>
  <c r="E979" i="75"/>
  <c r="H979" i="75" s="1"/>
  <c r="E980" i="75"/>
  <c r="H980" i="75" s="1"/>
  <c r="E981" i="75"/>
  <c r="H981" i="75" s="1"/>
  <c r="E982" i="75"/>
  <c r="H982" i="75" s="1"/>
  <c r="E983" i="75"/>
  <c r="H983" i="75" s="1"/>
  <c r="E984" i="75"/>
  <c r="H984" i="75" s="1"/>
  <c r="E985" i="75"/>
  <c r="H985" i="75" s="1"/>
  <c r="E986" i="75"/>
  <c r="H986" i="75" s="1"/>
  <c r="E987" i="75"/>
  <c r="H987" i="75" s="1"/>
  <c r="E988" i="75"/>
  <c r="H988" i="75" s="1"/>
  <c r="E989" i="75"/>
  <c r="H989" i="75" s="1"/>
  <c r="E990" i="75"/>
  <c r="H990" i="75" s="1"/>
  <c r="E991" i="75"/>
  <c r="H991" i="75" s="1"/>
  <c r="E992" i="75"/>
  <c r="H992" i="75" s="1"/>
  <c r="E993" i="75"/>
  <c r="H993" i="75" s="1"/>
  <c r="E994" i="75"/>
  <c r="H994" i="75" s="1"/>
  <c r="E995" i="75"/>
  <c r="H995" i="75" s="1"/>
  <c r="E996" i="75"/>
  <c r="H996" i="75" s="1"/>
  <c r="E997" i="75"/>
  <c r="H997" i="75" s="1"/>
  <c r="E998" i="75"/>
  <c r="H998" i="75" s="1"/>
  <c r="E999" i="75"/>
  <c r="H999" i="75" s="1"/>
  <c r="E1000" i="75"/>
  <c r="H1000" i="75" s="1"/>
  <c r="E1001" i="75"/>
  <c r="H1001" i="75" s="1"/>
  <c r="E1002" i="75"/>
  <c r="H1002" i="75" s="1"/>
  <c r="E1003" i="75"/>
  <c r="H1003" i="75" s="1"/>
  <c r="E1004" i="75"/>
  <c r="H1004" i="75" s="1"/>
  <c r="E1005" i="75"/>
  <c r="H1005" i="75" s="1"/>
  <c r="E1006" i="75"/>
  <c r="H1006" i="75" s="1"/>
  <c r="E1007" i="75"/>
  <c r="H1007" i="75" s="1"/>
  <c r="E1008" i="75"/>
  <c r="H1008" i="75" s="1"/>
  <c r="E1009" i="75"/>
  <c r="H1009" i="75" s="1"/>
  <c r="E1010" i="75"/>
  <c r="H1010" i="75" s="1"/>
  <c r="E1011" i="75"/>
  <c r="H1011" i="75" s="1"/>
  <c r="E1012" i="75"/>
  <c r="H1012" i="75" s="1"/>
  <c r="E1013" i="75"/>
  <c r="H1013" i="75" s="1"/>
  <c r="E1014" i="75"/>
  <c r="H1014" i="75" s="1"/>
  <c r="E1015" i="75"/>
  <c r="H1015" i="75" s="1"/>
  <c r="E1016" i="75"/>
  <c r="H1016" i="75" s="1"/>
  <c r="E1017" i="75"/>
  <c r="H1017" i="75" s="1"/>
  <c r="E1018" i="75"/>
  <c r="H1018" i="75" s="1"/>
  <c r="E1019" i="75"/>
  <c r="H1019" i="75" s="1"/>
  <c r="E1020" i="75"/>
  <c r="H1020" i="75" s="1"/>
  <c r="E1021" i="75"/>
  <c r="H1021" i="75" s="1"/>
  <c r="E1022" i="75"/>
  <c r="H1022" i="75" s="1"/>
  <c r="E1023" i="75"/>
  <c r="H1023" i="75" s="1"/>
  <c r="E1024" i="75"/>
  <c r="H1024" i="75" s="1"/>
  <c r="E1025" i="75"/>
  <c r="H1025" i="75" s="1"/>
  <c r="E1026" i="75"/>
  <c r="H1026" i="75" s="1"/>
  <c r="E1027" i="75"/>
  <c r="H1027" i="75" s="1"/>
  <c r="E1028" i="75"/>
  <c r="H1028" i="75" s="1"/>
  <c r="E1029" i="75"/>
  <c r="H1029" i="75" s="1"/>
  <c r="E1030" i="75"/>
  <c r="H1030" i="75" s="1"/>
  <c r="E1031" i="75"/>
  <c r="H1031" i="75" s="1"/>
  <c r="E1032" i="75"/>
  <c r="H1032" i="75" s="1"/>
  <c r="E1033" i="75"/>
  <c r="H1033" i="75" s="1"/>
  <c r="E1034" i="75"/>
  <c r="H1034" i="75" s="1"/>
  <c r="E1035" i="75"/>
  <c r="H1035" i="75" s="1"/>
  <c r="E1036" i="75"/>
  <c r="H1036" i="75" s="1"/>
  <c r="E1037" i="75"/>
  <c r="H1037" i="75" s="1"/>
  <c r="E1038" i="75"/>
  <c r="H1038" i="75" s="1"/>
  <c r="E1039" i="75"/>
  <c r="H1039" i="75" s="1"/>
  <c r="E1040" i="75"/>
  <c r="H1040" i="75" s="1"/>
  <c r="E1041" i="75"/>
  <c r="H1041" i="75" s="1"/>
  <c r="E1042" i="75"/>
  <c r="H1042" i="75" s="1"/>
  <c r="E1043" i="75"/>
  <c r="H1043" i="75" s="1"/>
  <c r="E1044" i="75"/>
  <c r="H1044" i="75" s="1"/>
  <c r="E1045" i="75"/>
  <c r="H1045" i="75" s="1"/>
  <c r="E1046" i="75"/>
  <c r="H1046" i="75" s="1"/>
  <c r="E1047" i="75"/>
  <c r="H1047" i="75" s="1"/>
  <c r="E1048" i="75"/>
  <c r="H1048" i="75" s="1"/>
  <c r="E1049" i="75"/>
  <c r="H1049" i="75" s="1"/>
  <c r="E1050" i="75"/>
  <c r="H1050" i="75" s="1"/>
  <c r="E1051" i="75"/>
  <c r="H1051" i="75" s="1"/>
  <c r="E1052" i="75"/>
  <c r="H1052" i="75" s="1"/>
  <c r="E1053" i="75"/>
  <c r="H1053" i="75" s="1"/>
  <c r="E1054" i="75"/>
  <c r="H1054" i="75" s="1"/>
  <c r="E1055" i="75"/>
  <c r="H1055" i="75" s="1"/>
  <c r="E1056" i="75"/>
  <c r="H1056" i="75" s="1"/>
  <c r="E1057" i="75"/>
  <c r="H1057" i="75" s="1"/>
  <c r="E1058" i="75"/>
  <c r="H1058" i="75" s="1"/>
  <c r="E1059" i="75"/>
  <c r="H1059" i="75" s="1"/>
  <c r="E1060" i="75"/>
  <c r="H1060" i="75" s="1"/>
  <c r="E1061" i="75"/>
  <c r="H1061" i="75" s="1"/>
  <c r="E1062" i="75"/>
  <c r="H1062" i="75" s="1"/>
  <c r="E1063" i="75"/>
  <c r="H1063" i="75" s="1"/>
  <c r="E1064" i="75"/>
  <c r="H1064" i="75" s="1"/>
  <c r="E1065" i="75"/>
  <c r="H1065" i="75" s="1"/>
  <c r="E1066" i="75"/>
  <c r="H1066" i="75" s="1"/>
  <c r="E1067" i="75"/>
  <c r="H1067" i="75" s="1"/>
  <c r="E1068" i="75"/>
  <c r="H1068" i="75" s="1"/>
  <c r="E1069" i="75"/>
  <c r="H1069" i="75" s="1"/>
  <c r="E1070" i="75"/>
  <c r="H1070" i="75" s="1"/>
  <c r="E1071" i="75"/>
  <c r="H1071" i="75" s="1"/>
  <c r="E1072" i="75"/>
  <c r="H1072" i="75" s="1"/>
  <c r="E1073" i="75"/>
  <c r="H1073" i="75" s="1"/>
  <c r="E1074" i="75"/>
  <c r="H1074" i="75" s="1"/>
  <c r="E1075" i="75"/>
  <c r="H1075" i="75" s="1"/>
  <c r="E1076" i="75"/>
  <c r="H1076" i="75" s="1"/>
  <c r="E1077" i="75"/>
  <c r="H1077" i="75" s="1"/>
  <c r="E1078" i="75"/>
  <c r="H1078" i="75" s="1"/>
  <c r="E1079" i="75"/>
  <c r="H1079" i="75" s="1"/>
  <c r="E1080" i="75"/>
  <c r="H1080" i="75" s="1"/>
  <c r="E1081" i="75"/>
  <c r="H1081" i="75" s="1"/>
  <c r="E542" i="75"/>
  <c r="H542" i="75" s="1"/>
  <c r="E3" i="75"/>
  <c r="H3" i="75" s="1"/>
  <c r="E4" i="75"/>
  <c r="H4" i="75" s="1"/>
  <c r="E5" i="75"/>
  <c r="H5" i="75" s="1"/>
  <c r="E6" i="75"/>
  <c r="H6" i="75" s="1"/>
  <c r="E7" i="75"/>
  <c r="H7" i="75" s="1"/>
  <c r="E8" i="75"/>
  <c r="H8" i="75" s="1"/>
  <c r="E9" i="75"/>
  <c r="H9" i="75" s="1"/>
  <c r="E10" i="75"/>
  <c r="H10" i="75" s="1"/>
  <c r="E11" i="75"/>
  <c r="H11" i="75" s="1"/>
  <c r="E12" i="75"/>
  <c r="H12" i="75" s="1"/>
  <c r="E13" i="75"/>
  <c r="H13" i="75" s="1"/>
  <c r="E14" i="75"/>
  <c r="H14" i="75" s="1"/>
  <c r="E15" i="75"/>
  <c r="H15" i="75" s="1"/>
  <c r="E16" i="75"/>
  <c r="H16" i="75" s="1"/>
  <c r="E17" i="75"/>
  <c r="H17" i="75" s="1"/>
  <c r="E18" i="75"/>
  <c r="H18" i="75" s="1"/>
  <c r="E19" i="75"/>
  <c r="H19" i="75" s="1"/>
  <c r="E20" i="75"/>
  <c r="H20" i="75" s="1"/>
  <c r="E21" i="75"/>
  <c r="H21" i="75" s="1"/>
  <c r="E22" i="75"/>
  <c r="H22" i="75" s="1"/>
  <c r="E23" i="75"/>
  <c r="H23" i="75" s="1"/>
  <c r="E24" i="75"/>
  <c r="H24" i="75" s="1"/>
  <c r="E25" i="75"/>
  <c r="H25" i="75" s="1"/>
  <c r="E26" i="75"/>
  <c r="H26" i="75" s="1"/>
  <c r="E27" i="75"/>
  <c r="H27" i="75" s="1"/>
  <c r="E28" i="75"/>
  <c r="H28" i="75" s="1"/>
  <c r="E29" i="75"/>
  <c r="H29" i="75" s="1"/>
  <c r="E30" i="75"/>
  <c r="H30" i="75" s="1"/>
  <c r="E31" i="75"/>
  <c r="H31" i="75" s="1"/>
  <c r="E32" i="75"/>
  <c r="H32" i="75" s="1"/>
  <c r="E33" i="75"/>
  <c r="H33" i="75" s="1"/>
  <c r="E34" i="75"/>
  <c r="H34" i="75" s="1"/>
  <c r="E35" i="75"/>
  <c r="H35" i="75" s="1"/>
  <c r="E36" i="75"/>
  <c r="H36" i="75" s="1"/>
  <c r="E37" i="75"/>
  <c r="H37" i="75" s="1"/>
  <c r="E38" i="75"/>
  <c r="H38" i="75" s="1"/>
  <c r="E39" i="75"/>
  <c r="H39" i="75" s="1"/>
  <c r="E40" i="75"/>
  <c r="H40" i="75" s="1"/>
  <c r="E41" i="75"/>
  <c r="H41" i="75" s="1"/>
  <c r="E42" i="75"/>
  <c r="H42" i="75" s="1"/>
  <c r="E43" i="75"/>
  <c r="H43" i="75" s="1"/>
  <c r="E44" i="75"/>
  <c r="H44" i="75" s="1"/>
  <c r="E45" i="75"/>
  <c r="H45" i="75" s="1"/>
  <c r="E46" i="75"/>
  <c r="H46" i="75" s="1"/>
  <c r="E47" i="75"/>
  <c r="H47" i="75" s="1"/>
  <c r="E48" i="75"/>
  <c r="H48" i="75" s="1"/>
  <c r="E49" i="75"/>
  <c r="H49" i="75" s="1"/>
  <c r="E50" i="75"/>
  <c r="H50" i="75" s="1"/>
  <c r="E51" i="75"/>
  <c r="H51" i="75" s="1"/>
  <c r="E52" i="75"/>
  <c r="H52" i="75" s="1"/>
  <c r="E53" i="75"/>
  <c r="H53" i="75" s="1"/>
  <c r="E54" i="75"/>
  <c r="H54" i="75" s="1"/>
  <c r="E55" i="75"/>
  <c r="H55" i="75" s="1"/>
  <c r="E56" i="75"/>
  <c r="H56" i="75" s="1"/>
  <c r="E57" i="75"/>
  <c r="H57" i="75" s="1"/>
  <c r="E58" i="75"/>
  <c r="H58" i="75" s="1"/>
  <c r="E59" i="75"/>
  <c r="H59" i="75" s="1"/>
  <c r="E60" i="75"/>
  <c r="H60" i="75" s="1"/>
  <c r="E61" i="75"/>
  <c r="H61" i="75" s="1"/>
  <c r="E62" i="75"/>
  <c r="H62" i="75" s="1"/>
  <c r="E63" i="75"/>
  <c r="H63" i="75" s="1"/>
  <c r="E64" i="75"/>
  <c r="H64" i="75" s="1"/>
  <c r="E65" i="75"/>
  <c r="H65" i="75" s="1"/>
  <c r="E66" i="75"/>
  <c r="H66" i="75" s="1"/>
  <c r="E67" i="75"/>
  <c r="H67" i="75" s="1"/>
  <c r="E68" i="75"/>
  <c r="H68" i="75" s="1"/>
  <c r="E69" i="75"/>
  <c r="H69" i="75" s="1"/>
  <c r="E70" i="75"/>
  <c r="H70" i="75" s="1"/>
  <c r="E71" i="75"/>
  <c r="H71" i="75" s="1"/>
  <c r="E72" i="75"/>
  <c r="H72" i="75" s="1"/>
  <c r="E73" i="75"/>
  <c r="H73" i="75" s="1"/>
  <c r="E74" i="75"/>
  <c r="H74" i="75" s="1"/>
  <c r="E75" i="75"/>
  <c r="H75" i="75" s="1"/>
  <c r="E76" i="75"/>
  <c r="H76" i="75" s="1"/>
  <c r="E77" i="75"/>
  <c r="H77" i="75" s="1"/>
  <c r="E78" i="75"/>
  <c r="H78" i="75" s="1"/>
  <c r="E79" i="75"/>
  <c r="H79" i="75" s="1"/>
  <c r="E80" i="75"/>
  <c r="H80" i="75" s="1"/>
  <c r="E81" i="75"/>
  <c r="H81" i="75" s="1"/>
  <c r="E82" i="75"/>
  <c r="H82" i="75" s="1"/>
  <c r="E83" i="75"/>
  <c r="H83" i="75" s="1"/>
  <c r="E84" i="75"/>
  <c r="H84" i="75" s="1"/>
  <c r="E85" i="75"/>
  <c r="H85" i="75" s="1"/>
  <c r="E86" i="75"/>
  <c r="H86" i="75" s="1"/>
  <c r="E87" i="75"/>
  <c r="H87" i="75" s="1"/>
  <c r="E88" i="75"/>
  <c r="H88" i="75" s="1"/>
  <c r="E89" i="75"/>
  <c r="H89" i="75" s="1"/>
  <c r="E90" i="75"/>
  <c r="H90" i="75" s="1"/>
  <c r="E91" i="75"/>
  <c r="H91" i="75" s="1"/>
  <c r="E92" i="75"/>
  <c r="H92" i="75" s="1"/>
  <c r="E93" i="75"/>
  <c r="H93" i="75" s="1"/>
  <c r="E94" i="75"/>
  <c r="H94" i="75" s="1"/>
  <c r="E95" i="75"/>
  <c r="H95" i="75" s="1"/>
  <c r="E96" i="75"/>
  <c r="H96" i="75" s="1"/>
  <c r="E97" i="75"/>
  <c r="H97" i="75" s="1"/>
  <c r="E98" i="75"/>
  <c r="H98" i="75" s="1"/>
  <c r="E99" i="75"/>
  <c r="H99" i="75" s="1"/>
  <c r="E100" i="75"/>
  <c r="H100" i="75" s="1"/>
  <c r="E101" i="75"/>
  <c r="H101" i="75" s="1"/>
  <c r="E102" i="75"/>
  <c r="H102" i="75" s="1"/>
  <c r="E103" i="75"/>
  <c r="H103" i="75" s="1"/>
  <c r="E104" i="75"/>
  <c r="H104" i="75" s="1"/>
  <c r="E105" i="75"/>
  <c r="H105" i="75" s="1"/>
  <c r="E106" i="75"/>
  <c r="H106" i="75" s="1"/>
  <c r="E107" i="75"/>
  <c r="H107" i="75" s="1"/>
  <c r="E108" i="75"/>
  <c r="H108" i="75" s="1"/>
  <c r="E109" i="75"/>
  <c r="H109" i="75" s="1"/>
  <c r="E110" i="75"/>
  <c r="H110" i="75" s="1"/>
  <c r="E111" i="75"/>
  <c r="H111" i="75" s="1"/>
  <c r="E112" i="75"/>
  <c r="H112" i="75" s="1"/>
  <c r="E113" i="75"/>
  <c r="H113" i="75" s="1"/>
  <c r="E114" i="75"/>
  <c r="H114" i="75" s="1"/>
  <c r="E115" i="75"/>
  <c r="H115" i="75" s="1"/>
  <c r="E116" i="75"/>
  <c r="H116" i="75" s="1"/>
  <c r="E117" i="75"/>
  <c r="H117" i="75" s="1"/>
  <c r="E118" i="75"/>
  <c r="H118" i="75" s="1"/>
  <c r="E119" i="75"/>
  <c r="H119" i="75" s="1"/>
  <c r="E120" i="75"/>
  <c r="H120" i="75" s="1"/>
  <c r="E121" i="75"/>
  <c r="H121" i="75" s="1"/>
  <c r="E122" i="75"/>
  <c r="H122" i="75" s="1"/>
  <c r="E123" i="75"/>
  <c r="H123" i="75" s="1"/>
  <c r="E124" i="75"/>
  <c r="H124" i="75" s="1"/>
  <c r="E125" i="75"/>
  <c r="H125" i="75" s="1"/>
  <c r="E126" i="75"/>
  <c r="H126" i="75" s="1"/>
  <c r="E127" i="75"/>
  <c r="H127" i="75" s="1"/>
  <c r="E128" i="75"/>
  <c r="H128" i="75" s="1"/>
  <c r="E129" i="75"/>
  <c r="H129" i="75" s="1"/>
  <c r="E130" i="75"/>
  <c r="H130" i="75" s="1"/>
  <c r="E131" i="75"/>
  <c r="H131" i="75" s="1"/>
  <c r="E132" i="75"/>
  <c r="H132" i="75" s="1"/>
  <c r="E133" i="75"/>
  <c r="H133" i="75" s="1"/>
  <c r="E134" i="75"/>
  <c r="H134" i="75" s="1"/>
  <c r="E135" i="75"/>
  <c r="H135" i="75" s="1"/>
  <c r="E136" i="75"/>
  <c r="H136" i="75" s="1"/>
  <c r="E137" i="75"/>
  <c r="H137" i="75" s="1"/>
  <c r="E138" i="75"/>
  <c r="H138" i="75" s="1"/>
  <c r="E139" i="75"/>
  <c r="H139" i="75" s="1"/>
  <c r="E140" i="75"/>
  <c r="H140" i="75" s="1"/>
  <c r="E141" i="75"/>
  <c r="H141" i="75" s="1"/>
  <c r="E142" i="75"/>
  <c r="H142" i="75" s="1"/>
  <c r="E143" i="75"/>
  <c r="H143" i="75" s="1"/>
  <c r="E144" i="75"/>
  <c r="H144" i="75" s="1"/>
  <c r="E145" i="75"/>
  <c r="H145" i="75" s="1"/>
  <c r="E146" i="75"/>
  <c r="H146" i="75" s="1"/>
  <c r="E147" i="75"/>
  <c r="H147" i="75" s="1"/>
  <c r="E148" i="75"/>
  <c r="H148" i="75" s="1"/>
  <c r="E149" i="75"/>
  <c r="H149" i="75" s="1"/>
  <c r="E150" i="75"/>
  <c r="H150" i="75" s="1"/>
  <c r="E151" i="75"/>
  <c r="H151" i="75" s="1"/>
  <c r="E152" i="75"/>
  <c r="H152" i="75" s="1"/>
  <c r="E153" i="75"/>
  <c r="H153" i="75" s="1"/>
  <c r="E154" i="75"/>
  <c r="H154" i="75" s="1"/>
  <c r="E155" i="75"/>
  <c r="H155" i="75" s="1"/>
  <c r="E156" i="75"/>
  <c r="H156" i="75" s="1"/>
  <c r="E157" i="75"/>
  <c r="H157" i="75" s="1"/>
  <c r="E158" i="75"/>
  <c r="H158" i="75" s="1"/>
  <c r="E159" i="75"/>
  <c r="H159" i="75" s="1"/>
  <c r="E160" i="75"/>
  <c r="H160" i="75" s="1"/>
  <c r="E161" i="75"/>
  <c r="H161" i="75" s="1"/>
  <c r="E162" i="75"/>
  <c r="H162" i="75" s="1"/>
  <c r="E163" i="75"/>
  <c r="H163" i="75" s="1"/>
  <c r="E164" i="75"/>
  <c r="H164" i="75" s="1"/>
  <c r="E165" i="75"/>
  <c r="H165" i="75" s="1"/>
  <c r="E166" i="75"/>
  <c r="H166" i="75" s="1"/>
  <c r="E167" i="75"/>
  <c r="H167" i="75" s="1"/>
  <c r="E168" i="75"/>
  <c r="H168" i="75" s="1"/>
  <c r="E169" i="75"/>
  <c r="H169" i="75" s="1"/>
  <c r="E170" i="75"/>
  <c r="H170" i="75" s="1"/>
  <c r="E171" i="75"/>
  <c r="H171" i="75" s="1"/>
  <c r="E172" i="75"/>
  <c r="H172" i="75" s="1"/>
  <c r="E173" i="75"/>
  <c r="H173" i="75" s="1"/>
  <c r="E174" i="75"/>
  <c r="H174" i="75" s="1"/>
  <c r="E175" i="75"/>
  <c r="H175" i="75" s="1"/>
  <c r="E176" i="75"/>
  <c r="H176" i="75" s="1"/>
  <c r="E177" i="75"/>
  <c r="H177" i="75" s="1"/>
  <c r="E178" i="75"/>
  <c r="H178" i="75" s="1"/>
  <c r="E179" i="75"/>
  <c r="H179" i="75" s="1"/>
  <c r="E180" i="75"/>
  <c r="H180" i="75" s="1"/>
  <c r="E181" i="75"/>
  <c r="H181" i="75" s="1"/>
  <c r="E182" i="75"/>
  <c r="H182" i="75" s="1"/>
  <c r="E183" i="75"/>
  <c r="H183" i="75" s="1"/>
  <c r="E184" i="75"/>
  <c r="H184" i="75" s="1"/>
  <c r="E185" i="75"/>
  <c r="H185" i="75" s="1"/>
  <c r="E186" i="75"/>
  <c r="H186" i="75" s="1"/>
  <c r="E187" i="75"/>
  <c r="H187" i="75" s="1"/>
  <c r="E188" i="75"/>
  <c r="H188" i="75" s="1"/>
  <c r="E189" i="75"/>
  <c r="H189" i="75" s="1"/>
  <c r="E190" i="75"/>
  <c r="H190" i="75" s="1"/>
  <c r="E191" i="75"/>
  <c r="H191" i="75" s="1"/>
  <c r="E192" i="75"/>
  <c r="H192" i="75" s="1"/>
  <c r="E193" i="75"/>
  <c r="H193" i="75" s="1"/>
  <c r="E194" i="75"/>
  <c r="H194" i="75" s="1"/>
  <c r="E195" i="75"/>
  <c r="H195" i="75" s="1"/>
  <c r="E196" i="75"/>
  <c r="H196" i="75" s="1"/>
  <c r="E197" i="75"/>
  <c r="H197" i="75" s="1"/>
  <c r="E198" i="75"/>
  <c r="H198" i="75" s="1"/>
  <c r="E199" i="75"/>
  <c r="H199" i="75" s="1"/>
  <c r="E200" i="75"/>
  <c r="H200" i="75" s="1"/>
  <c r="E201" i="75"/>
  <c r="H201" i="75" s="1"/>
  <c r="E202" i="75"/>
  <c r="H202" i="75" s="1"/>
  <c r="E203" i="75"/>
  <c r="H203" i="75" s="1"/>
  <c r="E204" i="75"/>
  <c r="H204" i="75" s="1"/>
  <c r="E205" i="75"/>
  <c r="H205" i="75" s="1"/>
  <c r="E206" i="75"/>
  <c r="H206" i="75" s="1"/>
  <c r="E207" i="75"/>
  <c r="H207" i="75" s="1"/>
  <c r="E208" i="75"/>
  <c r="H208" i="75" s="1"/>
  <c r="E209" i="75"/>
  <c r="H209" i="75" s="1"/>
  <c r="E210" i="75"/>
  <c r="H210" i="75" s="1"/>
  <c r="E211" i="75"/>
  <c r="H211" i="75" s="1"/>
  <c r="E212" i="75"/>
  <c r="H212" i="75" s="1"/>
  <c r="E213" i="75"/>
  <c r="H213" i="75" s="1"/>
  <c r="E214" i="75"/>
  <c r="H214" i="75" s="1"/>
  <c r="E215" i="75"/>
  <c r="H215" i="75" s="1"/>
  <c r="E216" i="75"/>
  <c r="H216" i="75" s="1"/>
  <c r="E217" i="75"/>
  <c r="H217" i="75" s="1"/>
  <c r="E218" i="75"/>
  <c r="H218" i="75" s="1"/>
  <c r="E219" i="75"/>
  <c r="H219" i="75" s="1"/>
  <c r="E220" i="75"/>
  <c r="H220" i="75" s="1"/>
  <c r="E221" i="75"/>
  <c r="H221" i="75" s="1"/>
  <c r="E222" i="75"/>
  <c r="H222" i="75" s="1"/>
  <c r="E223" i="75"/>
  <c r="H223" i="75" s="1"/>
  <c r="E224" i="75"/>
  <c r="H224" i="75" s="1"/>
  <c r="E225" i="75"/>
  <c r="H225" i="75" s="1"/>
  <c r="E226" i="75"/>
  <c r="H226" i="75" s="1"/>
  <c r="E227" i="75"/>
  <c r="H227" i="75" s="1"/>
  <c r="E228" i="75"/>
  <c r="H228" i="75" s="1"/>
  <c r="E229" i="75"/>
  <c r="H229" i="75" s="1"/>
  <c r="E230" i="75"/>
  <c r="H230" i="75" s="1"/>
  <c r="E231" i="75"/>
  <c r="H231" i="75" s="1"/>
  <c r="E232" i="75"/>
  <c r="H232" i="75" s="1"/>
  <c r="E233" i="75"/>
  <c r="H233" i="75" s="1"/>
  <c r="E234" i="75"/>
  <c r="H234" i="75" s="1"/>
  <c r="E235" i="75"/>
  <c r="H235" i="75" s="1"/>
  <c r="E236" i="75"/>
  <c r="H236" i="75" s="1"/>
  <c r="E237" i="75"/>
  <c r="H237" i="75" s="1"/>
  <c r="E238" i="75"/>
  <c r="H238" i="75" s="1"/>
  <c r="E239" i="75"/>
  <c r="H239" i="75" s="1"/>
  <c r="E240" i="75"/>
  <c r="H240" i="75" s="1"/>
  <c r="E241" i="75"/>
  <c r="H241" i="75" s="1"/>
  <c r="E242" i="75"/>
  <c r="H242" i="75" s="1"/>
  <c r="E243" i="75"/>
  <c r="H243" i="75" s="1"/>
  <c r="E244" i="75"/>
  <c r="H244" i="75" s="1"/>
  <c r="E245" i="75"/>
  <c r="H245" i="75" s="1"/>
  <c r="E246" i="75"/>
  <c r="H246" i="75" s="1"/>
  <c r="E247" i="75"/>
  <c r="H247" i="75" s="1"/>
  <c r="E248" i="75"/>
  <c r="H248" i="75" s="1"/>
  <c r="E249" i="75"/>
  <c r="H249" i="75" s="1"/>
  <c r="E250" i="75"/>
  <c r="H250" i="75" s="1"/>
  <c r="E251" i="75"/>
  <c r="H251" i="75" s="1"/>
  <c r="E252" i="75"/>
  <c r="H252" i="75" s="1"/>
  <c r="E253" i="75"/>
  <c r="H253" i="75" s="1"/>
  <c r="E254" i="75"/>
  <c r="H254" i="75" s="1"/>
  <c r="E255" i="75"/>
  <c r="H255" i="75" s="1"/>
  <c r="E256" i="75"/>
  <c r="H256" i="75" s="1"/>
  <c r="E257" i="75"/>
  <c r="H257" i="75" s="1"/>
  <c r="E258" i="75"/>
  <c r="H258" i="75" s="1"/>
  <c r="E259" i="75"/>
  <c r="H259" i="75" s="1"/>
  <c r="E260" i="75"/>
  <c r="H260" i="75" s="1"/>
  <c r="E261" i="75"/>
  <c r="H261" i="75" s="1"/>
  <c r="E262" i="75"/>
  <c r="H262" i="75" s="1"/>
  <c r="E263" i="75"/>
  <c r="H263" i="75" s="1"/>
  <c r="E264" i="75"/>
  <c r="H264" i="75" s="1"/>
  <c r="E265" i="75"/>
  <c r="H265" i="75" s="1"/>
  <c r="E266" i="75"/>
  <c r="H266" i="75" s="1"/>
  <c r="E267" i="75"/>
  <c r="H267" i="75" s="1"/>
  <c r="E268" i="75"/>
  <c r="H268" i="75" s="1"/>
  <c r="E269" i="75"/>
  <c r="H269" i="75" s="1"/>
  <c r="E270" i="75"/>
  <c r="H270" i="75" s="1"/>
  <c r="E271" i="75"/>
  <c r="H271" i="75" s="1"/>
  <c r="E272" i="75"/>
  <c r="H272" i="75" s="1"/>
  <c r="E273" i="75"/>
  <c r="H273" i="75" s="1"/>
  <c r="E274" i="75"/>
  <c r="H274" i="75" s="1"/>
  <c r="E275" i="75"/>
  <c r="H275" i="75" s="1"/>
  <c r="E276" i="75"/>
  <c r="H276" i="75" s="1"/>
  <c r="E277" i="75"/>
  <c r="H277" i="75" s="1"/>
  <c r="E278" i="75"/>
  <c r="H278" i="75" s="1"/>
  <c r="E279" i="75"/>
  <c r="H279" i="75" s="1"/>
  <c r="E280" i="75"/>
  <c r="H280" i="75" s="1"/>
  <c r="E281" i="75"/>
  <c r="H281" i="75" s="1"/>
  <c r="E282" i="75"/>
  <c r="H282" i="75" s="1"/>
  <c r="E283" i="75"/>
  <c r="H283" i="75" s="1"/>
  <c r="E284" i="75"/>
  <c r="H284" i="75" s="1"/>
  <c r="E285" i="75"/>
  <c r="H285" i="75" s="1"/>
  <c r="E286" i="75"/>
  <c r="H286" i="75" s="1"/>
  <c r="E287" i="75"/>
  <c r="H287" i="75" s="1"/>
  <c r="E288" i="75"/>
  <c r="H288" i="75" s="1"/>
  <c r="E289" i="75"/>
  <c r="H289" i="75" s="1"/>
  <c r="E290" i="75"/>
  <c r="H290" i="75" s="1"/>
  <c r="E291" i="75"/>
  <c r="H291" i="75" s="1"/>
  <c r="E292" i="75"/>
  <c r="H292" i="75" s="1"/>
  <c r="E293" i="75"/>
  <c r="H293" i="75" s="1"/>
  <c r="E294" i="75"/>
  <c r="H294" i="75" s="1"/>
  <c r="E295" i="75"/>
  <c r="H295" i="75" s="1"/>
  <c r="E296" i="75"/>
  <c r="H296" i="75" s="1"/>
  <c r="E297" i="75"/>
  <c r="H297" i="75" s="1"/>
  <c r="E298" i="75"/>
  <c r="H298" i="75" s="1"/>
  <c r="E299" i="75"/>
  <c r="H299" i="75" s="1"/>
  <c r="E300" i="75"/>
  <c r="H300" i="75" s="1"/>
  <c r="E301" i="75"/>
  <c r="H301" i="75" s="1"/>
  <c r="E302" i="75"/>
  <c r="H302" i="75" s="1"/>
  <c r="E303" i="75"/>
  <c r="H303" i="75" s="1"/>
  <c r="E304" i="75"/>
  <c r="H304" i="75" s="1"/>
  <c r="E305" i="75"/>
  <c r="H305" i="75" s="1"/>
  <c r="E306" i="75"/>
  <c r="H306" i="75" s="1"/>
  <c r="E307" i="75"/>
  <c r="H307" i="75" s="1"/>
  <c r="E308" i="75"/>
  <c r="H308" i="75" s="1"/>
  <c r="E309" i="75"/>
  <c r="H309" i="75" s="1"/>
  <c r="E310" i="75"/>
  <c r="H310" i="75" s="1"/>
  <c r="E311" i="75"/>
  <c r="H311" i="75" s="1"/>
  <c r="E312" i="75"/>
  <c r="H312" i="75" s="1"/>
  <c r="E313" i="75"/>
  <c r="H313" i="75" s="1"/>
  <c r="E314" i="75"/>
  <c r="H314" i="75" s="1"/>
  <c r="E315" i="75"/>
  <c r="H315" i="75" s="1"/>
  <c r="E316" i="75"/>
  <c r="H316" i="75" s="1"/>
  <c r="E317" i="75"/>
  <c r="H317" i="75" s="1"/>
  <c r="E318" i="75"/>
  <c r="H318" i="75" s="1"/>
  <c r="E319" i="75"/>
  <c r="H319" i="75" s="1"/>
  <c r="E320" i="75"/>
  <c r="H320" i="75" s="1"/>
  <c r="E321" i="75"/>
  <c r="H321" i="75" s="1"/>
  <c r="E322" i="75"/>
  <c r="H322" i="75" s="1"/>
  <c r="E323" i="75"/>
  <c r="H323" i="75" s="1"/>
  <c r="E324" i="75"/>
  <c r="H324" i="75" s="1"/>
  <c r="E325" i="75"/>
  <c r="H325" i="75" s="1"/>
  <c r="E326" i="75"/>
  <c r="H326" i="75" s="1"/>
  <c r="E327" i="75"/>
  <c r="H327" i="75" s="1"/>
  <c r="E328" i="75"/>
  <c r="H328" i="75" s="1"/>
  <c r="E329" i="75"/>
  <c r="H329" i="75" s="1"/>
  <c r="E330" i="75"/>
  <c r="H330" i="75" s="1"/>
  <c r="E331" i="75"/>
  <c r="H331" i="75" s="1"/>
  <c r="E332" i="75"/>
  <c r="H332" i="75" s="1"/>
  <c r="E333" i="75"/>
  <c r="H333" i="75" s="1"/>
  <c r="E334" i="75"/>
  <c r="H334" i="75" s="1"/>
  <c r="E335" i="75"/>
  <c r="H335" i="75" s="1"/>
  <c r="E336" i="75"/>
  <c r="H336" i="75" s="1"/>
  <c r="E337" i="75"/>
  <c r="H337" i="75" s="1"/>
  <c r="E338" i="75"/>
  <c r="H338" i="75" s="1"/>
  <c r="E339" i="75"/>
  <c r="H339" i="75" s="1"/>
  <c r="E340" i="75"/>
  <c r="H340" i="75" s="1"/>
  <c r="E341" i="75"/>
  <c r="H341" i="75" s="1"/>
  <c r="E342" i="75"/>
  <c r="H342" i="75" s="1"/>
  <c r="E343" i="75"/>
  <c r="H343" i="75" s="1"/>
  <c r="E344" i="75"/>
  <c r="H344" i="75" s="1"/>
  <c r="E345" i="75"/>
  <c r="H345" i="75" s="1"/>
  <c r="E346" i="75"/>
  <c r="H346" i="75" s="1"/>
  <c r="E347" i="75"/>
  <c r="H347" i="75" s="1"/>
  <c r="E348" i="75"/>
  <c r="H348" i="75" s="1"/>
  <c r="E349" i="75"/>
  <c r="H349" i="75" s="1"/>
  <c r="E350" i="75"/>
  <c r="H350" i="75" s="1"/>
  <c r="E351" i="75"/>
  <c r="H351" i="75" s="1"/>
  <c r="E352" i="75"/>
  <c r="H352" i="75" s="1"/>
  <c r="E353" i="75"/>
  <c r="H353" i="75" s="1"/>
  <c r="E354" i="75"/>
  <c r="H354" i="75" s="1"/>
  <c r="E355" i="75"/>
  <c r="H355" i="75" s="1"/>
  <c r="E356" i="75"/>
  <c r="H356" i="75" s="1"/>
  <c r="E357" i="75"/>
  <c r="H357" i="75" s="1"/>
  <c r="E358" i="75"/>
  <c r="H358" i="75" s="1"/>
  <c r="E359" i="75"/>
  <c r="H359" i="75" s="1"/>
  <c r="E360" i="75"/>
  <c r="H360" i="75" s="1"/>
  <c r="E361" i="75"/>
  <c r="H361" i="75" s="1"/>
  <c r="E362" i="75"/>
  <c r="H362" i="75" s="1"/>
  <c r="E363" i="75"/>
  <c r="H363" i="75" s="1"/>
  <c r="E364" i="75"/>
  <c r="H364" i="75" s="1"/>
  <c r="E365" i="75"/>
  <c r="H365" i="75" s="1"/>
  <c r="E366" i="75"/>
  <c r="H366" i="75" s="1"/>
  <c r="E367" i="75"/>
  <c r="H367" i="75" s="1"/>
  <c r="E368" i="75"/>
  <c r="H368" i="75" s="1"/>
  <c r="E369" i="75"/>
  <c r="H369" i="75" s="1"/>
  <c r="E370" i="75"/>
  <c r="H370" i="75" s="1"/>
  <c r="E371" i="75"/>
  <c r="H371" i="75" s="1"/>
  <c r="E372" i="75"/>
  <c r="H372" i="75" s="1"/>
  <c r="E373" i="75"/>
  <c r="H373" i="75" s="1"/>
  <c r="E374" i="75"/>
  <c r="H374" i="75" s="1"/>
  <c r="E375" i="75"/>
  <c r="H375" i="75" s="1"/>
  <c r="E376" i="75"/>
  <c r="H376" i="75" s="1"/>
  <c r="E377" i="75"/>
  <c r="H377" i="75" s="1"/>
  <c r="E378" i="75"/>
  <c r="H378" i="75" s="1"/>
  <c r="E379" i="75"/>
  <c r="H379" i="75" s="1"/>
  <c r="E380" i="75"/>
  <c r="H380" i="75" s="1"/>
  <c r="E381" i="75"/>
  <c r="H381" i="75" s="1"/>
  <c r="E382" i="75"/>
  <c r="H382" i="75" s="1"/>
  <c r="E383" i="75"/>
  <c r="H383" i="75" s="1"/>
  <c r="E384" i="75"/>
  <c r="H384" i="75" s="1"/>
  <c r="E385" i="75"/>
  <c r="H385" i="75" s="1"/>
  <c r="E386" i="75"/>
  <c r="H386" i="75" s="1"/>
  <c r="E387" i="75"/>
  <c r="H387" i="75" s="1"/>
  <c r="E388" i="75"/>
  <c r="H388" i="75" s="1"/>
  <c r="E389" i="75"/>
  <c r="H389" i="75" s="1"/>
  <c r="E390" i="75"/>
  <c r="H390" i="75" s="1"/>
  <c r="E391" i="75"/>
  <c r="H391" i="75" s="1"/>
  <c r="E392" i="75"/>
  <c r="H392" i="75" s="1"/>
  <c r="E393" i="75"/>
  <c r="H393" i="75" s="1"/>
  <c r="E394" i="75"/>
  <c r="H394" i="75" s="1"/>
  <c r="E395" i="75"/>
  <c r="H395" i="75" s="1"/>
  <c r="E396" i="75"/>
  <c r="H396" i="75" s="1"/>
  <c r="E397" i="75"/>
  <c r="H397" i="75" s="1"/>
  <c r="E398" i="75"/>
  <c r="H398" i="75" s="1"/>
  <c r="E399" i="75"/>
  <c r="H399" i="75" s="1"/>
  <c r="E400" i="75"/>
  <c r="H400" i="75" s="1"/>
  <c r="E401" i="75"/>
  <c r="H401" i="75" s="1"/>
  <c r="E402" i="75"/>
  <c r="H402" i="75" s="1"/>
  <c r="E403" i="75"/>
  <c r="H403" i="75" s="1"/>
  <c r="E404" i="75"/>
  <c r="H404" i="75" s="1"/>
  <c r="E405" i="75"/>
  <c r="H405" i="75" s="1"/>
  <c r="E406" i="75"/>
  <c r="H406" i="75" s="1"/>
  <c r="E407" i="75"/>
  <c r="H407" i="75" s="1"/>
  <c r="E408" i="75"/>
  <c r="H408" i="75" s="1"/>
  <c r="E409" i="75"/>
  <c r="H409" i="75" s="1"/>
  <c r="E410" i="75"/>
  <c r="H410" i="75" s="1"/>
  <c r="E411" i="75"/>
  <c r="H411" i="75" s="1"/>
  <c r="E412" i="75"/>
  <c r="H412" i="75" s="1"/>
  <c r="E413" i="75"/>
  <c r="H413" i="75" s="1"/>
  <c r="E414" i="75"/>
  <c r="H414" i="75" s="1"/>
  <c r="E415" i="75"/>
  <c r="H415" i="75" s="1"/>
  <c r="E416" i="75"/>
  <c r="H416" i="75" s="1"/>
  <c r="E417" i="75"/>
  <c r="H417" i="75" s="1"/>
  <c r="E418" i="75"/>
  <c r="H418" i="75" s="1"/>
  <c r="E419" i="75"/>
  <c r="H419" i="75" s="1"/>
  <c r="E420" i="75"/>
  <c r="H420" i="75" s="1"/>
  <c r="E421" i="75"/>
  <c r="H421" i="75" s="1"/>
  <c r="E422" i="75"/>
  <c r="H422" i="75" s="1"/>
  <c r="E423" i="75"/>
  <c r="H423" i="75" s="1"/>
  <c r="E424" i="75"/>
  <c r="H424" i="75" s="1"/>
  <c r="E425" i="75"/>
  <c r="H425" i="75" s="1"/>
  <c r="E426" i="75"/>
  <c r="H426" i="75" s="1"/>
  <c r="E427" i="75"/>
  <c r="H427" i="75" s="1"/>
  <c r="E428" i="75"/>
  <c r="H428" i="75" s="1"/>
  <c r="E429" i="75"/>
  <c r="H429" i="75" s="1"/>
  <c r="E430" i="75"/>
  <c r="H430" i="75" s="1"/>
  <c r="E431" i="75"/>
  <c r="H431" i="75" s="1"/>
  <c r="E432" i="75"/>
  <c r="H432" i="75" s="1"/>
  <c r="E433" i="75"/>
  <c r="H433" i="75" s="1"/>
  <c r="E434" i="75"/>
  <c r="H434" i="75" s="1"/>
  <c r="E435" i="75"/>
  <c r="H435" i="75" s="1"/>
  <c r="E436" i="75"/>
  <c r="H436" i="75" s="1"/>
  <c r="E437" i="75"/>
  <c r="H437" i="75" s="1"/>
  <c r="E438" i="75"/>
  <c r="H438" i="75" s="1"/>
  <c r="E439" i="75"/>
  <c r="H439" i="75" s="1"/>
  <c r="E440" i="75"/>
  <c r="H440" i="75" s="1"/>
  <c r="E441" i="75"/>
  <c r="H441" i="75" s="1"/>
  <c r="E442" i="75"/>
  <c r="H442" i="75" s="1"/>
  <c r="E443" i="75"/>
  <c r="H443" i="75" s="1"/>
  <c r="E444" i="75"/>
  <c r="H444" i="75" s="1"/>
  <c r="E445" i="75"/>
  <c r="H445" i="75" s="1"/>
  <c r="E446" i="75"/>
  <c r="H446" i="75" s="1"/>
  <c r="E447" i="75"/>
  <c r="H447" i="75" s="1"/>
  <c r="E448" i="75"/>
  <c r="H448" i="75" s="1"/>
  <c r="E449" i="75"/>
  <c r="H449" i="75" s="1"/>
  <c r="E450" i="75"/>
  <c r="H450" i="75" s="1"/>
  <c r="E451" i="75"/>
  <c r="H451" i="75" s="1"/>
  <c r="E452" i="75"/>
  <c r="H452" i="75" s="1"/>
  <c r="E453" i="75"/>
  <c r="H453" i="75" s="1"/>
  <c r="E454" i="75"/>
  <c r="H454" i="75" s="1"/>
  <c r="E455" i="75"/>
  <c r="H455" i="75" s="1"/>
  <c r="E456" i="75"/>
  <c r="H456" i="75" s="1"/>
  <c r="E457" i="75"/>
  <c r="H457" i="75" s="1"/>
  <c r="E458" i="75"/>
  <c r="H458" i="75" s="1"/>
  <c r="E459" i="75"/>
  <c r="H459" i="75" s="1"/>
  <c r="E460" i="75"/>
  <c r="H460" i="75" s="1"/>
  <c r="E461" i="75"/>
  <c r="H461" i="75" s="1"/>
  <c r="E462" i="75"/>
  <c r="H462" i="75" s="1"/>
  <c r="E463" i="75"/>
  <c r="H463" i="75" s="1"/>
  <c r="E464" i="75"/>
  <c r="H464" i="75" s="1"/>
  <c r="E465" i="75"/>
  <c r="H465" i="75" s="1"/>
  <c r="E466" i="75"/>
  <c r="H466" i="75" s="1"/>
  <c r="E467" i="75"/>
  <c r="H467" i="75" s="1"/>
  <c r="E468" i="75"/>
  <c r="H468" i="75" s="1"/>
  <c r="E469" i="75"/>
  <c r="H469" i="75" s="1"/>
  <c r="E470" i="75"/>
  <c r="H470" i="75" s="1"/>
  <c r="E471" i="75"/>
  <c r="H471" i="75" s="1"/>
  <c r="E472" i="75"/>
  <c r="H472" i="75" s="1"/>
  <c r="E473" i="75"/>
  <c r="H473" i="75" s="1"/>
  <c r="E474" i="75"/>
  <c r="H474" i="75" s="1"/>
  <c r="E475" i="75"/>
  <c r="H475" i="75" s="1"/>
  <c r="E476" i="75"/>
  <c r="H476" i="75" s="1"/>
  <c r="E477" i="75"/>
  <c r="H477" i="75" s="1"/>
  <c r="E478" i="75"/>
  <c r="H478" i="75" s="1"/>
  <c r="E479" i="75"/>
  <c r="H479" i="75" s="1"/>
  <c r="E480" i="75"/>
  <c r="H480" i="75" s="1"/>
  <c r="E481" i="75"/>
  <c r="H481" i="75" s="1"/>
  <c r="E482" i="75"/>
  <c r="H482" i="75" s="1"/>
  <c r="E483" i="75"/>
  <c r="H483" i="75" s="1"/>
  <c r="E484" i="75"/>
  <c r="H484" i="75" s="1"/>
  <c r="E485" i="75"/>
  <c r="H485" i="75" s="1"/>
  <c r="E486" i="75"/>
  <c r="H486" i="75" s="1"/>
  <c r="E487" i="75"/>
  <c r="H487" i="75" s="1"/>
  <c r="E488" i="75"/>
  <c r="H488" i="75" s="1"/>
  <c r="E489" i="75"/>
  <c r="H489" i="75" s="1"/>
  <c r="E490" i="75"/>
  <c r="H490" i="75" s="1"/>
  <c r="E491" i="75"/>
  <c r="H491" i="75" s="1"/>
  <c r="E492" i="75"/>
  <c r="H492" i="75" s="1"/>
  <c r="E493" i="75"/>
  <c r="H493" i="75" s="1"/>
  <c r="E494" i="75"/>
  <c r="H494" i="75" s="1"/>
  <c r="E495" i="75"/>
  <c r="H495" i="75" s="1"/>
  <c r="E496" i="75"/>
  <c r="H496" i="75" s="1"/>
  <c r="E497" i="75"/>
  <c r="H497" i="75" s="1"/>
  <c r="E498" i="75"/>
  <c r="H498" i="75" s="1"/>
  <c r="E499" i="75"/>
  <c r="H499" i="75" s="1"/>
  <c r="E500" i="75"/>
  <c r="H500" i="75" s="1"/>
  <c r="E501" i="75"/>
  <c r="H501" i="75" s="1"/>
  <c r="E502" i="75"/>
  <c r="H502" i="75" s="1"/>
  <c r="E503" i="75"/>
  <c r="H503" i="75" s="1"/>
  <c r="E504" i="75"/>
  <c r="H504" i="75" s="1"/>
  <c r="E505" i="75"/>
  <c r="H505" i="75" s="1"/>
  <c r="E506" i="75"/>
  <c r="H506" i="75" s="1"/>
  <c r="E507" i="75"/>
  <c r="H507" i="75" s="1"/>
  <c r="E508" i="75"/>
  <c r="H508" i="75" s="1"/>
  <c r="E509" i="75"/>
  <c r="H509" i="75" s="1"/>
  <c r="E510" i="75"/>
  <c r="H510" i="75" s="1"/>
  <c r="E511" i="75"/>
  <c r="H511" i="75" s="1"/>
  <c r="E512" i="75"/>
  <c r="H512" i="75" s="1"/>
  <c r="E513" i="75"/>
  <c r="H513" i="75" s="1"/>
  <c r="E514" i="75"/>
  <c r="H514" i="75" s="1"/>
  <c r="E515" i="75"/>
  <c r="H515" i="75" s="1"/>
  <c r="E516" i="75"/>
  <c r="H516" i="75" s="1"/>
  <c r="E517" i="75"/>
  <c r="H517" i="75" s="1"/>
  <c r="E518" i="75"/>
  <c r="H518" i="75" s="1"/>
  <c r="E519" i="75"/>
  <c r="H519" i="75" s="1"/>
  <c r="E520" i="75"/>
  <c r="H520" i="75" s="1"/>
  <c r="E521" i="75"/>
  <c r="H521" i="75" s="1"/>
  <c r="E522" i="75"/>
  <c r="H522" i="75" s="1"/>
  <c r="E523" i="75"/>
  <c r="H523" i="75" s="1"/>
  <c r="E524" i="75"/>
  <c r="H524" i="75" s="1"/>
  <c r="E525" i="75"/>
  <c r="H525" i="75" s="1"/>
  <c r="E526" i="75"/>
  <c r="H526" i="75" s="1"/>
  <c r="E527" i="75"/>
  <c r="H527" i="75" s="1"/>
  <c r="E528" i="75"/>
  <c r="H528" i="75" s="1"/>
  <c r="E529" i="75"/>
  <c r="H529" i="75" s="1"/>
  <c r="E530" i="75"/>
  <c r="H530" i="75" s="1"/>
  <c r="E531" i="75"/>
  <c r="H531" i="75" s="1"/>
  <c r="E532" i="75"/>
  <c r="H532" i="75" s="1"/>
  <c r="E533" i="75"/>
  <c r="H533" i="75" s="1"/>
  <c r="E534" i="75"/>
  <c r="H534" i="75" s="1"/>
  <c r="E535" i="75"/>
  <c r="H535" i="75" s="1"/>
  <c r="E536" i="75"/>
  <c r="H536" i="75" s="1"/>
  <c r="E537" i="75"/>
  <c r="H537" i="75" s="1"/>
  <c r="E538" i="75"/>
  <c r="H538" i="75" s="1"/>
  <c r="E539" i="75"/>
  <c r="H539" i="75" s="1"/>
  <c r="E540" i="75"/>
  <c r="H540" i="75" s="1"/>
  <c r="E541" i="75"/>
  <c r="H541" i="75" s="1"/>
  <c r="E2" i="75"/>
  <c r="H2" i="75" s="1"/>
  <c r="A3" i="75"/>
  <c r="J3" i="75" s="1"/>
  <c r="A4" i="75"/>
  <c r="J4" i="75" s="1"/>
  <c r="A5" i="75"/>
  <c r="J5" i="75" s="1"/>
  <c r="A6" i="75"/>
  <c r="J6" i="75" s="1"/>
  <c r="A7" i="75"/>
  <c r="J7" i="75" s="1"/>
  <c r="A8" i="75"/>
  <c r="J8" i="75" s="1"/>
  <c r="A9" i="75"/>
  <c r="J9" i="75" s="1"/>
  <c r="A10" i="75"/>
  <c r="J10" i="75" s="1"/>
  <c r="A11" i="75"/>
  <c r="J11" i="75" s="1"/>
  <c r="A12" i="75"/>
  <c r="J12" i="75" s="1"/>
  <c r="A13" i="75"/>
  <c r="J13" i="75" s="1"/>
  <c r="C13" i="75"/>
  <c r="A14" i="75"/>
  <c r="J14" i="75" s="1"/>
  <c r="C14" i="75"/>
  <c r="A15" i="75"/>
  <c r="J15" i="75" s="1"/>
  <c r="C15" i="75"/>
  <c r="A16" i="75"/>
  <c r="J16" i="75" s="1"/>
  <c r="C16" i="75"/>
  <c r="A17" i="75"/>
  <c r="J17" i="75" s="1"/>
  <c r="C17" i="75"/>
  <c r="A18" i="75"/>
  <c r="J18" i="75" s="1"/>
  <c r="C18" i="75"/>
  <c r="A19" i="75"/>
  <c r="J19" i="75" s="1"/>
  <c r="C19" i="75"/>
  <c r="A20" i="75"/>
  <c r="J20" i="75" s="1"/>
  <c r="C20" i="75"/>
  <c r="A21" i="75"/>
  <c r="J21" i="75" s="1"/>
  <c r="C21" i="75"/>
  <c r="A22" i="75"/>
  <c r="J22" i="75" s="1"/>
  <c r="C22" i="75"/>
  <c r="A23" i="75"/>
  <c r="J23" i="75" s="1"/>
  <c r="C23" i="75"/>
  <c r="A24" i="75"/>
  <c r="J24" i="75" s="1"/>
  <c r="C24" i="75"/>
  <c r="A25" i="75"/>
  <c r="J25" i="75" s="1"/>
  <c r="C25" i="75"/>
  <c r="A26" i="75"/>
  <c r="J26" i="75" s="1"/>
  <c r="C26" i="75"/>
  <c r="A27" i="75"/>
  <c r="J27" i="75" s="1"/>
  <c r="C27" i="75"/>
  <c r="A28" i="75"/>
  <c r="J28" i="75" s="1"/>
  <c r="C28" i="75"/>
  <c r="A29" i="75"/>
  <c r="J29" i="75" s="1"/>
  <c r="C29" i="75"/>
  <c r="A30" i="75"/>
  <c r="J30" i="75" s="1"/>
  <c r="C30" i="75"/>
  <c r="A31" i="75"/>
  <c r="J31" i="75" s="1"/>
  <c r="C31" i="75"/>
  <c r="B1" i="75"/>
  <c r="C1" i="75"/>
  <c r="A1" i="75"/>
  <c r="A2" i="75"/>
  <c r="J2" i="75" s="1"/>
  <c r="C5" i="13"/>
  <c r="F5" i="13"/>
  <c r="C6" i="13"/>
  <c r="F6" i="13"/>
  <c r="C7" i="13"/>
  <c r="F7" i="13"/>
  <c r="C8" i="13"/>
  <c r="F8" i="13"/>
  <c r="C9" i="13"/>
  <c r="F9" i="13"/>
  <c r="C10" i="13"/>
  <c r="F10" i="13"/>
  <c r="C11" i="13"/>
  <c r="F11" i="13"/>
  <c r="C12" i="13"/>
  <c r="F12" i="13"/>
  <c r="C13" i="13"/>
  <c r="F13" i="13"/>
  <c r="C14" i="13"/>
  <c r="F14" i="13"/>
  <c r="C15" i="13"/>
  <c r="F15" i="13"/>
  <c r="C16" i="13"/>
  <c r="F16" i="13"/>
  <c r="C17" i="13"/>
  <c r="F17" i="13"/>
  <c r="C18" i="13"/>
  <c r="F18" i="13"/>
  <c r="C19" i="13"/>
  <c r="F19" i="13"/>
  <c r="C20" i="13"/>
  <c r="F20" i="13"/>
  <c r="C21" i="13"/>
  <c r="F21" i="13"/>
  <c r="C22" i="13"/>
  <c r="F22" i="13"/>
  <c r="C23" i="13"/>
  <c r="F23" i="13"/>
  <c r="C24" i="13"/>
  <c r="F24" i="13"/>
  <c r="C25" i="13"/>
  <c r="F25" i="13"/>
  <c r="C26" i="13"/>
  <c r="F26" i="13"/>
  <c r="C27" i="13"/>
  <c r="F27" i="13"/>
  <c r="C28" i="13"/>
  <c r="F28" i="13"/>
  <c r="C29" i="13"/>
  <c r="F29" i="13"/>
  <c r="C30" i="13"/>
  <c r="F30" i="13"/>
  <c r="C31" i="13"/>
  <c r="F31" i="13"/>
  <c r="C32" i="13"/>
  <c r="F32" i="13"/>
  <c r="C33" i="13"/>
  <c r="F33" i="13"/>
  <c r="F4" i="13"/>
  <c r="C4" i="13"/>
  <c r="I61" i="6" l="1"/>
  <c r="M25" i="6"/>
  <c r="J46" i="6"/>
  <c r="J9" i="6" s="1"/>
  <c r="R16" i="6"/>
  <c r="R27" i="6"/>
  <c r="V27" i="6" s="1"/>
  <c r="H7" i="6"/>
  <c r="L7" i="6" s="1"/>
  <c r="P7" i="6" s="1"/>
  <c r="T7" i="6" s="1"/>
  <c r="X7" i="6" s="1"/>
  <c r="AB7" i="6" s="1"/>
  <c r="AF7" i="6" s="1"/>
  <c r="T70" i="6"/>
  <c r="P33" i="6"/>
  <c r="L57" i="6"/>
  <c r="H20" i="6"/>
  <c r="O45" i="6"/>
  <c r="K8" i="6"/>
  <c r="M8" i="6" s="1"/>
  <c r="R61" i="6"/>
  <c r="N24" i="6"/>
  <c r="T65" i="6"/>
  <c r="P28" i="6"/>
  <c r="P48" i="6"/>
  <c r="L11" i="6"/>
  <c r="L49" i="6"/>
  <c r="H12" i="6"/>
  <c r="K68" i="6"/>
  <c r="G31" i="6"/>
  <c r="K50" i="6"/>
  <c r="G13" i="6"/>
  <c r="K48" i="6"/>
  <c r="G11" i="6"/>
  <c r="T53" i="6"/>
  <c r="P16" i="6"/>
  <c r="S64" i="6"/>
  <c r="O27" i="6"/>
  <c r="K46" i="6"/>
  <c r="G9" i="6"/>
  <c r="L52" i="6"/>
  <c r="H15" i="6"/>
  <c r="K47" i="6"/>
  <c r="G10" i="6"/>
  <c r="L67" i="6"/>
  <c r="H30" i="6"/>
  <c r="T54" i="6"/>
  <c r="P17" i="6"/>
  <c r="L68" i="6"/>
  <c r="H31" i="6"/>
  <c r="L60" i="6"/>
  <c r="H23" i="6"/>
  <c r="S65" i="6"/>
  <c r="O28" i="6"/>
  <c r="P46" i="6"/>
  <c r="L9" i="6"/>
  <c r="M28" i="6"/>
  <c r="L66" i="6"/>
  <c r="H29" i="6"/>
  <c r="K52" i="6"/>
  <c r="G15" i="6"/>
  <c r="S70" i="6"/>
  <c r="O33" i="6"/>
  <c r="L51" i="6"/>
  <c r="H14" i="6"/>
  <c r="T61" i="6"/>
  <c r="P24" i="6"/>
  <c r="T62" i="6"/>
  <c r="P25" i="6"/>
  <c r="N19" i="6"/>
  <c r="S62" i="6"/>
  <c r="O25" i="6"/>
  <c r="K57" i="6"/>
  <c r="G20" i="6"/>
  <c r="N7" i="6"/>
  <c r="S66" i="6"/>
  <c r="O29" i="6"/>
  <c r="T55" i="6"/>
  <c r="P18" i="6"/>
  <c r="K69" i="6"/>
  <c r="G32" i="6"/>
  <c r="I69" i="6"/>
  <c r="N28" i="6"/>
  <c r="R65" i="6"/>
  <c r="Q65" i="6"/>
  <c r="K58" i="6"/>
  <c r="G21" i="6"/>
  <c r="T45" i="6"/>
  <c r="P8" i="6"/>
  <c r="L69" i="6"/>
  <c r="H32" i="6"/>
  <c r="M17" i="6"/>
  <c r="O49" i="6"/>
  <c r="K12" i="6"/>
  <c r="N32" i="6"/>
  <c r="R69" i="6"/>
  <c r="T59" i="6"/>
  <c r="P22" i="6"/>
  <c r="L58" i="6"/>
  <c r="H21" i="6"/>
  <c r="K55" i="6"/>
  <c r="G18" i="6"/>
  <c r="G24" i="6"/>
  <c r="K24" i="6" s="1"/>
  <c r="M24" i="6" s="1"/>
  <c r="L56" i="6"/>
  <c r="H19" i="6"/>
  <c r="R68" i="6"/>
  <c r="N31" i="6"/>
  <c r="W67" i="6"/>
  <c r="AA67" i="6" s="1"/>
  <c r="AE67" i="6" s="1"/>
  <c r="S30" i="6"/>
  <c r="W59" i="6"/>
  <c r="AA59" i="6" s="1"/>
  <c r="AE59" i="6" s="1"/>
  <c r="S22" i="6"/>
  <c r="K63" i="6"/>
  <c r="G26" i="6"/>
  <c r="K60" i="6"/>
  <c r="G23" i="6"/>
  <c r="L64" i="6"/>
  <c r="H27" i="6"/>
  <c r="K51" i="6"/>
  <c r="G14" i="6"/>
  <c r="L50" i="6"/>
  <c r="H13" i="6"/>
  <c r="L47" i="6"/>
  <c r="H10" i="6"/>
  <c r="S54" i="6"/>
  <c r="O17" i="6"/>
  <c r="L63" i="6"/>
  <c r="H26" i="6"/>
  <c r="K56" i="6"/>
  <c r="G19" i="6"/>
  <c r="Z64" i="6"/>
  <c r="J55" i="6"/>
  <c r="J18" i="6" s="1"/>
  <c r="I55" i="6"/>
  <c r="K44" i="6"/>
  <c r="K7" i="6" s="1"/>
  <c r="I44" i="6"/>
  <c r="J50" i="6"/>
  <c r="J13" i="6" s="1"/>
  <c r="I50" i="6"/>
  <c r="M49" i="6"/>
  <c r="N49" i="6"/>
  <c r="N12" i="6" s="1"/>
  <c r="M45" i="6"/>
  <c r="N45" i="6"/>
  <c r="N8" i="6" s="1"/>
  <c r="M54" i="6"/>
  <c r="N54" i="6"/>
  <c r="N17" i="6" s="1"/>
  <c r="V53" i="6"/>
  <c r="L43" i="6"/>
  <c r="L6" i="6" s="1"/>
  <c r="M46" i="6"/>
  <c r="N46" i="6"/>
  <c r="N9" i="6" s="1"/>
  <c r="J59" i="6"/>
  <c r="J22" i="6" s="1"/>
  <c r="M22" i="6" s="1"/>
  <c r="I59" i="6"/>
  <c r="J66" i="6"/>
  <c r="J29" i="6" s="1"/>
  <c r="I66" i="6"/>
  <c r="N58" i="6"/>
  <c r="N21" i="6" s="1"/>
  <c r="I52" i="6"/>
  <c r="J52" i="6"/>
  <c r="J15" i="6" s="1"/>
  <c r="J48" i="6"/>
  <c r="J11" i="6" s="1"/>
  <c r="I48" i="6"/>
  <c r="R60" i="6"/>
  <c r="R23" i="6" s="1"/>
  <c r="I63" i="6"/>
  <c r="J63" i="6"/>
  <c r="J26" i="6" s="1"/>
  <c r="I43" i="6"/>
  <c r="J43" i="6"/>
  <c r="J6" i="6" s="1"/>
  <c r="I51" i="6"/>
  <c r="J51" i="6"/>
  <c r="J14" i="6" s="1"/>
  <c r="O61" i="6"/>
  <c r="M61" i="6"/>
  <c r="K53" i="6"/>
  <c r="K16" i="6" s="1"/>
  <c r="M16" i="6" s="1"/>
  <c r="I53" i="6"/>
  <c r="R56" i="6"/>
  <c r="R19" i="6" s="1"/>
  <c r="J70" i="6"/>
  <c r="J33" i="6" s="1"/>
  <c r="M33" i="6" s="1"/>
  <c r="I70" i="6"/>
  <c r="M62" i="6"/>
  <c r="N62" i="6"/>
  <c r="N25" i="6" s="1"/>
  <c r="I47" i="6"/>
  <c r="J47" i="6"/>
  <c r="J10" i="6" s="1"/>
  <c r="R67" i="6"/>
  <c r="R30" i="6" s="1"/>
  <c r="J57" i="6"/>
  <c r="J20" i="6" s="1"/>
  <c r="I57" i="6"/>
  <c r="K43" i="6"/>
  <c r="K6" i="6" s="1"/>
  <c r="C571" i="75"/>
  <c r="D31" i="75"/>
  <c r="C569" i="75"/>
  <c r="D29" i="75"/>
  <c r="C567" i="75"/>
  <c r="D27" i="75"/>
  <c r="C565" i="75"/>
  <c r="D25" i="75"/>
  <c r="C563" i="75"/>
  <c r="D23" i="75"/>
  <c r="C561" i="75"/>
  <c r="D21" i="75"/>
  <c r="C559" i="75"/>
  <c r="D19" i="75"/>
  <c r="C557" i="75"/>
  <c r="D17" i="75"/>
  <c r="C555" i="75"/>
  <c r="D15" i="75"/>
  <c r="C553" i="75"/>
  <c r="D13" i="75"/>
  <c r="C570" i="75"/>
  <c r="D30" i="75"/>
  <c r="C568" i="75"/>
  <c r="D28" i="75"/>
  <c r="C566" i="75"/>
  <c r="D26" i="75"/>
  <c r="C564" i="75"/>
  <c r="D24" i="75"/>
  <c r="C562" i="75"/>
  <c r="D22" i="75"/>
  <c r="C558" i="75"/>
  <c r="D18" i="75"/>
  <c r="C560" i="75"/>
  <c r="D20" i="75"/>
  <c r="C556" i="75"/>
  <c r="D16" i="75"/>
  <c r="C554" i="75"/>
  <c r="D14" i="75"/>
  <c r="A542" i="75"/>
  <c r="J542" i="75" s="1"/>
  <c r="I2" i="75"/>
  <c r="A549" i="75"/>
  <c r="J549" i="75" s="1"/>
  <c r="I9" i="75"/>
  <c r="A570" i="75"/>
  <c r="J570" i="75" s="1"/>
  <c r="I30" i="75"/>
  <c r="A566" i="75"/>
  <c r="J566" i="75" s="1"/>
  <c r="I26" i="75"/>
  <c r="A546" i="75"/>
  <c r="J546" i="75" s="1"/>
  <c r="I6" i="75"/>
  <c r="A565" i="75"/>
  <c r="J565" i="75" s="1"/>
  <c r="I25" i="75"/>
  <c r="A557" i="75"/>
  <c r="J557" i="75" s="1"/>
  <c r="I17" i="75"/>
  <c r="A562" i="75"/>
  <c r="J562" i="75" s="1"/>
  <c r="I22" i="75"/>
  <c r="A554" i="75"/>
  <c r="J554" i="75" s="1"/>
  <c r="I14" i="75"/>
  <c r="A569" i="75"/>
  <c r="J569" i="75" s="1"/>
  <c r="I29" i="75"/>
  <c r="A561" i="75"/>
  <c r="J561" i="75" s="1"/>
  <c r="I21" i="75"/>
  <c r="A553" i="75"/>
  <c r="J553" i="75" s="1"/>
  <c r="I13" i="75"/>
  <c r="A545" i="75"/>
  <c r="J545" i="75" s="1"/>
  <c r="I5" i="75"/>
  <c r="A558" i="75"/>
  <c r="J558" i="75" s="1"/>
  <c r="I18" i="75"/>
  <c r="A550" i="75"/>
  <c r="J550" i="75" s="1"/>
  <c r="I10" i="75"/>
  <c r="A571" i="75"/>
  <c r="J571" i="75" s="1"/>
  <c r="I31" i="75"/>
  <c r="A567" i="75"/>
  <c r="J567" i="75" s="1"/>
  <c r="I27" i="75"/>
  <c r="A563" i="75"/>
  <c r="J563" i="75" s="1"/>
  <c r="I23" i="75"/>
  <c r="A559" i="75"/>
  <c r="J559" i="75" s="1"/>
  <c r="I19" i="75"/>
  <c r="A555" i="75"/>
  <c r="J555" i="75" s="1"/>
  <c r="I15" i="75"/>
  <c r="A551" i="75"/>
  <c r="J551" i="75" s="1"/>
  <c r="I11" i="75"/>
  <c r="A547" i="75"/>
  <c r="J547" i="75" s="1"/>
  <c r="I7" i="75"/>
  <c r="A543" i="75"/>
  <c r="J543" i="75" s="1"/>
  <c r="I3" i="75"/>
  <c r="A568" i="75"/>
  <c r="J568" i="75" s="1"/>
  <c r="I28" i="75"/>
  <c r="A564" i="75"/>
  <c r="J564" i="75" s="1"/>
  <c r="I24" i="75"/>
  <c r="A560" i="75"/>
  <c r="J560" i="75" s="1"/>
  <c r="I20" i="75"/>
  <c r="A556" i="75"/>
  <c r="J556" i="75" s="1"/>
  <c r="I16" i="75"/>
  <c r="A552" i="75"/>
  <c r="J552" i="75" s="1"/>
  <c r="I12" i="75"/>
  <c r="A548" i="75"/>
  <c r="J548" i="75" s="1"/>
  <c r="I8" i="75"/>
  <c r="A544" i="75"/>
  <c r="J544" i="75" s="1"/>
  <c r="I4" i="75"/>
  <c r="Q25" i="6" l="1"/>
  <c r="W30" i="6"/>
  <c r="AA30" i="6" s="1"/>
  <c r="AE30" i="6" s="1"/>
  <c r="V16" i="6"/>
  <c r="M58" i="6"/>
  <c r="Q17" i="6"/>
  <c r="Z27" i="6"/>
  <c r="W22" i="6"/>
  <c r="AA22" i="6" s="1"/>
  <c r="AE22" i="6" s="1"/>
  <c r="Q28" i="6"/>
  <c r="M7" i="6"/>
  <c r="P63" i="6"/>
  <c r="L26" i="6"/>
  <c r="P47" i="6"/>
  <c r="L10" i="6"/>
  <c r="O51" i="6"/>
  <c r="K14" i="6"/>
  <c r="O60" i="6"/>
  <c r="K23" i="6"/>
  <c r="M60" i="6"/>
  <c r="V68" i="6"/>
  <c r="R31" i="6"/>
  <c r="P58" i="6"/>
  <c r="L21" i="6"/>
  <c r="P69" i="6"/>
  <c r="L32" i="6"/>
  <c r="T46" i="6"/>
  <c r="P9" i="6"/>
  <c r="P60" i="6"/>
  <c r="L23" i="6"/>
  <c r="O48" i="6"/>
  <c r="K11" i="6"/>
  <c r="M11" i="6" s="1"/>
  <c r="O68" i="6"/>
  <c r="K31" i="6"/>
  <c r="M68" i="6"/>
  <c r="T48" i="6"/>
  <c r="P11" i="6"/>
  <c r="V61" i="6"/>
  <c r="R24" i="6"/>
  <c r="X70" i="6"/>
  <c r="AB70" i="6" s="1"/>
  <c r="AF70" i="6" s="1"/>
  <c r="T33" i="6"/>
  <c r="R28" i="6"/>
  <c r="V65" i="6"/>
  <c r="U65" i="6"/>
  <c r="O69" i="6"/>
  <c r="K32" i="6"/>
  <c r="M32" i="6" s="1"/>
  <c r="M69" i="6"/>
  <c r="W66" i="6"/>
  <c r="S29" i="6"/>
  <c r="X61" i="6"/>
  <c r="AB61" i="6" s="1"/>
  <c r="AF61" i="6" s="1"/>
  <c r="T24" i="6"/>
  <c r="W70" i="6"/>
  <c r="AA70" i="6" s="1"/>
  <c r="AE70" i="6" s="1"/>
  <c r="S33" i="6"/>
  <c r="W33" i="6" s="1"/>
  <c r="AA33" i="6" s="1"/>
  <c r="AE33" i="6" s="1"/>
  <c r="P66" i="6"/>
  <c r="L29" i="6"/>
  <c r="M29" i="6" s="1"/>
  <c r="X54" i="6"/>
  <c r="AB54" i="6" s="1"/>
  <c r="AF54" i="6" s="1"/>
  <c r="T17" i="6"/>
  <c r="X17" i="6" s="1"/>
  <c r="AB17" i="6" s="1"/>
  <c r="AF17" i="6" s="1"/>
  <c r="O47" i="6"/>
  <c r="K10" i="6"/>
  <c r="M10" i="6" s="1"/>
  <c r="O46" i="6"/>
  <c r="K9" i="6"/>
  <c r="M9" i="6" s="1"/>
  <c r="X53" i="6"/>
  <c r="AB53" i="6" s="1"/>
  <c r="AF53" i="6" s="1"/>
  <c r="T16" i="6"/>
  <c r="P57" i="6"/>
  <c r="L20" i="6"/>
  <c r="O56" i="6"/>
  <c r="K19" i="6"/>
  <c r="M56" i="6"/>
  <c r="W54" i="6"/>
  <c r="AA54" i="6" s="1"/>
  <c r="AE54" i="6" s="1"/>
  <c r="S17" i="6"/>
  <c r="P50" i="6"/>
  <c r="L13" i="6"/>
  <c r="P64" i="6"/>
  <c r="L27" i="6"/>
  <c r="M27" i="6" s="1"/>
  <c r="M64" i="6"/>
  <c r="O63" i="6"/>
  <c r="K26" i="6"/>
  <c r="M26" i="6" s="1"/>
  <c r="P56" i="6"/>
  <c r="L19" i="6"/>
  <c r="O55" i="6"/>
  <c r="K18" i="6"/>
  <c r="M18" i="6" s="1"/>
  <c r="X59" i="6"/>
  <c r="AB59" i="6" s="1"/>
  <c r="AF59" i="6" s="1"/>
  <c r="T22" i="6"/>
  <c r="X45" i="6"/>
  <c r="AB45" i="6" s="1"/>
  <c r="AF45" i="6" s="1"/>
  <c r="T8" i="6"/>
  <c r="X8" i="6" s="1"/>
  <c r="AB8" i="6" s="1"/>
  <c r="AF8" i="6" s="1"/>
  <c r="R7" i="6"/>
  <c r="W62" i="6"/>
  <c r="AA62" i="6" s="1"/>
  <c r="AE62" i="6" s="1"/>
  <c r="S25" i="6"/>
  <c r="W65" i="6"/>
  <c r="AA65" i="6" s="1"/>
  <c r="AE65" i="6" s="1"/>
  <c r="S28" i="6"/>
  <c r="P68" i="6"/>
  <c r="L31" i="6"/>
  <c r="O50" i="6"/>
  <c r="K13" i="6"/>
  <c r="M13" i="6" s="1"/>
  <c r="P49" i="6"/>
  <c r="L12" i="6"/>
  <c r="M12" i="6" s="1"/>
  <c r="X65" i="6"/>
  <c r="AB65" i="6" s="1"/>
  <c r="AF65" i="6" s="1"/>
  <c r="T28" i="6"/>
  <c r="O24" i="6"/>
  <c r="R32" i="6"/>
  <c r="V69" i="6"/>
  <c r="S49" i="6"/>
  <c r="O12" i="6"/>
  <c r="O58" i="6"/>
  <c r="K21" i="6"/>
  <c r="X55" i="6"/>
  <c r="T18" i="6"/>
  <c r="O57" i="6"/>
  <c r="K20" i="6"/>
  <c r="M20" i="6" s="1"/>
  <c r="X62" i="6"/>
  <c r="AB62" i="6" s="1"/>
  <c r="AF62" i="6" s="1"/>
  <c r="T25" i="6"/>
  <c r="P51" i="6"/>
  <c r="L14" i="6"/>
  <c r="O52" i="6"/>
  <c r="K15" i="6"/>
  <c r="P67" i="6"/>
  <c r="L30" i="6"/>
  <c r="M30" i="6" s="1"/>
  <c r="M67" i="6"/>
  <c r="P52" i="6"/>
  <c r="L15" i="6"/>
  <c r="W64" i="6"/>
  <c r="S27" i="6"/>
  <c r="Q24" i="6"/>
  <c r="S45" i="6"/>
  <c r="O8" i="6"/>
  <c r="Q8" i="6" s="1"/>
  <c r="M6" i="6"/>
  <c r="V67" i="6"/>
  <c r="V30" i="6" s="1"/>
  <c r="O53" i="6"/>
  <c r="O16" i="6" s="1"/>
  <c r="Q16" i="6" s="1"/>
  <c r="M53" i="6"/>
  <c r="N66" i="6"/>
  <c r="N29" i="6" s="1"/>
  <c r="M66" i="6"/>
  <c r="P43" i="6"/>
  <c r="P6" i="6" s="1"/>
  <c r="Q54" i="6"/>
  <c r="R54" i="6"/>
  <c r="R17" i="6" s="1"/>
  <c r="AD64" i="6"/>
  <c r="O43" i="6"/>
  <c r="O6" i="6" s="1"/>
  <c r="N47" i="6"/>
  <c r="N10" i="6" s="1"/>
  <c r="M47" i="6"/>
  <c r="V56" i="6"/>
  <c r="V19" i="6" s="1"/>
  <c r="M43" i="6"/>
  <c r="N43" i="6"/>
  <c r="N6" i="6" s="1"/>
  <c r="M63" i="6"/>
  <c r="N63" i="6"/>
  <c r="N26" i="6" s="1"/>
  <c r="Q58" i="6"/>
  <c r="R58" i="6"/>
  <c r="R21" i="6" s="1"/>
  <c r="Q46" i="6"/>
  <c r="R46" i="6"/>
  <c r="R9" i="6" s="1"/>
  <c r="O44" i="6"/>
  <c r="O7" i="6" s="1"/>
  <c r="M44" i="6"/>
  <c r="M70" i="6"/>
  <c r="N70" i="6"/>
  <c r="N33" i="6" s="1"/>
  <c r="Q33" i="6" s="1"/>
  <c r="Q61" i="6"/>
  <c r="S61" i="6"/>
  <c r="S24" i="6" s="1"/>
  <c r="N48" i="6"/>
  <c r="N11" i="6" s="1"/>
  <c r="M48" i="6"/>
  <c r="M59" i="6"/>
  <c r="N59" i="6"/>
  <c r="N22" i="6" s="1"/>
  <c r="Q22" i="6" s="1"/>
  <c r="Q45" i="6"/>
  <c r="R45" i="6"/>
  <c r="R8" i="6" s="1"/>
  <c r="Z53" i="6"/>
  <c r="Z16" i="6" s="1"/>
  <c r="R49" i="6"/>
  <c r="R12" i="6" s="1"/>
  <c r="N57" i="6"/>
  <c r="N20" i="6" s="1"/>
  <c r="M57" i="6"/>
  <c r="Q62" i="6"/>
  <c r="R62" i="6"/>
  <c r="R25" i="6" s="1"/>
  <c r="N51" i="6"/>
  <c r="N14" i="6" s="1"/>
  <c r="M51" i="6"/>
  <c r="V60" i="6"/>
  <c r="V23" i="6" s="1"/>
  <c r="M52" i="6"/>
  <c r="N52" i="6"/>
  <c r="N15" i="6" s="1"/>
  <c r="M50" i="6"/>
  <c r="N50" i="6"/>
  <c r="N13" i="6" s="1"/>
  <c r="M55" i="6"/>
  <c r="N55" i="6"/>
  <c r="N18" i="6" s="1"/>
  <c r="C1096" i="75"/>
  <c r="D556" i="75"/>
  <c r="C1098" i="75"/>
  <c r="D558" i="75"/>
  <c r="C1104" i="75"/>
  <c r="D564" i="75"/>
  <c r="C1108" i="75"/>
  <c r="D568" i="75"/>
  <c r="C1093" i="75"/>
  <c r="D553" i="75"/>
  <c r="C1097" i="75"/>
  <c r="D557" i="75"/>
  <c r="C1101" i="75"/>
  <c r="D561" i="75"/>
  <c r="C1105" i="75"/>
  <c r="D565" i="75"/>
  <c r="C1109" i="75"/>
  <c r="D569" i="75"/>
  <c r="C1094" i="75"/>
  <c r="D554" i="75"/>
  <c r="C1100" i="75"/>
  <c r="D560" i="75"/>
  <c r="C1102" i="75"/>
  <c r="D562" i="75"/>
  <c r="C1106" i="75"/>
  <c r="D566" i="75"/>
  <c r="C1110" i="75"/>
  <c r="D570" i="75"/>
  <c r="C1095" i="75"/>
  <c r="D555" i="75"/>
  <c r="C1099" i="75"/>
  <c r="D559" i="75"/>
  <c r="C1103" i="75"/>
  <c r="D563" i="75"/>
  <c r="C1107" i="75"/>
  <c r="D567" i="75"/>
  <c r="C1111" i="75"/>
  <c r="D571" i="75"/>
  <c r="A1084" i="75"/>
  <c r="J1084" i="75" s="1"/>
  <c r="I544" i="75"/>
  <c r="A1100" i="75"/>
  <c r="J1100" i="75" s="1"/>
  <c r="I560" i="75"/>
  <c r="A1096" i="75"/>
  <c r="J1096" i="75" s="1"/>
  <c r="I556" i="75"/>
  <c r="A1083" i="75"/>
  <c r="J1083" i="75" s="1"/>
  <c r="I543" i="75"/>
  <c r="A1099" i="75"/>
  <c r="J1099" i="75" s="1"/>
  <c r="I559" i="75"/>
  <c r="A1095" i="75"/>
  <c r="J1095" i="75" s="1"/>
  <c r="I555" i="75"/>
  <c r="A1111" i="75"/>
  <c r="J1111" i="75" s="1"/>
  <c r="I571" i="75"/>
  <c r="A1092" i="75"/>
  <c r="J1092" i="75" s="1"/>
  <c r="I552" i="75"/>
  <c r="A1108" i="75"/>
  <c r="J1108" i="75" s="1"/>
  <c r="I568" i="75"/>
  <c r="A1088" i="75"/>
  <c r="J1088" i="75" s="1"/>
  <c r="I548" i="75"/>
  <c r="A1104" i="75"/>
  <c r="J1104" i="75" s="1"/>
  <c r="I564" i="75"/>
  <c r="A1091" i="75"/>
  <c r="J1091" i="75" s="1"/>
  <c r="I551" i="75"/>
  <c r="A1107" i="75"/>
  <c r="J1107" i="75" s="1"/>
  <c r="I567" i="75"/>
  <c r="A1087" i="75"/>
  <c r="J1087" i="75" s="1"/>
  <c r="I547" i="75"/>
  <c r="A1103" i="75"/>
  <c r="J1103" i="75" s="1"/>
  <c r="I563" i="75"/>
  <c r="A1090" i="75"/>
  <c r="J1090" i="75" s="1"/>
  <c r="I550" i="75"/>
  <c r="A1085" i="75"/>
  <c r="J1085" i="75" s="1"/>
  <c r="I545" i="75"/>
  <c r="A1109" i="75"/>
  <c r="J1109" i="75" s="1"/>
  <c r="I569" i="75"/>
  <c r="A1102" i="75"/>
  <c r="J1102" i="75" s="1"/>
  <c r="I562" i="75"/>
  <c r="A1094" i="75"/>
  <c r="J1094" i="75" s="1"/>
  <c r="I554" i="75"/>
  <c r="A1110" i="75"/>
  <c r="J1110" i="75" s="1"/>
  <c r="I570" i="75"/>
  <c r="A1101" i="75"/>
  <c r="J1101" i="75" s="1"/>
  <c r="I561" i="75"/>
  <c r="A1105" i="75"/>
  <c r="J1105" i="75" s="1"/>
  <c r="I565" i="75"/>
  <c r="A1106" i="75"/>
  <c r="J1106" i="75" s="1"/>
  <c r="I566" i="75"/>
  <c r="A1098" i="75"/>
  <c r="J1098" i="75" s="1"/>
  <c r="I558" i="75"/>
  <c r="A1093" i="75"/>
  <c r="J1093" i="75" s="1"/>
  <c r="I553" i="75"/>
  <c r="A1097" i="75"/>
  <c r="J1097" i="75" s="1"/>
  <c r="I557" i="75"/>
  <c r="A1086" i="75"/>
  <c r="J1086" i="75" s="1"/>
  <c r="I546" i="75"/>
  <c r="A1089" i="75"/>
  <c r="J1089" i="75" s="1"/>
  <c r="I549" i="75"/>
  <c r="A1082" i="75"/>
  <c r="J1082" i="75" s="1"/>
  <c r="I542" i="75"/>
  <c r="B539" i="68"/>
  <c r="B539" i="75" s="1"/>
  <c r="B540" i="68"/>
  <c r="B540" i="75" s="1"/>
  <c r="B541" i="68"/>
  <c r="B541" i="75" s="1"/>
  <c r="B533" i="68"/>
  <c r="B533" i="75" s="1"/>
  <c r="B534" i="68"/>
  <c r="B534" i="75" s="1"/>
  <c r="B535" i="68"/>
  <c r="B535" i="75" s="1"/>
  <c r="B536" i="68"/>
  <c r="B536" i="75" s="1"/>
  <c r="B537" i="68"/>
  <c r="B537" i="75" s="1"/>
  <c r="B538" i="68"/>
  <c r="B538" i="75" s="1"/>
  <c r="B522" i="68"/>
  <c r="B522" i="75" s="1"/>
  <c r="B1062" i="75" s="1"/>
  <c r="B1602" i="75" s="1"/>
  <c r="B2142" i="75" s="1"/>
  <c r="B2682" i="75" s="1"/>
  <c r="B3222" i="75" s="1"/>
  <c r="B3762" i="75" s="1"/>
  <c r="B4302" i="75" s="1"/>
  <c r="B4842" i="75" s="1"/>
  <c r="B5382" i="75" s="1"/>
  <c r="B5922" i="75" s="1"/>
  <c r="B6462" i="75" s="1"/>
  <c r="B7002" i="75" s="1"/>
  <c r="B7542" i="75" s="1"/>
  <c r="B523" i="68"/>
  <c r="B523" i="75" s="1"/>
  <c r="B524" i="68"/>
  <c r="B524" i="75" s="1"/>
  <c r="B525" i="68"/>
  <c r="B525" i="75" s="1"/>
  <c r="B526" i="68"/>
  <c r="B526" i="75" s="1"/>
  <c r="B527" i="68"/>
  <c r="B527" i="75" s="1"/>
  <c r="B528" i="68"/>
  <c r="B528" i="75" s="1"/>
  <c r="B529" i="68"/>
  <c r="B529" i="75" s="1"/>
  <c r="B530" i="68"/>
  <c r="B530" i="75" s="1"/>
  <c r="B531" i="68"/>
  <c r="B531" i="75" s="1"/>
  <c r="B532" i="68"/>
  <c r="B532" i="75" s="1"/>
  <c r="B508" i="68"/>
  <c r="B508" i="75" s="1"/>
  <c r="B509" i="68"/>
  <c r="B509" i="75" s="1"/>
  <c r="B510" i="68"/>
  <c r="B510" i="75" s="1"/>
  <c r="B511" i="68"/>
  <c r="B511" i="75" s="1"/>
  <c r="B512" i="68"/>
  <c r="B512" i="75" s="1"/>
  <c r="B1052" i="75" s="1"/>
  <c r="B1592" i="75" s="1"/>
  <c r="B2132" i="75" s="1"/>
  <c r="B2672" i="75" s="1"/>
  <c r="B3212" i="75" s="1"/>
  <c r="B3752" i="75" s="1"/>
  <c r="B4292" i="75" s="1"/>
  <c r="B4832" i="75" s="1"/>
  <c r="B5372" i="75" s="1"/>
  <c r="B5912" i="75" s="1"/>
  <c r="B6452" i="75" s="1"/>
  <c r="B6992" i="75" s="1"/>
  <c r="B7532" i="75" s="1"/>
  <c r="B513" i="68"/>
  <c r="B513" i="75" s="1"/>
  <c r="B1053" i="75" s="1"/>
  <c r="B1593" i="75" s="1"/>
  <c r="B2133" i="75" s="1"/>
  <c r="B2673" i="75" s="1"/>
  <c r="B3213" i="75" s="1"/>
  <c r="B3753" i="75" s="1"/>
  <c r="B4293" i="75" s="1"/>
  <c r="B4833" i="75" s="1"/>
  <c r="B5373" i="75" s="1"/>
  <c r="B5913" i="75" s="1"/>
  <c r="B6453" i="75" s="1"/>
  <c r="B6993" i="75" s="1"/>
  <c r="B7533" i="75" s="1"/>
  <c r="B514" i="68"/>
  <c r="B514" i="75" s="1"/>
  <c r="B1054" i="75" s="1"/>
  <c r="B1594" i="75" s="1"/>
  <c r="B2134" i="75" s="1"/>
  <c r="B2674" i="75" s="1"/>
  <c r="B3214" i="75" s="1"/>
  <c r="B3754" i="75" s="1"/>
  <c r="B4294" i="75" s="1"/>
  <c r="B4834" i="75" s="1"/>
  <c r="B5374" i="75" s="1"/>
  <c r="B5914" i="75" s="1"/>
  <c r="B6454" i="75" s="1"/>
  <c r="B6994" i="75" s="1"/>
  <c r="B7534" i="75" s="1"/>
  <c r="B515" i="68"/>
  <c r="B515" i="75" s="1"/>
  <c r="B1055" i="75" s="1"/>
  <c r="B1595" i="75" s="1"/>
  <c r="B2135" i="75" s="1"/>
  <c r="B2675" i="75" s="1"/>
  <c r="B3215" i="75" s="1"/>
  <c r="B3755" i="75" s="1"/>
  <c r="B4295" i="75" s="1"/>
  <c r="B4835" i="75" s="1"/>
  <c r="B5375" i="75" s="1"/>
  <c r="B5915" i="75" s="1"/>
  <c r="B6455" i="75" s="1"/>
  <c r="B6995" i="75" s="1"/>
  <c r="B7535" i="75" s="1"/>
  <c r="B516" i="68"/>
  <c r="B516" i="75" s="1"/>
  <c r="B1056" i="75" s="1"/>
  <c r="B1596" i="75" s="1"/>
  <c r="B2136" i="75" s="1"/>
  <c r="B2676" i="75" s="1"/>
  <c r="B3216" i="75" s="1"/>
  <c r="B3756" i="75" s="1"/>
  <c r="B4296" i="75" s="1"/>
  <c r="B4836" i="75" s="1"/>
  <c r="B5376" i="75" s="1"/>
  <c r="B5916" i="75" s="1"/>
  <c r="B6456" i="75" s="1"/>
  <c r="B6996" i="75" s="1"/>
  <c r="B7536" i="75" s="1"/>
  <c r="B517" i="68"/>
  <c r="B517" i="75" s="1"/>
  <c r="B1057" i="75" s="1"/>
  <c r="B1597" i="75" s="1"/>
  <c r="B2137" i="75" s="1"/>
  <c r="B2677" i="75" s="1"/>
  <c r="B3217" i="75" s="1"/>
  <c r="B3757" i="75" s="1"/>
  <c r="B4297" i="75" s="1"/>
  <c r="B4837" i="75" s="1"/>
  <c r="B5377" i="75" s="1"/>
  <c r="B5917" i="75" s="1"/>
  <c r="B6457" i="75" s="1"/>
  <c r="B6997" i="75" s="1"/>
  <c r="B7537" i="75" s="1"/>
  <c r="B518" i="68"/>
  <c r="B518" i="75" s="1"/>
  <c r="B1058" i="75" s="1"/>
  <c r="B1598" i="75" s="1"/>
  <c r="B2138" i="75" s="1"/>
  <c r="B2678" i="75" s="1"/>
  <c r="B3218" i="75" s="1"/>
  <c r="B3758" i="75" s="1"/>
  <c r="B4298" i="75" s="1"/>
  <c r="B4838" i="75" s="1"/>
  <c r="B5378" i="75" s="1"/>
  <c r="B5918" i="75" s="1"/>
  <c r="B6458" i="75" s="1"/>
  <c r="B6998" i="75" s="1"/>
  <c r="B7538" i="75" s="1"/>
  <c r="B519" i="68"/>
  <c r="B519" i="75" s="1"/>
  <c r="B1059" i="75" s="1"/>
  <c r="B1599" i="75" s="1"/>
  <c r="B2139" i="75" s="1"/>
  <c r="B2679" i="75" s="1"/>
  <c r="B3219" i="75" s="1"/>
  <c r="B3759" i="75" s="1"/>
  <c r="B4299" i="75" s="1"/>
  <c r="B4839" i="75" s="1"/>
  <c r="B5379" i="75" s="1"/>
  <c r="B5919" i="75" s="1"/>
  <c r="B6459" i="75" s="1"/>
  <c r="B6999" i="75" s="1"/>
  <c r="B7539" i="75" s="1"/>
  <c r="B520" i="68"/>
  <c r="B520" i="75" s="1"/>
  <c r="B1060" i="75" s="1"/>
  <c r="B1600" i="75" s="1"/>
  <c r="B2140" i="75" s="1"/>
  <c r="B2680" i="75" s="1"/>
  <c r="B3220" i="75" s="1"/>
  <c r="B3760" i="75" s="1"/>
  <c r="B4300" i="75" s="1"/>
  <c r="B4840" i="75" s="1"/>
  <c r="B5380" i="75" s="1"/>
  <c r="B5920" i="75" s="1"/>
  <c r="B6460" i="75" s="1"/>
  <c r="B7000" i="75" s="1"/>
  <c r="B7540" i="75" s="1"/>
  <c r="B521" i="68"/>
  <c r="B521" i="75" s="1"/>
  <c r="B1061" i="75" s="1"/>
  <c r="B1601" i="75" s="1"/>
  <c r="B2141" i="75" s="1"/>
  <c r="B2681" i="75" s="1"/>
  <c r="B3221" i="75" s="1"/>
  <c r="B3761" i="75" s="1"/>
  <c r="B4301" i="75" s="1"/>
  <c r="B4841" i="75" s="1"/>
  <c r="B5381" i="75" s="1"/>
  <c r="B5921" i="75" s="1"/>
  <c r="B6461" i="75" s="1"/>
  <c r="B7001" i="75" s="1"/>
  <c r="B7541" i="75" s="1"/>
  <c r="B479" i="68"/>
  <c r="B479" i="75" s="1"/>
  <c r="B480" i="68"/>
  <c r="B480" i="75" s="1"/>
  <c r="B481" i="68"/>
  <c r="B481" i="75" s="1"/>
  <c r="B482" i="68"/>
  <c r="B482" i="75" s="1"/>
  <c r="B1022" i="75" s="1"/>
  <c r="B1562" i="75" s="1"/>
  <c r="B2102" i="75" s="1"/>
  <c r="B2642" i="75" s="1"/>
  <c r="B3182" i="75" s="1"/>
  <c r="B3722" i="75" s="1"/>
  <c r="B4262" i="75" s="1"/>
  <c r="B4802" i="75" s="1"/>
  <c r="B5342" i="75" s="1"/>
  <c r="B5882" i="75" s="1"/>
  <c r="B6422" i="75" s="1"/>
  <c r="B6962" i="75" s="1"/>
  <c r="B7502" i="75" s="1"/>
  <c r="B483" i="68"/>
  <c r="B483" i="75" s="1"/>
  <c r="B1023" i="75" s="1"/>
  <c r="B1563" i="75" s="1"/>
  <c r="B2103" i="75" s="1"/>
  <c r="B2643" i="75" s="1"/>
  <c r="B3183" i="75" s="1"/>
  <c r="B3723" i="75" s="1"/>
  <c r="B4263" i="75" s="1"/>
  <c r="B4803" i="75" s="1"/>
  <c r="B5343" i="75" s="1"/>
  <c r="B5883" i="75" s="1"/>
  <c r="B6423" i="75" s="1"/>
  <c r="B6963" i="75" s="1"/>
  <c r="B7503" i="75" s="1"/>
  <c r="B484" i="68"/>
  <c r="B484" i="75" s="1"/>
  <c r="B1024" i="75" s="1"/>
  <c r="B1564" i="75" s="1"/>
  <c r="B2104" i="75" s="1"/>
  <c r="B2644" i="75" s="1"/>
  <c r="B3184" i="75" s="1"/>
  <c r="B3724" i="75" s="1"/>
  <c r="B4264" i="75" s="1"/>
  <c r="B4804" i="75" s="1"/>
  <c r="B5344" i="75" s="1"/>
  <c r="B5884" i="75" s="1"/>
  <c r="B6424" i="75" s="1"/>
  <c r="B6964" i="75" s="1"/>
  <c r="B7504" i="75" s="1"/>
  <c r="B485" i="68"/>
  <c r="B485" i="75" s="1"/>
  <c r="B1025" i="75" s="1"/>
  <c r="B1565" i="75" s="1"/>
  <c r="B2105" i="75" s="1"/>
  <c r="B2645" i="75" s="1"/>
  <c r="B3185" i="75" s="1"/>
  <c r="B3725" i="75" s="1"/>
  <c r="B4265" i="75" s="1"/>
  <c r="B4805" i="75" s="1"/>
  <c r="B5345" i="75" s="1"/>
  <c r="B5885" i="75" s="1"/>
  <c r="B6425" i="75" s="1"/>
  <c r="B6965" i="75" s="1"/>
  <c r="B7505" i="75" s="1"/>
  <c r="B486" i="68"/>
  <c r="B486" i="75" s="1"/>
  <c r="B1026" i="75" s="1"/>
  <c r="B1566" i="75" s="1"/>
  <c r="B2106" i="75" s="1"/>
  <c r="B2646" i="75" s="1"/>
  <c r="B3186" i="75" s="1"/>
  <c r="B3726" i="75" s="1"/>
  <c r="B4266" i="75" s="1"/>
  <c r="B4806" i="75" s="1"/>
  <c r="B5346" i="75" s="1"/>
  <c r="B5886" i="75" s="1"/>
  <c r="B6426" i="75" s="1"/>
  <c r="B6966" i="75" s="1"/>
  <c r="B7506" i="75" s="1"/>
  <c r="B487" i="68"/>
  <c r="B487" i="75" s="1"/>
  <c r="B1027" i="75" s="1"/>
  <c r="B1567" i="75" s="1"/>
  <c r="B2107" i="75" s="1"/>
  <c r="B2647" i="75" s="1"/>
  <c r="B3187" i="75" s="1"/>
  <c r="B3727" i="75" s="1"/>
  <c r="B4267" i="75" s="1"/>
  <c r="B4807" i="75" s="1"/>
  <c r="B5347" i="75" s="1"/>
  <c r="B5887" i="75" s="1"/>
  <c r="B6427" i="75" s="1"/>
  <c r="B6967" i="75" s="1"/>
  <c r="B7507" i="75" s="1"/>
  <c r="B488" i="68"/>
  <c r="B488" i="75" s="1"/>
  <c r="B1028" i="75" s="1"/>
  <c r="B1568" i="75" s="1"/>
  <c r="B2108" i="75" s="1"/>
  <c r="B2648" i="75" s="1"/>
  <c r="B3188" i="75" s="1"/>
  <c r="B3728" i="75" s="1"/>
  <c r="B4268" i="75" s="1"/>
  <c r="B4808" i="75" s="1"/>
  <c r="B5348" i="75" s="1"/>
  <c r="B5888" i="75" s="1"/>
  <c r="B6428" i="75" s="1"/>
  <c r="B6968" i="75" s="1"/>
  <c r="B7508" i="75" s="1"/>
  <c r="B489" i="68"/>
  <c r="B489" i="75" s="1"/>
  <c r="B1029" i="75" s="1"/>
  <c r="B1569" i="75" s="1"/>
  <c r="B2109" i="75" s="1"/>
  <c r="B2649" i="75" s="1"/>
  <c r="B3189" i="75" s="1"/>
  <c r="B3729" i="75" s="1"/>
  <c r="B4269" i="75" s="1"/>
  <c r="B4809" i="75" s="1"/>
  <c r="B5349" i="75" s="1"/>
  <c r="B5889" i="75" s="1"/>
  <c r="B6429" i="75" s="1"/>
  <c r="B6969" i="75" s="1"/>
  <c r="B7509" i="75" s="1"/>
  <c r="B490" i="68"/>
  <c r="B490" i="75" s="1"/>
  <c r="B1030" i="75" s="1"/>
  <c r="B1570" i="75" s="1"/>
  <c r="B2110" i="75" s="1"/>
  <c r="B2650" i="75" s="1"/>
  <c r="B3190" i="75" s="1"/>
  <c r="B3730" i="75" s="1"/>
  <c r="B4270" i="75" s="1"/>
  <c r="B4810" i="75" s="1"/>
  <c r="B5350" i="75" s="1"/>
  <c r="B5890" i="75" s="1"/>
  <c r="B6430" i="75" s="1"/>
  <c r="B6970" i="75" s="1"/>
  <c r="B7510" i="75" s="1"/>
  <c r="B491" i="68"/>
  <c r="B491" i="75" s="1"/>
  <c r="B1031" i="75" s="1"/>
  <c r="B1571" i="75" s="1"/>
  <c r="B2111" i="75" s="1"/>
  <c r="B2651" i="75" s="1"/>
  <c r="B3191" i="75" s="1"/>
  <c r="B3731" i="75" s="1"/>
  <c r="B4271" i="75" s="1"/>
  <c r="B4811" i="75" s="1"/>
  <c r="B5351" i="75" s="1"/>
  <c r="B5891" i="75" s="1"/>
  <c r="B6431" i="75" s="1"/>
  <c r="B6971" i="75" s="1"/>
  <c r="B7511" i="75" s="1"/>
  <c r="B492" i="68"/>
  <c r="B492" i="75" s="1"/>
  <c r="B1032" i="75" s="1"/>
  <c r="B1572" i="75" s="1"/>
  <c r="B2112" i="75" s="1"/>
  <c r="B2652" i="75" s="1"/>
  <c r="B3192" i="75" s="1"/>
  <c r="B3732" i="75" s="1"/>
  <c r="B4272" i="75" s="1"/>
  <c r="B4812" i="75" s="1"/>
  <c r="B5352" i="75" s="1"/>
  <c r="B5892" i="75" s="1"/>
  <c r="B6432" i="75" s="1"/>
  <c r="B6972" i="75" s="1"/>
  <c r="B7512" i="75" s="1"/>
  <c r="B493" i="68"/>
  <c r="B493" i="75" s="1"/>
  <c r="B494" i="68"/>
  <c r="B494" i="75" s="1"/>
  <c r="B495" i="68"/>
  <c r="B495" i="75" s="1"/>
  <c r="B496" i="68"/>
  <c r="B496" i="75" s="1"/>
  <c r="B497" i="68"/>
  <c r="B497" i="75" s="1"/>
  <c r="B498" i="68"/>
  <c r="B498" i="75" s="1"/>
  <c r="B499" i="68"/>
  <c r="B499" i="75" s="1"/>
  <c r="B500" i="68"/>
  <c r="B500" i="75" s="1"/>
  <c r="B501" i="68"/>
  <c r="B501" i="75" s="1"/>
  <c r="B502" i="68"/>
  <c r="B502" i="75" s="1"/>
  <c r="B503" i="68"/>
  <c r="B503" i="75" s="1"/>
  <c r="B504" i="68"/>
  <c r="B504" i="75" s="1"/>
  <c r="B505" i="68"/>
  <c r="B505" i="75" s="1"/>
  <c r="B506" i="68"/>
  <c r="B506" i="75" s="1"/>
  <c r="B507" i="68"/>
  <c r="B507" i="75" s="1"/>
  <c r="B452" i="68"/>
  <c r="B452" i="75" s="1"/>
  <c r="B992" i="75" s="1"/>
  <c r="B1532" i="75" s="1"/>
  <c r="B2072" i="75" s="1"/>
  <c r="B2612" i="75" s="1"/>
  <c r="B3152" i="75" s="1"/>
  <c r="B3692" i="75" s="1"/>
  <c r="B4232" i="75" s="1"/>
  <c r="B4772" i="75" s="1"/>
  <c r="B5312" i="75" s="1"/>
  <c r="B5852" i="75" s="1"/>
  <c r="B6392" i="75" s="1"/>
  <c r="B6932" i="75" s="1"/>
  <c r="B7472" i="75" s="1"/>
  <c r="B453" i="68"/>
  <c r="B453" i="75" s="1"/>
  <c r="B993" i="75" s="1"/>
  <c r="B1533" i="75" s="1"/>
  <c r="B2073" i="75" s="1"/>
  <c r="B2613" i="75" s="1"/>
  <c r="B3153" i="75" s="1"/>
  <c r="B3693" i="75" s="1"/>
  <c r="B4233" i="75" s="1"/>
  <c r="B4773" i="75" s="1"/>
  <c r="B5313" i="75" s="1"/>
  <c r="B5853" i="75" s="1"/>
  <c r="B6393" i="75" s="1"/>
  <c r="B6933" i="75" s="1"/>
  <c r="B7473" i="75" s="1"/>
  <c r="B454" i="68"/>
  <c r="B454" i="75" s="1"/>
  <c r="B994" i="75" s="1"/>
  <c r="B1534" i="75" s="1"/>
  <c r="B2074" i="75" s="1"/>
  <c r="B2614" i="75" s="1"/>
  <c r="B3154" i="75" s="1"/>
  <c r="B3694" i="75" s="1"/>
  <c r="B4234" i="75" s="1"/>
  <c r="B4774" i="75" s="1"/>
  <c r="B5314" i="75" s="1"/>
  <c r="B5854" i="75" s="1"/>
  <c r="B6394" i="75" s="1"/>
  <c r="B6934" i="75" s="1"/>
  <c r="B7474" i="75" s="1"/>
  <c r="B455" i="68"/>
  <c r="B455" i="75" s="1"/>
  <c r="B995" i="75" s="1"/>
  <c r="B1535" i="75" s="1"/>
  <c r="B2075" i="75" s="1"/>
  <c r="B2615" i="75" s="1"/>
  <c r="B3155" i="75" s="1"/>
  <c r="B3695" i="75" s="1"/>
  <c r="B4235" i="75" s="1"/>
  <c r="B4775" i="75" s="1"/>
  <c r="B5315" i="75" s="1"/>
  <c r="B5855" i="75" s="1"/>
  <c r="B6395" i="75" s="1"/>
  <c r="B6935" i="75" s="1"/>
  <c r="B7475" i="75" s="1"/>
  <c r="B456" i="68"/>
  <c r="B456" i="75" s="1"/>
  <c r="B996" i="75" s="1"/>
  <c r="B1536" i="75" s="1"/>
  <c r="B2076" i="75" s="1"/>
  <c r="B2616" i="75" s="1"/>
  <c r="B3156" i="75" s="1"/>
  <c r="B3696" i="75" s="1"/>
  <c r="B4236" i="75" s="1"/>
  <c r="B4776" i="75" s="1"/>
  <c r="B5316" i="75" s="1"/>
  <c r="B5856" i="75" s="1"/>
  <c r="B6396" i="75" s="1"/>
  <c r="B6936" i="75" s="1"/>
  <c r="B7476" i="75" s="1"/>
  <c r="B457" i="68"/>
  <c r="B457" i="75" s="1"/>
  <c r="B997" i="75" s="1"/>
  <c r="B1537" i="75" s="1"/>
  <c r="B2077" i="75" s="1"/>
  <c r="B2617" i="75" s="1"/>
  <c r="B3157" i="75" s="1"/>
  <c r="B3697" i="75" s="1"/>
  <c r="B4237" i="75" s="1"/>
  <c r="B4777" i="75" s="1"/>
  <c r="B5317" i="75" s="1"/>
  <c r="B5857" i="75" s="1"/>
  <c r="B6397" i="75" s="1"/>
  <c r="B6937" i="75" s="1"/>
  <c r="B7477" i="75" s="1"/>
  <c r="B458" i="68"/>
  <c r="B458" i="75" s="1"/>
  <c r="B998" i="75" s="1"/>
  <c r="B1538" i="75" s="1"/>
  <c r="B2078" i="75" s="1"/>
  <c r="B2618" i="75" s="1"/>
  <c r="B3158" i="75" s="1"/>
  <c r="B3698" i="75" s="1"/>
  <c r="B4238" i="75" s="1"/>
  <c r="B4778" i="75" s="1"/>
  <c r="B5318" i="75" s="1"/>
  <c r="B5858" i="75" s="1"/>
  <c r="B6398" i="75" s="1"/>
  <c r="B6938" i="75" s="1"/>
  <c r="B7478" i="75" s="1"/>
  <c r="B459" i="68"/>
  <c r="B459" i="75" s="1"/>
  <c r="B999" i="75" s="1"/>
  <c r="B1539" i="75" s="1"/>
  <c r="B2079" i="75" s="1"/>
  <c r="B2619" i="75" s="1"/>
  <c r="B3159" i="75" s="1"/>
  <c r="B3699" i="75" s="1"/>
  <c r="B4239" i="75" s="1"/>
  <c r="B4779" i="75" s="1"/>
  <c r="B5319" i="75" s="1"/>
  <c r="B5859" i="75" s="1"/>
  <c r="B6399" i="75" s="1"/>
  <c r="B6939" i="75" s="1"/>
  <c r="B7479" i="75" s="1"/>
  <c r="B460" i="68"/>
  <c r="B460" i="75" s="1"/>
  <c r="B1000" i="75" s="1"/>
  <c r="B1540" i="75" s="1"/>
  <c r="B2080" i="75" s="1"/>
  <c r="B2620" i="75" s="1"/>
  <c r="B3160" i="75" s="1"/>
  <c r="B3700" i="75" s="1"/>
  <c r="B4240" i="75" s="1"/>
  <c r="B4780" i="75" s="1"/>
  <c r="B5320" i="75" s="1"/>
  <c r="B5860" i="75" s="1"/>
  <c r="B6400" i="75" s="1"/>
  <c r="B6940" i="75" s="1"/>
  <c r="B7480" i="75" s="1"/>
  <c r="B461" i="68"/>
  <c r="B461" i="75" s="1"/>
  <c r="B1001" i="75" s="1"/>
  <c r="B1541" i="75" s="1"/>
  <c r="B2081" i="75" s="1"/>
  <c r="B2621" i="75" s="1"/>
  <c r="B3161" i="75" s="1"/>
  <c r="B3701" i="75" s="1"/>
  <c r="B4241" i="75" s="1"/>
  <c r="B4781" i="75" s="1"/>
  <c r="B5321" i="75" s="1"/>
  <c r="B5861" i="75" s="1"/>
  <c r="B6401" i="75" s="1"/>
  <c r="B6941" i="75" s="1"/>
  <c r="B7481" i="75" s="1"/>
  <c r="B462" i="68"/>
  <c r="B462" i="75" s="1"/>
  <c r="B1002" i="75" s="1"/>
  <c r="B1542" i="75" s="1"/>
  <c r="B2082" i="75" s="1"/>
  <c r="B2622" i="75" s="1"/>
  <c r="B3162" i="75" s="1"/>
  <c r="B3702" i="75" s="1"/>
  <c r="B4242" i="75" s="1"/>
  <c r="B4782" i="75" s="1"/>
  <c r="B5322" i="75" s="1"/>
  <c r="B5862" i="75" s="1"/>
  <c r="B6402" i="75" s="1"/>
  <c r="B6942" i="75" s="1"/>
  <c r="B7482" i="75" s="1"/>
  <c r="B463" i="68"/>
  <c r="B463" i="75" s="1"/>
  <c r="B464" i="68"/>
  <c r="B464" i="75" s="1"/>
  <c r="B465" i="68"/>
  <c r="B465" i="75" s="1"/>
  <c r="B466" i="68"/>
  <c r="B466" i="75" s="1"/>
  <c r="B467" i="68"/>
  <c r="B467" i="75" s="1"/>
  <c r="B468" i="68"/>
  <c r="B468" i="75" s="1"/>
  <c r="B469" i="68"/>
  <c r="B469" i="75" s="1"/>
  <c r="B470" i="68"/>
  <c r="B470" i="75" s="1"/>
  <c r="B471" i="68"/>
  <c r="B471" i="75" s="1"/>
  <c r="B472" i="68"/>
  <c r="B472" i="75" s="1"/>
  <c r="B473" i="68"/>
  <c r="B473" i="75" s="1"/>
  <c r="B474" i="68"/>
  <c r="B474" i="75" s="1"/>
  <c r="B475" i="68"/>
  <c r="B475" i="75" s="1"/>
  <c r="B476" i="68"/>
  <c r="B476" i="75" s="1"/>
  <c r="B477" i="68"/>
  <c r="B477" i="75" s="1"/>
  <c r="B478" i="68"/>
  <c r="B478" i="75" s="1"/>
  <c r="B432" i="68"/>
  <c r="B432" i="75" s="1"/>
  <c r="B972" i="75" s="1"/>
  <c r="B1512" i="75" s="1"/>
  <c r="B2052" i="75" s="1"/>
  <c r="B2592" i="75" s="1"/>
  <c r="B3132" i="75" s="1"/>
  <c r="B3672" i="75" s="1"/>
  <c r="B4212" i="75" s="1"/>
  <c r="B4752" i="75" s="1"/>
  <c r="B5292" i="75" s="1"/>
  <c r="B5832" i="75" s="1"/>
  <c r="B6372" i="75" s="1"/>
  <c r="B6912" i="75" s="1"/>
  <c r="B7452" i="75" s="1"/>
  <c r="B433" i="68"/>
  <c r="B433" i="75" s="1"/>
  <c r="B434" i="68"/>
  <c r="B434" i="75" s="1"/>
  <c r="B435" i="68"/>
  <c r="B435" i="75" s="1"/>
  <c r="B436" i="68"/>
  <c r="B436" i="75" s="1"/>
  <c r="B437" i="68"/>
  <c r="B437" i="75" s="1"/>
  <c r="B438" i="68"/>
  <c r="B438" i="75" s="1"/>
  <c r="B439" i="68"/>
  <c r="B439" i="75" s="1"/>
  <c r="B440" i="68"/>
  <c r="B440" i="75" s="1"/>
  <c r="B441" i="68"/>
  <c r="B441" i="75" s="1"/>
  <c r="B442" i="68"/>
  <c r="B442" i="75" s="1"/>
  <c r="B443" i="68"/>
  <c r="B443" i="75" s="1"/>
  <c r="B444" i="68"/>
  <c r="B444" i="75" s="1"/>
  <c r="B445" i="68"/>
  <c r="B445" i="75" s="1"/>
  <c r="B446" i="68"/>
  <c r="B446" i="75" s="1"/>
  <c r="B447" i="68"/>
  <c r="B447" i="75" s="1"/>
  <c r="B448" i="68"/>
  <c r="B448" i="75" s="1"/>
  <c r="B449" i="68"/>
  <c r="B449" i="75" s="1"/>
  <c r="B450" i="68"/>
  <c r="B450" i="75" s="1"/>
  <c r="B451" i="68"/>
  <c r="B451" i="75" s="1"/>
  <c r="B397" i="68"/>
  <c r="B397" i="75" s="1"/>
  <c r="B937" i="75" s="1"/>
  <c r="B1477" i="75" s="1"/>
  <c r="B2017" i="75" s="1"/>
  <c r="B2557" i="75" s="1"/>
  <c r="B3097" i="75" s="1"/>
  <c r="B3637" i="75" s="1"/>
  <c r="B4177" i="75" s="1"/>
  <c r="B4717" i="75" s="1"/>
  <c r="B5257" i="75" s="1"/>
  <c r="B5797" i="75" s="1"/>
  <c r="B6337" i="75" s="1"/>
  <c r="B6877" i="75" s="1"/>
  <c r="B7417" i="75" s="1"/>
  <c r="B398" i="68"/>
  <c r="B398" i="75" s="1"/>
  <c r="B938" i="75" s="1"/>
  <c r="B1478" i="75" s="1"/>
  <c r="B2018" i="75" s="1"/>
  <c r="B2558" i="75" s="1"/>
  <c r="B3098" i="75" s="1"/>
  <c r="B3638" i="75" s="1"/>
  <c r="B4178" i="75" s="1"/>
  <c r="B4718" i="75" s="1"/>
  <c r="B5258" i="75" s="1"/>
  <c r="B5798" i="75" s="1"/>
  <c r="B6338" i="75" s="1"/>
  <c r="B6878" i="75" s="1"/>
  <c r="B7418" i="75" s="1"/>
  <c r="B399" i="68"/>
  <c r="B399" i="75" s="1"/>
  <c r="B939" i="75" s="1"/>
  <c r="B1479" i="75" s="1"/>
  <c r="B2019" i="75" s="1"/>
  <c r="B2559" i="75" s="1"/>
  <c r="B3099" i="75" s="1"/>
  <c r="B3639" i="75" s="1"/>
  <c r="B4179" i="75" s="1"/>
  <c r="B4719" i="75" s="1"/>
  <c r="B5259" i="75" s="1"/>
  <c r="B5799" i="75" s="1"/>
  <c r="B6339" i="75" s="1"/>
  <c r="B6879" i="75" s="1"/>
  <c r="B7419" i="75" s="1"/>
  <c r="B400" i="68"/>
  <c r="B400" i="75" s="1"/>
  <c r="B940" i="75" s="1"/>
  <c r="B1480" i="75" s="1"/>
  <c r="B2020" i="75" s="1"/>
  <c r="B2560" i="75" s="1"/>
  <c r="B3100" i="75" s="1"/>
  <c r="B3640" i="75" s="1"/>
  <c r="B4180" i="75" s="1"/>
  <c r="B4720" i="75" s="1"/>
  <c r="B5260" i="75" s="1"/>
  <c r="B5800" i="75" s="1"/>
  <c r="B6340" i="75" s="1"/>
  <c r="B6880" i="75" s="1"/>
  <c r="B7420" i="75" s="1"/>
  <c r="B401" i="68"/>
  <c r="B401" i="75" s="1"/>
  <c r="B941" i="75" s="1"/>
  <c r="B1481" i="75" s="1"/>
  <c r="B2021" i="75" s="1"/>
  <c r="B2561" i="75" s="1"/>
  <c r="B3101" i="75" s="1"/>
  <c r="B3641" i="75" s="1"/>
  <c r="B4181" i="75" s="1"/>
  <c r="B4721" i="75" s="1"/>
  <c r="B5261" i="75" s="1"/>
  <c r="B5801" i="75" s="1"/>
  <c r="B6341" i="75" s="1"/>
  <c r="B6881" i="75" s="1"/>
  <c r="B7421" i="75" s="1"/>
  <c r="B402" i="68"/>
  <c r="B402" i="75" s="1"/>
  <c r="B942" i="75" s="1"/>
  <c r="B1482" i="75" s="1"/>
  <c r="B2022" i="75" s="1"/>
  <c r="B2562" i="75" s="1"/>
  <c r="B3102" i="75" s="1"/>
  <c r="B3642" i="75" s="1"/>
  <c r="B4182" i="75" s="1"/>
  <c r="B4722" i="75" s="1"/>
  <c r="B5262" i="75" s="1"/>
  <c r="B5802" i="75" s="1"/>
  <c r="B6342" i="75" s="1"/>
  <c r="B6882" i="75" s="1"/>
  <c r="B7422" i="75" s="1"/>
  <c r="B403" i="68"/>
  <c r="B403" i="75" s="1"/>
  <c r="B404" i="68"/>
  <c r="B404" i="75" s="1"/>
  <c r="B405" i="68"/>
  <c r="B405" i="75" s="1"/>
  <c r="B406" i="68"/>
  <c r="B406" i="75" s="1"/>
  <c r="B407" i="68"/>
  <c r="B407" i="75" s="1"/>
  <c r="B408" i="68"/>
  <c r="B408" i="75" s="1"/>
  <c r="B409" i="68"/>
  <c r="B409" i="75" s="1"/>
  <c r="B410" i="68"/>
  <c r="B410" i="75" s="1"/>
  <c r="B411" i="68"/>
  <c r="B411" i="75" s="1"/>
  <c r="B412" i="68"/>
  <c r="B412" i="75" s="1"/>
  <c r="B413" i="68"/>
  <c r="B413" i="75" s="1"/>
  <c r="B414" i="68"/>
  <c r="B414" i="75" s="1"/>
  <c r="B415" i="68"/>
  <c r="B415" i="75" s="1"/>
  <c r="B416" i="68"/>
  <c r="B416" i="75" s="1"/>
  <c r="B417" i="68"/>
  <c r="B417" i="75" s="1"/>
  <c r="B418" i="68"/>
  <c r="B418" i="75" s="1"/>
  <c r="B419" i="68"/>
  <c r="B419" i="75" s="1"/>
  <c r="B420" i="68"/>
  <c r="B420" i="75" s="1"/>
  <c r="B421" i="68"/>
  <c r="B421" i="75" s="1"/>
  <c r="B422" i="68"/>
  <c r="B422" i="75" s="1"/>
  <c r="B962" i="75" s="1"/>
  <c r="B1502" i="75" s="1"/>
  <c r="B2042" i="75" s="1"/>
  <c r="B2582" i="75" s="1"/>
  <c r="B3122" i="75" s="1"/>
  <c r="B3662" i="75" s="1"/>
  <c r="B4202" i="75" s="1"/>
  <c r="B4742" i="75" s="1"/>
  <c r="B5282" i="75" s="1"/>
  <c r="B5822" i="75" s="1"/>
  <c r="B6362" i="75" s="1"/>
  <c r="B6902" i="75" s="1"/>
  <c r="B7442" i="75" s="1"/>
  <c r="B423" i="68"/>
  <c r="B423" i="75" s="1"/>
  <c r="B963" i="75" s="1"/>
  <c r="B1503" i="75" s="1"/>
  <c r="B2043" i="75" s="1"/>
  <c r="B2583" i="75" s="1"/>
  <c r="B3123" i="75" s="1"/>
  <c r="B3663" i="75" s="1"/>
  <c r="B4203" i="75" s="1"/>
  <c r="B4743" i="75" s="1"/>
  <c r="B5283" i="75" s="1"/>
  <c r="B5823" i="75" s="1"/>
  <c r="B6363" i="75" s="1"/>
  <c r="B6903" i="75" s="1"/>
  <c r="B7443" i="75" s="1"/>
  <c r="B424" i="68"/>
  <c r="B424" i="75" s="1"/>
  <c r="B964" i="75" s="1"/>
  <c r="B1504" i="75" s="1"/>
  <c r="B2044" i="75" s="1"/>
  <c r="B2584" i="75" s="1"/>
  <c r="B3124" i="75" s="1"/>
  <c r="B3664" i="75" s="1"/>
  <c r="B4204" i="75" s="1"/>
  <c r="B4744" i="75" s="1"/>
  <c r="B5284" i="75" s="1"/>
  <c r="B5824" i="75" s="1"/>
  <c r="B6364" i="75" s="1"/>
  <c r="B6904" i="75" s="1"/>
  <c r="B7444" i="75" s="1"/>
  <c r="B425" i="68"/>
  <c r="B425" i="75" s="1"/>
  <c r="B965" i="75" s="1"/>
  <c r="B1505" i="75" s="1"/>
  <c r="B2045" i="75" s="1"/>
  <c r="B2585" i="75" s="1"/>
  <c r="B3125" i="75" s="1"/>
  <c r="B3665" i="75" s="1"/>
  <c r="B4205" i="75" s="1"/>
  <c r="B4745" i="75" s="1"/>
  <c r="B5285" i="75" s="1"/>
  <c r="B5825" i="75" s="1"/>
  <c r="B6365" i="75" s="1"/>
  <c r="B6905" i="75" s="1"/>
  <c r="B7445" i="75" s="1"/>
  <c r="B426" i="68"/>
  <c r="B426" i="75" s="1"/>
  <c r="B966" i="75" s="1"/>
  <c r="B1506" i="75" s="1"/>
  <c r="B2046" i="75" s="1"/>
  <c r="B2586" i="75" s="1"/>
  <c r="B3126" i="75" s="1"/>
  <c r="B3666" i="75" s="1"/>
  <c r="B4206" i="75" s="1"/>
  <c r="B4746" i="75" s="1"/>
  <c r="B5286" i="75" s="1"/>
  <c r="B5826" i="75" s="1"/>
  <c r="B6366" i="75" s="1"/>
  <c r="B6906" i="75" s="1"/>
  <c r="B7446" i="75" s="1"/>
  <c r="B427" i="68"/>
  <c r="B427" i="75" s="1"/>
  <c r="B967" i="75" s="1"/>
  <c r="B1507" i="75" s="1"/>
  <c r="B2047" i="75" s="1"/>
  <c r="B2587" i="75" s="1"/>
  <c r="B3127" i="75" s="1"/>
  <c r="B3667" i="75" s="1"/>
  <c r="B4207" i="75" s="1"/>
  <c r="B4747" i="75" s="1"/>
  <c r="B5287" i="75" s="1"/>
  <c r="B5827" i="75" s="1"/>
  <c r="B6367" i="75" s="1"/>
  <c r="B6907" i="75" s="1"/>
  <c r="B7447" i="75" s="1"/>
  <c r="B428" i="68"/>
  <c r="B428" i="75" s="1"/>
  <c r="B968" i="75" s="1"/>
  <c r="B1508" i="75" s="1"/>
  <c r="B2048" i="75" s="1"/>
  <c r="B2588" i="75" s="1"/>
  <c r="B3128" i="75" s="1"/>
  <c r="B3668" i="75" s="1"/>
  <c r="B4208" i="75" s="1"/>
  <c r="B4748" i="75" s="1"/>
  <c r="B5288" i="75" s="1"/>
  <c r="B5828" i="75" s="1"/>
  <c r="B6368" i="75" s="1"/>
  <c r="B6908" i="75" s="1"/>
  <c r="B7448" i="75" s="1"/>
  <c r="B429" i="68"/>
  <c r="B429" i="75" s="1"/>
  <c r="B969" i="75" s="1"/>
  <c r="B1509" i="75" s="1"/>
  <c r="B2049" i="75" s="1"/>
  <c r="B2589" i="75" s="1"/>
  <c r="B3129" i="75" s="1"/>
  <c r="B3669" i="75" s="1"/>
  <c r="B4209" i="75" s="1"/>
  <c r="B4749" i="75" s="1"/>
  <c r="B5289" i="75" s="1"/>
  <c r="B5829" i="75" s="1"/>
  <c r="B6369" i="75" s="1"/>
  <c r="B6909" i="75" s="1"/>
  <c r="B7449" i="75" s="1"/>
  <c r="B430" i="68"/>
  <c r="B430" i="75" s="1"/>
  <c r="B970" i="75" s="1"/>
  <c r="B1510" i="75" s="1"/>
  <c r="B2050" i="75" s="1"/>
  <c r="B2590" i="75" s="1"/>
  <c r="B3130" i="75" s="1"/>
  <c r="B3670" i="75" s="1"/>
  <c r="B4210" i="75" s="1"/>
  <c r="B4750" i="75" s="1"/>
  <c r="B5290" i="75" s="1"/>
  <c r="B5830" i="75" s="1"/>
  <c r="B6370" i="75" s="1"/>
  <c r="B6910" i="75" s="1"/>
  <c r="B7450" i="75" s="1"/>
  <c r="B431" i="68"/>
  <c r="B431" i="75" s="1"/>
  <c r="B971" i="75" s="1"/>
  <c r="B1511" i="75" s="1"/>
  <c r="B2051" i="75" s="1"/>
  <c r="B2591" i="75" s="1"/>
  <c r="B3131" i="75" s="1"/>
  <c r="B3671" i="75" s="1"/>
  <c r="B4211" i="75" s="1"/>
  <c r="B4751" i="75" s="1"/>
  <c r="B5291" i="75" s="1"/>
  <c r="B5831" i="75" s="1"/>
  <c r="B6371" i="75" s="1"/>
  <c r="B6911" i="75" s="1"/>
  <c r="B7451" i="75" s="1"/>
  <c r="B357" i="68"/>
  <c r="B357" i="75" s="1"/>
  <c r="B358" i="68"/>
  <c r="B358" i="75" s="1"/>
  <c r="B359" i="68"/>
  <c r="B359" i="75" s="1"/>
  <c r="B360" i="68"/>
  <c r="B360" i="75" s="1"/>
  <c r="B361" i="68"/>
  <c r="B361" i="75" s="1"/>
  <c r="B362" i="68"/>
  <c r="B362" i="75" s="1"/>
  <c r="B902" i="75" s="1"/>
  <c r="B1442" i="75" s="1"/>
  <c r="B1982" i="75" s="1"/>
  <c r="B2522" i="75" s="1"/>
  <c r="B3062" i="75" s="1"/>
  <c r="B3602" i="75" s="1"/>
  <c r="B4142" i="75" s="1"/>
  <c r="B4682" i="75" s="1"/>
  <c r="B5222" i="75" s="1"/>
  <c r="B5762" i="75" s="1"/>
  <c r="B6302" i="75" s="1"/>
  <c r="B6842" i="75" s="1"/>
  <c r="B7382" i="75" s="1"/>
  <c r="B363" i="68"/>
  <c r="B363" i="75" s="1"/>
  <c r="B903" i="75" s="1"/>
  <c r="B1443" i="75" s="1"/>
  <c r="B1983" i="75" s="1"/>
  <c r="B2523" i="75" s="1"/>
  <c r="B3063" i="75" s="1"/>
  <c r="B3603" i="75" s="1"/>
  <c r="B4143" i="75" s="1"/>
  <c r="B4683" i="75" s="1"/>
  <c r="B5223" i="75" s="1"/>
  <c r="B5763" i="75" s="1"/>
  <c r="B6303" i="75" s="1"/>
  <c r="B6843" i="75" s="1"/>
  <c r="B7383" i="75" s="1"/>
  <c r="B364" i="68"/>
  <c r="B364" i="75" s="1"/>
  <c r="B904" i="75" s="1"/>
  <c r="B1444" i="75" s="1"/>
  <c r="B1984" i="75" s="1"/>
  <c r="B2524" i="75" s="1"/>
  <c r="B3064" i="75" s="1"/>
  <c r="B3604" i="75" s="1"/>
  <c r="B4144" i="75" s="1"/>
  <c r="B4684" i="75" s="1"/>
  <c r="B5224" i="75" s="1"/>
  <c r="B5764" i="75" s="1"/>
  <c r="B6304" i="75" s="1"/>
  <c r="B6844" i="75" s="1"/>
  <c r="B7384" i="75" s="1"/>
  <c r="B365" i="68"/>
  <c r="B365" i="75" s="1"/>
  <c r="B905" i="75" s="1"/>
  <c r="B1445" i="75" s="1"/>
  <c r="B1985" i="75" s="1"/>
  <c r="B2525" i="75" s="1"/>
  <c r="B3065" i="75" s="1"/>
  <c r="B3605" i="75" s="1"/>
  <c r="B4145" i="75" s="1"/>
  <c r="B4685" i="75" s="1"/>
  <c r="B5225" i="75" s="1"/>
  <c r="B5765" i="75" s="1"/>
  <c r="B6305" i="75" s="1"/>
  <c r="B6845" i="75" s="1"/>
  <c r="B7385" i="75" s="1"/>
  <c r="B366" i="68"/>
  <c r="B366" i="75" s="1"/>
  <c r="B906" i="75" s="1"/>
  <c r="B1446" i="75" s="1"/>
  <c r="B1986" i="75" s="1"/>
  <c r="B2526" i="75" s="1"/>
  <c r="B3066" i="75" s="1"/>
  <c r="B3606" i="75" s="1"/>
  <c r="B4146" i="75" s="1"/>
  <c r="B4686" i="75" s="1"/>
  <c r="B5226" i="75" s="1"/>
  <c r="B5766" i="75" s="1"/>
  <c r="B6306" i="75" s="1"/>
  <c r="B6846" i="75" s="1"/>
  <c r="B7386" i="75" s="1"/>
  <c r="B367" i="68"/>
  <c r="B367" i="75" s="1"/>
  <c r="B907" i="75" s="1"/>
  <c r="B1447" i="75" s="1"/>
  <c r="B1987" i="75" s="1"/>
  <c r="B2527" i="75" s="1"/>
  <c r="B3067" i="75" s="1"/>
  <c r="B3607" i="75" s="1"/>
  <c r="B4147" i="75" s="1"/>
  <c r="B4687" i="75" s="1"/>
  <c r="B5227" i="75" s="1"/>
  <c r="B5767" i="75" s="1"/>
  <c r="B6307" i="75" s="1"/>
  <c r="B6847" i="75" s="1"/>
  <c r="B7387" i="75" s="1"/>
  <c r="B368" i="68"/>
  <c r="B368" i="75" s="1"/>
  <c r="B908" i="75" s="1"/>
  <c r="B1448" i="75" s="1"/>
  <c r="B1988" i="75" s="1"/>
  <c r="B2528" i="75" s="1"/>
  <c r="B3068" i="75" s="1"/>
  <c r="B3608" i="75" s="1"/>
  <c r="B4148" i="75" s="1"/>
  <c r="B4688" i="75" s="1"/>
  <c r="B5228" i="75" s="1"/>
  <c r="B5768" i="75" s="1"/>
  <c r="B6308" i="75" s="1"/>
  <c r="B6848" i="75" s="1"/>
  <c r="B7388" i="75" s="1"/>
  <c r="B369" i="68"/>
  <c r="B369" i="75" s="1"/>
  <c r="B909" i="75" s="1"/>
  <c r="B1449" i="75" s="1"/>
  <c r="B1989" i="75" s="1"/>
  <c r="B2529" i="75" s="1"/>
  <c r="B3069" i="75" s="1"/>
  <c r="B3609" i="75" s="1"/>
  <c r="B4149" i="75" s="1"/>
  <c r="B4689" i="75" s="1"/>
  <c r="B5229" i="75" s="1"/>
  <c r="B5769" i="75" s="1"/>
  <c r="B6309" i="75" s="1"/>
  <c r="B6849" i="75" s="1"/>
  <c r="B7389" i="75" s="1"/>
  <c r="B370" i="68"/>
  <c r="B370" i="75" s="1"/>
  <c r="B910" i="75" s="1"/>
  <c r="B1450" i="75" s="1"/>
  <c r="B1990" i="75" s="1"/>
  <c r="B2530" i="75" s="1"/>
  <c r="B3070" i="75" s="1"/>
  <c r="B3610" i="75" s="1"/>
  <c r="B4150" i="75" s="1"/>
  <c r="B4690" i="75" s="1"/>
  <c r="B5230" i="75" s="1"/>
  <c r="B5770" i="75" s="1"/>
  <c r="B6310" i="75" s="1"/>
  <c r="B6850" i="75" s="1"/>
  <c r="B7390" i="75" s="1"/>
  <c r="B371" i="68"/>
  <c r="B371" i="75" s="1"/>
  <c r="B911" i="75" s="1"/>
  <c r="B1451" i="75" s="1"/>
  <c r="B1991" i="75" s="1"/>
  <c r="B2531" i="75" s="1"/>
  <c r="B3071" i="75" s="1"/>
  <c r="B3611" i="75" s="1"/>
  <c r="B4151" i="75" s="1"/>
  <c r="B4691" i="75" s="1"/>
  <c r="B5231" i="75" s="1"/>
  <c r="B5771" i="75" s="1"/>
  <c r="B6311" i="75" s="1"/>
  <c r="B6851" i="75" s="1"/>
  <c r="B7391" i="75" s="1"/>
  <c r="B372" i="68"/>
  <c r="B372" i="75" s="1"/>
  <c r="B912" i="75" s="1"/>
  <c r="B1452" i="75" s="1"/>
  <c r="B1992" i="75" s="1"/>
  <c r="B2532" i="75" s="1"/>
  <c r="B3072" i="75" s="1"/>
  <c r="B3612" i="75" s="1"/>
  <c r="B4152" i="75" s="1"/>
  <c r="B4692" i="75" s="1"/>
  <c r="B5232" i="75" s="1"/>
  <c r="B5772" i="75" s="1"/>
  <c r="B6312" i="75" s="1"/>
  <c r="B6852" i="75" s="1"/>
  <c r="B7392" i="75" s="1"/>
  <c r="B373" i="68"/>
  <c r="B373" i="75" s="1"/>
  <c r="B374" i="68"/>
  <c r="B374" i="75" s="1"/>
  <c r="B375" i="68"/>
  <c r="B375" i="75" s="1"/>
  <c r="B376" i="68"/>
  <c r="B376" i="75" s="1"/>
  <c r="B377" i="68"/>
  <c r="B377" i="75" s="1"/>
  <c r="B378" i="68"/>
  <c r="B378" i="75" s="1"/>
  <c r="B379" i="68"/>
  <c r="B379" i="75" s="1"/>
  <c r="B380" i="68"/>
  <c r="B380" i="75" s="1"/>
  <c r="B381" i="68"/>
  <c r="B381" i="75" s="1"/>
  <c r="B382" i="68"/>
  <c r="B382" i="75" s="1"/>
  <c r="B383" i="68"/>
  <c r="B383" i="75" s="1"/>
  <c r="B384" i="68"/>
  <c r="B384" i="75" s="1"/>
  <c r="B385" i="68"/>
  <c r="B385" i="75" s="1"/>
  <c r="B386" i="68"/>
  <c r="B386" i="75" s="1"/>
  <c r="B387" i="68"/>
  <c r="B387" i="75" s="1"/>
  <c r="B388" i="68"/>
  <c r="B388" i="75" s="1"/>
  <c r="B389" i="68"/>
  <c r="B389" i="75" s="1"/>
  <c r="B390" i="68"/>
  <c r="B390" i="75" s="1"/>
  <c r="B391" i="68"/>
  <c r="B391" i="75" s="1"/>
  <c r="B392" i="68"/>
  <c r="B392" i="75" s="1"/>
  <c r="B932" i="75" s="1"/>
  <c r="B1472" i="75" s="1"/>
  <c r="B2012" i="75" s="1"/>
  <c r="B2552" i="75" s="1"/>
  <c r="B3092" i="75" s="1"/>
  <c r="B3632" i="75" s="1"/>
  <c r="B4172" i="75" s="1"/>
  <c r="B4712" i="75" s="1"/>
  <c r="B5252" i="75" s="1"/>
  <c r="B5792" i="75" s="1"/>
  <c r="B6332" i="75" s="1"/>
  <c r="B6872" i="75" s="1"/>
  <c r="B7412" i="75" s="1"/>
  <c r="B393" i="68"/>
  <c r="B393" i="75" s="1"/>
  <c r="B933" i="75" s="1"/>
  <c r="B1473" i="75" s="1"/>
  <c r="B2013" i="75" s="1"/>
  <c r="B2553" i="75" s="1"/>
  <c r="B3093" i="75" s="1"/>
  <c r="B3633" i="75" s="1"/>
  <c r="B4173" i="75" s="1"/>
  <c r="B4713" i="75" s="1"/>
  <c r="B5253" i="75" s="1"/>
  <c r="B5793" i="75" s="1"/>
  <c r="B6333" i="75" s="1"/>
  <c r="B6873" i="75" s="1"/>
  <c r="B7413" i="75" s="1"/>
  <c r="B394" i="68"/>
  <c r="B394" i="75" s="1"/>
  <c r="B934" i="75" s="1"/>
  <c r="B1474" i="75" s="1"/>
  <c r="B2014" i="75" s="1"/>
  <c r="B2554" i="75" s="1"/>
  <c r="B3094" i="75" s="1"/>
  <c r="B3634" i="75" s="1"/>
  <c r="B4174" i="75" s="1"/>
  <c r="B4714" i="75" s="1"/>
  <c r="B5254" i="75" s="1"/>
  <c r="B5794" i="75" s="1"/>
  <c r="B6334" i="75" s="1"/>
  <c r="B6874" i="75" s="1"/>
  <c r="B7414" i="75" s="1"/>
  <c r="B395" i="68"/>
  <c r="B395" i="75" s="1"/>
  <c r="B935" i="75" s="1"/>
  <c r="B1475" i="75" s="1"/>
  <c r="B2015" i="75" s="1"/>
  <c r="B2555" i="75" s="1"/>
  <c r="B3095" i="75" s="1"/>
  <c r="B3635" i="75" s="1"/>
  <c r="B4175" i="75" s="1"/>
  <c r="B4715" i="75" s="1"/>
  <c r="B5255" i="75" s="1"/>
  <c r="B5795" i="75" s="1"/>
  <c r="B6335" i="75" s="1"/>
  <c r="B6875" i="75" s="1"/>
  <c r="B7415" i="75" s="1"/>
  <c r="B396" i="68"/>
  <c r="B396" i="75" s="1"/>
  <c r="B936" i="75" s="1"/>
  <c r="B1476" i="75" s="1"/>
  <c r="B2016" i="75" s="1"/>
  <c r="B2556" i="75" s="1"/>
  <c r="B3096" i="75" s="1"/>
  <c r="B3636" i="75" s="1"/>
  <c r="B4176" i="75" s="1"/>
  <c r="B4716" i="75" s="1"/>
  <c r="B5256" i="75" s="1"/>
  <c r="B5796" i="75" s="1"/>
  <c r="B6336" i="75" s="1"/>
  <c r="B6876" i="75" s="1"/>
  <c r="B7416" i="75" s="1"/>
  <c r="B302" i="68"/>
  <c r="B302" i="75" s="1"/>
  <c r="B842" i="75" s="1"/>
  <c r="B1382" i="75" s="1"/>
  <c r="B1922" i="75" s="1"/>
  <c r="B2462" i="75" s="1"/>
  <c r="B3002" i="75" s="1"/>
  <c r="B3542" i="75" s="1"/>
  <c r="B4082" i="75" s="1"/>
  <c r="B4622" i="75" s="1"/>
  <c r="B5162" i="75" s="1"/>
  <c r="B5702" i="75" s="1"/>
  <c r="B6242" i="75" s="1"/>
  <c r="B6782" i="75" s="1"/>
  <c r="B7322" i="75" s="1"/>
  <c r="B303" i="68"/>
  <c r="B303" i="75" s="1"/>
  <c r="B843" i="75" s="1"/>
  <c r="B1383" i="75" s="1"/>
  <c r="B1923" i="75" s="1"/>
  <c r="B2463" i="75" s="1"/>
  <c r="B3003" i="75" s="1"/>
  <c r="B3543" i="75" s="1"/>
  <c r="B4083" i="75" s="1"/>
  <c r="B4623" i="75" s="1"/>
  <c r="B5163" i="75" s="1"/>
  <c r="B5703" i="75" s="1"/>
  <c r="B6243" i="75" s="1"/>
  <c r="B6783" i="75" s="1"/>
  <c r="B7323" i="75" s="1"/>
  <c r="B304" i="68"/>
  <c r="B304" i="75" s="1"/>
  <c r="B844" i="75" s="1"/>
  <c r="B1384" i="75" s="1"/>
  <c r="B1924" i="75" s="1"/>
  <c r="B2464" i="75" s="1"/>
  <c r="B3004" i="75" s="1"/>
  <c r="B3544" i="75" s="1"/>
  <c r="B4084" i="75" s="1"/>
  <c r="B4624" i="75" s="1"/>
  <c r="B5164" i="75" s="1"/>
  <c r="B5704" i="75" s="1"/>
  <c r="B6244" i="75" s="1"/>
  <c r="B6784" i="75" s="1"/>
  <c r="B7324" i="75" s="1"/>
  <c r="B305" i="68"/>
  <c r="B305" i="75" s="1"/>
  <c r="B845" i="75" s="1"/>
  <c r="B1385" i="75" s="1"/>
  <c r="B1925" i="75" s="1"/>
  <c r="B2465" i="75" s="1"/>
  <c r="B3005" i="75" s="1"/>
  <c r="B3545" i="75" s="1"/>
  <c r="B4085" i="75" s="1"/>
  <c r="B4625" i="75" s="1"/>
  <c r="B5165" i="75" s="1"/>
  <c r="B5705" i="75" s="1"/>
  <c r="B6245" i="75" s="1"/>
  <c r="B6785" i="75" s="1"/>
  <c r="B7325" i="75" s="1"/>
  <c r="B306" i="68"/>
  <c r="B306" i="75" s="1"/>
  <c r="B846" i="75" s="1"/>
  <c r="B1386" i="75" s="1"/>
  <c r="B1926" i="75" s="1"/>
  <c r="B2466" i="75" s="1"/>
  <c r="B3006" i="75" s="1"/>
  <c r="B3546" i="75" s="1"/>
  <c r="B4086" i="75" s="1"/>
  <c r="B4626" i="75" s="1"/>
  <c r="B5166" i="75" s="1"/>
  <c r="B5706" i="75" s="1"/>
  <c r="B6246" i="75" s="1"/>
  <c r="B6786" i="75" s="1"/>
  <c r="B7326" i="75" s="1"/>
  <c r="B307" i="68"/>
  <c r="B307" i="75" s="1"/>
  <c r="B847" i="75" s="1"/>
  <c r="B1387" i="75" s="1"/>
  <c r="B1927" i="75" s="1"/>
  <c r="B2467" i="75" s="1"/>
  <c r="B3007" i="75" s="1"/>
  <c r="B3547" i="75" s="1"/>
  <c r="B4087" i="75" s="1"/>
  <c r="B4627" i="75" s="1"/>
  <c r="B5167" i="75" s="1"/>
  <c r="B5707" i="75" s="1"/>
  <c r="B6247" i="75" s="1"/>
  <c r="B6787" i="75" s="1"/>
  <c r="B7327" i="75" s="1"/>
  <c r="B308" i="68"/>
  <c r="B308" i="75" s="1"/>
  <c r="B848" i="75" s="1"/>
  <c r="B1388" i="75" s="1"/>
  <c r="B1928" i="75" s="1"/>
  <c r="B2468" i="75" s="1"/>
  <c r="B3008" i="75" s="1"/>
  <c r="B3548" i="75" s="1"/>
  <c r="B4088" i="75" s="1"/>
  <c r="B4628" i="75" s="1"/>
  <c r="B5168" i="75" s="1"/>
  <c r="B5708" i="75" s="1"/>
  <c r="B6248" i="75" s="1"/>
  <c r="B6788" i="75" s="1"/>
  <c r="B7328" i="75" s="1"/>
  <c r="B309" i="68"/>
  <c r="B309" i="75" s="1"/>
  <c r="B849" i="75" s="1"/>
  <c r="B1389" i="75" s="1"/>
  <c r="B1929" i="75" s="1"/>
  <c r="B2469" i="75" s="1"/>
  <c r="B3009" i="75" s="1"/>
  <c r="B3549" i="75" s="1"/>
  <c r="B4089" i="75" s="1"/>
  <c r="B4629" i="75" s="1"/>
  <c r="B5169" i="75" s="1"/>
  <c r="B5709" i="75" s="1"/>
  <c r="B6249" i="75" s="1"/>
  <c r="B6789" i="75" s="1"/>
  <c r="B7329" i="75" s="1"/>
  <c r="B310" i="68"/>
  <c r="B310" i="75" s="1"/>
  <c r="B850" i="75" s="1"/>
  <c r="B1390" i="75" s="1"/>
  <c r="B1930" i="75" s="1"/>
  <c r="B2470" i="75" s="1"/>
  <c r="B3010" i="75" s="1"/>
  <c r="B3550" i="75" s="1"/>
  <c r="B4090" i="75" s="1"/>
  <c r="B4630" i="75" s="1"/>
  <c r="B5170" i="75" s="1"/>
  <c r="B5710" i="75" s="1"/>
  <c r="B6250" i="75" s="1"/>
  <c r="B6790" i="75" s="1"/>
  <c r="B7330" i="75" s="1"/>
  <c r="B311" i="68"/>
  <c r="B311" i="75" s="1"/>
  <c r="B851" i="75" s="1"/>
  <c r="B1391" i="75" s="1"/>
  <c r="B1931" i="75" s="1"/>
  <c r="B2471" i="75" s="1"/>
  <c r="B3011" i="75" s="1"/>
  <c r="B3551" i="75" s="1"/>
  <c r="B4091" i="75" s="1"/>
  <c r="B4631" i="75" s="1"/>
  <c r="B5171" i="75" s="1"/>
  <c r="B5711" i="75" s="1"/>
  <c r="B6251" i="75" s="1"/>
  <c r="B6791" i="75" s="1"/>
  <c r="B7331" i="75" s="1"/>
  <c r="B312" i="68"/>
  <c r="B312" i="75" s="1"/>
  <c r="B852" i="75" s="1"/>
  <c r="B1392" i="75" s="1"/>
  <c r="B1932" i="75" s="1"/>
  <c r="B2472" i="75" s="1"/>
  <c r="B3012" i="75" s="1"/>
  <c r="B3552" i="75" s="1"/>
  <c r="B4092" i="75" s="1"/>
  <c r="B4632" i="75" s="1"/>
  <c r="B5172" i="75" s="1"/>
  <c r="B5712" i="75" s="1"/>
  <c r="B6252" i="75" s="1"/>
  <c r="B6792" i="75" s="1"/>
  <c r="B7332" i="75" s="1"/>
  <c r="B313" i="68"/>
  <c r="B313" i="75" s="1"/>
  <c r="B314" i="68"/>
  <c r="B314" i="75" s="1"/>
  <c r="B315" i="68"/>
  <c r="B315" i="75" s="1"/>
  <c r="B316" i="68"/>
  <c r="B316" i="75" s="1"/>
  <c r="B317" i="68"/>
  <c r="B317" i="75" s="1"/>
  <c r="B318" i="68"/>
  <c r="B318" i="75" s="1"/>
  <c r="B319" i="68"/>
  <c r="B319" i="75" s="1"/>
  <c r="B320" i="68"/>
  <c r="B320" i="75" s="1"/>
  <c r="B321" i="68"/>
  <c r="B321" i="75" s="1"/>
  <c r="B322" i="68"/>
  <c r="B322" i="75" s="1"/>
  <c r="B323" i="68"/>
  <c r="B323" i="75" s="1"/>
  <c r="B324" i="68"/>
  <c r="B324" i="75" s="1"/>
  <c r="B325" i="68"/>
  <c r="B325" i="75" s="1"/>
  <c r="B326" i="68"/>
  <c r="B326" i="75" s="1"/>
  <c r="B327" i="68"/>
  <c r="B327" i="75" s="1"/>
  <c r="B328" i="68"/>
  <c r="B328" i="75" s="1"/>
  <c r="B329" i="68"/>
  <c r="B329" i="75" s="1"/>
  <c r="B330" i="68"/>
  <c r="B330" i="75" s="1"/>
  <c r="B331" i="68"/>
  <c r="B331" i="75" s="1"/>
  <c r="B332" i="68"/>
  <c r="B332" i="75" s="1"/>
  <c r="B872" i="75" s="1"/>
  <c r="B1412" i="75" s="1"/>
  <c r="B1952" i="75" s="1"/>
  <c r="B2492" i="75" s="1"/>
  <c r="B3032" i="75" s="1"/>
  <c r="B3572" i="75" s="1"/>
  <c r="B4112" i="75" s="1"/>
  <c r="B4652" i="75" s="1"/>
  <c r="B5192" i="75" s="1"/>
  <c r="B5732" i="75" s="1"/>
  <c r="B6272" i="75" s="1"/>
  <c r="B6812" i="75" s="1"/>
  <c r="B7352" i="75" s="1"/>
  <c r="B333" i="68"/>
  <c r="B333" i="75" s="1"/>
  <c r="B873" i="75" s="1"/>
  <c r="B1413" i="75" s="1"/>
  <c r="B1953" i="75" s="1"/>
  <c r="B2493" i="75" s="1"/>
  <c r="B3033" i="75" s="1"/>
  <c r="B3573" i="75" s="1"/>
  <c r="B4113" i="75" s="1"/>
  <c r="B4653" i="75" s="1"/>
  <c r="B5193" i="75" s="1"/>
  <c r="B5733" i="75" s="1"/>
  <c r="B6273" i="75" s="1"/>
  <c r="B6813" i="75" s="1"/>
  <c r="B7353" i="75" s="1"/>
  <c r="B334" i="68"/>
  <c r="B334" i="75" s="1"/>
  <c r="B874" i="75" s="1"/>
  <c r="B1414" i="75" s="1"/>
  <c r="B1954" i="75" s="1"/>
  <c r="B2494" i="75" s="1"/>
  <c r="B3034" i="75" s="1"/>
  <c r="B3574" i="75" s="1"/>
  <c r="B4114" i="75" s="1"/>
  <c r="B4654" i="75" s="1"/>
  <c r="B5194" i="75" s="1"/>
  <c r="B5734" i="75" s="1"/>
  <c r="B6274" i="75" s="1"/>
  <c r="B6814" i="75" s="1"/>
  <c r="B7354" i="75" s="1"/>
  <c r="B335" i="68"/>
  <c r="B335" i="75" s="1"/>
  <c r="B875" i="75" s="1"/>
  <c r="B1415" i="75" s="1"/>
  <c r="B1955" i="75" s="1"/>
  <c r="B2495" i="75" s="1"/>
  <c r="B3035" i="75" s="1"/>
  <c r="B3575" i="75" s="1"/>
  <c r="B4115" i="75" s="1"/>
  <c r="B4655" i="75" s="1"/>
  <c r="B5195" i="75" s="1"/>
  <c r="B5735" i="75" s="1"/>
  <c r="B6275" i="75" s="1"/>
  <c r="B6815" i="75" s="1"/>
  <c r="B7355" i="75" s="1"/>
  <c r="B336" i="68"/>
  <c r="B336" i="75" s="1"/>
  <c r="B876" i="75" s="1"/>
  <c r="B1416" i="75" s="1"/>
  <c r="B1956" i="75" s="1"/>
  <c r="B2496" i="75" s="1"/>
  <c r="B3036" i="75" s="1"/>
  <c r="B3576" i="75" s="1"/>
  <c r="B4116" i="75" s="1"/>
  <c r="B4656" i="75" s="1"/>
  <c r="B5196" i="75" s="1"/>
  <c r="B5736" i="75" s="1"/>
  <c r="B6276" i="75" s="1"/>
  <c r="B6816" i="75" s="1"/>
  <c r="B7356" i="75" s="1"/>
  <c r="B337" i="68"/>
  <c r="B337" i="75" s="1"/>
  <c r="B877" i="75" s="1"/>
  <c r="B1417" i="75" s="1"/>
  <c r="B1957" i="75" s="1"/>
  <c r="B2497" i="75" s="1"/>
  <c r="B3037" i="75" s="1"/>
  <c r="B3577" i="75" s="1"/>
  <c r="B4117" i="75" s="1"/>
  <c r="B4657" i="75" s="1"/>
  <c r="B5197" i="75" s="1"/>
  <c r="B5737" i="75" s="1"/>
  <c r="B6277" i="75" s="1"/>
  <c r="B6817" i="75" s="1"/>
  <c r="B7357" i="75" s="1"/>
  <c r="B338" i="68"/>
  <c r="B338" i="75" s="1"/>
  <c r="B878" i="75" s="1"/>
  <c r="B1418" i="75" s="1"/>
  <c r="B1958" i="75" s="1"/>
  <c r="B2498" i="75" s="1"/>
  <c r="B3038" i="75" s="1"/>
  <c r="B3578" i="75" s="1"/>
  <c r="B4118" i="75" s="1"/>
  <c r="B4658" i="75" s="1"/>
  <c r="B5198" i="75" s="1"/>
  <c r="B5738" i="75" s="1"/>
  <c r="B6278" i="75" s="1"/>
  <c r="B6818" i="75" s="1"/>
  <c r="B7358" i="75" s="1"/>
  <c r="B339" i="68"/>
  <c r="B339" i="75" s="1"/>
  <c r="B879" i="75" s="1"/>
  <c r="B1419" i="75" s="1"/>
  <c r="B1959" i="75" s="1"/>
  <c r="B2499" i="75" s="1"/>
  <c r="B3039" i="75" s="1"/>
  <c r="B3579" i="75" s="1"/>
  <c r="B4119" i="75" s="1"/>
  <c r="B4659" i="75" s="1"/>
  <c r="B5199" i="75" s="1"/>
  <c r="B5739" i="75" s="1"/>
  <c r="B6279" i="75" s="1"/>
  <c r="B6819" i="75" s="1"/>
  <c r="B7359" i="75" s="1"/>
  <c r="B340" i="68"/>
  <c r="B340" i="75" s="1"/>
  <c r="B880" i="75" s="1"/>
  <c r="B1420" i="75" s="1"/>
  <c r="B1960" i="75" s="1"/>
  <c r="B2500" i="75" s="1"/>
  <c r="B3040" i="75" s="1"/>
  <c r="B3580" i="75" s="1"/>
  <c r="B4120" i="75" s="1"/>
  <c r="B4660" i="75" s="1"/>
  <c r="B5200" i="75" s="1"/>
  <c r="B5740" i="75" s="1"/>
  <c r="B6280" i="75" s="1"/>
  <c r="B6820" i="75" s="1"/>
  <c r="B7360" i="75" s="1"/>
  <c r="B341" i="68"/>
  <c r="B341" i="75" s="1"/>
  <c r="B881" i="75" s="1"/>
  <c r="B1421" i="75" s="1"/>
  <c r="B1961" i="75" s="1"/>
  <c r="B2501" i="75" s="1"/>
  <c r="B3041" i="75" s="1"/>
  <c r="B3581" i="75" s="1"/>
  <c r="B4121" i="75" s="1"/>
  <c r="B4661" i="75" s="1"/>
  <c r="B5201" i="75" s="1"/>
  <c r="B5741" i="75" s="1"/>
  <c r="B6281" i="75" s="1"/>
  <c r="B6821" i="75" s="1"/>
  <c r="B7361" i="75" s="1"/>
  <c r="B342" i="68"/>
  <c r="B342" i="75" s="1"/>
  <c r="B882" i="75" s="1"/>
  <c r="B1422" i="75" s="1"/>
  <c r="B1962" i="75" s="1"/>
  <c r="B2502" i="75" s="1"/>
  <c r="B3042" i="75" s="1"/>
  <c r="B3582" i="75" s="1"/>
  <c r="B4122" i="75" s="1"/>
  <c r="B4662" i="75" s="1"/>
  <c r="B5202" i="75" s="1"/>
  <c r="B5742" i="75" s="1"/>
  <c r="B6282" i="75" s="1"/>
  <c r="B6822" i="75" s="1"/>
  <c r="B7362" i="75" s="1"/>
  <c r="B343" i="68"/>
  <c r="B343" i="75" s="1"/>
  <c r="B344" i="68"/>
  <c r="B344" i="75" s="1"/>
  <c r="B345" i="68"/>
  <c r="B345" i="75" s="1"/>
  <c r="B346" i="68"/>
  <c r="B346" i="75" s="1"/>
  <c r="B347" i="68"/>
  <c r="B347" i="75" s="1"/>
  <c r="B348" i="68"/>
  <c r="B348" i="75" s="1"/>
  <c r="B349" i="68"/>
  <c r="B349" i="75" s="1"/>
  <c r="B350" i="68"/>
  <c r="B350" i="75" s="1"/>
  <c r="B351" i="68"/>
  <c r="B351" i="75" s="1"/>
  <c r="B352" i="68"/>
  <c r="B352" i="75" s="1"/>
  <c r="B353" i="68"/>
  <c r="B353" i="75" s="1"/>
  <c r="B354" i="68"/>
  <c r="B354" i="75" s="1"/>
  <c r="B355" i="68"/>
  <c r="B355" i="75" s="1"/>
  <c r="B356" i="68"/>
  <c r="B356" i="75" s="1"/>
  <c r="B298" i="68"/>
  <c r="B298" i="75" s="1"/>
  <c r="D298" i="68"/>
  <c r="E298" i="68"/>
  <c r="G838" i="75" s="1"/>
  <c r="F298" i="68"/>
  <c r="G1378" i="75" s="1"/>
  <c r="G298" i="68"/>
  <c r="G1918" i="75" s="1"/>
  <c r="H298" i="68"/>
  <c r="G2458" i="75" s="1"/>
  <c r="J298" i="68"/>
  <c r="G3538" i="75" s="1"/>
  <c r="K298" i="68"/>
  <c r="G4078" i="75" s="1"/>
  <c r="L298" i="68"/>
  <c r="G4618" i="75" s="1"/>
  <c r="M298" i="68"/>
  <c r="G5158" i="75" s="1"/>
  <c r="N298" i="68"/>
  <c r="G5698" i="75" s="1"/>
  <c r="B299" i="68"/>
  <c r="B299" i="75" s="1"/>
  <c r="D299" i="68"/>
  <c r="E299" i="68"/>
  <c r="G839" i="75" s="1"/>
  <c r="F299" i="68"/>
  <c r="G1379" i="75" s="1"/>
  <c r="G299" i="68"/>
  <c r="G1919" i="75" s="1"/>
  <c r="H299" i="68"/>
  <c r="G2459" i="75" s="1"/>
  <c r="J299" i="68"/>
  <c r="G3539" i="75" s="1"/>
  <c r="K299" i="68"/>
  <c r="G4079" i="75" s="1"/>
  <c r="L299" i="68"/>
  <c r="G4619" i="75" s="1"/>
  <c r="M299" i="68"/>
  <c r="G5159" i="75" s="1"/>
  <c r="N299" i="68"/>
  <c r="G5699" i="75" s="1"/>
  <c r="B300" i="68"/>
  <c r="B300" i="75" s="1"/>
  <c r="D300" i="68"/>
  <c r="E300" i="68"/>
  <c r="G840" i="75" s="1"/>
  <c r="F300" i="68"/>
  <c r="G1380" i="75" s="1"/>
  <c r="G300" i="68"/>
  <c r="G1920" i="75" s="1"/>
  <c r="H300" i="68"/>
  <c r="G2460" i="75" s="1"/>
  <c r="J300" i="68"/>
  <c r="G3540" i="75" s="1"/>
  <c r="K300" i="68"/>
  <c r="G4080" i="75" s="1"/>
  <c r="L300" i="68"/>
  <c r="G4620" i="75" s="1"/>
  <c r="M300" i="68"/>
  <c r="G5160" i="75" s="1"/>
  <c r="N300" i="68"/>
  <c r="G5700" i="75" s="1"/>
  <c r="B301" i="68"/>
  <c r="B301" i="75" s="1"/>
  <c r="D301" i="68"/>
  <c r="E301" i="68"/>
  <c r="G841" i="75" s="1"/>
  <c r="F301" i="68"/>
  <c r="G1381" i="75" s="1"/>
  <c r="G301" i="68"/>
  <c r="G1921" i="75" s="1"/>
  <c r="H301" i="68"/>
  <c r="G2461" i="75" s="1"/>
  <c r="J301" i="68"/>
  <c r="G3541" i="75" s="1"/>
  <c r="K301" i="68"/>
  <c r="G4081" i="75" s="1"/>
  <c r="L301" i="68"/>
  <c r="G4621" i="75" s="1"/>
  <c r="M301" i="68"/>
  <c r="G5161" i="75" s="1"/>
  <c r="N301" i="68"/>
  <c r="G5701" i="75" s="1"/>
  <c r="B273" i="68"/>
  <c r="B273" i="75" s="1"/>
  <c r="B813" i="75" s="1"/>
  <c r="B1353" i="75" s="1"/>
  <c r="B1893" i="75" s="1"/>
  <c r="B2433" i="75" s="1"/>
  <c r="B2973" i="75" s="1"/>
  <c r="B3513" i="75" s="1"/>
  <c r="B4053" i="75" s="1"/>
  <c r="B4593" i="75" s="1"/>
  <c r="B5133" i="75" s="1"/>
  <c r="B5673" i="75" s="1"/>
  <c r="B6213" i="75" s="1"/>
  <c r="B6753" i="75" s="1"/>
  <c r="B7293" i="75" s="1"/>
  <c r="D273" i="68"/>
  <c r="E273" i="68"/>
  <c r="G813" i="75" s="1"/>
  <c r="F273" i="68"/>
  <c r="G1353" i="75" s="1"/>
  <c r="G273" i="68"/>
  <c r="G1893" i="75" s="1"/>
  <c r="H273" i="68"/>
  <c r="G2433" i="75" s="1"/>
  <c r="J273" i="68"/>
  <c r="G3513" i="75" s="1"/>
  <c r="K273" i="68"/>
  <c r="G4053" i="75" s="1"/>
  <c r="L273" i="68"/>
  <c r="G4593" i="75" s="1"/>
  <c r="M273" i="68"/>
  <c r="G5133" i="75" s="1"/>
  <c r="N273" i="68"/>
  <c r="G5673" i="75" s="1"/>
  <c r="B274" i="68"/>
  <c r="B274" i="75" s="1"/>
  <c r="B814" i="75" s="1"/>
  <c r="B1354" i="75" s="1"/>
  <c r="B1894" i="75" s="1"/>
  <c r="B2434" i="75" s="1"/>
  <c r="B2974" i="75" s="1"/>
  <c r="B3514" i="75" s="1"/>
  <c r="B4054" i="75" s="1"/>
  <c r="B4594" i="75" s="1"/>
  <c r="B5134" i="75" s="1"/>
  <c r="B5674" i="75" s="1"/>
  <c r="B6214" i="75" s="1"/>
  <c r="B6754" i="75" s="1"/>
  <c r="B7294" i="75" s="1"/>
  <c r="D274" i="68"/>
  <c r="E274" i="68"/>
  <c r="G814" i="75" s="1"/>
  <c r="F274" i="68"/>
  <c r="G1354" i="75" s="1"/>
  <c r="G274" i="68"/>
  <c r="G1894" i="75" s="1"/>
  <c r="H274" i="68"/>
  <c r="G2434" i="75" s="1"/>
  <c r="J274" i="68"/>
  <c r="G3514" i="75" s="1"/>
  <c r="K274" i="68"/>
  <c r="G4054" i="75" s="1"/>
  <c r="L274" i="68"/>
  <c r="G4594" i="75" s="1"/>
  <c r="M274" i="68"/>
  <c r="G5134" i="75" s="1"/>
  <c r="N274" i="68"/>
  <c r="G5674" i="75" s="1"/>
  <c r="B275" i="68"/>
  <c r="B275" i="75" s="1"/>
  <c r="B815" i="75" s="1"/>
  <c r="B1355" i="75" s="1"/>
  <c r="B1895" i="75" s="1"/>
  <c r="B2435" i="75" s="1"/>
  <c r="B2975" i="75" s="1"/>
  <c r="B3515" i="75" s="1"/>
  <c r="B4055" i="75" s="1"/>
  <c r="B4595" i="75" s="1"/>
  <c r="B5135" i="75" s="1"/>
  <c r="B5675" i="75" s="1"/>
  <c r="B6215" i="75" s="1"/>
  <c r="B6755" i="75" s="1"/>
  <c r="B7295" i="75" s="1"/>
  <c r="D275" i="68"/>
  <c r="E275" i="68"/>
  <c r="G815" i="75" s="1"/>
  <c r="F275" i="68"/>
  <c r="G1355" i="75" s="1"/>
  <c r="G275" i="68"/>
  <c r="G1895" i="75" s="1"/>
  <c r="H275" i="68"/>
  <c r="G2435" i="75" s="1"/>
  <c r="J275" i="68"/>
  <c r="G3515" i="75" s="1"/>
  <c r="K275" i="68"/>
  <c r="G4055" i="75" s="1"/>
  <c r="L275" i="68"/>
  <c r="G4595" i="75" s="1"/>
  <c r="M275" i="68"/>
  <c r="G5135" i="75" s="1"/>
  <c r="N275" i="68"/>
  <c r="G5675" i="75" s="1"/>
  <c r="B276" i="68"/>
  <c r="B276" i="75" s="1"/>
  <c r="B816" i="75" s="1"/>
  <c r="B1356" i="75" s="1"/>
  <c r="B1896" i="75" s="1"/>
  <c r="B2436" i="75" s="1"/>
  <c r="B2976" i="75" s="1"/>
  <c r="B3516" i="75" s="1"/>
  <c r="B4056" i="75" s="1"/>
  <c r="B4596" i="75" s="1"/>
  <c r="B5136" i="75" s="1"/>
  <c r="B5676" i="75" s="1"/>
  <c r="B6216" i="75" s="1"/>
  <c r="B6756" i="75" s="1"/>
  <c r="B7296" i="75" s="1"/>
  <c r="D276" i="68"/>
  <c r="E276" i="68"/>
  <c r="G816" i="75" s="1"/>
  <c r="F276" i="68"/>
  <c r="G1356" i="75" s="1"/>
  <c r="G276" i="68"/>
  <c r="G1896" i="75" s="1"/>
  <c r="H276" i="68"/>
  <c r="G2436" i="75" s="1"/>
  <c r="J276" i="68"/>
  <c r="G3516" i="75" s="1"/>
  <c r="K276" i="68"/>
  <c r="G4056" i="75" s="1"/>
  <c r="L276" i="68"/>
  <c r="G4596" i="75" s="1"/>
  <c r="M276" i="68"/>
  <c r="G5136" i="75" s="1"/>
  <c r="N276" i="68"/>
  <c r="G5676" i="75" s="1"/>
  <c r="B277" i="68"/>
  <c r="B277" i="75" s="1"/>
  <c r="B817" i="75" s="1"/>
  <c r="B1357" i="75" s="1"/>
  <c r="B1897" i="75" s="1"/>
  <c r="B2437" i="75" s="1"/>
  <c r="B2977" i="75" s="1"/>
  <c r="B3517" i="75" s="1"/>
  <c r="B4057" i="75" s="1"/>
  <c r="B4597" i="75" s="1"/>
  <c r="B5137" i="75" s="1"/>
  <c r="B5677" i="75" s="1"/>
  <c r="B6217" i="75" s="1"/>
  <c r="B6757" i="75" s="1"/>
  <c r="B7297" i="75" s="1"/>
  <c r="D277" i="68"/>
  <c r="E277" i="68"/>
  <c r="G817" i="75" s="1"/>
  <c r="F277" i="68"/>
  <c r="G1357" i="75" s="1"/>
  <c r="G277" i="68"/>
  <c r="G1897" i="75" s="1"/>
  <c r="H277" i="68"/>
  <c r="G2437" i="75" s="1"/>
  <c r="J277" i="68"/>
  <c r="G3517" i="75" s="1"/>
  <c r="K277" i="68"/>
  <c r="G4057" i="75" s="1"/>
  <c r="L277" i="68"/>
  <c r="G4597" i="75" s="1"/>
  <c r="M277" i="68"/>
  <c r="G5137" i="75" s="1"/>
  <c r="N277" i="68"/>
  <c r="G5677" i="75" s="1"/>
  <c r="B278" i="68"/>
  <c r="B278" i="75" s="1"/>
  <c r="B818" i="75" s="1"/>
  <c r="B1358" i="75" s="1"/>
  <c r="B1898" i="75" s="1"/>
  <c r="B2438" i="75" s="1"/>
  <c r="B2978" i="75" s="1"/>
  <c r="B3518" i="75" s="1"/>
  <c r="B4058" i="75" s="1"/>
  <c r="B4598" i="75" s="1"/>
  <c r="B5138" i="75" s="1"/>
  <c r="B5678" i="75" s="1"/>
  <c r="B6218" i="75" s="1"/>
  <c r="B6758" i="75" s="1"/>
  <c r="B7298" i="75" s="1"/>
  <c r="D278" i="68"/>
  <c r="E278" i="68"/>
  <c r="G818" i="75" s="1"/>
  <c r="F278" i="68"/>
  <c r="G1358" i="75" s="1"/>
  <c r="G278" i="68"/>
  <c r="G1898" i="75" s="1"/>
  <c r="H278" i="68"/>
  <c r="G2438" i="75" s="1"/>
  <c r="J278" i="68"/>
  <c r="G3518" i="75" s="1"/>
  <c r="K278" i="68"/>
  <c r="G4058" i="75" s="1"/>
  <c r="L278" i="68"/>
  <c r="G4598" i="75" s="1"/>
  <c r="M278" i="68"/>
  <c r="G5138" i="75" s="1"/>
  <c r="N278" i="68"/>
  <c r="G5678" i="75" s="1"/>
  <c r="B279" i="68"/>
  <c r="B279" i="75" s="1"/>
  <c r="B819" i="75" s="1"/>
  <c r="B1359" i="75" s="1"/>
  <c r="B1899" i="75" s="1"/>
  <c r="B2439" i="75" s="1"/>
  <c r="B2979" i="75" s="1"/>
  <c r="B3519" i="75" s="1"/>
  <c r="B4059" i="75" s="1"/>
  <c r="B4599" i="75" s="1"/>
  <c r="B5139" i="75" s="1"/>
  <c r="B5679" i="75" s="1"/>
  <c r="B6219" i="75" s="1"/>
  <c r="B6759" i="75" s="1"/>
  <c r="B7299" i="75" s="1"/>
  <c r="D279" i="68"/>
  <c r="E279" i="68"/>
  <c r="G819" i="75" s="1"/>
  <c r="F279" i="68"/>
  <c r="G1359" i="75" s="1"/>
  <c r="G279" i="68"/>
  <c r="G1899" i="75" s="1"/>
  <c r="H279" i="68"/>
  <c r="G2439" i="75" s="1"/>
  <c r="J279" i="68"/>
  <c r="G3519" i="75" s="1"/>
  <c r="K279" i="68"/>
  <c r="G4059" i="75" s="1"/>
  <c r="L279" i="68"/>
  <c r="G4599" i="75" s="1"/>
  <c r="M279" i="68"/>
  <c r="G5139" i="75" s="1"/>
  <c r="N279" i="68"/>
  <c r="G5679" i="75" s="1"/>
  <c r="B280" i="68"/>
  <c r="B280" i="75" s="1"/>
  <c r="B820" i="75" s="1"/>
  <c r="B1360" i="75" s="1"/>
  <c r="B1900" i="75" s="1"/>
  <c r="B2440" i="75" s="1"/>
  <c r="B2980" i="75" s="1"/>
  <c r="B3520" i="75" s="1"/>
  <c r="B4060" i="75" s="1"/>
  <c r="B4600" i="75" s="1"/>
  <c r="B5140" i="75" s="1"/>
  <c r="B5680" i="75" s="1"/>
  <c r="B6220" i="75" s="1"/>
  <c r="B6760" i="75" s="1"/>
  <c r="B7300" i="75" s="1"/>
  <c r="D280" i="68"/>
  <c r="E280" i="68"/>
  <c r="G820" i="75" s="1"/>
  <c r="F280" i="68"/>
  <c r="G1360" i="75" s="1"/>
  <c r="G280" i="68"/>
  <c r="G1900" i="75" s="1"/>
  <c r="H280" i="68"/>
  <c r="G2440" i="75" s="1"/>
  <c r="J280" i="68"/>
  <c r="G3520" i="75" s="1"/>
  <c r="K280" i="68"/>
  <c r="G4060" i="75" s="1"/>
  <c r="L280" i="68"/>
  <c r="G4600" i="75" s="1"/>
  <c r="M280" i="68"/>
  <c r="G5140" i="75" s="1"/>
  <c r="N280" i="68"/>
  <c r="G5680" i="75" s="1"/>
  <c r="B281" i="68"/>
  <c r="B281" i="75" s="1"/>
  <c r="B821" i="75" s="1"/>
  <c r="B1361" i="75" s="1"/>
  <c r="B1901" i="75" s="1"/>
  <c r="B2441" i="75" s="1"/>
  <c r="B2981" i="75" s="1"/>
  <c r="B3521" i="75" s="1"/>
  <c r="B4061" i="75" s="1"/>
  <c r="B4601" i="75" s="1"/>
  <c r="B5141" i="75" s="1"/>
  <c r="B5681" i="75" s="1"/>
  <c r="B6221" i="75" s="1"/>
  <c r="B6761" i="75" s="1"/>
  <c r="B7301" i="75" s="1"/>
  <c r="D281" i="68"/>
  <c r="E281" i="68"/>
  <c r="G821" i="75" s="1"/>
  <c r="F281" i="68"/>
  <c r="G1361" i="75" s="1"/>
  <c r="G281" i="68"/>
  <c r="G1901" i="75" s="1"/>
  <c r="H281" i="68"/>
  <c r="G2441" i="75" s="1"/>
  <c r="J281" i="68"/>
  <c r="G3521" i="75" s="1"/>
  <c r="K281" i="68"/>
  <c r="G4061" i="75" s="1"/>
  <c r="L281" i="68"/>
  <c r="G4601" i="75" s="1"/>
  <c r="M281" i="68"/>
  <c r="G5141" i="75" s="1"/>
  <c r="N281" i="68"/>
  <c r="G5681" i="75" s="1"/>
  <c r="B282" i="68"/>
  <c r="B282" i="75" s="1"/>
  <c r="B822" i="75" s="1"/>
  <c r="B1362" i="75" s="1"/>
  <c r="B1902" i="75" s="1"/>
  <c r="B2442" i="75" s="1"/>
  <c r="B2982" i="75" s="1"/>
  <c r="B3522" i="75" s="1"/>
  <c r="B4062" i="75" s="1"/>
  <c r="B4602" i="75" s="1"/>
  <c r="B5142" i="75" s="1"/>
  <c r="B5682" i="75" s="1"/>
  <c r="B6222" i="75" s="1"/>
  <c r="B6762" i="75" s="1"/>
  <c r="B7302" i="75" s="1"/>
  <c r="D282" i="68"/>
  <c r="E282" i="68"/>
  <c r="G822" i="75" s="1"/>
  <c r="F282" i="68"/>
  <c r="G1362" i="75" s="1"/>
  <c r="G282" i="68"/>
  <c r="G1902" i="75" s="1"/>
  <c r="H282" i="68"/>
  <c r="G2442" i="75" s="1"/>
  <c r="J282" i="68"/>
  <c r="G3522" i="75" s="1"/>
  <c r="K282" i="68"/>
  <c r="G4062" i="75" s="1"/>
  <c r="L282" i="68"/>
  <c r="G4602" i="75" s="1"/>
  <c r="M282" i="68"/>
  <c r="G5142" i="75" s="1"/>
  <c r="N282" i="68"/>
  <c r="G5682" i="75" s="1"/>
  <c r="B283" i="68"/>
  <c r="B283" i="75" s="1"/>
  <c r="D283" i="68"/>
  <c r="E283" i="68"/>
  <c r="G823" i="75" s="1"/>
  <c r="F283" i="68"/>
  <c r="G1363" i="75" s="1"/>
  <c r="G283" i="68"/>
  <c r="G1903" i="75" s="1"/>
  <c r="H283" i="68"/>
  <c r="G2443" i="75" s="1"/>
  <c r="J283" i="68"/>
  <c r="G3523" i="75" s="1"/>
  <c r="K283" i="68"/>
  <c r="G4063" i="75" s="1"/>
  <c r="L283" i="68"/>
  <c r="G4603" i="75" s="1"/>
  <c r="M283" i="68"/>
  <c r="G5143" i="75" s="1"/>
  <c r="N283" i="68"/>
  <c r="G5683" i="75" s="1"/>
  <c r="B284" i="68"/>
  <c r="B284" i="75" s="1"/>
  <c r="D284" i="68"/>
  <c r="E284" i="68"/>
  <c r="G824" i="75" s="1"/>
  <c r="F284" i="68"/>
  <c r="G1364" i="75" s="1"/>
  <c r="G284" i="68"/>
  <c r="G1904" i="75" s="1"/>
  <c r="H284" i="68"/>
  <c r="G2444" i="75" s="1"/>
  <c r="J284" i="68"/>
  <c r="G3524" i="75" s="1"/>
  <c r="K284" i="68"/>
  <c r="G4064" i="75" s="1"/>
  <c r="L284" i="68"/>
  <c r="G4604" i="75" s="1"/>
  <c r="M284" i="68"/>
  <c r="G5144" i="75" s="1"/>
  <c r="N284" i="68"/>
  <c r="G5684" i="75" s="1"/>
  <c r="B285" i="68"/>
  <c r="B285" i="75" s="1"/>
  <c r="D285" i="68"/>
  <c r="E285" i="68"/>
  <c r="G825" i="75" s="1"/>
  <c r="F285" i="68"/>
  <c r="G1365" i="75" s="1"/>
  <c r="G285" i="68"/>
  <c r="G1905" i="75" s="1"/>
  <c r="H285" i="68"/>
  <c r="G2445" i="75" s="1"/>
  <c r="J285" i="68"/>
  <c r="G3525" i="75" s="1"/>
  <c r="K285" i="68"/>
  <c r="G4065" i="75" s="1"/>
  <c r="L285" i="68"/>
  <c r="G4605" i="75" s="1"/>
  <c r="M285" i="68"/>
  <c r="G5145" i="75" s="1"/>
  <c r="N285" i="68"/>
  <c r="G5685" i="75" s="1"/>
  <c r="B286" i="68"/>
  <c r="B286" i="75" s="1"/>
  <c r="D286" i="68"/>
  <c r="E286" i="68"/>
  <c r="G826" i="75" s="1"/>
  <c r="F286" i="68"/>
  <c r="G1366" i="75" s="1"/>
  <c r="G286" i="68"/>
  <c r="G1906" i="75" s="1"/>
  <c r="H286" i="68"/>
  <c r="G2446" i="75" s="1"/>
  <c r="J286" i="68"/>
  <c r="G3526" i="75" s="1"/>
  <c r="K286" i="68"/>
  <c r="G4066" i="75" s="1"/>
  <c r="L286" i="68"/>
  <c r="G4606" i="75" s="1"/>
  <c r="M286" i="68"/>
  <c r="G5146" i="75" s="1"/>
  <c r="N286" i="68"/>
  <c r="G5686" i="75" s="1"/>
  <c r="B287" i="68"/>
  <c r="B287" i="75" s="1"/>
  <c r="D287" i="68"/>
  <c r="E287" i="68"/>
  <c r="G827" i="75" s="1"/>
  <c r="F287" i="68"/>
  <c r="G1367" i="75" s="1"/>
  <c r="G287" i="68"/>
  <c r="G1907" i="75" s="1"/>
  <c r="H287" i="68"/>
  <c r="G2447" i="75" s="1"/>
  <c r="J287" i="68"/>
  <c r="G3527" i="75" s="1"/>
  <c r="K287" i="68"/>
  <c r="G4067" i="75" s="1"/>
  <c r="L287" i="68"/>
  <c r="G4607" i="75" s="1"/>
  <c r="M287" i="68"/>
  <c r="G5147" i="75" s="1"/>
  <c r="N287" i="68"/>
  <c r="G5687" i="75" s="1"/>
  <c r="B288" i="68"/>
  <c r="B288" i="75" s="1"/>
  <c r="D288" i="68"/>
  <c r="E288" i="68"/>
  <c r="G828" i="75" s="1"/>
  <c r="F288" i="68"/>
  <c r="G1368" i="75" s="1"/>
  <c r="G288" i="68"/>
  <c r="G1908" i="75" s="1"/>
  <c r="H288" i="68"/>
  <c r="G2448" i="75" s="1"/>
  <c r="J288" i="68"/>
  <c r="G3528" i="75" s="1"/>
  <c r="K288" i="68"/>
  <c r="G4068" i="75" s="1"/>
  <c r="L288" i="68"/>
  <c r="G4608" i="75" s="1"/>
  <c r="M288" i="68"/>
  <c r="G5148" i="75" s="1"/>
  <c r="N288" i="68"/>
  <c r="G5688" i="75" s="1"/>
  <c r="B289" i="68"/>
  <c r="B289" i="75" s="1"/>
  <c r="D289" i="68"/>
  <c r="E289" i="68"/>
  <c r="G829" i="75" s="1"/>
  <c r="F289" i="68"/>
  <c r="G1369" i="75" s="1"/>
  <c r="G289" i="68"/>
  <c r="G1909" i="75" s="1"/>
  <c r="H289" i="68"/>
  <c r="G2449" i="75" s="1"/>
  <c r="J289" i="68"/>
  <c r="G3529" i="75" s="1"/>
  <c r="K289" i="68"/>
  <c r="G4069" i="75" s="1"/>
  <c r="L289" i="68"/>
  <c r="G4609" i="75" s="1"/>
  <c r="M289" i="68"/>
  <c r="G5149" i="75" s="1"/>
  <c r="N289" i="68"/>
  <c r="G5689" i="75" s="1"/>
  <c r="B290" i="68"/>
  <c r="B290" i="75" s="1"/>
  <c r="D290" i="68"/>
  <c r="E290" i="68"/>
  <c r="G830" i="75" s="1"/>
  <c r="F290" i="68"/>
  <c r="G1370" i="75" s="1"/>
  <c r="G290" i="68"/>
  <c r="G1910" i="75" s="1"/>
  <c r="H290" i="68"/>
  <c r="G2450" i="75" s="1"/>
  <c r="J290" i="68"/>
  <c r="G3530" i="75" s="1"/>
  <c r="K290" i="68"/>
  <c r="G4070" i="75" s="1"/>
  <c r="L290" i="68"/>
  <c r="G4610" i="75" s="1"/>
  <c r="M290" i="68"/>
  <c r="G5150" i="75" s="1"/>
  <c r="N290" i="68"/>
  <c r="G5690" i="75" s="1"/>
  <c r="B291" i="68"/>
  <c r="B291" i="75" s="1"/>
  <c r="D291" i="68"/>
  <c r="E291" i="68"/>
  <c r="G831" i="75" s="1"/>
  <c r="F291" i="68"/>
  <c r="G1371" i="75" s="1"/>
  <c r="G291" i="68"/>
  <c r="G1911" i="75" s="1"/>
  <c r="H291" i="68"/>
  <c r="G2451" i="75" s="1"/>
  <c r="J291" i="68"/>
  <c r="G3531" i="75" s="1"/>
  <c r="K291" i="68"/>
  <c r="G4071" i="75" s="1"/>
  <c r="L291" i="68"/>
  <c r="G4611" i="75" s="1"/>
  <c r="M291" i="68"/>
  <c r="G5151" i="75" s="1"/>
  <c r="N291" i="68"/>
  <c r="G5691" i="75" s="1"/>
  <c r="B292" i="68"/>
  <c r="B292" i="75" s="1"/>
  <c r="D292" i="68"/>
  <c r="E292" i="68"/>
  <c r="G832" i="75" s="1"/>
  <c r="F292" i="68"/>
  <c r="G1372" i="75" s="1"/>
  <c r="G292" i="68"/>
  <c r="G1912" i="75" s="1"/>
  <c r="H292" i="68"/>
  <c r="G2452" i="75" s="1"/>
  <c r="J292" i="68"/>
  <c r="G3532" i="75" s="1"/>
  <c r="K292" i="68"/>
  <c r="G4072" i="75" s="1"/>
  <c r="L292" i="68"/>
  <c r="G4612" i="75" s="1"/>
  <c r="M292" i="68"/>
  <c r="G5152" i="75" s="1"/>
  <c r="N292" i="68"/>
  <c r="G5692" i="75" s="1"/>
  <c r="B293" i="68"/>
  <c r="B293" i="75" s="1"/>
  <c r="D293" i="68"/>
  <c r="E293" i="68"/>
  <c r="G833" i="75" s="1"/>
  <c r="F293" i="68"/>
  <c r="G1373" i="75" s="1"/>
  <c r="G293" i="68"/>
  <c r="G1913" i="75" s="1"/>
  <c r="H293" i="68"/>
  <c r="G2453" i="75" s="1"/>
  <c r="J293" i="68"/>
  <c r="G3533" i="75" s="1"/>
  <c r="K293" i="68"/>
  <c r="G4073" i="75" s="1"/>
  <c r="L293" i="68"/>
  <c r="G4613" i="75" s="1"/>
  <c r="M293" i="68"/>
  <c r="G5153" i="75" s="1"/>
  <c r="N293" i="68"/>
  <c r="G5693" i="75" s="1"/>
  <c r="B294" i="68"/>
  <c r="B294" i="75" s="1"/>
  <c r="D294" i="68"/>
  <c r="E294" i="68"/>
  <c r="G834" i="75" s="1"/>
  <c r="F294" i="68"/>
  <c r="G1374" i="75" s="1"/>
  <c r="G294" i="68"/>
  <c r="G1914" i="75" s="1"/>
  <c r="H294" i="68"/>
  <c r="G2454" i="75" s="1"/>
  <c r="J294" i="68"/>
  <c r="G3534" i="75" s="1"/>
  <c r="K294" i="68"/>
  <c r="G4074" i="75" s="1"/>
  <c r="L294" i="68"/>
  <c r="G4614" i="75" s="1"/>
  <c r="M294" i="68"/>
  <c r="G5154" i="75" s="1"/>
  <c r="N294" i="68"/>
  <c r="G5694" i="75" s="1"/>
  <c r="B295" i="68"/>
  <c r="B295" i="75" s="1"/>
  <c r="D295" i="68"/>
  <c r="E295" i="68"/>
  <c r="G835" i="75" s="1"/>
  <c r="F295" i="68"/>
  <c r="G1375" i="75" s="1"/>
  <c r="G295" i="68"/>
  <c r="G1915" i="75" s="1"/>
  <c r="H295" i="68"/>
  <c r="G2455" i="75" s="1"/>
  <c r="J295" i="68"/>
  <c r="G3535" i="75" s="1"/>
  <c r="K295" i="68"/>
  <c r="G4075" i="75" s="1"/>
  <c r="L295" i="68"/>
  <c r="G4615" i="75" s="1"/>
  <c r="M295" i="68"/>
  <c r="G5155" i="75" s="1"/>
  <c r="N295" i="68"/>
  <c r="G5695" i="75" s="1"/>
  <c r="B296" i="68"/>
  <c r="B296" i="75" s="1"/>
  <c r="D296" i="68"/>
  <c r="E296" i="68"/>
  <c r="G836" i="75" s="1"/>
  <c r="F296" i="68"/>
  <c r="G1376" i="75" s="1"/>
  <c r="G296" i="68"/>
  <c r="G1916" i="75" s="1"/>
  <c r="H296" i="68"/>
  <c r="G2456" i="75" s="1"/>
  <c r="J296" i="68"/>
  <c r="G3536" i="75" s="1"/>
  <c r="K296" i="68"/>
  <c r="G4076" i="75" s="1"/>
  <c r="L296" i="68"/>
  <c r="G4616" i="75" s="1"/>
  <c r="M296" i="68"/>
  <c r="G5156" i="75" s="1"/>
  <c r="N296" i="68"/>
  <c r="G5696" i="75" s="1"/>
  <c r="B297" i="68"/>
  <c r="B297" i="75" s="1"/>
  <c r="D297" i="68"/>
  <c r="E297" i="68"/>
  <c r="G837" i="75" s="1"/>
  <c r="F297" i="68"/>
  <c r="G1377" i="75" s="1"/>
  <c r="G297" i="68"/>
  <c r="G1917" i="75" s="1"/>
  <c r="H297" i="68"/>
  <c r="G2457" i="75" s="1"/>
  <c r="J297" i="68"/>
  <c r="G3537" i="75" s="1"/>
  <c r="K297" i="68"/>
  <c r="G4077" i="75" s="1"/>
  <c r="L297" i="68"/>
  <c r="G4617" i="75" s="1"/>
  <c r="M297" i="68"/>
  <c r="G5157" i="75" s="1"/>
  <c r="N297" i="68"/>
  <c r="G5697" i="75" s="1"/>
  <c r="E272" i="68"/>
  <c r="G812" i="75" s="1"/>
  <c r="F272" i="68"/>
  <c r="G1352" i="75" s="1"/>
  <c r="G272" i="68"/>
  <c r="G1892" i="75" s="1"/>
  <c r="H272" i="68"/>
  <c r="G2432" i="75" s="1"/>
  <c r="J272" i="68"/>
  <c r="G3512" i="75" s="1"/>
  <c r="K272" i="68"/>
  <c r="G4052" i="75" s="1"/>
  <c r="L272" i="68"/>
  <c r="G4592" i="75" s="1"/>
  <c r="M272" i="68"/>
  <c r="G5132" i="75" s="1"/>
  <c r="N272" i="68"/>
  <c r="G5672" i="75" s="1"/>
  <c r="D272" i="68"/>
  <c r="B272" i="68"/>
  <c r="B272" i="75" s="1"/>
  <c r="B812" i="75" s="1"/>
  <c r="B1352" i="75" s="1"/>
  <c r="B1892" i="75" s="1"/>
  <c r="B2432" i="75" s="1"/>
  <c r="B2972" i="75" s="1"/>
  <c r="B3512" i="75" s="1"/>
  <c r="B4052" i="75" s="1"/>
  <c r="B4592" i="75" s="1"/>
  <c r="B5132" i="75" s="1"/>
  <c r="B5672" i="75" s="1"/>
  <c r="B6212" i="75" s="1"/>
  <c r="B6752" i="75" s="1"/>
  <c r="B7292" i="75" s="1"/>
  <c r="J3" i="68"/>
  <c r="G3243" i="75" s="1"/>
  <c r="K3" i="68"/>
  <c r="G3783" i="75" s="1"/>
  <c r="L3" i="68"/>
  <c r="G4323" i="75" s="1"/>
  <c r="M3" i="68"/>
  <c r="G4863" i="75" s="1"/>
  <c r="N3" i="68"/>
  <c r="G5403" i="75" s="1"/>
  <c r="J4" i="68"/>
  <c r="G3244" i="75" s="1"/>
  <c r="K4" i="68"/>
  <c r="G3784" i="75" s="1"/>
  <c r="L4" i="68"/>
  <c r="G4324" i="75" s="1"/>
  <c r="M4" i="68"/>
  <c r="G4864" i="75" s="1"/>
  <c r="N4" i="68"/>
  <c r="G5404" i="75" s="1"/>
  <c r="J5" i="68"/>
  <c r="G3245" i="75" s="1"/>
  <c r="K5" i="68"/>
  <c r="G3785" i="75" s="1"/>
  <c r="L5" i="68"/>
  <c r="G4325" i="75" s="1"/>
  <c r="M5" i="68"/>
  <c r="G4865" i="75" s="1"/>
  <c r="N5" i="68"/>
  <c r="G5405" i="75" s="1"/>
  <c r="J6" i="68"/>
  <c r="G3246" i="75" s="1"/>
  <c r="K6" i="68"/>
  <c r="G3786" i="75" s="1"/>
  <c r="L6" i="68"/>
  <c r="G4326" i="75" s="1"/>
  <c r="M6" i="68"/>
  <c r="G4866" i="75" s="1"/>
  <c r="N6" i="68"/>
  <c r="G5406" i="75" s="1"/>
  <c r="J7" i="68"/>
  <c r="G3247" i="75" s="1"/>
  <c r="K7" i="68"/>
  <c r="G3787" i="75" s="1"/>
  <c r="L7" i="68"/>
  <c r="G4327" i="75" s="1"/>
  <c r="M7" i="68"/>
  <c r="G4867" i="75" s="1"/>
  <c r="N7" i="68"/>
  <c r="G5407" i="75" s="1"/>
  <c r="J8" i="68"/>
  <c r="G3248" i="75" s="1"/>
  <c r="K8" i="68"/>
  <c r="G3788" i="75" s="1"/>
  <c r="L8" i="68"/>
  <c r="G4328" i="75" s="1"/>
  <c r="M8" i="68"/>
  <c r="G4868" i="75" s="1"/>
  <c r="N8" i="68"/>
  <c r="G5408" i="75" s="1"/>
  <c r="J9" i="68"/>
  <c r="G3249" i="75" s="1"/>
  <c r="K9" i="68"/>
  <c r="G3789" i="75" s="1"/>
  <c r="L9" i="68"/>
  <c r="G4329" i="75" s="1"/>
  <c r="M9" i="68"/>
  <c r="G4869" i="75" s="1"/>
  <c r="N9" i="68"/>
  <c r="G5409" i="75" s="1"/>
  <c r="J10" i="68"/>
  <c r="G3250" i="75" s="1"/>
  <c r="K10" i="68"/>
  <c r="G3790" i="75" s="1"/>
  <c r="L10" i="68"/>
  <c r="G4330" i="75" s="1"/>
  <c r="M10" i="68"/>
  <c r="G4870" i="75" s="1"/>
  <c r="N10" i="68"/>
  <c r="G5410" i="75" s="1"/>
  <c r="J11" i="68"/>
  <c r="G3251" i="75" s="1"/>
  <c r="K11" i="68"/>
  <c r="G3791" i="75" s="1"/>
  <c r="L11" i="68"/>
  <c r="G4331" i="75" s="1"/>
  <c r="M11" i="68"/>
  <c r="G4871" i="75" s="1"/>
  <c r="N11" i="68"/>
  <c r="G5411" i="75" s="1"/>
  <c r="J12" i="68"/>
  <c r="G3252" i="75" s="1"/>
  <c r="K12" i="68"/>
  <c r="G3792" i="75" s="1"/>
  <c r="L12" i="68"/>
  <c r="G4332" i="75" s="1"/>
  <c r="M12" i="68"/>
  <c r="G4872" i="75" s="1"/>
  <c r="N12" i="68"/>
  <c r="G5412" i="75" s="1"/>
  <c r="J13" i="68"/>
  <c r="G3253" i="75" s="1"/>
  <c r="K13" i="68"/>
  <c r="G3793" i="75" s="1"/>
  <c r="L13" i="68"/>
  <c r="G4333" i="75" s="1"/>
  <c r="M13" i="68"/>
  <c r="G4873" i="75" s="1"/>
  <c r="N13" i="68"/>
  <c r="G5413" i="75" s="1"/>
  <c r="J14" i="68"/>
  <c r="G3254" i="75" s="1"/>
  <c r="K14" i="68"/>
  <c r="G3794" i="75" s="1"/>
  <c r="L14" i="68"/>
  <c r="G4334" i="75" s="1"/>
  <c r="M14" i="68"/>
  <c r="G4874" i="75" s="1"/>
  <c r="N14" i="68"/>
  <c r="G5414" i="75" s="1"/>
  <c r="J15" i="68"/>
  <c r="G3255" i="75" s="1"/>
  <c r="K15" i="68"/>
  <c r="G3795" i="75" s="1"/>
  <c r="L15" i="68"/>
  <c r="G4335" i="75" s="1"/>
  <c r="M15" i="68"/>
  <c r="G4875" i="75" s="1"/>
  <c r="N15" i="68"/>
  <c r="G5415" i="75" s="1"/>
  <c r="J16" i="68"/>
  <c r="G3256" i="75" s="1"/>
  <c r="K16" i="68"/>
  <c r="G3796" i="75" s="1"/>
  <c r="L16" i="68"/>
  <c r="G4336" i="75" s="1"/>
  <c r="M16" i="68"/>
  <c r="G4876" i="75" s="1"/>
  <c r="N16" i="68"/>
  <c r="G5416" i="75" s="1"/>
  <c r="J17" i="68"/>
  <c r="G3257" i="75" s="1"/>
  <c r="K17" i="68"/>
  <c r="G3797" i="75" s="1"/>
  <c r="L17" i="68"/>
  <c r="G4337" i="75" s="1"/>
  <c r="M17" i="68"/>
  <c r="G4877" i="75" s="1"/>
  <c r="N17" i="68"/>
  <c r="G5417" i="75" s="1"/>
  <c r="J18" i="68"/>
  <c r="G3258" i="75" s="1"/>
  <c r="K18" i="68"/>
  <c r="G3798" i="75" s="1"/>
  <c r="L18" i="68"/>
  <c r="G4338" i="75" s="1"/>
  <c r="M18" i="68"/>
  <c r="G4878" i="75" s="1"/>
  <c r="N18" i="68"/>
  <c r="G5418" i="75" s="1"/>
  <c r="J19" i="68"/>
  <c r="G3259" i="75" s="1"/>
  <c r="K19" i="68"/>
  <c r="G3799" i="75" s="1"/>
  <c r="L19" i="68"/>
  <c r="G4339" i="75" s="1"/>
  <c r="M19" i="68"/>
  <c r="G4879" i="75" s="1"/>
  <c r="N19" i="68"/>
  <c r="G5419" i="75" s="1"/>
  <c r="J20" i="68"/>
  <c r="G3260" i="75" s="1"/>
  <c r="K20" i="68"/>
  <c r="G3800" i="75" s="1"/>
  <c r="L20" i="68"/>
  <c r="G4340" i="75" s="1"/>
  <c r="M20" i="68"/>
  <c r="G4880" i="75" s="1"/>
  <c r="N20" i="68"/>
  <c r="G5420" i="75" s="1"/>
  <c r="J21" i="68"/>
  <c r="G3261" i="75" s="1"/>
  <c r="K21" i="68"/>
  <c r="G3801" i="75" s="1"/>
  <c r="L21" i="68"/>
  <c r="G4341" i="75" s="1"/>
  <c r="M21" i="68"/>
  <c r="G4881" i="75" s="1"/>
  <c r="N21" i="68"/>
  <c r="G5421" i="75" s="1"/>
  <c r="J22" i="68"/>
  <c r="G3262" i="75" s="1"/>
  <c r="K22" i="68"/>
  <c r="G3802" i="75" s="1"/>
  <c r="L22" i="68"/>
  <c r="G4342" i="75" s="1"/>
  <c r="M22" i="68"/>
  <c r="G4882" i="75" s="1"/>
  <c r="N22" i="68"/>
  <c r="G5422" i="75" s="1"/>
  <c r="J23" i="68"/>
  <c r="G3263" i="75" s="1"/>
  <c r="K23" i="68"/>
  <c r="G3803" i="75" s="1"/>
  <c r="L23" i="68"/>
  <c r="G4343" i="75" s="1"/>
  <c r="M23" i="68"/>
  <c r="G4883" i="75" s="1"/>
  <c r="N23" i="68"/>
  <c r="G5423" i="75" s="1"/>
  <c r="J24" i="68"/>
  <c r="G3264" i="75" s="1"/>
  <c r="K24" i="68"/>
  <c r="G3804" i="75" s="1"/>
  <c r="L24" i="68"/>
  <c r="G4344" i="75" s="1"/>
  <c r="M24" i="68"/>
  <c r="G4884" i="75" s="1"/>
  <c r="N24" i="68"/>
  <c r="G5424" i="75" s="1"/>
  <c r="J25" i="68"/>
  <c r="G3265" i="75" s="1"/>
  <c r="K25" i="68"/>
  <c r="G3805" i="75" s="1"/>
  <c r="L25" i="68"/>
  <c r="G4345" i="75" s="1"/>
  <c r="M25" i="68"/>
  <c r="G4885" i="75" s="1"/>
  <c r="N25" i="68"/>
  <c r="G5425" i="75" s="1"/>
  <c r="J26" i="68"/>
  <c r="G3266" i="75" s="1"/>
  <c r="K26" i="68"/>
  <c r="G3806" i="75" s="1"/>
  <c r="L26" i="68"/>
  <c r="G4346" i="75" s="1"/>
  <c r="M26" i="68"/>
  <c r="G4886" i="75" s="1"/>
  <c r="N26" i="68"/>
  <c r="G5426" i="75" s="1"/>
  <c r="J27" i="68"/>
  <c r="G3267" i="75" s="1"/>
  <c r="K27" i="68"/>
  <c r="G3807" i="75" s="1"/>
  <c r="L27" i="68"/>
  <c r="G4347" i="75" s="1"/>
  <c r="M27" i="68"/>
  <c r="G4887" i="75" s="1"/>
  <c r="N27" i="68"/>
  <c r="G5427" i="75" s="1"/>
  <c r="J28" i="68"/>
  <c r="G3268" i="75" s="1"/>
  <c r="K28" i="68"/>
  <c r="G3808" i="75" s="1"/>
  <c r="L28" i="68"/>
  <c r="G4348" i="75" s="1"/>
  <c r="M28" i="68"/>
  <c r="G4888" i="75" s="1"/>
  <c r="N28" i="68"/>
  <c r="G5428" i="75" s="1"/>
  <c r="J29" i="68"/>
  <c r="G3269" i="75" s="1"/>
  <c r="K29" i="68"/>
  <c r="G3809" i="75" s="1"/>
  <c r="L29" i="68"/>
  <c r="G4349" i="75" s="1"/>
  <c r="M29" i="68"/>
  <c r="G4889" i="75" s="1"/>
  <c r="N29" i="68"/>
  <c r="G5429" i="75" s="1"/>
  <c r="J30" i="68"/>
  <c r="G3270" i="75" s="1"/>
  <c r="K30" i="68"/>
  <c r="G3810" i="75" s="1"/>
  <c r="L30" i="68"/>
  <c r="G4350" i="75" s="1"/>
  <c r="M30" i="68"/>
  <c r="G4890" i="75" s="1"/>
  <c r="N30" i="68"/>
  <c r="G5430" i="75" s="1"/>
  <c r="J31" i="68"/>
  <c r="G3271" i="75" s="1"/>
  <c r="K31" i="68"/>
  <c r="G3811" i="75" s="1"/>
  <c r="L31" i="68"/>
  <c r="G4351" i="75" s="1"/>
  <c r="M31" i="68"/>
  <c r="G4891" i="75" s="1"/>
  <c r="N31" i="68"/>
  <c r="G5431" i="75" s="1"/>
  <c r="K2" i="68"/>
  <c r="G3782" i="75" s="1"/>
  <c r="L2" i="68"/>
  <c r="G4322" i="75" s="1"/>
  <c r="M2" i="68"/>
  <c r="G4862" i="75" s="1"/>
  <c r="N2" i="68"/>
  <c r="G5402" i="75" s="1"/>
  <c r="J2" i="68"/>
  <c r="G3242" i="75" s="1"/>
  <c r="E3" i="68"/>
  <c r="G543" i="75" s="1"/>
  <c r="E4" i="68"/>
  <c r="G544" i="75" s="1"/>
  <c r="E5" i="68"/>
  <c r="G545" i="75" s="1"/>
  <c r="E6" i="68"/>
  <c r="G546" i="75" s="1"/>
  <c r="E7" i="68"/>
  <c r="G547" i="75" s="1"/>
  <c r="E8" i="68"/>
  <c r="G548" i="75" s="1"/>
  <c r="E9" i="68"/>
  <c r="G549" i="75" s="1"/>
  <c r="E10" i="68"/>
  <c r="G550" i="75" s="1"/>
  <c r="E11" i="68"/>
  <c r="G551" i="75" s="1"/>
  <c r="E12" i="68"/>
  <c r="G552" i="75" s="1"/>
  <c r="E13" i="68"/>
  <c r="G553" i="75" s="1"/>
  <c r="E14" i="68"/>
  <c r="G554" i="75" s="1"/>
  <c r="E15" i="68"/>
  <c r="G555" i="75" s="1"/>
  <c r="E16" i="68"/>
  <c r="G556" i="75" s="1"/>
  <c r="E17" i="68"/>
  <c r="G557" i="75" s="1"/>
  <c r="E18" i="68"/>
  <c r="G558" i="75" s="1"/>
  <c r="E19" i="68"/>
  <c r="G559" i="75" s="1"/>
  <c r="E20" i="68"/>
  <c r="G560" i="75" s="1"/>
  <c r="E21" i="68"/>
  <c r="G561" i="75" s="1"/>
  <c r="E22" i="68"/>
  <c r="G562" i="75" s="1"/>
  <c r="E23" i="68"/>
  <c r="G563" i="75" s="1"/>
  <c r="E24" i="68"/>
  <c r="G564" i="75" s="1"/>
  <c r="E25" i="68"/>
  <c r="G565" i="75" s="1"/>
  <c r="E26" i="68"/>
  <c r="G566" i="75" s="1"/>
  <c r="E27" i="68"/>
  <c r="G567" i="75" s="1"/>
  <c r="E28" i="68"/>
  <c r="G568" i="75" s="1"/>
  <c r="E29" i="68"/>
  <c r="G569" i="75" s="1"/>
  <c r="E30" i="68"/>
  <c r="G570" i="75" s="1"/>
  <c r="E31" i="68"/>
  <c r="G571" i="75" s="1"/>
  <c r="E2" i="68"/>
  <c r="G542" i="75" s="1"/>
  <c r="D3" i="68"/>
  <c r="D4" i="68"/>
  <c r="D5" i="68"/>
  <c r="D6" i="68"/>
  <c r="D7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2" i="68"/>
  <c r="F3" i="68"/>
  <c r="G1083" i="75" s="1"/>
  <c r="G3" i="68"/>
  <c r="G1623" i="75" s="1"/>
  <c r="H3" i="68"/>
  <c r="G2163" i="75" s="1"/>
  <c r="F4" i="68"/>
  <c r="G1084" i="75" s="1"/>
  <c r="G4" i="68"/>
  <c r="G1624" i="75" s="1"/>
  <c r="H4" i="68"/>
  <c r="G2164" i="75" s="1"/>
  <c r="F5" i="68"/>
  <c r="G1085" i="75" s="1"/>
  <c r="G5" i="68"/>
  <c r="G1625" i="75" s="1"/>
  <c r="H5" i="68"/>
  <c r="G2165" i="75" s="1"/>
  <c r="F6" i="68"/>
  <c r="G1086" i="75" s="1"/>
  <c r="G6" i="68"/>
  <c r="G1626" i="75" s="1"/>
  <c r="H6" i="68"/>
  <c r="G2166" i="75" s="1"/>
  <c r="F7" i="68"/>
  <c r="G1087" i="75" s="1"/>
  <c r="G7" i="68"/>
  <c r="G1627" i="75" s="1"/>
  <c r="H7" i="68"/>
  <c r="G2167" i="75" s="1"/>
  <c r="F8" i="68"/>
  <c r="G1088" i="75" s="1"/>
  <c r="G8" i="68"/>
  <c r="G1628" i="75" s="1"/>
  <c r="H8" i="68"/>
  <c r="G2168" i="75" s="1"/>
  <c r="F9" i="68"/>
  <c r="G1089" i="75" s="1"/>
  <c r="G9" i="68"/>
  <c r="G1629" i="75" s="1"/>
  <c r="H9" i="68"/>
  <c r="G2169" i="75" s="1"/>
  <c r="F10" i="68"/>
  <c r="G1090" i="75" s="1"/>
  <c r="G10" i="68"/>
  <c r="G1630" i="75" s="1"/>
  <c r="H10" i="68"/>
  <c r="G2170" i="75" s="1"/>
  <c r="F11" i="68"/>
  <c r="G1091" i="75" s="1"/>
  <c r="G11" i="68"/>
  <c r="G1631" i="75" s="1"/>
  <c r="H11" i="68"/>
  <c r="G2171" i="75" s="1"/>
  <c r="F12" i="68"/>
  <c r="G1092" i="75" s="1"/>
  <c r="G12" i="68"/>
  <c r="G1632" i="75" s="1"/>
  <c r="H12" i="68"/>
  <c r="G2172" i="75" s="1"/>
  <c r="F13" i="68"/>
  <c r="G1093" i="75" s="1"/>
  <c r="G13" i="68"/>
  <c r="G1633" i="75" s="1"/>
  <c r="H13" i="68"/>
  <c r="G2173" i="75" s="1"/>
  <c r="F14" i="68"/>
  <c r="G1094" i="75" s="1"/>
  <c r="G14" i="68"/>
  <c r="G1634" i="75" s="1"/>
  <c r="H14" i="68"/>
  <c r="G2174" i="75" s="1"/>
  <c r="F15" i="68"/>
  <c r="G1095" i="75" s="1"/>
  <c r="G15" i="68"/>
  <c r="G1635" i="75" s="1"/>
  <c r="H15" i="68"/>
  <c r="G2175" i="75" s="1"/>
  <c r="F16" i="68"/>
  <c r="G1096" i="75" s="1"/>
  <c r="G16" i="68"/>
  <c r="G1636" i="75" s="1"/>
  <c r="H16" i="68"/>
  <c r="G2176" i="75" s="1"/>
  <c r="F17" i="68"/>
  <c r="G1097" i="75" s="1"/>
  <c r="G17" i="68"/>
  <c r="G1637" i="75" s="1"/>
  <c r="H17" i="68"/>
  <c r="G2177" i="75" s="1"/>
  <c r="F18" i="68"/>
  <c r="G1098" i="75" s="1"/>
  <c r="G18" i="68"/>
  <c r="G1638" i="75" s="1"/>
  <c r="H18" i="68"/>
  <c r="G2178" i="75" s="1"/>
  <c r="F19" i="68"/>
  <c r="G1099" i="75" s="1"/>
  <c r="G19" i="68"/>
  <c r="G1639" i="75" s="1"/>
  <c r="H19" i="68"/>
  <c r="G2179" i="75" s="1"/>
  <c r="F20" i="68"/>
  <c r="G1100" i="75" s="1"/>
  <c r="G20" i="68"/>
  <c r="G1640" i="75" s="1"/>
  <c r="H20" i="68"/>
  <c r="G2180" i="75" s="1"/>
  <c r="F21" i="68"/>
  <c r="G1101" i="75" s="1"/>
  <c r="G21" i="68"/>
  <c r="G1641" i="75" s="1"/>
  <c r="H21" i="68"/>
  <c r="G2181" i="75" s="1"/>
  <c r="F22" i="68"/>
  <c r="G1102" i="75" s="1"/>
  <c r="G22" i="68"/>
  <c r="G1642" i="75" s="1"/>
  <c r="H22" i="68"/>
  <c r="G2182" i="75" s="1"/>
  <c r="F23" i="68"/>
  <c r="G1103" i="75" s="1"/>
  <c r="G23" i="68"/>
  <c r="G1643" i="75" s="1"/>
  <c r="H23" i="68"/>
  <c r="G2183" i="75" s="1"/>
  <c r="F24" i="68"/>
  <c r="G1104" i="75" s="1"/>
  <c r="G24" i="68"/>
  <c r="G1644" i="75" s="1"/>
  <c r="H24" i="68"/>
  <c r="G2184" i="75" s="1"/>
  <c r="F25" i="68"/>
  <c r="G1105" i="75" s="1"/>
  <c r="G25" i="68"/>
  <c r="G1645" i="75" s="1"/>
  <c r="H25" i="68"/>
  <c r="G2185" i="75" s="1"/>
  <c r="F26" i="68"/>
  <c r="G1106" i="75" s="1"/>
  <c r="G26" i="68"/>
  <c r="G1646" i="75" s="1"/>
  <c r="H26" i="68"/>
  <c r="G2186" i="75" s="1"/>
  <c r="F27" i="68"/>
  <c r="G1107" i="75" s="1"/>
  <c r="G27" i="68"/>
  <c r="G1647" i="75" s="1"/>
  <c r="H27" i="68"/>
  <c r="G2187" i="75" s="1"/>
  <c r="F28" i="68"/>
  <c r="G1108" i="75" s="1"/>
  <c r="G28" i="68"/>
  <c r="G1648" i="75" s="1"/>
  <c r="H28" i="68"/>
  <c r="G2188" i="75" s="1"/>
  <c r="F29" i="68"/>
  <c r="G1109" i="75" s="1"/>
  <c r="G29" i="68"/>
  <c r="G1649" i="75" s="1"/>
  <c r="H29" i="68"/>
  <c r="G2189" i="75" s="1"/>
  <c r="F30" i="68"/>
  <c r="G1110" i="75" s="1"/>
  <c r="G30" i="68"/>
  <c r="G1650" i="75" s="1"/>
  <c r="H30" i="68"/>
  <c r="G2190" i="75" s="1"/>
  <c r="F31" i="68"/>
  <c r="G1111" i="75" s="1"/>
  <c r="G31" i="68"/>
  <c r="G1651" i="75" s="1"/>
  <c r="H31" i="68"/>
  <c r="G2191" i="75" s="1"/>
  <c r="G2" i="68"/>
  <c r="G1622" i="75" s="1"/>
  <c r="H2" i="68"/>
  <c r="G2162" i="75" s="1"/>
  <c r="F2" i="68"/>
  <c r="G1082" i="75" s="1"/>
  <c r="B36" i="70"/>
  <c r="B1" i="70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40" i="4"/>
  <c r="G67" i="70"/>
  <c r="I301" i="68" s="1"/>
  <c r="G3001" i="75" s="1"/>
  <c r="G66" i="70"/>
  <c r="I300" i="68" s="1"/>
  <c r="G3000" i="75" s="1"/>
  <c r="G65" i="70"/>
  <c r="I299" i="68" s="1"/>
  <c r="G2999" i="75" s="1"/>
  <c r="G64" i="70"/>
  <c r="I298" i="68" s="1"/>
  <c r="G2998" i="75" s="1"/>
  <c r="G63" i="70"/>
  <c r="I297" i="68" s="1"/>
  <c r="G2997" i="75" s="1"/>
  <c r="G62" i="70"/>
  <c r="I296" i="68" s="1"/>
  <c r="G2996" i="75" s="1"/>
  <c r="G61" i="70"/>
  <c r="I295" i="68" s="1"/>
  <c r="G2995" i="75" s="1"/>
  <c r="G60" i="70"/>
  <c r="I294" i="68" s="1"/>
  <c r="G2994" i="75" s="1"/>
  <c r="G59" i="70"/>
  <c r="I293" i="68" s="1"/>
  <c r="G2993" i="75" s="1"/>
  <c r="G58" i="70"/>
  <c r="I292" i="68" s="1"/>
  <c r="G2992" i="75" s="1"/>
  <c r="G57" i="70"/>
  <c r="I291" i="68" s="1"/>
  <c r="G2991" i="75" s="1"/>
  <c r="G56" i="70"/>
  <c r="I290" i="68" s="1"/>
  <c r="G2990" i="75" s="1"/>
  <c r="G55" i="70"/>
  <c r="I289" i="68" s="1"/>
  <c r="G2989" i="75" s="1"/>
  <c r="G54" i="70"/>
  <c r="I288" i="68" s="1"/>
  <c r="G2988" i="75" s="1"/>
  <c r="G53" i="70"/>
  <c r="I287" i="68" s="1"/>
  <c r="G2987" i="75" s="1"/>
  <c r="G52" i="70"/>
  <c r="I286" i="68" s="1"/>
  <c r="G2986" i="75" s="1"/>
  <c r="G51" i="70"/>
  <c r="I285" i="68" s="1"/>
  <c r="G2985" i="75" s="1"/>
  <c r="G50" i="70"/>
  <c r="I284" i="68" s="1"/>
  <c r="G2984" i="75" s="1"/>
  <c r="G49" i="70"/>
  <c r="I283" i="68" s="1"/>
  <c r="G2983" i="75" s="1"/>
  <c r="G48" i="70"/>
  <c r="I282" i="68" s="1"/>
  <c r="G2982" i="75" s="1"/>
  <c r="G47" i="70"/>
  <c r="I281" i="68" s="1"/>
  <c r="G2981" i="75" s="1"/>
  <c r="G46" i="70"/>
  <c r="I280" i="68" s="1"/>
  <c r="G2980" i="75" s="1"/>
  <c r="G45" i="70"/>
  <c r="I279" i="68" s="1"/>
  <c r="G2979" i="75" s="1"/>
  <c r="G44" i="70"/>
  <c r="I278" i="68" s="1"/>
  <c r="G2978" i="75" s="1"/>
  <c r="G43" i="70"/>
  <c r="I277" i="68" s="1"/>
  <c r="G2977" i="75" s="1"/>
  <c r="G42" i="70"/>
  <c r="I276" i="68" s="1"/>
  <c r="G2976" i="75" s="1"/>
  <c r="G41" i="70"/>
  <c r="I275" i="68" s="1"/>
  <c r="G2975" i="75" s="1"/>
  <c r="G40" i="70"/>
  <c r="I274" i="68" s="1"/>
  <c r="G2974" i="75" s="1"/>
  <c r="G39" i="70"/>
  <c r="I273" i="68" s="1"/>
  <c r="G2973" i="75" s="1"/>
  <c r="G38" i="70"/>
  <c r="I272" i="68" s="1"/>
  <c r="G2972" i="75" s="1"/>
  <c r="G4" i="70"/>
  <c r="D5" i="13" s="1"/>
  <c r="G5" i="70"/>
  <c r="D6" i="13" s="1"/>
  <c r="G6" i="70"/>
  <c r="D7" i="13" s="1"/>
  <c r="G7" i="70"/>
  <c r="D8" i="13" s="1"/>
  <c r="G8" i="70"/>
  <c r="D9" i="13" s="1"/>
  <c r="G9" i="70"/>
  <c r="D10" i="13" s="1"/>
  <c r="G10" i="70"/>
  <c r="D11" i="13" s="1"/>
  <c r="G11" i="70"/>
  <c r="D12" i="13" s="1"/>
  <c r="G12" i="70"/>
  <c r="D13" i="13" s="1"/>
  <c r="G13" i="70"/>
  <c r="D14" i="13" s="1"/>
  <c r="G14" i="70"/>
  <c r="D15" i="13" s="1"/>
  <c r="G15" i="70"/>
  <c r="D16" i="13" s="1"/>
  <c r="G16" i="70"/>
  <c r="D17" i="13" s="1"/>
  <c r="G17" i="70"/>
  <c r="D18" i="13" s="1"/>
  <c r="G18" i="70"/>
  <c r="D19" i="13" s="1"/>
  <c r="G19" i="70"/>
  <c r="D20" i="13" s="1"/>
  <c r="G20" i="70"/>
  <c r="D21" i="13" s="1"/>
  <c r="G21" i="70"/>
  <c r="D22" i="13" s="1"/>
  <c r="G22" i="70"/>
  <c r="D23" i="13" s="1"/>
  <c r="G23" i="70"/>
  <c r="D24" i="13" s="1"/>
  <c r="G24" i="70"/>
  <c r="D25" i="13" s="1"/>
  <c r="G25" i="70"/>
  <c r="D26" i="13" s="1"/>
  <c r="G26" i="70"/>
  <c r="D27" i="13" s="1"/>
  <c r="G27" i="70"/>
  <c r="D28" i="13" s="1"/>
  <c r="G28" i="70"/>
  <c r="D29" i="13" s="1"/>
  <c r="G29" i="70"/>
  <c r="D30" i="13" s="1"/>
  <c r="G30" i="70"/>
  <c r="D31" i="13" s="1"/>
  <c r="G31" i="70"/>
  <c r="D32" i="13" s="1"/>
  <c r="G32" i="70"/>
  <c r="D33" i="13" s="1"/>
  <c r="G3" i="70"/>
  <c r="D4" i="13" s="1"/>
  <c r="M67" i="70"/>
  <c r="O301" i="68" s="1"/>
  <c r="G6241" i="75" s="1"/>
  <c r="M66" i="70"/>
  <c r="D68" i="4" s="1"/>
  <c r="M65" i="70"/>
  <c r="D67" i="4" s="1"/>
  <c r="M64" i="70"/>
  <c r="O298" i="68" s="1"/>
  <c r="G6238" i="75" s="1"/>
  <c r="M63" i="70"/>
  <c r="O297" i="68" s="1"/>
  <c r="G6237" i="75" s="1"/>
  <c r="M62" i="70"/>
  <c r="D64" i="4" s="1"/>
  <c r="M61" i="70"/>
  <c r="D63" i="4" s="1"/>
  <c r="M60" i="70"/>
  <c r="O294" i="68" s="1"/>
  <c r="G6234" i="75" s="1"/>
  <c r="M59" i="70"/>
  <c r="O293" i="68" s="1"/>
  <c r="G6233" i="75" s="1"/>
  <c r="M58" i="70"/>
  <c r="D60" i="4" s="1"/>
  <c r="M57" i="70"/>
  <c r="D59" i="4" s="1"/>
  <c r="M56" i="70"/>
  <c r="O290" i="68" s="1"/>
  <c r="G6230" i="75" s="1"/>
  <c r="M55" i="70"/>
  <c r="O289" i="68" s="1"/>
  <c r="G6229" i="75" s="1"/>
  <c r="M54" i="70"/>
  <c r="D56" i="4" s="1"/>
  <c r="M53" i="70"/>
  <c r="D55" i="4" s="1"/>
  <c r="M52" i="70"/>
  <c r="O286" i="68" s="1"/>
  <c r="G6226" i="75" s="1"/>
  <c r="M51" i="70"/>
  <c r="O285" i="68" s="1"/>
  <c r="G6225" i="75" s="1"/>
  <c r="M50" i="70"/>
  <c r="D52" i="4" s="1"/>
  <c r="M49" i="70"/>
  <c r="D51" i="4" s="1"/>
  <c r="M48" i="70"/>
  <c r="O282" i="68" s="1"/>
  <c r="G6222" i="75" s="1"/>
  <c r="M47" i="70"/>
  <c r="O281" i="68" s="1"/>
  <c r="G6221" i="75" s="1"/>
  <c r="M46" i="70"/>
  <c r="D48" i="4" s="1"/>
  <c r="M45" i="70"/>
  <c r="D47" i="4" s="1"/>
  <c r="M44" i="70"/>
  <c r="O278" i="68" s="1"/>
  <c r="G6218" i="75" s="1"/>
  <c r="M43" i="70"/>
  <c r="O277" i="68" s="1"/>
  <c r="G6217" i="75" s="1"/>
  <c r="M42" i="70"/>
  <c r="D44" i="4" s="1"/>
  <c r="M41" i="70"/>
  <c r="D43" i="4" s="1"/>
  <c r="M40" i="70"/>
  <c r="O274" i="68" s="1"/>
  <c r="G6214" i="75" s="1"/>
  <c r="M39" i="70"/>
  <c r="O273" i="68" s="1"/>
  <c r="G6213" i="75" s="1"/>
  <c r="M38" i="70"/>
  <c r="O272" i="68" s="1"/>
  <c r="G6212" i="75" s="1"/>
  <c r="M4" i="70"/>
  <c r="E5" i="13" s="1"/>
  <c r="M5" i="70"/>
  <c r="E6" i="13" s="1"/>
  <c r="M6" i="70"/>
  <c r="E7" i="13" s="1"/>
  <c r="M7" i="70"/>
  <c r="E8" i="13" s="1"/>
  <c r="M8" i="70"/>
  <c r="E9" i="13" s="1"/>
  <c r="M9" i="70"/>
  <c r="E10" i="13" s="1"/>
  <c r="M10" i="70"/>
  <c r="E11" i="13" s="1"/>
  <c r="M11" i="70"/>
  <c r="E12" i="13" s="1"/>
  <c r="M12" i="70"/>
  <c r="E13" i="13" s="1"/>
  <c r="M13" i="70"/>
  <c r="E14" i="13" s="1"/>
  <c r="M14" i="70"/>
  <c r="E15" i="13" s="1"/>
  <c r="M15" i="70"/>
  <c r="E16" i="13" s="1"/>
  <c r="M16" i="70"/>
  <c r="E17" i="13" s="1"/>
  <c r="M17" i="70"/>
  <c r="E18" i="13" s="1"/>
  <c r="M18" i="70"/>
  <c r="E19" i="13" s="1"/>
  <c r="M19" i="70"/>
  <c r="E20" i="13" s="1"/>
  <c r="M20" i="70"/>
  <c r="E21" i="13" s="1"/>
  <c r="M21" i="70"/>
  <c r="E22" i="13" s="1"/>
  <c r="M22" i="70"/>
  <c r="E23" i="13" s="1"/>
  <c r="M23" i="70"/>
  <c r="E24" i="13" s="1"/>
  <c r="M24" i="70"/>
  <c r="E25" i="13" s="1"/>
  <c r="M25" i="70"/>
  <c r="E26" i="13" s="1"/>
  <c r="M26" i="70"/>
  <c r="E27" i="13" s="1"/>
  <c r="M27" i="70"/>
  <c r="E28" i="13" s="1"/>
  <c r="M28" i="70"/>
  <c r="E29" i="13" s="1"/>
  <c r="M29" i="70"/>
  <c r="E30" i="13" s="1"/>
  <c r="M30" i="70"/>
  <c r="E31" i="13" s="1"/>
  <c r="M31" i="70"/>
  <c r="E32" i="13" s="1"/>
  <c r="M32" i="70"/>
  <c r="E33" i="13" s="1"/>
  <c r="M3" i="70"/>
  <c r="E4" i="13" s="1"/>
  <c r="N67" i="70"/>
  <c r="N66" i="70"/>
  <c r="N65" i="70"/>
  <c r="N64" i="70"/>
  <c r="N63" i="70"/>
  <c r="N62" i="70"/>
  <c r="N61" i="70"/>
  <c r="N60" i="70"/>
  <c r="N59" i="70"/>
  <c r="N58" i="70"/>
  <c r="N57" i="70"/>
  <c r="N56" i="70"/>
  <c r="N55" i="70"/>
  <c r="N54" i="70"/>
  <c r="N53" i="70"/>
  <c r="N52" i="70"/>
  <c r="N51" i="70"/>
  <c r="N50" i="70"/>
  <c r="N49" i="70"/>
  <c r="N48" i="70"/>
  <c r="N47" i="70"/>
  <c r="N46" i="70"/>
  <c r="N45" i="70"/>
  <c r="N44" i="70"/>
  <c r="N43" i="70"/>
  <c r="N42" i="70"/>
  <c r="N41" i="70"/>
  <c r="N40" i="70"/>
  <c r="N39" i="70"/>
  <c r="N38" i="70"/>
  <c r="N4" i="70"/>
  <c r="N5" i="70"/>
  <c r="N6" i="70"/>
  <c r="N7" i="70"/>
  <c r="N8" i="70"/>
  <c r="N9" i="70"/>
  <c r="N10" i="70"/>
  <c r="N11" i="70"/>
  <c r="N12" i="70"/>
  <c r="N13" i="70"/>
  <c r="N14" i="70"/>
  <c r="N15" i="70"/>
  <c r="N16" i="70"/>
  <c r="N17" i="70"/>
  <c r="N18" i="70"/>
  <c r="N19" i="70"/>
  <c r="N20" i="70"/>
  <c r="N21" i="70"/>
  <c r="N22" i="70"/>
  <c r="N23" i="70"/>
  <c r="N24" i="70"/>
  <c r="N25" i="70"/>
  <c r="N26" i="70"/>
  <c r="N27" i="70"/>
  <c r="N28" i="70"/>
  <c r="N29" i="70"/>
  <c r="N30" i="70"/>
  <c r="N31" i="70"/>
  <c r="N32" i="70"/>
  <c r="N3" i="70"/>
  <c r="C68" i="70"/>
  <c r="B68" i="70"/>
  <c r="C33" i="70"/>
  <c r="B33" i="70"/>
  <c r="A68" i="70"/>
  <c r="A102" i="70" s="1"/>
  <c r="F68" i="70"/>
  <c r="E68" i="70"/>
  <c r="D68" i="70"/>
  <c r="L68" i="70"/>
  <c r="K68" i="70"/>
  <c r="J68" i="70"/>
  <c r="I68" i="70"/>
  <c r="H68" i="70"/>
  <c r="M15" i="6" l="1"/>
  <c r="U17" i="6"/>
  <c r="X22" i="6"/>
  <c r="AB22" i="6" s="1"/>
  <c r="AF22" i="6" s="1"/>
  <c r="X16" i="6"/>
  <c r="AB16" i="6" s="1"/>
  <c r="AF16" i="6" s="1"/>
  <c r="X24" i="6"/>
  <c r="AB24" i="6" s="1"/>
  <c r="AF24" i="6" s="1"/>
  <c r="Q6" i="6"/>
  <c r="W25" i="6"/>
  <c r="AA25" i="6" s="1"/>
  <c r="AE25" i="6" s="1"/>
  <c r="W28" i="6"/>
  <c r="AA28" i="6" s="1"/>
  <c r="AE28" i="6" s="1"/>
  <c r="M14" i="6"/>
  <c r="Q7" i="6"/>
  <c r="AD27" i="6"/>
  <c r="T52" i="6"/>
  <c r="P15" i="6"/>
  <c r="X25" i="6"/>
  <c r="AB25" i="6" s="1"/>
  <c r="AF25" i="6" s="1"/>
  <c r="T56" i="6"/>
  <c r="P19" i="6"/>
  <c r="W17" i="6"/>
  <c r="AA17" i="6" s="1"/>
  <c r="AE17" i="6" s="1"/>
  <c r="S56" i="6"/>
  <c r="O19" i="6"/>
  <c r="Q56" i="6"/>
  <c r="T57" i="6"/>
  <c r="P20" i="6"/>
  <c r="S46" i="6"/>
  <c r="O9" i="6"/>
  <c r="Q9" i="6" s="1"/>
  <c r="S69" i="6"/>
  <c r="O32" i="6"/>
  <c r="Q69" i="6"/>
  <c r="U24" i="6"/>
  <c r="S48" i="6"/>
  <c r="O11" i="6"/>
  <c r="X46" i="6"/>
  <c r="AB46" i="6" s="1"/>
  <c r="AF46" i="6" s="1"/>
  <c r="T9" i="6"/>
  <c r="T58" i="6"/>
  <c r="P21" i="6"/>
  <c r="S51" i="6"/>
  <c r="O14" i="6"/>
  <c r="T63" i="6"/>
  <c r="P26" i="6"/>
  <c r="W27" i="6"/>
  <c r="S52" i="6"/>
  <c r="O15" i="6"/>
  <c r="Q15" i="6" s="1"/>
  <c r="AB55" i="6"/>
  <c r="AF55" i="6" s="1"/>
  <c r="X18" i="6"/>
  <c r="W49" i="6"/>
  <c r="AA49" i="6" s="1"/>
  <c r="AE49" i="6" s="1"/>
  <c r="S12" i="6"/>
  <c r="W12" i="6" s="1"/>
  <c r="AA12" i="6" s="1"/>
  <c r="AE12" i="6" s="1"/>
  <c r="T49" i="6"/>
  <c r="P12" i="6"/>
  <c r="Q12" i="6" s="1"/>
  <c r="T64" i="6"/>
  <c r="P27" i="6"/>
  <c r="Q27" i="6" s="1"/>
  <c r="Q64" i="6"/>
  <c r="AA66" i="6"/>
  <c r="AE66" i="6" s="1"/>
  <c r="W29" i="6"/>
  <c r="Z61" i="6"/>
  <c r="V24" i="6"/>
  <c r="M31" i="6"/>
  <c r="M23" i="6"/>
  <c r="U25" i="6"/>
  <c r="Q49" i="6"/>
  <c r="Q11" i="6"/>
  <c r="W45" i="6"/>
  <c r="S8" i="6"/>
  <c r="U8" i="6" s="1"/>
  <c r="AA64" i="6"/>
  <c r="M21" i="6"/>
  <c r="X28" i="6"/>
  <c r="AB28" i="6" s="1"/>
  <c r="AF28" i="6" s="1"/>
  <c r="T68" i="6"/>
  <c r="P31" i="6"/>
  <c r="S55" i="6"/>
  <c r="O18" i="6"/>
  <c r="Q18" i="6" s="1"/>
  <c r="S63" i="6"/>
  <c r="O26" i="6"/>
  <c r="Q26" i="6" s="1"/>
  <c r="S47" i="6"/>
  <c r="O10" i="6"/>
  <c r="T66" i="6"/>
  <c r="P29" i="6"/>
  <c r="Q29" i="6" s="1"/>
  <c r="V28" i="6"/>
  <c r="Z65" i="6"/>
  <c r="Y65" i="6"/>
  <c r="X33" i="6"/>
  <c r="AB33" i="6" s="1"/>
  <c r="AF33" i="6" s="1"/>
  <c r="S68" i="6"/>
  <c r="O31" i="6"/>
  <c r="Q31" i="6" s="1"/>
  <c r="Q68" i="6"/>
  <c r="T60" i="6"/>
  <c r="P23" i="6"/>
  <c r="T69" i="6"/>
  <c r="P32" i="6"/>
  <c r="S60" i="6"/>
  <c r="O23" i="6"/>
  <c r="Q60" i="6"/>
  <c r="T47" i="6"/>
  <c r="P10" i="6"/>
  <c r="T67" i="6"/>
  <c r="P30" i="6"/>
  <c r="Q30" i="6" s="1"/>
  <c r="Q67" i="6"/>
  <c r="T51" i="6"/>
  <c r="P14" i="6"/>
  <c r="S57" i="6"/>
  <c r="O20" i="6"/>
  <c r="Q20" i="6" s="1"/>
  <c r="S58" i="6"/>
  <c r="O21" i="6"/>
  <c r="Q21" i="6" s="1"/>
  <c r="V32" i="6"/>
  <c r="Z69" i="6"/>
  <c r="S50" i="6"/>
  <c r="O13" i="6"/>
  <c r="V7" i="6"/>
  <c r="T50" i="6"/>
  <c r="P13" i="6"/>
  <c r="M19" i="6"/>
  <c r="U28" i="6"/>
  <c r="X48" i="6"/>
  <c r="AB48" i="6" s="1"/>
  <c r="AF48" i="6" s="1"/>
  <c r="T11" i="6"/>
  <c r="Z68" i="6"/>
  <c r="V31" i="6"/>
  <c r="R51" i="6"/>
  <c r="R14" i="6" s="1"/>
  <c r="Q51" i="6"/>
  <c r="R48" i="6"/>
  <c r="R11" i="6" s="1"/>
  <c r="Q48" i="6"/>
  <c r="U58" i="6"/>
  <c r="V58" i="6"/>
  <c r="V21" i="6" s="1"/>
  <c r="Z56" i="6"/>
  <c r="Z19" i="6" s="1"/>
  <c r="R66" i="6"/>
  <c r="R29" i="6" s="1"/>
  <c r="Q66" i="6"/>
  <c r="AD53" i="6"/>
  <c r="AD16" i="6" s="1"/>
  <c r="W61" i="6"/>
  <c r="W24" i="6" s="1"/>
  <c r="U61" i="6"/>
  <c r="Z60" i="6"/>
  <c r="Z23" i="6" s="1"/>
  <c r="U49" i="6"/>
  <c r="V49" i="6"/>
  <c r="V12" i="6" s="1"/>
  <c r="U45" i="6"/>
  <c r="V45" i="6"/>
  <c r="V8" i="6" s="1"/>
  <c r="Q44" i="6"/>
  <c r="S44" i="6"/>
  <c r="S7" i="6" s="1"/>
  <c r="U46" i="6"/>
  <c r="V46" i="6"/>
  <c r="V9" i="6" s="1"/>
  <c r="R63" i="6"/>
  <c r="R26" i="6" s="1"/>
  <c r="Q63" i="6"/>
  <c r="Q47" i="6"/>
  <c r="R47" i="6"/>
  <c r="R10" i="6" s="1"/>
  <c r="T43" i="6"/>
  <c r="T6" i="6" s="1"/>
  <c r="S53" i="6"/>
  <c r="S16" i="6" s="1"/>
  <c r="Q53" i="6"/>
  <c r="S43" i="6"/>
  <c r="S6" i="6" s="1"/>
  <c r="Z67" i="6"/>
  <c r="Z30" i="6" s="1"/>
  <c r="Q55" i="6"/>
  <c r="R55" i="6"/>
  <c r="R18" i="6" s="1"/>
  <c r="U62" i="6"/>
  <c r="V62" i="6"/>
  <c r="V25" i="6" s="1"/>
  <c r="Q59" i="6"/>
  <c r="R59" i="6"/>
  <c r="R22" i="6" s="1"/>
  <c r="U22" i="6" s="1"/>
  <c r="R43" i="6"/>
  <c r="R6" i="6" s="1"/>
  <c r="Q43" i="6"/>
  <c r="Q50" i="6"/>
  <c r="R50" i="6"/>
  <c r="R13" i="6" s="1"/>
  <c r="R52" i="6"/>
  <c r="R15" i="6" s="1"/>
  <c r="Q52" i="6"/>
  <c r="R57" i="6"/>
  <c r="R20" i="6" s="1"/>
  <c r="Q57" i="6"/>
  <c r="Q70" i="6"/>
  <c r="R70" i="6"/>
  <c r="R33" i="6" s="1"/>
  <c r="U54" i="6"/>
  <c r="V54" i="6"/>
  <c r="V17" i="6" s="1"/>
  <c r="I26" i="68"/>
  <c r="G2726" i="75" s="1"/>
  <c r="I25" i="68"/>
  <c r="G2725" i="75" s="1"/>
  <c r="I18" i="68"/>
  <c r="G2718" i="75" s="1"/>
  <c r="I17" i="68"/>
  <c r="G2717" i="75" s="1"/>
  <c r="O29" i="68"/>
  <c r="G5969" i="75" s="1"/>
  <c r="O21" i="68"/>
  <c r="G5961" i="75" s="1"/>
  <c r="O287" i="68"/>
  <c r="G6227" i="75" s="1"/>
  <c r="O31" i="68"/>
  <c r="G5971" i="75" s="1"/>
  <c r="O23" i="68"/>
  <c r="G5963" i="75" s="1"/>
  <c r="O15" i="68"/>
  <c r="G5955" i="75" s="1"/>
  <c r="O291" i="68"/>
  <c r="G6231" i="75" s="1"/>
  <c r="I30" i="68"/>
  <c r="G2730" i="75" s="1"/>
  <c r="I29" i="68"/>
  <c r="G2729" i="75" s="1"/>
  <c r="I22" i="68"/>
  <c r="G2722" i="75" s="1"/>
  <c r="I21" i="68"/>
  <c r="G2721" i="75" s="1"/>
  <c r="I14" i="68"/>
  <c r="G2714" i="75" s="1"/>
  <c r="I13" i="68"/>
  <c r="G2713" i="75" s="1"/>
  <c r="O25" i="68"/>
  <c r="G5965" i="75" s="1"/>
  <c r="O17" i="68"/>
  <c r="G5957" i="75" s="1"/>
  <c r="O295" i="68"/>
  <c r="G6235" i="75" s="1"/>
  <c r="O27" i="68"/>
  <c r="G5967" i="75" s="1"/>
  <c r="O19" i="68"/>
  <c r="G5959" i="75" s="1"/>
  <c r="O299" i="68"/>
  <c r="G6239" i="75" s="1"/>
  <c r="I27" i="68"/>
  <c r="G2727" i="75" s="1"/>
  <c r="I16" i="68"/>
  <c r="G2716" i="75" s="1"/>
  <c r="I15" i="68"/>
  <c r="G2715" i="75" s="1"/>
  <c r="I31" i="68"/>
  <c r="G2731" i="75" s="1"/>
  <c r="M68" i="70"/>
  <c r="G68" i="70"/>
  <c r="O30" i="68"/>
  <c r="G5970" i="75" s="1"/>
  <c r="O28" i="68"/>
  <c r="G5968" i="75" s="1"/>
  <c r="O26" i="68"/>
  <c r="G5966" i="75" s="1"/>
  <c r="O24" i="68"/>
  <c r="G5964" i="75" s="1"/>
  <c r="O22" i="68"/>
  <c r="G5962" i="75" s="1"/>
  <c r="O20" i="68"/>
  <c r="G5960" i="75" s="1"/>
  <c r="O18" i="68"/>
  <c r="G5958" i="75" s="1"/>
  <c r="O16" i="68"/>
  <c r="G5956" i="75" s="1"/>
  <c r="O14" i="68"/>
  <c r="G5954" i="75" s="1"/>
  <c r="P15" i="68"/>
  <c r="G6495" i="75" s="1"/>
  <c r="I28" i="68"/>
  <c r="G2728" i="75" s="1"/>
  <c r="I24" i="68"/>
  <c r="G2724" i="75" s="1"/>
  <c r="I23" i="68"/>
  <c r="G2723" i="75" s="1"/>
  <c r="I20" i="68"/>
  <c r="G2720" i="75" s="1"/>
  <c r="I19" i="68"/>
  <c r="G2719" i="75" s="1"/>
  <c r="O296" i="68"/>
  <c r="G6236" i="75" s="1"/>
  <c r="O292" i="68"/>
  <c r="G6232" i="75" s="1"/>
  <c r="O288" i="68"/>
  <c r="G6228" i="75" s="1"/>
  <c r="O284" i="68"/>
  <c r="G6224" i="75" s="1"/>
  <c r="O283" i="68"/>
  <c r="G6223" i="75" s="1"/>
  <c r="O300" i="68"/>
  <c r="G6240" i="75" s="1"/>
  <c r="P22" i="68"/>
  <c r="G6502" i="75" s="1"/>
  <c r="P29" i="68"/>
  <c r="G6509" i="75" s="1"/>
  <c r="P25" i="68"/>
  <c r="G6505" i="75" s="1"/>
  <c r="P21" i="68"/>
  <c r="G6501" i="75" s="1"/>
  <c r="Q28" i="68"/>
  <c r="G7048" i="75" s="1"/>
  <c r="G28" i="75"/>
  <c r="Q24" i="68"/>
  <c r="G7044" i="75" s="1"/>
  <c r="G24" i="75"/>
  <c r="Q20" i="68"/>
  <c r="G7040" i="75" s="1"/>
  <c r="G20" i="75"/>
  <c r="Q16" i="68"/>
  <c r="G7036" i="75" s="1"/>
  <c r="G16" i="75"/>
  <c r="Q295" i="68"/>
  <c r="G7315" i="75" s="1"/>
  <c r="G295" i="75"/>
  <c r="Q291" i="68"/>
  <c r="G7311" i="75" s="1"/>
  <c r="G291" i="75"/>
  <c r="Q287" i="68"/>
  <c r="G7307" i="75" s="1"/>
  <c r="G287" i="75"/>
  <c r="Q299" i="68"/>
  <c r="G7319" i="75" s="1"/>
  <c r="G299" i="75"/>
  <c r="Q31" i="68"/>
  <c r="G7051" i="75" s="1"/>
  <c r="G31" i="75"/>
  <c r="Q27" i="68"/>
  <c r="G7047" i="75" s="1"/>
  <c r="G27" i="75"/>
  <c r="Q23" i="68"/>
  <c r="G7043" i="75" s="1"/>
  <c r="G23" i="75"/>
  <c r="Q19" i="68"/>
  <c r="G7039" i="75" s="1"/>
  <c r="G19" i="75"/>
  <c r="Q15" i="68"/>
  <c r="G7035" i="75" s="1"/>
  <c r="G15" i="75"/>
  <c r="Q294" i="68"/>
  <c r="G7314" i="75" s="1"/>
  <c r="G294" i="75"/>
  <c r="Q290" i="68"/>
  <c r="G7310" i="75" s="1"/>
  <c r="G290" i="75"/>
  <c r="Q286" i="68"/>
  <c r="G7306" i="75" s="1"/>
  <c r="G286" i="75"/>
  <c r="Q298" i="68"/>
  <c r="G7318" i="75" s="1"/>
  <c r="G298" i="75"/>
  <c r="P299" i="68"/>
  <c r="G6779" i="75" s="1"/>
  <c r="P291" i="68"/>
  <c r="G6771" i="75" s="1"/>
  <c r="P287" i="68"/>
  <c r="G6767" i="75" s="1"/>
  <c r="Q30" i="68"/>
  <c r="G7050" i="75" s="1"/>
  <c r="G30" i="75"/>
  <c r="Q26" i="68"/>
  <c r="G7046" i="75" s="1"/>
  <c r="G26" i="75"/>
  <c r="Q22" i="68"/>
  <c r="G7042" i="75" s="1"/>
  <c r="G22" i="75"/>
  <c r="Q18" i="68"/>
  <c r="G7038" i="75" s="1"/>
  <c r="G18" i="75"/>
  <c r="Q14" i="68"/>
  <c r="G7034" i="75" s="1"/>
  <c r="G14" i="75"/>
  <c r="Q297" i="68"/>
  <c r="G7317" i="75" s="1"/>
  <c r="G297" i="75"/>
  <c r="Q293" i="68"/>
  <c r="G7313" i="75" s="1"/>
  <c r="G293" i="75"/>
  <c r="Q289" i="68"/>
  <c r="G7309" i="75" s="1"/>
  <c r="G289" i="75"/>
  <c r="Q285" i="68"/>
  <c r="G7305" i="75" s="1"/>
  <c r="G285" i="75"/>
  <c r="Q301" i="68"/>
  <c r="G7321" i="75" s="1"/>
  <c r="G301" i="75"/>
  <c r="P298" i="68"/>
  <c r="G6778" i="75" s="1"/>
  <c r="P294" i="68"/>
  <c r="G6774" i="75" s="1"/>
  <c r="P290" i="68"/>
  <c r="G6770" i="75" s="1"/>
  <c r="P286" i="68"/>
  <c r="G6766" i="75" s="1"/>
  <c r="Q29" i="68"/>
  <c r="G7049" i="75" s="1"/>
  <c r="G29" i="75"/>
  <c r="Q25" i="68"/>
  <c r="G7045" i="75" s="1"/>
  <c r="G25" i="75"/>
  <c r="Q21" i="68"/>
  <c r="G7041" i="75" s="1"/>
  <c r="G21" i="75"/>
  <c r="Q17" i="68"/>
  <c r="G7037" i="75" s="1"/>
  <c r="G17" i="75"/>
  <c r="Q13" i="68"/>
  <c r="G7033" i="75" s="1"/>
  <c r="G13" i="75"/>
  <c r="Q296" i="68"/>
  <c r="G7316" i="75" s="1"/>
  <c r="G296" i="75"/>
  <c r="Q292" i="68"/>
  <c r="G7312" i="75" s="1"/>
  <c r="G292" i="75"/>
  <c r="Q288" i="68"/>
  <c r="G7308" i="75" s="1"/>
  <c r="G288" i="75"/>
  <c r="Q300" i="68"/>
  <c r="G7320" i="75" s="1"/>
  <c r="G300" i="75"/>
  <c r="P301" i="68"/>
  <c r="G6781" i="75" s="1"/>
  <c r="P297" i="68"/>
  <c r="G6777" i="75" s="1"/>
  <c r="P293" i="68"/>
  <c r="G6773" i="75" s="1"/>
  <c r="P289" i="68"/>
  <c r="G6769" i="75" s="1"/>
  <c r="P285" i="68"/>
  <c r="G6765" i="75" s="1"/>
  <c r="P24" i="68"/>
  <c r="G6504" i="75" s="1"/>
  <c r="C1647" i="75"/>
  <c r="D1107" i="75"/>
  <c r="C1639" i="75"/>
  <c r="D1099" i="75"/>
  <c r="C1650" i="75"/>
  <c r="D1110" i="75"/>
  <c r="C1642" i="75"/>
  <c r="D1102" i="75"/>
  <c r="C1634" i="75"/>
  <c r="D1094" i="75"/>
  <c r="C1645" i="75"/>
  <c r="D1105" i="75"/>
  <c r="C1637" i="75"/>
  <c r="D1097" i="75"/>
  <c r="C1648" i="75"/>
  <c r="D1108" i="75"/>
  <c r="C1638" i="75"/>
  <c r="D1098" i="75"/>
  <c r="C1651" i="75"/>
  <c r="D1111" i="75"/>
  <c r="C1643" i="75"/>
  <c r="D1103" i="75"/>
  <c r="C1635" i="75"/>
  <c r="D1095" i="75"/>
  <c r="C1646" i="75"/>
  <c r="D1106" i="75"/>
  <c r="C1640" i="75"/>
  <c r="D1100" i="75"/>
  <c r="C1649" i="75"/>
  <c r="D1109" i="75"/>
  <c r="C1641" i="75"/>
  <c r="D1101" i="75"/>
  <c r="C1633" i="75"/>
  <c r="D1093" i="75"/>
  <c r="C1644" i="75"/>
  <c r="D1104" i="75"/>
  <c r="C1636" i="75"/>
  <c r="D1096" i="75"/>
  <c r="B835" i="75"/>
  <c r="B831" i="75"/>
  <c r="B827" i="75"/>
  <c r="B839" i="75"/>
  <c r="B894" i="75"/>
  <c r="B890" i="75"/>
  <c r="B886" i="75"/>
  <c r="B870" i="75"/>
  <c r="B866" i="75"/>
  <c r="B862" i="75"/>
  <c r="B858" i="75"/>
  <c r="B854" i="75"/>
  <c r="B929" i="75"/>
  <c r="B925" i="75"/>
  <c r="B921" i="75"/>
  <c r="B917" i="75"/>
  <c r="B913" i="75"/>
  <c r="B901" i="75"/>
  <c r="B897" i="75"/>
  <c r="B960" i="75"/>
  <c r="B956" i="75"/>
  <c r="B952" i="75"/>
  <c r="B948" i="75"/>
  <c r="B944" i="75"/>
  <c r="B991" i="75"/>
  <c r="B987" i="75"/>
  <c r="B983" i="75"/>
  <c r="B979" i="75"/>
  <c r="B975" i="75"/>
  <c r="B1018" i="75"/>
  <c r="B1014" i="75"/>
  <c r="B1010" i="75"/>
  <c r="B1006" i="75"/>
  <c r="B1046" i="75"/>
  <c r="B1042" i="75"/>
  <c r="B1038" i="75"/>
  <c r="B1034" i="75"/>
  <c r="B1049" i="75"/>
  <c r="B1070" i="75"/>
  <c r="B1066" i="75"/>
  <c r="B1075" i="75"/>
  <c r="B1080" i="75"/>
  <c r="B834" i="75"/>
  <c r="B830" i="75"/>
  <c r="B826" i="75"/>
  <c r="B838" i="75"/>
  <c r="B893" i="75"/>
  <c r="B889" i="75"/>
  <c r="B885" i="75"/>
  <c r="B869" i="75"/>
  <c r="B865" i="75"/>
  <c r="B861" i="75"/>
  <c r="B857" i="75"/>
  <c r="B853" i="75"/>
  <c r="B928" i="75"/>
  <c r="B924" i="75"/>
  <c r="B920" i="75"/>
  <c r="B916" i="75"/>
  <c r="B900" i="75"/>
  <c r="B959" i="75"/>
  <c r="B955" i="75"/>
  <c r="B951" i="75"/>
  <c r="B947" i="75"/>
  <c r="B943" i="75"/>
  <c r="B990" i="75"/>
  <c r="B986" i="75"/>
  <c r="B982" i="75"/>
  <c r="B978" i="75"/>
  <c r="B974" i="75"/>
  <c r="B1017" i="75"/>
  <c r="B1013" i="75"/>
  <c r="B1009" i="75"/>
  <c r="B1005" i="75"/>
  <c r="B1045" i="75"/>
  <c r="B1041" i="75"/>
  <c r="B1037" i="75"/>
  <c r="B1033" i="75"/>
  <c r="B1021" i="75"/>
  <c r="B1048" i="75"/>
  <c r="B1069" i="75"/>
  <c r="B1065" i="75"/>
  <c r="B1078" i="75"/>
  <c r="B1074" i="75"/>
  <c r="B1079" i="75"/>
  <c r="B837" i="75"/>
  <c r="B833" i="75"/>
  <c r="B829" i="75"/>
  <c r="B825" i="75"/>
  <c r="B824" i="75"/>
  <c r="B823" i="75"/>
  <c r="B841" i="75"/>
  <c r="B896" i="75"/>
  <c r="B892" i="75"/>
  <c r="B888" i="75"/>
  <c r="B884" i="75"/>
  <c r="B868" i="75"/>
  <c r="B864" i="75"/>
  <c r="B860" i="75"/>
  <c r="B856" i="75"/>
  <c r="B931" i="75"/>
  <c r="B927" i="75"/>
  <c r="B923" i="75"/>
  <c r="B919" i="75"/>
  <c r="B915" i="75"/>
  <c r="B899" i="75"/>
  <c r="B958" i="75"/>
  <c r="B954" i="75"/>
  <c r="B950" i="75"/>
  <c r="B946" i="75"/>
  <c r="B989" i="75"/>
  <c r="B985" i="75"/>
  <c r="B981" i="75"/>
  <c r="B977" i="75"/>
  <c r="B973" i="75"/>
  <c r="B1016" i="75"/>
  <c r="B1012" i="75"/>
  <c r="B1008" i="75"/>
  <c r="B1004" i="75"/>
  <c r="B1044" i="75"/>
  <c r="B1040" i="75"/>
  <c r="B1036" i="75"/>
  <c r="B1020" i="75"/>
  <c r="B1051" i="75"/>
  <c r="B1072" i="75"/>
  <c r="B1068" i="75"/>
  <c r="B1064" i="75"/>
  <c r="B1077" i="75"/>
  <c r="B1073" i="75"/>
  <c r="B836" i="75"/>
  <c r="B832" i="75"/>
  <c r="B828" i="75"/>
  <c r="B840" i="75"/>
  <c r="B895" i="75"/>
  <c r="B891" i="75"/>
  <c r="B887" i="75"/>
  <c r="B883" i="75"/>
  <c r="B871" i="75"/>
  <c r="B867" i="75"/>
  <c r="B863" i="75"/>
  <c r="B859" i="75"/>
  <c r="B855" i="75"/>
  <c r="B930" i="75"/>
  <c r="B926" i="75"/>
  <c r="B922" i="75"/>
  <c r="B918" i="75"/>
  <c r="B914" i="75"/>
  <c r="B898" i="75"/>
  <c r="B961" i="75"/>
  <c r="B957" i="75"/>
  <c r="B953" i="75"/>
  <c r="B949" i="75"/>
  <c r="B945" i="75"/>
  <c r="B988" i="75"/>
  <c r="B984" i="75"/>
  <c r="B980" i="75"/>
  <c r="B976" i="75"/>
  <c r="B1015" i="75"/>
  <c r="B1011" i="75"/>
  <c r="B1007" i="75"/>
  <c r="B1003" i="75"/>
  <c r="B1047" i="75"/>
  <c r="B1043" i="75"/>
  <c r="B1039" i="75"/>
  <c r="B1035" i="75"/>
  <c r="B1019" i="75"/>
  <c r="B1050" i="75"/>
  <c r="B1071" i="75"/>
  <c r="B1067" i="75"/>
  <c r="B1063" i="75"/>
  <c r="B1076" i="75"/>
  <c r="B1081" i="75"/>
  <c r="O2" i="68"/>
  <c r="G5942" i="75" s="1"/>
  <c r="O13" i="68"/>
  <c r="O11" i="68"/>
  <c r="G5951" i="75" s="1"/>
  <c r="O9" i="68"/>
  <c r="G5949" i="75" s="1"/>
  <c r="O7" i="68"/>
  <c r="G5947" i="75" s="1"/>
  <c r="O5" i="68"/>
  <c r="G5945" i="75" s="1"/>
  <c r="O3" i="68"/>
  <c r="G5943" i="75" s="1"/>
  <c r="O12" i="68"/>
  <c r="G5952" i="75" s="1"/>
  <c r="O10" i="68"/>
  <c r="G5950" i="75" s="1"/>
  <c r="O8" i="68"/>
  <c r="G5948" i="75" s="1"/>
  <c r="O6" i="68"/>
  <c r="G5946" i="75" s="1"/>
  <c r="O4" i="68"/>
  <c r="G5944" i="75" s="1"/>
  <c r="I12" i="68"/>
  <c r="G2712" i="75" s="1"/>
  <c r="I11" i="68"/>
  <c r="G2711" i="75" s="1"/>
  <c r="I10" i="68"/>
  <c r="G2710" i="75" s="1"/>
  <c r="I9" i="68"/>
  <c r="G2709" i="75" s="1"/>
  <c r="I8" i="68"/>
  <c r="G2708" i="75" s="1"/>
  <c r="I7" i="68"/>
  <c r="G2707" i="75" s="1"/>
  <c r="I6" i="68"/>
  <c r="G2706" i="75" s="1"/>
  <c r="I5" i="68"/>
  <c r="G2705" i="75" s="1"/>
  <c r="I4" i="68"/>
  <c r="G2704" i="75" s="1"/>
  <c r="I3" i="68"/>
  <c r="G2703" i="75" s="1"/>
  <c r="Q12" i="68"/>
  <c r="G7032" i="75" s="1"/>
  <c r="G12" i="75"/>
  <c r="I2" i="68"/>
  <c r="G2702" i="75" s="1"/>
  <c r="O280" i="68"/>
  <c r="G6220" i="75" s="1"/>
  <c r="O279" i="68"/>
  <c r="G6219" i="75" s="1"/>
  <c r="O276" i="68"/>
  <c r="G6216" i="75" s="1"/>
  <c r="O275" i="68"/>
  <c r="G6215" i="75" s="1"/>
  <c r="P283" i="68"/>
  <c r="G6763" i="75" s="1"/>
  <c r="P282" i="68"/>
  <c r="G6762" i="75" s="1"/>
  <c r="P277" i="68"/>
  <c r="G6757" i="75" s="1"/>
  <c r="P273" i="68"/>
  <c r="G6753" i="75" s="1"/>
  <c r="G284" i="75"/>
  <c r="Q284" i="68"/>
  <c r="G7304" i="75" s="1"/>
  <c r="P276" i="68"/>
  <c r="G6756" i="75" s="1"/>
  <c r="Q283" i="68"/>
  <c r="G7303" i="75" s="1"/>
  <c r="G283" i="75"/>
  <c r="P279" i="68"/>
  <c r="G6759" i="75" s="1"/>
  <c r="Q282" i="68"/>
  <c r="G7302" i="75" s="1"/>
  <c r="G282" i="75"/>
  <c r="P284" i="68"/>
  <c r="G6764" i="75" s="1"/>
  <c r="Q281" i="68"/>
  <c r="G7301" i="75" s="1"/>
  <c r="G281" i="75"/>
  <c r="P281" i="68"/>
  <c r="G6761" i="75" s="1"/>
  <c r="Q279" i="68"/>
  <c r="G7299" i="75" s="1"/>
  <c r="G279" i="75"/>
  <c r="Q275" i="68"/>
  <c r="G7295" i="75" s="1"/>
  <c r="G275" i="75"/>
  <c r="Q278" i="68"/>
  <c r="G7298" i="75" s="1"/>
  <c r="G278" i="75"/>
  <c r="Q274" i="68"/>
  <c r="G7294" i="75" s="1"/>
  <c r="G274" i="75"/>
  <c r="Q272" i="68"/>
  <c r="G7292" i="75" s="1"/>
  <c r="G272" i="75"/>
  <c r="Q280" i="68"/>
  <c r="G7300" i="75" s="1"/>
  <c r="G280" i="75"/>
  <c r="Q277" i="68"/>
  <c r="G7297" i="75" s="1"/>
  <c r="G277" i="75"/>
  <c r="Q273" i="68"/>
  <c r="G7293" i="75" s="1"/>
  <c r="G273" i="75"/>
  <c r="P280" i="68"/>
  <c r="G6760" i="75" s="1"/>
  <c r="P272" i="68"/>
  <c r="G6752" i="75" s="1"/>
  <c r="Q276" i="68"/>
  <c r="G7296" i="75" s="1"/>
  <c r="G276" i="75"/>
  <c r="P278" i="68"/>
  <c r="G6758" i="75" s="1"/>
  <c r="P274" i="68"/>
  <c r="G6754" i="75" s="1"/>
  <c r="G11" i="75"/>
  <c r="Q11" i="68"/>
  <c r="G7031" i="75" s="1"/>
  <c r="Q2" i="68"/>
  <c r="G7022" i="75" s="1"/>
  <c r="G2" i="75"/>
  <c r="Q8" i="68"/>
  <c r="G7028" i="75" s="1"/>
  <c r="G8" i="75"/>
  <c r="Q4" i="68"/>
  <c r="G7024" i="75" s="1"/>
  <c r="G4" i="75"/>
  <c r="Q7" i="68"/>
  <c r="G7027" i="75" s="1"/>
  <c r="G7" i="75"/>
  <c r="Q3" i="68"/>
  <c r="G7023" i="75" s="1"/>
  <c r="G3" i="75"/>
  <c r="Q10" i="68"/>
  <c r="G7030" i="75" s="1"/>
  <c r="G10" i="75"/>
  <c r="Q6" i="68"/>
  <c r="G7026" i="75" s="1"/>
  <c r="G6" i="75"/>
  <c r="P6" i="68"/>
  <c r="G6486" i="75" s="1"/>
  <c r="Q9" i="68"/>
  <c r="G7029" i="75" s="1"/>
  <c r="G9" i="75"/>
  <c r="Q5" i="68"/>
  <c r="G7025" i="75" s="1"/>
  <c r="G5" i="75"/>
  <c r="A1626" i="75"/>
  <c r="J1626" i="75" s="1"/>
  <c r="I1086" i="75"/>
  <c r="A1638" i="75"/>
  <c r="J1638" i="75" s="1"/>
  <c r="I1098" i="75"/>
  <c r="A1634" i="75"/>
  <c r="J1634" i="75" s="1"/>
  <c r="I1094" i="75"/>
  <c r="A1637" i="75"/>
  <c r="J1637" i="75" s="1"/>
  <c r="I1097" i="75"/>
  <c r="A1650" i="75"/>
  <c r="J1650" i="75" s="1"/>
  <c r="I1110" i="75"/>
  <c r="A1642" i="75"/>
  <c r="J1642" i="75" s="1"/>
  <c r="I1102" i="75"/>
  <c r="A1643" i="75"/>
  <c r="J1643" i="75" s="1"/>
  <c r="I1103" i="75"/>
  <c r="A1640" i="75"/>
  <c r="J1640" i="75" s="1"/>
  <c r="I1100" i="75"/>
  <c r="A1622" i="75"/>
  <c r="J1622" i="75" s="1"/>
  <c r="I1082" i="75"/>
  <c r="A1629" i="75"/>
  <c r="J1629" i="75" s="1"/>
  <c r="I1089" i="75"/>
  <c r="A1633" i="75"/>
  <c r="J1633" i="75" s="1"/>
  <c r="I1093" i="75"/>
  <c r="A1646" i="75"/>
  <c r="J1646" i="75" s="1"/>
  <c r="I1106" i="75"/>
  <c r="A1645" i="75"/>
  <c r="J1645" i="75" s="1"/>
  <c r="I1105" i="75"/>
  <c r="A1641" i="75"/>
  <c r="J1641" i="75" s="1"/>
  <c r="I1101" i="75"/>
  <c r="A1625" i="75"/>
  <c r="J1625" i="75" s="1"/>
  <c r="I1085" i="75"/>
  <c r="A1632" i="75"/>
  <c r="J1632" i="75" s="1"/>
  <c r="I1092" i="75"/>
  <c r="A1649" i="75"/>
  <c r="J1649" i="75" s="1"/>
  <c r="I1109" i="75"/>
  <c r="A1630" i="75"/>
  <c r="J1630" i="75" s="1"/>
  <c r="I1090" i="75"/>
  <c r="A1631" i="75"/>
  <c r="J1631" i="75" s="1"/>
  <c r="I1091" i="75"/>
  <c r="A1628" i="75"/>
  <c r="J1628" i="75" s="1"/>
  <c r="I1088" i="75"/>
  <c r="A1648" i="75"/>
  <c r="J1648" i="75" s="1"/>
  <c r="I1108" i="75"/>
  <c r="A1635" i="75"/>
  <c r="J1635" i="75" s="1"/>
  <c r="I1095" i="75"/>
  <c r="A1623" i="75"/>
  <c r="J1623" i="75" s="1"/>
  <c r="I1083" i="75"/>
  <c r="A1627" i="75"/>
  <c r="J1627" i="75" s="1"/>
  <c r="I1087" i="75"/>
  <c r="A1647" i="75"/>
  <c r="J1647" i="75" s="1"/>
  <c r="I1107" i="75"/>
  <c r="A1644" i="75"/>
  <c r="J1644" i="75" s="1"/>
  <c r="I1104" i="75"/>
  <c r="A1651" i="75"/>
  <c r="J1651" i="75" s="1"/>
  <c r="I1111" i="75"/>
  <c r="A1639" i="75"/>
  <c r="J1639" i="75" s="1"/>
  <c r="I1099" i="75"/>
  <c r="A1636" i="75"/>
  <c r="J1636" i="75" s="1"/>
  <c r="I1096" i="75"/>
  <c r="A1624" i="75"/>
  <c r="J1624" i="75" s="1"/>
  <c r="I1084" i="75"/>
  <c r="C40" i="4"/>
  <c r="C66" i="4"/>
  <c r="C62" i="4"/>
  <c r="C58" i="4"/>
  <c r="C54" i="4"/>
  <c r="C50" i="4"/>
  <c r="C46" i="4"/>
  <c r="C42" i="4"/>
  <c r="D40" i="4"/>
  <c r="D66" i="4"/>
  <c r="D62" i="4"/>
  <c r="D58" i="4"/>
  <c r="D54" i="4"/>
  <c r="D50" i="4"/>
  <c r="D46" i="4"/>
  <c r="D42" i="4"/>
  <c r="G32" i="13"/>
  <c r="G28" i="13"/>
  <c r="G24" i="13"/>
  <c r="G20" i="13"/>
  <c r="G16" i="13"/>
  <c r="G12" i="13"/>
  <c r="G8" i="13"/>
  <c r="C69" i="4"/>
  <c r="C65" i="4"/>
  <c r="C61" i="4"/>
  <c r="C57" i="4"/>
  <c r="C53" i="4"/>
  <c r="C49" i="4"/>
  <c r="C45" i="4"/>
  <c r="C41" i="4"/>
  <c r="D69" i="4"/>
  <c r="D65" i="4"/>
  <c r="D61" i="4"/>
  <c r="D57" i="4"/>
  <c r="D53" i="4"/>
  <c r="D49" i="4"/>
  <c r="D45" i="4"/>
  <c r="D41" i="4"/>
  <c r="G31" i="13"/>
  <c r="G27" i="13"/>
  <c r="G23" i="13"/>
  <c r="G19" i="13"/>
  <c r="G15" i="13"/>
  <c r="G11" i="13"/>
  <c r="G7" i="13"/>
  <c r="C68" i="4"/>
  <c r="C64" i="4"/>
  <c r="C60" i="4"/>
  <c r="C56" i="4"/>
  <c r="C52" i="4"/>
  <c r="C48" i="4"/>
  <c r="C44" i="4"/>
  <c r="C67" i="4"/>
  <c r="C63" i="4"/>
  <c r="C59" i="4"/>
  <c r="C55" i="4"/>
  <c r="C51" i="4"/>
  <c r="C47" i="4"/>
  <c r="C43" i="4"/>
  <c r="G33" i="13"/>
  <c r="G29" i="13"/>
  <c r="G25" i="13"/>
  <c r="G21" i="13"/>
  <c r="G17" i="13"/>
  <c r="G13" i="13"/>
  <c r="G9" i="13"/>
  <c r="G5" i="13"/>
  <c r="G4" i="13"/>
  <c r="G30" i="13"/>
  <c r="G26" i="13"/>
  <c r="G22" i="13"/>
  <c r="G18" i="13"/>
  <c r="G14" i="13"/>
  <c r="G10" i="13"/>
  <c r="G6" i="13"/>
  <c r="N68" i="70"/>
  <c r="N33" i="70"/>
  <c r="G33" i="70"/>
  <c r="F33" i="70"/>
  <c r="E33" i="70"/>
  <c r="D33" i="70"/>
  <c r="M33" i="70"/>
  <c r="L33" i="70"/>
  <c r="K33" i="70"/>
  <c r="J33" i="70"/>
  <c r="I33" i="70"/>
  <c r="H33" i="70"/>
  <c r="A31" i="70"/>
  <c r="A66" i="70" s="1"/>
  <c r="A100" i="70" s="1"/>
  <c r="A32" i="70"/>
  <c r="A67" i="70" s="1"/>
  <c r="A101" i="70" s="1"/>
  <c r="A4" i="70"/>
  <c r="A39" i="70" s="1"/>
  <c r="A73" i="70" s="1"/>
  <c r="A5" i="70"/>
  <c r="A40" i="70" s="1"/>
  <c r="A74" i="70" s="1"/>
  <c r="A6" i="70"/>
  <c r="A41" i="70" s="1"/>
  <c r="A75" i="70" s="1"/>
  <c r="A7" i="70"/>
  <c r="A42" i="70" s="1"/>
  <c r="A76" i="70" s="1"/>
  <c r="A8" i="70"/>
  <c r="A43" i="70" s="1"/>
  <c r="A77" i="70" s="1"/>
  <c r="A9" i="70"/>
  <c r="A44" i="70" s="1"/>
  <c r="A78" i="70" s="1"/>
  <c r="A10" i="70"/>
  <c r="A45" i="70" s="1"/>
  <c r="A79" i="70" s="1"/>
  <c r="A11" i="70"/>
  <c r="A46" i="70" s="1"/>
  <c r="A80" i="70" s="1"/>
  <c r="A12" i="70"/>
  <c r="A47" i="70" s="1"/>
  <c r="A81" i="70" s="1"/>
  <c r="A13" i="70"/>
  <c r="A48" i="70" s="1"/>
  <c r="A82" i="70" s="1"/>
  <c r="A14" i="70"/>
  <c r="A49" i="70" s="1"/>
  <c r="A83" i="70" s="1"/>
  <c r="A15" i="70"/>
  <c r="A50" i="70" s="1"/>
  <c r="A84" i="70" s="1"/>
  <c r="A16" i="70"/>
  <c r="A51" i="70" s="1"/>
  <c r="A85" i="70" s="1"/>
  <c r="A17" i="70"/>
  <c r="A52" i="70" s="1"/>
  <c r="A86" i="70" s="1"/>
  <c r="A18" i="70"/>
  <c r="A53" i="70" s="1"/>
  <c r="A87" i="70" s="1"/>
  <c r="A19" i="70"/>
  <c r="A54" i="70" s="1"/>
  <c r="A88" i="70" s="1"/>
  <c r="A20" i="70"/>
  <c r="A55" i="70" s="1"/>
  <c r="A89" i="70" s="1"/>
  <c r="A21" i="70"/>
  <c r="A56" i="70" s="1"/>
  <c r="A90" i="70" s="1"/>
  <c r="A22" i="70"/>
  <c r="A57" i="70" s="1"/>
  <c r="A91" i="70" s="1"/>
  <c r="A23" i="70"/>
  <c r="A58" i="70" s="1"/>
  <c r="A92" i="70" s="1"/>
  <c r="A24" i="70"/>
  <c r="A59" i="70" s="1"/>
  <c r="A93" i="70" s="1"/>
  <c r="A25" i="70"/>
  <c r="A60" i="70" s="1"/>
  <c r="A94" i="70" s="1"/>
  <c r="A26" i="70"/>
  <c r="A61" i="70" s="1"/>
  <c r="A95" i="70" s="1"/>
  <c r="A27" i="70"/>
  <c r="A62" i="70" s="1"/>
  <c r="A96" i="70" s="1"/>
  <c r="A28" i="70"/>
  <c r="A63" i="70" s="1"/>
  <c r="A97" i="70" s="1"/>
  <c r="A29" i="70"/>
  <c r="A64" i="70" s="1"/>
  <c r="A98" i="70" s="1"/>
  <c r="A30" i="70"/>
  <c r="A65" i="70" s="1"/>
  <c r="A99" i="70" s="1"/>
  <c r="A3" i="70"/>
  <c r="A38" i="70" s="1"/>
  <c r="A72" i="70" s="1"/>
  <c r="Y25" i="6" l="1"/>
  <c r="P4" i="68"/>
  <c r="G6484" i="75" s="1"/>
  <c r="Y17" i="6"/>
  <c r="Q10" i="6"/>
  <c r="Q13" i="6"/>
  <c r="Y28" i="6"/>
  <c r="Q14" i="6"/>
  <c r="X9" i="6"/>
  <c r="AB9" i="6" s="1"/>
  <c r="AF9" i="6" s="1"/>
  <c r="AB18" i="6"/>
  <c r="AF18" i="6" s="1"/>
  <c r="U7" i="6"/>
  <c r="U33" i="6"/>
  <c r="W58" i="6"/>
  <c r="AA58" i="6" s="1"/>
  <c r="AE58" i="6" s="1"/>
  <c r="S21" i="6"/>
  <c r="X51" i="6"/>
  <c r="AB51" i="6" s="1"/>
  <c r="AF51" i="6" s="1"/>
  <c r="T14" i="6"/>
  <c r="X47" i="6"/>
  <c r="AB47" i="6" s="1"/>
  <c r="AF47" i="6" s="1"/>
  <c r="T10" i="6"/>
  <c r="X60" i="6"/>
  <c r="AB60" i="6" s="1"/>
  <c r="AF60" i="6" s="1"/>
  <c r="T23" i="6"/>
  <c r="AA29" i="6"/>
  <c r="AE29" i="6" s="1"/>
  <c r="X64" i="6"/>
  <c r="T27" i="6"/>
  <c r="U64" i="6"/>
  <c r="W52" i="6"/>
  <c r="AA52" i="6" s="1"/>
  <c r="AE52" i="6" s="1"/>
  <c r="S15" i="6"/>
  <c r="X63" i="6"/>
  <c r="AB63" i="6" s="1"/>
  <c r="AF63" i="6" s="1"/>
  <c r="T26" i="6"/>
  <c r="X58" i="6"/>
  <c r="AB58" i="6" s="1"/>
  <c r="AF58" i="6" s="1"/>
  <c r="T21" i="6"/>
  <c r="W48" i="6"/>
  <c r="AA48" i="6" s="1"/>
  <c r="AE48" i="6" s="1"/>
  <c r="S11" i="6"/>
  <c r="U11" i="6" s="1"/>
  <c r="W69" i="6"/>
  <c r="S32" i="6"/>
  <c r="U69" i="6"/>
  <c r="X57" i="6"/>
  <c r="AB57" i="6" s="1"/>
  <c r="AF57" i="6" s="1"/>
  <c r="T20" i="6"/>
  <c r="X20" i="6" s="1"/>
  <c r="AB20" i="6" s="1"/>
  <c r="AF20" i="6" s="1"/>
  <c r="AD68" i="6"/>
  <c r="Z31" i="6"/>
  <c r="Z7" i="6"/>
  <c r="Z32" i="6"/>
  <c r="AD69" i="6"/>
  <c r="X66" i="6"/>
  <c r="AB66" i="6" s="1"/>
  <c r="AF66" i="6" s="1"/>
  <c r="T29" i="6"/>
  <c r="U29" i="6" s="1"/>
  <c r="W63" i="6"/>
  <c r="AA63" i="6" s="1"/>
  <c r="AE63" i="6" s="1"/>
  <c r="S26" i="6"/>
  <c r="X68" i="6"/>
  <c r="AB68" i="6" s="1"/>
  <c r="AF68" i="6" s="1"/>
  <c r="T31" i="6"/>
  <c r="AE64" i="6"/>
  <c r="U16" i="6"/>
  <c r="X11" i="6"/>
  <c r="AB11" i="6" s="1"/>
  <c r="AF11" i="6" s="1"/>
  <c r="W57" i="6"/>
  <c r="AA57" i="6" s="1"/>
  <c r="AE57" i="6" s="1"/>
  <c r="S20" i="6"/>
  <c r="Q23" i="6"/>
  <c r="X69" i="6"/>
  <c r="AB69" i="6" s="1"/>
  <c r="AF69" i="6" s="1"/>
  <c r="T32" i="6"/>
  <c r="Z28" i="6"/>
  <c r="AC28" i="6" s="1"/>
  <c r="AC65" i="6"/>
  <c r="AD65" i="6"/>
  <c r="Y24" i="6"/>
  <c r="X49" i="6"/>
  <c r="AB49" i="6" s="1"/>
  <c r="AF49" i="6" s="1"/>
  <c r="T12" i="6"/>
  <c r="U12" i="6" s="1"/>
  <c r="AA27" i="6"/>
  <c r="W51" i="6"/>
  <c r="AA51" i="6" s="1"/>
  <c r="AE51" i="6" s="1"/>
  <c r="S14" i="6"/>
  <c r="U14" i="6" s="1"/>
  <c r="W46" i="6"/>
  <c r="AA46" i="6" s="1"/>
  <c r="AE46" i="6" s="1"/>
  <c r="S9" i="6"/>
  <c r="Q19" i="6"/>
  <c r="X56" i="6"/>
  <c r="AB56" i="6" s="1"/>
  <c r="AF56" i="6" s="1"/>
  <c r="T19" i="6"/>
  <c r="X52" i="6"/>
  <c r="AB52" i="6" s="1"/>
  <c r="AF52" i="6" s="1"/>
  <c r="T15" i="6"/>
  <c r="X50" i="6"/>
  <c r="AB50" i="6" s="1"/>
  <c r="AF50" i="6" s="1"/>
  <c r="T13" i="6"/>
  <c r="W50" i="6"/>
  <c r="S13" i="6"/>
  <c r="X67" i="6"/>
  <c r="T30" i="6"/>
  <c r="U67" i="6"/>
  <c r="W60" i="6"/>
  <c r="S23" i="6"/>
  <c r="U60" i="6"/>
  <c r="W68" i="6"/>
  <c r="S31" i="6"/>
  <c r="U68" i="6"/>
  <c r="W47" i="6"/>
  <c r="AA47" i="6" s="1"/>
  <c r="AE47" i="6" s="1"/>
  <c r="S10" i="6"/>
  <c r="W55" i="6"/>
  <c r="AA55" i="6" s="1"/>
  <c r="AE55" i="6" s="1"/>
  <c r="S18" i="6"/>
  <c r="AA45" i="6"/>
  <c r="AE45" i="6" s="1"/>
  <c r="W8" i="6"/>
  <c r="AD61" i="6"/>
  <c r="Z24" i="6"/>
  <c r="Q32" i="6"/>
  <c r="W56" i="6"/>
  <c r="S19" i="6"/>
  <c r="U56" i="6"/>
  <c r="U6" i="6"/>
  <c r="U70" i="6"/>
  <c r="V70" i="6"/>
  <c r="V33" i="6" s="1"/>
  <c r="Y33" i="6" s="1"/>
  <c r="Z46" i="6"/>
  <c r="Z9" i="6" s="1"/>
  <c r="AD60" i="6"/>
  <c r="Y62" i="6"/>
  <c r="Z62" i="6"/>
  <c r="Z25" i="6" s="1"/>
  <c r="AC25" i="6" s="1"/>
  <c r="AD67" i="6"/>
  <c r="W53" i="6"/>
  <c r="W16" i="6" s="1"/>
  <c r="U53" i="6"/>
  <c r="AD56" i="6"/>
  <c r="V66" i="6"/>
  <c r="V29" i="6" s="1"/>
  <c r="U66" i="6"/>
  <c r="Y54" i="6"/>
  <c r="Z54" i="6"/>
  <c r="Z17" i="6" s="1"/>
  <c r="AC17" i="6" s="1"/>
  <c r="U52" i="6"/>
  <c r="V52" i="6"/>
  <c r="V15" i="6" s="1"/>
  <c r="U43" i="6"/>
  <c r="V43" i="6"/>
  <c r="V6" i="6" s="1"/>
  <c r="W44" i="6"/>
  <c r="W7" i="6" s="1"/>
  <c r="U44" i="6"/>
  <c r="Z49" i="6"/>
  <c r="Z12" i="6" s="1"/>
  <c r="V48" i="6"/>
  <c r="V11" i="6" s="1"/>
  <c r="U48" i="6"/>
  <c r="U51" i="6"/>
  <c r="V51" i="6"/>
  <c r="V14" i="6" s="1"/>
  <c r="W43" i="6"/>
  <c r="W6" i="6" s="1"/>
  <c r="U47" i="6"/>
  <c r="V47" i="6"/>
  <c r="V10" i="6" s="1"/>
  <c r="Y45" i="6"/>
  <c r="Z45" i="6"/>
  <c r="Z8" i="6" s="1"/>
  <c r="V57" i="6"/>
  <c r="V20" i="6" s="1"/>
  <c r="U57" i="6"/>
  <c r="U50" i="6"/>
  <c r="V50" i="6"/>
  <c r="V13" i="6" s="1"/>
  <c r="U59" i="6"/>
  <c r="V59" i="6"/>
  <c r="V22" i="6" s="1"/>
  <c r="Y22" i="6" s="1"/>
  <c r="U55" i="6"/>
  <c r="V55" i="6"/>
  <c r="V18" i="6" s="1"/>
  <c r="X43" i="6"/>
  <c r="X6" i="6" s="1"/>
  <c r="U63" i="6"/>
  <c r="V63" i="6"/>
  <c r="V26" i="6" s="1"/>
  <c r="AA61" i="6"/>
  <c r="AA24" i="6" s="1"/>
  <c r="Y61" i="6"/>
  <c r="Z58" i="6"/>
  <c r="Z21" i="6" s="1"/>
  <c r="P27" i="68"/>
  <c r="G6507" i="75" s="1"/>
  <c r="P295" i="68"/>
  <c r="G6775" i="75" s="1"/>
  <c r="P288" i="68"/>
  <c r="G6768" i="75" s="1"/>
  <c r="P20" i="68"/>
  <c r="G6500" i="75" s="1"/>
  <c r="P17" i="68"/>
  <c r="G6497" i="75" s="1"/>
  <c r="P18" i="68"/>
  <c r="G6498" i="75" s="1"/>
  <c r="P292" i="68"/>
  <c r="G6772" i="75" s="1"/>
  <c r="P300" i="68"/>
  <c r="G6780" i="75" s="1"/>
  <c r="P5" i="68"/>
  <c r="G6485" i="75" s="1"/>
  <c r="P8" i="68"/>
  <c r="G6488" i="75" s="1"/>
  <c r="P28" i="68"/>
  <c r="G6508" i="75" s="1"/>
  <c r="P296" i="68"/>
  <c r="G6776" i="75" s="1"/>
  <c r="P26" i="68"/>
  <c r="G6506" i="75" s="1"/>
  <c r="P23" i="68"/>
  <c r="G6503" i="75" s="1"/>
  <c r="P19" i="68"/>
  <c r="G6499" i="75" s="1"/>
  <c r="P9" i="68"/>
  <c r="G6489" i="75" s="1"/>
  <c r="P16" i="68"/>
  <c r="G6496" i="75" s="1"/>
  <c r="P14" i="68"/>
  <c r="G6494" i="75" s="1"/>
  <c r="P30" i="68"/>
  <c r="G6510" i="75" s="1"/>
  <c r="P31" i="68"/>
  <c r="G6511" i="75" s="1"/>
  <c r="P10" i="68"/>
  <c r="G6490" i="75" s="1"/>
  <c r="C2184" i="75"/>
  <c r="D1644" i="75"/>
  <c r="C2181" i="75"/>
  <c r="D1641" i="75"/>
  <c r="C2180" i="75"/>
  <c r="D1640" i="75"/>
  <c r="C2175" i="75"/>
  <c r="D1635" i="75"/>
  <c r="C2191" i="75"/>
  <c r="D1651" i="75"/>
  <c r="C2188" i="75"/>
  <c r="D1648" i="75"/>
  <c r="C2185" i="75"/>
  <c r="D1645" i="75"/>
  <c r="C2182" i="75"/>
  <c r="D1642" i="75"/>
  <c r="C2179" i="75"/>
  <c r="D1639" i="75"/>
  <c r="C2176" i="75"/>
  <c r="D1636" i="75"/>
  <c r="C2173" i="75"/>
  <c r="D1633" i="75"/>
  <c r="C2189" i="75"/>
  <c r="D1649" i="75"/>
  <c r="C2186" i="75"/>
  <c r="D1646" i="75"/>
  <c r="C2183" i="75"/>
  <c r="D1643" i="75"/>
  <c r="C2178" i="75"/>
  <c r="D1638" i="75"/>
  <c r="C2177" i="75"/>
  <c r="D1637" i="75"/>
  <c r="C2174" i="75"/>
  <c r="D1634" i="75"/>
  <c r="C2190" i="75"/>
  <c r="D1650" i="75"/>
  <c r="C2187" i="75"/>
  <c r="D1647" i="75"/>
  <c r="B1616" i="75"/>
  <c r="B1607" i="75"/>
  <c r="B1590" i="75"/>
  <c r="B1575" i="75"/>
  <c r="B1583" i="75"/>
  <c r="B1543" i="75"/>
  <c r="B1551" i="75"/>
  <c r="B1516" i="75"/>
  <c r="B1524" i="75"/>
  <c r="B1485" i="75"/>
  <c r="B1493" i="75"/>
  <c r="B1501" i="75"/>
  <c r="B1454" i="75"/>
  <c r="B1462" i="75"/>
  <c r="B1470" i="75"/>
  <c r="B1399" i="75"/>
  <c r="B1407" i="75"/>
  <c r="B1423" i="75"/>
  <c r="B1431" i="75"/>
  <c r="B1380" i="75"/>
  <c r="B1372" i="75"/>
  <c r="B1613" i="75"/>
  <c r="B1604" i="75"/>
  <c r="B1612" i="75"/>
  <c r="B1560" i="75"/>
  <c r="B1580" i="75"/>
  <c r="B1544" i="75"/>
  <c r="B1552" i="75"/>
  <c r="B1513" i="75"/>
  <c r="B1521" i="75"/>
  <c r="B1529" i="75"/>
  <c r="B1490" i="75"/>
  <c r="B1498" i="75"/>
  <c r="B1455" i="75"/>
  <c r="B1463" i="75"/>
  <c r="B1471" i="75"/>
  <c r="B1400" i="75"/>
  <c r="B1408" i="75"/>
  <c r="B1428" i="75"/>
  <c r="B1436" i="75"/>
  <c r="B1363" i="75"/>
  <c r="B1365" i="75"/>
  <c r="B1373" i="75"/>
  <c r="B1619" i="75"/>
  <c r="B1618" i="75"/>
  <c r="B1609" i="75"/>
  <c r="B1561" i="75"/>
  <c r="B1577" i="75"/>
  <c r="B1585" i="75"/>
  <c r="B1549" i="75"/>
  <c r="B1557" i="75"/>
  <c r="B1518" i="75"/>
  <c r="B1526" i="75"/>
  <c r="B1483" i="75"/>
  <c r="B1491" i="75"/>
  <c r="B1499" i="75"/>
  <c r="B1456" i="75"/>
  <c r="B1464" i="75"/>
  <c r="B1393" i="75"/>
  <c r="B1401" i="75"/>
  <c r="B1409" i="75"/>
  <c r="B1429" i="75"/>
  <c r="B1378" i="75"/>
  <c r="B1370" i="75"/>
  <c r="B1620" i="75"/>
  <c r="B1606" i="75"/>
  <c r="B1589" i="75"/>
  <c r="B1578" i="75"/>
  <c r="B1586" i="75"/>
  <c r="B1550" i="75"/>
  <c r="B1558" i="75"/>
  <c r="B1519" i="75"/>
  <c r="B1527" i="75"/>
  <c r="B1484" i="75"/>
  <c r="B1492" i="75"/>
  <c r="B1500" i="75"/>
  <c r="B1441" i="75"/>
  <c r="B1457" i="75"/>
  <c r="B1465" i="75"/>
  <c r="B1394" i="75"/>
  <c r="B1402" i="75"/>
  <c r="B1410" i="75"/>
  <c r="B1430" i="75"/>
  <c r="B1379" i="75"/>
  <c r="B1371" i="75"/>
  <c r="B1621" i="75"/>
  <c r="B1603" i="75"/>
  <c r="B1611" i="75"/>
  <c r="B1559" i="75"/>
  <c r="B1579" i="75"/>
  <c r="B1587" i="75"/>
  <c r="B1547" i="75"/>
  <c r="B1555" i="75"/>
  <c r="B1520" i="75"/>
  <c r="B1528" i="75"/>
  <c r="B1489" i="75"/>
  <c r="B1497" i="75"/>
  <c r="B1438" i="75"/>
  <c r="B1458" i="75"/>
  <c r="B1466" i="75"/>
  <c r="B1395" i="75"/>
  <c r="B1403" i="75"/>
  <c r="B1411" i="75"/>
  <c r="B1427" i="75"/>
  <c r="B1435" i="75"/>
  <c r="B1368" i="75"/>
  <c r="B1376" i="75"/>
  <c r="B1617" i="75"/>
  <c r="B1608" i="75"/>
  <c r="B1591" i="75"/>
  <c r="B1576" i="75"/>
  <c r="B1584" i="75"/>
  <c r="B1548" i="75"/>
  <c r="B1556" i="75"/>
  <c r="B1517" i="75"/>
  <c r="B1525" i="75"/>
  <c r="B1486" i="75"/>
  <c r="B1494" i="75"/>
  <c r="B1439" i="75"/>
  <c r="B1459" i="75"/>
  <c r="B1467" i="75"/>
  <c r="B1396" i="75"/>
  <c r="B1404" i="75"/>
  <c r="B1424" i="75"/>
  <c r="B1432" i="75"/>
  <c r="B1381" i="75"/>
  <c r="B1364" i="75"/>
  <c r="B1369" i="75"/>
  <c r="B1377" i="75"/>
  <c r="B1614" i="75"/>
  <c r="B1605" i="75"/>
  <c r="B1588" i="75"/>
  <c r="B1573" i="75"/>
  <c r="B1581" i="75"/>
  <c r="B1545" i="75"/>
  <c r="B1553" i="75"/>
  <c r="B1514" i="75"/>
  <c r="B1522" i="75"/>
  <c r="B1530" i="75"/>
  <c r="B1487" i="75"/>
  <c r="B1495" i="75"/>
  <c r="B1440" i="75"/>
  <c r="B1460" i="75"/>
  <c r="B1468" i="75"/>
  <c r="B1397" i="75"/>
  <c r="B1405" i="75"/>
  <c r="B1425" i="75"/>
  <c r="B1433" i="75"/>
  <c r="B1366" i="75"/>
  <c r="B1374" i="75"/>
  <c r="B1615" i="75"/>
  <c r="B1610" i="75"/>
  <c r="B1574" i="75"/>
  <c r="B1582" i="75"/>
  <c r="B1546" i="75"/>
  <c r="B1554" i="75"/>
  <c r="B1515" i="75"/>
  <c r="B1523" i="75"/>
  <c r="B1531" i="75"/>
  <c r="B1488" i="75"/>
  <c r="B1496" i="75"/>
  <c r="B1437" i="75"/>
  <c r="B1453" i="75"/>
  <c r="B1461" i="75"/>
  <c r="B1469" i="75"/>
  <c r="B1398" i="75"/>
  <c r="B1406" i="75"/>
  <c r="B1426" i="75"/>
  <c r="B1434" i="75"/>
  <c r="B1367" i="75"/>
  <c r="B1375" i="75"/>
  <c r="G5953" i="75"/>
  <c r="P13" i="68"/>
  <c r="G6493" i="75" s="1"/>
  <c r="P3" i="68"/>
  <c r="G6483" i="75" s="1"/>
  <c r="P7" i="68"/>
  <c r="G6487" i="75" s="1"/>
  <c r="P11" i="68"/>
  <c r="G6491" i="75" s="1"/>
  <c r="P2" i="68"/>
  <c r="G6482" i="75" s="1"/>
  <c r="P12" i="68"/>
  <c r="G6492" i="75" s="1"/>
  <c r="P275" i="68"/>
  <c r="G6755" i="75" s="1"/>
  <c r="A2162" i="75"/>
  <c r="J2162" i="75" s="1"/>
  <c r="I1622" i="75"/>
  <c r="A2165" i="75"/>
  <c r="J2165" i="75" s="1"/>
  <c r="I1625" i="75"/>
  <c r="A2179" i="75"/>
  <c r="J2179" i="75" s="1"/>
  <c r="I1639" i="75"/>
  <c r="A2167" i="75"/>
  <c r="J2167" i="75" s="1"/>
  <c r="I1627" i="75"/>
  <c r="A2188" i="75"/>
  <c r="J2188" i="75" s="1"/>
  <c r="I1648" i="75"/>
  <c r="A2171" i="75"/>
  <c r="J2171" i="75" s="1"/>
  <c r="I1631" i="75"/>
  <c r="A2170" i="75"/>
  <c r="J2170" i="75" s="1"/>
  <c r="I1630" i="75"/>
  <c r="A2181" i="75"/>
  <c r="J2181" i="75" s="1"/>
  <c r="I1641" i="75"/>
  <c r="A2185" i="75"/>
  <c r="J2185" i="75" s="1"/>
  <c r="I1645" i="75"/>
  <c r="A2180" i="75"/>
  <c r="J2180" i="75" s="1"/>
  <c r="I1640" i="75"/>
  <c r="A2183" i="75"/>
  <c r="J2183" i="75" s="1"/>
  <c r="I1643" i="75"/>
  <c r="A2182" i="75"/>
  <c r="J2182" i="75" s="1"/>
  <c r="I1642" i="75"/>
  <c r="A2177" i="75"/>
  <c r="J2177" i="75" s="1"/>
  <c r="I1637" i="75"/>
  <c r="A2164" i="75"/>
  <c r="J2164" i="75" s="1"/>
  <c r="I1624" i="75"/>
  <c r="A2191" i="75"/>
  <c r="J2191" i="75" s="1"/>
  <c r="I1651" i="75"/>
  <c r="A2184" i="75"/>
  <c r="J2184" i="75" s="1"/>
  <c r="I1644" i="75"/>
  <c r="A2187" i="75"/>
  <c r="J2187" i="75" s="1"/>
  <c r="I1647" i="75"/>
  <c r="A2175" i="75"/>
  <c r="J2175" i="75" s="1"/>
  <c r="I1635" i="75"/>
  <c r="A2168" i="75"/>
  <c r="J2168" i="75" s="1"/>
  <c r="I1628" i="75"/>
  <c r="A2189" i="75"/>
  <c r="J2189" i="75" s="1"/>
  <c r="I1649" i="75"/>
  <c r="A2172" i="75"/>
  <c r="J2172" i="75" s="1"/>
  <c r="I1632" i="75"/>
  <c r="A2169" i="75"/>
  <c r="J2169" i="75" s="1"/>
  <c r="I1629" i="75"/>
  <c r="A2178" i="75"/>
  <c r="J2178" i="75" s="1"/>
  <c r="I1638" i="75"/>
  <c r="A2176" i="75"/>
  <c r="J2176" i="75" s="1"/>
  <c r="I1636" i="75"/>
  <c r="A2163" i="75"/>
  <c r="J2163" i="75" s="1"/>
  <c r="I1623" i="75"/>
  <c r="A2186" i="75"/>
  <c r="J2186" i="75" s="1"/>
  <c r="I1646" i="75"/>
  <c r="A2173" i="75"/>
  <c r="J2173" i="75" s="1"/>
  <c r="I1633" i="75"/>
  <c r="A2190" i="75"/>
  <c r="J2190" i="75" s="1"/>
  <c r="I1650" i="75"/>
  <c r="A2174" i="75"/>
  <c r="J2174" i="75" s="1"/>
  <c r="I1634" i="75"/>
  <c r="A2166" i="75"/>
  <c r="J2166" i="75" s="1"/>
  <c r="I1626" i="75"/>
  <c r="O69" i="70"/>
  <c r="U26" i="6" l="1"/>
  <c r="X15" i="6"/>
  <c r="AB15" i="6" s="1"/>
  <c r="AF15" i="6" s="1"/>
  <c r="Y49" i="6"/>
  <c r="AA8" i="6"/>
  <c r="AE8" i="6" s="1"/>
  <c r="W10" i="6"/>
  <c r="AA10" i="6" s="1"/>
  <c r="AE10" i="6" s="1"/>
  <c r="Y46" i="6"/>
  <c r="U13" i="6"/>
  <c r="U20" i="6"/>
  <c r="W18" i="6"/>
  <c r="AA18" i="6" s="1"/>
  <c r="AE18" i="6" s="1"/>
  <c r="X19" i="6"/>
  <c r="AB19" i="6" s="1"/>
  <c r="AF19" i="6" s="1"/>
  <c r="X10" i="6"/>
  <c r="AB10" i="6" s="1"/>
  <c r="AF10" i="6" s="1"/>
  <c r="AD31" i="6"/>
  <c r="W15" i="6"/>
  <c r="AA15" i="6" s="1"/>
  <c r="AE15" i="6" s="1"/>
  <c r="W20" i="6"/>
  <c r="AA20" i="6" s="1"/>
  <c r="AE20" i="6" s="1"/>
  <c r="X23" i="6"/>
  <c r="AB23" i="6" s="1"/>
  <c r="AF23" i="6" s="1"/>
  <c r="X14" i="6"/>
  <c r="AB14" i="6" s="1"/>
  <c r="AF14" i="6" s="1"/>
  <c r="Y7" i="6"/>
  <c r="AC24" i="6"/>
  <c r="Y58" i="6"/>
  <c r="AD19" i="6"/>
  <c r="AD30" i="6"/>
  <c r="W19" i="6"/>
  <c r="U19" i="6"/>
  <c r="AD24" i="6"/>
  <c r="W31" i="6"/>
  <c r="U31" i="6"/>
  <c r="AA60" i="6"/>
  <c r="Y60" i="6"/>
  <c r="W9" i="6"/>
  <c r="U9" i="6"/>
  <c r="X32" i="6"/>
  <c r="AB32" i="6" s="1"/>
  <c r="AF32" i="6" s="1"/>
  <c r="W26" i="6"/>
  <c r="AA26" i="6" s="1"/>
  <c r="AE26" i="6" s="1"/>
  <c r="AD32" i="6"/>
  <c r="AD7" i="6"/>
  <c r="W32" i="6"/>
  <c r="U32" i="6"/>
  <c r="X21" i="6"/>
  <c r="AB21" i="6" s="1"/>
  <c r="AF21" i="6" s="1"/>
  <c r="X27" i="6"/>
  <c r="U27" i="6"/>
  <c r="AA68" i="6"/>
  <c r="Y68" i="6"/>
  <c r="AA50" i="6"/>
  <c r="AE50" i="6" s="1"/>
  <c r="W13" i="6"/>
  <c r="AE27" i="6"/>
  <c r="AG65" i="6"/>
  <c r="AD28" i="6"/>
  <c r="AG28" i="6" s="1"/>
  <c r="Y16" i="6"/>
  <c r="U10" i="6"/>
  <c r="AA69" i="6"/>
  <c r="Y69" i="6"/>
  <c r="AB64" i="6"/>
  <c r="Y64" i="6"/>
  <c r="W21" i="6"/>
  <c r="U21" i="6"/>
  <c r="AA56" i="6"/>
  <c r="Y56" i="6"/>
  <c r="X30" i="6"/>
  <c r="U30" i="6"/>
  <c r="X13" i="6"/>
  <c r="AB13" i="6" s="1"/>
  <c r="AF13" i="6" s="1"/>
  <c r="W14" i="6"/>
  <c r="AA14" i="6" s="1"/>
  <c r="AE14" i="6" s="1"/>
  <c r="X12" i="6"/>
  <c r="U18" i="6"/>
  <c r="X31" i="6"/>
  <c r="AB31" i="6" s="1"/>
  <c r="AF31" i="6" s="1"/>
  <c r="X29" i="6"/>
  <c r="AB29" i="6" s="1"/>
  <c r="AF29" i="6" s="1"/>
  <c r="W11" i="6"/>
  <c r="AA11" i="6" s="1"/>
  <c r="AE11" i="6" s="1"/>
  <c r="X26" i="6"/>
  <c r="AB26" i="6" s="1"/>
  <c r="AF26" i="6" s="1"/>
  <c r="Y8" i="6"/>
  <c r="AD23" i="6"/>
  <c r="W23" i="6"/>
  <c r="U23" i="6"/>
  <c r="AB67" i="6"/>
  <c r="Y67" i="6"/>
  <c r="U15" i="6"/>
  <c r="Y6" i="6"/>
  <c r="Z59" i="6"/>
  <c r="Z22" i="6" s="1"/>
  <c r="AC22" i="6" s="1"/>
  <c r="Y59" i="6"/>
  <c r="Y47" i="6"/>
  <c r="Z47" i="6"/>
  <c r="Z10" i="6" s="1"/>
  <c r="AA44" i="6"/>
  <c r="AA7" i="6" s="1"/>
  <c r="Y44" i="6"/>
  <c r="AC54" i="6"/>
  <c r="AD54" i="6"/>
  <c r="AC46" i="6"/>
  <c r="AD46" i="6"/>
  <c r="AC58" i="6"/>
  <c r="AD58" i="6"/>
  <c r="Y63" i="6"/>
  <c r="Z63" i="6"/>
  <c r="Z26" i="6" s="1"/>
  <c r="Z57" i="6"/>
  <c r="Z20" i="6" s="1"/>
  <c r="AC20" i="6" s="1"/>
  <c r="Y57" i="6"/>
  <c r="Y51" i="6"/>
  <c r="Z51" i="6"/>
  <c r="Z14" i="6" s="1"/>
  <c r="AC49" i="6"/>
  <c r="AD49" i="6"/>
  <c r="Z70" i="6"/>
  <c r="Z33" i="6" s="1"/>
  <c r="AC33" i="6" s="1"/>
  <c r="Y70" i="6"/>
  <c r="AE61" i="6"/>
  <c r="AG61" i="6" s="1"/>
  <c r="AC61" i="6"/>
  <c r="AA53" i="6"/>
  <c r="AA16" i="6" s="1"/>
  <c r="Y53" i="6"/>
  <c r="Z55" i="6"/>
  <c r="Z18" i="6" s="1"/>
  <c r="AC18" i="6" s="1"/>
  <c r="Y55" i="6"/>
  <c r="Z50" i="6"/>
  <c r="Z13" i="6" s="1"/>
  <c r="Y50" i="6"/>
  <c r="AC45" i="6"/>
  <c r="AD45" i="6"/>
  <c r="Y52" i="6"/>
  <c r="Z52" i="6"/>
  <c r="Z15" i="6" s="1"/>
  <c r="AB43" i="6"/>
  <c r="AB6" i="6" s="1"/>
  <c r="Z48" i="6"/>
  <c r="Z11" i="6" s="1"/>
  <c r="Y48" i="6"/>
  <c r="Y43" i="6"/>
  <c r="Z43" i="6"/>
  <c r="Z6" i="6" s="1"/>
  <c r="AA43" i="6"/>
  <c r="AA6" i="6" s="1"/>
  <c r="Z66" i="6"/>
  <c r="Z29" i="6" s="1"/>
  <c r="Y66" i="6"/>
  <c r="AC62" i="6"/>
  <c r="AD62" i="6"/>
  <c r="C2730" i="75"/>
  <c r="D2190" i="75"/>
  <c r="C2717" i="75"/>
  <c r="D2177" i="75"/>
  <c r="C2723" i="75"/>
  <c r="D2183" i="75"/>
  <c r="C2729" i="75"/>
  <c r="D2189" i="75"/>
  <c r="C2716" i="75"/>
  <c r="D2176" i="75"/>
  <c r="C2722" i="75"/>
  <c r="D2182" i="75"/>
  <c r="C2728" i="75"/>
  <c r="D2188" i="75"/>
  <c r="C2715" i="75"/>
  <c r="D2175" i="75"/>
  <c r="C2721" i="75"/>
  <c r="D2181" i="75"/>
  <c r="C2727" i="75"/>
  <c r="D2187" i="75"/>
  <c r="C2714" i="75"/>
  <c r="D2174" i="75"/>
  <c r="C2718" i="75"/>
  <c r="D2178" i="75"/>
  <c r="C2726" i="75"/>
  <c r="D2186" i="75"/>
  <c r="C2713" i="75"/>
  <c r="D2173" i="75"/>
  <c r="C2719" i="75"/>
  <c r="D2179" i="75"/>
  <c r="C2725" i="75"/>
  <c r="D2185" i="75"/>
  <c r="C2731" i="75"/>
  <c r="D2191" i="75"/>
  <c r="C2720" i="75"/>
  <c r="D2180" i="75"/>
  <c r="C2724" i="75"/>
  <c r="D2184" i="75"/>
  <c r="B1907" i="75"/>
  <c r="B1966" i="75"/>
  <c r="B1938" i="75"/>
  <c r="B2001" i="75"/>
  <c r="B1977" i="75"/>
  <c r="B2028" i="75"/>
  <c r="B2063" i="75"/>
  <c r="B2094" i="75"/>
  <c r="B2122" i="75"/>
  <c r="B2150" i="75"/>
  <c r="B1914" i="75"/>
  <c r="B1973" i="75"/>
  <c r="B1945" i="75"/>
  <c r="B2008" i="75"/>
  <c r="B1980" i="75"/>
  <c r="B2027" i="75"/>
  <c r="B2062" i="75"/>
  <c r="B2093" i="75"/>
  <c r="B2121" i="75"/>
  <c r="B2128" i="75"/>
  <c r="B2154" i="75"/>
  <c r="B1909" i="75"/>
  <c r="B1921" i="75"/>
  <c r="B1964" i="75"/>
  <c r="B1936" i="75"/>
  <c r="B1999" i="75"/>
  <c r="B2034" i="75"/>
  <c r="B2065" i="75"/>
  <c r="B2096" i="75"/>
  <c r="B2124" i="75"/>
  <c r="B2131" i="75"/>
  <c r="B2157" i="75"/>
  <c r="B1908" i="75"/>
  <c r="B1967" i="75"/>
  <c r="B1943" i="75"/>
  <c r="B2006" i="75"/>
  <c r="B1978" i="75"/>
  <c r="B2029" i="75"/>
  <c r="B2060" i="75"/>
  <c r="B2087" i="75"/>
  <c r="B2119" i="75"/>
  <c r="B2151" i="75"/>
  <c r="B2161" i="75"/>
  <c r="B1919" i="75"/>
  <c r="B1950" i="75"/>
  <c r="B1934" i="75"/>
  <c r="B1997" i="75"/>
  <c r="B2040" i="75"/>
  <c r="B2024" i="75"/>
  <c r="B2059" i="75"/>
  <c r="B2090" i="75"/>
  <c r="B2118" i="75"/>
  <c r="B2146" i="75"/>
  <c r="B1910" i="75"/>
  <c r="B1969" i="75"/>
  <c r="B1941" i="75"/>
  <c r="B2004" i="75"/>
  <c r="B2039" i="75"/>
  <c r="B2023" i="75"/>
  <c r="B2058" i="75"/>
  <c r="B2089" i="75"/>
  <c r="B2117" i="75"/>
  <c r="B2149" i="75"/>
  <c r="B2159" i="75"/>
  <c r="B1905" i="75"/>
  <c r="B1976" i="75"/>
  <c r="B1948" i="75"/>
  <c r="B2011" i="75"/>
  <c r="B1995" i="75"/>
  <c r="B2030" i="75"/>
  <c r="B2061" i="75"/>
  <c r="B2092" i="75"/>
  <c r="B2120" i="75"/>
  <c r="B2152" i="75"/>
  <c r="B2153" i="75"/>
  <c r="B1920" i="75"/>
  <c r="B1963" i="75"/>
  <c r="B1939" i="75"/>
  <c r="B2002" i="75"/>
  <c r="B2041" i="75"/>
  <c r="B2025" i="75"/>
  <c r="B2056" i="75"/>
  <c r="B2083" i="75"/>
  <c r="B2115" i="75"/>
  <c r="B2147" i="75"/>
  <c r="B1915" i="75"/>
  <c r="B1974" i="75"/>
  <c r="B1946" i="75"/>
  <c r="B2009" i="75"/>
  <c r="B1993" i="75"/>
  <c r="B2036" i="75"/>
  <c r="B2071" i="75"/>
  <c r="B2055" i="75"/>
  <c r="B2086" i="75"/>
  <c r="B2114" i="75"/>
  <c r="B2155" i="75"/>
  <c r="B1906" i="75"/>
  <c r="B1965" i="75"/>
  <c r="B1937" i="75"/>
  <c r="B2000" i="75"/>
  <c r="B2035" i="75"/>
  <c r="B2070" i="75"/>
  <c r="B2054" i="75"/>
  <c r="B2085" i="75"/>
  <c r="B2113" i="75"/>
  <c r="B2145" i="75"/>
  <c r="B1917" i="75"/>
  <c r="B1904" i="75"/>
  <c r="B1972" i="75"/>
  <c r="B1944" i="75"/>
  <c r="B2007" i="75"/>
  <c r="B1979" i="75"/>
  <c r="B2026" i="75"/>
  <c r="B2057" i="75"/>
  <c r="B2088" i="75"/>
  <c r="B2116" i="75"/>
  <c r="B2148" i="75"/>
  <c r="B1916" i="75"/>
  <c r="B1975" i="75"/>
  <c r="B1951" i="75"/>
  <c r="B1935" i="75"/>
  <c r="B1998" i="75"/>
  <c r="B2037" i="75"/>
  <c r="B2068" i="75"/>
  <c r="B2095" i="75"/>
  <c r="B2127" i="75"/>
  <c r="B2099" i="75"/>
  <c r="B2143" i="75"/>
  <c r="B1911" i="75"/>
  <c r="B1970" i="75"/>
  <c r="B1942" i="75"/>
  <c r="B2005" i="75"/>
  <c r="B1981" i="75"/>
  <c r="B2032" i="75"/>
  <c r="B2067" i="75"/>
  <c r="B2098" i="75"/>
  <c r="B2126" i="75"/>
  <c r="B2129" i="75"/>
  <c r="B2160" i="75"/>
  <c r="B1918" i="75"/>
  <c r="B1949" i="75"/>
  <c r="B1933" i="75"/>
  <c r="B1996" i="75"/>
  <c r="B2031" i="75"/>
  <c r="B2066" i="75"/>
  <c r="B2097" i="75"/>
  <c r="B2125" i="75"/>
  <c r="B2101" i="75"/>
  <c r="B2158" i="75"/>
  <c r="B1913" i="75"/>
  <c r="B1903" i="75"/>
  <c r="B1968" i="75"/>
  <c r="B1940" i="75"/>
  <c r="B2003" i="75"/>
  <c r="B2038" i="75"/>
  <c r="B2069" i="75"/>
  <c r="B2053" i="75"/>
  <c r="B2084" i="75"/>
  <c r="B2100" i="75"/>
  <c r="B2144" i="75"/>
  <c r="B1912" i="75"/>
  <c r="B1971" i="75"/>
  <c r="B1947" i="75"/>
  <c r="B2010" i="75"/>
  <c r="B1994" i="75"/>
  <c r="B2033" i="75"/>
  <c r="B2064" i="75"/>
  <c r="B2091" i="75"/>
  <c r="B2123" i="75"/>
  <c r="B2130" i="75"/>
  <c r="B2156" i="75"/>
  <c r="A2714" i="75"/>
  <c r="J2714" i="75" s="1"/>
  <c r="I2174" i="75"/>
  <c r="A2713" i="75"/>
  <c r="J2713" i="75" s="1"/>
  <c r="I2173" i="75"/>
  <c r="A2712" i="75"/>
  <c r="J2712" i="75" s="1"/>
  <c r="I2172" i="75"/>
  <c r="A2729" i="75"/>
  <c r="J2729" i="75" s="1"/>
  <c r="I2189" i="75"/>
  <c r="A2708" i="75"/>
  <c r="J2708" i="75" s="1"/>
  <c r="I2168" i="75"/>
  <c r="A2715" i="75"/>
  <c r="J2715" i="75" s="1"/>
  <c r="I2175" i="75"/>
  <c r="A2720" i="75"/>
  <c r="J2720" i="75" s="1"/>
  <c r="I2180" i="75"/>
  <c r="A2707" i="75"/>
  <c r="J2707" i="75" s="1"/>
  <c r="I2167" i="75"/>
  <c r="A2706" i="75"/>
  <c r="J2706" i="75" s="1"/>
  <c r="I2166" i="75"/>
  <c r="A2716" i="75"/>
  <c r="J2716" i="75" s="1"/>
  <c r="I2176" i="75"/>
  <c r="A2718" i="75"/>
  <c r="J2718" i="75" s="1"/>
  <c r="I2178" i="75"/>
  <c r="A2717" i="75"/>
  <c r="J2717" i="75" s="1"/>
  <c r="I2177" i="75"/>
  <c r="A2728" i="75"/>
  <c r="J2728" i="75" s="1"/>
  <c r="I2188" i="75"/>
  <c r="A2719" i="75"/>
  <c r="J2719" i="75" s="1"/>
  <c r="I2179" i="75"/>
  <c r="A2702" i="75"/>
  <c r="J2702" i="75" s="1"/>
  <c r="I2162" i="75"/>
  <c r="A2730" i="75"/>
  <c r="J2730" i="75" s="1"/>
  <c r="I2190" i="75"/>
  <c r="A2727" i="75"/>
  <c r="J2727" i="75" s="1"/>
  <c r="I2187" i="75"/>
  <c r="A2724" i="75"/>
  <c r="J2724" i="75" s="1"/>
  <c r="I2184" i="75"/>
  <c r="A2731" i="75"/>
  <c r="J2731" i="75" s="1"/>
  <c r="I2191" i="75"/>
  <c r="A2704" i="75"/>
  <c r="J2704" i="75" s="1"/>
  <c r="I2164" i="75"/>
  <c r="A2721" i="75"/>
  <c r="J2721" i="75" s="1"/>
  <c r="I2181" i="75"/>
  <c r="A2710" i="75"/>
  <c r="J2710" i="75" s="1"/>
  <c r="I2170" i="75"/>
  <c r="A2711" i="75"/>
  <c r="J2711" i="75" s="1"/>
  <c r="I2171" i="75"/>
  <c r="A2726" i="75"/>
  <c r="J2726" i="75" s="1"/>
  <c r="I2186" i="75"/>
  <c r="A2703" i="75"/>
  <c r="J2703" i="75" s="1"/>
  <c r="I2163" i="75"/>
  <c r="A2709" i="75"/>
  <c r="J2709" i="75" s="1"/>
  <c r="I2169" i="75"/>
  <c r="A2722" i="75"/>
  <c r="J2722" i="75" s="1"/>
  <c r="I2182" i="75"/>
  <c r="A2723" i="75"/>
  <c r="J2723" i="75" s="1"/>
  <c r="I2183" i="75"/>
  <c r="A2725" i="75"/>
  <c r="J2725" i="75" s="1"/>
  <c r="I2185" i="75"/>
  <c r="A2705" i="75"/>
  <c r="J2705" i="75" s="1"/>
  <c r="I2165" i="75"/>
  <c r="B270" i="68"/>
  <c r="B270" i="75" s="1"/>
  <c r="B271" i="68"/>
  <c r="B271" i="75" s="1"/>
  <c r="B243" i="68"/>
  <c r="B243" i="75" s="1"/>
  <c r="B783" i="75" s="1"/>
  <c r="B1323" i="75" s="1"/>
  <c r="B1863" i="75" s="1"/>
  <c r="B2403" i="75" s="1"/>
  <c r="B2943" i="75" s="1"/>
  <c r="B3483" i="75" s="1"/>
  <c r="B4023" i="75" s="1"/>
  <c r="B4563" i="75" s="1"/>
  <c r="B5103" i="75" s="1"/>
  <c r="B5643" i="75" s="1"/>
  <c r="B6183" i="75" s="1"/>
  <c r="B6723" i="75" s="1"/>
  <c r="B7263" i="75" s="1"/>
  <c r="B244" i="68"/>
  <c r="B244" i="75" s="1"/>
  <c r="B784" i="75" s="1"/>
  <c r="B1324" i="75" s="1"/>
  <c r="B1864" i="75" s="1"/>
  <c r="B2404" i="75" s="1"/>
  <c r="B2944" i="75" s="1"/>
  <c r="B3484" i="75" s="1"/>
  <c r="B4024" i="75" s="1"/>
  <c r="B4564" i="75" s="1"/>
  <c r="B5104" i="75" s="1"/>
  <c r="B5644" i="75" s="1"/>
  <c r="B6184" i="75" s="1"/>
  <c r="B6724" i="75" s="1"/>
  <c r="B7264" i="75" s="1"/>
  <c r="B245" i="68"/>
  <c r="B245" i="75" s="1"/>
  <c r="B785" i="75" s="1"/>
  <c r="B1325" i="75" s="1"/>
  <c r="B1865" i="75" s="1"/>
  <c r="B2405" i="75" s="1"/>
  <c r="B2945" i="75" s="1"/>
  <c r="B3485" i="75" s="1"/>
  <c r="B4025" i="75" s="1"/>
  <c r="B4565" i="75" s="1"/>
  <c r="B5105" i="75" s="1"/>
  <c r="B5645" i="75" s="1"/>
  <c r="B6185" i="75" s="1"/>
  <c r="B6725" i="75" s="1"/>
  <c r="B7265" i="75" s="1"/>
  <c r="B246" i="68"/>
  <c r="B246" i="75" s="1"/>
  <c r="B786" i="75" s="1"/>
  <c r="B1326" i="75" s="1"/>
  <c r="B1866" i="75" s="1"/>
  <c r="B2406" i="75" s="1"/>
  <c r="B2946" i="75" s="1"/>
  <c r="B3486" i="75" s="1"/>
  <c r="B4026" i="75" s="1"/>
  <c r="B4566" i="75" s="1"/>
  <c r="B5106" i="75" s="1"/>
  <c r="B5646" i="75" s="1"/>
  <c r="B6186" i="75" s="1"/>
  <c r="B6726" i="75" s="1"/>
  <c r="B7266" i="75" s="1"/>
  <c r="B247" i="68"/>
  <c r="B247" i="75" s="1"/>
  <c r="B787" i="75" s="1"/>
  <c r="B1327" i="75" s="1"/>
  <c r="B1867" i="75" s="1"/>
  <c r="B2407" i="75" s="1"/>
  <c r="B2947" i="75" s="1"/>
  <c r="B3487" i="75" s="1"/>
  <c r="B4027" i="75" s="1"/>
  <c r="B4567" i="75" s="1"/>
  <c r="B5107" i="75" s="1"/>
  <c r="B5647" i="75" s="1"/>
  <c r="B6187" i="75" s="1"/>
  <c r="B6727" i="75" s="1"/>
  <c r="B7267" i="75" s="1"/>
  <c r="B248" i="68"/>
  <c r="B248" i="75" s="1"/>
  <c r="B788" i="75" s="1"/>
  <c r="B1328" i="75" s="1"/>
  <c r="B1868" i="75" s="1"/>
  <c r="B2408" i="75" s="1"/>
  <c r="B2948" i="75" s="1"/>
  <c r="B3488" i="75" s="1"/>
  <c r="B4028" i="75" s="1"/>
  <c r="B4568" i="75" s="1"/>
  <c r="B5108" i="75" s="1"/>
  <c r="B5648" i="75" s="1"/>
  <c r="B6188" i="75" s="1"/>
  <c r="B6728" i="75" s="1"/>
  <c r="B7268" i="75" s="1"/>
  <c r="B249" i="68"/>
  <c r="B249" i="75" s="1"/>
  <c r="B789" i="75" s="1"/>
  <c r="B1329" i="75" s="1"/>
  <c r="B1869" i="75" s="1"/>
  <c r="B2409" i="75" s="1"/>
  <c r="B2949" i="75" s="1"/>
  <c r="B3489" i="75" s="1"/>
  <c r="B4029" i="75" s="1"/>
  <c r="B4569" i="75" s="1"/>
  <c r="B5109" i="75" s="1"/>
  <c r="B5649" i="75" s="1"/>
  <c r="B6189" i="75" s="1"/>
  <c r="B6729" i="75" s="1"/>
  <c r="B7269" i="75" s="1"/>
  <c r="B250" i="68"/>
  <c r="B250" i="75" s="1"/>
  <c r="B790" i="75" s="1"/>
  <c r="B1330" i="75" s="1"/>
  <c r="B1870" i="75" s="1"/>
  <c r="B2410" i="75" s="1"/>
  <c r="B2950" i="75" s="1"/>
  <c r="B3490" i="75" s="1"/>
  <c r="B4030" i="75" s="1"/>
  <c r="B4570" i="75" s="1"/>
  <c r="B5110" i="75" s="1"/>
  <c r="B5650" i="75" s="1"/>
  <c r="B6190" i="75" s="1"/>
  <c r="B6730" i="75" s="1"/>
  <c r="B7270" i="75" s="1"/>
  <c r="B251" i="68"/>
  <c r="B251" i="75" s="1"/>
  <c r="B791" i="75" s="1"/>
  <c r="B1331" i="75" s="1"/>
  <c r="B1871" i="75" s="1"/>
  <c r="B2411" i="75" s="1"/>
  <c r="B2951" i="75" s="1"/>
  <c r="B3491" i="75" s="1"/>
  <c r="B4031" i="75" s="1"/>
  <c r="B4571" i="75" s="1"/>
  <c r="B5111" i="75" s="1"/>
  <c r="B5651" i="75" s="1"/>
  <c r="B6191" i="75" s="1"/>
  <c r="B6731" i="75" s="1"/>
  <c r="B7271" i="75" s="1"/>
  <c r="B252" i="68"/>
  <c r="B252" i="75" s="1"/>
  <c r="B792" i="75" s="1"/>
  <c r="B1332" i="75" s="1"/>
  <c r="B1872" i="75" s="1"/>
  <c r="B2412" i="75" s="1"/>
  <c r="B2952" i="75" s="1"/>
  <c r="B3492" i="75" s="1"/>
  <c r="B4032" i="75" s="1"/>
  <c r="B4572" i="75" s="1"/>
  <c r="B5112" i="75" s="1"/>
  <c r="B5652" i="75" s="1"/>
  <c r="B6192" i="75" s="1"/>
  <c r="B6732" i="75" s="1"/>
  <c r="B7272" i="75" s="1"/>
  <c r="B253" i="68"/>
  <c r="B253" i="75" s="1"/>
  <c r="B254" i="68"/>
  <c r="B254" i="75" s="1"/>
  <c r="B255" i="68"/>
  <c r="B255" i="75" s="1"/>
  <c r="B256" i="68"/>
  <c r="B256" i="75" s="1"/>
  <c r="B257" i="68"/>
  <c r="B257" i="75" s="1"/>
  <c r="B258" i="68"/>
  <c r="B258" i="75" s="1"/>
  <c r="B259" i="68"/>
  <c r="B259" i="75" s="1"/>
  <c r="B260" i="68"/>
  <c r="B260" i="75" s="1"/>
  <c r="B261" i="68"/>
  <c r="B261" i="75" s="1"/>
  <c r="B262" i="68"/>
  <c r="B262" i="75" s="1"/>
  <c r="B263" i="68"/>
  <c r="B263" i="75" s="1"/>
  <c r="B264" i="68"/>
  <c r="B264" i="75" s="1"/>
  <c r="B265" i="68"/>
  <c r="B265" i="75" s="1"/>
  <c r="B266" i="68"/>
  <c r="B266" i="75" s="1"/>
  <c r="B267" i="68"/>
  <c r="B267" i="75" s="1"/>
  <c r="B268" i="68"/>
  <c r="B268" i="75" s="1"/>
  <c r="B269" i="68"/>
  <c r="B269" i="75" s="1"/>
  <c r="B213" i="68"/>
  <c r="B213" i="75" s="1"/>
  <c r="B753" i="75" s="1"/>
  <c r="B1293" i="75" s="1"/>
  <c r="B1833" i="75" s="1"/>
  <c r="B2373" i="75" s="1"/>
  <c r="B2913" i="75" s="1"/>
  <c r="B3453" i="75" s="1"/>
  <c r="B3993" i="75" s="1"/>
  <c r="B4533" i="75" s="1"/>
  <c r="B5073" i="75" s="1"/>
  <c r="B5613" i="75" s="1"/>
  <c r="B6153" i="75" s="1"/>
  <c r="B6693" i="75" s="1"/>
  <c r="B7233" i="75" s="1"/>
  <c r="B214" i="68"/>
  <c r="B214" i="75" s="1"/>
  <c r="B754" i="75" s="1"/>
  <c r="B1294" i="75" s="1"/>
  <c r="B1834" i="75" s="1"/>
  <c r="B2374" i="75" s="1"/>
  <c r="B2914" i="75" s="1"/>
  <c r="B3454" i="75" s="1"/>
  <c r="B3994" i="75" s="1"/>
  <c r="B4534" i="75" s="1"/>
  <c r="B5074" i="75" s="1"/>
  <c r="B5614" i="75" s="1"/>
  <c r="B6154" i="75" s="1"/>
  <c r="B6694" i="75" s="1"/>
  <c r="B7234" i="75" s="1"/>
  <c r="B215" i="68"/>
  <c r="B215" i="75" s="1"/>
  <c r="B755" i="75" s="1"/>
  <c r="B1295" i="75" s="1"/>
  <c r="B1835" i="75" s="1"/>
  <c r="B2375" i="75" s="1"/>
  <c r="B2915" i="75" s="1"/>
  <c r="B3455" i="75" s="1"/>
  <c r="B3995" i="75" s="1"/>
  <c r="B4535" i="75" s="1"/>
  <c r="B5075" i="75" s="1"/>
  <c r="B5615" i="75" s="1"/>
  <c r="B6155" i="75" s="1"/>
  <c r="B6695" i="75" s="1"/>
  <c r="B7235" i="75" s="1"/>
  <c r="B216" i="68"/>
  <c r="B216" i="75" s="1"/>
  <c r="B756" i="75" s="1"/>
  <c r="B1296" i="75" s="1"/>
  <c r="B1836" i="75" s="1"/>
  <c r="B2376" i="75" s="1"/>
  <c r="B2916" i="75" s="1"/>
  <c r="B3456" i="75" s="1"/>
  <c r="B3996" i="75" s="1"/>
  <c r="B4536" i="75" s="1"/>
  <c r="B5076" i="75" s="1"/>
  <c r="B5616" i="75" s="1"/>
  <c r="B6156" i="75" s="1"/>
  <c r="B6696" i="75" s="1"/>
  <c r="B7236" i="75" s="1"/>
  <c r="B217" i="68"/>
  <c r="B217" i="75" s="1"/>
  <c r="B757" i="75" s="1"/>
  <c r="B1297" i="75" s="1"/>
  <c r="B1837" i="75" s="1"/>
  <c r="B2377" i="75" s="1"/>
  <c r="B2917" i="75" s="1"/>
  <c r="B3457" i="75" s="1"/>
  <c r="B3997" i="75" s="1"/>
  <c r="B4537" i="75" s="1"/>
  <c r="B5077" i="75" s="1"/>
  <c r="B5617" i="75" s="1"/>
  <c r="B6157" i="75" s="1"/>
  <c r="B6697" i="75" s="1"/>
  <c r="B7237" i="75" s="1"/>
  <c r="B218" i="68"/>
  <c r="B218" i="75" s="1"/>
  <c r="B758" i="75" s="1"/>
  <c r="B1298" i="75" s="1"/>
  <c r="B1838" i="75" s="1"/>
  <c r="B2378" i="75" s="1"/>
  <c r="B2918" i="75" s="1"/>
  <c r="B3458" i="75" s="1"/>
  <c r="B3998" i="75" s="1"/>
  <c r="B4538" i="75" s="1"/>
  <c r="B5078" i="75" s="1"/>
  <c r="B5618" i="75" s="1"/>
  <c r="B6158" i="75" s="1"/>
  <c r="B6698" i="75" s="1"/>
  <c r="B7238" i="75" s="1"/>
  <c r="B219" i="68"/>
  <c r="B219" i="75" s="1"/>
  <c r="B759" i="75" s="1"/>
  <c r="B1299" i="75" s="1"/>
  <c r="B1839" i="75" s="1"/>
  <c r="B2379" i="75" s="1"/>
  <c r="B2919" i="75" s="1"/>
  <c r="B3459" i="75" s="1"/>
  <c r="B3999" i="75" s="1"/>
  <c r="B4539" i="75" s="1"/>
  <c r="B5079" i="75" s="1"/>
  <c r="B5619" i="75" s="1"/>
  <c r="B6159" i="75" s="1"/>
  <c r="B6699" i="75" s="1"/>
  <c r="B7239" i="75" s="1"/>
  <c r="B220" i="68"/>
  <c r="B220" i="75" s="1"/>
  <c r="B760" i="75" s="1"/>
  <c r="B1300" i="75" s="1"/>
  <c r="B1840" i="75" s="1"/>
  <c r="B2380" i="75" s="1"/>
  <c r="B2920" i="75" s="1"/>
  <c r="B3460" i="75" s="1"/>
  <c r="B4000" i="75" s="1"/>
  <c r="B4540" i="75" s="1"/>
  <c r="B5080" i="75" s="1"/>
  <c r="B5620" i="75" s="1"/>
  <c r="B6160" i="75" s="1"/>
  <c r="B6700" i="75" s="1"/>
  <c r="B7240" i="75" s="1"/>
  <c r="B221" i="68"/>
  <c r="B221" i="75" s="1"/>
  <c r="B761" i="75" s="1"/>
  <c r="B1301" i="75" s="1"/>
  <c r="B1841" i="75" s="1"/>
  <c r="B2381" i="75" s="1"/>
  <c r="B2921" i="75" s="1"/>
  <c r="B3461" i="75" s="1"/>
  <c r="B4001" i="75" s="1"/>
  <c r="B4541" i="75" s="1"/>
  <c r="B5081" i="75" s="1"/>
  <c r="B5621" i="75" s="1"/>
  <c r="B6161" i="75" s="1"/>
  <c r="B6701" i="75" s="1"/>
  <c r="B7241" i="75" s="1"/>
  <c r="B222" i="68"/>
  <c r="B222" i="75" s="1"/>
  <c r="B762" i="75" s="1"/>
  <c r="B1302" i="75" s="1"/>
  <c r="B1842" i="75" s="1"/>
  <c r="B2382" i="75" s="1"/>
  <c r="B2922" i="75" s="1"/>
  <c r="B3462" i="75" s="1"/>
  <c r="B4002" i="75" s="1"/>
  <c r="B4542" i="75" s="1"/>
  <c r="B5082" i="75" s="1"/>
  <c r="B5622" i="75" s="1"/>
  <c r="B6162" i="75" s="1"/>
  <c r="B6702" i="75" s="1"/>
  <c r="B7242" i="75" s="1"/>
  <c r="B223" i="68"/>
  <c r="B223" i="75" s="1"/>
  <c r="B224" i="68"/>
  <c r="B224" i="75" s="1"/>
  <c r="B225" i="68"/>
  <c r="B225" i="75" s="1"/>
  <c r="B226" i="68"/>
  <c r="B226" i="75" s="1"/>
  <c r="B227" i="68"/>
  <c r="B227" i="75" s="1"/>
  <c r="B228" i="68"/>
  <c r="B228" i="75" s="1"/>
  <c r="B229" i="68"/>
  <c r="B229" i="75" s="1"/>
  <c r="B230" i="68"/>
  <c r="B230" i="75" s="1"/>
  <c r="B231" i="68"/>
  <c r="B231" i="75" s="1"/>
  <c r="B232" i="68"/>
  <c r="B232" i="75" s="1"/>
  <c r="B233" i="68"/>
  <c r="B233" i="75" s="1"/>
  <c r="B234" i="68"/>
  <c r="B234" i="75" s="1"/>
  <c r="B235" i="68"/>
  <c r="B235" i="75" s="1"/>
  <c r="B236" i="68"/>
  <c r="B236" i="75" s="1"/>
  <c r="B237" i="68"/>
  <c r="B237" i="75" s="1"/>
  <c r="B238" i="68"/>
  <c r="B238" i="75" s="1"/>
  <c r="B239" i="68"/>
  <c r="B239" i="75" s="1"/>
  <c r="B240" i="68"/>
  <c r="B240" i="75" s="1"/>
  <c r="B241" i="68"/>
  <c r="B241" i="75" s="1"/>
  <c r="B242" i="68"/>
  <c r="B242" i="75" s="1"/>
  <c r="B782" i="75" s="1"/>
  <c r="B1322" i="75" s="1"/>
  <c r="B1862" i="75" s="1"/>
  <c r="B2402" i="75" s="1"/>
  <c r="B2942" i="75" s="1"/>
  <c r="B3482" i="75" s="1"/>
  <c r="B4022" i="75" s="1"/>
  <c r="B4562" i="75" s="1"/>
  <c r="B5102" i="75" s="1"/>
  <c r="B5642" i="75" s="1"/>
  <c r="B6182" i="75" s="1"/>
  <c r="B6722" i="75" s="1"/>
  <c r="B7262" i="75" s="1"/>
  <c r="B210" i="68"/>
  <c r="B210" i="75" s="1"/>
  <c r="B211" i="68"/>
  <c r="B211" i="75" s="1"/>
  <c r="B212" i="68"/>
  <c r="B212" i="75" s="1"/>
  <c r="B752" i="75" s="1"/>
  <c r="B1292" i="75" s="1"/>
  <c r="B1832" i="75" s="1"/>
  <c r="B2372" i="75" s="1"/>
  <c r="B2912" i="75" s="1"/>
  <c r="B3452" i="75" s="1"/>
  <c r="B3992" i="75" s="1"/>
  <c r="B4532" i="75" s="1"/>
  <c r="B5072" i="75" s="1"/>
  <c r="B5612" i="75" s="1"/>
  <c r="B6152" i="75" s="1"/>
  <c r="B6692" i="75" s="1"/>
  <c r="B7232" i="75" s="1"/>
  <c r="B202" i="68"/>
  <c r="B202" i="75" s="1"/>
  <c r="B203" i="68"/>
  <c r="B203" i="75" s="1"/>
  <c r="B204" i="68"/>
  <c r="B204" i="75" s="1"/>
  <c r="B205" i="68"/>
  <c r="B205" i="75" s="1"/>
  <c r="B206" i="68"/>
  <c r="B206" i="75" s="1"/>
  <c r="B207" i="68"/>
  <c r="B207" i="75" s="1"/>
  <c r="B208" i="68"/>
  <c r="B208" i="75" s="1"/>
  <c r="B209" i="68"/>
  <c r="B209" i="75" s="1"/>
  <c r="B183" i="68"/>
  <c r="B183" i="75" s="1"/>
  <c r="B723" i="75" s="1"/>
  <c r="B1263" i="75" s="1"/>
  <c r="B1803" i="75" s="1"/>
  <c r="B2343" i="75" s="1"/>
  <c r="B2883" i="75" s="1"/>
  <c r="B3423" i="75" s="1"/>
  <c r="B3963" i="75" s="1"/>
  <c r="B4503" i="75" s="1"/>
  <c r="B5043" i="75" s="1"/>
  <c r="B5583" i="75" s="1"/>
  <c r="B6123" i="75" s="1"/>
  <c r="B6663" i="75" s="1"/>
  <c r="B7203" i="75" s="1"/>
  <c r="B184" i="68"/>
  <c r="B184" i="75" s="1"/>
  <c r="B724" i="75" s="1"/>
  <c r="B1264" i="75" s="1"/>
  <c r="B1804" i="75" s="1"/>
  <c r="B2344" i="75" s="1"/>
  <c r="B2884" i="75" s="1"/>
  <c r="B3424" i="75" s="1"/>
  <c r="B3964" i="75" s="1"/>
  <c r="B4504" i="75" s="1"/>
  <c r="B5044" i="75" s="1"/>
  <c r="B5584" i="75" s="1"/>
  <c r="B6124" i="75" s="1"/>
  <c r="B6664" i="75" s="1"/>
  <c r="B7204" i="75" s="1"/>
  <c r="B185" i="68"/>
  <c r="B185" i="75" s="1"/>
  <c r="B725" i="75" s="1"/>
  <c r="B1265" i="75" s="1"/>
  <c r="B1805" i="75" s="1"/>
  <c r="B2345" i="75" s="1"/>
  <c r="B2885" i="75" s="1"/>
  <c r="B3425" i="75" s="1"/>
  <c r="B3965" i="75" s="1"/>
  <c r="B4505" i="75" s="1"/>
  <c r="B5045" i="75" s="1"/>
  <c r="B5585" i="75" s="1"/>
  <c r="B6125" i="75" s="1"/>
  <c r="B6665" i="75" s="1"/>
  <c r="B7205" i="75" s="1"/>
  <c r="B186" i="68"/>
  <c r="B186" i="75" s="1"/>
  <c r="B726" i="75" s="1"/>
  <c r="B1266" i="75" s="1"/>
  <c r="B1806" i="75" s="1"/>
  <c r="B2346" i="75" s="1"/>
  <c r="B2886" i="75" s="1"/>
  <c r="B3426" i="75" s="1"/>
  <c r="B3966" i="75" s="1"/>
  <c r="B4506" i="75" s="1"/>
  <c r="B5046" i="75" s="1"/>
  <c r="B5586" i="75" s="1"/>
  <c r="B6126" i="75" s="1"/>
  <c r="B6666" i="75" s="1"/>
  <c r="B7206" i="75" s="1"/>
  <c r="B187" i="68"/>
  <c r="B187" i="75" s="1"/>
  <c r="B727" i="75" s="1"/>
  <c r="B1267" i="75" s="1"/>
  <c r="B1807" i="75" s="1"/>
  <c r="B2347" i="75" s="1"/>
  <c r="B2887" i="75" s="1"/>
  <c r="B3427" i="75" s="1"/>
  <c r="B3967" i="75" s="1"/>
  <c r="B4507" i="75" s="1"/>
  <c r="B5047" i="75" s="1"/>
  <c r="B5587" i="75" s="1"/>
  <c r="B6127" i="75" s="1"/>
  <c r="B6667" i="75" s="1"/>
  <c r="B7207" i="75" s="1"/>
  <c r="B188" i="68"/>
  <c r="B188" i="75" s="1"/>
  <c r="B728" i="75" s="1"/>
  <c r="B1268" i="75" s="1"/>
  <c r="B1808" i="75" s="1"/>
  <c r="B2348" i="75" s="1"/>
  <c r="B2888" i="75" s="1"/>
  <c r="B3428" i="75" s="1"/>
  <c r="B3968" i="75" s="1"/>
  <c r="B4508" i="75" s="1"/>
  <c r="B5048" i="75" s="1"/>
  <c r="B5588" i="75" s="1"/>
  <c r="B6128" i="75" s="1"/>
  <c r="B6668" i="75" s="1"/>
  <c r="B7208" i="75" s="1"/>
  <c r="B189" i="68"/>
  <c r="B189" i="75" s="1"/>
  <c r="B729" i="75" s="1"/>
  <c r="B1269" i="75" s="1"/>
  <c r="B1809" i="75" s="1"/>
  <c r="B2349" i="75" s="1"/>
  <c r="B2889" i="75" s="1"/>
  <c r="B3429" i="75" s="1"/>
  <c r="B3969" i="75" s="1"/>
  <c r="B4509" i="75" s="1"/>
  <c r="B5049" i="75" s="1"/>
  <c r="B5589" i="75" s="1"/>
  <c r="B6129" i="75" s="1"/>
  <c r="B6669" i="75" s="1"/>
  <c r="B7209" i="75" s="1"/>
  <c r="B190" i="68"/>
  <c r="B190" i="75" s="1"/>
  <c r="B730" i="75" s="1"/>
  <c r="B1270" i="75" s="1"/>
  <c r="B1810" i="75" s="1"/>
  <c r="B2350" i="75" s="1"/>
  <c r="B2890" i="75" s="1"/>
  <c r="B3430" i="75" s="1"/>
  <c r="B3970" i="75" s="1"/>
  <c r="B4510" i="75" s="1"/>
  <c r="B5050" i="75" s="1"/>
  <c r="B5590" i="75" s="1"/>
  <c r="B6130" i="75" s="1"/>
  <c r="B6670" i="75" s="1"/>
  <c r="B7210" i="75" s="1"/>
  <c r="B191" i="68"/>
  <c r="B191" i="75" s="1"/>
  <c r="B731" i="75" s="1"/>
  <c r="B1271" i="75" s="1"/>
  <c r="B1811" i="75" s="1"/>
  <c r="B2351" i="75" s="1"/>
  <c r="B2891" i="75" s="1"/>
  <c r="B3431" i="75" s="1"/>
  <c r="B3971" i="75" s="1"/>
  <c r="B4511" i="75" s="1"/>
  <c r="B5051" i="75" s="1"/>
  <c r="B5591" i="75" s="1"/>
  <c r="B6131" i="75" s="1"/>
  <c r="B6671" i="75" s="1"/>
  <c r="B7211" i="75" s="1"/>
  <c r="B192" i="68"/>
  <c r="B192" i="75" s="1"/>
  <c r="B732" i="75" s="1"/>
  <c r="B1272" i="75" s="1"/>
  <c r="B1812" i="75" s="1"/>
  <c r="B2352" i="75" s="1"/>
  <c r="B2892" i="75" s="1"/>
  <c r="B3432" i="75" s="1"/>
  <c r="B3972" i="75" s="1"/>
  <c r="B4512" i="75" s="1"/>
  <c r="B5052" i="75" s="1"/>
  <c r="B5592" i="75" s="1"/>
  <c r="B6132" i="75" s="1"/>
  <c r="B6672" i="75" s="1"/>
  <c r="B7212" i="75" s="1"/>
  <c r="B193" i="68"/>
  <c r="B193" i="75" s="1"/>
  <c r="B194" i="68"/>
  <c r="B194" i="75" s="1"/>
  <c r="B195" i="68"/>
  <c r="B195" i="75" s="1"/>
  <c r="B196" i="68"/>
  <c r="B196" i="75" s="1"/>
  <c r="B197" i="68"/>
  <c r="B197" i="75" s="1"/>
  <c r="B198" i="68"/>
  <c r="B198" i="75" s="1"/>
  <c r="B199" i="68"/>
  <c r="B199" i="75" s="1"/>
  <c r="B200" i="68"/>
  <c r="B200" i="75" s="1"/>
  <c r="B201" i="68"/>
  <c r="B201" i="75" s="1"/>
  <c r="AC15" i="6" l="1"/>
  <c r="AC11" i="6"/>
  <c r="AC10" i="6"/>
  <c r="AC8" i="6"/>
  <c r="Y18" i="6"/>
  <c r="Y10" i="6"/>
  <c r="AC29" i="6"/>
  <c r="AC14" i="6"/>
  <c r="AC26" i="6"/>
  <c r="Y20" i="6"/>
  <c r="Y15" i="6"/>
  <c r="AC16" i="6"/>
  <c r="AC7" i="6"/>
  <c r="AG62" i="6"/>
  <c r="AD25" i="6"/>
  <c r="AG25" i="6" s="1"/>
  <c r="AF67" i="6"/>
  <c r="AG67" i="6" s="1"/>
  <c r="AC67" i="6"/>
  <c r="Y29" i="6"/>
  <c r="AA13" i="6"/>
  <c r="AE13" i="6" s="1"/>
  <c r="AA32" i="6"/>
  <c r="Y32" i="6"/>
  <c r="AA9" i="6"/>
  <c r="Y9" i="6"/>
  <c r="AA31" i="6"/>
  <c r="Y31" i="6"/>
  <c r="AE24" i="6"/>
  <c r="AG24" i="6" s="1"/>
  <c r="AG45" i="6"/>
  <c r="AD8" i="6"/>
  <c r="AG8" i="6" s="1"/>
  <c r="AG49" i="6"/>
  <c r="AD12" i="6"/>
  <c r="AG58" i="6"/>
  <c r="AD21" i="6"/>
  <c r="AG54" i="6"/>
  <c r="AD17" i="6"/>
  <c r="AG17" i="6" s="1"/>
  <c r="AE56" i="6"/>
  <c r="AG56" i="6" s="1"/>
  <c r="AC56" i="6"/>
  <c r="AF64" i="6"/>
  <c r="AG64" i="6" s="1"/>
  <c r="AC64" i="6"/>
  <c r="AB27" i="6"/>
  <c r="Y27" i="6"/>
  <c r="AA23" i="6"/>
  <c r="Y23" i="6"/>
  <c r="AB12" i="6"/>
  <c r="Y12" i="6"/>
  <c r="AB30" i="6"/>
  <c r="Y30" i="6"/>
  <c r="Y14" i="6"/>
  <c r="AE60" i="6"/>
  <c r="AG60" i="6" s="1"/>
  <c r="AC60" i="6"/>
  <c r="Y13" i="6"/>
  <c r="AG46" i="6"/>
  <c r="AD9" i="6"/>
  <c r="AA21" i="6"/>
  <c r="Y21" i="6"/>
  <c r="AE69" i="6"/>
  <c r="AG69" i="6" s="1"/>
  <c r="AC69" i="6"/>
  <c r="AE68" i="6"/>
  <c r="AG68" i="6" s="1"/>
  <c r="AC68" i="6"/>
  <c r="AA19" i="6"/>
  <c r="Y19" i="6"/>
  <c r="Y26" i="6"/>
  <c r="Y11" i="6"/>
  <c r="AC6" i="6"/>
  <c r="AC43" i="6"/>
  <c r="AD43" i="6"/>
  <c r="AD6" i="6" s="1"/>
  <c r="AC63" i="6"/>
  <c r="AD63" i="6"/>
  <c r="AD66" i="6"/>
  <c r="AC66" i="6"/>
  <c r="AF43" i="6"/>
  <c r="AD50" i="6"/>
  <c r="AC50" i="6"/>
  <c r="AE53" i="6"/>
  <c r="AG53" i="6" s="1"/>
  <c r="AC53" i="6"/>
  <c r="AC70" i="6"/>
  <c r="AD70" i="6"/>
  <c r="AE44" i="6"/>
  <c r="AG44" i="6" s="1"/>
  <c r="AC44" i="6"/>
  <c r="AC59" i="6"/>
  <c r="AD59" i="6"/>
  <c r="AE43" i="6"/>
  <c r="AE6" i="6" s="1"/>
  <c r="AC52" i="6"/>
  <c r="AD52" i="6"/>
  <c r="AD47" i="6"/>
  <c r="AC47" i="6"/>
  <c r="AD51" i="6"/>
  <c r="AC51" i="6"/>
  <c r="AD48" i="6"/>
  <c r="AC48" i="6"/>
  <c r="AC55" i="6"/>
  <c r="AD55" i="6"/>
  <c r="AD57" i="6"/>
  <c r="AC57" i="6"/>
  <c r="C3260" i="75"/>
  <c r="D2720" i="75"/>
  <c r="C3265" i="75"/>
  <c r="D2725" i="75"/>
  <c r="C3253" i="75"/>
  <c r="D2713" i="75"/>
  <c r="C3258" i="75"/>
  <c r="D2718" i="75"/>
  <c r="C3267" i="75"/>
  <c r="D2727" i="75"/>
  <c r="C3255" i="75"/>
  <c r="D2715" i="75"/>
  <c r="C3262" i="75"/>
  <c r="D2722" i="75"/>
  <c r="C3269" i="75"/>
  <c r="D2729" i="75"/>
  <c r="C3257" i="75"/>
  <c r="D2717" i="75"/>
  <c r="C3264" i="75"/>
  <c r="D2724" i="75"/>
  <c r="C3271" i="75"/>
  <c r="D2731" i="75"/>
  <c r="C3259" i="75"/>
  <c r="D2719" i="75"/>
  <c r="C3266" i="75"/>
  <c r="D2726" i="75"/>
  <c r="C3254" i="75"/>
  <c r="D2714" i="75"/>
  <c r="C3261" i="75"/>
  <c r="D2721" i="75"/>
  <c r="C3268" i="75"/>
  <c r="D2728" i="75"/>
  <c r="C3256" i="75"/>
  <c r="D2716" i="75"/>
  <c r="C3263" i="75"/>
  <c r="D2723" i="75"/>
  <c r="C3270" i="75"/>
  <c r="D2730" i="75"/>
  <c r="B2670" i="75"/>
  <c r="B2631" i="75"/>
  <c r="B2573" i="75"/>
  <c r="B2550" i="75"/>
  <c r="B2511" i="75"/>
  <c r="B2684" i="75"/>
  <c r="B2624" i="75"/>
  <c r="B2609" i="75"/>
  <c r="B2543" i="75"/>
  <c r="B2508" i="75"/>
  <c r="B2453" i="75"/>
  <c r="B2641" i="75"/>
  <c r="B2637" i="75"/>
  <c r="B2571" i="75"/>
  <c r="B2473" i="75"/>
  <c r="B2458" i="75"/>
  <c r="B2669" i="75"/>
  <c r="B2638" i="75"/>
  <c r="B2572" i="75"/>
  <c r="B2545" i="75"/>
  <c r="B2510" i="75"/>
  <c r="B2683" i="75"/>
  <c r="B2667" i="75"/>
  <c r="B2608" i="75"/>
  <c r="B2538" i="75"/>
  <c r="B2491" i="75"/>
  <c r="B2456" i="75"/>
  <c r="B2656" i="75"/>
  <c r="B2597" i="75"/>
  <c r="B2519" i="75"/>
  <c r="B2484" i="75"/>
  <c r="B2444" i="75"/>
  <c r="B2685" i="75"/>
  <c r="B2625" i="75"/>
  <c r="B2610" i="75"/>
  <c r="B2540" i="75"/>
  <c r="B2505" i="75"/>
  <c r="B2695" i="75"/>
  <c r="B2626" i="75"/>
  <c r="B2611" i="75"/>
  <c r="B2533" i="75"/>
  <c r="B2486" i="75"/>
  <c r="B2455" i="75"/>
  <c r="B2655" i="75"/>
  <c r="B2596" i="75"/>
  <c r="B2581" i="75"/>
  <c r="B2479" i="75"/>
  <c r="B2460" i="75"/>
  <c r="B2692" i="75"/>
  <c r="B2632" i="75"/>
  <c r="B2570" i="75"/>
  <c r="B2551" i="75"/>
  <c r="B2516" i="75"/>
  <c r="B2699" i="75"/>
  <c r="B2657" i="75"/>
  <c r="B2598" i="75"/>
  <c r="B2579" i="75"/>
  <c r="B2481" i="75"/>
  <c r="B2450" i="75"/>
  <c r="B2658" i="75"/>
  <c r="B2599" i="75"/>
  <c r="B2580" i="75"/>
  <c r="B2474" i="75"/>
  <c r="B2459" i="75"/>
  <c r="B2691" i="75"/>
  <c r="B2627" i="75"/>
  <c r="B2569" i="75"/>
  <c r="B2546" i="75"/>
  <c r="B2507" i="75"/>
  <c r="B2697" i="75"/>
  <c r="B2664" i="75"/>
  <c r="B2605" i="75"/>
  <c r="B2539" i="75"/>
  <c r="B2504" i="75"/>
  <c r="B2449" i="75"/>
  <c r="B2668" i="75"/>
  <c r="B2633" i="75"/>
  <c r="B2567" i="75"/>
  <c r="B2548" i="75"/>
  <c r="B2513" i="75"/>
  <c r="B2690" i="75"/>
  <c r="B2634" i="75"/>
  <c r="B2568" i="75"/>
  <c r="B2541" i="75"/>
  <c r="B2506" i="75"/>
  <c r="B2696" i="75"/>
  <c r="B2663" i="75"/>
  <c r="B2604" i="75"/>
  <c r="B2534" i="75"/>
  <c r="B2487" i="75"/>
  <c r="B2452" i="75"/>
  <c r="B2640" i="75"/>
  <c r="B2593" i="75"/>
  <c r="B2578" i="75"/>
  <c r="B2480" i="75"/>
  <c r="B2443" i="75"/>
  <c r="B2698" i="75"/>
  <c r="B2665" i="75"/>
  <c r="B2606" i="75"/>
  <c r="B2536" i="75"/>
  <c r="B2489" i="75"/>
  <c r="B2700" i="75"/>
  <c r="B2666" i="75"/>
  <c r="B2607" i="75"/>
  <c r="B2521" i="75"/>
  <c r="B2482" i="75"/>
  <c r="B2451" i="75"/>
  <c r="B2639" i="75"/>
  <c r="B2635" i="75"/>
  <c r="B2577" i="75"/>
  <c r="B2475" i="75"/>
  <c r="B2515" i="75"/>
  <c r="B2688" i="75"/>
  <c r="B2628" i="75"/>
  <c r="B2566" i="75"/>
  <c r="B2547" i="75"/>
  <c r="B2512" i="75"/>
  <c r="B2457" i="75"/>
  <c r="B2653" i="75"/>
  <c r="B2594" i="75"/>
  <c r="B2575" i="75"/>
  <c r="B2477" i="75"/>
  <c r="B2446" i="75"/>
  <c r="B2654" i="75"/>
  <c r="B2595" i="75"/>
  <c r="B2576" i="75"/>
  <c r="B2549" i="75"/>
  <c r="B2514" i="75"/>
  <c r="B2687" i="75"/>
  <c r="B2623" i="75"/>
  <c r="B2565" i="75"/>
  <c r="B2542" i="75"/>
  <c r="B2503" i="75"/>
  <c r="B2693" i="75"/>
  <c r="B2660" i="75"/>
  <c r="B2601" i="75"/>
  <c r="B2535" i="75"/>
  <c r="B2488" i="75"/>
  <c r="B2445" i="75"/>
  <c r="B2689" i="75"/>
  <c r="B2629" i="75"/>
  <c r="B2563" i="75"/>
  <c r="B2544" i="75"/>
  <c r="B2509" i="75"/>
  <c r="B2686" i="75"/>
  <c r="B2630" i="75"/>
  <c r="B2564" i="75"/>
  <c r="B2537" i="75"/>
  <c r="B2490" i="75"/>
  <c r="B2701" i="75"/>
  <c r="B2659" i="75"/>
  <c r="B2600" i="75"/>
  <c r="B2518" i="75"/>
  <c r="B2483" i="75"/>
  <c r="B2448" i="75"/>
  <c r="B2671" i="75"/>
  <c r="B2636" i="75"/>
  <c r="B2574" i="75"/>
  <c r="B2476" i="75"/>
  <c r="B2461" i="75"/>
  <c r="B2694" i="75"/>
  <c r="B2661" i="75"/>
  <c r="B2602" i="75"/>
  <c r="B2520" i="75"/>
  <c r="B2485" i="75"/>
  <c r="B2454" i="75"/>
  <c r="B2662" i="75"/>
  <c r="B2603" i="75"/>
  <c r="B2517" i="75"/>
  <c r="B2478" i="75"/>
  <c r="B2447" i="75"/>
  <c r="B740" i="75"/>
  <c r="B739" i="75"/>
  <c r="B735" i="75"/>
  <c r="B738" i="75"/>
  <c r="B749" i="75"/>
  <c r="B745" i="75"/>
  <c r="B781" i="75"/>
  <c r="B777" i="75"/>
  <c r="B773" i="75"/>
  <c r="B769" i="75"/>
  <c r="B765" i="75"/>
  <c r="B806" i="75"/>
  <c r="B802" i="75"/>
  <c r="B798" i="75"/>
  <c r="B794" i="75"/>
  <c r="B811" i="75"/>
  <c r="B734" i="75"/>
  <c r="B741" i="75"/>
  <c r="B737" i="75"/>
  <c r="B733" i="75"/>
  <c r="B748" i="75"/>
  <c r="B744" i="75"/>
  <c r="B751" i="75"/>
  <c r="B780" i="75"/>
  <c r="B776" i="75"/>
  <c r="B772" i="75"/>
  <c r="B768" i="75"/>
  <c r="B764" i="75"/>
  <c r="B809" i="75"/>
  <c r="B805" i="75"/>
  <c r="B801" i="75"/>
  <c r="B797" i="75"/>
  <c r="B793" i="75"/>
  <c r="B810" i="75"/>
  <c r="B747" i="75"/>
  <c r="B743" i="75"/>
  <c r="B750" i="75"/>
  <c r="B779" i="75"/>
  <c r="B775" i="75"/>
  <c r="B771" i="75"/>
  <c r="B767" i="75"/>
  <c r="B763" i="75"/>
  <c r="B808" i="75"/>
  <c r="B804" i="75"/>
  <c r="B800" i="75"/>
  <c r="B796" i="75"/>
  <c r="B736" i="75"/>
  <c r="B746" i="75"/>
  <c r="B742" i="75"/>
  <c r="B778" i="75"/>
  <c r="B774" i="75"/>
  <c r="B770" i="75"/>
  <c r="B766" i="75"/>
  <c r="B807" i="75"/>
  <c r="B803" i="75"/>
  <c r="B799" i="75"/>
  <c r="B795" i="75"/>
  <c r="A3263" i="75"/>
  <c r="J3263" i="75" s="1"/>
  <c r="I2723" i="75"/>
  <c r="A3249" i="75"/>
  <c r="J3249" i="75" s="1"/>
  <c r="I2709" i="75"/>
  <c r="A3271" i="75"/>
  <c r="J3271" i="75" s="1"/>
  <c r="I2731" i="75"/>
  <c r="A3259" i="75"/>
  <c r="J3259" i="75" s="1"/>
  <c r="I2719" i="75"/>
  <c r="A3257" i="75"/>
  <c r="J3257" i="75" s="1"/>
  <c r="I2717" i="75"/>
  <c r="A3256" i="75"/>
  <c r="J3256" i="75" s="1"/>
  <c r="I2716" i="75"/>
  <c r="A3246" i="75"/>
  <c r="J3246" i="75" s="1"/>
  <c r="I2706" i="75"/>
  <c r="A3253" i="75"/>
  <c r="J3253" i="75" s="1"/>
  <c r="I2713" i="75"/>
  <c r="A3254" i="75"/>
  <c r="J3254" i="75" s="1"/>
  <c r="I2714" i="75"/>
  <c r="A3245" i="75"/>
  <c r="J3245" i="75" s="1"/>
  <c r="I2705" i="75"/>
  <c r="A3262" i="75"/>
  <c r="J3262" i="75" s="1"/>
  <c r="I2722" i="75"/>
  <c r="A3243" i="75"/>
  <c r="J3243" i="75" s="1"/>
  <c r="I2703" i="75"/>
  <c r="A3264" i="75"/>
  <c r="J3264" i="75" s="1"/>
  <c r="I2724" i="75"/>
  <c r="A3267" i="75"/>
  <c r="J3267" i="75" s="1"/>
  <c r="I2727" i="75"/>
  <c r="A3242" i="75"/>
  <c r="J3242" i="75" s="1"/>
  <c r="I2702" i="75"/>
  <c r="A3268" i="75"/>
  <c r="J3268" i="75" s="1"/>
  <c r="I2728" i="75"/>
  <c r="A3266" i="75"/>
  <c r="J3266" i="75" s="1"/>
  <c r="I2726" i="75"/>
  <c r="A3251" i="75"/>
  <c r="J3251" i="75" s="1"/>
  <c r="I2711" i="75"/>
  <c r="A3261" i="75"/>
  <c r="J3261" i="75" s="1"/>
  <c r="I2721" i="75"/>
  <c r="A3244" i="75"/>
  <c r="J3244" i="75" s="1"/>
  <c r="I2704" i="75"/>
  <c r="A3255" i="75"/>
  <c r="J3255" i="75" s="1"/>
  <c r="I2715" i="75"/>
  <c r="A3252" i="75"/>
  <c r="J3252" i="75" s="1"/>
  <c r="I2712" i="75"/>
  <c r="A3265" i="75"/>
  <c r="J3265" i="75" s="1"/>
  <c r="I2725" i="75"/>
  <c r="A3250" i="75"/>
  <c r="J3250" i="75" s="1"/>
  <c r="I2710" i="75"/>
  <c r="A3270" i="75"/>
  <c r="J3270" i="75" s="1"/>
  <c r="I2730" i="75"/>
  <c r="A3258" i="75"/>
  <c r="J3258" i="75" s="1"/>
  <c r="I2718" i="75"/>
  <c r="A3247" i="75"/>
  <c r="J3247" i="75" s="1"/>
  <c r="I2707" i="75"/>
  <c r="A3260" i="75"/>
  <c r="J3260" i="75" s="1"/>
  <c r="I2720" i="75"/>
  <c r="A3248" i="75"/>
  <c r="J3248" i="75" s="1"/>
  <c r="I2708" i="75"/>
  <c r="A3269" i="75"/>
  <c r="J3269" i="75" s="1"/>
  <c r="I2729" i="75"/>
  <c r="B153" i="68"/>
  <c r="B153" i="75" s="1"/>
  <c r="B693" i="75" s="1"/>
  <c r="B1233" i="75" s="1"/>
  <c r="B1773" i="75" s="1"/>
  <c r="B2313" i="75" s="1"/>
  <c r="B2853" i="75" s="1"/>
  <c r="B3393" i="75" s="1"/>
  <c r="B3933" i="75" s="1"/>
  <c r="B4473" i="75" s="1"/>
  <c r="B5013" i="75" s="1"/>
  <c r="B5553" i="75" s="1"/>
  <c r="B6093" i="75" s="1"/>
  <c r="B6633" i="75" s="1"/>
  <c r="B7173" i="75" s="1"/>
  <c r="B154" i="68"/>
  <c r="B154" i="75" s="1"/>
  <c r="B694" i="75" s="1"/>
  <c r="B1234" i="75" s="1"/>
  <c r="B1774" i="75" s="1"/>
  <c r="B2314" i="75" s="1"/>
  <c r="B2854" i="75" s="1"/>
  <c r="B3394" i="75" s="1"/>
  <c r="B3934" i="75" s="1"/>
  <c r="B4474" i="75" s="1"/>
  <c r="B5014" i="75" s="1"/>
  <c r="B5554" i="75" s="1"/>
  <c r="B6094" i="75" s="1"/>
  <c r="B6634" i="75" s="1"/>
  <c r="B7174" i="75" s="1"/>
  <c r="B155" i="68"/>
  <c r="B155" i="75" s="1"/>
  <c r="B695" i="75" s="1"/>
  <c r="B1235" i="75" s="1"/>
  <c r="B1775" i="75" s="1"/>
  <c r="B2315" i="75" s="1"/>
  <c r="B2855" i="75" s="1"/>
  <c r="B3395" i="75" s="1"/>
  <c r="B3935" i="75" s="1"/>
  <c r="B4475" i="75" s="1"/>
  <c r="B5015" i="75" s="1"/>
  <c r="B5555" i="75" s="1"/>
  <c r="B6095" i="75" s="1"/>
  <c r="B6635" i="75" s="1"/>
  <c r="B7175" i="75" s="1"/>
  <c r="B156" i="68"/>
  <c r="B156" i="75" s="1"/>
  <c r="B696" i="75" s="1"/>
  <c r="B1236" i="75" s="1"/>
  <c r="B1776" i="75" s="1"/>
  <c r="B2316" i="75" s="1"/>
  <c r="B2856" i="75" s="1"/>
  <c r="B3396" i="75" s="1"/>
  <c r="B3936" i="75" s="1"/>
  <c r="B4476" i="75" s="1"/>
  <c r="B5016" i="75" s="1"/>
  <c r="B5556" i="75" s="1"/>
  <c r="B6096" i="75" s="1"/>
  <c r="B6636" i="75" s="1"/>
  <c r="B7176" i="75" s="1"/>
  <c r="B157" i="68"/>
  <c r="B157" i="75" s="1"/>
  <c r="B697" i="75" s="1"/>
  <c r="B1237" i="75" s="1"/>
  <c r="B1777" i="75" s="1"/>
  <c r="B2317" i="75" s="1"/>
  <c r="B2857" i="75" s="1"/>
  <c r="B3397" i="75" s="1"/>
  <c r="B3937" i="75" s="1"/>
  <c r="B4477" i="75" s="1"/>
  <c r="B5017" i="75" s="1"/>
  <c r="B5557" i="75" s="1"/>
  <c r="B6097" i="75" s="1"/>
  <c r="B6637" i="75" s="1"/>
  <c r="B7177" i="75" s="1"/>
  <c r="B158" i="68"/>
  <c r="B158" i="75" s="1"/>
  <c r="B698" i="75" s="1"/>
  <c r="B1238" i="75" s="1"/>
  <c r="B1778" i="75" s="1"/>
  <c r="B2318" i="75" s="1"/>
  <c r="B2858" i="75" s="1"/>
  <c r="B3398" i="75" s="1"/>
  <c r="B3938" i="75" s="1"/>
  <c r="B4478" i="75" s="1"/>
  <c r="B5018" i="75" s="1"/>
  <c r="B5558" i="75" s="1"/>
  <c r="B6098" i="75" s="1"/>
  <c r="B6638" i="75" s="1"/>
  <c r="B7178" i="75" s="1"/>
  <c r="B159" i="68"/>
  <c r="B159" i="75" s="1"/>
  <c r="B699" i="75" s="1"/>
  <c r="B1239" i="75" s="1"/>
  <c r="B1779" i="75" s="1"/>
  <c r="B2319" i="75" s="1"/>
  <c r="B2859" i="75" s="1"/>
  <c r="B3399" i="75" s="1"/>
  <c r="B3939" i="75" s="1"/>
  <c r="B4479" i="75" s="1"/>
  <c r="B5019" i="75" s="1"/>
  <c r="B5559" i="75" s="1"/>
  <c r="B6099" i="75" s="1"/>
  <c r="B6639" i="75" s="1"/>
  <c r="B7179" i="75" s="1"/>
  <c r="B160" i="68"/>
  <c r="B160" i="75" s="1"/>
  <c r="B700" i="75" s="1"/>
  <c r="B1240" i="75" s="1"/>
  <c r="B1780" i="75" s="1"/>
  <c r="B2320" i="75" s="1"/>
  <c r="B2860" i="75" s="1"/>
  <c r="B3400" i="75" s="1"/>
  <c r="B3940" i="75" s="1"/>
  <c r="B4480" i="75" s="1"/>
  <c r="B5020" i="75" s="1"/>
  <c r="B5560" i="75" s="1"/>
  <c r="B6100" i="75" s="1"/>
  <c r="B6640" i="75" s="1"/>
  <c r="B7180" i="75" s="1"/>
  <c r="B161" i="68"/>
  <c r="B161" i="75" s="1"/>
  <c r="B701" i="75" s="1"/>
  <c r="B1241" i="75" s="1"/>
  <c r="B1781" i="75" s="1"/>
  <c r="B2321" i="75" s="1"/>
  <c r="B2861" i="75" s="1"/>
  <c r="B3401" i="75" s="1"/>
  <c r="B3941" i="75" s="1"/>
  <c r="B4481" i="75" s="1"/>
  <c r="B5021" i="75" s="1"/>
  <c r="B5561" i="75" s="1"/>
  <c r="B6101" i="75" s="1"/>
  <c r="B6641" i="75" s="1"/>
  <c r="B7181" i="75" s="1"/>
  <c r="B162" i="68"/>
  <c r="B162" i="75" s="1"/>
  <c r="B702" i="75" s="1"/>
  <c r="B1242" i="75" s="1"/>
  <c r="B1782" i="75" s="1"/>
  <c r="B2322" i="75" s="1"/>
  <c r="B2862" i="75" s="1"/>
  <c r="B3402" i="75" s="1"/>
  <c r="B3942" i="75" s="1"/>
  <c r="B4482" i="75" s="1"/>
  <c r="B5022" i="75" s="1"/>
  <c r="B5562" i="75" s="1"/>
  <c r="B6102" i="75" s="1"/>
  <c r="B6642" i="75" s="1"/>
  <c r="B7182" i="75" s="1"/>
  <c r="B163" i="68"/>
  <c r="B163" i="75" s="1"/>
  <c r="B164" i="68"/>
  <c r="B164" i="75" s="1"/>
  <c r="B165" i="68"/>
  <c r="B165" i="75" s="1"/>
  <c r="B166" i="68"/>
  <c r="B166" i="75" s="1"/>
  <c r="B167" i="68"/>
  <c r="B167" i="75" s="1"/>
  <c r="B168" i="68"/>
  <c r="B168" i="75" s="1"/>
  <c r="B169" i="68"/>
  <c r="B169" i="75" s="1"/>
  <c r="B170" i="68"/>
  <c r="B170" i="75" s="1"/>
  <c r="B171" i="68"/>
  <c r="B171" i="75" s="1"/>
  <c r="B172" i="68"/>
  <c r="B172" i="75" s="1"/>
  <c r="B173" i="68"/>
  <c r="B173" i="75" s="1"/>
  <c r="B174" i="68"/>
  <c r="B174" i="75" s="1"/>
  <c r="B175" i="68"/>
  <c r="B175" i="75" s="1"/>
  <c r="B176" i="68"/>
  <c r="B176" i="75" s="1"/>
  <c r="B177" i="68"/>
  <c r="B177" i="75" s="1"/>
  <c r="B178" i="68"/>
  <c r="B178" i="75" s="1"/>
  <c r="B179" i="68"/>
  <c r="B179" i="75" s="1"/>
  <c r="B180" i="68"/>
  <c r="B180" i="75" s="1"/>
  <c r="B181" i="68"/>
  <c r="B181" i="75" s="1"/>
  <c r="B182" i="68"/>
  <c r="B182" i="75" s="1"/>
  <c r="B722" i="75" s="1"/>
  <c r="B1262" i="75" s="1"/>
  <c r="B1802" i="75" s="1"/>
  <c r="B2342" i="75" s="1"/>
  <c r="B2882" i="75" s="1"/>
  <c r="B3422" i="75" s="1"/>
  <c r="B3962" i="75" s="1"/>
  <c r="B4502" i="75" s="1"/>
  <c r="B5042" i="75" s="1"/>
  <c r="B5582" i="75" s="1"/>
  <c r="B6122" i="75" s="1"/>
  <c r="B6662" i="75" s="1"/>
  <c r="B7202" i="75" s="1"/>
  <c r="B152" i="68"/>
  <c r="B152" i="75" s="1"/>
  <c r="B692" i="75" s="1"/>
  <c r="B1232" i="75" s="1"/>
  <c r="B1772" i="75" s="1"/>
  <c r="B2312" i="75" s="1"/>
  <c r="B2852" i="75" s="1"/>
  <c r="B3392" i="75" s="1"/>
  <c r="B3932" i="75" s="1"/>
  <c r="B4472" i="75" s="1"/>
  <c r="B5012" i="75" s="1"/>
  <c r="B5552" i="75" s="1"/>
  <c r="B6092" i="75" s="1"/>
  <c r="B6632" i="75" s="1"/>
  <c r="B7172" i="75" s="1"/>
  <c r="B123" i="68"/>
  <c r="B123" i="75" s="1"/>
  <c r="B663" i="75" s="1"/>
  <c r="B1203" i="75" s="1"/>
  <c r="B1743" i="75" s="1"/>
  <c r="B2283" i="75" s="1"/>
  <c r="B2823" i="75" s="1"/>
  <c r="B3363" i="75" s="1"/>
  <c r="B3903" i="75" s="1"/>
  <c r="B4443" i="75" s="1"/>
  <c r="B4983" i="75" s="1"/>
  <c r="B5523" i="75" s="1"/>
  <c r="B6063" i="75" s="1"/>
  <c r="B6603" i="75" s="1"/>
  <c r="B7143" i="75" s="1"/>
  <c r="B124" i="68"/>
  <c r="B124" i="75" s="1"/>
  <c r="B664" i="75" s="1"/>
  <c r="B1204" i="75" s="1"/>
  <c r="B1744" i="75" s="1"/>
  <c r="B2284" i="75" s="1"/>
  <c r="B2824" i="75" s="1"/>
  <c r="B3364" i="75" s="1"/>
  <c r="B3904" i="75" s="1"/>
  <c r="B4444" i="75" s="1"/>
  <c r="B4984" i="75" s="1"/>
  <c r="B5524" i="75" s="1"/>
  <c r="B6064" i="75" s="1"/>
  <c r="B6604" i="75" s="1"/>
  <c r="B7144" i="75" s="1"/>
  <c r="B125" i="68"/>
  <c r="B125" i="75" s="1"/>
  <c r="B665" i="75" s="1"/>
  <c r="B1205" i="75" s="1"/>
  <c r="B1745" i="75" s="1"/>
  <c r="B2285" i="75" s="1"/>
  <c r="B2825" i="75" s="1"/>
  <c r="B3365" i="75" s="1"/>
  <c r="B3905" i="75" s="1"/>
  <c r="B4445" i="75" s="1"/>
  <c r="B4985" i="75" s="1"/>
  <c r="B5525" i="75" s="1"/>
  <c r="B6065" i="75" s="1"/>
  <c r="B6605" i="75" s="1"/>
  <c r="B7145" i="75" s="1"/>
  <c r="B126" i="68"/>
  <c r="B126" i="75" s="1"/>
  <c r="B666" i="75" s="1"/>
  <c r="B1206" i="75" s="1"/>
  <c r="B1746" i="75" s="1"/>
  <c r="B2286" i="75" s="1"/>
  <c r="B2826" i="75" s="1"/>
  <c r="B3366" i="75" s="1"/>
  <c r="B3906" i="75" s="1"/>
  <c r="B4446" i="75" s="1"/>
  <c r="B4986" i="75" s="1"/>
  <c r="B5526" i="75" s="1"/>
  <c r="B6066" i="75" s="1"/>
  <c r="B6606" i="75" s="1"/>
  <c r="B7146" i="75" s="1"/>
  <c r="B127" i="68"/>
  <c r="B127" i="75" s="1"/>
  <c r="B667" i="75" s="1"/>
  <c r="B1207" i="75" s="1"/>
  <c r="B1747" i="75" s="1"/>
  <c r="B2287" i="75" s="1"/>
  <c r="B2827" i="75" s="1"/>
  <c r="B3367" i="75" s="1"/>
  <c r="B3907" i="75" s="1"/>
  <c r="B4447" i="75" s="1"/>
  <c r="B4987" i="75" s="1"/>
  <c r="B5527" i="75" s="1"/>
  <c r="B6067" i="75" s="1"/>
  <c r="B6607" i="75" s="1"/>
  <c r="B7147" i="75" s="1"/>
  <c r="B128" i="68"/>
  <c r="B128" i="75" s="1"/>
  <c r="B668" i="75" s="1"/>
  <c r="B1208" i="75" s="1"/>
  <c r="B1748" i="75" s="1"/>
  <c r="B2288" i="75" s="1"/>
  <c r="B2828" i="75" s="1"/>
  <c r="B3368" i="75" s="1"/>
  <c r="B3908" i="75" s="1"/>
  <c r="B4448" i="75" s="1"/>
  <c r="B4988" i="75" s="1"/>
  <c r="B5528" i="75" s="1"/>
  <c r="B6068" i="75" s="1"/>
  <c r="B6608" i="75" s="1"/>
  <c r="B7148" i="75" s="1"/>
  <c r="B129" i="68"/>
  <c r="B129" i="75" s="1"/>
  <c r="B669" i="75" s="1"/>
  <c r="B1209" i="75" s="1"/>
  <c r="B1749" i="75" s="1"/>
  <c r="B2289" i="75" s="1"/>
  <c r="B2829" i="75" s="1"/>
  <c r="B3369" i="75" s="1"/>
  <c r="B3909" i="75" s="1"/>
  <c r="B4449" i="75" s="1"/>
  <c r="B4989" i="75" s="1"/>
  <c r="B5529" i="75" s="1"/>
  <c r="B6069" i="75" s="1"/>
  <c r="B6609" i="75" s="1"/>
  <c r="B7149" i="75" s="1"/>
  <c r="B130" i="68"/>
  <c r="B130" i="75" s="1"/>
  <c r="B670" i="75" s="1"/>
  <c r="B1210" i="75" s="1"/>
  <c r="B1750" i="75" s="1"/>
  <c r="B2290" i="75" s="1"/>
  <c r="B2830" i="75" s="1"/>
  <c r="B3370" i="75" s="1"/>
  <c r="B3910" i="75" s="1"/>
  <c r="B4450" i="75" s="1"/>
  <c r="B4990" i="75" s="1"/>
  <c r="B5530" i="75" s="1"/>
  <c r="B6070" i="75" s="1"/>
  <c r="B6610" i="75" s="1"/>
  <c r="B7150" i="75" s="1"/>
  <c r="B131" i="68"/>
  <c r="B131" i="75" s="1"/>
  <c r="B671" i="75" s="1"/>
  <c r="B1211" i="75" s="1"/>
  <c r="B1751" i="75" s="1"/>
  <c r="B2291" i="75" s="1"/>
  <c r="B2831" i="75" s="1"/>
  <c r="B3371" i="75" s="1"/>
  <c r="B3911" i="75" s="1"/>
  <c r="B4451" i="75" s="1"/>
  <c r="B4991" i="75" s="1"/>
  <c r="B5531" i="75" s="1"/>
  <c r="B6071" i="75" s="1"/>
  <c r="B6611" i="75" s="1"/>
  <c r="B7151" i="75" s="1"/>
  <c r="B132" i="68"/>
  <c r="B132" i="75" s="1"/>
  <c r="B672" i="75" s="1"/>
  <c r="B1212" i="75" s="1"/>
  <c r="B1752" i="75" s="1"/>
  <c r="B2292" i="75" s="1"/>
  <c r="B2832" i="75" s="1"/>
  <c r="B3372" i="75" s="1"/>
  <c r="B3912" i="75" s="1"/>
  <c r="B4452" i="75" s="1"/>
  <c r="B4992" i="75" s="1"/>
  <c r="B5532" i="75" s="1"/>
  <c r="B6072" i="75" s="1"/>
  <c r="B6612" i="75" s="1"/>
  <c r="B7152" i="75" s="1"/>
  <c r="B133" i="68"/>
  <c r="B133" i="75" s="1"/>
  <c r="B134" i="68"/>
  <c r="B134" i="75" s="1"/>
  <c r="B135" i="68"/>
  <c r="B135" i="75" s="1"/>
  <c r="B136" i="68"/>
  <c r="B136" i="75" s="1"/>
  <c r="B137" i="68"/>
  <c r="B137" i="75" s="1"/>
  <c r="B138" i="68"/>
  <c r="B138" i="75" s="1"/>
  <c r="B139" i="68"/>
  <c r="B139" i="75" s="1"/>
  <c r="B140" i="68"/>
  <c r="B140" i="75" s="1"/>
  <c r="B141" i="68"/>
  <c r="B141" i="75" s="1"/>
  <c r="B142" i="68"/>
  <c r="B142" i="75" s="1"/>
  <c r="B143" i="68"/>
  <c r="B143" i="75" s="1"/>
  <c r="B144" i="68"/>
  <c r="B144" i="75" s="1"/>
  <c r="B145" i="68"/>
  <c r="B145" i="75" s="1"/>
  <c r="B146" i="68"/>
  <c r="B146" i="75" s="1"/>
  <c r="B147" i="68"/>
  <c r="B147" i="75" s="1"/>
  <c r="B148" i="68"/>
  <c r="B148" i="75" s="1"/>
  <c r="B149" i="68"/>
  <c r="B149" i="75" s="1"/>
  <c r="B150" i="68"/>
  <c r="B150" i="75" s="1"/>
  <c r="B151" i="68"/>
  <c r="B151" i="75" s="1"/>
  <c r="B122" i="68"/>
  <c r="B122" i="75" s="1"/>
  <c r="B662" i="75" s="1"/>
  <c r="B1202" i="75" s="1"/>
  <c r="B1742" i="75" s="1"/>
  <c r="B2282" i="75" s="1"/>
  <c r="B2822" i="75" s="1"/>
  <c r="B3362" i="75" s="1"/>
  <c r="B3902" i="75" s="1"/>
  <c r="B4442" i="75" s="1"/>
  <c r="B4982" i="75" s="1"/>
  <c r="B5522" i="75" s="1"/>
  <c r="B6062" i="75" s="1"/>
  <c r="B6602" i="75" s="1"/>
  <c r="B7142" i="75" s="1"/>
  <c r="B93" i="68"/>
  <c r="B93" i="75" s="1"/>
  <c r="B633" i="75" s="1"/>
  <c r="B1173" i="75" s="1"/>
  <c r="B1713" i="75" s="1"/>
  <c r="B2253" i="75" s="1"/>
  <c r="B2793" i="75" s="1"/>
  <c r="B3333" i="75" s="1"/>
  <c r="B3873" i="75" s="1"/>
  <c r="B4413" i="75" s="1"/>
  <c r="B4953" i="75" s="1"/>
  <c r="B5493" i="75" s="1"/>
  <c r="B6033" i="75" s="1"/>
  <c r="B6573" i="75" s="1"/>
  <c r="B7113" i="75" s="1"/>
  <c r="B94" i="68"/>
  <c r="B94" i="75" s="1"/>
  <c r="B634" i="75" s="1"/>
  <c r="B1174" i="75" s="1"/>
  <c r="B1714" i="75" s="1"/>
  <c r="B2254" i="75" s="1"/>
  <c r="B2794" i="75" s="1"/>
  <c r="B3334" i="75" s="1"/>
  <c r="B3874" i="75" s="1"/>
  <c r="B4414" i="75" s="1"/>
  <c r="B4954" i="75" s="1"/>
  <c r="B5494" i="75" s="1"/>
  <c r="B6034" i="75" s="1"/>
  <c r="B6574" i="75" s="1"/>
  <c r="B7114" i="75" s="1"/>
  <c r="B95" i="68"/>
  <c r="B95" i="75" s="1"/>
  <c r="B635" i="75" s="1"/>
  <c r="B1175" i="75" s="1"/>
  <c r="B1715" i="75" s="1"/>
  <c r="B2255" i="75" s="1"/>
  <c r="B2795" i="75" s="1"/>
  <c r="B3335" i="75" s="1"/>
  <c r="B3875" i="75" s="1"/>
  <c r="B4415" i="75" s="1"/>
  <c r="B4955" i="75" s="1"/>
  <c r="B5495" i="75" s="1"/>
  <c r="B6035" i="75" s="1"/>
  <c r="B6575" i="75" s="1"/>
  <c r="B7115" i="75" s="1"/>
  <c r="B96" i="68"/>
  <c r="B96" i="75" s="1"/>
  <c r="B636" i="75" s="1"/>
  <c r="B1176" i="75" s="1"/>
  <c r="B1716" i="75" s="1"/>
  <c r="B2256" i="75" s="1"/>
  <c r="B2796" i="75" s="1"/>
  <c r="B3336" i="75" s="1"/>
  <c r="B3876" i="75" s="1"/>
  <c r="B4416" i="75" s="1"/>
  <c r="B4956" i="75" s="1"/>
  <c r="B5496" i="75" s="1"/>
  <c r="B6036" i="75" s="1"/>
  <c r="B6576" i="75" s="1"/>
  <c r="B7116" i="75" s="1"/>
  <c r="B97" i="68"/>
  <c r="B97" i="75" s="1"/>
  <c r="B637" i="75" s="1"/>
  <c r="B1177" i="75" s="1"/>
  <c r="B1717" i="75" s="1"/>
  <c r="B2257" i="75" s="1"/>
  <c r="B2797" i="75" s="1"/>
  <c r="B3337" i="75" s="1"/>
  <c r="B3877" i="75" s="1"/>
  <c r="B4417" i="75" s="1"/>
  <c r="B4957" i="75" s="1"/>
  <c r="B5497" i="75" s="1"/>
  <c r="B6037" i="75" s="1"/>
  <c r="B6577" i="75" s="1"/>
  <c r="B7117" i="75" s="1"/>
  <c r="B98" i="68"/>
  <c r="B98" i="75" s="1"/>
  <c r="B638" i="75" s="1"/>
  <c r="B1178" i="75" s="1"/>
  <c r="B1718" i="75" s="1"/>
  <c r="B2258" i="75" s="1"/>
  <c r="B2798" i="75" s="1"/>
  <c r="B3338" i="75" s="1"/>
  <c r="B3878" i="75" s="1"/>
  <c r="B4418" i="75" s="1"/>
  <c r="B4958" i="75" s="1"/>
  <c r="B5498" i="75" s="1"/>
  <c r="B6038" i="75" s="1"/>
  <c r="B6578" i="75" s="1"/>
  <c r="B7118" i="75" s="1"/>
  <c r="B99" i="68"/>
  <c r="B99" i="75" s="1"/>
  <c r="B639" i="75" s="1"/>
  <c r="B1179" i="75" s="1"/>
  <c r="B1719" i="75" s="1"/>
  <c r="B2259" i="75" s="1"/>
  <c r="B2799" i="75" s="1"/>
  <c r="B3339" i="75" s="1"/>
  <c r="B3879" i="75" s="1"/>
  <c r="B4419" i="75" s="1"/>
  <c r="B4959" i="75" s="1"/>
  <c r="B5499" i="75" s="1"/>
  <c r="B6039" i="75" s="1"/>
  <c r="B6579" i="75" s="1"/>
  <c r="B7119" i="75" s="1"/>
  <c r="B100" i="68"/>
  <c r="B100" i="75" s="1"/>
  <c r="B640" i="75" s="1"/>
  <c r="B1180" i="75" s="1"/>
  <c r="B1720" i="75" s="1"/>
  <c r="B2260" i="75" s="1"/>
  <c r="B2800" i="75" s="1"/>
  <c r="B3340" i="75" s="1"/>
  <c r="B3880" i="75" s="1"/>
  <c r="B4420" i="75" s="1"/>
  <c r="B4960" i="75" s="1"/>
  <c r="B5500" i="75" s="1"/>
  <c r="B6040" i="75" s="1"/>
  <c r="B6580" i="75" s="1"/>
  <c r="B7120" i="75" s="1"/>
  <c r="B101" i="68"/>
  <c r="B101" i="75" s="1"/>
  <c r="B641" i="75" s="1"/>
  <c r="B1181" i="75" s="1"/>
  <c r="B1721" i="75" s="1"/>
  <c r="B2261" i="75" s="1"/>
  <c r="B2801" i="75" s="1"/>
  <c r="B3341" i="75" s="1"/>
  <c r="B3881" i="75" s="1"/>
  <c r="B4421" i="75" s="1"/>
  <c r="B4961" i="75" s="1"/>
  <c r="B5501" i="75" s="1"/>
  <c r="B6041" i="75" s="1"/>
  <c r="B6581" i="75" s="1"/>
  <c r="B7121" i="75" s="1"/>
  <c r="B102" i="68"/>
  <c r="B102" i="75" s="1"/>
  <c r="B642" i="75" s="1"/>
  <c r="B1182" i="75" s="1"/>
  <c r="B1722" i="75" s="1"/>
  <c r="B2262" i="75" s="1"/>
  <c r="B2802" i="75" s="1"/>
  <c r="B3342" i="75" s="1"/>
  <c r="B3882" i="75" s="1"/>
  <c r="B4422" i="75" s="1"/>
  <c r="B4962" i="75" s="1"/>
  <c r="B5502" i="75" s="1"/>
  <c r="B6042" i="75" s="1"/>
  <c r="B6582" i="75" s="1"/>
  <c r="B7122" i="75" s="1"/>
  <c r="B103" i="68"/>
  <c r="B103" i="75" s="1"/>
  <c r="B104" i="68"/>
  <c r="B104" i="75" s="1"/>
  <c r="B105" i="68"/>
  <c r="B105" i="75" s="1"/>
  <c r="B106" i="68"/>
  <c r="B106" i="75" s="1"/>
  <c r="B107" i="68"/>
  <c r="B107" i="75" s="1"/>
  <c r="B108" i="68"/>
  <c r="B108" i="75" s="1"/>
  <c r="B109" i="68"/>
  <c r="B109" i="75" s="1"/>
  <c r="B110" i="68"/>
  <c r="B110" i="75" s="1"/>
  <c r="B111" i="68"/>
  <c r="B111" i="75" s="1"/>
  <c r="B112" i="68"/>
  <c r="B112" i="75" s="1"/>
  <c r="B113" i="68"/>
  <c r="B113" i="75" s="1"/>
  <c r="B114" i="68"/>
  <c r="B114" i="75" s="1"/>
  <c r="B115" i="68"/>
  <c r="B115" i="75" s="1"/>
  <c r="B116" i="68"/>
  <c r="B116" i="75" s="1"/>
  <c r="B117" i="68"/>
  <c r="B117" i="75" s="1"/>
  <c r="B118" i="68"/>
  <c r="B118" i="75" s="1"/>
  <c r="B119" i="68"/>
  <c r="B119" i="75" s="1"/>
  <c r="B120" i="68"/>
  <c r="B120" i="75" s="1"/>
  <c r="B121" i="68"/>
  <c r="B121" i="75" s="1"/>
  <c r="B91" i="68"/>
  <c r="B91" i="75" s="1"/>
  <c r="B92" i="68"/>
  <c r="B92" i="75" s="1"/>
  <c r="B632" i="75" s="1"/>
  <c r="B1172" i="75" s="1"/>
  <c r="B1712" i="75" s="1"/>
  <c r="B2252" i="75" s="1"/>
  <c r="B2792" i="75" s="1"/>
  <c r="B3332" i="75" s="1"/>
  <c r="B3872" i="75" s="1"/>
  <c r="B4412" i="75" s="1"/>
  <c r="B4952" i="75" s="1"/>
  <c r="B5492" i="75" s="1"/>
  <c r="B6032" i="75" s="1"/>
  <c r="B6572" i="75" s="1"/>
  <c r="B7112" i="75" s="1"/>
  <c r="B86" i="68"/>
  <c r="B86" i="75" s="1"/>
  <c r="B87" i="68"/>
  <c r="B87" i="75" s="1"/>
  <c r="B88" i="68"/>
  <c r="B88" i="75" s="1"/>
  <c r="B89" i="68"/>
  <c r="B89" i="75" s="1"/>
  <c r="B90" i="68"/>
  <c r="B90" i="75" s="1"/>
  <c r="B83" i="68"/>
  <c r="B83" i="75" s="1"/>
  <c r="B84" i="68"/>
  <c r="B84" i="75" s="1"/>
  <c r="B85" i="68"/>
  <c r="B85" i="75" s="1"/>
  <c r="B63" i="68"/>
  <c r="B63" i="75" s="1"/>
  <c r="B603" i="75" s="1"/>
  <c r="B1143" i="75" s="1"/>
  <c r="B1683" i="75" s="1"/>
  <c r="B2223" i="75" s="1"/>
  <c r="B2763" i="75" s="1"/>
  <c r="B3303" i="75" s="1"/>
  <c r="B3843" i="75" s="1"/>
  <c r="B4383" i="75" s="1"/>
  <c r="B4923" i="75" s="1"/>
  <c r="B5463" i="75" s="1"/>
  <c r="B6003" i="75" s="1"/>
  <c r="B6543" i="75" s="1"/>
  <c r="B7083" i="75" s="1"/>
  <c r="B64" i="68"/>
  <c r="B64" i="75" s="1"/>
  <c r="B604" i="75" s="1"/>
  <c r="B1144" i="75" s="1"/>
  <c r="B1684" i="75" s="1"/>
  <c r="B2224" i="75" s="1"/>
  <c r="B2764" i="75" s="1"/>
  <c r="B3304" i="75" s="1"/>
  <c r="B3844" i="75" s="1"/>
  <c r="B4384" i="75" s="1"/>
  <c r="B4924" i="75" s="1"/>
  <c r="B5464" i="75" s="1"/>
  <c r="B6004" i="75" s="1"/>
  <c r="B6544" i="75" s="1"/>
  <c r="B7084" i="75" s="1"/>
  <c r="B65" i="68"/>
  <c r="B65" i="75" s="1"/>
  <c r="B605" i="75" s="1"/>
  <c r="B1145" i="75" s="1"/>
  <c r="B1685" i="75" s="1"/>
  <c r="B2225" i="75" s="1"/>
  <c r="B2765" i="75" s="1"/>
  <c r="B3305" i="75" s="1"/>
  <c r="B3845" i="75" s="1"/>
  <c r="B4385" i="75" s="1"/>
  <c r="B4925" i="75" s="1"/>
  <c r="B5465" i="75" s="1"/>
  <c r="B6005" i="75" s="1"/>
  <c r="B6545" i="75" s="1"/>
  <c r="B7085" i="75" s="1"/>
  <c r="B66" i="68"/>
  <c r="B66" i="75" s="1"/>
  <c r="B606" i="75" s="1"/>
  <c r="B1146" i="75" s="1"/>
  <c r="B1686" i="75" s="1"/>
  <c r="B2226" i="75" s="1"/>
  <c r="B2766" i="75" s="1"/>
  <c r="B3306" i="75" s="1"/>
  <c r="B3846" i="75" s="1"/>
  <c r="B4386" i="75" s="1"/>
  <c r="B4926" i="75" s="1"/>
  <c r="B5466" i="75" s="1"/>
  <c r="B6006" i="75" s="1"/>
  <c r="B6546" i="75" s="1"/>
  <c r="B7086" i="75" s="1"/>
  <c r="B67" i="68"/>
  <c r="B67" i="75" s="1"/>
  <c r="B607" i="75" s="1"/>
  <c r="B1147" i="75" s="1"/>
  <c r="B1687" i="75" s="1"/>
  <c r="B2227" i="75" s="1"/>
  <c r="B2767" i="75" s="1"/>
  <c r="B3307" i="75" s="1"/>
  <c r="B3847" i="75" s="1"/>
  <c r="B4387" i="75" s="1"/>
  <c r="B4927" i="75" s="1"/>
  <c r="B5467" i="75" s="1"/>
  <c r="B6007" i="75" s="1"/>
  <c r="B6547" i="75" s="1"/>
  <c r="B7087" i="75" s="1"/>
  <c r="B68" i="68"/>
  <c r="B68" i="75" s="1"/>
  <c r="B608" i="75" s="1"/>
  <c r="B1148" i="75" s="1"/>
  <c r="B1688" i="75" s="1"/>
  <c r="B2228" i="75" s="1"/>
  <c r="B2768" i="75" s="1"/>
  <c r="B3308" i="75" s="1"/>
  <c r="B3848" i="75" s="1"/>
  <c r="B4388" i="75" s="1"/>
  <c r="B4928" i="75" s="1"/>
  <c r="B5468" i="75" s="1"/>
  <c r="B6008" i="75" s="1"/>
  <c r="B6548" i="75" s="1"/>
  <c r="B7088" i="75" s="1"/>
  <c r="B69" i="68"/>
  <c r="B69" i="75" s="1"/>
  <c r="B609" i="75" s="1"/>
  <c r="B1149" i="75" s="1"/>
  <c r="B1689" i="75" s="1"/>
  <c r="B2229" i="75" s="1"/>
  <c r="B2769" i="75" s="1"/>
  <c r="B3309" i="75" s="1"/>
  <c r="B3849" i="75" s="1"/>
  <c r="B4389" i="75" s="1"/>
  <c r="B4929" i="75" s="1"/>
  <c r="B5469" i="75" s="1"/>
  <c r="B6009" i="75" s="1"/>
  <c r="B6549" i="75" s="1"/>
  <c r="B7089" i="75" s="1"/>
  <c r="B70" i="68"/>
  <c r="B70" i="75" s="1"/>
  <c r="B610" i="75" s="1"/>
  <c r="B1150" i="75" s="1"/>
  <c r="B1690" i="75" s="1"/>
  <c r="B2230" i="75" s="1"/>
  <c r="B2770" i="75" s="1"/>
  <c r="B3310" i="75" s="1"/>
  <c r="B3850" i="75" s="1"/>
  <c r="B4390" i="75" s="1"/>
  <c r="B4930" i="75" s="1"/>
  <c r="B5470" i="75" s="1"/>
  <c r="B6010" i="75" s="1"/>
  <c r="B6550" i="75" s="1"/>
  <c r="B7090" i="75" s="1"/>
  <c r="B71" i="68"/>
  <c r="B71" i="75" s="1"/>
  <c r="B611" i="75" s="1"/>
  <c r="B1151" i="75" s="1"/>
  <c r="B1691" i="75" s="1"/>
  <c r="B2231" i="75" s="1"/>
  <c r="B2771" i="75" s="1"/>
  <c r="B3311" i="75" s="1"/>
  <c r="B3851" i="75" s="1"/>
  <c r="B4391" i="75" s="1"/>
  <c r="B4931" i="75" s="1"/>
  <c r="B5471" i="75" s="1"/>
  <c r="B6011" i="75" s="1"/>
  <c r="B6551" i="75" s="1"/>
  <c r="B7091" i="75" s="1"/>
  <c r="B72" i="68"/>
  <c r="B72" i="75" s="1"/>
  <c r="B612" i="75" s="1"/>
  <c r="B1152" i="75" s="1"/>
  <c r="B1692" i="75" s="1"/>
  <c r="B2232" i="75" s="1"/>
  <c r="B2772" i="75" s="1"/>
  <c r="B3312" i="75" s="1"/>
  <c r="B3852" i="75" s="1"/>
  <c r="B4392" i="75" s="1"/>
  <c r="B4932" i="75" s="1"/>
  <c r="B5472" i="75" s="1"/>
  <c r="B6012" i="75" s="1"/>
  <c r="B6552" i="75" s="1"/>
  <c r="B7092" i="75" s="1"/>
  <c r="B73" i="68"/>
  <c r="B73" i="75" s="1"/>
  <c r="B74" i="68"/>
  <c r="B74" i="75" s="1"/>
  <c r="B75" i="68"/>
  <c r="B75" i="75" s="1"/>
  <c r="B76" i="68"/>
  <c r="B76" i="75" s="1"/>
  <c r="B77" i="68"/>
  <c r="B77" i="75" s="1"/>
  <c r="B78" i="68"/>
  <c r="B78" i="75" s="1"/>
  <c r="B79" i="68"/>
  <c r="B79" i="75" s="1"/>
  <c r="B80" i="68"/>
  <c r="B80" i="75" s="1"/>
  <c r="B81" i="68"/>
  <c r="B81" i="75" s="1"/>
  <c r="B82" i="68"/>
  <c r="B82" i="75" s="1"/>
  <c r="B62" i="68"/>
  <c r="B62" i="75" s="1"/>
  <c r="B602" i="75" s="1"/>
  <c r="B1142" i="75" s="1"/>
  <c r="B1682" i="75" s="1"/>
  <c r="B2222" i="75" s="1"/>
  <c r="B2762" i="75" s="1"/>
  <c r="B3302" i="75" s="1"/>
  <c r="B3842" i="75" s="1"/>
  <c r="B4382" i="75" s="1"/>
  <c r="B4922" i="75" s="1"/>
  <c r="B5462" i="75" s="1"/>
  <c r="B6002" i="75" s="1"/>
  <c r="B6542" i="75" s="1"/>
  <c r="B7082" i="75" s="1"/>
  <c r="C46" i="68"/>
  <c r="C50" i="68"/>
  <c r="C54" i="68"/>
  <c r="C58" i="68"/>
  <c r="B33" i="68"/>
  <c r="B33" i="75" s="1"/>
  <c r="B573" i="75" s="1"/>
  <c r="B1113" i="75" s="1"/>
  <c r="B1653" i="75" s="1"/>
  <c r="B2193" i="75" s="1"/>
  <c r="B2733" i="75" s="1"/>
  <c r="B3273" i="75" s="1"/>
  <c r="B3813" i="75" s="1"/>
  <c r="B4353" i="75" s="1"/>
  <c r="B4893" i="75" s="1"/>
  <c r="B5433" i="75" s="1"/>
  <c r="B5973" i="75" s="1"/>
  <c r="B6513" i="75" s="1"/>
  <c r="B7053" i="75" s="1"/>
  <c r="A34" i="68"/>
  <c r="B34" i="68"/>
  <c r="B34" i="75" s="1"/>
  <c r="B574" i="75" s="1"/>
  <c r="B1114" i="75" s="1"/>
  <c r="B1654" i="75" s="1"/>
  <c r="B2194" i="75" s="1"/>
  <c r="B2734" i="75" s="1"/>
  <c r="B3274" i="75" s="1"/>
  <c r="B3814" i="75" s="1"/>
  <c r="B4354" i="75" s="1"/>
  <c r="B4894" i="75" s="1"/>
  <c r="B5434" i="75" s="1"/>
  <c r="B5974" i="75" s="1"/>
  <c r="B6514" i="75" s="1"/>
  <c r="B7054" i="75" s="1"/>
  <c r="B35" i="68"/>
  <c r="B35" i="75" s="1"/>
  <c r="B575" i="75" s="1"/>
  <c r="B1115" i="75" s="1"/>
  <c r="B1655" i="75" s="1"/>
  <c r="B2195" i="75" s="1"/>
  <c r="B2735" i="75" s="1"/>
  <c r="B3275" i="75" s="1"/>
  <c r="B3815" i="75" s="1"/>
  <c r="B4355" i="75" s="1"/>
  <c r="B4895" i="75" s="1"/>
  <c r="B5435" i="75" s="1"/>
  <c r="B5975" i="75" s="1"/>
  <c r="B6515" i="75" s="1"/>
  <c r="B7055" i="75" s="1"/>
  <c r="A36" i="68"/>
  <c r="B36" i="68"/>
  <c r="B36" i="75" s="1"/>
  <c r="B576" i="75" s="1"/>
  <c r="B1116" i="75" s="1"/>
  <c r="B1656" i="75" s="1"/>
  <c r="B2196" i="75" s="1"/>
  <c r="B2736" i="75" s="1"/>
  <c r="B3276" i="75" s="1"/>
  <c r="B3816" i="75" s="1"/>
  <c r="B4356" i="75" s="1"/>
  <c r="B4896" i="75" s="1"/>
  <c r="B5436" i="75" s="1"/>
  <c r="B5976" i="75" s="1"/>
  <c r="B6516" i="75" s="1"/>
  <c r="B7056" i="75" s="1"/>
  <c r="B37" i="68"/>
  <c r="B37" i="75" s="1"/>
  <c r="B577" i="75" s="1"/>
  <c r="B1117" i="75" s="1"/>
  <c r="B1657" i="75" s="1"/>
  <c r="B2197" i="75" s="1"/>
  <c r="B2737" i="75" s="1"/>
  <c r="B3277" i="75" s="1"/>
  <c r="B3817" i="75" s="1"/>
  <c r="B4357" i="75" s="1"/>
  <c r="B4897" i="75" s="1"/>
  <c r="B5437" i="75" s="1"/>
  <c r="B5977" i="75" s="1"/>
  <c r="B6517" i="75" s="1"/>
  <c r="B7057" i="75" s="1"/>
  <c r="A38" i="68"/>
  <c r="B38" i="68"/>
  <c r="B38" i="75" s="1"/>
  <c r="B578" i="75" s="1"/>
  <c r="B1118" i="75" s="1"/>
  <c r="B1658" i="75" s="1"/>
  <c r="B2198" i="75" s="1"/>
  <c r="B2738" i="75" s="1"/>
  <c r="B3278" i="75" s="1"/>
  <c r="B3818" i="75" s="1"/>
  <c r="B4358" i="75" s="1"/>
  <c r="B4898" i="75" s="1"/>
  <c r="B5438" i="75" s="1"/>
  <c r="B5978" i="75" s="1"/>
  <c r="B6518" i="75" s="1"/>
  <c r="B7058" i="75" s="1"/>
  <c r="B39" i="68"/>
  <c r="B39" i="75" s="1"/>
  <c r="B579" i="75" s="1"/>
  <c r="B1119" i="75" s="1"/>
  <c r="B1659" i="75" s="1"/>
  <c r="B2199" i="75" s="1"/>
  <c r="B2739" i="75" s="1"/>
  <c r="B3279" i="75" s="1"/>
  <c r="B3819" i="75" s="1"/>
  <c r="B4359" i="75" s="1"/>
  <c r="B4899" i="75" s="1"/>
  <c r="B5439" i="75" s="1"/>
  <c r="B5979" i="75" s="1"/>
  <c r="B6519" i="75" s="1"/>
  <c r="B7059" i="75" s="1"/>
  <c r="A40" i="68"/>
  <c r="B40" i="68"/>
  <c r="B40" i="75" s="1"/>
  <c r="B580" i="75" s="1"/>
  <c r="B1120" i="75" s="1"/>
  <c r="B1660" i="75" s="1"/>
  <c r="B2200" i="75" s="1"/>
  <c r="B2740" i="75" s="1"/>
  <c r="B3280" i="75" s="1"/>
  <c r="B3820" i="75" s="1"/>
  <c r="B4360" i="75" s="1"/>
  <c r="B4900" i="75" s="1"/>
  <c r="B5440" i="75" s="1"/>
  <c r="B5980" i="75" s="1"/>
  <c r="B6520" i="75" s="1"/>
  <c r="B7060" i="75" s="1"/>
  <c r="B41" i="68"/>
  <c r="B41" i="75" s="1"/>
  <c r="B581" i="75" s="1"/>
  <c r="B1121" i="75" s="1"/>
  <c r="B1661" i="75" s="1"/>
  <c r="B2201" i="75" s="1"/>
  <c r="B2741" i="75" s="1"/>
  <c r="B3281" i="75" s="1"/>
  <c r="B3821" i="75" s="1"/>
  <c r="B4361" i="75" s="1"/>
  <c r="B4901" i="75" s="1"/>
  <c r="B5441" i="75" s="1"/>
  <c r="B5981" i="75" s="1"/>
  <c r="B6521" i="75" s="1"/>
  <c r="B7061" i="75" s="1"/>
  <c r="A42" i="68"/>
  <c r="B42" i="68"/>
  <c r="B42" i="75" s="1"/>
  <c r="B582" i="75" s="1"/>
  <c r="B1122" i="75" s="1"/>
  <c r="B1662" i="75" s="1"/>
  <c r="B2202" i="75" s="1"/>
  <c r="B2742" i="75" s="1"/>
  <c r="B3282" i="75" s="1"/>
  <c r="B3822" i="75" s="1"/>
  <c r="B4362" i="75" s="1"/>
  <c r="B4902" i="75" s="1"/>
  <c r="B5442" i="75" s="1"/>
  <c r="B5982" i="75" s="1"/>
  <c r="B6522" i="75" s="1"/>
  <c r="B7062" i="75" s="1"/>
  <c r="B43" i="68"/>
  <c r="B43" i="75" s="1"/>
  <c r="A44" i="68"/>
  <c r="B44" i="68"/>
  <c r="B44" i="75" s="1"/>
  <c r="B45" i="68"/>
  <c r="B45" i="75" s="1"/>
  <c r="A46" i="68"/>
  <c r="B46" i="68"/>
  <c r="B46" i="75" s="1"/>
  <c r="B47" i="68"/>
  <c r="B47" i="75" s="1"/>
  <c r="A48" i="68"/>
  <c r="B48" i="68"/>
  <c r="B48" i="75" s="1"/>
  <c r="B49" i="68"/>
  <c r="B49" i="75" s="1"/>
  <c r="A50" i="68"/>
  <c r="B50" i="68"/>
  <c r="B50" i="75" s="1"/>
  <c r="B51" i="68"/>
  <c r="B51" i="75" s="1"/>
  <c r="A52" i="68"/>
  <c r="B52" i="68"/>
  <c r="B52" i="75" s="1"/>
  <c r="B53" i="68"/>
  <c r="B53" i="75" s="1"/>
  <c r="A54" i="68"/>
  <c r="B54" i="68"/>
  <c r="B54" i="75" s="1"/>
  <c r="B55" i="68"/>
  <c r="B55" i="75" s="1"/>
  <c r="A56" i="68"/>
  <c r="B56" i="68"/>
  <c r="B56" i="75" s="1"/>
  <c r="B57" i="68"/>
  <c r="B57" i="75" s="1"/>
  <c r="A58" i="68"/>
  <c r="B58" i="68"/>
  <c r="B58" i="75" s="1"/>
  <c r="B59" i="68"/>
  <c r="B59" i="75" s="1"/>
  <c r="B60" i="68"/>
  <c r="B60" i="75" s="1"/>
  <c r="B61" i="68"/>
  <c r="B61" i="75" s="1"/>
  <c r="B32" i="68"/>
  <c r="B32" i="75" s="1"/>
  <c r="B572" i="75" s="1"/>
  <c r="B1112" i="75" s="1"/>
  <c r="B1652" i="75" s="1"/>
  <c r="B2192" i="75" s="1"/>
  <c r="B2732" i="75" s="1"/>
  <c r="B3272" i="75" s="1"/>
  <c r="B3812" i="75" s="1"/>
  <c r="B4352" i="75" s="1"/>
  <c r="B4892" i="75" s="1"/>
  <c r="B5432" i="75" s="1"/>
  <c r="B5972" i="75" s="1"/>
  <c r="B6512" i="75" s="1"/>
  <c r="B7052" i="75" s="1"/>
  <c r="C31" i="68"/>
  <c r="C301" i="68" s="1"/>
  <c r="C301" i="75" s="1"/>
  <c r="C30" i="68"/>
  <c r="C300" i="68" s="1"/>
  <c r="C300" i="75" s="1"/>
  <c r="C29" i="68"/>
  <c r="C299" i="68" s="1"/>
  <c r="C299" i="75" s="1"/>
  <c r="C28" i="68"/>
  <c r="C298" i="68" s="1"/>
  <c r="C298" i="75" s="1"/>
  <c r="C27" i="68"/>
  <c r="C297" i="68" s="1"/>
  <c r="C297" i="75" s="1"/>
  <c r="C26" i="68"/>
  <c r="C296" i="68" s="1"/>
  <c r="C296" i="75" s="1"/>
  <c r="C25" i="68"/>
  <c r="C295" i="68" s="1"/>
  <c r="C295" i="75" s="1"/>
  <c r="C24" i="68"/>
  <c r="C294" i="68" s="1"/>
  <c r="C294" i="75" s="1"/>
  <c r="C23" i="68"/>
  <c r="C293" i="68" s="1"/>
  <c r="C293" i="75" s="1"/>
  <c r="C22" i="68"/>
  <c r="C292" i="68" s="1"/>
  <c r="C292" i="75" s="1"/>
  <c r="C21" i="68"/>
  <c r="C291" i="68" s="1"/>
  <c r="C291" i="75" s="1"/>
  <c r="C20" i="68"/>
  <c r="C290" i="68" s="1"/>
  <c r="C290" i="75" s="1"/>
  <c r="C19" i="68"/>
  <c r="C289" i="68" s="1"/>
  <c r="C289" i="75" s="1"/>
  <c r="C18" i="68"/>
  <c r="C288" i="68" s="1"/>
  <c r="C288" i="75" s="1"/>
  <c r="C17" i="68"/>
  <c r="C287" i="68" s="1"/>
  <c r="C287" i="75" s="1"/>
  <c r="C16" i="68"/>
  <c r="C286" i="68" s="1"/>
  <c r="C286" i="75" s="1"/>
  <c r="C15" i="68"/>
  <c r="C285" i="68" s="1"/>
  <c r="C285" i="75" s="1"/>
  <c r="C14" i="68"/>
  <c r="C284" i="68" s="1"/>
  <c r="C284" i="75" s="1"/>
  <c r="C13" i="68"/>
  <c r="C283" i="68" s="1"/>
  <c r="C283" i="75" s="1"/>
  <c r="C12" i="68"/>
  <c r="C11" i="68"/>
  <c r="C10" i="68"/>
  <c r="C9" i="68"/>
  <c r="C8" i="68"/>
  <c r="C7" i="68"/>
  <c r="C6" i="68"/>
  <c r="C5" i="68"/>
  <c r="C4" i="68"/>
  <c r="C3" i="68"/>
  <c r="C2" i="68"/>
  <c r="A30" i="68"/>
  <c r="A300" i="68" s="1"/>
  <c r="A300" i="75" s="1"/>
  <c r="B30" i="68"/>
  <c r="B30" i="75" s="1"/>
  <c r="A31" i="68"/>
  <c r="A301" i="68" s="1"/>
  <c r="A301" i="75" s="1"/>
  <c r="B31" i="68"/>
  <c r="B31" i="75" s="1"/>
  <c r="A3" i="68"/>
  <c r="A273" i="68" s="1"/>
  <c r="A273" i="75" s="1"/>
  <c r="B3" i="68"/>
  <c r="B3" i="75" s="1"/>
  <c r="B543" i="75" s="1"/>
  <c r="B1083" i="75" s="1"/>
  <c r="B1623" i="75" s="1"/>
  <c r="B2163" i="75" s="1"/>
  <c r="B2703" i="75" s="1"/>
  <c r="B3243" i="75" s="1"/>
  <c r="B3783" i="75" s="1"/>
  <c r="B4323" i="75" s="1"/>
  <c r="B4863" i="75" s="1"/>
  <c r="B5403" i="75" s="1"/>
  <c r="B5943" i="75" s="1"/>
  <c r="B6483" i="75" s="1"/>
  <c r="B7023" i="75" s="1"/>
  <c r="A4" i="68"/>
  <c r="A274" i="68" s="1"/>
  <c r="A274" i="75" s="1"/>
  <c r="B4" i="68"/>
  <c r="B4" i="75" s="1"/>
  <c r="B544" i="75" s="1"/>
  <c r="B1084" i="75" s="1"/>
  <c r="B1624" i="75" s="1"/>
  <c r="B2164" i="75" s="1"/>
  <c r="B2704" i="75" s="1"/>
  <c r="B3244" i="75" s="1"/>
  <c r="B3784" i="75" s="1"/>
  <c r="B4324" i="75" s="1"/>
  <c r="B4864" i="75" s="1"/>
  <c r="B5404" i="75" s="1"/>
  <c r="B5944" i="75" s="1"/>
  <c r="B6484" i="75" s="1"/>
  <c r="B7024" i="75" s="1"/>
  <c r="A5" i="68"/>
  <c r="A275" i="68" s="1"/>
  <c r="A275" i="75" s="1"/>
  <c r="B5" i="68"/>
  <c r="B5" i="75" s="1"/>
  <c r="B545" i="75" s="1"/>
  <c r="B1085" i="75" s="1"/>
  <c r="B1625" i="75" s="1"/>
  <c r="B2165" i="75" s="1"/>
  <c r="B2705" i="75" s="1"/>
  <c r="B3245" i="75" s="1"/>
  <c r="B3785" i="75" s="1"/>
  <c r="B4325" i="75" s="1"/>
  <c r="B4865" i="75" s="1"/>
  <c r="B5405" i="75" s="1"/>
  <c r="B5945" i="75" s="1"/>
  <c r="B6485" i="75" s="1"/>
  <c r="B7025" i="75" s="1"/>
  <c r="A6" i="68"/>
  <c r="A276" i="68" s="1"/>
  <c r="A276" i="75" s="1"/>
  <c r="B6" i="68"/>
  <c r="B6" i="75" s="1"/>
  <c r="B546" i="75" s="1"/>
  <c r="B1086" i="75" s="1"/>
  <c r="B1626" i="75" s="1"/>
  <c r="B2166" i="75" s="1"/>
  <c r="B2706" i="75" s="1"/>
  <c r="B3246" i="75" s="1"/>
  <c r="B3786" i="75" s="1"/>
  <c r="B4326" i="75" s="1"/>
  <c r="B4866" i="75" s="1"/>
  <c r="B5406" i="75" s="1"/>
  <c r="B5946" i="75" s="1"/>
  <c r="B6486" i="75" s="1"/>
  <c r="B7026" i="75" s="1"/>
  <c r="A7" i="68"/>
  <c r="A277" i="68" s="1"/>
  <c r="A277" i="75" s="1"/>
  <c r="B7" i="68"/>
  <c r="B7" i="75" s="1"/>
  <c r="B547" i="75" s="1"/>
  <c r="B1087" i="75" s="1"/>
  <c r="B1627" i="75" s="1"/>
  <c r="B2167" i="75" s="1"/>
  <c r="B2707" i="75" s="1"/>
  <c r="B3247" i="75" s="1"/>
  <c r="B3787" i="75" s="1"/>
  <c r="B4327" i="75" s="1"/>
  <c r="B4867" i="75" s="1"/>
  <c r="B5407" i="75" s="1"/>
  <c r="B5947" i="75" s="1"/>
  <c r="B6487" i="75" s="1"/>
  <c r="B7027" i="75" s="1"/>
  <c r="A8" i="68"/>
  <c r="A278" i="68" s="1"/>
  <c r="A278" i="75" s="1"/>
  <c r="B8" i="68"/>
  <c r="B8" i="75" s="1"/>
  <c r="B548" i="75" s="1"/>
  <c r="B1088" i="75" s="1"/>
  <c r="B1628" i="75" s="1"/>
  <c r="B2168" i="75" s="1"/>
  <c r="B2708" i="75" s="1"/>
  <c r="B3248" i="75" s="1"/>
  <c r="B3788" i="75" s="1"/>
  <c r="B4328" i="75" s="1"/>
  <c r="B4868" i="75" s="1"/>
  <c r="B5408" i="75" s="1"/>
  <c r="B5948" i="75" s="1"/>
  <c r="B6488" i="75" s="1"/>
  <c r="B7028" i="75" s="1"/>
  <c r="A9" i="68"/>
  <c r="A279" i="68" s="1"/>
  <c r="A279" i="75" s="1"/>
  <c r="B9" i="68"/>
  <c r="B9" i="75" s="1"/>
  <c r="B549" i="75" s="1"/>
  <c r="B1089" i="75" s="1"/>
  <c r="B1629" i="75" s="1"/>
  <c r="B2169" i="75" s="1"/>
  <c r="B2709" i="75" s="1"/>
  <c r="B3249" i="75" s="1"/>
  <c r="B3789" i="75" s="1"/>
  <c r="B4329" i="75" s="1"/>
  <c r="B4869" i="75" s="1"/>
  <c r="B5409" i="75" s="1"/>
  <c r="B5949" i="75" s="1"/>
  <c r="B6489" i="75" s="1"/>
  <c r="B7029" i="75" s="1"/>
  <c r="A10" i="68"/>
  <c r="A280" i="68" s="1"/>
  <c r="A280" i="75" s="1"/>
  <c r="B10" i="68"/>
  <c r="B10" i="75" s="1"/>
  <c r="B550" i="75" s="1"/>
  <c r="B1090" i="75" s="1"/>
  <c r="B1630" i="75" s="1"/>
  <c r="B2170" i="75" s="1"/>
  <c r="B2710" i="75" s="1"/>
  <c r="B3250" i="75" s="1"/>
  <c r="B3790" i="75" s="1"/>
  <c r="B4330" i="75" s="1"/>
  <c r="B4870" i="75" s="1"/>
  <c r="B5410" i="75" s="1"/>
  <c r="B5950" i="75" s="1"/>
  <c r="B6490" i="75" s="1"/>
  <c r="B7030" i="75" s="1"/>
  <c r="A11" i="68"/>
  <c r="A281" i="68" s="1"/>
  <c r="A281" i="75" s="1"/>
  <c r="B11" i="68"/>
  <c r="B11" i="75" s="1"/>
  <c r="B551" i="75" s="1"/>
  <c r="B1091" i="75" s="1"/>
  <c r="B1631" i="75" s="1"/>
  <c r="B2171" i="75" s="1"/>
  <c r="B2711" i="75" s="1"/>
  <c r="B3251" i="75" s="1"/>
  <c r="B3791" i="75" s="1"/>
  <c r="B4331" i="75" s="1"/>
  <c r="B4871" i="75" s="1"/>
  <c r="B5411" i="75" s="1"/>
  <c r="B5951" i="75" s="1"/>
  <c r="B6491" i="75" s="1"/>
  <c r="B7031" i="75" s="1"/>
  <c r="A12" i="68"/>
  <c r="A282" i="68" s="1"/>
  <c r="A282" i="75" s="1"/>
  <c r="B12" i="68"/>
  <c r="B12" i="75" s="1"/>
  <c r="B552" i="75" s="1"/>
  <c r="B1092" i="75" s="1"/>
  <c r="B1632" i="75" s="1"/>
  <c r="B2172" i="75" s="1"/>
  <c r="B2712" i="75" s="1"/>
  <c r="B3252" i="75" s="1"/>
  <c r="B3792" i="75" s="1"/>
  <c r="B4332" i="75" s="1"/>
  <c r="B4872" i="75" s="1"/>
  <c r="B5412" i="75" s="1"/>
  <c r="B5952" i="75" s="1"/>
  <c r="B6492" i="75" s="1"/>
  <c r="B7032" i="75" s="1"/>
  <c r="A13" i="68"/>
  <c r="A283" i="68" s="1"/>
  <c r="A283" i="75" s="1"/>
  <c r="B13" i="68"/>
  <c r="B13" i="75" s="1"/>
  <c r="A14" i="68"/>
  <c r="A284" i="68" s="1"/>
  <c r="A284" i="75" s="1"/>
  <c r="B14" i="68"/>
  <c r="B14" i="75" s="1"/>
  <c r="A15" i="68"/>
  <c r="A285" i="68" s="1"/>
  <c r="A285" i="75" s="1"/>
  <c r="B15" i="68"/>
  <c r="B15" i="75" s="1"/>
  <c r="A16" i="68"/>
  <c r="A286" i="68" s="1"/>
  <c r="A286" i="75" s="1"/>
  <c r="B16" i="68"/>
  <c r="B16" i="75" s="1"/>
  <c r="A17" i="68"/>
  <c r="A287" i="68" s="1"/>
  <c r="A287" i="75" s="1"/>
  <c r="B17" i="68"/>
  <c r="B17" i="75" s="1"/>
  <c r="A18" i="68"/>
  <c r="A288" i="68" s="1"/>
  <c r="A288" i="75" s="1"/>
  <c r="B18" i="68"/>
  <c r="B18" i="75" s="1"/>
  <c r="A19" i="68"/>
  <c r="A289" i="68" s="1"/>
  <c r="A289" i="75" s="1"/>
  <c r="B19" i="68"/>
  <c r="B19" i="75" s="1"/>
  <c r="A20" i="68"/>
  <c r="A290" i="68" s="1"/>
  <c r="A290" i="75" s="1"/>
  <c r="B20" i="68"/>
  <c r="B20" i="75" s="1"/>
  <c r="A21" i="68"/>
  <c r="A291" i="68" s="1"/>
  <c r="A291" i="75" s="1"/>
  <c r="B21" i="68"/>
  <c r="B21" i="75" s="1"/>
  <c r="A22" i="68"/>
  <c r="A292" i="68" s="1"/>
  <c r="A292" i="75" s="1"/>
  <c r="B22" i="68"/>
  <c r="B22" i="75" s="1"/>
  <c r="A23" i="68"/>
  <c r="A293" i="68" s="1"/>
  <c r="A293" i="75" s="1"/>
  <c r="B23" i="68"/>
  <c r="B23" i="75" s="1"/>
  <c r="A24" i="68"/>
  <c r="A294" i="68" s="1"/>
  <c r="A294" i="75" s="1"/>
  <c r="B24" i="68"/>
  <c r="B24" i="75" s="1"/>
  <c r="A25" i="68"/>
  <c r="A295" i="68" s="1"/>
  <c r="A295" i="75" s="1"/>
  <c r="B25" i="68"/>
  <c r="B25" i="75" s="1"/>
  <c r="A26" i="68"/>
  <c r="A296" i="68" s="1"/>
  <c r="A296" i="75" s="1"/>
  <c r="B26" i="68"/>
  <c r="B26" i="75" s="1"/>
  <c r="A27" i="68"/>
  <c r="A297" i="68" s="1"/>
  <c r="A297" i="75" s="1"/>
  <c r="B27" i="68"/>
  <c r="B27" i="75" s="1"/>
  <c r="A28" i="68"/>
  <c r="A298" i="68" s="1"/>
  <c r="A298" i="75" s="1"/>
  <c r="B28" i="68"/>
  <c r="B28" i="75" s="1"/>
  <c r="A29" i="68"/>
  <c r="A299" i="68" s="1"/>
  <c r="A299" i="75" s="1"/>
  <c r="B29" i="68"/>
  <c r="B29" i="75" s="1"/>
  <c r="B2" i="68"/>
  <c r="B2" i="75" s="1"/>
  <c r="B542" i="75" s="1"/>
  <c r="B1082" i="75" s="1"/>
  <c r="B1622" i="75" s="1"/>
  <c r="B2162" i="75" s="1"/>
  <c r="B2702" i="75" s="1"/>
  <c r="B3242" i="75" s="1"/>
  <c r="B3782" i="75" s="1"/>
  <c r="B4322" i="75" s="1"/>
  <c r="B4862" i="75" s="1"/>
  <c r="B5402" i="75" s="1"/>
  <c r="B5942" i="75" s="1"/>
  <c r="B6482" i="75" s="1"/>
  <c r="B7022" i="75" s="1"/>
  <c r="A2" i="68"/>
  <c r="A272" i="68" s="1"/>
  <c r="A272" i="75" s="1"/>
  <c r="E14" i="4"/>
  <c r="F14" i="4" s="1"/>
  <c r="G14" i="4" s="1"/>
  <c r="H14" i="4" s="1"/>
  <c r="I14" i="4" s="1"/>
  <c r="J14" i="4" s="1"/>
  <c r="K14" i="4" s="1"/>
  <c r="B33" i="67"/>
  <c r="B25" i="67"/>
  <c r="B17" i="67"/>
  <c r="B9" i="67"/>
  <c r="H18" i="7"/>
  <c r="J76" i="68" s="1"/>
  <c r="G3316" i="75" s="1"/>
  <c r="H19" i="7"/>
  <c r="J77" i="68" s="1"/>
  <c r="G3317" i="75" s="1"/>
  <c r="H20" i="7"/>
  <c r="J78" i="68" s="1"/>
  <c r="G3318" i="75" s="1"/>
  <c r="H21" i="7"/>
  <c r="J79" i="68" s="1"/>
  <c r="G3319" i="75" s="1"/>
  <c r="H22" i="7"/>
  <c r="J80" i="68" s="1"/>
  <c r="G3320" i="75" s="1"/>
  <c r="H23" i="7"/>
  <c r="J81" i="68" s="1"/>
  <c r="G3321" i="75" s="1"/>
  <c r="H24" i="7"/>
  <c r="J82" i="68" s="1"/>
  <c r="G3322" i="75" s="1"/>
  <c r="H25" i="7"/>
  <c r="J83" i="68" s="1"/>
  <c r="G3323" i="75" s="1"/>
  <c r="H26" i="7"/>
  <c r="J84" i="68" s="1"/>
  <c r="G3324" i="75" s="1"/>
  <c r="H27" i="7"/>
  <c r="J85" i="68" s="1"/>
  <c r="G3325" i="75" s="1"/>
  <c r="H28" i="7"/>
  <c r="J86" i="68" s="1"/>
  <c r="G3326" i="75" s="1"/>
  <c r="H29" i="7"/>
  <c r="J87" i="68" s="1"/>
  <c r="G3327" i="75" s="1"/>
  <c r="H30" i="7"/>
  <c r="J88" i="68" s="1"/>
  <c r="G3328" i="75" s="1"/>
  <c r="H31" i="7"/>
  <c r="J89" i="68" s="1"/>
  <c r="G3329" i="75" s="1"/>
  <c r="H32" i="7"/>
  <c r="J90" i="68" s="1"/>
  <c r="G3330" i="75" s="1"/>
  <c r="H33" i="7"/>
  <c r="J91" i="68" s="1"/>
  <c r="G3331" i="75" s="1"/>
  <c r="D14" i="4"/>
  <c r="D22" i="4" s="1"/>
  <c r="AG50" i="6" l="1"/>
  <c r="AD13" i="6"/>
  <c r="AG13" i="6" s="1"/>
  <c r="AG66" i="6"/>
  <c r="AD29" i="6"/>
  <c r="AG29" i="6" s="1"/>
  <c r="AF30" i="6"/>
  <c r="AG30" i="6" s="1"/>
  <c r="AC30" i="6"/>
  <c r="AE23" i="6"/>
  <c r="AG23" i="6" s="1"/>
  <c r="AC23" i="6"/>
  <c r="AF27" i="6"/>
  <c r="AG27" i="6" s="1"/>
  <c r="AC27" i="6"/>
  <c r="AE31" i="6"/>
  <c r="AG31" i="6" s="1"/>
  <c r="AC31" i="6"/>
  <c r="AE32" i="6"/>
  <c r="AG32" i="6" s="1"/>
  <c r="AC32" i="6"/>
  <c r="AG57" i="6"/>
  <c r="AD20" i="6"/>
  <c r="AG20" i="6" s="1"/>
  <c r="AG48" i="6"/>
  <c r="AD11" i="6"/>
  <c r="AG11" i="6" s="1"/>
  <c r="AG63" i="6"/>
  <c r="AD26" i="6"/>
  <c r="AG26" i="6" s="1"/>
  <c r="AC13" i="6"/>
  <c r="AE7" i="6"/>
  <c r="AG7" i="6" s="1"/>
  <c r="AG55" i="6"/>
  <c r="AD18" i="6"/>
  <c r="AG18" i="6" s="1"/>
  <c r="AG47" i="6"/>
  <c r="AD10" i="6"/>
  <c r="AG10" i="6" s="1"/>
  <c r="AE19" i="6"/>
  <c r="AG19" i="6" s="1"/>
  <c r="AC19" i="6"/>
  <c r="AE21" i="6"/>
  <c r="AC21" i="6"/>
  <c r="AF12" i="6"/>
  <c r="AG12" i="6" s="1"/>
  <c r="AC12" i="6"/>
  <c r="AE9" i="6"/>
  <c r="AG9" i="6" s="1"/>
  <c r="AC9" i="6"/>
  <c r="AG51" i="6"/>
  <c r="AD14" i="6"/>
  <c r="AG14" i="6" s="1"/>
  <c r="AG52" i="6"/>
  <c r="AD15" i="6"/>
  <c r="AG15" i="6" s="1"/>
  <c r="AG59" i="6"/>
  <c r="AD22" i="6"/>
  <c r="AG22" i="6" s="1"/>
  <c r="AG70" i="6"/>
  <c r="AD33" i="6"/>
  <c r="AG33" i="6" s="1"/>
  <c r="AG21" i="6"/>
  <c r="AE16" i="6"/>
  <c r="AG16" i="6" s="1"/>
  <c r="AF6" i="6"/>
  <c r="AG6" i="6" s="1"/>
  <c r="AG43" i="6"/>
  <c r="J272" i="75"/>
  <c r="A812" i="75"/>
  <c r="I272" i="75"/>
  <c r="C828" i="75"/>
  <c r="D288" i="75"/>
  <c r="C832" i="75"/>
  <c r="D292" i="75"/>
  <c r="C840" i="75"/>
  <c r="D300" i="75"/>
  <c r="A322" i="68"/>
  <c r="A322" i="75" s="1"/>
  <c r="A52" i="75"/>
  <c r="A592" i="75" s="1"/>
  <c r="A1132" i="75" s="1"/>
  <c r="A1672" i="75" s="1"/>
  <c r="A2212" i="75" s="1"/>
  <c r="A2752" i="75" s="1"/>
  <c r="A3292" i="75" s="1"/>
  <c r="A314" i="68"/>
  <c r="A314" i="75" s="1"/>
  <c r="A44" i="75"/>
  <c r="A584" i="75" s="1"/>
  <c r="A1124" i="75" s="1"/>
  <c r="A1664" i="75" s="1"/>
  <c r="A2204" i="75" s="1"/>
  <c r="A2744" i="75" s="1"/>
  <c r="A3284" i="75" s="1"/>
  <c r="C3803" i="75"/>
  <c r="D3263" i="75"/>
  <c r="C3808" i="75"/>
  <c r="D3268" i="75"/>
  <c r="C3794" i="75"/>
  <c r="D3254" i="75"/>
  <c r="C3799" i="75"/>
  <c r="D3259" i="75"/>
  <c r="C3804" i="75"/>
  <c r="D3264" i="75"/>
  <c r="C3809" i="75"/>
  <c r="D3269" i="75"/>
  <c r="C3795" i="75"/>
  <c r="D3255" i="75"/>
  <c r="C3798" i="75"/>
  <c r="D3258" i="75"/>
  <c r="C3805" i="75"/>
  <c r="D3265" i="75"/>
  <c r="A306" i="68"/>
  <c r="A306" i="75" s="1"/>
  <c r="A846" i="75" s="1"/>
  <c r="A1386" i="75" s="1"/>
  <c r="A1926" i="75" s="1"/>
  <c r="A2466" i="75" s="1"/>
  <c r="A3006" i="75" s="1"/>
  <c r="A3546" i="75" s="1"/>
  <c r="A36" i="75"/>
  <c r="A576" i="75" s="1"/>
  <c r="A1116" i="75" s="1"/>
  <c r="A1656" i="75" s="1"/>
  <c r="A2196" i="75" s="1"/>
  <c r="A2736" i="75" s="1"/>
  <c r="A3276" i="75" s="1"/>
  <c r="J296" i="75"/>
  <c r="A836" i="75"/>
  <c r="I296" i="75"/>
  <c r="F296" i="75"/>
  <c r="J294" i="75"/>
  <c r="A834" i="75"/>
  <c r="I294" i="75"/>
  <c r="F294" i="75"/>
  <c r="J290" i="75"/>
  <c r="A830" i="75"/>
  <c r="I290" i="75"/>
  <c r="F290" i="75"/>
  <c r="J286" i="75"/>
  <c r="A826" i="75"/>
  <c r="I286" i="75"/>
  <c r="F286" i="75"/>
  <c r="J282" i="75"/>
  <c r="A822" i="75"/>
  <c r="I282" i="75"/>
  <c r="J278" i="75"/>
  <c r="I278" i="75"/>
  <c r="A818" i="75"/>
  <c r="J276" i="75"/>
  <c r="A816" i="75"/>
  <c r="I276" i="75"/>
  <c r="J301" i="75"/>
  <c r="A841" i="75"/>
  <c r="I301" i="75"/>
  <c r="F301" i="75"/>
  <c r="C829" i="75"/>
  <c r="D289" i="75"/>
  <c r="C841" i="75"/>
  <c r="D301" i="75"/>
  <c r="A308" i="68"/>
  <c r="A308" i="75" s="1"/>
  <c r="A848" i="75" s="1"/>
  <c r="A1388" i="75" s="1"/>
  <c r="A1928" i="75" s="1"/>
  <c r="A2468" i="75" s="1"/>
  <c r="A3008" i="75" s="1"/>
  <c r="A3548" i="75" s="1"/>
  <c r="A38" i="75"/>
  <c r="A578" i="75" s="1"/>
  <c r="A1118" i="75" s="1"/>
  <c r="A1658" i="75" s="1"/>
  <c r="A2198" i="75" s="1"/>
  <c r="A2738" i="75" s="1"/>
  <c r="A3278" i="75" s="1"/>
  <c r="C826" i="75"/>
  <c r="D286" i="75"/>
  <c r="C830" i="75"/>
  <c r="D290" i="75"/>
  <c r="C834" i="75"/>
  <c r="D294" i="75"/>
  <c r="C838" i="75"/>
  <c r="D298" i="75"/>
  <c r="A326" i="68"/>
  <c r="A326" i="75" s="1"/>
  <c r="A56" i="75"/>
  <c r="A596" i="75" s="1"/>
  <c r="A1136" i="75" s="1"/>
  <c r="A1676" i="75" s="1"/>
  <c r="A2216" i="75" s="1"/>
  <c r="A2756" i="75" s="1"/>
  <c r="A3296" i="75" s="1"/>
  <c r="A318" i="68"/>
  <c r="A318" i="75" s="1"/>
  <c r="A48" i="75"/>
  <c r="A588" i="75" s="1"/>
  <c r="A1128" i="75" s="1"/>
  <c r="A1668" i="75" s="1"/>
  <c r="A2208" i="75" s="1"/>
  <c r="A2748" i="75" s="1"/>
  <c r="A3288" i="75" s="1"/>
  <c r="A310" i="68"/>
  <c r="A310" i="75" s="1"/>
  <c r="A850" i="75" s="1"/>
  <c r="A1390" i="75" s="1"/>
  <c r="A1930" i="75" s="1"/>
  <c r="A2470" i="75" s="1"/>
  <c r="A3010" i="75" s="1"/>
  <c r="A3550" i="75" s="1"/>
  <c r="A40" i="75"/>
  <c r="A580" i="75" s="1"/>
  <c r="A1120" i="75" s="1"/>
  <c r="A1660" i="75" s="1"/>
  <c r="A2200" i="75" s="1"/>
  <c r="A2740" i="75" s="1"/>
  <c r="A3280" i="75" s="1"/>
  <c r="C324" i="68"/>
  <c r="C324" i="75" s="1"/>
  <c r="C54" i="75"/>
  <c r="C824" i="75"/>
  <c r="D284" i="75"/>
  <c r="C836" i="75"/>
  <c r="D296" i="75"/>
  <c r="C316" i="68"/>
  <c r="C316" i="75" s="1"/>
  <c r="C46" i="75"/>
  <c r="J298" i="75"/>
  <c r="A838" i="75"/>
  <c r="I298" i="75"/>
  <c r="F298" i="75"/>
  <c r="J292" i="75"/>
  <c r="A832" i="75"/>
  <c r="I292" i="75"/>
  <c r="F292" i="75"/>
  <c r="J288" i="75"/>
  <c r="A828" i="75"/>
  <c r="I288" i="75"/>
  <c r="F288" i="75"/>
  <c r="J284" i="75"/>
  <c r="A824" i="75"/>
  <c r="I284" i="75"/>
  <c r="F284" i="75"/>
  <c r="J280" i="75"/>
  <c r="A820" i="75"/>
  <c r="I280" i="75"/>
  <c r="J274" i="75"/>
  <c r="A814" i="75"/>
  <c r="I274" i="75"/>
  <c r="C825" i="75"/>
  <c r="D285" i="75"/>
  <c r="C833" i="75"/>
  <c r="D293" i="75"/>
  <c r="C837" i="75"/>
  <c r="D297" i="75"/>
  <c r="A324" i="68"/>
  <c r="A324" i="75" s="1"/>
  <c r="A54" i="75"/>
  <c r="A594" i="75" s="1"/>
  <c r="A1134" i="75" s="1"/>
  <c r="A1674" i="75" s="1"/>
  <c r="A2214" i="75" s="1"/>
  <c r="A2754" i="75" s="1"/>
  <c r="A3294" i="75" s="1"/>
  <c r="A316" i="68"/>
  <c r="A316" i="75" s="1"/>
  <c r="A46" i="75"/>
  <c r="A586" i="75" s="1"/>
  <c r="A1126" i="75" s="1"/>
  <c r="A1666" i="75" s="1"/>
  <c r="A2206" i="75" s="1"/>
  <c r="A2746" i="75" s="1"/>
  <c r="A3286" i="75" s="1"/>
  <c r="C328" i="68"/>
  <c r="C328" i="75" s="1"/>
  <c r="C58" i="75"/>
  <c r="J299" i="75"/>
  <c r="A839" i="75"/>
  <c r="I299" i="75"/>
  <c r="F299" i="75"/>
  <c r="J297" i="75"/>
  <c r="A837" i="75"/>
  <c r="I297" i="75"/>
  <c r="F297" i="75"/>
  <c r="J295" i="75"/>
  <c r="A835" i="75"/>
  <c r="I295" i="75"/>
  <c r="F295" i="75"/>
  <c r="J293" i="75"/>
  <c r="A833" i="75"/>
  <c r="I293" i="75"/>
  <c r="F293" i="75"/>
  <c r="J291" i="75"/>
  <c r="A831" i="75"/>
  <c r="I291" i="75"/>
  <c r="F291" i="75"/>
  <c r="J289" i="75"/>
  <c r="A829" i="75"/>
  <c r="I289" i="75"/>
  <c r="F289" i="75"/>
  <c r="J287" i="75"/>
  <c r="I287" i="75"/>
  <c r="A827" i="75"/>
  <c r="F287" i="75"/>
  <c r="J285" i="75"/>
  <c r="A825" i="75"/>
  <c r="I285" i="75"/>
  <c r="F285" i="75"/>
  <c r="J283" i="75"/>
  <c r="A823" i="75"/>
  <c r="I283" i="75"/>
  <c r="F283" i="75"/>
  <c r="J281" i="75"/>
  <c r="A821" i="75"/>
  <c r="I281" i="75"/>
  <c r="J279" i="75"/>
  <c r="A819" i="75"/>
  <c r="I279" i="75"/>
  <c r="J277" i="75"/>
  <c r="A817" i="75"/>
  <c r="I277" i="75"/>
  <c r="J275" i="75"/>
  <c r="A815" i="75"/>
  <c r="I275" i="75"/>
  <c r="J273" i="75"/>
  <c r="A813" i="75"/>
  <c r="I273" i="75"/>
  <c r="J300" i="75"/>
  <c r="A840" i="75"/>
  <c r="I300" i="75"/>
  <c r="F300" i="75"/>
  <c r="C823" i="75"/>
  <c r="D283" i="75"/>
  <c r="C827" i="75"/>
  <c r="D287" i="75"/>
  <c r="C831" i="75"/>
  <c r="D291" i="75"/>
  <c r="C835" i="75"/>
  <c r="D295" i="75"/>
  <c r="C839" i="75"/>
  <c r="D299" i="75"/>
  <c r="A328" i="68"/>
  <c r="A328" i="75" s="1"/>
  <c r="A58" i="75"/>
  <c r="A598" i="75" s="1"/>
  <c r="A1138" i="75" s="1"/>
  <c r="A1678" i="75" s="1"/>
  <c r="A2218" i="75" s="1"/>
  <c r="A2758" i="75" s="1"/>
  <c r="A3298" i="75" s="1"/>
  <c r="A320" i="68"/>
  <c r="A320" i="75" s="1"/>
  <c r="A50" i="75"/>
  <c r="A590" i="75" s="1"/>
  <c r="A1130" i="75" s="1"/>
  <c r="A1670" i="75" s="1"/>
  <c r="A2210" i="75" s="1"/>
  <c r="A2750" i="75" s="1"/>
  <c r="A3290" i="75" s="1"/>
  <c r="A312" i="68"/>
  <c r="A312" i="75" s="1"/>
  <c r="A852" i="75" s="1"/>
  <c r="A1392" i="75" s="1"/>
  <c r="A1932" i="75" s="1"/>
  <c r="A2472" i="75" s="1"/>
  <c r="A3012" i="75" s="1"/>
  <c r="A3552" i="75" s="1"/>
  <c r="A42" i="75"/>
  <c r="A582" i="75" s="1"/>
  <c r="A1122" i="75" s="1"/>
  <c r="A1662" i="75" s="1"/>
  <c r="A2202" i="75" s="1"/>
  <c r="A2742" i="75" s="1"/>
  <c r="A3282" i="75" s="1"/>
  <c r="A304" i="68"/>
  <c r="A304" i="75" s="1"/>
  <c r="A844" i="75" s="1"/>
  <c r="A1384" i="75" s="1"/>
  <c r="A1924" i="75" s="1"/>
  <c r="A2464" i="75" s="1"/>
  <c r="A3004" i="75" s="1"/>
  <c r="A3544" i="75" s="1"/>
  <c r="A34" i="75"/>
  <c r="A574" i="75" s="1"/>
  <c r="A1114" i="75" s="1"/>
  <c r="A1654" i="75" s="1"/>
  <c r="A2194" i="75" s="1"/>
  <c r="A2734" i="75" s="1"/>
  <c r="A3274" i="75" s="1"/>
  <c r="C320" i="68"/>
  <c r="C320" i="75" s="1"/>
  <c r="C50" i="75"/>
  <c r="C3810" i="75"/>
  <c r="D3270" i="75"/>
  <c r="C3796" i="75"/>
  <c r="D3256" i="75"/>
  <c r="C3801" i="75"/>
  <c r="D3261" i="75"/>
  <c r="C3806" i="75"/>
  <c r="D3266" i="75"/>
  <c r="C3811" i="75"/>
  <c r="D3271" i="75"/>
  <c r="C3797" i="75"/>
  <c r="D3257" i="75"/>
  <c r="C3802" i="75"/>
  <c r="D3262" i="75"/>
  <c r="C3807" i="75"/>
  <c r="D3267" i="75"/>
  <c r="C3793" i="75"/>
  <c r="D3253" i="75"/>
  <c r="C3800" i="75"/>
  <c r="D3260" i="75"/>
  <c r="B3018" i="75"/>
  <c r="B3143" i="75"/>
  <c r="B2994" i="75"/>
  <c r="B3060" i="75"/>
  <c r="B3201" i="75"/>
  <c r="B3001" i="75"/>
  <c r="B3114" i="75"/>
  <c r="B3211" i="75"/>
  <c r="B3023" i="75"/>
  <c r="B3140" i="75"/>
  <c r="B3241" i="75"/>
  <c r="B3077" i="75"/>
  <c r="B3170" i="75"/>
  <c r="B3049" i="75"/>
  <c r="B3103" i="75"/>
  <c r="B3229" i="75"/>
  <c r="B3028" i="75"/>
  <c r="B3141" i="75"/>
  <c r="B3233" i="75"/>
  <c r="B3082" i="75"/>
  <c r="B3163" i="75"/>
  <c r="B3054" i="75"/>
  <c r="B3116" i="75"/>
  <c r="B3194" i="75"/>
  <c r="B3017" i="75"/>
  <c r="B3134" i="75"/>
  <c r="B2997" i="75"/>
  <c r="B3087" i="75"/>
  <c r="B3168" i="75"/>
  <c r="B3055" i="75"/>
  <c r="B3117" i="75"/>
  <c r="B3179" i="75"/>
  <c r="B3022" i="75"/>
  <c r="B3147" i="75"/>
  <c r="B3240" i="75"/>
  <c r="B3076" i="75"/>
  <c r="B3205" i="75"/>
  <c r="B2983" i="75"/>
  <c r="B3118" i="75"/>
  <c r="B3180" i="75"/>
  <c r="B3027" i="75"/>
  <c r="B3144" i="75"/>
  <c r="B3236" i="75"/>
  <c r="B3081" i="75"/>
  <c r="B3174" i="75"/>
  <c r="B3053" i="75"/>
  <c r="B3107" i="75"/>
  <c r="B3208" i="75"/>
  <c r="B3044" i="75"/>
  <c r="B3145" i="75"/>
  <c r="B3237" i="75"/>
  <c r="B3086" i="75"/>
  <c r="B3167" i="75"/>
  <c r="B2999" i="75"/>
  <c r="B3120" i="75"/>
  <c r="B3198" i="75"/>
  <c r="B3021" i="75"/>
  <c r="B3138" i="75"/>
  <c r="B3239" i="75"/>
  <c r="B3091" i="75"/>
  <c r="B3172" i="75"/>
  <c r="B3000" i="75"/>
  <c r="B3121" i="75"/>
  <c r="B3195" i="75"/>
  <c r="B3026" i="75"/>
  <c r="B3151" i="75"/>
  <c r="B3235" i="75"/>
  <c r="B3080" i="75"/>
  <c r="B3165" i="75"/>
  <c r="B2984" i="75"/>
  <c r="B3059" i="75"/>
  <c r="B3196" i="75"/>
  <c r="B3031" i="75"/>
  <c r="B3148" i="75"/>
  <c r="B3223" i="75"/>
  <c r="B3085" i="75"/>
  <c r="B3178" i="75"/>
  <c r="B2998" i="75"/>
  <c r="B3111" i="75"/>
  <c r="B3181" i="75"/>
  <c r="B3048" i="75"/>
  <c r="B3149" i="75"/>
  <c r="B3224" i="75"/>
  <c r="B3090" i="75"/>
  <c r="B3171" i="75"/>
  <c r="B2987" i="75"/>
  <c r="B3057" i="75"/>
  <c r="B3202" i="75"/>
  <c r="B3025" i="75"/>
  <c r="B3142" i="75"/>
  <c r="B3234" i="75"/>
  <c r="B3016" i="75"/>
  <c r="B3176" i="75"/>
  <c r="B2988" i="75"/>
  <c r="B3058" i="75"/>
  <c r="B3199" i="75"/>
  <c r="B3030" i="75"/>
  <c r="B3104" i="75"/>
  <c r="B3226" i="75"/>
  <c r="B3084" i="75"/>
  <c r="B3169" i="75"/>
  <c r="B2985" i="75"/>
  <c r="B3075" i="75"/>
  <c r="B3200" i="75"/>
  <c r="B3043" i="75"/>
  <c r="B3105" i="75"/>
  <c r="B3227" i="75"/>
  <c r="B3089" i="75"/>
  <c r="B3135" i="75"/>
  <c r="B2986" i="75"/>
  <c r="B3115" i="75"/>
  <c r="B3193" i="75"/>
  <c r="B3052" i="75"/>
  <c r="B3106" i="75"/>
  <c r="B3228" i="75"/>
  <c r="B3015" i="75"/>
  <c r="B3175" i="75"/>
  <c r="B2991" i="75"/>
  <c r="B3061" i="75"/>
  <c r="B3206" i="75"/>
  <c r="B3029" i="75"/>
  <c r="B3146" i="75"/>
  <c r="B3238" i="75"/>
  <c r="B3020" i="75"/>
  <c r="B3133" i="75"/>
  <c r="B2992" i="75"/>
  <c r="B3074" i="75"/>
  <c r="B3203" i="75"/>
  <c r="B3046" i="75"/>
  <c r="B3108" i="75"/>
  <c r="B3230" i="75"/>
  <c r="B3088" i="75"/>
  <c r="B3173" i="75"/>
  <c r="B2989" i="75"/>
  <c r="B3079" i="75"/>
  <c r="B3204" i="75"/>
  <c r="B3047" i="75"/>
  <c r="B3109" i="75"/>
  <c r="B3231" i="75"/>
  <c r="B3014" i="75"/>
  <c r="B3139" i="75"/>
  <c r="B2990" i="75"/>
  <c r="B3119" i="75"/>
  <c r="B3197" i="75"/>
  <c r="B3056" i="75"/>
  <c r="B3110" i="75"/>
  <c r="B3232" i="75"/>
  <c r="B3019" i="75"/>
  <c r="B3136" i="75"/>
  <c r="B2995" i="75"/>
  <c r="B3073" i="75"/>
  <c r="B3166" i="75"/>
  <c r="B3045" i="75"/>
  <c r="B3150" i="75"/>
  <c r="B3225" i="75"/>
  <c r="B3024" i="75"/>
  <c r="B3137" i="75"/>
  <c r="B2996" i="75"/>
  <c r="B3078" i="75"/>
  <c r="B3207" i="75"/>
  <c r="B3050" i="75"/>
  <c r="B3112" i="75"/>
  <c r="B3209" i="75"/>
  <c r="B3013" i="75"/>
  <c r="B3177" i="75"/>
  <c r="B2993" i="75"/>
  <c r="B3083" i="75"/>
  <c r="B3164" i="75"/>
  <c r="B3051" i="75"/>
  <c r="B3113" i="75"/>
  <c r="B3210" i="75"/>
  <c r="B571" i="75"/>
  <c r="F31" i="75"/>
  <c r="B594" i="75"/>
  <c r="F54" i="75"/>
  <c r="B586" i="75"/>
  <c r="F46" i="75"/>
  <c r="B627" i="75"/>
  <c r="B657" i="75"/>
  <c r="B645" i="75"/>
  <c r="B685" i="75"/>
  <c r="B673" i="75"/>
  <c r="B710" i="75"/>
  <c r="B569" i="75"/>
  <c r="F29" i="75"/>
  <c r="B565" i="75"/>
  <c r="F25" i="75"/>
  <c r="B570" i="75"/>
  <c r="F30" i="75"/>
  <c r="B622" i="75"/>
  <c r="B618" i="75"/>
  <c r="B614" i="75"/>
  <c r="B625" i="75"/>
  <c r="B629" i="75"/>
  <c r="B659" i="75"/>
  <c r="B655" i="75"/>
  <c r="B651" i="75"/>
  <c r="B647" i="75"/>
  <c r="B643" i="75"/>
  <c r="B691" i="75"/>
  <c r="B687" i="75"/>
  <c r="B683" i="75"/>
  <c r="B679" i="75"/>
  <c r="B675" i="75"/>
  <c r="B720" i="75"/>
  <c r="B716" i="75"/>
  <c r="B712" i="75"/>
  <c r="B708" i="75"/>
  <c r="B704" i="75"/>
  <c r="B597" i="75"/>
  <c r="B589" i="75"/>
  <c r="B623" i="75"/>
  <c r="B661" i="75"/>
  <c r="B649" i="75"/>
  <c r="B689" i="75"/>
  <c r="B677" i="75"/>
  <c r="B718" i="75"/>
  <c r="B706" i="75"/>
  <c r="B567" i="75"/>
  <c r="F27" i="75"/>
  <c r="B563" i="75"/>
  <c r="F23" i="75"/>
  <c r="B561" i="75"/>
  <c r="F21" i="75"/>
  <c r="B559" i="75"/>
  <c r="F19" i="75"/>
  <c r="B557" i="75"/>
  <c r="F17" i="75"/>
  <c r="B555" i="75"/>
  <c r="F15" i="75"/>
  <c r="B553" i="75"/>
  <c r="F13" i="75"/>
  <c r="B598" i="75"/>
  <c r="F58" i="75"/>
  <c r="B593" i="75"/>
  <c r="B590" i="75"/>
  <c r="F50" i="75"/>
  <c r="B585" i="75"/>
  <c r="B601" i="75"/>
  <c r="B595" i="75"/>
  <c r="B592" i="75"/>
  <c r="B587" i="75"/>
  <c r="B584" i="75"/>
  <c r="B621" i="75"/>
  <c r="B617" i="75"/>
  <c r="B613" i="75"/>
  <c r="B624" i="75"/>
  <c r="B628" i="75"/>
  <c r="B631" i="75"/>
  <c r="B658" i="75"/>
  <c r="B654" i="75"/>
  <c r="B650" i="75"/>
  <c r="B646" i="75"/>
  <c r="B690" i="75"/>
  <c r="B686" i="75"/>
  <c r="B682" i="75"/>
  <c r="B678" i="75"/>
  <c r="B674" i="75"/>
  <c r="B719" i="75"/>
  <c r="B715" i="75"/>
  <c r="B711" i="75"/>
  <c r="B707" i="75"/>
  <c r="B703" i="75"/>
  <c r="B1339" i="75"/>
  <c r="B1347" i="75"/>
  <c r="B1310" i="75"/>
  <c r="B1318" i="75"/>
  <c r="B1286" i="75"/>
  <c r="B1336" i="75"/>
  <c r="B1344" i="75"/>
  <c r="B1303" i="75"/>
  <c r="B1311" i="75"/>
  <c r="B1319" i="75"/>
  <c r="B1283" i="75"/>
  <c r="B1350" i="75"/>
  <c r="B1337" i="75"/>
  <c r="B1345" i="75"/>
  <c r="B1304" i="75"/>
  <c r="B1312" i="75"/>
  <c r="B1320" i="75"/>
  <c r="B1284" i="75"/>
  <c r="B1273" i="75"/>
  <c r="B1281" i="75"/>
  <c r="B1351" i="75"/>
  <c r="B1338" i="75"/>
  <c r="B1346" i="75"/>
  <c r="B1309" i="75"/>
  <c r="B1317" i="75"/>
  <c r="B1285" i="75"/>
  <c r="B1278" i="75"/>
  <c r="B1279" i="75"/>
  <c r="B568" i="75"/>
  <c r="F28" i="75"/>
  <c r="B566" i="75"/>
  <c r="F26" i="75"/>
  <c r="B564" i="75"/>
  <c r="F24" i="75"/>
  <c r="B562" i="75"/>
  <c r="F22" i="75"/>
  <c r="B560" i="75"/>
  <c r="F20" i="75"/>
  <c r="B558" i="75"/>
  <c r="F18" i="75"/>
  <c r="B556" i="75"/>
  <c r="F16" i="75"/>
  <c r="B554" i="75"/>
  <c r="F14" i="75"/>
  <c r="B600" i="75"/>
  <c r="B620" i="75"/>
  <c r="B616" i="75"/>
  <c r="B653" i="75"/>
  <c r="B681" i="75"/>
  <c r="B714" i="75"/>
  <c r="B599" i="75"/>
  <c r="B596" i="75"/>
  <c r="B591" i="75"/>
  <c r="B588" i="75"/>
  <c r="B583" i="75"/>
  <c r="B619" i="75"/>
  <c r="B615" i="75"/>
  <c r="B630" i="75"/>
  <c r="B626" i="75"/>
  <c r="B660" i="75"/>
  <c r="B656" i="75"/>
  <c r="B652" i="75"/>
  <c r="B648" i="75"/>
  <c r="B644" i="75"/>
  <c r="B688" i="75"/>
  <c r="B684" i="75"/>
  <c r="B680" i="75"/>
  <c r="B676" i="75"/>
  <c r="B721" i="75"/>
  <c r="B717" i="75"/>
  <c r="B713" i="75"/>
  <c r="B709" i="75"/>
  <c r="B705" i="75"/>
  <c r="B1335" i="75"/>
  <c r="B1343" i="75"/>
  <c r="B1306" i="75"/>
  <c r="B1314" i="75"/>
  <c r="B1282" i="75"/>
  <c r="B1276" i="75"/>
  <c r="B1340" i="75"/>
  <c r="B1348" i="75"/>
  <c r="B1307" i="75"/>
  <c r="B1315" i="75"/>
  <c r="B1290" i="75"/>
  <c r="B1287" i="75"/>
  <c r="B1333" i="75"/>
  <c r="B1341" i="75"/>
  <c r="B1349" i="75"/>
  <c r="B1308" i="75"/>
  <c r="B1316" i="75"/>
  <c r="B1291" i="75"/>
  <c r="B1288" i="75"/>
  <c r="B1277" i="75"/>
  <c r="B1274" i="75"/>
  <c r="B1334" i="75"/>
  <c r="B1342" i="75"/>
  <c r="B1305" i="75"/>
  <c r="B1313" i="75"/>
  <c r="B1321" i="75"/>
  <c r="B1289" i="75"/>
  <c r="B1275" i="75"/>
  <c r="B1280" i="75"/>
  <c r="C274" i="68"/>
  <c r="C274" i="75" s="1"/>
  <c r="C4" i="75"/>
  <c r="C278" i="68"/>
  <c r="C278" i="75" s="1"/>
  <c r="C8" i="75"/>
  <c r="C282" i="68"/>
  <c r="C282" i="75" s="1"/>
  <c r="C12" i="75"/>
  <c r="C42" i="68"/>
  <c r="C275" i="68"/>
  <c r="C275" i="75" s="1"/>
  <c r="C5" i="75"/>
  <c r="C279" i="68"/>
  <c r="C279" i="75" s="1"/>
  <c r="C9" i="75"/>
  <c r="C38" i="68"/>
  <c r="C272" i="68"/>
  <c r="C272" i="75" s="1"/>
  <c r="C2" i="75"/>
  <c r="C276" i="68"/>
  <c r="C276" i="75" s="1"/>
  <c r="C6" i="75"/>
  <c r="C280" i="68"/>
  <c r="C280" i="75" s="1"/>
  <c r="C10" i="75"/>
  <c r="C34" i="68"/>
  <c r="C64" i="68" s="1"/>
  <c r="C64" i="75" s="1"/>
  <c r="C273" i="68"/>
  <c r="C273" i="75" s="1"/>
  <c r="C3" i="75"/>
  <c r="C277" i="68"/>
  <c r="C277" i="75" s="1"/>
  <c r="C7" i="75"/>
  <c r="C281" i="68"/>
  <c r="C281" i="75" s="1"/>
  <c r="C11" i="75"/>
  <c r="C32" i="68"/>
  <c r="C62" i="68" s="1"/>
  <c r="C62" i="75" s="1"/>
  <c r="A3790" i="75"/>
  <c r="J3790" i="75" s="1"/>
  <c r="I3250" i="75"/>
  <c r="A3792" i="75"/>
  <c r="J3792" i="75" s="1"/>
  <c r="I3252" i="75"/>
  <c r="A3802" i="75"/>
  <c r="J3802" i="75" s="1"/>
  <c r="I3262" i="75"/>
  <c r="A3794" i="75"/>
  <c r="J3794" i="75" s="1"/>
  <c r="I3254" i="75"/>
  <c r="A3796" i="75"/>
  <c r="J3796" i="75" s="1"/>
  <c r="I3256" i="75"/>
  <c r="A3799" i="75"/>
  <c r="J3799" i="75" s="1"/>
  <c r="I3259" i="75"/>
  <c r="A3836" i="75"/>
  <c r="A3803" i="75"/>
  <c r="J3803" i="75" s="1"/>
  <c r="I3263" i="75"/>
  <c r="A3805" i="75"/>
  <c r="J3805" i="75" s="1"/>
  <c r="I3265" i="75"/>
  <c r="A3784" i="75"/>
  <c r="J3784" i="75" s="1"/>
  <c r="I3244" i="75"/>
  <c r="A4084" i="75"/>
  <c r="A3783" i="75"/>
  <c r="J3783" i="75" s="1"/>
  <c r="I3243" i="75"/>
  <c r="A3785" i="75"/>
  <c r="J3785" i="75" s="1"/>
  <c r="I3245" i="75"/>
  <c r="A3793" i="75"/>
  <c r="J3793" i="75" s="1"/>
  <c r="I3253" i="75"/>
  <c r="A3786" i="75"/>
  <c r="J3786" i="75" s="1"/>
  <c r="I3246" i="75"/>
  <c r="A3816" i="75"/>
  <c r="A4088" i="75"/>
  <c r="A3811" i="75"/>
  <c r="J3811" i="75" s="1"/>
  <c r="I3271" i="75"/>
  <c r="A3838" i="75"/>
  <c r="A3809" i="75"/>
  <c r="J3809" i="75" s="1"/>
  <c r="I3269" i="75"/>
  <c r="A3788" i="75"/>
  <c r="J3788" i="75" s="1"/>
  <c r="I3248" i="75"/>
  <c r="A3800" i="75"/>
  <c r="J3800" i="75" s="1"/>
  <c r="I3260" i="75"/>
  <c r="A3787" i="75"/>
  <c r="J3787" i="75" s="1"/>
  <c r="I3247" i="75"/>
  <c r="A3826" i="75"/>
  <c r="A3798" i="75"/>
  <c r="J3798" i="75" s="1"/>
  <c r="I3258" i="75"/>
  <c r="A3810" i="75"/>
  <c r="J3810" i="75" s="1"/>
  <c r="I3270" i="75"/>
  <c r="A3834" i="75"/>
  <c r="A3820" i="75"/>
  <c r="A3795" i="75"/>
  <c r="J3795" i="75" s="1"/>
  <c r="I3255" i="75"/>
  <c r="A4086" i="75"/>
  <c r="A3830" i="75"/>
  <c r="A3801" i="75"/>
  <c r="J3801" i="75" s="1"/>
  <c r="I3261" i="75"/>
  <c r="A3791" i="75"/>
  <c r="J3791" i="75" s="1"/>
  <c r="I3251" i="75"/>
  <c r="A3832" i="75"/>
  <c r="A3828" i="75"/>
  <c r="A3818" i="75"/>
  <c r="A4090" i="75"/>
  <c r="A3797" i="75"/>
  <c r="J3797" i="75" s="1"/>
  <c r="I3257" i="75"/>
  <c r="A3824" i="75"/>
  <c r="A3814" i="75"/>
  <c r="A3806" i="75"/>
  <c r="J3806" i="75" s="1"/>
  <c r="I3266" i="75"/>
  <c r="A3808" i="75"/>
  <c r="J3808" i="75" s="1"/>
  <c r="I3268" i="75"/>
  <c r="A3782" i="75"/>
  <c r="J3782" i="75" s="1"/>
  <c r="I3242" i="75"/>
  <c r="A4092" i="75"/>
  <c r="A3807" i="75"/>
  <c r="J3807" i="75" s="1"/>
  <c r="I3267" i="75"/>
  <c r="A3804" i="75"/>
  <c r="J3804" i="75" s="1"/>
  <c r="I3264" i="75"/>
  <c r="A3822" i="75"/>
  <c r="A3789" i="75"/>
  <c r="J3789" i="75" s="1"/>
  <c r="I3249" i="75"/>
  <c r="A80" i="68"/>
  <c r="A80" i="75" s="1"/>
  <c r="A620" i="75" s="1"/>
  <c r="A1160" i="75" s="1"/>
  <c r="A1700" i="75" s="1"/>
  <c r="A2240" i="75" s="1"/>
  <c r="A2780" i="75" s="1"/>
  <c r="A3320" i="75" s="1"/>
  <c r="A3860" i="75" s="1"/>
  <c r="C61" i="68"/>
  <c r="C61" i="75" s="1"/>
  <c r="C57" i="68"/>
  <c r="C57" i="75" s="1"/>
  <c r="C53" i="68"/>
  <c r="C53" i="75" s="1"/>
  <c r="C49" i="68"/>
  <c r="C49" i="75" s="1"/>
  <c r="C45" i="68"/>
  <c r="C45" i="75" s="1"/>
  <c r="C41" i="68"/>
  <c r="C41" i="75" s="1"/>
  <c r="C37" i="68"/>
  <c r="C37" i="75" s="1"/>
  <c r="C33" i="68"/>
  <c r="C33" i="75" s="1"/>
  <c r="A84" i="68"/>
  <c r="A84" i="75" s="1"/>
  <c r="A624" i="75" s="1"/>
  <c r="A1164" i="75" s="1"/>
  <c r="A1704" i="75" s="1"/>
  <c r="A2244" i="75" s="1"/>
  <c r="A2784" i="75" s="1"/>
  <c r="A3324" i="75" s="1"/>
  <c r="A3864" i="75" s="1"/>
  <c r="A88" i="68"/>
  <c r="A88" i="75" s="1"/>
  <c r="A628" i="75" s="1"/>
  <c r="A1168" i="75" s="1"/>
  <c r="A1708" i="75" s="1"/>
  <c r="A2248" i="75" s="1"/>
  <c r="A2788" i="75" s="1"/>
  <c r="A3328" i="75" s="1"/>
  <c r="A3868" i="75" s="1"/>
  <c r="A60" i="68"/>
  <c r="A60" i="75" s="1"/>
  <c r="A600" i="75" s="1"/>
  <c r="A1140" i="75" s="1"/>
  <c r="A1680" i="75" s="1"/>
  <c r="A2220" i="75" s="1"/>
  <c r="A2760" i="75" s="1"/>
  <c r="A3300" i="75" s="1"/>
  <c r="A3840" i="75" s="1"/>
  <c r="A61" i="68"/>
  <c r="A61" i="75" s="1"/>
  <c r="A601" i="75" s="1"/>
  <c r="A1141" i="75" s="1"/>
  <c r="A1681" i="75" s="1"/>
  <c r="A2221" i="75" s="1"/>
  <c r="A2761" i="75" s="1"/>
  <c r="A3301" i="75" s="1"/>
  <c r="A3841" i="75" s="1"/>
  <c r="A59" i="68"/>
  <c r="A59" i="75" s="1"/>
  <c r="A599" i="75" s="1"/>
  <c r="A1139" i="75" s="1"/>
  <c r="A1679" i="75" s="1"/>
  <c r="A2219" i="75" s="1"/>
  <c r="A2759" i="75" s="1"/>
  <c r="A3299" i="75" s="1"/>
  <c r="A3839" i="75" s="1"/>
  <c r="A57" i="68"/>
  <c r="A57" i="75" s="1"/>
  <c r="A597" i="75" s="1"/>
  <c r="A1137" i="75" s="1"/>
  <c r="A1677" i="75" s="1"/>
  <c r="A2217" i="75" s="1"/>
  <c r="A2757" i="75" s="1"/>
  <c r="A3297" i="75" s="1"/>
  <c r="A3837" i="75" s="1"/>
  <c r="A55" i="68"/>
  <c r="A55" i="75" s="1"/>
  <c r="A595" i="75" s="1"/>
  <c r="A1135" i="75" s="1"/>
  <c r="A1675" i="75" s="1"/>
  <c r="A2215" i="75" s="1"/>
  <c r="A2755" i="75" s="1"/>
  <c r="A3295" i="75" s="1"/>
  <c r="A3835" i="75" s="1"/>
  <c r="A53" i="68"/>
  <c r="A53" i="75" s="1"/>
  <c r="A593" i="75" s="1"/>
  <c r="A1133" i="75" s="1"/>
  <c r="A1673" i="75" s="1"/>
  <c r="A2213" i="75" s="1"/>
  <c r="A2753" i="75" s="1"/>
  <c r="A3293" i="75" s="1"/>
  <c r="A3833" i="75" s="1"/>
  <c r="A51" i="68"/>
  <c r="A51" i="75" s="1"/>
  <c r="A591" i="75" s="1"/>
  <c r="A1131" i="75" s="1"/>
  <c r="A1671" i="75" s="1"/>
  <c r="A2211" i="75" s="1"/>
  <c r="A2751" i="75" s="1"/>
  <c r="A3291" i="75" s="1"/>
  <c r="A3831" i="75" s="1"/>
  <c r="A49" i="68"/>
  <c r="A49" i="75" s="1"/>
  <c r="A589" i="75" s="1"/>
  <c r="A1129" i="75" s="1"/>
  <c r="A1669" i="75" s="1"/>
  <c r="A2209" i="75" s="1"/>
  <c r="A2749" i="75" s="1"/>
  <c r="A3289" i="75" s="1"/>
  <c r="A3829" i="75" s="1"/>
  <c r="A47" i="68"/>
  <c r="A47" i="75" s="1"/>
  <c r="A587" i="75" s="1"/>
  <c r="A1127" i="75" s="1"/>
  <c r="A1667" i="75" s="1"/>
  <c r="A2207" i="75" s="1"/>
  <c r="A2747" i="75" s="1"/>
  <c r="A3287" i="75" s="1"/>
  <c r="A3827" i="75" s="1"/>
  <c r="A45" i="68"/>
  <c r="A45" i="75" s="1"/>
  <c r="A585" i="75" s="1"/>
  <c r="A1125" i="75" s="1"/>
  <c r="A1665" i="75" s="1"/>
  <c r="A2205" i="75" s="1"/>
  <c r="A2745" i="75" s="1"/>
  <c r="A3285" i="75" s="1"/>
  <c r="A3825" i="75" s="1"/>
  <c r="A43" i="68"/>
  <c r="A43" i="75" s="1"/>
  <c r="A583" i="75" s="1"/>
  <c r="A1123" i="75" s="1"/>
  <c r="A1663" i="75" s="1"/>
  <c r="A2203" i="75" s="1"/>
  <c r="A2743" i="75" s="1"/>
  <c r="A3283" i="75" s="1"/>
  <c r="A3823" i="75" s="1"/>
  <c r="A41" i="68"/>
  <c r="A41" i="75" s="1"/>
  <c r="A581" i="75" s="1"/>
  <c r="A1121" i="75" s="1"/>
  <c r="A1661" i="75" s="1"/>
  <c r="A2201" i="75" s="1"/>
  <c r="A2741" i="75" s="1"/>
  <c r="A3281" i="75" s="1"/>
  <c r="A3821" i="75" s="1"/>
  <c r="A39" i="68"/>
  <c r="A39" i="75" s="1"/>
  <c r="A579" i="75" s="1"/>
  <c r="A1119" i="75" s="1"/>
  <c r="A1659" i="75" s="1"/>
  <c r="A2199" i="75" s="1"/>
  <c r="A2739" i="75" s="1"/>
  <c r="A3279" i="75" s="1"/>
  <c r="A3819" i="75" s="1"/>
  <c r="A37" i="68"/>
  <c r="A37" i="75" s="1"/>
  <c r="A577" i="75" s="1"/>
  <c r="A1117" i="75" s="1"/>
  <c r="A1657" i="75" s="1"/>
  <c r="A2197" i="75" s="1"/>
  <c r="A2737" i="75" s="1"/>
  <c r="A3277" i="75" s="1"/>
  <c r="A3817" i="75" s="1"/>
  <c r="A35" i="68"/>
  <c r="A35" i="75" s="1"/>
  <c r="A575" i="75" s="1"/>
  <c r="A1115" i="75" s="1"/>
  <c r="A1655" i="75" s="1"/>
  <c r="A2195" i="75" s="1"/>
  <c r="A2735" i="75" s="1"/>
  <c r="A3275" i="75" s="1"/>
  <c r="A3815" i="75" s="1"/>
  <c r="A33" i="68"/>
  <c r="A33" i="75" s="1"/>
  <c r="A573" i="75" s="1"/>
  <c r="A1113" i="75" s="1"/>
  <c r="A1653" i="75" s="1"/>
  <c r="A2193" i="75" s="1"/>
  <c r="A2733" i="75" s="1"/>
  <c r="A3273" i="75" s="1"/>
  <c r="A3813" i="75" s="1"/>
  <c r="C60" i="68"/>
  <c r="C60" i="75" s="1"/>
  <c r="C56" i="68"/>
  <c r="C56" i="75" s="1"/>
  <c r="F56" i="75" s="1"/>
  <c r="C52" i="68"/>
  <c r="C52" i="75" s="1"/>
  <c r="C48" i="68"/>
  <c r="C48" i="75" s="1"/>
  <c r="F48" i="75" s="1"/>
  <c r="C44" i="68"/>
  <c r="C44" i="75" s="1"/>
  <c r="F44" i="75" s="1"/>
  <c r="C40" i="68"/>
  <c r="C40" i="75" s="1"/>
  <c r="C36" i="68"/>
  <c r="C36" i="75" s="1"/>
  <c r="A82" i="68"/>
  <c r="A82" i="75" s="1"/>
  <c r="A622" i="75" s="1"/>
  <c r="A1162" i="75" s="1"/>
  <c r="A1702" i="75" s="1"/>
  <c r="A2242" i="75" s="1"/>
  <c r="A2782" i="75" s="1"/>
  <c r="A3322" i="75" s="1"/>
  <c r="A3862" i="75" s="1"/>
  <c r="C80" i="68"/>
  <c r="C80" i="75" s="1"/>
  <c r="A78" i="68"/>
  <c r="A78" i="75" s="1"/>
  <c r="A618" i="75" s="1"/>
  <c r="A1158" i="75" s="1"/>
  <c r="A1698" i="75" s="1"/>
  <c r="A2238" i="75" s="1"/>
  <c r="A2778" i="75" s="1"/>
  <c r="A3318" i="75" s="1"/>
  <c r="A3858" i="75" s="1"/>
  <c r="C76" i="68"/>
  <c r="C76" i="75" s="1"/>
  <c r="A74" i="68"/>
  <c r="A74" i="75" s="1"/>
  <c r="A614" i="75" s="1"/>
  <c r="A1154" i="75" s="1"/>
  <c r="A1694" i="75" s="1"/>
  <c r="A2234" i="75" s="1"/>
  <c r="A2774" i="75" s="1"/>
  <c r="A3314" i="75" s="1"/>
  <c r="A3854" i="75" s="1"/>
  <c r="C72" i="68"/>
  <c r="C72" i="75" s="1"/>
  <c r="A70" i="68"/>
  <c r="A70" i="75" s="1"/>
  <c r="A610" i="75" s="1"/>
  <c r="A1150" i="75" s="1"/>
  <c r="A1690" i="75" s="1"/>
  <c r="A2230" i="75" s="1"/>
  <c r="A2770" i="75" s="1"/>
  <c r="A3310" i="75" s="1"/>
  <c r="A3850" i="75" s="1"/>
  <c r="C68" i="68"/>
  <c r="C68" i="75" s="1"/>
  <c r="A66" i="68"/>
  <c r="A66" i="75" s="1"/>
  <c r="A606" i="75" s="1"/>
  <c r="A1146" i="75" s="1"/>
  <c r="A1686" i="75" s="1"/>
  <c r="A2226" i="75" s="1"/>
  <c r="A2766" i="75" s="1"/>
  <c r="A3306" i="75" s="1"/>
  <c r="A3846" i="75" s="1"/>
  <c r="A76" i="68"/>
  <c r="A76" i="75" s="1"/>
  <c r="A616" i="75" s="1"/>
  <c r="A1156" i="75" s="1"/>
  <c r="A1696" i="75" s="1"/>
  <c r="A2236" i="75" s="1"/>
  <c r="A2776" i="75" s="1"/>
  <c r="A3316" i="75" s="1"/>
  <c r="A3856" i="75" s="1"/>
  <c r="A72" i="68"/>
  <c r="A72" i="75" s="1"/>
  <c r="A612" i="75" s="1"/>
  <c r="A1152" i="75" s="1"/>
  <c r="A1692" i="75" s="1"/>
  <c r="A2232" i="75" s="1"/>
  <c r="A2772" i="75" s="1"/>
  <c r="A3312" i="75" s="1"/>
  <c r="A3852" i="75" s="1"/>
  <c r="A68" i="68"/>
  <c r="A68" i="75" s="1"/>
  <c r="A608" i="75" s="1"/>
  <c r="A1148" i="75" s="1"/>
  <c r="A1688" i="75" s="1"/>
  <c r="A2228" i="75" s="1"/>
  <c r="A2768" i="75" s="1"/>
  <c r="A3308" i="75" s="1"/>
  <c r="A3848" i="75" s="1"/>
  <c r="A64" i="68"/>
  <c r="A64" i="75" s="1"/>
  <c r="A604" i="75" s="1"/>
  <c r="A1144" i="75" s="1"/>
  <c r="A1684" i="75" s="1"/>
  <c r="A2224" i="75" s="1"/>
  <c r="A2764" i="75" s="1"/>
  <c r="A3304" i="75" s="1"/>
  <c r="A3844" i="75" s="1"/>
  <c r="A32" i="68"/>
  <c r="A32" i="75" s="1"/>
  <c r="A572" i="75" s="1"/>
  <c r="A1112" i="75" s="1"/>
  <c r="A1652" i="75" s="1"/>
  <c r="A2192" i="75" s="1"/>
  <c r="A2732" i="75" s="1"/>
  <c r="A3272" i="75" s="1"/>
  <c r="A3812" i="75" s="1"/>
  <c r="C59" i="68"/>
  <c r="C59" i="75" s="1"/>
  <c r="C55" i="68"/>
  <c r="C55" i="75" s="1"/>
  <c r="C51" i="68"/>
  <c r="C51" i="75" s="1"/>
  <c r="C47" i="68"/>
  <c r="C47" i="75" s="1"/>
  <c r="C43" i="68"/>
  <c r="C43" i="75" s="1"/>
  <c r="C39" i="68"/>
  <c r="C39" i="75" s="1"/>
  <c r="C35" i="68"/>
  <c r="C35" i="75" s="1"/>
  <c r="C84" i="68"/>
  <c r="C84" i="75" s="1"/>
  <c r="C88" i="68"/>
  <c r="C88" i="75" s="1"/>
  <c r="A86" i="68"/>
  <c r="A86" i="75" s="1"/>
  <c r="A626" i="75" s="1"/>
  <c r="A1166" i="75" s="1"/>
  <c r="A1706" i="75" s="1"/>
  <c r="A2246" i="75" s="1"/>
  <c r="A2786" i="75" s="1"/>
  <c r="A3326" i="75" s="1"/>
  <c r="A3866" i="75" s="1"/>
  <c r="E22" i="4"/>
  <c r="D31" i="67"/>
  <c r="E31" i="67" s="1"/>
  <c r="F31" i="67" s="1"/>
  <c r="G31" i="67" s="1"/>
  <c r="H31" i="67" s="1"/>
  <c r="I31" i="67" s="1"/>
  <c r="J31" i="67" s="1"/>
  <c r="D29" i="67"/>
  <c r="E29" i="67" s="1"/>
  <c r="F29" i="67" s="1"/>
  <c r="G29" i="67" s="1"/>
  <c r="H29" i="67" s="1"/>
  <c r="I29" i="67" s="1"/>
  <c r="J29" i="67" s="1"/>
  <c r="C36" i="67"/>
  <c r="D16" i="4" s="1"/>
  <c r="D24" i="4" s="1"/>
  <c r="C35" i="67"/>
  <c r="D15" i="4" s="1"/>
  <c r="D23" i="4" s="1"/>
  <c r="C2" i="67"/>
  <c r="C18" i="67" s="1"/>
  <c r="C26" i="67" s="1"/>
  <c r="C34" i="67" s="1"/>
  <c r="C628" i="75" l="1"/>
  <c r="D88" i="75"/>
  <c r="C597" i="75"/>
  <c r="D57" i="75"/>
  <c r="C4333" i="75"/>
  <c r="D3793" i="75"/>
  <c r="C4342" i="75"/>
  <c r="D3802" i="75"/>
  <c r="C4351" i="75"/>
  <c r="D3811" i="75"/>
  <c r="C4341" i="75"/>
  <c r="D3801" i="75"/>
  <c r="C4350" i="75"/>
  <c r="D3810" i="75"/>
  <c r="A860" i="75"/>
  <c r="F320" i="75"/>
  <c r="C1379" i="75"/>
  <c r="D839" i="75"/>
  <c r="C1371" i="75"/>
  <c r="D831" i="75"/>
  <c r="C1363" i="75"/>
  <c r="D823" i="75"/>
  <c r="J817" i="75"/>
  <c r="I817" i="75"/>
  <c r="A1357" i="75"/>
  <c r="C598" i="75"/>
  <c r="D58" i="75"/>
  <c r="J820" i="75"/>
  <c r="A1360" i="75"/>
  <c r="I820" i="75"/>
  <c r="J824" i="75"/>
  <c r="A1364" i="75"/>
  <c r="I824" i="75"/>
  <c r="F824" i="75"/>
  <c r="J828" i="75"/>
  <c r="A1368" i="75"/>
  <c r="I828" i="75"/>
  <c r="F828" i="75"/>
  <c r="J832" i="75"/>
  <c r="I832" i="75"/>
  <c r="A1372" i="75"/>
  <c r="F832" i="75"/>
  <c r="J838" i="75"/>
  <c r="I838" i="75"/>
  <c r="A1378" i="75"/>
  <c r="F838" i="75"/>
  <c r="C594" i="75"/>
  <c r="D54" i="75"/>
  <c r="J841" i="75"/>
  <c r="A1381" i="75"/>
  <c r="I841" i="75"/>
  <c r="F841" i="75"/>
  <c r="C4338" i="75"/>
  <c r="D3798" i="75"/>
  <c r="C4349" i="75"/>
  <c r="D3809" i="75"/>
  <c r="C4339" i="75"/>
  <c r="D3799" i="75"/>
  <c r="C4348" i="75"/>
  <c r="D3808" i="75"/>
  <c r="A854" i="75"/>
  <c r="C1380" i="75"/>
  <c r="D840" i="75"/>
  <c r="C1368" i="75"/>
  <c r="D828" i="75"/>
  <c r="C599" i="75"/>
  <c r="D59" i="75"/>
  <c r="C592" i="75"/>
  <c r="D52" i="75"/>
  <c r="C585" i="75"/>
  <c r="D45" i="75"/>
  <c r="C601" i="75"/>
  <c r="D61" i="75"/>
  <c r="F80" i="75"/>
  <c r="F84" i="75"/>
  <c r="F52" i="75"/>
  <c r="F61" i="75"/>
  <c r="F57" i="75"/>
  <c r="C590" i="75"/>
  <c r="D50" i="75"/>
  <c r="J815" i="75"/>
  <c r="I815" i="75"/>
  <c r="A1355" i="75"/>
  <c r="J827" i="75"/>
  <c r="A1367" i="75"/>
  <c r="I827" i="75"/>
  <c r="F827" i="75"/>
  <c r="C868" i="75"/>
  <c r="D328" i="75"/>
  <c r="A864" i="75"/>
  <c r="F324" i="75"/>
  <c r="C1373" i="75"/>
  <c r="D833" i="75"/>
  <c r="J814" i="75"/>
  <c r="A1354" i="75"/>
  <c r="I814" i="75"/>
  <c r="C1376" i="75"/>
  <c r="D836" i="75"/>
  <c r="C864" i="75"/>
  <c r="D324" i="75"/>
  <c r="A858" i="75"/>
  <c r="C1378" i="75"/>
  <c r="D838" i="75"/>
  <c r="C1370" i="75"/>
  <c r="D830" i="75"/>
  <c r="C1369" i="75"/>
  <c r="D829" i="75"/>
  <c r="J818" i="75"/>
  <c r="A1358" i="75"/>
  <c r="I818" i="75"/>
  <c r="J822" i="75"/>
  <c r="A1362" i="75"/>
  <c r="I822" i="75"/>
  <c r="J826" i="75"/>
  <c r="A1366" i="75"/>
  <c r="I826" i="75"/>
  <c r="F826" i="75"/>
  <c r="J830" i="75"/>
  <c r="A1370" i="75"/>
  <c r="I830" i="75"/>
  <c r="F830" i="75"/>
  <c r="J834" i="75"/>
  <c r="I834" i="75"/>
  <c r="A1374" i="75"/>
  <c r="F834" i="75"/>
  <c r="J836" i="75"/>
  <c r="I836" i="75"/>
  <c r="A1376" i="75"/>
  <c r="F836" i="75"/>
  <c r="C616" i="75"/>
  <c r="D76" i="75"/>
  <c r="C588" i="75"/>
  <c r="F588" i="75" s="1"/>
  <c r="D48" i="75"/>
  <c r="C624" i="75"/>
  <c r="D84" i="75"/>
  <c r="C587" i="75"/>
  <c r="F587" i="75" s="1"/>
  <c r="D47" i="75"/>
  <c r="C591" i="75"/>
  <c r="D51" i="75"/>
  <c r="C620" i="75"/>
  <c r="F620" i="75" s="1"/>
  <c r="D80" i="75"/>
  <c r="C596" i="75"/>
  <c r="D56" i="75"/>
  <c r="C589" i="75"/>
  <c r="D49" i="75"/>
  <c r="C4340" i="75"/>
  <c r="D3800" i="75"/>
  <c r="C4347" i="75"/>
  <c r="D3807" i="75"/>
  <c r="C4337" i="75"/>
  <c r="D3797" i="75"/>
  <c r="C4346" i="75"/>
  <c r="D3806" i="75"/>
  <c r="C4336" i="75"/>
  <c r="D3796" i="75"/>
  <c r="C860" i="75"/>
  <c r="D320" i="75"/>
  <c r="A868" i="75"/>
  <c r="F328" i="75"/>
  <c r="C1375" i="75"/>
  <c r="D835" i="75"/>
  <c r="C1367" i="75"/>
  <c r="D827" i="75"/>
  <c r="J813" i="75"/>
  <c r="A1353" i="75"/>
  <c r="I813" i="75"/>
  <c r="J821" i="75"/>
  <c r="A1361" i="75"/>
  <c r="I821" i="75"/>
  <c r="J823" i="75"/>
  <c r="A1363" i="75"/>
  <c r="I823" i="75"/>
  <c r="F823" i="75"/>
  <c r="J825" i="75"/>
  <c r="I825" i="75"/>
  <c r="A1365" i="75"/>
  <c r="F825" i="75"/>
  <c r="J829" i="75"/>
  <c r="A1369" i="75"/>
  <c r="I829" i="75"/>
  <c r="F829" i="75"/>
  <c r="J831" i="75"/>
  <c r="A1371" i="75"/>
  <c r="I831" i="75"/>
  <c r="F831" i="75"/>
  <c r="J833" i="75"/>
  <c r="A1373" i="75"/>
  <c r="I833" i="75"/>
  <c r="F833" i="75"/>
  <c r="J835" i="75"/>
  <c r="I835" i="75"/>
  <c r="A1375" i="75"/>
  <c r="F835" i="75"/>
  <c r="J837" i="75"/>
  <c r="A1377" i="75"/>
  <c r="I837" i="75"/>
  <c r="F837" i="75"/>
  <c r="J839" i="75"/>
  <c r="A1379" i="75"/>
  <c r="I839" i="75"/>
  <c r="F839" i="75"/>
  <c r="C586" i="75"/>
  <c r="D46" i="75"/>
  <c r="C4345" i="75"/>
  <c r="D3805" i="75"/>
  <c r="C4335" i="75"/>
  <c r="D3795" i="75"/>
  <c r="C4344" i="75"/>
  <c r="D3804" i="75"/>
  <c r="C4334" i="75"/>
  <c r="D3794" i="75"/>
  <c r="C4343" i="75"/>
  <c r="D3803" i="75"/>
  <c r="A862" i="75"/>
  <c r="C1372" i="75"/>
  <c r="D832" i="75"/>
  <c r="J812" i="75"/>
  <c r="A1352" i="75"/>
  <c r="I812" i="75"/>
  <c r="C583" i="75"/>
  <c r="F583" i="75" s="1"/>
  <c r="D43" i="75"/>
  <c r="C595" i="75"/>
  <c r="D55" i="75"/>
  <c r="C584" i="75"/>
  <c r="D44" i="75"/>
  <c r="C600" i="75"/>
  <c r="D60" i="75"/>
  <c r="C593" i="75"/>
  <c r="F593" i="75" s="1"/>
  <c r="D53" i="75"/>
  <c r="F43" i="75"/>
  <c r="F51" i="75"/>
  <c r="F59" i="75"/>
  <c r="F76" i="75"/>
  <c r="F60" i="75"/>
  <c r="F88" i="75"/>
  <c r="F47" i="75"/>
  <c r="F55" i="75"/>
  <c r="F45" i="75"/>
  <c r="F53" i="75"/>
  <c r="F49" i="75"/>
  <c r="J840" i="75"/>
  <c r="A1380" i="75"/>
  <c r="I840" i="75"/>
  <c r="F840" i="75"/>
  <c r="J819" i="75"/>
  <c r="A1359" i="75"/>
  <c r="I819" i="75"/>
  <c r="A856" i="75"/>
  <c r="F316" i="75"/>
  <c r="C1377" i="75"/>
  <c r="D837" i="75"/>
  <c r="C1365" i="75"/>
  <c r="D825" i="75"/>
  <c r="C856" i="75"/>
  <c r="D316" i="75"/>
  <c r="C1364" i="75"/>
  <c r="D824" i="75"/>
  <c r="A866" i="75"/>
  <c r="C1374" i="75"/>
  <c r="D834" i="75"/>
  <c r="C1366" i="75"/>
  <c r="D826" i="75"/>
  <c r="C1381" i="75"/>
  <c r="D841" i="75"/>
  <c r="J816" i="75"/>
  <c r="A1356" i="75"/>
  <c r="I816" i="75"/>
  <c r="B3653" i="75"/>
  <c r="B3704" i="75"/>
  <c r="B3533" i="75"/>
  <c r="B3553" i="75"/>
  <c r="B3652" i="75"/>
  <c r="B3747" i="75"/>
  <c r="B3536" i="75"/>
  <c r="B3564" i="75"/>
  <c r="B3690" i="75"/>
  <c r="B3706" i="75"/>
  <c r="B3535" i="75"/>
  <c r="B3559" i="75"/>
  <c r="B3650" i="75"/>
  <c r="B3737" i="75"/>
  <c r="B3530" i="75"/>
  <c r="B3554" i="75"/>
  <c r="B3649" i="75"/>
  <c r="B3744" i="75"/>
  <c r="B3529" i="75"/>
  <c r="B3628" i="75"/>
  <c r="B3648" i="75"/>
  <c r="B3743" i="75"/>
  <c r="B3532" i="75"/>
  <c r="B3560" i="75"/>
  <c r="B3686" i="75"/>
  <c r="B3746" i="75"/>
  <c r="B3531" i="75"/>
  <c r="B3555" i="75"/>
  <c r="B3646" i="75"/>
  <c r="B3733" i="75"/>
  <c r="B3526" i="75"/>
  <c r="B3629" i="75"/>
  <c r="B3645" i="75"/>
  <c r="B3740" i="75"/>
  <c r="B3525" i="75"/>
  <c r="B3624" i="75"/>
  <c r="B3644" i="75"/>
  <c r="B3739" i="75"/>
  <c r="B3528" i="75"/>
  <c r="B3556" i="75"/>
  <c r="B3682" i="75"/>
  <c r="B3742" i="75"/>
  <c r="B3527" i="75"/>
  <c r="B3630" i="75"/>
  <c r="B3689" i="75"/>
  <c r="B3721" i="75"/>
  <c r="B3538" i="75"/>
  <c r="B3625" i="75"/>
  <c r="B3688" i="75"/>
  <c r="B3736" i="75"/>
  <c r="B3524" i="75"/>
  <c r="B3620" i="75"/>
  <c r="B3691" i="75"/>
  <c r="B3735" i="75"/>
  <c r="B3540" i="75"/>
  <c r="B3631" i="75"/>
  <c r="B3678" i="75"/>
  <c r="B3738" i="75"/>
  <c r="B3539" i="75"/>
  <c r="B3626" i="75"/>
  <c r="B3685" i="75"/>
  <c r="B3748" i="75"/>
  <c r="B3593" i="75"/>
  <c r="B3621" i="75"/>
  <c r="B3684" i="75"/>
  <c r="B3720" i="75"/>
  <c r="B3523" i="75"/>
  <c r="B3616" i="75"/>
  <c r="B3687" i="75"/>
  <c r="B3719" i="75"/>
  <c r="B3595" i="75"/>
  <c r="B3627" i="75"/>
  <c r="B3674" i="75"/>
  <c r="B3734" i="75"/>
  <c r="B3594" i="75"/>
  <c r="B3622" i="75"/>
  <c r="B3681" i="75"/>
  <c r="B3769" i="75"/>
  <c r="B3589" i="75"/>
  <c r="B3617" i="75"/>
  <c r="B3680" i="75"/>
  <c r="B3751" i="75"/>
  <c r="B3541" i="75"/>
  <c r="B3600" i="75"/>
  <c r="B3683" i="75"/>
  <c r="B3750" i="75"/>
  <c r="B3591" i="75"/>
  <c r="B3623" i="75"/>
  <c r="B3717" i="75"/>
  <c r="B3749" i="75"/>
  <c r="B3590" i="75"/>
  <c r="B3618" i="75"/>
  <c r="B3677" i="75"/>
  <c r="B3765" i="75"/>
  <c r="B3585" i="75"/>
  <c r="B3613" i="75"/>
  <c r="B3676" i="75"/>
  <c r="B3772" i="75"/>
  <c r="B3596" i="75"/>
  <c r="B3659" i="75"/>
  <c r="B3679" i="75"/>
  <c r="B3771" i="75"/>
  <c r="B3587" i="75"/>
  <c r="B3619" i="75"/>
  <c r="B3713" i="75"/>
  <c r="B3770" i="75"/>
  <c r="B3586" i="75"/>
  <c r="B3614" i="75"/>
  <c r="B3673" i="75"/>
  <c r="B3778" i="75"/>
  <c r="B3569" i="75"/>
  <c r="B3601" i="75"/>
  <c r="B3715" i="75"/>
  <c r="B3768" i="75"/>
  <c r="B3592" i="75"/>
  <c r="B3655" i="75"/>
  <c r="B3675" i="75"/>
  <c r="B3767" i="75"/>
  <c r="B3583" i="75"/>
  <c r="B3615" i="75"/>
  <c r="B3709" i="75"/>
  <c r="B3766" i="75"/>
  <c r="B3570" i="75"/>
  <c r="B3598" i="75"/>
  <c r="B3716" i="75"/>
  <c r="B3774" i="75"/>
  <c r="B3565" i="75"/>
  <c r="B3597" i="75"/>
  <c r="B3711" i="75"/>
  <c r="B3764" i="75"/>
  <c r="B3588" i="75"/>
  <c r="B3651" i="75"/>
  <c r="B3718" i="75"/>
  <c r="B3763" i="75"/>
  <c r="B3571" i="75"/>
  <c r="B3599" i="75"/>
  <c r="B3705" i="75"/>
  <c r="B3775" i="75"/>
  <c r="B3566" i="75"/>
  <c r="B3661" i="75"/>
  <c r="B3712" i="75"/>
  <c r="B3779" i="75"/>
  <c r="B3561" i="75"/>
  <c r="B3660" i="75"/>
  <c r="B3707" i="75"/>
  <c r="B3777" i="75"/>
  <c r="B3584" i="75"/>
  <c r="B3647" i="75"/>
  <c r="B3714" i="75"/>
  <c r="B3776" i="75"/>
  <c r="B3567" i="75"/>
  <c r="B3658" i="75"/>
  <c r="B3745" i="75"/>
  <c r="B3780" i="75"/>
  <c r="B3562" i="75"/>
  <c r="B3657" i="75"/>
  <c r="B3708" i="75"/>
  <c r="B3537" i="75"/>
  <c r="B3557" i="75"/>
  <c r="B3656" i="75"/>
  <c r="B3703" i="75"/>
  <c r="B3773" i="75"/>
  <c r="B3568" i="75"/>
  <c r="B3643" i="75"/>
  <c r="B3710" i="75"/>
  <c r="B3781" i="75"/>
  <c r="B3563" i="75"/>
  <c r="B3654" i="75"/>
  <c r="B3741" i="75"/>
  <c r="B3534" i="75"/>
  <c r="B3558" i="75"/>
  <c r="B1815" i="75"/>
  <c r="B1861" i="75"/>
  <c r="B1845" i="75"/>
  <c r="B1874" i="75"/>
  <c r="B1817" i="75"/>
  <c r="B1831" i="75"/>
  <c r="B1848" i="75"/>
  <c r="B1881" i="75"/>
  <c r="B1827" i="75"/>
  <c r="B1855" i="75"/>
  <c r="B1888" i="75"/>
  <c r="B1816" i="75"/>
  <c r="B1854" i="75"/>
  <c r="B1883" i="75"/>
  <c r="B1245" i="75"/>
  <c r="B1253" i="75"/>
  <c r="B1261" i="75"/>
  <c r="B1220" i="75"/>
  <c r="B1228" i="75"/>
  <c r="B1188" i="75"/>
  <c r="B1196" i="75"/>
  <c r="B1166" i="75"/>
  <c r="B1155" i="75"/>
  <c r="B1123" i="75"/>
  <c r="B1131" i="75"/>
  <c r="F591" i="75"/>
  <c r="B1139" i="75"/>
  <c r="F599" i="75"/>
  <c r="B1221" i="75"/>
  <c r="B1156" i="75"/>
  <c r="F616" i="75"/>
  <c r="B1140" i="75"/>
  <c r="F600" i="75"/>
  <c r="B1096" i="75"/>
  <c r="F556" i="75"/>
  <c r="B1100" i="75"/>
  <c r="F560" i="75"/>
  <c r="B1104" i="75"/>
  <c r="F564" i="75"/>
  <c r="B1108" i="75"/>
  <c r="F568" i="75"/>
  <c r="B1818" i="75"/>
  <c r="B1857" i="75"/>
  <c r="B1886" i="75"/>
  <c r="B1891" i="75"/>
  <c r="B1813" i="75"/>
  <c r="B1860" i="75"/>
  <c r="B1844" i="75"/>
  <c r="B1877" i="75"/>
  <c r="B1823" i="75"/>
  <c r="B1851" i="75"/>
  <c r="B1884" i="75"/>
  <c r="B1826" i="75"/>
  <c r="B1850" i="75"/>
  <c r="B1879" i="75"/>
  <c r="B1247" i="75"/>
  <c r="B1255" i="75"/>
  <c r="B1214" i="75"/>
  <c r="B1222" i="75"/>
  <c r="B1230" i="75"/>
  <c r="B1190" i="75"/>
  <c r="B1198" i="75"/>
  <c r="B1168" i="75"/>
  <c r="F628" i="75"/>
  <c r="B1153" i="75"/>
  <c r="B1161" i="75"/>
  <c r="B1127" i="75"/>
  <c r="B1135" i="75"/>
  <c r="F595" i="75"/>
  <c r="B1125" i="75"/>
  <c r="F585" i="75"/>
  <c r="B1133" i="75"/>
  <c r="B1093" i="75"/>
  <c r="F553" i="75"/>
  <c r="B1097" i="75"/>
  <c r="F557" i="75"/>
  <c r="B1101" i="75"/>
  <c r="F561" i="75"/>
  <c r="B1107" i="75"/>
  <c r="F567" i="75"/>
  <c r="B1258" i="75"/>
  <c r="B1229" i="75"/>
  <c r="B1201" i="75"/>
  <c r="B1129" i="75"/>
  <c r="F589" i="75"/>
  <c r="B1244" i="75"/>
  <c r="B1252" i="75"/>
  <c r="B1260" i="75"/>
  <c r="B1219" i="75"/>
  <c r="B1227" i="75"/>
  <c r="B1183" i="75"/>
  <c r="B1191" i="75"/>
  <c r="B1199" i="75"/>
  <c r="B1165" i="75"/>
  <c r="B1158" i="75"/>
  <c r="B1110" i="75"/>
  <c r="F570" i="75"/>
  <c r="B1109" i="75"/>
  <c r="F569" i="75"/>
  <c r="B1213" i="75"/>
  <c r="B1185" i="75"/>
  <c r="B1167" i="75"/>
  <c r="B1134" i="75"/>
  <c r="F594" i="75"/>
  <c r="B1820" i="75"/>
  <c r="B1829" i="75"/>
  <c r="B1853" i="75"/>
  <c r="B1882" i="75"/>
  <c r="B1814" i="75"/>
  <c r="B1828" i="75"/>
  <c r="B1856" i="75"/>
  <c r="B1889" i="75"/>
  <c r="B1873" i="75"/>
  <c r="B1830" i="75"/>
  <c r="B1847" i="75"/>
  <c r="B1880" i="75"/>
  <c r="B1822" i="75"/>
  <c r="B1846" i="75"/>
  <c r="B1875" i="75"/>
  <c r="B1249" i="75"/>
  <c r="B1257" i="75"/>
  <c r="B1216" i="75"/>
  <c r="B1224" i="75"/>
  <c r="B1184" i="75"/>
  <c r="B1192" i="75"/>
  <c r="B1200" i="75"/>
  <c r="B1170" i="75"/>
  <c r="B1159" i="75"/>
  <c r="B1128" i="75"/>
  <c r="B1136" i="75"/>
  <c r="F596" i="75"/>
  <c r="B1254" i="75"/>
  <c r="B1193" i="75"/>
  <c r="B1160" i="75"/>
  <c r="B1094" i="75"/>
  <c r="F554" i="75"/>
  <c r="B1098" i="75"/>
  <c r="F558" i="75"/>
  <c r="B1102" i="75"/>
  <c r="F562" i="75"/>
  <c r="B1106" i="75"/>
  <c r="F566" i="75"/>
  <c r="B1819" i="75"/>
  <c r="B1825" i="75"/>
  <c r="B1849" i="75"/>
  <c r="B1878" i="75"/>
  <c r="B1821" i="75"/>
  <c r="B1824" i="75"/>
  <c r="B1852" i="75"/>
  <c r="B1885" i="75"/>
  <c r="B1890" i="75"/>
  <c r="B1859" i="75"/>
  <c r="B1843" i="75"/>
  <c r="B1876" i="75"/>
  <c r="B1858" i="75"/>
  <c r="B1887" i="75"/>
  <c r="B1243" i="75"/>
  <c r="B1251" i="75"/>
  <c r="B1259" i="75"/>
  <c r="B1218" i="75"/>
  <c r="B1226" i="75"/>
  <c r="B1186" i="75"/>
  <c r="B1194" i="75"/>
  <c r="B1171" i="75"/>
  <c r="B1164" i="75"/>
  <c r="F624" i="75"/>
  <c r="B1157" i="75"/>
  <c r="B1124" i="75"/>
  <c r="F584" i="75"/>
  <c r="B1132" i="75"/>
  <c r="F592" i="75"/>
  <c r="B1141" i="75"/>
  <c r="F601" i="75"/>
  <c r="B1130" i="75"/>
  <c r="F590" i="75"/>
  <c r="B1138" i="75"/>
  <c r="F598" i="75"/>
  <c r="B1095" i="75"/>
  <c r="F555" i="75"/>
  <c r="B1099" i="75"/>
  <c r="F559" i="75"/>
  <c r="B1103" i="75"/>
  <c r="F563" i="75"/>
  <c r="B1246" i="75"/>
  <c r="B1217" i="75"/>
  <c r="B1189" i="75"/>
  <c r="B1163" i="75"/>
  <c r="B1137" i="75"/>
  <c r="F597" i="75"/>
  <c r="B1248" i="75"/>
  <c r="B1256" i="75"/>
  <c r="B1215" i="75"/>
  <c r="B1223" i="75"/>
  <c r="B1231" i="75"/>
  <c r="B1187" i="75"/>
  <c r="B1195" i="75"/>
  <c r="B1169" i="75"/>
  <c r="B1154" i="75"/>
  <c r="B1162" i="75"/>
  <c r="B1105" i="75"/>
  <c r="F565" i="75"/>
  <c r="B1250" i="75"/>
  <c r="B1225" i="75"/>
  <c r="B1197" i="75"/>
  <c r="B1126" i="75"/>
  <c r="F586" i="75"/>
  <c r="B1111" i="75"/>
  <c r="F571" i="75"/>
  <c r="C575" i="75"/>
  <c r="D35" i="75"/>
  <c r="F35" i="75"/>
  <c r="C612" i="75"/>
  <c r="D72" i="75"/>
  <c r="F72" i="75"/>
  <c r="C580" i="75"/>
  <c r="D40" i="75"/>
  <c r="F40" i="75"/>
  <c r="C573" i="75"/>
  <c r="D33" i="75"/>
  <c r="F33" i="75"/>
  <c r="C302" i="68"/>
  <c r="C302" i="75" s="1"/>
  <c r="C32" i="75"/>
  <c r="C817" i="75"/>
  <c r="D277" i="75"/>
  <c r="F277" i="75"/>
  <c r="C550" i="75"/>
  <c r="D10" i="75"/>
  <c r="F10" i="75"/>
  <c r="C542" i="75"/>
  <c r="D2" i="75"/>
  <c r="F2" i="75"/>
  <c r="C819" i="75"/>
  <c r="D279" i="75"/>
  <c r="F279" i="75"/>
  <c r="C548" i="75"/>
  <c r="D8" i="75"/>
  <c r="F8" i="75"/>
  <c r="C604" i="75"/>
  <c r="D64" i="75"/>
  <c r="F64" i="75"/>
  <c r="C579" i="75"/>
  <c r="D39" i="75"/>
  <c r="F39" i="75"/>
  <c r="C577" i="75"/>
  <c r="D37" i="75"/>
  <c r="F37" i="75"/>
  <c r="C551" i="75"/>
  <c r="D11" i="75"/>
  <c r="F11" i="75"/>
  <c r="C543" i="75"/>
  <c r="D3" i="75"/>
  <c r="F3" i="75"/>
  <c r="C820" i="75"/>
  <c r="D280" i="75"/>
  <c r="F280" i="75"/>
  <c r="C812" i="75"/>
  <c r="D272" i="75"/>
  <c r="F272" i="75"/>
  <c r="C545" i="75"/>
  <c r="D5" i="75"/>
  <c r="F5" i="75"/>
  <c r="C312" i="68"/>
  <c r="C312" i="75" s="1"/>
  <c r="C42" i="75"/>
  <c r="C818" i="75"/>
  <c r="D278" i="75"/>
  <c r="F278" i="75"/>
  <c r="C608" i="75"/>
  <c r="D68" i="75"/>
  <c r="F68" i="75"/>
  <c r="C602" i="75"/>
  <c r="D62" i="75"/>
  <c r="C581" i="75"/>
  <c r="D41" i="75"/>
  <c r="F41" i="75"/>
  <c r="C821" i="75"/>
  <c r="D281" i="75"/>
  <c r="F281" i="75"/>
  <c r="C813" i="75"/>
  <c r="D273" i="75"/>
  <c r="F273" i="75"/>
  <c r="C546" i="75"/>
  <c r="D6" i="75"/>
  <c r="F6" i="75"/>
  <c r="C308" i="68"/>
  <c r="C308" i="75" s="1"/>
  <c r="C38" i="75"/>
  <c r="C815" i="75"/>
  <c r="D275" i="75"/>
  <c r="F275" i="75"/>
  <c r="C552" i="75"/>
  <c r="D12" i="75"/>
  <c r="F12" i="75"/>
  <c r="C544" i="75"/>
  <c r="D4" i="75"/>
  <c r="F4" i="75"/>
  <c r="C576" i="75"/>
  <c r="D36" i="75"/>
  <c r="F36" i="75"/>
  <c r="C547" i="75"/>
  <c r="D7" i="75"/>
  <c r="F7" i="75"/>
  <c r="C304" i="68"/>
  <c r="C304" i="75" s="1"/>
  <c r="C34" i="75"/>
  <c r="C816" i="75"/>
  <c r="D276" i="75"/>
  <c r="F276" i="75"/>
  <c r="C549" i="75"/>
  <c r="D9" i="75"/>
  <c r="F9" i="75"/>
  <c r="C822" i="75"/>
  <c r="D282" i="75"/>
  <c r="F282" i="75"/>
  <c r="C814" i="75"/>
  <c r="D274" i="75"/>
  <c r="F274" i="75"/>
  <c r="A4623" i="75"/>
  <c r="A4408" i="75"/>
  <c r="A4331" i="75"/>
  <c r="J4331" i="75" s="1"/>
  <c r="I3791" i="75"/>
  <c r="A4626" i="75"/>
  <c r="A4335" i="75"/>
  <c r="J4335" i="75" s="1"/>
  <c r="I3795" i="75"/>
  <c r="A4365" i="75"/>
  <c r="A4363" i="75"/>
  <c r="A4340" i="75"/>
  <c r="J4340" i="75" s="1"/>
  <c r="I3800" i="75"/>
  <c r="A4356" i="75"/>
  <c r="A4323" i="75"/>
  <c r="J4323" i="75" s="1"/>
  <c r="I3783" i="75"/>
  <c r="A4376" i="75"/>
  <c r="A4339" i="75"/>
  <c r="J4339" i="75" s="1"/>
  <c r="I3799" i="75"/>
  <c r="A4336" i="75"/>
  <c r="J4336" i="75" s="1"/>
  <c r="I3796" i="75"/>
  <c r="A4369" i="75"/>
  <c r="A4386" i="75"/>
  <c r="A4402" i="75"/>
  <c r="A4406" i="75"/>
  <c r="A4332" i="75"/>
  <c r="J4332" i="75" s="1"/>
  <c r="I3792" i="75"/>
  <c r="A4362" i="75"/>
  <c r="A4632" i="75"/>
  <c r="A4322" i="75"/>
  <c r="J4322" i="75" s="1"/>
  <c r="I3782" i="75"/>
  <c r="A4400" i="75"/>
  <c r="A4354" i="75"/>
  <c r="A4364" i="75"/>
  <c r="A4629" i="75"/>
  <c r="A4630" i="75"/>
  <c r="A4371" i="75"/>
  <c r="A4353" i="75"/>
  <c r="A4367" i="75"/>
  <c r="A4370" i="75"/>
  <c r="A4350" i="75"/>
  <c r="J4350" i="75" s="1"/>
  <c r="I3810" i="75"/>
  <c r="A4366" i="75"/>
  <c r="A4378" i="75"/>
  <c r="A4351" i="75"/>
  <c r="J4351" i="75" s="1"/>
  <c r="I3811" i="75"/>
  <c r="A4384" i="75"/>
  <c r="A4398" i="75"/>
  <c r="A4343" i="75"/>
  <c r="J4343" i="75" s="1"/>
  <c r="I3803" i="75"/>
  <c r="A4334" i="75"/>
  <c r="J4334" i="75" s="1"/>
  <c r="I3794" i="75"/>
  <c r="A4375" i="75"/>
  <c r="A4347" i="75"/>
  <c r="J4347" i="75" s="1"/>
  <c r="I3807" i="75"/>
  <c r="A4355" i="75"/>
  <c r="A4352" i="75"/>
  <c r="A4344" i="75"/>
  <c r="J4344" i="75" s="1"/>
  <c r="I3804" i="75"/>
  <c r="A4359" i="75"/>
  <c r="A4346" i="75"/>
  <c r="J4346" i="75" s="1"/>
  <c r="I3806" i="75"/>
  <c r="A4337" i="75"/>
  <c r="J4337" i="75" s="1"/>
  <c r="I3797" i="75"/>
  <c r="A4368" i="75"/>
  <c r="A4372" i="75"/>
  <c r="A4341" i="75"/>
  <c r="J4341" i="75" s="1"/>
  <c r="I3801" i="75"/>
  <c r="A4379" i="75"/>
  <c r="A4373" i="75"/>
  <c r="A4338" i="75"/>
  <c r="J4338" i="75" s="1"/>
  <c r="I3798" i="75"/>
  <c r="A4349" i="75"/>
  <c r="J4349" i="75" s="1"/>
  <c r="I3809" i="75"/>
  <c r="A4628" i="75"/>
  <c r="A4326" i="75"/>
  <c r="J4326" i="75" s="1"/>
  <c r="I3786" i="75"/>
  <c r="A4624" i="75"/>
  <c r="A4324" i="75"/>
  <c r="J4324" i="75" s="1"/>
  <c r="I3784" i="75"/>
  <c r="A4394" i="75"/>
  <c r="A4388" i="75"/>
  <c r="A4342" i="75"/>
  <c r="J4342" i="75" s="1"/>
  <c r="I3802" i="75"/>
  <c r="A4329" i="75"/>
  <c r="J4329" i="75" s="1"/>
  <c r="I3789" i="75"/>
  <c r="A4380" i="75"/>
  <c r="A4348" i="75"/>
  <c r="J4348" i="75" s="1"/>
  <c r="I3808" i="75"/>
  <c r="A4654" i="75"/>
  <c r="A4390" i="75"/>
  <c r="A4358" i="75"/>
  <c r="A4392" i="75"/>
  <c r="A4377" i="75"/>
  <c r="A4360" i="75"/>
  <c r="A4396" i="75"/>
  <c r="A4374" i="75"/>
  <c r="A4404" i="75"/>
  <c r="A4327" i="75"/>
  <c r="J4327" i="75" s="1"/>
  <c r="I3787" i="75"/>
  <c r="A4328" i="75"/>
  <c r="J4328" i="75" s="1"/>
  <c r="I3788" i="75"/>
  <c r="A4357" i="75"/>
  <c r="A4333" i="75"/>
  <c r="J4333" i="75" s="1"/>
  <c r="I3793" i="75"/>
  <c r="A4325" i="75"/>
  <c r="J4325" i="75" s="1"/>
  <c r="I3785" i="75"/>
  <c r="A4381" i="75"/>
  <c r="A4345" i="75"/>
  <c r="J4345" i="75" s="1"/>
  <c r="I3805" i="75"/>
  <c r="A4330" i="75"/>
  <c r="J4330" i="75" s="1"/>
  <c r="I3790" i="75"/>
  <c r="A4361" i="75"/>
  <c r="C309" i="68"/>
  <c r="C309" i="75" s="1"/>
  <c r="C69" i="68"/>
  <c r="C69" i="75" s="1"/>
  <c r="A338" i="68"/>
  <c r="A338" i="75" s="1"/>
  <c r="A878" i="75" s="1"/>
  <c r="A1418" i="75" s="1"/>
  <c r="A1958" i="75" s="1"/>
  <c r="A2498" i="75" s="1"/>
  <c r="A3038" i="75" s="1"/>
  <c r="A3578" i="75" s="1"/>
  <c r="A4118" i="75" s="1"/>
  <c r="A4658" i="75" s="1"/>
  <c r="A98" i="68"/>
  <c r="A98" i="75" s="1"/>
  <c r="A638" i="75" s="1"/>
  <c r="A1178" i="75" s="1"/>
  <c r="A1718" i="75" s="1"/>
  <c r="A2258" i="75" s="1"/>
  <c r="A2798" i="75" s="1"/>
  <c r="A3338" i="75" s="1"/>
  <c r="A3878" i="75" s="1"/>
  <c r="A4418" i="75" s="1"/>
  <c r="A352" i="68"/>
  <c r="A352" i="75" s="1"/>
  <c r="A112" i="68"/>
  <c r="A112" i="75" s="1"/>
  <c r="C330" i="68"/>
  <c r="C330" i="75" s="1"/>
  <c r="C90" i="68"/>
  <c r="C90" i="75" s="1"/>
  <c r="A317" i="68"/>
  <c r="A317" i="75" s="1"/>
  <c r="A77" i="68"/>
  <c r="A77" i="75" s="1"/>
  <c r="A330" i="68"/>
  <c r="A330" i="75" s="1"/>
  <c r="A90" i="68"/>
  <c r="A90" i="75" s="1"/>
  <c r="C307" i="68"/>
  <c r="C307" i="75" s="1"/>
  <c r="C67" i="68"/>
  <c r="C67" i="75" s="1"/>
  <c r="C323" i="68"/>
  <c r="C323" i="75" s="1"/>
  <c r="C83" i="68"/>
  <c r="C83" i="75" s="1"/>
  <c r="C358" i="68"/>
  <c r="C358" i="75" s="1"/>
  <c r="C118" i="68"/>
  <c r="C118" i="75" s="1"/>
  <c r="C313" i="68"/>
  <c r="C313" i="75" s="1"/>
  <c r="C73" i="68"/>
  <c r="C73" i="75" s="1"/>
  <c r="C329" i="68"/>
  <c r="C329" i="75" s="1"/>
  <c r="C89" i="68"/>
  <c r="C89" i="75" s="1"/>
  <c r="A342" i="68"/>
  <c r="A342" i="75" s="1"/>
  <c r="A882" i="75" s="1"/>
  <c r="A1422" i="75" s="1"/>
  <c r="A1962" i="75" s="1"/>
  <c r="A2502" i="75" s="1"/>
  <c r="A3042" i="75" s="1"/>
  <c r="A3582" i="75" s="1"/>
  <c r="A4122" i="75" s="1"/>
  <c r="A4662" i="75" s="1"/>
  <c r="A102" i="68"/>
  <c r="A102" i="75" s="1"/>
  <c r="A642" i="75" s="1"/>
  <c r="A1182" i="75" s="1"/>
  <c r="A1722" i="75" s="1"/>
  <c r="A2262" i="75" s="1"/>
  <c r="A2802" i="75" s="1"/>
  <c r="A3342" i="75" s="1"/>
  <c r="A3882" i="75" s="1"/>
  <c r="A4422" i="75" s="1"/>
  <c r="C338" i="68"/>
  <c r="C338" i="75" s="1"/>
  <c r="C98" i="68"/>
  <c r="C98" i="75" s="1"/>
  <c r="C346" i="68"/>
  <c r="C346" i="75" s="1"/>
  <c r="C106" i="68"/>
  <c r="C106" i="75" s="1"/>
  <c r="C332" i="68"/>
  <c r="C332" i="75" s="1"/>
  <c r="C92" i="68"/>
  <c r="C92" i="75" s="1"/>
  <c r="C318" i="68"/>
  <c r="C318" i="75" s="1"/>
  <c r="C78" i="68"/>
  <c r="C78" i="75" s="1"/>
  <c r="F78" i="75" s="1"/>
  <c r="A303" i="68"/>
  <c r="A303" i="75" s="1"/>
  <c r="A843" i="75" s="1"/>
  <c r="A1383" i="75" s="1"/>
  <c r="A1923" i="75" s="1"/>
  <c r="A2463" i="75" s="1"/>
  <c r="A3003" i="75" s="1"/>
  <c r="A3543" i="75" s="1"/>
  <c r="A4083" i="75" s="1"/>
  <c r="A63" i="68"/>
  <c r="A63" i="75" s="1"/>
  <c r="A603" i="75" s="1"/>
  <c r="A1143" i="75" s="1"/>
  <c r="A1683" i="75" s="1"/>
  <c r="A2223" i="75" s="1"/>
  <c r="A2763" i="75" s="1"/>
  <c r="A3303" i="75" s="1"/>
  <c r="A3843" i="75" s="1"/>
  <c r="A4383" i="75" s="1"/>
  <c r="A311" i="68"/>
  <c r="A311" i="75" s="1"/>
  <c r="A851" i="75" s="1"/>
  <c r="A1391" i="75" s="1"/>
  <c r="A1931" i="75" s="1"/>
  <c r="A2471" i="75" s="1"/>
  <c r="A3011" i="75" s="1"/>
  <c r="A3551" i="75" s="1"/>
  <c r="A4091" i="75" s="1"/>
  <c r="A4631" i="75" s="1"/>
  <c r="A71" i="68"/>
  <c r="A71" i="75" s="1"/>
  <c r="A611" i="75" s="1"/>
  <c r="A1151" i="75" s="1"/>
  <c r="A1691" i="75" s="1"/>
  <c r="A2231" i="75" s="1"/>
  <c r="A2771" i="75" s="1"/>
  <c r="A3311" i="75" s="1"/>
  <c r="A3851" i="75" s="1"/>
  <c r="A4391" i="75" s="1"/>
  <c r="A319" i="68"/>
  <c r="A319" i="75" s="1"/>
  <c r="A79" i="68"/>
  <c r="A79" i="75" s="1"/>
  <c r="A327" i="68"/>
  <c r="A327" i="75" s="1"/>
  <c r="A87" i="68"/>
  <c r="A87" i="75" s="1"/>
  <c r="A358" i="68"/>
  <c r="A358" i="75" s="1"/>
  <c r="A118" i="68"/>
  <c r="A118" i="75" s="1"/>
  <c r="C311" i="68"/>
  <c r="C311" i="75" s="1"/>
  <c r="C71" i="68"/>
  <c r="C71" i="75" s="1"/>
  <c r="C327" i="68"/>
  <c r="C327" i="75" s="1"/>
  <c r="C87" i="68"/>
  <c r="C87" i="75" s="1"/>
  <c r="A336" i="68"/>
  <c r="A336" i="75" s="1"/>
  <c r="A876" i="75" s="1"/>
  <c r="A1416" i="75" s="1"/>
  <c r="A1956" i="75" s="1"/>
  <c r="A2496" i="75" s="1"/>
  <c r="A3036" i="75" s="1"/>
  <c r="A3576" i="75" s="1"/>
  <c r="A4116" i="75" s="1"/>
  <c r="A4656" i="75" s="1"/>
  <c r="A96" i="68"/>
  <c r="A96" i="75" s="1"/>
  <c r="A636" i="75" s="1"/>
  <c r="A1176" i="75" s="1"/>
  <c r="A1716" i="75" s="1"/>
  <c r="A2256" i="75" s="1"/>
  <c r="A2796" i="75" s="1"/>
  <c r="A3336" i="75" s="1"/>
  <c r="A3876" i="75" s="1"/>
  <c r="A4416" i="75" s="1"/>
  <c r="A309" i="68"/>
  <c r="A309" i="75" s="1"/>
  <c r="A849" i="75" s="1"/>
  <c r="A1389" i="75" s="1"/>
  <c r="A1929" i="75" s="1"/>
  <c r="A2469" i="75" s="1"/>
  <c r="A3009" i="75" s="1"/>
  <c r="A3549" i="75" s="1"/>
  <c r="A4089" i="75" s="1"/>
  <c r="A69" i="68"/>
  <c r="A69" i="75" s="1"/>
  <c r="A609" i="75" s="1"/>
  <c r="A1149" i="75" s="1"/>
  <c r="A1689" i="75" s="1"/>
  <c r="A2229" i="75" s="1"/>
  <c r="A2769" i="75" s="1"/>
  <c r="A3309" i="75" s="1"/>
  <c r="A3849" i="75" s="1"/>
  <c r="A4389" i="75" s="1"/>
  <c r="C317" i="68"/>
  <c r="C317" i="75" s="1"/>
  <c r="C77" i="68"/>
  <c r="C77" i="75" s="1"/>
  <c r="A346" i="68"/>
  <c r="A346" i="75" s="1"/>
  <c r="A106" i="68"/>
  <c r="A106" i="75" s="1"/>
  <c r="A348" i="68"/>
  <c r="A348" i="75" s="1"/>
  <c r="A108" i="68"/>
  <c r="A108" i="75" s="1"/>
  <c r="C306" i="68"/>
  <c r="C306" i="75" s="1"/>
  <c r="C66" i="68"/>
  <c r="C66" i="75" s="1"/>
  <c r="C322" i="68"/>
  <c r="C322" i="75" s="1"/>
  <c r="F322" i="75" s="1"/>
  <c r="C82" i="68"/>
  <c r="C82" i="75" s="1"/>
  <c r="A305" i="68"/>
  <c r="A305" i="75" s="1"/>
  <c r="A845" i="75" s="1"/>
  <c r="A1385" i="75" s="1"/>
  <c r="A1925" i="75" s="1"/>
  <c r="A2465" i="75" s="1"/>
  <c r="A3005" i="75" s="1"/>
  <c r="A3545" i="75" s="1"/>
  <c r="A4085" i="75" s="1"/>
  <c r="A4625" i="75" s="1"/>
  <c r="A65" i="68"/>
  <c r="A65" i="75" s="1"/>
  <c r="A605" i="75" s="1"/>
  <c r="A1145" i="75" s="1"/>
  <c r="A1685" i="75" s="1"/>
  <c r="A2225" i="75" s="1"/>
  <c r="A2765" i="75" s="1"/>
  <c r="A3305" i="75" s="1"/>
  <c r="A3845" i="75" s="1"/>
  <c r="A4385" i="75" s="1"/>
  <c r="A313" i="68"/>
  <c r="A313" i="75" s="1"/>
  <c r="A73" i="68"/>
  <c r="A73" i="75" s="1"/>
  <c r="A321" i="68"/>
  <c r="A321" i="75" s="1"/>
  <c r="A81" i="68"/>
  <c r="A81" i="75" s="1"/>
  <c r="A329" i="68"/>
  <c r="A329" i="75" s="1"/>
  <c r="A89" i="68"/>
  <c r="A89" i="75" s="1"/>
  <c r="A354" i="68"/>
  <c r="A354" i="75" s="1"/>
  <c r="A114" i="68"/>
  <c r="A114" i="75" s="1"/>
  <c r="C315" i="68"/>
  <c r="C315" i="75" s="1"/>
  <c r="C75" i="68"/>
  <c r="C75" i="75" s="1"/>
  <c r="C331" i="68"/>
  <c r="C331" i="75" s="1"/>
  <c r="C91" i="68"/>
  <c r="C91" i="75" s="1"/>
  <c r="A356" i="68"/>
  <c r="A356" i="75" s="1"/>
  <c r="A116" i="68"/>
  <c r="A116" i="75" s="1"/>
  <c r="C325" i="68"/>
  <c r="C325" i="75" s="1"/>
  <c r="C85" i="68"/>
  <c r="C85" i="75" s="1"/>
  <c r="A344" i="68"/>
  <c r="A344" i="75" s="1"/>
  <c r="A104" i="68"/>
  <c r="A104" i="75" s="1"/>
  <c r="C314" i="68"/>
  <c r="C314" i="75" s="1"/>
  <c r="C74" i="68"/>
  <c r="C74" i="75" s="1"/>
  <c r="F74" i="75" s="1"/>
  <c r="A325" i="68"/>
  <c r="A325" i="75" s="1"/>
  <c r="A85" i="68"/>
  <c r="A85" i="75" s="1"/>
  <c r="C354" i="68"/>
  <c r="C354" i="75" s="1"/>
  <c r="C114" i="68"/>
  <c r="C114" i="75" s="1"/>
  <c r="A302" i="68"/>
  <c r="A302" i="75" s="1"/>
  <c r="A842" i="75" s="1"/>
  <c r="A1382" i="75" s="1"/>
  <c r="A1922" i="75" s="1"/>
  <c r="A2462" i="75" s="1"/>
  <c r="A3002" i="75" s="1"/>
  <c r="A3542" i="75" s="1"/>
  <c r="A4082" i="75" s="1"/>
  <c r="A4622" i="75" s="1"/>
  <c r="A62" i="68"/>
  <c r="A62" i="75" s="1"/>
  <c r="A602" i="75" s="1"/>
  <c r="A1142" i="75" s="1"/>
  <c r="A1682" i="75" s="1"/>
  <c r="A2222" i="75" s="1"/>
  <c r="A2762" i="75" s="1"/>
  <c r="A3302" i="75" s="1"/>
  <c r="A3842" i="75" s="1"/>
  <c r="A4382" i="75" s="1"/>
  <c r="A340" i="68"/>
  <c r="A340" i="75" s="1"/>
  <c r="A880" i="75" s="1"/>
  <c r="A1420" i="75" s="1"/>
  <c r="A1960" i="75" s="1"/>
  <c r="A2500" i="75" s="1"/>
  <c r="A3040" i="75" s="1"/>
  <c r="A3580" i="75" s="1"/>
  <c r="A4120" i="75" s="1"/>
  <c r="A4660" i="75" s="1"/>
  <c r="A100" i="68"/>
  <c r="A100" i="75" s="1"/>
  <c r="A640" i="75" s="1"/>
  <c r="A1180" i="75" s="1"/>
  <c r="A1720" i="75" s="1"/>
  <c r="A2260" i="75" s="1"/>
  <c r="A2800" i="75" s="1"/>
  <c r="A3340" i="75" s="1"/>
  <c r="A3880" i="75" s="1"/>
  <c r="A4420" i="75" s="1"/>
  <c r="C305" i="68"/>
  <c r="C305" i="75" s="1"/>
  <c r="C65" i="68"/>
  <c r="C65" i="75" s="1"/>
  <c r="C321" i="68"/>
  <c r="C321" i="75" s="1"/>
  <c r="C81" i="68"/>
  <c r="C81" i="75" s="1"/>
  <c r="A334" i="68"/>
  <c r="A334" i="75" s="1"/>
  <c r="A874" i="75" s="1"/>
  <c r="A1414" i="75" s="1"/>
  <c r="A1954" i="75" s="1"/>
  <c r="A2494" i="75" s="1"/>
  <c r="A3034" i="75" s="1"/>
  <c r="A3574" i="75" s="1"/>
  <c r="A4114" i="75" s="1"/>
  <c r="A94" i="68"/>
  <c r="A94" i="75" s="1"/>
  <c r="A634" i="75" s="1"/>
  <c r="A1174" i="75" s="1"/>
  <c r="A1714" i="75" s="1"/>
  <c r="A2254" i="75" s="1"/>
  <c r="A2794" i="75" s="1"/>
  <c r="A3334" i="75" s="1"/>
  <c r="A3874" i="75" s="1"/>
  <c r="A4414" i="75" s="1"/>
  <c r="C334" i="68"/>
  <c r="C334" i="75" s="1"/>
  <c r="C94" i="68"/>
  <c r="C94" i="75" s="1"/>
  <c r="C342" i="68"/>
  <c r="C342" i="75" s="1"/>
  <c r="C102" i="68"/>
  <c r="C102" i="75" s="1"/>
  <c r="C350" i="68"/>
  <c r="C350" i="75" s="1"/>
  <c r="C110" i="68"/>
  <c r="C110" i="75" s="1"/>
  <c r="C310" i="68"/>
  <c r="C310" i="75" s="1"/>
  <c r="C70" i="68"/>
  <c r="C70" i="75" s="1"/>
  <c r="C326" i="68"/>
  <c r="C326" i="75" s="1"/>
  <c r="C86" i="68"/>
  <c r="C86" i="75" s="1"/>
  <c r="F86" i="75" s="1"/>
  <c r="A307" i="68"/>
  <c r="A307" i="75" s="1"/>
  <c r="A847" i="75" s="1"/>
  <c r="A1387" i="75" s="1"/>
  <c r="A1927" i="75" s="1"/>
  <c r="A2467" i="75" s="1"/>
  <c r="A3007" i="75" s="1"/>
  <c r="A3547" i="75" s="1"/>
  <c r="A4087" i="75" s="1"/>
  <c r="A4627" i="75" s="1"/>
  <c r="A67" i="68"/>
  <c r="A67" i="75" s="1"/>
  <c r="A607" i="75" s="1"/>
  <c r="A1147" i="75" s="1"/>
  <c r="A1687" i="75" s="1"/>
  <c r="A2227" i="75" s="1"/>
  <c r="A2767" i="75" s="1"/>
  <c r="A3307" i="75" s="1"/>
  <c r="A3847" i="75" s="1"/>
  <c r="A4387" i="75" s="1"/>
  <c r="A315" i="68"/>
  <c r="A315" i="75" s="1"/>
  <c r="A75" i="68"/>
  <c r="A75" i="75" s="1"/>
  <c r="A323" i="68"/>
  <c r="A323" i="75" s="1"/>
  <c r="A83" i="68"/>
  <c r="A83" i="75" s="1"/>
  <c r="A331" i="68"/>
  <c r="A331" i="75" s="1"/>
  <c r="A91" i="68"/>
  <c r="A91" i="75" s="1"/>
  <c r="C303" i="68"/>
  <c r="C303" i="75" s="1"/>
  <c r="C63" i="68"/>
  <c r="C63" i="75" s="1"/>
  <c r="C319" i="68"/>
  <c r="C319" i="75" s="1"/>
  <c r="C79" i="68"/>
  <c r="C79" i="75" s="1"/>
  <c r="A350" i="68"/>
  <c r="A350" i="75" s="1"/>
  <c r="A110" i="68"/>
  <c r="A110" i="75" s="1"/>
  <c r="F22" i="4"/>
  <c r="C39" i="67"/>
  <c r="D19" i="4" s="1"/>
  <c r="D27" i="4" s="1"/>
  <c r="D30" i="67"/>
  <c r="E30" i="67" s="1"/>
  <c r="F30" i="67" s="1"/>
  <c r="G30" i="67" s="1"/>
  <c r="H30" i="67" s="1"/>
  <c r="I30" i="67" s="1"/>
  <c r="J30" i="67" s="1"/>
  <c r="C38" i="67"/>
  <c r="D18" i="4" s="1"/>
  <c r="D26" i="4" s="1"/>
  <c r="D2" i="67"/>
  <c r="E45" i="67" s="1"/>
  <c r="D27" i="67"/>
  <c r="E27" i="67" s="1"/>
  <c r="F27" i="67" s="1"/>
  <c r="G27" i="67" s="1"/>
  <c r="H27" i="67" s="1"/>
  <c r="I27" i="67" s="1"/>
  <c r="J27" i="67" s="1"/>
  <c r="C37" i="67"/>
  <c r="D17" i="4" s="1"/>
  <c r="D25" i="4" s="1"/>
  <c r="D28" i="67"/>
  <c r="E28" i="67" s="1"/>
  <c r="F28" i="67" s="1"/>
  <c r="E46" i="67"/>
  <c r="A47" i="67"/>
  <c r="Q48" i="67"/>
  <c r="J35" i="75" l="1"/>
  <c r="A615" i="75"/>
  <c r="F75" i="75"/>
  <c r="C654" i="75"/>
  <c r="D114" i="75"/>
  <c r="C625" i="75"/>
  <c r="D85" i="75"/>
  <c r="A654" i="75"/>
  <c r="F114" i="75"/>
  <c r="A621" i="75"/>
  <c r="F81" i="75"/>
  <c r="C627" i="75"/>
  <c r="D87" i="75"/>
  <c r="A652" i="75"/>
  <c r="C1912" i="75"/>
  <c r="D1372" i="75"/>
  <c r="C4883" i="75"/>
  <c r="D4343" i="75"/>
  <c r="C4884" i="75"/>
  <c r="D4344" i="75"/>
  <c r="C4885" i="75"/>
  <c r="D4345" i="75"/>
  <c r="J1375" i="75"/>
  <c r="I1375" i="75"/>
  <c r="A1915" i="75"/>
  <c r="F1375" i="75"/>
  <c r="J1365" i="75"/>
  <c r="A1905" i="75"/>
  <c r="I1365" i="75"/>
  <c r="F1365" i="75"/>
  <c r="J1361" i="75"/>
  <c r="I1361" i="75"/>
  <c r="A1901" i="75"/>
  <c r="C1915" i="75"/>
  <c r="D1375" i="75"/>
  <c r="C1400" i="75"/>
  <c r="D860" i="75"/>
  <c r="C4886" i="75"/>
  <c r="D4346" i="75"/>
  <c r="C4887" i="75"/>
  <c r="D4347" i="75"/>
  <c r="C1129" i="75"/>
  <c r="D589" i="75"/>
  <c r="C1160" i="75"/>
  <c r="D620" i="75"/>
  <c r="C1127" i="75"/>
  <c r="D587" i="75"/>
  <c r="C1128" i="75"/>
  <c r="D588" i="75"/>
  <c r="J1376" i="75"/>
  <c r="A1916" i="75"/>
  <c r="I1376" i="75"/>
  <c r="F1376" i="75"/>
  <c r="J1374" i="75"/>
  <c r="A1914" i="75"/>
  <c r="I1374" i="75"/>
  <c r="F1374" i="75"/>
  <c r="J1362" i="75"/>
  <c r="I1362" i="75"/>
  <c r="A1902" i="75"/>
  <c r="C1910" i="75"/>
  <c r="D1370" i="75"/>
  <c r="A1398" i="75"/>
  <c r="C1916" i="75"/>
  <c r="D1376" i="75"/>
  <c r="J1367" i="75"/>
  <c r="A1907" i="75"/>
  <c r="I1367" i="75"/>
  <c r="F1367" i="75"/>
  <c r="J1368" i="75"/>
  <c r="I1368" i="75"/>
  <c r="A1908" i="75"/>
  <c r="F1368" i="75"/>
  <c r="J1364" i="75"/>
  <c r="A1904" i="75"/>
  <c r="I1364" i="75"/>
  <c r="F1364" i="75"/>
  <c r="C631" i="75"/>
  <c r="D91" i="75"/>
  <c r="C629" i="75"/>
  <c r="D89" i="75"/>
  <c r="A617" i="75"/>
  <c r="F77" i="75"/>
  <c r="C859" i="75"/>
  <c r="D319" i="75"/>
  <c r="A871" i="75"/>
  <c r="F331" i="75"/>
  <c r="A855" i="75"/>
  <c r="F315" i="75"/>
  <c r="C866" i="75"/>
  <c r="D326" i="75"/>
  <c r="C890" i="75"/>
  <c r="D350" i="75"/>
  <c r="C861" i="75"/>
  <c r="D321" i="75"/>
  <c r="C894" i="75"/>
  <c r="D354" i="75"/>
  <c r="C854" i="75"/>
  <c r="D314" i="75"/>
  <c r="C865" i="75"/>
  <c r="D325" i="75"/>
  <c r="C871" i="75"/>
  <c r="D331" i="75"/>
  <c r="A894" i="75"/>
  <c r="F354" i="75"/>
  <c r="A861" i="75"/>
  <c r="F321" i="75"/>
  <c r="A886" i="75"/>
  <c r="F346" i="75"/>
  <c r="C867" i="75"/>
  <c r="D327" i="75"/>
  <c r="A898" i="75"/>
  <c r="F358" i="75"/>
  <c r="A859" i="75"/>
  <c r="F319" i="75"/>
  <c r="C869" i="75"/>
  <c r="D329" i="75"/>
  <c r="C898" i="75"/>
  <c r="D358" i="75"/>
  <c r="A857" i="75"/>
  <c r="F317" i="75"/>
  <c r="A892" i="75"/>
  <c r="F62" i="75"/>
  <c r="C1921" i="75"/>
  <c r="D1381" i="75"/>
  <c r="C1914" i="75"/>
  <c r="D1374" i="75"/>
  <c r="C1904" i="75"/>
  <c r="D1364" i="75"/>
  <c r="C1905" i="75"/>
  <c r="D1365" i="75"/>
  <c r="A1396" i="75"/>
  <c r="F856" i="75"/>
  <c r="C1140" i="75"/>
  <c r="D600" i="75"/>
  <c r="C1135" i="75"/>
  <c r="D595" i="75"/>
  <c r="J1352" i="75"/>
  <c r="A1892" i="75"/>
  <c r="I1352" i="75"/>
  <c r="J1379" i="75"/>
  <c r="A1919" i="75"/>
  <c r="I1379" i="75"/>
  <c r="F1379" i="75"/>
  <c r="J1377" i="75"/>
  <c r="I1377" i="75"/>
  <c r="A1917" i="75"/>
  <c r="F1377" i="75"/>
  <c r="J1373" i="75"/>
  <c r="A1913" i="75"/>
  <c r="I1373" i="75"/>
  <c r="F1373" i="75"/>
  <c r="J1371" i="75"/>
  <c r="I1371" i="75"/>
  <c r="A1911" i="75"/>
  <c r="F1371" i="75"/>
  <c r="J1369" i="75"/>
  <c r="A1909" i="75"/>
  <c r="I1369" i="75"/>
  <c r="F1369" i="75"/>
  <c r="J1363" i="75"/>
  <c r="A1903" i="75"/>
  <c r="I1363" i="75"/>
  <c r="F1363" i="75"/>
  <c r="J1370" i="75"/>
  <c r="I1370" i="75"/>
  <c r="A1910" i="75"/>
  <c r="F1370" i="75"/>
  <c r="J1366" i="75"/>
  <c r="I1366" i="75"/>
  <c r="A1906" i="75"/>
  <c r="F1366" i="75"/>
  <c r="C1913" i="75"/>
  <c r="D1373" i="75"/>
  <c r="C1408" i="75"/>
  <c r="D868" i="75"/>
  <c r="C1125" i="75"/>
  <c r="D585" i="75"/>
  <c r="C1139" i="75"/>
  <c r="D599" i="75"/>
  <c r="C1920" i="75"/>
  <c r="D1380" i="75"/>
  <c r="C4888" i="75"/>
  <c r="D4348" i="75"/>
  <c r="C4889" i="75"/>
  <c r="D4349" i="75"/>
  <c r="C1134" i="75"/>
  <c r="D594" i="75"/>
  <c r="C1911" i="75"/>
  <c r="D1371" i="75"/>
  <c r="A1400" i="75"/>
  <c r="F860" i="75"/>
  <c r="C4881" i="75"/>
  <c r="D4341" i="75"/>
  <c r="C4882" i="75"/>
  <c r="D4342" i="75"/>
  <c r="C1137" i="75"/>
  <c r="D597" i="75"/>
  <c r="A631" i="75"/>
  <c r="F91" i="75"/>
  <c r="C650" i="75"/>
  <c r="D110" i="75"/>
  <c r="A646" i="75"/>
  <c r="F106" i="75"/>
  <c r="A658" i="75"/>
  <c r="F118" i="75"/>
  <c r="A625" i="75"/>
  <c r="F85" i="75"/>
  <c r="A656" i="75"/>
  <c r="A629" i="75"/>
  <c r="F89" i="75"/>
  <c r="A613" i="75"/>
  <c r="F73" i="75"/>
  <c r="C622" i="75"/>
  <c r="D82" i="75"/>
  <c r="A648" i="75"/>
  <c r="C617" i="75"/>
  <c r="D77" i="75"/>
  <c r="A627" i="75"/>
  <c r="F87" i="75"/>
  <c r="C613" i="75"/>
  <c r="D73" i="75"/>
  <c r="C623" i="75"/>
  <c r="D83" i="75"/>
  <c r="A630" i="75"/>
  <c r="F90" i="75"/>
  <c r="C630" i="75"/>
  <c r="D90" i="75"/>
  <c r="J1356" i="75"/>
  <c r="A1896" i="75"/>
  <c r="I1356" i="75"/>
  <c r="F326" i="75"/>
  <c r="A1402" i="75"/>
  <c r="C4874" i="75"/>
  <c r="D4334" i="75"/>
  <c r="C4875" i="75"/>
  <c r="D4335" i="75"/>
  <c r="C1126" i="75"/>
  <c r="D586" i="75"/>
  <c r="C1907" i="75"/>
  <c r="D1367" i="75"/>
  <c r="A1408" i="75"/>
  <c r="F868" i="75"/>
  <c r="C4876" i="75"/>
  <c r="D4336" i="75"/>
  <c r="C4877" i="75"/>
  <c r="D4337" i="75"/>
  <c r="C4880" i="75"/>
  <c r="D4340" i="75"/>
  <c r="C1136" i="75"/>
  <c r="D596" i="75"/>
  <c r="C1131" i="75"/>
  <c r="D591" i="75"/>
  <c r="C1164" i="75"/>
  <c r="D624" i="75"/>
  <c r="C1156" i="75"/>
  <c r="D616" i="75"/>
  <c r="C1909" i="75"/>
  <c r="D1369" i="75"/>
  <c r="C1918" i="75"/>
  <c r="D1378" i="75"/>
  <c r="C1404" i="75"/>
  <c r="D864" i="75"/>
  <c r="J1354" i="75"/>
  <c r="A1894" i="75"/>
  <c r="I1354" i="75"/>
  <c r="J1355" i="75"/>
  <c r="I1355" i="75"/>
  <c r="A1895" i="75"/>
  <c r="C1130" i="75"/>
  <c r="D590" i="75"/>
  <c r="F314" i="75"/>
  <c r="J1381" i="75"/>
  <c r="I1381" i="75"/>
  <c r="A1921" i="75"/>
  <c r="F1381" i="75"/>
  <c r="C1138" i="75"/>
  <c r="D598" i="75"/>
  <c r="C619" i="75"/>
  <c r="D79" i="75"/>
  <c r="C626" i="75"/>
  <c r="D86" i="75"/>
  <c r="C621" i="75"/>
  <c r="D81" i="75"/>
  <c r="C614" i="75"/>
  <c r="D74" i="75"/>
  <c r="A619" i="75"/>
  <c r="F79" i="75"/>
  <c r="C658" i="75"/>
  <c r="D118" i="75"/>
  <c r="A650" i="75"/>
  <c r="F110" i="75"/>
  <c r="A623" i="75"/>
  <c r="F83" i="75"/>
  <c r="A644" i="75"/>
  <c r="C615" i="75"/>
  <c r="D75" i="75"/>
  <c r="C618" i="75"/>
  <c r="D78" i="75"/>
  <c r="C646" i="75"/>
  <c r="D106" i="75"/>
  <c r="A890" i="75"/>
  <c r="F350" i="75"/>
  <c r="A863" i="75"/>
  <c r="F323" i="75"/>
  <c r="A865" i="75"/>
  <c r="F325" i="75"/>
  <c r="A884" i="75"/>
  <c r="A896" i="75"/>
  <c r="C855" i="75"/>
  <c r="D315" i="75"/>
  <c r="A869" i="75"/>
  <c r="F329" i="75"/>
  <c r="A853" i="75"/>
  <c r="F313" i="75"/>
  <c r="C862" i="75"/>
  <c r="D322" i="75"/>
  <c r="A888" i="75"/>
  <c r="C857" i="75"/>
  <c r="D317" i="75"/>
  <c r="A867" i="75"/>
  <c r="F327" i="75"/>
  <c r="C858" i="75"/>
  <c r="D318" i="75"/>
  <c r="C886" i="75"/>
  <c r="D346" i="75"/>
  <c r="C853" i="75"/>
  <c r="D313" i="75"/>
  <c r="C863" i="75"/>
  <c r="D323" i="75"/>
  <c r="A870" i="75"/>
  <c r="F330" i="75"/>
  <c r="C870" i="75"/>
  <c r="D330" i="75"/>
  <c r="J37" i="75"/>
  <c r="J39" i="75"/>
  <c r="J33" i="75"/>
  <c r="J40" i="75"/>
  <c r="C1906" i="75"/>
  <c r="D1366" i="75"/>
  <c r="A1406" i="75"/>
  <c r="F866" i="75"/>
  <c r="C1396" i="75"/>
  <c r="D856" i="75"/>
  <c r="C1917" i="75"/>
  <c r="D1377" i="75"/>
  <c r="J1359" i="75"/>
  <c r="A1899" i="75"/>
  <c r="I1359" i="75"/>
  <c r="J1380" i="75"/>
  <c r="A1920" i="75"/>
  <c r="I1380" i="75"/>
  <c r="F1380" i="75"/>
  <c r="C1133" i="75"/>
  <c r="D593" i="75"/>
  <c r="C1124" i="75"/>
  <c r="D584" i="75"/>
  <c r="C1123" i="75"/>
  <c r="D583" i="75"/>
  <c r="J1353" i="75"/>
  <c r="A1893" i="75"/>
  <c r="I1353" i="75"/>
  <c r="J1358" i="75"/>
  <c r="I1358" i="75"/>
  <c r="A1898" i="75"/>
  <c r="F318" i="75"/>
  <c r="A1404" i="75"/>
  <c r="F864" i="75"/>
  <c r="F82" i="75"/>
  <c r="C1141" i="75"/>
  <c r="D601" i="75"/>
  <c r="C1132" i="75"/>
  <c r="D592" i="75"/>
  <c r="C1908" i="75"/>
  <c r="D1368" i="75"/>
  <c r="A1394" i="75"/>
  <c r="F854" i="75"/>
  <c r="C4879" i="75"/>
  <c r="D4339" i="75"/>
  <c r="C4878" i="75"/>
  <c r="D4338" i="75"/>
  <c r="J1378" i="75"/>
  <c r="A1918" i="75"/>
  <c r="I1378" i="75"/>
  <c r="F1378" i="75"/>
  <c r="J1372" i="75"/>
  <c r="A1912" i="75"/>
  <c r="I1372" i="75"/>
  <c r="F1372" i="75"/>
  <c r="J1360" i="75"/>
  <c r="I1360" i="75"/>
  <c r="A1900" i="75"/>
  <c r="J1357" i="75"/>
  <c r="A1897" i="75"/>
  <c r="I1357" i="75"/>
  <c r="C1903" i="75"/>
  <c r="D1363" i="75"/>
  <c r="C1919" i="75"/>
  <c r="D1379" i="75"/>
  <c r="C4890" i="75"/>
  <c r="D4350" i="75"/>
  <c r="C4891" i="75"/>
  <c r="D4351" i="75"/>
  <c r="C4873" i="75"/>
  <c r="D4333" i="75"/>
  <c r="C1168" i="75"/>
  <c r="D628" i="75"/>
  <c r="B4074" i="75"/>
  <c r="B4194" i="75"/>
  <c r="B4321" i="75"/>
  <c r="B4183" i="75"/>
  <c r="B4313" i="75"/>
  <c r="B4196" i="75"/>
  <c r="B4077" i="75"/>
  <c r="B4197" i="75"/>
  <c r="B4320" i="75"/>
  <c r="B4198" i="75"/>
  <c r="B4316" i="75"/>
  <c r="B4187" i="75"/>
  <c r="B4317" i="75"/>
  <c r="B4200" i="75"/>
  <c r="B4319" i="75"/>
  <c r="B4201" i="75"/>
  <c r="B4315" i="75"/>
  <c r="B4139" i="75"/>
  <c r="B4303" i="75"/>
  <c r="B4191" i="75"/>
  <c r="B4304" i="75"/>
  <c r="B4137" i="75"/>
  <c r="B4314" i="75"/>
  <c r="B4138" i="75"/>
  <c r="B4306" i="75"/>
  <c r="B4155" i="75"/>
  <c r="B4307" i="75"/>
  <c r="B4195" i="75"/>
  <c r="B4308" i="75"/>
  <c r="B4141" i="75"/>
  <c r="B4318" i="75"/>
  <c r="B4154" i="75"/>
  <c r="B4310" i="75"/>
  <c r="B4159" i="75"/>
  <c r="B4311" i="75"/>
  <c r="B4199" i="75"/>
  <c r="B4312" i="75"/>
  <c r="B4153" i="75"/>
  <c r="B4305" i="75"/>
  <c r="B4158" i="75"/>
  <c r="B4289" i="75"/>
  <c r="B4163" i="75"/>
  <c r="B4290" i="75"/>
  <c r="B4140" i="75"/>
  <c r="B4291" i="75"/>
  <c r="B4157" i="75"/>
  <c r="B4309" i="75"/>
  <c r="B4162" i="75"/>
  <c r="B4274" i="75"/>
  <c r="B4167" i="75"/>
  <c r="B4259" i="75"/>
  <c r="B4156" i="75"/>
  <c r="B4260" i="75"/>
  <c r="B4161" i="75"/>
  <c r="B4288" i="75"/>
  <c r="B4166" i="75"/>
  <c r="B4278" i="75"/>
  <c r="B4171" i="75"/>
  <c r="B4275" i="75"/>
  <c r="B4160" i="75"/>
  <c r="B4276" i="75"/>
  <c r="B4165" i="75"/>
  <c r="B4261" i="75"/>
  <c r="B4170" i="75"/>
  <c r="B4282" i="75"/>
  <c r="B4096" i="75"/>
  <c r="B4279" i="75"/>
  <c r="B4164" i="75"/>
  <c r="B4280" i="75"/>
  <c r="B4169" i="75"/>
  <c r="B4273" i="75"/>
  <c r="B4095" i="75"/>
  <c r="B4286" i="75"/>
  <c r="B4100" i="75"/>
  <c r="B4283" i="75"/>
  <c r="B4168" i="75"/>
  <c r="B4284" i="75"/>
  <c r="B4094" i="75"/>
  <c r="B4277" i="75"/>
  <c r="B4099" i="75"/>
  <c r="B4246" i="75"/>
  <c r="B4104" i="75"/>
  <c r="B4287" i="75"/>
  <c r="B4093" i="75"/>
  <c r="B4244" i="75"/>
  <c r="B4098" i="75"/>
  <c r="B4281" i="75"/>
  <c r="B4103" i="75"/>
  <c r="B4250" i="75"/>
  <c r="B4108" i="75"/>
  <c r="B4243" i="75"/>
  <c r="B4097" i="75"/>
  <c r="B4248" i="75"/>
  <c r="B4102" i="75"/>
  <c r="B4285" i="75"/>
  <c r="B4107" i="75"/>
  <c r="B4254" i="75"/>
  <c r="B4124" i="75"/>
  <c r="B4247" i="75"/>
  <c r="B4101" i="75"/>
  <c r="B4252" i="75"/>
  <c r="B4106" i="75"/>
  <c r="B4245" i="75"/>
  <c r="B4111" i="75"/>
  <c r="B4258" i="75"/>
  <c r="B4128" i="75"/>
  <c r="B4251" i="75"/>
  <c r="B4105" i="75"/>
  <c r="B4256" i="75"/>
  <c r="B4110" i="75"/>
  <c r="B4249" i="75"/>
  <c r="B4123" i="75"/>
  <c r="B4215" i="75"/>
  <c r="B4132" i="75"/>
  <c r="B4255" i="75"/>
  <c r="B4109" i="75"/>
  <c r="B4213" i="75"/>
  <c r="B4126" i="75"/>
  <c r="B4253" i="75"/>
  <c r="B4127" i="75"/>
  <c r="B4219" i="75"/>
  <c r="B4136" i="75"/>
  <c r="B4216" i="75"/>
  <c r="B4125" i="75"/>
  <c r="B4217" i="75"/>
  <c r="B4130" i="75"/>
  <c r="B4257" i="75"/>
  <c r="B4131" i="75"/>
  <c r="B4223" i="75"/>
  <c r="B4081" i="75"/>
  <c r="B4220" i="75"/>
  <c r="B4129" i="75"/>
  <c r="B4221" i="75"/>
  <c r="B4134" i="75"/>
  <c r="B4214" i="75"/>
  <c r="B4135" i="75"/>
  <c r="B4227" i="75"/>
  <c r="B4063" i="75"/>
  <c r="B4224" i="75"/>
  <c r="B4133" i="75"/>
  <c r="B4225" i="75"/>
  <c r="B4079" i="75"/>
  <c r="B4218" i="75"/>
  <c r="B4080" i="75"/>
  <c r="B4231" i="75"/>
  <c r="B4064" i="75"/>
  <c r="B4228" i="75"/>
  <c r="B4078" i="75"/>
  <c r="B4229" i="75"/>
  <c r="B4067" i="75"/>
  <c r="B4222" i="75"/>
  <c r="B4068" i="75"/>
  <c r="B4184" i="75"/>
  <c r="B4065" i="75"/>
  <c r="B4185" i="75"/>
  <c r="B4066" i="75"/>
  <c r="B4186" i="75"/>
  <c r="B4071" i="75"/>
  <c r="B4226" i="75"/>
  <c r="B4072" i="75"/>
  <c r="B4188" i="75"/>
  <c r="B4069" i="75"/>
  <c r="B4189" i="75"/>
  <c r="B4070" i="75"/>
  <c r="B4190" i="75"/>
  <c r="B4075" i="75"/>
  <c r="B4230" i="75"/>
  <c r="B4076" i="75"/>
  <c r="B4192" i="75"/>
  <c r="B4073" i="75"/>
  <c r="B4193" i="75"/>
  <c r="J36" i="75"/>
  <c r="J41" i="75"/>
  <c r="B1666" i="75"/>
  <c r="F1126" i="75"/>
  <c r="B1765" i="75"/>
  <c r="B1645" i="75"/>
  <c r="F1105" i="75"/>
  <c r="B1694" i="75"/>
  <c r="B1735" i="75"/>
  <c r="B1771" i="75"/>
  <c r="B1755" i="75"/>
  <c r="B1788" i="75"/>
  <c r="B1703" i="75"/>
  <c r="B1757" i="75"/>
  <c r="B1643" i="75"/>
  <c r="F1103" i="75"/>
  <c r="B1635" i="75"/>
  <c r="F1095" i="75"/>
  <c r="B1670" i="75"/>
  <c r="F1130" i="75"/>
  <c r="B1672" i="75"/>
  <c r="F1132" i="75"/>
  <c r="B1697" i="75"/>
  <c r="B1711" i="75"/>
  <c r="B1726" i="75"/>
  <c r="B1758" i="75"/>
  <c r="B1791" i="75"/>
  <c r="B2427" i="75"/>
  <c r="B2416" i="75"/>
  <c r="B2399" i="75"/>
  <c r="B2425" i="75"/>
  <c r="B2364" i="75"/>
  <c r="B2418" i="75"/>
  <c r="B2365" i="75"/>
  <c r="B1646" i="75"/>
  <c r="F1106" i="75"/>
  <c r="B1638" i="75"/>
  <c r="F1098" i="75"/>
  <c r="B1700" i="75"/>
  <c r="F1160" i="75"/>
  <c r="B1794" i="75"/>
  <c r="B1668" i="75"/>
  <c r="F1128" i="75"/>
  <c r="B1710" i="75"/>
  <c r="B1732" i="75"/>
  <c r="B1764" i="75"/>
  <c r="B1797" i="75"/>
  <c r="B2415" i="75"/>
  <c r="B2362" i="75"/>
  <c r="B2387" i="75"/>
  <c r="B2413" i="75"/>
  <c r="B2396" i="75"/>
  <c r="B2354" i="75"/>
  <c r="B2393" i="75"/>
  <c r="B2360" i="75"/>
  <c r="B1707" i="75"/>
  <c r="B1753" i="75"/>
  <c r="B1650" i="75"/>
  <c r="F1110" i="75"/>
  <c r="B1705" i="75"/>
  <c r="B1731" i="75"/>
  <c r="B1767" i="75"/>
  <c r="B1800" i="75"/>
  <c r="B1784" i="75"/>
  <c r="B1741" i="75"/>
  <c r="B1798" i="75"/>
  <c r="B1641" i="75"/>
  <c r="F1101" i="75"/>
  <c r="B1633" i="75"/>
  <c r="F1093" i="75"/>
  <c r="B1665" i="75"/>
  <c r="F1125" i="75"/>
  <c r="B1667" i="75"/>
  <c r="F1127" i="75"/>
  <c r="B1693" i="75"/>
  <c r="B1738" i="75"/>
  <c r="B1770" i="75"/>
  <c r="B1754" i="75"/>
  <c r="B1787" i="75"/>
  <c r="B2390" i="75"/>
  <c r="B2424" i="75"/>
  <c r="B2363" i="75"/>
  <c r="B2384" i="75"/>
  <c r="B2353" i="75"/>
  <c r="B2426" i="75"/>
  <c r="B2358" i="75"/>
  <c r="B1644" i="75"/>
  <c r="F1104" i="75"/>
  <c r="B1636" i="75"/>
  <c r="F1096" i="75"/>
  <c r="B1696" i="75"/>
  <c r="F1156" i="75"/>
  <c r="B1679" i="75"/>
  <c r="F1139" i="75"/>
  <c r="B1663" i="75"/>
  <c r="F1123" i="75"/>
  <c r="B1706" i="75"/>
  <c r="B1728" i="75"/>
  <c r="B1760" i="75"/>
  <c r="B1793" i="75"/>
  <c r="B2423" i="75"/>
  <c r="B2356" i="75"/>
  <c r="B2395" i="75"/>
  <c r="B2421" i="75"/>
  <c r="B2371" i="75"/>
  <c r="B2414" i="75"/>
  <c r="B2401" i="75"/>
  <c r="B1651" i="75"/>
  <c r="F1111" i="75"/>
  <c r="B1737" i="75"/>
  <c r="B1790" i="75"/>
  <c r="B1702" i="75"/>
  <c r="B1709" i="75"/>
  <c r="B1727" i="75"/>
  <c r="B1763" i="75"/>
  <c r="B1796" i="75"/>
  <c r="B1677" i="75"/>
  <c r="F1137" i="75"/>
  <c r="B1729" i="75"/>
  <c r="B1786" i="75"/>
  <c r="B1639" i="75"/>
  <c r="F1099" i="75"/>
  <c r="B1678" i="75"/>
  <c r="F1138" i="75"/>
  <c r="B1681" i="75"/>
  <c r="F1141" i="75"/>
  <c r="B1664" i="75"/>
  <c r="F1124" i="75"/>
  <c r="B1704" i="75"/>
  <c r="F1164" i="75"/>
  <c r="B1734" i="75"/>
  <c r="B1766" i="75"/>
  <c r="B1799" i="75"/>
  <c r="B1783" i="75"/>
  <c r="B2398" i="75"/>
  <c r="B2383" i="75"/>
  <c r="B2430" i="75"/>
  <c r="B2392" i="75"/>
  <c r="B2361" i="75"/>
  <c r="B2389" i="75"/>
  <c r="B2359" i="75"/>
  <c r="B1642" i="75"/>
  <c r="F1102" i="75"/>
  <c r="B1634" i="75"/>
  <c r="F1094" i="75"/>
  <c r="B1733" i="75"/>
  <c r="B1676" i="75"/>
  <c r="F1136" i="75"/>
  <c r="B1699" i="75"/>
  <c r="B1740" i="75"/>
  <c r="B1724" i="75"/>
  <c r="B1756" i="75"/>
  <c r="B1789" i="75"/>
  <c r="B2386" i="75"/>
  <c r="B2420" i="75"/>
  <c r="B2370" i="75"/>
  <c r="B2429" i="75"/>
  <c r="B2368" i="75"/>
  <c r="B2422" i="75"/>
  <c r="B2369" i="75"/>
  <c r="B1674" i="75"/>
  <c r="F1134" i="75"/>
  <c r="B1725" i="75"/>
  <c r="B1649" i="75"/>
  <c r="F1109" i="75"/>
  <c r="B1698" i="75"/>
  <c r="B1739" i="75"/>
  <c r="B1723" i="75"/>
  <c r="B1759" i="75"/>
  <c r="B1792" i="75"/>
  <c r="B1669" i="75"/>
  <c r="F1129" i="75"/>
  <c r="B1769" i="75"/>
  <c r="B1647" i="75"/>
  <c r="F1107" i="75"/>
  <c r="B1637" i="75"/>
  <c r="F1097" i="75"/>
  <c r="B1673" i="75"/>
  <c r="F1133" i="75"/>
  <c r="B1675" i="75"/>
  <c r="F1135" i="75"/>
  <c r="B1701" i="75"/>
  <c r="B1708" i="75"/>
  <c r="F1168" i="75"/>
  <c r="B1730" i="75"/>
  <c r="B1762" i="75"/>
  <c r="B1795" i="75"/>
  <c r="B2419" i="75"/>
  <c r="B2366" i="75"/>
  <c r="B2391" i="75"/>
  <c r="B2417" i="75"/>
  <c r="B2400" i="75"/>
  <c r="B2431" i="75"/>
  <c r="B2397" i="75"/>
  <c r="B1648" i="75"/>
  <c r="F1108" i="75"/>
  <c r="B1640" i="75"/>
  <c r="F1100" i="75"/>
  <c r="B1680" i="75"/>
  <c r="F1140" i="75"/>
  <c r="B1761" i="75"/>
  <c r="B1671" i="75"/>
  <c r="F1131" i="75"/>
  <c r="B1695" i="75"/>
  <c r="B1736" i="75"/>
  <c r="B1768" i="75"/>
  <c r="B1801" i="75"/>
  <c r="B1785" i="75"/>
  <c r="B2394" i="75"/>
  <c r="B2428" i="75"/>
  <c r="B2367" i="75"/>
  <c r="B2388" i="75"/>
  <c r="B2357" i="75"/>
  <c r="B2385" i="75"/>
  <c r="B2355" i="75"/>
  <c r="C874" i="75"/>
  <c r="D334" i="75"/>
  <c r="F334" i="75"/>
  <c r="C846" i="75"/>
  <c r="D306" i="75"/>
  <c r="F306" i="75"/>
  <c r="C872" i="75"/>
  <c r="D332" i="75"/>
  <c r="C878" i="75"/>
  <c r="D338" i="75"/>
  <c r="F338" i="75"/>
  <c r="C847" i="75"/>
  <c r="D307" i="75"/>
  <c r="F307" i="75"/>
  <c r="C849" i="75"/>
  <c r="D309" i="75"/>
  <c r="F309" i="75"/>
  <c r="C1354" i="75"/>
  <c r="D814" i="75"/>
  <c r="F814" i="75"/>
  <c r="C1092" i="75"/>
  <c r="D552" i="75"/>
  <c r="F552" i="75"/>
  <c r="C578" i="75"/>
  <c r="D38" i="75"/>
  <c r="F38" i="75"/>
  <c r="J38" i="75"/>
  <c r="C1086" i="75"/>
  <c r="D546" i="75"/>
  <c r="F546" i="75"/>
  <c r="C1148" i="75"/>
  <c r="D608" i="75"/>
  <c r="F608" i="75"/>
  <c r="C582" i="75"/>
  <c r="J42" i="75"/>
  <c r="D42" i="75"/>
  <c r="F42" i="75"/>
  <c r="C1085" i="75"/>
  <c r="D545" i="75"/>
  <c r="F545" i="75"/>
  <c r="C1091" i="75"/>
  <c r="D551" i="75"/>
  <c r="F551" i="75"/>
  <c r="C1117" i="75"/>
  <c r="D577" i="75"/>
  <c r="F577" i="75"/>
  <c r="C1119" i="75"/>
  <c r="D579" i="75"/>
  <c r="F579" i="75"/>
  <c r="C1082" i="75"/>
  <c r="D542" i="75"/>
  <c r="F542" i="75"/>
  <c r="C842" i="75"/>
  <c r="D302" i="75"/>
  <c r="F302" i="75"/>
  <c r="C1113" i="75"/>
  <c r="D573" i="75"/>
  <c r="F573" i="75"/>
  <c r="C1120" i="75"/>
  <c r="D580" i="75"/>
  <c r="F580" i="75"/>
  <c r="C603" i="75"/>
  <c r="D63" i="75"/>
  <c r="F63" i="75"/>
  <c r="C610" i="75"/>
  <c r="D70" i="75"/>
  <c r="F70" i="75"/>
  <c r="C642" i="75"/>
  <c r="D102" i="75"/>
  <c r="F102" i="75"/>
  <c r="C605" i="75"/>
  <c r="D65" i="75"/>
  <c r="F65" i="75"/>
  <c r="C611" i="75"/>
  <c r="D71" i="75"/>
  <c r="F71" i="75"/>
  <c r="C1356" i="75"/>
  <c r="D816" i="75"/>
  <c r="F816" i="75"/>
  <c r="C1084" i="75"/>
  <c r="D544" i="75"/>
  <c r="F544" i="75"/>
  <c r="C848" i="75"/>
  <c r="D308" i="75"/>
  <c r="F308" i="75"/>
  <c r="C1142" i="75"/>
  <c r="D602" i="75"/>
  <c r="F602" i="75"/>
  <c r="C852" i="75"/>
  <c r="D312" i="75"/>
  <c r="F312" i="75"/>
  <c r="C1083" i="75"/>
  <c r="D543" i="75"/>
  <c r="F543" i="75"/>
  <c r="C1359" i="75"/>
  <c r="D819" i="75"/>
  <c r="F819" i="75"/>
  <c r="C843" i="75"/>
  <c r="D303" i="75"/>
  <c r="F303" i="75"/>
  <c r="C850" i="75"/>
  <c r="D310" i="75"/>
  <c r="F310" i="75"/>
  <c r="C882" i="75"/>
  <c r="D342" i="75"/>
  <c r="F342" i="75"/>
  <c r="C845" i="75"/>
  <c r="D305" i="75"/>
  <c r="F305" i="75"/>
  <c r="C851" i="75"/>
  <c r="D311" i="75"/>
  <c r="F311" i="75"/>
  <c r="C1089" i="75"/>
  <c r="D549" i="75"/>
  <c r="F549" i="75"/>
  <c r="C574" i="75"/>
  <c r="D34" i="75"/>
  <c r="F34" i="75"/>
  <c r="J34" i="75"/>
  <c r="C1087" i="75"/>
  <c r="D547" i="75"/>
  <c r="F547" i="75"/>
  <c r="C1116" i="75"/>
  <c r="D576" i="75"/>
  <c r="F576" i="75"/>
  <c r="C1361" i="75"/>
  <c r="D821" i="75"/>
  <c r="F821" i="75"/>
  <c r="C1121" i="75"/>
  <c r="D581" i="75"/>
  <c r="F581" i="75"/>
  <c r="C1360" i="75"/>
  <c r="D820" i="75"/>
  <c r="F820" i="75"/>
  <c r="C1088" i="75"/>
  <c r="D548" i="75"/>
  <c r="F548" i="75"/>
  <c r="J45" i="75"/>
  <c r="J49" i="75"/>
  <c r="J53" i="75"/>
  <c r="J57" i="75"/>
  <c r="J61" i="75"/>
  <c r="J46" i="75"/>
  <c r="J50" i="75"/>
  <c r="J54" i="75"/>
  <c r="J58" i="75"/>
  <c r="J43" i="75"/>
  <c r="J47" i="75"/>
  <c r="J51" i="75"/>
  <c r="J55" i="75"/>
  <c r="J59" i="75"/>
  <c r="J56" i="75"/>
  <c r="J44" i="75"/>
  <c r="J60" i="75"/>
  <c r="J48" i="75"/>
  <c r="J52" i="75"/>
  <c r="C1357" i="75"/>
  <c r="D817" i="75"/>
  <c r="F817" i="75"/>
  <c r="C634" i="75"/>
  <c r="D94" i="75"/>
  <c r="F94" i="75"/>
  <c r="C606" i="75"/>
  <c r="D66" i="75"/>
  <c r="F66" i="75"/>
  <c r="C632" i="75"/>
  <c r="D92" i="75"/>
  <c r="C638" i="75"/>
  <c r="D98" i="75"/>
  <c r="F98" i="75"/>
  <c r="C607" i="75"/>
  <c r="D67" i="75"/>
  <c r="F67" i="75"/>
  <c r="C609" i="75"/>
  <c r="D69" i="75"/>
  <c r="F69" i="75"/>
  <c r="C1362" i="75"/>
  <c r="D822" i="75"/>
  <c r="F822" i="75"/>
  <c r="C844" i="75"/>
  <c r="D304" i="75"/>
  <c r="F304" i="75"/>
  <c r="C1355" i="75"/>
  <c r="D815" i="75"/>
  <c r="F815" i="75"/>
  <c r="C1353" i="75"/>
  <c r="D813" i="75"/>
  <c r="F813" i="75"/>
  <c r="C1358" i="75"/>
  <c r="D818" i="75"/>
  <c r="F818" i="75"/>
  <c r="C1352" i="75"/>
  <c r="D812" i="75"/>
  <c r="F812" i="75"/>
  <c r="C1144" i="75"/>
  <c r="D604" i="75"/>
  <c r="F604" i="75"/>
  <c r="C1090" i="75"/>
  <c r="D550" i="75"/>
  <c r="F550" i="75"/>
  <c r="C572" i="75"/>
  <c r="D32" i="75"/>
  <c r="F32" i="75"/>
  <c r="J32" i="75"/>
  <c r="C1152" i="75"/>
  <c r="D612" i="75"/>
  <c r="F612" i="75"/>
  <c r="C1115" i="75"/>
  <c r="D575" i="75"/>
  <c r="F575" i="75"/>
  <c r="A4901" i="75"/>
  <c r="A4870" i="75"/>
  <c r="J4870" i="75" s="1"/>
  <c r="I4330" i="75"/>
  <c r="A5198" i="75"/>
  <c r="A4956" i="75"/>
  <c r="A4885" i="75"/>
  <c r="J4885" i="75" s="1"/>
  <c r="I4345" i="75"/>
  <c r="A4921" i="75"/>
  <c r="A4960" i="75"/>
  <c r="A4954" i="75"/>
  <c r="A4865" i="75"/>
  <c r="J4865" i="75" s="1"/>
  <c r="I4325" i="75"/>
  <c r="A4873" i="75"/>
  <c r="J4873" i="75" s="1"/>
  <c r="I4333" i="75"/>
  <c r="A4897" i="75"/>
  <c r="A4868" i="75"/>
  <c r="J4868" i="75" s="1"/>
  <c r="I4328" i="75"/>
  <c r="A4867" i="75"/>
  <c r="J4867" i="75" s="1"/>
  <c r="I4327" i="75"/>
  <c r="A4944" i="75"/>
  <c r="A4914" i="75"/>
  <c r="A4936" i="75"/>
  <c r="A4900" i="75"/>
  <c r="A4917" i="75"/>
  <c r="A4932" i="75"/>
  <c r="A4898" i="75"/>
  <c r="A4958" i="75"/>
  <c r="A4930" i="75"/>
  <c r="A5194" i="75"/>
  <c r="A4888" i="75"/>
  <c r="J4888" i="75" s="1"/>
  <c r="I4348" i="75"/>
  <c r="A4920" i="75"/>
  <c r="A4869" i="75"/>
  <c r="J4869" i="75" s="1"/>
  <c r="I4329" i="75"/>
  <c r="A4882" i="75"/>
  <c r="J4882" i="75" s="1"/>
  <c r="I4342" i="75"/>
  <c r="A4928" i="75"/>
  <c r="A4934" i="75"/>
  <c r="A4864" i="75"/>
  <c r="J4864" i="75" s="1"/>
  <c r="I4324" i="75"/>
  <c r="A5164" i="75"/>
  <c r="A4866" i="75"/>
  <c r="J4866" i="75" s="1"/>
  <c r="I4326" i="75"/>
  <c r="A5168" i="75"/>
  <c r="A4889" i="75"/>
  <c r="J4889" i="75" s="1"/>
  <c r="I4349" i="75"/>
  <c r="A4878" i="75"/>
  <c r="J4878" i="75" s="1"/>
  <c r="I4338" i="75"/>
  <c r="A4913" i="75"/>
  <c r="A4919" i="75"/>
  <c r="A4881" i="75"/>
  <c r="J4881" i="75" s="1"/>
  <c r="I4341" i="75"/>
  <c r="A4912" i="75"/>
  <c r="A4908" i="75"/>
  <c r="A4877" i="75"/>
  <c r="J4877" i="75" s="1"/>
  <c r="I4337" i="75"/>
  <c r="A5167" i="75"/>
  <c r="A4886" i="75"/>
  <c r="J4886" i="75" s="1"/>
  <c r="I4346" i="75"/>
  <c r="A4899" i="75"/>
  <c r="A4923" i="75"/>
  <c r="A4884" i="75"/>
  <c r="J4884" i="75" s="1"/>
  <c r="I4344" i="75"/>
  <c r="A4892" i="75"/>
  <c r="A4895" i="75"/>
  <c r="A4887" i="75"/>
  <c r="J4887" i="75" s="1"/>
  <c r="I4347" i="75"/>
  <c r="A5171" i="75"/>
  <c r="A4915" i="75"/>
  <c r="A5202" i="75"/>
  <c r="A4929" i="75"/>
  <c r="A4874" i="75"/>
  <c r="J4874" i="75" s="1"/>
  <c r="I4334" i="75"/>
  <c r="A4883" i="75"/>
  <c r="J4883" i="75" s="1"/>
  <c r="I4343" i="75"/>
  <c r="A4938" i="75"/>
  <c r="A4962" i="75"/>
  <c r="A4924" i="75"/>
  <c r="A4891" i="75"/>
  <c r="J4891" i="75" s="1"/>
  <c r="I4351" i="75"/>
  <c r="A4918" i="75"/>
  <c r="A4906" i="75"/>
  <c r="A4890" i="75"/>
  <c r="J4890" i="75" s="1"/>
  <c r="I4350" i="75"/>
  <c r="A5165" i="75"/>
  <c r="A4910" i="75"/>
  <c r="A4907" i="75"/>
  <c r="A4893" i="75"/>
  <c r="A4911" i="75"/>
  <c r="A5170" i="75"/>
  <c r="A5169" i="75"/>
  <c r="A4904" i="75"/>
  <c r="A4894" i="75"/>
  <c r="A4940" i="75"/>
  <c r="A5230" i="75"/>
  <c r="A4862" i="75"/>
  <c r="J4862" i="75" s="1"/>
  <c r="I4322" i="75"/>
  <c r="A5172" i="75"/>
  <c r="A5162" i="75"/>
  <c r="A5196" i="75"/>
  <c r="A4902" i="75"/>
  <c r="A4927" i="75"/>
  <c r="A4872" i="75"/>
  <c r="J4872" i="75" s="1"/>
  <c r="I4332" i="75"/>
  <c r="A4946" i="75"/>
  <c r="A4942" i="75"/>
  <c r="A4922" i="75"/>
  <c r="A4925" i="75"/>
  <c r="A4926" i="75"/>
  <c r="A4909" i="75"/>
  <c r="A4876" i="75"/>
  <c r="J4876" i="75" s="1"/>
  <c r="I4336" i="75"/>
  <c r="A4879" i="75"/>
  <c r="J4879" i="75" s="1"/>
  <c r="I4339" i="75"/>
  <c r="A4916" i="75"/>
  <c r="A4863" i="75"/>
  <c r="J4863" i="75" s="1"/>
  <c r="I4323" i="75"/>
  <c r="A4896" i="75"/>
  <c r="A4880" i="75"/>
  <c r="J4880" i="75" s="1"/>
  <c r="I4340" i="75"/>
  <c r="A4903" i="75"/>
  <c r="A4905" i="75"/>
  <c r="A4875" i="75"/>
  <c r="J4875" i="75" s="1"/>
  <c r="I4335" i="75"/>
  <c r="A4931" i="75"/>
  <c r="A5166" i="75"/>
  <c r="A4871" i="75"/>
  <c r="J4871" i="75" s="1"/>
  <c r="I4331" i="75"/>
  <c r="A4948" i="75"/>
  <c r="A5163" i="75"/>
  <c r="A5197" i="75"/>
  <c r="A5200" i="75"/>
  <c r="A353" i="68"/>
  <c r="A353" i="75" s="1"/>
  <c r="A113" i="68"/>
  <c r="A113" i="75" s="1"/>
  <c r="C340" i="68"/>
  <c r="C340" i="75" s="1"/>
  <c r="C100" i="68"/>
  <c r="C100" i="75" s="1"/>
  <c r="C335" i="68"/>
  <c r="C335" i="75" s="1"/>
  <c r="C95" i="68"/>
  <c r="C95" i="75" s="1"/>
  <c r="A355" i="68"/>
  <c r="A355" i="75" s="1"/>
  <c r="A115" i="68"/>
  <c r="A115" i="75" s="1"/>
  <c r="A386" i="68"/>
  <c r="A386" i="75" s="1"/>
  <c r="A146" i="68"/>
  <c r="A146" i="75" s="1"/>
  <c r="A359" i="68"/>
  <c r="A359" i="75" s="1"/>
  <c r="A119" i="68"/>
  <c r="A119" i="75" s="1"/>
  <c r="A378" i="68"/>
  <c r="A378" i="75" s="1"/>
  <c r="A138" i="68"/>
  <c r="A138" i="75" s="1"/>
  <c r="C347" i="68"/>
  <c r="C347" i="75" s="1"/>
  <c r="C107" i="68"/>
  <c r="C107" i="75" s="1"/>
  <c r="C341" i="68"/>
  <c r="C341" i="75" s="1"/>
  <c r="C101" i="68"/>
  <c r="C101" i="75" s="1"/>
  <c r="A357" i="68"/>
  <c r="A357" i="75" s="1"/>
  <c r="A117" i="68"/>
  <c r="A117" i="75" s="1"/>
  <c r="A341" i="68"/>
  <c r="A341" i="75" s="1"/>
  <c r="A881" i="75" s="1"/>
  <c r="A1421" i="75" s="1"/>
  <c r="A1961" i="75" s="1"/>
  <c r="A2501" i="75" s="1"/>
  <c r="A3041" i="75" s="1"/>
  <c r="A3581" i="75" s="1"/>
  <c r="A4121" i="75" s="1"/>
  <c r="A4661" i="75" s="1"/>
  <c r="A5201" i="75" s="1"/>
  <c r="A101" i="68"/>
  <c r="A101" i="75" s="1"/>
  <c r="A641" i="75" s="1"/>
  <c r="A1181" i="75" s="1"/>
  <c r="A1721" i="75" s="1"/>
  <c r="A2261" i="75" s="1"/>
  <c r="A2801" i="75" s="1"/>
  <c r="A3341" i="75" s="1"/>
  <c r="A3881" i="75" s="1"/>
  <c r="A4421" i="75" s="1"/>
  <c r="A4961" i="75" s="1"/>
  <c r="C348" i="68"/>
  <c r="C348" i="75" s="1"/>
  <c r="F348" i="75" s="1"/>
  <c r="C108" i="68"/>
  <c r="C108" i="75" s="1"/>
  <c r="F108" i="75" s="1"/>
  <c r="C376" i="68"/>
  <c r="C376" i="75" s="1"/>
  <c r="C136" i="68"/>
  <c r="C136" i="75" s="1"/>
  <c r="A372" i="68"/>
  <c r="A372" i="75" s="1"/>
  <c r="A912" i="75" s="1"/>
  <c r="A1452" i="75" s="1"/>
  <c r="A1992" i="75" s="1"/>
  <c r="A2532" i="75" s="1"/>
  <c r="A3072" i="75" s="1"/>
  <c r="A3612" i="75" s="1"/>
  <c r="A4152" i="75" s="1"/>
  <c r="A4692" i="75" s="1"/>
  <c r="A5232" i="75" s="1"/>
  <c r="A132" i="68"/>
  <c r="A132" i="75" s="1"/>
  <c r="A672" i="75" s="1"/>
  <c r="A1212" i="75" s="1"/>
  <c r="A1752" i="75" s="1"/>
  <c r="A2292" i="75" s="1"/>
  <c r="A2832" i="75" s="1"/>
  <c r="A3372" i="75" s="1"/>
  <c r="A3912" i="75" s="1"/>
  <c r="A4452" i="75" s="1"/>
  <c r="A4992" i="75" s="1"/>
  <c r="C343" i="68"/>
  <c r="C343" i="75" s="1"/>
  <c r="C103" i="68"/>
  <c r="C103" i="75" s="1"/>
  <c r="C353" i="68"/>
  <c r="C353" i="75" s="1"/>
  <c r="C113" i="68"/>
  <c r="C113" i="75" s="1"/>
  <c r="A360" i="68"/>
  <c r="A360" i="75" s="1"/>
  <c r="A120" i="68"/>
  <c r="A120" i="75" s="1"/>
  <c r="C360" i="68"/>
  <c r="C360" i="75" s="1"/>
  <c r="C120" i="68"/>
  <c r="C120" i="75" s="1"/>
  <c r="A368" i="68"/>
  <c r="A368" i="75" s="1"/>
  <c r="A908" i="75" s="1"/>
  <c r="A1448" i="75" s="1"/>
  <c r="A1988" i="75" s="1"/>
  <c r="A2528" i="75" s="1"/>
  <c r="A3068" i="75" s="1"/>
  <c r="A3608" i="75" s="1"/>
  <c r="A4148" i="75" s="1"/>
  <c r="A4688" i="75" s="1"/>
  <c r="A5228" i="75" s="1"/>
  <c r="A128" i="68"/>
  <c r="A128" i="75" s="1"/>
  <c r="A668" i="75" s="1"/>
  <c r="A1208" i="75" s="1"/>
  <c r="A1748" i="75" s="1"/>
  <c r="A2288" i="75" s="1"/>
  <c r="A2828" i="75" s="1"/>
  <c r="A3368" i="75" s="1"/>
  <c r="A3908" i="75" s="1"/>
  <c r="A4448" i="75" s="1"/>
  <c r="A4988" i="75" s="1"/>
  <c r="A380" i="68"/>
  <c r="A380" i="75" s="1"/>
  <c r="A140" i="68"/>
  <c r="A140" i="75" s="1"/>
  <c r="A337" i="68"/>
  <c r="A337" i="75" s="1"/>
  <c r="A877" i="75" s="1"/>
  <c r="A1417" i="75" s="1"/>
  <c r="A1957" i="75" s="1"/>
  <c r="A2497" i="75" s="1"/>
  <c r="A3037" i="75" s="1"/>
  <c r="A3577" i="75" s="1"/>
  <c r="A4117" i="75" s="1"/>
  <c r="A4657" i="75" s="1"/>
  <c r="A97" i="68"/>
  <c r="A97" i="75" s="1"/>
  <c r="A637" i="75" s="1"/>
  <c r="A1177" i="75" s="1"/>
  <c r="A1717" i="75" s="1"/>
  <c r="A2257" i="75" s="1"/>
  <c r="A2797" i="75" s="1"/>
  <c r="A3337" i="75" s="1"/>
  <c r="A3877" i="75" s="1"/>
  <c r="A4417" i="75" s="1"/>
  <c r="A4957" i="75" s="1"/>
  <c r="A364" i="68"/>
  <c r="A364" i="75" s="1"/>
  <c r="A904" i="75" s="1"/>
  <c r="A1444" i="75" s="1"/>
  <c r="A1984" i="75" s="1"/>
  <c r="A2524" i="75" s="1"/>
  <c r="A3064" i="75" s="1"/>
  <c r="A3604" i="75" s="1"/>
  <c r="A4144" i="75" s="1"/>
  <c r="A4684" i="75" s="1"/>
  <c r="A5224" i="75" s="1"/>
  <c r="A124" i="68"/>
  <c r="A124" i="75" s="1"/>
  <c r="A664" i="75" s="1"/>
  <c r="A1204" i="75" s="1"/>
  <c r="A1744" i="75" s="1"/>
  <c r="A2284" i="75" s="1"/>
  <c r="A2824" i="75" s="1"/>
  <c r="A3364" i="75" s="1"/>
  <c r="A3904" i="75" s="1"/>
  <c r="A4444" i="75" s="1"/>
  <c r="A4984" i="75" s="1"/>
  <c r="C352" i="68"/>
  <c r="C352" i="75" s="1"/>
  <c r="F352" i="75" s="1"/>
  <c r="C112" i="68"/>
  <c r="C112" i="75" s="1"/>
  <c r="A361" i="68"/>
  <c r="A361" i="75" s="1"/>
  <c r="A121" i="68"/>
  <c r="A121" i="75" s="1"/>
  <c r="C364" i="68"/>
  <c r="C364" i="75" s="1"/>
  <c r="C124" i="68"/>
  <c r="C124" i="75" s="1"/>
  <c r="C384" i="68"/>
  <c r="C384" i="75" s="1"/>
  <c r="C144" i="68"/>
  <c r="C144" i="75" s="1"/>
  <c r="C361" i="68"/>
  <c r="C361" i="75" s="1"/>
  <c r="C121" i="68"/>
  <c r="C121" i="75" s="1"/>
  <c r="A351" i="68"/>
  <c r="A351" i="75" s="1"/>
  <c r="A111" i="68"/>
  <c r="A111" i="75" s="1"/>
  <c r="A335" i="68"/>
  <c r="A335" i="75" s="1"/>
  <c r="A875" i="75" s="1"/>
  <c r="A1415" i="75" s="1"/>
  <c r="A1955" i="75" s="1"/>
  <c r="A2495" i="75" s="1"/>
  <c r="A3035" i="75" s="1"/>
  <c r="A3575" i="75" s="1"/>
  <c r="A4115" i="75" s="1"/>
  <c r="A4655" i="75" s="1"/>
  <c r="A5195" i="75" s="1"/>
  <c r="A95" i="68"/>
  <c r="A95" i="75" s="1"/>
  <c r="A635" i="75" s="1"/>
  <c r="A1175" i="75" s="1"/>
  <c r="A1715" i="75" s="1"/>
  <c r="A2255" i="75" s="1"/>
  <c r="A2795" i="75" s="1"/>
  <c r="A3335" i="75" s="1"/>
  <c r="A3875" i="75" s="1"/>
  <c r="A4415" i="75" s="1"/>
  <c r="A4955" i="75" s="1"/>
  <c r="A376" i="68"/>
  <c r="A376" i="75" s="1"/>
  <c r="A136" i="68"/>
  <c r="A136" i="75" s="1"/>
  <c r="A339" i="68"/>
  <c r="A339" i="75" s="1"/>
  <c r="A879" i="75" s="1"/>
  <c r="A1419" i="75" s="1"/>
  <c r="A1959" i="75" s="1"/>
  <c r="A2499" i="75" s="1"/>
  <c r="A3039" i="75" s="1"/>
  <c r="A3579" i="75" s="1"/>
  <c r="A4119" i="75" s="1"/>
  <c r="A4659" i="75" s="1"/>
  <c r="A5199" i="75" s="1"/>
  <c r="A99" i="68"/>
  <c r="A99" i="75" s="1"/>
  <c r="A639" i="75" s="1"/>
  <c r="A1179" i="75" s="1"/>
  <c r="A1719" i="75" s="1"/>
  <c r="A2259" i="75" s="1"/>
  <c r="A2799" i="75" s="1"/>
  <c r="A3339" i="75" s="1"/>
  <c r="A3879" i="75" s="1"/>
  <c r="A4419" i="75" s="1"/>
  <c r="A4959" i="75" s="1"/>
  <c r="C357" i="68"/>
  <c r="C357" i="75" s="1"/>
  <c r="C117" i="68"/>
  <c r="C117" i="75" s="1"/>
  <c r="A388" i="68"/>
  <c r="A388" i="75" s="1"/>
  <c r="A148" i="68"/>
  <c r="A148" i="75" s="1"/>
  <c r="A349" i="68"/>
  <c r="A349" i="75" s="1"/>
  <c r="A109" i="68"/>
  <c r="A109" i="75" s="1"/>
  <c r="A333" i="68"/>
  <c r="A333" i="75" s="1"/>
  <c r="A873" i="75" s="1"/>
  <c r="A1413" i="75" s="1"/>
  <c r="A1953" i="75" s="1"/>
  <c r="A2493" i="75" s="1"/>
  <c r="A3033" i="75" s="1"/>
  <c r="A3573" i="75" s="1"/>
  <c r="A4113" i="75" s="1"/>
  <c r="A4653" i="75" s="1"/>
  <c r="A5193" i="75" s="1"/>
  <c r="A93" i="68"/>
  <c r="A93" i="75" s="1"/>
  <c r="A633" i="75" s="1"/>
  <c r="A1173" i="75" s="1"/>
  <c r="A1713" i="75" s="1"/>
  <c r="A2253" i="75" s="1"/>
  <c r="A2793" i="75" s="1"/>
  <c r="A3333" i="75" s="1"/>
  <c r="A3873" i="75" s="1"/>
  <c r="A4413" i="75" s="1"/>
  <c r="A4953" i="75" s="1"/>
  <c r="C362" i="68"/>
  <c r="C362" i="75" s="1"/>
  <c r="C122" i="68"/>
  <c r="C122" i="75" s="1"/>
  <c r="C368" i="68"/>
  <c r="C368" i="75" s="1"/>
  <c r="C128" i="68"/>
  <c r="C128" i="75" s="1"/>
  <c r="C359" i="68"/>
  <c r="C359" i="75" s="1"/>
  <c r="C119" i="68"/>
  <c r="C119" i="75" s="1"/>
  <c r="C388" i="68"/>
  <c r="C388" i="75" s="1"/>
  <c r="C148" i="68"/>
  <c r="C148" i="75" s="1"/>
  <c r="C337" i="68"/>
  <c r="C337" i="75" s="1"/>
  <c r="C97" i="68"/>
  <c r="C97" i="75" s="1"/>
  <c r="A347" i="68"/>
  <c r="A347" i="75" s="1"/>
  <c r="A107" i="68"/>
  <c r="A107" i="75" s="1"/>
  <c r="A382" i="68"/>
  <c r="A382" i="75" s="1"/>
  <c r="A142" i="68"/>
  <c r="A142" i="75" s="1"/>
  <c r="C339" i="68"/>
  <c r="C339" i="75" s="1"/>
  <c r="C99" i="68"/>
  <c r="C99" i="75" s="1"/>
  <c r="C333" i="68"/>
  <c r="C333" i="75" s="1"/>
  <c r="C93" i="68"/>
  <c r="C93" i="75" s="1"/>
  <c r="C372" i="68"/>
  <c r="C372" i="75" s="1"/>
  <c r="C132" i="68"/>
  <c r="C132" i="75" s="1"/>
  <c r="A332" i="68"/>
  <c r="A332" i="75" s="1"/>
  <c r="A872" i="75" s="1"/>
  <c r="A1412" i="75" s="1"/>
  <c r="A1952" i="75" s="1"/>
  <c r="A2492" i="75" s="1"/>
  <c r="A3032" i="75" s="1"/>
  <c r="A3572" i="75" s="1"/>
  <c r="A4112" i="75" s="1"/>
  <c r="A4652" i="75" s="1"/>
  <c r="A5192" i="75" s="1"/>
  <c r="A92" i="68"/>
  <c r="A92" i="75" s="1"/>
  <c r="A632" i="75" s="1"/>
  <c r="A1172" i="75" s="1"/>
  <c r="A1712" i="75" s="1"/>
  <c r="A2252" i="75" s="1"/>
  <c r="A2792" i="75" s="1"/>
  <c r="A3332" i="75" s="1"/>
  <c r="A3872" i="75" s="1"/>
  <c r="A4412" i="75" s="1"/>
  <c r="A4952" i="75" s="1"/>
  <c r="A374" i="68"/>
  <c r="A374" i="75" s="1"/>
  <c r="A134" i="68"/>
  <c r="A134" i="75" s="1"/>
  <c r="C345" i="68"/>
  <c r="C345" i="75" s="1"/>
  <c r="C105" i="68"/>
  <c r="C105" i="75" s="1"/>
  <c r="A343" i="68"/>
  <c r="A343" i="75" s="1"/>
  <c r="A103" i="68"/>
  <c r="A103" i="75" s="1"/>
  <c r="A366" i="68"/>
  <c r="A366" i="75" s="1"/>
  <c r="A906" i="75" s="1"/>
  <c r="A1446" i="75" s="1"/>
  <c r="A1986" i="75" s="1"/>
  <c r="A2526" i="75" s="1"/>
  <c r="A3066" i="75" s="1"/>
  <c r="A3606" i="75" s="1"/>
  <c r="A4146" i="75" s="1"/>
  <c r="A4686" i="75" s="1"/>
  <c r="A5226" i="75" s="1"/>
  <c r="A126" i="68"/>
  <c r="A126" i="75" s="1"/>
  <c r="A666" i="75" s="1"/>
  <c r="A1206" i="75" s="1"/>
  <c r="A1746" i="75" s="1"/>
  <c r="A2286" i="75" s="1"/>
  <c r="A2826" i="75" s="1"/>
  <c r="A3366" i="75" s="1"/>
  <c r="A3906" i="75" s="1"/>
  <c r="A4446" i="75" s="1"/>
  <c r="A4986" i="75" s="1"/>
  <c r="C349" i="68"/>
  <c r="C349" i="75" s="1"/>
  <c r="C109" i="68"/>
  <c r="C109" i="75" s="1"/>
  <c r="A345" i="68"/>
  <c r="A345" i="75" s="1"/>
  <c r="A105" i="68"/>
  <c r="A105" i="75" s="1"/>
  <c r="C356" i="68"/>
  <c r="C356" i="75" s="1"/>
  <c r="C116" i="68"/>
  <c r="C116" i="75" s="1"/>
  <c r="F116" i="75" s="1"/>
  <c r="C380" i="68"/>
  <c r="C380" i="75" s="1"/>
  <c r="C140" i="68"/>
  <c r="C140" i="75" s="1"/>
  <c r="C351" i="68"/>
  <c r="C351" i="75" s="1"/>
  <c r="C111" i="68"/>
  <c r="C111" i="75" s="1"/>
  <c r="A370" i="68"/>
  <c r="A370" i="75" s="1"/>
  <c r="A910" i="75" s="1"/>
  <c r="A1450" i="75" s="1"/>
  <c r="A1990" i="75" s="1"/>
  <c r="A2530" i="75" s="1"/>
  <c r="A3070" i="75" s="1"/>
  <c r="A3610" i="75" s="1"/>
  <c r="A4150" i="75" s="1"/>
  <c r="A4690" i="75" s="1"/>
  <c r="A130" i="68"/>
  <c r="A130" i="75" s="1"/>
  <c r="A670" i="75" s="1"/>
  <c r="A1210" i="75" s="1"/>
  <c r="A1750" i="75" s="1"/>
  <c r="A2290" i="75" s="1"/>
  <c r="A2830" i="75" s="1"/>
  <c r="A3370" i="75" s="1"/>
  <c r="A3910" i="75" s="1"/>
  <c r="A4450" i="75" s="1"/>
  <c r="A4990" i="75" s="1"/>
  <c r="C344" i="68"/>
  <c r="C344" i="75" s="1"/>
  <c r="C104" i="68"/>
  <c r="C104" i="75" s="1"/>
  <c r="C355" i="68"/>
  <c r="C355" i="75" s="1"/>
  <c r="C115" i="68"/>
  <c r="C115" i="75" s="1"/>
  <c r="A384" i="68"/>
  <c r="A384" i="75" s="1"/>
  <c r="A144" i="68"/>
  <c r="A144" i="75" s="1"/>
  <c r="C336" i="68"/>
  <c r="C336" i="75" s="1"/>
  <c r="C96" i="68"/>
  <c r="C96" i="75" s="1"/>
  <c r="G22" i="4"/>
  <c r="M45" i="67"/>
  <c r="M47" i="67"/>
  <c r="A46" i="67"/>
  <c r="I45" i="67"/>
  <c r="I47" i="67"/>
  <c r="M46" i="67"/>
  <c r="E2" i="67"/>
  <c r="F2" i="67" s="1"/>
  <c r="G2" i="67" s="1"/>
  <c r="H2" i="67" s="1"/>
  <c r="I2" i="67" s="1"/>
  <c r="J2" i="67" s="1"/>
  <c r="Q45" i="67"/>
  <c r="I48" i="67"/>
  <c r="A48" i="67"/>
  <c r="E48" i="67"/>
  <c r="M48" i="67"/>
  <c r="Q47" i="67"/>
  <c r="E47" i="67"/>
  <c r="I46" i="67"/>
  <c r="Q46" i="67"/>
  <c r="A45" i="67"/>
  <c r="G28" i="67"/>
  <c r="A684" i="75" l="1"/>
  <c r="F144" i="75"/>
  <c r="C649" i="75"/>
  <c r="D109" i="75"/>
  <c r="C688" i="75"/>
  <c r="D148" i="75"/>
  <c r="A688" i="75"/>
  <c r="F148" i="75"/>
  <c r="A653" i="75"/>
  <c r="F113" i="75"/>
  <c r="J1912" i="75"/>
  <c r="I1912" i="75"/>
  <c r="A2452" i="75"/>
  <c r="F1912" i="75"/>
  <c r="J1918" i="75"/>
  <c r="A2458" i="75"/>
  <c r="I1918" i="75"/>
  <c r="F1918" i="75"/>
  <c r="A1944" i="75"/>
  <c r="F1404" i="75"/>
  <c r="J1920" i="75"/>
  <c r="I1920" i="75"/>
  <c r="A2460" i="75"/>
  <c r="F1920" i="75"/>
  <c r="C1936" i="75"/>
  <c r="D1396" i="75"/>
  <c r="C2446" i="75"/>
  <c r="D1906" i="75"/>
  <c r="A1410" i="75"/>
  <c r="F870" i="75"/>
  <c r="C1393" i="75"/>
  <c r="D853" i="75"/>
  <c r="C1398" i="75"/>
  <c r="D858" i="75"/>
  <c r="C1397" i="75"/>
  <c r="D857" i="75"/>
  <c r="C1402" i="75"/>
  <c r="D862" i="75"/>
  <c r="A1409" i="75"/>
  <c r="F869" i="75"/>
  <c r="A1436" i="75"/>
  <c r="A1405" i="75"/>
  <c r="F865" i="75"/>
  <c r="A1430" i="75"/>
  <c r="F890" i="75"/>
  <c r="C1158" i="75"/>
  <c r="D618" i="75"/>
  <c r="F618" i="75"/>
  <c r="A1184" i="75"/>
  <c r="A1190" i="75"/>
  <c r="F650" i="75"/>
  <c r="A1159" i="75"/>
  <c r="F619" i="75"/>
  <c r="C1161" i="75"/>
  <c r="D621" i="75"/>
  <c r="C1159" i="75"/>
  <c r="D619" i="75"/>
  <c r="J1921" i="75"/>
  <c r="A2461" i="75"/>
  <c r="I1921" i="75"/>
  <c r="F1921" i="75"/>
  <c r="J1903" i="75"/>
  <c r="I1903" i="75"/>
  <c r="A2443" i="75"/>
  <c r="F1903" i="75"/>
  <c r="J1909" i="75"/>
  <c r="A2449" i="75"/>
  <c r="I1909" i="75"/>
  <c r="F1909" i="75"/>
  <c r="J1913" i="75"/>
  <c r="A2453" i="75"/>
  <c r="I1913" i="75"/>
  <c r="F1913" i="75"/>
  <c r="J1919" i="75"/>
  <c r="I1919" i="75"/>
  <c r="A2459" i="75"/>
  <c r="F1919" i="75"/>
  <c r="C1680" i="75"/>
  <c r="D1140" i="75"/>
  <c r="C2445" i="75"/>
  <c r="D1905" i="75"/>
  <c r="C2454" i="75"/>
  <c r="D1914" i="75"/>
  <c r="J1904" i="75"/>
  <c r="A2444" i="75"/>
  <c r="I1904" i="75"/>
  <c r="F1904" i="75"/>
  <c r="J1907" i="75"/>
  <c r="I1907" i="75"/>
  <c r="A2447" i="75"/>
  <c r="F1907" i="75"/>
  <c r="F858" i="75"/>
  <c r="J1902" i="75"/>
  <c r="A2442" i="75"/>
  <c r="I1902" i="75"/>
  <c r="C1668" i="75"/>
  <c r="D1128" i="75"/>
  <c r="C1700" i="75"/>
  <c r="D1160" i="75"/>
  <c r="C5427" i="75"/>
  <c r="D4887" i="75"/>
  <c r="C1940" i="75"/>
  <c r="D1400" i="75"/>
  <c r="J1905" i="75"/>
  <c r="A2445" i="75"/>
  <c r="I1905" i="75"/>
  <c r="F1905" i="75"/>
  <c r="C644" i="75"/>
  <c r="F644" i="75" s="1"/>
  <c r="D104" i="75"/>
  <c r="A674" i="75"/>
  <c r="A647" i="75"/>
  <c r="F107" i="75"/>
  <c r="C661" i="75"/>
  <c r="D121" i="75"/>
  <c r="C652" i="75"/>
  <c r="D112" i="75"/>
  <c r="A660" i="75"/>
  <c r="F120" i="75"/>
  <c r="C676" i="75"/>
  <c r="D136" i="75"/>
  <c r="A686" i="75"/>
  <c r="A924" i="75"/>
  <c r="F384" i="75"/>
  <c r="C884" i="75"/>
  <c r="D344" i="75"/>
  <c r="C891" i="75"/>
  <c r="D351" i="75"/>
  <c r="C896" i="75"/>
  <c r="D356" i="75"/>
  <c r="C889" i="75"/>
  <c r="D349" i="75"/>
  <c r="A883" i="75"/>
  <c r="F343" i="75"/>
  <c r="A914" i="75"/>
  <c r="A887" i="75"/>
  <c r="F347" i="75"/>
  <c r="C928" i="75"/>
  <c r="D388" i="75"/>
  <c r="A928" i="75"/>
  <c r="F388" i="75"/>
  <c r="C901" i="75"/>
  <c r="D361" i="75"/>
  <c r="C892" i="75"/>
  <c r="D352" i="75"/>
  <c r="A900" i="75"/>
  <c r="F360" i="75"/>
  <c r="C883" i="75"/>
  <c r="D343" i="75"/>
  <c r="C916" i="75"/>
  <c r="D376" i="75"/>
  <c r="A918" i="75"/>
  <c r="A926" i="75"/>
  <c r="A893" i="75"/>
  <c r="F353" i="75"/>
  <c r="F92" i="75"/>
  <c r="F332" i="75"/>
  <c r="C1708" i="75"/>
  <c r="D1168" i="75"/>
  <c r="C5431" i="75"/>
  <c r="D4891" i="75"/>
  <c r="C2459" i="75"/>
  <c r="D1919" i="75"/>
  <c r="J1897" i="75"/>
  <c r="A2437" i="75"/>
  <c r="I1897" i="75"/>
  <c r="C5419" i="75"/>
  <c r="D4879" i="75"/>
  <c r="C2448" i="75"/>
  <c r="D1908" i="75"/>
  <c r="C1681" i="75"/>
  <c r="D1141" i="75"/>
  <c r="C1663" i="75"/>
  <c r="D1123" i="75"/>
  <c r="C1673" i="75"/>
  <c r="D1133" i="75"/>
  <c r="F344" i="75"/>
  <c r="C1670" i="75"/>
  <c r="D1130" i="75"/>
  <c r="C1944" i="75"/>
  <c r="D1404" i="75"/>
  <c r="C2449" i="75"/>
  <c r="D1909" i="75"/>
  <c r="C1704" i="75"/>
  <c r="D1164" i="75"/>
  <c r="C1676" i="75"/>
  <c r="D1136" i="75"/>
  <c r="C5417" i="75"/>
  <c r="D4877" i="75"/>
  <c r="A1948" i="75"/>
  <c r="F1408" i="75"/>
  <c r="C1666" i="75"/>
  <c r="D1126" i="75"/>
  <c r="C5414" i="75"/>
  <c r="D4874" i="75"/>
  <c r="C1170" i="75"/>
  <c r="D630" i="75"/>
  <c r="C1163" i="75"/>
  <c r="D623" i="75"/>
  <c r="A1167" i="75"/>
  <c r="F627" i="75"/>
  <c r="A1188" i="75"/>
  <c r="A1153" i="75"/>
  <c r="F613" i="75"/>
  <c r="A1196" i="75"/>
  <c r="A1198" i="75"/>
  <c r="F658" i="75"/>
  <c r="C1190" i="75"/>
  <c r="D650" i="75"/>
  <c r="C1677" i="75"/>
  <c r="D1137" i="75"/>
  <c r="C5421" i="75"/>
  <c r="D4881" i="75"/>
  <c r="C2451" i="75"/>
  <c r="D1911" i="75"/>
  <c r="C5429" i="75"/>
  <c r="D4889" i="75"/>
  <c r="C2460" i="75"/>
  <c r="D1920" i="75"/>
  <c r="C1665" i="75"/>
  <c r="D1125" i="75"/>
  <c r="C2453" i="75"/>
  <c r="D1913" i="75"/>
  <c r="A1432" i="75"/>
  <c r="F892" i="75"/>
  <c r="C1438" i="75"/>
  <c r="D898" i="75"/>
  <c r="A1399" i="75"/>
  <c r="F859" i="75"/>
  <c r="C1407" i="75"/>
  <c r="D867" i="75"/>
  <c r="A1401" i="75"/>
  <c r="F861" i="75"/>
  <c r="C1411" i="75"/>
  <c r="D871" i="75"/>
  <c r="C1394" i="75"/>
  <c r="D854" i="75"/>
  <c r="C1401" i="75"/>
  <c r="D861" i="75"/>
  <c r="C1406" i="75"/>
  <c r="D866" i="75"/>
  <c r="A1411" i="75"/>
  <c r="F871" i="75"/>
  <c r="A1157" i="75"/>
  <c r="F617" i="75"/>
  <c r="C1171" i="75"/>
  <c r="D631" i="75"/>
  <c r="A1938" i="75"/>
  <c r="F1398" i="75"/>
  <c r="J1914" i="75"/>
  <c r="A2454" i="75"/>
  <c r="I1914" i="75"/>
  <c r="F1914" i="75"/>
  <c r="J1916" i="75"/>
  <c r="A2456" i="75"/>
  <c r="I1916" i="75"/>
  <c r="F1916" i="75"/>
  <c r="C5424" i="75"/>
  <c r="D4884" i="75"/>
  <c r="C2452" i="75"/>
  <c r="D1912" i="75"/>
  <c r="C1167" i="75"/>
  <c r="D627" i="75"/>
  <c r="A1194" i="75"/>
  <c r="F654" i="75"/>
  <c r="C1194" i="75"/>
  <c r="D654" i="75"/>
  <c r="C651" i="75"/>
  <c r="D111" i="75"/>
  <c r="C643" i="75"/>
  <c r="D103" i="75"/>
  <c r="A678" i="75"/>
  <c r="C655" i="75"/>
  <c r="D115" i="75"/>
  <c r="C680" i="75"/>
  <c r="D140" i="75"/>
  <c r="C645" i="75"/>
  <c r="D105" i="75"/>
  <c r="A676" i="75"/>
  <c r="F136" i="75"/>
  <c r="A680" i="75"/>
  <c r="F140" i="75"/>
  <c r="C660" i="75"/>
  <c r="D120" i="75"/>
  <c r="C653" i="75"/>
  <c r="D113" i="75"/>
  <c r="C648" i="75"/>
  <c r="F648" i="75" s="1"/>
  <c r="D108" i="75"/>
  <c r="A657" i="75"/>
  <c r="F117" i="75"/>
  <c r="C647" i="75"/>
  <c r="D107" i="75"/>
  <c r="A659" i="75"/>
  <c r="F119" i="75"/>
  <c r="A655" i="75"/>
  <c r="F115" i="75"/>
  <c r="J1898" i="75"/>
  <c r="A2438" i="75"/>
  <c r="I1898" i="75"/>
  <c r="J1893" i="75"/>
  <c r="A2433" i="75"/>
  <c r="I1893" i="75"/>
  <c r="C2457" i="75"/>
  <c r="D1917" i="75"/>
  <c r="A1946" i="75"/>
  <c r="F1406" i="75"/>
  <c r="C1410" i="75"/>
  <c r="D870" i="75"/>
  <c r="C1403" i="75"/>
  <c r="D863" i="75"/>
  <c r="C1426" i="75"/>
  <c r="D886" i="75"/>
  <c r="A1407" i="75"/>
  <c r="F867" i="75"/>
  <c r="A1428" i="75"/>
  <c r="A1393" i="75"/>
  <c r="F853" i="75"/>
  <c r="C1395" i="75"/>
  <c r="D855" i="75"/>
  <c r="A1424" i="75"/>
  <c r="F884" i="75"/>
  <c r="A1403" i="75"/>
  <c r="F863" i="75"/>
  <c r="C1186" i="75"/>
  <c r="D646" i="75"/>
  <c r="C1155" i="75"/>
  <c r="D615" i="75"/>
  <c r="A1163" i="75"/>
  <c r="F623" i="75"/>
  <c r="C1198" i="75"/>
  <c r="D658" i="75"/>
  <c r="C1154" i="75"/>
  <c r="D614" i="75"/>
  <c r="F614" i="75"/>
  <c r="C1166" i="75"/>
  <c r="D626" i="75"/>
  <c r="F626" i="75"/>
  <c r="C1678" i="75"/>
  <c r="D1138" i="75"/>
  <c r="J1895" i="75"/>
  <c r="A2435" i="75"/>
  <c r="I1895" i="75"/>
  <c r="J1894" i="75"/>
  <c r="A2434" i="75"/>
  <c r="I1894" i="75"/>
  <c r="F862" i="75"/>
  <c r="J1896" i="75"/>
  <c r="A2436" i="75"/>
  <c r="I1896" i="75"/>
  <c r="C1675" i="75"/>
  <c r="D1135" i="75"/>
  <c r="A1936" i="75"/>
  <c r="F1396" i="75"/>
  <c r="C2444" i="75"/>
  <c r="D1904" i="75"/>
  <c r="C2461" i="75"/>
  <c r="D1921" i="75"/>
  <c r="C1667" i="75"/>
  <c r="D1127" i="75"/>
  <c r="C1669" i="75"/>
  <c r="D1129" i="75"/>
  <c r="C5426" i="75"/>
  <c r="D4886" i="75"/>
  <c r="C2455" i="75"/>
  <c r="D1915" i="75"/>
  <c r="F112" i="75"/>
  <c r="C656" i="75"/>
  <c r="D116" i="75"/>
  <c r="A643" i="75"/>
  <c r="F103" i="75"/>
  <c r="A645" i="75"/>
  <c r="F105" i="75"/>
  <c r="A682" i="75"/>
  <c r="C659" i="75"/>
  <c r="D119" i="75"/>
  <c r="A649" i="75"/>
  <c r="F109" i="75"/>
  <c r="C657" i="75"/>
  <c r="D117" i="75"/>
  <c r="A651" i="75"/>
  <c r="F111" i="75"/>
  <c r="C684" i="75"/>
  <c r="D144" i="75"/>
  <c r="A661" i="75"/>
  <c r="F121" i="75"/>
  <c r="C895" i="75"/>
  <c r="D355" i="75"/>
  <c r="C920" i="75"/>
  <c r="D380" i="75"/>
  <c r="A885" i="75"/>
  <c r="F345" i="75"/>
  <c r="C885" i="75"/>
  <c r="D345" i="75"/>
  <c r="A922" i="75"/>
  <c r="C899" i="75"/>
  <c r="D359" i="75"/>
  <c r="A889" i="75"/>
  <c r="F349" i="75"/>
  <c r="C897" i="75"/>
  <c r="D357" i="75"/>
  <c r="A916" i="75"/>
  <c r="F376" i="75"/>
  <c r="A891" i="75"/>
  <c r="F351" i="75"/>
  <c r="C924" i="75"/>
  <c r="D384" i="75"/>
  <c r="A901" i="75"/>
  <c r="F361" i="75"/>
  <c r="A920" i="75"/>
  <c r="F380" i="75"/>
  <c r="C900" i="75"/>
  <c r="D360" i="75"/>
  <c r="C893" i="75"/>
  <c r="D353" i="75"/>
  <c r="C888" i="75"/>
  <c r="D348" i="75"/>
  <c r="A897" i="75"/>
  <c r="F357" i="75"/>
  <c r="C887" i="75"/>
  <c r="D347" i="75"/>
  <c r="A899" i="75"/>
  <c r="F359" i="75"/>
  <c r="A895" i="75"/>
  <c r="F355" i="75"/>
  <c r="C5413" i="75"/>
  <c r="D4873" i="75"/>
  <c r="C5430" i="75"/>
  <c r="D4890" i="75"/>
  <c r="C2443" i="75"/>
  <c r="D1903" i="75"/>
  <c r="J1900" i="75"/>
  <c r="A2440" i="75"/>
  <c r="I1900" i="75"/>
  <c r="C5418" i="75"/>
  <c r="D4878" i="75"/>
  <c r="A1934" i="75"/>
  <c r="F1394" i="75"/>
  <c r="C1672" i="75"/>
  <c r="D1132" i="75"/>
  <c r="C1664" i="75"/>
  <c r="D1124" i="75"/>
  <c r="J1899" i="75"/>
  <c r="A2439" i="75"/>
  <c r="I1899" i="75"/>
  <c r="F356" i="75"/>
  <c r="F104" i="75"/>
  <c r="C2458" i="75"/>
  <c r="D1918" i="75"/>
  <c r="C1696" i="75"/>
  <c r="D1156" i="75"/>
  <c r="C1671" i="75"/>
  <c r="D1131" i="75"/>
  <c r="C5420" i="75"/>
  <c r="D4880" i="75"/>
  <c r="C5416" i="75"/>
  <c r="D4876" i="75"/>
  <c r="C2447" i="75"/>
  <c r="D1907" i="75"/>
  <c r="C5415" i="75"/>
  <c r="D4875" i="75"/>
  <c r="A1942" i="75"/>
  <c r="F1402" i="75"/>
  <c r="A1170" i="75"/>
  <c r="F630" i="75"/>
  <c r="C1153" i="75"/>
  <c r="D613" i="75"/>
  <c r="C1157" i="75"/>
  <c r="D617" i="75"/>
  <c r="C1162" i="75"/>
  <c r="D622" i="75"/>
  <c r="F622" i="75"/>
  <c r="A1169" i="75"/>
  <c r="F629" i="75"/>
  <c r="A1165" i="75"/>
  <c r="F625" i="75"/>
  <c r="A1186" i="75"/>
  <c r="F646" i="75"/>
  <c r="A1171" i="75"/>
  <c r="F631" i="75"/>
  <c r="C5422" i="75"/>
  <c r="D4882" i="75"/>
  <c r="A1940" i="75"/>
  <c r="F1400" i="75"/>
  <c r="C1674" i="75"/>
  <c r="D1134" i="75"/>
  <c r="C5428" i="75"/>
  <c r="D4888" i="75"/>
  <c r="C1679" i="75"/>
  <c r="D1139" i="75"/>
  <c r="C1948" i="75"/>
  <c r="D1408" i="75"/>
  <c r="J1906" i="75"/>
  <c r="A2446" i="75"/>
  <c r="I1906" i="75"/>
  <c r="F1906" i="75"/>
  <c r="J1910" i="75"/>
  <c r="A2450" i="75"/>
  <c r="I1910" i="75"/>
  <c r="F1910" i="75"/>
  <c r="J1911" i="75"/>
  <c r="A2451" i="75"/>
  <c r="I1911" i="75"/>
  <c r="F1911" i="75"/>
  <c r="J1917" i="75"/>
  <c r="A2457" i="75"/>
  <c r="I1917" i="75"/>
  <c r="F1917" i="75"/>
  <c r="J1892" i="75"/>
  <c r="I1892" i="75"/>
  <c r="A2432" i="75"/>
  <c r="A1397" i="75"/>
  <c r="F857" i="75"/>
  <c r="C1409" i="75"/>
  <c r="D869" i="75"/>
  <c r="A1438" i="75"/>
  <c r="F898" i="75"/>
  <c r="A1426" i="75"/>
  <c r="F886" i="75"/>
  <c r="A1434" i="75"/>
  <c r="F894" i="75"/>
  <c r="C1405" i="75"/>
  <c r="D865" i="75"/>
  <c r="C1434" i="75"/>
  <c r="D894" i="75"/>
  <c r="C1430" i="75"/>
  <c r="D890" i="75"/>
  <c r="A1395" i="75"/>
  <c r="F855" i="75"/>
  <c r="C1399" i="75"/>
  <c r="D859" i="75"/>
  <c r="C1169" i="75"/>
  <c r="D629" i="75"/>
  <c r="J1908" i="75"/>
  <c r="A2448" i="75"/>
  <c r="I1908" i="75"/>
  <c r="F1908" i="75"/>
  <c r="C2456" i="75"/>
  <c r="D1916" i="75"/>
  <c r="C2450" i="75"/>
  <c r="D1910" i="75"/>
  <c r="J1901" i="75"/>
  <c r="A2441" i="75"/>
  <c r="I1901" i="75"/>
  <c r="J1915" i="75"/>
  <c r="A2455" i="75"/>
  <c r="I1915" i="75"/>
  <c r="F1915" i="75"/>
  <c r="C5425" i="75"/>
  <c r="D4885" i="75"/>
  <c r="C5423" i="75"/>
  <c r="D4883" i="75"/>
  <c r="A1192" i="75"/>
  <c r="F652" i="75"/>
  <c r="A1161" i="75"/>
  <c r="F621" i="75"/>
  <c r="C1165" i="75"/>
  <c r="D625" i="75"/>
  <c r="A1155" i="75"/>
  <c r="F615" i="75"/>
  <c r="B4613" i="75"/>
  <c r="B4616" i="75"/>
  <c r="B4615" i="75"/>
  <c r="B4610" i="75"/>
  <c r="B4609" i="75"/>
  <c r="B4612" i="75"/>
  <c r="B4611" i="75"/>
  <c r="B4606" i="75"/>
  <c r="B4605" i="75"/>
  <c r="B4608" i="75"/>
  <c r="B4607" i="75"/>
  <c r="B4618" i="75"/>
  <c r="B4604" i="75"/>
  <c r="B4620" i="75"/>
  <c r="B4619" i="75"/>
  <c r="B4673" i="75"/>
  <c r="B4603" i="75"/>
  <c r="B4675" i="75"/>
  <c r="B4674" i="75"/>
  <c r="B4669" i="75"/>
  <c r="B4621" i="75"/>
  <c r="B4671" i="75"/>
  <c r="B4670" i="75"/>
  <c r="B4665" i="75"/>
  <c r="B4676" i="75"/>
  <c r="B4667" i="75"/>
  <c r="B4666" i="75"/>
  <c r="B4649" i="75"/>
  <c r="B4672" i="75"/>
  <c r="B4663" i="75"/>
  <c r="B4650" i="75"/>
  <c r="B4645" i="75"/>
  <c r="B4668" i="75"/>
  <c r="B4651" i="75"/>
  <c r="B4646" i="75"/>
  <c r="B4641" i="75"/>
  <c r="B4664" i="75"/>
  <c r="B4647" i="75"/>
  <c r="B4642" i="75"/>
  <c r="B4637" i="75"/>
  <c r="B4648" i="75"/>
  <c r="B4643" i="75"/>
  <c r="B4638" i="75"/>
  <c r="B4633" i="75"/>
  <c r="B4644" i="75"/>
  <c r="B4639" i="75"/>
  <c r="B4634" i="75"/>
  <c r="B4708" i="75"/>
  <c r="B4640" i="75"/>
  <c r="B4635" i="75"/>
  <c r="B4709" i="75"/>
  <c r="B4704" i="75"/>
  <c r="B4636" i="75"/>
  <c r="B4710" i="75"/>
  <c r="B4705" i="75"/>
  <c r="B4700" i="75"/>
  <c r="B4711" i="75"/>
  <c r="B4706" i="75"/>
  <c r="B4701" i="75"/>
  <c r="B4696" i="75"/>
  <c r="B4707" i="75"/>
  <c r="B4702" i="75"/>
  <c r="B4697" i="75"/>
  <c r="B4680" i="75"/>
  <c r="B4703" i="75"/>
  <c r="B4698" i="75"/>
  <c r="B4693" i="75"/>
  <c r="B4739" i="75"/>
  <c r="B4699" i="75"/>
  <c r="B4694" i="75"/>
  <c r="B4681" i="75"/>
  <c r="B4735" i="75"/>
  <c r="B4695" i="75"/>
  <c r="B4678" i="75"/>
  <c r="B4677" i="75"/>
  <c r="B4731" i="75"/>
  <c r="B4679" i="75"/>
  <c r="B4741" i="75"/>
  <c r="B4740" i="75"/>
  <c r="B4727" i="75"/>
  <c r="B4738" i="75"/>
  <c r="B4737" i="75"/>
  <c r="B4736" i="75"/>
  <c r="B4723" i="75"/>
  <c r="B4734" i="75"/>
  <c r="B4733" i="75"/>
  <c r="B4732" i="75"/>
  <c r="B4770" i="75"/>
  <c r="B4730" i="75"/>
  <c r="B4729" i="75"/>
  <c r="B4728" i="75"/>
  <c r="B4766" i="75"/>
  <c r="B4726" i="75"/>
  <c r="B4725" i="75"/>
  <c r="B4724" i="75"/>
  <c r="B4762" i="75"/>
  <c r="B4769" i="75"/>
  <c r="B4768" i="75"/>
  <c r="B4771" i="75"/>
  <c r="B4758" i="75"/>
  <c r="B4765" i="75"/>
  <c r="B4764" i="75"/>
  <c r="B4767" i="75"/>
  <c r="B4754" i="75"/>
  <c r="B4761" i="75"/>
  <c r="B4760" i="75"/>
  <c r="B4763" i="75"/>
  <c r="B4797" i="75"/>
  <c r="B4757" i="75"/>
  <c r="B4756" i="75"/>
  <c r="B4759" i="75"/>
  <c r="B4793" i="75"/>
  <c r="B4753" i="75"/>
  <c r="B4795" i="75"/>
  <c r="B4755" i="75"/>
  <c r="B4789" i="75"/>
  <c r="B4796" i="75"/>
  <c r="B4791" i="75"/>
  <c r="B4798" i="75"/>
  <c r="B4785" i="75"/>
  <c r="B4792" i="75"/>
  <c r="B4787" i="75"/>
  <c r="B4794" i="75"/>
  <c r="B4825" i="75"/>
  <c r="B4788" i="75"/>
  <c r="B4783" i="75"/>
  <c r="B4790" i="75"/>
  <c r="B4821" i="75"/>
  <c r="B4784" i="75"/>
  <c r="B4827" i="75"/>
  <c r="B4786" i="75"/>
  <c r="B4817" i="75"/>
  <c r="B4824" i="75"/>
  <c r="B4823" i="75"/>
  <c r="B4826" i="75"/>
  <c r="B4813" i="75"/>
  <c r="B4820" i="75"/>
  <c r="B4819" i="75"/>
  <c r="B4822" i="75"/>
  <c r="B4801" i="75"/>
  <c r="B4816" i="75"/>
  <c r="B4815" i="75"/>
  <c r="B4818" i="75"/>
  <c r="B4828" i="75"/>
  <c r="B4800" i="75"/>
  <c r="B4799" i="75"/>
  <c r="B4814" i="75"/>
  <c r="B4849" i="75"/>
  <c r="B4831" i="75"/>
  <c r="B4830" i="75"/>
  <c r="B4829" i="75"/>
  <c r="B4845" i="75"/>
  <c r="B4852" i="75"/>
  <c r="B4851" i="75"/>
  <c r="B4850" i="75"/>
  <c r="B4858" i="75"/>
  <c r="B4848" i="75"/>
  <c r="B4847" i="75"/>
  <c r="B4846" i="75"/>
  <c r="B4854" i="75"/>
  <c r="B4844" i="75"/>
  <c r="B4843" i="75"/>
  <c r="B4855" i="75"/>
  <c r="B4859" i="75"/>
  <c r="B4857" i="75"/>
  <c r="B4856" i="75"/>
  <c r="B4860" i="75"/>
  <c r="B4617" i="75"/>
  <c r="B4853" i="75"/>
  <c r="B4861" i="75"/>
  <c r="B4614" i="75"/>
  <c r="B2925" i="75"/>
  <c r="B2928" i="75"/>
  <c r="B2968" i="75"/>
  <c r="B2325" i="75"/>
  <c r="B2308" i="75"/>
  <c r="B2235" i="75"/>
  <c r="B2301" i="75"/>
  <c r="B2180" i="75"/>
  <c r="F1640" i="75"/>
  <c r="B2937" i="75"/>
  <c r="B2940" i="75"/>
  <c r="B2931" i="75"/>
  <c r="B2959" i="75"/>
  <c r="B2302" i="75"/>
  <c r="B2248" i="75"/>
  <c r="F1708" i="75"/>
  <c r="B2215" i="75"/>
  <c r="F1675" i="75"/>
  <c r="B2177" i="75"/>
  <c r="F1637" i="75"/>
  <c r="B2309" i="75"/>
  <c r="B2332" i="75"/>
  <c r="B2263" i="75"/>
  <c r="B2238" i="75"/>
  <c r="B2265" i="75"/>
  <c r="B2909" i="75"/>
  <c r="B2908" i="75"/>
  <c r="B2910" i="75"/>
  <c r="B2926" i="75"/>
  <c r="B2296" i="75"/>
  <c r="B2280" i="75"/>
  <c r="B2216" i="75"/>
  <c r="F1676" i="75"/>
  <c r="B2174" i="75"/>
  <c r="F1634" i="75"/>
  <c r="B2899" i="75"/>
  <c r="B2901" i="75"/>
  <c r="B2970" i="75"/>
  <c r="B2938" i="75"/>
  <c r="B2339" i="75"/>
  <c r="B2274" i="75"/>
  <c r="B2204" i="75"/>
  <c r="F1664" i="75"/>
  <c r="B2218" i="75"/>
  <c r="F1678" i="75"/>
  <c r="B2326" i="75"/>
  <c r="B2217" i="75"/>
  <c r="F1677" i="75"/>
  <c r="B2303" i="75"/>
  <c r="B2249" i="75"/>
  <c r="B2330" i="75"/>
  <c r="B2191" i="75"/>
  <c r="F1651" i="75"/>
  <c r="B2954" i="75"/>
  <c r="B2961" i="75"/>
  <c r="B2896" i="75"/>
  <c r="B2333" i="75"/>
  <c r="B2268" i="75"/>
  <c r="B2203" i="75"/>
  <c r="F1663" i="75"/>
  <c r="B2236" i="75"/>
  <c r="F1696" i="75"/>
  <c r="B2184" i="75"/>
  <c r="F1644" i="75"/>
  <c r="B2966" i="75"/>
  <c r="B2924" i="75"/>
  <c r="B2964" i="75"/>
  <c r="B2327" i="75"/>
  <c r="B2310" i="75"/>
  <c r="B2233" i="75"/>
  <c r="B2205" i="75"/>
  <c r="F1665" i="75"/>
  <c r="B2181" i="75"/>
  <c r="F1641" i="75"/>
  <c r="B2281" i="75"/>
  <c r="B2340" i="75"/>
  <c r="B2271" i="75"/>
  <c r="B2190" i="75"/>
  <c r="F1650" i="75"/>
  <c r="B2247" i="75"/>
  <c r="B2933" i="75"/>
  <c r="B2936" i="75"/>
  <c r="B2927" i="75"/>
  <c r="B2955" i="75"/>
  <c r="B2304" i="75"/>
  <c r="B2250" i="75"/>
  <c r="B2334" i="75"/>
  <c r="B2178" i="75"/>
  <c r="F1638" i="75"/>
  <c r="B2905" i="75"/>
  <c r="B2904" i="75"/>
  <c r="B2939" i="75"/>
  <c r="B2967" i="75"/>
  <c r="B2298" i="75"/>
  <c r="B2251" i="75"/>
  <c r="B2212" i="75"/>
  <c r="F1672" i="75"/>
  <c r="B2175" i="75"/>
  <c r="F1635" i="75"/>
  <c r="B2297" i="75"/>
  <c r="B2328" i="75"/>
  <c r="B2311" i="75"/>
  <c r="B2234" i="75"/>
  <c r="B2305" i="75"/>
  <c r="B2895" i="75"/>
  <c r="B2897" i="75"/>
  <c r="B2907" i="75"/>
  <c r="B2934" i="75"/>
  <c r="B2341" i="75"/>
  <c r="B2276" i="75"/>
  <c r="B2211" i="75"/>
  <c r="F1671" i="75"/>
  <c r="B2220" i="75"/>
  <c r="F1680" i="75"/>
  <c r="B2188" i="75"/>
  <c r="F1648" i="75"/>
  <c r="B2971" i="75"/>
  <c r="B2957" i="75"/>
  <c r="B2906" i="75"/>
  <c r="B2335" i="75"/>
  <c r="B2270" i="75"/>
  <c r="B2241" i="75"/>
  <c r="B2213" i="75"/>
  <c r="F1673" i="75"/>
  <c r="B2187" i="75"/>
  <c r="F1647" i="75"/>
  <c r="B2209" i="75"/>
  <c r="F1669" i="75"/>
  <c r="B2299" i="75"/>
  <c r="B2279" i="75"/>
  <c r="B2189" i="75"/>
  <c r="F1649" i="75"/>
  <c r="B2214" i="75"/>
  <c r="F1674" i="75"/>
  <c r="B2962" i="75"/>
  <c r="B2969" i="75"/>
  <c r="B2960" i="75"/>
  <c r="B2329" i="75"/>
  <c r="B2264" i="75"/>
  <c r="B2239" i="75"/>
  <c r="B2273" i="75"/>
  <c r="B2182" i="75"/>
  <c r="F1642" i="75"/>
  <c r="B2929" i="75"/>
  <c r="B2932" i="75"/>
  <c r="B2923" i="75"/>
  <c r="B2323" i="75"/>
  <c r="B2306" i="75"/>
  <c r="B2244" i="75"/>
  <c r="F1704" i="75"/>
  <c r="B2221" i="75"/>
  <c r="F1681" i="75"/>
  <c r="B2179" i="75"/>
  <c r="F1639" i="75"/>
  <c r="B2269" i="75"/>
  <c r="B2336" i="75"/>
  <c r="B2267" i="75"/>
  <c r="B2242" i="75"/>
  <c r="B2277" i="75"/>
  <c r="B2941" i="75"/>
  <c r="B2911" i="75"/>
  <c r="B2935" i="75"/>
  <c r="B2963" i="75"/>
  <c r="B2300" i="75"/>
  <c r="B2246" i="75"/>
  <c r="B2219" i="75"/>
  <c r="F1679" i="75"/>
  <c r="B2176" i="75"/>
  <c r="F1636" i="75"/>
  <c r="B2898" i="75"/>
  <c r="B2893" i="75"/>
  <c r="B2903" i="75"/>
  <c r="B2930" i="75"/>
  <c r="B2294" i="75"/>
  <c r="B2278" i="75"/>
  <c r="B2207" i="75"/>
  <c r="F1667" i="75"/>
  <c r="B2173" i="75"/>
  <c r="F1633" i="75"/>
  <c r="B2338" i="75"/>
  <c r="B2324" i="75"/>
  <c r="B2307" i="75"/>
  <c r="B2245" i="75"/>
  <c r="B2293" i="75"/>
  <c r="B2900" i="75"/>
  <c r="B2894" i="75"/>
  <c r="B2953" i="75"/>
  <c r="B2902" i="75"/>
  <c r="B2337" i="75"/>
  <c r="B2272" i="75"/>
  <c r="B2208" i="75"/>
  <c r="F1668" i="75"/>
  <c r="B2240" i="75"/>
  <c r="F1700" i="75"/>
  <c r="B2186" i="75"/>
  <c r="F1646" i="75"/>
  <c r="B2958" i="75"/>
  <c r="B2965" i="75"/>
  <c r="B2956" i="75"/>
  <c r="B2331" i="75"/>
  <c r="B2266" i="75"/>
  <c r="B2237" i="75"/>
  <c r="B2210" i="75"/>
  <c r="F1670" i="75"/>
  <c r="B2183" i="75"/>
  <c r="F1643" i="75"/>
  <c r="B2243" i="75"/>
  <c r="B2295" i="75"/>
  <c r="B2275" i="75"/>
  <c r="B2185" i="75"/>
  <c r="F1645" i="75"/>
  <c r="B2206" i="75"/>
  <c r="F1666" i="75"/>
  <c r="C672" i="75"/>
  <c r="D132" i="75"/>
  <c r="F132" i="75"/>
  <c r="C664" i="75"/>
  <c r="D124" i="75"/>
  <c r="F124" i="75"/>
  <c r="C912" i="75"/>
  <c r="D372" i="75"/>
  <c r="F372" i="75"/>
  <c r="C879" i="75"/>
  <c r="D339" i="75"/>
  <c r="F339" i="75"/>
  <c r="C908" i="75"/>
  <c r="D368" i="75"/>
  <c r="F368" i="75"/>
  <c r="C904" i="75"/>
  <c r="D364" i="75"/>
  <c r="F364" i="75"/>
  <c r="C881" i="75"/>
  <c r="D341" i="75"/>
  <c r="F341" i="75"/>
  <c r="C875" i="75"/>
  <c r="D335" i="75"/>
  <c r="F335" i="75"/>
  <c r="C1692" i="75"/>
  <c r="D1152" i="75"/>
  <c r="F1152" i="75"/>
  <c r="C1112" i="75"/>
  <c r="D572" i="75"/>
  <c r="F572" i="75"/>
  <c r="C1684" i="75"/>
  <c r="D1144" i="75"/>
  <c r="F1144" i="75"/>
  <c r="C1895" i="75"/>
  <c r="D1355" i="75"/>
  <c r="F1355" i="75"/>
  <c r="C1384" i="75"/>
  <c r="D844" i="75"/>
  <c r="F844" i="75"/>
  <c r="C1178" i="75"/>
  <c r="D638" i="75"/>
  <c r="F638" i="75"/>
  <c r="C1897" i="75"/>
  <c r="D1357" i="75"/>
  <c r="F1357" i="75"/>
  <c r="C668" i="75"/>
  <c r="D128" i="75"/>
  <c r="F128" i="75"/>
  <c r="C641" i="75"/>
  <c r="D101" i="75"/>
  <c r="F101" i="75"/>
  <c r="C636" i="75"/>
  <c r="D96" i="75"/>
  <c r="F96" i="75"/>
  <c r="C633" i="75"/>
  <c r="D93" i="75"/>
  <c r="F93" i="75"/>
  <c r="C637" i="75"/>
  <c r="D97" i="75"/>
  <c r="F97" i="75"/>
  <c r="C662" i="75"/>
  <c r="D122" i="75"/>
  <c r="C640" i="75"/>
  <c r="D100" i="75"/>
  <c r="F100" i="75"/>
  <c r="C1893" i="75"/>
  <c r="D1353" i="75"/>
  <c r="F1353" i="75"/>
  <c r="C1147" i="75"/>
  <c r="D607" i="75"/>
  <c r="F607" i="75"/>
  <c r="C1174" i="75"/>
  <c r="D634" i="75"/>
  <c r="F634" i="75"/>
  <c r="C876" i="75"/>
  <c r="D336" i="75"/>
  <c r="F336" i="75"/>
  <c r="C873" i="75"/>
  <c r="D333" i="75"/>
  <c r="F333" i="75"/>
  <c r="C877" i="75"/>
  <c r="D337" i="75"/>
  <c r="F337" i="75"/>
  <c r="C902" i="75"/>
  <c r="D362" i="75"/>
  <c r="C880" i="75"/>
  <c r="D340" i="75"/>
  <c r="F340" i="75"/>
  <c r="C1898" i="75"/>
  <c r="D1358" i="75"/>
  <c r="F1358" i="75"/>
  <c r="C1149" i="75"/>
  <c r="D609" i="75"/>
  <c r="F609" i="75"/>
  <c r="C1146" i="75"/>
  <c r="D606" i="75"/>
  <c r="F606" i="75"/>
  <c r="C639" i="75"/>
  <c r="D99" i="75"/>
  <c r="F99" i="75"/>
  <c r="C635" i="75"/>
  <c r="D95" i="75"/>
  <c r="F95" i="75"/>
  <c r="C1655" i="75"/>
  <c r="D1115" i="75"/>
  <c r="F1115" i="75"/>
  <c r="C1630" i="75"/>
  <c r="D1090" i="75"/>
  <c r="F1090" i="75"/>
  <c r="C1892" i="75"/>
  <c r="D1352" i="75"/>
  <c r="F1352" i="75"/>
  <c r="C1902" i="75"/>
  <c r="D1362" i="75"/>
  <c r="F1362" i="75"/>
  <c r="C1172" i="75"/>
  <c r="D632" i="75"/>
  <c r="F632" i="75"/>
  <c r="C1901" i="75"/>
  <c r="D1361" i="75"/>
  <c r="F1361" i="75"/>
  <c r="C1627" i="75"/>
  <c r="D1087" i="75"/>
  <c r="F1087" i="75"/>
  <c r="C1114" i="75"/>
  <c r="D574" i="75"/>
  <c r="F574" i="75"/>
  <c r="C1623" i="75"/>
  <c r="D1083" i="75"/>
  <c r="F1083" i="75"/>
  <c r="C1392" i="75"/>
  <c r="D852" i="75"/>
  <c r="F852" i="75"/>
  <c r="C1624" i="75"/>
  <c r="D1084" i="75"/>
  <c r="F1084" i="75"/>
  <c r="C1182" i="75"/>
  <c r="D642" i="75"/>
  <c r="F642" i="75"/>
  <c r="C1653" i="75"/>
  <c r="D1113" i="75"/>
  <c r="F1113" i="75"/>
  <c r="C1382" i="75"/>
  <c r="D842" i="75"/>
  <c r="F842" i="75"/>
  <c r="C1659" i="75"/>
  <c r="D1119" i="75"/>
  <c r="F1119" i="75"/>
  <c r="C1631" i="75"/>
  <c r="D1091" i="75"/>
  <c r="F1091" i="75"/>
  <c r="C1688" i="75"/>
  <c r="D1148" i="75"/>
  <c r="F1148" i="75"/>
  <c r="C1418" i="75"/>
  <c r="D878" i="75"/>
  <c r="F878" i="75"/>
  <c r="C1900" i="75"/>
  <c r="D1360" i="75"/>
  <c r="F1360" i="75"/>
  <c r="C1661" i="75"/>
  <c r="D1121" i="75"/>
  <c r="F1121" i="75"/>
  <c r="C1656" i="75"/>
  <c r="D1116" i="75"/>
  <c r="F1116" i="75"/>
  <c r="C1899" i="75"/>
  <c r="D1359" i="75"/>
  <c r="F1359" i="75"/>
  <c r="C1682" i="75"/>
  <c r="D1142" i="75"/>
  <c r="F1142" i="75"/>
  <c r="C1388" i="75"/>
  <c r="D848" i="75"/>
  <c r="F848" i="75"/>
  <c r="C1145" i="75"/>
  <c r="D605" i="75"/>
  <c r="F605" i="75"/>
  <c r="C1657" i="75"/>
  <c r="D1117" i="75"/>
  <c r="F1117" i="75"/>
  <c r="C1894" i="75"/>
  <c r="D1354" i="75"/>
  <c r="F1354" i="75"/>
  <c r="C1389" i="75"/>
  <c r="D849" i="75"/>
  <c r="F849" i="75"/>
  <c r="C1387" i="75"/>
  <c r="D847" i="75"/>
  <c r="F847" i="75"/>
  <c r="C1628" i="75"/>
  <c r="D1088" i="75"/>
  <c r="F1088" i="75"/>
  <c r="C1422" i="75"/>
  <c r="D882" i="75"/>
  <c r="F882" i="75"/>
  <c r="C1390" i="75"/>
  <c r="D850" i="75"/>
  <c r="F850" i="75"/>
  <c r="C1383" i="75"/>
  <c r="D843" i="75"/>
  <c r="F843" i="75"/>
  <c r="C1151" i="75"/>
  <c r="D611" i="75"/>
  <c r="F611" i="75"/>
  <c r="C1143" i="75"/>
  <c r="D603" i="75"/>
  <c r="F603" i="75"/>
  <c r="C1632" i="75"/>
  <c r="D1092" i="75"/>
  <c r="F1092" i="75"/>
  <c r="C1414" i="75"/>
  <c r="D874" i="75"/>
  <c r="F874" i="75"/>
  <c r="C1629" i="75"/>
  <c r="D1089" i="75"/>
  <c r="F1089" i="75"/>
  <c r="C1391" i="75"/>
  <c r="D851" i="75"/>
  <c r="F851" i="75"/>
  <c r="C1385" i="75"/>
  <c r="D845" i="75"/>
  <c r="F845" i="75"/>
  <c r="C1896" i="75"/>
  <c r="D1356" i="75"/>
  <c r="F1356" i="75"/>
  <c r="C1150" i="75"/>
  <c r="D610" i="75"/>
  <c r="F610" i="75"/>
  <c r="C1660" i="75"/>
  <c r="D1120" i="75"/>
  <c r="F1120" i="75"/>
  <c r="C1622" i="75"/>
  <c r="D1082" i="75"/>
  <c r="F1082" i="75"/>
  <c r="C1625" i="75"/>
  <c r="D1085" i="75"/>
  <c r="F1085" i="75"/>
  <c r="C1122" i="75"/>
  <c r="D582" i="75"/>
  <c r="F582" i="75"/>
  <c r="C1626" i="75"/>
  <c r="D1086" i="75"/>
  <c r="F1086" i="75"/>
  <c r="C1118" i="75"/>
  <c r="D578" i="75"/>
  <c r="F578" i="75"/>
  <c r="C1412" i="75"/>
  <c r="D872" i="75"/>
  <c r="F872" i="75"/>
  <c r="C1386" i="75"/>
  <c r="D846" i="75"/>
  <c r="F846" i="75"/>
  <c r="A5740" i="75"/>
  <c r="A5768" i="75"/>
  <c r="A5737" i="75"/>
  <c r="A5703" i="75"/>
  <c r="A5495" i="75"/>
  <c r="A5526" i="75"/>
  <c r="A5488" i="75"/>
  <c r="A5411" i="75"/>
  <c r="J5411" i="75" s="1"/>
  <c r="I4871" i="75"/>
  <c r="A5706" i="75"/>
  <c r="A5471" i="75"/>
  <c r="A5415" i="75"/>
  <c r="J5415" i="75" s="1"/>
  <c r="I4875" i="75"/>
  <c r="A5445" i="75"/>
  <c r="A5443" i="75"/>
  <c r="A5420" i="75"/>
  <c r="J5420" i="75" s="1"/>
  <c r="I4880" i="75"/>
  <c r="A5499" i="75"/>
  <c r="A5436" i="75"/>
  <c r="A5403" i="75"/>
  <c r="J5403" i="75" s="1"/>
  <c r="I4863" i="75"/>
  <c r="A5739" i="75"/>
  <c r="A5456" i="75"/>
  <c r="A5419" i="75"/>
  <c r="J5419" i="75" s="1"/>
  <c r="I4879" i="75"/>
  <c r="A5416" i="75"/>
  <c r="J5416" i="75" s="1"/>
  <c r="I4876" i="75"/>
  <c r="A5732" i="75"/>
  <c r="A5449" i="75"/>
  <c r="A5466" i="75"/>
  <c r="A5465" i="75"/>
  <c r="A5462" i="75"/>
  <c r="A5482" i="75"/>
  <c r="A5486" i="75"/>
  <c r="A5412" i="75"/>
  <c r="J5412" i="75" s="1"/>
  <c r="I4872" i="75"/>
  <c r="A5467" i="75"/>
  <c r="A5442" i="75"/>
  <c r="A5736" i="75"/>
  <c r="A5702" i="75"/>
  <c r="A5712" i="75"/>
  <c r="A5402" i="75"/>
  <c r="J5402" i="75" s="1"/>
  <c r="I4862" i="75"/>
  <c r="A5524" i="75"/>
  <c r="A5770" i="75"/>
  <c r="A5480" i="75"/>
  <c r="A5769" i="75"/>
  <c r="A5764" i="75"/>
  <c r="A5434" i="75"/>
  <c r="A5444" i="75"/>
  <c r="A5501" i="75"/>
  <c r="A5709" i="75"/>
  <c r="A5710" i="75"/>
  <c r="A5451" i="75"/>
  <c r="A5433" i="75"/>
  <c r="A5447" i="75"/>
  <c r="A5450" i="75"/>
  <c r="A5705" i="75"/>
  <c r="A5497" i="75"/>
  <c r="A5430" i="75"/>
  <c r="J5430" i="75" s="1"/>
  <c r="I4890" i="75"/>
  <c r="A5446" i="75"/>
  <c r="A5458" i="75"/>
  <c r="A5431" i="75"/>
  <c r="J5431" i="75" s="1"/>
  <c r="I4891" i="75"/>
  <c r="A5464" i="75"/>
  <c r="A5502" i="75"/>
  <c r="A5478" i="75"/>
  <c r="A5528" i="75"/>
  <c r="A5423" i="75"/>
  <c r="J5423" i="75" s="1"/>
  <c r="I4883" i="75"/>
  <c r="A5414" i="75"/>
  <c r="J5414" i="75" s="1"/>
  <c r="I4874" i="75"/>
  <c r="A5469" i="75"/>
  <c r="A5742" i="75"/>
  <c r="A5455" i="75"/>
  <c r="A5711" i="75"/>
  <c r="A5427" i="75"/>
  <c r="J5427" i="75" s="1"/>
  <c r="I4887" i="75"/>
  <c r="A5435" i="75"/>
  <c r="A5432" i="75"/>
  <c r="A5424" i="75"/>
  <c r="J5424" i="75" s="1"/>
  <c r="I4884" i="75"/>
  <c r="A5463" i="75"/>
  <c r="A5439" i="75"/>
  <c r="A5426" i="75"/>
  <c r="J5426" i="75" s="1"/>
  <c r="I4886" i="75"/>
  <c r="A5707" i="75"/>
  <c r="A5532" i="75"/>
  <c r="A5733" i="75"/>
  <c r="A5417" i="75"/>
  <c r="J5417" i="75" s="1"/>
  <c r="I4877" i="75"/>
  <c r="A5448" i="75"/>
  <c r="A5493" i="75"/>
  <c r="A5452" i="75"/>
  <c r="A5421" i="75"/>
  <c r="J5421" i="75" s="1"/>
  <c r="I4881" i="75"/>
  <c r="A5459" i="75"/>
  <c r="A5453" i="75"/>
  <c r="A5418" i="75"/>
  <c r="J5418" i="75" s="1"/>
  <c r="I4878" i="75"/>
  <c r="A5429" i="75"/>
  <c r="J5429" i="75" s="1"/>
  <c r="I4889" i="75"/>
  <c r="A5766" i="75"/>
  <c r="A5708" i="75"/>
  <c r="A5406" i="75"/>
  <c r="J5406" i="75" s="1"/>
  <c r="I4866" i="75"/>
  <c r="A5735" i="75"/>
  <c r="A5704" i="75"/>
  <c r="A5404" i="75"/>
  <c r="J5404" i="75" s="1"/>
  <c r="I4864" i="75"/>
  <c r="A5474" i="75"/>
  <c r="A5468" i="75"/>
  <c r="A5422" i="75"/>
  <c r="J5422" i="75" s="1"/>
  <c r="I4882" i="75"/>
  <c r="A5741" i="75"/>
  <c r="A5409" i="75"/>
  <c r="J5409" i="75" s="1"/>
  <c r="I4869" i="75"/>
  <c r="A5460" i="75"/>
  <c r="A5428" i="75"/>
  <c r="J5428" i="75" s="1"/>
  <c r="I4888" i="75"/>
  <c r="A5734" i="75"/>
  <c r="A5470" i="75"/>
  <c r="A5498" i="75"/>
  <c r="A5438" i="75"/>
  <c r="A5472" i="75"/>
  <c r="A5457" i="75"/>
  <c r="A5440" i="75"/>
  <c r="A5476" i="75"/>
  <c r="A5454" i="75"/>
  <c r="A5492" i="75"/>
  <c r="A5484" i="75"/>
  <c r="A5407" i="75"/>
  <c r="J5407" i="75" s="1"/>
  <c r="I4867" i="75"/>
  <c r="A5408" i="75"/>
  <c r="J5408" i="75" s="1"/>
  <c r="I4868" i="75"/>
  <c r="A5437" i="75"/>
  <c r="A5413" i="75"/>
  <c r="J5413" i="75" s="1"/>
  <c r="I4873" i="75"/>
  <c r="A5405" i="75"/>
  <c r="J5405" i="75" s="1"/>
  <c r="I4865" i="75"/>
  <c r="A5494" i="75"/>
  <c r="A5500" i="75"/>
  <c r="A5461" i="75"/>
  <c r="A5530" i="75"/>
  <c r="A5772" i="75"/>
  <c r="A5425" i="75"/>
  <c r="J5425" i="75" s="1"/>
  <c r="I4885" i="75"/>
  <c r="A5496" i="75"/>
  <c r="A5738" i="75"/>
  <c r="A5410" i="75"/>
  <c r="J5410" i="75" s="1"/>
  <c r="I4870" i="75"/>
  <c r="A5441" i="75"/>
  <c r="C366" i="68"/>
  <c r="C366" i="75" s="1"/>
  <c r="C126" i="68"/>
  <c r="C126" i="75" s="1"/>
  <c r="C410" i="68"/>
  <c r="C410" i="75" s="1"/>
  <c r="C170" i="68"/>
  <c r="C170" i="75" s="1"/>
  <c r="A396" i="68"/>
  <c r="A396" i="75" s="1"/>
  <c r="A936" i="75" s="1"/>
  <c r="A1476" i="75" s="1"/>
  <c r="A2016" i="75" s="1"/>
  <c r="A2556" i="75" s="1"/>
  <c r="A3096" i="75" s="1"/>
  <c r="A3636" i="75" s="1"/>
  <c r="A4176" i="75" s="1"/>
  <c r="A4716" i="75" s="1"/>
  <c r="A5256" i="75" s="1"/>
  <c r="A5796" i="75" s="1"/>
  <c r="A156" i="68"/>
  <c r="A156" i="75" s="1"/>
  <c r="A696" i="75" s="1"/>
  <c r="A1236" i="75" s="1"/>
  <c r="A1776" i="75" s="1"/>
  <c r="A2316" i="75" s="1"/>
  <c r="A2856" i="75" s="1"/>
  <c r="A3396" i="75" s="1"/>
  <c r="A3936" i="75" s="1"/>
  <c r="A4476" i="75" s="1"/>
  <c r="A5016" i="75" s="1"/>
  <c r="A5556" i="75" s="1"/>
  <c r="A362" i="68"/>
  <c r="A362" i="75" s="1"/>
  <c r="A902" i="75" s="1"/>
  <c r="A1442" i="75" s="1"/>
  <c r="A1982" i="75" s="1"/>
  <c r="A2522" i="75" s="1"/>
  <c r="A3062" i="75" s="1"/>
  <c r="A3602" i="75" s="1"/>
  <c r="A4142" i="75" s="1"/>
  <c r="A4682" i="75" s="1"/>
  <c r="A5222" i="75" s="1"/>
  <c r="A5762" i="75" s="1"/>
  <c r="A122" i="68"/>
  <c r="A122" i="75" s="1"/>
  <c r="A662" i="75" s="1"/>
  <c r="A1202" i="75" s="1"/>
  <c r="A1742" i="75" s="1"/>
  <c r="A2282" i="75" s="1"/>
  <c r="A2822" i="75" s="1"/>
  <c r="A3362" i="75" s="1"/>
  <c r="A3902" i="75" s="1"/>
  <c r="A4442" i="75" s="1"/>
  <c r="A4982" i="75" s="1"/>
  <c r="A5522" i="75" s="1"/>
  <c r="A412" i="68"/>
  <c r="A412" i="75" s="1"/>
  <c r="A172" i="68"/>
  <c r="A172" i="75" s="1"/>
  <c r="C392" i="68"/>
  <c r="C392" i="75" s="1"/>
  <c r="C152" i="68"/>
  <c r="C152" i="75" s="1"/>
  <c r="C387" i="68"/>
  <c r="C387" i="75" s="1"/>
  <c r="C147" i="68"/>
  <c r="C147" i="75" s="1"/>
  <c r="A381" i="68"/>
  <c r="A381" i="75" s="1"/>
  <c r="A141" i="68"/>
  <c r="A141" i="75" s="1"/>
  <c r="C414" i="68"/>
  <c r="C414" i="75" s="1"/>
  <c r="C174" i="68"/>
  <c r="C174" i="75" s="1"/>
  <c r="A391" i="68"/>
  <c r="A391" i="75" s="1"/>
  <c r="A151" i="68"/>
  <c r="A151" i="75" s="1"/>
  <c r="A394" i="68"/>
  <c r="A394" i="75" s="1"/>
  <c r="A934" i="75" s="1"/>
  <c r="A1474" i="75" s="1"/>
  <c r="A2014" i="75" s="1"/>
  <c r="A2554" i="75" s="1"/>
  <c r="A3094" i="75" s="1"/>
  <c r="A3634" i="75" s="1"/>
  <c r="A4174" i="75" s="1"/>
  <c r="A4714" i="75" s="1"/>
  <c r="A5254" i="75" s="1"/>
  <c r="A5794" i="75" s="1"/>
  <c r="A154" i="68"/>
  <c r="A154" i="75" s="1"/>
  <c r="A694" i="75" s="1"/>
  <c r="A1234" i="75" s="1"/>
  <c r="A1774" i="75" s="1"/>
  <c r="A2314" i="75" s="1"/>
  <c r="A2854" i="75" s="1"/>
  <c r="A3394" i="75" s="1"/>
  <c r="A3934" i="75" s="1"/>
  <c r="A4474" i="75" s="1"/>
  <c r="A5014" i="75" s="1"/>
  <c r="A5554" i="75" s="1"/>
  <c r="A410" i="68"/>
  <c r="A410" i="75" s="1"/>
  <c r="A170" i="68"/>
  <c r="A170" i="75" s="1"/>
  <c r="C390" i="68"/>
  <c r="C390" i="75" s="1"/>
  <c r="C150" i="68"/>
  <c r="C150" i="75" s="1"/>
  <c r="C383" i="68"/>
  <c r="C383" i="75" s="1"/>
  <c r="C143" i="68"/>
  <c r="C143" i="75" s="1"/>
  <c r="A402" i="68"/>
  <c r="A402" i="75" s="1"/>
  <c r="A942" i="75" s="1"/>
  <c r="A1482" i="75" s="1"/>
  <c r="A2022" i="75" s="1"/>
  <c r="A2562" i="75" s="1"/>
  <c r="A3102" i="75" s="1"/>
  <c r="A3642" i="75" s="1"/>
  <c r="A4182" i="75" s="1"/>
  <c r="A4722" i="75" s="1"/>
  <c r="A5262" i="75" s="1"/>
  <c r="A5802" i="75" s="1"/>
  <c r="A162" i="68"/>
  <c r="A162" i="75" s="1"/>
  <c r="A702" i="75" s="1"/>
  <c r="A1242" i="75" s="1"/>
  <c r="A1782" i="75" s="1"/>
  <c r="A2322" i="75" s="1"/>
  <c r="A2862" i="75" s="1"/>
  <c r="A3402" i="75" s="1"/>
  <c r="A3942" i="75" s="1"/>
  <c r="A4482" i="75" s="1"/>
  <c r="A5022" i="75" s="1"/>
  <c r="A5562" i="75" s="1"/>
  <c r="C378" i="68"/>
  <c r="C378" i="75" s="1"/>
  <c r="C138" i="68"/>
  <c r="C138" i="75" s="1"/>
  <c r="A387" i="68"/>
  <c r="A387" i="75" s="1"/>
  <c r="A147" i="68"/>
  <c r="A147" i="75" s="1"/>
  <c r="C377" i="68"/>
  <c r="C377" i="75" s="1"/>
  <c r="C137" i="68"/>
  <c r="C137" i="75" s="1"/>
  <c r="A389" i="68"/>
  <c r="A389" i="75" s="1"/>
  <c r="A149" i="68"/>
  <c r="A149" i="75" s="1"/>
  <c r="A385" i="68"/>
  <c r="A385" i="75" s="1"/>
  <c r="A145" i="68"/>
  <c r="A145" i="75" s="1"/>
  <c r="C370" i="68"/>
  <c r="C370" i="75" s="1"/>
  <c r="C130" i="68"/>
  <c r="C130" i="75" s="1"/>
  <c r="A400" i="68"/>
  <c r="A400" i="75" s="1"/>
  <c r="A940" i="75" s="1"/>
  <c r="A1480" i="75" s="1"/>
  <c r="A2020" i="75" s="1"/>
  <c r="A2560" i="75" s="1"/>
  <c r="A3100" i="75" s="1"/>
  <c r="A3640" i="75" s="1"/>
  <c r="A4180" i="75" s="1"/>
  <c r="A4720" i="75" s="1"/>
  <c r="A5260" i="75" s="1"/>
  <c r="A5800" i="75" s="1"/>
  <c r="A160" i="68"/>
  <c r="A160" i="75" s="1"/>
  <c r="A700" i="75" s="1"/>
  <c r="A1240" i="75" s="1"/>
  <c r="A1780" i="75" s="1"/>
  <c r="A2320" i="75" s="1"/>
  <c r="A2860" i="75" s="1"/>
  <c r="A3400" i="75" s="1"/>
  <c r="A3940" i="75" s="1"/>
  <c r="A4480" i="75" s="1"/>
  <c r="A5020" i="75" s="1"/>
  <c r="A5560" i="75" s="1"/>
  <c r="C363" i="68"/>
  <c r="C363" i="75" s="1"/>
  <c r="C123" i="68"/>
  <c r="C123" i="75" s="1"/>
  <c r="A379" i="68"/>
  <c r="A379" i="75" s="1"/>
  <c r="A139" i="68"/>
  <c r="A139" i="75" s="1"/>
  <c r="C386" i="68"/>
  <c r="C386" i="75" s="1"/>
  <c r="C146" i="68"/>
  <c r="C146" i="75" s="1"/>
  <c r="A404" i="68"/>
  <c r="A404" i="75" s="1"/>
  <c r="A164" i="68"/>
  <c r="A164" i="75" s="1"/>
  <c r="C369" i="68"/>
  <c r="C369" i="75" s="1"/>
  <c r="C129" i="68"/>
  <c r="C129" i="75" s="1"/>
  <c r="C418" i="68"/>
  <c r="C418" i="75" s="1"/>
  <c r="C178" i="68"/>
  <c r="C178" i="75" s="1"/>
  <c r="A418" i="68"/>
  <c r="A418" i="75" s="1"/>
  <c r="A178" i="68"/>
  <c r="A178" i="75" s="1"/>
  <c r="A365" i="68"/>
  <c r="A365" i="75" s="1"/>
  <c r="A905" i="75" s="1"/>
  <c r="A1445" i="75" s="1"/>
  <c r="A1985" i="75" s="1"/>
  <c r="A2525" i="75" s="1"/>
  <c r="A3065" i="75" s="1"/>
  <c r="A3605" i="75" s="1"/>
  <c r="A4145" i="75" s="1"/>
  <c r="A4685" i="75" s="1"/>
  <c r="A5225" i="75" s="1"/>
  <c r="A5765" i="75" s="1"/>
  <c r="A125" i="68"/>
  <c r="A125" i="75" s="1"/>
  <c r="A665" i="75" s="1"/>
  <c r="A1205" i="75" s="1"/>
  <c r="A1745" i="75" s="1"/>
  <c r="A2285" i="75" s="1"/>
  <c r="A2825" i="75" s="1"/>
  <c r="A3365" i="75" s="1"/>
  <c r="A3905" i="75" s="1"/>
  <c r="A4445" i="75" s="1"/>
  <c r="A4985" i="75" s="1"/>
  <c r="A5525" i="75" s="1"/>
  <c r="C394" i="68"/>
  <c r="C394" i="75" s="1"/>
  <c r="C154" i="68"/>
  <c r="C154" i="75" s="1"/>
  <c r="C382" i="68"/>
  <c r="C382" i="75" s="1"/>
  <c r="F382" i="75" s="1"/>
  <c r="C142" i="68"/>
  <c r="C142" i="75" s="1"/>
  <c r="F142" i="75" s="1"/>
  <c r="A367" i="68"/>
  <c r="A367" i="75" s="1"/>
  <c r="A907" i="75" s="1"/>
  <c r="A1447" i="75" s="1"/>
  <c r="A1987" i="75" s="1"/>
  <c r="A2527" i="75" s="1"/>
  <c r="A3067" i="75" s="1"/>
  <c r="A3607" i="75" s="1"/>
  <c r="A4147" i="75" s="1"/>
  <c r="A4687" i="75" s="1"/>
  <c r="A5227" i="75" s="1"/>
  <c r="A5767" i="75" s="1"/>
  <c r="A127" i="68"/>
  <c r="A127" i="75" s="1"/>
  <c r="A667" i="75" s="1"/>
  <c r="A1207" i="75" s="1"/>
  <c r="A1747" i="75" s="1"/>
  <c r="A2287" i="75" s="1"/>
  <c r="A2827" i="75" s="1"/>
  <c r="A3367" i="75" s="1"/>
  <c r="A3907" i="75" s="1"/>
  <c r="A4447" i="75" s="1"/>
  <c r="A4987" i="75" s="1"/>
  <c r="A5527" i="75" s="1"/>
  <c r="A398" i="68"/>
  <c r="A398" i="75" s="1"/>
  <c r="A938" i="75" s="1"/>
  <c r="A1478" i="75" s="1"/>
  <c r="A2018" i="75" s="1"/>
  <c r="A2558" i="75" s="1"/>
  <c r="A3098" i="75" s="1"/>
  <c r="A3638" i="75" s="1"/>
  <c r="A4178" i="75" s="1"/>
  <c r="A4718" i="75" s="1"/>
  <c r="A5258" i="75" s="1"/>
  <c r="A5798" i="75" s="1"/>
  <c r="A158" i="68"/>
  <c r="A158" i="75" s="1"/>
  <c r="A698" i="75" s="1"/>
  <c r="A1238" i="75" s="1"/>
  <c r="A1778" i="75" s="1"/>
  <c r="A2318" i="75" s="1"/>
  <c r="A2858" i="75" s="1"/>
  <c r="A3398" i="75" s="1"/>
  <c r="A3938" i="75" s="1"/>
  <c r="A4478" i="75" s="1"/>
  <c r="A5018" i="75" s="1"/>
  <c r="A5558" i="75" s="1"/>
  <c r="A390" i="68"/>
  <c r="A390" i="75" s="1"/>
  <c r="A150" i="68"/>
  <c r="A150" i="75" s="1"/>
  <c r="C373" i="68"/>
  <c r="C373" i="75" s="1"/>
  <c r="C133" i="68"/>
  <c r="C133" i="75" s="1"/>
  <c r="C406" i="68"/>
  <c r="C406" i="75" s="1"/>
  <c r="C166" i="68"/>
  <c r="C166" i="75" s="1"/>
  <c r="A371" i="68"/>
  <c r="A371" i="75" s="1"/>
  <c r="A911" i="75" s="1"/>
  <c r="A1451" i="75" s="1"/>
  <c r="A1991" i="75" s="1"/>
  <c r="A2531" i="75" s="1"/>
  <c r="A3071" i="75" s="1"/>
  <c r="A3611" i="75" s="1"/>
  <c r="A4151" i="75" s="1"/>
  <c r="A4691" i="75" s="1"/>
  <c r="A5231" i="75" s="1"/>
  <c r="A5771" i="75" s="1"/>
  <c r="A131" i="68"/>
  <c r="A131" i="75" s="1"/>
  <c r="A671" i="75" s="1"/>
  <c r="A1211" i="75" s="1"/>
  <c r="A1751" i="75" s="1"/>
  <c r="A2291" i="75" s="1"/>
  <c r="A2831" i="75" s="1"/>
  <c r="A3371" i="75" s="1"/>
  <c r="A3911" i="75" s="1"/>
  <c r="A4451" i="75" s="1"/>
  <c r="A4991" i="75" s="1"/>
  <c r="A5531" i="75" s="1"/>
  <c r="C371" i="68"/>
  <c r="C371" i="75" s="1"/>
  <c r="C131" i="68"/>
  <c r="C131" i="75" s="1"/>
  <c r="A408" i="68"/>
  <c r="A408" i="75" s="1"/>
  <c r="A168" i="68"/>
  <c r="A168" i="75" s="1"/>
  <c r="A416" i="68"/>
  <c r="A416" i="75" s="1"/>
  <c r="A176" i="68"/>
  <c r="A176" i="75" s="1"/>
  <c r="C365" i="68"/>
  <c r="C365" i="75" s="1"/>
  <c r="C125" i="68"/>
  <c r="C125" i="75" s="1"/>
  <c r="A383" i="68"/>
  <c r="A383" i="75" s="1"/>
  <c r="A143" i="68"/>
  <c r="A143" i="75" s="1"/>
  <c r="C385" i="68"/>
  <c r="C385" i="75" s="1"/>
  <c r="C145" i="68"/>
  <c r="C145" i="75" s="1"/>
  <c r="A375" i="68"/>
  <c r="A375" i="75" s="1"/>
  <c r="A135" i="68"/>
  <c r="A135" i="75" s="1"/>
  <c r="C375" i="68"/>
  <c r="C375" i="75" s="1"/>
  <c r="C135" i="68"/>
  <c r="C135" i="75" s="1"/>
  <c r="C367" i="68"/>
  <c r="C367" i="75" s="1"/>
  <c r="C127" i="68"/>
  <c r="C127" i="75" s="1"/>
  <c r="C389" i="68"/>
  <c r="C389" i="75" s="1"/>
  <c r="C149" i="68"/>
  <c r="C149" i="75" s="1"/>
  <c r="A406" i="68"/>
  <c r="A406" i="75" s="1"/>
  <c r="A166" i="68"/>
  <c r="A166" i="75" s="1"/>
  <c r="A414" i="68"/>
  <c r="A414" i="75" s="1"/>
  <c r="A174" i="68"/>
  <c r="A174" i="75" s="1"/>
  <c r="C374" i="68"/>
  <c r="C374" i="75" s="1"/>
  <c r="C134" i="68"/>
  <c r="C134" i="75" s="1"/>
  <c r="C381" i="68"/>
  <c r="C381" i="75" s="1"/>
  <c r="C141" i="68"/>
  <c r="C141" i="75" s="1"/>
  <c r="C379" i="68"/>
  <c r="C379" i="75" s="1"/>
  <c r="C139" i="68"/>
  <c r="C139" i="75" s="1"/>
  <c r="A373" i="68"/>
  <c r="A373" i="75" s="1"/>
  <c r="A133" i="68"/>
  <c r="A133" i="75" s="1"/>
  <c r="C402" i="68"/>
  <c r="C402" i="75" s="1"/>
  <c r="C162" i="68"/>
  <c r="C162" i="75" s="1"/>
  <c r="A377" i="68"/>
  <c r="A377" i="75" s="1"/>
  <c r="A137" i="68"/>
  <c r="A137" i="75" s="1"/>
  <c r="C398" i="68"/>
  <c r="C398" i="75" s="1"/>
  <c r="C158" i="68"/>
  <c r="C158" i="75" s="1"/>
  <c r="A363" i="68"/>
  <c r="A363" i="75" s="1"/>
  <c r="A903" i="75" s="1"/>
  <c r="A1443" i="75" s="1"/>
  <c r="A1983" i="75" s="1"/>
  <c r="A2523" i="75" s="1"/>
  <c r="A3063" i="75" s="1"/>
  <c r="A3603" i="75" s="1"/>
  <c r="A4143" i="75" s="1"/>
  <c r="A4683" i="75" s="1"/>
  <c r="A5223" i="75" s="1"/>
  <c r="A5763" i="75" s="1"/>
  <c r="A123" i="68"/>
  <c r="A123" i="75" s="1"/>
  <c r="A663" i="75" s="1"/>
  <c r="A1203" i="75" s="1"/>
  <c r="A1743" i="75" s="1"/>
  <c r="A2283" i="75" s="1"/>
  <c r="A2823" i="75" s="1"/>
  <c r="A3363" i="75" s="1"/>
  <c r="A3903" i="75" s="1"/>
  <c r="A4443" i="75" s="1"/>
  <c r="A4983" i="75" s="1"/>
  <c r="A5523" i="75" s="1"/>
  <c r="A369" i="68"/>
  <c r="A369" i="75" s="1"/>
  <c r="A909" i="75" s="1"/>
  <c r="A1449" i="75" s="1"/>
  <c r="A1989" i="75" s="1"/>
  <c r="A2529" i="75" s="1"/>
  <c r="A3069" i="75" s="1"/>
  <c r="A3609" i="75" s="1"/>
  <c r="A4149" i="75" s="1"/>
  <c r="A4689" i="75" s="1"/>
  <c r="A5229" i="75" s="1"/>
  <c r="A129" i="68"/>
  <c r="A129" i="75" s="1"/>
  <c r="A669" i="75" s="1"/>
  <c r="A1209" i="75" s="1"/>
  <c r="A1749" i="75" s="1"/>
  <c r="A2289" i="75" s="1"/>
  <c r="A2829" i="75" s="1"/>
  <c r="A3369" i="75" s="1"/>
  <c r="A3909" i="75" s="1"/>
  <c r="A4449" i="75" s="1"/>
  <c r="A4989" i="75" s="1"/>
  <c r="A5529" i="75" s="1"/>
  <c r="C391" i="68"/>
  <c r="C391" i="75" s="1"/>
  <c r="C151" i="68"/>
  <c r="C151" i="75" s="1"/>
  <c r="H22" i="4"/>
  <c r="H28" i="67"/>
  <c r="A706" i="75" l="1"/>
  <c r="F166" i="75"/>
  <c r="A716" i="75"/>
  <c r="A690" i="75"/>
  <c r="F150" i="75"/>
  <c r="A712" i="75"/>
  <c r="C1705" i="75"/>
  <c r="D1165" i="75"/>
  <c r="A1732" i="75"/>
  <c r="C5965" i="75"/>
  <c r="D5425" i="75"/>
  <c r="C2219" i="75"/>
  <c r="D1679" i="75"/>
  <c r="C2214" i="75"/>
  <c r="D1674" i="75"/>
  <c r="C5962" i="75"/>
  <c r="D5422" i="75"/>
  <c r="A1726" i="75"/>
  <c r="F1186" i="75"/>
  <c r="A1709" i="75"/>
  <c r="F1169" i="75"/>
  <c r="C2204" i="75"/>
  <c r="D1664" i="75"/>
  <c r="A2474" i="75"/>
  <c r="J2440" i="75"/>
  <c r="A2980" i="75"/>
  <c r="I2440" i="75"/>
  <c r="C5966" i="75"/>
  <c r="D5426" i="75"/>
  <c r="C2207" i="75"/>
  <c r="D1667" i="75"/>
  <c r="C2984" i="75"/>
  <c r="D2444" i="75"/>
  <c r="C2215" i="75"/>
  <c r="D1675" i="75"/>
  <c r="C2218" i="75"/>
  <c r="D1678" i="75"/>
  <c r="C1738" i="75"/>
  <c r="D1198" i="75"/>
  <c r="C1695" i="75"/>
  <c r="D1155" i="75"/>
  <c r="A1943" i="75"/>
  <c r="F1403" i="75"/>
  <c r="C1935" i="75"/>
  <c r="D1395" i="75"/>
  <c r="A1968" i="75"/>
  <c r="C1966" i="75"/>
  <c r="D1426" i="75"/>
  <c r="C1950" i="75"/>
  <c r="D1410" i="75"/>
  <c r="C2997" i="75"/>
  <c r="D2457" i="75"/>
  <c r="A1195" i="75"/>
  <c r="F655" i="75"/>
  <c r="C1187" i="75"/>
  <c r="D647" i="75"/>
  <c r="C1188" i="75"/>
  <c r="D648" i="75"/>
  <c r="C1200" i="75"/>
  <c r="D660" i="75"/>
  <c r="A1216" i="75"/>
  <c r="F676" i="75"/>
  <c r="C1220" i="75"/>
  <c r="D680" i="75"/>
  <c r="A1218" i="75"/>
  <c r="C1191" i="75"/>
  <c r="D651" i="75"/>
  <c r="A1734" i="75"/>
  <c r="F1194" i="75"/>
  <c r="C2992" i="75"/>
  <c r="D2452" i="75"/>
  <c r="A2478" i="75"/>
  <c r="A1697" i="75"/>
  <c r="F1157" i="75"/>
  <c r="C1946" i="75"/>
  <c r="D1406" i="75"/>
  <c r="C1934" i="75"/>
  <c r="D1394" i="75"/>
  <c r="A1941" i="75"/>
  <c r="F1401" i="75"/>
  <c r="A1939" i="75"/>
  <c r="F1399" i="75"/>
  <c r="A1972" i="75"/>
  <c r="C2205" i="75"/>
  <c r="D1665" i="75"/>
  <c r="C5969" i="75"/>
  <c r="D5429" i="75"/>
  <c r="C5961" i="75"/>
  <c r="D5421" i="75"/>
  <c r="C1730" i="75"/>
  <c r="D1190" i="75"/>
  <c r="A1736" i="75"/>
  <c r="A1728" i="75"/>
  <c r="F1188" i="75"/>
  <c r="C1703" i="75"/>
  <c r="D1163" i="75"/>
  <c r="C5954" i="75"/>
  <c r="D5414" i="75"/>
  <c r="A2488" i="75"/>
  <c r="F1948" i="75"/>
  <c r="C2216" i="75"/>
  <c r="D1676" i="75"/>
  <c r="C2989" i="75"/>
  <c r="D2449" i="75"/>
  <c r="C2210" i="75"/>
  <c r="D1670" i="75"/>
  <c r="C2999" i="75"/>
  <c r="D2459" i="75"/>
  <c r="C2248" i="75"/>
  <c r="D1708" i="75"/>
  <c r="A1433" i="75"/>
  <c r="F893" i="75"/>
  <c r="A1458" i="75"/>
  <c r="C1423" i="75"/>
  <c r="D883" i="75"/>
  <c r="C1432" i="75"/>
  <c r="F1432" i="75" s="1"/>
  <c r="D892" i="75"/>
  <c r="A1468" i="75"/>
  <c r="F928" i="75"/>
  <c r="A1427" i="75"/>
  <c r="F887" i="75"/>
  <c r="A1423" i="75"/>
  <c r="F883" i="75"/>
  <c r="C1436" i="75"/>
  <c r="D896" i="75"/>
  <c r="C1424" i="75"/>
  <c r="D884" i="75"/>
  <c r="A1226" i="75"/>
  <c r="A1200" i="75"/>
  <c r="F660" i="75"/>
  <c r="C1201" i="75"/>
  <c r="D661" i="75"/>
  <c r="A1214" i="75"/>
  <c r="C2480" i="75"/>
  <c r="D1940" i="75"/>
  <c r="C2240" i="75"/>
  <c r="D1700" i="75"/>
  <c r="J2442" i="75"/>
  <c r="A2982" i="75"/>
  <c r="I2442" i="75"/>
  <c r="J2447" i="75"/>
  <c r="A2987" i="75"/>
  <c r="I2447" i="75"/>
  <c r="F2447" i="75"/>
  <c r="C2994" i="75"/>
  <c r="D2454" i="75"/>
  <c r="C2220" i="75"/>
  <c r="D1680" i="75"/>
  <c r="C1701" i="75"/>
  <c r="D1161" i="75"/>
  <c r="A1730" i="75"/>
  <c r="F1190" i="75"/>
  <c r="J2458" i="75"/>
  <c r="A2998" i="75"/>
  <c r="I2458" i="75"/>
  <c r="F2458" i="75"/>
  <c r="C674" i="75"/>
  <c r="D134" i="75"/>
  <c r="A675" i="75"/>
  <c r="F135" i="75"/>
  <c r="C714" i="75"/>
  <c r="D174" i="75"/>
  <c r="C919" i="75"/>
  <c r="D379" i="75"/>
  <c r="C914" i="75"/>
  <c r="D374" i="75"/>
  <c r="A946" i="75"/>
  <c r="F406" i="75"/>
  <c r="A915" i="75"/>
  <c r="F375" i="75"/>
  <c r="A923" i="75"/>
  <c r="F383" i="75"/>
  <c r="A956" i="75"/>
  <c r="C946" i="75"/>
  <c r="D406" i="75"/>
  <c r="A930" i="75"/>
  <c r="F390" i="75"/>
  <c r="A958" i="75"/>
  <c r="F418" i="75"/>
  <c r="C926" i="75"/>
  <c r="D386" i="75"/>
  <c r="A929" i="75"/>
  <c r="F389" i="75"/>
  <c r="A927" i="75"/>
  <c r="F387" i="75"/>
  <c r="C930" i="75"/>
  <c r="D390" i="75"/>
  <c r="C954" i="75"/>
  <c r="D414" i="75"/>
  <c r="C927" i="75"/>
  <c r="D387" i="75"/>
  <c r="A952" i="75"/>
  <c r="C2990" i="75"/>
  <c r="D2450" i="75"/>
  <c r="C1709" i="75"/>
  <c r="D1169" i="75"/>
  <c r="A1935" i="75"/>
  <c r="F1395" i="75"/>
  <c r="C1974" i="75"/>
  <c r="D1434" i="75"/>
  <c r="A1974" i="75"/>
  <c r="F1434" i="75"/>
  <c r="A1978" i="75"/>
  <c r="F1438" i="75"/>
  <c r="A1937" i="75"/>
  <c r="F1397" i="75"/>
  <c r="C1697" i="75"/>
  <c r="D1157" i="75"/>
  <c r="A1710" i="75"/>
  <c r="F1170" i="75"/>
  <c r="C5955" i="75"/>
  <c r="D5415" i="75"/>
  <c r="C5956" i="75"/>
  <c r="D5416" i="75"/>
  <c r="C2211" i="75"/>
  <c r="D1671" i="75"/>
  <c r="C2998" i="75"/>
  <c r="D2458" i="75"/>
  <c r="J2439" i="75"/>
  <c r="I2439" i="75"/>
  <c r="A2979" i="75"/>
  <c r="C5970" i="75"/>
  <c r="D5430" i="75"/>
  <c r="A1435" i="75"/>
  <c r="F895" i="75"/>
  <c r="C1427" i="75"/>
  <c r="D887" i="75"/>
  <c r="C1428" i="75"/>
  <c r="F1428" i="75" s="1"/>
  <c r="D888" i="75"/>
  <c r="C1440" i="75"/>
  <c r="D900" i="75"/>
  <c r="A1441" i="75"/>
  <c r="F901" i="75"/>
  <c r="A1431" i="75"/>
  <c r="F891" i="75"/>
  <c r="C1437" i="75"/>
  <c r="D897" i="75"/>
  <c r="C1439" i="75"/>
  <c r="D899" i="75"/>
  <c r="C1425" i="75"/>
  <c r="D885" i="75"/>
  <c r="C1460" i="75"/>
  <c r="D920" i="75"/>
  <c r="A1201" i="75"/>
  <c r="F661" i="75"/>
  <c r="A1191" i="75"/>
  <c r="F651" i="75"/>
  <c r="A1189" i="75"/>
  <c r="F649" i="75"/>
  <c r="A1222" i="75"/>
  <c r="A1183" i="75"/>
  <c r="F643" i="75"/>
  <c r="J2435" i="75"/>
  <c r="A2975" i="75"/>
  <c r="I2435" i="75"/>
  <c r="J2438" i="75"/>
  <c r="A2978" i="75"/>
  <c r="I2438" i="75"/>
  <c r="J2456" i="75"/>
  <c r="A2996" i="75"/>
  <c r="I2456" i="75"/>
  <c r="F2456" i="75"/>
  <c r="J2454" i="75"/>
  <c r="A2994" i="75"/>
  <c r="I2454" i="75"/>
  <c r="F2454" i="75"/>
  <c r="C2203" i="75"/>
  <c r="D1663" i="75"/>
  <c r="C2988" i="75"/>
  <c r="D2448" i="75"/>
  <c r="J2437" i="75"/>
  <c r="A2977" i="75"/>
  <c r="I2437" i="75"/>
  <c r="F386" i="75"/>
  <c r="F374" i="75"/>
  <c r="J2445" i="75"/>
  <c r="A2985" i="75"/>
  <c r="I2445" i="75"/>
  <c r="F2445" i="75"/>
  <c r="J2444" i="75"/>
  <c r="A2984" i="75"/>
  <c r="I2444" i="75"/>
  <c r="F2444" i="75"/>
  <c r="C1698" i="75"/>
  <c r="D1158" i="75"/>
  <c r="F1158" i="75"/>
  <c r="A1945" i="75"/>
  <c r="F1405" i="75"/>
  <c r="A1949" i="75"/>
  <c r="F1409" i="75"/>
  <c r="C1937" i="75"/>
  <c r="D1397" i="75"/>
  <c r="C1933" i="75"/>
  <c r="D1393" i="75"/>
  <c r="C2986" i="75"/>
  <c r="D2446" i="75"/>
  <c r="J2460" i="75"/>
  <c r="I2460" i="75"/>
  <c r="A3000" i="75"/>
  <c r="F2460" i="75"/>
  <c r="A2484" i="75"/>
  <c r="F1944" i="75"/>
  <c r="A1228" i="75"/>
  <c r="F688" i="75"/>
  <c r="C1189" i="75"/>
  <c r="D649" i="75"/>
  <c r="C679" i="75"/>
  <c r="D139" i="75"/>
  <c r="A683" i="75"/>
  <c r="F143" i="75"/>
  <c r="C706" i="75"/>
  <c r="D166" i="75"/>
  <c r="A718" i="75"/>
  <c r="F178" i="75"/>
  <c r="C691" i="75"/>
  <c r="D151" i="75"/>
  <c r="A677" i="75"/>
  <c r="F137" i="75"/>
  <c r="A714" i="75"/>
  <c r="F174" i="75"/>
  <c r="C685" i="75"/>
  <c r="D145" i="75"/>
  <c r="C673" i="75"/>
  <c r="D133" i="75"/>
  <c r="A704" i="75"/>
  <c r="A679" i="75"/>
  <c r="F139" i="75"/>
  <c r="A685" i="75"/>
  <c r="F145" i="75"/>
  <c r="C677" i="75"/>
  <c r="D137" i="75"/>
  <c r="C678" i="75"/>
  <c r="D138" i="75"/>
  <c r="C683" i="75"/>
  <c r="D143" i="75"/>
  <c r="A710" i="75"/>
  <c r="F170" i="75"/>
  <c r="A691" i="75"/>
  <c r="F151" i="75"/>
  <c r="A681" i="75"/>
  <c r="F141" i="75"/>
  <c r="C710" i="75"/>
  <c r="D170" i="75"/>
  <c r="F362" i="75"/>
  <c r="F122" i="75"/>
  <c r="A1695" i="75"/>
  <c r="F1155" i="75"/>
  <c r="A1701" i="75"/>
  <c r="F1161" i="75"/>
  <c r="C5963" i="75"/>
  <c r="D5423" i="75"/>
  <c r="J2441" i="75"/>
  <c r="A2981" i="75"/>
  <c r="I2441" i="75"/>
  <c r="J2448" i="75"/>
  <c r="I2448" i="75"/>
  <c r="A2988" i="75"/>
  <c r="F2448" i="75"/>
  <c r="J2432" i="75"/>
  <c r="I2432" i="75"/>
  <c r="A2972" i="75"/>
  <c r="C2488" i="75"/>
  <c r="D1948" i="75"/>
  <c r="C5968" i="75"/>
  <c r="D5428" i="75"/>
  <c r="A2480" i="75"/>
  <c r="F1940" i="75"/>
  <c r="A1711" i="75"/>
  <c r="F1171" i="75"/>
  <c r="A1705" i="75"/>
  <c r="F1165" i="75"/>
  <c r="C2212" i="75"/>
  <c r="D1672" i="75"/>
  <c r="C5958" i="75"/>
  <c r="D5418" i="75"/>
  <c r="C2995" i="75"/>
  <c r="D2455" i="75"/>
  <c r="C2209" i="75"/>
  <c r="D1669" i="75"/>
  <c r="C3001" i="75"/>
  <c r="D2461" i="75"/>
  <c r="A2476" i="75"/>
  <c r="F1936" i="75"/>
  <c r="J2436" i="75"/>
  <c r="A2976" i="75"/>
  <c r="I2436" i="75"/>
  <c r="J2434" i="75"/>
  <c r="A2974" i="75"/>
  <c r="I2434" i="75"/>
  <c r="C1694" i="75"/>
  <c r="D1154" i="75"/>
  <c r="F1154" i="75"/>
  <c r="A1703" i="75"/>
  <c r="F1163" i="75"/>
  <c r="C1726" i="75"/>
  <c r="D1186" i="75"/>
  <c r="A1964" i="75"/>
  <c r="F1424" i="75"/>
  <c r="A1933" i="75"/>
  <c r="F1393" i="75"/>
  <c r="A1947" i="75"/>
  <c r="F1407" i="75"/>
  <c r="C1943" i="75"/>
  <c r="D1403" i="75"/>
  <c r="A2486" i="75"/>
  <c r="F1946" i="75"/>
  <c r="J2433" i="75"/>
  <c r="A2973" i="75"/>
  <c r="I2433" i="75"/>
  <c r="A1199" i="75"/>
  <c r="F659" i="75"/>
  <c r="A1197" i="75"/>
  <c r="F657" i="75"/>
  <c r="C1193" i="75"/>
  <c r="D653" i="75"/>
  <c r="A1220" i="75"/>
  <c r="F680" i="75"/>
  <c r="C1185" i="75"/>
  <c r="D645" i="75"/>
  <c r="C1195" i="75"/>
  <c r="D655" i="75"/>
  <c r="C1183" i="75"/>
  <c r="D643" i="75"/>
  <c r="C1734" i="75"/>
  <c r="D1194" i="75"/>
  <c r="C1707" i="75"/>
  <c r="D1167" i="75"/>
  <c r="C5964" i="75"/>
  <c r="D5424" i="75"/>
  <c r="C1711" i="75"/>
  <c r="D1171" i="75"/>
  <c r="A1951" i="75"/>
  <c r="F1411" i="75"/>
  <c r="C1941" i="75"/>
  <c r="D1401" i="75"/>
  <c r="C1951" i="75"/>
  <c r="D1411" i="75"/>
  <c r="C1947" i="75"/>
  <c r="D1407" i="75"/>
  <c r="C1978" i="75"/>
  <c r="D1438" i="75"/>
  <c r="C2993" i="75"/>
  <c r="D2453" i="75"/>
  <c r="C3000" i="75"/>
  <c r="D2460" i="75"/>
  <c r="C2991" i="75"/>
  <c r="D2451" i="75"/>
  <c r="C2217" i="75"/>
  <c r="D1677" i="75"/>
  <c r="A1738" i="75"/>
  <c r="F1198" i="75"/>
  <c r="A1693" i="75"/>
  <c r="F1153" i="75"/>
  <c r="A1707" i="75"/>
  <c r="F1167" i="75"/>
  <c r="C1710" i="75"/>
  <c r="D1170" i="75"/>
  <c r="C2206" i="75"/>
  <c r="D1666" i="75"/>
  <c r="C5957" i="75"/>
  <c r="D5417" i="75"/>
  <c r="C2244" i="75"/>
  <c r="D1704" i="75"/>
  <c r="C2484" i="75"/>
  <c r="D1944" i="75"/>
  <c r="C5971" i="75"/>
  <c r="D5431" i="75"/>
  <c r="A1466" i="75"/>
  <c r="F926" i="75"/>
  <c r="C1456" i="75"/>
  <c r="D916" i="75"/>
  <c r="A1440" i="75"/>
  <c r="F900" i="75"/>
  <c r="C1441" i="75"/>
  <c r="D901" i="75"/>
  <c r="C1468" i="75"/>
  <c r="D928" i="75"/>
  <c r="A1454" i="75"/>
  <c r="F914" i="75"/>
  <c r="C1429" i="75"/>
  <c r="D889" i="75"/>
  <c r="C1431" i="75"/>
  <c r="D891" i="75"/>
  <c r="A1464" i="75"/>
  <c r="F924" i="75"/>
  <c r="C1216" i="75"/>
  <c r="D676" i="75"/>
  <c r="C1192" i="75"/>
  <c r="D652" i="75"/>
  <c r="A1187" i="75"/>
  <c r="F647" i="75"/>
  <c r="C1184" i="75"/>
  <c r="D644" i="75"/>
  <c r="C5967" i="75"/>
  <c r="D5427" i="75"/>
  <c r="C2208" i="75"/>
  <c r="D1668" i="75"/>
  <c r="C2985" i="75"/>
  <c r="D2445" i="75"/>
  <c r="J2459" i="75"/>
  <c r="A2999" i="75"/>
  <c r="I2459" i="75"/>
  <c r="F2459" i="75"/>
  <c r="J2443" i="75"/>
  <c r="A2983" i="75"/>
  <c r="I2443" i="75"/>
  <c r="F2443" i="75"/>
  <c r="C1699" i="75"/>
  <c r="D1159" i="75"/>
  <c r="A1699" i="75"/>
  <c r="F1159" i="75"/>
  <c r="A1724" i="75"/>
  <c r="F1184" i="75"/>
  <c r="F896" i="75"/>
  <c r="C686" i="75"/>
  <c r="D146" i="75"/>
  <c r="A689" i="75"/>
  <c r="F149" i="75"/>
  <c r="A687" i="75"/>
  <c r="F147" i="75"/>
  <c r="C690" i="75"/>
  <c r="D150" i="75"/>
  <c r="C687" i="75"/>
  <c r="D147" i="75"/>
  <c r="A673" i="75"/>
  <c r="F133" i="75"/>
  <c r="C681" i="75"/>
  <c r="D141" i="75"/>
  <c r="C689" i="75"/>
  <c r="D149" i="75"/>
  <c r="C675" i="75"/>
  <c r="D135" i="75"/>
  <c r="A708" i="75"/>
  <c r="C682" i="75"/>
  <c r="D142" i="75"/>
  <c r="C718" i="75"/>
  <c r="D178" i="75"/>
  <c r="C931" i="75"/>
  <c r="D391" i="75"/>
  <c r="A917" i="75"/>
  <c r="F377" i="75"/>
  <c r="A913" i="75"/>
  <c r="F373" i="75"/>
  <c r="C921" i="75"/>
  <c r="D381" i="75"/>
  <c r="A954" i="75"/>
  <c r="F414" i="75"/>
  <c r="C929" i="75"/>
  <c r="D389" i="75"/>
  <c r="C915" i="75"/>
  <c r="D375" i="75"/>
  <c r="C925" i="75"/>
  <c r="D385" i="75"/>
  <c r="A948" i="75"/>
  <c r="C913" i="75"/>
  <c r="D373" i="75"/>
  <c r="C922" i="75"/>
  <c r="D382" i="75"/>
  <c r="C958" i="75"/>
  <c r="D418" i="75"/>
  <c r="A944" i="75"/>
  <c r="A919" i="75"/>
  <c r="F379" i="75"/>
  <c r="A925" i="75"/>
  <c r="F385" i="75"/>
  <c r="C917" i="75"/>
  <c r="D377" i="75"/>
  <c r="C918" i="75"/>
  <c r="D378" i="75"/>
  <c r="C923" i="75"/>
  <c r="D383" i="75"/>
  <c r="A950" i="75"/>
  <c r="F410" i="75"/>
  <c r="A931" i="75"/>
  <c r="F391" i="75"/>
  <c r="A921" i="75"/>
  <c r="F381" i="75"/>
  <c r="C950" i="75"/>
  <c r="D410" i="75"/>
  <c r="J2455" i="75"/>
  <c r="A2995" i="75"/>
  <c r="I2455" i="75"/>
  <c r="F2455" i="75"/>
  <c r="C2996" i="75"/>
  <c r="D2456" i="75"/>
  <c r="C1939" i="75"/>
  <c r="D1399" i="75"/>
  <c r="C1970" i="75"/>
  <c r="D1430" i="75"/>
  <c r="C1945" i="75"/>
  <c r="D1405" i="75"/>
  <c r="A1966" i="75"/>
  <c r="F1426" i="75"/>
  <c r="C1949" i="75"/>
  <c r="D1409" i="75"/>
  <c r="J2457" i="75"/>
  <c r="I2457" i="75"/>
  <c r="A2997" i="75"/>
  <c r="F2457" i="75"/>
  <c r="J2451" i="75"/>
  <c r="A2991" i="75"/>
  <c r="I2451" i="75"/>
  <c r="F2451" i="75"/>
  <c r="J2450" i="75"/>
  <c r="A2990" i="75"/>
  <c r="I2450" i="75"/>
  <c r="F2450" i="75"/>
  <c r="J2446" i="75"/>
  <c r="I2446" i="75"/>
  <c r="A2986" i="75"/>
  <c r="F2446" i="75"/>
  <c r="C1702" i="75"/>
  <c r="D1162" i="75"/>
  <c r="F1162" i="75"/>
  <c r="C1693" i="75"/>
  <c r="D1153" i="75"/>
  <c r="A2482" i="75"/>
  <c r="C2987" i="75"/>
  <c r="D2447" i="75"/>
  <c r="C5960" i="75"/>
  <c r="D5420" i="75"/>
  <c r="C2236" i="75"/>
  <c r="D1696" i="75"/>
  <c r="C2983" i="75"/>
  <c r="D2443" i="75"/>
  <c r="C5953" i="75"/>
  <c r="D5413" i="75"/>
  <c r="A1439" i="75"/>
  <c r="F899" i="75"/>
  <c r="A1437" i="75"/>
  <c r="F897" i="75"/>
  <c r="C1433" i="75"/>
  <c r="D893" i="75"/>
  <c r="A1460" i="75"/>
  <c r="F920" i="75"/>
  <c r="C1464" i="75"/>
  <c r="D924" i="75"/>
  <c r="A1456" i="75"/>
  <c r="F916" i="75"/>
  <c r="A1429" i="75"/>
  <c r="F889" i="75"/>
  <c r="A1462" i="75"/>
  <c r="F922" i="75"/>
  <c r="A1425" i="75"/>
  <c r="F885" i="75"/>
  <c r="C1435" i="75"/>
  <c r="D895" i="75"/>
  <c r="C1224" i="75"/>
  <c r="D684" i="75"/>
  <c r="C1197" i="75"/>
  <c r="D657" i="75"/>
  <c r="C1199" i="75"/>
  <c r="D659" i="75"/>
  <c r="A1185" i="75"/>
  <c r="F645" i="75"/>
  <c r="C1196" i="75"/>
  <c r="D656" i="75"/>
  <c r="C1706" i="75"/>
  <c r="D1166" i="75"/>
  <c r="F1166" i="75"/>
  <c r="F888" i="75"/>
  <c r="F138" i="75"/>
  <c r="F656" i="75"/>
  <c r="C2213" i="75"/>
  <c r="D1673" i="75"/>
  <c r="C2221" i="75"/>
  <c r="D1681" i="75"/>
  <c r="C5959" i="75"/>
  <c r="D5419" i="75"/>
  <c r="F378" i="75"/>
  <c r="F146" i="75"/>
  <c r="F134" i="75"/>
  <c r="J2453" i="75"/>
  <c r="I2453" i="75"/>
  <c r="A2993" i="75"/>
  <c r="F2453" i="75"/>
  <c r="J2449" i="75"/>
  <c r="A2989" i="75"/>
  <c r="I2449" i="75"/>
  <c r="F2449" i="75"/>
  <c r="J2461" i="75"/>
  <c r="A3001" i="75"/>
  <c r="I2461" i="75"/>
  <c r="F2461" i="75"/>
  <c r="A1970" i="75"/>
  <c r="F1430" i="75"/>
  <c r="A1976" i="75"/>
  <c r="F1436" i="75"/>
  <c r="C1942" i="75"/>
  <c r="D1402" i="75"/>
  <c r="C1938" i="75"/>
  <c r="D1398" i="75"/>
  <c r="A1950" i="75"/>
  <c r="F1410" i="75"/>
  <c r="C2476" i="75"/>
  <c r="D1936" i="75"/>
  <c r="J2452" i="75"/>
  <c r="A2992" i="75"/>
  <c r="I2452" i="75"/>
  <c r="F2452" i="75"/>
  <c r="A1193" i="75"/>
  <c r="F653" i="75"/>
  <c r="C1228" i="75"/>
  <c r="D688" i="75"/>
  <c r="A1224" i="75"/>
  <c r="F684" i="75"/>
  <c r="B5401" i="75"/>
  <c r="B5157" i="75"/>
  <c r="B5396" i="75"/>
  <c r="B5399" i="75"/>
  <c r="B5383" i="75"/>
  <c r="B5394" i="75"/>
  <c r="B5387" i="75"/>
  <c r="B5398" i="75"/>
  <c r="B5391" i="75"/>
  <c r="B5385" i="75"/>
  <c r="B5370" i="75"/>
  <c r="B5389" i="75"/>
  <c r="B5339" i="75"/>
  <c r="B5368" i="75"/>
  <c r="B5355" i="75"/>
  <c r="B5341" i="75"/>
  <c r="B5359" i="75"/>
  <c r="B5353" i="75"/>
  <c r="B5363" i="75"/>
  <c r="B5357" i="75"/>
  <c r="B5367" i="75"/>
  <c r="B5361" i="75"/>
  <c r="B5323" i="75"/>
  <c r="B5365" i="75"/>
  <c r="B5327" i="75"/>
  <c r="B5325" i="75"/>
  <c r="B5331" i="75"/>
  <c r="B5329" i="75"/>
  <c r="B5335" i="75"/>
  <c r="B5333" i="75"/>
  <c r="B5296" i="75"/>
  <c r="B5337" i="75"/>
  <c r="B5300" i="75"/>
  <c r="B5294" i="75"/>
  <c r="B5304" i="75"/>
  <c r="B5298" i="75"/>
  <c r="B5308" i="75"/>
  <c r="B5302" i="75"/>
  <c r="B5265" i="75"/>
  <c r="B5306" i="75"/>
  <c r="B5269" i="75"/>
  <c r="B5310" i="75"/>
  <c r="B5273" i="75"/>
  <c r="B5263" i="75"/>
  <c r="B5277" i="75"/>
  <c r="B5267" i="75"/>
  <c r="B5281" i="75"/>
  <c r="B5271" i="75"/>
  <c r="B5218" i="75"/>
  <c r="B5275" i="75"/>
  <c r="B5234" i="75"/>
  <c r="B5279" i="75"/>
  <c r="B5238" i="75"/>
  <c r="B5220" i="75"/>
  <c r="B5242" i="75"/>
  <c r="B5236" i="75"/>
  <c r="B5246" i="75"/>
  <c r="B5240" i="75"/>
  <c r="B5250" i="75"/>
  <c r="B5244" i="75"/>
  <c r="B5175" i="75"/>
  <c r="B5248" i="75"/>
  <c r="B5179" i="75"/>
  <c r="B5173" i="75"/>
  <c r="B5183" i="75"/>
  <c r="B5177" i="75"/>
  <c r="B5187" i="75"/>
  <c r="B5181" i="75"/>
  <c r="B5191" i="75"/>
  <c r="B5185" i="75"/>
  <c r="B5203" i="75"/>
  <c r="B5189" i="75"/>
  <c r="B5207" i="75"/>
  <c r="B5205" i="75"/>
  <c r="B5211" i="75"/>
  <c r="B5209" i="75"/>
  <c r="B5215" i="75"/>
  <c r="B5213" i="75"/>
  <c r="B5160" i="75"/>
  <c r="B5158" i="75"/>
  <c r="B5148" i="75"/>
  <c r="B5146" i="75"/>
  <c r="B5152" i="75"/>
  <c r="B5150" i="75"/>
  <c r="B5156" i="75"/>
  <c r="B5154" i="75"/>
  <c r="B5393" i="75"/>
  <c r="B5400" i="75"/>
  <c r="B5397" i="75"/>
  <c r="B5395" i="75"/>
  <c r="B5384" i="75"/>
  <c r="B5386" i="75"/>
  <c r="B5388" i="75"/>
  <c r="B5390" i="75"/>
  <c r="B5392" i="75"/>
  <c r="B5369" i="75"/>
  <c r="B5371" i="75"/>
  <c r="B5354" i="75"/>
  <c r="B5340" i="75"/>
  <c r="B5358" i="75"/>
  <c r="B5356" i="75"/>
  <c r="B5362" i="75"/>
  <c r="B5360" i="75"/>
  <c r="B5366" i="75"/>
  <c r="B5364" i="75"/>
  <c r="B5326" i="75"/>
  <c r="B5324" i="75"/>
  <c r="B5330" i="75"/>
  <c r="B5328" i="75"/>
  <c r="B5334" i="75"/>
  <c r="B5332" i="75"/>
  <c r="B5338" i="75"/>
  <c r="B5336" i="75"/>
  <c r="B5295" i="75"/>
  <c r="B5293" i="75"/>
  <c r="B5299" i="75"/>
  <c r="B5297" i="75"/>
  <c r="B5303" i="75"/>
  <c r="B5301" i="75"/>
  <c r="B5307" i="75"/>
  <c r="B5305" i="75"/>
  <c r="B5311" i="75"/>
  <c r="B5309" i="75"/>
  <c r="B5264" i="75"/>
  <c r="B5266" i="75"/>
  <c r="B5268" i="75"/>
  <c r="B5270" i="75"/>
  <c r="B5272" i="75"/>
  <c r="B5274" i="75"/>
  <c r="B5276" i="75"/>
  <c r="B5278" i="75"/>
  <c r="B5280" i="75"/>
  <c r="B5219" i="75"/>
  <c r="B5217" i="75"/>
  <c r="B5235" i="75"/>
  <c r="B5221" i="75"/>
  <c r="B5239" i="75"/>
  <c r="B5233" i="75"/>
  <c r="B5243" i="75"/>
  <c r="B5237" i="75"/>
  <c r="B5247" i="75"/>
  <c r="B5241" i="75"/>
  <c r="B5251" i="75"/>
  <c r="B5245" i="75"/>
  <c r="B5176" i="75"/>
  <c r="B5249" i="75"/>
  <c r="B5180" i="75"/>
  <c r="B5174" i="75"/>
  <c r="B5184" i="75"/>
  <c r="B5178" i="75"/>
  <c r="B5188" i="75"/>
  <c r="B5182" i="75"/>
  <c r="B5204" i="75"/>
  <c r="B5186" i="75"/>
  <c r="B5208" i="75"/>
  <c r="B5190" i="75"/>
  <c r="B5212" i="75"/>
  <c r="B5206" i="75"/>
  <c r="B5216" i="75"/>
  <c r="B5210" i="75"/>
  <c r="B5161" i="75"/>
  <c r="B5214" i="75"/>
  <c r="B5143" i="75"/>
  <c r="B5159" i="75"/>
  <c r="B5144" i="75"/>
  <c r="B5147" i="75"/>
  <c r="B5145" i="75"/>
  <c r="B5151" i="75"/>
  <c r="B5149" i="75"/>
  <c r="B5155" i="75"/>
  <c r="B5153" i="75"/>
  <c r="B2725" i="75"/>
  <c r="F2185" i="75"/>
  <c r="B2835" i="75"/>
  <c r="B2723" i="75"/>
  <c r="F2183" i="75"/>
  <c r="B2777" i="75"/>
  <c r="B2871" i="75"/>
  <c r="B3505" i="75"/>
  <c r="B2726" i="75"/>
  <c r="F2186" i="75"/>
  <c r="B2748" i="75"/>
  <c r="F2208" i="75"/>
  <c r="B2877" i="75"/>
  <c r="B3493" i="75"/>
  <c r="B3440" i="75"/>
  <c r="B2785" i="75"/>
  <c r="B2864" i="75"/>
  <c r="B2713" i="75"/>
  <c r="F2173" i="75"/>
  <c r="B2818" i="75"/>
  <c r="B3470" i="75"/>
  <c r="B3433" i="75"/>
  <c r="B2716" i="75"/>
  <c r="F2176" i="75"/>
  <c r="B2786" i="75"/>
  <c r="B3503" i="75"/>
  <c r="B3451" i="75"/>
  <c r="B2817" i="75"/>
  <c r="B2807" i="75"/>
  <c r="B2809" i="75"/>
  <c r="B2761" i="75"/>
  <c r="F2221" i="75"/>
  <c r="B2846" i="75"/>
  <c r="B3463" i="75"/>
  <c r="B3469" i="75"/>
  <c r="B2813" i="75"/>
  <c r="B2804" i="75"/>
  <c r="B3500" i="75"/>
  <c r="B3502" i="75"/>
  <c r="B2729" i="75"/>
  <c r="F2189" i="75"/>
  <c r="B2839" i="75"/>
  <c r="B2727" i="75"/>
  <c r="F2187" i="75"/>
  <c r="B2781" i="75"/>
  <c r="B2875" i="75"/>
  <c r="B3497" i="75"/>
  <c r="B2728" i="75"/>
  <c r="F2188" i="75"/>
  <c r="B2751" i="75"/>
  <c r="F2211" i="75"/>
  <c r="B2881" i="75"/>
  <c r="B3447" i="75"/>
  <c r="B3435" i="75"/>
  <c r="B2774" i="75"/>
  <c r="B2868" i="75"/>
  <c r="B2715" i="75"/>
  <c r="F2175" i="75"/>
  <c r="B2791" i="75"/>
  <c r="B3507" i="75"/>
  <c r="B3444" i="75"/>
  <c r="B2718" i="75"/>
  <c r="F2178" i="75"/>
  <c r="B2790" i="75"/>
  <c r="B3495" i="75"/>
  <c r="B3476" i="75"/>
  <c r="B2787" i="75"/>
  <c r="B2811" i="75"/>
  <c r="B2821" i="75"/>
  <c r="B2745" i="75"/>
  <c r="F2205" i="75"/>
  <c r="B2850" i="75"/>
  <c r="B3504" i="75"/>
  <c r="B3506" i="75"/>
  <c r="B2776" i="75"/>
  <c r="F2236" i="75"/>
  <c r="B2808" i="75"/>
  <c r="B3436" i="75"/>
  <c r="B3494" i="75"/>
  <c r="B2870" i="75"/>
  <c r="B2843" i="75"/>
  <c r="B2866" i="75"/>
  <c r="B2744" i="75"/>
  <c r="F2204" i="75"/>
  <c r="B2879" i="75"/>
  <c r="B3510" i="75"/>
  <c r="B3439" i="75"/>
  <c r="B2756" i="75"/>
  <c r="F2216" i="75"/>
  <c r="B2836" i="75"/>
  <c r="B3450" i="75"/>
  <c r="B3449" i="75"/>
  <c r="B2778" i="75"/>
  <c r="B2872" i="75"/>
  <c r="B2717" i="75"/>
  <c r="F2177" i="75"/>
  <c r="B2788" i="75"/>
  <c r="F2248" i="75"/>
  <c r="B3499" i="75"/>
  <c r="B3480" i="75"/>
  <c r="B2720" i="75"/>
  <c r="F2180" i="75"/>
  <c r="B2775" i="75"/>
  <c r="B2865" i="75"/>
  <c r="B3468" i="75"/>
  <c r="B2746" i="75"/>
  <c r="F2206" i="75"/>
  <c r="B2815" i="75"/>
  <c r="B2783" i="75"/>
  <c r="B2750" i="75"/>
  <c r="F2210" i="75"/>
  <c r="B2806" i="75"/>
  <c r="B3496" i="75"/>
  <c r="B3498" i="75"/>
  <c r="B2780" i="75"/>
  <c r="F2240" i="75"/>
  <c r="B2812" i="75"/>
  <c r="B3442" i="75"/>
  <c r="B3434" i="75"/>
  <c r="B2833" i="75"/>
  <c r="B2847" i="75"/>
  <c r="B2878" i="75"/>
  <c r="B2747" i="75"/>
  <c r="F2207" i="75"/>
  <c r="B2834" i="75"/>
  <c r="B3443" i="75"/>
  <c r="B3438" i="75"/>
  <c r="B2759" i="75"/>
  <c r="F2219" i="75"/>
  <c r="B2840" i="75"/>
  <c r="B3475" i="75"/>
  <c r="B3481" i="75"/>
  <c r="B2782" i="75"/>
  <c r="B2876" i="75"/>
  <c r="B2719" i="75"/>
  <c r="F2179" i="75"/>
  <c r="B2784" i="75"/>
  <c r="F2244" i="75"/>
  <c r="B2863" i="75"/>
  <c r="B3472" i="75"/>
  <c r="B2722" i="75"/>
  <c r="F2182" i="75"/>
  <c r="B2779" i="75"/>
  <c r="B2869" i="75"/>
  <c r="B3509" i="75"/>
  <c r="B2754" i="75"/>
  <c r="F2214" i="75"/>
  <c r="B2819" i="75"/>
  <c r="B2749" i="75"/>
  <c r="F2209" i="75"/>
  <c r="B2753" i="75"/>
  <c r="F2213" i="75"/>
  <c r="B2810" i="75"/>
  <c r="B3446" i="75"/>
  <c r="B3511" i="75"/>
  <c r="B2760" i="75"/>
  <c r="F2220" i="75"/>
  <c r="B2816" i="75"/>
  <c r="B3474" i="75"/>
  <c r="B3437" i="75"/>
  <c r="B2845" i="75"/>
  <c r="B2851" i="75"/>
  <c r="B2837" i="75"/>
  <c r="B2752" i="75"/>
  <c r="F2212" i="75"/>
  <c r="B2838" i="75"/>
  <c r="B3479" i="75"/>
  <c r="B3445" i="75"/>
  <c r="B2874" i="75"/>
  <c r="B2844" i="75"/>
  <c r="B3467" i="75"/>
  <c r="B3473" i="75"/>
  <c r="B2730" i="75"/>
  <c r="F2190" i="75"/>
  <c r="B2880" i="75"/>
  <c r="B2721" i="75"/>
  <c r="F2181" i="75"/>
  <c r="B2773" i="75"/>
  <c r="B2867" i="75"/>
  <c r="B3464" i="75"/>
  <c r="B2724" i="75"/>
  <c r="F2184" i="75"/>
  <c r="B2743" i="75"/>
  <c r="F2203" i="75"/>
  <c r="B2873" i="75"/>
  <c r="B3501" i="75"/>
  <c r="B2731" i="75"/>
  <c r="F2191" i="75"/>
  <c r="B2789" i="75"/>
  <c r="B2757" i="75"/>
  <c r="F2217" i="75"/>
  <c r="B2758" i="75"/>
  <c r="F2218" i="75"/>
  <c r="B2814" i="75"/>
  <c r="B3478" i="75"/>
  <c r="B3441" i="75"/>
  <c r="B2714" i="75"/>
  <c r="F2174" i="75"/>
  <c r="B2820" i="75"/>
  <c r="B3466" i="75"/>
  <c r="B3448" i="75"/>
  <c r="B2805" i="75"/>
  <c r="B2803" i="75"/>
  <c r="B2849" i="75"/>
  <c r="B2755" i="75"/>
  <c r="F2215" i="75"/>
  <c r="B2842" i="75"/>
  <c r="B3471" i="75"/>
  <c r="B3477" i="75"/>
  <c r="B2841" i="75"/>
  <c r="B2848" i="75"/>
  <c r="B3508" i="75"/>
  <c r="B3465" i="75"/>
  <c r="C938" i="75"/>
  <c r="D398" i="75"/>
  <c r="F398" i="75"/>
  <c r="C907" i="75"/>
  <c r="D367" i="75"/>
  <c r="F367" i="75"/>
  <c r="C909" i="75"/>
  <c r="D369" i="75"/>
  <c r="F369" i="75"/>
  <c r="C903" i="75"/>
  <c r="D363" i="75"/>
  <c r="F363" i="75"/>
  <c r="C906" i="75"/>
  <c r="D366" i="75"/>
  <c r="F366" i="75"/>
  <c r="C1690" i="75"/>
  <c r="D1150" i="75"/>
  <c r="F1150" i="75"/>
  <c r="C905" i="75"/>
  <c r="D365" i="75"/>
  <c r="F365" i="75"/>
  <c r="C1685" i="75"/>
  <c r="D1145" i="75"/>
  <c r="F1145" i="75"/>
  <c r="C1928" i="75"/>
  <c r="D1388" i="75"/>
  <c r="F1388" i="75"/>
  <c r="C2222" i="75"/>
  <c r="D1682" i="75"/>
  <c r="F1682" i="75"/>
  <c r="C2164" i="75"/>
  <c r="D1624" i="75"/>
  <c r="F1624" i="75"/>
  <c r="C1932" i="75"/>
  <c r="D1392" i="75"/>
  <c r="F1392" i="75"/>
  <c r="C1654" i="75"/>
  <c r="D1114" i="75"/>
  <c r="F1114" i="75"/>
  <c r="C1712" i="75"/>
  <c r="D1172" i="75"/>
  <c r="F1172" i="75"/>
  <c r="C1175" i="75"/>
  <c r="D635" i="75"/>
  <c r="F635" i="75"/>
  <c r="C2166" i="75"/>
  <c r="D1626" i="75"/>
  <c r="F1626" i="75"/>
  <c r="C1923" i="75"/>
  <c r="D1383" i="75"/>
  <c r="F1383" i="75"/>
  <c r="C665" i="75"/>
  <c r="D125" i="75"/>
  <c r="F125" i="75"/>
  <c r="C692" i="75"/>
  <c r="D152" i="75"/>
  <c r="C1926" i="75"/>
  <c r="D1386" i="75"/>
  <c r="F1386" i="75"/>
  <c r="C932" i="75"/>
  <c r="D392" i="75"/>
  <c r="C2169" i="75"/>
  <c r="D1629" i="75"/>
  <c r="F1629" i="75"/>
  <c r="C2168" i="75"/>
  <c r="D1628" i="75"/>
  <c r="F1628" i="75"/>
  <c r="C1927" i="75"/>
  <c r="D1387" i="75"/>
  <c r="F1387" i="75"/>
  <c r="C1929" i="75"/>
  <c r="D1389" i="75"/>
  <c r="F1389" i="75"/>
  <c r="C2171" i="75"/>
  <c r="D1631" i="75"/>
  <c r="F1631" i="75"/>
  <c r="C2199" i="75"/>
  <c r="D1659" i="75"/>
  <c r="F1659" i="75"/>
  <c r="C1922" i="75"/>
  <c r="D1382" i="75"/>
  <c r="F1382" i="75"/>
  <c r="C2193" i="75"/>
  <c r="D1653" i="75"/>
  <c r="F1653" i="75"/>
  <c r="C698" i="75"/>
  <c r="D158" i="75"/>
  <c r="F158" i="75"/>
  <c r="C702" i="75"/>
  <c r="D162" i="75"/>
  <c r="F162" i="75"/>
  <c r="C667" i="75"/>
  <c r="D127" i="75"/>
  <c r="F127" i="75"/>
  <c r="C671" i="75"/>
  <c r="D131" i="75"/>
  <c r="F131" i="75"/>
  <c r="C694" i="75"/>
  <c r="D154" i="75"/>
  <c r="F154" i="75"/>
  <c r="C669" i="75"/>
  <c r="D129" i="75"/>
  <c r="F129" i="75"/>
  <c r="C663" i="75"/>
  <c r="D123" i="75"/>
  <c r="F123" i="75"/>
  <c r="C670" i="75"/>
  <c r="D130" i="75"/>
  <c r="F130" i="75"/>
  <c r="C666" i="75"/>
  <c r="D126" i="75"/>
  <c r="F126" i="75"/>
  <c r="C2162" i="75"/>
  <c r="D1622" i="75"/>
  <c r="F1622" i="75"/>
  <c r="C2200" i="75"/>
  <c r="D1660" i="75"/>
  <c r="F1660" i="75"/>
  <c r="C2436" i="75"/>
  <c r="D1896" i="75"/>
  <c r="F1896" i="75"/>
  <c r="C1925" i="75"/>
  <c r="D1385" i="75"/>
  <c r="F1385" i="75"/>
  <c r="C1931" i="75"/>
  <c r="D1391" i="75"/>
  <c r="F1391" i="75"/>
  <c r="C1962" i="75"/>
  <c r="D1422" i="75"/>
  <c r="F1422" i="75"/>
  <c r="C1958" i="75"/>
  <c r="D1418" i="75"/>
  <c r="F1418" i="75"/>
  <c r="C2228" i="75"/>
  <c r="D1688" i="75"/>
  <c r="F1688" i="75"/>
  <c r="C1722" i="75"/>
  <c r="D1182" i="75"/>
  <c r="F1182" i="75"/>
  <c r="C2170" i="75"/>
  <c r="D1630" i="75"/>
  <c r="F1630" i="75"/>
  <c r="C2195" i="75"/>
  <c r="D1655" i="75"/>
  <c r="F1655" i="75"/>
  <c r="C911" i="75"/>
  <c r="D371" i="75"/>
  <c r="F371" i="75"/>
  <c r="C2165" i="75"/>
  <c r="D1625" i="75"/>
  <c r="F1625" i="75"/>
  <c r="C2441" i="75"/>
  <c r="D1901" i="75"/>
  <c r="F1901" i="75"/>
  <c r="C2432" i="75"/>
  <c r="D1892" i="75"/>
  <c r="F1892" i="75"/>
  <c r="C1686" i="75"/>
  <c r="D1146" i="75"/>
  <c r="F1146" i="75"/>
  <c r="C2438" i="75"/>
  <c r="D1898" i="75"/>
  <c r="F1898" i="75"/>
  <c r="C942" i="75"/>
  <c r="D402" i="75"/>
  <c r="F402" i="75"/>
  <c r="C934" i="75"/>
  <c r="D394" i="75"/>
  <c r="F394" i="75"/>
  <c r="C910" i="75"/>
  <c r="D370" i="75"/>
  <c r="F370" i="75"/>
  <c r="C1952" i="75"/>
  <c r="D1412" i="75"/>
  <c r="F1412" i="75"/>
  <c r="C2172" i="75"/>
  <c r="D1632" i="75"/>
  <c r="F1632" i="75"/>
  <c r="C1691" i="75"/>
  <c r="D1151" i="75"/>
  <c r="F1151" i="75"/>
  <c r="C1930" i="75"/>
  <c r="D1390" i="75"/>
  <c r="F1390" i="75"/>
  <c r="C2440" i="75"/>
  <c r="D1900" i="75"/>
  <c r="F1900" i="75"/>
  <c r="C1658" i="75"/>
  <c r="D1118" i="75"/>
  <c r="F1118" i="75"/>
  <c r="C1662" i="75"/>
  <c r="D1122" i="75"/>
  <c r="F1122" i="75"/>
  <c r="C1954" i="75"/>
  <c r="D1414" i="75"/>
  <c r="F1414" i="75"/>
  <c r="C1683" i="75"/>
  <c r="D1143" i="75"/>
  <c r="F1143" i="75"/>
  <c r="C2434" i="75"/>
  <c r="D1894" i="75"/>
  <c r="F1894" i="75"/>
  <c r="C2197" i="75"/>
  <c r="D1657" i="75"/>
  <c r="F1657" i="75"/>
  <c r="C2439" i="75"/>
  <c r="D1899" i="75"/>
  <c r="F1899" i="75"/>
  <c r="C2196" i="75"/>
  <c r="D1656" i="75"/>
  <c r="F1656" i="75"/>
  <c r="C2201" i="75"/>
  <c r="D1661" i="75"/>
  <c r="F1661" i="75"/>
  <c r="C2163" i="75"/>
  <c r="D1623" i="75"/>
  <c r="F1623" i="75"/>
  <c r="C2167" i="75"/>
  <c r="D1627" i="75"/>
  <c r="F1627" i="75"/>
  <c r="C2442" i="75"/>
  <c r="D1902" i="75"/>
  <c r="F1902" i="75"/>
  <c r="C1179" i="75"/>
  <c r="D639" i="75"/>
  <c r="F639" i="75"/>
  <c r="C1689" i="75"/>
  <c r="D1149" i="75"/>
  <c r="F1149" i="75"/>
  <c r="C1420" i="75"/>
  <c r="D880" i="75"/>
  <c r="F880" i="75"/>
  <c r="C1416" i="75"/>
  <c r="D876" i="75"/>
  <c r="F876" i="75"/>
  <c r="C1173" i="75"/>
  <c r="D633" i="75"/>
  <c r="F633" i="75"/>
  <c r="C1421" i="75"/>
  <c r="D881" i="75"/>
  <c r="F881" i="75"/>
  <c r="C1452" i="75"/>
  <c r="D912" i="75"/>
  <c r="F912" i="75"/>
  <c r="C1413" i="75"/>
  <c r="D873" i="75"/>
  <c r="F873" i="75"/>
  <c r="C1177" i="75"/>
  <c r="D637" i="75"/>
  <c r="F637" i="75"/>
  <c r="C1208" i="75"/>
  <c r="D668" i="75"/>
  <c r="F668" i="75"/>
  <c r="C2437" i="75"/>
  <c r="D1897" i="75"/>
  <c r="F1897" i="75"/>
  <c r="C2435" i="75"/>
  <c r="D1895" i="75"/>
  <c r="F1895" i="75"/>
  <c r="C2224" i="75"/>
  <c r="D1684" i="75"/>
  <c r="F1684" i="75"/>
  <c r="C1415" i="75"/>
  <c r="D875" i="75"/>
  <c r="F875" i="75"/>
  <c r="C1419" i="75"/>
  <c r="D879" i="75"/>
  <c r="F879" i="75"/>
  <c r="C1417" i="75"/>
  <c r="D877" i="75"/>
  <c r="F877" i="75"/>
  <c r="C1714" i="75"/>
  <c r="D1174" i="75"/>
  <c r="F1174" i="75"/>
  <c r="C1202" i="75"/>
  <c r="D662" i="75"/>
  <c r="F662" i="75"/>
  <c r="C1181" i="75"/>
  <c r="D641" i="75"/>
  <c r="F641" i="75"/>
  <c r="C1718" i="75"/>
  <c r="D1178" i="75"/>
  <c r="F1178" i="75"/>
  <c r="C1924" i="75"/>
  <c r="D1384" i="75"/>
  <c r="F1384" i="75"/>
  <c r="C1652" i="75"/>
  <c r="D1112" i="75"/>
  <c r="F1112" i="75"/>
  <c r="C2232" i="75"/>
  <c r="D1692" i="75"/>
  <c r="F1692" i="75"/>
  <c r="C1448" i="75"/>
  <c r="D908" i="75"/>
  <c r="F908" i="75"/>
  <c r="C1212" i="75"/>
  <c r="D672" i="75"/>
  <c r="F672" i="75"/>
  <c r="C1442" i="75"/>
  <c r="D902" i="75"/>
  <c r="F902" i="75"/>
  <c r="C1687" i="75"/>
  <c r="D1147" i="75"/>
  <c r="F1147" i="75"/>
  <c r="C2433" i="75"/>
  <c r="D1893" i="75"/>
  <c r="F1893" i="75"/>
  <c r="C1180" i="75"/>
  <c r="D640" i="75"/>
  <c r="F640" i="75"/>
  <c r="C1176" i="75"/>
  <c r="D636" i="75"/>
  <c r="F636" i="75"/>
  <c r="C1444" i="75"/>
  <c r="D904" i="75"/>
  <c r="F904" i="75"/>
  <c r="C1204" i="75"/>
  <c r="D664" i="75"/>
  <c r="F664" i="75"/>
  <c r="A5981" i="75"/>
  <c r="A5950" i="75"/>
  <c r="J5950" i="75" s="1"/>
  <c r="I5410" i="75"/>
  <c r="A6278" i="75"/>
  <c r="A6307" i="75"/>
  <c r="A6311" i="75"/>
  <c r="A6334" i="75"/>
  <c r="A6036" i="75"/>
  <c r="A5965" i="75"/>
  <c r="J5965" i="75" s="1"/>
  <c r="I5425" i="75"/>
  <c r="A6312" i="75"/>
  <c r="A6070" i="75"/>
  <c r="A6001" i="75"/>
  <c r="A6063" i="75"/>
  <c r="A6040" i="75"/>
  <c r="A6034" i="75"/>
  <c r="A6069" i="75"/>
  <c r="A6065" i="75"/>
  <c r="A5945" i="75"/>
  <c r="J5945" i="75" s="1"/>
  <c r="I5405" i="75"/>
  <c r="A5953" i="75"/>
  <c r="J5953" i="75" s="1"/>
  <c r="I5413" i="75"/>
  <c r="A5977" i="75"/>
  <c r="A5948" i="75"/>
  <c r="J5948" i="75" s="1"/>
  <c r="I5408" i="75"/>
  <c r="A5947" i="75"/>
  <c r="J5947" i="75" s="1"/>
  <c r="I5407" i="75"/>
  <c r="A6024" i="75"/>
  <c r="A6032" i="75"/>
  <c r="A5994" i="75"/>
  <c r="A6016" i="75"/>
  <c r="A5980" i="75"/>
  <c r="A5997" i="75"/>
  <c r="A6012" i="75"/>
  <c r="A6098" i="75"/>
  <c r="A5978" i="75"/>
  <c r="A6038" i="75"/>
  <c r="A6010" i="75"/>
  <c r="A6274" i="75"/>
  <c r="A5968" i="75"/>
  <c r="J5968" i="75" s="1"/>
  <c r="I5428" i="75"/>
  <c r="A6000" i="75"/>
  <c r="A6102" i="75"/>
  <c r="A6071" i="75"/>
  <c r="A5949" i="75"/>
  <c r="J5949" i="75" s="1"/>
  <c r="I5409" i="75"/>
  <c r="A6281" i="75"/>
  <c r="A5962" i="75"/>
  <c r="J5962" i="75" s="1"/>
  <c r="I5422" i="75"/>
  <c r="A6008" i="75"/>
  <c r="A6014" i="75"/>
  <c r="A5944" i="75"/>
  <c r="J5944" i="75" s="1"/>
  <c r="I5404" i="75"/>
  <c r="A6340" i="75"/>
  <c r="A6244" i="75"/>
  <c r="A6336" i="75"/>
  <c r="A6275" i="75"/>
  <c r="A5946" i="75"/>
  <c r="J5946" i="75" s="1"/>
  <c r="I5406" i="75"/>
  <c r="A6248" i="75"/>
  <c r="A6306" i="75"/>
  <c r="A5969" i="75"/>
  <c r="J5969" i="75" s="1"/>
  <c r="I5429" i="75"/>
  <c r="A5958" i="75"/>
  <c r="J5958" i="75" s="1"/>
  <c r="I5418" i="75"/>
  <c r="A5993" i="75"/>
  <c r="A5999" i="75"/>
  <c r="A5961" i="75"/>
  <c r="J5961" i="75" s="1"/>
  <c r="I5421" i="75"/>
  <c r="A5992" i="75"/>
  <c r="A6033" i="75"/>
  <c r="A5988" i="75"/>
  <c r="A6338" i="75"/>
  <c r="A5957" i="75"/>
  <c r="J5957" i="75" s="1"/>
  <c r="I5417" i="75"/>
  <c r="A6096" i="75"/>
  <c r="A6273" i="75"/>
  <c r="A6072" i="75"/>
  <c r="A6247" i="75"/>
  <c r="A5966" i="75"/>
  <c r="J5966" i="75" s="1"/>
  <c r="I5426" i="75"/>
  <c r="A5979" i="75"/>
  <c r="A6003" i="75"/>
  <c r="A5964" i="75"/>
  <c r="J5964" i="75" s="1"/>
  <c r="I5424" i="75"/>
  <c r="A5972" i="75"/>
  <c r="A5975" i="75"/>
  <c r="A5967" i="75"/>
  <c r="J5967" i="75" s="1"/>
  <c r="I5427" i="75"/>
  <c r="A6251" i="75"/>
  <c r="A5995" i="75"/>
  <c r="A6282" i="75"/>
  <c r="A6009" i="75"/>
  <c r="A5954" i="75"/>
  <c r="J5954" i="75" s="1"/>
  <c r="I5414" i="75"/>
  <c r="A6067" i="75"/>
  <c r="A5963" i="75"/>
  <c r="J5963" i="75" s="1"/>
  <c r="I5423" i="75"/>
  <c r="A6305" i="75"/>
  <c r="A6068" i="75"/>
  <c r="A6018" i="75"/>
  <c r="A6042" i="75"/>
  <c r="A6004" i="75"/>
  <c r="A6303" i="75"/>
  <c r="A5971" i="75"/>
  <c r="J5971" i="75" s="1"/>
  <c r="I5431" i="75"/>
  <c r="A5998" i="75"/>
  <c r="A5986" i="75"/>
  <c r="A5970" i="75"/>
  <c r="J5970" i="75" s="1"/>
  <c r="I5430" i="75"/>
  <c r="A6062" i="75"/>
  <c r="A6037" i="75"/>
  <c r="A6245" i="75"/>
  <c r="A5990" i="75"/>
  <c r="A5987" i="75"/>
  <c r="A5973" i="75"/>
  <c r="A6364" i="75"/>
  <c r="A5991" i="75"/>
  <c r="A6250" i="75"/>
  <c r="A6249" i="75"/>
  <c r="A6041" i="75"/>
  <c r="A5984" i="75"/>
  <c r="A5974" i="75"/>
  <c r="A6304" i="75"/>
  <c r="A6309" i="75"/>
  <c r="A6020" i="75"/>
  <c r="A6310" i="75"/>
  <c r="A6064" i="75"/>
  <c r="A5942" i="75"/>
  <c r="J5942" i="75" s="1"/>
  <c r="I5402" i="75"/>
  <c r="A6252" i="75"/>
  <c r="A6332" i="75"/>
  <c r="A6242" i="75"/>
  <c r="A6276" i="75"/>
  <c r="A5982" i="75"/>
  <c r="A6007" i="75"/>
  <c r="A5952" i="75"/>
  <c r="J5952" i="75" s="1"/>
  <c r="I5412" i="75"/>
  <c r="A6026" i="75"/>
  <c r="A6022" i="75"/>
  <c r="A6002" i="75"/>
  <c r="A6005" i="75"/>
  <c r="A6006" i="75"/>
  <c r="A6302" i="75"/>
  <c r="A5989" i="75"/>
  <c r="A6272" i="75"/>
  <c r="A5956" i="75"/>
  <c r="J5956" i="75" s="1"/>
  <c r="I5416" i="75"/>
  <c r="A5959" i="75"/>
  <c r="J5959" i="75" s="1"/>
  <c r="I5419" i="75"/>
  <c r="A5996" i="75"/>
  <c r="A6279" i="75"/>
  <c r="A5943" i="75"/>
  <c r="J5943" i="75" s="1"/>
  <c r="I5403" i="75"/>
  <c r="A5976" i="75"/>
  <c r="A6039" i="75"/>
  <c r="A5960" i="75"/>
  <c r="J5960" i="75" s="1"/>
  <c r="I5420" i="75"/>
  <c r="A5983" i="75"/>
  <c r="A5985" i="75"/>
  <c r="A5955" i="75"/>
  <c r="J5955" i="75" s="1"/>
  <c r="I5415" i="75"/>
  <c r="A6011" i="75"/>
  <c r="A6094" i="75"/>
  <c r="A6246" i="75"/>
  <c r="A5951" i="75"/>
  <c r="J5951" i="75" s="1"/>
  <c r="I5411" i="75"/>
  <c r="A6342" i="75"/>
  <c r="A6028" i="75"/>
  <c r="A6066" i="75"/>
  <c r="A6100" i="75"/>
  <c r="A6035" i="75"/>
  <c r="A6243" i="75"/>
  <c r="A6277" i="75"/>
  <c r="A6308" i="75"/>
  <c r="A6280" i="75"/>
  <c r="A407" i="68"/>
  <c r="A407" i="75" s="1"/>
  <c r="A167" i="68"/>
  <c r="A167" i="75" s="1"/>
  <c r="C411" i="68"/>
  <c r="C411" i="75" s="1"/>
  <c r="C171" i="68"/>
  <c r="C171" i="75" s="1"/>
  <c r="C419" i="68"/>
  <c r="C419" i="75" s="1"/>
  <c r="C179" i="68"/>
  <c r="C179" i="75" s="1"/>
  <c r="C415" i="68"/>
  <c r="C415" i="75" s="1"/>
  <c r="C175" i="68"/>
  <c r="C175" i="75" s="1"/>
  <c r="A401" i="68"/>
  <c r="A401" i="75" s="1"/>
  <c r="A941" i="75" s="1"/>
  <c r="A1481" i="75" s="1"/>
  <c r="A2021" i="75" s="1"/>
  <c r="A2561" i="75" s="1"/>
  <c r="A3101" i="75" s="1"/>
  <c r="A3641" i="75" s="1"/>
  <c r="A4181" i="75" s="1"/>
  <c r="A4721" i="75" s="1"/>
  <c r="A5261" i="75" s="1"/>
  <c r="A5801" i="75" s="1"/>
  <c r="A6341" i="75" s="1"/>
  <c r="A161" i="68"/>
  <c r="A161" i="75" s="1"/>
  <c r="A701" i="75" s="1"/>
  <c r="A1241" i="75" s="1"/>
  <c r="A1781" i="75" s="1"/>
  <c r="A2321" i="75" s="1"/>
  <c r="A2861" i="75" s="1"/>
  <c r="A3401" i="75" s="1"/>
  <c r="A3941" i="75" s="1"/>
  <c r="A4481" i="75" s="1"/>
  <c r="A5021" i="75" s="1"/>
  <c r="A5561" i="75" s="1"/>
  <c r="A6101" i="75" s="1"/>
  <c r="C403" i="68"/>
  <c r="C403" i="75" s="1"/>
  <c r="C163" i="68"/>
  <c r="C163" i="75" s="1"/>
  <c r="C412" i="68"/>
  <c r="C412" i="75" s="1"/>
  <c r="C172" i="68"/>
  <c r="C172" i="75" s="1"/>
  <c r="A395" i="68"/>
  <c r="A395" i="75" s="1"/>
  <c r="A935" i="75" s="1"/>
  <c r="A1475" i="75" s="1"/>
  <c r="A2015" i="75" s="1"/>
  <c r="A2555" i="75" s="1"/>
  <c r="A3095" i="75" s="1"/>
  <c r="A3635" i="75" s="1"/>
  <c r="A4175" i="75" s="1"/>
  <c r="A4715" i="75" s="1"/>
  <c r="A5255" i="75" s="1"/>
  <c r="A5795" i="75" s="1"/>
  <c r="A6335" i="75" s="1"/>
  <c r="A155" i="68"/>
  <c r="A155" i="75" s="1"/>
  <c r="A695" i="75" s="1"/>
  <c r="A1235" i="75" s="1"/>
  <c r="A1775" i="75" s="1"/>
  <c r="A2315" i="75" s="1"/>
  <c r="A2855" i="75" s="1"/>
  <c r="A3395" i="75" s="1"/>
  <c r="A3935" i="75" s="1"/>
  <c r="A4475" i="75" s="1"/>
  <c r="A5015" i="75" s="1"/>
  <c r="A5555" i="75" s="1"/>
  <c r="A6095" i="75" s="1"/>
  <c r="C448" i="68"/>
  <c r="C448" i="75" s="1"/>
  <c r="C208" i="68"/>
  <c r="C208" i="75" s="1"/>
  <c r="A434" i="68"/>
  <c r="A434" i="75" s="1"/>
  <c r="A194" i="68"/>
  <c r="A194" i="75" s="1"/>
  <c r="A409" i="68"/>
  <c r="A409" i="75" s="1"/>
  <c r="A169" i="68"/>
  <c r="A169" i="75" s="1"/>
  <c r="A430" i="68"/>
  <c r="A430" i="75" s="1"/>
  <c r="A970" i="75" s="1"/>
  <c r="A1510" i="75" s="1"/>
  <c r="A2050" i="75" s="1"/>
  <c r="A2590" i="75" s="1"/>
  <c r="A3130" i="75" s="1"/>
  <c r="A3670" i="75" s="1"/>
  <c r="A4210" i="75" s="1"/>
  <c r="A4750" i="75" s="1"/>
  <c r="A5290" i="75" s="1"/>
  <c r="A5830" i="75" s="1"/>
  <c r="A6370" i="75" s="1"/>
  <c r="A190" i="68"/>
  <c r="A190" i="75" s="1"/>
  <c r="A730" i="75" s="1"/>
  <c r="A1270" i="75" s="1"/>
  <c r="A1810" i="75" s="1"/>
  <c r="A2350" i="75" s="1"/>
  <c r="A2890" i="75" s="1"/>
  <c r="A3430" i="75" s="1"/>
  <c r="A3970" i="75" s="1"/>
  <c r="A4510" i="75" s="1"/>
  <c r="A5050" i="75" s="1"/>
  <c r="A5590" i="75" s="1"/>
  <c r="A6130" i="75" s="1"/>
  <c r="A415" i="68"/>
  <c r="A415" i="75" s="1"/>
  <c r="A175" i="68"/>
  <c r="A175" i="75" s="1"/>
  <c r="C407" i="68"/>
  <c r="C407" i="75" s="1"/>
  <c r="C167" i="68"/>
  <c r="C167" i="75" s="1"/>
  <c r="C408" i="68"/>
  <c r="C408" i="75" s="1"/>
  <c r="C168" i="68"/>
  <c r="C168" i="75" s="1"/>
  <c r="C413" i="68"/>
  <c r="C413" i="75" s="1"/>
  <c r="C173" i="68"/>
  <c r="C173" i="75" s="1"/>
  <c r="A440" i="68"/>
  <c r="A440" i="75" s="1"/>
  <c r="A200" i="68"/>
  <c r="A200" i="75" s="1"/>
  <c r="A421" i="68"/>
  <c r="A421" i="75" s="1"/>
  <c r="A181" i="68"/>
  <c r="A181" i="75" s="1"/>
  <c r="A411" i="68"/>
  <c r="A411" i="75" s="1"/>
  <c r="A171" i="68"/>
  <c r="A171" i="75" s="1"/>
  <c r="C422" i="68"/>
  <c r="C422" i="75" s="1"/>
  <c r="C182" i="68"/>
  <c r="C182" i="75" s="1"/>
  <c r="A392" i="68"/>
  <c r="A392" i="75" s="1"/>
  <c r="A932" i="75" s="1"/>
  <c r="A1472" i="75" s="1"/>
  <c r="A2012" i="75" s="1"/>
  <c r="A2552" i="75" s="1"/>
  <c r="A3092" i="75" s="1"/>
  <c r="A3632" i="75" s="1"/>
  <c r="A4172" i="75" s="1"/>
  <c r="A4712" i="75" s="1"/>
  <c r="A5252" i="75" s="1"/>
  <c r="A5792" i="75" s="1"/>
  <c r="A152" i="68"/>
  <c r="A152" i="75" s="1"/>
  <c r="A692" i="75" s="1"/>
  <c r="A1232" i="75" s="1"/>
  <c r="A1772" i="75" s="1"/>
  <c r="A2312" i="75" s="1"/>
  <c r="A2852" i="75" s="1"/>
  <c r="A3392" i="75" s="1"/>
  <c r="A3932" i="75" s="1"/>
  <c r="A4472" i="75" s="1"/>
  <c r="A5012" i="75" s="1"/>
  <c r="A5552" i="75" s="1"/>
  <c r="A6092" i="75" s="1"/>
  <c r="C440" i="68"/>
  <c r="C440" i="75" s="1"/>
  <c r="C200" i="68"/>
  <c r="C200" i="75" s="1"/>
  <c r="C421" i="68"/>
  <c r="C421" i="75" s="1"/>
  <c r="C181" i="68"/>
  <c r="C181" i="75" s="1"/>
  <c r="A403" i="68"/>
  <c r="A403" i="75" s="1"/>
  <c r="A163" i="68"/>
  <c r="A163" i="75" s="1"/>
  <c r="C405" i="68"/>
  <c r="C405" i="75" s="1"/>
  <c r="C165" i="68"/>
  <c r="C165" i="75" s="1"/>
  <c r="A438" i="68"/>
  <c r="A438" i="75" s="1"/>
  <c r="A198" i="68"/>
  <c r="A198" i="75" s="1"/>
  <c r="C428" i="68"/>
  <c r="C428" i="75" s="1"/>
  <c r="C188" i="68"/>
  <c r="C188" i="75" s="1"/>
  <c r="C397" i="68"/>
  <c r="C397" i="75" s="1"/>
  <c r="C157" i="68"/>
  <c r="C157" i="75" s="1"/>
  <c r="C401" i="68"/>
  <c r="C401" i="75" s="1"/>
  <c r="C161" i="68"/>
  <c r="C161" i="75" s="1"/>
  <c r="A420" i="68"/>
  <c r="A420" i="75" s="1"/>
  <c r="A180" i="68"/>
  <c r="A180" i="75" s="1"/>
  <c r="A397" i="68"/>
  <c r="A397" i="75" s="1"/>
  <c r="A937" i="75" s="1"/>
  <c r="A1477" i="75" s="1"/>
  <c r="A2017" i="75" s="1"/>
  <c r="A2557" i="75" s="1"/>
  <c r="A3097" i="75" s="1"/>
  <c r="A3637" i="75" s="1"/>
  <c r="A4177" i="75" s="1"/>
  <c r="A4717" i="75" s="1"/>
  <c r="A5257" i="75" s="1"/>
  <c r="A5797" i="75" s="1"/>
  <c r="A6337" i="75" s="1"/>
  <c r="A157" i="68"/>
  <c r="A157" i="75" s="1"/>
  <c r="A697" i="75" s="1"/>
  <c r="A1237" i="75" s="1"/>
  <c r="A1777" i="75" s="1"/>
  <c r="A2317" i="75" s="1"/>
  <c r="A2857" i="75" s="1"/>
  <c r="A3397" i="75" s="1"/>
  <c r="A3937" i="75" s="1"/>
  <c r="A4477" i="75" s="1"/>
  <c r="A5017" i="75" s="1"/>
  <c r="A5557" i="75" s="1"/>
  <c r="A6097" i="75" s="1"/>
  <c r="C424" i="68"/>
  <c r="C424" i="75" s="1"/>
  <c r="C184" i="68"/>
  <c r="C184" i="75" s="1"/>
  <c r="A448" i="68"/>
  <c r="A448" i="75" s="1"/>
  <c r="A208" i="68"/>
  <c r="A208" i="75" s="1"/>
  <c r="C399" i="68"/>
  <c r="C399" i="75" s="1"/>
  <c r="C159" i="68"/>
  <c r="C159" i="75" s="1"/>
  <c r="C416" i="68"/>
  <c r="C416" i="75" s="1"/>
  <c r="C176" i="68"/>
  <c r="C176" i="75" s="1"/>
  <c r="C393" i="68"/>
  <c r="C393" i="75" s="1"/>
  <c r="C153" i="68"/>
  <c r="C153" i="75" s="1"/>
  <c r="C400" i="68"/>
  <c r="C400" i="75" s="1"/>
  <c r="C160" i="68"/>
  <c r="C160" i="75" s="1"/>
  <c r="A419" i="68"/>
  <c r="A419" i="75" s="1"/>
  <c r="A179" i="68"/>
  <c r="A179" i="75" s="1"/>
  <c r="A417" i="68"/>
  <c r="A417" i="75" s="1"/>
  <c r="A177" i="68"/>
  <c r="A177" i="75" s="1"/>
  <c r="A432" i="68"/>
  <c r="A432" i="75" s="1"/>
  <c r="A972" i="75" s="1"/>
  <c r="A1512" i="75" s="1"/>
  <c r="A2052" i="75" s="1"/>
  <c r="A2592" i="75" s="1"/>
  <c r="A3132" i="75" s="1"/>
  <c r="A3672" i="75" s="1"/>
  <c r="A4212" i="75" s="1"/>
  <c r="A4752" i="75" s="1"/>
  <c r="A5292" i="75" s="1"/>
  <c r="A5832" i="75" s="1"/>
  <c r="A6372" i="75" s="1"/>
  <c r="A192" i="68"/>
  <c r="A192" i="75" s="1"/>
  <c r="A732" i="75" s="1"/>
  <c r="A1272" i="75" s="1"/>
  <c r="A1812" i="75" s="1"/>
  <c r="A2352" i="75" s="1"/>
  <c r="A2892" i="75" s="1"/>
  <c r="A3432" i="75" s="1"/>
  <c r="A3972" i="75" s="1"/>
  <c r="A4512" i="75" s="1"/>
  <c r="A5052" i="75" s="1"/>
  <c r="A5592" i="75" s="1"/>
  <c r="A6132" i="75" s="1"/>
  <c r="C420" i="68"/>
  <c r="C420" i="75" s="1"/>
  <c r="C180" i="68"/>
  <c r="C180" i="75" s="1"/>
  <c r="A424" i="68"/>
  <c r="A424" i="75" s="1"/>
  <c r="A964" i="75" s="1"/>
  <c r="A1504" i="75" s="1"/>
  <c r="A2044" i="75" s="1"/>
  <c r="A2584" i="75" s="1"/>
  <c r="A3124" i="75" s="1"/>
  <c r="A3664" i="75" s="1"/>
  <c r="A4204" i="75" s="1"/>
  <c r="A4744" i="75" s="1"/>
  <c r="A5284" i="75" s="1"/>
  <c r="A5824" i="75" s="1"/>
  <c r="A184" i="68"/>
  <c r="A184" i="75" s="1"/>
  <c r="A724" i="75" s="1"/>
  <c r="A1264" i="75" s="1"/>
  <c r="A1804" i="75" s="1"/>
  <c r="A2344" i="75" s="1"/>
  <c r="A2884" i="75" s="1"/>
  <c r="A3424" i="75" s="1"/>
  <c r="A3964" i="75" s="1"/>
  <c r="A4504" i="75" s="1"/>
  <c r="A5044" i="75" s="1"/>
  <c r="A5584" i="75" s="1"/>
  <c r="A6124" i="75" s="1"/>
  <c r="C444" i="68"/>
  <c r="C444" i="75" s="1"/>
  <c r="C204" i="68"/>
  <c r="C204" i="75" s="1"/>
  <c r="C417" i="68"/>
  <c r="C417" i="75" s="1"/>
  <c r="C177" i="68"/>
  <c r="C177" i="75" s="1"/>
  <c r="A442" i="68"/>
  <c r="A442" i="75" s="1"/>
  <c r="A202" i="68"/>
  <c r="A202" i="75" s="1"/>
  <c r="A426" i="68"/>
  <c r="A426" i="75" s="1"/>
  <c r="A966" i="75" s="1"/>
  <c r="A1506" i="75" s="1"/>
  <c r="A2046" i="75" s="1"/>
  <c r="A2586" i="75" s="1"/>
  <c r="A3126" i="75" s="1"/>
  <c r="A3666" i="75" s="1"/>
  <c r="A4206" i="75" s="1"/>
  <c r="A4746" i="75" s="1"/>
  <c r="A5286" i="75" s="1"/>
  <c r="A5826" i="75" s="1"/>
  <c r="A6366" i="75" s="1"/>
  <c r="A186" i="68"/>
  <c r="A186" i="75" s="1"/>
  <c r="A726" i="75" s="1"/>
  <c r="A1266" i="75" s="1"/>
  <c r="A1806" i="75" s="1"/>
  <c r="A2346" i="75" s="1"/>
  <c r="A2886" i="75" s="1"/>
  <c r="A3426" i="75" s="1"/>
  <c r="A3966" i="75" s="1"/>
  <c r="A4506" i="75" s="1"/>
  <c r="A5046" i="75" s="1"/>
  <c r="A5586" i="75" s="1"/>
  <c r="A6126" i="75" s="1"/>
  <c r="C396" i="68"/>
  <c r="C396" i="75" s="1"/>
  <c r="C156" i="68"/>
  <c r="C156" i="75" s="1"/>
  <c r="A393" i="68"/>
  <c r="A393" i="75" s="1"/>
  <c r="A933" i="75" s="1"/>
  <c r="A1473" i="75" s="1"/>
  <c r="A2013" i="75" s="1"/>
  <c r="A2553" i="75" s="1"/>
  <c r="A3093" i="75" s="1"/>
  <c r="A3633" i="75" s="1"/>
  <c r="A4173" i="75" s="1"/>
  <c r="A4713" i="75" s="1"/>
  <c r="A5253" i="75" s="1"/>
  <c r="A5793" i="75" s="1"/>
  <c r="A6333" i="75" s="1"/>
  <c r="A153" i="68"/>
  <c r="A153" i="75" s="1"/>
  <c r="A693" i="75" s="1"/>
  <c r="A1233" i="75" s="1"/>
  <c r="A1773" i="75" s="1"/>
  <c r="A2313" i="75" s="1"/>
  <c r="A2853" i="75" s="1"/>
  <c r="A3393" i="75" s="1"/>
  <c r="A3933" i="75" s="1"/>
  <c r="A4473" i="75" s="1"/>
  <c r="A5013" i="75" s="1"/>
  <c r="A5553" i="75" s="1"/>
  <c r="A6093" i="75" s="1"/>
  <c r="A444" i="68"/>
  <c r="A444" i="75" s="1"/>
  <c r="A204" i="68"/>
  <c r="A204" i="75" s="1"/>
  <c r="C395" i="68"/>
  <c r="C395" i="75" s="1"/>
  <c r="C155" i="68"/>
  <c r="C155" i="75" s="1"/>
  <c r="A428" i="68"/>
  <c r="A428" i="75" s="1"/>
  <c r="A968" i="75" s="1"/>
  <c r="A1508" i="75" s="1"/>
  <c r="A2048" i="75" s="1"/>
  <c r="A2588" i="75" s="1"/>
  <c r="A3128" i="75" s="1"/>
  <c r="A3668" i="75" s="1"/>
  <c r="A4208" i="75" s="1"/>
  <c r="A4748" i="75" s="1"/>
  <c r="A5288" i="75" s="1"/>
  <c r="A5828" i="75" s="1"/>
  <c r="A6368" i="75" s="1"/>
  <c r="A188" i="68"/>
  <c r="A188" i="75" s="1"/>
  <c r="A728" i="75" s="1"/>
  <c r="A1268" i="75" s="1"/>
  <c r="A1808" i="75" s="1"/>
  <c r="A2348" i="75" s="1"/>
  <c r="A2888" i="75" s="1"/>
  <c r="A3428" i="75" s="1"/>
  <c r="A3968" i="75" s="1"/>
  <c r="A4508" i="75" s="1"/>
  <c r="A5048" i="75" s="1"/>
  <c r="A5588" i="75" s="1"/>
  <c r="A6128" i="75" s="1"/>
  <c r="A399" i="68"/>
  <c r="A399" i="75" s="1"/>
  <c r="A939" i="75" s="1"/>
  <c r="A1479" i="75" s="1"/>
  <c r="A2019" i="75" s="1"/>
  <c r="A2559" i="75" s="1"/>
  <c r="A3099" i="75" s="1"/>
  <c r="A3639" i="75" s="1"/>
  <c r="A4179" i="75" s="1"/>
  <c r="A4719" i="75" s="1"/>
  <c r="A5259" i="75" s="1"/>
  <c r="A5799" i="75" s="1"/>
  <c r="A6339" i="75" s="1"/>
  <c r="A159" i="68"/>
  <c r="A159" i="75" s="1"/>
  <c r="A699" i="75" s="1"/>
  <c r="A1239" i="75" s="1"/>
  <c r="A1779" i="75" s="1"/>
  <c r="A2319" i="75" s="1"/>
  <c r="A2859" i="75" s="1"/>
  <c r="A3399" i="75" s="1"/>
  <c r="A3939" i="75" s="1"/>
  <c r="A4479" i="75" s="1"/>
  <c r="A5019" i="75" s="1"/>
  <c r="A5559" i="75" s="1"/>
  <c r="A6099" i="75" s="1"/>
  <c r="C432" i="68"/>
  <c r="C432" i="75" s="1"/>
  <c r="C192" i="68"/>
  <c r="C192" i="75" s="1"/>
  <c r="C409" i="68"/>
  <c r="C409" i="75" s="1"/>
  <c r="C169" i="68"/>
  <c r="C169" i="75" s="1"/>
  <c r="C404" i="68"/>
  <c r="C404" i="75" s="1"/>
  <c r="C164" i="68"/>
  <c r="C164" i="75" s="1"/>
  <c r="A436" i="68"/>
  <c r="A436" i="75" s="1"/>
  <c r="A196" i="68"/>
  <c r="A196" i="75" s="1"/>
  <c r="A405" i="68"/>
  <c r="A405" i="75" s="1"/>
  <c r="A165" i="68"/>
  <c r="A165" i="75" s="1"/>
  <c r="A413" i="68"/>
  <c r="A413" i="75" s="1"/>
  <c r="A173" i="68"/>
  <c r="A173" i="75" s="1"/>
  <c r="A446" i="68"/>
  <c r="A446" i="75" s="1"/>
  <c r="A206" i="68"/>
  <c r="A206" i="75" s="1"/>
  <c r="C436" i="68"/>
  <c r="C436" i="75" s="1"/>
  <c r="C196" i="68"/>
  <c r="C196" i="75" s="1"/>
  <c r="I22" i="4"/>
  <c r="I28" i="67"/>
  <c r="A746" i="75" l="1"/>
  <c r="A705" i="75"/>
  <c r="F165" i="75"/>
  <c r="C704" i="75"/>
  <c r="D164" i="75"/>
  <c r="F164" i="75"/>
  <c r="A744" i="75"/>
  <c r="F204" i="75"/>
  <c r="A742" i="75"/>
  <c r="C744" i="75"/>
  <c r="D204" i="75"/>
  <c r="C720" i="75"/>
  <c r="D180" i="75"/>
  <c r="A717" i="75"/>
  <c r="F177" i="75"/>
  <c r="C716" i="75"/>
  <c r="D176" i="75"/>
  <c r="F176" i="75"/>
  <c r="A748" i="75"/>
  <c r="F208" i="75"/>
  <c r="C705" i="75"/>
  <c r="D165" i="75"/>
  <c r="C721" i="75"/>
  <c r="D181" i="75"/>
  <c r="A711" i="75"/>
  <c r="F171" i="75"/>
  <c r="A740" i="75"/>
  <c r="F200" i="75"/>
  <c r="C708" i="75"/>
  <c r="D168" i="75"/>
  <c r="F168" i="75"/>
  <c r="A715" i="75"/>
  <c r="F175" i="75"/>
  <c r="A709" i="75"/>
  <c r="F169" i="75"/>
  <c r="C748" i="75"/>
  <c r="D208" i="75"/>
  <c r="C712" i="75"/>
  <c r="D172" i="75"/>
  <c r="F172" i="75"/>
  <c r="C719" i="75"/>
  <c r="D179" i="75"/>
  <c r="A707" i="75"/>
  <c r="F167" i="75"/>
  <c r="F152" i="75"/>
  <c r="C736" i="75"/>
  <c r="D196" i="75"/>
  <c r="A713" i="75"/>
  <c r="F173" i="75"/>
  <c r="A736" i="75"/>
  <c r="F196" i="75"/>
  <c r="C709" i="75"/>
  <c r="D169" i="75"/>
  <c r="C717" i="75"/>
  <c r="D177" i="75"/>
  <c r="A719" i="75"/>
  <c r="F179" i="75"/>
  <c r="A720" i="75"/>
  <c r="F180" i="75"/>
  <c r="A738" i="75"/>
  <c r="A703" i="75"/>
  <c r="F163" i="75"/>
  <c r="C740" i="75"/>
  <c r="D200" i="75"/>
  <c r="A721" i="75"/>
  <c r="F181" i="75"/>
  <c r="C713" i="75"/>
  <c r="D173" i="75"/>
  <c r="C707" i="75"/>
  <c r="D167" i="75"/>
  <c r="A734" i="75"/>
  <c r="C703" i="75"/>
  <c r="D163" i="75"/>
  <c r="C715" i="75"/>
  <c r="D175" i="75"/>
  <c r="C711" i="75"/>
  <c r="D171" i="75"/>
  <c r="A986" i="75"/>
  <c r="A945" i="75"/>
  <c r="F405" i="75"/>
  <c r="C944" i="75"/>
  <c r="D404" i="75"/>
  <c r="A984" i="75"/>
  <c r="F444" i="75"/>
  <c r="A982" i="75"/>
  <c r="C984" i="75"/>
  <c r="D444" i="75"/>
  <c r="C960" i="75"/>
  <c r="D420" i="75"/>
  <c r="A957" i="75"/>
  <c r="F417" i="75"/>
  <c r="C956" i="75"/>
  <c r="D416" i="75"/>
  <c r="A988" i="75"/>
  <c r="F448" i="75"/>
  <c r="C945" i="75"/>
  <c r="D405" i="75"/>
  <c r="C961" i="75"/>
  <c r="D421" i="75"/>
  <c r="A951" i="75"/>
  <c r="F411" i="75"/>
  <c r="A980" i="75"/>
  <c r="F440" i="75"/>
  <c r="C948" i="75"/>
  <c r="D408" i="75"/>
  <c r="A955" i="75"/>
  <c r="F415" i="75"/>
  <c r="A949" i="75"/>
  <c r="F409" i="75"/>
  <c r="C988" i="75"/>
  <c r="D448" i="75"/>
  <c r="C952" i="75"/>
  <c r="D412" i="75"/>
  <c r="C959" i="75"/>
  <c r="D419" i="75"/>
  <c r="A947" i="75"/>
  <c r="F407" i="75"/>
  <c r="C6499" i="75"/>
  <c r="D5959" i="75"/>
  <c r="C2753" i="75"/>
  <c r="D2213" i="75"/>
  <c r="C1736" i="75"/>
  <c r="D1196" i="75"/>
  <c r="C1739" i="75"/>
  <c r="D1199" i="75"/>
  <c r="C1764" i="75"/>
  <c r="D1224" i="75"/>
  <c r="A1965" i="75"/>
  <c r="F1425" i="75"/>
  <c r="A1969" i="75"/>
  <c r="F1429" i="75"/>
  <c r="C2004" i="75"/>
  <c r="D1464" i="75"/>
  <c r="C1973" i="75"/>
  <c r="D1433" i="75"/>
  <c r="A1979" i="75"/>
  <c r="F1439" i="75"/>
  <c r="C3523" i="75"/>
  <c r="D2983" i="75"/>
  <c r="C6500" i="75"/>
  <c r="D5960" i="75"/>
  <c r="A3022" i="75"/>
  <c r="J2990" i="75"/>
  <c r="I2990" i="75"/>
  <c r="A3530" i="75"/>
  <c r="F2990" i="75"/>
  <c r="J2991" i="75"/>
  <c r="A3531" i="75"/>
  <c r="I2991" i="75"/>
  <c r="F2991" i="75"/>
  <c r="J2995" i="75"/>
  <c r="A3535" i="75"/>
  <c r="I2995" i="75"/>
  <c r="F2995" i="75"/>
  <c r="F404" i="75"/>
  <c r="F408" i="75"/>
  <c r="A2264" i="75"/>
  <c r="C2239" i="75"/>
  <c r="D1699" i="75"/>
  <c r="C2748" i="75"/>
  <c r="D2208" i="75"/>
  <c r="C1724" i="75"/>
  <c r="F1724" i="75" s="1"/>
  <c r="D1184" i="75"/>
  <c r="C1732" i="75"/>
  <c r="D1192" i="75"/>
  <c r="A2004" i="75"/>
  <c r="F1464" i="75"/>
  <c r="C1969" i="75"/>
  <c r="D1429" i="75"/>
  <c r="C2008" i="75"/>
  <c r="D1468" i="75"/>
  <c r="A1980" i="75"/>
  <c r="F1440" i="75"/>
  <c r="A2006" i="75"/>
  <c r="C3024" i="75"/>
  <c r="D2484" i="75"/>
  <c r="C6497" i="75"/>
  <c r="D5957" i="75"/>
  <c r="C2250" i="75"/>
  <c r="D1710" i="75"/>
  <c r="A2233" i="75"/>
  <c r="F1693" i="75"/>
  <c r="C2757" i="75"/>
  <c r="D2217" i="75"/>
  <c r="C3540" i="75"/>
  <c r="D3000" i="75"/>
  <c r="C2518" i="75"/>
  <c r="D1978" i="75"/>
  <c r="C2491" i="75"/>
  <c r="D1951" i="75"/>
  <c r="A2491" i="75"/>
  <c r="F1951" i="75"/>
  <c r="C6504" i="75"/>
  <c r="D5964" i="75"/>
  <c r="C2274" i="75"/>
  <c r="D1734" i="75"/>
  <c r="C1735" i="75"/>
  <c r="D1195" i="75"/>
  <c r="A1760" i="75"/>
  <c r="F1220" i="75"/>
  <c r="A1737" i="75"/>
  <c r="F1197" i="75"/>
  <c r="J2973" i="75"/>
  <c r="A3513" i="75"/>
  <c r="I2973" i="75"/>
  <c r="J2974" i="75"/>
  <c r="I2974" i="75"/>
  <c r="A3514" i="75"/>
  <c r="C3541" i="75"/>
  <c r="D3001" i="75"/>
  <c r="C3535" i="75"/>
  <c r="D2995" i="75"/>
  <c r="C2752" i="75"/>
  <c r="D2212" i="75"/>
  <c r="A2251" i="75"/>
  <c r="F1711" i="75"/>
  <c r="C6508" i="75"/>
  <c r="D5968" i="75"/>
  <c r="A2241" i="75"/>
  <c r="F1701" i="75"/>
  <c r="A1221" i="75"/>
  <c r="F681" i="75"/>
  <c r="A1250" i="75"/>
  <c r="F710" i="75"/>
  <c r="C1218" i="75"/>
  <c r="D678" i="75"/>
  <c r="A1225" i="75"/>
  <c r="F685" i="75"/>
  <c r="A1244" i="75"/>
  <c r="F704" i="75"/>
  <c r="C1225" i="75"/>
  <c r="D685" i="75"/>
  <c r="A1217" i="75"/>
  <c r="F677" i="75"/>
  <c r="A1258" i="75"/>
  <c r="F718" i="75"/>
  <c r="A1223" i="75"/>
  <c r="F683" i="75"/>
  <c r="C1729" i="75"/>
  <c r="D1189" i="75"/>
  <c r="A3024" i="75"/>
  <c r="F2484" i="75"/>
  <c r="C2473" i="75"/>
  <c r="D1933" i="75"/>
  <c r="A2489" i="75"/>
  <c r="F1949" i="75"/>
  <c r="J2984" i="75"/>
  <c r="A3524" i="75"/>
  <c r="I2984" i="75"/>
  <c r="F2984" i="75"/>
  <c r="J2985" i="75"/>
  <c r="A3525" i="75"/>
  <c r="I2985" i="75"/>
  <c r="F2985" i="75"/>
  <c r="C3528" i="75"/>
  <c r="D2988" i="75"/>
  <c r="J2978" i="75"/>
  <c r="I2978" i="75"/>
  <c r="A3518" i="75"/>
  <c r="A1762" i="75"/>
  <c r="A1731" i="75"/>
  <c r="F1191" i="75"/>
  <c r="C2000" i="75"/>
  <c r="D1460" i="75"/>
  <c r="C1979" i="75"/>
  <c r="D1439" i="75"/>
  <c r="A1971" i="75"/>
  <c r="F1431" i="75"/>
  <c r="C1980" i="75"/>
  <c r="D1440" i="75"/>
  <c r="C1967" i="75"/>
  <c r="D1427" i="75"/>
  <c r="C6510" i="75"/>
  <c r="D5970" i="75"/>
  <c r="C2780" i="75"/>
  <c r="D2240" i="75"/>
  <c r="A1754" i="75"/>
  <c r="A1740" i="75"/>
  <c r="F1200" i="75"/>
  <c r="C1964" i="75"/>
  <c r="D1424" i="75"/>
  <c r="A1963" i="75"/>
  <c r="F1423" i="75"/>
  <c r="A2008" i="75"/>
  <c r="F1468" i="75"/>
  <c r="C1963" i="75"/>
  <c r="D1423" i="75"/>
  <c r="A1973" i="75"/>
  <c r="F1433" i="75"/>
  <c r="C3539" i="75"/>
  <c r="D2999" i="75"/>
  <c r="C3529" i="75"/>
  <c r="D2989" i="75"/>
  <c r="A3028" i="75"/>
  <c r="F2488" i="75"/>
  <c r="C2243" i="75"/>
  <c r="D1703" i="75"/>
  <c r="A2276" i="75"/>
  <c r="C6501" i="75"/>
  <c r="D5961" i="75"/>
  <c r="C2745" i="75"/>
  <c r="D2205" i="75"/>
  <c r="A2479" i="75"/>
  <c r="F1939" i="75"/>
  <c r="C2474" i="75"/>
  <c r="D1934" i="75"/>
  <c r="A2237" i="75"/>
  <c r="F1697" i="75"/>
  <c r="C3532" i="75"/>
  <c r="D2992" i="75"/>
  <c r="C1731" i="75"/>
  <c r="D1191" i="75"/>
  <c r="C1760" i="75"/>
  <c r="D1220" i="75"/>
  <c r="C1740" i="75"/>
  <c r="D1200" i="75"/>
  <c r="C1727" i="75"/>
  <c r="D1187" i="75"/>
  <c r="C3537" i="75"/>
  <c r="D2997" i="75"/>
  <c r="C2506" i="75"/>
  <c r="D1966" i="75"/>
  <c r="C2475" i="75"/>
  <c r="D1935" i="75"/>
  <c r="C2235" i="75"/>
  <c r="D1695" i="75"/>
  <c r="C2758" i="75"/>
  <c r="D2218" i="75"/>
  <c r="C3524" i="75"/>
  <c r="D2984" i="75"/>
  <c r="C6506" i="75"/>
  <c r="D5966" i="75"/>
  <c r="F1934" i="75"/>
  <c r="F1192" i="75"/>
  <c r="C1768" i="75"/>
  <c r="D1228" i="75"/>
  <c r="C3016" i="75"/>
  <c r="D2476" i="75"/>
  <c r="C2478" i="75"/>
  <c r="D1938" i="75"/>
  <c r="A2516" i="75"/>
  <c r="J2993" i="75"/>
  <c r="A3533" i="75"/>
  <c r="I2993" i="75"/>
  <c r="F2993" i="75"/>
  <c r="C2242" i="75"/>
  <c r="D1702" i="75"/>
  <c r="F1702" i="75"/>
  <c r="A2506" i="75"/>
  <c r="F1966" i="75"/>
  <c r="C2510" i="75"/>
  <c r="D1970" i="75"/>
  <c r="C3536" i="75"/>
  <c r="D2996" i="75"/>
  <c r="A1461" i="75"/>
  <c r="F921" i="75"/>
  <c r="A1490" i="75"/>
  <c r="F950" i="75"/>
  <c r="C1458" i="75"/>
  <c r="D918" i="75"/>
  <c r="A1465" i="75"/>
  <c r="F925" i="75"/>
  <c r="A1484" i="75"/>
  <c r="F944" i="75"/>
  <c r="C1462" i="75"/>
  <c r="D922" i="75"/>
  <c r="A1488" i="75"/>
  <c r="F948" i="75"/>
  <c r="C1455" i="75"/>
  <c r="D915" i="75"/>
  <c r="A1494" i="75"/>
  <c r="F954" i="75"/>
  <c r="A1453" i="75"/>
  <c r="F913" i="75"/>
  <c r="C1471" i="75"/>
  <c r="D931" i="75"/>
  <c r="C1222" i="75"/>
  <c r="D682" i="75"/>
  <c r="C1215" i="75"/>
  <c r="D675" i="75"/>
  <c r="C1221" i="75"/>
  <c r="D681" i="75"/>
  <c r="C1227" i="75"/>
  <c r="D687" i="75"/>
  <c r="A1227" i="75"/>
  <c r="F687" i="75"/>
  <c r="C1226" i="75"/>
  <c r="D686" i="75"/>
  <c r="C2483" i="75"/>
  <c r="D1943" i="75"/>
  <c r="A2473" i="75"/>
  <c r="F1933" i="75"/>
  <c r="C2266" i="75"/>
  <c r="D1726" i="75"/>
  <c r="C2238" i="75"/>
  <c r="D1698" i="75"/>
  <c r="F1698" i="75"/>
  <c r="J2977" i="75"/>
  <c r="I2977" i="75"/>
  <c r="A3517" i="75"/>
  <c r="J2994" i="75"/>
  <c r="A3534" i="75"/>
  <c r="I2994" i="75"/>
  <c r="F2994" i="75"/>
  <c r="J2996" i="75"/>
  <c r="A3536" i="75"/>
  <c r="I2996" i="75"/>
  <c r="F2996" i="75"/>
  <c r="J2979" i="75"/>
  <c r="A3519" i="75"/>
  <c r="I2979" i="75"/>
  <c r="C3538" i="75"/>
  <c r="D2998" i="75"/>
  <c r="C6496" i="75"/>
  <c r="D5956" i="75"/>
  <c r="A2250" i="75"/>
  <c r="F1710" i="75"/>
  <c r="A2477" i="75"/>
  <c r="F1937" i="75"/>
  <c r="A2514" i="75"/>
  <c r="F1974" i="75"/>
  <c r="A2475" i="75"/>
  <c r="F1935" i="75"/>
  <c r="C3530" i="75"/>
  <c r="D2990" i="75"/>
  <c r="C1467" i="75"/>
  <c r="D927" i="75"/>
  <c r="C1470" i="75"/>
  <c r="D930" i="75"/>
  <c r="A1469" i="75"/>
  <c r="F929" i="75"/>
  <c r="A1498" i="75"/>
  <c r="F958" i="75"/>
  <c r="C1486" i="75"/>
  <c r="D946" i="75"/>
  <c r="A1463" i="75"/>
  <c r="F923" i="75"/>
  <c r="A1486" i="75"/>
  <c r="F946" i="75"/>
  <c r="C1459" i="75"/>
  <c r="D919" i="75"/>
  <c r="A1215" i="75"/>
  <c r="F675" i="75"/>
  <c r="A2270" i="75"/>
  <c r="F1730" i="75"/>
  <c r="C2760" i="75"/>
  <c r="D2220" i="75"/>
  <c r="J2982" i="75"/>
  <c r="A3522" i="75"/>
  <c r="I2982" i="75"/>
  <c r="F686" i="75"/>
  <c r="F918" i="75"/>
  <c r="F1938" i="75"/>
  <c r="F678" i="75"/>
  <c r="A3014" i="75"/>
  <c r="F2474" i="75"/>
  <c r="A2249" i="75"/>
  <c r="F1709" i="75"/>
  <c r="C6502" i="75"/>
  <c r="D5962" i="75"/>
  <c r="C2759" i="75"/>
  <c r="D2219" i="75"/>
  <c r="A2272" i="75"/>
  <c r="A1252" i="75"/>
  <c r="A1256" i="75"/>
  <c r="F716" i="75"/>
  <c r="C976" i="75"/>
  <c r="D436" i="75"/>
  <c r="A953" i="75"/>
  <c r="F413" i="75"/>
  <c r="A976" i="75"/>
  <c r="F436" i="75"/>
  <c r="C949" i="75"/>
  <c r="D409" i="75"/>
  <c r="C957" i="75"/>
  <c r="D417" i="75"/>
  <c r="A959" i="75"/>
  <c r="F419" i="75"/>
  <c r="A960" i="75"/>
  <c r="F420" i="75"/>
  <c r="A978" i="75"/>
  <c r="A943" i="75"/>
  <c r="F403" i="75"/>
  <c r="C980" i="75"/>
  <c r="D440" i="75"/>
  <c r="A961" i="75"/>
  <c r="F421" i="75"/>
  <c r="C953" i="75"/>
  <c r="D413" i="75"/>
  <c r="C947" i="75"/>
  <c r="D407" i="75"/>
  <c r="A974" i="75"/>
  <c r="C943" i="75"/>
  <c r="D403" i="75"/>
  <c r="C955" i="75"/>
  <c r="D415" i="75"/>
  <c r="C951" i="75"/>
  <c r="D411" i="75"/>
  <c r="J2992" i="75"/>
  <c r="A3532" i="75"/>
  <c r="I2992" i="75"/>
  <c r="F2992" i="75"/>
  <c r="J3001" i="75"/>
  <c r="A3541" i="75"/>
  <c r="I3001" i="75"/>
  <c r="F3001" i="75"/>
  <c r="J2989" i="75"/>
  <c r="A3529" i="75"/>
  <c r="I2989" i="75"/>
  <c r="F2989" i="75"/>
  <c r="C2761" i="75"/>
  <c r="D2221" i="75"/>
  <c r="C2246" i="75"/>
  <c r="D1706" i="75"/>
  <c r="F1706" i="75"/>
  <c r="A1725" i="75"/>
  <c r="F1185" i="75"/>
  <c r="C1737" i="75"/>
  <c r="D1197" i="75"/>
  <c r="C1975" i="75"/>
  <c r="D1435" i="75"/>
  <c r="A2002" i="75"/>
  <c r="F1462" i="75"/>
  <c r="A1996" i="75"/>
  <c r="F1456" i="75"/>
  <c r="A2000" i="75"/>
  <c r="F1460" i="75"/>
  <c r="A1977" i="75"/>
  <c r="F1437" i="75"/>
  <c r="C6493" i="75"/>
  <c r="D5953" i="75"/>
  <c r="C2776" i="75"/>
  <c r="D2236" i="75"/>
  <c r="C3527" i="75"/>
  <c r="D2987" i="75"/>
  <c r="C2233" i="75"/>
  <c r="D1693" i="75"/>
  <c r="A2239" i="75"/>
  <c r="F1699" i="75"/>
  <c r="C3525" i="75"/>
  <c r="D2985" i="75"/>
  <c r="C6507" i="75"/>
  <c r="D5967" i="75"/>
  <c r="A1727" i="75"/>
  <c r="F1187" i="75"/>
  <c r="C1756" i="75"/>
  <c r="D1216" i="75"/>
  <c r="C1971" i="75"/>
  <c r="D1431" i="75"/>
  <c r="A1994" i="75"/>
  <c r="C1981" i="75"/>
  <c r="D1441" i="75"/>
  <c r="C1996" i="75"/>
  <c r="D1456" i="75"/>
  <c r="C6511" i="75"/>
  <c r="D5971" i="75"/>
  <c r="C2784" i="75"/>
  <c r="D2244" i="75"/>
  <c r="C2746" i="75"/>
  <c r="D2206" i="75"/>
  <c r="A2247" i="75"/>
  <c r="F1707" i="75"/>
  <c r="A2278" i="75"/>
  <c r="F1738" i="75"/>
  <c r="C3531" i="75"/>
  <c r="D2991" i="75"/>
  <c r="C3533" i="75"/>
  <c r="D2993" i="75"/>
  <c r="C2487" i="75"/>
  <c r="D1947" i="75"/>
  <c r="C2481" i="75"/>
  <c r="D1941" i="75"/>
  <c r="C2251" i="75"/>
  <c r="D1711" i="75"/>
  <c r="C2247" i="75"/>
  <c r="D1707" i="75"/>
  <c r="C1723" i="75"/>
  <c r="D1183" i="75"/>
  <c r="C1725" i="75"/>
  <c r="D1185" i="75"/>
  <c r="C1733" i="75"/>
  <c r="D1193" i="75"/>
  <c r="A1739" i="75"/>
  <c r="F1199" i="75"/>
  <c r="C2234" i="75"/>
  <c r="D1694" i="75"/>
  <c r="F1694" i="75"/>
  <c r="A3016" i="75"/>
  <c r="F2476" i="75"/>
  <c r="C2749" i="75"/>
  <c r="D2209" i="75"/>
  <c r="C6498" i="75"/>
  <c r="D5958" i="75"/>
  <c r="A2245" i="75"/>
  <c r="F1705" i="75"/>
  <c r="A3020" i="75"/>
  <c r="F2480" i="75"/>
  <c r="C3028" i="75"/>
  <c r="D2488" i="75"/>
  <c r="C6503" i="75"/>
  <c r="D5963" i="75"/>
  <c r="A2235" i="75"/>
  <c r="F1695" i="75"/>
  <c r="C1250" i="75"/>
  <c r="D710" i="75"/>
  <c r="A1231" i="75"/>
  <c r="F691" i="75"/>
  <c r="C1223" i="75"/>
  <c r="D683" i="75"/>
  <c r="C1217" i="75"/>
  <c r="D677" i="75"/>
  <c r="A1219" i="75"/>
  <c r="F679" i="75"/>
  <c r="C1213" i="75"/>
  <c r="D673" i="75"/>
  <c r="A1254" i="75"/>
  <c r="F714" i="75"/>
  <c r="C1231" i="75"/>
  <c r="D691" i="75"/>
  <c r="C1246" i="75"/>
  <c r="D706" i="75"/>
  <c r="C1219" i="75"/>
  <c r="D679" i="75"/>
  <c r="A1768" i="75"/>
  <c r="F1228" i="75"/>
  <c r="J3000" i="75"/>
  <c r="A3540" i="75"/>
  <c r="I3000" i="75"/>
  <c r="F3000" i="75"/>
  <c r="C3526" i="75"/>
  <c r="D2986" i="75"/>
  <c r="C2477" i="75"/>
  <c r="D1937" i="75"/>
  <c r="A2485" i="75"/>
  <c r="F1945" i="75"/>
  <c r="C2743" i="75"/>
  <c r="D2203" i="75"/>
  <c r="A1723" i="75"/>
  <c r="F1183" i="75"/>
  <c r="A1729" i="75"/>
  <c r="F1189" i="75"/>
  <c r="A1741" i="75"/>
  <c r="F1201" i="75"/>
  <c r="C1965" i="75"/>
  <c r="D1425" i="75"/>
  <c r="C1977" i="75"/>
  <c r="D1437" i="75"/>
  <c r="A1981" i="75"/>
  <c r="F1441" i="75"/>
  <c r="C1968" i="75"/>
  <c r="D1428" i="75"/>
  <c r="A1975" i="75"/>
  <c r="F1435" i="75"/>
  <c r="F412" i="75"/>
  <c r="F416" i="75"/>
  <c r="J2998" i="75"/>
  <c r="I2998" i="75"/>
  <c r="A3538" i="75"/>
  <c r="F2998" i="75"/>
  <c r="J2987" i="75"/>
  <c r="I2987" i="75"/>
  <c r="A3527" i="75"/>
  <c r="F2987" i="75"/>
  <c r="C3020" i="75"/>
  <c r="D2480" i="75"/>
  <c r="C1741" i="75"/>
  <c r="D1201" i="75"/>
  <c r="A1766" i="75"/>
  <c r="C1976" i="75"/>
  <c r="D1436" i="75"/>
  <c r="A1967" i="75"/>
  <c r="F1427" i="75"/>
  <c r="C1972" i="75"/>
  <c r="D1432" i="75"/>
  <c r="A1998" i="75"/>
  <c r="C2788" i="75"/>
  <c r="D2248" i="75"/>
  <c r="C2750" i="75"/>
  <c r="D2210" i="75"/>
  <c r="C2756" i="75"/>
  <c r="D2216" i="75"/>
  <c r="C6494" i="75"/>
  <c r="D5954" i="75"/>
  <c r="A2268" i="75"/>
  <c r="C2270" i="75"/>
  <c r="D1730" i="75"/>
  <c r="C6509" i="75"/>
  <c r="D5969" i="75"/>
  <c r="A2512" i="75"/>
  <c r="A2481" i="75"/>
  <c r="F1941" i="75"/>
  <c r="C2486" i="75"/>
  <c r="D1946" i="75"/>
  <c r="A3018" i="75"/>
  <c r="F2478" i="75"/>
  <c r="A2274" i="75"/>
  <c r="F1734" i="75"/>
  <c r="A1758" i="75"/>
  <c r="F1218" i="75"/>
  <c r="A1756" i="75"/>
  <c r="F1216" i="75"/>
  <c r="C1728" i="75"/>
  <c r="D1188" i="75"/>
  <c r="A1735" i="75"/>
  <c r="F1195" i="75"/>
  <c r="C2490" i="75"/>
  <c r="D1950" i="75"/>
  <c r="A2508" i="75"/>
  <c r="A2483" i="75"/>
  <c r="F1943" i="75"/>
  <c r="C2278" i="75"/>
  <c r="D1738" i="75"/>
  <c r="C2755" i="75"/>
  <c r="F2755" i="75" s="1"/>
  <c r="D2215" i="75"/>
  <c r="C2747" i="75"/>
  <c r="D2207" i="75"/>
  <c r="J2980" i="75"/>
  <c r="I2980" i="75"/>
  <c r="A3520" i="75"/>
  <c r="F392" i="75"/>
  <c r="A1764" i="75"/>
  <c r="F1224" i="75"/>
  <c r="A1733" i="75"/>
  <c r="F1193" i="75"/>
  <c r="A2490" i="75"/>
  <c r="F1950" i="75"/>
  <c r="C2482" i="75"/>
  <c r="D1942" i="75"/>
  <c r="A2510" i="75"/>
  <c r="F1970" i="75"/>
  <c r="F1942" i="75"/>
  <c r="J2986" i="75"/>
  <c r="I2986" i="75"/>
  <c r="A3526" i="75"/>
  <c r="F2986" i="75"/>
  <c r="J2997" i="75"/>
  <c r="A3537" i="75"/>
  <c r="I2997" i="75"/>
  <c r="F2997" i="75"/>
  <c r="C2489" i="75"/>
  <c r="D1949" i="75"/>
  <c r="C2485" i="75"/>
  <c r="D1945" i="75"/>
  <c r="C2479" i="75"/>
  <c r="D1939" i="75"/>
  <c r="C1490" i="75"/>
  <c r="D950" i="75"/>
  <c r="A1471" i="75"/>
  <c r="F931" i="75"/>
  <c r="C1463" i="75"/>
  <c r="D923" i="75"/>
  <c r="C1457" i="75"/>
  <c r="D917" i="75"/>
  <c r="A1459" i="75"/>
  <c r="F919" i="75"/>
  <c r="C1498" i="75"/>
  <c r="D958" i="75"/>
  <c r="C1453" i="75"/>
  <c r="D913" i="75"/>
  <c r="C1465" i="75"/>
  <c r="D925" i="75"/>
  <c r="C1469" i="75"/>
  <c r="D929" i="75"/>
  <c r="C1461" i="75"/>
  <c r="D921" i="75"/>
  <c r="A1457" i="75"/>
  <c r="F917" i="75"/>
  <c r="C1258" i="75"/>
  <c r="D718" i="75"/>
  <c r="A1248" i="75"/>
  <c r="F708" i="75"/>
  <c r="C1229" i="75"/>
  <c r="D689" i="75"/>
  <c r="A1213" i="75"/>
  <c r="F673" i="75"/>
  <c r="C1230" i="75"/>
  <c r="D690" i="75"/>
  <c r="A1229" i="75"/>
  <c r="F689" i="75"/>
  <c r="J2983" i="75"/>
  <c r="A3523" i="75"/>
  <c r="I2983" i="75"/>
  <c r="F2983" i="75"/>
  <c r="J2999" i="75"/>
  <c r="A3539" i="75"/>
  <c r="I2999" i="75"/>
  <c r="F2999" i="75"/>
  <c r="A3026" i="75"/>
  <c r="F2486" i="75"/>
  <c r="A2487" i="75"/>
  <c r="F1947" i="75"/>
  <c r="A2504" i="75"/>
  <c r="F1964" i="75"/>
  <c r="A2243" i="75"/>
  <c r="F1703" i="75"/>
  <c r="J2976" i="75"/>
  <c r="A3516" i="75"/>
  <c r="I2976" i="75"/>
  <c r="J2972" i="75"/>
  <c r="A3512" i="75"/>
  <c r="I2972" i="75"/>
  <c r="J2988" i="75"/>
  <c r="A3528" i="75"/>
  <c r="I2988" i="75"/>
  <c r="F2988" i="75"/>
  <c r="J2981" i="75"/>
  <c r="I2981" i="75"/>
  <c r="A3521" i="75"/>
  <c r="J2975" i="75"/>
  <c r="I2975" i="75"/>
  <c r="A3515" i="75"/>
  <c r="F682" i="75"/>
  <c r="C2751" i="75"/>
  <c r="F2751" i="75" s="1"/>
  <c r="D2211" i="75"/>
  <c r="C6495" i="75"/>
  <c r="D5955" i="75"/>
  <c r="C2237" i="75"/>
  <c r="D1697" i="75"/>
  <c r="A2518" i="75"/>
  <c r="F1978" i="75"/>
  <c r="C2514" i="75"/>
  <c r="D1974" i="75"/>
  <c r="C2249" i="75"/>
  <c r="D1709" i="75"/>
  <c r="A1492" i="75"/>
  <c r="F952" i="75"/>
  <c r="C1494" i="75"/>
  <c r="D954" i="75"/>
  <c r="A1467" i="75"/>
  <c r="F927" i="75"/>
  <c r="C1466" i="75"/>
  <c r="F1466" i="75" s="1"/>
  <c r="D926" i="75"/>
  <c r="A1470" i="75"/>
  <c r="F930" i="75"/>
  <c r="A1496" i="75"/>
  <c r="F956" i="75"/>
  <c r="A1455" i="75"/>
  <c r="F915" i="75"/>
  <c r="C1454" i="75"/>
  <c r="F1454" i="75" s="1"/>
  <c r="D914" i="75"/>
  <c r="C1254" i="75"/>
  <c r="D714" i="75"/>
  <c r="C1214" i="75"/>
  <c r="F1214" i="75" s="1"/>
  <c r="D674" i="75"/>
  <c r="C2241" i="75"/>
  <c r="D1701" i="75"/>
  <c r="C3534" i="75"/>
  <c r="D2994" i="75"/>
  <c r="F674" i="75"/>
  <c r="F1196" i="75"/>
  <c r="C2744" i="75"/>
  <c r="D2204" i="75"/>
  <c r="A2266" i="75"/>
  <c r="F1726" i="75"/>
  <c r="C2754" i="75"/>
  <c r="D2214" i="75"/>
  <c r="C6505" i="75"/>
  <c r="D5965" i="75"/>
  <c r="C2245" i="75"/>
  <c r="D1705" i="75"/>
  <c r="A1230" i="75"/>
  <c r="F690" i="75"/>
  <c r="A1246" i="75"/>
  <c r="F706" i="75"/>
  <c r="B5695" i="75"/>
  <c r="B5691" i="75"/>
  <c r="B5687" i="75"/>
  <c r="B5699" i="75"/>
  <c r="B5754" i="75"/>
  <c r="B5750" i="75"/>
  <c r="B5746" i="75"/>
  <c r="B5730" i="75"/>
  <c r="B5726" i="75"/>
  <c r="B5722" i="75"/>
  <c r="B5718" i="75"/>
  <c r="B5714" i="75"/>
  <c r="B5789" i="75"/>
  <c r="B5785" i="75"/>
  <c r="B5781" i="75"/>
  <c r="B5777" i="75"/>
  <c r="B5773" i="75"/>
  <c r="B5761" i="75"/>
  <c r="B5757" i="75"/>
  <c r="B5820" i="75"/>
  <c r="B5816" i="75"/>
  <c r="B5812" i="75"/>
  <c r="B5808" i="75"/>
  <c r="B5804" i="75"/>
  <c r="B5851" i="75"/>
  <c r="B5847" i="75"/>
  <c r="B5843" i="75"/>
  <c r="B5839" i="75"/>
  <c r="B5835" i="75"/>
  <c r="B5878" i="75"/>
  <c r="B5874" i="75"/>
  <c r="B5870" i="75"/>
  <c r="B5866" i="75"/>
  <c r="B5906" i="75"/>
  <c r="B5902" i="75"/>
  <c r="B5898" i="75"/>
  <c r="B5894" i="75"/>
  <c r="B5909" i="75"/>
  <c r="B5930" i="75"/>
  <c r="B5926" i="75"/>
  <c r="B5935" i="75"/>
  <c r="B5940" i="75"/>
  <c r="B5694" i="75"/>
  <c r="B5690" i="75"/>
  <c r="B5686" i="75"/>
  <c r="B5698" i="75"/>
  <c r="B5753" i="75"/>
  <c r="B5749" i="75"/>
  <c r="B5745" i="75"/>
  <c r="B5729" i="75"/>
  <c r="B5725" i="75"/>
  <c r="B5721" i="75"/>
  <c r="B5717" i="75"/>
  <c r="B5713" i="75"/>
  <c r="B5788" i="75"/>
  <c r="B5784" i="75"/>
  <c r="B5780" i="75"/>
  <c r="B5776" i="75"/>
  <c r="B5760" i="75"/>
  <c r="B5819" i="75"/>
  <c r="B5815" i="75"/>
  <c r="B5811" i="75"/>
  <c r="B5807" i="75"/>
  <c r="B5803" i="75"/>
  <c r="B5850" i="75"/>
  <c r="B5846" i="75"/>
  <c r="B5842" i="75"/>
  <c r="B5838" i="75"/>
  <c r="B5834" i="75"/>
  <c r="B5877" i="75"/>
  <c r="B5873" i="75"/>
  <c r="B5869" i="75"/>
  <c r="B5865" i="75"/>
  <c r="B5905" i="75"/>
  <c r="B5901" i="75"/>
  <c r="B5897" i="75"/>
  <c r="B5893" i="75"/>
  <c r="B5881" i="75"/>
  <c r="B5908" i="75"/>
  <c r="B5929" i="75"/>
  <c r="B5925" i="75"/>
  <c r="B5938" i="75"/>
  <c r="B5934" i="75"/>
  <c r="B5939" i="75"/>
  <c r="B5697" i="75"/>
  <c r="B5693" i="75"/>
  <c r="B5689" i="75"/>
  <c r="B5685" i="75"/>
  <c r="B5684" i="75"/>
  <c r="B5683" i="75"/>
  <c r="B5701" i="75"/>
  <c r="B5756" i="75"/>
  <c r="B5752" i="75"/>
  <c r="B5748" i="75"/>
  <c r="B5744" i="75"/>
  <c r="B5728" i="75"/>
  <c r="B5724" i="75"/>
  <c r="B5720" i="75"/>
  <c r="B5716" i="75"/>
  <c r="B5791" i="75"/>
  <c r="B5787" i="75"/>
  <c r="B5783" i="75"/>
  <c r="B5779" i="75"/>
  <c r="B5775" i="75"/>
  <c r="B5759" i="75"/>
  <c r="B5818" i="75"/>
  <c r="B5814" i="75"/>
  <c r="B5810" i="75"/>
  <c r="B5806" i="75"/>
  <c r="B5849" i="75"/>
  <c r="B5845" i="75"/>
  <c r="B5841" i="75"/>
  <c r="B5837" i="75"/>
  <c r="B5833" i="75"/>
  <c r="B5876" i="75"/>
  <c r="B5872" i="75"/>
  <c r="B5868" i="75"/>
  <c r="B5864" i="75"/>
  <c r="B5904" i="75"/>
  <c r="B5900" i="75"/>
  <c r="B5896" i="75"/>
  <c r="B5880" i="75"/>
  <c r="B5911" i="75"/>
  <c r="B5932" i="75"/>
  <c r="B5928" i="75"/>
  <c r="B5924" i="75"/>
  <c r="B5937" i="75"/>
  <c r="B5933" i="75"/>
  <c r="B5696" i="75"/>
  <c r="B5692" i="75"/>
  <c r="B5688" i="75"/>
  <c r="B5700" i="75"/>
  <c r="B5755" i="75"/>
  <c r="B5751" i="75"/>
  <c r="B5747" i="75"/>
  <c r="B5743" i="75"/>
  <c r="B5731" i="75"/>
  <c r="B5727" i="75"/>
  <c r="B5723" i="75"/>
  <c r="B5719" i="75"/>
  <c r="B5715" i="75"/>
  <c r="B5790" i="75"/>
  <c r="B5786" i="75"/>
  <c r="B5782" i="75"/>
  <c r="B5778" i="75"/>
  <c r="B5774" i="75"/>
  <c r="B5758" i="75"/>
  <c r="B5821" i="75"/>
  <c r="B5817" i="75"/>
  <c r="B5813" i="75"/>
  <c r="B5809" i="75"/>
  <c r="B5805" i="75"/>
  <c r="B5848" i="75"/>
  <c r="B5844" i="75"/>
  <c r="B5840" i="75"/>
  <c r="B5836" i="75"/>
  <c r="B5875" i="75"/>
  <c r="B5871" i="75"/>
  <c r="B5867" i="75"/>
  <c r="B5863" i="75"/>
  <c r="B5907" i="75"/>
  <c r="B5903" i="75"/>
  <c r="B5899" i="75"/>
  <c r="B5895" i="75"/>
  <c r="B5879" i="75"/>
  <c r="B5910" i="75"/>
  <c r="B5931" i="75"/>
  <c r="B5927" i="75"/>
  <c r="B5923" i="75"/>
  <c r="B5936" i="75"/>
  <c r="B5941" i="75"/>
  <c r="B4048" i="75"/>
  <c r="B3381" i="75"/>
  <c r="B4011" i="75"/>
  <c r="B3295" i="75"/>
  <c r="B3343" i="75"/>
  <c r="B3988" i="75"/>
  <c r="B3360" i="75"/>
  <c r="B3981" i="75"/>
  <c r="B3354" i="75"/>
  <c r="B3297" i="75"/>
  <c r="F2757" i="75"/>
  <c r="B3271" i="75"/>
  <c r="F2731" i="75"/>
  <c r="B3413" i="75"/>
  <c r="B3264" i="75"/>
  <c r="F2724" i="75"/>
  <c r="B3407" i="75"/>
  <c r="B3261" i="75"/>
  <c r="F2721" i="75"/>
  <c r="B3270" i="75"/>
  <c r="F2730" i="75"/>
  <c r="B4007" i="75"/>
  <c r="B3414" i="75"/>
  <c r="B4019" i="75"/>
  <c r="B3292" i="75"/>
  <c r="F2752" i="75"/>
  <c r="B3391" i="75"/>
  <c r="B3977" i="75"/>
  <c r="B3356" i="75"/>
  <c r="B4051" i="75"/>
  <c r="B3350" i="75"/>
  <c r="B3289" i="75"/>
  <c r="F2749" i="75"/>
  <c r="B3294" i="75"/>
  <c r="F2754" i="75"/>
  <c r="B3409" i="75"/>
  <c r="B3262" i="75"/>
  <c r="F2722" i="75"/>
  <c r="B3403" i="75"/>
  <c r="B3259" i="75"/>
  <c r="F2719" i="75"/>
  <c r="B3322" i="75"/>
  <c r="B4015" i="75"/>
  <c r="B3299" i="75"/>
  <c r="F2759" i="75"/>
  <c r="B3983" i="75"/>
  <c r="B3287" i="75"/>
  <c r="F2747" i="75"/>
  <c r="B3387" i="75"/>
  <c r="B3974" i="75"/>
  <c r="B3352" i="75"/>
  <c r="B4038" i="75"/>
  <c r="B3346" i="75"/>
  <c r="B3323" i="75"/>
  <c r="B3286" i="75"/>
  <c r="F2746" i="75"/>
  <c r="B3405" i="75"/>
  <c r="B3260" i="75"/>
  <c r="F2720" i="75"/>
  <c r="B4039" i="75"/>
  <c r="B3257" i="75"/>
  <c r="F2717" i="75"/>
  <c r="B3318" i="75"/>
  <c r="B3990" i="75"/>
  <c r="B3296" i="75"/>
  <c r="F2756" i="75"/>
  <c r="B4050" i="75"/>
  <c r="B3284" i="75"/>
  <c r="F2744" i="75"/>
  <c r="B3383" i="75"/>
  <c r="B4034" i="75"/>
  <c r="B3348" i="75"/>
  <c r="B4046" i="75"/>
  <c r="B3390" i="75"/>
  <c r="B3361" i="75"/>
  <c r="B3327" i="75"/>
  <c r="B4035" i="75"/>
  <c r="B3258" i="75"/>
  <c r="F2718" i="75"/>
  <c r="B4047" i="75"/>
  <c r="B3255" i="75"/>
  <c r="F2715" i="75"/>
  <c r="B3314" i="75"/>
  <c r="B3987" i="75"/>
  <c r="B3291" i="75"/>
  <c r="B4037" i="75"/>
  <c r="B3321" i="75"/>
  <c r="B3379" i="75"/>
  <c r="B4042" i="75"/>
  <c r="B3344" i="75"/>
  <c r="B4009" i="75"/>
  <c r="B3386" i="75"/>
  <c r="B3349" i="75"/>
  <c r="B3357" i="75"/>
  <c r="B4043" i="75"/>
  <c r="B3256" i="75"/>
  <c r="F2716" i="75"/>
  <c r="B4010" i="75"/>
  <c r="B3253" i="75"/>
  <c r="F2713" i="75"/>
  <c r="B3325" i="75"/>
  <c r="B4033" i="75"/>
  <c r="B3288" i="75"/>
  <c r="F2748" i="75"/>
  <c r="B4045" i="75"/>
  <c r="B3317" i="75"/>
  <c r="B3375" i="75"/>
  <c r="B4005" i="75"/>
  <c r="B3388" i="75"/>
  <c r="B4017" i="75"/>
  <c r="B3382" i="75"/>
  <c r="B3389" i="75"/>
  <c r="B3345" i="75"/>
  <c r="B4006" i="75"/>
  <c r="B3254" i="75"/>
  <c r="F2714" i="75"/>
  <c r="B4018" i="75"/>
  <c r="B3298" i="75"/>
  <c r="F2758" i="75"/>
  <c r="B3329" i="75"/>
  <c r="B4041" i="75"/>
  <c r="B3283" i="75"/>
  <c r="F2743" i="75"/>
  <c r="B4004" i="75"/>
  <c r="B3313" i="75"/>
  <c r="B3420" i="75"/>
  <c r="B4013" i="75"/>
  <c r="B3384" i="75"/>
  <c r="B3985" i="75"/>
  <c r="B3378" i="75"/>
  <c r="B3377" i="75"/>
  <c r="B3385" i="75"/>
  <c r="B4014" i="75"/>
  <c r="B3300" i="75"/>
  <c r="F2760" i="75"/>
  <c r="B3986" i="75"/>
  <c r="B3293" i="75"/>
  <c r="F2753" i="75"/>
  <c r="B3359" i="75"/>
  <c r="B4049" i="75"/>
  <c r="B3319" i="75"/>
  <c r="B4012" i="75"/>
  <c r="B3324" i="75"/>
  <c r="F2784" i="75"/>
  <c r="B3416" i="75"/>
  <c r="B4021" i="75"/>
  <c r="B3380" i="75"/>
  <c r="B3978" i="75"/>
  <c r="B3374" i="75"/>
  <c r="B3418" i="75"/>
  <c r="B3373" i="75"/>
  <c r="B3982" i="75"/>
  <c r="B3320" i="75"/>
  <c r="F2780" i="75"/>
  <c r="B4036" i="75"/>
  <c r="B3290" i="75"/>
  <c r="F2750" i="75"/>
  <c r="B3355" i="75"/>
  <c r="B4008" i="75"/>
  <c r="B3315" i="75"/>
  <c r="B4020" i="75"/>
  <c r="B3328" i="75"/>
  <c r="F2788" i="75"/>
  <c r="B3412" i="75"/>
  <c r="B3989" i="75"/>
  <c r="B3376" i="75"/>
  <c r="B3979" i="75"/>
  <c r="B3419" i="75"/>
  <c r="B3406" i="75"/>
  <c r="B3410" i="75"/>
  <c r="B3976" i="75"/>
  <c r="B3316" i="75"/>
  <c r="F2776" i="75"/>
  <c r="B4044" i="75"/>
  <c r="B3285" i="75"/>
  <c r="F2745" i="75"/>
  <c r="B3351" i="75"/>
  <c r="B4016" i="75"/>
  <c r="B3330" i="75"/>
  <c r="B3984" i="75"/>
  <c r="B3331" i="75"/>
  <c r="B3408" i="75"/>
  <c r="B3975" i="75"/>
  <c r="B3421" i="75"/>
  <c r="B3268" i="75"/>
  <c r="F2728" i="75"/>
  <c r="B3415" i="75"/>
  <c r="B3267" i="75"/>
  <c r="F2727" i="75"/>
  <c r="B3269" i="75"/>
  <c r="F2729" i="75"/>
  <c r="B4040" i="75"/>
  <c r="B3353" i="75"/>
  <c r="B4003" i="75"/>
  <c r="B3301" i="75"/>
  <c r="F2761" i="75"/>
  <c r="B3347" i="75"/>
  <c r="B3991" i="75"/>
  <c r="B3326" i="75"/>
  <c r="B3973" i="75"/>
  <c r="B3358" i="75"/>
  <c r="B3404" i="75"/>
  <c r="B3980" i="75"/>
  <c r="B3417" i="75"/>
  <c r="B3266" i="75"/>
  <c r="F2726" i="75"/>
  <c r="B3411" i="75"/>
  <c r="B3263" i="75"/>
  <c r="F2723" i="75"/>
  <c r="B3265" i="75"/>
  <c r="F2725" i="75"/>
  <c r="C936" i="75"/>
  <c r="D396" i="75"/>
  <c r="F396" i="75"/>
  <c r="C968" i="75"/>
  <c r="D428" i="75"/>
  <c r="F428" i="75"/>
  <c r="C1744" i="75"/>
  <c r="D1204" i="75"/>
  <c r="F1204" i="75"/>
  <c r="C1720" i="75"/>
  <c r="D1180" i="75"/>
  <c r="F1180" i="75"/>
  <c r="C1959" i="75"/>
  <c r="D1419" i="75"/>
  <c r="F1419" i="75"/>
  <c r="C2764" i="75"/>
  <c r="D2224" i="75"/>
  <c r="F2224" i="75"/>
  <c r="C2977" i="75"/>
  <c r="D2437" i="75"/>
  <c r="F2437" i="75"/>
  <c r="C1992" i="75"/>
  <c r="D1452" i="75"/>
  <c r="F1452" i="75"/>
  <c r="C2707" i="75"/>
  <c r="D2167" i="75"/>
  <c r="F2167" i="75"/>
  <c r="C2712" i="75"/>
  <c r="D2172" i="75"/>
  <c r="F2172" i="75"/>
  <c r="C2492" i="75"/>
  <c r="D1952" i="75"/>
  <c r="F1952" i="75"/>
  <c r="C972" i="75"/>
  <c r="D432" i="75"/>
  <c r="F432" i="75"/>
  <c r="C940" i="75"/>
  <c r="D400" i="75"/>
  <c r="F400" i="75"/>
  <c r="C941" i="75"/>
  <c r="D401" i="75"/>
  <c r="F401" i="75"/>
  <c r="C935" i="75"/>
  <c r="D395" i="75"/>
  <c r="F395" i="75"/>
  <c r="C933" i="75"/>
  <c r="D393" i="75"/>
  <c r="F393" i="75"/>
  <c r="C939" i="75"/>
  <c r="D399" i="75"/>
  <c r="F399" i="75"/>
  <c r="C964" i="75"/>
  <c r="D424" i="75"/>
  <c r="F424" i="75"/>
  <c r="C937" i="75"/>
  <c r="D397" i="75"/>
  <c r="F397" i="75"/>
  <c r="C962" i="75"/>
  <c r="D422" i="75"/>
  <c r="C732" i="75"/>
  <c r="D192" i="75"/>
  <c r="F192" i="75"/>
  <c r="C696" i="75"/>
  <c r="D156" i="75"/>
  <c r="F156" i="75"/>
  <c r="C700" i="75"/>
  <c r="D160" i="75"/>
  <c r="F160" i="75"/>
  <c r="C701" i="75"/>
  <c r="D161" i="75"/>
  <c r="F161" i="75"/>
  <c r="C728" i="75"/>
  <c r="D188" i="75"/>
  <c r="F188" i="75"/>
  <c r="C1984" i="75"/>
  <c r="D1444" i="75"/>
  <c r="F1444" i="75"/>
  <c r="C1957" i="75"/>
  <c r="D1417" i="75"/>
  <c r="F1417" i="75"/>
  <c r="C1748" i="75"/>
  <c r="D1208" i="75"/>
  <c r="F1208" i="75"/>
  <c r="C1953" i="75"/>
  <c r="D1413" i="75"/>
  <c r="F1413" i="75"/>
  <c r="C2982" i="75"/>
  <c r="D2442" i="75"/>
  <c r="F2442" i="75"/>
  <c r="C2974" i="75"/>
  <c r="D2434" i="75"/>
  <c r="F2434" i="75"/>
  <c r="C2223" i="75"/>
  <c r="D1683" i="75"/>
  <c r="F1683" i="75"/>
  <c r="C2494" i="75"/>
  <c r="D1954" i="75"/>
  <c r="F1954" i="75"/>
  <c r="C2980" i="75"/>
  <c r="D2440" i="75"/>
  <c r="F2440" i="75"/>
  <c r="C2470" i="75"/>
  <c r="D1930" i="75"/>
  <c r="F1930" i="75"/>
  <c r="C2231" i="75"/>
  <c r="D1691" i="75"/>
  <c r="F1691" i="75"/>
  <c r="C1482" i="75"/>
  <c r="D942" i="75"/>
  <c r="F942" i="75"/>
  <c r="C1982" i="75"/>
  <c r="D1442" i="75"/>
  <c r="F1442" i="75"/>
  <c r="C1988" i="75"/>
  <c r="D1448" i="75"/>
  <c r="F1448" i="75"/>
  <c r="C2772" i="75"/>
  <c r="D2232" i="75"/>
  <c r="F2232" i="75"/>
  <c r="C2192" i="75"/>
  <c r="D1652" i="75"/>
  <c r="F1652" i="75"/>
  <c r="C1721" i="75"/>
  <c r="D1181" i="75"/>
  <c r="F1181" i="75"/>
  <c r="C1742" i="75"/>
  <c r="D1202" i="75"/>
  <c r="F1202" i="75"/>
  <c r="C2254" i="75"/>
  <c r="D1714" i="75"/>
  <c r="F1714" i="75"/>
  <c r="C1717" i="75"/>
  <c r="D1177" i="75"/>
  <c r="F1177" i="75"/>
  <c r="C1960" i="75"/>
  <c r="D1420" i="75"/>
  <c r="F1420" i="75"/>
  <c r="C2229" i="75"/>
  <c r="D1689" i="75"/>
  <c r="F1689" i="75"/>
  <c r="C1719" i="75"/>
  <c r="D1179" i="75"/>
  <c r="F1179" i="75"/>
  <c r="C2979" i="75"/>
  <c r="D2439" i="75"/>
  <c r="F2439" i="75"/>
  <c r="C2737" i="75"/>
  <c r="D2197" i="75"/>
  <c r="F2197" i="75"/>
  <c r="C2202" i="75"/>
  <c r="D1662" i="75"/>
  <c r="F1662" i="75"/>
  <c r="C2198" i="75"/>
  <c r="D1658" i="75"/>
  <c r="F1658" i="75"/>
  <c r="C1474" i="75"/>
  <c r="D934" i="75"/>
  <c r="F934" i="75"/>
  <c r="C2978" i="75"/>
  <c r="D2438" i="75"/>
  <c r="F2438" i="75"/>
  <c r="C2226" i="75"/>
  <c r="D1686" i="75"/>
  <c r="F1686" i="75"/>
  <c r="C695" i="75"/>
  <c r="D155" i="75"/>
  <c r="F155" i="75"/>
  <c r="C693" i="75"/>
  <c r="D153" i="75"/>
  <c r="F153" i="75"/>
  <c r="C699" i="75"/>
  <c r="D159" i="75"/>
  <c r="F159" i="75"/>
  <c r="C724" i="75"/>
  <c r="D184" i="75"/>
  <c r="F184" i="75"/>
  <c r="C697" i="75"/>
  <c r="D157" i="75"/>
  <c r="F157" i="75"/>
  <c r="C722" i="75"/>
  <c r="D182" i="75"/>
  <c r="C1716" i="75"/>
  <c r="D1176" i="75"/>
  <c r="F1176" i="75"/>
  <c r="C2973" i="75"/>
  <c r="D2433" i="75"/>
  <c r="F2433" i="75"/>
  <c r="C2227" i="75"/>
  <c r="D1687" i="75"/>
  <c r="F1687" i="75"/>
  <c r="C1752" i="75"/>
  <c r="D1212" i="75"/>
  <c r="F1212" i="75"/>
  <c r="C2464" i="75"/>
  <c r="D1924" i="75"/>
  <c r="F1924" i="75"/>
  <c r="C2258" i="75"/>
  <c r="D1718" i="75"/>
  <c r="F1718" i="75"/>
  <c r="C1955" i="75"/>
  <c r="D1415" i="75"/>
  <c r="F1415" i="75"/>
  <c r="C2975" i="75"/>
  <c r="D2435" i="75"/>
  <c r="F2435" i="75"/>
  <c r="C1961" i="75"/>
  <c r="D1421" i="75"/>
  <c r="F1421" i="75"/>
  <c r="C1713" i="75"/>
  <c r="D1173" i="75"/>
  <c r="F1173" i="75"/>
  <c r="C1956" i="75"/>
  <c r="D1416" i="75"/>
  <c r="F1416" i="75"/>
  <c r="C2703" i="75"/>
  <c r="D2163" i="75"/>
  <c r="F2163" i="75"/>
  <c r="C2741" i="75"/>
  <c r="D2201" i="75"/>
  <c r="F2201" i="75"/>
  <c r="C2736" i="75"/>
  <c r="D2196" i="75"/>
  <c r="F2196" i="75"/>
  <c r="C1450" i="75"/>
  <c r="D910" i="75"/>
  <c r="F910" i="75"/>
  <c r="C2735" i="75"/>
  <c r="D2195" i="75"/>
  <c r="F2195" i="75"/>
  <c r="C2702" i="75"/>
  <c r="D2162" i="75"/>
  <c r="F2162" i="75"/>
  <c r="C1209" i="75"/>
  <c r="D669" i="75"/>
  <c r="F669" i="75"/>
  <c r="C1242" i="75"/>
  <c r="D702" i="75"/>
  <c r="F702" i="75"/>
  <c r="C2709" i="75"/>
  <c r="D2169" i="75"/>
  <c r="F2169" i="75"/>
  <c r="C2706" i="75"/>
  <c r="D2166" i="75"/>
  <c r="F2166" i="75"/>
  <c r="C2252" i="75"/>
  <c r="D1712" i="75"/>
  <c r="F1712" i="75"/>
  <c r="C2704" i="75"/>
  <c r="D2164" i="75"/>
  <c r="F2164" i="75"/>
  <c r="C2762" i="75"/>
  <c r="D2222" i="75"/>
  <c r="F2222" i="75"/>
  <c r="C2468" i="75"/>
  <c r="D1928" i="75"/>
  <c r="F1928" i="75"/>
  <c r="C2225" i="75"/>
  <c r="D1685" i="75"/>
  <c r="F1685" i="75"/>
  <c r="C1449" i="75"/>
  <c r="D909" i="75"/>
  <c r="F909" i="75"/>
  <c r="C2976" i="75"/>
  <c r="D2436" i="75"/>
  <c r="F2436" i="75"/>
  <c r="C2740" i="75"/>
  <c r="D2200" i="75"/>
  <c r="F2200" i="75"/>
  <c r="C1203" i="75"/>
  <c r="D663" i="75"/>
  <c r="F663" i="75"/>
  <c r="C1207" i="75"/>
  <c r="D667" i="75"/>
  <c r="F667" i="75"/>
  <c r="C2708" i="75"/>
  <c r="D2168" i="75"/>
  <c r="F2168" i="75"/>
  <c r="C1205" i="75"/>
  <c r="D665" i="75"/>
  <c r="F665" i="75"/>
  <c r="C2463" i="75"/>
  <c r="D1923" i="75"/>
  <c r="F1923" i="75"/>
  <c r="C2194" i="75"/>
  <c r="D1654" i="75"/>
  <c r="F1654" i="75"/>
  <c r="C2472" i="75"/>
  <c r="D1932" i="75"/>
  <c r="F1932" i="75"/>
  <c r="C1443" i="75"/>
  <c r="D903" i="75"/>
  <c r="F903" i="75"/>
  <c r="C2981" i="75"/>
  <c r="D2441" i="75"/>
  <c r="F2441" i="75"/>
  <c r="C1451" i="75"/>
  <c r="D911" i="75"/>
  <c r="F911" i="75"/>
  <c r="C2262" i="75"/>
  <c r="D1722" i="75"/>
  <c r="F1722" i="75"/>
  <c r="C2768" i="75"/>
  <c r="D2228" i="75"/>
  <c r="F2228" i="75"/>
  <c r="C2498" i="75"/>
  <c r="D1958" i="75"/>
  <c r="F1958" i="75"/>
  <c r="C2502" i="75"/>
  <c r="D1962" i="75"/>
  <c r="F1962" i="75"/>
  <c r="C2471" i="75"/>
  <c r="D1931" i="75"/>
  <c r="F1931" i="75"/>
  <c r="C2465" i="75"/>
  <c r="D1925" i="75"/>
  <c r="F1925" i="75"/>
  <c r="C1210" i="75"/>
  <c r="D670" i="75"/>
  <c r="F670" i="75"/>
  <c r="C1211" i="75"/>
  <c r="D671" i="75"/>
  <c r="F671" i="75"/>
  <c r="C2711" i="75"/>
  <c r="D2171" i="75"/>
  <c r="F2171" i="75"/>
  <c r="C2469" i="75"/>
  <c r="D1929" i="75"/>
  <c r="F1929" i="75"/>
  <c r="C2467" i="75"/>
  <c r="D1927" i="75"/>
  <c r="F1927" i="75"/>
  <c r="C1232" i="75"/>
  <c r="D692" i="75"/>
  <c r="F692" i="75"/>
  <c r="C1446" i="75"/>
  <c r="D906" i="75"/>
  <c r="F906" i="75"/>
  <c r="C1478" i="75"/>
  <c r="D938" i="75"/>
  <c r="F938" i="75"/>
  <c r="C2972" i="75"/>
  <c r="D2432" i="75"/>
  <c r="F2432" i="75"/>
  <c r="C2705" i="75"/>
  <c r="D2165" i="75"/>
  <c r="F2165" i="75"/>
  <c r="C2710" i="75"/>
  <c r="D2170" i="75"/>
  <c r="F2170" i="75"/>
  <c r="C1206" i="75"/>
  <c r="D666" i="75"/>
  <c r="F666" i="75"/>
  <c r="C1234" i="75"/>
  <c r="D694" i="75"/>
  <c r="F694" i="75"/>
  <c r="C1238" i="75"/>
  <c r="D698" i="75"/>
  <c r="F698" i="75"/>
  <c r="C2733" i="75"/>
  <c r="D2193" i="75"/>
  <c r="F2193" i="75"/>
  <c r="C2462" i="75"/>
  <c r="D1922" i="75"/>
  <c r="F1922" i="75"/>
  <c r="C2739" i="75"/>
  <c r="D2199" i="75"/>
  <c r="F2199" i="75"/>
  <c r="C1472" i="75"/>
  <c r="D932" i="75"/>
  <c r="F932" i="75"/>
  <c r="C2466" i="75"/>
  <c r="D1926" i="75"/>
  <c r="F1926" i="75"/>
  <c r="C1715" i="75"/>
  <c r="D1175" i="75"/>
  <c r="F1175" i="75"/>
  <c r="C1445" i="75"/>
  <c r="D905" i="75"/>
  <c r="F905" i="75"/>
  <c r="C2230" i="75"/>
  <c r="D1690" i="75"/>
  <c r="F1690" i="75"/>
  <c r="C1447" i="75"/>
  <c r="D907" i="75"/>
  <c r="F907" i="75"/>
  <c r="A6912" i="75"/>
  <c r="A6820" i="75"/>
  <c r="A6848" i="75"/>
  <c r="A6817" i="75"/>
  <c r="A6783" i="75"/>
  <c r="A6575" i="75"/>
  <c r="A6640" i="75"/>
  <c r="A6606" i="75"/>
  <c r="A6568" i="75"/>
  <c r="A6906" i="75"/>
  <c r="A6882" i="75"/>
  <c r="A6491" i="75"/>
  <c r="J6491" i="75" s="1"/>
  <c r="I5951" i="75"/>
  <c r="A6786" i="75"/>
  <c r="A6634" i="75"/>
  <c r="A6551" i="75"/>
  <c r="A6495" i="75"/>
  <c r="J6495" i="75" s="1"/>
  <c r="I5955" i="75"/>
  <c r="A6525" i="75"/>
  <c r="A6523" i="75"/>
  <c r="A6500" i="75"/>
  <c r="J6500" i="75" s="1"/>
  <c r="I5960" i="75"/>
  <c r="A6579" i="75"/>
  <c r="A6516" i="75"/>
  <c r="A6666" i="75"/>
  <c r="A6483" i="75"/>
  <c r="J6483" i="75" s="1"/>
  <c r="I5943" i="75"/>
  <c r="A6819" i="75"/>
  <c r="A6536" i="75"/>
  <c r="A6637" i="75"/>
  <c r="A6499" i="75"/>
  <c r="J6499" i="75" s="1"/>
  <c r="I5959" i="75"/>
  <c r="A6496" i="75"/>
  <c r="J6496" i="75" s="1"/>
  <c r="I5956" i="75"/>
  <c r="A6812" i="75"/>
  <c r="A6668" i="75"/>
  <c r="A6529" i="75"/>
  <c r="A6842" i="75"/>
  <c r="A6546" i="75"/>
  <c r="A6545" i="75"/>
  <c r="A6542" i="75"/>
  <c r="A6562" i="75"/>
  <c r="A6566" i="75"/>
  <c r="A6492" i="75"/>
  <c r="J6492" i="75" s="1"/>
  <c r="I5952" i="75"/>
  <c r="A6547" i="75"/>
  <c r="A6635" i="75"/>
  <c r="A6522" i="75"/>
  <c r="A6816" i="75"/>
  <c r="A6782" i="75"/>
  <c r="A6872" i="75"/>
  <c r="A6792" i="75"/>
  <c r="A6482" i="75"/>
  <c r="J6482" i="75" s="1"/>
  <c r="I5942" i="75"/>
  <c r="A6604" i="75"/>
  <c r="A6850" i="75"/>
  <c r="A6560" i="75"/>
  <c r="A6879" i="75"/>
  <c r="A6849" i="75"/>
  <c r="A6844" i="75"/>
  <c r="A6910" i="75"/>
  <c r="A6514" i="75"/>
  <c r="A6524" i="75"/>
  <c r="A6581" i="75"/>
  <c r="A6789" i="75"/>
  <c r="A6790" i="75"/>
  <c r="A6531" i="75"/>
  <c r="A6904" i="75"/>
  <c r="A6513" i="75"/>
  <c r="A6527" i="75"/>
  <c r="A6530" i="75"/>
  <c r="A6785" i="75"/>
  <c r="A6577" i="75"/>
  <c r="A6602" i="75"/>
  <c r="A6510" i="75"/>
  <c r="J6510" i="75" s="1"/>
  <c r="I5970" i="75"/>
  <c r="A6526" i="75"/>
  <c r="A6538" i="75"/>
  <c r="A6511" i="75"/>
  <c r="J6511" i="75" s="1"/>
  <c r="I5971" i="75"/>
  <c r="A6843" i="75"/>
  <c r="A6544" i="75"/>
  <c r="A6582" i="75"/>
  <c r="A6558" i="75"/>
  <c r="A6608" i="75"/>
  <c r="A6845" i="75"/>
  <c r="A6503" i="75"/>
  <c r="J6503" i="75" s="1"/>
  <c r="I5963" i="75"/>
  <c r="A6607" i="75"/>
  <c r="A6494" i="75"/>
  <c r="J6494" i="75" s="1"/>
  <c r="I5954" i="75"/>
  <c r="A6549" i="75"/>
  <c r="A6822" i="75"/>
  <c r="A6535" i="75"/>
  <c r="A6881" i="75"/>
  <c r="A6791" i="75"/>
  <c r="A6632" i="75"/>
  <c r="A6507" i="75"/>
  <c r="J6507" i="75" s="1"/>
  <c r="I5967" i="75"/>
  <c r="A6908" i="75"/>
  <c r="A6515" i="75"/>
  <c r="A6512" i="75"/>
  <c r="A6504" i="75"/>
  <c r="J6504" i="75" s="1"/>
  <c r="I5964" i="75"/>
  <c r="A6543" i="75"/>
  <c r="A6519" i="75"/>
  <c r="A6506" i="75"/>
  <c r="J6506" i="75" s="1"/>
  <c r="I5966" i="75"/>
  <c r="A6787" i="75"/>
  <c r="A6612" i="75"/>
  <c r="A6813" i="75"/>
  <c r="A6636" i="75"/>
  <c r="A6497" i="75"/>
  <c r="J6497" i="75" s="1"/>
  <c r="I5957" i="75"/>
  <c r="A6878" i="75"/>
  <c r="A6528" i="75"/>
  <c r="A6573" i="75"/>
  <c r="A6532" i="75"/>
  <c r="A6501" i="75"/>
  <c r="J6501" i="75" s="1"/>
  <c r="I5961" i="75"/>
  <c r="A6539" i="75"/>
  <c r="A6533" i="75"/>
  <c r="A6498" i="75"/>
  <c r="J6498" i="75" s="1"/>
  <c r="I5958" i="75"/>
  <c r="A6509" i="75"/>
  <c r="J6509" i="75" s="1"/>
  <c r="I5969" i="75"/>
  <c r="A6846" i="75"/>
  <c r="A6788" i="75"/>
  <c r="A6486" i="75"/>
  <c r="J6486" i="75" s="1"/>
  <c r="I5946" i="75"/>
  <c r="A6815" i="75"/>
  <c r="A6876" i="75"/>
  <c r="A6784" i="75"/>
  <c r="A6880" i="75"/>
  <c r="A6484" i="75"/>
  <c r="J6484" i="75" s="1"/>
  <c r="I5944" i="75"/>
  <c r="A6633" i="75"/>
  <c r="A6554" i="75"/>
  <c r="A6664" i="75"/>
  <c r="A6548" i="75"/>
  <c r="A6502" i="75"/>
  <c r="J6502" i="75" s="1"/>
  <c r="I5962" i="75"/>
  <c r="A6873" i="75"/>
  <c r="A6821" i="75"/>
  <c r="A6639" i="75"/>
  <c r="A6489" i="75"/>
  <c r="J6489" i="75" s="1"/>
  <c r="I5949" i="75"/>
  <c r="A6611" i="75"/>
  <c r="A6642" i="75"/>
  <c r="A6641" i="75"/>
  <c r="A6540" i="75"/>
  <c r="A6508" i="75"/>
  <c r="J6508" i="75" s="1"/>
  <c r="I5968" i="75"/>
  <c r="A6814" i="75"/>
  <c r="A6550" i="75"/>
  <c r="A6578" i="75"/>
  <c r="A6518" i="75"/>
  <c r="A6638" i="75"/>
  <c r="A6875" i="75"/>
  <c r="A6552" i="75"/>
  <c r="A6537" i="75"/>
  <c r="A6877" i="75"/>
  <c r="A6520" i="75"/>
  <c r="A6556" i="75"/>
  <c r="A6534" i="75"/>
  <c r="A6670" i="75"/>
  <c r="A6572" i="75"/>
  <c r="A6564" i="75"/>
  <c r="A6487" i="75"/>
  <c r="J6487" i="75" s="1"/>
  <c r="I5947" i="75"/>
  <c r="A6488" i="75"/>
  <c r="J6488" i="75" s="1"/>
  <c r="I5948" i="75"/>
  <c r="A6936" i="75"/>
  <c r="A6517" i="75"/>
  <c r="A6493" i="75"/>
  <c r="J6493" i="75" s="1"/>
  <c r="I5953" i="75"/>
  <c r="A6485" i="75"/>
  <c r="J6485" i="75" s="1"/>
  <c r="I5945" i="75"/>
  <c r="A6605" i="75"/>
  <c r="A6609" i="75"/>
  <c r="A6574" i="75"/>
  <c r="A6580" i="75"/>
  <c r="A6603" i="75"/>
  <c r="A6541" i="75"/>
  <c r="A6610" i="75"/>
  <c r="A6852" i="75"/>
  <c r="A6505" i="75"/>
  <c r="J6505" i="75" s="1"/>
  <c r="I5965" i="75"/>
  <c r="A6576" i="75"/>
  <c r="A6672" i="75"/>
  <c r="A6874" i="75"/>
  <c r="A6851" i="75"/>
  <c r="A6847" i="75"/>
  <c r="A6818" i="75"/>
  <c r="A6490" i="75"/>
  <c r="J6490" i="75" s="1"/>
  <c r="I5950" i="75"/>
  <c r="A6521" i="75"/>
  <c r="A466" i="68"/>
  <c r="A466" i="75" s="1"/>
  <c r="A226" i="68"/>
  <c r="A226" i="75" s="1"/>
  <c r="A429" i="68"/>
  <c r="A429" i="75" s="1"/>
  <c r="A969" i="75" s="1"/>
  <c r="A1509" i="75" s="1"/>
  <c r="A2049" i="75" s="1"/>
  <c r="A2589" i="75" s="1"/>
  <c r="A3129" i="75" s="1"/>
  <c r="A3669" i="75" s="1"/>
  <c r="A4209" i="75" s="1"/>
  <c r="A4749" i="75" s="1"/>
  <c r="A5289" i="75" s="1"/>
  <c r="A5829" i="75" s="1"/>
  <c r="A6369" i="75" s="1"/>
  <c r="A6909" i="75" s="1"/>
  <c r="A189" i="68"/>
  <c r="A189" i="75" s="1"/>
  <c r="A729" i="75" s="1"/>
  <c r="A1269" i="75" s="1"/>
  <c r="A1809" i="75" s="1"/>
  <c r="A2349" i="75" s="1"/>
  <c r="A2889" i="75" s="1"/>
  <c r="A3429" i="75" s="1"/>
  <c r="A3969" i="75" s="1"/>
  <c r="A4509" i="75" s="1"/>
  <c r="A5049" i="75" s="1"/>
  <c r="A5589" i="75" s="1"/>
  <c r="A6129" i="75" s="1"/>
  <c r="A6669" i="75" s="1"/>
  <c r="A456" i="68"/>
  <c r="A456" i="75" s="1"/>
  <c r="A996" i="75" s="1"/>
  <c r="A1536" i="75" s="1"/>
  <c r="A2076" i="75" s="1"/>
  <c r="A2616" i="75" s="1"/>
  <c r="A3156" i="75" s="1"/>
  <c r="A3696" i="75" s="1"/>
  <c r="A4236" i="75" s="1"/>
  <c r="A4776" i="75" s="1"/>
  <c r="A5316" i="75" s="1"/>
  <c r="A5856" i="75" s="1"/>
  <c r="A6396" i="75" s="1"/>
  <c r="A216" i="68"/>
  <c r="A216" i="75" s="1"/>
  <c r="A756" i="75" s="1"/>
  <c r="A1296" i="75" s="1"/>
  <c r="A1836" i="75" s="1"/>
  <c r="A2376" i="75" s="1"/>
  <c r="A2916" i="75" s="1"/>
  <c r="A3456" i="75" s="1"/>
  <c r="A3996" i="75" s="1"/>
  <c r="A4536" i="75" s="1"/>
  <c r="A5076" i="75" s="1"/>
  <c r="A5616" i="75" s="1"/>
  <c r="A6156" i="75" s="1"/>
  <c r="A6696" i="75" s="1"/>
  <c r="C447" i="68"/>
  <c r="C447" i="75" s="1"/>
  <c r="C207" i="68"/>
  <c r="C207" i="75" s="1"/>
  <c r="A449" i="68"/>
  <c r="A449" i="75" s="1"/>
  <c r="A209" i="68"/>
  <c r="A209" i="75" s="1"/>
  <c r="C454" i="68"/>
  <c r="C454" i="75" s="1"/>
  <c r="C214" i="68"/>
  <c r="C214" i="75" s="1"/>
  <c r="C427" i="68"/>
  <c r="C427" i="75" s="1"/>
  <c r="C187" i="68"/>
  <c r="C187" i="75" s="1"/>
  <c r="A433" i="68"/>
  <c r="A433" i="75" s="1"/>
  <c r="A193" i="68"/>
  <c r="A193" i="75" s="1"/>
  <c r="C452" i="68"/>
  <c r="C452" i="75" s="1"/>
  <c r="C212" i="68"/>
  <c r="C212" i="75" s="1"/>
  <c r="A451" i="68"/>
  <c r="A451" i="75" s="1"/>
  <c r="A211" i="68"/>
  <c r="A211" i="75" s="1"/>
  <c r="C443" i="68"/>
  <c r="C443" i="75" s="1"/>
  <c r="C203" i="68"/>
  <c r="C203" i="75" s="1"/>
  <c r="C437" i="68"/>
  <c r="C437" i="75" s="1"/>
  <c r="C197" i="68"/>
  <c r="C197" i="75" s="1"/>
  <c r="A460" i="68"/>
  <c r="A460" i="75" s="1"/>
  <c r="A1000" i="75" s="1"/>
  <c r="A1540" i="75" s="1"/>
  <c r="A2080" i="75" s="1"/>
  <c r="A2620" i="75" s="1"/>
  <c r="A3160" i="75" s="1"/>
  <c r="A3700" i="75" s="1"/>
  <c r="A4240" i="75" s="1"/>
  <c r="A4780" i="75" s="1"/>
  <c r="A5320" i="75" s="1"/>
  <c r="A5860" i="75" s="1"/>
  <c r="A6400" i="75" s="1"/>
  <c r="A6940" i="75" s="1"/>
  <c r="A220" i="68"/>
  <c r="A220" i="75" s="1"/>
  <c r="A760" i="75" s="1"/>
  <c r="A1300" i="75" s="1"/>
  <c r="A1840" i="75" s="1"/>
  <c r="A2380" i="75" s="1"/>
  <c r="A2920" i="75" s="1"/>
  <c r="A3460" i="75" s="1"/>
  <c r="A4000" i="75" s="1"/>
  <c r="A4540" i="75" s="1"/>
  <c r="A5080" i="75" s="1"/>
  <c r="A5620" i="75" s="1"/>
  <c r="A6160" i="75" s="1"/>
  <c r="A6700" i="75" s="1"/>
  <c r="A464" i="68"/>
  <c r="A464" i="75" s="1"/>
  <c r="A224" i="68"/>
  <c r="A224" i="75" s="1"/>
  <c r="A425" i="68"/>
  <c r="A425" i="75" s="1"/>
  <c r="A965" i="75" s="1"/>
  <c r="A1505" i="75" s="1"/>
  <c r="A2045" i="75" s="1"/>
  <c r="A2585" i="75" s="1"/>
  <c r="A3125" i="75" s="1"/>
  <c r="A3665" i="75" s="1"/>
  <c r="A4205" i="75" s="1"/>
  <c r="A4745" i="75" s="1"/>
  <c r="A5285" i="75" s="1"/>
  <c r="A5825" i="75" s="1"/>
  <c r="A6365" i="75" s="1"/>
  <c r="A6905" i="75" s="1"/>
  <c r="A185" i="68"/>
  <c r="A185" i="75" s="1"/>
  <c r="A725" i="75" s="1"/>
  <c r="A1265" i="75" s="1"/>
  <c r="A1805" i="75" s="1"/>
  <c r="A2345" i="75" s="1"/>
  <c r="A2885" i="75" s="1"/>
  <c r="A3425" i="75" s="1"/>
  <c r="A3965" i="75" s="1"/>
  <c r="A4505" i="75" s="1"/>
  <c r="A5045" i="75" s="1"/>
  <c r="A5585" i="75" s="1"/>
  <c r="A6125" i="75" s="1"/>
  <c r="A6665" i="75" s="1"/>
  <c r="C433" i="68"/>
  <c r="C433" i="75" s="1"/>
  <c r="C193" i="68"/>
  <c r="C193" i="75" s="1"/>
  <c r="C445" i="68"/>
  <c r="C445" i="75" s="1"/>
  <c r="C205" i="68"/>
  <c r="C205" i="75" s="1"/>
  <c r="C441" i="68"/>
  <c r="C441" i="75" s="1"/>
  <c r="C201" i="68"/>
  <c r="C201" i="75" s="1"/>
  <c r="C466" i="68"/>
  <c r="C466" i="75" s="1"/>
  <c r="C226" i="68"/>
  <c r="C226" i="75" s="1"/>
  <c r="C425" i="68"/>
  <c r="C425" i="75" s="1"/>
  <c r="C185" i="68"/>
  <c r="C185" i="75" s="1"/>
  <c r="A462" i="68"/>
  <c r="A462" i="75" s="1"/>
  <c r="A1002" i="75" s="1"/>
  <c r="A1542" i="75" s="1"/>
  <c r="A2082" i="75" s="1"/>
  <c r="A2622" i="75" s="1"/>
  <c r="A3162" i="75" s="1"/>
  <c r="A3702" i="75" s="1"/>
  <c r="A4242" i="75" s="1"/>
  <c r="A4782" i="75" s="1"/>
  <c r="A5322" i="75" s="1"/>
  <c r="A5862" i="75" s="1"/>
  <c r="A6402" i="75" s="1"/>
  <c r="A6942" i="75" s="1"/>
  <c r="A222" i="68"/>
  <c r="A222" i="75" s="1"/>
  <c r="A762" i="75" s="1"/>
  <c r="A1302" i="75" s="1"/>
  <c r="A1842" i="75" s="1"/>
  <c r="A2382" i="75" s="1"/>
  <c r="A2922" i="75" s="1"/>
  <c r="A3462" i="75" s="1"/>
  <c r="A4002" i="75" s="1"/>
  <c r="A4542" i="75" s="1"/>
  <c r="A5082" i="75" s="1"/>
  <c r="A5622" i="75" s="1"/>
  <c r="A6162" i="75" s="1"/>
  <c r="A6702" i="75" s="1"/>
  <c r="C429" i="68"/>
  <c r="C429" i="75" s="1"/>
  <c r="C189" i="68"/>
  <c r="C189" i="75" s="1"/>
  <c r="A468" i="68"/>
  <c r="A468" i="75" s="1"/>
  <c r="A228" i="68"/>
  <c r="A228" i="75" s="1"/>
  <c r="A476" i="68"/>
  <c r="A476" i="75" s="1"/>
  <c r="A236" i="68"/>
  <c r="A236" i="75" s="1"/>
  <c r="C434" i="68"/>
  <c r="C434" i="75" s="1"/>
  <c r="C194" i="68"/>
  <c r="C194" i="75" s="1"/>
  <c r="A474" i="68"/>
  <c r="A474" i="75" s="1"/>
  <c r="A234" i="68"/>
  <c r="A234" i="75" s="1"/>
  <c r="A472" i="68"/>
  <c r="A472" i="75" s="1"/>
  <c r="A232" i="68"/>
  <c r="A232" i="75" s="1"/>
  <c r="A447" i="68"/>
  <c r="A447" i="75" s="1"/>
  <c r="A207" i="68"/>
  <c r="A207" i="75" s="1"/>
  <c r="A478" i="68"/>
  <c r="A478" i="75" s="1"/>
  <c r="A238" i="68"/>
  <c r="A238" i="75" s="1"/>
  <c r="C431" i="68"/>
  <c r="C431" i="75" s="1"/>
  <c r="C191" i="68"/>
  <c r="C191" i="75" s="1"/>
  <c r="C458" i="68"/>
  <c r="C458" i="75" s="1"/>
  <c r="C218" i="68"/>
  <c r="C218" i="75" s="1"/>
  <c r="C435" i="68"/>
  <c r="C435" i="75" s="1"/>
  <c r="C195" i="68"/>
  <c r="C195" i="75" s="1"/>
  <c r="C451" i="68"/>
  <c r="C451" i="75" s="1"/>
  <c r="C211" i="68"/>
  <c r="C211" i="75" s="1"/>
  <c r="A422" i="68"/>
  <c r="A422" i="75" s="1"/>
  <c r="A962" i="75" s="1"/>
  <c r="A1502" i="75" s="1"/>
  <c r="A2042" i="75" s="1"/>
  <c r="A2582" i="75" s="1"/>
  <c r="A3122" i="75" s="1"/>
  <c r="A3662" i="75" s="1"/>
  <c r="A4202" i="75" s="1"/>
  <c r="A4742" i="75" s="1"/>
  <c r="A5282" i="75" s="1"/>
  <c r="A5822" i="75" s="1"/>
  <c r="A6362" i="75" s="1"/>
  <c r="A6902" i="75" s="1"/>
  <c r="A182" i="68"/>
  <c r="A182" i="75" s="1"/>
  <c r="A722" i="75" s="1"/>
  <c r="A1262" i="75" s="1"/>
  <c r="A1802" i="75" s="1"/>
  <c r="A2342" i="75" s="1"/>
  <c r="A2882" i="75" s="1"/>
  <c r="A3422" i="75" s="1"/>
  <c r="A3962" i="75" s="1"/>
  <c r="A4502" i="75" s="1"/>
  <c r="A5042" i="75" s="1"/>
  <c r="A5582" i="75" s="1"/>
  <c r="A6122" i="75" s="1"/>
  <c r="A6662" i="75" s="1"/>
  <c r="A441" i="68"/>
  <c r="A441" i="75" s="1"/>
  <c r="A201" i="68"/>
  <c r="A201" i="75" s="1"/>
  <c r="A470" i="68"/>
  <c r="A470" i="75" s="1"/>
  <c r="A230" i="68"/>
  <c r="A230" i="75" s="1"/>
  <c r="C438" i="68"/>
  <c r="C438" i="75" s="1"/>
  <c r="C198" i="68"/>
  <c r="C198" i="75" s="1"/>
  <c r="A445" i="68"/>
  <c r="A445" i="75" s="1"/>
  <c r="A205" i="68"/>
  <c r="A205" i="75" s="1"/>
  <c r="A439" i="68"/>
  <c r="A439" i="75" s="1"/>
  <c r="A199" i="68"/>
  <c r="A199" i="75" s="1"/>
  <c r="C478" i="68"/>
  <c r="C478" i="75" s="1"/>
  <c r="C238" i="68"/>
  <c r="C238" i="75" s="1"/>
  <c r="C442" i="68"/>
  <c r="C442" i="75" s="1"/>
  <c r="C202" i="68"/>
  <c r="C202" i="75" s="1"/>
  <c r="A431" i="68"/>
  <c r="A431" i="75" s="1"/>
  <c r="A971" i="75" s="1"/>
  <c r="A1511" i="75" s="1"/>
  <c r="A2051" i="75" s="1"/>
  <c r="A2591" i="75" s="1"/>
  <c r="A3131" i="75" s="1"/>
  <c r="A3671" i="75" s="1"/>
  <c r="A4211" i="75" s="1"/>
  <c r="A4751" i="75" s="1"/>
  <c r="A5291" i="75" s="1"/>
  <c r="A5831" i="75" s="1"/>
  <c r="A6371" i="75" s="1"/>
  <c r="A6911" i="75" s="1"/>
  <c r="A191" i="68"/>
  <c r="A191" i="75" s="1"/>
  <c r="A731" i="75" s="1"/>
  <c r="A1271" i="75" s="1"/>
  <c r="A1811" i="75" s="1"/>
  <c r="A2351" i="75" s="1"/>
  <c r="A2891" i="75" s="1"/>
  <c r="A3431" i="75" s="1"/>
  <c r="A3971" i="75" s="1"/>
  <c r="A4511" i="75" s="1"/>
  <c r="A5051" i="75" s="1"/>
  <c r="A5591" i="75" s="1"/>
  <c r="A6131" i="75" s="1"/>
  <c r="A6671" i="75" s="1"/>
  <c r="C449" i="68"/>
  <c r="C449" i="75" s="1"/>
  <c r="C209" i="68"/>
  <c r="C209" i="75" s="1"/>
  <c r="A437" i="68"/>
  <c r="A437" i="75" s="1"/>
  <c r="A197" i="68"/>
  <c r="A197" i="75" s="1"/>
  <c r="A443" i="68"/>
  <c r="A443" i="75" s="1"/>
  <c r="A203" i="68"/>
  <c r="A203" i="75" s="1"/>
  <c r="C439" i="68"/>
  <c r="C439" i="75" s="1"/>
  <c r="C199" i="68"/>
  <c r="C199" i="75" s="1"/>
  <c r="A423" i="68"/>
  <c r="A423" i="75" s="1"/>
  <c r="A963" i="75" s="1"/>
  <c r="A1503" i="75" s="1"/>
  <c r="A2043" i="75" s="1"/>
  <c r="A2583" i="75" s="1"/>
  <c r="A3123" i="75" s="1"/>
  <c r="A3663" i="75" s="1"/>
  <c r="A4203" i="75" s="1"/>
  <c r="A4743" i="75" s="1"/>
  <c r="A5283" i="75" s="1"/>
  <c r="A5823" i="75" s="1"/>
  <c r="A6363" i="75" s="1"/>
  <c r="A6903" i="75" s="1"/>
  <c r="A183" i="68"/>
  <c r="A183" i="75" s="1"/>
  <c r="A723" i="75" s="1"/>
  <c r="A1263" i="75" s="1"/>
  <c r="A1803" i="75" s="1"/>
  <c r="A2343" i="75" s="1"/>
  <c r="A2883" i="75" s="1"/>
  <c r="A3423" i="75" s="1"/>
  <c r="A3963" i="75" s="1"/>
  <c r="A4503" i="75" s="1"/>
  <c r="A5043" i="75" s="1"/>
  <c r="A5583" i="75" s="1"/>
  <c r="A6123" i="75" s="1"/>
  <c r="A6663" i="75" s="1"/>
  <c r="A454" i="68"/>
  <c r="A454" i="75" s="1"/>
  <c r="A994" i="75" s="1"/>
  <c r="A1534" i="75" s="1"/>
  <c r="A2074" i="75" s="1"/>
  <c r="A2614" i="75" s="1"/>
  <c r="A3154" i="75" s="1"/>
  <c r="A3694" i="75" s="1"/>
  <c r="A4234" i="75" s="1"/>
  <c r="A4774" i="75" s="1"/>
  <c r="A5314" i="75" s="1"/>
  <c r="A5854" i="75" s="1"/>
  <c r="A6394" i="75" s="1"/>
  <c r="A6934" i="75" s="1"/>
  <c r="A214" i="68"/>
  <c r="A214" i="75" s="1"/>
  <c r="A754" i="75" s="1"/>
  <c r="A1294" i="75" s="1"/>
  <c r="A1834" i="75" s="1"/>
  <c r="A2374" i="75" s="1"/>
  <c r="A2914" i="75" s="1"/>
  <c r="A3454" i="75" s="1"/>
  <c r="A3994" i="75" s="1"/>
  <c r="A4534" i="75" s="1"/>
  <c r="A5074" i="75" s="1"/>
  <c r="A5614" i="75" s="1"/>
  <c r="A6154" i="75" s="1"/>
  <c r="A6694" i="75" s="1"/>
  <c r="C423" i="68"/>
  <c r="C423" i="75" s="1"/>
  <c r="C183" i="68"/>
  <c r="C183" i="75" s="1"/>
  <c r="A450" i="68"/>
  <c r="A450" i="75" s="1"/>
  <c r="A210" i="68"/>
  <c r="A210" i="75" s="1"/>
  <c r="C470" i="68"/>
  <c r="C470" i="75" s="1"/>
  <c r="C230" i="68"/>
  <c r="C230" i="75" s="1"/>
  <c r="A435" i="68"/>
  <c r="A435" i="75" s="1"/>
  <c r="A195" i="68"/>
  <c r="A195" i="75" s="1"/>
  <c r="C462" i="68"/>
  <c r="C462" i="75" s="1"/>
  <c r="C222" i="68"/>
  <c r="C222" i="75" s="1"/>
  <c r="A458" i="68"/>
  <c r="A458" i="75" s="1"/>
  <c r="A998" i="75" s="1"/>
  <c r="A1538" i="75" s="1"/>
  <c r="A2078" i="75" s="1"/>
  <c r="A2618" i="75" s="1"/>
  <c r="A3158" i="75" s="1"/>
  <c r="A3698" i="75" s="1"/>
  <c r="A4238" i="75" s="1"/>
  <c r="A4778" i="75" s="1"/>
  <c r="A5318" i="75" s="1"/>
  <c r="A5858" i="75" s="1"/>
  <c r="A6398" i="75" s="1"/>
  <c r="A6938" i="75" s="1"/>
  <c r="A218" i="68"/>
  <c r="A218" i="75" s="1"/>
  <c r="A758" i="75" s="1"/>
  <c r="A1298" i="75" s="1"/>
  <c r="A1838" i="75" s="1"/>
  <c r="A2378" i="75" s="1"/>
  <c r="A2918" i="75" s="1"/>
  <c r="A3458" i="75" s="1"/>
  <c r="A3998" i="75" s="1"/>
  <c r="A4538" i="75" s="1"/>
  <c r="A5078" i="75" s="1"/>
  <c r="A5618" i="75" s="1"/>
  <c r="A6158" i="75" s="1"/>
  <c r="A6698" i="75" s="1"/>
  <c r="C426" i="68"/>
  <c r="C426" i="75" s="1"/>
  <c r="C186" i="68"/>
  <c r="C186" i="75" s="1"/>
  <c r="C474" i="68"/>
  <c r="C474" i="75" s="1"/>
  <c r="C234" i="68"/>
  <c r="C234" i="75" s="1"/>
  <c r="C450" i="68"/>
  <c r="C450" i="75" s="1"/>
  <c r="C210" i="68"/>
  <c r="C210" i="75" s="1"/>
  <c r="C430" i="68"/>
  <c r="C430" i="75" s="1"/>
  <c r="C190" i="68"/>
  <c r="C190" i="75" s="1"/>
  <c r="C446" i="68"/>
  <c r="C446" i="75" s="1"/>
  <c r="C206" i="68"/>
  <c r="C206" i="75" s="1"/>
  <c r="A427" i="68"/>
  <c r="A427" i="75" s="1"/>
  <c r="A967" i="75" s="1"/>
  <c r="A1507" i="75" s="1"/>
  <c r="A2047" i="75" s="1"/>
  <c r="A2587" i="75" s="1"/>
  <c r="A3127" i="75" s="1"/>
  <c r="A3667" i="75" s="1"/>
  <c r="A4207" i="75" s="1"/>
  <c r="A4747" i="75" s="1"/>
  <c r="A5287" i="75" s="1"/>
  <c r="A5827" i="75" s="1"/>
  <c r="A6367" i="75" s="1"/>
  <c r="A6907" i="75" s="1"/>
  <c r="A187" i="68"/>
  <c r="A187" i="75" s="1"/>
  <c r="A727" i="75" s="1"/>
  <c r="A1267" i="75" s="1"/>
  <c r="A1807" i="75" s="1"/>
  <c r="A2347" i="75" s="1"/>
  <c r="A2887" i="75" s="1"/>
  <c r="A3427" i="75" s="1"/>
  <c r="A3967" i="75" s="1"/>
  <c r="A4507" i="75" s="1"/>
  <c r="A5047" i="75" s="1"/>
  <c r="A5587" i="75" s="1"/>
  <c r="A6127" i="75" s="1"/>
  <c r="A6667" i="75" s="1"/>
  <c r="K22" i="4"/>
  <c r="J22" i="4"/>
  <c r="J28" i="67"/>
  <c r="C749" i="75" l="1"/>
  <c r="D209" i="75"/>
  <c r="C742" i="75"/>
  <c r="D202" i="75"/>
  <c r="C738" i="75"/>
  <c r="D198" i="75"/>
  <c r="A741" i="75"/>
  <c r="F201" i="75"/>
  <c r="C751" i="75"/>
  <c r="D211" i="75"/>
  <c r="A778" i="75"/>
  <c r="F238" i="75"/>
  <c r="A772" i="75"/>
  <c r="C734" i="75"/>
  <c r="D194" i="75"/>
  <c r="A768" i="75"/>
  <c r="C743" i="75"/>
  <c r="D203" i="75"/>
  <c r="A749" i="75"/>
  <c r="F209" i="75"/>
  <c r="A766" i="75"/>
  <c r="F226" i="75"/>
  <c r="A1770" i="75"/>
  <c r="F1230" i="75"/>
  <c r="C7045" i="75"/>
  <c r="D7045" i="75" s="1"/>
  <c r="D6505" i="75"/>
  <c r="A2806" i="75"/>
  <c r="F2266" i="75"/>
  <c r="C2781" i="75"/>
  <c r="D2241" i="75"/>
  <c r="C1794" i="75"/>
  <c r="D1254" i="75"/>
  <c r="A1995" i="75"/>
  <c r="F1455" i="75"/>
  <c r="A2010" i="75"/>
  <c r="F1470" i="75"/>
  <c r="A2007" i="75"/>
  <c r="F1467" i="75"/>
  <c r="A2032" i="75"/>
  <c r="C3054" i="75"/>
  <c r="D2514" i="75"/>
  <c r="C2777" i="75"/>
  <c r="D2237" i="75"/>
  <c r="C3291" i="75"/>
  <c r="D2751" i="75"/>
  <c r="J3516" i="75"/>
  <c r="A4056" i="75"/>
  <c r="I3516" i="75"/>
  <c r="J3539" i="75"/>
  <c r="I3539" i="75"/>
  <c r="A4079" i="75"/>
  <c r="F3539" i="75"/>
  <c r="J3523" i="75"/>
  <c r="A4063" i="75"/>
  <c r="I3523" i="75"/>
  <c r="F3523" i="75"/>
  <c r="J3537" i="75"/>
  <c r="I3537" i="75"/>
  <c r="A4077" i="75"/>
  <c r="F3537" i="75"/>
  <c r="A3050" i="75"/>
  <c r="F2510" i="75"/>
  <c r="A3030" i="75"/>
  <c r="F2490" i="75"/>
  <c r="A2304" i="75"/>
  <c r="F1764" i="75"/>
  <c r="C3295" i="75"/>
  <c r="D2755" i="75"/>
  <c r="A3023" i="75"/>
  <c r="F2483" i="75"/>
  <c r="C3030" i="75"/>
  <c r="D2490" i="75"/>
  <c r="C2268" i="75"/>
  <c r="D1728" i="75"/>
  <c r="A2298" i="75"/>
  <c r="A3558" i="75"/>
  <c r="A3021" i="75"/>
  <c r="F2481" i="75"/>
  <c r="C7049" i="75"/>
  <c r="D7049" i="75" s="1"/>
  <c r="D6509" i="75"/>
  <c r="A2808" i="75"/>
  <c r="F2268" i="75"/>
  <c r="C3296" i="75"/>
  <c r="D2756" i="75"/>
  <c r="C3328" i="75"/>
  <c r="D2788" i="75"/>
  <c r="C2512" i="75"/>
  <c r="D1972" i="75"/>
  <c r="C2516" i="75"/>
  <c r="D1976" i="75"/>
  <c r="C2281" i="75"/>
  <c r="D1741" i="75"/>
  <c r="J3527" i="75"/>
  <c r="A4067" i="75"/>
  <c r="I3527" i="75"/>
  <c r="F3527" i="75"/>
  <c r="J3538" i="75"/>
  <c r="A4078" i="75"/>
  <c r="I3538" i="75"/>
  <c r="F3538" i="75"/>
  <c r="C2508" i="75"/>
  <c r="D1968" i="75"/>
  <c r="C2517" i="75"/>
  <c r="D1977" i="75"/>
  <c r="A2281" i="75"/>
  <c r="F1741" i="75"/>
  <c r="A2263" i="75"/>
  <c r="F1723" i="75"/>
  <c r="A3025" i="75"/>
  <c r="F2485" i="75"/>
  <c r="C4066" i="75"/>
  <c r="D3526" i="75"/>
  <c r="C1759" i="75"/>
  <c r="D1219" i="75"/>
  <c r="C1771" i="75"/>
  <c r="D1231" i="75"/>
  <c r="C1753" i="75"/>
  <c r="D1213" i="75"/>
  <c r="C1757" i="75"/>
  <c r="D1217" i="75"/>
  <c r="A1771" i="75"/>
  <c r="F1231" i="75"/>
  <c r="A2775" i="75"/>
  <c r="F2235" i="75"/>
  <c r="C3568" i="75"/>
  <c r="D3028" i="75"/>
  <c r="A2785" i="75"/>
  <c r="F2245" i="75"/>
  <c r="C3289" i="75"/>
  <c r="D2749" i="75"/>
  <c r="C3301" i="75"/>
  <c r="D2761" i="75"/>
  <c r="C1495" i="75"/>
  <c r="D955" i="75"/>
  <c r="A1514" i="75"/>
  <c r="C1493" i="75"/>
  <c r="D953" i="75"/>
  <c r="C1520" i="75"/>
  <c r="D980" i="75"/>
  <c r="A1518" i="75"/>
  <c r="A1499" i="75"/>
  <c r="F959" i="75"/>
  <c r="C1489" i="75"/>
  <c r="D949" i="75"/>
  <c r="A1493" i="75"/>
  <c r="F953" i="75"/>
  <c r="A1796" i="75"/>
  <c r="A2812" i="75"/>
  <c r="C7042" i="75"/>
  <c r="D7042" i="75" s="1"/>
  <c r="D6502" i="75"/>
  <c r="A3554" i="75"/>
  <c r="C2778" i="75"/>
  <c r="D2238" i="75"/>
  <c r="F2238" i="75"/>
  <c r="A3013" i="75"/>
  <c r="F2473" i="75"/>
  <c r="C1766" i="75"/>
  <c r="D1226" i="75"/>
  <c r="C1767" i="75"/>
  <c r="D1227" i="75"/>
  <c r="C1755" i="75"/>
  <c r="D1215" i="75"/>
  <c r="C2011" i="75"/>
  <c r="D1471" i="75"/>
  <c r="A2034" i="75"/>
  <c r="F1494" i="75"/>
  <c r="A2028" i="75"/>
  <c r="A2024" i="75"/>
  <c r="C1998" i="75"/>
  <c r="D1458" i="75"/>
  <c r="A2001" i="75"/>
  <c r="F1461" i="75"/>
  <c r="C3050" i="75"/>
  <c r="D2510" i="75"/>
  <c r="J3533" i="75"/>
  <c r="A4073" i="75"/>
  <c r="I3533" i="75"/>
  <c r="F3533" i="75"/>
  <c r="J3518" i="75"/>
  <c r="A4058" i="75"/>
  <c r="I3518" i="75"/>
  <c r="C4068" i="75"/>
  <c r="D3528" i="75"/>
  <c r="C3013" i="75"/>
  <c r="D2473" i="75"/>
  <c r="C2269" i="75"/>
  <c r="D1729" i="75"/>
  <c r="A1798" i="75"/>
  <c r="F1258" i="75"/>
  <c r="C1765" i="75"/>
  <c r="D1225" i="75"/>
  <c r="A1765" i="75"/>
  <c r="F1225" i="75"/>
  <c r="A1790" i="75"/>
  <c r="F1250" i="75"/>
  <c r="A2781" i="75"/>
  <c r="F2241" i="75"/>
  <c r="A2791" i="75"/>
  <c r="F2251" i="75"/>
  <c r="C4075" i="75"/>
  <c r="D3535" i="75"/>
  <c r="A2300" i="75"/>
  <c r="F1760" i="75"/>
  <c r="C2814" i="75"/>
  <c r="D2274" i="75"/>
  <c r="A3031" i="75"/>
  <c r="F2491" i="75"/>
  <c r="C3058" i="75"/>
  <c r="D2518" i="75"/>
  <c r="C3297" i="75"/>
  <c r="D2757" i="75"/>
  <c r="C2790" i="75"/>
  <c r="D2250" i="75"/>
  <c r="C3564" i="75"/>
  <c r="D3024" i="75"/>
  <c r="A2520" i="75"/>
  <c r="F1980" i="75"/>
  <c r="C2509" i="75"/>
  <c r="D1969" i="75"/>
  <c r="C2272" i="75"/>
  <c r="F2272" i="75" s="1"/>
  <c r="D1732" i="75"/>
  <c r="C3288" i="75"/>
  <c r="D2748" i="75"/>
  <c r="A2804" i="75"/>
  <c r="J3530" i="75"/>
  <c r="A4070" i="75"/>
  <c r="I3530" i="75"/>
  <c r="F3530" i="75"/>
  <c r="A3562" i="75"/>
  <c r="C4063" i="75"/>
  <c r="D3523" i="75"/>
  <c r="C2513" i="75"/>
  <c r="D1973" i="75"/>
  <c r="A2509" i="75"/>
  <c r="F1969" i="75"/>
  <c r="C2304" i="75"/>
  <c r="D1764" i="75"/>
  <c r="C2276" i="75"/>
  <c r="D1736" i="75"/>
  <c r="C7039" i="75"/>
  <c r="D7039" i="75" s="1"/>
  <c r="D6499" i="75"/>
  <c r="C1499" i="75"/>
  <c r="D959" i="75"/>
  <c r="C1528" i="75"/>
  <c r="D988" i="75"/>
  <c r="A1495" i="75"/>
  <c r="F955" i="75"/>
  <c r="A1520" i="75"/>
  <c r="F980" i="75"/>
  <c r="C1501" i="75"/>
  <c r="D961" i="75"/>
  <c r="A1528" i="75"/>
  <c r="F988" i="75"/>
  <c r="A1497" i="75"/>
  <c r="F957" i="75"/>
  <c r="C1524" i="75"/>
  <c r="D984" i="75"/>
  <c r="A1524" i="75"/>
  <c r="F984" i="75"/>
  <c r="A1485" i="75"/>
  <c r="F945" i="75"/>
  <c r="C1251" i="75"/>
  <c r="D711" i="75"/>
  <c r="C1243" i="75"/>
  <c r="D703" i="75"/>
  <c r="C1247" i="75"/>
  <c r="D707" i="75"/>
  <c r="A1261" i="75"/>
  <c r="F721" i="75"/>
  <c r="A1243" i="75"/>
  <c r="F703" i="75"/>
  <c r="A1260" i="75"/>
  <c r="F720" i="75"/>
  <c r="C1257" i="75"/>
  <c r="D717" i="75"/>
  <c r="A1276" i="75"/>
  <c r="F736" i="75"/>
  <c r="C1276" i="75"/>
  <c r="D736" i="75"/>
  <c r="C1252" i="75"/>
  <c r="D712" i="75"/>
  <c r="A1249" i="75"/>
  <c r="F709" i="75"/>
  <c r="A1257" i="75"/>
  <c r="F717" i="75"/>
  <c r="C1284" i="75"/>
  <c r="D744" i="75"/>
  <c r="A1284" i="75"/>
  <c r="F744" i="75"/>
  <c r="A735" i="75"/>
  <c r="F195" i="75"/>
  <c r="A750" i="75"/>
  <c r="F210" i="75"/>
  <c r="C746" i="75"/>
  <c r="D206" i="75"/>
  <c r="C750" i="75"/>
  <c r="D210" i="75"/>
  <c r="C770" i="75"/>
  <c r="D230" i="75"/>
  <c r="A743" i="75"/>
  <c r="F203" i="75"/>
  <c r="A739" i="75"/>
  <c r="F199" i="75"/>
  <c r="C766" i="75"/>
  <c r="D226" i="75"/>
  <c r="C745" i="75"/>
  <c r="D205" i="75"/>
  <c r="C986" i="75"/>
  <c r="D446" i="75"/>
  <c r="C990" i="75"/>
  <c r="D450" i="75"/>
  <c r="C1010" i="75"/>
  <c r="D470" i="75"/>
  <c r="A983" i="75"/>
  <c r="F443" i="75"/>
  <c r="C989" i="75"/>
  <c r="D449" i="75"/>
  <c r="C982" i="75"/>
  <c r="D442" i="75"/>
  <c r="A979" i="75"/>
  <c r="F439" i="75"/>
  <c r="C978" i="75"/>
  <c r="D438" i="75"/>
  <c r="A981" i="75"/>
  <c r="F441" i="75"/>
  <c r="C991" i="75"/>
  <c r="D451" i="75"/>
  <c r="A1018" i="75"/>
  <c r="F478" i="75"/>
  <c r="A1012" i="75"/>
  <c r="C974" i="75"/>
  <c r="D434" i="75"/>
  <c r="A1008" i="75"/>
  <c r="C1006" i="75"/>
  <c r="D466" i="75"/>
  <c r="C985" i="75"/>
  <c r="D445" i="75"/>
  <c r="C983" i="75"/>
  <c r="D443" i="75"/>
  <c r="A989" i="75"/>
  <c r="F449" i="75"/>
  <c r="A1006" i="75"/>
  <c r="F466" i="75"/>
  <c r="F422" i="75"/>
  <c r="J3521" i="75"/>
  <c r="I3521" i="75"/>
  <c r="A4061" i="75"/>
  <c r="J3512" i="75"/>
  <c r="A4052" i="75"/>
  <c r="I3512" i="75"/>
  <c r="A3044" i="75"/>
  <c r="A3566" i="75"/>
  <c r="C1770" i="75"/>
  <c r="D1230" i="75"/>
  <c r="C1769" i="75"/>
  <c r="D1229" i="75"/>
  <c r="C1798" i="75"/>
  <c r="D1258" i="75"/>
  <c r="C2001" i="75"/>
  <c r="D1461" i="75"/>
  <c r="C2005" i="75"/>
  <c r="D1465" i="75"/>
  <c r="C2038" i="75"/>
  <c r="D1498" i="75"/>
  <c r="C1997" i="75"/>
  <c r="D1457" i="75"/>
  <c r="A2011" i="75"/>
  <c r="F1471" i="75"/>
  <c r="C3019" i="75"/>
  <c r="D2479" i="75"/>
  <c r="C3029" i="75"/>
  <c r="D2489" i="75"/>
  <c r="F1968" i="75"/>
  <c r="F1972" i="75"/>
  <c r="F1458" i="75"/>
  <c r="F1226" i="75"/>
  <c r="C2774" i="75"/>
  <c r="D2234" i="75"/>
  <c r="F2234" i="75"/>
  <c r="C2273" i="75"/>
  <c r="D1733" i="75"/>
  <c r="C2263" i="75"/>
  <c r="D1723" i="75"/>
  <c r="C2791" i="75"/>
  <c r="D2251" i="75"/>
  <c r="C3027" i="75"/>
  <c r="D2487" i="75"/>
  <c r="C4071" i="75"/>
  <c r="D3531" i="75"/>
  <c r="A2787" i="75"/>
  <c r="F2247" i="75"/>
  <c r="C3324" i="75"/>
  <c r="D2784" i="75"/>
  <c r="C2536" i="75"/>
  <c r="D1996" i="75"/>
  <c r="A2534" i="75"/>
  <c r="C2296" i="75"/>
  <c r="D1756" i="75"/>
  <c r="C7047" i="75"/>
  <c r="D7047" i="75" s="1"/>
  <c r="D6507" i="75"/>
  <c r="A2779" i="75"/>
  <c r="F2239" i="75"/>
  <c r="C4067" i="75"/>
  <c r="D3527" i="75"/>
  <c r="C7033" i="75"/>
  <c r="D7033" i="75" s="1"/>
  <c r="D6493" i="75"/>
  <c r="A2540" i="75"/>
  <c r="F2000" i="75"/>
  <c r="A2542" i="75"/>
  <c r="C2277" i="75"/>
  <c r="D1737" i="75"/>
  <c r="F712" i="75"/>
  <c r="C3300" i="75"/>
  <c r="D2760" i="75"/>
  <c r="A1755" i="75"/>
  <c r="F1215" i="75"/>
  <c r="A2026" i="75"/>
  <c r="F1486" i="75"/>
  <c r="C2026" i="75"/>
  <c r="D1486" i="75"/>
  <c r="A2009" i="75"/>
  <c r="F1469" i="75"/>
  <c r="C2007" i="75"/>
  <c r="D1467" i="75"/>
  <c r="A3015" i="75"/>
  <c r="F2475" i="75"/>
  <c r="A3017" i="75"/>
  <c r="F2477" i="75"/>
  <c r="C7036" i="75"/>
  <c r="D7036" i="75" s="1"/>
  <c r="D6496" i="75"/>
  <c r="J3519" i="75"/>
  <c r="A4059" i="75"/>
  <c r="I3519" i="75"/>
  <c r="J3536" i="75"/>
  <c r="A4076" i="75"/>
  <c r="I3536" i="75"/>
  <c r="F3536" i="75"/>
  <c r="J3534" i="75"/>
  <c r="I3534" i="75"/>
  <c r="A4074" i="75"/>
  <c r="F3534" i="75"/>
  <c r="C2782" i="75"/>
  <c r="D2242" i="75"/>
  <c r="F2242" i="75"/>
  <c r="C3018" i="75"/>
  <c r="D2478" i="75"/>
  <c r="C2308" i="75"/>
  <c r="D1768" i="75"/>
  <c r="C7046" i="75"/>
  <c r="D7046" i="75" s="1"/>
  <c r="D6506" i="75"/>
  <c r="C3298" i="75"/>
  <c r="D2758" i="75"/>
  <c r="C3015" i="75"/>
  <c r="D2475" i="75"/>
  <c r="C4077" i="75"/>
  <c r="D3537" i="75"/>
  <c r="C2280" i="75"/>
  <c r="D1740" i="75"/>
  <c r="C2271" i="75"/>
  <c r="D1731" i="75"/>
  <c r="A2777" i="75"/>
  <c r="F2237" i="75"/>
  <c r="A3019" i="75"/>
  <c r="F2479" i="75"/>
  <c r="C7041" i="75"/>
  <c r="D7041" i="75" s="1"/>
  <c r="D6501" i="75"/>
  <c r="C2783" i="75"/>
  <c r="D2243" i="75"/>
  <c r="C4069" i="75"/>
  <c r="D3529" i="75"/>
  <c r="A2513" i="75"/>
  <c r="F1973" i="75"/>
  <c r="A2548" i="75"/>
  <c r="F2008" i="75"/>
  <c r="C2504" i="75"/>
  <c r="F2504" i="75" s="1"/>
  <c r="D1964" i="75"/>
  <c r="A2294" i="75"/>
  <c r="C7050" i="75"/>
  <c r="D7050" i="75" s="1"/>
  <c r="D6510" i="75"/>
  <c r="C2520" i="75"/>
  <c r="D1980" i="75"/>
  <c r="C2519" i="75"/>
  <c r="D1979" i="75"/>
  <c r="A2271" i="75"/>
  <c r="F1731" i="75"/>
  <c r="J3535" i="75"/>
  <c r="A4075" i="75"/>
  <c r="I3535" i="75"/>
  <c r="F3535" i="75"/>
  <c r="J3531" i="75"/>
  <c r="A4071" i="75"/>
  <c r="I3531" i="75"/>
  <c r="F3531" i="75"/>
  <c r="F442" i="75"/>
  <c r="F446" i="75"/>
  <c r="F194" i="75"/>
  <c r="F198" i="75"/>
  <c r="C1259" i="75"/>
  <c r="D719" i="75"/>
  <c r="C1248" i="75"/>
  <c r="D708" i="75"/>
  <c r="A1251" i="75"/>
  <c r="F711" i="75"/>
  <c r="C1245" i="75"/>
  <c r="D705" i="75"/>
  <c r="F202" i="75"/>
  <c r="A1245" i="75"/>
  <c r="F705" i="75"/>
  <c r="A745" i="75"/>
  <c r="F205" i="75"/>
  <c r="A770" i="75"/>
  <c r="F230" i="75"/>
  <c r="C735" i="75"/>
  <c r="D195" i="75"/>
  <c r="A747" i="75"/>
  <c r="F207" i="75"/>
  <c r="A774" i="75"/>
  <c r="F234" i="75"/>
  <c r="A776" i="75"/>
  <c r="C741" i="75"/>
  <c r="D201" i="75"/>
  <c r="C733" i="75"/>
  <c r="D193" i="75"/>
  <c r="A764" i="75"/>
  <c r="C737" i="75"/>
  <c r="D197" i="75"/>
  <c r="A751" i="75"/>
  <c r="F211" i="75"/>
  <c r="A733" i="75"/>
  <c r="F193" i="75"/>
  <c r="C747" i="75"/>
  <c r="D207" i="75"/>
  <c r="F182" i="75"/>
  <c r="A1786" i="75"/>
  <c r="F1246" i="75"/>
  <c r="C2785" i="75"/>
  <c r="D2245" i="75"/>
  <c r="C3294" i="75"/>
  <c r="D2754" i="75"/>
  <c r="C3284" i="75"/>
  <c r="D2744" i="75"/>
  <c r="C4074" i="75"/>
  <c r="D3534" i="75"/>
  <c r="C1754" i="75"/>
  <c r="D1214" i="75"/>
  <c r="C1994" i="75"/>
  <c r="F1994" i="75" s="1"/>
  <c r="D1454" i="75"/>
  <c r="A2036" i="75"/>
  <c r="C2006" i="75"/>
  <c r="D1466" i="75"/>
  <c r="C2034" i="75"/>
  <c r="D1494" i="75"/>
  <c r="C2789" i="75"/>
  <c r="D2249" i="75"/>
  <c r="A3058" i="75"/>
  <c r="F2518" i="75"/>
  <c r="C7035" i="75"/>
  <c r="D7035" i="75" s="1"/>
  <c r="D6495" i="75"/>
  <c r="J3515" i="75"/>
  <c r="A4055" i="75"/>
  <c r="I3515" i="75"/>
  <c r="J3528" i="75"/>
  <c r="A4068" i="75"/>
  <c r="I3528" i="75"/>
  <c r="F3528" i="75"/>
  <c r="C3022" i="75"/>
  <c r="F3022" i="75" s="1"/>
  <c r="D2482" i="75"/>
  <c r="A2273" i="75"/>
  <c r="F1733" i="75"/>
  <c r="J3520" i="75"/>
  <c r="I3520" i="75"/>
  <c r="A4060" i="75"/>
  <c r="C3287" i="75"/>
  <c r="D2747" i="75"/>
  <c r="C2818" i="75"/>
  <c r="D2278" i="75"/>
  <c r="A3048" i="75"/>
  <c r="F2508" i="75"/>
  <c r="A2275" i="75"/>
  <c r="F1735" i="75"/>
  <c r="A2296" i="75"/>
  <c r="F1756" i="75"/>
  <c r="A2814" i="75"/>
  <c r="F2274" i="75"/>
  <c r="C3026" i="75"/>
  <c r="F3026" i="75" s="1"/>
  <c r="D2486" i="75"/>
  <c r="A3052" i="75"/>
  <c r="F2512" i="75"/>
  <c r="C2810" i="75"/>
  <c r="D2270" i="75"/>
  <c r="C7034" i="75"/>
  <c r="D7034" i="75" s="1"/>
  <c r="D6494" i="75"/>
  <c r="C3290" i="75"/>
  <c r="D2750" i="75"/>
  <c r="A2538" i="75"/>
  <c r="F1998" i="75"/>
  <c r="A2507" i="75"/>
  <c r="F1967" i="75"/>
  <c r="A2306" i="75"/>
  <c r="F1766" i="75"/>
  <c r="C3560" i="75"/>
  <c r="D3020" i="75"/>
  <c r="A2515" i="75"/>
  <c r="F1975" i="75"/>
  <c r="A2521" i="75"/>
  <c r="F1981" i="75"/>
  <c r="C2505" i="75"/>
  <c r="D1965" i="75"/>
  <c r="A2269" i="75"/>
  <c r="F1729" i="75"/>
  <c r="C3283" i="75"/>
  <c r="D2743" i="75"/>
  <c r="C3017" i="75"/>
  <c r="D2477" i="75"/>
  <c r="A2308" i="75"/>
  <c r="F1768" i="75"/>
  <c r="C1786" i="75"/>
  <c r="D1246" i="75"/>
  <c r="A1794" i="75"/>
  <c r="F1254" i="75"/>
  <c r="A1759" i="75"/>
  <c r="F1219" i="75"/>
  <c r="C1763" i="75"/>
  <c r="D1223" i="75"/>
  <c r="C1790" i="75"/>
  <c r="D1250" i="75"/>
  <c r="C7043" i="75"/>
  <c r="D7043" i="75" s="1"/>
  <c r="D6503" i="75"/>
  <c r="A3560" i="75"/>
  <c r="F3020" i="75"/>
  <c r="C7038" i="75"/>
  <c r="D7038" i="75" s="1"/>
  <c r="D6498" i="75"/>
  <c r="A3556" i="75"/>
  <c r="F3016" i="75"/>
  <c r="C2786" i="75"/>
  <c r="D2246" i="75"/>
  <c r="F2246" i="75"/>
  <c r="C1491" i="75"/>
  <c r="D951" i="75"/>
  <c r="C1483" i="75"/>
  <c r="D943" i="75"/>
  <c r="C1487" i="75"/>
  <c r="D947" i="75"/>
  <c r="A1501" i="75"/>
  <c r="F961" i="75"/>
  <c r="A1483" i="75"/>
  <c r="F943" i="75"/>
  <c r="A1500" i="75"/>
  <c r="F960" i="75"/>
  <c r="C1497" i="75"/>
  <c r="D957" i="75"/>
  <c r="A1516" i="75"/>
  <c r="F976" i="75"/>
  <c r="C1516" i="75"/>
  <c r="D976" i="75"/>
  <c r="A1792" i="75"/>
  <c r="F1252" i="75"/>
  <c r="C3299" i="75"/>
  <c r="D2759" i="75"/>
  <c r="A2789" i="75"/>
  <c r="F2249" i="75"/>
  <c r="J3522" i="75"/>
  <c r="A4062" i="75"/>
  <c r="I3522" i="75"/>
  <c r="C2806" i="75"/>
  <c r="D2266" i="75"/>
  <c r="C3023" i="75"/>
  <c r="D2483" i="75"/>
  <c r="A1767" i="75"/>
  <c r="F1227" i="75"/>
  <c r="C1761" i="75"/>
  <c r="D1221" i="75"/>
  <c r="C1762" i="75"/>
  <c r="D1222" i="75"/>
  <c r="A1993" i="75"/>
  <c r="F1453" i="75"/>
  <c r="C1995" i="75"/>
  <c r="D1455" i="75"/>
  <c r="C2002" i="75"/>
  <c r="D1462" i="75"/>
  <c r="A2005" i="75"/>
  <c r="F1465" i="75"/>
  <c r="A2030" i="75"/>
  <c r="F1490" i="75"/>
  <c r="C4076" i="75"/>
  <c r="D3536" i="75"/>
  <c r="A3046" i="75"/>
  <c r="F2506" i="75"/>
  <c r="F1976" i="75"/>
  <c r="F1736" i="75"/>
  <c r="F1222" i="75"/>
  <c r="A3029" i="75"/>
  <c r="F2489" i="75"/>
  <c r="A3564" i="75"/>
  <c r="F3024" i="75"/>
  <c r="A1763" i="75"/>
  <c r="F1223" i="75"/>
  <c r="A1757" i="75"/>
  <c r="F1217" i="75"/>
  <c r="A1784" i="75"/>
  <c r="C1758" i="75"/>
  <c r="F1758" i="75" s="1"/>
  <c r="D1218" i="75"/>
  <c r="A1761" i="75"/>
  <c r="F1221" i="75"/>
  <c r="C7048" i="75"/>
  <c r="D7048" i="75" s="1"/>
  <c r="D6508" i="75"/>
  <c r="C3292" i="75"/>
  <c r="D2752" i="75"/>
  <c r="C4081" i="75"/>
  <c r="D3541" i="75"/>
  <c r="A2277" i="75"/>
  <c r="F1737" i="75"/>
  <c r="C2275" i="75"/>
  <c r="D1735" i="75"/>
  <c r="C7044" i="75"/>
  <c r="D7044" i="75" s="1"/>
  <c r="D6504" i="75"/>
  <c r="C3031" i="75"/>
  <c r="D2491" i="75"/>
  <c r="C4080" i="75"/>
  <c r="D3540" i="75"/>
  <c r="A2773" i="75"/>
  <c r="F2233" i="75"/>
  <c r="C7037" i="75"/>
  <c r="D7037" i="75" s="1"/>
  <c r="D6497" i="75"/>
  <c r="A2546" i="75"/>
  <c r="F2006" i="75"/>
  <c r="C2548" i="75"/>
  <c r="D2008" i="75"/>
  <c r="A2544" i="75"/>
  <c r="F2004" i="75"/>
  <c r="C2264" i="75"/>
  <c r="D1724" i="75"/>
  <c r="C2779" i="75"/>
  <c r="D2239" i="75"/>
  <c r="C7040" i="75"/>
  <c r="D7040" i="75" s="1"/>
  <c r="D6500" i="75"/>
  <c r="A2519" i="75"/>
  <c r="F1979" i="75"/>
  <c r="C2544" i="75"/>
  <c r="D2004" i="75"/>
  <c r="A2505" i="75"/>
  <c r="F1965" i="75"/>
  <c r="C2279" i="75"/>
  <c r="D1739" i="75"/>
  <c r="C3293" i="75"/>
  <c r="D2753" i="75"/>
  <c r="A1487" i="75"/>
  <c r="F947" i="75"/>
  <c r="C1492" i="75"/>
  <c r="D952" i="75"/>
  <c r="A1489" i="75"/>
  <c r="F949" i="75"/>
  <c r="C1488" i="75"/>
  <c r="D948" i="75"/>
  <c r="A1491" i="75"/>
  <c r="F951" i="75"/>
  <c r="C1485" i="75"/>
  <c r="D945" i="75"/>
  <c r="C1496" i="75"/>
  <c r="D956" i="75"/>
  <c r="C1500" i="75"/>
  <c r="D960" i="75"/>
  <c r="A1522" i="75"/>
  <c r="F982" i="75"/>
  <c r="C1484" i="75"/>
  <c r="F1484" i="75" s="1"/>
  <c r="D944" i="75"/>
  <c r="A1526" i="75"/>
  <c r="F986" i="75"/>
  <c r="C1255" i="75"/>
  <c r="D715" i="75"/>
  <c r="A1274" i="75"/>
  <c r="F734" i="75"/>
  <c r="C1253" i="75"/>
  <c r="D713" i="75"/>
  <c r="C1280" i="75"/>
  <c r="D740" i="75"/>
  <c r="A1278" i="75"/>
  <c r="F738" i="75"/>
  <c r="A1259" i="75"/>
  <c r="F719" i="75"/>
  <c r="C1249" i="75"/>
  <c r="D709" i="75"/>
  <c r="A1253" i="75"/>
  <c r="F713" i="75"/>
  <c r="C1288" i="75"/>
  <c r="D748" i="75"/>
  <c r="A1255" i="75"/>
  <c r="F715" i="75"/>
  <c r="C1256" i="75"/>
  <c r="F1256" i="75" s="1"/>
  <c r="D716" i="75"/>
  <c r="C1260" i="75"/>
  <c r="D720" i="75"/>
  <c r="A1282" i="75"/>
  <c r="F742" i="75"/>
  <c r="F206" i="75"/>
  <c r="C774" i="75"/>
  <c r="D234" i="75"/>
  <c r="C739" i="75"/>
  <c r="D199" i="75"/>
  <c r="A737" i="75"/>
  <c r="F197" i="75"/>
  <c r="C778" i="75"/>
  <c r="D238" i="75"/>
  <c r="C1014" i="75"/>
  <c r="D474" i="75"/>
  <c r="A975" i="75"/>
  <c r="F435" i="75"/>
  <c r="A990" i="75"/>
  <c r="F450" i="75"/>
  <c r="C979" i="75"/>
  <c r="D439" i="75"/>
  <c r="A977" i="75"/>
  <c r="F437" i="75"/>
  <c r="C1018" i="75"/>
  <c r="D478" i="75"/>
  <c r="A985" i="75"/>
  <c r="F445" i="75"/>
  <c r="A1010" i="75"/>
  <c r="F470" i="75"/>
  <c r="C975" i="75"/>
  <c r="D435" i="75"/>
  <c r="A987" i="75"/>
  <c r="F447" i="75"/>
  <c r="A1014" i="75"/>
  <c r="F474" i="75"/>
  <c r="A1016" i="75"/>
  <c r="C981" i="75"/>
  <c r="D441" i="75"/>
  <c r="C973" i="75"/>
  <c r="D433" i="75"/>
  <c r="A1004" i="75"/>
  <c r="C977" i="75"/>
  <c r="D437" i="75"/>
  <c r="A991" i="75"/>
  <c r="F451" i="75"/>
  <c r="A973" i="75"/>
  <c r="F433" i="75"/>
  <c r="C987" i="75"/>
  <c r="D447" i="75"/>
  <c r="A2783" i="75"/>
  <c r="F2243" i="75"/>
  <c r="A3027" i="75"/>
  <c r="F2487" i="75"/>
  <c r="A1769" i="75"/>
  <c r="F1229" i="75"/>
  <c r="A1753" i="75"/>
  <c r="F1213" i="75"/>
  <c r="A1788" i="75"/>
  <c r="F1248" i="75"/>
  <c r="A1997" i="75"/>
  <c r="F1457" i="75"/>
  <c r="C2009" i="75"/>
  <c r="D1469" i="75"/>
  <c r="C1993" i="75"/>
  <c r="D1453" i="75"/>
  <c r="A1999" i="75"/>
  <c r="F1459" i="75"/>
  <c r="C2003" i="75"/>
  <c r="D1463" i="75"/>
  <c r="C2030" i="75"/>
  <c r="D1490" i="75"/>
  <c r="C3025" i="75"/>
  <c r="D2485" i="75"/>
  <c r="J3526" i="75"/>
  <c r="A4066" i="75"/>
  <c r="I3526" i="75"/>
  <c r="F3526" i="75"/>
  <c r="F1728" i="75"/>
  <c r="J3540" i="75"/>
  <c r="I3540" i="75"/>
  <c r="A4080" i="75"/>
  <c r="F3540" i="75"/>
  <c r="A2279" i="75"/>
  <c r="F1739" i="75"/>
  <c r="C2265" i="75"/>
  <c r="D1725" i="75"/>
  <c r="C2787" i="75"/>
  <c r="D2247" i="75"/>
  <c r="C3021" i="75"/>
  <c r="D2481" i="75"/>
  <c r="C4073" i="75"/>
  <c r="D3533" i="75"/>
  <c r="A2818" i="75"/>
  <c r="F2278" i="75"/>
  <c r="C3286" i="75"/>
  <c r="D2746" i="75"/>
  <c r="C7051" i="75"/>
  <c r="D7051" i="75" s="1"/>
  <c r="D6511" i="75"/>
  <c r="C2521" i="75"/>
  <c r="D1981" i="75"/>
  <c r="C2511" i="75"/>
  <c r="D1971" i="75"/>
  <c r="A2267" i="75"/>
  <c r="F1727" i="75"/>
  <c r="C4065" i="75"/>
  <c r="D3525" i="75"/>
  <c r="C2773" i="75"/>
  <c r="D2233" i="75"/>
  <c r="C3316" i="75"/>
  <c r="F3316" i="75" s="1"/>
  <c r="D2776" i="75"/>
  <c r="A2517" i="75"/>
  <c r="F1977" i="75"/>
  <c r="A2536" i="75"/>
  <c r="F1996" i="75"/>
  <c r="C2515" i="75"/>
  <c r="D1975" i="75"/>
  <c r="A2265" i="75"/>
  <c r="F1725" i="75"/>
  <c r="J3529" i="75"/>
  <c r="I3529" i="75"/>
  <c r="A4069" i="75"/>
  <c r="F3529" i="75"/>
  <c r="J3541" i="75"/>
  <c r="A4081" i="75"/>
  <c r="I3541" i="75"/>
  <c r="F3541" i="75"/>
  <c r="J3532" i="75"/>
  <c r="A4072" i="75"/>
  <c r="I3532" i="75"/>
  <c r="F3532" i="75"/>
  <c r="F434" i="75"/>
  <c r="F438" i="75"/>
  <c r="F1732" i="75"/>
  <c r="A2810" i="75"/>
  <c r="F2270" i="75"/>
  <c r="C1999" i="75"/>
  <c r="D1459" i="75"/>
  <c r="A2003" i="75"/>
  <c r="F1463" i="75"/>
  <c r="A2038" i="75"/>
  <c r="F1498" i="75"/>
  <c r="C2010" i="75"/>
  <c r="D1470" i="75"/>
  <c r="C4070" i="75"/>
  <c r="D3530" i="75"/>
  <c r="A3054" i="75"/>
  <c r="F2514" i="75"/>
  <c r="A2790" i="75"/>
  <c r="F2250" i="75"/>
  <c r="C4078" i="75"/>
  <c r="D3538" i="75"/>
  <c r="J3517" i="75"/>
  <c r="I3517" i="75"/>
  <c r="A4057" i="75"/>
  <c r="A3056" i="75"/>
  <c r="F2516" i="75"/>
  <c r="C3556" i="75"/>
  <c r="D3016" i="75"/>
  <c r="C4064" i="75"/>
  <c r="D3524" i="75"/>
  <c r="C2775" i="75"/>
  <c r="D2235" i="75"/>
  <c r="C3046" i="75"/>
  <c r="D2506" i="75"/>
  <c r="C2267" i="75"/>
  <c r="D1727" i="75"/>
  <c r="C2300" i="75"/>
  <c r="D1760" i="75"/>
  <c r="C4072" i="75"/>
  <c r="D3532" i="75"/>
  <c r="C3014" i="75"/>
  <c r="D2474" i="75"/>
  <c r="C3285" i="75"/>
  <c r="F3285" i="75" s="1"/>
  <c r="D2745" i="75"/>
  <c r="A2816" i="75"/>
  <c r="F2276" i="75"/>
  <c r="A3568" i="75"/>
  <c r="F3028" i="75"/>
  <c r="C4079" i="75"/>
  <c r="D3539" i="75"/>
  <c r="C2503" i="75"/>
  <c r="D1963" i="75"/>
  <c r="A2503" i="75"/>
  <c r="F1963" i="75"/>
  <c r="A2280" i="75"/>
  <c r="F1740" i="75"/>
  <c r="C3320" i="75"/>
  <c r="D2780" i="75"/>
  <c r="C2507" i="75"/>
  <c r="D1967" i="75"/>
  <c r="A2511" i="75"/>
  <c r="F1971" i="75"/>
  <c r="C2540" i="75"/>
  <c r="D2000" i="75"/>
  <c r="A2302" i="75"/>
  <c r="F1762" i="75"/>
  <c r="J3525" i="75"/>
  <c r="A4065" i="75"/>
  <c r="I3525" i="75"/>
  <c r="F3525" i="75"/>
  <c r="J3524" i="75"/>
  <c r="A4064" i="75"/>
  <c r="I3524" i="75"/>
  <c r="F3524" i="75"/>
  <c r="J3514" i="75"/>
  <c r="I3514" i="75"/>
  <c r="A4054" i="75"/>
  <c r="J3513" i="75"/>
  <c r="A4053" i="75"/>
  <c r="I3513" i="75"/>
  <c r="F2482" i="75"/>
  <c r="A1247" i="75"/>
  <c r="F707" i="75"/>
  <c r="A1280" i="75"/>
  <c r="F740" i="75"/>
  <c r="C1261" i="75"/>
  <c r="D721" i="75"/>
  <c r="A1288" i="75"/>
  <c r="F748" i="75"/>
  <c r="C1244" i="75"/>
  <c r="D704" i="75"/>
  <c r="A1286" i="75"/>
  <c r="F746" i="75"/>
  <c r="B6476" i="75"/>
  <c r="B6467" i="75"/>
  <c r="B6450" i="75"/>
  <c r="B6435" i="75"/>
  <c r="B6443" i="75"/>
  <c r="B6403" i="75"/>
  <c r="B6411" i="75"/>
  <c r="B6376" i="75"/>
  <c r="B6384" i="75"/>
  <c r="B6345" i="75"/>
  <c r="B6353" i="75"/>
  <c r="B6361" i="75"/>
  <c r="B6314" i="75"/>
  <c r="B6322" i="75"/>
  <c r="B6330" i="75"/>
  <c r="B6259" i="75"/>
  <c r="B6267" i="75"/>
  <c r="B6283" i="75"/>
  <c r="B6291" i="75"/>
  <c r="B6240" i="75"/>
  <c r="B6232" i="75"/>
  <c r="B6473" i="75"/>
  <c r="B6464" i="75"/>
  <c r="B6472" i="75"/>
  <c r="B6420" i="75"/>
  <c r="B6440" i="75"/>
  <c r="B6404" i="75"/>
  <c r="B6412" i="75"/>
  <c r="B6373" i="75"/>
  <c r="B6381" i="75"/>
  <c r="B6389" i="75"/>
  <c r="B6350" i="75"/>
  <c r="B6358" i="75"/>
  <c r="B6315" i="75"/>
  <c r="B6323" i="75"/>
  <c r="B6331" i="75"/>
  <c r="B6260" i="75"/>
  <c r="B6268" i="75"/>
  <c r="B6288" i="75"/>
  <c r="B6296" i="75"/>
  <c r="B6223" i="75"/>
  <c r="B6225" i="75"/>
  <c r="B6233" i="75"/>
  <c r="B6479" i="75"/>
  <c r="B6478" i="75"/>
  <c r="B6469" i="75"/>
  <c r="B6421" i="75"/>
  <c r="B6437" i="75"/>
  <c r="B6445" i="75"/>
  <c r="B6409" i="75"/>
  <c r="B6417" i="75"/>
  <c r="B6378" i="75"/>
  <c r="B6386" i="75"/>
  <c r="B6343" i="75"/>
  <c r="B6351" i="75"/>
  <c r="B6359" i="75"/>
  <c r="B6316" i="75"/>
  <c r="B6324" i="75"/>
  <c r="B6253" i="75"/>
  <c r="B6261" i="75"/>
  <c r="B6269" i="75"/>
  <c r="B6289" i="75"/>
  <c r="B6238" i="75"/>
  <c r="B6230" i="75"/>
  <c r="B6480" i="75"/>
  <c r="B6466" i="75"/>
  <c r="B6449" i="75"/>
  <c r="B6438" i="75"/>
  <c r="B6446" i="75"/>
  <c r="B6410" i="75"/>
  <c r="B6418" i="75"/>
  <c r="B6379" i="75"/>
  <c r="B6387" i="75"/>
  <c r="B6344" i="75"/>
  <c r="B6352" i="75"/>
  <c r="B6360" i="75"/>
  <c r="B6301" i="75"/>
  <c r="B6317" i="75"/>
  <c r="B6325" i="75"/>
  <c r="B6254" i="75"/>
  <c r="B6262" i="75"/>
  <c r="B6270" i="75"/>
  <c r="B6290" i="75"/>
  <c r="B6239" i="75"/>
  <c r="B6231" i="75"/>
  <c r="B6481" i="75"/>
  <c r="B6463" i="75"/>
  <c r="B6471" i="75"/>
  <c r="B6419" i="75"/>
  <c r="B6439" i="75"/>
  <c r="B6447" i="75"/>
  <c r="B6407" i="75"/>
  <c r="B6415" i="75"/>
  <c r="B6380" i="75"/>
  <c r="B6388" i="75"/>
  <c r="B6349" i="75"/>
  <c r="B6357" i="75"/>
  <c r="B6298" i="75"/>
  <c r="B6318" i="75"/>
  <c r="B6326" i="75"/>
  <c r="B6255" i="75"/>
  <c r="B6263" i="75"/>
  <c r="B6271" i="75"/>
  <c r="B6287" i="75"/>
  <c r="B6295" i="75"/>
  <c r="B6228" i="75"/>
  <c r="B6236" i="75"/>
  <c r="B6477" i="75"/>
  <c r="B6468" i="75"/>
  <c r="B6451" i="75"/>
  <c r="B6436" i="75"/>
  <c r="B6444" i="75"/>
  <c r="B6408" i="75"/>
  <c r="B6416" i="75"/>
  <c r="B6377" i="75"/>
  <c r="B6385" i="75"/>
  <c r="B6346" i="75"/>
  <c r="B6354" i="75"/>
  <c r="B6299" i="75"/>
  <c r="B6319" i="75"/>
  <c r="B6327" i="75"/>
  <c r="B6256" i="75"/>
  <c r="B6264" i="75"/>
  <c r="B6284" i="75"/>
  <c r="B6292" i="75"/>
  <c r="B6241" i="75"/>
  <c r="B6224" i="75"/>
  <c r="B6229" i="75"/>
  <c r="B6237" i="75"/>
  <c r="B6474" i="75"/>
  <c r="B6465" i="75"/>
  <c r="B6448" i="75"/>
  <c r="B6433" i="75"/>
  <c r="B6441" i="75"/>
  <c r="B6405" i="75"/>
  <c r="B6413" i="75"/>
  <c r="B6374" i="75"/>
  <c r="B6382" i="75"/>
  <c r="B6390" i="75"/>
  <c r="B6347" i="75"/>
  <c r="B6355" i="75"/>
  <c r="B6300" i="75"/>
  <c r="B6320" i="75"/>
  <c r="B6328" i="75"/>
  <c r="B6257" i="75"/>
  <c r="B6265" i="75"/>
  <c r="B6285" i="75"/>
  <c r="B6293" i="75"/>
  <c r="B6226" i="75"/>
  <c r="B6234" i="75"/>
  <c r="B6475" i="75"/>
  <c r="B6470" i="75"/>
  <c r="B6434" i="75"/>
  <c r="B6442" i="75"/>
  <c r="B6406" i="75"/>
  <c r="B6414" i="75"/>
  <c r="B6375" i="75"/>
  <c r="B6383" i="75"/>
  <c r="B6391" i="75"/>
  <c r="B6348" i="75"/>
  <c r="B6356" i="75"/>
  <c r="B6297" i="75"/>
  <c r="B6313" i="75"/>
  <c r="B6321" i="75"/>
  <c r="B6329" i="75"/>
  <c r="B6258" i="75"/>
  <c r="B6266" i="75"/>
  <c r="B6286" i="75"/>
  <c r="B6294" i="75"/>
  <c r="B6227" i="75"/>
  <c r="B6235" i="75"/>
  <c r="B3803" i="75"/>
  <c r="F3263" i="75"/>
  <c r="B3806" i="75"/>
  <c r="F3266" i="75"/>
  <c r="B4520" i="75"/>
  <c r="B3898" i="75"/>
  <c r="B3866" i="75"/>
  <c r="B3887" i="75"/>
  <c r="B4543" i="75"/>
  <c r="B4580" i="75"/>
  <c r="B3807" i="75"/>
  <c r="F3267" i="75"/>
  <c r="B3808" i="75"/>
  <c r="F3268" i="75"/>
  <c r="B4515" i="75"/>
  <c r="B3871" i="75"/>
  <c r="B3870" i="75"/>
  <c r="B3891" i="75"/>
  <c r="B4584" i="75"/>
  <c r="B4516" i="75"/>
  <c r="B3946" i="75"/>
  <c r="B4519" i="75"/>
  <c r="B4529" i="75"/>
  <c r="B3868" i="75"/>
  <c r="F3328" i="75"/>
  <c r="B3855" i="75"/>
  <c r="B3895" i="75"/>
  <c r="B4576" i="75"/>
  <c r="B4522" i="75"/>
  <c r="B3958" i="75"/>
  <c r="B4518" i="75"/>
  <c r="B4561" i="75"/>
  <c r="B3864" i="75"/>
  <c r="F3324" i="75"/>
  <c r="B3859" i="75"/>
  <c r="B3899" i="75"/>
  <c r="B4526" i="75"/>
  <c r="B4554" i="75"/>
  <c r="B3917" i="75"/>
  <c r="B4525" i="75"/>
  <c r="B4553" i="75"/>
  <c r="B3853" i="75"/>
  <c r="B3823" i="75"/>
  <c r="F3283" i="75"/>
  <c r="B3869" i="75"/>
  <c r="B4558" i="75"/>
  <c r="B4546" i="75"/>
  <c r="B3929" i="75"/>
  <c r="B4557" i="75"/>
  <c r="B4545" i="75"/>
  <c r="B3857" i="75"/>
  <c r="B3828" i="75"/>
  <c r="F3288" i="75"/>
  <c r="B3865" i="75"/>
  <c r="B4550" i="75"/>
  <c r="B4583" i="75"/>
  <c r="B3889" i="75"/>
  <c r="B4549" i="75"/>
  <c r="B4582" i="75"/>
  <c r="B3861" i="75"/>
  <c r="B3831" i="75"/>
  <c r="F3291" i="75"/>
  <c r="B3854" i="75"/>
  <c r="B4587" i="75"/>
  <c r="B4575" i="75"/>
  <c r="B3901" i="75"/>
  <c r="B4586" i="75"/>
  <c r="B4574" i="75"/>
  <c r="B3824" i="75"/>
  <c r="F3284" i="75"/>
  <c r="B3836" i="75"/>
  <c r="F3296" i="75"/>
  <c r="B3858" i="75"/>
  <c r="B4579" i="75"/>
  <c r="B3945" i="75"/>
  <c r="B3863" i="75"/>
  <c r="B4578" i="75"/>
  <c r="B4514" i="75"/>
  <c r="B3827" i="75"/>
  <c r="F3287" i="75"/>
  <c r="B3839" i="75"/>
  <c r="F3299" i="75"/>
  <c r="B3862" i="75"/>
  <c r="B3943" i="75"/>
  <c r="B3949" i="75"/>
  <c r="B3829" i="75"/>
  <c r="F3289" i="75"/>
  <c r="B4591" i="75"/>
  <c r="B4517" i="75"/>
  <c r="B3832" i="75"/>
  <c r="F3292" i="75"/>
  <c r="B3954" i="75"/>
  <c r="B3810" i="75"/>
  <c r="F3270" i="75"/>
  <c r="B3947" i="75"/>
  <c r="B3953" i="75"/>
  <c r="B3837" i="75"/>
  <c r="F3297" i="75"/>
  <c r="B4521" i="75"/>
  <c r="B4528" i="75"/>
  <c r="B3835" i="75"/>
  <c r="F3295" i="75"/>
  <c r="B3921" i="75"/>
  <c r="B3805" i="75"/>
  <c r="F3265" i="75"/>
  <c r="B3951" i="75"/>
  <c r="B3957" i="75"/>
  <c r="B3944" i="75"/>
  <c r="B4513" i="75"/>
  <c r="B4531" i="75"/>
  <c r="B3841" i="75"/>
  <c r="F3301" i="75"/>
  <c r="B3893" i="75"/>
  <c r="B3809" i="75"/>
  <c r="F3269" i="75"/>
  <c r="B3955" i="75"/>
  <c r="B3961" i="75"/>
  <c r="B3948" i="75"/>
  <c r="B4524" i="75"/>
  <c r="B4556" i="75"/>
  <c r="B3825" i="75"/>
  <c r="B3856" i="75"/>
  <c r="B3950" i="75"/>
  <c r="B3959" i="75"/>
  <c r="B3916" i="75"/>
  <c r="B3952" i="75"/>
  <c r="B4560" i="75"/>
  <c r="B4548" i="75"/>
  <c r="B3830" i="75"/>
  <c r="F3290" i="75"/>
  <c r="B3860" i="75"/>
  <c r="F3320" i="75"/>
  <c r="B3913" i="75"/>
  <c r="B3914" i="75"/>
  <c r="B3920" i="75"/>
  <c r="B3956" i="75"/>
  <c r="B4552" i="75"/>
  <c r="B4589" i="75"/>
  <c r="B3833" i="75"/>
  <c r="F3293" i="75"/>
  <c r="B3840" i="75"/>
  <c r="F3300" i="75"/>
  <c r="B3925" i="75"/>
  <c r="B3918" i="75"/>
  <c r="B3924" i="75"/>
  <c r="B3960" i="75"/>
  <c r="B4544" i="75"/>
  <c r="B4581" i="75"/>
  <c r="B3838" i="75"/>
  <c r="F3298" i="75"/>
  <c r="B3794" i="75"/>
  <c r="F3254" i="75"/>
  <c r="B3885" i="75"/>
  <c r="B3922" i="75"/>
  <c r="B3928" i="75"/>
  <c r="B3915" i="75"/>
  <c r="B4585" i="75"/>
  <c r="B4573" i="75"/>
  <c r="B3793" i="75"/>
  <c r="F3253" i="75"/>
  <c r="B3796" i="75"/>
  <c r="F3256" i="75"/>
  <c r="B3897" i="75"/>
  <c r="B3926" i="75"/>
  <c r="B3884" i="75"/>
  <c r="B3919" i="75"/>
  <c r="B4577" i="75"/>
  <c r="B4527" i="75"/>
  <c r="B3795" i="75"/>
  <c r="F3255" i="75"/>
  <c r="B3798" i="75"/>
  <c r="F3258" i="75"/>
  <c r="B3867" i="75"/>
  <c r="B3930" i="75"/>
  <c r="B3888" i="75"/>
  <c r="B3923" i="75"/>
  <c r="B4590" i="75"/>
  <c r="B4530" i="75"/>
  <c r="B3797" i="75"/>
  <c r="F3257" i="75"/>
  <c r="B3800" i="75"/>
  <c r="F3260" i="75"/>
  <c r="B3826" i="75"/>
  <c r="F3286" i="75"/>
  <c r="B3886" i="75"/>
  <c r="B3892" i="75"/>
  <c r="B3927" i="75"/>
  <c r="B4523" i="75"/>
  <c r="B4555" i="75"/>
  <c r="B3799" i="75"/>
  <c r="F3259" i="75"/>
  <c r="B3802" i="75"/>
  <c r="F3262" i="75"/>
  <c r="B3834" i="75"/>
  <c r="F3294" i="75"/>
  <c r="B3890" i="75"/>
  <c r="B3896" i="75"/>
  <c r="B3931" i="75"/>
  <c r="B4559" i="75"/>
  <c r="B4547" i="75"/>
  <c r="B3801" i="75"/>
  <c r="F3261" i="75"/>
  <c r="B3804" i="75"/>
  <c r="F3264" i="75"/>
  <c r="B3811" i="75"/>
  <c r="F3271" i="75"/>
  <c r="B3894" i="75"/>
  <c r="B3900" i="75"/>
  <c r="B3883" i="75"/>
  <c r="B4551" i="75"/>
  <c r="B4588" i="75"/>
  <c r="C970" i="75"/>
  <c r="D430" i="75"/>
  <c r="F430" i="75"/>
  <c r="C965" i="75"/>
  <c r="D425" i="75"/>
  <c r="F425" i="75"/>
  <c r="C1774" i="75"/>
  <c r="D1234" i="75"/>
  <c r="F1234" i="75"/>
  <c r="C966" i="75"/>
  <c r="D426" i="75"/>
  <c r="F426" i="75"/>
  <c r="C1002" i="75"/>
  <c r="D462" i="75"/>
  <c r="F462" i="75"/>
  <c r="C963" i="75"/>
  <c r="D423" i="75"/>
  <c r="F423" i="75"/>
  <c r="C998" i="75"/>
  <c r="D458" i="75"/>
  <c r="F458" i="75"/>
  <c r="C992" i="75"/>
  <c r="D452" i="75"/>
  <c r="C967" i="75"/>
  <c r="D427" i="75"/>
  <c r="F427" i="75"/>
  <c r="C730" i="75"/>
  <c r="D190" i="75"/>
  <c r="F190" i="75"/>
  <c r="C731" i="75"/>
  <c r="D191" i="75"/>
  <c r="F191" i="75"/>
  <c r="C729" i="75"/>
  <c r="D189" i="75"/>
  <c r="F189" i="75"/>
  <c r="C725" i="75"/>
  <c r="D185" i="75"/>
  <c r="F185" i="75"/>
  <c r="C754" i="75"/>
  <c r="D214" i="75"/>
  <c r="F214" i="75"/>
  <c r="C1987" i="75"/>
  <c r="D1447" i="75"/>
  <c r="F1447" i="75"/>
  <c r="C2770" i="75"/>
  <c r="D2230" i="75"/>
  <c r="F2230" i="75"/>
  <c r="C2255" i="75"/>
  <c r="D1715" i="75"/>
  <c r="F1715" i="75"/>
  <c r="C3006" i="75"/>
  <c r="D2466" i="75"/>
  <c r="F2466" i="75"/>
  <c r="C1778" i="75"/>
  <c r="D1238" i="75"/>
  <c r="F1238" i="75"/>
  <c r="C1746" i="75"/>
  <c r="D1206" i="75"/>
  <c r="F1206" i="75"/>
  <c r="C3245" i="75"/>
  <c r="D2705" i="75"/>
  <c r="F2705" i="75"/>
  <c r="C1750" i="75"/>
  <c r="D1210" i="75"/>
  <c r="F1210" i="75"/>
  <c r="C1983" i="75"/>
  <c r="D1443" i="75"/>
  <c r="F1443" i="75"/>
  <c r="C3012" i="75"/>
  <c r="D2472" i="75"/>
  <c r="F2472" i="75"/>
  <c r="C2734" i="75"/>
  <c r="D2194" i="75"/>
  <c r="F2194" i="75"/>
  <c r="C1989" i="75"/>
  <c r="D1449" i="75"/>
  <c r="F1449" i="75"/>
  <c r="C2765" i="75"/>
  <c r="D2225" i="75"/>
  <c r="F2225" i="75"/>
  <c r="C3008" i="75"/>
  <c r="D2468" i="75"/>
  <c r="F2468" i="75"/>
  <c r="C3302" i="75"/>
  <c r="D2762" i="75"/>
  <c r="F2762" i="75"/>
  <c r="C3275" i="75"/>
  <c r="D2735" i="75"/>
  <c r="F2735" i="75"/>
  <c r="C3515" i="75"/>
  <c r="D2975" i="75"/>
  <c r="F2975" i="75"/>
  <c r="C2495" i="75"/>
  <c r="D1955" i="75"/>
  <c r="F1955" i="75"/>
  <c r="C2798" i="75"/>
  <c r="D2258" i="75"/>
  <c r="F2258" i="75"/>
  <c r="C3004" i="75"/>
  <c r="D2464" i="75"/>
  <c r="F2464" i="75"/>
  <c r="C2292" i="75"/>
  <c r="D1752" i="75"/>
  <c r="F1752" i="75"/>
  <c r="C2767" i="75"/>
  <c r="D2227" i="75"/>
  <c r="F2227" i="75"/>
  <c r="C1239" i="75"/>
  <c r="D699" i="75"/>
  <c r="F699" i="75"/>
  <c r="C3519" i="75"/>
  <c r="D2979" i="75"/>
  <c r="F2979" i="75"/>
  <c r="C2259" i="75"/>
  <c r="D1719" i="75"/>
  <c r="F1719" i="75"/>
  <c r="C2769" i="75"/>
  <c r="D2229" i="75"/>
  <c r="F2229" i="75"/>
  <c r="C2500" i="75"/>
  <c r="D1960" i="75"/>
  <c r="F1960" i="75"/>
  <c r="C2257" i="75"/>
  <c r="D1717" i="75"/>
  <c r="F1717" i="75"/>
  <c r="C2794" i="75"/>
  <c r="D2254" i="75"/>
  <c r="F2254" i="75"/>
  <c r="C2282" i="75"/>
  <c r="D1742" i="75"/>
  <c r="F1742" i="75"/>
  <c r="C2261" i="75"/>
  <c r="D1721" i="75"/>
  <c r="F1721" i="75"/>
  <c r="C2732" i="75"/>
  <c r="D2192" i="75"/>
  <c r="F2192" i="75"/>
  <c r="C3312" i="75"/>
  <c r="D2772" i="75"/>
  <c r="F2772" i="75"/>
  <c r="C2528" i="75"/>
  <c r="D1988" i="75"/>
  <c r="F1988" i="75"/>
  <c r="C2522" i="75"/>
  <c r="D1982" i="75"/>
  <c r="F1982" i="75"/>
  <c r="C1268" i="75"/>
  <c r="D728" i="75"/>
  <c r="F728" i="75"/>
  <c r="C1272" i="75"/>
  <c r="D732" i="75"/>
  <c r="F732" i="75"/>
  <c r="C1479" i="75"/>
  <c r="D939" i="75"/>
  <c r="F939" i="75"/>
  <c r="C1480" i="75"/>
  <c r="D940" i="75"/>
  <c r="F940" i="75"/>
  <c r="C3032" i="75"/>
  <c r="D2492" i="75"/>
  <c r="F2492" i="75"/>
  <c r="C1508" i="75"/>
  <c r="D968" i="75"/>
  <c r="F968" i="75"/>
  <c r="C971" i="75"/>
  <c r="D431" i="75"/>
  <c r="F431" i="75"/>
  <c r="C994" i="75"/>
  <c r="D454" i="75"/>
  <c r="F454" i="75"/>
  <c r="C1986" i="75"/>
  <c r="D1446" i="75"/>
  <c r="F1446" i="75"/>
  <c r="C1772" i="75"/>
  <c r="D1232" i="75"/>
  <c r="F1232" i="75"/>
  <c r="C3251" i="75"/>
  <c r="D2711" i="75"/>
  <c r="F2711" i="75"/>
  <c r="C3005" i="75"/>
  <c r="D2465" i="75"/>
  <c r="F2465" i="75"/>
  <c r="C3011" i="75"/>
  <c r="D2471" i="75"/>
  <c r="F2471" i="75"/>
  <c r="C3042" i="75"/>
  <c r="D2502" i="75"/>
  <c r="F2502" i="75"/>
  <c r="C3038" i="75"/>
  <c r="D2498" i="75"/>
  <c r="F2498" i="75"/>
  <c r="C3308" i="75"/>
  <c r="D2768" i="75"/>
  <c r="F2768" i="75"/>
  <c r="C2802" i="75"/>
  <c r="D2262" i="75"/>
  <c r="F2262" i="75"/>
  <c r="C3521" i="75"/>
  <c r="D2981" i="75"/>
  <c r="F2981" i="75"/>
  <c r="C1747" i="75"/>
  <c r="D1207" i="75"/>
  <c r="F1207" i="75"/>
  <c r="C3516" i="75"/>
  <c r="D2976" i="75"/>
  <c r="F2976" i="75"/>
  <c r="C3246" i="75"/>
  <c r="D2706" i="75"/>
  <c r="F2706" i="75"/>
  <c r="C3249" i="75"/>
  <c r="D2709" i="75"/>
  <c r="F2709" i="75"/>
  <c r="C3243" i="75"/>
  <c r="D2703" i="75"/>
  <c r="F2703" i="75"/>
  <c r="C2496" i="75"/>
  <c r="D1956" i="75"/>
  <c r="F1956" i="75"/>
  <c r="C2253" i="75"/>
  <c r="D1713" i="75"/>
  <c r="F1713" i="75"/>
  <c r="C2501" i="75"/>
  <c r="D1961" i="75"/>
  <c r="F1961" i="75"/>
  <c r="C1264" i="75"/>
  <c r="D724" i="75"/>
  <c r="F724" i="75"/>
  <c r="C2014" i="75"/>
  <c r="D1474" i="75"/>
  <c r="F1474" i="75"/>
  <c r="C2738" i="75"/>
  <c r="D2198" i="75"/>
  <c r="F2198" i="75"/>
  <c r="C2742" i="75"/>
  <c r="D2202" i="75"/>
  <c r="F2202" i="75"/>
  <c r="C3277" i="75"/>
  <c r="D2737" i="75"/>
  <c r="F2737" i="75"/>
  <c r="C3514" i="75"/>
  <c r="D2974" i="75"/>
  <c r="F2974" i="75"/>
  <c r="C3522" i="75"/>
  <c r="D2982" i="75"/>
  <c r="F2982" i="75"/>
  <c r="C2493" i="75"/>
  <c r="D1953" i="75"/>
  <c r="F1953" i="75"/>
  <c r="C2288" i="75"/>
  <c r="D1748" i="75"/>
  <c r="F1748" i="75"/>
  <c r="C2497" i="75"/>
  <c r="D1957" i="75"/>
  <c r="F1957" i="75"/>
  <c r="C2524" i="75"/>
  <c r="D1984" i="75"/>
  <c r="F1984" i="75"/>
  <c r="C1236" i="75"/>
  <c r="D696" i="75"/>
  <c r="F696" i="75"/>
  <c r="C1504" i="75"/>
  <c r="D964" i="75"/>
  <c r="F964" i="75"/>
  <c r="C1481" i="75"/>
  <c r="D941" i="75"/>
  <c r="F941" i="75"/>
  <c r="C3517" i="75"/>
  <c r="D2977" i="75"/>
  <c r="F2977" i="75"/>
  <c r="C3304" i="75"/>
  <c r="D2764" i="75"/>
  <c r="F2764" i="75"/>
  <c r="C2499" i="75"/>
  <c r="D1959" i="75"/>
  <c r="F1959" i="75"/>
  <c r="C2260" i="75"/>
  <c r="D1720" i="75"/>
  <c r="F1720" i="75"/>
  <c r="C2284" i="75"/>
  <c r="D1744" i="75"/>
  <c r="F1744" i="75"/>
  <c r="C969" i="75"/>
  <c r="D429" i="75"/>
  <c r="F429" i="75"/>
  <c r="C726" i="75"/>
  <c r="D186" i="75"/>
  <c r="F186" i="75"/>
  <c r="C762" i="75"/>
  <c r="D222" i="75"/>
  <c r="F222" i="75"/>
  <c r="C723" i="75"/>
  <c r="D183" i="75"/>
  <c r="F183" i="75"/>
  <c r="C758" i="75"/>
  <c r="D218" i="75"/>
  <c r="F218" i="75"/>
  <c r="C752" i="75"/>
  <c r="D212" i="75"/>
  <c r="C727" i="75"/>
  <c r="D187" i="75"/>
  <c r="F187" i="75"/>
  <c r="C3250" i="75"/>
  <c r="D2710" i="75"/>
  <c r="F2710" i="75"/>
  <c r="C2018" i="75"/>
  <c r="D1478" i="75"/>
  <c r="F1478" i="75"/>
  <c r="C3007" i="75"/>
  <c r="D2467" i="75"/>
  <c r="F2467" i="75"/>
  <c r="C3009" i="75"/>
  <c r="D2469" i="75"/>
  <c r="F2469" i="75"/>
  <c r="C1991" i="75"/>
  <c r="D1451" i="75"/>
  <c r="F1451" i="75"/>
  <c r="C3003" i="75"/>
  <c r="D2463" i="75"/>
  <c r="F2463" i="75"/>
  <c r="C3248" i="75"/>
  <c r="D2708" i="75"/>
  <c r="F2708" i="75"/>
  <c r="C1743" i="75"/>
  <c r="D1203" i="75"/>
  <c r="F1203" i="75"/>
  <c r="C3280" i="75"/>
  <c r="D2740" i="75"/>
  <c r="F2740" i="75"/>
  <c r="C2792" i="75"/>
  <c r="D2252" i="75"/>
  <c r="F2252" i="75"/>
  <c r="C1782" i="75"/>
  <c r="D1242" i="75"/>
  <c r="F1242" i="75"/>
  <c r="C3242" i="75"/>
  <c r="D2702" i="75"/>
  <c r="F2702" i="75"/>
  <c r="C1990" i="75"/>
  <c r="D1450" i="75"/>
  <c r="F1450" i="75"/>
  <c r="C3276" i="75"/>
  <c r="D2736" i="75"/>
  <c r="F2736" i="75"/>
  <c r="C3281" i="75"/>
  <c r="D2741" i="75"/>
  <c r="F2741" i="75"/>
  <c r="C1237" i="75"/>
  <c r="D697" i="75"/>
  <c r="F697" i="75"/>
  <c r="C1235" i="75"/>
  <c r="D695" i="75"/>
  <c r="F695" i="75"/>
  <c r="C3518" i="75"/>
  <c r="D2978" i="75"/>
  <c r="F2978" i="75"/>
  <c r="C3520" i="75"/>
  <c r="D2980" i="75"/>
  <c r="F2980" i="75"/>
  <c r="C3034" i="75"/>
  <c r="D2494" i="75"/>
  <c r="F2494" i="75"/>
  <c r="C2763" i="75"/>
  <c r="D2223" i="75"/>
  <c r="F2223" i="75"/>
  <c r="C1240" i="75"/>
  <c r="D700" i="75"/>
  <c r="F700" i="75"/>
  <c r="C1477" i="75"/>
  <c r="D937" i="75"/>
  <c r="F937" i="75"/>
  <c r="C1475" i="75"/>
  <c r="D935" i="75"/>
  <c r="F935" i="75"/>
  <c r="C3247" i="75"/>
  <c r="D2707" i="75"/>
  <c r="F2707" i="75"/>
  <c r="C2532" i="75"/>
  <c r="D1992" i="75"/>
  <c r="F1992" i="75"/>
  <c r="C1985" i="75"/>
  <c r="D1445" i="75"/>
  <c r="F1445" i="75"/>
  <c r="C2012" i="75"/>
  <c r="D1472" i="75"/>
  <c r="F1472" i="75"/>
  <c r="C3279" i="75"/>
  <c r="D2739" i="75"/>
  <c r="F2739" i="75"/>
  <c r="C3002" i="75"/>
  <c r="D2462" i="75"/>
  <c r="F2462" i="75"/>
  <c r="C3273" i="75"/>
  <c r="D2733" i="75"/>
  <c r="F2733" i="75"/>
  <c r="C3512" i="75"/>
  <c r="D2972" i="75"/>
  <c r="F2972" i="75"/>
  <c r="C1751" i="75"/>
  <c r="D1211" i="75"/>
  <c r="F1211" i="75"/>
  <c r="C1745" i="75"/>
  <c r="D1205" i="75"/>
  <c r="F1205" i="75"/>
  <c r="C3244" i="75"/>
  <c r="D2704" i="75"/>
  <c r="F2704" i="75"/>
  <c r="C1749" i="75"/>
  <c r="D1209" i="75"/>
  <c r="F1209" i="75"/>
  <c r="C3513" i="75"/>
  <c r="D2973" i="75"/>
  <c r="F2973" i="75"/>
  <c r="C2256" i="75"/>
  <c r="D1716" i="75"/>
  <c r="F1716" i="75"/>
  <c r="C1262" i="75"/>
  <c r="D722" i="75"/>
  <c r="F722" i="75"/>
  <c r="C1233" i="75"/>
  <c r="D693" i="75"/>
  <c r="F693" i="75"/>
  <c r="C2766" i="75"/>
  <c r="D2226" i="75"/>
  <c r="F2226" i="75"/>
  <c r="C2022" i="75"/>
  <c r="D1482" i="75"/>
  <c r="F1482" i="75"/>
  <c r="C2771" i="75"/>
  <c r="D2231" i="75"/>
  <c r="F2231" i="75"/>
  <c r="C3010" i="75"/>
  <c r="D2470" i="75"/>
  <c r="F2470" i="75"/>
  <c r="C1241" i="75"/>
  <c r="D701" i="75"/>
  <c r="F701" i="75"/>
  <c r="C1502" i="75"/>
  <c r="D962" i="75"/>
  <c r="F962" i="75"/>
  <c r="C1473" i="75"/>
  <c r="D933" i="75"/>
  <c r="F933" i="75"/>
  <c r="C1512" i="75"/>
  <c r="D972" i="75"/>
  <c r="F972" i="75"/>
  <c r="C3252" i="75"/>
  <c r="D2712" i="75"/>
  <c r="F2712" i="75"/>
  <c r="C1476" i="75"/>
  <c r="D936" i="75"/>
  <c r="F936" i="75"/>
  <c r="A7061" i="75"/>
  <c r="A7030" i="75"/>
  <c r="J7030" i="75" s="1"/>
  <c r="I6490" i="75"/>
  <c r="A7358" i="75"/>
  <c r="A7387" i="75"/>
  <c r="A7391" i="75"/>
  <c r="A7414" i="75"/>
  <c r="A7212" i="75"/>
  <c r="A7116" i="75"/>
  <c r="A7045" i="75"/>
  <c r="J7045" i="75" s="1"/>
  <c r="I6505" i="75"/>
  <c r="A7392" i="75"/>
  <c r="A7150" i="75"/>
  <c r="A7081" i="75"/>
  <c r="A7203" i="75"/>
  <c r="A7143" i="75"/>
  <c r="A7205" i="75"/>
  <c r="A7120" i="75"/>
  <c r="A7114" i="75"/>
  <c r="A7149" i="75"/>
  <c r="A7145" i="75"/>
  <c r="A7025" i="75"/>
  <c r="J7025" i="75" s="1"/>
  <c r="I6485" i="75"/>
  <c r="A7033" i="75"/>
  <c r="J7033" i="75" s="1"/>
  <c r="I6493" i="75"/>
  <c r="A7057" i="75"/>
  <c r="A7476" i="75"/>
  <c r="A7028" i="75"/>
  <c r="J7028" i="75" s="1"/>
  <c r="I6488" i="75"/>
  <c r="A7027" i="75"/>
  <c r="J7027" i="75" s="1"/>
  <c r="I6487" i="75"/>
  <c r="A7104" i="75"/>
  <c r="A7112" i="75"/>
  <c r="A7210" i="75"/>
  <c r="A7074" i="75"/>
  <c r="A7096" i="75"/>
  <c r="A7060" i="75"/>
  <c r="A7417" i="75"/>
  <c r="A7241" i="75"/>
  <c r="A7077" i="75"/>
  <c r="A7092" i="75"/>
  <c r="A7415" i="75"/>
  <c r="A7178" i="75"/>
  <c r="A7474" i="75"/>
  <c r="A7058" i="75"/>
  <c r="A7118" i="75"/>
  <c r="A7445" i="75"/>
  <c r="A7090" i="75"/>
  <c r="A7447" i="75"/>
  <c r="A7354" i="75"/>
  <c r="A7242" i="75"/>
  <c r="A7211" i="75"/>
  <c r="A7048" i="75"/>
  <c r="J7048" i="75" s="1"/>
  <c r="I6508" i="75"/>
  <c r="A7080" i="75"/>
  <c r="A7181" i="75"/>
  <c r="A7182" i="75"/>
  <c r="A7151" i="75"/>
  <c r="A7029" i="75"/>
  <c r="J7029" i="75" s="1"/>
  <c r="I6489" i="75"/>
  <c r="A7179" i="75"/>
  <c r="A7361" i="75"/>
  <c r="A7413" i="75"/>
  <c r="A7042" i="75"/>
  <c r="J7042" i="75" s="1"/>
  <c r="I6502" i="75"/>
  <c r="A7088" i="75"/>
  <c r="A7204" i="75"/>
  <c r="A7094" i="75"/>
  <c r="A7173" i="75"/>
  <c r="A7024" i="75"/>
  <c r="J7024" i="75" s="1"/>
  <c r="I6484" i="75"/>
  <c r="A7420" i="75"/>
  <c r="A7324" i="75"/>
  <c r="A7416" i="75"/>
  <c r="A7355" i="75"/>
  <c r="A7026" i="75"/>
  <c r="J7026" i="75" s="1"/>
  <c r="I6486" i="75"/>
  <c r="A7328" i="75"/>
  <c r="A7386" i="75"/>
  <c r="A7049" i="75"/>
  <c r="J7049" i="75" s="1"/>
  <c r="I6509" i="75"/>
  <c r="A7038" i="75"/>
  <c r="J7038" i="75" s="1"/>
  <c r="I6498" i="75"/>
  <c r="A7073" i="75"/>
  <c r="A7079" i="75"/>
  <c r="A7041" i="75"/>
  <c r="J7041" i="75" s="1"/>
  <c r="I6501" i="75"/>
  <c r="A7072" i="75"/>
  <c r="A7113" i="75"/>
  <c r="A7234" i="75"/>
  <c r="A7068" i="75"/>
  <c r="A7418" i="75"/>
  <c r="A7037" i="75"/>
  <c r="J7037" i="75" s="1"/>
  <c r="I6497" i="75"/>
  <c r="A7176" i="75"/>
  <c r="A7353" i="75"/>
  <c r="A7152" i="75"/>
  <c r="A7327" i="75"/>
  <c r="A7046" i="75"/>
  <c r="J7046" i="75" s="1"/>
  <c r="I6506" i="75"/>
  <c r="A7059" i="75"/>
  <c r="A7083" i="75"/>
  <c r="A7044" i="75"/>
  <c r="J7044" i="75" s="1"/>
  <c r="I6504" i="75"/>
  <c r="A7052" i="75"/>
  <c r="A7055" i="75"/>
  <c r="A7448" i="75"/>
  <c r="A7442" i="75"/>
  <c r="A7047" i="75"/>
  <c r="J7047" i="75" s="1"/>
  <c r="I6507" i="75"/>
  <c r="A7172" i="75"/>
  <c r="A7331" i="75"/>
  <c r="A7421" i="75"/>
  <c r="A7075" i="75"/>
  <c r="A7478" i="75"/>
  <c r="A7362" i="75"/>
  <c r="A7089" i="75"/>
  <c r="A7034" i="75"/>
  <c r="J7034" i="75" s="1"/>
  <c r="I6494" i="75"/>
  <c r="A7147" i="75"/>
  <c r="A7043" i="75"/>
  <c r="J7043" i="75" s="1"/>
  <c r="I6503" i="75"/>
  <c r="A7385" i="75"/>
  <c r="A7480" i="75"/>
  <c r="A7148" i="75"/>
  <c r="A7098" i="75"/>
  <c r="A7122" i="75"/>
  <c r="A7443" i="75"/>
  <c r="A7084" i="75"/>
  <c r="A7383" i="75"/>
  <c r="A7051" i="75"/>
  <c r="J7051" i="75" s="1"/>
  <c r="I6511" i="75"/>
  <c r="A7078" i="75"/>
  <c r="A7066" i="75"/>
  <c r="A7240" i="75"/>
  <c r="A7050" i="75"/>
  <c r="J7050" i="75" s="1"/>
  <c r="I6510" i="75"/>
  <c r="A7142" i="75"/>
  <c r="A7117" i="75"/>
  <c r="A7325" i="75"/>
  <c r="A7070" i="75"/>
  <c r="A7236" i="75"/>
  <c r="A7067" i="75"/>
  <c r="A7053" i="75"/>
  <c r="A7444" i="75"/>
  <c r="A7071" i="75"/>
  <c r="A7330" i="75"/>
  <c r="A7329" i="75"/>
  <c r="A7121" i="75"/>
  <c r="A7064" i="75"/>
  <c r="A7054" i="75"/>
  <c r="A7450" i="75"/>
  <c r="A7384" i="75"/>
  <c r="A7389" i="75"/>
  <c r="A7419" i="75"/>
  <c r="A7100" i="75"/>
  <c r="A7390" i="75"/>
  <c r="A7144" i="75"/>
  <c r="A7022" i="75"/>
  <c r="J7022" i="75" s="1"/>
  <c r="I6482" i="75"/>
  <c r="A7332" i="75"/>
  <c r="A7412" i="75"/>
  <c r="A7322" i="75"/>
  <c r="A7356" i="75"/>
  <c r="A7062" i="75"/>
  <c r="A7175" i="75"/>
  <c r="A7209" i="75"/>
  <c r="A7087" i="75"/>
  <c r="A7032" i="75"/>
  <c r="J7032" i="75" s="1"/>
  <c r="I6492" i="75"/>
  <c r="A7106" i="75"/>
  <c r="A7102" i="75"/>
  <c r="A7082" i="75"/>
  <c r="A7085" i="75"/>
  <c r="A7086" i="75"/>
  <c r="A7382" i="75"/>
  <c r="A7069" i="75"/>
  <c r="A7208" i="75"/>
  <c r="A7352" i="75"/>
  <c r="A7036" i="75"/>
  <c r="J7036" i="75" s="1"/>
  <c r="I6496" i="75"/>
  <c r="A7039" i="75"/>
  <c r="J7039" i="75" s="1"/>
  <c r="I6499" i="75"/>
  <c r="A7177" i="75"/>
  <c r="A7076" i="75"/>
  <c r="A7449" i="75"/>
  <c r="A7359" i="75"/>
  <c r="A7023" i="75"/>
  <c r="J7023" i="75" s="1"/>
  <c r="I6483" i="75"/>
  <c r="A7206" i="75"/>
  <c r="A7238" i="75"/>
  <c r="A7056" i="75"/>
  <c r="A7119" i="75"/>
  <c r="A7202" i="75"/>
  <c r="A7040" i="75"/>
  <c r="J7040" i="75" s="1"/>
  <c r="I6500" i="75"/>
  <c r="A7063" i="75"/>
  <c r="A7065" i="75"/>
  <c r="A7035" i="75"/>
  <c r="J7035" i="75" s="1"/>
  <c r="I6495" i="75"/>
  <c r="A7091" i="75"/>
  <c r="A7174" i="75"/>
  <c r="A7326" i="75"/>
  <c r="A7031" i="75"/>
  <c r="J7031" i="75" s="1"/>
  <c r="I6491" i="75"/>
  <c r="A7422" i="75"/>
  <c r="A7207" i="75"/>
  <c r="A7446" i="75"/>
  <c r="A7108" i="75"/>
  <c r="A7146" i="75"/>
  <c r="A7180" i="75"/>
  <c r="A7115" i="75"/>
  <c r="A7482" i="75"/>
  <c r="A7323" i="75"/>
  <c r="A7357" i="75"/>
  <c r="A7388" i="75"/>
  <c r="A7360" i="75"/>
  <c r="A7452" i="75"/>
  <c r="A7451" i="75"/>
  <c r="C504" i="68"/>
  <c r="C504" i="75" s="1"/>
  <c r="C264" i="68"/>
  <c r="A465" i="68"/>
  <c r="A465" i="75" s="1"/>
  <c r="A225" i="68"/>
  <c r="A225" i="75" s="1"/>
  <c r="A467" i="68"/>
  <c r="A467" i="75" s="1"/>
  <c r="A227" i="68"/>
  <c r="A227" i="75" s="1"/>
  <c r="A461" i="68"/>
  <c r="A461" i="75" s="1"/>
  <c r="A1001" i="75" s="1"/>
  <c r="A1541" i="75" s="1"/>
  <c r="A2081" i="75" s="1"/>
  <c r="A2621" i="75" s="1"/>
  <c r="A3161" i="75" s="1"/>
  <c r="A3701" i="75" s="1"/>
  <c r="A4241" i="75" s="1"/>
  <c r="A4781" i="75" s="1"/>
  <c r="A5321" i="75" s="1"/>
  <c r="A5861" i="75" s="1"/>
  <c r="A6401" i="75" s="1"/>
  <c r="A6941" i="75" s="1"/>
  <c r="A7481" i="75" s="1"/>
  <c r="A221" i="68"/>
  <c r="A221" i="75" s="1"/>
  <c r="A761" i="75" s="1"/>
  <c r="A1301" i="75" s="1"/>
  <c r="A1841" i="75" s="1"/>
  <c r="A2381" i="75" s="1"/>
  <c r="A2921" i="75" s="1"/>
  <c r="A3461" i="75" s="1"/>
  <c r="A4001" i="75" s="1"/>
  <c r="A4541" i="75" s="1"/>
  <c r="A5081" i="75" s="1"/>
  <c r="A5621" i="75" s="1"/>
  <c r="A6161" i="75" s="1"/>
  <c r="A6701" i="75" s="1"/>
  <c r="A500" i="68"/>
  <c r="A500" i="75" s="1"/>
  <c r="A260" i="68"/>
  <c r="C461" i="68"/>
  <c r="C461" i="75" s="1"/>
  <c r="C221" i="68"/>
  <c r="C221" i="75" s="1"/>
  <c r="A477" i="68"/>
  <c r="A477" i="75" s="1"/>
  <c r="A237" i="68"/>
  <c r="A237" i="75" s="1"/>
  <c r="A506" i="68"/>
  <c r="A506" i="75" s="1"/>
  <c r="A266" i="68"/>
  <c r="C455" i="68"/>
  <c r="C455" i="75" s="1"/>
  <c r="C215" i="68"/>
  <c r="C215" i="75" s="1"/>
  <c r="C471" i="68"/>
  <c r="C471" i="75" s="1"/>
  <c r="C231" i="68"/>
  <c r="C231" i="75" s="1"/>
  <c r="C463" i="68"/>
  <c r="C463" i="75" s="1"/>
  <c r="C223" i="68"/>
  <c r="C223" i="75" s="1"/>
  <c r="A494" i="68"/>
  <c r="A494" i="75" s="1"/>
  <c r="A254" i="68"/>
  <c r="C467" i="68"/>
  <c r="C467" i="75" s="1"/>
  <c r="C227" i="68"/>
  <c r="C227" i="75" s="1"/>
  <c r="A481" i="68"/>
  <c r="A481" i="75" s="1"/>
  <c r="A241" i="68"/>
  <c r="A241" i="75" s="1"/>
  <c r="A463" i="68"/>
  <c r="A463" i="75" s="1"/>
  <c r="A223" i="68"/>
  <c r="A223" i="75" s="1"/>
  <c r="C484" i="68"/>
  <c r="C484" i="75" s="1"/>
  <c r="C244" i="68"/>
  <c r="C477" i="68"/>
  <c r="C477" i="75" s="1"/>
  <c r="C237" i="68"/>
  <c r="C237" i="75" s="1"/>
  <c r="A459" i="68"/>
  <c r="A459" i="75" s="1"/>
  <c r="A999" i="75" s="1"/>
  <c r="A1539" i="75" s="1"/>
  <c r="A2079" i="75" s="1"/>
  <c r="A2619" i="75" s="1"/>
  <c r="A3159" i="75" s="1"/>
  <c r="A3699" i="75" s="1"/>
  <c r="A4239" i="75" s="1"/>
  <c r="A4779" i="75" s="1"/>
  <c r="A5319" i="75" s="1"/>
  <c r="A5859" i="75" s="1"/>
  <c r="A6399" i="75" s="1"/>
  <c r="A6939" i="75" s="1"/>
  <c r="A7479" i="75" s="1"/>
  <c r="A219" i="68"/>
  <c r="A219" i="75" s="1"/>
  <c r="A759" i="75" s="1"/>
  <c r="A1299" i="75" s="1"/>
  <c r="A1839" i="75" s="1"/>
  <c r="A2379" i="75" s="1"/>
  <c r="A2919" i="75" s="1"/>
  <c r="A3459" i="75" s="1"/>
  <c r="A3999" i="75" s="1"/>
  <c r="A4539" i="75" s="1"/>
  <c r="A5079" i="75" s="1"/>
  <c r="A5619" i="75" s="1"/>
  <c r="A6159" i="75" s="1"/>
  <c r="A6699" i="75" s="1"/>
  <c r="A7239" i="75" s="1"/>
  <c r="C460" i="68"/>
  <c r="C460" i="75" s="1"/>
  <c r="C220" i="68"/>
  <c r="C220" i="75" s="1"/>
  <c r="A484" i="68"/>
  <c r="A484" i="75" s="1"/>
  <c r="A1024" i="75" s="1"/>
  <c r="A1564" i="75" s="1"/>
  <c r="A2104" i="75" s="1"/>
  <c r="A2644" i="75" s="1"/>
  <c r="A3184" i="75" s="1"/>
  <c r="A3724" i="75" s="1"/>
  <c r="A4264" i="75" s="1"/>
  <c r="A4804" i="75" s="1"/>
  <c r="A5344" i="75" s="1"/>
  <c r="A5884" i="75" s="1"/>
  <c r="A6424" i="75" s="1"/>
  <c r="A6964" i="75" s="1"/>
  <c r="A7504" i="75" s="1"/>
  <c r="A244" i="68"/>
  <c r="A475" i="68"/>
  <c r="A475" i="75" s="1"/>
  <c r="A235" i="68"/>
  <c r="A235" i="75" s="1"/>
  <c r="A504" i="68"/>
  <c r="A504" i="75" s="1"/>
  <c r="A264" i="68"/>
  <c r="C456" i="68"/>
  <c r="C456" i="75" s="1"/>
  <c r="C216" i="68"/>
  <c r="C216" i="75" s="1"/>
  <c r="C500" i="68"/>
  <c r="C500" i="75" s="1"/>
  <c r="C260" i="68"/>
  <c r="A473" i="68"/>
  <c r="A473" i="75" s="1"/>
  <c r="A233" i="68"/>
  <c r="A233" i="75" s="1"/>
  <c r="A469" i="68"/>
  <c r="A469" i="75" s="1"/>
  <c r="A229" i="68"/>
  <c r="A229" i="75" s="1"/>
  <c r="A471" i="68"/>
  <c r="A471" i="75" s="1"/>
  <c r="A231" i="68"/>
  <c r="A231" i="75" s="1"/>
  <c r="C481" i="68"/>
  <c r="C481" i="75" s="1"/>
  <c r="C241" i="68"/>
  <c r="C241" i="75" s="1"/>
  <c r="A508" i="68"/>
  <c r="A508" i="75" s="1"/>
  <c r="A268" i="68"/>
  <c r="A502" i="68"/>
  <c r="A502" i="75" s="1"/>
  <c r="A262" i="68"/>
  <c r="C464" i="68"/>
  <c r="C464" i="75" s="1"/>
  <c r="C224" i="68"/>
  <c r="C224" i="75" s="1"/>
  <c r="A498" i="68"/>
  <c r="A498" i="75" s="1"/>
  <c r="A258" i="68"/>
  <c r="A492" i="68"/>
  <c r="A492" i="75" s="1"/>
  <c r="A1032" i="75" s="1"/>
  <c r="A1572" i="75" s="1"/>
  <c r="A2112" i="75" s="1"/>
  <c r="A2652" i="75" s="1"/>
  <c r="A3192" i="75" s="1"/>
  <c r="A3732" i="75" s="1"/>
  <c r="A4272" i="75" s="1"/>
  <c r="A4812" i="75" s="1"/>
  <c r="A5352" i="75" s="1"/>
  <c r="A5892" i="75" s="1"/>
  <c r="A6432" i="75" s="1"/>
  <c r="A6972" i="75" s="1"/>
  <c r="A7512" i="75" s="1"/>
  <c r="A252" i="68"/>
  <c r="C496" i="68"/>
  <c r="C496" i="75" s="1"/>
  <c r="C256" i="68"/>
  <c r="C475" i="68"/>
  <c r="C475" i="75" s="1"/>
  <c r="C235" i="68"/>
  <c r="C235" i="75" s="1"/>
  <c r="A455" i="68"/>
  <c r="A455" i="75" s="1"/>
  <c r="A995" i="75" s="1"/>
  <c r="A1535" i="75" s="1"/>
  <c r="A2075" i="75" s="1"/>
  <c r="A2615" i="75" s="1"/>
  <c r="A3155" i="75" s="1"/>
  <c r="A3695" i="75" s="1"/>
  <c r="A4235" i="75" s="1"/>
  <c r="A4775" i="75" s="1"/>
  <c r="A5315" i="75" s="1"/>
  <c r="A5855" i="75" s="1"/>
  <c r="A6395" i="75" s="1"/>
  <c r="A6935" i="75" s="1"/>
  <c r="A7475" i="75" s="1"/>
  <c r="A215" i="68"/>
  <c r="A215" i="75" s="1"/>
  <c r="A755" i="75" s="1"/>
  <c r="A1295" i="75" s="1"/>
  <c r="A1835" i="75" s="1"/>
  <c r="A2375" i="75" s="1"/>
  <c r="A2915" i="75" s="1"/>
  <c r="A3455" i="75" s="1"/>
  <c r="A3995" i="75" s="1"/>
  <c r="A4535" i="75" s="1"/>
  <c r="A5075" i="75" s="1"/>
  <c r="A5615" i="75" s="1"/>
  <c r="A6155" i="75" s="1"/>
  <c r="A6695" i="75" s="1"/>
  <c r="A7235" i="75" s="1"/>
  <c r="A490" i="68"/>
  <c r="A490" i="75" s="1"/>
  <c r="A1030" i="75" s="1"/>
  <c r="A1570" i="75" s="1"/>
  <c r="A2110" i="75" s="1"/>
  <c r="A2650" i="75" s="1"/>
  <c r="A3190" i="75" s="1"/>
  <c r="A3730" i="75" s="1"/>
  <c r="A4270" i="75" s="1"/>
  <c r="A4810" i="75" s="1"/>
  <c r="A5350" i="75" s="1"/>
  <c r="A5890" i="75" s="1"/>
  <c r="A6430" i="75" s="1"/>
  <c r="A6970" i="75" s="1"/>
  <c r="A7510" i="75" s="1"/>
  <c r="A250" i="68"/>
  <c r="C473" i="68"/>
  <c r="C473" i="75" s="1"/>
  <c r="C233" i="68"/>
  <c r="C233" i="75" s="1"/>
  <c r="C482" i="68"/>
  <c r="C482" i="75" s="1"/>
  <c r="C242" i="68"/>
  <c r="C457" i="68"/>
  <c r="C457" i="75" s="1"/>
  <c r="C217" i="68"/>
  <c r="C217" i="75" s="1"/>
  <c r="A479" i="68"/>
  <c r="A479" i="75" s="1"/>
  <c r="A239" i="68"/>
  <c r="A239" i="75" s="1"/>
  <c r="A486" i="68"/>
  <c r="A486" i="75" s="1"/>
  <c r="A1026" i="75" s="1"/>
  <c r="A1566" i="75" s="1"/>
  <c r="A2106" i="75" s="1"/>
  <c r="A2646" i="75" s="1"/>
  <c r="A3186" i="75" s="1"/>
  <c r="A3726" i="75" s="1"/>
  <c r="A4266" i="75" s="1"/>
  <c r="A4806" i="75" s="1"/>
  <c r="A5346" i="75" s="1"/>
  <c r="A5886" i="75" s="1"/>
  <c r="A6426" i="75" s="1"/>
  <c r="A6966" i="75" s="1"/>
  <c r="A7506" i="75" s="1"/>
  <c r="A246" i="68"/>
  <c r="A496" i="68"/>
  <c r="A496" i="75" s="1"/>
  <c r="A256" i="68"/>
  <c r="A457" i="68"/>
  <c r="A457" i="75" s="1"/>
  <c r="A997" i="75" s="1"/>
  <c r="A1537" i="75" s="1"/>
  <c r="A2077" i="75" s="1"/>
  <c r="A2617" i="75" s="1"/>
  <c r="A3157" i="75" s="1"/>
  <c r="A3697" i="75" s="1"/>
  <c r="A4237" i="75" s="1"/>
  <c r="A4777" i="75" s="1"/>
  <c r="A5317" i="75" s="1"/>
  <c r="A5857" i="75" s="1"/>
  <c r="A6397" i="75" s="1"/>
  <c r="A6937" i="75" s="1"/>
  <c r="A7477" i="75" s="1"/>
  <c r="A217" i="68"/>
  <c r="A217" i="75" s="1"/>
  <c r="A757" i="75" s="1"/>
  <c r="A1297" i="75" s="1"/>
  <c r="A1837" i="75" s="1"/>
  <c r="A2377" i="75" s="1"/>
  <c r="A2917" i="75" s="1"/>
  <c r="A3457" i="75" s="1"/>
  <c r="A3997" i="75" s="1"/>
  <c r="A4537" i="75" s="1"/>
  <c r="A5077" i="75" s="1"/>
  <c r="A5617" i="75" s="1"/>
  <c r="A6157" i="75" s="1"/>
  <c r="A6697" i="75" s="1"/>
  <c r="A7237" i="75" s="1"/>
  <c r="A488" i="68"/>
  <c r="A488" i="75" s="1"/>
  <c r="A1028" i="75" s="1"/>
  <c r="A1568" i="75" s="1"/>
  <c r="A2108" i="75" s="1"/>
  <c r="A2648" i="75" s="1"/>
  <c r="A3188" i="75" s="1"/>
  <c r="A3728" i="75" s="1"/>
  <c r="A4268" i="75" s="1"/>
  <c r="A4808" i="75" s="1"/>
  <c r="A5348" i="75" s="1"/>
  <c r="A5888" i="75" s="1"/>
  <c r="A6428" i="75" s="1"/>
  <c r="A6968" i="75" s="1"/>
  <c r="A7508" i="75" s="1"/>
  <c r="A248" i="68"/>
  <c r="A480" i="68"/>
  <c r="A480" i="75" s="1"/>
  <c r="A240" i="68"/>
  <c r="A240" i="75" s="1"/>
  <c r="C469" i="68"/>
  <c r="C469" i="75" s="1"/>
  <c r="C229" i="68"/>
  <c r="C229" i="75" s="1"/>
  <c r="C508" i="68"/>
  <c r="C508" i="75" s="1"/>
  <c r="C268" i="68"/>
  <c r="A452" i="68"/>
  <c r="A452" i="75" s="1"/>
  <c r="A992" i="75" s="1"/>
  <c r="A1532" i="75" s="1"/>
  <c r="A2072" i="75" s="1"/>
  <c r="A2612" i="75" s="1"/>
  <c r="A3152" i="75" s="1"/>
  <c r="A3692" i="75" s="1"/>
  <c r="A4232" i="75" s="1"/>
  <c r="A4772" i="75" s="1"/>
  <c r="A5312" i="75" s="1"/>
  <c r="A5852" i="75" s="1"/>
  <c r="A6392" i="75" s="1"/>
  <c r="A6932" i="75" s="1"/>
  <c r="A7472" i="75" s="1"/>
  <c r="A212" i="68"/>
  <c r="A212" i="75" s="1"/>
  <c r="A752" i="75" s="1"/>
  <c r="A1292" i="75" s="1"/>
  <c r="A1832" i="75" s="1"/>
  <c r="A2372" i="75" s="1"/>
  <c r="A2912" i="75" s="1"/>
  <c r="A3452" i="75" s="1"/>
  <c r="A3992" i="75" s="1"/>
  <c r="A4532" i="75" s="1"/>
  <c r="A5072" i="75" s="1"/>
  <c r="A5612" i="75" s="1"/>
  <c r="A6152" i="75" s="1"/>
  <c r="A6692" i="75" s="1"/>
  <c r="A7232" i="75" s="1"/>
  <c r="C465" i="68"/>
  <c r="C465" i="75" s="1"/>
  <c r="C225" i="68"/>
  <c r="C225" i="75" s="1"/>
  <c r="C459" i="68"/>
  <c r="C459" i="75" s="1"/>
  <c r="C219" i="68"/>
  <c r="C219" i="75" s="1"/>
  <c r="C476" i="68"/>
  <c r="C476" i="75" s="1"/>
  <c r="F476" i="75" s="1"/>
  <c r="C236" i="68"/>
  <c r="C236" i="75" s="1"/>
  <c r="C480" i="68"/>
  <c r="C480" i="75" s="1"/>
  <c r="C240" i="68"/>
  <c r="C240" i="75" s="1"/>
  <c r="C492" i="68"/>
  <c r="C492" i="75" s="1"/>
  <c r="C252" i="68"/>
  <c r="C453" i="68"/>
  <c r="C453" i="75" s="1"/>
  <c r="C213" i="68"/>
  <c r="C213" i="75" s="1"/>
  <c r="A453" i="68"/>
  <c r="A453" i="75" s="1"/>
  <c r="A993" i="75" s="1"/>
  <c r="A1533" i="75" s="1"/>
  <c r="A2073" i="75" s="1"/>
  <c r="A2613" i="75" s="1"/>
  <c r="A3153" i="75" s="1"/>
  <c r="A3693" i="75" s="1"/>
  <c r="A4233" i="75" s="1"/>
  <c r="A4773" i="75" s="1"/>
  <c r="A5313" i="75" s="1"/>
  <c r="A5853" i="75" s="1"/>
  <c r="A6393" i="75" s="1"/>
  <c r="A6933" i="75" s="1"/>
  <c r="A7473" i="75" s="1"/>
  <c r="A213" i="68"/>
  <c r="A213" i="75" s="1"/>
  <c r="A753" i="75" s="1"/>
  <c r="A1293" i="75" s="1"/>
  <c r="A1833" i="75" s="1"/>
  <c r="A2373" i="75" s="1"/>
  <c r="A2913" i="75" s="1"/>
  <c r="A3453" i="75" s="1"/>
  <c r="A3993" i="75" s="1"/>
  <c r="A4533" i="75" s="1"/>
  <c r="A5073" i="75" s="1"/>
  <c r="A5613" i="75" s="1"/>
  <c r="A6153" i="75" s="1"/>
  <c r="A6693" i="75" s="1"/>
  <c r="A7233" i="75" s="1"/>
  <c r="C479" i="68"/>
  <c r="C479" i="75" s="1"/>
  <c r="C239" i="68"/>
  <c r="C239" i="75" s="1"/>
  <c r="C472" i="68"/>
  <c r="C472" i="75" s="1"/>
  <c r="C232" i="68"/>
  <c r="C232" i="75" s="1"/>
  <c r="F232" i="75" s="1"/>
  <c r="C468" i="68"/>
  <c r="C468" i="75" s="1"/>
  <c r="C228" i="68"/>
  <c r="C228" i="75" s="1"/>
  <c r="C488" i="68"/>
  <c r="C488" i="75" s="1"/>
  <c r="C248" i="68"/>
  <c r="B7" i="67"/>
  <c r="B6" i="67"/>
  <c r="B5" i="67"/>
  <c r="B4" i="67"/>
  <c r="B3" i="67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B1" i="67"/>
  <c r="A38" i="4"/>
  <c r="H1" i="13"/>
  <c r="C1" i="13"/>
  <c r="C1012" i="75" l="1"/>
  <c r="D472" i="75"/>
  <c r="C1036" i="75"/>
  <c r="D496" i="75"/>
  <c r="A1038" i="75"/>
  <c r="A1042" i="75"/>
  <c r="C1021" i="75"/>
  <c r="D481" i="75"/>
  <c r="A1009" i="75"/>
  <c r="F469" i="75"/>
  <c r="C1040" i="75"/>
  <c r="D500" i="75"/>
  <c r="A1044" i="75"/>
  <c r="F504" i="75"/>
  <c r="A1046" i="75"/>
  <c r="F212" i="75"/>
  <c r="F452" i="75"/>
  <c r="J4054" i="75"/>
  <c r="I4054" i="75"/>
  <c r="A4594" i="75"/>
  <c r="A2842" i="75"/>
  <c r="A3051" i="75"/>
  <c r="F2511" i="75"/>
  <c r="C3860" i="75"/>
  <c r="D3320" i="75"/>
  <c r="A3043" i="75"/>
  <c r="F2503" i="75"/>
  <c r="C4619" i="75"/>
  <c r="D4079" i="75"/>
  <c r="A3356" i="75"/>
  <c r="C3554" i="75"/>
  <c r="D3014" i="75"/>
  <c r="C2840" i="75"/>
  <c r="D2300" i="75"/>
  <c r="C3586" i="75"/>
  <c r="D3046" i="75"/>
  <c r="C4604" i="75"/>
  <c r="D4064" i="75"/>
  <c r="A3596" i="75"/>
  <c r="C3055" i="75"/>
  <c r="D2515" i="75"/>
  <c r="A3057" i="75"/>
  <c r="F2517" i="75"/>
  <c r="C3313" i="75"/>
  <c r="D2773" i="75"/>
  <c r="A2807" i="75"/>
  <c r="F2267" i="75"/>
  <c r="C3061" i="75"/>
  <c r="D2521" i="75"/>
  <c r="C3826" i="75"/>
  <c r="D3286" i="75"/>
  <c r="C4613" i="75"/>
  <c r="D4073" i="75"/>
  <c r="C3327" i="75"/>
  <c r="D2787" i="75"/>
  <c r="A2819" i="75"/>
  <c r="F2279" i="75"/>
  <c r="J4066" i="75"/>
  <c r="A4606" i="75"/>
  <c r="I4066" i="75"/>
  <c r="F4066" i="75"/>
  <c r="C1800" i="75"/>
  <c r="D1260" i="75"/>
  <c r="A1795" i="75"/>
  <c r="F1255" i="75"/>
  <c r="A1793" i="75"/>
  <c r="F1253" i="75"/>
  <c r="A1799" i="75"/>
  <c r="F1259" i="75"/>
  <c r="C1820" i="75"/>
  <c r="D1280" i="75"/>
  <c r="A1814" i="75"/>
  <c r="A2066" i="75"/>
  <c r="A2062" i="75"/>
  <c r="C2036" i="75"/>
  <c r="D1496" i="75"/>
  <c r="A2031" i="75"/>
  <c r="F1491" i="75"/>
  <c r="A2029" i="75"/>
  <c r="F1489" i="75"/>
  <c r="A2027" i="75"/>
  <c r="F1487" i="75"/>
  <c r="C2819" i="75"/>
  <c r="D2279" i="75"/>
  <c r="C3084" i="75"/>
  <c r="D2544" i="75"/>
  <c r="C2804" i="75"/>
  <c r="D2264" i="75"/>
  <c r="C3088" i="75"/>
  <c r="D2548" i="75"/>
  <c r="C4620" i="75"/>
  <c r="D4080" i="75"/>
  <c r="A2817" i="75"/>
  <c r="F2277" i="75"/>
  <c r="C3832" i="75"/>
  <c r="D3292" i="75"/>
  <c r="A2301" i="75"/>
  <c r="F1761" i="75"/>
  <c r="A2324" i="75"/>
  <c r="A2303" i="75"/>
  <c r="F1763" i="75"/>
  <c r="A3569" i="75"/>
  <c r="F3029" i="75"/>
  <c r="A3329" i="75"/>
  <c r="F2789" i="75"/>
  <c r="A2332" i="75"/>
  <c r="A2056" i="75"/>
  <c r="F1516" i="75"/>
  <c r="A2040" i="75"/>
  <c r="F1500" i="75"/>
  <c r="A2041" i="75"/>
  <c r="F1501" i="75"/>
  <c r="C2023" i="75"/>
  <c r="D1483" i="75"/>
  <c r="J4060" i="75"/>
  <c r="I4060" i="75"/>
  <c r="A4600" i="75"/>
  <c r="A2813" i="75"/>
  <c r="F2273" i="75"/>
  <c r="J4055" i="75"/>
  <c r="A4595" i="75"/>
  <c r="I4055" i="75"/>
  <c r="F1496" i="75"/>
  <c r="A1273" i="75"/>
  <c r="F733" i="75"/>
  <c r="C1277" i="75"/>
  <c r="D737" i="75"/>
  <c r="C1273" i="75"/>
  <c r="D733" i="75"/>
  <c r="A1316" i="75"/>
  <c r="A1287" i="75"/>
  <c r="F747" i="75"/>
  <c r="A1310" i="75"/>
  <c r="F770" i="75"/>
  <c r="A1785" i="75"/>
  <c r="F1245" i="75"/>
  <c r="J4071" i="75"/>
  <c r="I4071" i="75"/>
  <c r="A4611" i="75"/>
  <c r="F4071" i="75"/>
  <c r="J4075" i="75"/>
  <c r="A4615" i="75"/>
  <c r="I4075" i="75"/>
  <c r="F4075" i="75"/>
  <c r="J4074" i="75"/>
  <c r="I4074" i="75"/>
  <c r="A4614" i="75"/>
  <c r="F4074" i="75"/>
  <c r="J4059" i="75"/>
  <c r="A4599" i="75"/>
  <c r="I4059" i="75"/>
  <c r="A3082" i="75"/>
  <c r="A3319" i="75"/>
  <c r="F2779" i="75"/>
  <c r="C2836" i="75"/>
  <c r="D2296" i="75"/>
  <c r="C3076" i="75"/>
  <c r="D2536" i="75"/>
  <c r="A3327" i="75"/>
  <c r="F2787" i="75"/>
  <c r="C3567" i="75"/>
  <c r="D3027" i="75"/>
  <c r="C2803" i="75"/>
  <c r="D2263" i="75"/>
  <c r="A1529" i="75"/>
  <c r="F989" i="75"/>
  <c r="C1525" i="75"/>
  <c r="D985" i="75"/>
  <c r="A1548" i="75"/>
  <c r="A1552" i="75"/>
  <c r="F1012" i="75"/>
  <c r="C1531" i="75"/>
  <c r="D991" i="75"/>
  <c r="C1518" i="75"/>
  <c r="D978" i="75"/>
  <c r="C1522" i="75"/>
  <c r="F1522" i="75" s="1"/>
  <c r="D982" i="75"/>
  <c r="A1523" i="75"/>
  <c r="F983" i="75"/>
  <c r="C1530" i="75"/>
  <c r="D990" i="75"/>
  <c r="C1285" i="75"/>
  <c r="D745" i="75"/>
  <c r="A1279" i="75"/>
  <c r="F739" i="75"/>
  <c r="C1310" i="75"/>
  <c r="D770" i="75"/>
  <c r="C1286" i="75"/>
  <c r="D746" i="75"/>
  <c r="A1275" i="75"/>
  <c r="F735" i="75"/>
  <c r="C1824" i="75"/>
  <c r="D1284" i="75"/>
  <c r="A1789" i="75"/>
  <c r="F1249" i="75"/>
  <c r="C1816" i="75"/>
  <c r="D1276" i="75"/>
  <c r="C1797" i="75"/>
  <c r="D1257" i="75"/>
  <c r="A1783" i="75"/>
  <c r="F1243" i="75"/>
  <c r="C1787" i="75"/>
  <c r="D1247" i="75"/>
  <c r="C1791" i="75"/>
  <c r="D1251" i="75"/>
  <c r="A2064" i="75"/>
  <c r="F1524" i="75"/>
  <c r="A2037" i="75"/>
  <c r="F1497" i="75"/>
  <c r="C2041" i="75"/>
  <c r="D1501" i="75"/>
  <c r="A2035" i="75"/>
  <c r="F1495" i="75"/>
  <c r="C2039" i="75"/>
  <c r="D1499" i="75"/>
  <c r="C2816" i="75"/>
  <c r="F2816" i="75" s="1"/>
  <c r="D2276" i="75"/>
  <c r="A3049" i="75"/>
  <c r="F2509" i="75"/>
  <c r="C4603" i="75"/>
  <c r="D4063" i="75"/>
  <c r="A3344" i="75"/>
  <c r="F2804" i="75"/>
  <c r="C2812" i="75"/>
  <c r="D2272" i="75"/>
  <c r="A3060" i="75"/>
  <c r="F2520" i="75"/>
  <c r="C3330" i="75"/>
  <c r="D2790" i="75"/>
  <c r="C3598" i="75"/>
  <c r="D3058" i="75"/>
  <c r="C3354" i="75"/>
  <c r="D2814" i="75"/>
  <c r="C4615" i="75"/>
  <c r="D4075" i="75"/>
  <c r="A3321" i="75"/>
  <c r="F2781" i="75"/>
  <c r="A2305" i="75"/>
  <c r="F1765" i="75"/>
  <c r="A2338" i="75"/>
  <c r="F1798" i="75"/>
  <c r="C3553" i="75"/>
  <c r="D3013" i="75"/>
  <c r="J4058" i="75"/>
  <c r="A4598" i="75"/>
  <c r="I4058" i="75"/>
  <c r="J4073" i="75"/>
  <c r="I4073" i="75"/>
  <c r="A4613" i="75"/>
  <c r="F4073" i="75"/>
  <c r="A4094" i="75"/>
  <c r="F3554" i="75"/>
  <c r="A3352" i="75"/>
  <c r="F2812" i="75"/>
  <c r="A2033" i="75"/>
  <c r="F1493" i="75"/>
  <c r="A2039" i="75"/>
  <c r="F1499" i="75"/>
  <c r="C2060" i="75"/>
  <c r="D1520" i="75"/>
  <c r="A2054" i="75"/>
  <c r="C3841" i="75"/>
  <c r="D3301" i="75"/>
  <c r="A3325" i="75"/>
  <c r="F2785" i="75"/>
  <c r="A3315" i="75"/>
  <c r="F2775" i="75"/>
  <c r="C2297" i="75"/>
  <c r="D1757" i="75"/>
  <c r="C2311" i="75"/>
  <c r="D1771" i="75"/>
  <c r="C4606" i="75"/>
  <c r="D4066" i="75"/>
  <c r="A2803" i="75"/>
  <c r="F2263" i="75"/>
  <c r="C3057" i="75"/>
  <c r="D2517" i="75"/>
  <c r="C2821" i="75"/>
  <c r="D2281" i="75"/>
  <c r="C3052" i="75"/>
  <c r="D2512" i="75"/>
  <c r="C3836" i="75"/>
  <c r="D3296" i="75"/>
  <c r="A4098" i="75"/>
  <c r="C2808" i="75"/>
  <c r="D2268" i="75"/>
  <c r="A3563" i="75"/>
  <c r="F3023" i="75"/>
  <c r="A2844" i="75"/>
  <c r="F2304" i="75"/>
  <c r="A3590" i="75"/>
  <c r="F3050" i="75"/>
  <c r="A1034" i="75"/>
  <c r="C768" i="75"/>
  <c r="D228" i="75"/>
  <c r="C779" i="75"/>
  <c r="D239" i="75"/>
  <c r="C780" i="75"/>
  <c r="D240" i="75"/>
  <c r="C769" i="75"/>
  <c r="D229" i="75"/>
  <c r="A518" i="68"/>
  <c r="A518" i="75" s="1"/>
  <c r="A1058" i="75" s="1"/>
  <c r="A1598" i="75" s="1"/>
  <c r="A2138" i="75" s="1"/>
  <c r="A2678" i="75" s="1"/>
  <c r="A3218" i="75" s="1"/>
  <c r="A3758" i="75" s="1"/>
  <c r="A4298" i="75" s="1"/>
  <c r="A4838" i="75" s="1"/>
  <c r="A5378" i="75" s="1"/>
  <c r="A5918" i="75" s="1"/>
  <c r="A6458" i="75" s="1"/>
  <c r="A6998" i="75" s="1"/>
  <c r="A7538" i="75" s="1"/>
  <c r="A248" i="75"/>
  <c r="A788" i="75" s="1"/>
  <c r="A1328" i="75" s="1"/>
  <c r="A1868" i="75" s="1"/>
  <c r="A2408" i="75" s="1"/>
  <c r="A2948" i="75" s="1"/>
  <c r="A3488" i="75" s="1"/>
  <c r="A4028" i="75" s="1"/>
  <c r="A4568" i="75" s="1"/>
  <c r="A5108" i="75" s="1"/>
  <c r="A5648" i="75" s="1"/>
  <c r="A6188" i="75" s="1"/>
  <c r="A6728" i="75" s="1"/>
  <c r="A7268" i="75" s="1"/>
  <c r="A526" i="68"/>
  <c r="A526" i="75" s="1"/>
  <c r="A256" i="75"/>
  <c r="A779" i="75"/>
  <c r="F239" i="75"/>
  <c r="A520" i="68"/>
  <c r="A520" i="75" s="1"/>
  <c r="A1060" i="75" s="1"/>
  <c r="A1600" i="75" s="1"/>
  <c r="A2140" i="75" s="1"/>
  <c r="A2680" i="75" s="1"/>
  <c r="A3220" i="75" s="1"/>
  <c r="A3760" i="75" s="1"/>
  <c r="A4300" i="75" s="1"/>
  <c r="A4840" i="75" s="1"/>
  <c r="A5380" i="75" s="1"/>
  <c r="A5920" i="75" s="1"/>
  <c r="A6460" i="75" s="1"/>
  <c r="A7000" i="75" s="1"/>
  <c r="A7540" i="75" s="1"/>
  <c r="A250" i="75"/>
  <c r="A790" i="75" s="1"/>
  <c r="A1330" i="75" s="1"/>
  <c r="A1870" i="75" s="1"/>
  <c r="A2410" i="75" s="1"/>
  <c r="A2950" i="75" s="1"/>
  <c r="A3490" i="75" s="1"/>
  <c r="A4030" i="75" s="1"/>
  <c r="A4570" i="75" s="1"/>
  <c r="A5110" i="75" s="1"/>
  <c r="A5650" i="75" s="1"/>
  <c r="A6190" i="75" s="1"/>
  <c r="A6730" i="75" s="1"/>
  <c r="A7270" i="75" s="1"/>
  <c r="C775" i="75"/>
  <c r="D235" i="75"/>
  <c r="A522" i="68"/>
  <c r="A522" i="75" s="1"/>
  <c r="A1062" i="75" s="1"/>
  <c r="A1602" i="75" s="1"/>
  <c r="A2142" i="75" s="1"/>
  <c r="A2682" i="75" s="1"/>
  <c r="A3222" i="75" s="1"/>
  <c r="A3762" i="75" s="1"/>
  <c r="A4302" i="75" s="1"/>
  <c r="A4842" i="75" s="1"/>
  <c r="A5382" i="75" s="1"/>
  <c r="A5922" i="75" s="1"/>
  <c r="A6462" i="75" s="1"/>
  <c r="A7002" i="75" s="1"/>
  <c r="A7542" i="75" s="1"/>
  <c r="A252" i="75"/>
  <c r="A792" i="75" s="1"/>
  <c r="A1332" i="75" s="1"/>
  <c r="A1872" i="75" s="1"/>
  <c r="A2412" i="75" s="1"/>
  <c r="A2952" i="75" s="1"/>
  <c r="A3492" i="75" s="1"/>
  <c r="A4032" i="75" s="1"/>
  <c r="A4572" i="75" s="1"/>
  <c r="A5112" i="75" s="1"/>
  <c r="A5652" i="75" s="1"/>
  <c r="A6192" i="75" s="1"/>
  <c r="A6732" i="75" s="1"/>
  <c r="A7272" i="75" s="1"/>
  <c r="C764" i="75"/>
  <c r="D224" i="75"/>
  <c r="A538" i="68"/>
  <c r="A538" i="75" s="1"/>
  <c r="A268" i="75"/>
  <c r="A771" i="75"/>
  <c r="F231" i="75"/>
  <c r="A773" i="75"/>
  <c r="F233" i="75"/>
  <c r="A775" i="75"/>
  <c r="F235" i="75"/>
  <c r="C777" i="75"/>
  <c r="D237" i="75"/>
  <c r="A763" i="75"/>
  <c r="F223" i="75"/>
  <c r="C767" i="75"/>
  <c r="D227" i="75"/>
  <c r="C763" i="75"/>
  <c r="D223" i="75"/>
  <c r="A777" i="75"/>
  <c r="F237" i="75"/>
  <c r="A530" i="68"/>
  <c r="A530" i="75" s="1"/>
  <c r="A260" i="75"/>
  <c r="A767" i="75"/>
  <c r="F227" i="75"/>
  <c r="C534" i="68"/>
  <c r="C534" i="75" s="1"/>
  <c r="C264" i="75"/>
  <c r="A1826" i="75"/>
  <c r="F1286" i="75"/>
  <c r="A1828" i="75"/>
  <c r="F1288" i="75"/>
  <c r="A1820" i="75"/>
  <c r="F1280" i="75"/>
  <c r="J4064" i="75"/>
  <c r="A4604" i="75"/>
  <c r="I4064" i="75"/>
  <c r="F4064" i="75"/>
  <c r="J4065" i="75"/>
  <c r="A4605" i="75"/>
  <c r="I4065" i="75"/>
  <c r="F4065" i="75"/>
  <c r="J4057" i="75"/>
  <c r="I4057" i="75"/>
  <c r="A4597" i="75"/>
  <c r="C4618" i="75"/>
  <c r="D4078" i="75"/>
  <c r="A3594" i="75"/>
  <c r="F3054" i="75"/>
  <c r="C2550" i="75"/>
  <c r="D2010" i="75"/>
  <c r="A2543" i="75"/>
  <c r="F2003" i="75"/>
  <c r="A3350" i="75"/>
  <c r="F2810" i="75"/>
  <c r="C2570" i="75"/>
  <c r="D2030" i="75"/>
  <c r="A2539" i="75"/>
  <c r="F1999" i="75"/>
  <c r="C2549" i="75"/>
  <c r="D2009" i="75"/>
  <c r="A2328" i="75"/>
  <c r="A2309" i="75"/>
  <c r="F1769" i="75"/>
  <c r="A3323" i="75"/>
  <c r="F2783" i="75"/>
  <c r="A1513" i="75"/>
  <c r="F973" i="75"/>
  <c r="C1517" i="75"/>
  <c r="D977" i="75"/>
  <c r="C1513" i="75"/>
  <c r="D973" i="75"/>
  <c r="A1556" i="75"/>
  <c r="A1527" i="75"/>
  <c r="F987" i="75"/>
  <c r="A1550" i="75"/>
  <c r="F1010" i="75"/>
  <c r="C1558" i="75"/>
  <c r="D1018" i="75"/>
  <c r="C1519" i="75"/>
  <c r="D979" i="75"/>
  <c r="A1515" i="75"/>
  <c r="F975" i="75"/>
  <c r="C1318" i="75"/>
  <c r="D778" i="75"/>
  <c r="C1279" i="75"/>
  <c r="D739" i="75"/>
  <c r="A3586" i="75"/>
  <c r="F3046" i="75"/>
  <c r="A2570" i="75"/>
  <c r="F2030" i="75"/>
  <c r="C2542" i="75"/>
  <c r="D2002" i="75"/>
  <c r="A2533" i="75"/>
  <c r="F1993" i="75"/>
  <c r="C2301" i="75"/>
  <c r="D1761" i="75"/>
  <c r="C3563" i="75"/>
  <c r="D3023" i="75"/>
  <c r="J4062" i="75"/>
  <c r="I4062" i="75"/>
  <c r="A4602" i="75"/>
  <c r="C3326" i="75"/>
  <c r="D2786" i="75"/>
  <c r="F2786" i="75"/>
  <c r="C2303" i="75"/>
  <c r="D1763" i="75"/>
  <c r="A2334" i="75"/>
  <c r="F1794" i="75"/>
  <c r="A2848" i="75"/>
  <c r="F2308" i="75"/>
  <c r="C3823" i="75"/>
  <c r="D3283" i="75"/>
  <c r="C3045" i="75"/>
  <c r="D2505" i="75"/>
  <c r="A3055" i="75"/>
  <c r="F2515" i="75"/>
  <c r="A2846" i="75"/>
  <c r="A3078" i="75"/>
  <c r="A3592" i="75"/>
  <c r="F3052" i="75"/>
  <c r="A3354" i="75"/>
  <c r="F2814" i="75"/>
  <c r="A2815" i="75"/>
  <c r="F2275" i="75"/>
  <c r="C3358" i="75"/>
  <c r="D2818" i="75"/>
  <c r="J4068" i="75"/>
  <c r="A4608" i="75"/>
  <c r="I4068" i="75"/>
  <c r="F4068" i="75"/>
  <c r="A3598" i="75"/>
  <c r="F3058" i="75"/>
  <c r="C2574" i="75"/>
  <c r="D2034" i="75"/>
  <c r="A2576" i="75"/>
  <c r="F2036" i="75"/>
  <c r="C2294" i="75"/>
  <c r="D1754" i="75"/>
  <c r="C3824" i="75"/>
  <c r="D3284" i="75"/>
  <c r="C3325" i="75"/>
  <c r="D2785" i="75"/>
  <c r="F224" i="75"/>
  <c r="A1791" i="75"/>
  <c r="F1251" i="75"/>
  <c r="C1799" i="75"/>
  <c r="D1259" i="75"/>
  <c r="C3059" i="75"/>
  <c r="D2519" i="75"/>
  <c r="C3044" i="75"/>
  <c r="D2504" i="75"/>
  <c r="A3053" i="75"/>
  <c r="F2513" i="75"/>
  <c r="C3323" i="75"/>
  <c r="D2783" i="75"/>
  <c r="A3559" i="75"/>
  <c r="F3019" i="75"/>
  <c r="C2811" i="75"/>
  <c r="D2271" i="75"/>
  <c r="C4617" i="75"/>
  <c r="D4077" i="75"/>
  <c r="C3838" i="75"/>
  <c r="D3298" i="75"/>
  <c r="C2848" i="75"/>
  <c r="D2308" i="75"/>
  <c r="J4076" i="75"/>
  <c r="A4616" i="75"/>
  <c r="I4076" i="75"/>
  <c r="F4076" i="75"/>
  <c r="A3557" i="75"/>
  <c r="F3017" i="75"/>
  <c r="C2547" i="75"/>
  <c r="D2007" i="75"/>
  <c r="C2566" i="75"/>
  <c r="D2026" i="75"/>
  <c r="A2295" i="75"/>
  <c r="F1755" i="75"/>
  <c r="C3314" i="75"/>
  <c r="D2774" i="75"/>
  <c r="F2774" i="75"/>
  <c r="C3559" i="75"/>
  <c r="D3019" i="75"/>
  <c r="C2537" i="75"/>
  <c r="D1997" i="75"/>
  <c r="C2545" i="75"/>
  <c r="D2005" i="75"/>
  <c r="C2338" i="75"/>
  <c r="D1798" i="75"/>
  <c r="C2310" i="75"/>
  <c r="D1770" i="75"/>
  <c r="A3584" i="75"/>
  <c r="F3044" i="75"/>
  <c r="J4061" i="75"/>
  <c r="A4601" i="75"/>
  <c r="I4061" i="75"/>
  <c r="J4070" i="75"/>
  <c r="I4070" i="75"/>
  <c r="A4610" i="75"/>
  <c r="F4070" i="75"/>
  <c r="A2541" i="75"/>
  <c r="F2001" i="75"/>
  <c r="A2564" i="75"/>
  <c r="A2574" i="75"/>
  <c r="F2034" i="75"/>
  <c r="C2295" i="75"/>
  <c r="D1755" i="75"/>
  <c r="C2306" i="75"/>
  <c r="D1766" i="75"/>
  <c r="F978" i="75"/>
  <c r="J4078" i="75"/>
  <c r="I4078" i="75"/>
  <c r="A4618" i="75"/>
  <c r="F4078" i="75"/>
  <c r="J4067" i="75"/>
  <c r="I4067" i="75"/>
  <c r="A4607" i="75"/>
  <c r="F4067" i="75"/>
  <c r="C3831" i="75"/>
  <c r="D3291" i="75"/>
  <c r="C3594" i="75"/>
  <c r="D3054" i="75"/>
  <c r="A2547" i="75"/>
  <c r="F2007" i="75"/>
  <c r="A2535" i="75"/>
  <c r="F1995" i="75"/>
  <c r="C3321" i="75"/>
  <c r="D2781" i="75"/>
  <c r="A1306" i="75"/>
  <c r="F766" i="75"/>
  <c r="C1283" i="75"/>
  <c r="D743" i="75"/>
  <c r="C1274" i="75"/>
  <c r="F1274" i="75" s="1"/>
  <c r="D734" i="75"/>
  <c r="A1318" i="75"/>
  <c r="F778" i="75"/>
  <c r="A1281" i="75"/>
  <c r="F741" i="75"/>
  <c r="C1282" i="75"/>
  <c r="D742" i="75"/>
  <c r="C1013" i="75"/>
  <c r="D473" i="75"/>
  <c r="C1008" i="75"/>
  <c r="D468" i="75"/>
  <c r="C1009" i="75"/>
  <c r="D469" i="75"/>
  <c r="A1036" i="75"/>
  <c r="F496" i="75"/>
  <c r="A1019" i="75"/>
  <c r="F479" i="75"/>
  <c r="C1015" i="75"/>
  <c r="D475" i="75"/>
  <c r="C1004" i="75"/>
  <c r="D464" i="75"/>
  <c r="A1048" i="75"/>
  <c r="F508" i="75"/>
  <c r="A1011" i="75"/>
  <c r="F471" i="75"/>
  <c r="A1013" i="75"/>
  <c r="F473" i="75"/>
  <c r="A1015" i="75"/>
  <c r="F475" i="75"/>
  <c r="C1017" i="75"/>
  <c r="D477" i="75"/>
  <c r="A1003" i="75"/>
  <c r="F463" i="75"/>
  <c r="C1007" i="75"/>
  <c r="D467" i="75"/>
  <c r="C1003" i="75"/>
  <c r="D463" i="75"/>
  <c r="A1017" i="75"/>
  <c r="F477" i="75"/>
  <c r="A1040" i="75"/>
  <c r="F500" i="75"/>
  <c r="A1007" i="75"/>
  <c r="F467" i="75"/>
  <c r="C1044" i="75"/>
  <c r="D504" i="75"/>
  <c r="J4053" i="75"/>
  <c r="I4053" i="75"/>
  <c r="A4593" i="75"/>
  <c r="C3080" i="75"/>
  <c r="D2540" i="75"/>
  <c r="C3047" i="75"/>
  <c r="D2507" i="75"/>
  <c r="A2820" i="75"/>
  <c r="F2280" i="75"/>
  <c r="C3043" i="75"/>
  <c r="D2503" i="75"/>
  <c r="A4108" i="75"/>
  <c r="F3568" i="75"/>
  <c r="C3825" i="75"/>
  <c r="D3285" i="75"/>
  <c r="C4612" i="75"/>
  <c r="D4072" i="75"/>
  <c r="C2807" i="75"/>
  <c r="D2267" i="75"/>
  <c r="C3315" i="75"/>
  <c r="D2775" i="75"/>
  <c r="C4096" i="75"/>
  <c r="D3556" i="75"/>
  <c r="J4069" i="75"/>
  <c r="A4609" i="75"/>
  <c r="I4069" i="75"/>
  <c r="F4069" i="75"/>
  <c r="A2805" i="75"/>
  <c r="F2265" i="75"/>
  <c r="A3076" i="75"/>
  <c r="F2536" i="75"/>
  <c r="C3856" i="75"/>
  <c r="D3316" i="75"/>
  <c r="C4605" i="75"/>
  <c r="D4065" i="75"/>
  <c r="C3051" i="75"/>
  <c r="D2511" i="75"/>
  <c r="A3358" i="75"/>
  <c r="F2818" i="75"/>
  <c r="C3561" i="75"/>
  <c r="D3021" i="75"/>
  <c r="C2805" i="75"/>
  <c r="D2265" i="75"/>
  <c r="J4080" i="75"/>
  <c r="I4080" i="75"/>
  <c r="A4620" i="75"/>
  <c r="F4080" i="75"/>
  <c r="F464" i="75"/>
  <c r="A1822" i="75"/>
  <c r="C1796" i="75"/>
  <c r="D1256" i="75"/>
  <c r="C1828" i="75"/>
  <c r="D1288" i="75"/>
  <c r="C1789" i="75"/>
  <c r="D1249" i="75"/>
  <c r="A1818" i="75"/>
  <c r="C1793" i="75"/>
  <c r="D1253" i="75"/>
  <c r="C1795" i="75"/>
  <c r="D1255" i="75"/>
  <c r="C2024" i="75"/>
  <c r="F2024" i="75" s="1"/>
  <c r="D1484" i="75"/>
  <c r="C2040" i="75"/>
  <c r="D1500" i="75"/>
  <c r="C2025" i="75"/>
  <c r="D1485" i="75"/>
  <c r="C2028" i="75"/>
  <c r="D1488" i="75"/>
  <c r="C2032" i="75"/>
  <c r="D1492" i="75"/>
  <c r="C3833" i="75"/>
  <c r="D3293" i="75"/>
  <c r="A3045" i="75"/>
  <c r="F2505" i="75"/>
  <c r="A3059" i="75"/>
  <c r="F2519" i="75"/>
  <c r="C3319" i="75"/>
  <c r="D2779" i="75"/>
  <c r="A3084" i="75"/>
  <c r="F2544" i="75"/>
  <c r="A3086" i="75"/>
  <c r="A3313" i="75"/>
  <c r="F2773" i="75"/>
  <c r="C3571" i="75"/>
  <c r="D3031" i="75"/>
  <c r="C2815" i="75"/>
  <c r="D2275" i="75"/>
  <c r="C4621" i="75"/>
  <c r="D4081" i="75"/>
  <c r="C2298" i="75"/>
  <c r="D1758" i="75"/>
  <c r="A2297" i="75"/>
  <c r="F1757" i="75"/>
  <c r="A4104" i="75"/>
  <c r="F3564" i="75"/>
  <c r="C3839" i="75"/>
  <c r="D3299" i="75"/>
  <c r="C2056" i="75"/>
  <c r="D1516" i="75"/>
  <c r="C2037" i="75"/>
  <c r="D1497" i="75"/>
  <c r="A2023" i="75"/>
  <c r="F1483" i="75"/>
  <c r="C2027" i="75"/>
  <c r="D1487" i="75"/>
  <c r="C2031" i="75"/>
  <c r="D1491" i="75"/>
  <c r="C3562" i="75"/>
  <c r="D3022" i="75"/>
  <c r="C1287" i="75"/>
  <c r="D747" i="75"/>
  <c r="A1291" i="75"/>
  <c r="F751" i="75"/>
  <c r="A1304" i="75"/>
  <c r="F764" i="75"/>
  <c r="C1281" i="75"/>
  <c r="D741" i="75"/>
  <c r="A1314" i="75"/>
  <c r="F774" i="75"/>
  <c r="C1275" i="75"/>
  <c r="D735" i="75"/>
  <c r="A1285" i="75"/>
  <c r="F745" i="75"/>
  <c r="F1754" i="75"/>
  <c r="C3322" i="75"/>
  <c r="D2782" i="75"/>
  <c r="F2782" i="75"/>
  <c r="C2817" i="75"/>
  <c r="D2277" i="75"/>
  <c r="A3080" i="75"/>
  <c r="F2540" i="75"/>
  <c r="C4607" i="75"/>
  <c r="D4067" i="75"/>
  <c r="A3074" i="75"/>
  <c r="C3864" i="75"/>
  <c r="D3324" i="75"/>
  <c r="C4611" i="75"/>
  <c r="D4071" i="75"/>
  <c r="C3331" i="75"/>
  <c r="D2791" i="75"/>
  <c r="C2813" i="75"/>
  <c r="D2273" i="75"/>
  <c r="A1546" i="75"/>
  <c r="F1006" i="75"/>
  <c r="C1523" i="75"/>
  <c r="D983" i="75"/>
  <c r="C1546" i="75"/>
  <c r="D1006" i="75"/>
  <c r="C1514" i="75"/>
  <c r="D974" i="75"/>
  <c r="A1558" i="75"/>
  <c r="F1018" i="75"/>
  <c r="A1521" i="75"/>
  <c r="F981" i="75"/>
  <c r="A1519" i="75"/>
  <c r="F979" i="75"/>
  <c r="C1529" i="75"/>
  <c r="D989" i="75"/>
  <c r="C1550" i="75"/>
  <c r="D1010" i="75"/>
  <c r="C1526" i="75"/>
  <c r="D986" i="75"/>
  <c r="C1306" i="75"/>
  <c r="D766" i="75"/>
  <c r="A1283" i="75"/>
  <c r="F743" i="75"/>
  <c r="C1290" i="75"/>
  <c r="D750" i="75"/>
  <c r="A1290" i="75"/>
  <c r="F750" i="75"/>
  <c r="A1824" i="75"/>
  <c r="F1284" i="75"/>
  <c r="A1797" i="75"/>
  <c r="F1257" i="75"/>
  <c r="C1792" i="75"/>
  <c r="D1252" i="75"/>
  <c r="A1816" i="75"/>
  <c r="F1276" i="75"/>
  <c r="A1800" i="75"/>
  <c r="F1260" i="75"/>
  <c r="A1801" i="75"/>
  <c r="F1261" i="75"/>
  <c r="C1783" i="75"/>
  <c r="D1243" i="75"/>
  <c r="A2025" i="75"/>
  <c r="F1485" i="75"/>
  <c r="C2064" i="75"/>
  <c r="D1524" i="75"/>
  <c r="A2068" i="75"/>
  <c r="F1528" i="75"/>
  <c r="A2060" i="75"/>
  <c r="F1520" i="75"/>
  <c r="C2068" i="75"/>
  <c r="D1528" i="75"/>
  <c r="C2844" i="75"/>
  <c r="D2304" i="75"/>
  <c r="C3053" i="75"/>
  <c r="D2513" i="75"/>
  <c r="A4102" i="75"/>
  <c r="F3562" i="75"/>
  <c r="C3828" i="75"/>
  <c r="D3288" i="75"/>
  <c r="C3049" i="75"/>
  <c r="D2509" i="75"/>
  <c r="C4104" i="75"/>
  <c r="D3564" i="75"/>
  <c r="C3837" i="75"/>
  <c r="D3297" i="75"/>
  <c r="A3571" i="75"/>
  <c r="F3031" i="75"/>
  <c r="A2840" i="75"/>
  <c r="F2300" i="75"/>
  <c r="A3331" i="75"/>
  <c r="F2791" i="75"/>
  <c r="A2330" i="75"/>
  <c r="F1790" i="75"/>
  <c r="C2305" i="75"/>
  <c r="D1765" i="75"/>
  <c r="C2809" i="75"/>
  <c r="D2269" i="75"/>
  <c r="C4608" i="75"/>
  <c r="D4068" i="75"/>
  <c r="F1488" i="75"/>
  <c r="C3318" i="75"/>
  <c r="D2778" i="75"/>
  <c r="F2778" i="75"/>
  <c r="A2336" i="75"/>
  <c r="F1796" i="75"/>
  <c r="C2029" i="75"/>
  <c r="D1489" i="75"/>
  <c r="A2058" i="75"/>
  <c r="F1518" i="75"/>
  <c r="C2033" i="75"/>
  <c r="D1493" i="75"/>
  <c r="C2035" i="75"/>
  <c r="D1495" i="75"/>
  <c r="C3829" i="75"/>
  <c r="D3289" i="75"/>
  <c r="C4108" i="75"/>
  <c r="D3568" i="75"/>
  <c r="A2311" i="75"/>
  <c r="F1771" i="75"/>
  <c r="C2293" i="75"/>
  <c r="D1753" i="75"/>
  <c r="C2299" i="75"/>
  <c r="D1759" i="75"/>
  <c r="A3565" i="75"/>
  <c r="F3025" i="75"/>
  <c r="A2821" i="75"/>
  <c r="F2281" i="75"/>
  <c r="C3048" i="75"/>
  <c r="D2508" i="75"/>
  <c r="C3056" i="75"/>
  <c r="D2516" i="75"/>
  <c r="C3868" i="75"/>
  <c r="D3328" i="75"/>
  <c r="A3348" i="75"/>
  <c r="F2808" i="75"/>
  <c r="A3561" i="75"/>
  <c r="F3021" i="75"/>
  <c r="A2838" i="75"/>
  <c r="C3570" i="75"/>
  <c r="D3030" i="75"/>
  <c r="C3835" i="75"/>
  <c r="D3295" i="75"/>
  <c r="A3570" i="75"/>
  <c r="F3030" i="75"/>
  <c r="J4077" i="75"/>
  <c r="A4617" i="75"/>
  <c r="I4077" i="75"/>
  <c r="F4077" i="75"/>
  <c r="J4079" i="75"/>
  <c r="A4619" i="75"/>
  <c r="I4079" i="75"/>
  <c r="F4079" i="75"/>
  <c r="J4056" i="75"/>
  <c r="I4056" i="75"/>
  <c r="A4596" i="75"/>
  <c r="F1492" i="75"/>
  <c r="F228" i="75"/>
  <c r="C1016" i="75"/>
  <c r="F1016" i="75" s="1"/>
  <c r="D476" i="75"/>
  <c r="C1005" i="75"/>
  <c r="D465" i="75"/>
  <c r="C1048" i="75"/>
  <c r="D508" i="75"/>
  <c r="A1020" i="75"/>
  <c r="F480" i="75"/>
  <c r="A1021" i="75"/>
  <c r="F481" i="75"/>
  <c r="C1011" i="75"/>
  <c r="D471" i="75"/>
  <c r="A1005" i="75"/>
  <c r="F465" i="75"/>
  <c r="C1019" i="75"/>
  <c r="D479" i="75"/>
  <c r="C1020" i="75"/>
  <c r="D480" i="75"/>
  <c r="C772" i="75"/>
  <c r="D232" i="75"/>
  <c r="C776" i="75"/>
  <c r="F776" i="75" s="1"/>
  <c r="D236" i="75"/>
  <c r="C765" i="75"/>
  <c r="D225" i="75"/>
  <c r="C538" i="68"/>
  <c r="C538" i="75" s="1"/>
  <c r="C268" i="75"/>
  <c r="A780" i="75"/>
  <c r="F240" i="75"/>
  <c r="A516" i="68"/>
  <c r="A516" i="75" s="1"/>
  <c r="A1056" i="75" s="1"/>
  <c r="A1596" i="75" s="1"/>
  <c r="A2136" i="75" s="1"/>
  <c r="A2676" i="75" s="1"/>
  <c r="A3216" i="75" s="1"/>
  <c r="A3756" i="75" s="1"/>
  <c r="A4296" i="75" s="1"/>
  <c r="A4836" i="75" s="1"/>
  <c r="A5376" i="75" s="1"/>
  <c r="A5916" i="75" s="1"/>
  <c r="A6456" i="75" s="1"/>
  <c r="A6996" i="75" s="1"/>
  <c r="A7536" i="75" s="1"/>
  <c r="A246" i="75"/>
  <c r="A786" i="75" s="1"/>
  <c r="A1326" i="75" s="1"/>
  <c r="A1866" i="75" s="1"/>
  <c r="A2406" i="75" s="1"/>
  <c r="A2946" i="75" s="1"/>
  <c r="A3486" i="75" s="1"/>
  <c r="A4026" i="75" s="1"/>
  <c r="A4566" i="75" s="1"/>
  <c r="A5106" i="75" s="1"/>
  <c r="A5646" i="75" s="1"/>
  <c r="A6186" i="75" s="1"/>
  <c r="A6726" i="75" s="1"/>
  <c r="A7266" i="75" s="1"/>
  <c r="C773" i="75"/>
  <c r="D233" i="75"/>
  <c r="C526" i="68"/>
  <c r="C526" i="75" s="1"/>
  <c r="C256" i="75"/>
  <c r="A528" i="68"/>
  <c r="A528" i="75" s="1"/>
  <c r="A258" i="75"/>
  <c r="A532" i="68"/>
  <c r="A532" i="75" s="1"/>
  <c r="A262" i="75"/>
  <c r="C781" i="75"/>
  <c r="D241" i="75"/>
  <c r="A769" i="75"/>
  <c r="F229" i="75"/>
  <c r="C530" i="68"/>
  <c r="C530" i="75" s="1"/>
  <c r="C260" i="75"/>
  <c r="A534" i="68"/>
  <c r="A534" i="75" s="1"/>
  <c r="A264" i="75"/>
  <c r="A514" i="68"/>
  <c r="A514" i="75" s="1"/>
  <c r="A1054" i="75" s="1"/>
  <c r="A1594" i="75" s="1"/>
  <c r="A2134" i="75" s="1"/>
  <c r="A2674" i="75" s="1"/>
  <c r="A3214" i="75" s="1"/>
  <c r="A3754" i="75" s="1"/>
  <c r="A4294" i="75" s="1"/>
  <c r="A4834" i="75" s="1"/>
  <c r="A5374" i="75" s="1"/>
  <c r="A5914" i="75" s="1"/>
  <c r="A6454" i="75" s="1"/>
  <c r="A6994" i="75" s="1"/>
  <c r="A7534" i="75" s="1"/>
  <c r="A244" i="75"/>
  <c r="A784" i="75" s="1"/>
  <c r="A1324" i="75" s="1"/>
  <c r="A1864" i="75" s="1"/>
  <c r="A2404" i="75" s="1"/>
  <c r="A2944" i="75" s="1"/>
  <c r="A3484" i="75" s="1"/>
  <c r="A4024" i="75" s="1"/>
  <c r="A4564" i="75" s="1"/>
  <c r="A5104" i="75" s="1"/>
  <c r="A5644" i="75" s="1"/>
  <c r="A6184" i="75" s="1"/>
  <c r="A6724" i="75" s="1"/>
  <c r="A7264" i="75" s="1"/>
  <c r="A781" i="75"/>
  <c r="F241" i="75"/>
  <c r="A524" i="68"/>
  <c r="A524" i="75" s="1"/>
  <c r="A254" i="75"/>
  <c r="C771" i="75"/>
  <c r="D231" i="75"/>
  <c r="A536" i="68"/>
  <c r="A536" i="75" s="1"/>
  <c r="A266" i="75"/>
  <c r="A765" i="75"/>
  <c r="F225" i="75"/>
  <c r="C1784" i="75"/>
  <c r="D1244" i="75"/>
  <c r="C1801" i="75"/>
  <c r="D1261" i="75"/>
  <c r="A1787" i="75"/>
  <c r="F1247" i="75"/>
  <c r="A3330" i="75"/>
  <c r="F2790" i="75"/>
  <c r="C4610" i="75"/>
  <c r="D4070" i="75"/>
  <c r="A2578" i="75"/>
  <c r="F2038" i="75"/>
  <c r="C2539" i="75"/>
  <c r="D1999" i="75"/>
  <c r="J4072" i="75"/>
  <c r="I4072" i="75"/>
  <c r="A4612" i="75"/>
  <c r="F4072" i="75"/>
  <c r="J4081" i="75"/>
  <c r="I4081" i="75"/>
  <c r="A4621" i="75"/>
  <c r="F4081" i="75"/>
  <c r="C3565" i="75"/>
  <c r="D3025" i="75"/>
  <c r="C2543" i="75"/>
  <c r="D2003" i="75"/>
  <c r="C2533" i="75"/>
  <c r="D1993" i="75"/>
  <c r="A2537" i="75"/>
  <c r="F1997" i="75"/>
  <c r="A2293" i="75"/>
  <c r="F1753" i="75"/>
  <c r="A3567" i="75"/>
  <c r="F3027" i="75"/>
  <c r="C1527" i="75"/>
  <c r="D987" i="75"/>
  <c r="A1531" i="75"/>
  <c r="F991" i="75"/>
  <c r="A1544" i="75"/>
  <c r="F1004" i="75"/>
  <c r="C1521" i="75"/>
  <c r="D981" i="75"/>
  <c r="A1554" i="75"/>
  <c r="F1014" i="75"/>
  <c r="C1515" i="75"/>
  <c r="D975" i="75"/>
  <c r="A1525" i="75"/>
  <c r="F985" i="75"/>
  <c r="A1517" i="75"/>
  <c r="F977" i="75"/>
  <c r="A1530" i="75"/>
  <c r="F990" i="75"/>
  <c r="C1554" i="75"/>
  <c r="D1014" i="75"/>
  <c r="A1277" i="75"/>
  <c r="F737" i="75"/>
  <c r="C1314" i="75"/>
  <c r="D774" i="75"/>
  <c r="F1244" i="75"/>
  <c r="C4616" i="75"/>
  <c r="D4076" i="75"/>
  <c r="A2545" i="75"/>
  <c r="F2005" i="75"/>
  <c r="C2535" i="75"/>
  <c r="D1995" i="75"/>
  <c r="C2302" i="75"/>
  <c r="D1762" i="75"/>
  <c r="A2307" i="75"/>
  <c r="F1767" i="75"/>
  <c r="C3346" i="75"/>
  <c r="D2806" i="75"/>
  <c r="A4096" i="75"/>
  <c r="F3556" i="75"/>
  <c r="A4100" i="75"/>
  <c r="F3560" i="75"/>
  <c r="C2330" i="75"/>
  <c r="D1790" i="75"/>
  <c r="A2299" i="75"/>
  <c r="F1759" i="75"/>
  <c r="C2326" i="75"/>
  <c r="D1786" i="75"/>
  <c r="C3557" i="75"/>
  <c r="D3017" i="75"/>
  <c r="A2809" i="75"/>
  <c r="F2269" i="75"/>
  <c r="A3061" i="75"/>
  <c r="F2521" i="75"/>
  <c r="C4100" i="75"/>
  <c r="D3560" i="75"/>
  <c r="A3047" i="75"/>
  <c r="F2507" i="75"/>
  <c r="C3830" i="75"/>
  <c r="F3830" i="75" s="1"/>
  <c r="D3290" i="75"/>
  <c r="C3350" i="75"/>
  <c r="D2810" i="75"/>
  <c r="C3566" i="75"/>
  <c r="F3566" i="75" s="1"/>
  <c r="D3026" i="75"/>
  <c r="A2836" i="75"/>
  <c r="F2296" i="75"/>
  <c r="A3588" i="75"/>
  <c r="F3048" i="75"/>
  <c r="C3827" i="75"/>
  <c r="D3287" i="75"/>
  <c r="C3329" i="75"/>
  <c r="D2789" i="75"/>
  <c r="C2546" i="75"/>
  <c r="D2006" i="75"/>
  <c r="C2534" i="75"/>
  <c r="D1994" i="75"/>
  <c r="C4614" i="75"/>
  <c r="D4074" i="75"/>
  <c r="C3834" i="75"/>
  <c r="D3294" i="75"/>
  <c r="A2326" i="75"/>
  <c r="F1786" i="75"/>
  <c r="F236" i="75"/>
  <c r="C1785" i="75"/>
  <c r="D1245" i="75"/>
  <c r="C1788" i="75"/>
  <c r="F1788" i="75" s="1"/>
  <c r="D1248" i="75"/>
  <c r="A2811" i="75"/>
  <c r="F2271" i="75"/>
  <c r="C3060" i="75"/>
  <c r="D2520" i="75"/>
  <c r="A2834" i="75"/>
  <c r="F2294" i="75"/>
  <c r="A3088" i="75"/>
  <c r="F2548" i="75"/>
  <c r="C4609" i="75"/>
  <c r="D4069" i="75"/>
  <c r="A3317" i="75"/>
  <c r="F2777" i="75"/>
  <c r="C2820" i="75"/>
  <c r="D2280" i="75"/>
  <c r="C3555" i="75"/>
  <c r="D3015" i="75"/>
  <c r="C3558" i="75"/>
  <c r="F3558" i="75" s="1"/>
  <c r="D3018" i="75"/>
  <c r="A3555" i="75"/>
  <c r="F3015" i="75"/>
  <c r="A2549" i="75"/>
  <c r="F2009" i="75"/>
  <c r="A2566" i="75"/>
  <c r="F2026" i="75"/>
  <c r="C3840" i="75"/>
  <c r="D3300" i="75"/>
  <c r="F2002" i="75"/>
  <c r="C3569" i="75"/>
  <c r="D3029" i="75"/>
  <c r="A2551" i="75"/>
  <c r="F2011" i="75"/>
  <c r="C2578" i="75"/>
  <c r="D2038" i="75"/>
  <c r="C2541" i="75"/>
  <c r="D2001" i="75"/>
  <c r="C2309" i="75"/>
  <c r="D1769" i="75"/>
  <c r="A4106" i="75"/>
  <c r="J4052" i="75"/>
  <c r="I4052" i="75"/>
  <c r="A4592" i="75"/>
  <c r="F468" i="75"/>
  <c r="F472" i="75"/>
  <c r="F2264" i="75"/>
  <c r="C3590" i="75"/>
  <c r="D3050" i="75"/>
  <c r="C2538" i="75"/>
  <c r="F2538" i="75" s="1"/>
  <c r="D1998" i="75"/>
  <c r="A2568" i="75"/>
  <c r="C2551" i="75"/>
  <c r="D2011" i="75"/>
  <c r="C2307" i="75"/>
  <c r="D1767" i="75"/>
  <c r="A3553" i="75"/>
  <c r="F3013" i="75"/>
  <c r="F3014" i="75"/>
  <c r="F974" i="75"/>
  <c r="F3018" i="75"/>
  <c r="J4063" i="75"/>
  <c r="A4603" i="75"/>
  <c r="I4063" i="75"/>
  <c r="F4063" i="75"/>
  <c r="C3317" i="75"/>
  <c r="D2777" i="75"/>
  <c r="A2572" i="75"/>
  <c r="F2032" i="75"/>
  <c r="A2550" i="75"/>
  <c r="F2010" i="75"/>
  <c r="C2334" i="75"/>
  <c r="D1794" i="75"/>
  <c r="A3346" i="75"/>
  <c r="F2806" i="75"/>
  <c r="A2310" i="75"/>
  <c r="F1770" i="75"/>
  <c r="A1289" i="75"/>
  <c r="F749" i="75"/>
  <c r="A1308" i="75"/>
  <c r="F768" i="75"/>
  <c r="A1312" i="75"/>
  <c r="F772" i="75"/>
  <c r="C1291" i="75"/>
  <c r="D751" i="75"/>
  <c r="C1278" i="75"/>
  <c r="D738" i="75"/>
  <c r="C1289" i="75"/>
  <c r="D749" i="75"/>
  <c r="B6767" i="75"/>
  <c r="B6826" i="75"/>
  <c r="B6798" i="75"/>
  <c r="B6861" i="75"/>
  <c r="B6837" i="75"/>
  <c r="B6888" i="75"/>
  <c r="B6923" i="75"/>
  <c r="B6954" i="75"/>
  <c r="B6982" i="75"/>
  <c r="B7010" i="75"/>
  <c r="B6774" i="75"/>
  <c r="B6833" i="75"/>
  <c r="B6805" i="75"/>
  <c r="B6868" i="75"/>
  <c r="B6840" i="75"/>
  <c r="B6887" i="75"/>
  <c r="B6922" i="75"/>
  <c r="B6953" i="75"/>
  <c r="B6981" i="75"/>
  <c r="B6988" i="75"/>
  <c r="B7014" i="75"/>
  <c r="B6769" i="75"/>
  <c r="B6781" i="75"/>
  <c r="B6824" i="75"/>
  <c r="B6796" i="75"/>
  <c r="B6859" i="75"/>
  <c r="B6894" i="75"/>
  <c r="B6925" i="75"/>
  <c r="B6956" i="75"/>
  <c r="B6984" i="75"/>
  <c r="B6991" i="75"/>
  <c r="B7017" i="75"/>
  <c r="B6768" i="75"/>
  <c r="B6827" i="75"/>
  <c r="B6803" i="75"/>
  <c r="B6866" i="75"/>
  <c r="B6838" i="75"/>
  <c r="B6889" i="75"/>
  <c r="B6920" i="75"/>
  <c r="B6947" i="75"/>
  <c r="B6979" i="75"/>
  <c r="B7011" i="75"/>
  <c r="B7021" i="75"/>
  <c r="B6779" i="75"/>
  <c r="B6810" i="75"/>
  <c r="B6794" i="75"/>
  <c r="B6857" i="75"/>
  <c r="B6900" i="75"/>
  <c r="B6884" i="75"/>
  <c r="B6919" i="75"/>
  <c r="B6950" i="75"/>
  <c r="B6978" i="75"/>
  <c r="B7006" i="75"/>
  <c r="B6770" i="75"/>
  <c r="B6829" i="75"/>
  <c r="B6801" i="75"/>
  <c r="B6864" i="75"/>
  <c r="B6899" i="75"/>
  <c r="B6883" i="75"/>
  <c r="B6918" i="75"/>
  <c r="B6949" i="75"/>
  <c r="B6977" i="75"/>
  <c r="B7009" i="75"/>
  <c r="B7019" i="75"/>
  <c r="B6765" i="75"/>
  <c r="B6836" i="75"/>
  <c r="B6808" i="75"/>
  <c r="B6871" i="75"/>
  <c r="B6855" i="75"/>
  <c r="B6890" i="75"/>
  <c r="B6921" i="75"/>
  <c r="B6952" i="75"/>
  <c r="B6980" i="75"/>
  <c r="B7012" i="75"/>
  <c r="B7013" i="75"/>
  <c r="B6780" i="75"/>
  <c r="B6823" i="75"/>
  <c r="B6799" i="75"/>
  <c r="B6862" i="75"/>
  <c r="B6901" i="75"/>
  <c r="B6885" i="75"/>
  <c r="B6916" i="75"/>
  <c r="B6943" i="75"/>
  <c r="B6975" i="75"/>
  <c r="B7007" i="75"/>
  <c r="B6775" i="75"/>
  <c r="B6834" i="75"/>
  <c r="B6806" i="75"/>
  <c r="B6869" i="75"/>
  <c r="B6853" i="75"/>
  <c r="B6896" i="75"/>
  <c r="B6931" i="75"/>
  <c r="B6915" i="75"/>
  <c r="B6946" i="75"/>
  <c r="B6974" i="75"/>
  <c r="B7015" i="75"/>
  <c r="B6766" i="75"/>
  <c r="B6825" i="75"/>
  <c r="B6797" i="75"/>
  <c r="B6860" i="75"/>
  <c r="B6895" i="75"/>
  <c r="B6930" i="75"/>
  <c r="B6914" i="75"/>
  <c r="B6945" i="75"/>
  <c r="B6973" i="75"/>
  <c r="B7005" i="75"/>
  <c r="B6777" i="75"/>
  <c r="B6764" i="75"/>
  <c r="B6832" i="75"/>
  <c r="B6804" i="75"/>
  <c r="B6867" i="75"/>
  <c r="B6839" i="75"/>
  <c r="B6886" i="75"/>
  <c r="B6917" i="75"/>
  <c r="B6948" i="75"/>
  <c r="B6976" i="75"/>
  <c r="B7008" i="75"/>
  <c r="B6776" i="75"/>
  <c r="B6835" i="75"/>
  <c r="B6811" i="75"/>
  <c r="B6795" i="75"/>
  <c r="B6858" i="75"/>
  <c r="B6897" i="75"/>
  <c r="B6928" i="75"/>
  <c r="B6955" i="75"/>
  <c r="B6987" i="75"/>
  <c r="B6959" i="75"/>
  <c r="B7003" i="75"/>
  <c r="B6771" i="75"/>
  <c r="B6830" i="75"/>
  <c r="B6802" i="75"/>
  <c r="B6865" i="75"/>
  <c r="B6841" i="75"/>
  <c r="B6892" i="75"/>
  <c r="B6927" i="75"/>
  <c r="B6958" i="75"/>
  <c r="B6986" i="75"/>
  <c r="B6989" i="75"/>
  <c r="B7020" i="75"/>
  <c r="B6778" i="75"/>
  <c r="B6809" i="75"/>
  <c r="B6793" i="75"/>
  <c r="B6856" i="75"/>
  <c r="B6891" i="75"/>
  <c r="B6926" i="75"/>
  <c r="B6957" i="75"/>
  <c r="B6985" i="75"/>
  <c r="B6961" i="75"/>
  <c r="B7018" i="75"/>
  <c r="B6773" i="75"/>
  <c r="B6763" i="75"/>
  <c r="B6828" i="75"/>
  <c r="B6800" i="75"/>
  <c r="B6863" i="75"/>
  <c r="B6898" i="75"/>
  <c r="B6929" i="75"/>
  <c r="B6913" i="75"/>
  <c r="B6944" i="75"/>
  <c r="B6960" i="75"/>
  <c r="B7004" i="75"/>
  <c r="B6772" i="75"/>
  <c r="B6831" i="75"/>
  <c r="B6807" i="75"/>
  <c r="B6870" i="75"/>
  <c r="B6854" i="75"/>
  <c r="B6893" i="75"/>
  <c r="B6924" i="75"/>
  <c r="B6951" i="75"/>
  <c r="B6983" i="75"/>
  <c r="B6990" i="75"/>
  <c r="B7016" i="75"/>
  <c r="B5091" i="75"/>
  <c r="B4440" i="75"/>
  <c r="B4351" i="75"/>
  <c r="F3811" i="75"/>
  <c r="B4341" i="75"/>
  <c r="F3801" i="75"/>
  <c r="B5099" i="75"/>
  <c r="B4436" i="75"/>
  <c r="B4374" i="75"/>
  <c r="F3834" i="75"/>
  <c r="B4339" i="75"/>
  <c r="F3799" i="75"/>
  <c r="B5063" i="75"/>
  <c r="B4432" i="75"/>
  <c r="B4366" i="75"/>
  <c r="F3826" i="75"/>
  <c r="B4337" i="75"/>
  <c r="F3797" i="75"/>
  <c r="B5130" i="75"/>
  <c r="B4428" i="75"/>
  <c r="B4407" i="75"/>
  <c r="B4335" i="75"/>
  <c r="F3795" i="75"/>
  <c r="B5117" i="75"/>
  <c r="B4424" i="75"/>
  <c r="B4437" i="75"/>
  <c r="B4333" i="75"/>
  <c r="F3793" i="75"/>
  <c r="B5125" i="75"/>
  <c r="B4468" i="75"/>
  <c r="B4425" i="75"/>
  <c r="B4378" i="75"/>
  <c r="F3838" i="75"/>
  <c r="B5084" i="75"/>
  <c r="B4464" i="75"/>
  <c r="B4465" i="75"/>
  <c r="B4373" i="75"/>
  <c r="F3833" i="75"/>
  <c r="B5092" i="75"/>
  <c r="B4460" i="75"/>
  <c r="B4453" i="75"/>
  <c r="B4370" i="75"/>
  <c r="B5100" i="75"/>
  <c r="B4456" i="75"/>
  <c r="B4490" i="75"/>
  <c r="B4365" i="75"/>
  <c r="F3825" i="75"/>
  <c r="B5064" i="75"/>
  <c r="B4501" i="75"/>
  <c r="B4349" i="75"/>
  <c r="F3809" i="75"/>
  <c r="B4381" i="75"/>
  <c r="F3841" i="75"/>
  <c r="B5053" i="75"/>
  <c r="B4497" i="75"/>
  <c r="B4345" i="75"/>
  <c r="F3805" i="75"/>
  <c r="B4375" i="75"/>
  <c r="F3835" i="75"/>
  <c r="B5061" i="75"/>
  <c r="B4493" i="75"/>
  <c r="B4350" i="75"/>
  <c r="F3810" i="75"/>
  <c r="B4372" i="75"/>
  <c r="F3832" i="75"/>
  <c r="B5131" i="75"/>
  <c r="B4489" i="75"/>
  <c r="B4402" i="75"/>
  <c r="B4367" i="75"/>
  <c r="F3827" i="75"/>
  <c r="B5118" i="75"/>
  <c r="B4485" i="75"/>
  <c r="B4398" i="75"/>
  <c r="B4364" i="75"/>
  <c r="F3824" i="75"/>
  <c r="B5126" i="75"/>
  <c r="B5115" i="75"/>
  <c r="B4394" i="75"/>
  <c r="B4401" i="75"/>
  <c r="B5089" i="75"/>
  <c r="B5123" i="75"/>
  <c r="B4405" i="75"/>
  <c r="B4397" i="75"/>
  <c r="B5097" i="75"/>
  <c r="B5086" i="75"/>
  <c r="B4409" i="75"/>
  <c r="B4393" i="75"/>
  <c r="B5065" i="75"/>
  <c r="B5094" i="75"/>
  <c r="B4439" i="75"/>
  <c r="B4404" i="75"/>
  <c r="F3864" i="75"/>
  <c r="B5058" i="75"/>
  <c r="B5062" i="75"/>
  <c r="B4435" i="75"/>
  <c r="B4408" i="75"/>
  <c r="F3868" i="75"/>
  <c r="B5059" i="75"/>
  <c r="B5056" i="75"/>
  <c r="B4431" i="75"/>
  <c r="B4411" i="75"/>
  <c r="B4348" i="75"/>
  <c r="F3808" i="75"/>
  <c r="B5120" i="75"/>
  <c r="B4427" i="75"/>
  <c r="B4438" i="75"/>
  <c r="B4346" i="75"/>
  <c r="F3806" i="75"/>
  <c r="B5128" i="75"/>
  <c r="B4423" i="75"/>
  <c r="B4434" i="75"/>
  <c r="B4344" i="75"/>
  <c r="F3804" i="75"/>
  <c r="B5087" i="75"/>
  <c r="B4471" i="75"/>
  <c r="B4430" i="75"/>
  <c r="B4342" i="75"/>
  <c r="F3802" i="75"/>
  <c r="B5095" i="75"/>
  <c r="B4467" i="75"/>
  <c r="B4426" i="75"/>
  <c r="B4340" i="75"/>
  <c r="F3800" i="75"/>
  <c r="B5070" i="75"/>
  <c r="B4463" i="75"/>
  <c r="B4470" i="75"/>
  <c r="B4338" i="75"/>
  <c r="F3798" i="75"/>
  <c r="B5067" i="75"/>
  <c r="B4459" i="75"/>
  <c r="B4466" i="75"/>
  <c r="B4336" i="75"/>
  <c r="F3796" i="75"/>
  <c r="B5113" i="75"/>
  <c r="B4455" i="75"/>
  <c r="B4462" i="75"/>
  <c r="B4334" i="75"/>
  <c r="F3794" i="75"/>
  <c r="B5121" i="75"/>
  <c r="B4500" i="75"/>
  <c r="B4458" i="75"/>
  <c r="B4380" i="75"/>
  <c r="F3840" i="75"/>
  <c r="B5129" i="75"/>
  <c r="B4496" i="75"/>
  <c r="B4454" i="75"/>
  <c r="B4400" i="75"/>
  <c r="F3860" i="75"/>
  <c r="B5088" i="75"/>
  <c r="B4492" i="75"/>
  <c r="B4499" i="75"/>
  <c r="B4396" i="75"/>
  <c r="F3856" i="75"/>
  <c r="B5096" i="75"/>
  <c r="B4488" i="75"/>
  <c r="B4495" i="75"/>
  <c r="B4433" i="75"/>
  <c r="B5071" i="75"/>
  <c r="B4484" i="75"/>
  <c r="B4491" i="75"/>
  <c r="B4461" i="75"/>
  <c r="B5068" i="75"/>
  <c r="B4377" i="75"/>
  <c r="F3837" i="75"/>
  <c r="B4487" i="75"/>
  <c r="B4494" i="75"/>
  <c r="B5057" i="75"/>
  <c r="B4369" i="75"/>
  <c r="F3829" i="75"/>
  <c r="B4483" i="75"/>
  <c r="B4379" i="75"/>
  <c r="F3839" i="75"/>
  <c r="B5054" i="75"/>
  <c r="B4403" i="75"/>
  <c r="B5119" i="75"/>
  <c r="B4376" i="75"/>
  <c r="F3836" i="75"/>
  <c r="B5114" i="75"/>
  <c r="B4441" i="75"/>
  <c r="B5127" i="75"/>
  <c r="B4371" i="75"/>
  <c r="F3831" i="75"/>
  <c r="B5122" i="75"/>
  <c r="B4429" i="75"/>
  <c r="B5090" i="75"/>
  <c r="B4368" i="75"/>
  <c r="F3828" i="75"/>
  <c r="B5085" i="75"/>
  <c r="B4469" i="75"/>
  <c r="B5098" i="75"/>
  <c r="B4363" i="75"/>
  <c r="F3823" i="75"/>
  <c r="B5093" i="75"/>
  <c r="B4457" i="75"/>
  <c r="B5066" i="75"/>
  <c r="B4399" i="75"/>
  <c r="B5101" i="75"/>
  <c r="B4498" i="75"/>
  <c r="B5116" i="75"/>
  <c r="B4395" i="75"/>
  <c r="B5069" i="75"/>
  <c r="B4486" i="75"/>
  <c r="B5124" i="75"/>
  <c r="B4410" i="75"/>
  <c r="B5055" i="75"/>
  <c r="B4347" i="75"/>
  <c r="F3807" i="75"/>
  <c r="B5083" i="75"/>
  <c r="B4406" i="75"/>
  <c r="B5060" i="75"/>
  <c r="B4343" i="75"/>
  <c r="F3803" i="75"/>
  <c r="C1024" i="75"/>
  <c r="D484" i="75"/>
  <c r="F484" i="75"/>
  <c r="C759" i="75"/>
  <c r="D219" i="75"/>
  <c r="F219" i="75"/>
  <c r="C755" i="75"/>
  <c r="D215" i="75"/>
  <c r="F215" i="75"/>
  <c r="C1781" i="75"/>
  <c r="D1241" i="75"/>
  <c r="F1241" i="75"/>
  <c r="C3550" i="75"/>
  <c r="D3010" i="75"/>
  <c r="F3010" i="75"/>
  <c r="C3311" i="75"/>
  <c r="D2771" i="75"/>
  <c r="F2771" i="75"/>
  <c r="C2562" i="75"/>
  <c r="D2022" i="75"/>
  <c r="F2022" i="75"/>
  <c r="C993" i="75"/>
  <c r="D453" i="75"/>
  <c r="F453" i="75"/>
  <c r="C999" i="75"/>
  <c r="D459" i="75"/>
  <c r="F459" i="75"/>
  <c r="C1022" i="75"/>
  <c r="D482" i="75"/>
  <c r="C996" i="75"/>
  <c r="D456" i="75"/>
  <c r="F456" i="75"/>
  <c r="C1000" i="75"/>
  <c r="D460" i="75"/>
  <c r="F460" i="75"/>
  <c r="C995" i="75"/>
  <c r="D455" i="75"/>
  <c r="F455" i="75"/>
  <c r="C2042" i="75"/>
  <c r="D1502" i="75"/>
  <c r="F1502" i="75"/>
  <c r="C3787" i="75"/>
  <c r="D3247" i="75"/>
  <c r="F3247" i="75"/>
  <c r="C1292" i="75"/>
  <c r="D752" i="75"/>
  <c r="F752" i="75"/>
  <c r="C1266" i="75"/>
  <c r="D726" i="75"/>
  <c r="F726" i="75"/>
  <c r="C4054" i="75"/>
  <c r="D3514" i="75"/>
  <c r="F3514" i="75"/>
  <c r="C997" i="75"/>
  <c r="D457" i="75"/>
  <c r="F457" i="75"/>
  <c r="C756" i="75"/>
  <c r="D216" i="75"/>
  <c r="F216" i="75"/>
  <c r="C2016" i="75"/>
  <c r="D1476" i="75"/>
  <c r="F1476" i="75"/>
  <c r="C518" i="68"/>
  <c r="C518" i="75" s="1"/>
  <c r="C248" i="75"/>
  <c r="C522" i="68"/>
  <c r="C522" i="75" s="1"/>
  <c r="C252" i="75"/>
  <c r="C757" i="75"/>
  <c r="D217" i="75"/>
  <c r="F217" i="75"/>
  <c r="C514" i="68"/>
  <c r="C514" i="75" s="1"/>
  <c r="C244" i="75"/>
  <c r="C761" i="75"/>
  <c r="D221" i="75"/>
  <c r="F221" i="75"/>
  <c r="C2013" i="75"/>
  <c r="D1473" i="75"/>
  <c r="F1473" i="75"/>
  <c r="C3306" i="75"/>
  <c r="D2766" i="75"/>
  <c r="F2766" i="75"/>
  <c r="C4052" i="75"/>
  <c r="D3512" i="75"/>
  <c r="F3512" i="75"/>
  <c r="C3813" i="75"/>
  <c r="D3273" i="75"/>
  <c r="F3273" i="75"/>
  <c r="C3542" i="75"/>
  <c r="D3002" i="75"/>
  <c r="F3002" i="75"/>
  <c r="C3819" i="75"/>
  <c r="D3279" i="75"/>
  <c r="F3279" i="75"/>
  <c r="C2552" i="75"/>
  <c r="D2012" i="75"/>
  <c r="F2012" i="75"/>
  <c r="C2525" i="75"/>
  <c r="D1985" i="75"/>
  <c r="F1985" i="75"/>
  <c r="C3072" i="75"/>
  <c r="D2532" i="75"/>
  <c r="F2532" i="75"/>
  <c r="C1775" i="75"/>
  <c r="D1235" i="75"/>
  <c r="F1235" i="75"/>
  <c r="C1267" i="75"/>
  <c r="D727" i="75"/>
  <c r="F727" i="75"/>
  <c r="C1302" i="75"/>
  <c r="D762" i="75"/>
  <c r="F762" i="75"/>
  <c r="C2044" i="75"/>
  <c r="D1504" i="75"/>
  <c r="F1504" i="75"/>
  <c r="C4062" i="75"/>
  <c r="D3522" i="75"/>
  <c r="F3522" i="75"/>
  <c r="C1032" i="75"/>
  <c r="D492" i="75"/>
  <c r="F492" i="75"/>
  <c r="C3792" i="75"/>
  <c r="D3252" i="75"/>
  <c r="F3252" i="75"/>
  <c r="C2052" i="75"/>
  <c r="D1512" i="75"/>
  <c r="F1512" i="75"/>
  <c r="C1773" i="75"/>
  <c r="D1233" i="75"/>
  <c r="F1233" i="75"/>
  <c r="C4053" i="75"/>
  <c r="D3513" i="75"/>
  <c r="F3513" i="75"/>
  <c r="C3784" i="75"/>
  <c r="D3244" i="75"/>
  <c r="F3244" i="75"/>
  <c r="C2285" i="75"/>
  <c r="D1745" i="75"/>
  <c r="F1745" i="75"/>
  <c r="C2291" i="75"/>
  <c r="D1751" i="75"/>
  <c r="F1751" i="75"/>
  <c r="C2017" i="75"/>
  <c r="D1477" i="75"/>
  <c r="F1477" i="75"/>
  <c r="C4060" i="75"/>
  <c r="D3520" i="75"/>
  <c r="F3520" i="75"/>
  <c r="C1777" i="75"/>
  <c r="D1237" i="75"/>
  <c r="F1237" i="75"/>
  <c r="C3782" i="75"/>
  <c r="D3242" i="75"/>
  <c r="F3242" i="75"/>
  <c r="C3788" i="75"/>
  <c r="D3248" i="75"/>
  <c r="F3248" i="75"/>
  <c r="C3543" i="75"/>
  <c r="D3003" i="75"/>
  <c r="F3003" i="75"/>
  <c r="C2531" i="75"/>
  <c r="D1991" i="75"/>
  <c r="F1991" i="75"/>
  <c r="C3549" i="75"/>
  <c r="D3009" i="75"/>
  <c r="F3009" i="75"/>
  <c r="C3547" i="75"/>
  <c r="D3007" i="75"/>
  <c r="F3007" i="75"/>
  <c r="C2558" i="75"/>
  <c r="D2018" i="75"/>
  <c r="F2018" i="75"/>
  <c r="C3790" i="75"/>
  <c r="D3250" i="75"/>
  <c r="F3250" i="75"/>
  <c r="C1263" i="75"/>
  <c r="D723" i="75"/>
  <c r="F723" i="75"/>
  <c r="C4057" i="75"/>
  <c r="D3517" i="75"/>
  <c r="F3517" i="75"/>
  <c r="C2021" i="75"/>
  <c r="D1481" i="75"/>
  <c r="F1481" i="75"/>
  <c r="C1776" i="75"/>
  <c r="D1236" i="75"/>
  <c r="F1236" i="75"/>
  <c r="C3064" i="75"/>
  <c r="D2524" i="75"/>
  <c r="F2524" i="75"/>
  <c r="C3037" i="75"/>
  <c r="D2497" i="75"/>
  <c r="F2497" i="75"/>
  <c r="C2828" i="75"/>
  <c r="D2288" i="75"/>
  <c r="F2288" i="75"/>
  <c r="C3033" i="75"/>
  <c r="D2493" i="75"/>
  <c r="F2493" i="75"/>
  <c r="C3817" i="75"/>
  <c r="D3277" i="75"/>
  <c r="F3277" i="75"/>
  <c r="C3282" i="75"/>
  <c r="D2742" i="75"/>
  <c r="F2742" i="75"/>
  <c r="C3278" i="75"/>
  <c r="D2738" i="75"/>
  <c r="F2738" i="75"/>
  <c r="C2554" i="75"/>
  <c r="D2014" i="75"/>
  <c r="F2014" i="75"/>
  <c r="C1028" i="75"/>
  <c r="D488" i="75"/>
  <c r="F488" i="75"/>
  <c r="C1001" i="75"/>
  <c r="D461" i="75"/>
  <c r="F461" i="75"/>
  <c r="C753" i="75"/>
  <c r="D213" i="75"/>
  <c r="F213" i="75"/>
  <c r="C512" i="68"/>
  <c r="C512" i="75" s="1"/>
  <c r="C242" i="75"/>
  <c r="C760" i="75"/>
  <c r="D220" i="75"/>
  <c r="F220" i="75"/>
  <c r="C1802" i="75"/>
  <c r="D1262" i="75"/>
  <c r="F1262" i="75"/>
  <c r="C2796" i="75"/>
  <c r="D2256" i="75"/>
  <c r="F2256" i="75"/>
  <c r="C2289" i="75"/>
  <c r="D1749" i="75"/>
  <c r="F1749" i="75"/>
  <c r="C2015" i="75"/>
  <c r="D1475" i="75"/>
  <c r="F1475" i="75"/>
  <c r="C1780" i="75"/>
  <c r="D1240" i="75"/>
  <c r="F1240" i="75"/>
  <c r="C3303" i="75"/>
  <c r="D2763" i="75"/>
  <c r="F2763" i="75"/>
  <c r="C3574" i="75"/>
  <c r="D3034" i="75"/>
  <c r="F3034" i="75"/>
  <c r="C4058" i="75"/>
  <c r="D3518" i="75"/>
  <c r="F3518" i="75"/>
  <c r="C3821" i="75"/>
  <c r="D3281" i="75"/>
  <c r="F3281" i="75"/>
  <c r="C3816" i="75"/>
  <c r="D3276" i="75"/>
  <c r="F3276" i="75"/>
  <c r="C2530" i="75"/>
  <c r="D1990" i="75"/>
  <c r="F1990" i="75"/>
  <c r="C2322" i="75"/>
  <c r="D1782" i="75"/>
  <c r="F1782" i="75"/>
  <c r="C3332" i="75"/>
  <c r="D2792" i="75"/>
  <c r="F2792" i="75"/>
  <c r="C3820" i="75"/>
  <c r="D3280" i="75"/>
  <c r="F3280" i="75"/>
  <c r="C2283" i="75"/>
  <c r="D1743" i="75"/>
  <c r="F1743" i="75"/>
  <c r="C1298" i="75"/>
  <c r="D758" i="75"/>
  <c r="F758" i="75"/>
  <c r="C1509" i="75"/>
  <c r="D969" i="75"/>
  <c r="F969" i="75"/>
  <c r="C2824" i="75"/>
  <c r="D2284" i="75"/>
  <c r="F2284" i="75"/>
  <c r="C2800" i="75"/>
  <c r="D2260" i="75"/>
  <c r="F2260" i="75"/>
  <c r="C3039" i="75"/>
  <c r="D2499" i="75"/>
  <c r="F2499" i="75"/>
  <c r="C3844" i="75"/>
  <c r="D3304" i="75"/>
  <c r="F3304" i="75"/>
  <c r="C4061" i="75"/>
  <c r="D3521" i="75"/>
  <c r="F3521" i="75"/>
  <c r="C3342" i="75"/>
  <c r="D2802" i="75"/>
  <c r="F2802" i="75"/>
  <c r="C3848" i="75"/>
  <c r="D3308" i="75"/>
  <c r="F3308" i="75"/>
  <c r="C3578" i="75"/>
  <c r="D3038" i="75"/>
  <c r="F3038" i="75"/>
  <c r="C3582" i="75"/>
  <c r="D3042" i="75"/>
  <c r="F3042" i="75"/>
  <c r="C3551" i="75"/>
  <c r="D3011" i="75"/>
  <c r="F3011" i="75"/>
  <c r="C3545" i="75"/>
  <c r="D3005" i="75"/>
  <c r="F3005" i="75"/>
  <c r="C2048" i="75"/>
  <c r="D1508" i="75"/>
  <c r="F1508" i="75"/>
  <c r="C1808" i="75"/>
  <c r="D1268" i="75"/>
  <c r="F1268" i="75"/>
  <c r="C3062" i="75"/>
  <c r="D2522" i="75"/>
  <c r="F2522" i="75"/>
  <c r="C3068" i="75"/>
  <c r="D2528" i="75"/>
  <c r="F2528" i="75"/>
  <c r="C3852" i="75"/>
  <c r="D3312" i="75"/>
  <c r="F3312" i="75"/>
  <c r="C3272" i="75"/>
  <c r="D2732" i="75"/>
  <c r="F2732" i="75"/>
  <c r="C2801" i="75"/>
  <c r="D2261" i="75"/>
  <c r="F2261" i="75"/>
  <c r="C2822" i="75"/>
  <c r="D2282" i="75"/>
  <c r="F2282" i="75"/>
  <c r="C3334" i="75"/>
  <c r="D2794" i="75"/>
  <c r="F2794" i="75"/>
  <c r="C2797" i="75"/>
  <c r="D2257" i="75"/>
  <c r="F2257" i="75"/>
  <c r="C3040" i="75"/>
  <c r="D2500" i="75"/>
  <c r="F2500" i="75"/>
  <c r="C3309" i="75"/>
  <c r="D2769" i="75"/>
  <c r="F2769" i="75"/>
  <c r="C2799" i="75"/>
  <c r="D2259" i="75"/>
  <c r="F2259" i="75"/>
  <c r="C1265" i="75"/>
  <c r="D725" i="75"/>
  <c r="F725" i="75"/>
  <c r="C1507" i="75"/>
  <c r="D967" i="75"/>
  <c r="F967" i="75"/>
  <c r="C1542" i="75"/>
  <c r="D1002" i="75"/>
  <c r="F1002" i="75"/>
  <c r="C4056" i="75"/>
  <c r="D3516" i="75"/>
  <c r="F3516" i="75"/>
  <c r="C2287" i="75"/>
  <c r="D1747" i="75"/>
  <c r="F1747" i="75"/>
  <c r="C1511" i="75"/>
  <c r="D971" i="75"/>
  <c r="F971" i="75"/>
  <c r="C1294" i="75"/>
  <c r="D754" i="75"/>
  <c r="F754" i="75"/>
  <c r="C1270" i="75"/>
  <c r="D730" i="75"/>
  <c r="F730" i="75"/>
  <c r="C1503" i="75"/>
  <c r="D963" i="75"/>
  <c r="F963" i="75"/>
  <c r="C1510" i="75"/>
  <c r="D970" i="75"/>
  <c r="F970" i="75"/>
  <c r="C3783" i="75"/>
  <c r="D3243" i="75"/>
  <c r="F3243" i="75"/>
  <c r="C3786" i="75"/>
  <c r="D3246" i="75"/>
  <c r="F3246" i="75"/>
  <c r="C1534" i="75"/>
  <c r="D994" i="75"/>
  <c r="F994" i="75"/>
  <c r="C2019" i="75"/>
  <c r="D1479" i="75"/>
  <c r="F1479" i="75"/>
  <c r="C4055" i="75"/>
  <c r="D3515" i="75"/>
  <c r="F3515" i="75"/>
  <c r="C3815" i="75"/>
  <c r="D3275" i="75"/>
  <c r="F3275" i="75"/>
  <c r="C3785" i="75"/>
  <c r="D3245" i="75"/>
  <c r="F3245" i="75"/>
  <c r="C2286" i="75"/>
  <c r="D1746" i="75"/>
  <c r="F1746" i="75"/>
  <c r="C2318" i="75"/>
  <c r="D1778" i="75"/>
  <c r="F1778" i="75"/>
  <c r="C3546" i="75"/>
  <c r="D3006" i="75"/>
  <c r="F3006" i="75"/>
  <c r="C2795" i="75"/>
  <c r="D2255" i="75"/>
  <c r="F2255" i="75"/>
  <c r="C3310" i="75"/>
  <c r="D2770" i="75"/>
  <c r="F2770" i="75"/>
  <c r="C2527" i="75"/>
  <c r="D1987" i="75"/>
  <c r="F1987" i="75"/>
  <c r="C1271" i="75"/>
  <c r="D731" i="75"/>
  <c r="F731" i="75"/>
  <c r="C1538" i="75"/>
  <c r="D998" i="75"/>
  <c r="F998" i="75"/>
  <c r="C1505" i="75"/>
  <c r="D965" i="75"/>
  <c r="F965" i="75"/>
  <c r="C1804" i="75"/>
  <c r="D1264" i="75"/>
  <c r="F1264" i="75"/>
  <c r="C3041" i="75"/>
  <c r="D2501" i="75"/>
  <c r="F2501" i="75"/>
  <c r="C2793" i="75"/>
  <c r="D2253" i="75"/>
  <c r="F2253" i="75"/>
  <c r="C3036" i="75"/>
  <c r="D2496" i="75"/>
  <c r="F2496" i="75"/>
  <c r="C3789" i="75"/>
  <c r="D3249" i="75"/>
  <c r="F3249" i="75"/>
  <c r="C3791" i="75"/>
  <c r="D3251" i="75"/>
  <c r="F3251" i="75"/>
  <c r="C2312" i="75"/>
  <c r="D1772" i="75"/>
  <c r="F1772" i="75"/>
  <c r="C2526" i="75"/>
  <c r="D1986" i="75"/>
  <c r="F1986" i="75"/>
  <c r="C3572" i="75"/>
  <c r="D3032" i="75"/>
  <c r="F3032" i="75"/>
  <c r="C2020" i="75"/>
  <c r="D1480" i="75"/>
  <c r="F1480" i="75"/>
  <c r="C1812" i="75"/>
  <c r="D1272" i="75"/>
  <c r="F1272" i="75"/>
  <c r="C4059" i="75"/>
  <c r="D3519" i="75"/>
  <c r="F3519" i="75"/>
  <c r="C1779" i="75"/>
  <c r="D1239" i="75"/>
  <c r="F1239" i="75"/>
  <c r="C3307" i="75"/>
  <c r="D2767" i="75"/>
  <c r="F2767" i="75"/>
  <c r="C2832" i="75"/>
  <c r="D2292" i="75"/>
  <c r="F2292" i="75"/>
  <c r="C3544" i="75"/>
  <c r="D3004" i="75"/>
  <c r="F3004" i="75"/>
  <c r="C3338" i="75"/>
  <c r="D2798" i="75"/>
  <c r="F2798" i="75"/>
  <c r="C3035" i="75"/>
  <c r="D2495" i="75"/>
  <c r="F2495" i="75"/>
  <c r="C3842" i="75"/>
  <c r="D3302" i="75"/>
  <c r="F3302" i="75"/>
  <c r="C3548" i="75"/>
  <c r="D3008" i="75"/>
  <c r="F3008" i="75"/>
  <c r="C3305" i="75"/>
  <c r="D2765" i="75"/>
  <c r="F2765" i="75"/>
  <c r="C2529" i="75"/>
  <c r="D1989" i="75"/>
  <c r="F1989" i="75"/>
  <c r="C3274" i="75"/>
  <c r="D2734" i="75"/>
  <c r="F2734" i="75"/>
  <c r="C3552" i="75"/>
  <c r="D3012" i="75"/>
  <c r="F3012" i="75"/>
  <c r="C2523" i="75"/>
  <c r="D1983" i="75"/>
  <c r="F1983" i="75"/>
  <c r="C2290" i="75"/>
  <c r="D1750" i="75"/>
  <c r="F1750" i="75"/>
  <c r="C1269" i="75"/>
  <c r="D729" i="75"/>
  <c r="F729" i="75"/>
  <c r="C1532" i="75"/>
  <c r="D992" i="75"/>
  <c r="F992" i="75"/>
  <c r="C1506" i="75"/>
  <c r="D966" i="75"/>
  <c r="F966" i="75"/>
  <c r="C2314" i="75"/>
  <c r="D1774" i="75"/>
  <c r="F1774" i="75"/>
  <c r="I7031" i="75"/>
  <c r="I7035" i="75"/>
  <c r="I7040" i="75"/>
  <c r="I7023" i="75"/>
  <c r="I7039" i="75"/>
  <c r="I7036" i="75"/>
  <c r="I7032" i="75"/>
  <c r="I7022" i="75"/>
  <c r="I7050" i="75"/>
  <c r="I7051" i="75"/>
  <c r="I7043" i="75"/>
  <c r="I7034" i="75"/>
  <c r="I7047" i="75"/>
  <c r="I7044" i="75"/>
  <c r="I7046" i="75"/>
  <c r="I7037" i="75"/>
  <c r="I7041" i="75"/>
  <c r="I7038" i="75"/>
  <c r="I7049" i="75"/>
  <c r="I7026" i="75"/>
  <c r="I7024" i="75"/>
  <c r="I7042" i="75"/>
  <c r="I7029" i="75"/>
  <c r="I7048" i="75"/>
  <c r="I7027" i="75"/>
  <c r="I7028" i="75"/>
  <c r="I7033" i="75"/>
  <c r="I7025" i="75"/>
  <c r="I7045" i="75"/>
  <c r="I7030" i="75"/>
  <c r="C502" i="68"/>
  <c r="C502" i="75" s="1"/>
  <c r="F502" i="75" s="1"/>
  <c r="C262" i="68"/>
  <c r="C506" i="68"/>
  <c r="C506" i="75" s="1"/>
  <c r="F506" i="75" s="1"/>
  <c r="C266" i="68"/>
  <c r="A487" i="68"/>
  <c r="A487" i="75" s="1"/>
  <c r="A1027" i="75" s="1"/>
  <c r="A1567" i="75" s="1"/>
  <c r="A2107" i="75" s="1"/>
  <c r="A2647" i="75" s="1"/>
  <c r="A3187" i="75" s="1"/>
  <c r="A3727" i="75" s="1"/>
  <c r="A4267" i="75" s="1"/>
  <c r="A4807" i="75" s="1"/>
  <c r="A5347" i="75" s="1"/>
  <c r="A5887" i="75" s="1"/>
  <c r="A6427" i="75" s="1"/>
  <c r="A6967" i="75" s="1"/>
  <c r="A7507" i="75" s="1"/>
  <c r="A247" i="68"/>
  <c r="C503" i="68"/>
  <c r="C503" i="75" s="1"/>
  <c r="C263" i="68"/>
  <c r="A499" i="68"/>
  <c r="A499" i="75" s="1"/>
  <c r="A259" i="68"/>
  <c r="A489" i="68"/>
  <c r="A489" i="75" s="1"/>
  <c r="A1029" i="75" s="1"/>
  <c r="A1569" i="75" s="1"/>
  <c r="A2109" i="75" s="1"/>
  <c r="A2649" i="75" s="1"/>
  <c r="A3189" i="75" s="1"/>
  <c r="A3729" i="75" s="1"/>
  <c r="A4269" i="75" s="1"/>
  <c r="A4809" i="75" s="1"/>
  <c r="A5349" i="75" s="1"/>
  <c r="A5889" i="75" s="1"/>
  <c r="A6429" i="75" s="1"/>
  <c r="A6969" i="75" s="1"/>
  <c r="A7509" i="75" s="1"/>
  <c r="A249" i="68"/>
  <c r="A511" i="68"/>
  <c r="A511" i="75" s="1"/>
  <c r="A271" i="68"/>
  <c r="C501" i="68"/>
  <c r="C501" i="75" s="1"/>
  <c r="C261" i="68"/>
  <c r="C491" i="68"/>
  <c r="C491" i="75" s="1"/>
  <c r="C251" i="68"/>
  <c r="A491" i="68"/>
  <c r="A491" i="75" s="1"/>
  <c r="A1031" i="75" s="1"/>
  <c r="A1571" i="75" s="1"/>
  <c r="A2111" i="75" s="1"/>
  <c r="A2651" i="75" s="1"/>
  <c r="A3191" i="75" s="1"/>
  <c r="A3731" i="75" s="1"/>
  <c r="A4271" i="75" s="1"/>
  <c r="A4811" i="75" s="1"/>
  <c r="A5351" i="75" s="1"/>
  <c r="A5891" i="75" s="1"/>
  <c r="A6431" i="75" s="1"/>
  <c r="A6971" i="75" s="1"/>
  <c r="A7511" i="75" s="1"/>
  <c r="A251" i="68"/>
  <c r="A495" i="68"/>
  <c r="A495" i="75" s="1"/>
  <c r="A255" i="68"/>
  <c r="A483" i="68"/>
  <c r="A483" i="75" s="1"/>
  <c r="A1023" i="75" s="1"/>
  <c r="A1563" i="75" s="1"/>
  <c r="A2103" i="75" s="1"/>
  <c r="A2643" i="75" s="1"/>
  <c r="A3183" i="75" s="1"/>
  <c r="A3723" i="75" s="1"/>
  <c r="A4263" i="75" s="1"/>
  <c r="A4803" i="75" s="1"/>
  <c r="A5343" i="75" s="1"/>
  <c r="A5883" i="75" s="1"/>
  <c r="A6423" i="75" s="1"/>
  <c r="A6963" i="75" s="1"/>
  <c r="A7503" i="75" s="1"/>
  <c r="A243" i="68"/>
  <c r="C509" i="68"/>
  <c r="C509" i="75" s="1"/>
  <c r="C269" i="68"/>
  <c r="C489" i="68"/>
  <c r="C489" i="75" s="1"/>
  <c r="C249" i="68"/>
  <c r="A509" i="68"/>
  <c r="A509" i="75" s="1"/>
  <c r="A269" i="68"/>
  <c r="C505" i="68"/>
  <c r="C505" i="75" s="1"/>
  <c r="C265" i="68"/>
  <c r="C494" i="68"/>
  <c r="C494" i="75" s="1"/>
  <c r="F494" i="75" s="1"/>
  <c r="C254" i="68"/>
  <c r="A501" i="68"/>
  <c r="A501" i="75" s="1"/>
  <c r="A261" i="68"/>
  <c r="A503" i="68"/>
  <c r="A503" i="75" s="1"/>
  <c r="A263" i="68"/>
  <c r="C486" i="68"/>
  <c r="C486" i="75" s="1"/>
  <c r="C246" i="68"/>
  <c r="A505" i="68"/>
  <c r="A505" i="75" s="1"/>
  <c r="A265" i="68"/>
  <c r="C490" i="68"/>
  <c r="C490" i="75" s="1"/>
  <c r="C250" i="68"/>
  <c r="C507" i="68"/>
  <c r="C507" i="75" s="1"/>
  <c r="C267" i="68"/>
  <c r="A493" i="68"/>
  <c r="A493" i="75" s="1"/>
  <c r="A253" i="68"/>
  <c r="C497" i="68"/>
  <c r="C497" i="75" s="1"/>
  <c r="C257" i="68"/>
  <c r="C493" i="68"/>
  <c r="C493" i="75" s="1"/>
  <c r="C253" i="68"/>
  <c r="C485" i="68"/>
  <c r="C485" i="75" s="1"/>
  <c r="C245" i="68"/>
  <c r="A507" i="68"/>
  <c r="A507" i="75" s="1"/>
  <c r="A267" i="68"/>
  <c r="A497" i="68"/>
  <c r="A497" i="75" s="1"/>
  <c r="A257" i="68"/>
  <c r="C495" i="68"/>
  <c r="C495" i="75" s="1"/>
  <c r="C255" i="68"/>
  <c r="A510" i="68"/>
  <c r="A510" i="75" s="1"/>
  <c r="A270" i="68"/>
  <c r="C487" i="68"/>
  <c r="C487" i="75" s="1"/>
  <c r="C247" i="68"/>
  <c r="A485" i="68"/>
  <c r="A485" i="75" s="1"/>
  <c r="A1025" i="75" s="1"/>
  <c r="A1565" i="75" s="1"/>
  <c r="A2105" i="75" s="1"/>
  <c r="A2645" i="75" s="1"/>
  <c r="A3185" i="75" s="1"/>
  <c r="A3725" i="75" s="1"/>
  <c r="A4265" i="75" s="1"/>
  <c r="A4805" i="75" s="1"/>
  <c r="A5345" i="75" s="1"/>
  <c r="A5885" i="75" s="1"/>
  <c r="A6425" i="75" s="1"/>
  <c r="A6965" i="75" s="1"/>
  <c r="A7505" i="75" s="1"/>
  <c r="A245" i="68"/>
  <c r="C511" i="68"/>
  <c r="C511" i="75" s="1"/>
  <c r="C271" i="68"/>
  <c r="C498" i="68"/>
  <c r="C498" i="75" s="1"/>
  <c r="C258" i="68"/>
  <c r="C483" i="68"/>
  <c r="C483" i="75" s="1"/>
  <c r="C243" i="68"/>
  <c r="C510" i="68"/>
  <c r="C510" i="75" s="1"/>
  <c r="C270" i="68"/>
  <c r="A482" i="68"/>
  <c r="A482" i="75" s="1"/>
  <c r="A1022" i="75" s="1"/>
  <c r="A1562" i="75" s="1"/>
  <c r="A2102" i="75" s="1"/>
  <c r="A2642" i="75" s="1"/>
  <c r="A3182" i="75" s="1"/>
  <c r="A3722" i="75" s="1"/>
  <c r="A4262" i="75" s="1"/>
  <c r="A4802" i="75" s="1"/>
  <c r="A5342" i="75" s="1"/>
  <c r="A5882" i="75" s="1"/>
  <c r="A6422" i="75" s="1"/>
  <c r="A6962" i="75" s="1"/>
  <c r="A7502" i="75" s="1"/>
  <c r="A242" i="68"/>
  <c r="C499" i="68"/>
  <c r="C499" i="75" s="1"/>
  <c r="C259" i="68"/>
  <c r="D18" i="67"/>
  <c r="D26" i="67" s="1"/>
  <c r="D34" i="67" s="1"/>
  <c r="M43" i="67"/>
  <c r="B22" i="67"/>
  <c r="B30" i="67" s="1"/>
  <c r="B38" i="67" s="1"/>
  <c r="E43" i="67"/>
  <c r="B20" i="67"/>
  <c r="B28" i="67" s="1"/>
  <c r="B36" i="67" s="1"/>
  <c r="I43" i="67"/>
  <c r="B21" i="67"/>
  <c r="B29" i="67" s="1"/>
  <c r="B37" i="67" s="1"/>
  <c r="A43" i="67"/>
  <c r="B19" i="67"/>
  <c r="B27" i="67" s="1"/>
  <c r="B35" i="67" s="1"/>
  <c r="Q43" i="67"/>
  <c r="B23" i="67"/>
  <c r="B31" i="67" s="1"/>
  <c r="B39" i="67" s="1"/>
  <c r="C1043" i="75" l="1"/>
  <c r="D503" i="75"/>
  <c r="F482" i="75"/>
  <c r="J4603" i="75"/>
  <c r="A5143" i="75"/>
  <c r="I4603" i="75"/>
  <c r="F4603" i="75"/>
  <c r="C2847" i="75"/>
  <c r="D2307" i="75"/>
  <c r="A3108" i="75"/>
  <c r="C4130" i="75"/>
  <c r="D3590" i="75"/>
  <c r="J4592" i="75"/>
  <c r="I4592" i="75"/>
  <c r="A5132" i="75"/>
  <c r="A4646" i="75"/>
  <c r="C3081" i="75"/>
  <c r="D2541" i="75"/>
  <c r="A3091" i="75"/>
  <c r="F2551" i="75"/>
  <c r="A2866" i="75"/>
  <c r="F2326" i="75"/>
  <c r="C5154" i="75"/>
  <c r="D4614" i="75"/>
  <c r="C3086" i="75"/>
  <c r="D2546" i="75"/>
  <c r="C4367" i="75"/>
  <c r="D3827" i="75"/>
  <c r="A3376" i="75"/>
  <c r="F2836" i="75"/>
  <c r="C3890" i="75"/>
  <c r="D3350" i="75"/>
  <c r="A3587" i="75"/>
  <c r="F3047" i="75"/>
  <c r="A3601" i="75"/>
  <c r="F3061" i="75"/>
  <c r="C4097" i="75"/>
  <c r="D3557" i="75"/>
  <c r="A2839" i="75"/>
  <c r="F2299" i="75"/>
  <c r="A4640" i="75"/>
  <c r="F4100" i="75"/>
  <c r="C3886" i="75"/>
  <c r="D3346" i="75"/>
  <c r="C2842" i="75"/>
  <c r="D2302" i="75"/>
  <c r="A3085" i="75"/>
  <c r="F2545" i="75"/>
  <c r="A806" i="75"/>
  <c r="A794" i="75"/>
  <c r="C800" i="75"/>
  <c r="D260" i="75"/>
  <c r="A798" i="75"/>
  <c r="C4375" i="75"/>
  <c r="D3835" i="75"/>
  <c r="A3378" i="75"/>
  <c r="A3888" i="75"/>
  <c r="C3596" i="75"/>
  <c r="D3056" i="75"/>
  <c r="A3361" i="75"/>
  <c r="F2821" i="75"/>
  <c r="C2839" i="75"/>
  <c r="D2299" i="75"/>
  <c r="A2851" i="75"/>
  <c r="F2311" i="75"/>
  <c r="C4369" i="75"/>
  <c r="D3829" i="75"/>
  <c r="C2573" i="75"/>
  <c r="D2033" i="75"/>
  <c r="C2569" i="75"/>
  <c r="D2029" i="75"/>
  <c r="C5148" i="75"/>
  <c r="D4608" i="75"/>
  <c r="C2845" i="75"/>
  <c r="D2305" i="75"/>
  <c r="A3871" i="75"/>
  <c r="F3331" i="75"/>
  <c r="A4111" i="75"/>
  <c r="F3571" i="75"/>
  <c r="C4644" i="75"/>
  <c r="D4104" i="75"/>
  <c r="C4368" i="75"/>
  <c r="D3828" i="75"/>
  <c r="C3593" i="75"/>
  <c r="D3053" i="75"/>
  <c r="C2608" i="75"/>
  <c r="D2068" i="75"/>
  <c r="A2608" i="75"/>
  <c r="F2068" i="75"/>
  <c r="A2565" i="75"/>
  <c r="F2025" i="75"/>
  <c r="A2341" i="75"/>
  <c r="F1801" i="75"/>
  <c r="A2356" i="75"/>
  <c r="F1816" i="75"/>
  <c r="A2337" i="75"/>
  <c r="F1797" i="75"/>
  <c r="A1830" i="75"/>
  <c r="F1290" i="75"/>
  <c r="A1823" i="75"/>
  <c r="F1283" i="75"/>
  <c r="C2066" i="75"/>
  <c r="D1526" i="75"/>
  <c r="C2069" i="75"/>
  <c r="D1529" i="75"/>
  <c r="A2061" i="75"/>
  <c r="F1521" i="75"/>
  <c r="C2054" i="75"/>
  <c r="D1514" i="75"/>
  <c r="C2063" i="75"/>
  <c r="D1523" i="75"/>
  <c r="C3353" i="75"/>
  <c r="D2813" i="75"/>
  <c r="C5151" i="75"/>
  <c r="D4611" i="75"/>
  <c r="A3614" i="75"/>
  <c r="A3620" i="75"/>
  <c r="F3080" i="75"/>
  <c r="A1825" i="75"/>
  <c r="F1285" i="75"/>
  <c r="A1854" i="75"/>
  <c r="F1314" i="75"/>
  <c r="A1844" i="75"/>
  <c r="C1827" i="75"/>
  <c r="D1287" i="75"/>
  <c r="C2571" i="75"/>
  <c r="D2031" i="75"/>
  <c r="A2563" i="75"/>
  <c r="F2023" i="75"/>
  <c r="C2596" i="75"/>
  <c r="D2056" i="75"/>
  <c r="A4644" i="75"/>
  <c r="F4104" i="75"/>
  <c r="C2838" i="75"/>
  <c r="F2838" i="75" s="1"/>
  <c r="D2298" i="75"/>
  <c r="C3355" i="75"/>
  <c r="D2815" i="75"/>
  <c r="A3853" i="75"/>
  <c r="F3313" i="75"/>
  <c r="A3624" i="75"/>
  <c r="F3084" i="75"/>
  <c r="A3599" i="75"/>
  <c r="F3059" i="75"/>
  <c r="C4373" i="75"/>
  <c r="D3833" i="75"/>
  <c r="C2568" i="75"/>
  <c r="D2028" i="75"/>
  <c r="C2580" i="75"/>
  <c r="D2040" i="75"/>
  <c r="C2335" i="75"/>
  <c r="D1795" i="75"/>
  <c r="A2358" i="75"/>
  <c r="F1818" i="75"/>
  <c r="C2368" i="75"/>
  <c r="D1828" i="75"/>
  <c r="A2362" i="75"/>
  <c r="F1822" i="75"/>
  <c r="J4609" i="75"/>
  <c r="A5149" i="75"/>
  <c r="I4609" i="75"/>
  <c r="F4609" i="75"/>
  <c r="A1547" i="75"/>
  <c r="F1007" i="75"/>
  <c r="A1557" i="75"/>
  <c r="F1017" i="75"/>
  <c r="C1547" i="75"/>
  <c r="D1007" i="75"/>
  <c r="C1557" i="75"/>
  <c r="D1017" i="75"/>
  <c r="A1553" i="75"/>
  <c r="F1013" i="75"/>
  <c r="A1588" i="75"/>
  <c r="F1048" i="75"/>
  <c r="C1555" i="75"/>
  <c r="D1015" i="75"/>
  <c r="A1576" i="75"/>
  <c r="F1036" i="75"/>
  <c r="C1548" i="75"/>
  <c r="D1008" i="75"/>
  <c r="C1822" i="75"/>
  <c r="D1282" i="75"/>
  <c r="A1858" i="75"/>
  <c r="F1318" i="75"/>
  <c r="C1823" i="75"/>
  <c r="D1283" i="75"/>
  <c r="C3861" i="75"/>
  <c r="D3321" i="75"/>
  <c r="A3087" i="75"/>
  <c r="F2547" i="75"/>
  <c r="C4371" i="75"/>
  <c r="D3831" i="75"/>
  <c r="A4124" i="75"/>
  <c r="C2878" i="75"/>
  <c r="D2338" i="75"/>
  <c r="C3077" i="75"/>
  <c r="D2537" i="75"/>
  <c r="J4616" i="75"/>
  <c r="A5156" i="75"/>
  <c r="I4616" i="75"/>
  <c r="F4616" i="75"/>
  <c r="C4364" i="75"/>
  <c r="D3824" i="75"/>
  <c r="A3116" i="75"/>
  <c r="A4138" i="75"/>
  <c r="F3598" i="75"/>
  <c r="A3355" i="75"/>
  <c r="F2815" i="75"/>
  <c r="A4132" i="75"/>
  <c r="A3386" i="75"/>
  <c r="C3585" i="75"/>
  <c r="D3045" i="75"/>
  <c r="A3388" i="75"/>
  <c r="F2848" i="75"/>
  <c r="C2843" i="75"/>
  <c r="D2303" i="75"/>
  <c r="J4602" i="75"/>
  <c r="I4602" i="75"/>
  <c r="A5142" i="75"/>
  <c r="C4103" i="75"/>
  <c r="D3563" i="75"/>
  <c r="A3073" i="75"/>
  <c r="F2533" i="75"/>
  <c r="A3110" i="75"/>
  <c r="F2570" i="75"/>
  <c r="C1819" i="75"/>
  <c r="D1279" i="75"/>
  <c r="A2055" i="75"/>
  <c r="F1515" i="75"/>
  <c r="C2098" i="75"/>
  <c r="D1558" i="75"/>
  <c r="A2067" i="75"/>
  <c r="F1527" i="75"/>
  <c r="C2053" i="75"/>
  <c r="D1513" i="75"/>
  <c r="A2053" i="75"/>
  <c r="F1513" i="75"/>
  <c r="A2849" i="75"/>
  <c r="F2309" i="75"/>
  <c r="C3089" i="75"/>
  <c r="D2549" i="75"/>
  <c r="C3110" i="75"/>
  <c r="D2570" i="75"/>
  <c r="A3083" i="75"/>
  <c r="F2543" i="75"/>
  <c r="A4134" i="75"/>
  <c r="F3594" i="75"/>
  <c r="J4605" i="75"/>
  <c r="A5145" i="75"/>
  <c r="I4605" i="75"/>
  <c r="F4605" i="75"/>
  <c r="J4604" i="75"/>
  <c r="A5144" i="75"/>
  <c r="I4604" i="75"/>
  <c r="F4604" i="75"/>
  <c r="C804" i="75"/>
  <c r="D264" i="75"/>
  <c r="A800" i="75"/>
  <c r="F260" i="75"/>
  <c r="F1514" i="75"/>
  <c r="C4093" i="75"/>
  <c r="D3553" i="75"/>
  <c r="A2845" i="75"/>
  <c r="F2305" i="75"/>
  <c r="C5155" i="75"/>
  <c r="D4615" i="75"/>
  <c r="C4138" i="75"/>
  <c r="D3598" i="75"/>
  <c r="A3600" i="75"/>
  <c r="F3060" i="75"/>
  <c r="A3884" i="75"/>
  <c r="A3589" i="75"/>
  <c r="F3049" i="75"/>
  <c r="C2579" i="75"/>
  <c r="D2039" i="75"/>
  <c r="C2581" i="75"/>
  <c r="D2041" i="75"/>
  <c r="A2604" i="75"/>
  <c r="F2064" i="75"/>
  <c r="C2327" i="75"/>
  <c r="D1787" i="75"/>
  <c r="C2337" i="75"/>
  <c r="D1797" i="75"/>
  <c r="A2329" i="75"/>
  <c r="F1789" i="75"/>
  <c r="A1815" i="75"/>
  <c r="F1275" i="75"/>
  <c r="C1850" i="75"/>
  <c r="D1310" i="75"/>
  <c r="C1825" i="75"/>
  <c r="D1285" i="75"/>
  <c r="A2063" i="75"/>
  <c r="F1523" i="75"/>
  <c r="C2058" i="75"/>
  <c r="D1518" i="75"/>
  <c r="A2092" i="75"/>
  <c r="C2065" i="75"/>
  <c r="D1525" i="75"/>
  <c r="C3343" i="75"/>
  <c r="D2803" i="75"/>
  <c r="A3867" i="75"/>
  <c r="F3327" i="75"/>
  <c r="C3376" i="75"/>
  <c r="D2836" i="75"/>
  <c r="A3622" i="75"/>
  <c r="J4595" i="75"/>
  <c r="I4595" i="75"/>
  <c r="A5135" i="75"/>
  <c r="J4600" i="75"/>
  <c r="I4600" i="75"/>
  <c r="A5140" i="75"/>
  <c r="C2563" i="75"/>
  <c r="D2023" i="75"/>
  <c r="A2580" i="75"/>
  <c r="F2040" i="75"/>
  <c r="A2872" i="75"/>
  <c r="A4109" i="75"/>
  <c r="F3569" i="75"/>
  <c r="A2864" i="75"/>
  <c r="C4372" i="75"/>
  <c r="D3832" i="75"/>
  <c r="C5160" i="75"/>
  <c r="D4620" i="75"/>
  <c r="C3344" i="75"/>
  <c r="F3344" i="75" s="1"/>
  <c r="D2804" i="75"/>
  <c r="C3359" i="75"/>
  <c r="D2819" i="75"/>
  <c r="A2569" i="75"/>
  <c r="F2029" i="75"/>
  <c r="C2576" i="75"/>
  <c r="F2576" i="75" s="1"/>
  <c r="D2036" i="75"/>
  <c r="A2606" i="75"/>
  <c r="F2066" i="75"/>
  <c r="C2360" i="75"/>
  <c r="D1820" i="75"/>
  <c r="A2333" i="75"/>
  <c r="F1793" i="75"/>
  <c r="C2340" i="75"/>
  <c r="D1800" i="75"/>
  <c r="C3867" i="75"/>
  <c r="D3327" i="75"/>
  <c r="C4366" i="75"/>
  <c r="D3826" i="75"/>
  <c r="A3347" i="75"/>
  <c r="F2807" i="75"/>
  <c r="A3597" i="75"/>
  <c r="F3057" i="75"/>
  <c r="A4136" i="75"/>
  <c r="F3596" i="75"/>
  <c r="C4126" i="75"/>
  <c r="D3586" i="75"/>
  <c r="C4094" i="75"/>
  <c r="D3554" i="75"/>
  <c r="C5159" i="75"/>
  <c r="D4619" i="75"/>
  <c r="C4400" i="75"/>
  <c r="D3860" i="75"/>
  <c r="A3382" i="75"/>
  <c r="F2842" i="75"/>
  <c r="C1051" i="75"/>
  <c r="D511" i="75"/>
  <c r="C529" i="68"/>
  <c r="C529" i="75" s="1"/>
  <c r="C259" i="75"/>
  <c r="C540" i="68"/>
  <c r="C540" i="75" s="1"/>
  <c r="C270" i="75"/>
  <c r="C528" i="68"/>
  <c r="C528" i="75" s="1"/>
  <c r="C258" i="75"/>
  <c r="A515" i="68"/>
  <c r="A515" i="75" s="1"/>
  <c r="A1055" i="75" s="1"/>
  <c r="A1595" i="75" s="1"/>
  <c r="A2135" i="75" s="1"/>
  <c r="A2675" i="75" s="1"/>
  <c r="A3215" i="75" s="1"/>
  <c r="A3755" i="75" s="1"/>
  <c r="A4295" i="75" s="1"/>
  <c r="A4835" i="75" s="1"/>
  <c r="A5375" i="75" s="1"/>
  <c r="A5915" i="75" s="1"/>
  <c r="A6455" i="75" s="1"/>
  <c r="A6995" i="75" s="1"/>
  <c r="A7535" i="75" s="1"/>
  <c r="A245" i="75"/>
  <c r="A785" i="75" s="1"/>
  <c r="A1325" i="75" s="1"/>
  <c r="A1865" i="75" s="1"/>
  <c r="A2405" i="75" s="1"/>
  <c r="A2945" i="75" s="1"/>
  <c r="A3485" i="75" s="1"/>
  <c r="A4025" i="75" s="1"/>
  <c r="A4565" i="75" s="1"/>
  <c r="A5105" i="75" s="1"/>
  <c r="A5645" i="75" s="1"/>
  <c r="A6185" i="75" s="1"/>
  <c r="A6725" i="75" s="1"/>
  <c r="A7265" i="75" s="1"/>
  <c r="A540" i="68"/>
  <c r="A540" i="75" s="1"/>
  <c r="A270" i="75"/>
  <c r="A527" i="68"/>
  <c r="A527" i="75" s="1"/>
  <c r="A257" i="75"/>
  <c r="C527" i="68"/>
  <c r="C527" i="75" s="1"/>
  <c r="C257" i="75"/>
  <c r="C537" i="68"/>
  <c r="C537" i="75" s="1"/>
  <c r="C267" i="75"/>
  <c r="A535" i="68"/>
  <c r="A535" i="75" s="1"/>
  <c r="A265" i="75"/>
  <c r="A533" i="68"/>
  <c r="A533" i="75" s="1"/>
  <c r="A263" i="75"/>
  <c r="C524" i="68"/>
  <c r="C524" i="75" s="1"/>
  <c r="C254" i="75"/>
  <c r="A539" i="68"/>
  <c r="A539" i="75" s="1"/>
  <c r="A269" i="75"/>
  <c r="C539" i="68"/>
  <c r="C539" i="75" s="1"/>
  <c r="C269" i="75"/>
  <c r="A525" i="68"/>
  <c r="A525" i="75" s="1"/>
  <c r="A255" i="75"/>
  <c r="A541" i="68"/>
  <c r="A541" i="75" s="1"/>
  <c r="A271" i="75"/>
  <c r="A529" i="68"/>
  <c r="A529" i="75" s="1"/>
  <c r="A259" i="75"/>
  <c r="A517" i="68"/>
  <c r="A517" i="75" s="1"/>
  <c r="A1057" i="75" s="1"/>
  <c r="A1597" i="75" s="1"/>
  <c r="A2137" i="75" s="1"/>
  <c r="A2677" i="75" s="1"/>
  <c r="A3217" i="75" s="1"/>
  <c r="A3757" i="75" s="1"/>
  <c r="A4297" i="75" s="1"/>
  <c r="A4837" i="75" s="1"/>
  <c r="A5377" i="75" s="1"/>
  <c r="A5917" i="75" s="1"/>
  <c r="A6457" i="75" s="1"/>
  <c r="A6997" i="75" s="1"/>
  <c r="A7537" i="75" s="1"/>
  <c r="A247" i="75"/>
  <c r="A787" i="75" s="1"/>
  <c r="A1327" i="75" s="1"/>
  <c r="A1867" i="75" s="1"/>
  <c r="A2407" i="75" s="1"/>
  <c r="A2947" i="75" s="1"/>
  <c r="A3487" i="75" s="1"/>
  <c r="A4027" i="75" s="1"/>
  <c r="A4567" i="75" s="1"/>
  <c r="A5107" i="75" s="1"/>
  <c r="A5647" i="75" s="1"/>
  <c r="A6187" i="75" s="1"/>
  <c r="A6727" i="75" s="1"/>
  <c r="A7267" i="75" s="1"/>
  <c r="C532" i="68"/>
  <c r="C532" i="75" s="1"/>
  <c r="C262" i="75"/>
  <c r="C1818" i="75"/>
  <c r="D1278" i="75"/>
  <c r="A1852" i="75"/>
  <c r="A1829" i="75"/>
  <c r="F1289" i="75"/>
  <c r="A3886" i="75"/>
  <c r="F3346" i="75"/>
  <c r="A3090" i="75"/>
  <c r="F2550" i="75"/>
  <c r="C3857" i="75"/>
  <c r="D3317" i="75"/>
  <c r="C4380" i="75"/>
  <c r="D3840" i="75"/>
  <c r="A3089" i="75"/>
  <c r="F2549" i="75"/>
  <c r="C4098" i="75"/>
  <c r="D3558" i="75"/>
  <c r="C3360" i="75"/>
  <c r="D2820" i="75"/>
  <c r="C5149" i="75"/>
  <c r="D4609" i="75"/>
  <c r="A3374" i="75"/>
  <c r="A3351" i="75"/>
  <c r="F2811" i="75"/>
  <c r="C2325" i="75"/>
  <c r="D1785" i="75"/>
  <c r="C1854" i="75"/>
  <c r="D1314" i="75"/>
  <c r="C2094" i="75"/>
  <c r="D1554" i="75"/>
  <c r="A2057" i="75"/>
  <c r="F1517" i="75"/>
  <c r="C2055" i="75"/>
  <c r="D1515" i="75"/>
  <c r="C2061" i="75"/>
  <c r="D1521" i="75"/>
  <c r="A2071" i="75"/>
  <c r="F1531" i="75"/>
  <c r="A4107" i="75"/>
  <c r="F3567" i="75"/>
  <c r="A3077" i="75"/>
  <c r="F2537" i="75"/>
  <c r="C3083" i="75"/>
  <c r="D2543" i="75"/>
  <c r="J4621" i="75"/>
  <c r="I4621" i="75"/>
  <c r="A5161" i="75"/>
  <c r="F4621" i="75"/>
  <c r="J4612" i="75"/>
  <c r="I4612" i="75"/>
  <c r="A5152" i="75"/>
  <c r="F4612" i="75"/>
  <c r="C3079" i="75"/>
  <c r="D2539" i="75"/>
  <c r="C5150" i="75"/>
  <c r="D4610" i="75"/>
  <c r="A2327" i="75"/>
  <c r="F1787" i="75"/>
  <c r="C2324" i="75"/>
  <c r="F2324" i="75" s="1"/>
  <c r="D1784" i="75"/>
  <c r="A1076" i="75"/>
  <c r="A1064" i="75"/>
  <c r="F524" i="75"/>
  <c r="C1070" i="75"/>
  <c r="D530" i="75"/>
  <c r="C1321" i="75"/>
  <c r="D781" i="75"/>
  <c r="A1068" i="75"/>
  <c r="F528" i="75"/>
  <c r="C1313" i="75"/>
  <c r="D773" i="75"/>
  <c r="A1320" i="75"/>
  <c r="F780" i="75"/>
  <c r="C1305" i="75"/>
  <c r="D765" i="75"/>
  <c r="C1312" i="75"/>
  <c r="F1312" i="75" s="1"/>
  <c r="D772" i="75"/>
  <c r="C1559" i="75"/>
  <c r="D1019" i="75"/>
  <c r="C1551" i="75"/>
  <c r="D1011" i="75"/>
  <c r="A1560" i="75"/>
  <c r="F1020" i="75"/>
  <c r="C1545" i="75"/>
  <c r="D1005" i="75"/>
  <c r="C3858" i="75"/>
  <c r="D3318" i="75"/>
  <c r="F3318" i="75"/>
  <c r="C3862" i="75"/>
  <c r="D3322" i="75"/>
  <c r="F3322" i="75"/>
  <c r="F2546" i="75"/>
  <c r="C4101" i="75"/>
  <c r="D3561" i="75"/>
  <c r="C3591" i="75"/>
  <c r="D3051" i="75"/>
  <c r="C4396" i="75"/>
  <c r="D3856" i="75"/>
  <c r="A3345" i="75"/>
  <c r="F2805" i="75"/>
  <c r="C3855" i="75"/>
  <c r="D3315" i="75"/>
  <c r="C5152" i="75"/>
  <c r="D4612" i="75"/>
  <c r="A4648" i="75"/>
  <c r="F4108" i="75"/>
  <c r="A3360" i="75"/>
  <c r="F2820" i="75"/>
  <c r="C3620" i="75"/>
  <c r="D3080" i="75"/>
  <c r="C2835" i="75"/>
  <c r="D2295" i="75"/>
  <c r="A3104" i="75"/>
  <c r="J4610" i="75"/>
  <c r="A5150" i="75"/>
  <c r="I4610" i="75"/>
  <c r="F4610" i="75"/>
  <c r="J4601" i="75"/>
  <c r="A5141" i="75"/>
  <c r="I4601" i="75"/>
  <c r="C3854" i="75"/>
  <c r="D3314" i="75"/>
  <c r="F3314" i="75"/>
  <c r="C3106" i="75"/>
  <c r="D2566" i="75"/>
  <c r="A4097" i="75"/>
  <c r="F3557" i="75"/>
  <c r="C4378" i="75"/>
  <c r="D3838" i="75"/>
  <c r="C3351" i="75"/>
  <c r="D2811" i="75"/>
  <c r="C3863" i="75"/>
  <c r="D3323" i="75"/>
  <c r="C3584" i="75"/>
  <c r="D3044" i="75"/>
  <c r="C2339" i="75"/>
  <c r="D1799" i="75"/>
  <c r="A2368" i="75"/>
  <c r="F1828" i="75"/>
  <c r="C1074" i="75"/>
  <c r="D534" i="75"/>
  <c r="A1070" i="75"/>
  <c r="F530" i="75"/>
  <c r="C1303" i="75"/>
  <c r="D763" i="75"/>
  <c r="A1303" i="75"/>
  <c r="F763" i="75"/>
  <c r="A1315" i="75"/>
  <c r="F775" i="75"/>
  <c r="A1311" i="75"/>
  <c r="F771" i="75"/>
  <c r="C1304" i="75"/>
  <c r="F1304" i="75" s="1"/>
  <c r="D764" i="75"/>
  <c r="C1315" i="75"/>
  <c r="D775" i="75"/>
  <c r="A1319" i="75"/>
  <c r="F779" i="75"/>
  <c r="C1320" i="75"/>
  <c r="D780" i="75"/>
  <c r="C1308" i="75"/>
  <c r="D768" i="75"/>
  <c r="A4130" i="75"/>
  <c r="F3590" i="75"/>
  <c r="A4103" i="75"/>
  <c r="F3563" i="75"/>
  <c r="A4638" i="75"/>
  <c r="F4098" i="75"/>
  <c r="C3592" i="75"/>
  <c r="F3592" i="75" s="1"/>
  <c r="D3052" i="75"/>
  <c r="C3597" i="75"/>
  <c r="D3057" i="75"/>
  <c r="C5146" i="75"/>
  <c r="D4606" i="75"/>
  <c r="C2837" i="75"/>
  <c r="D2297" i="75"/>
  <c r="A3865" i="75"/>
  <c r="F3325" i="75"/>
  <c r="A2594" i="75"/>
  <c r="F2054" i="75"/>
  <c r="A2579" i="75"/>
  <c r="F2039" i="75"/>
  <c r="A3892" i="75"/>
  <c r="J4613" i="75"/>
  <c r="A5153" i="75"/>
  <c r="I4613" i="75"/>
  <c r="F4613" i="75"/>
  <c r="J4598" i="75"/>
  <c r="A5138" i="75"/>
  <c r="I4598" i="75"/>
  <c r="F1008" i="75"/>
  <c r="J4614" i="75"/>
  <c r="I4614" i="75"/>
  <c r="A5154" i="75"/>
  <c r="F4614" i="75"/>
  <c r="J4611" i="75"/>
  <c r="I4611" i="75"/>
  <c r="A5151" i="75"/>
  <c r="F4611" i="75"/>
  <c r="A2325" i="75"/>
  <c r="F1785" i="75"/>
  <c r="A1827" i="75"/>
  <c r="F1287" i="75"/>
  <c r="C1813" i="75"/>
  <c r="D1273" i="75"/>
  <c r="A1813" i="75"/>
  <c r="F1273" i="75"/>
  <c r="J4594" i="75"/>
  <c 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>
  <c r="A1047" i="75"/>
  <c r="F507" i="75"/>
  <c r="C1033" i="75"/>
  <c r="D493" i="75"/>
  <c r="A1033" i="75"/>
  <c r="F493" i="75"/>
  <c r="A1041" i="75"/>
  <c r="F501" i="75"/>
  <c r="C1045" i="75"/>
  <c r="D505" i="75"/>
  <c r="C1041" i="75"/>
  <c r="D501" i="75"/>
  <c r="C1039" i="75"/>
  <c r="D499" i="75"/>
  <c r="C1050" i="75"/>
  <c r="D510" i="75"/>
  <c r="C1038" i="75"/>
  <c r="D498" i="75"/>
  <c r="A1050" i="75"/>
  <c r="F510" i="75"/>
  <c r="C1047" i="75"/>
  <c r="D507" i="75"/>
  <c r="C1042" i="75"/>
  <c r="D502" i="75"/>
  <c r="A4093" i="75"/>
  <c r="F3553" i="75"/>
  <c r="C3091" i="75"/>
  <c r="D2551" i="75"/>
  <c r="C3078" i="75"/>
  <c r="D2538" i="75"/>
  <c r="C2849" i="75"/>
  <c r="D2309" i="75"/>
  <c r="C3118" i="75"/>
  <c r="D2578" i="75"/>
  <c r="C4109" i="75"/>
  <c r="D3569" i="75"/>
  <c r="C4374" i="75"/>
  <c r="D3834" i="75"/>
  <c r="C3074" i="75"/>
  <c r="F3074" i="75" s="1"/>
  <c r="D2534" i="75"/>
  <c r="C3869" i="75"/>
  <c r="D3329" i="75"/>
  <c r="A4128" i="75"/>
  <c r="C4106" i="75"/>
  <c r="D3566" i="75"/>
  <c r="C4370" i="75"/>
  <c r="D3830" i="75"/>
  <c r="C4640" i="75"/>
  <c r="D4100" i="75"/>
  <c r="A3349" i="75"/>
  <c r="F2809" i="75"/>
  <c r="C2866" i="75"/>
  <c r="D2326" i="75"/>
  <c r="C2870" i="75"/>
  <c r="D2330" i="75"/>
  <c r="A4636" i="75"/>
  <c r="F4096" i="75"/>
  <c r="A2847" i="75"/>
  <c r="F2307" i="75"/>
  <c r="C3075" i="75"/>
  <c r="D2535" i="75"/>
  <c r="C5156" i="75"/>
  <c r="D4616" i="75"/>
  <c r="A804" i="75"/>
  <c r="F264" i="75"/>
  <c r="A802" i="75"/>
  <c r="F262" i="75"/>
  <c r="C796" i="75"/>
  <c r="D256" i="75"/>
  <c r="C808" i="75"/>
  <c r="D268" i="75"/>
  <c r="J4596" i="75"/>
  <c r="A5136" i="75"/>
  <c r="I4596" i="75"/>
  <c r="A4110" i="75"/>
  <c r="F3570" i="75"/>
  <c r="C4110" i="75"/>
  <c r="D3570" i="75"/>
  <c r="A4101" i="75"/>
  <c r="F3561" i="75"/>
  <c r="C4408" i="75"/>
  <c r="D3868" i="75"/>
  <c r="C3588" i="75"/>
  <c r="D3048" i="75"/>
  <c r="A4105" i="75"/>
  <c r="F3565" i="75"/>
  <c r="C2833" i="75"/>
  <c r="D2293" i="75"/>
  <c r="C4648" i="75"/>
  <c r="D4108" i="75"/>
  <c r="C2575" i="75"/>
  <c r="D2035" i="75"/>
  <c r="A2598" i="75"/>
  <c r="F2058" i="75"/>
  <c r="A2876" i="75"/>
  <c r="C3349" i="75"/>
  <c r="D2809" i="75"/>
  <c r="A2870" i="75"/>
  <c r="F2330" i="75"/>
  <c r="A3380" i="75"/>
  <c r="F2840" i="75"/>
  <c r="C4377" i="75"/>
  <c r="D3837" i="75"/>
  <c r="C3589" i="75"/>
  <c r="D3049" i="75"/>
  <c r="A4642" i="75"/>
  <c r="C3384" i="75"/>
  <c r="D2844" i="75"/>
  <c r="A2600" i="75"/>
  <c r="F2060" i="75"/>
  <c r="C2604" i="75"/>
  <c r="D2064" i="75"/>
  <c r="C2323" i="75"/>
  <c r="D1783" i="75"/>
  <c r="A2340" i="75"/>
  <c r="F1800" i="75"/>
  <c r="C2332" i="75"/>
  <c r="F2332" i="75" s="1"/>
  <c r="D1792" i="75"/>
  <c r="A2364" i="75"/>
  <c r="F1824" i="75"/>
  <c r="C1830" i="75"/>
  <c r="D1290" i="75"/>
  <c r="C1846" i="75"/>
  <c r="D1306" i="75"/>
  <c r="C2090" i="75"/>
  <c r="D1550" i="75"/>
  <c r="A2059" i="75"/>
  <c r="F1519" i="75"/>
  <c r="A2098" i="75"/>
  <c r="F1558" i="75"/>
  <c r="C2086" i="75"/>
  <c r="D1546" i="75"/>
  <c r="A2086" i="75"/>
  <c r="F1546" i="75"/>
  <c r="C3871" i="75"/>
  <c r="D3331" i="75"/>
  <c r="C4404" i="75"/>
  <c r="D3864" i="75"/>
  <c r="C5147" i="75"/>
  <c r="D4607" i="75"/>
  <c r="C3357" i="75"/>
  <c r="D2817" i="75"/>
  <c r="C1815" i="75"/>
  <c r="D1275" i="75"/>
  <c r="C1821" i="75"/>
  <c r="D1281" i="75"/>
  <c r="A1831" i="75"/>
  <c r="F1291" i="75"/>
  <c r="C4102" i="75"/>
  <c r="F4102" i="75" s="1"/>
  <c r="D3562" i="75"/>
  <c r="C2567" i="75"/>
  <c r="D2027" i="75"/>
  <c r="C2577" i="75"/>
  <c r="D2037" i="75"/>
  <c r="C4379" i="75"/>
  <c r="D3839" i="75"/>
  <c r="A2837" i="75"/>
  <c r="F2297" i="75"/>
  <c r="C5161" i="75"/>
  <c r="D4621" i="75"/>
  <c r="C4111" i="75"/>
  <c r="D3571" i="75"/>
  <c r="A3626" i="75"/>
  <c r="F3086" i="75"/>
  <c r="C3859" i="75"/>
  <c r="D3319" i="75"/>
  <c r="A3585" i="75"/>
  <c r="F3045" i="75"/>
  <c r="C2572" i="75"/>
  <c r="D2032" i="75"/>
  <c r="C2565" i="75"/>
  <c r="D2025" i="75"/>
  <c r="C2564" i="75"/>
  <c r="F2564" i="75" s="1"/>
  <c r="D2024" i="75"/>
  <c r="C2333" i="75"/>
  <c r="D1793" i="75"/>
  <c r="C2329" i="75"/>
  <c r="D1789" i="75"/>
  <c r="C2336" i="75"/>
  <c r="D1796" i="75"/>
  <c r="J4593" i="75"/>
  <c r="A5133" i="75"/>
  <c r="I4593" i="75"/>
  <c r="C1584" i="75"/>
  <c r="D1044" i="75"/>
  <c r="A1580" i="75"/>
  <c r="F1040" i="75"/>
  <c r="C1543" i="75"/>
  <c r="D1003" i="75"/>
  <c r="A1543" i="75"/>
  <c r="F1003" i="75"/>
  <c r="A1555" i="75"/>
  <c r="F1015" i="75"/>
  <c r="A1551" i="75"/>
  <c r="F1011" i="75"/>
  <c r="C1544" i="75"/>
  <c r="D1004" i="75"/>
  <c r="A1559" i="75"/>
  <c r="F1019" i="75"/>
  <c r="C1549" i="75"/>
  <c r="D1009" i="75"/>
  <c r="C1553" i="75"/>
  <c r="D1013" i="75"/>
  <c r="A1821" i="75"/>
  <c r="F1281" i="75"/>
  <c r="C1814" i="75"/>
  <c r="F1814" i="75" s="1"/>
  <c r="D1274" i="75"/>
  <c r="A1846" i="75"/>
  <c r="F1306" i="75"/>
  <c r="A3075" i="75"/>
  <c r="F2535" i="75"/>
  <c r="C4134" i="75"/>
  <c r="D3594" i="75"/>
  <c r="J4607" i="75"/>
  <c r="I4607" i="75"/>
  <c r="A5147" i="75"/>
  <c r="F4607" i="75"/>
  <c r="J4618" i="75"/>
  <c r="I4618" i="75"/>
  <c r="A5158" i="75"/>
  <c r="F4618" i="75"/>
  <c r="C2850" i="75"/>
  <c r="D2310" i="75"/>
  <c r="C3085" i="75"/>
  <c r="D2545" i="75"/>
  <c r="C4099" i="75"/>
  <c r="D3559" i="75"/>
  <c r="C3865" i="75"/>
  <c r="D3325" i="75"/>
  <c r="C2834" i="75"/>
  <c r="F2834" i="75" s="1"/>
  <c r="D2294" i="75"/>
  <c r="C3114" i="75"/>
  <c r="D2574" i="75"/>
  <c r="C3898" i="75"/>
  <c r="D3358" i="75"/>
  <c r="A3894" i="75"/>
  <c r="F3354" i="75"/>
  <c r="A3618" i="75"/>
  <c r="F3078" i="75"/>
  <c r="A3595" i="75"/>
  <c r="F3055" i="75"/>
  <c r="C4363" i="75"/>
  <c r="D3823" i="75"/>
  <c r="A2874" i="75"/>
  <c r="F2334" i="75"/>
  <c r="C2841" i="75"/>
  <c r="D2301" i="75"/>
  <c r="C3082" i="75"/>
  <c r="F3082" i="75" s="1"/>
  <c r="D2542" i="75"/>
  <c r="A4126" i="75"/>
  <c r="F3586" i="75"/>
  <c r="C1858" i="75"/>
  <c r="D1318" i="75"/>
  <c r="C2059" i="75"/>
  <c r="D1519" i="75"/>
  <c r="A2090" i="75"/>
  <c r="F1550" i="75"/>
  <c r="A2096" i="75"/>
  <c r="C2057" i="75"/>
  <c r="D1517" i="75"/>
  <c r="A3863" i="75"/>
  <c r="F3323" i="75"/>
  <c r="A2868" i="75"/>
  <c r="A3079" i="75"/>
  <c r="F2539" i="75"/>
  <c r="A3890" i="75"/>
  <c r="F3350" i="75"/>
  <c r="C3090" i="75"/>
  <c r="D2550" i="75"/>
  <c r="C5158" i="75"/>
  <c r="D4618" i="75"/>
  <c r="A808" i="75"/>
  <c r="F268" i="75"/>
  <c r="A796" i="75"/>
  <c r="F256" i="75"/>
  <c r="A2878" i="75"/>
  <c r="F2338" i="75"/>
  <c r="A3861" i="75"/>
  <c r="F3321" i="75"/>
  <c r="C3894" i="75"/>
  <c r="D3354" i="75"/>
  <c r="C3870" i="75"/>
  <c r="D3330" i="75"/>
  <c r="C3352" i="75"/>
  <c r="D2812" i="75"/>
  <c r="C5143" i="75"/>
  <c r="D4603" i="75"/>
  <c r="C3356" i="75"/>
  <c r="D2816" i="75"/>
  <c r="A2575" i="75"/>
  <c r="F2035" i="75"/>
  <c r="A2577" i="75"/>
  <c r="F2037" i="75"/>
  <c r="C2331" i="75"/>
  <c r="D1791" i="75"/>
  <c r="A2323" i="75"/>
  <c r="F1783" i="75"/>
  <c r="C2356" i="75"/>
  <c r="D1816" i="75"/>
  <c r="C2364" i="75"/>
  <c r="D1824" i="75"/>
  <c r="C1826" i="75"/>
  <c r="F1826" i="75" s="1"/>
  <c r="D1286" i="75"/>
  <c r="A1819" i="75"/>
  <c r="F1279" i="75"/>
  <c r="C2070" i="75"/>
  <c r="D1530" i="75"/>
  <c r="C2062" i="75"/>
  <c r="D1522" i="75"/>
  <c r="C2071" i="75"/>
  <c r="D1531" i="75"/>
  <c r="A2088" i="75"/>
  <c r="F1548" i="75"/>
  <c r="A2069" i="75"/>
  <c r="F1529" i="75"/>
  <c r="C4107" i="75"/>
  <c r="D3567" i="75"/>
  <c r="C3616" i="75"/>
  <c r="D3076" i="75"/>
  <c r="A3859" i="75"/>
  <c r="F3319" i="75"/>
  <c r="J4599" i="75"/>
  <c r="A5139" i="75"/>
  <c r="I4599" i="75"/>
  <c r="J4615" i="75"/>
  <c r="A5155" i="75"/>
  <c r="I4615" i="75"/>
  <c r="F4615" i="75"/>
  <c r="A2581" i="75"/>
  <c r="F2041" i="75"/>
  <c r="A2596" i="75"/>
  <c r="F2056" i="75"/>
  <c r="A3869" i="75"/>
  <c r="F3329" i="75"/>
  <c r="A2843" i="75"/>
  <c r="F2303" i="75"/>
  <c r="A2841" i="75"/>
  <c r="F2301" i="75"/>
  <c r="A3357" i="75"/>
  <c r="F2817" i="75"/>
  <c r="C3628" i="75"/>
  <c r="D3088" i="75"/>
  <c r="C3624" i="75"/>
  <c r="D3084" i="75"/>
  <c r="A2567" i="75"/>
  <c r="F2027" i="75"/>
  <c r="A2571" i="75"/>
  <c r="F2031" i="75"/>
  <c r="A2602" i="75"/>
  <c r="F2062" i="75"/>
  <c r="A2354" i="75"/>
  <c r="A2339" i="75"/>
  <c r="F1799" i="75"/>
  <c r="A2335" i="75"/>
  <c r="F1795" i="75"/>
  <c r="A3359" i="75"/>
  <c r="F2819" i="75"/>
  <c r="C5153" i="75"/>
  <c r="D4613" i="75"/>
  <c r="C3601" i="75"/>
  <c r="D3061" i="75"/>
  <c r="C3853" i="75"/>
  <c r="D3313" i="75"/>
  <c r="C3595" i="75"/>
  <c r="D3055" i="75"/>
  <c r="C5144" i="75"/>
  <c r="D4604" i="75"/>
  <c r="C3380" i="75"/>
  <c r="D2840" i="75"/>
  <c r="A3896" i="75"/>
  <c r="F3356" i="75"/>
  <c r="A3583" i="75"/>
  <c r="F3043" i="75"/>
  <c r="A3591" i="75"/>
  <c r="F3051" i="75"/>
  <c r="F498" i="75"/>
  <c r="C1046" i="75"/>
  <c r="D506" i="75"/>
  <c r="A1037" i="75"/>
  <c r="F497" i="75"/>
  <c r="C1037" i="75"/>
  <c r="D497" i="75"/>
  <c r="A1045" i="75"/>
  <c r="F505" i="75"/>
  <c r="A1043" i="75"/>
  <c r="F503" i="75"/>
  <c r="C1034" i="75"/>
  <c r="D494" i="75"/>
  <c r="A1049" i="75"/>
  <c r="F509" i="75"/>
  <c r="C1049" i="75"/>
  <c r="D509" i="75"/>
  <c r="A1035" i="75"/>
  <c r="F495" i="75"/>
  <c r="A1051" i="75"/>
  <c r="F511" i="75"/>
  <c r="A1039" i="75"/>
  <c r="F499" i="75"/>
  <c r="A512" i="68"/>
  <c r="A512" i="75" s="1"/>
  <c r="A1052" i="75" s="1"/>
  <c r="A1592" i="75" s="1"/>
  <c r="A2132" i="75" s="1"/>
  <c r="A2672" i="75" s="1"/>
  <c r="A3212" i="75" s="1"/>
  <c r="A3752" i="75" s="1"/>
  <c r="A4292" i="75" s="1"/>
  <c r="A4832" i="75" s="1"/>
  <c r="A5372" i="75" s="1"/>
  <c r="A5912" i="75" s="1"/>
  <c r="A6452" i="75" s="1"/>
  <c r="A6992" i="75" s="1"/>
  <c r="A7532" i="75" s="1"/>
  <c r="A242" i="75"/>
  <c r="A782" i="75" s="1"/>
  <c r="A1322" i="75" s="1"/>
  <c r="A1862" i="75" s="1"/>
  <c r="A2402" i="75" s="1"/>
  <c r="A2942" i="75" s="1"/>
  <c r="A3482" i="75" s="1"/>
  <c r="A4022" i="75" s="1"/>
  <c r="A4562" i="75" s="1"/>
  <c r="A5102" i="75" s="1"/>
  <c r="A5642" i="75" s="1"/>
  <c r="A6182" i="75" s="1"/>
  <c r="A6722" i="75" s="1"/>
  <c r="A7262" i="75" s="1"/>
  <c r="C541" i="68"/>
  <c r="C541" i="75" s="1"/>
  <c r="C271" i="75"/>
  <c r="C525" i="68"/>
  <c r="C525" i="75" s="1"/>
  <c r="C255" i="75"/>
  <c r="A537" i="68"/>
  <c r="A537" i="75" s="1"/>
  <c r="A267" i="75"/>
  <c r="C523" i="68"/>
  <c r="C523" i="75" s="1"/>
  <c r="C253" i="75"/>
  <c r="A523" i="68"/>
  <c r="A523" i="75" s="1"/>
  <c r="A253" i="75"/>
  <c r="A531" i="68"/>
  <c r="A531" i="75" s="1"/>
  <c r="A261" i="75"/>
  <c r="C535" i="68"/>
  <c r="C535" i="75" s="1"/>
  <c r="C265" i="75"/>
  <c r="A513" i="68"/>
  <c r="A513" i="75" s="1"/>
  <c r="A1053" i="75" s="1"/>
  <c r="A1593" i="75" s="1"/>
  <c r="A2133" i="75" s="1"/>
  <c r="A2673" i="75" s="1"/>
  <c r="A3213" i="75" s="1"/>
  <c r="A3753" i="75" s="1"/>
  <c r="A4293" i="75" s="1"/>
  <c r="A4833" i="75" s="1"/>
  <c r="A5373" i="75" s="1"/>
  <c r="A5913" i="75" s="1"/>
  <c r="A6453" i="75" s="1"/>
  <c r="A6993" i="75" s="1"/>
  <c r="A7533" i="75" s="1"/>
  <c r="A243" i="75"/>
  <c r="A783" i="75" s="1"/>
  <c r="A1323" i="75" s="1"/>
  <c r="A1863" i="75" s="1"/>
  <c r="A2403" i="75" s="1"/>
  <c r="A2943" i="75" s="1"/>
  <c r="A3483" i="75" s="1"/>
  <c r="A4023" i="75" s="1"/>
  <c r="A4563" i="75" s="1"/>
  <c r="A5103" i="75" s="1"/>
  <c r="A5643" i="75" s="1"/>
  <c r="A6183" i="75" s="1"/>
  <c r="A6723" i="75" s="1"/>
  <c r="A7263" i="75" s="1"/>
  <c r="A521" i="68"/>
  <c r="A521" i="75" s="1"/>
  <c r="A1061" i="75" s="1"/>
  <c r="A1601" i="75" s="1"/>
  <c r="A2141" i="75" s="1"/>
  <c r="A2681" i="75" s="1"/>
  <c r="A3221" i="75" s="1"/>
  <c r="A3761" i="75" s="1"/>
  <c r="A4301" i="75" s="1"/>
  <c r="A4841" i="75" s="1"/>
  <c r="A5381" i="75" s="1"/>
  <c r="A5921" i="75" s="1"/>
  <c r="A6461" i="75" s="1"/>
  <c r="A7001" i="75" s="1"/>
  <c r="A7541" i="75" s="1"/>
  <c r="A251" i="75"/>
  <c r="A791" i="75" s="1"/>
  <c r="A1331" i="75" s="1"/>
  <c r="A1871" i="75" s="1"/>
  <c r="A2411" i="75" s="1"/>
  <c r="A2951" i="75" s="1"/>
  <c r="A3491" i="75" s="1"/>
  <c r="A4031" i="75" s="1"/>
  <c r="A4571" i="75" s="1"/>
  <c r="A5111" i="75" s="1"/>
  <c r="A5651" i="75" s="1"/>
  <c r="A6191" i="75" s="1"/>
  <c r="A6731" i="75" s="1"/>
  <c r="A7271" i="75" s="1"/>
  <c r="C531" i="68"/>
  <c r="C531" i="75" s="1"/>
  <c r="C261" i="75"/>
  <c r="A519" i="68"/>
  <c r="A519" i="75" s="1"/>
  <c r="A1059" i="75" s="1"/>
  <c r="A1599" i="75" s="1"/>
  <c r="A2139" i="75" s="1"/>
  <c r="A2679" i="75" s="1"/>
  <c r="A3219" i="75" s="1"/>
  <c r="A3759" i="75" s="1"/>
  <c r="A4299" i="75" s="1"/>
  <c r="A4839" i="75" s="1"/>
  <c r="A5379" i="75" s="1"/>
  <c r="A5919" i="75" s="1"/>
  <c r="A6459" i="75" s="1"/>
  <c r="A6999" i="75" s="1"/>
  <c r="A7539" i="75" s="1"/>
  <c r="A249" i="75"/>
  <c r="A789" i="75" s="1"/>
  <c r="A1329" i="75" s="1"/>
  <c r="A1869" i="75" s="1"/>
  <c r="A2409" i="75" s="1"/>
  <c r="A2949" i="75" s="1"/>
  <c r="A3489" i="75" s="1"/>
  <c r="A4029" i="75" s="1"/>
  <c r="A4569" i="75" s="1"/>
  <c r="A5109" i="75" s="1"/>
  <c r="A5649" i="75" s="1"/>
  <c r="A6189" i="75" s="1"/>
  <c r="A6729" i="75" s="1"/>
  <c r="A7269" i="75" s="1"/>
  <c r="C533" i="68"/>
  <c r="C533" i="75" s="1"/>
  <c r="C263" i="75"/>
  <c r="C536" i="68"/>
  <c r="C536" i="75" s="1"/>
  <c r="F536" i="75" s="1"/>
  <c r="C266" i="75"/>
  <c r="F266" i="75" s="1"/>
  <c r="C1829" i="75"/>
  <c r="D1289" i="75"/>
  <c r="C1831" i="75"/>
  <c r="D1291" i="75"/>
  <c r="A1848" i="75"/>
  <c r="F1308" i="75"/>
  <c r="A2850" i="75"/>
  <c r="F2310" i="75"/>
  <c r="C2874" i="75"/>
  <c r="D2334" i="75"/>
  <c r="A3112" i="75"/>
  <c r="F2572" i="75"/>
  <c r="F2028" i="75"/>
  <c r="A3106" i="75"/>
  <c r="F2566" i="75"/>
  <c r="A4095" i="75"/>
  <c r="F3555" i="75"/>
  <c r="C4095" i="75"/>
  <c r="D3555" i="75"/>
  <c r="A3857" i="75"/>
  <c r="F3317" i="75"/>
  <c r="A3628" i="75"/>
  <c r="F3088" i="75"/>
  <c r="C3600" i="75"/>
  <c r="D3060" i="75"/>
  <c r="C2328" i="75"/>
  <c r="D1788" i="75"/>
  <c r="A1817" i="75"/>
  <c r="F1277" i="75"/>
  <c r="A2070" i="75"/>
  <c r="F1530" i="75"/>
  <c r="A2065" i="75"/>
  <c r="F1525" i="75"/>
  <c r="A2094" i="75"/>
  <c r="F1554" i="75"/>
  <c r="A2084" i="75"/>
  <c r="F1544" i="75"/>
  <c r="C2067" i="75"/>
  <c r="D1527" i="75"/>
  <c r="A2833" i="75"/>
  <c r="F2293" i="75"/>
  <c r="C3073" i="75"/>
  <c r="D2533" i="75"/>
  <c r="C4105" i="75"/>
  <c r="D3565" i="75"/>
  <c r="A3118" i="75"/>
  <c r="F2578" i="75"/>
  <c r="A3870" i="75"/>
  <c r="F3330" i="75"/>
  <c r="C2341" i="75"/>
  <c r="D1801" i="75"/>
  <c r="A1305" i="75"/>
  <c r="F765" i="75"/>
  <c r="C1311" i="75"/>
  <c r="D771" i="75"/>
  <c r="A1321" i="75"/>
  <c r="F781" i="75"/>
  <c r="A1074" i="75"/>
  <c r="F534" i="75"/>
  <c r="A1309" i="75"/>
  <c r="F769" i="75"/>
  <c r="A1072" i="75"/>
  <c r="F532" i="75"/>
  <c r="C1066" i="75"/>
  <c r="D526" i="75"/>
  <c r="C1078" i="75"/>
  <c r="D538" i="75"/>
  <c r="C1316" i="75"/>
  <c r="F1316" i="75" s="1"/>
  <c r="D776" i="75"/>
  <c r="C1560" i="75"/>
  <c r="D1020" i="75"/>
  <c r="A1545" i="75"/>
  <c r="F1005" i="75"/>
  <c r="A1561" i="75"/>
  <c r="F1021" i="75"/>
  <c r="C1588" i="75"/>
  <c r="D1048" i="75"/>
  <c r="C1556" i="75"/>
  <c r="D1016" i="75"/>
  <c r="J4619" i="75"/>
  <c r="A5159" i="75"/>
  <c r="I4619" i="75"/>
  <c r="F4619" i="75"/>
  <c r="J4617" i="75"/>
  <c r="A5157" i="75"/>
  <c r="I4617" i="75"/>
  <c r="F4617" i="75"/>
  <c r="F2298" i="75"/>
  <c r="F2534" i="75"/>
  <c r="F1278" i="75"/>
  <c r="F1282" i="75"/>
  <c r="J4620" i="75"/>
  <c r="I4620" i="75"/>
  <c r="A5160" i="75"/>
  <c r="F4620" i="75"/>
  <c r="C3345" i="75"/>
  <c r="D2805" i="75"/>
  <c r="A3898" i="75"/>
  <c r="F3358" i="75"/>
  <c r="C5145" i="75"/>
  <c r="D4605" i="75"/>
  <c r="A3616" i="75"/>
  <c r="F3076" i="75"/>
  <c r="C4636" i="75"/>
  <c r="D4096" i="75"/>
  <c r="C3347" i="75"/>
  <c r="D2807" i="75"/>
  <c r="C4365" i="75"/>
  <c r="D3825" i="75"/>
  <c r="C3583" i="75"/>
  <c r="D3043" i="75"/>
  <c r="C3587" i="75"/>
  <c r="D3047" i="75"/>
  <c r="C2846" i="75"/>
  <c r="D2306" i="75"/>
  <c r="A3114" i="75"/>
  <c r="F2574" i="75"/>
  <c r="A3081" i="75"/>
  <c r="F2541" i="75"/>
  <c r="A2835" i="75"/>
  <c r="F2295" i="75"/>
  <c r="C3087" i="75"/>
  <c r="D2547" i="75"/>
  <c r="C3388" i="75"/>
  <c r="D2848" i="75"/>
  <c r="C5157" i="75"/>
  <c r="D4617" i="75"/>
  <c r="A4099" i="75"/>
  <c r="F3559" i="75"/>
  <c r="A3593" i="75"/>
  <c r="F3053" i="75"/>
  <c r="C3599" i="75"/>
  <c r="D3059" i="75"/>
  <c r="A2331" i="75"/>
  <c r="F1791" i="75"/>
  <c r="J4608" i="75"/>
  <c r="I4608" i="75"/>
  <c r="A5148" i="75"/>
  <c r="F4608" i="75"/>
  <c r="F2306" i="75"/>
  <c r="C3866" i="75"/>
  <c r="D3326" i="75"/>
  <c r="F3326" i="75"/>
  <c r="J4597" i="75"/>
  <c r="I4597" i="75"/>
  <c r="A5137" i="75"/>
  <c r="A2360" i="75"/>
  <c r="F1820" i="75"/>
  <c r="A2366" i="75"/>
  <c r="A1307" i="75"/>
  <c r="F767" i="75"/>
  <c r="A1317" i="75"/>
  <c r="F777" i="75"/>
  <c r="C1307" i="75"/>
  <c r="D767" i="75"/>
  <c r="C1317" i="75"/>
  <c r="D777" i="75"/>
  <c r="A1313" i="75"/>
  <c r="F773" i="75"/>
  <c r="A1078" i="75"/>
  <c r="F538" i="75"/>
  <c r="A1066" i="75"/>
  <c r="F526" i="75"/>
  <c r="C1309" i="75"/>
  <c r="D769" i="75"/>
  <c r="C1319" i="75"/>
  <c r="D779" i="75"/>
  <c r="A1574" i="75"/>
  <c r="F1034" i="75"/>
  <c r="A3384" i="75"/>
  <c r="F2844" i="75"/>
  <c r="C3348" i="75"/>
  <c r="F3348" i="75" s="1"/>
  <c r="D2808" i="75"/>
  <c r="C4376" i="75"/>
  <c r="F4376" i="75" s="1"/>
  <c r="D3836" i="75"/>
  <c r="C3361" i="75"/>
  <c r="D2821" i="75"/>
  <c r="A3343" i="75"/>
  <c r="F2803" i="75"/>
  <c r="C2851" i="75"/>
  <c r="D2311" i="75"/>
  <c r="A3855" i="75"/>
  <c r="F3315" i="75"/>
  <c r="C4381" i="75"/>
  <c r="D3841" i="75"/>
  <c r="C2600" i="75"/>
  <c r="D2060" i="75"/>
  <c r="A2573" i="75"/>
  <c r="F2033" i="75"/>
  <c r="A4634" i="75"/>
  <c r="F4094" i="75"/>
  <c r="F2542" i="75"/>
  <c r="A1850" i="75"/>
  <c r="F1310" i="75"/>
  <c r="A1856" i="75"/>
  <c r="C1817" i="75"/>
  <c r="D1277" i="75"/>
  <c r="A3353" i="75"/>
  <c r="F2813" i="75"/>
  <c r="F1792" i="75"/>
  <c r="F1784" i="75"/>
  <c r="F1526" i="75"/>
  <c r="J4606" i="75"/>
  <c r="A5146" i="75"/>
  <c r="I4606" i="75"/>
  <c r="F4606" i="75"/>
  <c r="F3056" i="75"/>
  <c r="F2302" i="75"/>
  <c r="A1586" i="75"/>
  <c r="F1046" i="75"/>
  <c r="C1580" i="75"/>
  <c r="D1040" i="75"/>
  <c r="C1561" i="75"/>
  <c r="D1021" i="75"/>
  <c r="A1578" i="75"/>
  <c r="F1038" i="75"/>
  <c r="C1552" i="75"/>
  <c r="F1552" i="75" s="1"/>
  <c r="D1012" i="75"/>
  <c r="B7530" i="75"/>
  <c r="B7433" i="75"/>
  <c r="B7371" i="75"/>
  <c r="B7484" i="75"/>
  <c r="B7368" i="75"/>
  <c r="B7501" i="75"/>
  <c r="B7431" i="75"/>
  <c r="B7318" i="75"/>
  <c r="B7498" i="75"/>
  <c r="B7405" i="75"/>
  <c r="B7543" i="75"/>
  <c r="B7468" i="75"/>
  <c r="B7351" i="75"/>
  <c r="B7516" i="75"/>
  <c r="B7457" i="75"/>
  <c r="B7344" i="75"/>
  <c r="B7545" i="75"/>
  <c r="B7470" i="75"/>
  <c r="B7365" i="75"/>
  <c r="B7471" i="75"/>
  <c r="B7346" i="75"/>
  <c r="B7315" i="75"/>
  <c r="B7456" i="75"/>
  <c r="B7441" i="75"/>
  <c r="B7320" i="75"/>
  <c r="B7552" i="75"/>
  <c r="B7492" i="75"/>
  <c r="B7430" i="75"/>
  <c r="B7411" i="75"/>
  <c r="B7376" i="75"/>
  <c r="B7559" i="75"/>
  <c r="B7517" i="75"/>
  <c r="B7458" i="75"/>
  <c r="B7439" i="75"/>
  <c r="B7310" i="75"/>
  <c r="B7459" i="75"/>
  <c r="B7334" i="75"/>
  <c r="B7551" i="75"/>
  <c r="B7429" i="75"/>
  <c r="B7367" i="75"/>
  <c r="B7524" i="75"/>
  <c r="B7399" i="75"/>
  <c r="B7309" i="75"/>
  <c r="B7493" i="75"/>
  <c r="B7401" i="75"/>
  <c r="B7491" i="75"/>
  <c r="B7410" i="75"/>
  <c r="B7544" i="75"/>
  <c r="B7469" i="75"/>
  <c r="B7403" i="75"/>
  <c r="B7313" i="75"/>
  <c r="B7497" i="75"/>
  <c r="B7333" i="75"/>
  <c r="B7529" i="75"/>
  <c r="B7432" i="75"/>
  <c r="B7370" i="75"/>
  <c r="B7527" i="75"/>
  <c r="B7398" i="75"/>
  <c r="B7316" i="75"/>
  <c r="B7379" i="75"/>
  <c r="B7304" i="75"/>
  <c r="B7485" i="75"/>
  <c r="B7400" i="75"/>
  <c r="B7555" i="75"/>
  <c r="B7486" i="75"/>
  <c r="B7393" i="75"/>
  <c r="B7515" i="75"/>
  <c r="B7339" i="75"/>
  <c r="B7341" i="75"/>
  <c r="B7518" i="75"/>
  <c r="B7440" i="75"/>
  <c r="B7319" i="75"/>
  <c r="B7487" i="75"/>
  <c r="B7406" i="75"/>
  <c r="B7557" i="75"/>
  <c r="B7465" i="75"/>
  <c r="B7364" i="75"/>
  <c r="B7528" i="75"/>
  <c r="B7427" i="75"/>
  <c r="B7408" i="75"/>
  <c r="B7373" i="75"/>
  <c r="B7550" i="75"/>
  <c r="B7494" i="75"/>
  <c r="B7428" i="75"/>
  <c r="B7366" i="75"/>
  <c r="B7556" i="75"/>
  <c r="B7523" i="75"/>
  <c r="B7464" i="75"/>
  <c r="B7394" i="75"/>
  <c r="B7347" i="75"/>
  <c r="B7312" i="75"/>
  <c r="B7500" i="75"/>
  <c r="B7453" i="75"/>
  <c r="B7438" i="75"/>
  <c r="B7340" i="75"/>
  <c r="B7303" i="75"/>
  <c r="B7558" i="75"/>
  <c r="B7525" i="75"/>
  <c r="B7466" i="75"/>
  <c r="B7396" i="75"/>
  <c r="B7349" i="75"/>
  <c r="B7560" i="75"/>
  <c r="B7526" i="75"/>
  <c r="B7467" i="75"/>
  <c r="B7381" i="75"/>
  <c r="B7342" i="75"/>
  <c r="B7311" i="75"/>
  <c r="B7499" i="75"/>
  <c r="B7495" i="75"/>
  <c r="B7437" i="75"/>
  <c r="B7335" i="75"/>
  <c r="B7375" i="75"/>
  <c r="B7548" i="75"/>
  <c r="B7488" i="75"/>
  <c r="B7426" i="75"/>
  <c r="B7407" i="75"/>
  <c r="B7372" i="75"/>
  <c r="B7317" i="75"/>
  <c r="B7513" i="75"/>
  <c r="B7454" i="75"/>
  <c r="B7435" i="75"/>
  <c r="B7337" i="75"/>
  <c r="B7306" i="75"/>
  <c r="B7514" i="75"/>
  <c r="B7455" i="75"/>
  <c r="B7436" i="75"/>
  <c r="B7409" i="75"/>
  <c r="B7374" i="75"/>
  <c r="B7547" i="75"/>
  <c r="B7483" i="75"/>
  <c r="B7425" i="75"/>
  <c r="B7402" i="75"/>
  <c r="B7363" i="75"/>
  <c r="B7553" i="75"/>
  <c r="B7520" i="75"/>
  <c r="B7461" i="75"/>
  <c r="B7395" i="75"/>
  <c r="B7348" i="75"/>
  <c r="B7305" i="75"/>
  <c r="B7549" i="75"/>
  <c r="B7489" i="75"/>
  <c r="B7423" i="75"/>
  <c r="B7404" i="75"/>
  <c r="B7369" i="75"/>
  <c r="B7546" i="75"/>
  <c r="B7490" i="75"/>
  <c r="B7424" i="75"/>
  <c r="B7397" i="75"/>
  <c r="B7350" i="75"/>
  <c r="B7561" i="75"/>
  <c r="B7519" i="75"/>
  <c r="B7460" i="75"/>
  <c r="B7378" i="75"/>
  <c r="B7343" i="75"/>
  <c r="B7308" i="75"/>
  <c r="B7531" i="75"/>
  <c r="B7496" i="75"/>
  <c r="B7434" i="75"/>
  <c r="B7336" i="75"/>
  <c r="B7321" i="75"/>
  <c r="B7554" i="75"/>
  <c r="B7521" i="75"/>
  <c r="B7462" i="75"/>
  <c r="B7380" i="75"/>
  <c r="B7345" i="75"/>
  <c r="B7314" i="75"/>
  <c r="B7522" i="75"/>
  <c r="B7463" i="75"/>
  <c r="B7377" i="75"/>
  <c r="B7338" i="75"/>
  <c r="B7307" i="75"/>
  <c r="B5600" i="75"/>
  <c r="B5623" i="75"/>
  <c r="B5595" i="75"/>
  <c r="B5664" i="75"/>
  <c r="B5609" i="75"/>
  <c r="B5656" i="75"/>
  <c r="B5641" i="75"/>
  <c r="B5606" i="75"/>
  <c r="B5633" i="75"/>
  <c r="B5638" i="75"/>
  <c r="B5625" i="75"/>
  <c r="B5630" i="75"/>
  <c r="B5662" i="75"/>
  <c r="B5667" i="75"/>
  <c r="B5654" i="75"/>
  <c r="B5659" i="75"/>
  <c r="B5594" i="75"/>
  <c r="B5023" i="75"/>
  <c r="B5597" i="75"/>
  <c r="B5027" i="75"/>
  <c r="B5608" i="75"/>
  <c r="B5031" i="75"/>
  <c r="B5611" i="75"/>
  <c r="B5035" i="75"/>
  <c r="B5636" i="75"/>
  <c r="B5039" i="75"/>
  <c r="B5628" i="75"/>
  <c r="B4994" i="75"/>
  <c r="B5669" i="75"/>
  <c r="B4998" i="75"/>
  <c r="B5661" i="75"/>
  <c r="B5002" i="75"/>
  <c r="B5653" i="75"/>
  <c r="B5006" i="75"/>
  <c r="B5607" i="75"/>
  <c r="B5010" i="75"/>
  <c r="B5610" i="75"/>
  <c r="B4966" i="75"/>
  <c r="B5635" i="75"/>
  <c r="B4970" i="75"/>
  <c r="B5627" i="75"/>
  <c r="B4974" i="75"/>
  <c r="B5668" i="75"/>
  <c r="B4978" i="75"/>
  <c r="B5660" i="75"/>
  <c r="B4951" i="75"/>
  <c r="B5596" i="75"/>
  <c r="B4948" i="75"/>
  <c r="F4408" i="75"/>
  <c r="B5602" i="75"/>
  <c r="B4944" i="75"/>
  <c r="F4404" i="75"/>
  <c r="B5634" i="75"/>
  <c r="B4933" i="75"/>
  <c r="B5626" i="75"/>
  <c r="B4937" i="75"/>
  <c r="B5663" i="75"/>
  <c r="B4941" i="75"/>
  <c r="B5655" i="75"/>
  <c r="B4904" i="75"/>
  <c r="F4364" i="75"/>
  <c r="B5025" i="75"/>
  <c r="B4907" i="75"/>
  <c r="F4367" i="75"/>
  <c r="B5029" i="75"/>
  <c r="B4912" i="75"/>
  <c r="F4372" i="75"/>
  <c r="B5033" i="75"/>
  <c r="B4915" i="75"/>
  <c r="F4375" i="75"/>
  <c r="B5037" i="75"/>
  <c r="B4921" i="75"/>
  <c r="F4381" i="75"/>
  <c r="B5041" i="75"/>
  <c r="B4905" i="75"/>
  <c r="F4365" i="75"/>
  <c r="B4996" i="75"/>
  <c r="B4910" i="75"/>
  <c r="F4370" i="75"/>
  <c r="B5000" i="75"/>
  <c r="B4913" i="75"/>
  <c r="F4373" i="75"/>
  <c r="B5004" i="75"/>
  <c r="B4918" i="75"/>
  <c r="F4378" i="75"/>
  <c r="B5008" i="75"/>
  <c r="B4873" i="75"/>
  <c r="F4333" i="75"/>
  <c r="B4964" i="75"/>
  <c r="B4875" i="75"/>
  <c r="F4335" i="75"/>
  <c r="B4968" i="75"/>
  <c r="B4877" i="75"/>
  <c r="F4337" i="75"/>
  <c r="B4972" i="75"/>
  <c r="B4879" i="75"/>
  <c r="F4339" i="75"/>
  <c r="B4976" i="75"/>
  <c r="B4881" i="75"/>
  <c r="F4341" i="75"/>
  <c r="B4980" i="75"/>
  <c r="B4883" i="75"/>
  <c r="F4343" i="75"/>
  <c r="B4946" i="75"/>
  <c r="B4887" i="75"/>
  <c r="F4347" i="75"/>
  <c r="B4950" i="75"/>
  <c r="B5026" i="75"/>
  <c r="B4935" i="75"/>
  <c r="B5038" i="75"/>
  <c r="B4939" i="75"/>
  <c r="B4997" i="75"/>
  <c r="B4903" i="75"/>
  <c r="F4363" i="75"/>
  <c r="B5009" i="75"/>
  <c r="B4908" i="75"/>
  <c r="F4368" i="75"/>
  <c r="B4969" i="75"/>
  <c r="B4911" i="75"/>
  <c r="F4371" i="75"/>
  <c r="B4981" i="75"/>
  <c r="B4916" i="75"/>
  <c r="B4943" i="75"/>
  <c r="B4919" i="75"/>
  <c r="F4379" i="75"/>
  <c r="B4909" i="75"/>
  <c r="F4369" i="75"/>
  <c r="B5034" i="75"/>
  <c r="B4917" i="75"/>
  <c r="F4377" i="75"/>
  <c r="B5001" i="75"/>
  <c r="B5024" i="75"/>
  <c r="B4973" i="75"/>
  <c r="B5028" i="75"/>
  <c r="B4936" i="75"/>
  <c r="F4396" i="75"/>
  <c r="B5032" i="75"/>
  <c r="B4940" i="75"/>
  <c r="F4400" i="75"/>
  <c r="B5036" i="75"/>
  <c r="B4920" i="75"/>
  <c r="F4380" i="75"/>
  <c r="B5040" i="75"/>
  <c r="B4874" i="75"/>
  <c r="F4334" i="75"/>
  <c r="B4995" i="75"/>
  <c r="B4876" i="75"/>
  <c r="F4336" i="75"/>
  <c r="B4999" i="75"/>
  <c r="B4878" i="75"/>
  <c r="F4338" i="75"/>
  <c r="B5003" i="75"/>
  <c r="B4880" i="75"/>
  <c r="F4340" i="75"/>
  <c r="B5007" i="75"/>
  <c r="B4882" i="75"/>
  <c r="F4342" i="75"/>
  <c r="B5011" i="75"/>
  <c r="B4884" i="75"/>
  <c r="F4344" i="75"/>
  <c r="B4963" i="75"/>
  <c r="B4886" i="75"/>
  <c r="F4346" i="75"/>
  <c r="B4967" i="75"/>
  <c r="B4888" i="75"/>
  <c r="F4348" i="75"/>
  <c r="B4971" i="75"/>
  <c r="B5599" i="75"/>
  <c r="B4975" i="75"/>
  <c r="B5598" i="75"/>
  <c r="B4979" i="75"/>
  <c r="B5605" i="75"/>
  <c r="B4949" i="75"/>
  <c r="B5637" i="75"/>
  <c r="B4945" i="75"/>
  <c r="B5629" i="75"/>
  <c r="B4934" i="75"/>
  <c r="B5666" i="75"/>
  <c r="B4938" i="75"/>
  <c r="B5658" i="75"/>
  <c r="B4942" i="75"/>
  <c r="B5671" i="75"/>
  <c r="B4890" i="75"/>
  <c r="F4350" i="75"/>
  <c r="B5601" i="75"/>
  <c r="B4885" i="75"/>
  <c r="F4345" i="75"/>
  <c r="B5593" i="75"/>
  <c r="B4889" i="75"/>
  <c r="F4349" i="75"/>
  <c r="B5604" i="75"/>
  <c r="B5030" i="75"/>
  <c r="B5640" i="75"/>
  <c r="B4993" i="75"/>
  <c r="B5632" i="75"/>
  <c r="B5005" i="75"/>
  <c r="B5624" i="75"/>
  <c r="B4965" i="75"/>
  <c r="B5665" i="75"/>
  <c r="B4977" i="75"/>
  <c r="B5657" i="75"/>
  <c r="B4947" i="75"/>
  <c r="B5670" i="75"/>
  <c r="B4906" i="75"/>
  <c r="F4366" i="75"/>
  <c r="B5603" i="75"/>
  <c r="B4914" i="75"/>
  <c r="F4374" i="75"/>
  <c r="B5639" i="75"/>
  <c r="B4891" i="75"/>
  <c r="F4351" i="75"/>
  <c r="B5631" i="75"/>
  <c r="C513" i="68"/>
  <c r="C513" i="75" s="1"/>
  <c r="C243" i="75"/>
  <c r="C517" i="68"/>
  <c r="C517" i="75" s="1"/>
  <c r="C247" i="75"/>
  <c r="C520" i="68"/>
  <c r="C520" i="75" s="1"/>
  <c r="C250" i="75"/>
  <c r="C516" i="68"/>
  <c r="C516" i="75" s="1"/>
  <c r="C246" i="75"/>
  <c r="C519" i="68"/>
  <c r="C519" i="75" s="1"/>
  <c r="C249" i="75"/>
  <c r="C4331" i="75"/>
  <c r="D3791" i="75"/>
  <c r="F3791" i="75"/>
  <c r="C1811" i="75"/>
  <c r="D1271" i="75"/>
  <c r="F1271" i="75"/>
  <c r="C3067" i="75"/>
  <c r="D2527" i="75"/>
  <c r="F2527" i="75"/>
  <c r="C3850" i="75"/>
  <c r="D3310" i="75"/>
  <c r="F3310" i="75"/>
  <c r="C3335" i="75"/>
  <c r="D2795" i="75"/>
  <c r="F2795" i="75"/>
  <c r="C4086" i="75"/>
  <c r="D3546" i="75"/>
  <c r="F3546" i="75"/>
  <c r="C2858" i="75"/>
  <c r="D2318" i="75"/>
  <c r="F2318" i="75"/>
  <c r="C2826" i="75"/>
  <c r="D2286" i="75"/>
  <c r="F2286" i="75"/>
  <c r="C4355" i="75"/>
  <c r="D3815" i="75"/>
  <c r="F3815" i="75"/>
  <c r="C4323" i="75"/>
  <c r="D3783" i="75"/>
  <c r="F3783" i="75"/>
  <c r="C1834" i="75"/>
  <c r="D1294" i="75"/>
  <c r="F1294" i="75"/>
  <c r="C2047" i="75"/>
  <c r="D1507" i="75"/>
  <c r="F1507" i="75"/>
  <c r="C4384" i="75"/>
  <c r="D3844" i="75"/>
  <c r="F3844" i="75"/>
  <c r="C3579" i="75"/>
  <c r="D3039" i="75"/>
  <c r="F3039" i="75"/>
  <c r="C3340" i="75"/>
  <c r="D2800" i="75"/>
  <c r="F2800" i="75"/>
  <c r="C3364" i="75"/>
  <c r="D2824" i="75"/>
  <c r="F2824" i="75"/>
  <c r="C1838" i="75"/>
  <c r="D1298" i="75"/>
  <c r="F1298" i="75"/>
  <c r="C2823" i="75"/>
  <c r="D2283" i="75"/>
  <c r="F2283" i="75"/>
  <c r="C1568" i="75"/>
  <c r="D1028" i="75"/>
  <c r="F1028" i="75"/>
  <c r="C2561" i="75"/>
  <c r="D2021" i="75"/>
  <c r="F2021" i="75"/>
  <c r="C1803" i="75"/>
  <c r="D1263" i="75"/>
  <c r="F1263" i="75"/>
  <c r="C4593" i="75"/>
  <c r="D4053" i="75"/>
  <c r="F4053" i="75"/>
  <c r="C2313" i="75"/>
  <c r="D1773" i="75"/>
  <c r="F1773" i="75"/>
  <c r="C2592" i="75"/>
  <c r="D2052" i="75"/>
  <c r="F2052" i="75"/>
  <c r="C2584" i="75"/>
  <c r="D2044" i="75"/>
  <c r="F2044" i="75"/>
  <c r="C2315" i="75"/>
  <c r="D1775" i="75"/>
  <c r="F1775" i="75"/>
  <c r="C1062" i="75"/>
  <c r="D522" i="75"/>
  <c r="F522" i="75"/>
  <c r="C1537" i="75"/>
  <c r="D997" i="75"/>
  <c r="F997" i="75"/>
  <c r="C4594" i="75"/>
  <c r="D4054" i="75"/>
  <c r="F4054" i="75"/>
  <c r="C4599" i="75"/>
  <c r="D4059" i="75"/>
  <c r="F4059" i="75"/>
  <c r="C2352" i="75"/>
  <c r="D1812" i="75"/>
  <c r="F1812" i="75"/>
  <c r="C2560" i="75"/>
  <c r="D2020" i="75"/>
  <c r="F2020" i="75"/>
  <c r="C4112" i="75"/>
  <c r="D3572" i="75"/>
  <c r="F3572" i="75"/>
  <c r="C3066" i="75"/>
  <c r="D2526" i="75"/>
  <c r="F2526" i="75"/>
  <c r="C2852" i="75"/>
  <c r="D2312" i="75"/>
  <c r="F2312" i="75"/>
  <c r="C4326" i="75"/>
  <c r="D3786" i="75"/>
  <c r="F3786" i="75"/>
  <c r="C2082" i="75"/>
  <c r="D1542" i="75"/>
  <c r="F1542" i="75"/>
  <c r="C4601" i="75"/>
  <c r="D4061" i="75"/>
  <c r="F4061" i="75"/>
  <c r="C4360" i="75"/>
  <c r="D3820" i="75"/>
  <c r="F3820" i="75"/>
  <c r="C3872" i="75"/>
  <c r="D3332" i="75"/>
  <c r="F3332" i="75"/>
  <c r="C2862" i="75"/>
  <c r="D2322" i="75"/>
  <c r="F2322" i="75"/>
  <c r="C3070" i="75"/>
  <c r="D2530" i="75"/>
  <c r="F2530" i="75"/>
  <c r="C1300" i="75"/>
  <c r="D760" i="75"/>
  <c r="F760" i="75"/>
  <c r="C1541" i="75"/>
  <c r="D1001" i="75"/>
  <c r="F1001" i="75"/>
  <c r="C3094" i="75"/>
  <c r="D2554" i="75"/>
  <c r="F2554" i="75"/>
  <c r="C3818" i="75"/>
  <c r="D3278" i="75"/>
  <c r="F3278" i="75"/>
  <c r="C3822" i="75"/>
  <c r="D3282" i="75"/>
  <c r="F3282" i="75"/>
  <c r="C4322" i="75"/>
  <c r="D3782" i="75"/>
  <c r="F3782" i="75"/>
  <c r="C4600" i="75"/>
  <c r="D4060" i="75"/>
  <c r="F4060" i="75"/>
  <c r="C2557" i="75"/>
  <c r="D2017" i="75"/>
  <c r="F2017" i="75"/>
  <c r="C4324" i="75"/>
  <c r="D3784" i="75"/>
  <c r="F3784" i="75"/>
  <c r="C1842" i="75"/>
  <c r="D1302" i="75"/>
  <c r="F1302" i="75"/>
  <c r="C3612" i="75"/>
  <c r="D3072" i="75"/>
  <c r="F3072" i="75"/>
  <c r="C3065" i="75"/>
  <c r="D2525" i="75"/>
  <c r="F2525" i="75"/>
  <c r="C3092" i="75"/>
  <c r="D2552" i="75"/>
  <c r="F2552" i="75"/>
  <c r="C1301" i="75"/>
  <c r="D761" i="75"/>
  <c r="F761" i="75"/>
  <c r="C788" i="75"/>
  <c r="D248" i="75"/>
  <c r="F248" i="75"/>
  <c r="C1296" i="75"/>
  <c r="D756" i="75"/>
  <c r="F756" i="75"/>
  <c r="C1806" i="75"/>
  <c r="D1266" i="75"/>
  <c r="F1266" i="75"/>
  <c r="C2078" i="75"/>
  <c r="D1538" i="75"/>
  <c r="F1538" i="75"/>
  <c r="C521" i="68"/>
  <c r="C521" i="75" s="1"/>
  <c r="C251" i="75"/>
  <c r="C1809" i="75"/>
  <c r="D1269" i="75"/>
  <c r="F1269" i="75"/>
  <c r="C2830" i="75"/>
  <c r="D2290" i="75"/>
  <c r="F2290" i="75"/>
  <c r="C3063" i="75"/>
  <c r="D2523" i="75"/>
  <c r="F2523" i="75"/>
  <c r="C4092" i="75"/>
  <c r="D3552" i="75"/>
  <c r="F3552" i="75"/>
  <c r="C3814" i="75"/>
  <c r="D3274" i="75"/>
  <c r="F3274" i="75"/>
  <c r="C3069" i="75"/>
  <c r="D2529" i="75"/>
  <c r="F2529" i="75"/>
  <c r="C3845" i="75"/>
  <c r="D3305" i="75"/>
  <c r="F3305" i="75"/>
  <c r="C4088" i="75"/>
  <c r="D3548" i="75"/>
  <c r="F3548" i="75"/>
  <c r="C4382" i="75"/>
  <c r="D3842" i="75"/>
  <c r="F3842" i="75"/>
  <c r="C3575" i="75"/>
  <c r="D3035" i="75"/>
  <c r="F3035" i="75"/>
  <c r="C3878" i="75"/>
  <c r="D3338" i="75"/>
  <c r="F3338" i="75"/>
  <c r="C4084" i="75"/>
  <c r="D3544" i="75"/>
  <c r="F3544" i="75"/>
  <c r="C3372" i="75"/>
  <c r="D2832" i="75"/>
  <c r="F2832" i="75"/>
  <c r="C3847" i="75"/>
  <c r="D3307" i="75"/>
  <c r="F3307" i="75"/>
  <c r="C2319" i="75"/>
  <c r="D1779" i="75"/>
  <c r="F1779" i="75"/>
  <c r="C2045" i="75"/>
  <c r="D1505" i="75"/>
  <c r="F1505" i="75"/>
  <c r="C3339" i="75"/>
  <c r="D2799" i="75"/>
  <c r="F2799" i="75"/>
  <c r="C3849" i="75"/>
  <c r="D3309" i="75"/>
  <c r="F3309" i="75"/>
  <c r="C3580" i="75"/>
  <c r="D3040" i="75"/>
  <c r="F3040" i="75"/>
  <c r="C3337" i="75"/>
  <c r="D2797" i="75"/>
  <c r="F2797" i="75"/>
  <c r="C3874" i="75"/>
  <c r="D3334" i="75"/>
  <c r="F3334" i="75"/>
  <c r="C3362" i="75"/>
  <c r="D2822" i="75"/>
  <c r="F2822" i="75"/>
  <c r="C3341" i="75"/>
  <c r="D2801" i="75"/>
  <c r="F2801" i="75"/>
  <c r="C3812" i="75"/>
  <c r="D3272" i="75"/>
  <c r="F3272" i="75"/>
  <c r="C4392" i="75"/>
  <c r="D3852" i="75"/>
  <c r="F3852" i="75"/>
  <c r="C3608" i="75"/>
  <c r="D3068" i="75"/>
  <c r="F3068" i="75"/>
  <c r="C3602" i="75"/>
  <c r="D3062" i="75"/>
  <c r="F3062" i="75"/>
  <c r="C2348" i="75"/>
  <c r="D1808" i="75"/>
  <c r="F1808" i="75"/>
  <c r="C2588" i="75"/>
  <c r="D2048" i="75"/>
  <c r="F2048" i="75"/>
  <c r="C4085" i="75"/>
  <c r="D3545" i="75"/>
  <c r="F3545" i="75"/>
  <c r="C4091" i="75"/>
  <c r="D3551" i="75"/>
  <c r="F3551" i="75"/>
  <c r="C4122" i="75"/>
  <c r="D3582" i="75"/>
  <c r="F3582" i="75"/>
  <c r="C4118" i="75"/>
  <c r="D3578" i="75"/>
  <c r="F3578" i="75"/>
  <c r="C4388" i="75"/>
  <c r="D3848" i="75"/>
  <c r="F3848" i="75"/>
  <c r="C3882" i="75"/>
  <c r="D3342" i="75"/>
  <c r="F3342" i="75"/>
  <c r="C4356" i="75"/>
  <c r="D3816" i="75"/>
  <c r="F3816" i="75"/>
  <c r="C4598" i="75"/>
  <c r="D4058" i="75"/>
  <c r="F4058" i="75"/>
  <c r="C4114" i="75"/>
  <c r="D3574" i="75"/>
  <c r="F3574" i="75"/>
  <c r="C3843" i="75"/>
  <c r="D3303" i="75"/>
  <c r="F3303" i="75"/>
  <c r="C2320" i="75"/>
  <c r="D1780" i="75"/>
  <c r="F1780" i="75"/>
  <c r="C2555" i="75"/>
  <c r="D2015" i="75"/>
  <c r="F2015" i="75"/>
  <c r="C2829" i="75"/>
  <c r="D2289" i="75"/>
  <c r="F2289" i="75"/>
  <c r="C3336" i="75"/>
  <c r="D2796" i="75"/>
  <c r="F2796" i="75"/>
  <c r="C2342" i="75"/>
  <c r="D1802" i="75"/>
  <c r="F1802" i="75"/>
  <c r="C782" i="75"/>
  <c r="D242" i="75"/>
  <c r="F242" i="75"/>
  <c r="C1293" i="75"/>
  <c r="D753" i="75"/>
  <c r="F753" i="75"/>
  <c r="C4357" i="75"/>
  <c r="D3817" i="75"/>
  <c r="F3817" i="75"/>
  <c r="C4328" i="75"/>
  <c r="D3788" i="75"/>
  <c r="F3788" i="75"/>
  <c r="C2317" i="75"/>
  <c r="D1777" i="75"/>
  <c r="F1777" i="75"/>
  <c r="C2831" i="75"/>
  <c r="D2291" i="75"/>
  <c r="F2291" i="75"/>
  <c r="C2825" i="75"/>
  <c r="D2285" i="75"/>
  <c r="F2285" i="75"/>
  <c r="C1572" i="75"/>
  <c r="D1032" i="75"/>
  <c r="F1032" i="75"/>
  <c r="C1807" i="75"/>
  <c r="D1267" i="75"/>
  <c r="F1267" i="75"/>
  <c r="C4359" i="75"/>
  <c r="D3819" i="75"/>
  <c r="F3819" i="75"/>
  <c r="C4082" i="75"/>
  <c r="D3542" i="75"/>
  <c r="F3542" i="75"/>
  <c r="C4592" i="75"/>
  <c r="D4052" i="75"/>
  <c r="F4052" i="75"/>
  <c r="C3846" i="75"/>
  <c r="D3306" i="75"/>
  <c r="F3306" i="75"/>
  <c r="C2553" i="75"/>
  <c r="D2013" i="75"/>
  <c r="F2013" i="75"/>
  <c r="C784" i="75"/>
  <c r="D244" i="75"/>
  <c r="F244" i="75"/>
  <c r="C1297" i="75"/>
  <c r="D757" i="75"/>
  <c r="F757" i="75"/>
  <c r="C1058" i="75"/>
  <c r="D518" i="75"/>
  <c r="F518" i="75"/>
  <c r="C2556" i="75"/>
  <c r="D2016" i="75"/>
  <c r="F2016" i="75"/>
  <c r="C1023" i="75"/>
  <c r="D483" i="75"/>
  <c r="F483" i="75"/>
  <c r="C1027" i="75"/>
  <c r="D487" i="75"/>
  <c r="F487" i="75"/>
  <c r="C1030" i="75"/>
  <c r="D490" i="75"/>
  <c r="F490" i="75"/>
  <c r="C1026" i="75"/>
  <c r="D486" i="75"/>
  <c r="F486" i="75"/>
  <c r="C1029" i="75"/>
  <c r="D489" i="75"/>
  <c r="F489" i="75"/>
  <c r="C2072" i="75"/>
  <c r="D1532" i="75"/>
  <c r="F1532" i="75"/>
  <c r="C1805" i="75"/>
  <c r="D1265" i="75"/>
  <c r="F1265" i="75"/>
  <c r="C515" i="68"/>
  <c r="C515" i="75" s="1"/>
  <c r="C245" i="75"/>
  <c r="C2046" i="75"/>
  <c r="D1506" i="75"/>
  <c r="F1506" i="75"/>
  <c r="C2074" i="75"/>
  <c r="D1534" i="75"/>
  <c r="F1534" i="75"/>
  <c r="C2043" i="75"/>
  <c r="D1503" i="75"/>
  <c r="F1503" i="75"/>
  <c r="C4596" i="75"/>
  <c r="D4056" i="75"/>
  <c r="F4056" i="75"/>
  <c r="C1025" i="75"/>
  <c r="D485" i="75"/>
  <c r="F485" i="75"/>
  <c r="C1031" i="75"/>
  <c r="D491" i="75"/>
  <c r="F491" i="75"/>
  <c r="C2854" i="75"/>
  <c r="D2314" i="75"/>
  <c r="F2314" i="75"/>
  <c r="C4329" i="75"/>
  <c r="D3789" i="75"/>
  <c r="F3789" i="75"/>
  <c r="C3576" i="75"/>
  <c r="D3036" i="75"/>
  <c r="F3036" i="75"/>
  <c r="C3333" i="75"/>
  <c r="D2793" i="75"/>
  <c r="F2793" i="75"/>
  <c r="C3581" i="75"/>
  <c r="D3041" i="75"/>
  <c r="F3041" i="75"/>
  <c r="C2344" i="75"/>
  <c r="D1804" i="75"/>
  <c r="F1804" i="75"/>
  <c r="C4325" i="75"/>
  <c r="D3785" i="75"/>
  <c r="F3785" i="75"/>
  <c r="C4595" i="75"/>
  <c r="D4055" i="75"/>
  <c r="F4055" i="75"/>
  <c r="C2559" i="75"/>
  <c r="D2019" i="75"/>
  <c r="F2019" i="75"/>
  <c r="C2050" i="75"/>
  <c r="D1510" i="75"/>
  <c r="F1510" i="75"/>
  <c r="C1810" i="75"/>
  <c r="D1270" i="75"/>
  <c r="F1270" i="75"/>
  <c r="C2051" i="75"/>
  <c r="D1511" i="75"/>
  <c r="F1511" i="75"/>
  <c r="C2827" i="75"/>
  <c r="D2287" i="75"/>
  <c r="F2287" i="75"/>
  <c r="C2049" i="75"/>
  <c r="D1509" i="75"/>
  <c r="F1509" i="75"/>
  <c r="C4361" i="75"/>
  <c r="D3821" i="75"/>
  <c r="F3821" i="75"/>
  <c r="C1052" i="75"/>
  <c r="D512" i="75"/>
  <c r="F512" i="75"/>
  <c r="C3573" i="75"/>
  <c r="D3033" i="75"/>
  <c r="F3033" i="75"/>
  <c r="C3368" i="75"/>
  <c r="D2828" i="75"/>
  <c r="F2828" i="75"/>
  <c r="C3577" i="75"/>
  <c r="D3037" i="75"/>
  <c r="F3037" i="75"/>
  <c r="C3604" i="75"/>
  <c r="D3064" i="75"/>
  <c r="F3064" i="75"/>
  <c r="C2316" i="75"/>
  <c r="D1776" i="75"/>
  <c r="F1776" i="75"/>
  <c r="C4597" i="75"/>
  <c r="D4057" i="75"/>
  <c r="F4057" i="75"/>
  <c r="C4330" i="75"/>
  <c r="D3790" i="75"/>
  <c r="F3790" i="75"/>
  <c r="C3098" i="75"/>
  <c r="D2558" i="75"/>
  <c r="F2558" i="75"/>
  <c r="C4087" i="75"/>
  <c r="D3547" i="75"/>
  <c r="F3547" i="75"/>
  <c r="C4089" i="75"/>
  <c r="D3549" i="75"/>
  <c r="F3549" i="75"/>
  <c r="C3071" i="75"/>
  <c r="D2531" i="75"/>
  <c r="F2531" i="75"/>
  <c r="C4083" i="75"/>
  <c r="D3543" i="75"/>
  <c r="F3543" i="75"/>
  <c r="C4332" i="75"/>
  <c r="D3792" i="75"/>
  <c r="F3792" i="75"/>
  <c r="C4602" i="75"/>
  <c r="D4062" i="75"/>
  <c r="F4062" i="75"/>
  <c r="C4353" i="75"/>
  <c r="D3813" i="75"/>
  <c r="F3813" i="75"/>
  <c r="C1054" i="75"/>
  <c r="D514" i="75"/>
  <c r="F514" i="75"/>
  <c r="C792" i="75"/>
  <c r="D252" i="75"/>
  <c r="F252" i="75"/>
  <c r="C1540" i="75"/>
  <c r="D1000" i="75"/>
  <c r="F1000" i="75"/>
  <c r="C1533" i="75"/>
  <c r="D993" i="75"/>
  <c r="F993" i="75"/>
  <c r="C3102" i="75"/>
  <c r="D2562" i="75"/>
  <c r="F2562" i="75"/>
  <c r="C3851" i="75"/>
  <c r="D3311" i="75"/>
  <c r="F3311" i="75"/>
  <c r="C4090" i="75"/>
  <c r="D3550" i="75"/>
  <c r="F3550" i="75"/>
  <c r="C2321" i="75"/>
  <c r="D1781" i="75"/>
  <c r="F1781" i="75"/>
  <c r="C1535" i="75"/>
  <c r="D995" i="75"/>
  <c r="F995" i="75"/>
  <c r="C1539" i="75"/>
  <c r="D999" i="75"/>
  <c r="F999" i="75"/>
  <c r="C1564" i="75"/>
  <c r="D1024" i="75"/>
  <c r="F1024" i="75"/>
  <c r="C2582" i="75"/>
  <c r="D2042" i="75"/>
  <c r="F2042" i="75"/>
  <c r="C1562" i="75"/>
  <c r="D1022" i="75"/>
  <c r="F1022" i="75"/>
  <c r="C1299" i="75"/>
  <c r="D759" i="75"/>
  <c r="F759" i="75"/>
  <c r="C1832" i="75"/>
  <c r="D1292" i="75"/>
  <c r="F1292" i="75"/>
  <c r="C4327" i="75"/>
  <c r="D3787" i="75"/>
  <c r="F3787" i="75"/>
  <c r="C1536" i="75"/>
  <c r="D996" i="75"/>
  <c r="F996" i="75"/>
  <c r="C1295" i="75"/>
  <c r="D755" i="75"/>
  <c r="F755" i="75"/>
  <c r="E18" i="67"/>
  <c r="E26" i="67" s="1"/>
  <c r="E34" i="67" s="1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" i="8"/>
  <c r="L17" i="8"/>
  <c r="N18" i="7" s="1"/>
  <c r="J106" i="68" s="1"/>
  <c r="G3346" i="75" s="1"/>
  <c r="M17" i="8"/>
  <c r="N17" i="8"/>
  <c r="O17" i="8"/>
  <c r="L18" i="8"/>
  <c r="N19" i="7" s="1"/>
  <c r="J107" i="68" s="1"/>
  <c r="G3347" i="75" s="1"/>
  <c r="M18" i="8"/>
  <c r="N18" i="8"/>
  <c r="O18" i="8"/>
  <c r="L19" i="8"/>
  <c r="N20" i="7" s="1"/>
  <c r="J108" i="68" s="1"/>
  <c r="G3348" i="75" s="1"/>
  <c r="M19" i="8"/>
  <c r="N19" i="8"/>
  <c r="O19" i="8"/>
  <c r="L20" i="8"/>
  <c r="N21" i="7" s="1"/>
  <c r="J109" i="68" s="1"/>
  <c r="G3349" i="75" s="1"/>
  <c r="M20" i="8"/>
  <c r="N20" i="8"/>
  <c r="O20" i="8"/>
  <c r="L21" i="8"/>
  <c r="N22" i="7" s="1"/>
  <c r="J110" i="68" s="1"/>
  <c r="G3350" i="75" s="1"/>
  <c r="M21" i="8"/>
  <c r="N21" i="8"/>
  <c r="O21" i="8"/>
  <c r="L22" i="8"/>
  <c r="N23" i="7" s="1"/>
  <c r="J111" i="68" s="1"/>
  <c r="G3351" i="75" s="1"/>
  <c r="M22" i="8"/>
  <c r="N22" i="8"/>
  <c r="O22" i="8"/>
  <c r="L23" i="8"/>
  <c r="N24" i="7" s="1"/>
  <c r="J112" i="68" s="1"/>
  <c r="G3352" i="75" s="1"/>
  <c r="M23" i="8"/>
  <c r="N23" i="8"/>
  <c r="O23" i="8"/>
  <c r="L24" i="8"/>
  <c r="N25" i="7" s="1"/>
  <c r="J113" i="68" s="1"/>
  <c r="G3353" i="75" s="1"/>
  <c r="M24" i="8"/>
  <c r="N24" i="8"/>
  <c r="O24" i="8"/>
  <c r="L25" i="8"/>
  <c r="N26" i="7" s="1"/>
  <c r="J114" i="68" s="1"/>
  <c r="G3354" i="75" s="1"/>
  <c r="M25" i="8"/>
  <c r="N25" i="8"/>
  <c r="O25" i="8"/>
  <c r="L26" i="8"/>
  <c r="N27" i="7" s="1"/>
  <c r="J115" i="68" s="1"/>
  <c r="G3355" i="75" s="1"/>
  <c r="M26" i="8"/>
  <c r="N26" i="8"/>
  <c r="O26" i="8"/>
  <c r="L27" i="8"/>
  <c r="N28" i="7" s="1"/>
  <c r="J116" i="68" s="1"/>
  <c r="G3356" i="75" s="1"/>
  <c r="M27" i="8"/>
  <c r="N27" i="8"/>
  <c r="O27" i="8"/>
  <c r="L28" i="8"/>
  <c r="N29" i="7" s="1"/>
  <c r="J117" i="68" s="1"/>
  <c r="G3357" i="75" s="1"/>
  <c r="M28" i="8"/>
  <c r="N28" i="8"/>
  <c r="O28" i="8"/>
  <c r="L29" i="8"/>
  <c r="N30" i="7" s="1"/>
  <c r="J118" i="68" s="1"/>
  <c r="G3358" i="75" s="1"/>
  <c r="M29" i="8"/>
  <c r="N29" i="8"/>
  <c r="O29" i="8"/>
  <c r="L30" i="8"/>
  <c r="N31" i="7" s="1"/>
  <c r="J119" i="68" s="1"/>
  <c r="G3359" i="75" s="1"/>
  <c r="M30" i="8"/>
  <c r="N30" i="8"/>
  <c r="O30" i="8"/>
  <c r="L31" i="8"/>
  <c r="N32" i="7" s="1"/>
  <c r="J120" i="68" s="1"/>
  <c r="G3360" i="75" s="1"/>
  <c r="M31" i="8"/>
  <c r="N31" i="8"/>
  <c r="O31" i="8"/>
  <c r="L32" i="8"/>
  <c r="N33" i="7" s="1"/>
  <c r="J121" i="68" s="1"/>
  <c r="G3361" i="75" s="1"/>
  <c r="M32" i="8"/>
  <c r="N32" i="8"/>
  <c r="O32" i="8"/>
  <c r="G4" i="8"/>
  <c r="H4" i="8"/>
  <c r="I4" i="8"/>
  <c r="J4" i="8"/>
  <c r="G5" i="8"/>
  <c r="H5" i="8"/>
  <c r="I5" i="8"/>
  <c r="J5" i="8"/>
  <c r="G6" i="8"/>
  <c r="H6" i="8"/>
  <c r="I6" i="8"/>
  <c r="J6" i="8"/>
  <c r="G7" i="8"/>
  <c r="H7" i="8"/>
  <c r="I7" i="8"/>
  <c r="J7" i="8"/>
  <c r="G8" i="8"/>
  <c r="H8" i="8"/>
  <c r="I8" i="8"/>
  <c r="J8" i="8"/>
  <c r="G9" i="8"/>
  <c r="H9" i="8"/>
  <c r="I9" i="8"/>
  <c r="J9" i="8"/>
  <c r="G10" i="8"/>
  <c r="H10" i="8"/>
  <c r="I10" i="8"/>
  <c r="J10" i="8"/>
  <c r="G11" i="8"/>
  <c r="H11" i="8"/>
  <c r="M11" i="8" s="1"/>
  <c r="I11" i="8"/>
  <c r="J11" i="8"/>
  <c r="G12" i="8"/>
  <c r="H12" i="8"/>
  <c r="I12" i="8"/>
  <c r="N12" i="8" s="1"/>
  <c r="J12" i="8"/>
  <c r="G13" i="8"/>
  <c r="H13" i="8"/>
  <c r="I13" i="8"/>
  <c r="N13" i="8" s="1"/>
  <c r="J13" i="8"/>
  <c r="G14" i="8"/>
  <c r="H14" i="8"/>
  <c r="I14" i="8"/>
  <c r="N14" i="8" s="1"/>
  <c r="J14" i="8"/>
  <c r="G15" i="8"/>
  <c r="H15" i="8"/>
  <c r="I15" i="8"/>
  <c r="N15" i="8" s="1"/>
  <c r="J15" i="8"/>
  <c r="G16" i="8"/>
  <c r="H16" i="8"/>
  <c r="I16" i="8"/>
  <c r="N16" i="8" s="1"/>
  <c r="J16" i="8"/>
  <c r="G17" i="8"/>
  <c r="H17" i="8"/>
  <c r="I17" i="8"/>
  <c r="J17" i="8"/>
  <c r="G18" i="8"/>
  <c r="H18" i="8"/>
  <c r="I18" i="8"/>
  <c r="J18" i="8"/>
  <c r="G19" i="8"/>
  <c r="H19" i="8"/>
  <c r="I19" i="8"/>
  <c r="J19" i="8"/>
  <c r="G20" i="8"/>
  <c r="H20" i="8"/>
  <c r="I20" i="8"/>
  <c r="J20" i="8"/>
  <c r="G21" i="8"/>
  <c r="H21" i="8"/>
  <c r="I21" i="8"/>
  <c r="J21" i="8"/>
  <c r="G22" i="8"/>
  <c r="H22" i="8"/>
  <c r="I22" i="8"/>
  <c r="J22" i="8"/>
  <c r="G23" i="8"/>
  <c r="H23" i="8"/>
  <c r="I23" i="8"/>
  <c r="J23" i="8"/>
  <c r="G24" i="8"/>
  <c r="H24" i="8"/>
  <c r="I24" i="8"/>
  <c r="J24" i="8"/>
  <c r="G25" i="8"/>
  <c r="H25" i="8"/>
  <c r="I25" i="8"/>
  <c r="J25" i="8"/>
  <c r="G26" i="8"/>
  <c r="H26" i="8"/>
  <c r="I26" i="8"/>
  <c r="J26" i="8"/>
  <c r="G27" i="8"/>
  <c r="H27" i="8"/>
  <c r="I27" i="8"/>
  <c r="J27" i="8"/>
  <c r="G28" i="8"/>
  <c r="H28" i="8"/>
  <c r="I28" i="8"/>
  <c r="J28" i="8"/>
  <c r="G29" i="8"/>
  <c r="H29" i="8"/>
  <c r="I29" i="8"/>
  <c r="J29" i="8"/>
  <c r="G30" i="8"/>
  <c r="H30" i="8"/>
  <c r="I30" i="8"/>
  <c r="J30" i="8"/>
  <c r="G31" i="8"/>
  <c r="H31" i="8"/>
  <c r="I31" i="8"/>
  <c r="J31" i="8"/>
  <c r="G32" i="8"/>
  <c r="H32" i="8"/>
  <c r="I32" i="8"/>
  <c r="J32" i="8"/>
  <c r="H3" i="8"/>
  <c r="I3" i="8"/>
  <c r="J3" i="8"/>
  <c r="G3" i="8"/>
  <c r="U32" i="8"/>
  <c r="U31" i="8"/>
  <c r="T31" i="8"/>
  <c r="S31" i="8"/>
  <c r="R31" i="8"/>
  <c r="U30" i="8"/>
  <c r="T30" i="8"/>
  <c r="S30" i="8"/>
  <c r="R30" i="8"/>
  <c r="U29" i="8"/>
  <c r="T29" i="8"/>
  <c r="S29" i="8"/>
  <c r="R29" i="8"/>
  <c r="U28" i="8"/>
  <c r="T28" i="8"/>
  <c r="S28" i="8"/>
  <c r="R28" i="8"/>
  <c r="U27" i="8"/>
  <c r="T27" i="8"/>
  <c r="S27" i="8"/>
  <c r="R27" i="8"/>
  <c r="U26" i="8"/>
  <c r="T26" i="8"/>
  <c r="S26" i="8"/>
  <c r="R26" i="8"/>
  <c r="U25" i="8"/>
  <c r="T25" i="8"/>
  <c r="S25" i="8"/>
  <c r="R25" i="8"/>
  <c r="Q25" i="8"/>
  <c r="T26" i="7" s="1"/>
  <c r="J144" i="68" s="1"/>
  <c r="G3384" i="75" s="1"/>
  <c r="U24" i="8"/>
  <c r="T24" i="8"/>
  <c r="S24" i="8"/>
  <c r="R24" i="8"/>
  <c r="Q24" i="8"/>
  <c r="T25" i="7" s="1"/>
  <c r="J143" i="68" s="1"/>
  <c r="G3383" i="75" s="1"/>
  <c r="U23" i="8"/>
  <c r="T23" i="8"/>
  <c r="S23" i="8"/>
  <c r="R23" i="8"/>
  <c r="Q23" i="8"/>
  <c r="T24" i="7" s="1"/>
  <c r="J142" i="68" s="1"/>
  <c r="G3382" i="75" s="1"/>
  <c r="U22" i="8"/>
  <c r="T22" i="8"/>
  <c r="S22" i="8"/>
  <c r="R22" i="8"/>
  <c r="Q22" i="8"/>
  <c r="T23" i="7" s="1"/>
  <c r="J141" i="68" s="1"/>
  <c r="G3381" i="75" s="1"/>
  <c r="U21" i="8"/>
  <c r="T21" i="8"/>
  <c r="S21" i="8"/>
  <c r="R21" i="8"/>
  <c r="Q21" i="8"/>
  <c r="T22" i="7" s="1"/>
  <c r="J140" i="68" s="1"/>
  <c r="G3380" i="75" s="1"/>
  <c r="U20" i="8"/>
  <c r="T20" i="8"/>
  <c r="S20" i="8"/>
  <c r="R20" i="8"/>
  <c r="Q20" i="8"/>
  <c r="T21" i="7" s="1"/>
  <c r="J139" i="68" s="1"/>
  <c r="G3379" i="75" s="1"/>
  <c r="U19" i="8"/>
  <c r="T19" i="8"/>
  <c r="S19" i="8"/>
  <c r="R19" i="8"/>
  <c r="Q19" i="8"/>
  <c r="T20" i="7" s="1"/>
  <c r="J138" i="68" s="1"/>
  <c r="G3378" i="75" s="1"/>
  <c r="U18" i="8"/>
  <c r="T18" i="8"/>
  <c r="S18" i="8"/>
  <c r="R18" i="8"/>
  <c r="Q18" i="8"/>
  <c r="T19" i="7" s="1"/>
  <c r="J137" i="68" s="1"/>
  <c r="G3377" i="75" s="1"/>
  <c r="U17" i="8"/>
  <c r="T17" i="8"/>
  <c r="S17" i="8"/>
  <c r="R17" i="8"/>
  <c r="Q17" i="8"/>
  <c r="T18" i="7" s="1"/>
  <c r="J136" i="68" s="1"/>
  <c r="G3376" i="75" s="1"/>
  <c r="O4" i="8"/>
  <c r="O6" i="8"/>
  <c r="O7" i="8"/>
  <c r="O8" i="8"/>
  <c r="O10" i="8"/>
  <c r="N11" i="8"/>
  <c r="P11" i="8"/>
  <c r="O12" i="8"/>
  <c r="M13" i="8"/>
  <c r="O13" i="8"/>
  <c r="M14" i="8"/>
  <c r="O14" i="8"/>
  <c r="M15" i="8"/>
  <c r="O15" i="8"/>
  <c r="M16" i="8"/>
  <c r="O16" i="8"/>
  <c r="N3" i="8"/>
  <c r="A200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167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34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01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68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35" i="14"/>
  <c r="A2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J5146" i="75" l="1"/>
  <c r="I5146" i="75"/>
  <c r="A5686" i="75"/>
  <c r="F5146" i="75"/>
  <c r="C2357" i="75"/>
  <c r="D1817" i="75"/>
  <c r="A2390" i="75"/>
  <c r="F1850" i="75"/>
  <c r="J5137" i="75"/>
  <c r="I5137" i="75"/>
  <c r="A5677" i="75"/>
  <c r="J5148" i="75"/>
  <c r="A5688" i="75"/>
  <c r="I5148" i="75"/>
  <c r="F5148" i="75"/>
  <c r="A2871" i="75"/>
  <c r="F2331" i="75"/>
  <c r="A4133" i="75"/>
  <c r="F3593" i="75"/>
  <c r="C5697" i="75"/>
  <c r="D5157" i="75"/>
  <c r="C3627" i="75"/>
  <c r="D3087" i="75"/>
  <c r="A3621" i="75"/>
  <c r="F3081" i="75"/>
  <c r="C3386" i="75"/>
  <c r="D2846" i="75"/>
  <c r="C4123" i="75"/>
  <c r="D3583" i="75"/>
  <c r="C3887" i="75"/>
  <c r="D3347" i="75"/>
  <c r="A4156" i="75"/>
  <c r="F3616" i="75"/>
  <c r="A4438" i="75"/>
  <c r="F3898" i="75"/>
  <c r="J5160" i="75"/>
  <c r="I5160" i="75"/>
  <c r="A5700" i="75"/>
  <c r="F5160" i="75"/>
  <c r="C2096" i="75"/>
  <c r="D1556" i="75"/>
  <c r="A2101" i="75"/>
  <c r="F1561" i="75"/>
  <c r="C2100" i="75"/>
  <c r="D1560" i="75"/>
  <c r="C1618" i="75"/>
  <c r="D1078" i="75"/>
  <c r="A1612" i="75"/>
  <c r="A1614" i="75"/>
  <c r="F1074" i="75"/>
  <c r="C1851" i="75"/>
  <c r="D1311" i="75"/>
  <c r="C2881" i="75"/>
  <c r="D2341" i="75"/>
  <c r="A3658" i="75"/>
  <c r="F3118" i="75"/>
  <c r="C3613" i="75"/>
  <c r="D3073" i="75"/>
  <c r="C2607" i="75"/>
  <c r="D2067" i="75"/>
  <c r="A2634" i="75"/>
  <c r="F2094" i="75"/>
  <c r="A2610" i="75"/>
  <c r="F2070" i="75"/>
  <c r="C2868" i="75"/>
  <c r="D2328" i="75"/>
  <c r="A4168" i="75"/>
  <c r="F3628" i="75"/>
  <c r="C4635" i="75"/>
  <c r="D4095" i="75"/>
  <c r="A3646" i="75"/>
  <c r="F3106" i="75"/>
  <c r="C803" i="75"/>
  <c r="D263" i="75"/>
  <c r="C801" i="75"/>
  <c r="D261" i="75"/>
  <c r="A801" i="75"/>
  <c r="F261" i="75"/>
  <c r="C793" i="75"/>
  <c r="D253" i="75"/>
  <c r="C795" i="75"/>
  <c r="D255" i="75"/>
  <c r="A4123" i="75"/>
  <c r="F3583" i="75"/>
  <c r="C3920" i="75"/>
  <c r="D3380" i="75"/>
  <c r="C4135" i="75"/>
  <c r="D3595" i="75"/>
  <c r="C4141" i="75"/>
  <c r="D3601" i="75"/>
  <c r="A3899" i="75"/>
  <c r="F3359" i="75"/>
  <c r="A2879" i="75"/>
  <c r="F2339" i="75"/>
  <c r="A3142" i="75"/>
  <c r="A3107" i="75"/>
  <c r="F2567" i="75"/>
  <c r="C4168" i="75"/>
  <c r="D3628" i="75"/>
  <c r="A3381" i="75"/>
  <c r="F2841" i="75"/>
  <c r="A4409" i="75"/>
  <c r="F3869" i="75"/>
  <c r="A3121" i="75"/>
  <c r="F2581" i="75"/>
  <c r="F1556" i="75"/>
  <c r="C2876" i="75"/>
  <c r="D2336" i="75"/>
  <c r="C2873" i="75"/>
  <c r="D2333" i="75"/>
  <c r="C3105" i="75"/>
  <c r="D2565" i="75"/>
  <c r="A4125" i="75"/>
  <c r="F3585" i="75"/>
  <c r="A4166" i="75"/>
  <c r="C5701" i="75"/>
  <c r="D5161" i="75"/>
  <c r="C4919" i="75"/>
  <c r="D4379" i="75"/>
  <c r="C3107" i="75"/>
  <c r="D2567" i="75"/>
  <c r="A2371" i="75"/>
  <c r="F1831" i="75"/>
  <c r="C2355" i="75"/>
  <c r="D1815" i="75"/>
  <c r="C5687" i="75"/>
  <c r="D5147" i="75"/>
  <c r="C4411" i="75"/>
  <c r="D3871" i="75"/>
  <c r="C2626" i="75"/>
  <c r="D2086" i="75"/>
  <c r="A2599" i="75"/>
  <c r="F2059" i="75"/>
  <c r="C2386" i="75"/>
  <c r="D1846" i="75"/>
  <c r="A2904" i="75"/>
  <c r="F2364" i="75"/>
  <c r="A2880" i="75"/>
  <c r="F2340" i="75"/>
  <c r="C3144" i="75"/>
  <c r="D2604" i="75"/>
  <c r="C3924" i="75"/>
  <c r="D3384" i="75"/>
  <c r="C4129" i="75"/>
  <c r="D3589" i="75"/>
  <c r="A3920" i="75"/>
  <c r="F3380" i="75"/>
  <c r="C3889" i="75"/>
  <c r="D3349" i="75"/>
  <c r="A3138" i="75"/>
  <c r="C5188" i="75"/>
  <c r="D4648" i="75"/>
  <c r="A4645" i="75"/>
  <c r="F4105" i="75"/>
  <c r="C4948" i="75"/>
  <c r="D4408" i="75"/>
  <c r="C4650" i="75"/>
  <c r="D4110" i="75"/>
  <c r="J5136" i="75"/>
  <c r="I5136" i="75"/>
  <c r="A5676" i="75"/>
  <c r="J5134" i="75"/>
  <c r="I5134" i="75"/>
  <c r="A5674" i="75"/>
  <c r="A2353" i="75"/>
  <c r="F1813" i="75"/>
  <c r="A2367" i="75"/>
  <c r="F1827" i="75"/>
  <c r="J5151" i="75"/>
  <c r="I5151" i="75"/>
  <c r="A5691" i="75"/>
  <c r="F5151" i="75"/>
  <c r="J5154" i="75"/>
  <c r="I5154" i="75"/>
  <c r="A5694" i="75"/>
  <c r="F5154" i="75"/>
  <c r="A4432" i="75"/>
  <c r="A3134" i="75"/>
  <c r="C3377" i="75"/>
  <c r="D2837" i="75"/>
  <c r="C4137" i="75"/>
  <c r="D3597" i="75"/>
  <c r="A5178" i="75"/>
  <c r="A4670" i="75"/>
  <c r="F4130" i="75"/>
  <c r="C1860" i="75"/>
  <c r="D1320" i="75"/>
  <c r="C1855" i="75"/>
  <c r="D1315" i="75"/>
  <c r="A1851" i="75"/>
  <c r="F1311" i="75"/>
  <c r="A1843" i="75"/>
  <c r="F1303" i="75"/>
  <c r="A1610" i="75"/>
  <c r="F1070" i="75"/>
  <c r="A2908" i="75"/>
  <c r="F2368" i="75"/>
  <c r="C4124" i="75"/>
  <c r="D3584" i="75"/>
  <c r="C3891" i="75"/>
  <c r="D3351" i="75"/>
  <c r="A4637" i="75"/>
  <c r="F4097" i="75"/>
  <c r="C3375" i="75"/>
  <c r="D2835" i="75"/>
  <c r="A3900" i="75"/>
  <c r="F3360" i="75"/>
  <c r="C5692" i="75"/>
  <c r="D5152" i="75"/>
  <c r="A3885" i="75"/>
  <c r="F3345" i="75"/>
  <c r="C4131" i="75"/>
  <c r="D3591" i="75"/>
  <c r="A811" i="75"/>
  <c r="F271" i="75"/>
  <c r="C809" i="75"/>
  <c r="D269" i="75"/>
  <c r="C794" i="75"/>
  <c r="D254" i="75"/>
  <c r="A805" i="75"/>
  <c r="F265" i="75"/>
  <c r="C797" i="75"/>
  <c r="D257" i="75"/>
  <c r="A810" i="75"/>
  <c r="F270" i="75"/>
  <c r="C798" i="75"/>
  <c r="D258" i="75"/>
  <c r="C799" i="75"/>
  <c r="D259" i="75"/>
  <c r="C1344" i="75"/>
  <c r="D804" i="75"/>
  <c r="A3623" i="75"/>
  <c r="F3083" i="75"/>
  <c r="C3629" i="75"/>
  <c r="D3089" i="75"/>
  <c r="A2593" i="75"/>
  <c r="F2053" i="75"/>
  <c r="A2607" i="75"/>
  <c r="F2067" i="75"/>
  <c r="A2595" i="75"/>
  <c r="F2055" i="75"/>
  <c r="A3650" i="75"/>
  <c r="F3110" i="75"/>
  <c r="C4643" i="75"/>
  <c r="D4103" i="75"/>
  <c r="J5156" i="75"/>
  <c r="A5696" i="75"/>
  <c r="I5156" i="75"/>
  <c r="F5156" i="75"/>
  <c r="J5149" i="75"/>
  <c r="I5149" i="75"/>
  <c r="A5689" i="75"/>
  <c r="F5149" i="75"/>
  <c r="J5132" i="75"/>
  <c r="I5132" i="75"/>
  <c r="A5672" i="75"/>
  <c r="C4670" i="75"/>
  <c r="D4130" i="75"/>
  <c r="C3387" i="75"/>
  <c r="D2847" i="75"/>
  <c r="A2118" i="75"/>
  <c r="C2120" i="75"/>
  <c r="D1580" i="75"/>
  <c r="A3113" i="75"/>
  <c r="F2573" i="75"/>
  <c r="C4921" i="75"/>
  <c r="D4381" i="75"/>
  <c r="C3391" i="75"/>
  <c r="D2851" i="75"/>
  <c r="C3901" i="75"/>
  <c r="D3361" i="75"/>
  <c r="C3888" i="75"/>
  <c r="D3348" i="75"/>
  <c r="A2114" i="75"/>
  <c r="C1849" i="75"/>
  <c r="D1309" i="75"/>
  <c r="A1618" i="75"/>
  <c r="F1078" i="75"/>
  <c r="C1857" i="75"/>
  <c r="D1317" i="75"/>
  <c r="A1857" i="75"/>
  <c r="F1317" i="75"/>
  <c r="A2906" i="75"/>
  <c r="C4406" i="75"/>
  <c r="D3866" i="75"/>
  <c r="F3866" i="75"/>
  <c r="J5157" i="75"/>
  <c r="A5697" i="75"/>
  <c r="I5157" i="75"/>
  <c r="F5157" i="75"/>
  <c r="J5159" i="75"/>
  <c r="A5699" i="75"/>
  <c r="I5159" i="75"/>
  <c r="F5159" i="75"/>
  <c r="C3414" i="75"/>
  <c r="D2874" i="75"/>
  <c r="A2388" i="75"/>
  <c r="C2369" i="75"/>
  <c r="D1829" i="75"/>
  <c r="C1073" i="75"/>
  <c r="D533" i="75"/>
  <c r="C1071" i="75"/>
  <c r="D531" i="75"/>
  <c r="A1071" i="75"/>
  <c r="F531" i="75"/>
  <c r="C1063" i="75"/>
  <c r="D523" i="75"/>
  <c r="C1065" i="75"/>
  <c r="D525" i="75"/>
  <c r="A1591" i="75"/>
  <c r="F1051" i="75"/>
  <c r="C1589" i="75"/>
  <c r="D1049" i="75"/>
  <c r="C1574" i="75"/>
  <c r="D1034" i="75"/>
  <c r="A1585" i="75"/>
  <c r="F1045" i="75"/>
  <c r="A1577" i="75"/>
  <c r="F1037" i="75"/>
  <c r="A4399" i="75"/>
  <c r="F3859" i="75"/>
  <c r="C4647" i="75"/>
  <c r="D4107" i="75"/>
  <c r="A2628" i="75"/>
  <c r="C2602" i="75"/>
  <c r="D2062" i="75"/>
  <c r="A2359" i="75"/>
  <c r="F1819" i="75"/>
  <c r="C2904" i="75"/>
  <c r="D2364" i="75"/>
  <c r="A2863" i="75"/>
  <c r="F2323" i="75"/>
  <c r="A3117" i="75"/>
  <c r="F2577" i="75"/>
  <c r="C3896" i="75"/>
  <c r="D3356" i="75"/>
  <c r="C3892" i="75"/>
  <c r="D3352" i="75"/>
  <c r="C4434" i="75"/>
  <c r="D3894" i="75"/>
  <c r="A3418" i="75"/>
  <c r="F2878" i="75"/>
  <c r="A1348" i="75"/>
  <c r="F808" i="75"/>
  <c r="C3630" i="75"/>
  <c r="D3090" i="75"/>
  <c r="A3619" i="75"/>
  <c r="F3079" i="75"/>
  <c r="A4403" i="75"/>
  <c r="F3863" i="75"/>
  <c r="A2636" i="75"/>
  <c r="C2599" i="75"/>
  <c r="D2059" i="75"/>
  <c r="A4666" i="75"/>
  <c r="F4126" i="75"/>
  <c r="C3381" i="75"/>
  <c r="D2841" i="75"/>
  <c r="C4903" i="75"/>
  <c r="D4363" i="75"/>
  <c r="A4158" i="75"/>
  <c r="F3618" i="75"/>
  <c r="C4438" i="75"/>
  <c r="D3898" i="75"/>
  <c r="C3374" i="75"/>
  <c r="D2834" i="75"/>
  <c r="C4639" i="75"/>
  <c r="D4099" i="75"/>
  <c r="C3390" i="75"/>
  <c r="D2850" i="75"/>
  <c r="A3615" i="75"/>
  <c r="F3075" i="75"/>
  <c r="C2354" i="75"/>
  <c r="D1814" i="75"/>
  <c r="C2093" i="75"/>
  <c r="D1553" i="75"/>
  <c r="A2099" i="75"/>
  <c r="F1559" i="75"/>
  <c r="A2091" i="75"/>
  <c r="F1551" i="75"/>
  <c r="A2083" i="75"/>
  <c r="F1543" i="75"/>
  <c r="A2120" i="75"/>
  <c r="F1580" i="75"/>
  <c r="J5133" i="75"/>
  <c r="I5133" i="75"/>
  <c r="A5673" i="75"/>
  <c r="F2336" i="75"/>
  <c r="C1336" i="75"/>
  <c r="D796" i="75"/>
  <c r="A1344" i="75"/>
  <c r="F804" i="75"/>
  <c r="C3615" i="75"/>
  <c r="D3075" i="75"/>
  <c r="A5176" i="75"/>
  <c r="F4636" i="75"/>
  <c r="C3406" i="75"/>
  <c r="D2866" i="75"/>
  <c r="C5180" i="75"/>
  <c r="D4640" i="75"/>
  <c r="C4646" i="75"/>
  <c r="D4106" i="75"/>
  <c r="C4409" i="75"/>
  <c r="D3869" i="75"/>
  <c r="C4914" i="75"/>
  <c r="D4374" i="75"/>
  <c r="C3658" i="75"/>
  <c r="D3118" i="75"/>
  <c r="C3618" i="75"/>
  <c r="D3078" i="75"/>
  <c r="A4633" i="75"/>
  <c r="F4093" i="75"/>
  <c r="C1587" i="75"/>
  <c r="D1047" i="75"/>
  <c r="C1578" i="75"/>
  <c r="F1578" i="75" s="1"/>
  <c r="D1038" i="75"/>
  <c r="C1579" i="75"/>
  <c r="D1039" i="75"/>
  <c r="C1585" i="75"/>
  <c r="D1045" i="75"/>
  <c r="A1573" i="75"/>
  <c r="F1033" i="75"/>
  <c r="A1587" i="75"/>
  <c r="F1047" i="75"/>
  <c r="C2116" i="75"/>
  <c r="D1576" i="75"/>
  <c r="A2089" i="75"/>
  <c r="F1549" i="75"/>
  <c r="J5138" i="75"/>
  <c r="A5678" i="75"/>
  <c r="I5138" i="75"/>
  <c r="J5153" i="75"/>
  <c r="I5153" i="75"/>
  <c r="A5693" i="75"/>
  <c r="F5153" i="75"/>
  <c r="C4394" i="75"/>
  <c r="D3854" i="75"/>
  <c r="F3854" i="75"/>
  <c r="C4398" i="75"/>
  <c r="D3858" i="75"/>
  <c r="F3858" i="75"/>
  <c r="A2100" i="75"/>
  <c r="F1560" i="75"/>
  <c r="C2099" i="75"/>
  <c r="D1559" i="75"/>
  <c r="C1845" i="75"/>
  <c r="D1305" i="75"/>
  <c r="C1853" i="75"/>
  <c r="D1313" i="75"/>
  <c r="C1861" i="75"/>
  <c r="D1321" i="75"/>
  <c r="A1604" i="75"/>
  <c r="C2864" i="75"/>
  <c r="D2324" i="75"/>
  <c r="C5690" i="75"/>
  <c r="D5150" i="75"/>
  <c r="J5152" i="75"/>
  <c r="I5152" i="75"/>
  <c r="A5692" i="75"/>
  <c r="F5152" i="75"/>
  <c r="J5161" i="75"/>
  <c r="I5161" i="75"/>
  <c r="A5701" i="75"/>
  <c r="F5161" i="75"/>
  <c r="C3623" i="75"/>
  <c r="D3083" i="75"/>
  <c r="A4647" i="75"/>
  <c r="F4107" i="75"/>
  <c r="C2601" i="75"/>
  <c r="D2061" i="75"/>
  <c r="A2597" i="75"/>
  <c r="F2057" i="75"/>
  <c r="C2394" i="75"/>
  <c r="D1854" i="75"/>
  <c r="A3891" i="75"/>
  <c r="F3351" i="75"/>
  <c r="C5689" i="75"/>
  <c r="D5149" i="75"/>
  <c r="C4638" i="75"/>
  <c r="D4098" i="75"/>
  <c r="C4920" i="75"/>
  <c r="D4380" i="75"/>
  <c r="A3630" i="75"/>
  <c r="F3090" i="75"/>
  <c r="A2369" i="75"/>
  <c r="F1829" i="75"/>
  <c r="C2358" i="75"/>
  <c r="D1818" i="75"/>
  <c r="A1081" i="75"/>
  <c r="F541" i="75"/>
  <c r="C1079" i="75"/>
  <c r="D539" i="75"/>
  <c r="C1064" i="75"/>
  <c r="D524" i="75"/>
  <c r="A1075" i="75"/>
  <c r="F535" i="75"/>
  <c r="C1067" i="75"/>
  <c r="D527" i="75"/>
  <c r="A1080" i="75"/>
  <c r="F540" i="75"/>
  <c r="C1068" i="75"/>
  <c r="D528" i="75"/>
  <c r="C1069" i="75"/>
  <c r="D529" i="75"/>
  <c r="A3922" i="75"/>
  <c r="C5699" i="75"/>
  <c r="D5159" i="75"/>
  <c r="C4666" i="75"/>
  <c r="D4126" i="75"/>
  <c r="A4137" i="75"/>
  <c r="F3597" i="75"/>
  <c r="C4906" i="75"/>
  <c r="D4366" i="75"/>
  <c r="C2880" i="75"/>
  <c r="D2340" i="75"/>
  <c r="C2900" i="75"/>
  <c r="D2360" i="75"/>
  <c r="C3116" i="75"/>
  <c r="D2576" i="75"/>
  <c r="C3899" i="75"/>
  <c r="D3359" i="75"/>
  <c r="C5700" i="75"/>
  <c r="D5160" i="75"/>
  <c r="A3404" i="75"/>
  <c r="A3412" i="75"/>
  <c r="C3103" i="75"/>
  <c r="D2563" i="75"/>
  <c r="J5135" i="75"/>
  <c r="A5675" i="75"/>
  <c r="I5135" i="75"/>
  <c r="A4162" i="75"/>
  <c r="A4407" i="75"/>
  <c r="F3867" i="75"/>
  <c r="C2605" i="75"/>
  <c r="D2065" i="75"/>
  <c r="C2598" i="75"/>
  <c r="D2058" i="75"/>
  <c r="C2365" i="75"/>
  <c r="D1825" i="75"/>
  <c r="A2355" i="75"/>
  <c r="F1815" i="75"/>
  <c r="C2877" i="75"/>
  <c r="D2337" i="75"/>
  <c r="A3144" i="75"/>
  <c r="F2604" i="75"/>
  <c r="C3119" i="75"/>
  <c r="D2579" i="75"/>
  <c r="A4424" i="75"/>
  <c r="C4678" i="75"/>
  <c r="D4138" i="75"/>
  <c r="A3385" i="75"/>
  <c r="F2845" i="75"/>
  <c r="J5142" i="75"/>
  <c r="I5142" i="75"/>
  <c r="A5682" i="75"/>
  <c r="C3383" i="75"/>
  <c r="D2843" i="75"/>
  <c r="C4125" i="75"/>
  <c r="D3585" i="75"/>
  <c r="A4672" i="75"/>
  <c r="A4678" i="75"/>
  <c r="F4138" i="75"/>
  <c r="C4904" i="75"/>
  <c r="D4364" i="75"/>
  <c r="C3418" i="75"/>
  <c r="D2878" i="75"/>
  <c r="C4911" i="75"/>
  <c r="D4371" i="75"/>
  <c r="C4401" i="75"/>
  <c r="D3861" i="75"/>
  <c r="A2398" i="75"/>
  <c r="F1858" i="75"/>
  <c r="C2088" i="75"/>
  <c r="D1548" i="75"/>
  <c r="C2095" i="75"/>
  <c r="D1555" i="75"/>
  <c r="A2093" i="75"/>
  <c r="F1553" i="75"/>
  <c r="C2087" i="75"/>
  <c r="D1547" i="75"/>
  <c r="A2087" i="75"/>
  <c r="F1547" i="75"/>
  <c r="C2908" i="75"/>
  <c r="D2368" i="75"/>
  <c r="C2875" i="75"/>
  <c r="D2335" i="75"/>
  <c r="C3108" i="75"/>
  <c r="D2568" i="75"/>
  <c r="A4139" i="75"/>
  <c r="F3599" i="75"/>
  <c r="A4393" i="75"/>
  <c r="F3853" i="75"/>
  <c r="C3378" i="75"/>
  <c r="D2838" i="75"/>
  <c r="C3136" i="75"/>
  <c r="D2596" i="75"/>
  <c r="C3111" i="75"/>
  <c r="D2571" i="75"/>
  <c r="A2384" i="75"/>
  <c r="A2365" i="75"/>
  <c r="F1825" i="75"/>
  <c r="A4154" i="75"/>
  <c r="C3893" i="75"/>
  <c r="D3353" i="75"/>
  <c r="C2594" i="75"/>
  <c r="D2054" i="75"/>
  <c r="C2609" i="75"/>
  <c r="D2069" i="75"/>
  <c r="A2363" i="75"/>
  <c r="F1823" i="75"/>
  <c r="A2877" i="75"/>
  <c r="F2337" i="75"/>
  <c r="A2881" i="75"/>
  <c r="F2341" i="75"/>
  <c r="A3148" i="75"/>
  <c r="F2608" i="75"/>
  <c r="C4133" i="75"/>
  <c r="D3593" i="75"/>
  <c r="C5184" i="75"/>
  <c r="D4644" i="75"/>
  <c r="A4411" i="75"/>
  <c r="F3871" i="75"/>
  <c r="C5688" i="75"/>
  <c r="D5148" i="75"/>
  <c r="C3113" i="75"/>
  <c r="D2573" i="75"/>
  <c r="A3391" i="75"/>
  <c r="F2851" i="75"/>
  <c r="A3901" i="75"/>
  <c r="F3361" i="75"/>
  <c r="A4428" i="75"/>
  <c r="F3888" i="75"/>
  <c r="C4915" i="75"/>
  <c r="D4375" i="75"/>
  <c r="C1340" i="75"/>
  <c r="D800" i="75"/>
  <c r="A1346" i="75"/>
  <c r="C3382" i="75"/>
  <c r="D2842" i="75"/>
  <c r="A5180" i="75"/>
  <c r="F4640" i="75"/>
  <c r="C4637" i="75"/>
  <c r="D4097" i="75"/>
  <c r="A4127" i="75"/>
  <c r="F3587" i="75"/>
  <c r="A3916" i="75"/>
  <c r="F3376" i="75"/>
  <c r="C3626" i="75"/>
  <c r="D3086" i="75"/>
  <c r="A3406" i="75"/>
  <c r="F2866" i="75"/>
  <c r="C3621" i="75"/>
  <c r="D3081" i="75"/>
  <c r="F2568" i="75"/>
  <c r="A3893" i="75"/>
  <c r="F3353" i="75"/>
  <c r="A2396" i="75"/>
  <c r="F1856" i="75"/>
  <c r="C4139" i="75"/>
  <c r="D3599" i="75"/>
  <c r="A4639" i="75"/>
  <c r="F4099" i="75"/>
  <c r="C3928" i="75"/>
  <c r="D3388" i="75"/>
  <c r="A3375" i="75"/>
  <c r="F2835" i="75"/>
  <c r="A3654" i="75"/>
  <c r="F3114" i="75"/>
  <c r="C4127" i="75"/>
  <c r="D3587" i="75"/>
  <c r="C4905" i="75"/>
  <c r="D4365" i="75"/>
  <c r="C5176" i="75"/>
  <c r="D4636" i="75"/>
  <c r="C5685" i="75"/>
  <c r="D5145" i="75"/>
  <c r="C3885" i="75"/>
  <c r="D3345" i="75"/>
  <c r="C2128" i="75"/>
  <c r="D1588" i="75"/>
  <c r="A2085" i="75"/>
  <c r="F1545" i="75"/>
  <c r="C1856" i="75"/>
  <c r="D1316" i="75"/>
  <c r="C1606" i="75"/>
  <c r="D1066" i="75"/>
  <c r="A1849" i="75"/>
  <c r="F1309" i="75"/>
  <c r="A1861" i="75"/>
  <c r="F1321" i="75"/>
  <c r="A1845" i="75"/>
  <c r="F1305" i="75"/>
  <c r="A4410" i="75"/>
  <c r="F3870" i="75"/>
  <c r="C4645" i="75"/>
  <c r="D4105" i="75"/>
  <c r="A3373" i="75"/>
  <c r="F2833" i="75"/>
  <c r="A2624" i="75"/>
  <c r="A2605" i="75"/>
  <c r="F2065" i="75"/>
  <c r="A2357" i="75"/>
  <c r="F1817" i="75"/>
  <c r="C4140" i="75"/>
  <c r="D3600" i="75"/>
  <c r="A4397" i="75"/>
  <c r="F3857" i="75"/>
  <c r="A4635" i="75"/>
  <c r="F4095" i="75"/>
  <c r="C806" i="75"/>
  <c r="D266" i="75"/>
  <c r="C805" i="75"/>
  <c r="D265" i="75"/>
  <c r="A793" i="75"/>
  <c r="F253" i="75"/>
  <c r="A807" i="75"/>
  <c r="F267" i="75"/>
  <c r="C811" i="75"/>
  <c r="D271" i="75"/>
  <c r="A4131" i="75"/>
  <c r="F3591" i="75"/>
  <c r="A4436" i="75"/>
  <c r="F3896" i="75"/>
  <c r="C5684" i="75"/>
  <c r="D5144" i="75"/>
  <c r="C4393" i="75"/>
  <c r="D3853" i="75"/>
  <c r="C5693" i="75"/>
  <c r="D5153" i="75"/>
  <c r="A2875" i="75"/>
  <c r="F2335" i="75"/>
  <c r="A2894" i="75"/>
  <c r="F2354" i="75"/>
  <c r="A3111" i="75"/>
  <c r="F2571" i="75"/>
  <c r="C4164" i="75"/>
  <c r="D3624" i="75"/>
  <c r="A3897" i="75"/>
  <c r="F3357" i="75"/>
  <c r="A3383" i="75"/>
  <c r="F2843" i="75"/>
  <c r="A3136" i="75"/>
  <c r="F2596" i="75"/>
  <c r="J5139" i="75"/>
  <c r="A5679" i="75"/>
  <c r="I5139" i="75"/>
  <c r="F2328" i="75"/>
  <c r="C2869" i="75"/>
  <c r="D2329" i="75"/>
  <c r="C3104" i="75"/>
  <c r="D2564" i="75"/>
  <c r="C3112" i="75"/>
  <c r="D2572" i="75"/>
  <c r="C4399" i="75"/>
  <c r="D3859" i="75"/>
  <c r="C4651" i="75"/>
  <c r="D4111" i="75"/>
  <c r="A3377" i="75"/>
  <c r="F2837" i="75"/>
  <c r="C3117" i="75"/>
  <c r="D2577" i="75"/>
  <c r="C4642" i="75"/>
  <c r="F4642" i="75" s="1"/>
  <c r="D4102" i="75"/>
  <c r="C2361" i="75"/>
  <c r="D1821" i="75"/>
  <c r="C3897" i="75"/>
  <c r="D3357" i="75"/>
  <c r="C4944" i="75"/>
  <c r="D4404" i="75"/>
  <c r="A2626" i="75"/>
  <c r="F2086" i="75"/>
  <c r="A2638" i="75"/>
  <c r="F2098" i="75"/>
  <c r="C2630" i="75"/>
  <c r="D2090" i="75"/>
  <c r="C2370" i="75"/>
  <c r="D1830" i="75"/>
  <c r="C2872" i="75"/>
  <c r="D2332" i="75"/>
  <c r="C2863" i="75"/>
  <c r="D2323" i="75"/>
  <c r="A3140" i="75"/>
  <c r="F2600" i="75"/>
  <c r="A5182" i="75"/>
  <c r="C4917" i="75"/>
  <c r="D4377" i="75"/>
  <c r="A3410" i="75"/>
  <c r="F2870" i="75"/>
  <c r="A3416" i="75"/>
  <c r="F2876" i="75"/>
  <c r="C3115" i="75"/>
  <c r="D2575" i="75"/>
  <c r="C3373" i="75"/>
  <c r="D2833" i="75"/>
  <c r="C4128" i="75"/>
  <c r="D3588" i="75"/>
  <c r="A4641" i="75"/>
  <c r="F4101" i="75"/>
  <c r="A4650" i="75"/>
  <c r="F4110" i="75"/>
  <c r="F3588" i="75"/>
  <c r="C2353" i="75"/>
  <c r="D1813" i="75"/>
  <c r="A2865" i="75"/>
  <c r="F2325" i="75"/>
  <c r="A3119" i="75"/>
  <c r="F2579" i="75"/>
  <c r="A4405" i="75"/>
  <c r="F3865" i="75"/>
  <c r="C5686" i="75"/>
  <c r="D5146" i="75"/>
  <c r="C4132" i="75"/>
  <c r="D3592" i="75"/>
  <c r="A4643" i="75"/>
  <c r="F4103" i="75"/>
  <c r="C1848" i="75"/>
  <c r="D1308" i="75"/>
  <c r="A1859" i="75"/>
  <c r="F1319" i="75"/>
  <c r="C1844" i="75"/>
  <c r="D1304" i="75"/>
  <c r="A1855" i="75"/>
  <c r="F1315" i="75"/>
  <c r="C1843" i="75"/>
  <c r="D1303" i="75"/>
  <c r="C1614" i="75"/>
  <c r="D1074" i="75"/>
  <c r="C2879" i="75"/>
  <c r="D2339" i="75"/>
  <c r="C4403" i="75"/>
  <c r="D3863" i="75"/>
  <c r="C4918" i="75"/>
  <c r="D4378" i="75"/>
  <c r="C3646" i="75"/>
  <c r="D3106" i="75"/>
  <c r="A3644" i="75"/>
  <c r="F3104" i="75"/>
  <c r="C4160" i="75"/>
  <c r="D3620" i="75"/>
  <c r="A5188" i="75"/>
  <c r="F4648" i="75"/>
  <c r="C4395" i="75"/>
  <c r="D3855" i="75"/>
  <c r="C4936" i="75"/>
  <c r="D4396" i="75"/>
  <c r="C4641" i="75"/>
  <c r="D4101" i="75"/>
  <c r="C4402" i="75"/>
  <c r="D3862" i="75"/>
  <c r="F3862" i="75"/>
  <c r="C802" i="75"/>
  <c r="D262" i="75"/>
  <c r="A799" i="75"/>
  <c r="F259" i="75"/>
  <c r="A795" i="75"/>
  <c r="F255" i="75"/>
  <c r="A809" i="75"/>
  <c r="F269" i="75"/>
  <c r="A803" i="75"/>
  <c r="F263" i="75"/>
  <c r="C807" i="75"/>
  <c r="D267" i="75"/>
  <c r="A797" i="75"/>
  <c r="F257" i="75"/>
  <c r="C810" i="75"/>
  <c r="D270" i="75"/>
  <c r="J5140" i="75"/>
  <c r="I5140" i="75"/>
  <c r="A5680" i="75"/>
  <c r="A1340" i="75"/>
  <c r="F800" i="75"/>
  <c r="A4674" i="75"/>
  <c r="F4134" i="75"/>
  <c r="C3650" i="75"/>
  <c r="D3110" i="75"/>
  <c r="A3389" i="75"/>
  <c r="F2849" i="75"/>
  <c r="C2593" i="75"/>
  <c r="D2053" i="75"/>
  <c r="C2638" i="75"/>
  <c r="D2098" i="75"/>
  <c r="C2359" i="75"/>
  <c r="D1819" i="75"/>
  <c r="A3613" i="75"/>
  <c r="F3073" i="75"/>
  <c r="F2846" i="75"/>
  <c r="F3584" i="75"/>
  <c r="F258" i="75"/>
  <c r="F254" i="75"/>
  <c r="F4106" i="75"/>
  <c r="A3648" i="75"/>
  <c r="C2092" i="75"/>
  <c r="D1552" i="75"/>
  <c r="C2101" i="75"/>
  <c r="D1561" i="75"/>
  <c r="A2126" i="75"/>
  <c r="A5174" i="75"/>
  <c r="C3140" i="75"/>
  <c r="D2600" i="75"/>
  <c r="A4395" i="75"/>
  <c r="F3855" i="75"/>
  <c r="A3883" i="75"/>
  <c r="F3343" i="75"/>
  <c r="C4916" i="75"/>
  <c r="D4376" i="75"/>
  <c r="A3924" i="75"/>
  <c r="F3384" i="75"/>
  <c r="C1859" i="75"/>
  <c r="D1319" i="75"/>
  <c r="A1606" i="75"/>
  <c r="F1066" i="75"/>
  <c r="A1853" i="75"/>
  <c r="F1313" i="75"/>
  <c r="C1847" i="75"/>
  <c r="D1307" i="75"/>
  <c r="A1847" i="75"/>
  <c r="F1307" i="75"/>
  <c r="A2900" i="75"/>
  <c r="F2360" i="75"/>
  <c r="A3652" i="75"/>
  <c r="F3112" i="75"/>
  <c r="A3390" i="75"/>
  <c r="F2850" i="75"/>
  <c r="C2371" i="75"/>
  <c r="D1831" i="75"/>
  <c r="C1076" i="75"/>
  <c r="D536" i="75"/>
  <c r="C1075" i="75"/>
  <c r="D535" i="75"/>
  <c r="A1063" i="75"/>
  <c r="F523" i="75"/>
  <c r="A1077" i="75"/>
  <c r="F537" i="75"/>
  <c r="C1081" i="75"/>
  <c r="D541" i="75"/>
  <c r="A1579" i="75"/>
  <c r="F1039" i="75"/>
  <c r="A1575" i="75"/>
  <c r="F1035" i="75"/>
  <c r="A1589" i="75"/>
  <c r="F1049" i="75"/>
  <c r="A1583" i="75"/>
  <c r="F1043" i="75"/>
  <c r="C1577" i="75"/>
  <c r="D1037" i="75"/>
  <c r="C1586" i="75"/>
  <c r="D1046" i="75"/>
  <c r="J5155" i="75"/>
  <c r="A5695" i="75"/>
  <c r="I5155" i="75"/>
  <c r="F5155" i="75"/>
  <c r="C4156" i="75"/>
  <c r="D3616" i="75"/>
  <c r="A2609" i="75"/>
  <c r="F2069" i="75"/>
  <c r="C2611" i="75"/>
  <c r="D2071" i="75"/>
  <c r="C2610" i="75"/>
  <c r="D2070" i="75"/>
  <c r="C2366" i="75"/>
  <c r="F2366" i="75" s="1"/>
  <c r="D1826" i="75"/>
  <c r="C2896" i="75"/>
  <c r="D2356" i="75"/>
  <c r="C2871" i="75"/>
  <c r="D2331" i="75"/>
  <c r="A3115" i="75"/>
  <c r="F2575" i="75"/>
  <c r="C5683" i="75"/>
  <c r="D5143" i="75"/>
  <c r="C4410" i="75"/>
  <c r="D3870" i="75"/>
  <c r="A4401" i="75"/>
  <c r="F3861" i="75"/>
  <c r="A1336" i="75"/>
  <c r="F796" i="75"/>
  <c r="C5698" i="75"/>
  <c r="D5158" i="75"/>
  <c r="A4430" i="75"/>
  <c r="F3890" i="75"/>
  <c r="A3408" i="75"/>
  <c r="F2868" i="75"/>
  <c r="C2597" i="75"/>
  <c r="D2057" i="75"/>
  <c r="A2630" i="75"/>
  <c r="F2090" i="75"/>
  <c r="C2398" i="75"/>
  <c r="D1858" i="75"/>
  <c r="C3622" i="75"/>
  <c r="D3082" i="75"/>
  <c r="A3414" i="75"/>
  <c r="F2874" i="75"/>
  <c r="A4135" i="75"/>
  <c r="F3595" i="75"/>
  <c r="A4434" i="75"/>
  <c r="F3894" i="75"/>
  <c r="C3654" i="75"/>
  <c r="D3114" i="75"/>
  <c r="C4405" i="75"/>
  <c r="D3865" i="75"/>
  <c r="C3625" i="75"/>
  <c r="D3085" i="75"/>
  <c r="J5158" i="75"/>
  <c r="I5158" i="75"/>
  <c r="A5698" i="75"/>
  <c r="F5158" i="75"/>
  <c r="J5147" i="75"/>
  <c r="I5147" i="75"/>
  <c r="A5687" i="75"/>
  <c r="F5147" i="75"/>
  <c r="C4674" i="75"/>
  <c r="D4134" i="75"/>
  <c r="A2386" i="75"/>
  <c r="F1846" i="75"/>
  <c r="A2361" i="75"/>
  <c r="F1821" i="75"/>
  <c r="C2089" i="75"/>
  <c r="D1549" i="75"/>
  <c r="C2084" i="75"/>
  <c r="D1544" i="75"/>
  <c r="A2095" i="75"/>
  <c r="F1555" i="75"/>
  <c r="C2083" i="75"/>
  <c r="D1543" i="75"/>
  <c r="C2124" i="75"/>
  <c r="D1584" i="75"/>
  <c r="C1348" i="75"/>
  <c r="D808" i="75"/>
  <c r="A1342" i="75"/>
  <c r="F802" i="75"/>
  <c r="C5696" i="75"/>
  <c r="D5156" i="75"/>
  <c r="A3387" i="75"/>
  <c r="F2847" i="75"/>
  <c r="C3410" i="75"/>
  <c r="D2870" i="75"/>
  <c r="A3889" i="75"/>
  <c r="F3349" i="75"/>
  <c r="C4910" i="75"/>
  <c r="D4370" i="75"/>
  <c r="A4668" i="75"/>
  <c r="F4128" i="75"/>
  <c r="C3614" i="75"/>
  <c r="D3074" i="75"/>
  <c r="C4649" i="75"/>
  <c r="D4109" i="75"/>
  <c r="C3389" i="75"/>
  <c r="D2849" i="75"/>
  <c r="C3631" i="75"/>
  <c r="D3091" i="75"/>
  <c r="C1582" i="75"/>
  <c r="D1042" i="75"/>
  <c r="A1590" i="75"/>
  <c r="F1050" i="75"/>
  <c r="C1590" i="75"/>
  <c r="D1050" i="75"/>
  <c r="C1581" i="75"/>
  <c r="D1041" i="75"/>
  <c r="A1581" i="75"/>
  <c r="F1041" i="75"/>
  <c r="C1573" i="75"/>
  <c r="D1033" i="75"/>
  <c r="C1575" i="75"/>
  <c r="D1035" i="75"/>
  <c r="A2122" i="75"/>
  <c r="A2124" i="75"/>
  <c r="F1584" i="75"/>
  <c r="F3352" i="75"/>
  <c r="J5141" i="75"/>
  <c r="A5681" i="75"/>
  <c r="I5141" i="75"/>
  <c r="J5150" i="75"/>
  <c r="I5150" i="75"/>
  <c r="A5690" i="75"/>
  <c r="F5150" i="75"/>
  <c r="C2085" i="75"/>
  <c r="D1545" i="75"/>
  <c r="C2091" i="75"/>
  <c r="D1551" i="75"/>
  <c r="C1852" i="75"/>
  <c r="D1312" i="75"/>
  <c r="A1860" i="75"/>
  <c r="F1320" i="75"/>
  <c r="A1608" i="75"/>
  <c r="F1068" i="75"/>
  <c r="C1610" i="75"/>
  <c r="D1070" i="75"/>
  <c r="A1616" i="75"/>
  <c r="A2867" i="75"/>
  <c r="F2327" i="75"/>
  <c r="C3619" i="75"/>
  <c r="D3079" i="75"/>
  <c r="A3617" i="75"/>
  <c r="F3077" i="75"/>
  <c r="A2611" i="75"/>
  <c r="F2071" i="75"/>
  <c r="C2595" i="75"/>
  <c r="D2055" i="75"/>
  <c r="C2634" i="75"/>
  <c r="D2094" i="75"/>
  <c r="C2865" i="75"/>
  <c r="D2325" i="75"/>
  <c r="A3914" i="75"/>
  <c r="F3374" i="75"/>
  <c r="C3900" i="75"/>
  <c r="D3360" i="75"/>
  <c r="A3629" i="75"/>
  <c r="F3089" i="75"/>
  <c r="C4397" i="75"/>
  <c r="D3857" i="75"/>
  <c r="A4426" i="75"/>
  <c r="F3886" i="75"/>
  <c r="A2392" i="75"/>
  <c r="C1072" i="75"/>
  <c r="D532" i="75"/>
  <c r="A1069" i="75"/>
  <c r="F529" i="75"/>
  <c r="A1065" i="75"/>
  <c r="F525" i="75"/>
  <c r="A1079" i="75"/>
  <c r="F539" i="75"/>
  <c r="A1073" i="75"/>
  <c r="F533" i="75"/>
  <c r="C1077" i="75"/>
  <c r="D537" i="75"/>
  <c r="A1067" i="75"/>
  <c r="F527" i="75"/>
  <c r="C1080" i="75"/>
  <c r="D540" i="75"/>
  <c r="C1591" i="75"/>
  <c r="D1051" i="75"/>
  <c r="C4940" i="75"/>
  <c r="D4400" i="75"/>
  <c r="C4634" i="75"/>
  <c r="F4634" i="75" s="1"/>
  <c r="D4094" i="75"/>
  <c r="A4676" i="75"/>
  <c r="A3887" i="75"/>
  <c r="F3347" i="75"/>
  <c r="C4407" i="75"/>
  <c r="D3867" i="75"/>
  <c r="A2873" i="75"/>
  <c r="F2333" i="75"/>
  <c r="A3146" i="75"/>
  <c r="A3109" i="75"/>
  <c r="F2569" i="75"/>
  <c r="C3884" i="75"/>
  <c r="D3344" i="75"/>
  <c r="C4912" i="75"/>
  <c r="F4912" i="75" s="1"/>
  <c r="D4372" i="75"/>
  <c r="A4649" i="75"/>
  <c r="F4109" i="75"/>
  <c r="A3120" i="75"/>
  <c r="F2580" i="75"/>
  <c r="C3916" i="75"/>
  <c r="D3376" i="75"/>
  <c r="C3883" i="75"/>
  <c r="D3343" i="75"/>
  <c r="A2632" i="75"/>
  <c r="A2603" i="75"/>
  <c r="F2063" i="75"/>
  <c r="C2390" i="75"/>
  <c r="D1850" i="75"/>
  <c r="A2869" i="75"/>
  <c r="F2329" i="75"/>
  <c r="C2867" i="75"/>
  <c r="D2327" i="75"/>
  <c r="C3121" i="75"/>
  <c r="D2581" i="75"/>
  <c r="A4129" i="75"/>
  <c r="F3589" i="75"/>
  <c r="A4140" i="75"/>
  <c r="F3600" i="75"/>
  <c r="C5695" i="75"/>
  <c r="D5155" i="75"/>
  <c r="C4633" i="75"/>
  <c r="D4093" i="75"/>
  <c r="J5144" i="75"/>
  <c r="A5684" i="75"/>
  <c r="I5144" i="75"/>
  <c r="F5144" i="75"/>
  <c r="J5145" i="75"/>
  <c r="A5685" i="75"/>
  <c r="I5145" i="75"/>
  <c r="F5145" i="75"/>
  <c r="A3928" i="75"/>
  <c r="F3388" i="75"/>
  <c r="A3926" i="75"/>
  <c r="F3386" i="75"/>
  <c r="A3895" i="75"/>
  <c r="F3355" i="75"/>
  <c r="A3656" i="75"/>
  <c r="F3116" i="75"/>
  <c r="C3617" i="75"/>
  <c r="D3077" i="75"/>
  <c r="A4664" i="75"/>
  <c r="F4124" i="75"/>
  <c r="A3627" i="75"/>
  <c r="F3087" i="75"/>
  <c r="C2363" i="75"/>
  <c r="D1823" i="75"/>
  <c r="C2362" i="75"/>
  <c r="D1822" i="75"/>
  <c r="A2116" i="75"/>
  <c r="F1576" i="75"/>
  <c r="A2128" i="75"/>
  <c r="F1588" i="75"/>
  <c r="C2097" i="75"/>
  <c r="D1557" i="75"/>
  <c r="A2097" i="75"/>
  <c r="F1557" i="75"/>
  <c r="A2902" i="75"/>
  <c r="A2898" i="75"/>
  <c r="F2358" i="75"/>
  <c r="C3120" i="75"/>
  <c r="D2580" i="75"/>
  <c r="C4913" i="75"/>
  <c r="D4373" i="75"/>
  <c r="A4164" i="75"/>
  <c r="F3624" i="75"/>
  <c r="C3895" i="75"/>
  <c r="D3355" i="75"/>
  <c r="A5184" i="75"/>
  <c r="F4644" i="75"/>
  <c r="A3103" i="75"/>
  <c r="F2563" i="75"/>
  <c r="C2367" i="75"/>
  <c r="D1827" i="75"/>
  <c r="A2394" i="75"/>
  <c r="F1854" i="75"/>
  <c r="A4160" i="75"/>
  <c r="F3620" i="75"/>
  <c r="C5691" i="75"/>
  <c r="D5151" i="75"/>
  <c r="C2603" i="75"/>
  <c r="D2063" i="75"/>
  <c r="A2601" i="75"/>
  <c r="F2061" i="75"/>
  <c r="C2606" i="75"/>
  <c r="D2066" i="75"/>
  <c r="A2370" i="75"/>
  <c r="F1830" i="75"/>
  <c r="A2896" i="75"/>
  <c r="F2356" i="75"/>
  <c r="A3105" i="75"/>
  <c r="F2565" i="75"/>
  <c r="C3148" i="75"/>
  <c r="D2608" i="75"/>
  <c r="C4908" i="75"/>
  <c r="D4368" i="75"/>
  <c r="A4651" i="75"/>
  <c r="F4111" i="75"/>
  <c r="C3385" i="75"/>
  <c r="D2845" i="75"/>
  <c r="C3109" i="75"/>
  <c r="D2569" i="75"/>
  <c r="C4909" i="75"/>
  <c r="D4369" i="75"/>
  <c r="C3379" i="75"/>
  <c r="D2839" i="75"/>
  <c r="C4136" i="75"/>
  <c r="D3596" i="75"/>
  <c r="A3918" i="75"/>
  <c r="F3378" i="75"/>
  <c r="A1338" i="75"/>
  <c r="F798" i="75"/>
  <c r="A1334" i="75"/>
  <c r="F794" i="75"/>
  <c r="A3625" i="75"/>
  <c r="F3085" i="75"/>
  <c r="C4426" i="75"/>
  <c r="D3886" i="75"/>
  <c r="A3379" i="75"/>
  <c r="F2839" i="75"/>
  <c r="A4141" i="75"/>
  <c r="F3601" i="75"/>
  <c r="C4430" i="75"/>
  <c r="D3890" i="75"/>
  <c r="C4907" i="75"/>
  <c r="F4907" i="75" s="1"/>
  <c r="D4367" i="75"/>
  <c r="C5694" i="75"/>
  <c r="D5154" i="75"/>
  <c r="A3631" i="75"/>
  <c r="F3091" i="75"/>
  <c r="A5186" i="75"/>
  <c r="F4646" i="75"/>
  <c r="J5143" i="75"/>
  <c r="A5683" i="75"/>
  <c r="I5143" i="75"/>
  <c r="F5143" i="75"/>
  <c r="C1583" i="75"/>
  <c r="D1043" i="75"/>
  <c r="B5431" i="75"/>
  <c r="F4891" i="75"/>
  <c r="B5454" i="75"/>
  <c r="F4914" i="75"/>
  <c r="B5446" i="75"/>
  <c r="F4906" i="75"/>
  <c r="B5487" i="75"/>
  <c r="B5517" i="75"/>
  <c r="B5505" i="75"/>
  <c r="B5545" i="75"/>
  <c r="B5533" i="75"/>
  <c r="B5570" i="75"/>
  <c r="B5429" i="75"/>
  <c r="F4889" i="75"/>
  <c r="B5425" i="75"/>
  <c r="F4885" i="75"/>
  <c r="B5430" i="75"/>
  <c r="F4890" i="75"/>
  <c r="B5482" i="75"/>
  <c r="B5478" i="75"/>
  <c r="B5474" i="75"/>
  <c r="B5485" i="75"/>
  <c r="B5489" i="75"/>
  <c r="B5519" i="75"/>
  <c r="B5515" i="75"/>
  <c r="B5511" i="75"/>
  <c r="B5507" i="75"/>
  <c r="B5503" i="75"/>
  <c r="B5551" i="75"/>
  <c r="B5547" i="75"/>
  <c r="B5543" i="75"/>
  <c r="B5539" i="75"/>
  <c r="B5535" i="75"/>
  <c r="B5580" i="75"/>
  <c r="B5576" i="75"/>
  <c r="B5572" i="75"/>
  <c r="B5568" i="75"/>
  <c r="B5564" i="75"/>
  <c r="B5457" i="75"/>
  <c r="F4917" i="75"/>
  <c r="B5449" i="75"/>
  <c r="B5483" i="75"/>
  <c r="B5521" i="75"/>
  <c r="B5509" i="75"/>
  <c r="B5549" i="75"/>
  <c r="B5537" i="75"/>
  <c r="B5578" i="75"/>
  <c r="B5566" i="75"/>
  <c r="B5427" i="75"/>
  <c r="F4887" i="75"/>
  <c r="B5423" i="75"/>
  <c r="F4883" i="75"/>
  <c r="B5421" i="75"/>
  <c r="F4881" i="75"/>
  <c r="B5419" i="75"/>
  <c r="F4879" i="75"/>
  <c r="B5417" i="75"/>
  <c r="F4877" i="75"/>
  <c r="B5415" i="75"/>
  <c r="F4875" i="75"/>
  <c r="B5413" i="75"/>
  <c r="F4873" i="75"/>
  <c r="B5458" i="75"/>
  <c r="F4918" i="75"/>
  <c r="B5453" i="75"/>
  <c r="B5450" i="75"/>
  <c r="B5445" i="75"/>
  <c r="F4905" i="75"/>
  <c r="B5461" i="75"/>
  <c r="F4921" i="75"/>
  <c r="B5455" i="75"/>
  <c r="F4915" i="75"/>
  <c r="B5452" i="75"/>
  <c r="B5447" i="75"/>
  <c r="B5444" i="75"/>
  <c r="F4904" i="75"/>
  <c r="B5481" i="75"/>
  <c r="B5477" i="75"/>
  <c r="B5473" i="75"/>
  <c r="B5484" i="75"/>
  <c r="F4944" i="75"/>
  <c r="B5488" i="75"/>
  <c r="F4948" i="75"/>
  <c r="B5491" i="75"/>
  <c r="B5518" i="75"/>
  <c r="B5514" i="75"/>
  <c r="B5510" i="75"/>
  <c r="B5506" i="75"/>
  <c r="B5550" i="75"/>
  <c r="B5546" i="75"/>
  <c r="B5542" i="75"/>
  <c r="B5538" i="75"/>
  <c r="B5534" i="75"/>
  <c r="B5579" i="75"/>
  <c r="B5575" i="75"/>
  <c r="B5571" i="75"/>
  <c r="B5567" i="75"/>
  <c r="B5563" i="75"/>
  <c r="B6199" i="75"/>
  <c r="B6207" i="75"/>
  <c r="B6170" i="75"/>
  <c r="B6178" i="75"/>
  <c r="B6146" i="75"/>
  <c r="B6196" i="75"/>
  <c r="B6204" i="75"/>
  <c r="B6163" i="75"/>
  <c r="B6171" i="75"/>
  <c r="B6179" i="75"/>
  <c r="B6143" i="75"/>
  <c r="B6210" i="75"/>
  <c r="B6197" i="75"/>
  <c r="B6205" i="75"/>
  <c r="B6164" i="75"/>
  <c r="B6172" i="75"/>
  <c r="B6180" i="75"/>
  <c r="B6144" i="75"/>
  <c r="B6133" i="75"/>
  <c r="B6141" i="75"/>
  <c r="B6211" i="75"/>
  <c r="B6198" i="75"/>
  <c r="B6206" i="75"/>
  <c r="B6169" i="75"/>
  <c r="B6177" i="75"/>
  <c r="B6145" i="75"/>
  <c r="B6138" i="75"/>
  <c r="B6139" i="75"/>
  <c r="B5428" i="75"/>
  <c r="F4888" i="75"/>
  <c r="B5426" i="75"/>
  <c r="F4886" i="75"/>
  <c r="B5424" i="75"/>
  <c r="F4884" i="75"/>
  <c r="B5422" i="75"/>
  <c r="F4882" i="75"/>
  <c r="B5420" i="75"/>
  <c r="F4880" i="75"/>
  <c r="B5418" i="75"/>
  <c r="F4878" i="75"/>
  <c r="B5416" i="75"/>
  <c r="F4876" i="75"/>
  <c r="B5414" i="75"/>
  <c r="F4874" i="75"/>
  <c r="B5460" i="75"/>
  <c r="F4920" i="75"/>
  <c r="B5480" i="75"/>
  <c r="F4940" i="75"/>
  <c r="B5476" i="75"/>
  <c r="F4936" i="75"/>
  <c r="B5513" i="75"/>
  <c r="B5541" i="75"/>
  <c r="B5574" i="75"/>
  <c r="B5459" i="75"/>
  <c r="F4919" i="75"/>
  <c r="B5456" i="75"/>
  <c r="F4916" i="75"/>
  <c r="B5451" i="75"/>
  <c r="F4911" i="75"/>
  <c r="B5448" i="75"/>
  <c r="B5443" i="75"/>
  <c r="F4903" i="75"/>
  <c r="B5479" i="75"/>
  <c r="B5475" i="75"/>
  <c r="B5490" i="75"/>
  <c r="B5486" i="75"/>
  <c r="B5520" i="75"/>
  <c r="B5516" i="75"/>
  <c r="B5512" i="75"/>
  <c r="B5508" i="75"/>
  <c r="B5504" i="75"/>
  <c r="B5548" i="75"/>
  <c r="B5544" i="75"/>
  <c r="B5540" i="75"/>
  <c r="B5536" i="75"/>
  <c r="B5581" i="75"/>
  <c r="B5577" i="75"/>
  <c r="B5573" i="75"/>
  <c r="B5569" i="75"/>
  <c r="B5565" i="75"/>
  <c r="B6195" i="75"/>
  <c r="B6203" i="75"/>
  <c r="B6166" i="75"/>
  <c r="B6174" i="75"/>
  <c r="B6142" i="75"/>
  <c r="B6136" i="75"/>
  <c r="B6200" i="75"/>
  <c r="B6208" i="75"/>
  <c r="B6167" i="75"/>
  <c r="B6175" i="75"/>
  <c r="B6150" i="75"/>
  <c r="B6147" i="75"/>
  <c r="B6193" i="75"/>
  <c r="B6201" i="75"/>
  <c r="B6209" i="75"/>
  <c r="B6168" i="75"/>
  <c r="B6176" i="75"/>
  <c r="B6151" i="75"/>
  <c r="B6148" i="75"/>
  <c r="B6137" i="75"/>
  <c r="B6134" i="75"/>
  <c r="B6194" i="75"/>
  <c r="B6202" i="75"/>
  <c r="B6165" i="75"/>
  <c r="B6173" i="75"/>
  <c r="B6181" i="75"/>
  <c r="B6149" i="75"/>
  <c r="B6135" i="75"/>
  <c r="B6140" i="75"/>
  <c r="R32" i="8"/>
  <c r="Q26" i="8"/>
  <c r="T27" i="7" s="1"/>
  <c r="J145" i="68" s="1"/>
  <c r="G3385" i="75" s="1"/>
  <c r="Q27" i="8"/>
  <c r="T28" i="7" s="1"/>
  <c r="J146" i="68" s="1"/>
  <c r="G3386" i="75" s="1"/>
  <c r="Q28" i="8"/>
  <c r="T29" i="7" s="1"/>
  <c r="J147" i="68" s="1"/>
  <c r="G3387" i="75" s="1"/>
  <c r="Q29" i="8"/>
  <c r="T30" i="7" s="1"/>
  <c r="J148" i="68" s="1"/>
  <c r="G3388" i="75" s="1"/>
  <c r="Q30" i="8"/>
  <c r="T31" i="7" s="1"/>
  <c r="J149" i="68" s="1"/>
  <c r="G3389" i="75" s="1"/>
  <c r="Q31" i="8"/>
  <c r="T32" i="7" s="1"/>
  <c r="J150" i="68" s="1"/>
  <c r="G3390" i="75" s="1"/>
  <c r="Q32" i="8"/>
  <c r="T33" i="7" s="1"/>
  <c r="J151" i="68" s="1"/>
  <c r="G3391" i="75" s="1"/>
  <c r="X29" i="8"/>
  <c r="W32" i="8"/>
  <c r="T32" i="8"/>
  <c r="X24" i="8"/>
  <c r="X25" i="8"/>
  <c r="Z32" i="8"/>
  <c r="X17" i="8"/>
  <c r="X20" i="8"/>
  <c r="X21" i="8"/>
  <c r="X28" i="8"/>
  <c r="X18" i="8"/>
  <c r="X19" i="8"/>
  <c r="X22" i="8"/>
  <c r="X23" i="8"/>
  <c r="X26" i="8"/>
  <c r="X27" i="8"/>
  <c r="X30" i="8"/>
  <c r="S32" i="8"/>
  <c r="M10" i="8"/>
  <c r="M8" i="8"/>
  <c r="M6" i="8"/>
  <c r="M4" i="8"/>
  <c r="M12" i="8"/>
  <c r="M9" i="8"/>
  <c r="M5" i="8"/>
  <c r="C2104" i="75"/>
  <c r="D1564" i="75"/>
  <c r="F1564" i="75"/>
  <c r="C4901" i="75"/>
  <c r="D4361" i="75"/>
  <c r="F4361" i="75"/>
  <c r="C2102" i="75"/>
  <c r="D1562" i="75"/>
  <c r="F1562" i="75"/>
  <c r="C3122" i="75"/>
  <c r="D2582" i="75"/>
  <c r="F2582" i="75"/>
  <c r="C1839" i="75"/>
  <c r="D1299" i="75"/>
  <c r="F1299" i="75"/>
  <c r="C2075" i="75"/>
  <c r="D1535" i="75"/>
  <c r="F1535" i="75"/>
  <c r="C2861" i="75"/>
  <c r="D2321" i="75"/>
  <c r="F2321" i="75"/>
  <c r="C1835" i="75"/>
  <c r="D1295" i="75"/>
  <c r="F1295" i="75"/>
  <c r="C2079" i="75"/>
  <c r="D1539" i="75"/>
  <c r="F1539" i="75"/>
  <c r="C4630" i="75"/>
  <c r="D4090" i="75"/>
  <c r="F4090" i="75"/>
  <c r="C4391" i="75"/>
  <c r="D3851" i="75"/>
  <c r="F3851" i="75"/>
  <c r="C3642" i="75"/>
  <c r="D3102" i="75"/>
  <c r="F3102" i="75"/>
  <c r="C1594" i="75"/>
  <c r="D1054" i="75"/>
  <c r="F1054" i="75"/>
  <c r="C4627" i="75"/>
  <c r="D4087" i="75"/>
  <c r="F4087" i="75"/>
  <c r="C3638" i="75"/>
  <c r="D3098" i="75"/>
  <c r="F3098" i="75"/>
  <c r="C5137" i="75"/>
  <c r="D4597" i="75"/>
  <c r="F4597" i="75"/>
  <c r="C1592" i="75"/>
  <c r="D1052" i="75"/>
  <c r="F1052" i="75"/>
  <c r="C2589" i="75"/>
  <c r="D2049" i="75"/>
  <c r="F2049" i="75"/>
  <c r="C4869" i="75"/>
  <c r="D4329" i="75"/>
  <c r="F4329" i="75"/>
  <c r="C3394" i="75"/>
  <c r="D2854" i="75"/>
  <c r="F2854" i="75"/>
  <c r="C1570" i="75"/>
  <c r="D1030" i="75"/>
  <c r="F1030" i="75"/>
  <c r="C1598" i="75"/>
  <c r="D1058" i="75"/>
  <c r="F1058" i="75"/>
  <c r="C1324" i="75"/>
  <c r="D784" i="75"/>
  <c r="F784" i="75"/>
  <c r="C3093" i="75"/>
  <c r="D2553" i="75"/>
  <c r="F2553" i="75"/>
  <c r="C4386" i="75"/>
  <c r="D3846" i="75"/>
  <c r="F3846" i="75"/>
  <c r="C2347" i="75"/>
  <c r="D1807" i="75"/>
  <c r="F1807" i="75"/>
  <c r="C2112" i="75"/>
  <c r="D1572" i="75"/>
  <c r="F1572" i="75"/>
  <c r="C3365" i="75"/>
  <c r="D2825" i="75"/>
  <c r="F2825" i="75"/>
  <c r="C3371" i="75"/>
  <c r="D2831" i="75"/>
  <c r="F2831" i="75"/>
  <c r="C4352" i="75"/>
  <c r="D3812" i="75"/>
  <c r="F3812" i="75"/>
  <c r="C3881" i="75"/>
  <c r="D3341" i="75"/>
  <c r="F3341" i="75"/>
  <c r="C3902" i="75"/>
  <c r="D3362" i="75"/>
  <c r="F3362" i="75"/>
  <c r="C4624" i="75"/>
  <c r="D4084" i="75"/>
  <c r="F4084" i="75"/>
  <c r="C4628" i="75"/>
  <c r="D4088" i="75"/>
  <c r="F4088" i="75"/>
  <c r="C4385" i="75"/>
  <c r="D3845" i="75"/>
  <c r="F3845" i="75"/>
  <c r="C3609" i="75"/>
  <c r="D3069" i="75"/>
  <c r="F3069" i="75"/>
  <c r="C1061" i="75"/>
  <c r="D521" i="75"/>
  <c r="F521" i="75"/>
  <c r="C2618" i="75"/>
  <c r="D2078" i="75"/>
  <c r="F2078" i="75"/>
  <c r="C1836" i="75"/>
  <c r="D1296" i="75"/>
  <c r="F1296" i="75"/>
  <c r="C1328" i="75"/>
  <c r="D788" i="75"/>
  <c r="F788" i="75"/>
  <c r="C4864" i="75"/>
  <c r="D4324" i="75"/>
  <c r="F4324" i="75"/>
  <c r="C4866" i="75"/>
  <c r="D4326" i="75"/>
  <c r="F4326" i="75"/>
  <c r="C3392" i="75"/>
  <c r="D2852" i="75"/>
  <c r="F2852" i="75"/>
  <c r="C3606" i="75"/>
  <c r="D3066" i="75"/>
  <c r="F3066" i="75"/>
  <c r="C4652" i="75"/>
  <c r="D4112" i="75"/>
  <c r="F4112" i="75"/>
  <c r="C3100" i="75"/>
  <c r="D2560" i="75"/>
  <c r="F2560" i="75"/>
  <c r="C2892" i="75"/>
  <c r="D2352" i="75"/>
  <c r="F2352" i="75"/>
  <c r="C1602" i="75"/>
  <c r="D1062" i="75"/>
  <c r="F1062" i="75"/>
  <c r="C2343" i="75"/>
  <c r="D1803" i="75"/>
  <c r="F1803" i="75"/>
  <c r="C4863" i="75"/>
  <c r="D4323" i="75"/>
  <c r="F4323" i="75"/>
  <c r="C786" i="75"/>
  <c r="D246" i="75"/>
  <c r="F246" i="75"/>
  <c r="C787" i="75"/>
  <c r="D247" i="75"/>
  <c r="F247" i="75"/>
  <c r="C4865" i="75"/>
  <c r="D4325" i="75"/>
  <c r="F4325" i="75"/>
  <c r="C2884" i="75"/>
  <c r="D2344" i="75"/>
  <c r="F2344" i="75"/>
  <c r="C4121" i="75"/>
  <c r="D3581" i="75"/>
  <c r="F3581" i="75"/>
  <c r="C3873" i="75"/>
  <c r="D3333" i="75"/>
  <c r="F3333" i="75"/>
  <c r="C4116" i="75"/>
  <c r="D3576" i="75"/>
  <c r="F3576" i="75"/>
  <c r="C5136" i="75"/>
  <c r="D4596" i="75"/>
  <c r="F4596" i="75"/>
  <c r="C2583" i="75"/>
  <c r="D2043" i="75"/>
  <c r="F2043" i="75"/>
  <c r="C2614" i="75"/>
  <c r="D2074" i="75"/>
  <c r="F2074" i="75"/>
  <c r="C2586" i="75"/>
  <c r="D2046" i="75"/>
  <c r="F2046" i="75"/>
  <c r="C1566" i="75"/>
  <c r="D1026" i="75"/>
  <c r="F1026" i="75"/>
  <c r="C1837" i="75"/>
  <c r="D1297" i="75"/>
  <c r="F1297" i="75"/>
  <c r="C2857" i="75"/>
  <c r="D2317" i="75"/>
  <c r="F2317" i="75"/>
  <c r="C5138" i="75"/>
  <c r="D4598" i="75"/>
  <c r="F4598" i="75"/>
  <c r="C4422" i="75"/>
  <c r="D3882" i="75"/>
  <c r="F3882" i="75"/>
  <c r="C4928" i="75"/>
  <c r="D4388" i="75"/>
  <c r="F4388" i="75"/>
  <c r="C4658" i="75"/>
  <c r="D4118" i="75"/>
  <c r="F4118" i="75"/>
  <c r="C4662" i="75"/>
  <c r="D4122" i="75"/>
  <c r="F4122" i="75"/>
  <c r="C4354" i="75"/>
  <c r="D3814" i="75"/>
  <c r="F3814" i="75"/>
  <c r="C5140" i="75"/>
  <c r="D4600" i="75"/>
  <c r="F4600" i="75"/>
  <c r="C4862" i="75"/>
  <c r="D4322" i="75"/>
  <c r="F4322" i="75"/>
  <c r="C4362" i="75"/>
  <c r="D3822" i="75"/>
  <c r="F3822" i="75"/>
  <c r="C2081" i="75"/>
  <c r="D1541" i="75"/>
  <c r="F1541" i="75"/>
  <c r="C4412" i="75"/>
  <c r="D3872" i="75"/>
  <c r="F3872" i="75"/>
  <c r="C5141" i="75"/>
  <c r="D4601" i="75"/>
  <c r="F4601" i="75"/>
  <c r="C2622" i="75"/>
  <c r="D2082" i="75"/>
  <c r="F2082" i="75"/>
  <c r="C2077" i="75"/>
  <c r="D1537" i="75"/>
  <c r="F1537" i="75"/>
  <c r="C3363" i="75"/>
  <c r="D2823" i="75"/>
  <c r="F2823" i="75"/>
  <c r="C2378" i="75"/>
  <c r="D1838" i="75"/>
  <c r="F1838" i="75"/>
  <c r="C3904" i="75"/>
  <c r="D3364" i="75"/>
  <c r="F3364" i="75"/>
  <c r="C3880" i="75"/>
  <c r="D3340" i="75"/>
  <c r="F3340" i="75"/>
  <c r="C4119" i="75"/>
  <c r="D3579" i="75"/>
  <c r="F3579" i="75"/>
  <c r="C4924" i="75"/>
  <c r="D4384" i="75"/>
  <c r="F4384" i="75"/>
  <c r="C2587" i="75"/>
  <c r="D2047" i="75"/>
  <c r="F2047" i="75"/>
  <c r="C2374" i="75"/>
  <c r="D1834" i="75"/>
  <c r="F1834" i="75"/>
  <c r="C4895" i="75"/>
  <c r="D4355" i="75"/>
  <c r="F4355" i="75"/>
  <c r="C3366" i="75"/>
  <c r="D2826" i="75"/>
  <c r="F2826" i="75"/>
  <c r="C3398" i="75"/>
  <c r="D2858" i="75"/>
  <c r="F2858" i="75"/>
  <c r="C4871" i="75"/>
  <c r="D4331" i="75"/>
  <c r="F4331" i="75"/>
  <c r="C1056" i="75"/>
  <c r="D516" i="75"/>
  <c r="F516" i="75"/>
  <c r="C1057" i="75"/>
  <c r="D517" i="75"/>
  <c r="F517" i="75"/>
  <c r="C1332" i="75"/>
  <c r="D792" i="75"/>
  <c r="F792" i="75"/>
  <c r="C4893" i="75"/>
  <c r="D4353" i="75"/>
  <c r="F4353" i="75"/>
  <c r="C4867" i="75"/>
  <c r="D4327" i="75"/>
  <c r="F4327" i="75"/>
  <c r="C2372" i="75"/>
  <c r="D1832" i="75"/>
  <c r="F1832" i="75"/>
  <c r="C4872" i="75"/>
  <c r="D4332" i="75"/>
  <c r="F4332" i="75"/>
  <c r="C5135" i="75"/>
  <c r="D4595" i="75"/>
  <c r="F4595" i="75"/>
  <c r="C1565" i="75"/>
  <c r="D1025" i="75"/>
  <c r="F1025" i="75"/>
  <c r="C785" i="75"/>
  <c r="D245" i="75"/>
  <c r="F245" i="75"/>
  <c r="C1569" i="75"/>
  <c r="D1029" i="75"/>
  <c r="F1029" i="75"/>
  <c r="C1563" i="75"/>
  <c r="D1023" i="75"/>
  <c r="F1023" i="75"/>
  <c r="C4899" i="75"/>
  <c r="D4359" i="75"/>
  <c r="F4359" i="75"/>
  <c r="C4868" i="75"/>
  <c r="D4328" i="75"/>
  <c r="F4328" i="75"/>
  <c r="C4897" i="75"/>
  <c r="D4357" i="75"/>
  <c r="F4357" i="75"/>
  <c r="C1322" i="75"/>
  <c r="D782" i="75"/>
  <c r="F782" i="75"/>
  <c r="C2882" i="75"/>
  <c r="D2342" i="75"/>
  <c r="F2342" i="75"/>
  <c r="C3876" i="75"/>
  <c r="D3336" i="75"/>
  <c r="F3336" i="75"/>
  <c r="C3369" i="75"/>
  <c r="D2829" i="75"/>
  <c r="F2829" i="75"/>
  <c r="C3095" i="75"/>
  <c r="D2555" i="75"/>
  <c r="F2555" i="75"/>
  <c r="C2860" i="75"/>
  <c r="D2320" i="75"/>
  <c r="F2320" i="75"/>
  <c r="C4383" i="75"/>
  <c r="D3843" i="75"/>
  <c r="F3843" i="75"/>
  <c r="C4654" i="75"/>
  <c r="D4114" i="75"/>
  <c r="F4114" i="75"/>
  <c r="C4896" i="75"/>
  <c r="D4356" i="75"/>
  <c r="F4356" i="75"/>
  <c r="C4631" i="75"/>
  <c r="D4091" i="75"/>
  <c r="F4091" i="75"/>
  <c r="C4632" i="75"/>
  <c r="D4092" i="75"/>
  <c r="F4092" i="75"/>
  <c r="C3603" i="75"/>
  <c r="D3063" i="75"/>
  <c r="F3063" i="75"/>
  <c r="C3370" i="75"/>
  <c r="D2830" i="75"/>
  <c r="F2830" i="75"/>
  <c r="C2349" i="75"/>
  <c r="D1809" i="75"/>
  <c r="F1809" i="75"/>
  <c r="C2382" i="75"/>
  <c r="D1842" i="75"/>
  <c r="F1842" i="75"/>
  <c r="C3097" i="75"/>
  <c r="D2557" i="75"/>
  <c r="F2557" i="75"/>
  <c r="C4358" i="75"/>
  <c r="D3818" i="75"/>
  <c r="F3818" i="75"/>
  <c r="C3634" i="75"/>
  <c r="D3094" i="75"/>
  <c r="F3094" i="75"/>
  <c r="C1840" i="75"/>
  <c r="D1300" i="75"/>
  <c r="F1300" i="75"/>
  <c r="C3610" i="75"/>
  <c r="D3070" i="75"/>
  <c r="F3070" i="75"/>
  <c r="C3402" i="75"/>
  <c r="D2862" i="75"/>
  <c r="F2862" i="75"/>
  <c r="C4900" i="75"/>
  <c r="D4360" i="75"/>
  <c r="F4360" i="75"/>
  <c r="C5134" i="75"/>
  <c r="D4594" i="75"/>
  <c r="F4594" i="75"/>
  <c r="C3124" i="75"/>
  <c r="D2584" i="75"/>
  <c r="F2584" i="75"/>
  <c r="C5133" i="75"/>
  <c r="D4593" i="75"/>
  <c r="F4593" i="75"/>
  <c r="C3101" i="75"/>
  <c r="D2561" i="75"/>
  <c r="F2561" i="75"/>
  <c r="C2108" i="75"/>
  <c r="D1568" i="75"/>
  <c r="F1568" i="75"/>
  <c r="C4626" i="75"/>
  <c r="D4086" i="75"/>
  <c r="F4086" i="75"/>
  <c r="C3875" i="75"/>
  <c r="D3335" i="75"/>
  <c r="F3335" i="75"/>
  <c r="C4390" i="75"/>
  <c r="D3850" i="75"/>
  <c r="F3850" i="75"/>
  <c r="C3607" i="75"/>
  <c r="D3067" i="75"/>
  <c r="F3067" i="75"/>
  <c r="C2351" i="75"/>
  <c r="D1811" i="75"/>
  <c r="F1811" i="75"/>
  <c r="C789" i="75"/>
  <c r="D249" i="75"/>
  <c r="F249" i="75"/>
  <c r="C790" i="75"/>
  <c r="D250" i="75"/>
  <c r="F250" i="75"/>
  <c r="C783" i="75"/>
  <c r="D243" i="75"/>
  <c r="F243" i="75"/>
  <c r="C2856" i="75"/>
  <c r="D2316" i="75"/>
  <c r="F2316" i="75"/>
  <c r="C4144" i="75"/>
  <c r="D3604" i="75"/>
  <c r="F3604" i="75"/>
  <c r="C4117" i="75"/>
  <c r="D3577" i="75"/>
  <c r="F3577" i="75"/>
  <c r="C3908" i="75"/>
  <c r="D3368" i="75"/>
  <c r="F3368" i="75"/>
  <c r="C4113" i="75"/>
  <c r="D3573" i="75"/>
  <c r="F3573" i="75"/>
  <c r="C3096" i="75"/>
  <c r="D2556" i="75"/>
  <c r="F2556" i="75"/>
  <c r="C4622" i="75"/>
  <c r="D4082" i="75"/>
  <c r="F4082" i="75"/>
  <c r="C2080" i="75"/>
  <c r="D1540" i="75"/>
  <c r="F1540" i="75"/>
  <c r="C5142" i="75"/>
  <c r="D4602" i="75"/>
  <c r="F4602" i="75"/>
  <c r="C4623" i="75"/>
  <c r="D4083" i="75"/>
  <c r="F4083" i="75"/>
  <c r="C3611" i="75"/>
  <c r="D3071" i="75"/>
  <c r="F3071" i="75"/>
  <c r="C2076" i="75"/>
  <c r="D1536" i="75"/>
  <c r="F1536" i="75"/>
  <c r="C2073" i="75"/>
  <c r="D1533" i="75"/>
  <c r="F1533" i="75"/>
  <c r="C4629" i="75"/>
  <c r="D4089" i="75"/>
  <c r="F4089" i="75"/>
  <c r="C4870" i="75"/>
  <c r="D4330" i="75"/>
  <c r="F4330" i="75"/>
  <c r="C3367" i="75"/>
  <c r="D2827" i="75"/>
  <c r="F2827" i="75"/>
  <c r="C2591" i="75"/>
  <c r="D2051" i="75"/>
  <c r="F2051" i="75"/>
  <c r="C2350" i="75"/>
  <c r="D1810" i="75"/>
  <c r="F1810" i="75"/>
  <c r="C2590" i="75"/>
  <c r="D2050" i="75"/>
  <c r="F2050" i="75"/>
  <c r="C3099" i="75"/>
  <c r="D2559" i="75"/>
  <c r="F2559" i="75"/>
  <c r="C1571" i="75"/>
  <c r="D1031" i="75"/>
  <c r="F1031" i="75"/>
  <c r="C1055" i="75"/>
  <c r="D515" i="75"/>
  <c r="F515" i="75"/>
  <c r="C2345" i="75"/>
  <c r="D1805" i="75"/>
  <c r="F1805" i="75"/>
  <c r="C2612" i="75"/>
  <c r="D2072" i="75"/>
  <c r="F2072" i="75"/>
  <c r="C1567" i="75"/>
  <c r="D1027" i="75"/>
  <c r="F1027" i="75"/>
  <c r="C5132" i="75"/>
  <c r="D4592" i="75"/>
  <c r="F4592" i="75"/>
  <c r="C1833" i="75"/>
  <c r="D1293" i="75"/>
  <c r="F1293" i="75"/>
  <c r="C4625" i="75"/>
  <c r="D4085" i="75"/>
  <c r="F4085" i="75"/>
  <c r="C3128" i="75"/>
  <c r="D2588" i="75"/>
  <c r="F2588" i="75"/>
  <c r="C2888" i="75"/>
  <c r="D2348" i="75"/>
  <c r="F2348" i="75"/>
  <c r="C4142" i="75"/>
  <c r="D3602" i="75"/>
  <c r="F3602" i="75"/>
  <c r="C4148" i="75"/>
  <c r="D3608" i="75"/>
  <c r="F3608" i="75"/>
  <c r="C4932" i="75"/>
  <c r="D4392" i="75"/>
  <c r="F4392" i="75"/>
  <c r="C4414" i="75"/>
  <c r="D3874" i="75"/>
  <c r="F3874" i="75"/>
  <c r="C3877" i="75"/>
  <c r="D3337" i="75"/>
  <c r="F3337" i="75"/>
  <c r="C4120" i="75"/>
  <c r="D3580" i="75"/>
  <c r="F3580" i="75"/>
  <c r="C4389" i="75"/>
  <c r="D3849" i="75"/>
  <c r="F3849" i="75"/>
  <c r="C3879" i="75"/>
  <c r="D3339" i="75"/>
  <c r="F3339" i="75"/>
  <c r="C2585" i="75"/>
  <c r="D2045" i="75"/>
  <c r="F2045" i="75"/>
  <c r="C2859" i="75"/>
  <c r="D2319" i="75"/>
  <c r="F2319" i="75"/>
  <c r="C4387" i="75"/>
  <c r="D3847" i="75"/>
  <c r="F3847" i="75"/>
  <c r="C3912" i="75"/>
  <c r="D3372" i="75"/>
  <c r="F3372" i="75"/>
  <c r="C4418" i="75"/>
  <c r="D3878" i="75"/>
  <c r="F3878" i="75"/>
  <c r="C4115" i="75"/>
  <c r="D3575" i="75"/>
  <c r="F3575" i="75"/>
  <c r="C4922" i="75"/>
  <c r="D4382" i="75"/>
  <c r="F4382" i="75"/>
  <c r="C791" i="75"/>
  <c r="D251" i="75"/>
  <c r="F251" i="75"/>
  <c r="C2346" i="75"/>
  <c r="D1806" i="75"/>
  <c r="F1806" i="75"/>
  <c r="C1841" i="75"/>
  <c r="D1301" i="75"/>
  <c r="F1301" i="75"/>
  <c r="C3632" i="75"/>
  <c r="D3092" i="75"/>
  <c r="F3092" i="75"/>
  <c r="C3605" i="75"/>
  <c r="D3065" i="75"/>
  <c r="F3065" i="75"/>
  <c r="C4152" i="75"/>
  <c r="D3612" i="75"/>
  <c r="F3612" i="75"/>
  <c r="C5139" i="75"/>
  <c r="D4599" i="75"/>
  <c r="F4599" i="75"/>
  <c r="C2855" i="75"/>
  <c r="D2315" i="75"/>
  <c r="F2315" i="75"/>
  <c r="C3132" i="75"/>
  <c r="D2592" i="75"/>
  <c r="F2592" i="75"/>
  <c r="C2853" i="75"/>
  <c r="D2313" i="75"/>
  <c r="F2313" i="75"/>
  <c r="C1059" i="75"/>
  <c r="D519" i="75"/>
  <c r="F519" i="75"/>
  <c r="C1060" i="75"/>
  <c r="D520" i="75"/>
  <c r="F520" i="75"/>
  <c r="C1053" i="75"/>
  <c r="D513" i="75"/>
  <c r="F513" i="75"/>
  <c r="N8" i="8"/>
  <c r="N4" i="8"/>
  <c r="S4" i="8" s="1"/>
  <c r="M3" i="8"/>
  <c r="L15" i="8"/>
  <c r="P8" i="8"/>
  <c r="P4" i="8"/>
  <c r="R11" i="8"/>
  <c r="P16" i="8"/>
  <c r="P15" i="8"/>
  <c r="L14" i="8"/>
  <c r="L13" i="8"/>
  <c r="L16" i="8"/>
  <c r="P14" i="8"/>
  <c r="P13" i="8"/>
  <c r="P12" i="8"/>
  <c r="S16" i="8"/>
  <c r="S15" i="8"/>
  <c r="S14" i="8"/>
  <c r="S13" i="8"/>
  <c r="S12" i="8"/>
  <c r="R12" i="8"/>
  <c r="R13" i="8"/>
  <c r="R14" i="8"/>
  <c r="R15" i="8"/>
  <c r="R16" i="8"/>
  <c r="T7" i="8"/>
  <c r="O9" i="8"/>
  <c r="N10" i="8"/>
  <c r="S10" i="8" s="1"/>
  <c r="N9" i="8"/>
  <c r="N7" i="8"/>
  <c r="N6" i="8"/>
  <c r="N5" i="8"/>
  <c r="H17" i="7"/>
  <c r="J75" i="68" s="1"/>
  <c r="G3315" i="75" s="1"/>
  <c r="H16" i="7"/>
  <c r="J74" i="68" s="1"/>
  <c r="G3314" i="75" s="1"/>
  <c r="H15" i="7"/>
  <c r="J73" i="68" s="1"/>
  <c r="G3313" i="75" s="1"/>
  <c r="H14" i="7"/>
  <c r="J72" i="68" s="1"/>
  <c r="G3312" i="75" s="1"/>
  <c r="O11" i="8"/>
  <c r="T11" i="8" s="1"/>
  <c r="M7" i="8"/>
  <c r="R7" i="8" s="1"/>
  <c r="O5" i="8"/>
  <c r="T5" i="8" s="1"/>
  <c r="S8" i="8"/>
  <c r="T9" i="8"/>
  <c r="S6" i="8"/>
  <c r="P10" i="8"/>
  <c r="P9" i="8"/>
  <c r="P7" i="8"/>
  <c r="P6" i="8"/>
  <c r="P5" i="8"/>
  <c r="L12" i="8"/>
  <c r="Q12" i="8" s="1"/>
  <c r="L11" i="8"/>
  <c r="Q11" i="8" s="1"/>
  <c r="L7" i="8"/>
  <c r="Q7" i="8" s="1"/>
  <c r="L5" i="8"/>
  <c r="N6" i="7" s="1"/>
  <c r="J94" i="68" s="1"/>
  <c r="G3334" i="75" s="1"/>
  <c r="L4" i="8"/>
  <c r="N5" i="7" s="1"/>
  <c r="J93" i="68" s="1"/>
  <c r="G3333" i="75" s="1"/>
  <c r="N12" i="7"/>
  <c r="J100" i="68" s="1"/>
  <c r="G3340" i="75" s="1"/>
  <c r="H11" i="7"/>
  <c r="J69" i="68" s="1"/>
  <c r="G3309" i="75" s="1"/>
  <c r="H9" i="7"/>
  <c r="J67" i="68" s="1"/>
  <c r="G3307" i="75" s="1"/>
  <c r="H7" i="7"/>
  <c r="J65" i="68" s="1"/>
  <c r="G3305" i="75" s="1"/>
  <c r="L10" i="8"/>
  <c r="H13" i="7"/>
  <c r="J71" i="68" s="1"/>
  <c r="G3311" i="75" s="1"/>
  <c r="H10" i="7"/>
  <c r="J68" i="68" s="1"/>
  <c r="G3308" i="75" s="1"/>
  <c r="H5" i="7"/>
  <c r="J63" i="68" s="1"/>
  <c r="G3303" i="75" s="1"/>
  <c r="H12" i="7"/>
  <c r="J70" i="68" s="1"/>
  <c r="G3310" i="75" s="1"/>
  <c r="H8" i="7"/>
  <c r="J66" i="68" s="1"/>
  <c r="G3306" i="75" s="1"/>
  <c r="H6" i="7"/>
  <c r="J64" i="68" s="1"/>
  <c r="G3304" i="75" s="1"/>
  <c r="L9" i="8"/>
  <c r="L8" i="8"/>
  <c r="L6" i="8"/>
  <c r="H4" i="7"/>
  <c r="J62" i="68" s="1"/>
  <c r="G3302" i="75" s="1"/>
  <c r="P3" i="8"/>
  <c r="F18" i="67"/>
  <c r="F26" i="67" s="1"/>
  <c r="F34" i="67" s="1"/>
  <c r="O3" i="8"/>
  <c r="T3" i="8" s="1"/>
  <c r="L3" i="8"/>
  <c r="A5726" i="75" l="1"/>
  <c r="C6234" i="75"/>
  <c r="D5694" i="75"/>
  <c r="C4970" i="75"/>
  <c r="D4430" i="75"/>
  <c r="A3919" i="75"/>
  <c r="F3379" i="75"/>
  <c r="A4165" i="75"/>
  <c r="F3625" i="75"/>
  <c r="A1878" i="75"/>
  <c r="C4676" i="75"/>
  <c r="D4136" i="75"/>
  <c r="C5449" i="75"/>
  <c r="D4909" i="75"/>
  <c r="C3925" i="75"/>
  <c r="D3385" i="75"/>
  <c r="C5448" i="75"/>
  <c r="D4908" i="75"/>
  <c r="A3645" i="75"/>
  <c r="F3105" i="75"/>
  <c r="A2910" i="75"/>
  <c r="F2370" i="75"/>
  <c r="A3141" i="75"/>
  <c r="F2601" i="75"/>
  <c r="C6231" i="75"/>
  <c r="D5691" i="75"/>
  <c r="A2934" i="75"/>
  <c r="F2394" i="75"/>
  <c r="A3643" i="75"/>
  <c r="F3103" i="75"/>
  <c r="C4435" i="75"/>
  <c r="D3895" i="75"/>
  <c r="C5453" i="75"/>
  <c r="D4913" i="75"/>
  <c r="A3438" i="75"/>
  <c r="A2637" i="75"/>
  <c r="F2097" i="75"/>
  <c r="A2668" i="75"/>
  <c r="F2128" i="75"/>
  <c r="C2902" i="75"/>
  <c r="D2362" i="75"/>
  <c r="A4167" i="75"/>
  <c r="F3627" i="75"/>
  <c r="C4157" i="75"/>
  <c r="D3617" i="75"/>
  <c r="A4435" i="75"/>
  <c r="F3895" i="75"/>
  <c r="A4468" i="75"/>
  <c r="F3928" i="75"/>
  <c r="C6235" i="75"/>
  <c r="D5695" i="75"/>
  <c r="A4669" i="75"/>
  <c r="F4129" i="75"/>
  <c r="C3407" i="75"/>
  <c r="D2867" i="75"/>
  <c r="C2930" i="75"/>
  <c r="D2390" i="75"/>
  <c r="A3172" i="75"/>
  <c r="C4456" i="75"/>
  <c r="D3916" i="75"/>
  <c r="A5189" i="75"/>
  <c r="F4649" i="75"/>
  <c r="C4424" i="75"/>
  <c r="D3884" i="75"/>
  <c r="A3686" i="75"/>
  <c r="C4947" i="75"/>
  <c r="D4407" i="75"/>
  <c r="A5216" i="75"/>
  <c r="F4676" i="75"/>
  <c r="C5480" i="75"/>
  <c r="D4940" i="75"/>
  <c r="C1620" i="75"/>
  <c r="D1080" i="75"/>
  <c r="C1617" i="75"/>
  <c r="D1077" i="75"/>
  <c r="A1619" i="75"/>
  <c r="F1079" i="75"/>
  <c r="A1609" i="75"/>
  <c r="F1069" i="75"/>
  <c r="A2932" i="75"/>
  <c r="C4937" i="75"/>
  <c r="D4397" i="75"/>
  <c r="C4440" i="75"/>
  <c r="D3900" i="75"/>
  <c r="C3405" i="75"/>
  <c r="D2865" i="75"/>
  <c r="C3135" i="75"/>
  <c r="D2595" i="75"/>
  <c r="A4157" i="75"/>
  <c r="F3617" i="75"/>
  <c r="A3407" i="75"/>
  <c r="F2867" i="75"/>
  <c r="C2150" i="75"/>
  <c r="D1610" i="75"/>
  <c r="A2400" i="75"/>
  <c r="F1860" i="75"/>
  <c r="C2631" i="75"/>
  <c r="D2091" i="75"/>
  <c r="J5690" i="75"/>
  <c r="A6230" i="75"/>
  <c r="I5690" i="75"/>
  <c r="F5690" i="75"/>
  <c r="J5681" i="75"/>
  <c r="I5681" i="75"/>
  <c r="A6221" i="75"/>
  <c r="A2664" i="75"/>
  <c r="F2124" i="75"/>
  <c r="C2115" i="75"/>
  <c r="D1575" i="75"/>
  <c r="A2121" i="75"/>
  <c r="F1581" i="75"/>
  <c r="C2130" i="75"/>
  <c r="D1590" i="75"/>
  <c r="C2122" i="75"/>
  <c r="D1582" i="75"/>
  <c r="C3929" i="75"/>
  <c r="D3389" i="75"/>
  <c r="C4154" i="75"/>
  <c r="D3614" i="75"/>
  <c r="C5450" i="75"/>
  <c r="D4910" i="75"/>
  <c r="C3950" i="75"/>
  <c r="D3410" i="75"/>
  <c r="C6236" i="75"/>
  <c r="D5696" i="75"/>
  <c r="C1888" i="75"/>
  <c r="D1348" i="75"/>
  <c r="C2623" i="75"/>
  <c r="D2083" i="75"/>
  <c r="C2624" i="75"/>
  <c r="D2084" i="75"/>
  <c r="A2901" i="75"/>
  <c r="F2361" i="75"/>
  <c r="C5214" i="75"/>
  <c r="D4674" i="75"/>
  <c r="C4945" i="75"/>
  <c r="D4405" i="75"/>
  <c r="A4974" i="75"/>
  <c r="F4434" i="75"/>
  <c r="A3954" i="75"/>
  <c r="F3414" i="75"/>
  <c r="C2938" i="75"/>
  <c r="D2398" i="75"/>
  <c r="C3137" i="75"/>
  <c r="D2597" i="75"/>
  <c r="A4970" i="75"/>
  <c r="F4430" i="75"/>
  <c r="A1876" i="75"/>
  <c r="F1336" i="75"/>
  <c r="C4950" i="75"/>
  <c r="D4410" i="75"/>
  <c r="A3655" i="75"/>
  <c r="F3115" i="75"/>
  <c r="C3436" i="75"/>
  <c r="D2896" i="75"/>
  <c r="C3150" i="75"/>
  <c r="D2610" i="75"/>
  <c r="A3149" i="75"/>
  <c r="F2609" i="75"/>
  <c r="C2126" i="75"/>
  <c r="D1586" i="75"/>
  <c r="A2123" i="75"/>
  <c r="F1583" i="75"/>
  <c r="A2115" i="75"/>
  <c r="F1575" i="75"/>
  <c r="C1621" i="75"/>
  <c r="D1081" i="75"/>
  <c r="A1603" i="75"/>
  <c r="F1063" i="75"/>
  <c r="C1616" i="75"/>
  <c r="D1076" i="75"/>
  <c r="A3930" i="75"/>
  <c r="F3390" i="75"/>
  <c r="A3440" i="75"/>
  <c r="F2900" i="75"/>
  <c r="C2387" i="75"/>
  <c r="D1847" i="75"/>
  <c r="A2146" i="75"/>
  <c r="F1606" i="75"/>
  <c r="A4464" i="75"/>
  <c r="F3924" i="75"/>
  <c r="A4423" i="75"/>
  <c r="F3883" i="75"/>
  <c r="C3680" i="75"/>
  <c r="D3140" i="75"/>
  <c r="A2666" i="75"/>
  <c r="F2126" i="75"/>
  <c r="C2632" i="75"/>
  <c r="D2092" i="75"/>
  <c r="C2899" i="75"/>
  <c r="D2359" i="75"/>
  <c r="C3133" i="75"/>
  <c r="D2593" i="75"/>
  <c r="C4190" i="75"/>
  <c r="D3650" i="75"/>
  <c r="A1880" i="75"/>
  <c r="F1340" i="75"/>
  <c r="C5181" i="75"/>
  <c r="D4641" i="75"/>
  <c r="C4935" i="75"/>
  <c r="D4395" i="75"/>
  <c r="C4700" i="75"/>
  <c r="D4160" i="75"/>
  <c r="C4186" i="75"/>
  <c r="D3646" i="75"/>
  <c r="C4943" i="75"/>
  <c r="D4403" i="75"/>
  <c r="C2154" i="75"/>
  <c r="D1614" i="75"/>
  <c r="A2395" i="75"/>
  <c r="F1855" i="75"/>
  <c r="A2399" i="75"/>
  <c r="F1859" i="75"/>
  <c r="A5183" i="75"/>
  <c r="F4643" i="75"/>
  <c r="C6226" i="75"/>
  <c r="D5686" i="75"/>
  <c r="A3659" i="75"/>
  <c r="F3119" i="75"/>
  <c r="C2893" i="75"/>
  <c r="D2353" i="75"/>
  <c r="F2084" i="75"/>
  <c r="C4161" i="75"/>
  <c r="D3621" i="75"/>
  <c r="C4166" i="75"/>
  <c r="D3626" i="75"/>
  <c r="A4667" i="75"/>
  <c r="F4127" i="75"/>
  <c r="A5720" i="75"/>
  <c r="F5180" i="75"/>
  <c r="A1886" i="75"/>
  <c r="C5455" i="75"/>
  <c r="D4915" i="75"/>
  <c r="A4441" i="75"/>
  <c r="F3901" i="75"/>
  <c r="C3653" i="75"/>
  <c r="D3113" i="75"/>
  <c r="A4951" i="75"/>
  <c r="F4411" i="75"/>
  <c r="C4673" i="75"/>
  <c r="D4133" i="75"/>
  <c r="A3421" i="75"/>
  <c r="F2881" i="75"/>
  <c r="A2903" i="75"/>
  <c r="F2363" i="75"/>
  <c r="C3134" i="75"/>
  <c r="D2594" i="75"/>
  <c r="A4694" i="75"/>
  <c r="F4154" i="75"/>
  <c r="A2924" i="75"/>
  <c r="C3676" i="75"/>
  <c r="D3136" i="75"/>
  <c r="A4933" i="75"/>
  <c r="F4393" i="75"/>
  <c r="C3648" i="75"/>
  <c r="D3108" i="75"/>
  <c r="C3448" i="75"/>
  <c r="D2908" i="75"/>
  <c r="C2627" i="75"/>
  <c r="D2087" i="75"/>
  <c r="C2635" i="75"/>
  <c r="D2095" i="75"/>
  <c r="A2938" i="75"/>
  <c r="F2398" i="75"/>
  <c r="C5451" i="75"/>
  <c r="D4911" i="75"/>
  <c r="C5444" i="75"/>
  <c r="D4904" i="75"/>
  <c r="A5212" i="75"/>
  <c r="C3923" i="75"/>
  <c r="D3383" i="75"/>
  <c r="F3884" i="75"/>
  <c r="C3643" i="75"/>
  <c r="D3103" i="75"/>
  <c r="A3944" i="75"/>
  <c r="C4439" i="75"/>
  <c r="D3899" i="75"/>
  <c r="C3440" i="75"/>
  <c r="D2900" i="75"/>
  <c r="C5446" i="75"/>
  <c r="D4906" i="75"/>
  <c r="C5206" i="75"/>
  <c r="D4666" i="75"/>
  <c r="A4462" i="75"/>
  <c r="C1608" i="75"/>
  <c r="D1068" i="75"/>
  <c r="C1607" i="75"/>
  <c r="D1067" i="75"/>
  <c r="C1604" i="75"/>
  <c r="D1064" i="75"/>
  <c r="A1621" i="75"/>
  <c r="F1081" i="75"/>
  <c r="A2909" i="75"/>
  <c r="F2369" i="75"/>
  <c r="C5460" i="75"/>
  <c r="D4920" i="75"/>
  <c r="C6229" i="75"/>
  <c r="D5689" i="75"/>
  <c r="C2934" i="75"/>
  <c r="D2394" i="75"/>
  <c r="C3141" i="75"/>
  <c r="D2601" i="75"/>
  <c r="C4163" i="75"/>
  <c r="D3623" i="75"/>
  <c r="C3404" i="75"/>
  <c r="F3404" i="75" s="1"/>
  <c r="D2864" i="75"/>
  <c r="C2401" i="75"/>
  <c r="D1861" i="75"/>
  <c r="C2385" i="75"/>
  <c r="D1845" i="75"/>
  <c r="A2640" i="75"/>
  <c r="F2100" i="75"/>
  <c r="J5693" i="75"/>
  <c r="A6233" i="75"/>
  <c r="I5693" i="75"/>
  <c r="F5693" i="75"/>
  <c r="J5678" i="75"/>
  <c r="I5678" i="75"/>
  <c r="A6218" i="75"/>
  <c r="J5699" i="75"/>
  <c r="I5699" i="75"/>
  <c r="A6239" i="75"/>
  <c r="F5699" i="75"/>
  <c r="J5697" i="75"/>
  <c r="I5697" i="75"/>
  <c r="A6237" i="75"/>
  <c r="F5697" i="75"/>
  <c r="C4946" i="75"/>
  <c r="D4406" i="75"/>
  <c r="F4406" i="75"/>
  <c r="A2397" i="75"/>
  <c r="F1857" i="75"/>
  <c r="A2158" i="75"/>
  <c r="F1618" i="75"/>
  <c r="A2654" i="75"/>
  <c r="C4441" i="75"/>
  <c r="D3901" i="75"/>
  <c r="C5461" i="75"/>
  <c r="D4921" i="75"/>
  <c r="C2660" i="75"/>
  <c r="D2120" i="75"/>
  <c r="C5210" i="75"/>
  <c r="D4670" i="75"/>
  <c r="F2594" i="75"/>
  <c r="J5674" i="75"/>
  <c r="I5674" i="75"/>
  <c r="A6214" i="75"/>
  <c r="A4949" i="75"/>
  <c r="F4409" i="75"/>
  <c r="C4708" i="75"/>
  <c r="D4168" i="75"/>
  <c r="A3682" i="75"/>
  <c r="A4439" i="75"/>
  <c r="F3899" i="75"/>
  <c r="C4675" i="75"/>
  <c r="D4135" i="75"/>
  <c r="A4663" i="75"/>
  <c r="F4123" i="75"/>
  <c r="C1333" i="75"/>
  <c r="D793" i="75"/>
  <c r="C1341" i="75"/>
  <c r="D801" i="75"/>
  <c r="A4186" i="75"/>
  <c r="F3646" i="75"/>
  <c r="A4708" i="75"/>
  <c r="F4168" i="75"/>
  <c r="A3150" i="75"/>
  <c r="F2610" i="75"/>
  <c r="C3147" i="75"/>
  <c r="D2607" i="75"/>
  <c r="A4198" i="75"/>
  <c r="F3658" i="75"/>
  <c r="C2391" i="75"/>
  <c r="D1851" i="75"/>
  <c r="A2152" i="75"/>
  <c r="C2640" i="75"/>
  <c r="D2100" i="75"/>
  <c r="C2636" i="75"/>
  <c r="D2096" i="75"/>
  <c r="A4696" i="75"/>
  <c r="F4156" i="75"/>
  <c r="C4663" i="75"/>
  <c r="D4123" i="75"/>
  <c r="A4161" i="75"/>
  <c r="F3621" i="75"/>
  <c r="C6237" i="75"/>
  <c r="D5697" i="75"/>
  <c r="A3411" i="75"/>
  <c r="F2871" i="75"/>
  <c r="F4913" i="75"/>
  <c r="F4909" i="75"/>
  <c r="J5683" i="75"/>
  <c r="A6223" i="75"/>
  <c r="I5683" i="75"/>
  <c r="F5683" i="75"/>
  <c r="F2362" i="75"/>
  <c r="F1076" i="75"/>
  <c r="F1582" i="75"/>
  <c r="J5695" i="75"/>
  <c r="A6235" i="75"/>
  <c r="I5695" i="75"/>
  <c r="F5695" i="75"/>
  <c r="J5680" i="75"/>
  <c r="I5680" i="75"/>
  <c r="A6220" i="75"/>
  <c r="C1350" i="75"/>
  <c r="D810" i="75"/>
  <c r="C1347" i="75"/>
  <c r="D807" i="75"/>
  <c r="A1349" i="75"/>
  <c r="F809" i="75"/>
  <c r="A1339" i="75"/>
  <c r="F799" i="75"/>
  <c r="A5181" i="75"/>
  <c r="F4641" i="75"/>
  <c r="C3913" i="75"/>
  <c r="D3373" i="75"/>
  <c r="A3956" i="75"/>
  <c r="C5457" i="75"/>
  <c r="D4917" i="75"/>
  <c r="A3680" i="75"/>
  <c r="F3140" i="75"/>
  <c r="C3412" i="75"/>
  <c r="D2872" i="75"/>
  <c r="C3170" i="75"/>
  <c r="D2630" i="75"/>
  <c r="A3166" i="75"/>
  <c r="F2626" i="75"/>
  <c r="C4437" i="75"/>
  <c r="D3897" i="75"/>
  <c r="C5182" i="75"/>
  <c r="D4642" i="75"/>
  <c r="A3917" i="75"/>
  <c r="F3377" i="75"/>
  <c r="C4939" i="75"/>
  <c r="D4399" i="75"/>
  <c r="C3644" i="75"/>
  <c r="D3104" i="75"/>
  <c r="A3676" i="75"/>
  <c r="F3136" i="75"/>
  <c r="A4437" i="75"/>
  <c r="F3897" i="75"/>
  <c r="A3651" i="75"/>
  <c r="F3111" i="75"/>
  <c r="A3415" i="75"/>
  <c r="F2875" i="75"/>
  <c r="C4933" i="75"/>
  <c r="D4393" i="75"/>
  <c r="A4976" i="75"/>
  <c r="C1351" i="75"/>
  <c r="D811" i="75"/>
  <c r="A1333" i="75"/>
  <c r="F793" i="75"/>
  <c r="C1346" i="75"/>
  <c r="D806" i="75"/>
  <c r="A4937" i="75"/>
  <c r="F4397" i="75"/>
  <c r="A2897" i="75"/>
  <c r="F2357" i="75"/>
  <c r="A3164" i="75"/>
  <c r="F2624" i="75"/>
  <c r="C5185" i="75"/>
  <c r="D4645" i="75"/>
  <c r="A2385" i="75"/>
  <c r="F1845" i="75"/>
  <c r="A2389" i="75"/>
  <c r="F1849" i="75"/>
  <c r="C2396" i="75"/>
  <c r="D1856" i="75"/>
  <c r="C2668" i="75"/>
  <c r="D2128" i="75"/>
  <c r="C6225" i="75"/>
  <c r="D5685" i="75"/>
  <c r="C5445" i="75"/>
  <c r="D4905" i="75"/>
  <c r="A4194" i="75"/>
  <c r="F3654" i="75"/>
  <c r="C4468" i="75"/>
  <c r="D3928" i="75"/>
  <c r="C4679" i="75"/>
  <c r="D4139" i="75"/>
  <c r="A4433" i="75"/>
  <c r="F3893" i="75"/>
  <c r="J5682" i="75"/>
  <c r="I5682" i="75"/>
  <c r="A6222" i="75"/>
  <c r="A3925" i="75"/>
  <c r="F3385" i="75"/>
  <c r="A4964" i="75"/>
  <c r="F4424" i="75"/>
  <c r="A3684" i="75"/>
  <c r="F3144" i="75"/>
  <c r="A2895" i="75"/>
  <c r="F2355" i="75"/>
  <c r="C3138" i="75"/>
  <c r="D2598" i="75"/>
  <c r="A4947" i="75"/>
  <c r="F4407" i="75"/>
  <c r="J5675" i="75"/>
  <c r="A6215" i="75"/>
  <c r="I5675" i="75"/>
  <c r="F2872" i="75"/>
  <c r="F1064" i="75"/>
  <c r="C2656" i="75"/>
  <c r="D2116" i="75"/>
  <c r="A2113" i="75"/>
  <c r="F1573" i="75"/>
  <c r="C2119" i="75"/>
  <c r="D1579" i="75"/>
  <c r="C2127" i="75"/>
  <c r="D1587" i="75"/>
  <c r="C4158" i="75"/>
  <c r="D3618" i="75"/>
  <c r="C5454" i="75"/>
  <c r="D4914" i="75"/>
  <c r="C5186" i="75"/>
  <c r="D4646" i="75"/>
  <c r="C3946" i="75"/>
  <c r="D3406" i="75"/>
  <c r="C4155" i="75"/>
  <c r="D3615" i="75"/>
  <c r="C1876" i="75"/>
  <c r="D1336" i="75"/>
  <c r="A2623" i="75"/>
  <c r="F2083" i="75"/>
  <c r="A2639" i="75"/>
  <c r="F2099" i="75"/>
  <c r="C2894" i="75"/>
  <c r="D2354" i="75"/>
  <c r="C3930" i="75"/>
  <c r="D3390" i="75"/>
  <c r="C3914" i="75"/>
  <c r="D3374" i="75"/>
  <c r="A4698" i="75"/>
  <c r="F4158" i="75"/>
  <c r="C3921" i="75"/>
  <c r="D3381" i="75"/>
  <c r="C3139" i="75"/>
  <c r="D2599" i="75"/>
  <c r="A4943" i="75"/>
  <c r="F4403" i="75"/>
  <c r="C4170" i="75"/>
  <c r="D3630" i="75"/>
  <c r="A3958" i="75"/>
  <c r="F3418" i="75"/>
  <c r="C4432" i="75"/>
  <c r="D3892" i="75"/>
  <c r="A3657" i="75"/>
  <c r="F3117" i="75"/>
  <c r="C3444" i="75"/>
  <c r="D2904" i="75"/>
  <c r="C3142" i="75"/>
  <c r="D2602" i="75"/>
  <c r="C5187" i="75"/>
  <c r="D4647" i="75"/>
  <c r="A2117" i="75"/>
  <c r="F1577" i="75"/>
  <c r="C2114" i="75"/>
  <c r="F2114" i="75" s="1"/>
  <c r="D1574" i="75"/>
  <c r="A2131" i="75"/>
  <c r="F1591" i="75"/>
  <c r="C1603" i="75"/>
  <c r="D1063" i="75"/>
  <c r="C1611" i="75"/>
  <c r="D1071" i="75"/>
  <c r="C2909" i="75"/>
  <c r="D2369" i="75"/>
  <c r="C3954" i="75"/>
  <c r="D3414" i="75"/>
  <c r="J5672" i="75"/>
  <c r="I5672" i="75"/>
  <c r="A6212" i="75"/>
  <c r="J5689" i="75"/>
  <c r="A6229" i="75"/>
  <c r="I5689" i="75"/>
  <c r="F5689" i="75"/>
  <c r="C5183" i="75"/>
  <c r="D4643" i="75"/>
  <c r="A3135" i="75"/>
  <c r="F2595" i="75"/>
  <c r="A3133" i="75"/>
  <c r="F2593" i="75"/>
  <c r="A4163" i="75"/>
  <c r="F3623" i="75"/>
  <c r="C1339" i="75"/>
  <c r="D799" i="75"/>
  <c r="A1350" i="75"/>
  <c r="F810" i="75"/>
  <c r="A1345" i="75"/>
  <c r="F805" i="75"/>
  <c r="C1349" i="75"/>
  <c r="D809" i="75"/>
  <c r="C4671" i="75"/>
  <c r="D4131" i="75"/>
  <c r="C6232" i="75"/>
  <c r="D5692" i="75"/>
  <c r="C3915" i="75"/>
  <c r="D3375" i="75"/>
  <c r="C4431" i="75"/>
  <c r="D3891" i="75"/>
  <c r="A3448" i="75"/>
  <c r="F2908" i="75"/>
  <c r="A2383" i="75"/>
  <c r="F1843" i="75"/>
  <c r="C2395" i="75"/>
  <c r="D1855" i="75"/>
  <c r="A5210" i="75"/>
  <c r="F4670" i="75"/>
  <c r="C4677" i="75"/>
  <c r="D4137" i="75"/>
  <c r="A3674" i="75"/>
  <c r="F3134" i="75"/>
  <c r="J5694" i="75"/>
  <c r="A6234" i="75"/>
  <c r="I5694" i="75"/>
  <c r="F5694" i="75"/>
  <c r="J5691" i="75"/>
  <c r="I5691" i="75"/>
  <c r="A6231" i="75"/>
  <c r="F5691" i="75"/>
  <c r="A2907" i="75"/>
  <c r="F2367" i="75"/>
  <c r="C5488" i="75"/>
  <c r="D4948" i="75"/>
  <c r="C5728" i="75"/>
  <c r="D5188" i="75"/>
  <c r="C4429" i="75"/>
  <c r="D3889" i="75"/>
  <c r="C4669" i="75"/>
  <c r="D4129" i="75"/>
  <c r="C3684" i="75"/>
  <c r="D3144" i="75"/>
  <c r="A3444" i="75"/>
  <c r="F2904" i="75"/>
  <c r="A3139" i="75"/>
  <c r="F2599" i="75"/>
  <c r="C4951" i="75"/>
  <c r="D4411" i="75"/>
  <c r="C2895" i="75"/>
  <c r="D2355" i="75"/>
  <c r="C3647" i="75"/>
  <c r="D3107" i="75"/>
  <c r="C6241" i="75"/>
  <c r="D5701" i="75"/>
  <c r="A4665" i="75"/>
  <c r="F4125" i="75"/>
  <c r="C3413" i="75"/>
  <c r="D2873" i="75"/>
  <c r="J5677" i="75"/>
  <c r="I5677" i="75"/>
  <c r="A6217" i="75"/>
  <c r="A2930" i="75"/>
  <c r="F2390" i="75"/>
  <c r="J5686" i="75"/>
  <c r="A6226" i="75"/>
  <c r="I5686" i="75"/>
  <c r="F5686" i="75"/>
  <c r="C2123" i="75"/>
  <c r="D1583" i="75"/>
  <c r="A4171" i="75"/>
  <c r="F3631" i="75"/>
  <c r="C5447" i="75"/>
  <c r="D4907" i="75"/>
  <c r="A4681" i="75"/>
  <c r="F4141" i="75"/>
  <c r="C4966" i="75"/>
  <c r="D4426" i="75"/>
  <c r="A1874" i="75"/>
  <c r="A4458" i="75"/>
  <c r="F3918" i="75"/>
  <c r="C3919" i="75"/>
  <c r="D3379" i="75"/>
  <c r="C3649" i="75"/>
  <c r="D3109" i="75"/>
  <c r="A5191" i="75"/>
  <c r="F4651" i="75"/>
  <c r="C3688" i="75"/>
  <c r="D3148" i="75"/>
  <c r="A3436" i="75"/>
  <c r="F2896" i="75"/>
  <c r="C3146" i="75"/>
  <c r="D2606" i="75"/>
  <c r="C3143" i="75"/>
  <c r="D2603" i="75"/>
  <c r="A4700" i="75"/>
  <c r="F4160" i="75"/>
  <c r="C2907" i="75"/>
  <c r="D2367" i="75"/>
  <c r="A5724" i="75"/>
  <c r="F5184" i="75"/>
  <c r="A4704" i="75"/>
  <c r="F4164" i="75"/>
  <c r="C3660" i="75"/>
  <c r="D3120" i="75"/>
  <c r="A3442" i="75"/>
  <c r="F2902" i="75"/>
  <c r="C2637" i="75"/>
  <c r="D2097" i="75"/>
  <c r="A2656" i="75"/>
  <c r="F2116" i="75"/>
  <c r="C2903" i="75"/>
  <c r="D2363" i="75"/>
  <c r="A5204" i="75"/>
  <c r="A4196" i="75"/>
  <c r="A4466" i="75"/>
  <c r="C5173" i="75"/>
  <c r="D4633" i="75"/>
  <c r="A4680" i="75"/>
  <c r="F4140" i="75"/>
  <c r="C3661" i="75"/>
  <c r="D3121" i="75"/>
  <c r="A3409" i="75"/>
  <c r="F2869" i="75"/>
  <c r="A3143" i="75"/>
  <c r="F2603" i="75"/>
  <c r="C4423" i="75"/>
  <c r="D3883" i="75"/>
  <c r="A3660" i="75"/>
  <c r="F3120" i="75"/>
  <c r="C5452" i="75"/>
  <c r="D4912" i="75"/>
  <c r="A3649" i="75"/>
  <c r="F3109" i="75"/>
  <c r="A3413" i="75"/>
  <c r="F2873" i="75"/>
  <c r="A4427" i="75"/>
  <c r="F3887" i="75"/>
  <c r="C5174" i="75"/>
  <c r="F5174" i="75" s="1"/>
  <c r="D4634" i="75"/>
  <c r="C2131" i="75"/>
  <c r="D1591" i="75"/>
  <c r="A1607" i="75"/>
  <c r="F1067" i="75"/>
  <c r="A1613" i="75"/>
  <c r="F1073" i="75"/>
  <c r="A1605" i="75"/>
  <c r="F1065" i="75"/>
  <c r="C1612" i="75"/>
  <c r="D1072" i="75"/>
  <c r="A4966" i="75"/>
  <c r="F4426" i="75"/>
  <c r="A4169" i="75"/>
  <c r="F3629" i="75"/>
  <c r="A4454" i="75"/>
  <c r="F3914" i="75"/>
  <c r="C3174" i="75"/>
  <c r="D2634" i="75"/>
  <c r="A3151" i="75"/>
  <c r="F2611" i="75"/>
  <c r="C4159" i="75"/>
  <c r="D3619" i="75"/>
  <c r="A2156" i="75"/>
  <c r="F1616" i="75"/>
  <c r="A2148" i="75"/>
  <c r="F1608" i="75"/>
  <c r="C2392" i="75"/>
  <c r="D1852" i="75"/>
  <c r="C2625" i="75"/>
  <c r="D2085" i="75"/>
  <c r="A2662" i="75"/>
  <c r="F2122" i="75"/>
  <c r="C2113" i="75"/>
  <c r="D1573" i="75"/>
  <c r="C2121" i="75"/>
  <c r="D1581" i="75"/>
  <c r="A2130" i="75"/>
  <c r="F1590" i="75"/>
  <c r="C4171" i="75"/>
  <c r="D3631" i="75"/>
  <c r="C5189" i="75"/>
  <c r="D4649" i="75"/>
  <c r="A5208" i="75"/>
  <c r="A4429" i="75"/>
  <c r="F3889" i="75"/>
  <c r="A3927" i="75"/>
  <c r="F3387" i="75"/>
  <c r="A1882" i="75"/>
  <c r="C2664" i="75"/>
  <c r="D2124" i="75"/>
  <c r="A2635" i="75"/>
  <c r="F2095" i="75"/>
  <c r="C2629" i="75"/>
  <c r="D2089" i="75"/>
  <c r="A2926" i="75"/>
  <c r="F2386" i="75"/>
  <c r="J5687" i="75"/>
  <c r="I5687" i="75"/>
  <c r="A6227" i="75"/>
  <c r="F5687" i="75"/>
  <c r="J5698" i="75"/>
  <c r="I5698" i="75"/>
  <c r="A6238" i="75"/>
  <c r="F5698" i="75"/>
  <c r="C4165" i="75"/>
  <c r="D3625" i="75"/>
  <c r="C4194" i="75"/>
  <c r="D3654" i="75"/>
  <c r="A4675" i="75"/>
  <c r="F4135" i="75"/>
  <c r="C4162" i="75"/>
  <c r="F4162" i="75" s="1"/>
  <c r="D3622" i="75"/>
  <c r="A3170" i="75"/>
  <c r="F2630" i="75"/>
  <c r="A3948" i="75"/>
  <c r="C6238" i="75"/>
  <c r="D5698" i="75"/>
  <c r="A4941" i="75"/>
  <c r="F4401" i="75"/>
  <c r="C6223" i="75"/>
  <c r="D5683" i="75"/>
  <c r="C3411" i="75"/>
  <c r="D2871" i="75"/>
  <c r="C2906" i="75"/>
  <c r="D2366" i="75"/>
  <c r="C3151" i="75"/>
  <c r="D2611" i="75"/>
  <c r="C4696" i="75"/>
  <c r="D4156" i="75"/>
  <c r="C2117" i="75"/>
  <c r="D1577" i="75"/>
  <c r="A2129" i="75"/>
  <c r="F1589" i="75"/>
  <c r="A2119" i="75"/>
  <c r="F1579" i="75"/>
  <c r="A1617" i="75"/>
  <c r="F1077" i="75"/>
  <c r="C1615" i="75"/>
  <c r="D1075" i="75"/>
  <c r="C2911" i="75"/>
  <c r="D2371" i="75"/>
  <c r="A4192" i="75"/>
  <c r="A2387" i="75"/>
  <c r="F1847" i="75"/>
  <c r="A2393" i="75"/>
  <c r="F1853" i="75"/>
  <c r="C2399" i="75"/>
  <c r="D1859" i="75"/>
  <c r="C5456" i="75"/>
  <c r="D4916" i="75"/>
  <c r="A4935" i="75"/>
  <c r="F4395" i="75"/>
  <c r="A5714" i="75"/>
  <c r="C2641" i="75"/>
  <c r="D2101" i="75"/>
  <c r="F3108" i="75"/>
  <c r="A4153" i="75"/>
  <c r="F3613" i="75"/>
  <c r="C3178" i="75"/>
  <c r="D2638" i="75"/>
  <c r="A3929" i="75"/>
  <c r="F3389" i="75"/>
  <c r="A5214" i="75"/>
  <c r="F4674" i="75"/>
  <c r="C4942" i="75"/>
  <c r="D4402" i="75"/>
  <c r="F4402" i="75"/>
  <c r="C5476" i="75"/>
  <c r="F5476" i="75" s="1"/>
  <c r="D4936" i="75"/>
  <c r="A5728" i="75"/>
  <c r="F5188" i="75"/>
  <c r="A4184" i="75"/>
  <c r="F3644" i="75"/>
  <c r="C5458" i="75"/>
  <c r="D4918" i="75"/>
  <c r="C3419" i="75"/>
  <c r="D2879" i="75"/>
  <c r="C2383" i="75"/>
  <c r="D1843" i="75"/>
  <c r="C2384" i="75"/>
  <c r="D1844" i="75"/>
  <c r="C2388" i="75"/>
  <c r="D1848" i="75"/>
  <c r="C4672" i="75"/>
  <c r="D4132" i="75"/>
  <c r="A4945" i="75"/>
  <c r="F4405" i="75"/>
  <c r="A3405" i="75"/>
  <c r="F2865" i="75"/>
  <c r="J5679" i="75"/>
  <c r="I5679" i="75"/>
  <c r="A6219" i="75"/>
  <c r="A3946" i="75"/>
  <c r="F3406" i="75"/>
  <c r="A4456" i="75"/>
  <c r="F3916" i="75"/>
  <c r="C5177" i="75"/>
  <c r="D4637" i="75"/>
  <c r="C3922" i="75"/>
  <c r="F3922" i="75" s="1"/>
  <c r="D3382" i="75"/>
  <c r="C1880" i="75"/>
  <c r="D1340" i="75"/>
  <c r="A4968" i="75"/>
  <c r="A3931" i="75"/>
  <c r="F3391" i="75"/>
  <c r="C6228" i="75"/>
  <c r="D5688" i="75"/>
  <c r="C5724" i="75"/>
  <c r="D5184" i="75"/>
  <c r="A3688" i="75"/>
  <c r="F3148" i="75"/>
  <c r="A3417" i="75"/>
  <c r="F2877" i="75"/>
  <c r="C3149" i="75"/>
  <c r="D2609" i="75"/>
  <c r="C4433" i="75"/>
  <c r="D3893" i="75"/>
  <c r="A2905" i="75"/>
  <c r="F2365" i="75"/>
  <c r="C3651" i="75"/>
  <c r="D3111" i="75"/>
  <c r="C3918" i="75"/>
  <c r="D3378" i="75"/>
  <c r="A4679" i="75"/>
  <c r="F4139" i="75"/>
  <c r="C3415" i="75"/>
  <c r="D2875" i="75"/>
  <c r="A2627" i="75"/>
  <c r="F2087" i="75"/>
  <c r="A2633" i="75"/>
  <c r="F2093" i="75"/>
  <c r="C2628" i="75"/>
  <c r="F2628" i="75" s="1"/>
  <c r="D2088" i="75"/>
  <c r="C4941" i="75"/>
  <c r="D4401" i="75"/>
  <c r="C3958" i="75"/>
  <c r="D3418" i="75"/>
  <c r="A5218" i="75"/>
  <c r="F4678" i="75"/>
  <c r="C4665" i="75"/>
  <c r="D4125" i="75"/>
  <c r="F3622" i="75"/>
  <c r="A3952" i="75"/>
  <c r="F3412" i="75"/>
  <c r="C6240" i="75"/>
  <c r="D5700" i="75"/>
  <c r="C3656" i="75"/>
  <c r="F3656" i="75" s="1"/>
  <c r="D3116" i="75"/>
  <c r="C3420" i="75"/>
  <c r="D2880" i="75"/>
  <c r="A4677" i="75"/>
  <c r="F4137" i="75"/>
  <c r="C6239" i="75"/>
  <c r="D5699" i="75"/>
  <c r="C1609" i="75"/>
  <c r="D1069" i="75"/>
  <c r="A1620" i="75"/>
  <c r="F1080" i="75"/>
  <c r="A1615" i="75"/>
  <c r="F1075" i="75"/>
  <c r="C1619" i="75"/>
  <c r="D1079" i="75"/>
  <c r="C2898" i="75"/>
  <c r="D2358" i="75"/>
  <c r="A4170" i="75"/>
  <c r="F3630" i="75"/>
  <c r="C5178" i="75"/>
  <c r="D4638" i="75"/>
  <c r="A4431" i="75"/>
  <c r="F3891" i="75"/>
  <c r="A3137" i="75"/>
  <c r="F2597" i="75"/>
  <c r="A5187" i="75"/>
  <c r="F4647" i="75"/>
  <c r="J5701" i="75"/>
  <c r="I5701" i="75"/>
  <c r="A6241" i="75"/>
  <c r="F5701" i="75"/>
  <c r="J5692" i="75"/>
  <c r="I5692" i="75"/>
  <c r="A6232" i="75"/>
  <c r="F5692" i="75"/>
  <c r="C6230" i="75"/>
  <c r="D5690" i="75"/>
  <c r="A2144" i="75"/>
  <c r="F1604" i="75"/>
  <c r="C2393" i="75"/>
  <c r="D1853" i="75"/>
  <c r="C2639" i="75"/>
  <c r="D2099" i="75"/>
  <c r="C4934" i="75"/>
  <c r="D4394" i="75"/>
  <c r="F4394" i="75"/>
  <c r="F2096" i="75"/>
  <c r="F2088" i="75"/>
  <c r="F1848" i="75"/>
  <c r="A3446" i="75"/>
  <c r="F2906" i="75"/>
  <c r="C2397" i="75"/>
  <c r="D1857" i="75"/>
  <c r="C2389" i="75"/>
  <c r="D1849" i="75"/>
  <c r="C4428" i="75"/>
  <c r="D3888" i="75"/>
  <c r="C3931" i="75"/>
  <c r="D3391" i="75"/>
  <c r="A3653" i="75"/>
  <c r="F3113" i="75"/>
  <c r="A2658" i="75"/>
  <c r="C3927" i="75"/>
  <c r="D3387" i="75"/>
  <c r="J5696" i="75"/>
  <c r="I5696" i="75"/>
  <c r="A6236" i="75"/>
  <c r="F5696" i="75"/>
  <c r="F4638" i="75"/>
  <c r="F3892" i="75"/>
  <c r="F2598" i="75"/>
  <c r="F3626" i="75"/>
  <c r="A3661" i="75"/>
  <c r="F3121" i="75"/>
  <c r="A3921" i="75"/>
  <c r="F3381" i="75"/>
  <c r="A3647" i="75"/>
  <c r="F3107" i="75"/>
  <c r="A3419" i="75"/>
  <c r="F2879" i="75"/>
  <c r="C4681" i="75"/>
  <c r="D4141" i="75"/>
  <c r="C4460" i="75"/>
  <c r="D3920" i="75"/>
  <c r="C1335" i="75"/>
  <c r="D795" i="75"/>
  <c r="A1341" i="75"/>
  <c r="F801" i="75"/>
  <c r="C1343" i="75"/>
  <c r="D803" i="75"/>
  <c r="C5175" i="75"/>
  <c r="D4635" i="75"/>
  <c r="C3408" i="75"/>
  <c r="F3408" i="75" s="1"/>
  <c r="D2868" i="75"/>
  <c r="A3174" i="75"/>
  <c r="F2634" i="75"/>
  <c r="C4153" i="75"/>
  <c r="D3613" i="75"/>
  <c r="C3421" i="75"/>
  <c r="D2881" i="75"/>
  <c r="A2154" i="75"/>
  <c r="F1614" i="75"/>
  <c r="C2158" i="75"/>
  <c r="D1618" i="75"/>
  <c r="A2641" i="75"/>
  <c r="F2101" i="75"/>
  <c r="J5700" i="75"/>
  <c r="I5700" i="75"/>
  <c r="A6240" i="75"/>
  <c r="F5700" i="75"/>
  <c r="A4978" i="75"/>
  <c r="F4438" i="75"/>
  <c r="C4427" i="75"/>
  <c r="D3887" i="75"/>
  <c r="C3926" i="75"/>
  <c r="F3926" i="75" s="1"/>
  <c r="D3386" i="75"/>
  <c r="C4167" i="75"/>
  <c r="D3627" i="75"/>
  <c r="A4673" i="75"/>
  <c r="F4133" i="75"/>
  <c r="F4908" i="75"/>
  <c r="F4910" i="75"/>
  <c r="J5685" i="75"/>
  <c r="A6225" i="75"/>
  <c r="I5685" i="75"/>
  <c r="F5685" i="75"/>
  <c r="J5684" i="75"/>
  <c r="I5684" i="75"/>
  <c r="A6224" i="75"/>
  <c r="F5684" i="75"/>
  <c r="F2092" i="75"/>
  <c r="F2606" i="75"/>
  <c r="F4136" i="75"/>
  <c r="F1852" i="75"/>
  <c r="F1586" i="75"/>
  <c r="A4188" i="75"/>
  <c r="F3648" i="75"/>
  <c r="A1337" i="75"/>
  <c r="F797" i="75"/>
  <c r="A1343" i="75"/>
  <c r="F803" i="75"/>
  <c r="A1335" i="75"/>
  <c r="F795" i="75"/>
  <c r="C1342" i="75"/>
  <c r="D802" i="75"/>
  <c r="A5190" i="75"/>
  <c r="F4650" i="75"/>
  <c r="C4668" i="75"/>
  <c r="D4128" i="75"/>
  <c r="C3655" i="75"/>
  <c r="D3115" i="75"/>
  <c r="A3950" i="75"/>
  <c r="F3410" i="75"/>
  <c r="A5722" i="75"/>
  <c r="F5182" i="75"/>
  <c r="C3403" i="75"/>
  <c r="D2863" i="75"/>
  <c r="C2910" i="75"/>
  <c r="D2370" i="75"/>
  <c r="A3178" i="75"/>
  <c r="F2638" i="75"/>
  <c r="C5484" i="75"/>
  <c r="F5484" i="75" s="1"/>
  <c r="D4944" i="75"/>
  <c r="C2901" i="75"/>
  <c r="D2361" i="75"/>
  <c r="C3657" i="75"/>
  <c r="D3117" i="75"/>
  <c r="C5191" i="75"/>
  <c r="D4651" i="75"/>
  <c r="C3652" i="75"/>
  <c r="F3652" i="75" s="1"/>
  <c r="D3112" i="75"/>
  <c r="C3409" i="75"/>
  <c r="D2869" i="75"/>
  <c r="A3923" i="75"/>
  <c r="F3383" i="75"/>
  <c r="C4704" i="75"/>
  <c r="D4164" i="75"/>
  <c r="A3434" i="75"/>
  <c r="F2894" i="75"/>
  <c r="C6233" i="75"/>
  <c r="D5693" i="75"/>
  <c r="C6224" i="75"/>
  <c r="D5684" i="75"/>
  <c r="A4671" i="75"/>
  <c r="F4131" i="75"/>
  <c r="A1347" i="75"/>
  <c r="F807" i="75"/>
  <c r="C1345" i="75"/>
  <c r="D805" i="75"/>
  <c r="A5175" i="75"/>
  <c r="F4635" i="75"/>
  <c r="C4680" i="75"/>
  <c r="D4140" i="75"/>
  <c r="A3145" i="75"/>
  <c r="F2605" i="75"/>
  <c r="A3913" i="75"/>
  <c r="F3373" i="75"/>
  <c r="A4950" i="75"/>
  <c r="F4410" i="75"/>
  <c r="A2401" i="75"/>
  <c r="F1861" i="75"/>
  <c r="C2146" i="75"/>
  <c r="D1606" i="75"/>
  <c r="A2625" i="75"/>
  <c r="F2085" i="75"/>
  <c r="C4425" i="75"/>
  <c r="D3885" i="75"/>
  <c r="C5716" i="75"/>
  <c r="D5176" i="75"/>
  <c r="C4667" i="75"/>
  <c r="D4127" i="75"/>
  <c r="A3915" i="75"/>
  <c r="F3375" i="75"/>
  <c r="A5179" i="75"/>
  <c r="F4639" i="75"/>
  <c r="A2936" i="75"/>
  <c r="F2396" i="75"/>
  <c r="F806" i="75"/>
  <c r="F3614" i="75"/>
  <c r="F1844" i="75"/>
  <c r="F4132" i="75"/>
  <c r="C5218" i="75"/>
  <c r="D4678" i="75"/>
  <c r="C3659" i="75"/>
  <c r="D3119" i="75"/>
  <c r="C3417" i="75"/>
  <c r="D2877" i="75"/>
  <c r="C2905" i="75"/>
  <c r="D2365" i="75"/>
  <c r="C3145" i="75"/>
  <c r="D2605" i="75"/>
  <c r="A4702" i="75"/>
  <c r="F2864" i="75"/>
  <c r="F3382" i="75"/>
  <c r="C4938" i="75"/>
  <c r="D4398" i="75"/>
  <c r="F4398" i="75"/>
  <c r="A2629" i="75"/>
  <c r="F2089" i="75"/>
  <c r="A2127" i="75"/>
  <c r="F1587" i="75"/>
  <c r="C2125" i="75"/>
  <c r="D1585" i="75"/>
  <c r="C2118" i="75"/>
  <c r="F2118" i="75" s="1"/>
  <c r="D1578" i="75"/>
  <c r="A5173" i="75"/>
  <c r="F4633" i="75"/>
  <c r="C4198" i="75"/>
  <c r="D3658" i="75"/>
  <c r="C4949" i="75"/>
  <c r="D4409" i="75"/>
  <c r="C5720" i="75"/>
  <c r="D5180" i="75"/>
  <c r="A5716" i="75"/>
  <c r="F5176" i="75"/>
  <c r="A1884" i="75"/>
  <c r="F1344" i="75"/>
  <c r="J5673" i="75"/>
  <c r="A6213" i="75"/>
  <c r="I5673" i="75"/>
  <c r="A2660" i="75"/>
  <c r="F2120" i="75"/>
  <c r="A2631" i="75"/>
  <c r="F2091" i="75"/>
  <c r="C2633" i="75"/>
  <c r="D2093" i="75"/>
  <c r="A4155" i="75"/>
  <c r="F3615" i="75"/>
  <c r="C5179" i="75"/>
  <c r="D4639" i="75"/>
  <c r="C4978" i="75"/>
  <c r="D4438" i="75"/>
  <c r="C5443" i="75"/>
  <c r="F5443" i="75" s="1"/>
  <c r="D4903" i="75"/>
  <c r="A5206" i="75"/>
  <c r="F4666" i="75"/>
  <c r="A3176" i="75"/>
  <c r="F2636" i="75"/>
  <c r="A4159" i="75"/>
  <c r="F3619" i="75"/>
  <c r="A1888" i="75"/>
  <c r="F1348" i="75"/>
  <c r="C4974" i="75"/>
  <c r="D4434" i="75"/>
  <c r="C4436" i="75"/>
  <c r="D3896" i="75"/>
  <c r="A3403" i="75"/>
  <c r="F2863" i="75"/>
  <c r="A2899" i="75"/>
  <c r="F2359" i="75"/>
  <c r="A3168" i="75"/>
  <c r="A4939" i="75"/>
  <c r="F4399" i="75"/>
  <c r="A2125" i="75"/>
  <c r="F1585" i="75"/>
  <c r="C2129" i="75"/>
  <c r="D1589" i="75"/>
  <c r="C1605" i="75"/>
  <c r="D1065" i="75"/>
  <c r="A1611" i="75"/>
  <c r="F1071" i="75"/>
  <c r="C1613" i="75"/>
  <c r="D1073" i="75"/>
  <c r="A2928" i="75"/>
  <c r="F2388" i="75"/>
  <c r="F1574" i="75"/>
  <c r="A4190" i="75"/>
  <c r="F3650" i="75"/>
  <c r="A3147" i="75"/>
  <c r="F2607" i="75"/>
  <c r="C4169" i="75"/>
  <c r="D3629" i="75"/>
  <c r="C1884" i="75"/>
  <c r="D1344" i="75"/>
  <c r="C1338" i="75"/>
  <c r="D798" i="75"/>
  <c r="C1337" i="75"/>
  <c r="D797" i="75"/>
  <c r="C1334" i="75"/>
  <c r="D794" i="75"/>
  <c r="A1351" i="75"/>
  <c r="F811" i="75"/>
  <c r="A4425" i="75"/>
  <c r="F3885" i="75"/>
  <c r="A4440" i="75"/>
  <c r="F3900" i="75"/>
  <c r="A5177" i="75"/>
  <c r="F4637" i="75"/>
  <c r="C4664" i="75"/>
  <c r="D4124" i="75"/>
  <c r="A2150" i="75"/>
  <c r="F1610" i="75"/>
  <c r="A2391" i="75"/>
  <c r="F1851" i="75"/>
  <c r="C2400" i="75"/>
  <c r="D1860" i="75"/>
  <c r="A5718" i="75"/>
  <c r="F5178" i="75"/>
  <c r="C3917" i="75"/>
  <c r="D3377" i="75"/>
  <c r="A4972" i="75"/>
  <c r="F4432" i="75"/>
  <c r="A2893" i="75"/>
  <c r="F2353" i="75"/>
  <c r="J5676" i="75"/>
  <c r="A6216" i="75"/>
  <c r="I5676" i="75"/>
  <c r="C5190" i="75"/>
  <c r="D4650" i="75"/>
  <c r="A5185" i="75"/>
  <c r="F4645" i="75"/>
  <c r="A3678" i="75"/>
  <c r="A4460" i="75"/>
  <c r="F3920" i="75"/>
  <c r="C4464" i="75"/>
  <c r="D3924" i="75"/>
  <c r="A3420" i="75"/>
  <c r="F2880" i="75"/>
  <c r="C2926" i="75"/>
  <c r="D2386" i="75"/>
  <c r="C3166" i="75"/>
  <c r="D2626" i="75"/>
  <c r="C6227" i="75"/>
  <c r="D5687" i="75"/>
  <c r="A2911" i="75"/>
  <c r="F2371" i="75"/>
  <c r="C5459" i="75"/>
  <c r="F5459" i="75" s="1"/>
  <c r="D4919" i="75"/>
  <c r="A4706" i="75"/>
  <c r="F4166" i="75"/>
  <c r="C3645" i="75"/>
  <c r="D3105" i="75"/>
  <c r="C3416" i="75"/>
  <c r="D2876" i="75"/>
  <c r="F2602" i="75"/>
  <c r="F1072" i="75"/>
  <c r="J5688" i="75"/>
  <c r="A6228" i="75"/>
  <c r="I5688" i="75"/>
  <c r="F5688" i="75"/>
  <c r="C2897" i="75"/>
  <c r="D2357" i="75"/>
  <c r="B6675" i="75"/>
  <c r="B6721" i="75"/>
  <c r="B6705" i="75"/>
  <c r="B6734" i="75"/>
  <c r="B6677" i="75"/>
  <c r="B6691" i="75"/>
  <c r="B6708" i="75"/>
  <c r="B6741" i="75"/>
  <c r="B6687" i="75"/>
  <c r="B6715" i="75"/>
  <c r="B6748" i="75"/>
  <c r="B6676" i="75"/>
  <c r="B6714" i="75"/>
  <c r="B6743" i="75"/>
  <c r="B6105" i="75"/>
  <c r="B6113" i="75"/>
  <c r="B6121" i="75"/>
  <c r="B6080" i="75"/>
  <c r="B6088" i="75"/>
  <c r="B6048" i="75"/>
  <c r="B6056" i="75"/>
  <c r="B6026" i="75"/>
  <c r="B6015" i="75"/>
  <c r="B5983" i="75"/>
  <c r="B5991" i="75"/>
  <c r="F5451" i="75"/>
  <c r="B5999" i="75"/>
  <c r="B6081" i="75"/>
  <c r="B6016" i="75"/>
  <c r="B6000" i="75"/>
  <c r="F5460" i="75"/>
  <c r="B5956" i="75"/>
  <c r="F5416" i="75"/>
  <c r="B5960" i="75"/>
  <c r="F5420" i="75"/>
  <c r="B5964" i="75"/>
  <c r="F5424" i="75"/>
  <c r="B5968" i="75"/>
  <c r="F5428" i="75"/>
  <c r="B6678" i="75"/>
  <c r="B6717" i="75"/>
  <c r="B6746" i="75"/>
  <c r="B6751" i="75"/>
  <c r="B6673" i="75"/>
  <c r="B6720" i="75"/>
  <c r="B6704" i="75"/>
  <c r="B6737" i="75"/>
  <c r="B6683" i="75"/>
  <c r="B6711" i="75"/>
  <c r="B6744" i="75"/>
  <c r="B6686" i="75"/>
  <c r="B6710" i="75"/>
  <c r="B6739" i="75"/>
  <c r="B6107" i="75"/>
  <c r="B6115" i="75"/>
  <c r="B6074" i="75"/>
  <c r="B6082" i="75"/>
  <c r="B6090" i="75"/>
  <c r="B6050" i="75"/>
  <c r="B6058" i="75"/>
  <c r="B6028" i="75"/>
  <c r="B6013" i="75"/>
  <c r="B6021" i="75"/>
  <c r="B5987" i="75"/>
  <c r="F5447" i="75"/>
  <c r="B5995" i="75"/>
  <c r="F5455" i="75"/>
  <c r="B5985" i="75"/>
  <c r="F5445" i="75"/>
  <c r="B5993" i="75"/>
  <c r="F5453" i="75"/>
  <c r="B5953" i="75"/>
  <c r="F5413" i="75"/>
  <c r="B5957" i="75"/>
  <c r="F5417" i="75"/>
  <c r="B5961" i="75"/>
  <c r="F5421" i="75"/>
  <c r="B5967" i="75"/>
  <c r="F5427" i="75"/>
  <c r="B6118" i="75"/>
  <c r="B6089" i="75"/>
  <c r="B6061" i="75"/>
  <c r="B5989" i="75"/>
  <c r="F5449" i="75"/>
  <c r="B6104" i="75"/>
  <c r="B6112" i="75"/>
  <c r="B6120" i="75"/>
  <c r="B6079" i="75"/>
  <c r="B6087" i="75"/>
  <c r="B6043" i="75"/>
  <c r="B6051" i="75"/>
  <c r="B6059" i="75"/>
  <c r="B6025" i="75"/>
  <c r="B6018" i="75"/>
  <c r="B5970" i="75"/>
  <c r="F5430" i="75"/>
  <c r="B5969" i="75"/>
  <c r="F5429" i="75"/>
  <c r="B6073" i="75"/>
  <c r="B6045" i="75"/>
  <c r="B6027" i="75"/>
  <c r="B5994" i="75"/>
  <c r="F5454" i="75"/>
  <c r="B6680" i="75"/>
  <c r="B6689" i="75"/>
  <c r="B6713" i="75"/>
  <c r="B6742" i="75"/>
  <c r="B6674" i="75"/>
  <c r="B6688" i="75"/>
  <c r="B6716" i="75"/>
  <c r="B6749" i="75"/>
  <c r="B6733" i="75"/>
  <c r="B6690" i="75"/>
  <c r="B6707" i="75"/>
  <c r="B6740" i="75"/>
  <c r="B6682" i="75"/>
  <c r="B6706" i="75"/>
  <c r="B6735" i="75"/>
  <c r="B6109" i="75"/>
  <c r="B6117" i="75"/>
  <c r="B6076" i="75"/>
  <c r="B6084" i="75"/>
  <c r="B6044" i="75"/>
  <c r="B6052" i="75"/>
  <c r="B6060" i="75"/>
  <c r="B6030" i="75"/>
  <c r="B6019" i="75"/>
  <c r="B5988" i="75"/>
  <c r="F5448" i="75"/>
  <c r="B5996" i="75"/>
  <c r="F5456" i="75"/>
  <c r="B6114" i="75"/>
  <c r="B6053" i="75"/>
  <c r="B6020" i="75"/>
  <c r="F5480" i="75"/>
  <c r="B5954" i="75"/>
  <c r="F5414" i="75"/>
  <c r="B5958" i="75"/>
  <c r="F5418" i="75"/>
  <c r="B5962" i="75"/>
  <c r="F5422" i="75"/>
  <c r="B5966" i="75"/>
  <c r="F5426" i="75"/>
  <c r="B6679" i="75"/>
  <c r="B6685" i="75"/>
  <c r="B6709" i="75"/>
  <c r="B6738" i="75"/>
  <c r="B6681" i="75"/>
  <c r="B6684" i="75"/>
  <c r="B6712" i="75"/>
  <c r="B6745" i="75"/>
  <c r="B6750" i="75"/>
  <c r="B6719" i="75"/>
  <c r="B6703" i="75"/>
  <c r="B6736" i="75"/>
  <c r="B6718" i="75"/>
  <c r="B6747" i="75"/>
  <c r="B6103" i="75"/>
  <c r="B6111" i="75"/>
  <c r="B6119" i="75"/>
  <c r="B6078" i="75"/>
  <c r="B6086" i="75"/>
  <c r="B6046" i="75"/>
  <c r="B6054" i="75"/>
  <c r="B6031" i="75"/>
  <c r="B6024" i="75"/>
  <c r="B6017" i="75"/>
  <c r="B5984" i="75"/>
  <c r="F5444" i="75"/>
  <c r="B5992" i="75"/>
  <c r="F5452" i="75"/>
  <c r="B6001" i="75"/>
  <c r="F5461" i="75"/>
  <c r="B5990" i="75"/>
  <c r="F5450" i="75"/>
  <c r="B5998" i="75"/>
  <c r="F5458" i="75"/>
  <c r="B5955" i="75"/>
  <c r="F5415" i="75"/>
  <c r="B5959" i="75"/>
  <c r="F5419" i="75"/>
  <c r="B5963" i="75"/>
  <c r="F5423" i="75"/>
  <c r="B6106" i="75"/>
  <c r="B6077" i="75"/>
  <c r="B6049" i="75"/>
  <c r="B6023" i="75"/>
  <c r="B5997" i="75"/>
  <c r="F5457" i="75"/>
  <c r="B6108" i="75"/>
  <c r="B6116" i="75"/>
  <c r="B6075" i="75"/>
  <c r="B6083" i="75"/>
  <c r="B6091" i="75"/>
  <c r="B6047" i="75"/>
  <c r="B6055" i="75"/>
  <c r="B6029" i="75"/>
  <c r="B6014" i="75"/>
  <c r="B6022" i="75"/>
  <c r="B5965" i="75"/>
  <c r="F5425" i="75"/>
  <c r="B6110" i="75"/>
  <c r="B6085" i="75"/>
  <c r="B6057" i="75"/>
  <c r="B5986" i="75"/>
  <c r="F5446" i="75"/>
  <c r="B5971" i="75"/>
  <c r="F5431" i="75"/>
  <c r="X31" i="8"/>
  <c r="U4" i="8"/>
  <c r="W30" i="8"/>
  <c r="AC26" i="8"/>
  <c r="V31" i="8"/>
  <c r="Z32" i="7" s="1"/>
  <c r="J180" i="68" s="1"/>
  <c r="G3420" i="75" s="1"/>
  <c r="V25" i="8"/>
  <c r="Z26" i="7" s="1"/>
  <c r="J174" i="68" s="1"/>
  <c r="G3414" i="75" s="1"/>
  <c r="AE32" i="8"/>
  <c r="N13" i="7"/>
  <c r="J101" i="68" s="1"/>
  <c r="G3341" i="75" s="1"/>
  <c r="W29" i="8"/>
  <c r="W25" i="8"/>
  <c r="W21" i="8"/>
  <c r="W17" i="8"/>
  <c r="AC31" i="8"/>
  <c r="Z30" i="8"/>
  <c r="Z28" i="8"/>
  <c r="Z26" i="8"/>
  <c r="Z24" i="8"/>
  <c r="Z22" i="8"/>
  <c r="Z20" i="8"/>
  <c r="Z18" i="8"/>
  <c r="AC28" i="8"/>
  <c r="AH28" i="8" s="1"/>
  <c r="AM28" i="8" s="1"/>
  <c r="AC20" i="8"/>
  <c r="Y31" i="8"/>
  <c r="Y27" i="8"/>
  <c r="Y23" i="8"/>
  <c r="Y19" i="8"/>
  <c r="W22" i="8"/>
  <c r="AC29" i="8"/>
  <c r="V29" i="8"/>
  <c r="Z30" i="7" s="1"/>
  <c r="J178" i="68" s="1"/>
  <c r="G3418" i="75" s="1"/>
  <c r="V21" i="8"/>
  <c r="Z22" i="7" s="1"/>
  <c r="J170" i="68" s="1"/>
  <c r="G3410" i="75" s="1"/>
  <c r="Y28" i="8"/>
  <c r="Y24" i="8"/>
  <c r="Y20" i="8"/>
  <c r="W28" i="8"/>
  <c r="W24" i="8"/>
  <c r="W20" i="8"/>
  <c r="X32" i="8"/>
  <c r="AC30" i="8"/>
  <c r="AH30" i="8" s="1"/>
  <c r="AM30" i="8" s="1"/>
  <c r="AC27" i="8"/>
  <c r="AC23" i="8"/>
  <c r="V32" i="8"/>
  <c r="Z33" i="7" s="1"/>
  <c r="J181" i="68" s="1"/>
  <c r="G3421" i="75" s="1"/>
  <c r="V30" i="8"/>
  <c r="Z31" i="7" s="1"/>
  <c r="J179" i="68" s="1"/>
  <c r="G3419" i="75" s="1"/>
  <c r="V28" i="8"/>
  <c r="Z29" i="7" s="1"/>
  <c r="J177" i="68" s="1"/>
  <c r="G3417" i="75" s="1"/>
  <c r="V26" i="8"/>
  <c r="Z27" i="7" s="1"/>
  <c r="J175" i="68" s="1"/>
  <c r="G3415" i="75" s="1"/>
  <c r="V24" i="8"/>
  <c r="Z25" i="7" s="1"/>
  <c r="J173" i="68" s="1"/>
  <c r="G3413" i="75" s="1"/>
  <c r="V22" i="8"/>
  <c r="Z23" i="7" s="1"/>
  <c r="J171" i="68" s="1"/>
  <c r="G3411" i="75" s="1"/>
  <c r="V20" i="8"/>
  <c r="Z21" i="7" s="1"/>
  <c r="J169" i="68" s="1"/>
  <c r="G3409" i="75" s="1"/>
  <c r="V18" i="8"/>
  <c r="Z19" i="7" s="1"/>
  <c r="J167" i="68" s="1"/>
  <c r="G3407" i="75" s="1"/>
  <c r="Y30" i="8"/>
  <c r="Y26" i="8"/>
  <c r="Y22" i="8"/>
  <c r="Y18" i="8"/>
  <c r="AC25" i="8"/>
  <c r="AH25" i="8" s="1"/>
  <c r="AM25" i="8" s="1"/>
  <c r="Y32" i="8"/>
  <c r="AB32" i="8"/>
  <c r="W26" i="8"/>
  <c r="W18" i="8"/>
  <c r="AC22" i="8"/>
  <c r="AH22" i="8" s="1"/>
  <c r="AC18" i="8"/>
  <c r="AH18" i="8" s="1"/>
  <c r="AM18" i="8" s="1"/>
  <c r="V27" i="8"/>
  <c r="Z28" i="7" s="1"/>
  <c r="J176" i="68" s="1"/>
  <c r="G3416" i="75" s="1"/>
  <c r="V23" i="8"/>
  <c r="Z24" i="7" s="1"/>
  <c r="J172" i="68" s="1"/>
  <c r="G3412" i="75" s="1"/>
  <c r="V19" i="8"/>
  <c r="Z20" i="7" s="1"/>
  <c r="J168" i="68" s="1"/>
  <c r="G3408" i="75" s="1"/>
  <c r="V17" i="8"/>
  <c r="Z18" i="7" s="1"/>
  <c r="J166" i="68" s="1"/>
  <c r="G3406" i="75" s="1"/>
  <c r="AC24" i="8"/>
  <c r="AH24" i="8" s="1"/>
  <c r="AM24" i="8" s="1"/>
  <c r="N8" i="7"/>
  <c r="J96" i="68" s="1"/>
  <c r="G3336" i="75" s="1"/>
  <c r="W31" i="8"/>
  <c r="W27" i="8"/>
  <c r="W23" i="8"/>
  <c r="W19" i="8"/>
  <c r="AC19" i="8"/>
  <c r="Z31" i="8"/>
  <c r="Z29" i="8"/>
  <c r="Z27" i="8"/>
  <c r="Z25" i="8"/>
  <c r="Z23" i="8"/>
  <c r="Z21" i="8"/>
  <c r="Z19" i="8"/>
  <c r="Z17" i="8"/>
  <c r="AC21" i="8"/>
  <c r="AC17" i="8"/>
  <c r="Y29" i="8"/>
  <c r="Y25" i="8"/>
  <c r="Y21" i="8"/>
  <c r="Y17" i="8"/>
  <c r="Q4" i="8"/>
  <c r="V4" i="8" s="1"/>
  <c r="AA4" i="8" s="1"/>
  <c r="C1599" i="75"/>
  <c r="D1059" i="75"/>
  <c r="F1059" i="75"/>
  <c r="C1593" i="75"/>
  <c r="D1053" i="75"/>
  <c r="F1053" i="75"/>
  <c r="C3393" i="75"/>
  <c r="D2853" i="75"/>
  <c r="F2853" i="75"/>
  <c r="C3672" i="75"/>
  <c r="D3132" i="75"/>
  <c r="F3132" i="75"/>
  <c r="C4958" i="75"/>
  <c r="D4418" i="75"/>
  <c r="F4418" i="75"/>
  <c r="C4954" i="75"/>
  <c r="D4414" i="75"/>
  <c r="F4414" i="75"/>
  <c r="C5472" i="75"/>
  <c r="D4932" i="75"/>
  <c r="F4932" i="75"/>
  <c r="C1595" i="75"/>
  <c r="D1055" i="75"/>
  <c r="F1055" i="75"/>
  <c r="C5163" i="75"/>
  <c r="D4623" i="75"/>
  <c r="F4623" i="75"/>
  <c r="C5162" i="75"/>
  <c r="D4622" i="75"/>
  <c r="F4622" i="75"/>
  <c r="C3636" i="75"/>
  <c r="D3096" i="75"/>
  <c r="F3096" i="75"/>
  <c r="C4653" i="75"/>
  <c r="D4113" i="75"/>
  <c r="F4113" i="75"/>
  <c r="C1330" i="75"/>
  <c r="D790" i="75"/>
  <c r="F790" i="75"/>
  <c r="C3942" i="75"/>
  <c r="D3402" i="75"/>
  <c r="F3402" i="75"/>
  <c r="C4150" i="75"/>
  <c r="D3610" i="75"/>
  <c r="F3610" i="75"/>
  <c r="C2380" i="75"/>
  <c r="D1840" i="75"/>
  <c r="F1840" i="75"/>
  <c r="C3637" i="75"/>
  <c r="D3097" i="75"/>
  <c r="F3097" i="75"/>
  <c r="C2922" i="75"/>
  <c r="D2382" i="75"/>
  <c r="F2382" i="75"/>
  <c r="C2889" i="75"/>
  <c r="D2349" i="75"/>
  <c r="F2349" i="75"/>
  <c r="C3910" i="75"/>
  <c r="D3370" i="75"/>
  <c r="F3370" i="75"/>
  <c r="C4143" i="75"/>
  <c r="D3603" i="75"/>
  <c r="F3603" i="75"/>
  <c r="C5437" i="75"/>
  <c r="D4897" i="75"/>
  <c r="F4897" i="75"/>
  <c r="C5439" i="75"/>
  <c r="D4899" i="75"/>
  <c r="F4899" i="75"/>
  <c r="C2105" i="75"/>
  <c r="D1565" i="75"/>
  <c r="F1565" i="75"/>
  <c r="C5411" i="75"/>
  <c r="D4871" i="75"/>
  <c r="F4871" i="75"/>
  <c r="C4444" i="75"/>
  <c r="D3904" i="75"/>
  <c r="F3904" i="75"/>
  <c r="C2918" i="75"/>
  <c r="D2378" i="75"/>
  <c r="F2378" i="75"/>
  <c r="C3903" i="75"/>
  <c r="D3363" i="75"/>
  <c r="F3363" i="75"/>
  <c r="C3162" i="75"/>
  <c r="D2622" i="75"/>
  <c r="F2622" i="75"/>
  <c r="C4902" i="75"/>
  <c r="D4362" i="75"/>
  <c r="F4362" i="75"/>
  <c r="C2106" i="75"/>
  <c r="D1566" i="75"/>
  <c r="F1566" i="75"/>
  <c r="C3126" i="75"/>
  <c r="D2586" i="75"/>
  <c r="F2586" i="75"/>
  <c r="C3154" i="75"/>
  <c r="D2614" i="75"/>
  <c r="F2614" i="75"/>
  <c r="C3123" i="75"/>
  <c r="D2583" i="75"/>
  <c r="F2583" i="75"/>
  <c r="C1327" i="75"/>
  <c r="D787" i="75"/>
  <c r="F787" i="75"/>
  <c r="C1601" i="75"/>
  <c r="D1061" i="75"/>
  <c r="F1061" i="75"/>
  <c r="C5164" i="75"/>
  <c r="D4624" i="75"/>
  <c r="F4624" i="75"/>
  <c r="C4442" i="75"/>
  <c r="D3902" i="75"/>
  <c r="F3902" i="75"/>
  <c r="C4892" i="75"/>
  <c r="D4352" i="75"/>
  <c r="F4352" i="75"/>
  <c r="C2110" i="75"/>
  <c r="D1570" i="75"/>
  <c r="F1570" i="75"/>
  <c r="C3934" i="75"/>
  <c r="D3394" i="75"/>
  <c r="F3394" i="75"/>
  <c r="C1331" i="75"/>
  <c r="D791" i="75"/>
  <c r="F791" i="75"/>
  <c r="C5462" i="75"/>
  <c r="D4922" i="75"/>
  <c r="F4922" i="75"/>
  <c r="C4655" i="75"/>
  <c r="D4115" i="75"/>
  <c r="F4115" i="75"/>
  <c r="C4417" i="75"/>
  <c r="D3877" i="75"/>
  <c r="F3877" i="75"/>
  <c r="C2107" i="75"/>
  <c r="D1567" i="75"/>
  <c r="F1567" i="75"/>
  <c r="C3152" i="75"/>
  <c r="D2612" i="75"/>
  <c r="F2612" i="75"/>
  <c r="C2885" i="75"/>
  <c r="D2345" i="75"/>
  <c r="F2345" i="75"/>
  <c r="C1323" i="75"/>
  <c r="D783" i="75"/>
  <c r="F783" i="75"/>
  <c r="C2648" i="75"/>
  <c r="D2108" i="75"/>
  <c r="F2108" i="75"/>
  <c r="C5172" i="75"/>
  <c r="D4632" i="75"/>
  <c r="F4632" i="75"/>
  <c r="C1325" i="75"/>
  <c r="D785" i="75"/>
  <c r="F785" i="75"/>
  <c r="C5407" i="75"/>
  <c r="D4867" i="75"/>
  <c r="F4867" i="75"/>
  <c r="C1596" i="75"/>
  <c r="D1056" i="75"/>
  <c r="F1056" i="75"/>
  <c r="C3938" i="75"/>
  <c r="D3398" i="75"/>
  <c r="F3398" i="75"/>
  <c r="C3906" i="75"/>
  <c r="D3366" i="75"/>
  <c r="F3366" i="75"/>
  <c r="C4420" i="75"/>
  <c r="D3880" i="75"/>
  <c r="F3880" i="75"/>
  <c r="C5678" i="75"/>
  <c r="D5138" i="75"/>
  <c r="F5138" i="75"/>
  <c r="C3397" i="75"/>
  <c r="D2857" i="75"/>
  <c r="F2857" i="75"/>
  <c r="C2377" i="75"/>
  <c r="D1837" i="75"/>
  <c r="F1837" i="75"/>
  <c r="C5405" i="75"/>
  <c r="D4865" i="75"/>
  <c r="F4865" i="75"/>
  <c r="C5403" i="75"/>
  <c r="D4863" i="75"/>
  <c r="F4863" i="75"/>
  <c r="C5404" i="75"/>
  <c r="D4864" i="75"/>
  <c r="F4864" i="75"/>
  <c r="C3158" i="75"/>
  <c r="D2618" i="75"/>
  <c r="F2618" i="75"/>
  <c r="C4149" i="75"/>
  <c r="D3609" i="75"/>
  <c r="F3609" i="75"/>
  <c r="C4925" i="75"/>
  <c r="D4385" i="75"/>
  <c r="F4385" i="75"/>
  <c r="C3911" i="75"/>
  <c r="D3371" i="75"/>
  <c r="F3371" i="75"/>
  <c r="C3905" i="75"/>
  <c r="D3365" i="75"/>
  <c r="F3365" i="75"/>
  <c r="C2652" i="75"/>
  <c r="D2112" i="75"/>
  <c r="F2112" i="75"/>
  <c r="C2887" i="75"/>
  <c r="D2347" i="75"/>
  <c r="F2347" i="75"/>
  <c r="C4926" i="75"/>
  <c r="D4386" i="75"/>
  <c r="F4386" i="75"/>
  <c r="C3633" i="75"/>
  <c r="D3093" i="75"/>
  <c r="F3093" i="75"/>
  <c r="C2138" i="75"/>
  <c r="D1598" i="75"/>
  <c r="F1598" i="75"/>
  <c r="C5677" i="75"/>
  <c r="D5137" i="75"/>
  <c r="F5137" i="75"/>
  <c r="C4178" i="75"/>
  <c r="D3638" i="75"/>
  <c r="F3638" i="75"/>
  <c r="C2134" i="75"/>
  <c r="D1594" i="75"/>
  <c r="F1594" i="75"/>
  <c r="C4182" i="75"/>
  <c r="D3642" i="75"/>
  <c r="F3642" i="75"/>
  <c r="C4931" i="75"/>
  <c r="D4391" i="75"/>
  <c r="F4391" i="75"/>
  <c r="C5679" i="75"/>
  <c r="D5139" i="75"/>
  <c r="F5139" i="75"/>
  <c r="C4692" i="75"/>
  <c r="D4152" i="75"/>
  <c r="F4152" i="75"/>
  <c r="C4145" i="75"/>
  <c r="D3605" i="75"/>
  <c r="F3605" i="75"/>
  <c r="C4172" i="75"/>
  <c r="D3632" i="75"/>
  <c r="F3632" i="75"/>
  <c r="C2381" i="75"/>
  <c r="D1841" i="75"/>
  <c r="F1841" i="75"/>
  <c r="C2886" i="75"/>
  <c r="D2346" i="75"/>
  <c r="F2346" i="75"/>
  <c r="C4419" i="75"/>
  <c r="D3879" i="75"/>
  <c r="F3879" i="75"/>
  <c r="C4929" i="75"/>
  <c r="D4389" i="75"/>
  <c r="F4389" i="75"/>
  <c r="C4660" i="75"/>
  <c r="D4120" i="75"/>
  <c r="F4120" i="75"/>
  <c r="C4682" i="75"/>
  <c r="D4142" i="75"/>
  <c r="F4142" i="75"/>
  <c r="C3428" i="75"/>
  <c r="D2888" i="75"/>
  <c r="F2888" i="75"/>
  <c r="C3668" i="75"/>
  <c r="D3128" i="75"/>
  <c r="F3128" i="75"/>
  <c r="C5672" i="75"/>
  <c r="D5132" i="75"/>
  <c r="F5132" i="75"/>
  <c r="C5410" i="75"/>
  <c r="D4870" i="75"/>
  <c r="F4870" i="75"/>
  <c r="C4684" i="75"/>
  <c r="D4144" i="75"/>
  <c r="F4144" i="75"/>
  <c r="C3396" i="75"/>
  <c r="D2856" i="75"/>
  <c r="F2856" i="75"/>
  <c r="C4415" i="75"/>
  <c r="D3875" i="75"/>
  <c r="F3875" i="75"/>
  <c r="C3641" i="75"/>
  <c r="D3101" i="75"/>
  <c r="F3101" i="75"/>
  <c r="C5673" i="75"/>
  <c r="D5133" i="75"/>
  <c r="F5133" i="75"/>
  <c r="C3664" i="75"/>
  <c r="D3124" i="75"/>
  <c r="F3124" i="75"/>
  <c r="C5674" i="75"/>
  <c r="D5134" i="75"/>
  <c r="F5134" i="75"/>
  <c r="C4174" i="75"/>
  <c r="D3634" i="75"/>
  <c r="F3634" i="75"/>
  <c r="C5171" i="75"/>
  <c r="D4631" i="75"/>
  <c r="F4631" i="75"/>
  <c r="C4416" i="75"/>
  <c r="D3876" i="75"/>
  <c r="F3876" i="75"/>
  <c r="C3422" i="75"/>
  <c r="D2882" i="75"/>
  <c r="F2882" i="75"/>
  <c r="C2109" i="75"/>
  <c r="D1569" i="75"/>
  <c r="F1569" i="75"/>
  <c r="C5412" i="75"/>
  <c r="D4872" i="75"/>
  <c r="F4872" i="75"/>
  <c r="C2912" i="75"/>
  <c r="D2372" i="75"/>
  <c r="F2372" i="75"/>
  <c r="C5433" i="75"/>
  <c r="D4893" i="75"/>
  <c r="F4893" i="75"/>
  <c r="C1597" i="75"/>
  <c r="D1057" i="75"/>
  <c r="F1057" i="75"/>
  <c r="C5435" i="75"/>
  <c r="D4895" i="75"/>
  <c r="F4895" i="75"/>
  <c r="C2914" i="75"/>
  <c r="D2374" i="75"/>
  <c r="F2374" i="75"/>
  <c r="C3127" i="75"/>
  <c r="D2587" i="75"/>
  <c r="F2587" i="75"/>
  <c r="C5464" i="75"/>
  <c r="D4924" i="75"/>
  <c r="F4924" i="75"/>
  <c r="C4659" i="75"/>
  <c r="D4119" i="75"/>
  <c r="F4119" i="75"/>
  <c r="C2617" i="75"/>
  <c r="D2077" i="75"/>
  <c r="F2077" i="75"/>
  <c r="C5680" i="75"/>
  <c r="D5140" i="75"/>
  <c r="F5140" i="75"/>
  <c r="C4962" i="75"/>
  <c r="D4422" i="75"/>
  <c r="F4422" i="75"/>
  <c r="C4413" i="75"/>
  <c r="D3873" i="75"/>
  <c r="F3873" i="75"/>
  <c r="C4661" i="75"/>
  <c r="D4121" i="75"/>
  <c r="F4121" i="75"/>
  <c r="C3424" i="75"/>
  <c r="D2884" i="75"/>
  <c r="F2884" i="75"/>
  <c r="C2142" i="75"/>
  <c r="D1602" i="75"/>
  <c r="F1602" i="75"/>
  <c r="C5406" i="75"/>
  <c r="D4866" i="75"/>
  <c r="F4866" i="75"/>
  <c r="C5168" i="75"/>
  <c r="D4628" i="75"/>
  <c r="F4628" i="75"/>
  <c r="C1864" i="75"/>
  <c r="D1324" i="75"/>
  <c r="F1324" i="75"/>
  <c r="C2132" i="75"/>
  <c r="D1592" i="75"/>
  <c r="F1592" i="75"/>
  <c r="C5167" i="75"/>
  <c r="D4627" i="75"/>
  <c r="F4627" i="75"/>
  <c r="C5170" i="75"/>
  <c r="D4630" i="75"/>
  <c r="F4630" i="75"/>
  <c r="C2619" i="75"/>
  <c r="D2079" i="75"/>
  <c r="F2079" i="75"/>
  <c r="C2375" i="75"/>
  <c r="D1835" i="75"/>
  <c r="F1835" i="75"/>
  <c r="C3401" i="75"/>
  <c r="D2861" i="75"/>
  <c r="F2861" i="75"/>
  <c r="C2615" i="75"/>
  <c r="D2075" i="75"/>
  <c r="F2075" i="75"/>
  <c r="C2379" i="75"/>
  <c r="D1839" i="75"/>
  <c r="F1839" i="75"/>
  <c r="C3662" i="75"/>
  <c r="D3122" i="75"/>
  <c r="F3122" i="75"/>
  <c r="C2642" i="75"/>
  <c r="D2102" i="75"/>
  <c r="F2102" i="75"/>
  <c r="C1600" i="75"/>
  <c r="D1060" i="75"/>
  <c r="F1060" i="75"/>
  <c r="C3395" i="75"/>
  <c r="D2855" i="75"/>
  <c r="F2855" i="75"/>
  <c r="C4452" i="75"/>
  <c r="D3912" i="75"/>
  <c r="F3912" i="75"/>
  <c r="C4927" i="75"/>
  <c r="D4387" i="75"/>
  <c r="F4387" i="75"/>
  <c r="C3399" i="75"/>
  <c r="D2859" i="75"/>
  <c r="F2859" i="75"/>
  <c r="C3125" i="75"/>
  <c r="D2585" i="75"/>
  <c r="F2585" i="75"/>
  <c r="C4688" i="75"/>
  <c r="D4148" i="75"/>
  <c r="F4148" i="75"/>
  <c r="C5165" i="75"/>
  <c r="D4625" i="75"/>
  <c r="F4625" i="75"/>
  <c r="C2373" i="75"/>
  <c r="D1833" i="75"/>
  <c r="F1833" i="75"/>
  <c r="C2111" i="75"/>
  <c r="D1571" i="75"/>
  <c r="F1571" i="75"/>
  <c r="C3639" i="75"/>
  <c r="D3099" i="75"/>
  <c r="F3099" i="75"/>
  <c r="C3130" i="75"/>
  <c r="D2590" i="75"/>
  <c r="F2590" i="75"/>
  <c r="C2890" i="75"/>
  <c r="D2350" i="75"/>
  <c r="F2350" i="75"/>
  <c r="C3131" i="75"/>
  <c r="D2591" i="75"/>
  <c r="F2591" i="75"/>
  <c r="C3907" i="75"/>
  <c r="D3367" i="75"/>
  <c r="F3367" i="75"/>
  <c r="C5169" i="75"/>
  <c r="D4629" i="75"/>
  <c r="F4629" i="75"/>
  <c r="C2613" i="75"/>
  <c r="D2073" i="75"/>
  <c r="F2073" i="75"/>
  <c r="C2616" i="75"/>
  <c r="D2076" i="75"/>
  <c r="F2076" i="75"/>
  <c r="C4151" i="75"/>
  <c r="D3611" i="75"/>
  <c r="F3611" i="75"/>
  <c r="C5682" i="75"/>
  <c r="D5142" i="75"/>
  <c r="F5142" i="75"/>
  <c r="C2620" i="75"/>
  <c r="D2080" i="75"/>
  <c r="F2080" i="75"/>
  <c r="C4448" i="75"/>
  <c r="D3908" i="75"/>
  <c r="F3908" i="75"/>
  <c r="C4657" i="75"/>
  <c r="D4117" i="75"/>
  <c r="F4117" i="75"/>
  <c r="C1329" i="75"/>
  <c r="D789" i="75"/>
  <c r="F789" i="75"/>
  <c r="C2891" i="75"/>
  <c r="D2351" i="75"/>
  <c r="F2351" i="75"/>
  <c r="C4147" i="75"/>
  <c r="D3607" i="75"/>
  <c r="F3607" i="75"/>
  <c r="C4930" i="75"/>
  <c r="D4390" i="75"/>
  <c r="F4390" i="75"/>
  <c r="C5166" i="75"/>
  <c r="D4626" i="75"/>
  <c r="F4626" i="75"/>
  <c r="C5440" i="75"/>
  <c r="D4900" i="75"/>
  <c r="F4900" i="75"/>
  <c r="C4898" i="75"/>
  <c r="D4358" i="75"/>
  <c r="F4358" i="75"/>
  <c r="C5436" i="75"/>
  <c r="D4896" i="75"/>
  <c r="F4896" i="75"/>
  <c r="C5194" i="75"/>
  <c r="D4654" i="75"/>
  <c r="F4654" i="75"/>
  <c r="C4923" i="75"/>
  <c r="D4383" i="75"/>
  <c r="F4383" i="75"/>
  <c r="C3400" i="75"/>
  <c r="D2860" i="75"/>
  <c r="F2860" i="75"/>
  <c r="C3635" i="75"/>
  <c r="D3095" i="75"/>
  <c r="F3095" i="75"/>
  <c r="C3909" i="75"/>
  <c r="D3369" i="75"/>
  <c r="F3369" i="75"/>
  <c r="C1862" i="75"/>
  <c r="D1322" i="75"/>
  <c r="F1322" i="75"/>
  <c r="C5408" i="75"/>
  <c r="D4868" i="75"/>
  <c r="F4868" i="75"/>
  <c r="C2103" i="75"/>
  <c r="D1563" i="75"/>
  <c r="F1563" i="75"/>
  <c r="C5675" i="75"/>
  <c r="D5135" i="75"/>
  <c r="F5135" i="75"/>
  <c r="C1872" i="75"/>
  <c r="D1332" i="75"/>
  <c r="F1332" i="75"/>
  <c r="C5681" i="75"/>
  <c r="D5141" i="75"/>
  <c r="F5141" i="75"/>
  <c r="C4952" i="75"/>
  <c r="D4412" i="75"/>
  <c r="F4412" i="75"/>
  <c r="C2621" i="75"/>
  <c r="D2081" i="75"/>
  <c r="F2081" i="75"/>
  <c r="C5402" i="75"/>
  <c r="D4862" i="75"/>
  <c r="F4862" i="75"/>
  <c r="C4894" i="75"/>
  <c r="D4354" i="75"/>
  <c r="F4354" i="75"/>
  <c r="C5202" i="75"/>
  <c r="D4662" i="75"/>
  <c r="F4662" i="75"/>
  <c r="C5198" i="75"/>
  <c r="D4658" i="75"/>
  <c r="F4658" i="75"/>
  <c r="C5468" i="75"/>
  <c r="D4928" i="75"/>
  <c r="F4928" i="75"/>
  <c r="C5676" i="75"/>
  <c r="D5136" i="75"/>
  <c r="F5136" i="75"/>
  <c r="C4656" i="75"/>
  <c r="D4116" i="75"/>
  <c r="F4116" i="75"/>
  <c r="C1326" i="75"/>
  <c r="D786" i="75"/>
  <c r="F786" i="75"/>
  <c r="C2883" i="75"/>
  <c r="D2343" i="75"/>
  <c r="F2343" i="75"/>
  <c r="C3432" i="75"/>
  <c r="D2892" i="75"/>
  <c r="F2892" i="75"/>
  <c r="C3640" i="75"/>
  <c r="D3100" i="75"/>
  <c r="F3100" i="75"/>
  <c r="C5192" i="75"/>
  <c r="D4652" i="75"/>
  <c r="F4652" i="75"/>
  <c r="C4146" i="75"/>
  <c r="D3606" i="75"/>
  <c r="F3606" i="75"/>
  <c r="C3932" i="75"/>
  <c r="D3392" i="75"/>
  <c r="F3392" i="75"/>
  <c r="C1868" i="75"/>
  <c r="D1328" i="75"/>
  <c r="F1328" i="75"/>
  <c r="C2376" i="75"/>
  <c r="D1836" i="75"/>
  <c r="F1836" i="75"/>
  <c r="C4421" i="75"/>
  <c r="D3881" i="75"/>
  <c r="F3881" i="75"/>
  <c r="C5409" i="75"/>
  <c r="D4869" i="75"/>
  <c r="F4869" i="75"/>
  <c r="C3129" i="75"/>
  <c r="D2589" i="75"/>
  <c r="F2589" i="75"/>
  <c r="C5441" i="75"/>
  <c r="D4901" i="75"/>
  <c r="F4901" i="75"/>
  <c r="C2644" i="75"/>
  <c r="D2104" i="75"/>
  <c r="F2104" i="75"/>
  <c r="R9" i="8"/>
  <c r="W9" i="8" s="1"/>
  <c r="U8" i="8"/>
  <c r="X12" i="8"/>
  <c r="X16" i="8"/>
  <c r="N14" i="7"/>
  <c r="J102" i="68" s="1"/>
  <c r="G3342" i="75" s="1"/>
  <c r="R5" i="8"/>
  <c r="W5" i="8" s="1"/>
  <c r="T13" i="8"/>
  <c r="W16" i="8"/>
  <c r="W14" i="8"/>
  <c r="W12" i="8"/>
  <c r="U13" i="8"/>
  <c r="Q16" i="8"/>
  <c r="Q13" i="8"/>
  <c r="N17" i="7"/>
  <c r="J105" i="68" s="1"/>
  <c r="G3345" i="75" s="1"/>
  <c r="W11" i="8"/>
  <c r="T16" i="8"/>
  <c r="T12" i="8"/>
  <c r="X15" i="8"/>
  <c r="Y11" i="8"/>
  <c r="N15" i="7"/>
  <c r="J103" i="68" s="1"/>
  <c r="G3343" i="75" s="1"/>
  <c r="N16" i="7"/>
  <c r="J104" i="68" s="1"/>
  <c r="G3344" i="75" s="1"/>
  <c r="T14" i="8"/>
  <c r="X14" i="8"/>
  <c r="U15" i="8"/>
  <c r="T15" i="8"/>
  <c r="S11" i="8"/>
  <c r="W15" i="8"/>
  <c r="W13" i="8"/>
  <c r="U11" i="8"/>
  <c r="X13" i="8"/>
  <c r="U12" i="8"/>
  <c r="U14" i="8"/>
  <c r="Q14" i="8"/>
  <c r="U16" i="8"/>
  <c r="Q15" i="8"/>
  <c r="T8" i="8"/>
  <c r="U6" i="8"/>
  <c r="Y7" i="8"/>
  <c r="S7" i="8"/>
  <c r="S9" i="8"/>
  <c r="R4" i="8"/>
  <c r="W7" i="8"/>
  <c r="Y9" i="8"/>
  <c r="S5" i="8"/>
  <c r="R6" i="8"/>
  <c r="R8" i="8"/>
  <c r="U5" i="8"/>
  <c r="U7" i="8"/>
  <c r="U10" i="8"/>
  <c r="X6" i="8"/>
  <c r="Z8" i="8"/>
  <c r="X4" i="8"/>
  <c r="T10" i="8"/>
  <c r="U9" i="8"/>
  <c r="X10" i="8"/>
  <c r="Z4" i="8"/>
  <c r="X8" i="8"/>
  <c r="R10" i="8"/>
  <c r="T4" i="8"/>
  <c r="T6" i="8"/>
  <c r="Y5" i="8"/>
  <c r="T8" i="7"/>
  <c r="J126" i="68" s="1"/>
  <c r="G3366" i="75" s="1"/>
  <c r="V7" i="8"/>
  <c r="AA7" i="8" s="1"/>
  <c r="Q5" i="8"/>
  <c r="AF4" i="8"/>
  <c r="AF5" i="7"/>
  <c r="J183" i="68" s="1"/>
  <c r="G3423" i="75" s="1"/>
  <c r="N11" i="7"/>
  <c r="J99" i="68" s="1"/>
  <c r="G3339" i="75" s="1"/>
  <c r="V11" i="8"/>
  <c r="T5" i="7"/>
  <c r="J123" i="68" s="1"/>
  <c r="G3363" i="75" s="1"/>
  <c r="T12" i="7"/>
  <c r="J130" i="68" s="1"/>
  <c r="G3370" i="75" s="1"/>
  <c r="Z5" i="7"/>
  <c r="J153" i="68" s="1"/>
  <c r="G3393" i="75" s="1"/>
  <c r="N7" i="7"/>
  <c r="J95" i="68" s="1"/>
  <c r="G3335" i="75" s="1"/>
  <c r="Q10" i="8"/>
  <c r="Q6" i="8"/>
  <c r="V12" i="8"/>
  <c r="N10" i="7"/>
  <c r="J98" i="68" s="1"/>
  <c r="G3338" i="75" s="1"/>
  <c r="N9" i="7"/>
  <c r="J97" i="68" s="1"/>
  <c r="G3337" i="75" s="1"/>
  <c r="Q8" i="8"/>
  <c r="Q9" i="8"/>
  <c r="T13" i="7"/>
  <c r="J131" i="68" s="1"/>
  <c r="G3371" i="75" s="1"/>
  <c r="Q3" i="8"/>
  <c r="N4" i="7"/>
  <c r="J92" i="68" s="1"/>
  <c r="G3332" i="75" s="1"/>
  <c r="G18" i="67"/>
  <c r="G26" i="67" s="1"/>
  <c r="G34" i="67" s="1"/>
  <c r="U3" i="8"/>
  <c r="Z3" i="8" s="1"/>
  <c r="AE3" i="8" s="1"/>
  <c r="Y3" i="8"/>
  <c r="S3" i="8"/>
  <c r="R3" i="8"/>
  <c r="J6228" i="75" l="1"/>
  <c r="A6768" i="75"/>
  <c r="I6228" i="75"/>
  <c r="F6228" i="75"/>
  <c r="A3433" i="75"/>
  <c r="F2893" i="75"/>
  <c r="C4457" i="75"/>
  <c r="D3917" i="75"/>
  <c r="C2940" i="75"/>
  <c r="D2400" i="75"/>
  <c r="A2690" i="75"/>
  <c r="F2150" i="75"/>
  <c r="A5717" i="75"/>
  <c r="F5177" i="75"/>
  <c r="A4965" i="75"/>
  <c r="F4425" i="75"/>
  <c r="C1874" i="75"/>
  <c r="D1334" i="75"/>
  <c r="C1878" i="75"/>
  <c r="D1338" i="75"/>
  <c r="C4709" i="75"/>
  <c r="D4169" i="75"/>
  <c r="A4730" i="75"/>
  <c r="F4190" i="75"/>
  <c r="A2424" i="75"/>
  <c r="F1884" i="75"/>
  <c r="C6260" i="75"/>
  <c r="D5720" i="75"/>
  <c r="C4738" i="75"/>
  <c r="D4198" i="75"/>
  <c r="C2658" i="75"/>
  <c r="D2118" i="75"/>
  <c r="A2667" i="75"/>
  <c r="F2127" i="75"/>
  <c r="J6224" i="75"/>
  <c r="A6764" i="75"/>
  <c r="I6224" i="75"/>
  <c r="F6224" i="75"/>
  <c r="C4707" i="75"/>
  <c r="D4167" i="75"/>
  <c r="C4967" i="75"/>
  <c r="D4427" i="75"/>
  <c r="J6240" i="75"/>
  <c r="I6240" i="75"/>
  <c r="A6780" i="75"/>
  <c r="F6240" i="75"/>
  <c r="A3181" i="75"/>
  <c r="F2641" i="75"/>
  <c r="A2694" i="75"/>
  <c r="F2154" i="75"/>
  <c r="C4693" i="75"/>
  <c r="D4153" i="75"/>
  <c r="C3948" i="75"/>
  <c r="D3408" i="75"/>
  <c r="C1883" i="75"/>
  <c r="D1343" i="75"/>
  <c r="C1875" i="75"/>
  <c r="D1335" i="75"/>
  <c r="C5221" i="75"/>
  <c r="D4681" i="75"/>
  <c r="A4187" i="75"/>
  <c r="F3647" i="75"/>
  <c r="A4201" i="75"/>
  <c r="F3661" i="75"/>
  <c r="A3198" i="75"/>
  <c r="F2658" i="75"/>
  <c r="C4471" i="75"/>
  <c r="D3931" i="75"/>
  <c r="C2929" i="75"/>
  <c r="D2389" i="75"/>
  <c r="A3986" i="75"/>
  <c r="C3179" i="75"/>
  <c r="D2639" i="75"/>
  <c r="A2684" i="75"/>
  <c r="J6232" i="75"/>
  <c r="I6232" i="75"/>
  <c r="A6772" i="75"/>
  <c r="F6232" i="75"/>
  <c r="J6241" i="75"/>
  <c r="I6241" i="75"/>
  <c r="A6781" i="75"/>
  <c r="F6241" i="75"/>
  <c r="A5727" i="75"/>
  <c r="F5187" i="75"/>
  <c r="A4971" i="75"/>
  <c r="F4431" i="75"/>
  <c r="A4710" i="75"/>
  <c r="F4170" i="75"/>
  <c r="C2159" i="75"/>
  <c r="D1619" i="75"/>
  <c r="A2160" i="75"/>
  <c r="F1620" i="75"/>
  <c r="C6779" i="75"/>
  <c r="D6239" i="75"/>
  <c r="C3960" i="75"/>
  <c r="D3420" i="75"/>
  <c r="C6780" i="75"/>
  <c r="D6240" i="75"/>
  <c r="A5485" i="75"/>
  <c r="F4945" i="75"/>
  <c r="C2928" i="75"/>
  <c r="D2388" i="75"/>
  <c r="C2923" i="75"/>
  <c r="D2383" i="75"/>
  <c r="C5998" i="75"/>
  <c r="D5458" i="75"/>
  <c r="A6268" i="75"/>
  <c r="F5728" i="75"/>
  <c r="C3181" i="75"/>
  <c r="D2641" i="75"/>
  <c r="A5475" i="75"/>
  <c r="F4935" i="75"/>
  <c r="C2939" i="75"/>
  <c r="D2399" i="75"/>
  <c r="A2927" i="75"/>
  <c r="F2387" i="75"/>
  <c r="C3451" i="75"/>
  <c r="D2911" i="75"/>
  <c r="A2157" i="75"/>
  <c r="F1617" i="75"/>
  <c r="A2669" i="75"/>
  <c r="F2129" i="75"/>
  <c r="C5236" i="75"/>
  <c r="D4696" i="75"/>
  <c r="C3446" i="75"/>
  <c r="F3446" i="75" s="1"/>
  <c r="D2906" i="75"/>
  <c r="C6763" i="75"/>
  <c r="D6223" i="75"/>
  <c r="C6778" i="75"/>
  <c r="D6238" i="75"/>
  <c r="A3710" i="75"/>
  <c r="F3170" i="75"/>
  <c r="A5215" i="75"/>
  <c r="F4675" i="75"/>
  <c r="C4705" i="75"/>
  <c r="D4165" i="75"/>
  <c r="C3169" i="75"/>
  <c r="D2629" i="75"/>
  <c r="C3204" i="75"/>
  <c r="D2664" i="75"/>
  <c r="A4467" i="75"/>
  <c r="F3927" i="75"/>
  <c r="A5748" i="75"/>
  <c r="C4711" i="75"/>
  <c r="D4171" i="75"/>
  <c r="C2661" i="75"/>
  <c r="D2121" i="75"/>
  <c r="A3202" i="75"/>
  <c r="C2932" i="75"/>
  <c r="D2392" i="75"/>
  <c r="A2696" i="75"/>
  <c r="A3691" i="75"/>
  <c r="F3151" i="75"/>
  <c r="A4994" i="75"/>
  <c r="A5506" i="75"/>
  <c r="F4966" i="75"/>
  <c r="A2145" i="75"/>
  <c r="F1605" i="75"/>
  <c r="A2147" i="75"/>
  <c r="F1607" i="75"/>
  <c r="C5714" i="75"/>
  <c r="D5174" i="75"/>
  <c r="A3953" i="75"/>
  <c r="F3413" i="75"/>
  <c r="C5992" i="75"/>
  <c r="D5452" i="75"/>
  <c r="C4963" i="75"/>
  <c r="D4423" i="75"/>
  <c r="A3949" i="75"/>
  <c r="F3409" i="75"/>
  <c r="A5220" i="75"/>
  <c r="F4680" i="75"/>
  <c r="A5006" i="75"/>
  <c r="A5744" i="75"/>
  <c r="A3196" i="75"/>
  <c r="F2656" i="75"/>
  <c r="A3982" i="75"/>
  <c r="A5244" i="75"/>
  <c r="F4704" i="75"/>
  <c r="C3447" i="75"/>
  <c r="D2907" i="75"/>
  <c r="C3683" i="75"/>
  <c r="D3143" i="75"/>
  <c r="A3976" i="75"/>
  <c r="F3436" i="75"/>
  <c r="A5731" i="75"/>
  <c r="F5191" i="75"/>
  <c r="C4459" i="75"/>
  <c r="D3919" i="75"/>
  <c r="A2414" i="75"/>
  <c r="F1874" i="75"/>
  <c r="A5221" i="75"/>
  <c r="F4681" i="75"/>
  <c r="A4711" i="75"/>
  <c r="F4171" i="75"/>
  <c r="A3470" i="75"/>
  <c r="F2930" i="75"/>
  <c r="J6212" i="75"/>
  <c r="I6212" i="75"/>
  <c r="A6752" i="75"/>
  <c r="C4494" i="75"/>
  <c r="D3954" i="75"/>
  <c r="C2151" i="75"/>
  <c r="D1611" i="75"/>
  <c r="A2671" i="75"/>
  <c r="F2131" i="75"/>
  <c r="A2657" i="75"/>
  <c r="F2117" i="75"/>
  <c r="C3682" i="75"/>
  <c r="D3142" i="75"/>
  <c r="A4197" i="75"/>
  <c r="F3657" i="75"/>
  <c r="A4498" i="75"/>
  <c r="F3958" i="75"/>
  <c r="A5483" i="75"/>
  <c r="F4943" i="75"/>
  <c r="C4461" i="75"/>
  <c r="D3921" i="75"/>
  <c r="C4454" i="75"/>
  <c r="D3914" i="75"/>
  <c r="C3434" i="75"/>
  <c r="D2894" i="75"/>
  <c r="A3163" i="75"/>
  <c r="F2623" i="75"/>
  <c r="C4695" i="75"/>
  <c r="D4155" i="75"/>
  <c r="C5726" i="75"/>
  <c r="D5186" i="75"/>
  <c r="C4698" i="75"/>
  <c r="D4158" i="75"/>
  <c r="C2659" i="75"/>
  <c r="D2119" i="75"/>
  <c r="C3196" i="75"/>
  <c r="D2656" i="75"/>
  <c r="J6215" i="75"/>
  <c r="A6755" i="75"/>
  <c r="I6215" i="75"/>
  <c r="C5219" i="75"/>
  <c r="D4679" i="75"/>
  <c r="A4734" i="75"/>
  <c r="F4194" i="75"/>
  <c r="C6765" i="75"/>
  <c r="D6225" i="75"/>
  <c r="C2936" i="75"/>
  <c r="D2396" i="75"/>
  <c r="A2925" i="75"/>
  <c r="F2385" i="75"/>
  <c r="A3704" i="75"/>
  <c r="A5477" i="75"/>
  <c r="F4937" i="75"/>
  <c r="A1873" i="75"/>
  <c r="F1333" i="75"/>
  <c r="A5516" i="75"/>
  <c r="A3955" i="75"/>
  <c r="F3415" i="75"/>
  <c r="A4977" i="75"/>
  <c r="F4437" i="75"/>
  <c r="C4184" i="75"/>
  <c r="D3644" i="75"/>
  <c r="A4457" i="75"/>
  <c r="F3917" i="75"/>
  <c r="C4977" i="75"/>
  <c r="D4437" i="75"/>
  <c r="C3710" i="75"/>
  <c r="D3170" i="75"/>
  <c r="A4220" i="75"/>
  <c r="F3680" i="75"/>
  <c r="A4496" i="75"/>
  <c r="A5721" i="75"/>
  <c r="F5181" i="75"/>
  <c r="A1889" i="75"/>
  <c r="F1349" i="75"/>
  <c r="C1890" i="75"/>
  <c r="D1350" i="75"/>
  <c r="C6777" i="75"/>
  <c r="D6237" i="75"/>
  <c r="C5203" i="75"/>
  <c r="D4663" i="75"/>
  <c r="C3176" i="75"/>
  <c r="D2636" i="75"/>
  <c r="A2692" i="75"/>
  <c r="A4738" i="75"/>
  <c r="F4198" i="75"/>
  <c r="A3690" i="75"/>
  <c r="F3150" i="75"/>
  <c r="A4726" i="75"/>
  <c r="F4186" i="75"/>
  <c r="C1873" i="75"/>
  <c r="D1333" i="75"/>
  <c r="C5215" i="75"/>
  <c r="D4675" i="75"/>
  <c r="A4222" i="75"/>
  <c r="F3682" i="75"/>
  <c r="A5489" i="75"/>
  <c r="F4949" i="75"/>
  <c r="C3200" i="75"/>
  <c r="D2660" i="75"/>
  <c r="C4981" i="75"/>
  <c r="D4441" i="75"/>
  <c r="A2698" i="75"/>
  <c r="F2158" i="75"/>
  <c r="C2925" i="75"/>
  <c r="D2385" i="75"/>
  <c r="C3944" i="75"/>
  <c r="D3404" i="75"/>
  <c r="C3681" i="75"/>
  <c r="D3141" i="75"/>
  <c r="C6769" i="75"/>
  <c r="D6229" i="75"/>
  <c r="A3449" i="75"/>
  <c r="F2909" i="75"/>
  <c r="C2144" i="75"/>
  <c r="F2144" i="75" s="1"/>
  <c r="D1604" i="75"/>
  <c r="C2148" i="75"/>
  <c r="D1608" i="75"/>
  <c r="C5746" i="75"/>
  <c r="D5206" i="75"/>
  <c r="C3980" i="75"/>
  <c r="D3440" i="75"/>
  <c r="A4484" i="75"/>
  <c r="F3944" i="75"/>
  <c r="A4199" i="75"/>
  <c r="F3659" i="75"/>
  <c r="A5723" i="75"/>
  <c r="F5183" i="75"/>
  <c r="A2935" i="75"/>
  <c r="F2395" i="75"/>
  <c r="C5483" i="75"/>
  <c r="D4943" i="75"/>
  <c r="C5240" i="75"/>
  <c r="D4700" i="75"/>
  <c r="C5721" i="75"/>
  <c r="D5181" i="75"/>
  <c r="C4730" i="75"/>
  <c r="D4190" i="75"/>
  <c r="C3439" i="75"/>
  <c r="D2899" i="75"/>
  <c r="A3206" i="75"/>
  <c r="A4963" i="75"/>
  <c r="F4423" i="75"/>
  <c r="A2686" i="75"/>
  <c r="F2146" i="75"/>
  <c r="A3980" i="75"/>
  <c r="F3440" i="75"/>
  <c r="C2156" i="75"/>
  <c r="F2156" i="75" s="1"/>
  <c r="D1616" i="75"/>
  <c r="C2161" i="75"/>
  <c r="D1621" i="75"/>
  <c r="A2663" i="75"/>
  <c r="F2123" i="75"/>
  <c r="A3689" i="75"/>
  <c r="F3149" i="75"/>
  <c r="C3976" i="75"/>
  <c r="D3436" i="75"/>
  <c r="C5490" i="75"/>
  <c r="D4950" i="75"/>
  <c r="A5510" i="75"/>
  <c r="F4970" i="75"/>
  <c r="C3478" i="75"/>
  <c r="D2938" i="75"/>
  <c r="A5514" i="75"/>
  <c r="F4974" i="75"/>
  <c r="C5754" i="75"/>
  <c r="D5214" i="75"/>
  <c r="C3164" i="75"/>
  <c r="F3164" i="75" s="1"/>
  <c r="D2624" i="75"/>
  <c r="C2428" i="75"/>
  <c r="D1888" i="75"/>
  <c r="C4490" i="75"/>
  <c r="D3950" i="75"/>
  <c r="C4694" i="75"/>
  <c r="D4154" i="75"/>
  <c r="C2662" i="75"/>
  <c r="F2662" i="75" s="1"/>
  <c r="D2122" i="75"/>
  <c r="A2661" i="75"/>
  <c r="F2121" i="75"/>
  <c r="A3204" i="75"/>
  <c r="F2664" i="75"/>
  <c r="F1338" i="75"/>
  <c r="C3437" i="75"/>
  <c r="D2897" i="75"/>
  <c r="C3956" i="75"/>
  <c r="D3416" i="75"/>
  <c r="A5246" i="75"/>
  <c r="A3451" i="75"/>
  <c r="F2911" i="75"/>
  <c r="C3706" i="75"/>
  <c r="D3166" i="75"/>
  <c r="A3960" i="75"/>
  <c r="F3420" i="75"/>
  <c r="A5000" i="75"/>
  <c r="F4460" i="75"/>
  <c r="A5725" i="75"/>
  <c r="F5185" i="75"/>
  <c r="J6216" i="75"/>
  <c r="A6756" i="75"/>
  <c r="I6216" i="75"/>
  <c r="C2153" i="75"/>
  <c r="D1613" i="75"/>
  <c r="C2145" i="75"/>
  <c r="D1605" i="75"/>
  <c r="A2665" i="75"/>
  <c r="F2125" i="75"/>
  <c r="A3708" i="75"/>
  <c r="A3943" i="75"/>
  <c r="F3403" i="75"/>
  <c r="C5514" i="75"/>
  <c r="D4974" i="75"/>
  <c r="A4699" i="75"/>
  <c r="F4159" i="75"/>
  <c r="A5746" i="75"/>
  <c r="F5206" i="75"/>
  <c r="C5518" i="75"/>
  <c r="D4978" i="75"/>
  <c r="A4695" i="75"/>
  <c r="F4155" i="75"/>
  <c r="A3171" i="75"/>
  <c r="F2631" i="75"/>
  <c r="J6213" i="75"/>
  <c r="A6753" i="75"/>
  <c r="I6213" i="75"/>
  <c r="C5478" i="75"/>
  <c r="D4938" i="75"/>
  <c r="F4938" i="75"/>
  <c r="A5242" i="75"/>
  <c r="C3445" i="75"/>
  <c r="D2905" i="75"/>
  <c r="C4199" i="75"/>
  <c r="D3659" i="75"/>
  <c r="A3476" i="75"/>
  <c r="F2936" i="75"/>
  <c r="A4455" i="75"/>
  <c r="F3915" i="75"/>
  <c r="C6256" i="75"/>
  <c r="D5716" i="75"/>
  <c r="A3165" i="75"/>
  <c r="F2625" i="75"/>
  <c r="A2941" i="75"/>
  <c r="F2401" i="75"/>
  <c r="A4453" i="75"/>
  <c r="F3913" i="75"/>
  <c r="C5220" i="75"/>
  <c r="D4680" i="75"/>
  <c r="C1885" i="75"/>
  <c r="D1345" i="75"/>
  <c r="A5211" i="75"/>
  <c r="F4671" i="75"/>
  <c r="C6773" i="75"/>
  <c r="D6233" i="75"/>
  <c r="C5244" i="75"/>
  <c r="D4704" i="75"/>
  <c r="C3949" i="75"/>
  <c r="D3409" i="75"/>
  <c r="C5731" i="75"/>
  <c r="D5191" i="75"/>
  <c r="C3441" i="75"/>
  <c r="D2901" i="75"/>
  <c r="A3718" i="75"/>
  <c r="F3178" i="75"/>
  <c r="C3943" i="75"/>
  <c r="D3403" i="75"/>
  <c r="A4490" i="75"/>
  <c r="F3950" i="75"/>
  <c r="C5208" i="75"/>
  <c r="F5208" i="75" s="1"/>
  <c r="D4668" i="75"/>
  <c r="C1882" i="75"/>
  <c r="D1342" i="75"/>
  <c r="A1883" i="75"/>
  <c r="F1343" i="75"/>
  <c r="A4728" i="75"/>
  <c r="J6225" i="75"/>
  <c r="A6765" i="75"/>
  <c r="I6225" i="75"/>
  <c r="F6225" i="75"/>
  <c r="C5205" i="75"/>
  <c r="D4665" i="75"/>
  <c r="C4498" i="75"/>
  <c r="D3958" i="75"/>
  <c r="C3168" i="75"/>
  <c r="F3168" i="75" s="1"/>
  <c r="D2628" i="75"/>
  <c r="A3167" i="75"/>
  <c r="F2627" i="75"/>
  <c r="A5219" i="75"/>
  <c r="F4679" i="75"/>
  <c r="C4191" i="75"/>
  <c r="D3651" i="75"/>
  <c r="C4973" i="75"/>
  <c r="D4433" i="75"/>
  <c r="A3957" i="75"/>
  <c r="F3417" i="75"/>
  <c r="C6264" i="75"/>
  <c r="D5724" i="75"/>
  <c r="A4471" i="75"/>
  <c r="F3931" i="75"/>
  <c r="C2420" i="75"/>
  <c r="D1880" i="75"/>
  <c r="C5717" i="75"/>
  <c r="D5177" i="75"/>
  <c r="A4486" i="75"/>
  <c r="F3946" i="75"/>
  <c r="C5482" i="75"/>
  <c r="D4942" i="75"/>
  <c r="F4942" i="75"/>
  <c r="A4469" i="75"/>
  <c r="F3929" i="75"/>
  <c r="A4693" i="75"/>
  <c r="F4153" i="75"/>
  <c r="F1342" i="75"/>
  <c r="J6226" i="75"/>
  <c r="A6766" i="75"/>
  <c r="I6226" i="75"/>
  <c r="F6226" i="75"/>
  <c r="J6217" i="75"/>
  <c r="I6217" i="75"/>
  <c r="A6757" i="75"/>
  <c r="C3953" i="75"/>
  <c r="D3413" i="75"/>
  <c r="C6781" i="75"/>
  <c r="D6241" i="75"/>
  <c r="C3435" i="75"/>
  <c r="D2895" i="75"/>
  <c r="A3679" i="75"/>
  <c r="F3139" i="75"/>
  <c r="C4224" i="75"/>
  <c r="D3684" i="75"/>
  <c r="C4969" i="75"/>
  <c r="D4429" i="75"/>
  <c r="C6028" i="75"/>
  <c r="D5488" i="75"/>
  <c r="J6231" i="75"/>
  <c r="I6231" i="75"/>
  <c r="A6771" i="75"/>
  <c r="F6231" i="75"/>
  <c r="A4214" i="75"/>
  <c r="A5750" i="75"/>
  <c r="F5210" i="75"/>
  <c r="A2923" i="75"/>
  <c r="F2383" i="75"/>
  <c r="C4971" i="75"/>
  <c r="D4431" i="75"/>
  <c r="C6772" i="75"/>
  <c r="D6232" i="75"/>
  <c r="C1889" i="75"/>
  <c r="D1349" i="75"/>
  <c r="A1890" i="75"/>
  <c r="F1350" i="75"/>
  <c r="A4703" i="75"/>
  <c r="F4163" i="75"/>
  <c r="A3675" i="75"/>
  <c r="F3135" i="75"/>
  <c r="C3678" i="75"/>
  <c r="D3138" i="75"/>
  <c r="A4224" i="75"/>
  <c r="F3684" i="75"/>
  <c r="A4465" i="75"/>
  <c r="F3925" i="75"/>
  <c r="J6220" i="75"/>
  <c r="I6220" i="75"/>
  <c r="A6760" i="75"/>
  <c r="J6223" i="75"/>
  <c r="A6763" i="75"/>
  <c r="I6223" i="75"/>
  <c r="F6223" i="75"/>
  <c r="J6214" i="75"/>
  <c r="I6214" i="75"/>
  <c r="A6754" i="75"/>
  <c r="C5486" i="75"/>
  <c r="D4946" i="75"/>
  <c r="F4946" i="75"/>
  <c r="C4463" i="75"/>
  <c r="D3923" i="75"/>
  <c r="C5984" i="75"/>
  <c r="D5444" i="75"/>
  <c r="A3478" i="75"/>
  <c r="F2938" i="75"/>
  <c r="C3167" i="75"/>
  <c r="D2627" i="75"/>
  <c r="C4188" i="75"/>
  <c r="F4188" i="75" s="1"/>
  <c r="D3648" i="75"/>
  <c r="C4216" i="75"/>
  <c r="D3676" i="75"/>
  <c r="A5234" i="75"/>
  <c r="F4694" i="75"/>
  <c r="A3443" i="75"/>
  <c r="F2903" i="75"/>
  <c r="C5213" i="75"/>
  <c r="D4673" i="75"/>
  <c r="C4193" i="75"/>
  <c r="D3653" i="75"/>
  <c r="C5995" i="75"/>
  <c r="D5455" i="75"/>
  <c r="A6260" i="75"/>
  <c r="F5720" i="75"/>
  <c r="C4706" i="75"/>
  <c r="F4706" i="75" s="1"/>
  <c r="D4166" i="75"/>
  <c r="J6221" i="75"/>
  <c r="A6761" i="75"/>
  <c r="I6221" i="75"/>
  <c r="C3171" i="75"/>
  <c r="D2631" i="75"/>
  <c r="C2690" i="75"/>
  <c r="D2150" i="75"/>
  <c r="A4697" i="75"/>
  <c r="F4157" i="75"/>
  <c r="C3945" i="75"/>
  <c r="D3405" i="75"/>
  <c r="C5477" i="75"/>
  <c r="D4937" i="75"/>
  <c r="A2149" i="75"/>
  <c r="F1609" i="75"/>
  <c r="C2157" i="75"/>
  <c r="D1617" i="75"/>
  <c r="C6020" i="75"/>
  <c r="D5480" i="75"/>
  <c r="C5487" i="75"/>
  <c r="D4947" i="75"/>
  <c r="C4964" i="75"/>
  <c r="D4424" i="75"/>
  <c r="C4996" i="75"/>
  <c r="D4456" i="75"/>
  <c r="C3470" i="75"/>
  <c r="D2930" i="75"/>
  <c r="A5209" i="75"/>
  <c r="F4669" i="75"/>
  <c r="A5008" i="75"/>
  <c r="F4468" i="75"/>
  <c r="C4697" i="75"/>
  <c r="D4157" i="75"/>
  <c r="C3442" i="75"/>
  <c r="D2902" i="75"/>
  <c r="A3177" i="75"/>
  <c r="F2637" i="75"/>
  <c r="C5993" i="75"/>
  <c r="D5453" i="75"/>
  <c r="A4183" i="75"/>
  <c r="F3643" i="75"/>
  <c r="C6771" i="75"/>
  <c r="D6231" i="75"/>
  <c r="A3450" i="75"/>
  <c r="F2910" i="75"/>
  <c r="C5988" i="75"/>
  <c r="D5448" i="75"/>
  <c r="C5989" i="75"/>
  <c r="D5449" i="75"/>
  <c r="A2418" i="75"/>
  <c r="F1878" i="75"/>
  <c r="A4459" i="75"/>
  <c r="F3919" i="75"/>
  <c r="C6774" i="75"/>
  <c r="D6234" i="75"/>
  <c r="F5488" i="75"/>
  <c r="F3138" i="75"/>
  <c r="A5512" i="75"/>
  <c r="A6258" i="75"/>
  <c r="A2931" i="75"/>
  <c r="F2391" i="75"/>
  <c r="C5204" i="75"/>
  <c r="D4664" i="75"/>
  <c r="A4980" i="75"/>
  <c r="F4440" i="75"/>
  <c r="A1891" i="75"/>
  <c r="F1351" i="75"/>
  <c r="C1877" i="75"/>
  <c r="D1337" i="75"/>
  <c r="C2424" i="75"/>
  <c r="D1884" i="75"/>
  <c r="A3687" i="75"/>
  <c r="F3147" i="75"/>
  <c r="A6256" i="75"/>
  <c r="F5716" i="75"/>
  <c r="C5489" i="75"/>
  <c r="D4949" i="75"/>
  <c r="A5713" i="75"/>
  <c r="F5173" i="75"/>
  <c r="C2665" i="75"/>
  <c r="D2125" i="75"/>
  <c r="A3169" i="75"/>
  <c r="F2629" i="75"/>
  <c r="A5213" i="75"/>
  <c r="F4673" i="75"/>
  <c r="C4466" i="75"/>
  <c r="F4466" i="75" s="1"/>
  <c r="D3926" i="75"/>
  <c r="A5518" i="75"/>
  <c r="F4978" i="75"/>
  <c r="C2698" i="75"/>
  <c r="D2158" i="75"/>
  <c r="C3961" i="75"/>
  <c r="D3421" i="75"/>
  <c r="A3714" i="75"/>
  <c r="F3174" i="75"/>
  <c r="C5715" i="75"/>
  <c r="D5175" i="75"/>
  <c r="A1881" i="75"/>
  <c r="F1341" i="75"/>
  <c r="C5000" i="75"/>
  <c r="D4460" i="75"/>
  <c r="A3959" i="75"/>
  <c r="F3419" i="75"/>
  <c r="A4461" i="75"/>
  <c r="F3921" i="75"/>
  <c r="J6236" i="75"/>
  <c r="A6776" i="75"/>
  <c r="I6236" i="75"/>
  <c r="F6236" i="75"/>
  <c r="C4467" i="75"/>
  <c r="D3927" i="75"/>
  <c r="A4193" i="75"/>
  <c r="F3653" i="75"/>
  <c r="C4968" i="75"/>
  <c r="D4428" i="75"/>
  <c r="C2937" i="75"/>
  <c r="D2397" i="75"/>
  <c r="C5474" i="75"/>
  <c r="D4934" i="75"/>
  <c r="F4934" i="75"/>
  <c r="C2933" i="75"/>
  <c r="D2393" i="75"/>
  <c r="C6770" i="75"/>
  <c r="D6230" i="75"/>
  <c r="A3677" i="75"/>
  <c r="F3137" i="75"/>
  <c r="C5718" i="75"/>
  <c r="D5178" i="75"/>
  <c r="C3438" i="75"/>
  <c r="D2898" i="75"/>
  <c r="A2155" i="75"/>
  <c r="F1615" i="75"/>
  <c r="C2149" i="75"/>
  <c r="D1609" i="75"/>
  <c r="A5217" i="75"/>
  <c r="F4677" i="75"/>
  <c r="C4196" i="75"/>
  <c r="D3656" i="75"/>
  <c r="A4492" i="75"/>
  <c r="F4428" i="75"/>
  <c r="J6219" i="75"/>
  <c r="A6759" i="75"/>
  <c r="I6219" i="75"/>
  <c r="A3945" i="75"/>
  <c r="F3405" i="75"/>
  <c r="C5212" i="75"/>
  <c r="D4672" i="75"/>
  <c r="C2924" i="75"/>
  <c r="D2384" i="75"/>
  <c r="C3959" i="75"/>
  <c r="D3419" i="75"/>
  <c r="A4724" i="75"/>
  <c r="F4184" i="75"/>
  <c r="C6016" i="75"/>
  <c r="D5476" i="75"/>
  <c r="A6254" i="75"/>
  <c r="F5714" i="75"/>
  <c r="C5996" i="75"/>
  <c r="D5456" i="75"/>
  <c r="A2933" i="75"/>
  <c r="F2393" i="75"/>
  <c r="A4732" i="75"/>
  <c r="C2155" i="75"/>
  <c r="D1615" i="75"/>
  <c r="A2659" i="75"/>
  <c r="F2119" i="75"/>
  <c r="C2657" i="75"/>
  <c r="D2117" i="75"/>
  <c r="C3691" i="75"/>
  <c r="D3151" i="75"/>
  <c r="C3951" i="75"/>
  <c r="D3411" i="75"/>
  <c r="A5481" i="75"/>
  <c r="F4941" i="75"/>
  <c r="A4488" i="75"/>
  <c r="F3948" i="75"/>
  <c r="C4702" i="75"/>
  <c r="D4162" i="75"/>
  <c r="C4734" i="75"/>
  <c r="D4194" i="75"/>
  <c r="J6238" i="75"/>
  <c r="I6238" i="75"/>
  <c r="A6778" i="75"/>
  <c r="F6238" i="75"/>
  <c r="J6227" i="75"/>
  <c r="I6227" i="75"/>
  <c r="A6767" i="75"/>
  <c r="F6227" i="75"/>
  <c r="A3466" i="75"/>
  <c r="F2926" i="75"/>
  <c r="A3175" i="75"/>
  <c r="F2635" i="75"/>
  <c r="A2422" i="75"/>
  <c r="F1882" i="75"/>
  <c r="A4969" i="75"/>
  <c r="F4429" i="75"/>
  <c r="C5729" i="75"/>
  <c r="D5189" i="75"/>
  <c r="A2670" i="75"/>
  <c r="F2130" i="75"/>
  <c r="C2653" i="75"/>
  <c r="D2113" i="75"/>
  <c r="C3165" i="75"/>
  <c r="D2625" i="75"/>
  <c r="A2688" i="75"/>
  <c r="F2148" i="75"/>
  <c r="C4699" i="75"/>
  <c r="D4159" i="75"/>
  <c r="C3714" i="75"/>
  <c r="D3174" i="75"/>
  <c r="A4709" i="75"/>
  <c r="F4169" i="75"/>
  <c r="C2152" i="75"/>
  <c r="D1612" i="75"/>
  <c r="A2153" i="75"/>
  <c r="F1613" i="75"/>
  <c r="C2671" i="75"/>
  <c r="D2131" i="75"/>
  <c r="A4967" i="75"/>
  <c r="F4427" i="75"/>
  <c r="A4189" i="75"/>
  <c r="F3649" i="75"/>
  <c r="A4200" i="75"/>
  <c r="F3660" i="75"/>
  <c r="A3683" i="75"/>
  <c r="F3143" i="75"/>
  <c r="C4201" i="75"/>
  <c r="D3661" i="75"/>
  <c r="C5713" i="75"/>
  <c r="D5173" i="75"/>
  <c r="A4736" i="75"/>
  <c r="F4196" i="75"/>
  <c r="C3443" i="75"/>
  <c r="D2903" i="75"/>
  <c r="C3177" i="75"/>
  <c r="D2637" i="75"/>
  <c r="C4200" i="75"/>
  <c r="D3660" i="75"/>
  <c r="A6264" i="75"/>
  <c r="F5724" i="75"/>
  <c r="A5240" i="75"/>
  <c r="F4700" i="75"/>
  <c r="C3686" i="75"/>
  <c r="D3146" i="75"/>
  <c r="C4228" i="75"/>
  <c r="D3688" i="75"/>
  <c r="C4189" i="75"/>
  <c r="D3649" i="75"/>
  <c r="A4998" i="75"/>
  <c r="C5506" i="75"/>
  <c r="D4966" i="75"/>
  <c r="C5987" i="75"/>
  <c r="D5447" i="75"/>
  <c r="C2663" i="75"/>
  <c r="D2123" i="75"/>
  <c r="J6234" i="75"/>
  <c r="I6234" i="75"/>
  <c r="A6774" i="75"/>
  <c r="F6234" i="75"/>
  <c r="J6229" i="75"/>
  <c r="A6769" i="75"/>
  <c r="I6229" i="75"/>
  <c r="F6229" i="75"/>
  <c r="C3449" i="75"/>
  <c r="D2909" i="75"/>
  <c r="C2143" i="75"/>
  <c r="D1603" i="75"/>
  <c r="C2654" i="75"/>
  <c r="D2114" i="75"/>
  <c r="C5727" i="75"/>
  <c r="D5187" i="75"/>
  <c r="C3984" i="75"/>
  <c r="D3444" i="75"/>
  <c r="C4972" i="75"/>
  <c r="D4432" i="75"/>
  <c r="C4710" i="75"/>
  <c r="D4170" i="75"/>
  <c r="C3679" i="75"/>
  <c r="D3139" i="75"/>
  <c r="A5238" i="75"/>
  <c r="F4698" i="75"/>
  <c r="C4470" i="75"/>
  <c r="D3930" i="75"/>
  <c r="A3179" i="75"/>
  <c r="F2639" i="75"/>
  <c r="C2416" i="75"/>
  <c r="D1876" i="75"/>
  <c r="C4486" i="75"/>
  <c r="D3946" i="75"/>
  <c r="C5994" i="75"/>
  <c r="D5454" i="75"/>
  <c r="C2667" i="75"/>
  <c r="D2127" i="75"/>
  <c r="A2653" i="75"/>
  <c r="F2113" i="75"/>
  <c r="J6222" i="75"/>
  <c r="I6222" i="75"/>
  <c r="A6762" i="75"/>
  <c r="A4973" i="75"/>
  <c r="F4433" i="75"/>
  <c r="C5008" i="75"/>
  <c r="D4468" i="75"/>
  <c r="C5985" i="75"/>
  <c r="D5445" i="75"/>
  <c r="C3208" i="75"/>
  <c r="D2668" i="75"/>
  <c r="A2929" i="75"/>
  <c r="F2389" i="75"/>
  <c r="C5725" i="75"/>
  <c r="D5185" i="75"/>
  <c r="A3437" i="75"/>
  <c r="F2897" i="75"/>
  <c r="C1886" i="75"/>
  <c r="D1346" i="75"/>
  <c r="C1891" i="75"/>
  <c r="D1351" i="75"/>
  <c r="C5473" i="75"/>
  <c r="D4933" i="75"/>
  <c r="A4191" i="75"/>
  <c r="F3651" i="75"/>
  <c r="A4216" i="75"/>
  <c r="F3676" i="75"/>
  <c r="C5479" i="75"/>
  <c r="D4939" i="75"/>
  <c r="C5722" i="75"/>
  <c r="D5182" i="75"/>
  <c r="A3706" i="75"/>
  <c r="F3166" i="75"/>
  <c r="C3952" i="75"/>
  <c r="D3412" i="75"/>
  <c r="C5997" i="75"/>
  <c r="D5457" i="75"/>
  <c r="C4453" i="75"/>
  <c r="D3913" i="75"/>
  <c r="A1879" i="75"/>
  <c r="F1339" i="75"/>
  <c r="C1887" i="75"/>
  <c r="D1347" i="75"/>
  <c r="J6235" i="75"/>
  <c r="A6775" i="75"/>
  <c r="I6235" i="75"/>
  <c r="F6235" i="75"/>
  <c r="A3951" i="75"/>
  <c r="F3411" i="75"/>
  <c r="A4701" i="75"/>
  <c r="F4161" i="75"/>
  <c r="A5236" i="75"/>
  <c r="F4696" i="75"/>
  <c r="C3180" i="75"/>
  <c r="D2640" i="75"/>
  <c r="C2931" i="75"/>
  <c r="D2391" i="75"/>
  <c r="C3687" i="75"/>
  <c r="D3147" i="75"/>
  <c r="A5248" i="75"/>
  <c r="F4708" i="75"/>
  <c r="C1881" i="75"/>
  <c r="D1341" i="75"/>
  <c r="A5203" i="75"/>
  <c r="F4663" i="75"/>
  <c r="A4979" i="75"/>
  <c r="F4439" i="75"/>
  <c r="C5248" i="75"/>
  <c r="D4708" i="75"/>
  <c r="C5750" i="75"/>
  <c r="D5210" i="75"/>
  <c r="C6001" i="75"/>
  <c r="D5461" i="75"/>
  <c r="A3194" i="75"/>
  <c r="F2654" i="75"/>
  <c r="A2937" i="75"/>
  <c r="F2397" i="75"/>
  <c r="J6218" i="75"/>
  <c r="A6758" i="75"/>
  <c r="I6218" i="75"/>
  <c r="A3180" i="75"/>
  <c r="F2640" i="75"/>
  <c r="C2941" i="75"/>
  <c r="D2401" i="75"/>
  <c r="C4703" i="75"/>
  <c r="D4163" i="75"/>
  <c r="C3474" i="75"/>
  <c r="D2934" i="75"/>
  <c r="C6000" i="75"/>
  <c r="D5460" i="75"/>
  <c r="A2161" i="75"/>
  <c r="F1621" i="75"/>
  <c r="C2147" i="75"/>
  <c r="D1607" i="75"/>
  <c r="A5002" i="75"/>
  <c r="C5986" i="75"/>
  <c r="D5446" i="75"/>
  <c r="C4979" i="75"/>
  <c r="D4439" i="75"/>
  <c r="C4183" i="75"/>
  <c r="D3643" i="75"/>
  <c r="F4672" i="75"/>
  <c r="F2384" i="75"/>
  <c r="F1346" i="75"/>
  <c r="C3433" i="75"/>
  <c r="D2893" i="75"/>
  <c r="C6766" i="75"/>
  <c r="D6226" i="75"/>
  <c r="A2939" i="75"/>
  <c r="F2399" i="75"/>
  <c r="C2694" i="75"/>
  <c r="D2154" i="75"/>
  <c r="C4726" i="75"/>
  <c r="D4186" i="75"/>
  <c r="C5475" i="75"/>
  <c r="D4935" i="75"/>
  <c r="A2420" i="75"/>
  <c r="F1880" i="75"/>
  <c r="C3673" i="75"/>
  <c r="D3133" i="75"/>
  <c r="C3172" i="75"/>
  <c r="D2632" i="75"/>
  <c r="C4220" i="75"/>
  <c r="D3680" i="75"/>
  <c r="A5004" i="75"/>
  <c r="F4464" i="75"/>
  <c r="C2927" i="75"/>
  <c r="D2387" i="75"/>
  <c r="A4470" i="75"/>
  <c r="F3930" i="75"/>
  <c r="A2143" i="75"/>
  <c r="F1603" i="75"/>
  <c r="A2655" i="75"/>
  <c r="F2115" i="75"/>
  <c r="C2666" i="75"/>
  <c r="F2666" i="75" s="1"/>
  <c r="D2126" i="75"/>
  <c r="C3690" i="75"/>
  <c r="D3150" i="75"/>
  <c r="A4195" i="75"/>
  <c r="F3655" i="75"/>
  <c r="A2416" i="75"/>
  <c r="F1876" i="75"/>
  <c r="C3677" i="75"/>
  <c r="D3137" i="75"/>
  <c r="A4494" i="75"/>
  <c r="F3954" i="75"/>
  <c r="C5485" i="75"/>
  <c r="D4945" i="75"/>
  <c r="A3441" i="75"/>
  <c r="F2901" i="75"/>
  <c r="C3163" i="75"/>
  <c r="D2623" i="75"/>
  <c r="C6776" i="75"/>
  <c r="D6236" i="75"/>
  <c r="C5990" i="75"/>
  <c r="D5450" i="75"/>
  <c r="C4469" i="75"/>
  <c r="D3929" i="75"/>
  <c r="C2670" i="75"/>
  <c r="D2130" i="75"/>
  <c r="C2655" i="75"/>
  <c r="D2115" i="75"/>
  <c r="J6230" i="75"/>
  <c r="A6770" i="75"/>
  <c r="I6230" i="75"/>
  <c r="F6230" i="75"/>
  <c r="F2392" i="75"/>
  <c r="F3146" i="75"/>
  <c r="F2632" i="75"/>
  <c r="F2898" i="75"/>
  <c r="F5186" i="75"/>
  <c r="C4185" i="75"/>
  <c r="D3645" i="75"/>
  <c r="C5999" i="75"/>
  <c r="D5459" i="75"/>
  <c r="C6767" i="75"/>
  <c r="D6227" i="75"/>
  <c r="C3466" i="75"/>
  <c r="D2926" i="75"/>
  <c r="C5004" i="75"/>
  <c r="D4464" i="75"/>
  <c r="A4218" i="75"/>
  <c r="F3678" i="75"/>
  <c r="C5730" i="75"/>
  <c r="D5190" i="75"/>
  <c r="A3468" i="75"/>
  <c r="F2928" i="75"/>
  <c r="A2151" i="75"/>
  <c r="F1611" i="75"/>
  <c r="C2669" i="75"/>
  <c r="D2129" i="75"/>
  <c r="A5479" i="75"/>
  <c r="F4939" i="75"/>
  <c r="A3439" i="75"/>
  <c r="F2899" i="75"/>
  <c r="C4976" i="75"/>
  <c r="F4976" i="75" s="1"/>
  <c r="D4436" i="75"/>
  <c r="A2428" i="75"/>
  <c r="F1888" i="75"/>
  <c r="A3716" i="75"/>
  <c r="F3176" i="75"/>
  <c r="C5983" i="75"/>
  <c r="D5443" i="75"/>
  <c r="C5719" i="75"/>
  <c r="D5179" i="75"/>
  <c r="C3173" i="75"/>
  <c r="D2633" i="75"/>
  <c r="A3200" i="75"/>
  <c r="F2660" i="75"/>
  <c r="C3685" i="75"/>
  <c r="D3145" i="75"/>
  <c r="C3957" i="75"/>
  <c r="D3417" i="75"/>
  <c r="C5758" i="75"/>
  <c r="D5218" i="75"/>
  <c r="A5719" i="75"/>
  <c r="F5179" i="75"/>
  <c r="C5207" i="75"/>
  <c r="D4667" i="75"/>
  <c r="C4965" i="75"/>
  <c r="D4425" i="75"/>
  <c r="C2686" i="75"/>
  <c r="D2146" i="75"/>
  <c r="A5490" i="75"/>
  <c r="F4950" i="75"/>
  <c r="A3685" i="75"/>
  <c r="F3145" i="75"/>
  <c r="A5715" i="75"/>
  <c r="F5175" i="75"/>
  <c r="A1887" i="75"/>
  <c r="F1347" i="75"/>
  <c r="C6764" i="75"/>
  <c r="D6224" i="75"/>
  <c r="A3974" i="75"/>
  <c r="F3434" i="75"/>
  <c r="A4463" i="75"/>
  <c r="F3923" i="75"/>
  <c r="C4192" i="75"/>
  <c r="F4192" i="75" s="1"/>
  <c r="D3652" i="75"/>
  <c r="C4197" i="75"/>
  <c r="D3657" i="75"/>
  <c r="C6024" i="75"/>
  <c r="D5484" i="75"/>
  <c r="C3450" i="75"/>
  <c r="D2910" i="75"/>
  <c r="A6262" i="75"/>
  <c r="F5722" i="75"/>
  <c r="C4195" i="75"/>
  <c r="D3655" i="75"/>
  <c r="A5730" i="75"/>
  <c r="F5190" i="75"/>
  <c r="A1875" i="75"/>
  <c r="F1335" i="75"/>
  <c r="A1877" i="75"/>
  <c r="F1337" i="75"/>
  <c r="A5758" i="75"/>
  <c r="F5218" i="75"/>
  <c r="C5481" i="75"/>
  <c r="D4941" i="75"/>
  <c r="A3173" i="75"/>
  <c r="F2633" i="75"/>
  <c r="C3955" i="75"/>
  <c r="D3415" i="75"/>
  <c r="C4458" i="75"/>
  <c r="D3918" i="75"/>
  <c r="A3445" i="75"/>
  <c r="F2905" i="75"/>
  <c r="C3689" i="75"/>
  <c r="D3149" i="75"/>
  <c r="A4228" i="75"/>
  <c r="F3688" i="75"/>
  <c r="C6768" i="75"/>
  <c r="D6228" i="75"/>
  <c r="A5508" i="75"/>
  <c r="F4968" i="75"/>
  <c r="C4462" i="75"/>
  <c r="D3922" i="75"/>
  <c r="A4996" i="75"/>
  <c r="F4456" i="75"/>
  <c r="A5754" i="75"/>
  <c r="F5214" i="75"/>
  <c r="C3718" i="75"/>
  <c r="D3178" i="75"/>
  <c r="F4668" i="75"/>
  <c r="F4664" i="75"/>
  <c r="F1334" i="75"/>
  <c r="A5205" i="75"/>
  <c r="F4665" i="75"/>
  <c r="C4187" i="75"/>
  <c r="D3647" i="75"/>
  <c r="C5491" i="75"/>
  <c r="D4951" i="75"/>
  <c r="A3984" i="75"/>
  <c r="F3444" i="75"/>
  <c r="C5209" i="75"/>
  <c r="D4669" i="75"/>
  <c r="C6268" i="75"/>
  <c r="D5728" i="75"/>
  <c r="A3447" i="75"/>
  <c r="F2907" i="75"/>
  <c r="C5217" i="75"/>
  <c r="D4677" i="75"/>
  <c r="C2935" i="75"/>
  <c r="D2395" i="75"/>
  <c r="A3988" i="75"/>
  <c r="F3448" i="75"/>
  <c r="C4455" i="75"/>
  <c r="D3915" i="75"/>
  <c r="C5211" i="75"/>
  <c r="D4671" i="75"/>
  <c r="A1885" i="75"/>
  <c r="F1345" i="75"/>
  <c r="C1879" i="75"/>
  <c r="D1339" i="75"/>
  <c r="A3673" i="75"/>
  <c r="F3133" i="75"/>
  <c r="C5723" i="75"/>
  <c r="D5183" i="75"/>
  <c r="A5487" i="75"/>
  <c r="F4947" i="75"/>
  <c r="A3435" i="75"/>
  <c r="F2895" i="75"/>
  <c r="A5504" i="75"/>
  <c r="F4964" i="75"/>
  <c r="F4436" i="75"/>
  <c r="F3416" i="75"/>
  <c r="F1612" i="75"/>
  <c r="F3142" i="75"/>
  <c r="J6237" i="75"/>
  <c r="A6777" i="75"/>
  <c r="I6237" i="75"/>
  <c r="F6237" i="75"/>
  <c r="J6239" i="75"/>
  <c r="A6779" i="75"/>
  <c r="I6239" i="75"/>
  <c r="F6239" i="75"/>
  <c r="J6233" i="75"/>
  <c r="A6773" i="75"/>
  <c r="I6233" i="75"/>
  <c r="F6233" i="75"/>
  <c r="A5752" i="75"/>
  <c r="F5212" i="75"/>
  <c r="C5991" i="75"/>
  <c r="D5451" i="75"/>
  <c r="C3175" i="75"/>
  <c r="D2635" i="75"/>
  <c r="C3988" i="75"/>
  <c r="D3448" i="75"/>
  <c r="A5473" i="75"/>
  <c r="F4933" i="75"/>
  <c r="A3464" i="75"/>
  <c r="F2924" i="75"/>
  <c r="C3674" i="75"/>
  <c r="D3134" i="75"/>
  <c r="A3961" i="75"/>
  <c r="F3421" i="75"/>
  <c r="A5491" i="75"/>
  <c r="F4951" i="75"/>
  <c r="A4981" i="75"/>
  <c r="F4441" i="75"/>
  <c r="A2426" i="75"/>
  <c r="A5207" i="75"/>
  <c r="F4667" i="75"/>
  <c r="C4701" i="75"/>
  <c r="D4161" i="75"/>
  <c r="A2940" i="75"/>
  <c r="F2400" i="75"/>
  <c r="A3947" i="75"/>
  <c r="F3407" i="75"/>
  <c r="C3675" i="75"/>
  <c r="D3135" i="75"/>
  <c r="C4980" i="75"/>
  <c r="D4440" i="75"/>
  <c r="A3472" i="75"/>
  <c r="F2932" i="75"/>
  <c r="A2159" i="75"/>
  <c r="F1619" i="75"/>
  <c r="C2160" i="75"/>
  <c r="D1620" i="75"/>
  <c r="A5756" i="75"/>
  <c r="A4226" i="75"/>
  <c r="F3686" i="75"/>
  <c r="A5729" i="75"/>
  <c r="F5189" i="75"/>
  <c r="A3712" i="75"/>
  <c r="F3172" i="75"/>
  <c r="C3947" i="75"/>
  <c r="D3407" i="75"/>
  <c r="C6775" i="75"/>
  <c r="D6235" i="75"/>
  <c r="A4975" i="75"/>
  <c r="F4435" i="75"/>
  <c r="A4707" i="75"/>
  <c r="F4167" i="75"/>
  <c r="A3208" i="75"/>
  <c r="F2668" i="75"/>
  <c r="A3978" i="75"/>
  <c r="F3438" i="75"/>
  <c r="C4975" i="75"/>
  <c r="D4435" i="75"/>
  <c r="A3474" i="75"/>
  <c r="F2934" i="75"/>
  <c r="A3681" i="75"/>
  <c r="F3141" i="75"/>
  <c r="A4185" i="75"/>
  <c r="F3645" i="75"/>
  <c r="C4465" i="75"/>
  <c r="D3925" i="75"/>
  <c r="C5216" i="75"/>
  <c r="D4676" i="75"/>
  <c r="A4705" i="75"/>
  <c r="F4165" i="75"/>
  <c r="C5510" i="75"/>
  <c r="D4970" i="75"/>
  <c r="A6266" i="75"/>
  <c r="F5726" i="75"/>
  <c r="B6526" i="75"/>
  <c r="F5986" i="75"/>
  <c r="B6625" i="75"/>
  <c r="B6505" i="75"/>
  <c r="F5965" i="75"/>
  <c r="B6554" i="75"/>
  <c r="B6595" i="75"/>
  <c r="B6631" i="75"/>
  <c r="B6615" i="75"/>
  <c r="B6648" i="75"/>
  <c r="B6563" i="75"/>
  <c r="B6617" i="75"/>
  <c r="B6503" i="75"/>
  <c r="F5963" i="75"/>
  <c r="B6495" i="75"/>
  <c r="F5955" i="75"/>
  <c r="B6530" i="75"/>
  <c r="F5990" i="75"/>
  <c r="B6532" i="75"/>
  <c r="F5992" i="75"/>
  <c r="B6557" i="75"/>
  <c r="B6571" i="75"/>
  <c r="B6586" i="75"/>
  <c r="B6618" i="75"/>
  <c r="B6651" i="75"/>
  <c r="B7287" i="75"/>
  <c r="B7276" i="75"/>
  <c r="B7259" i="75"/>
  <c r="B7285" i="75"/>
  <c r="B7224" i="75"/>
  <c r="B7278" i="75"/>
  <c r="B7225" i="75"/>
  <c r="B6506" i="75"/>
  <c r="F5966" i="75"/>
  <c r="B6498" i="75"/>
  <c r="F5958" i="75"/>
  <c r="B6560" i="75"/>
  <c r="F6020" i="75"/>
  <c r="B6654" i="75"/>
  <c r="B6528" i="75"/>
  <c r="F5988" i="75"/>
  <c r="B6570" i="75"/>
  <c r="B6592" i="75"/>
  <c r="B6624" i="75"/>
  <c r="B6657" i="75"/>
  <c r="B7275" i="75"/>
  <c r="B7222" i="75"/>
  <c r="B7247" i="75"/>
  <c r="B7273" i="75"/>
  <c r="B7256" i="75"/>
  <c r="B7214" i="75"/>
  <c r="B7253" i="75"/>
  <c r="B7220" i="75"/>
  <c r="B6567" i="75"/>
  <c r="B6613" i="75"/>
  <c r="B6510" i="75"/>
  <c r="F5970" i="75"/>
  <c r="B6565" i="75"/>
  <c r="B6591" i="75"/>
  <c r="B6627" i="75"/>
  <c r="B6660" i="75"/>
  <c r="B6644" i="75"/>
  <c r="B6601" i="75"/>
  <c r="B6658" i="75"/>
  <c r="B6501" i="75"/>
  <c r="F5961" i="75"/>
  <c r="B6493" i="75"/>
  <c r="F5953" i="75"/>
  <c r="B6525" i="75"/>
  <c r="F5985" i="75"/>
  <c r="B6527" i="75"/>
  <c r="F5987" i="75"/>
  <c r="B6553" i="75"/>
  <c r="B6598" i="75"/>
  <c r="B6630" i="75"/>
  <c r="B6614" i="75"/>
  <c r="B6647" i="75"/>
  <c r="B7250" i="75"/>
  <c r="B7284" i="75"/>
  <c r="B7223" i="75"/>
  <c r="B7244" i="75"/>
  <c r="B7213" i="75"/>
  <c r="B7286" i="75"/>
  <c r="B7218" i="75"/>
  <c r="B6504" i="75"/>
  <c r="F5964" i="75"/>
  <c r="B6496" i="75"/>
  <c r="F5956" i="75"/>
  <c r="B6556" i="75"/>
  <c r="F6016" i="75"/>
  <c r="B6539" i="75"/>
  <c r="F5999" i="75"/>
  <c r="B6523" i="75"/>
  <c r="F5983" i="75"/>
  <c r="B6566" i="75"/>
  <c r="B6588" i="75"/>
  <c r="B6620" i="75"/>
  <c r="B6653" i="75"/>
  <c r="B7283" i="75"/>
  <c r="B7216" i="75"/>
  <c r="B7255" i="75"/>
  <c r="B7281" i="75"/>
  <c r="B7231" i="75"/>
  <c r="B7274" i="75"/>
  <c r="B7261" i="75"/>
  <c r="B6511" i="75"/>
  <c r="F5971" i="75"/>
  <c r="B6597" i="75"/>
  <c r="B6650" i="75"/>
  <c r="B6562" i="75"/>
  <c r="B6569" i="75"/>
  <c r="B6587" i="75"/>
  <c r="B6623" i="75"/>
  <c r="B6656" i="75"/>
  <c r="B6537" i="75"/>
  <c r="F5997" i="75"/>
  <c r="B6589" i="75"/>
  <c r="B6646" i="75"/>
  <c r="B6499" i="75"/>
  <c r="F5959" i="75"/>
  <c r="B6538" i="75"/>
  <c r="F5998" i="75"/>
  <c r="B6541" i="75"/>
  <c r="F6001" i="75"/>
  <c r="B6524" i="75"/>
  <c r="F5984" i="75"/>
  <c r="B6564" i="75"/>
  <c r="F6024" i="75"/>
  <c r="B6594" i="75"/>
  <c r="B6626" i="75"/>
  <c r="B6659" i="75"/>
  <c r="B6643" i="75"/>
  <c r="B7258" i="75"/>
  <c r="B7243" i="75"/>
  <c r="B7290" i="75"/>
  <c r="B7252" i="75"/>
  <c r="B7221" i="75"/>
  <c r="B7249" i="75"/>
  <c r="B7219" i="75"/>
  <c r="B6502" i="75"/>
  <c r="F5962" i="75"/>
  <c r="B6494" i="75"/>
  <c r="F5954" i="75"/>
  <c r="B6593" i="75"/>
  <c r="B6536" i="75"/>
  <c r="F5996" i="75"/>
  <c r="B6559" i="75"/>
  <c r="B6600" i="75"/>
  <c r="B6584" i="75"/>
  <c r="B6616" i="75"/>
  <c r="B6649" i="75"/>
  <c r="B7246" i="75"/>
  <c r="B7280" i="75"/>
  <c r="B7230" i="75"/>
  <c r="B7289" i="75"/>
  <c r="B7228" i="75"/>
  <c r="B7282" i="75"/>
  <c r="B7229" i="75"/>
  <c r="B6534" i="75"/>
  <c r="F5994" i="75"/>
  <c r="B6585" i="75"/>
  <c r="B6509" i="75"/>
  <c r="F5969" i="75"/>
  <c r="B6558" i="75"/>
  <c r="B6599" i="75"/>
  <c r="B6583" i="75"/>
  <c r="B6619" i="75"/>
  <c r="B6652" i="75"/>
  <c r="B6529" i="75"/>
  <c r="F5989" i="75"/>
  <c r="B6629" i="75"/>
  <c r="B6507" i="75"/>
  <c r="F5967" i="75"/>
  <c r="B6497" i="75"/>
  <c r="F5957" i="75"/>
  <c r="B6533" i="75"/>
  <c r="F5993" i="75"/>
  <c r="B6535" i="75"/>
  <c r="F5995" i="75"/>
  <c r="B6561" i="75"/>
  <c r="B6568" i="75"/>
  <c r="F6028" i="75"/>
  <c r="B6590" i="75"/>
  <c r="B6622" i="75"/>
  <c r="B6655" i="75"/>
  <c r="B7279" i="75"/>
  <c r="B7226" i="75"/>
  <c r="B7251" i="75"/>
  <c r="B7277" i="75"/>
  <c r="B7260" i="75"/>
  <c r="B7291" i="75"/>
  <c r="B7257" i="75"/>
  <c r="B6508" i="75"/>
  <c r="F5968" i="75"/>
  <c r="B6500" i="75"/>
  <c r="F5960" i="75"/>
  <c r="B6540" i="75"/>
  <c r="F6000" i="75"/>
  <c r="B6621" i="75"/>
  <c r="B6531" i="75"/>
  <c r="F5991" i="75"/>
  <c r="B6555" i="75"/>
  <c r="B6596" i="75"/>
  <c r="B6628" i="75"/>
  <c r="B6661" i="75"/>
  <c r="B6645" i="75"/>
  <c r="B7254" i="75"/>
  <c r="B7288" i="75"/>
  <c r="B7227" i="75"/>
  <c r="B7248" i="75"/>
  <c r="B7217" i="75"/>
  <c r="B7245" i="75"/>
  <c r="B7215" i="75"/>
  <c r="AM22" i="8"/>
  <c r="AJ32" i="8"/>
  <c r="AO32" i="8" s="1"/>
  <c r="AE23" i="8"/>
  <c r="AB27" i="8"/>
  <c r="AH21" i="8"/>
  <c r="AM21" i="8" s="1"/>
  <c r="AA19" i="8"/>
  <c r="AA27" i="8"/>
  <c r="AB26" i="8"/>
  <c r="AD32" i="8"/>
  <c r="AI32" i="8" s="1"/>
  <c r="AN32" i="8" s="1"/>
  <c r="AD18" i="8"/>
  <c r="AD26" i="8"/>
  <c r="AA18" i="8"/>
  <c r="AA22" i="8"/>
  <c r="AA26" i="8"/>
  <c r="AA30" i="8"/>
  <c r="AH23" i="8"/>
  <c r="AB20" i="8"/>
  <c r="AB28" i="8"/>
  <c r="AD24" i="8"/>
  <c r="AI24" i="8" s="1"/>
  <c r="AN24" i="8" s="1"/>
  <c r="AA21" i="8"/>
  <c r="AF22" i="7" s="1"/>
  <c r="J200" i="68" s="1"/>
  <c r="G3440" i="75" s="1"/>
  <c r="AD19" i="8"/>
  <c r="AI19" i="8" s="1"/>
  <c r="AD27" i="8"/>
  <c r="AI27" i="8" s="1"/>
  <c r="AE18" i="8"/>
  <c r="AJ18" i="8" s="1"/>
  <c r="AE22" i="8"/>
  <c r="AJ22" i="8" s="1"/>
  <c r="AE26" i="8"/>
  <c r="AJ26" i="8" s="1"/>
  <c r="AE30" i="8"/>
  <c r="AJ30" i="8" s="1"/>
  <c r="AB17" i="8"/>
  <c r="AG17" i="8" s="1"/>
  <c r="AB25" i="8"/>
  <c r="AG25" i="8" s="1"/>
  <c r="AH26" i="8"/>
  <c r="AM26" i="8" s="1"/>
  <c r="AD21" i="8"/>
  <c r="AE27" i="8"/>
  <c r="AD17" i="8"/>
  <c r="AD25" i="8"/>
  <c r="AE17" i="8"/>
  <c r="AE21" i="8"/>
  <c r="AE25" i="8"/>
  <c r="AE29" i="8"/>
  <c r="AB23" i="8"/>
  <c r="AB31" i="8"/>
  <c r="AH29" i="8"/>
  <c r="AM29" i="8" s="1"/>
  <c r="AH20" i="8"/>
  <c r="AM20" i="8" s="1"/>
  <c r="AA31" i="8"/>
  <c r="AB30" i="8"/>
  <c r="AD29" i="8"/>
  <c r="AE19" i="8"/>
  <c r="AE31" i="8"/>
  <c r="AB19" i="8"/>
  <c r="AG32" i="8"/>
  <c r="AD22" i="8"/>
  <c r="AA25" i="8"/>
  <c r="AF26" i="7" s="1"/>
  <c r="J204" i="68" s="1"/>
  <c r="G3444" i="75" s="1"/>
  <c r="Z8" i="7"/>
  <c r="J156" i="68" s="1"/>
  <c r="G3396" i="75" s="1"/>
  <c r="AH17" i="8"/>
  <c r="AM17" i="8" s="1"/>
  <c r="AH19" i="8"/>
  <c r="AA17" i="8"/>
  <c r="AF18" i="7" s="1"/>
  <c r="J196" i="68" s="1"/>
  <c r="G3436" i="75" s="1"/>
  <c r="AA23" i="8"/>
  <c r="AB18" i="8"/>
  <c r="AD30" i="8"/>
  <c r="AA20" i="8"/>
  <c r="AA24" i="8"/>
  <c r="AA28" i="8"/>
  <c r="AA32" i="8"/>
  <c r="AH27" i="8"/>
  <c r="AC32" i="8"/>
  <c r="AB24" i="8"/>
  <c r="AD20" i="8"/>
  <c r="AD28" i="8"/>
  <c r="AA29" i="8"/>
  <c r="AF30" i="7" s="1"/>
  <c r="J208" i="68" s="1"/>
  <c r="G3448" i="75" s="1"/>
  <c r="AB22" i="8"/>
  <c r="AD23" i="8"/>
  <c r="AD31" i="8"/>
  <c r="AE20" i="8"/>
  <c r="AE24" i="8"/>
  <c r="AE28" i="8"/>
  <c r="AH31" i="8"/>
  <c r="AB21" i="8"/>
  <c r="AB29" i="8"/>
  <c r="AJ3" i="8"/>
  <c r="AO3" i="8" s="1"/>
  <c r="C6221" i="75"/>
  <c r="D5681" i="75"/>
  <c r="F5681" i="75"/>
  <c r="C3669" i="75"/>
  <c r="D3129" i="75"/>
  <c r="F3129" i="75"/>
  <c r="C5942" i="75"/>
  <c r="D5402" i="75"/>
  <c r="F5402" i="75"/>
  <c r="C5492" i="75"/>
  <c r="D4952" i="75"/>
  <c r="F4952" i="75"/>
  <c r="C2402" i="75"/>
  <c r="D1862" i="75"/>
  <c r="F1862" i="75"/>
  <c r="C4449" i="75"/>
  <c r="D3909" i="75"/>
  <c r="F3909" i="75"/>
  <c r="C4175" i="75"/>
  <c r="D3635" i="75"/>
  <c r="F3635" i="75"/>
  <c r="C3940" i="75"/>
  <c r="D3400" i="75"/>
  <c r="F3400" i="75"/>
  <c r="C5463" i="75"/>
  <c r="D4923" i="75"/>
  <c r="F4923" i="75"/>
  <c r="C5734" i="75"/>
  <c r="D5194" i="75"/>
  <c r="F5194" i="75"/>
  <c r="C5438" i="75"/>
  <c r="D4898" i="75"/>
  <c r="F4898" i="75"/>
  <c r="C5706" i="75"/>
  <c r="D5166" i="75"/>
  <c r="F5166" i="75"/>
  <c r="C5470" i="75"/>
  <c r="D4930" i="75"/>
  <c r="F4930" i="75"/>
  <c r="C1869" i="75"/>
  <c r="D1329" i="75"/>
  <c r="F1329" i="75"/>
  <c r="C5197" i="75"/>
  <c r="D4657" i="75"/>
  <c r="F4657" i="75"/>
  <c r="C6222" i="75"/>
  <c r="D5682" i="75"/>
  <c r="F5682" i="75"/>
  <c r="C4691" i="75"/>
  <c r="D4151" i="75"/>
  <c r="F4151" i="75"/>
  <c r="C3156" i="75"/>
  <c r="D2616" i="75"/>
  <c r="F2616" i="75"/>
  <c r="C3153" i="75"/>
  <c r="D2613" i="75"/>
  <c r="F2613" i="75"/>
  <c r="C3935" i="75"/>
  <c r="D3395" i="75"/>
  <c r="F3395" i="75"/>
  <c r="C2672" i="75"/>
  <c r="D2132" i="75"/>
  <c r="F2132" i="75"/>
  <c r="C2682" i="75"/>
  <c r="D2142" i="75"/>
  <c r="F2142" i="75"/>
  <c r="C6220" i="75"/>
  <c r="D5680" i="75"/>
  <c r="F5680" i="75"/>
  <c r="C5975" i="75"/>
  <c r="D5435" i="75"/>
  <c r="F5435" i="75"/>
  <c r="C3452" i="75"/>
  <c r="D2912" i="75"/>
  <c r="F2912" i="75"/>
  <c r="C3962" i="75"/>
  <c r="D3422" i="75"/>
  <c r="F3422" i="75"/>
  <c r="C4208" i="75"/>
  <c r="D3668" i="75"/>
  <c r="F3668" i="75"/>
  <c r="C3968" i="75"/>
  <c r="D3428" i="75"/>
  <c r="F3428" i="75"/>
  <c r="C4712" i="75"/>
  <c r="D4172" i="75"/>
  <c r="F4172" i="75"/>
  <c r="C4722" i="75"/>
  <c r="D4182" i="75"/>
  <c r="F4182" i="75"/>
  <c r="C2674" i="75"/>
  <c r="D2134" i="75"/>
  <c r="F2134" i="75"/>
  <c r="C4718" i="75"/>
  <c r="D4178" i="75"/>
  <c r="F4178" i="75"/>
  <c r="C4173" i="75"/>
  <c r="D3633" i="75"/>
  <c r="F3633" i="75"/>
  <c r="C5466" i="75"/>
  <c r="D4926" i="75"/>
  <c r="F4926" i="75"/>
  <c r="C3427" i="75"/>
  <c r="D2887" i="75"/>
  <c r="F2887" i="75"/>
  <c r="C3192" i="75"/>
  <c r="D2652" i="75"/>
  <c r="F2652" i="75"/>
  <c r="C5465" i="75"/>
  <c r="D4925" i="75"/>
  <c r="F4925" i="75"/>
  <c r="C3698" i="75"/>
  <c r="D3158" i="75"/>
  <c r="F3158" i="75"/>
  <c r="C5943" i="75"/>
  <c r="D5403" i="75"/>
  <c r="F5403" i="75"/>
  <c r="C5945" i="75"/>
  <c r="D5405" i="75"/>
  <c r="F5405" i="75"/>
  <c r="C5712" i="75"/>
  <c r="D5172" i="75"/>
  <c r="F5172" i="75"/>
  <c r="C3425" i="75"/>
  <c r="D2885" i="75"/>
  <c r="F2885" i="75"/>
  <c r="C3692" i="75"/>
  <c r="D3152" i="75"/>
  <c r="F3152" i="75"/>
  <c r="C2647" i="75"/>
  <c r="D2107" i="75"/>
  <c r="F2107" i="75"/>
  <c r="C4474" i="75"/>
  <c r="D3934" i="75"/>
  <c r="F3934" i="75"/>
  <c r="C2650" i="75"/>
  <c r="D2110" i="75"/>
  <c r="F2110" i="75"/>
  <c r="C5432" i="75"/>
  <c r="D4892" i="75"/>
  <c r="F4892" i="75"/>
  <c r="C5704" i="75"/>
  <c r="D5164" i="75"/>
  <c r="F5164" i="75"/>
  <c r="C1867" i="75"/>
  <c r="D1327" i="75"/>
  <c r="F1327" i="75"/>
  <c r="C3663" i="75"/>
  <c r="D3123" i="75"/>
  <c r="F3123" i="75"/>
  <c r="C3694" i="75"/>
  <c r="D3154" i="75"/>
  <c r="F3154" i="75"/>
  <c r="C3666" i="75"/>
  <c r="D3126" i="75"/>
  <c r="F3126" i="75"/>
  <c r="C2646" i="75"/>
  <c r="D2106" i="75"/>
  <c r="F2106" i="75"/>
  <c r="C5442" i="75"/>
  <c r="D4902" i="75"/>
  <c r="F4902" i="75"/>
  <c r="C5951" i="75"/>
  <c r="D5411" i="75"/>
  <c r="F5411" i="75"/>
  <c r="C2645" i="75"/>
  <c r="D2105" i="75"/>
  <c r="F2105" i="75"/>
  <c r="C4450" i="75"/>
  <c r="D3910" i="75"/>
  <c r="F3910" i="75"/>
  <c r="C3429" i="75"/>
  <c r="D2889" i="75"/>
  <c r="F2889" i="75"/>
  <c r="C3462" i="75"/>
  <c r="D2922" i="75"/>
  <c r="F2922" i="75"/>
  <c r="C4177" i="75"/>
  <c r="D3637" i="75"/>
  <c r="F3637" i="75"/>
  <c r="C4690" i="75"/>
  <c r="D4150" i="75"/>
  <c r="F4150" i="75"/>
  <c r="C5703" i="75"/>
  <c r="D5163" i="75"/>
  <c r="F5163" i="75"/>
  <c r="C2135" i="75"/>
  <c r="D1595" i="75"/>
  <c r="F1595" i="75"/>
  <c r="C5498" i="75"/>
  <c r="D4958" i="75"/>
  <c r="F4958" i="75"/>
  <c r="C2916" i="75"/>
  <c r="D2376" i="75"/>
  <c r="F2376" i="75"/>
  <c r="C2408" i="75"/>
  <c r="D1868" i="75"/>
  <c r="F1868" i="75"/>
  <c r="C6008" i="75"/>
  <c r="D5468" i="75"/>
  <c r="F5468" i="75"/>
  <c r="C5738" i="75"/>
  <c r="D5198" i="75"/>
  <c r="F5198" i="75"/>
  <c r="C5742" i="75"/>
  <c r="D5202" i="75"/>
  <c r="F5202" i="75"/>
  <c r="C3184" i="75"/>
  <c r="D2644" i="75"/>
  <c r="F2644" i="75"/>
  <c r="C4961" i="75"/>
  <c r="D4421" i="75"/>
  <c r="F4421" i="75"/>
  <c r="C4686" i="75"/>
  <c r="D4146" i="75"/>
  <c r="F4146" i="75"/>
  <c r="C5732" i="75"/>
  <c r="D5192" i="75"/>
  <c r="F5192" i="75"/>
  <c r="C4180" i="75"/>
  <c r="D3640" i="75"/>
  <c r="F3640" i="75"/>
  <c r="C3972" i="75"/>
  <c r="D3432" i="75"/>
  <c r="F3432" i="75"/>
  <c r="C6216" i="75"/>
  <c r="D5676" i="75"/>
  <c r="F5676" i="75"/>
  <c r="C5434" i="75"/>
  <c r="D4894" i="75"/>
  <c r="F4894" i="75"/>
  <c r="C3161" i="75"/>
  <c r="D2621" i="75"/>
  <c r="F2621" i="75"/>
  <c r="C5976" i="75"/>
  <c r="D5436" i="75"/>
  <c r="F5436" i="75"/>
  <c r="C5980" i="75"/>
  <c r="D5440" i="75"/>
  <c r="F5440" i="75"/>
  <c r="C3160" i="75"/>
  <c r="D2620" i="75"/>
  <c r="F2620" i="75"/>
  <c r="C5709" i="75"/>
  <c r="D5169" i="75"/>
  <c r="F5169" i="75"/>
  <c r="C4447" i="75"/>
  <c r="D3907" i="75"/>
  <c r="F3907" i="75"/>
  <c r="C3671" i="75"/>
  <c r="D3131" i="75"/>
  <c r="F3131" i="75"/>
  <c r="C3430" i="75"/>
  <c r="D2890" i="75"/>
  <c r="F2890" i="75"/>
  <c r="C3670" i="75"/>
  <c r="D3130" i="75"/>
  <c r="F3130" i="75"/>
  <c r="C4179" i="75"/>
  <c r="D3639" i="75"/>
  <c r="F3639" i="75"/>
  <c r="C2651" i="75"/>
  <c r="D2111" i="75"/>
  <c r="F2111" i="75"/>
  <c r="C2913" i="75"/>
  <c r="D2373" i="75"/>
  <c r="F2373" i="75"/>
  <c r="C3182" i="75"/>
  <c r="D2642" i="75"/>
  <c r="F2642" i="75"/>
  <c r="C4202" i="75"/>
  <c r="D3662" i="75"/>
  <c r="F3662" i="75"/>
  <c r="C2919" i="75"/>
  <c r="D2379" i="75"/>
  <c r="F2379" i="75"/>
  <c r="C3155" i="75"/>
  <c r="D2615" i="75"/>
  <c r="F2615" i="75"/>
  <c r="C3941" i="75"/>
  <c r="D3401" i="75"/>
  <c r="F3401" i="75"/>
  <c r="C2915" i="75"/>
  <c r="D2375" i="75"/>
  <c r="F2375" i="75"/>
  <c r="C3159" i="75"/>
  <c r="D2619" i="75"/>
  <c r="F2619" i="75"/>
  <c r="C2404" i="75"/>
  <c r="D1864" i="75"/>
  <c r="F1864" i="75"/>
  <c r="C4953" i="75"/>
  <c r="D4413" i="75"/>
  <c r="F4413" i="75"/>
  <c r="C5502" i="75"/>
  <c r="D4962" i="75"/>
  <c r="F4962" i="75"/>
  <c r="C3157" i="75"/>
  <c r="D2617" i="75"/>
  <c r="F2617" i="75"/>
  <c r="C2137" i="75"/>
  <c r="D1597" i="75"/>
  <c r="F1597" i="75"/>
  <c r="C5224" i="75"/>
  <c r="D4684" i="75"/>
  <c r="F4684" i="75"/>
  <c r="C3426" i="75"/>
  <c r="D2886" i="75"/>
  <c r="F2886" i="75"/>
  <c r="C2921" i="75"/>
  <c r="D2381" i="75"/>
  <c r="F2381" i="75"/>
  <c r="C5471" i="75"/>
  <c r="D4931" i="75"/>
  <c r="F4931" i="75"/>
  <c r="C5944" i="75"/>
  <c r="D5404" i="75"/>
  <c r="F5404" i="75"/>
  <c r="C6218" i="75"/>
  <c r="D5678" i="75"/>
  <c r="F5678" i="75"/>
  <c r="C1865" i="75"/>
  <c r="D1325" i="75"/>
  <c r="F1325" i="75"/>
  <c r="C4957" i="75"/>
  <c r="D4417" i="75"/>
  <c r="F4417" i="75"/>
  <c r="C2141" i="75"/>
  <c r="D1601" i="75"/>
  <c r="F1601" i="75"/>
  <c r="C5979" i="75"/>
  <c r="D5439" i="75"/>
  <c r="F5439" i="75"/>
  <c r="C4683" i="75"/>
  <c r="D4143" i="75"/>
  <c r="F4143" i="75"/>
  <c r="C2920" i="75"/>
  <c r="D2380" i="75"/>
  <c r="F2380" i="75"/>
  <c r="C5494" i="75"/>
  <c r="D4954" i="75"/>
  <c r="F4954" i="75"/>
  <c r="C4212" i="75"/>
  <c r="D3672" i="75"/>
  <c r="F3672" i="75"/>
  <c r="C3933" i="75"/>
  <c r="D3393" i="75"/>
  <c r="F3393" i="75"/>
  <c r="C5949" i="75"/>
  <c r="D5409" i="75"/>
  <c r="F5409" i="75"/>
  <c r="C5981" i="75"/>
  <c r="D5441" i="75"/>
  <c r="F5441" i="75"/>
  <c r="C4472" i="75"/>
  <c r="D3932" i="75"/>
  <c r="F3932" i="75"/>
  <c r="C3423" i="75"/>
  <c r="D2883" i="75"/>
  <c r="F2883" i="75"/>
  <c r="C1866" i="75"/>
  <c r="D1326" i="75"/>
  <c r="F1326" i="75"/>
  <c r="C5196" i="75"/>
  <c r="D4656" i="75"/>
  <c r="F4656" i="75"/>
  <c r="C5705" i="75"/>
  <c r="D5165" i="75"/>
  <c r="F5165" i="75"/>
  <c r="C5228" i="75"/>
  <c r="D4688" i="75"/>
  <c r="F4688" i="75"/>
  <c r="C4992" i="75"/>
  <c r="D4452" i="75"/>
  <c r="F4452" i="75"/>
  <c r="C5710" i="75"/>
  <c r="D5170" i="75"/>
  <c r="F5170" i="75"/>
  <c r="C3964" i="75"/>
  <c r="D3424" i="75"/>
  <c r="F3424" i="75"/>
  <c r="C5201" i="75"/>
  <c r="D4661" i="75"/>
  <c r="F4661" i="75"/>
  <c r="C5711" i="75"/>
  <c r="D5171" i="75"/>
  <c r="F5171" i="75"/>
  <c r="C4714" i="75"/>
  <c r="D4174" i="75"/>
  <c r="F4174" i="75"/>
  <c r="C3936" i="75"/>
  <c r="D3396" i="75"/>
  <c r="F3396" i="75"/>
  <c r="C5950" i="75"/>
  <c r="D5410" i="75"/>
  <c r="F5410" i="75"/>
  <c r="C6212" i="75"/>
  <c r="D5672" i="75"/>
  <c r="F5672" i="75"/>
  <c r="C4959" i="75"/>
  <c r="D4419" i="75"/>
  <c r="F4419" i="75"/>
  <c r="C5232" i="75"/>
  <c r="D4692" i="75"/>
  <c r="F4692" i="75"/>
  <c r="C6219" i="75"/>
  <c r="D5679" i="75"/>
  <c r="F5679" i="75"/>
  <c r="C4451" i="75"/>
  <c r="D3911" i="75"/>
  <c r="F3911" i="75"/>
  <c r="C2917" i="75"/>
  <c r="D2377" i="75"/>
  <c r="F2377" i="75"/>
  <c r="C3937" i="75"/>
  <c r="D3397" i="75"/>
  <c r="F3397" i="75"/>
  <c r="C4478" i="75"/>
  <c r="D3938" i="75"/>
  <c r="F3938" i="75"/>
  <c r="C3188" i="75"/>
  <c r="D2648" i="75"/>
  <c r="F2648" i="75"/>
  <c r="C1863" i="75"/>
  <c r="D1323" i="75"/>
  <c r="F1323" i="75"/>
  <c r="C1871" i="75"/>
  <c r="D1331" i="75"/>
  <c r="F1331" i="75"/>
  <c r="C3702" i="75"/>
  <c r="D3162" i="75"/>
  <c r="F3162" i="75"/>
  <c r="C4984" i="75"/>
  <c r="D4444" i="75"/>
  <c r="F4444" i="75"/>
  <c r="C1870" i="75"/>
  <c r="D1330" i="75"/>
  <c r="F1330" i="75"/>
  <c r="C5193" i="75"/>
  <c r="D4653" i="75"/>
  <c r="F4653" i="75"/>
  <c r="C4176" i="75"/>
  <c r="D3636" i="75"/>
  <c r="F3636" i="75"/>
  <c r="C6012" i="75"/>
  <c r="D5472" i="75"/>
  <c r="F5472" i="75"/>
  <c r="C2133" i="75"/>
  <c r="D1593" i="75"/>
  <c r="F1593" i="75"/>
  <c r="C2412" i="75"/>
  <c r="D1872" i="75"/>
  <c r="F1872" i="75"/>
  <c r="C6215" i="75"/>
  <c r="D5675" i="75"/>
  <c r="F5675" i="75"/>
  <c r="C2643" i="75"/>
  <c r="D2103" i="75"/>
  <c r="F2103" i="75"/>
  <c r="C5948" i="75"/>
  <c r="D5408" i="75"/>
  <c r="F5408" i="75"/>
  <c r="C4687" i="75"/>
  <c r="D4147" i="75"/>
  <c r="F4147" i="75"/>
  <c r="C3431" i="75"/>
  <c r="D2891" i="75"/>
  <c r="F2891" i="75"/>
  <c r="C4988" i="75"/>
  <c r="D4448" i="75"/>
  <c r="F4448" i="75"/>
  <c r="C3665" i="75"/>
  <c r="D3125" i="75"/>
  <c r="F3125" i="75"/>
  <c r="C3939" i="75"/>
  <c r="D3399" i="75"/>
  <c r="F3399" i="75"/>
  <c r="C5467" i="75"/>
  <c r="D4927" i="75"/>
  <c r="F4927" i="75"/>
  <c r="C2140" i="75"/>
  <c r="D1600" i="75"/>
  <c r="F1600" i="75"/>
  <c r="C5707" i="75"/>
  <c r="D5167" i="75"/>
  <c r="F5167" i="75"/>
  <c r="C5708" i="75"/>
  <c r="D5168" i="75"/>
  <c r="F5168" i="75"/>
  <c r="C5946" i="75"/>
  <c r="D5406" i="75"/>
  <c r="F5406" i="75"/>
  <c r="C5199" i="75"/>
  <c r="D4659" i="75"/>
  <c r="F4659" i="75"/>
  <c r="C6004" i="75"/>
  <c r="D5464" i="75"/>
  <c r="F5464" i="75"/>
  <c r="C3667" i="75"/>
  <c r="D3127" i="75"/>
  <c r="F3127" i="75"/>
  <c r="C3454" i="75"/>
  <c r="D2914" i="75"/>
  <c r="F2914" i="75"/>
  <c r="C5973" i="75"/>
  <c r="D5433" i="75"/>
  <c r="F5433" i="75"/>
  <c r="C5952" i="75"/>
  <c r="D5412" i="75"/>
  <c r="F5412" i="75"/>
  <c r="C2649" i="75"/>
  <c r="D2109" i="75"/>
  <c r="F2109" i="75"/>
  <c r="C4956" i="75"/>
  <c r="D4416" i="75"/>
  <c r="F4416" i="75"/>
  <c r="C6214" i="75"/>
  <c r="D5674" i="75"/>
  <c r="F5674" i="75"/>
  <c r="C4204" i="75"/>
  <c r="D3664" i="75"/>
  <c r="F3664" i="75"/>
  <c r="C6213" i="75"/>
  <c r="D5673" i="75"/>
  <c r="F5673" i="75"/>
  <c r="C4181" i="75"/>
  <c r="D3641" i="75"/>
  <c r="F3641" i="75"/>
  <c r="C4955" i="75"/>
  <c r="D4415" i="75"/>
  <c r="F4415" i="75"/>
  <c r="C5222" i="75"/>
  <c r="D4682" i="75"/>
  <c r="F4682" i="75"/>
  <c r="C5200" i="75"/>
  <c r="D4660" i="75"/>
  <c r="F4660" i="75"/>
  <c r="C5469" i="75"/>
  <c r="D4929" i="75"/>
  <c r="F4929" i="75"/>
  <c r="C4685" i="75"/>
  <c r="D4145" i="75"/>
  <c r="F4145" i="75"/>
  <c r="C6217" i="75"/>
  <c r="D5677" i="75"/>
  <c r="F5677" i="75"/>
  <c r="C2678" i="75"/>
  <c r="D2138" i="75"/>
  <c r="F2138" i="75"/>
  <c r="C4445" i="75"/>
  <c r="D3905" i="75"/>
  <c r="F3905" i="75"/>
  <c r="C4689" i="75"/>
  <c r="D4149" i="75"/>
  <c r="F4149" i="75"/>
  <c r="C4960" i="75"/>
  <c r="D4420" i="75"/>
  <c r="F4420" i="75"/>
  <c r="C4446" i="75"/>
  <c r="D3906" i="75"/>
  <c r="F3906" i="75"/>
  <c r="C2136" i="75"/>
  <c r="D1596" i="75"/>
  <c r="F1596" i="75"/>
  <c r="C5947" i="75"/>
  <c r="D5407" i="75"/>
  <c r="F5407" i="75"/>
  <c r="C5195" i="75"/>
  <c r="D4655" i="75"/>
  <c r="F4655" i="75"/>
  <c r="C6002" i="75"/>
  <c r="D5462" i="75"/>
  <c r="F5462" i="75"/>
  <c r="C4982" i="75"/>
  <c r="D4442" i="75"/>
  <c r="F4442" i="75"/>
  <c r="C4443" i="75"/>
  <c r="D3903" i="75"/>
  <c r="F3903" i="75"/>
  <c r="C3458" i="75"/>
  <c r="D2918" i="75"/>
  <c r="F2918" i="75"/>
  <c r="C5977" i="75"/>
  <c r="D5437" i="75"/>
  <c r="F5437" i="75"/>
  <c r="C4482" i="75"/>
  <c r="D3942" i="75"/>
  <c r="F3942" i="75"/>
  <c r="C5702" i="75"/>
  <c r="D5162" i="75"/>
  <c r="F5162" i="75"/>
  <c r="C2139" i="75"/>
  <c r="D1599" i="75"/>
  <c r="F1599" i="75"/>
  <c r="AC15" i="8"/>
  <c r="V16" i="8"/>
  <c r="AB12" i="8"/>
  <c r="AB16" i="8"/>
  <c r="AC13" i="8"/>
  <c r="X11" i="8"/>
  <c r="Y16" i="8"/>
  <c r="T17" i="7"/>
  <c r="J135" i="68" s="1"/>
  <c r="G3375" i="75" s="1"/>
  <c r="AC16" i="8"/>
  <c r="Z14" i="8"/>
  <c r="AB13" i="8"/>
  <c r="Z15" i="8"/>
  <c r="Y14" i="8"/>
  <c r="V15" i="8"/>
  <c r="V14" i="8"/>
  <c r="Z12" i="8"/>
  <c r="Z11" i="8"/>
  <c r="AD11" i="8"/>
  <c r="AI11" i="8" s="1"/>
  <c r="AB11" i="8"/>
  <c r="V13" i="8"/>
  <c r="Z13" i="8"/>
  <c r="Z16" i="8"/>
  <c r="T16" i="7"/>
  <c r="J134" i="68" s="1"/>
  <c r="G3374" i="75" s="1"/>
  <c r="T15" i="7"/>
  <c r="J133" i="68" s="1"/>
  <c r="G3373" i="75" s="1"/>
  <c r="AB15" i="8"/>
  <c r="Y15" i="8"/>
  <c r="AC14" i="8"/>
  <c r="Y12" i="8"/>
  <c r="T14" i="7"/>
  <c r="J132" i="68" s="1"/>
  <c r="G3372" i="75" s="1"/>
  <c r="AB14" i="8"/>
  <c r="Y13" i="8"/>
  <c r="AC12" i="8"/>
  <c r="AD5" i="8"/>
  <c r="AC8" i="8"/>
  <c r="Z5" i="8"/>
  <c r="W6" i="8"/>
  <c r="AE8" i="8"/>
  <c r="Z10" i="8"/>
  <c r="AD9" i="8"/>
  <c r="Z6" i="8"/>
  <c r="AB5" i="8"/>
  <c r="Y10" i="8"/>
  <c r="AB9" i="8"/>
  <c r="Y6" i="8"/>
  <c r="W10" i="8"/>
  <c r="Z9" i="8"/>
  <c r="AC4" i="8"/>
  <c r="AC6" i="8"/>
  <c r="W8" i="8"/>
  <c r="X5" i="8"/>
  <c r="AB7" i="8"/>
  <c r="X9" i="8"/>
  <c r="AD7" i="8"/>
  <c r="Y8" i="8"/>
  <c r="Y4" i="8"/>
  <c r="AC10" i="8"/>
  <c r="W4" i="8"/>
  <c r="X7" i="8"/>
  <c r="AE4" i="8"/>
  <c r="Z7" i="8"/>
  <c r="T6" i="7"/>
  <c r="J124" i="68" s="1"/>
  <c r="G3364" i="75" s="1"/>
  <c r="V5" i="8"/>
  <c r="T9" i="7"/>
  <c r="J127" i="68" s="1"/>
  <c r="G3367" i="75" s="1"/>
  <c r="V8" i="8"/>
  <c r="T11" i="7"/>
  <c r="J129" i="68" s="1"/>
  <c r="G3369" i="75" s="1"/>
  <c r="V10" i="8"/>
  <c r="AA11" i="8"/>
  <c r="T10" i="7"/>
  <c r="J128" i="68" s="1"/>
  <c r="G3368" i="75" s="1"/>
  <c r="V9" i="8"/>
  <c r="T7" i="7"/>
  <c r="J125" i="68" s="1"/>
  <c r="G3365" i="75" s="1"/>
  <c r="V6" i="8"/>
  <c r="Z13" i="7"/>
  <c r="J161" i="68" s="1"/>
  <c r="G3401" i="75" s="1"/>
  <c r="Z12" i="7"/>
  <c r="J160" i="68" s="1"/>
  <c r="G3400" i="75" s="1"/>
  <c r="AF7" i="8"/>
  <c r="AF8" i="7"/>
  <c r="J186" i="68" s="1"/>
  <c r="G3426" i="75" s="1"/>
  <c r="AA12" i="8"/>
  <c r="AK4" i="8"/>
  <c r="AL5" i="7"/>
  <c r="J213" i="68" s="1"/>
  <c r="G3453" i="75" s="1"/>
  <c r="V3" i="8"/>
  <c r="T4" i="7"/>
  <c r="J122" i="68" s="1"/>
  <c r="G3362" i="75" s="1"/>
  <c r="H18" i="67"/>
  <c r="H26" i="67" s="1"/>
  <c r="H34" i="67" s="1"/>
  <c r="AD3" i="8"/>
  <c r="X3" i="8"/>
  <c r="W3" i="8"/>
  <c r="C5002" i="75" l="1"/>
  <c r="D4462" i="75"/>
  <c r="C7308" i="75"/>
  <c r="D7308" i="75" s="1"/>
  <c r="D6768" i="75"/>
  <c r="C4998" i="75"/>
  <c r="D4458" i="75"/>
  <c r="A2415" i="75"/>
  <c r="F1875" i="75"/>
  <c r="C4735" i="75"/>
  <c r="D4195" i="75"/>
  <c r="A5003" i="75"/>
  <c r="F4463" i="75"/>
  <c r="A6255" i="75"/>
  <c r="F5715" i="75"/>
  <c r="C5505" i="75"/>
  <c r="D4965" i="75"/>
  <c r="A3740" i="75"/>
  <c r="F3200" i="75"/>
  <c r="A4256" i="75"/>
  <c r="A6019" i="75"/>
  <c r="F5479" i="75"/>
  <c r="C6270" i="75"/>
  <c r="D5730" i="75"/>
  <c r="C5544" i="75"/>
  <c r="D5004" i="75"/>
  <c r="A6806" i="75"/>
  <c r="A5245" i="75"/>
  <c r="F4705" i="75"/>
  <c r="C5005" i="75"/>
  <c r="D4465" i="75"/>
  <c r="A4221" i="75"/>
  <c r="F3681" i="75"/>
  <c r="C5515" i="75"/>
  <c r="D4975" i="75"/>
  <c r="A3748" i="75"/>
  <c r="F3208" i="75"/>
  <c r="A5515" i="75"/>
  <c r="F4975" i="75"/>
  <c r="C4487" i="75"/>
  <c r="D3947" i="75"/>
  <c r="A6269" i="75"/>
  <c r="F5729" i="75"/>
  <c r="A6296" i="75"/>
  <c r="A2699" i="75"/>
  <c r="F2159" i="75"/>
  <c r="C5520" i="75"/>
  <c r="D4980" i="75"/>
  <c r="A4487" i="75"/>
  <c r="F3947" i="75"/>
  <c r="C5241" i="75"/>
  <c r="D4701" i="75"/>
  <c r="A2966" i="75"/>
  <c r="A6031" i="75"/>
  <c r="F5491" i="75"/>
  <c r="C4214" i="75"/>
  <c r="D3674" i="75"/>
  <c r="A6013" i="75"/>
  <c r="F5473" i="75"/>
  <c r="C3715" i="75"/>
  <c r="D3175" i="75"/>
  <c r="A6292" i="75"/>
  <c r="A3975" i="75"/>
  <c r="F3435" i="75"/>
  <c r="C6263" i="75"/>
  <c r="D5723" i="75"/>
  <c r="C2419" i="75"/>
  <c r="D1879" i="75"/>
  <c r="C5751" i="75"/>
  <c r="D5211" i="75"/>
  <c r="A4528" i="75"/>
  <c r="F3988" i="75"/>
  <c r="C5757" i="75"/>
  <c r="D5217" i="75"/>
  <c r="C6808" i="75"/>
  <c r="D6268" i="75"/>
  <c r="A4524" i="75"/>
  <c r="F3984" i="75"/>
  <c r="C4727" i="75"/>
  <c r="D4187" i="75"/>
  <c r="C3195" i="75"/>
  <c r="D2655" i="75"/>
  <c r="C5009" i="75"/>
  <c r="D4469" i="75"/>
  <c r="C7316" i="75"/>
  <c r="D7316" i="75" s="1"/>
  <c r="D6776" i="75"/>
  <c r="A3981" i="75"/>
  <c r="F3441" i="75"/>
  <c r="A5034" i="75"/>
  <c r="F4494" i="75"/>
  <c r="A2956" i="75"/>
  <c r="F2416" i="75"/>
  <c r="C4230" i="75"/>
  <c r="D3690" i="75"/>
  <c r="A3195" i="75"/>
  <c r="F2655" i="75"/>
  <c r="A5010" i="75"/>
  <c r="F4470" i="75"/>
  <c r="A5544" i="75"/>
  <c r="F5004" i="75"/>
  <c r="C3712" i="75"/>
  <c r="F3712" i="75" s="1"/>
  <c r="D3172" i="75"/>
  <c r="A2960" i="75"/>
  <c r="F2420" i="75"/>
  <c r="C5266" i="75"/>
  <c r="D4726" i="75"/>
  <c r="A3479" i="75"/>
  <c r="F2939" i="75"/>
  <c r="C3973" i="75"/>
  <c r="D3433" i="75"/>
  <c r="A3734" i="75"/>
  <c r="C6290" i="75"/>
  <c r="D5750" i="75"/>
  <c r="A5519" i="75"/>
  <c r="F4979" i="75"/>
  <c r="C2421" i="75"/>
  <c r="D1881" i="75"/>
  <c r="C4227" i="75"/>
  <c r="D3687" i="75"/>
  <c r="C3720" i="75"/>
  <c r="D3180" i="75"/>
  <c r="A5241" i="75"/>
  <c r="F4701" i="75"/>
  <c r="C2427" i="75"/>
  <c r="D1887" i="75"/>
  <c r="C4993" i="75"/>
  <c r="D4453" i="75"/>
  <c r="C4492" i="75"/>
  <c r="D3952" i="75"/>
  <c r="C6262" i="75"/>
  <c r="D5722" i="75"/>
  <c r="A4756" i="75"/>
  <c r="F4216" i="75"/>
  <c r="C6013" i="75"/>
  <c r="D5473" i="75"/>
  <c r="C2426" i="75"/>
  <c r="D1886" i="75"/>
  <c r="C6265" i="75"/>
  <c r="D5725" i="75"/>
  <c r="C3748" i="75"/>
  <c r="D3208" i="75"/>
  <c r="C5548" i="75"/>
  <c r="D5008" i="75"/>
  <c r="J6769" i="75"/>
  <c r="I6769" i="75"/>
  <c r="A7309" i="75"/>
  <c r="F6769" i="75"/>
  <c r="F4458" i="75"/>
  <c r="F3952" i="75"/>
  <c r="C3477" i="75"/>
  <c r="D2937" i="75"/>
  <c r="A4733" i="75"/>
  <c r="F4193" i="75"/>
  <c r="A5001" i="75"/>
  <c r="F4461" i="75"/>
  <c r="C5540" i="75"/>
  <c r="D5000" i="75"/>
  <c r="C6255" i="75"/>
  <c r="D5715" i="75"/>
  <c r="C4501" i="75"/>
  <c r="D3961" i="75"/>
  <c r="A6058" i="75"/>
  <c r="F5518" i="75"/>
  <c r="A5753" i="75"/>
  <c r="F5213" i="75"/>
  <c r="C3205" i="75"/>
  <c r="D2665" i="75"/>
  <c r="C6029" i="75"/>
  <c r="D5489" i="75"/>
  <c r="A4227" i="75"/>
  <c r="F3687" i="75"/>
  <c r="C2417" i="75"/>
  <c r="D1877" i="75"/>
  <c r="A5520" i="75"/>
  <c r="F4980" i="75"/>
  <c r="A3471" i="75"/>
  <c r="F2931" i="75"/>
  <c r="A6052" i="75"/>
  <c r="C7314" i="75"/>
  <c r="D7314" i="75" s="1"/>
  <c r="D6774" i="75"/>
  <c r="A2958" i="75"/>
  <c r="C6528" i="75"/>
  <c r="D5988" i="75"/>
  <c r="C7311" i="75"/>
  <c r="D7311" i="75" s="1"/>
  <c r="D6771" i="75"/>
  <c r="C6533" i="75"/>
  <c r="D5993" i="75"/>
  <c r="C3982" i="75"/>
  <c r="D3442" i="75"/>
  <c r="A5548" i="75"/>
  <c r="F5008" i="75"/>
  <c r="C4010" i="75"/>
  <c r="D3470" i="75"/>
  <c r="C5504" i="75"/>
  <c r="D4964" i="75"/>
  <c r="C6560" i="75"/>
  <c r="D6020" i="75"/>
  <c r="A2689" i="75"/>
  <c r="F2149" i="75"/>
  <c r="C4485" i="75"/>
  <c r="D3945" i="75"/>
  <c r="C3230" i="75"/>
  <c r="D2690" i="75"/>
  <c r="J6761" i="75"/>
  <c r="A7301" i="75"/>
  <c r="I6761" i="75"/>
  <c r="J6763" i="75"/>
  <c r="I6763" i="75"/>
  <c r="A7303" i="75"/>
  <c r="F6763" i="75"/>
  <c r="A4764" i="75"/>
  <c r="F4224" i="75"/>
  <c r="A4215" i="75"/>
  <c r="F3675" i="75"/>
  <c r="A2430" i="75"/>
  <c r="F1890" i="75"/>
  <c r="C7312" i="75"/>
  <c r="D7312" i="75" s="1"/>
  <c r="D6772" i="75"/>
  <c r="A3463" i="75"/>
  <c r="F2923" i="75"/>
  <c r="A4754" i="75"/>
  <c r="C5509" i="75"/>
  <c r="D4969" i="75"/>
  <c r="A4219" i="75"/>
  <c r="F3679" i="75"/>
  <c r="C7321" i="75"/>
  <c r="D7321" i="75" s="1"/>
  <c r="D6781" i="75"/>
  <c r="J6766" i="75"/>
  <c r="I6766" i="75"/>
  <c r="A7306" i="75"/>
  <c r="F6766" i="75"/>
  <c r="A5233" i="75"/>
  <c r="F4693" i="75"/>
  <c r="J6753" i="75"/>
  <c r="I6753" i="75"/>
  <c r="A7293" i="75"/>
  <c r="A6265" i="75"/>
  <c r="F5725" i="75"/>
  <c r="A4500" i="75"/>
  <c r="F3960" i="75"/>
  <c r="A3991" i="75"/>
  <c r="F3451" i="75"/>
  <c r="C4496" i="75"/>
  <c r="F4496" i="75" s="1"/>
  <c r="D3956" i="75"/>
  <c r="F3956" i="75"/>
  <c r="C3199" i="75"/>
  <c r="D2659" i="75"/>
  <c r="C6266" i="75"/>
  <c r="D5726" i="75"/>
  <c r="A3703" i="75"/>
  <c r="F3163" i="75"/>
  <c r="C4994" i="75"/>
  <c r="D4454" i="75"/>
  <c r="A6023" i="75"/>
  <c r="F5483" i="75"/>
  <c r="A4737" i="75"/>
  <c r="F4197" i="75"/>
  <c r="A3197" i="75"/>
  <c r="F2657" i="75"/>
  <c r="C2691" i="75"/>
  <c r="D2151" i="75"/>
  <c r="F4454" i="75"/>
  <c r="J6764" i="75"/>
  <c r="A7304" i="75"/>
  <c r="I6764" i="75"/>
  <c r="F6764" i="75"/>
  <c r="J6770" i="75"/>
  <c r="I6770" i="75"/>
  <c r="A7310" i="75"/>
  <c r="F6770" i="75"/>
  <c r="C4723" i="75"/>
  <c r="D4183" i="75"/>
  <c r="C6526" i="75"/>
  <c r="D5986" i="75"/>
  <c r="C2687" i="75"/>
  <c r="D2147" i="75"/>
  <c r="C6540" i="75"/>
  <c r="D6000" i="75"/>
  <c r="C5243" i="75"/>
  <c r="D4703" i="75"/>
  <c r="A3720" i="75"/>
  <c r="F3180" i="75"/>
  <c r="J6775" i="75"/>
  <c r="A7315" i="75"/>
  <c r="I6775" i="75"/>
  <c r="F6775" i="75"/>
  <c r="C3207" i="75"/>
  <c r="D2667" i="75"/>
  <c r="C5026" i="75"/>
  <c r="D4486" i="75"/>
  <c r="A3719" i="75"/>
  <c r="F3179" i="75"/>
  <c r="A5778" i="75"/>
  <c r="C5250" i="75"/>
  <c r="D4710" i="75"/>
  <c r="C4524" i="75"/>
  <c r="D3984" i="75"/>
  <c r="C3194" i="75"/>
  <c r="D2654" i="75"/>
  <c r="C3989" i="75"/>
  <c r="D3449" i="75"/>
  <c r="C6527" i="75"/>
  <c r="D5987" i="75"/>
  <c r="A5538" i="75"/>
  <c r="F4998" i="75"/>
  <c r="C4768" i="75"/>
  <c r="D4228" i="75"/>
  <c r="A5780" i="75"/>
  <c r="F5240" i="75"/>
  <c r="C4740" i="75"/>
  <c r="D4200" i="75"/>
  <c r="C3983" i="75"/>
  <c r="D3443" i="75"/>
  <c r="C6253" i="75"/>
  <c r="D5713" i="75"/>
  <c r="A4223" i="75"/>
  <c r="F3683" i="75"/>
  <c r="A4729" i="75"/>
  <c r="F4189" i="75"/>
  <c r="C3211" i="75"/>
  <c r="D2671" i="75"/>
  <c r="C2692" i="75"/>
  <c r="F2692" i="75" s="1"/>
  <c r="D2152" i="75"/>
  <c r="C4254" i="75"/>
  <c r="D3714" i="75"/>
  <c r="A3228" i="75"/>
  <c r="C3193" i="75"/>
  <c r="D2653" i="75"/>
  <c r="C6269" i="75"/>
  <c r="D5729" i="75"/>
  <c r="A2962" i="75"/>
  <c r="A4006" i="75"/>
  <c r="F3466" i="75"/>
  <c r="C5242" i="75"/>
  <c r="D4702" i="75"/>
  <c r="A6021" i="75"/>
  <c r="F5481" i="75"/>
  <c r="C4231" i="75"/>
  <c r="D3691" i="75"/>
  <c r="A3199" i="75"/>
  <c r="F2659" i="75"/>
  <c r="A5272" i="75"/>
  <c r="C6536" i="75"/>
  <c r="D5996" i="75"/>
  <c r="C6556" i="75"/>
  <c r="D6016" i="75"/>
  <c r="C4499" i="75"/>
  <c r="D3959" i="75"/>
  <c r="C5752" i="75"/>
  <c r="F5752" i="75" s="1"/>
  <c r="D5212" i="75"/>
  <c r="J6759" i="75"/>
  <c r="A7299" i="75"/>
  <c r="I6759" i="75"/>
  <c r="A5032" i="75"/>
  <c r="F4492" i="75"/>
  <c r="A5757" i="75"/>
  <c r="F5217" i="75"/>
  <c r="A2695" i="75"/>
  <c r="F2155" i="75"/>
  <c r="C6258" i="75"/>
  <c r="F6258" i="75" s="1"/>
  <c r="D5718" i="75"/>
  <c r="C7310" i="75"/>
  <c r="D7310" i="75" s="1"/>
  <c r="D6770" i="75"/>
  <c r="J6776" i="75"/>
  <c r="A7316" i="75"/>
  <c r="I6776" i="75"/>
  <c r="F6776" i="75"/>
  <c r="F5718" i="75"/>
  <c r="A6800" i="75"/>
  <c r="F6260" i="75"/>
  <c r="C4733" i="75"/>
  <c r="D4193" i="75"/>
  <c r="A3983" i="75"/>
  <c r="F3443" i="75"/>
  <c r="C4756" i="75"/>
  <c r="D4216" i="75"/>
  <c r="C3707" i="75"/>
  <c r="D3167" i="75"/>
  <c r="C6524" i="75"/>
  <c r="F6524" i="75" s="1"/>
  <c r="D5984" i="75"/>
  <c r="C6022" i="75"/>
  <c r="D5482" i="75"/>
  <c r="F5482" i="75"/>
  <c r="C6257" i="75"/>
  <c r="D5717" i="75"/>
  <c r="A5011" i="75"/>
  <c r="F4471" i="75"/>
  <c r="A4497" i="75"/>
  <c r="F3957" i="75"/>
  <c r="C4731" i="75"/>
  <c r="D4191" i="75"/>
  <c r="A3707" i="75"/>
  <c r="F3167" i="75"/>
  <c r="C5038" i="75"/>
  <c r="D4498" i="75"/>
  <c r="A5268" i="75"/>
  <c r="C2422" i="75"/>
  <c r="D1882" i="75"/>
  <c r="A5030" i="75"/>
  <c r="F4490" i="75"/>
  <c r="A4258" i="75"/>
  <c r="F3718" i="75"/>
  <c r="C6271" i="75"/>
  <c r="D5731" i="75"/>
  <c r="C5784" i="75"/>
  <c r="D5244" i="75"/>
  <c r="A5751" i="75"/>
  <c r="F5211" i="75"/>
  <c r="C5760" i="75"/>
  <c r="D5220" i="75"/>
  <c r="A3481" i="75"/>
  <c r="F2941" i="75"/>
  <c r="C6796" i="75"/>
  <c r="D6256" i="75"/>
  <c r="A4016" i="75"/>
  <c r="C3985" i="75"/>
  <c r="D3445" i="75"/>
  <c r="A5235" i="75"/>
  <c r="F4695" i="75"/>
  <c r="A6286" i="75"/>
  <c r="F5746" i="75"/>
  <c r="C6054" i="75"/>
  <c r="D5514" i="75"/>
  <c r="A4248" i="75"/>
  <c r="C2685" i="75"/>
  <c r="D2145" i="75"/>
  <c r="J6756" i="75"/>
  <c r="I6756" i="75"/>
  <c r="A7296" i="75"/>
  <c r="A3744" i="75"/>
  <c r="F3204" i="75"/>
  <c r="C3202" i="75"/>
  <c r="F3202" i="75" s="1"/>
  <c r="D2662" i="75"/>
  <c r="C5030" i="75"/>
  <c r="D4490" i="75"/>
  <c r="C3704" i="75"/>
  <c r="D3164" i="75"/>
  <c r="A6054" i="75"/>
  <c r="F5514" i="75"/>
  <c r="A6050" i="75"/>
  <c r="F5510" i="75"/>
  <c r="C4516" i="75"/>
  <c r="D3976" i="75"/>
  <c r="A3203" i="75"/>
  <c r="F2663" i="75"/>
  <c r="C2696" i="75"/>
  <c r="D2156" i="75"/>
  <c r="A3226" i="75"/>
  <c r="F2686" i="75"/>
  <c r="A3746" i="75"/>
  <c r="F3206" i="75"/>
  <c r="C5270" i="75"/>
  <c r="D4730" i="75"/>
  <c r="C5780" i="75"/>
  <c r="D5240" i="75"/>
  <c r="A3475" i="75"/>
  <c r="F2935" i="75"/>
  <c r="A4739" i="75"/>
  <c r="F4199" i="75"/>
  <c r="C4520" i="75"/>
  <c r="D3980" i="75"/>
  <c r="C2688" i="75"/>
  <c r="F2688" i="75" s="1"/>
  <c r="D2148" i="75"/>
  <c r="A3989" i="75"/>
  <c r="F3449" i="75"/>
  <c r="C4221" i="75"/>
  <c r="D3681" i="75"/>
  <c r="C3465" i="75"/>
  <c r="D2925" i="75"/>
  <c r="C5521" i="75"/>
  <c r="D4981" i="75"/>
  <c r="A6029" i="75"/>
  <c r="F5489" i="75"/>
  <c r="C5755" i="75"/>
  <c r="D5215" i="75"/>
  <c r="A5266" i="75"/>
  <c r="F4726" i="75"/>
  <c r="A5278" i="75"/>
  <c r="F4738" i="75"/>
  <c r="C3716" i="75"/>
  <c r="D3176" i="75"/>
  <c r="C7317" i="75"/>
  <c r="D7317" i="75" s="1"/>
  <c r="D6777" i="75"/>
  <c r="A2429" i="75"/>
  <c r="F1889" i="75"/>
  <c r="A5036" i="75"/>
  <c r="C4250" i="75"/>
  <c r="D3710" i="75"/>
  <c r="A4997" i="75"/>
  <c r="F4457" i="75"/>
  <c r="A5517" i="75"/>
  <c r="F4977" i="75"/>
  <c r="A6056" i="75"/>
  <c r="A6017" i="75"/>
  <c r="F5477" i="75"/>
  <c r="A3465" i="75"/>
  <c r="F2925" i="75"/>
  <c r="C7305" i="75"/>
  <c r="D7305" i="75" s="1"/>
  <c r="D6765" i="75"/>
  <c r="C5759" i="75"/>
  <c r="D5219" i="75"/>
  <c r="A5251" i="75"/>
  <c r="F4711" i="75"/>
  <c r="A2954" i="75"/>
  <c r="A6271" i="75"/>
  <c r="F5731" i="75"/>
  <c r="C4223" i="75"/>
  <c r="D3683" i="75"/>
  <c r="A5784" i="75"/>
  <c r="F5244" i="75"/>
  <c r="A3736" i="75"/>
  <c r="F3196" i="75"/>
  <c r="A5546" i="75"/>
  <c r="F5006" i="75"/>
  <c r="A4489" i="75"/>
  <c r="F3949" i="75"/>
  <c r="C6532" i="75"/>
  <c r="D5992" i="75"/>
  <c r="C6254" i="75"/>
  <c r="D5714" i="75"/>
  <c r="A2685" i="75"/>
  <c r="F2145" i="75"/>
  <c r="A5534" i="75"/>
  <c r="F4994" i="75"/>
  <c r="A3236" i="75"/>
  <c r="F2696" i="75"/>
  <c r="A3742" i="75"/>
  <c r="C5251" i="75"/>
  <c r="D4711" i="75"/>
  <c r="A5007" i="75"/>
  <c r="F4467" i="75"/>
  <c r="C3709" i="75"/>
  <c r="D3169" i="75"/>
  <c r="A5755" i="75"/>
  <c r="F5215" i="75"/>
  <c r="C7318" i="75"/>
  <c r="D7318" i="75" s="1"/>
  <c r="D6778" i="75"/>
  <c r="C3986" i="75"/>
  <c r="D3446" i="75"/>
  <c r="A3209" i="75"/>
  <c r="F2669" i="75"/>
  <c r="C3991" i="75"/>
  <c r="D3451" i="75"/>
  <c r="C3479" i="75"/>
  <c r="D2939" i="75"/>
  <c r="C3721" i="75"/>
  <c r="D3181" i="75"/>
  <c r="C6538" i="75"/>
  <c r="D5998" i="75"/>
  <c r="C3468" i="75"/>
  <c r="F3468" i="75" s="1"/>
  <c r="D2928" i="75"/>
  <c r="C7320" i="75"/>
  <c r="D7320" i="75" s="1"/>
  <c r="D6780" i="75"/>
  <c r="C7319" i="75"/>
  <c r="D7319" i="75" s="1"/>
  <c r="D6779" i="75"/>
  <c r="C2699" i="75"/>
  <c r="D2159" i="75"/>
  <c r="A5511" i="75"/>
  <c r="F4971" i="75"/>
  <c r="J6781" i="75"/>
  <c r="A7321" i="75"/>
  <c r="I6781" i="75"/>
  <c r="F6781" i="75"/>
  <c r="J6772" i="75"/>
  <c r="A7312" i="75"/>
  <c r="I6772" i="75"/>
  <c r="F6772" i="75"/>
  <c r="A3224" i="75"/>
  <c r="A4526" i="75"/>
  <c r="F3986" i="75"/>
  <c r="C5011" i="75"/>
  <c r="D4471" i="75"/>
  <c r="A4741" i="75"/>
  <c r="F4201" i="75"/>
  <c r="C5761" i="75"/>
  <c r="D5221" i="75"/>
  <c r="C2423" i="75"/>
  <c r="D1883" i="75"/>
  <c r="C5233" i="75"/>
  <c r="D4693" i="75"/>
  <c r="A3721" i="75"/>
  <c r="F3181" i="75"/>
  <c r="C5247" i="75"/>
  <c r="D4707" i="75"/>
  <c r="C3198" i="75"/>
  <c r="D2658" i="75"/>
  <c r="C6800" i="75"/>
  <c r="D6260" i="75"/>
  <c r="A5270" i="75"/>
  <c r="F4730" i="75"/>
  <c r="C2418" i="75"/>
  <c r="D1878" i="75"/>
  <c r="A5505" i="75"/>
  <c r="F4965" i="75"/>
  <c r="A3230" i="75"/>
  <c r="F2690" i="75"/>
  <c r="C4997" i="75"/>
  <c r="D4457" i="75"/>
  <c r="A6294" i="75"/>
  <c r="F5754" i="75"/>
  <c r="C4229" i="75"/>
  <c r="D3689" i="75"/>
  <c r="A3713" i="75"/>
  <c r="F3173" i="75"/>
  <c r="A6298" i="75"/>
  <c r="F5758" i="75"/>
  <c r="C3990" i="75"/>
  <c r="D3450" i="75"/>
  <c r="C4737" i="75"/>
  <c r="D4197" i="75"/>
  <c r="C7304" i="75"/>
  <c r="D7304" i="75" s="1"/>
  <c r="D6764" i="75"/>
  <c r="A6030" i="75"/>
  <c r="F5490" i="75"/>
  <c r="A6259" i="75"/>
  <c r="F5719" i="75"/>
  <c r="C4497" i="75"/>
  <c r="D3957" i="75"/>
  <c r="C6259" i="75"/>
  <c r="D5719" i="75"/>
  <c r="C5516" i="75"/>
  <c r="F5516" i="75" s="1"/>
  <c r="D4976" i="75"/>
  <c r="A2691" i="75"/>
  <c r="F2151" i="75"/>
  <c r="C7307" i="75"/>
  <c r="D7307" i="75" s="1"/>
  <c r="D6767" i="75"/>
  <c r="C6050" i="75"/>
  <c r="D5510" i="75"/>
  <c r="C5756" i="75"/>
  <c r="F5756" i="75" s="1"/>
  <c r="D5216" i="75"/>
  <c r="A4725" i="75"/>
  <c r="F4185" i="75"/>
  <c r="A4014" i="75"/>
  <c r="F3474" i="75"/>
  <c r="A4518" i="75"/>
  <c r="A5247" i="75"/>
  <c r="F4707" i="75"/>
  <c r="C7315" i="75"/>
  <c r="D7315" i="75" s="1"/>
  <c r="D6775" i="75"/>
  <c r="A4252" i="75"/>
  <c r="A4766" i="75"/>
  <c r="C2700" i="75"/>
  <c r="D2160" i="75"/>
  <c r="A4012" i="75"/>
  <c r="C4215" i="75"/>
  <c r="D3675" i="75"/>
  <c r="A3480" i="75"/>
  <c r="F2940" i="75"/>
  <c r="A5747" i="75"/>
  <c r="F5207" i="75"/>
  <c r="A5521" i="75"/>
  <c r="F4981" i="75"/>
  <c r="A4501" i="75"/>
  <c r="F3961" i="75"/>
  <c r="A4004" i="75"/>
  <c r="C4528" i="75"/>
  <c r="D3988" i="75"/>
  <c r="C6531" i="75"/>
  <c r="D5991" i="75"/>
  <c r="A6044" i="75"/>
  <c r="F5504" i="75"/>
  <c r="A6027" i="75"/>
  <c r="F5487" i="75"/>
  <c r="A4213" i="75"/>
  <c r="F3673" i="75"/>
  <c r="A2425" i="75"/>
  <c r="F1885" i="75"/>
  <c r="C4995" i="75"/>
  <c r="D4455" i="75"/>
  <c r="C3475" i="75"/>
  <c r="D2935" i="75"/>
  <c r="A3987" i="75"/>
  <c r="F3447" i="75"/>
  <c r="C5749" i="75"/>
  <c r="D5209" i="75"/>
  <c r="C6031" i="75"/>
  <c r="D5491" i="75"/>
  <c r="A5745" i="75"/>
  <c r="F5205" i="75"/>
  <c r="C3210" i="75"/>
  <c r="D2670" i="75"/>
  <c r="C6530" i="75"/>
  <c r="D5990" i="75"/>
  <c r="C3703" i="75"/>
  <c r="D3163" i="75"/>
  <c r="C6025" i="75"/>
  <c r="D5485" i="75"/>
  <c r="C4217" i="75"/>
  <c r="D3677" i="75"/>
  <c r="A4735" i="75"/>
  <c r="F4195" i="75"/>
  <c r="C3206" i="75"/>
  <c r="D2666" i="75"/>
  <c r="A2683" i="75"/>
  <c r="F2143" i="75"/>
  <c r="C3467" i="75"/>
  <c r="D2927" i="75"/>
  <c r="C4760" i="75"/>
  <c r="D4220" i="75"/>
  <c r="C4213" i="75"/>
  <c r="D3673" i="75"/>
  <c r="C6015" i="75"/>
  <c r="D5475" i="75"/>
  <c r="C3234" i="75"/>
  <c r="D2694" i="75"/>
  <c r="C7306" i="75"/>
  <c r="D7306" i="75" s="1"/>
  <c r="D6766" i="75"/>
  <c r="F4462" i="75"/>
  <c r="A3477" i="75"/>
  <c r="F2937" i="75"/>
  <c r="C6541" i="75"/>
  <c r="F6541" i="75" s="1"/>
  <c r="D6001" i="75"/>
  <c r="C5788" i="75"/>
  <c r="D5248" i="75"/>
  <c r="A5743" i="75"/>
  <c r="F5203" i="75"/>
  <c r="A5788" i="75"/>
  <c r="F5248" i="75"/>
  <c r="C3471" i="75"/>
  <c r="D2931" i="75"/>
  <c r="A5776" i="75"/>
  <c r="F5236" i="75"/>
  <c r="A4491" i="75"/>
  <c r="F3951" i="75"/>
  <c r="A2419" i="75"/>
  <c r="F1879" i="75"/>
  <c r="C6537" i="75"/>
  <c r="F6537" i="75" s="1"/>
  <c r="D5997" i="75"/>
  <c r="A4246" i="75"/>
  <c r="F3706" i="75"/>
  <c r="C6019" i="75"/>
  <c r="D5479" i="75"/>
  <c r="A4731" i="75"/>
  <c r="F4191" i="75"/>
  <c r="C2431" i="75"/>
  <c r="D1891" i="75"/>
  <c r="A3977" i="75"/>
  <c r="F3437" i="75"/>
  <c r="A3469" i="75"/>
  <c r="F2929" i="75"/>
  <c r="C6525" i="75"/>
  <c r="F6525" i="75" s="1"/>
  <c r="D5985" i="75"/>
  <c r="A5513" i="75"/>
  <c r="F4973" i="75"/>
  <c r="C6014" i="75"/>
  <c r="D5474" i="75"/>
  <c r="F5474" i="75"/>
  <c r="C5508" i="75"/>
  <c r="D4968" i="75"/>
  <c r="C5007" i="75"/>
  <c r="D4467" i="75"/>
  <c r="A4499" i="75"/>
  <c r="F3959" i="75"/>
  <c r="A2421" i="75"/>
  <c r="F1881" i="75"/>
  <c r="A4254" i="75"/>
  <c r="F3714" i="75"/>
  <c r="C3238" i="75"/>
  <c r="D2698" i="75"/>
  <c r="C5006" i="75"/>
  <c r="D4466" i="75"/>
  <c r="A3709" i="75"/>
  <c r="F3169" i="75"/>
  <c r="A6253" i="75"/>
  <c r="F5713" i="75"/>
  <c r="A6796" i="75"/>
  <c r="F6256" i="75"/>
  <c r="C2964" i="75"/>
  <c r="D2424" i="75"/>
  <c r="A2431" i="75"/>
  <c r="F1891" i="75"/>
  <c r="C5744" i="75"/>
  <c r="D5204" i="75"/>
  <c r="A6798" i="75"/>
  <c r="A4999" i="75"/>
  <c r="F4459" i="75"/>
  <c r="C6529" i="75"/>
  <c r="F6529" i="75" s="1"/>
  <c r="D5989" i="75"/>
  <c r="A3990" i="75"/>
  <c r="F3450" i="75"/>
  <c r="A4723" i="75"/>
  <c r="F4183" i="75"/>
  <c r="A3717" i="75"/>
  <c r="F3177" i="75"/>
  <c r="C5237" i="75"/>
  <c r="D4697" i="75"/>
  <c r="A5749" i="75"/>
  <c r="F5209" i="75"/>
  <c r="C5536" i="75"/>
  <c r="D4996" i="75"/>
  <c r="C6027" i="75"/>
  <c r="D5487" i="75"/>
  <c r="C2697" i="75"/>
  <c r="D2157" i="75"/>
  <c r="C6017" i="75"/>
  <c r="D5477" i="75"/>
  <c r="A5237" i="75"/>
  <c r="F4697" i="75"/>
  <c r="C3711" i="75"/>
  <c r="D3171" i="75"/>
  <c r="C6026" i="75"/>
  <c r="D5486" i="75"/>
  <c r="F5486" i="75"/>
  <c r="J6760" i="75"/>
  <c r="A7300" i="75"/>
  <c r="I6760" i="75"/>
  <c r="A5005" i="75"/>
  <c r="F4465" i="75"/>
  <c r="C4218" i="75"/>
  <c r="D3678" i="75"/>
  <c r="A5243" i="75"/>
  <c r="F4703" i="75"/>
  <c r="C2429" i="75"/>
  <c r="D1889" i="75"/>
  <c r="C5511" i="75"/>
  <c r="D4971" i="75"/>
  <c r="A6290" i="75"/>
  <c r="F5750" i="75"/>
  <c r="J6771" i="75"/>
  <c r="A7311" i="75"/>
  <c r="I6771" i="75"/>
  <c r="F6771" i="75"/>
  <c r="C6568" i="75"/>
  <c r="D6028" i="75"/>
  <c r="C4764" i="75"/>
  <c r="D4224" i="75"/>
  <c r="C3975" i="75"/>
  <c r="D3435" i="75"/>
  <c r="C4493" i="75"/>
  <c r="D3953" i="75"/>
  <c r="A5009" i="75"/>
  <c r="F4469" i="75"/>
  <c r="J6765" i="75"/>
  <c r="A7305" i="75"/>
  <c r="I6765" i="75"/>
  <c r="F6765" i="75"/>
  <c r="F4702" i="75"/>
  <c r="C6018" i="75"/>
  <c r="D5478" i="75"/>
  <c r="F5478" i="75"/>
  <c r="A5540" i="75"/>
  <c r="F5000" i="75"/>
  <c r="C4246" i="75"/>
  <c r="D3706" i="75"/>
  <c r="A5786" i="75"/>
  <c r="F5246" i="75"/>
  <c r="C3977" i="75"/>
  <c r="D3437" i="75"/>
  <c r="F2152" i="75"/>
  <c r="C3736" i="75"/>
  <c r="D3196" i="75"/>
  <c r="C5238" i="75"/>
  <c r="D4698" i="75"/>
  <c r="C5235" i="75"/>
  <c r="D4695" i="75"/>
  <c r="C3974" i="75"/>
  <c r="D3434" i="75"/>
  <c r="C5001" i="75"/>
  <c r="D4461" i="75"/>
  <c r="A5038" i="75"/>
  <c r="F4498" i="75"/>
  <c r="C4222" i="75"/>
  <c r="F4222" i="75" s="1"/>
  <c r="D3682" i="75"/>
  <c r="A3211" i="75"/>
  <c r="F2671" i="75"/>
  <c r="C5034" i="75"/>
  <c r="D4494" i="75"/>
  <c r="F3442" i="75"/>
  <c r="F5204" i="75"/>
  <c r="J6768" i="75"/>
  <c r="A7308" i="75"/>
  <c r="I6768" i="75"/>
  <c r="F6768" i="75"/>
  <c r="C4725" i="75"/>
  <c r="D4185" i="75"/>
  <c r="F5216" i="75"/>
  <c r="F1886" i="75"/>
  <c r="J6773" i="75"/>
  <c r="I6773" i="75"/>
  <c r="A7313" i="75"/>
  <c r="F6773" i="75"/>
  <c r="J6779" i="75"/>
  <c r="A7319" i="75"/>
  <c r="I6779" i="75"/>
  <c r="F6779" i="75"/>
  <c r="J6777" i="75"/>
  <c r="A7317" i="75"/>
  <c r="I6777" i="75"/>
  <c r="F6777" i="75"/>
  <c r="C4258" i="75"/>
  <c r="D3718" i="75"/>
  <c r="A5536" i="75"/>
  <c r="F4996" i="75"/>
  <c r="A6048" i="75"/>
  <c r="F5508" i="75"/>
  <c r="A4768" i="75"/>
  <c r="F4228" i="75"/>
  <c r="A3985" i="75"/>
  <c r="F3445" i="75"/>
  <c r="C4495" i="75"/>
  <c r="D3955" i="75"/>
  <c r="C6021" i="75"/>
  <c r="D5481" i="75"/>
  <c r="A2417" i="75"/>
  <c r="F1877" i="75"/>
  <c r="A6270" i="75"/>
  <c r="F5730" i="75"/>
  <c r="A6802" i="75"/>
  <c r="F6262" i="75"/>
  <c r="C6564" i="75"/>
  <c r="F6564" i="75" s="1"/>
  <c r="D6024" i="75"/>
  <c r="C4732" i="75"/>
  <c r="D4192" i="75"/>
  <c r="A4514" i="75"/>
  <c r="A2427" i="75"/>
  <c r="F1887" i="75"/>
  <c r="A4225" i="75"/>
  <c r="F3685" i="75"/>
  <c r="C3226" i="75"/>
  <c r="D2686" i="75"/>
  <c r="C5747" i="75"/>
  <c r="D5207" i="75"/>
  <c r="C6298" i="75"/>
  <c r="D5758" i="75"/>
  <c r="C4225" i="75"/>
  <c r="D3685" i="75"/>
  <c r="C3713" i="75"/>
  <c r="D3173" i="75"/>
  <c r="C6523" i="75"/>
  <c r="D5983" i="75"/>
  <c r="A2968" i="75"/>
  <c r="F2428" i="75"/>
  <c r="A3979" i="75"/>
  <c r="F3439" i="75"/>
  <c r="C3209" i="75"/>
  <c r="D2669" i="75"/>
  <c r="A4008" i="75"/>
  <c r="A4758" i="75"/>
  <c r="F4218" i="75"/>
  <c r="C4006" i="75"/>
  <c r="D3466" i="75"/>
  <c r="C6539" i="75"/>
  <c r="D5999" i="75"/>
  <c r="C5519" i="75"/>
  <c r="D4979" i="75"/>
  <c r="A5542" i="75"/>
  <c r="F5002" i="75"/>
  <c r="A2701" i="75"/>
  <c r="F2161" i="75"/>
  <c r="C4014" i="75"/>
  <c r="D3474" i="75"/>
  <c r="C3481" i="75"/>
  <c r="D2941" i="75"/>
  <c r="J6758" i="75"/>
  <c r="A7298" i="75"/>
  <c r="I6758" i="75"/>
  <c r="J6762" i="75"/>
  <c r="I6762" i="75"/>
  <c r="A7302" i="75"/>
  <c r="A3193" i="75"/>
  <c r="F2653" i="75"/>
  <c r="C6534" i="75"/>
  <c r="D5994" i="75"/>
  <c r="C2956" i="75"/>
  <c r="D2416" i="75"/>
  <c r="C5010" i="75"/>
  <c r="D4470" i="75"/>
  <c r="C4219" i="75"/>
  <c r="D3679" i="75"/>
  <c r="C5512" i="75"/>
  <c r="D4972" i="75"/>
  <c r="C6267" i="75"/>
  <c r="D5727" i="75"/>
  <c r="C2683" i="75"/>
  <c r="D2143" i="75"/>
  <c r="J6774" i="75"/>
  <c r="A7314" i="75"/>
  <c r="I6774" i="75"/>
  <c r="F6774" i="75"/>
  <c r="C3203" i="75"/>
  <c r="D2663" i="75"/>
  <c r="C6046" i="75"/>
  <c r="D5506" i="75"/>
  <c r="C4729" i="75"/>
  <c r="D4189" i="75"/>
  <c r="C4226" i="75"/>
  <c r="D3686" i="75"/>
  <c r="A6804" i="75"/>
  <c r="F6264" i="75"/>
  <c r="C3717" i="75"/>
  <c r="D3177" i="75"/>
  <c r="A5276" i="75"/>
  <c r="C4741" i="75"/>
  <c r="D4201" i="75"/>
  <c r="A4740" i="75"/>
  <c r="F4200" i="75"/>
  <c r="A5507" i="75"/>
  <c r="F4967" i="75"/>
  <c r="A2693" i="75"/>
  <c r="F2153" i="75"/>
  <c r="A5249" i="75"/>
  <c r="F4709" i="75"/>
  <c r="C5239" i="75"/>
  <c r="D4699" i="75"/>
  <c r="C3705" i="75"/>
  <c r="D3165" i="75"/>
  <c r="A3210" i="75"/>
  <c r="F2670" i="75"/>
  <c r="A5509" i="75"/>
  <c r="F4969" i="75"/>
  <c r="A3715" i="75"/>
  <c r="F3175" i="75"/>
  <c r="J6767" i="75"/>
  <c r="A7307" i="75"/>
  <c r="I6767" i="75"/>
  <c r="F6767" i="75"/>
  <c r="J6778" i="75"/>
  <c r="A7318" i="75"/>
  <c r="I6778" i="75"/>
  <c r="F6778" i="75"/>
  <c r="C5274" i="75"/>
  <c r="D4734" i="75"/>
  <c r="A5028" i="75"/>
  <c r="C4491" i="75"/>
  <c r="D3951" i="75"/>
  <c r="C3197" i="75"/>
  <c r="D2657" i="75"/>
  <c r="C2695" i="75"/>
  <c r="D2155" i="75"/>
  <c r="A3473" i="75"/>
  <c r="F2933" i="75"/>
  <c r="A6794" i="75"/>
  <c r="F6254" i="75"/>
  <c r="A5264" i="75"/>
  <c r="C3464" i="75"/>
  <c r="D2924" i="75"/>
  <c r="A4485" i="75"/>
  <c r="F3945" i="75"/>
  <c r="C4736" i="75"/>
  <c r="D4196" i="75"/>
  <c r="C2689" i="75"/>
  <c r="D2149" i="75"/>
  <c r="C3978" i="75"/>
  <c r="D3438" i="75"/>
  <c r="A4217" i="75"/>
  <c r="F3677" i="75"/>
  <c r="C3473" i="75"/>
  <c r="D2933" i="75"/>
  <c r="F4972" i="75"/>
  <c r="C5246" i="75"/>
  <c r="D4706" i="75"/>
  <c r="C6535" i="75"/>
  <c r="D5995" i="75"/>
  <c r="C5753" i="75"/>
  <c r="D5213" i="75"/>
  <c r="A5774" i="75"/>
  <c r="C4728" i="75"/>
  <c r="D4188" i="75"/>
  <c r="A4018" i="75"/>
  <c r="F3478" i="75"/>
  <c r="C5003" i="75"/>
  <c r="D4463" i="75"/>
  <c r="J6754" i="75"/>
  <c r="A7294" i="75"/>
  <c r="I6754" i="75"/>
  <c r="F3674" i="75"/>
  <c r="J6757" i="75"/>
  <c r="A7297" i="75"/>
  <c r="I6757" i="75"/>
  <c r="A5026" i="75"/>
  <c r="F4486" i="75"/>
  <c r="C2960" i="75"/>
  <c r="D2420" i="75"/>
  <c r="C6804" i="75"/>
  <c r="D6264" i="75"/>
  <c r="C5513" i="75"/>
  <c r="D4973" i="75"/>
  <c r="A5759" i="75"/>
  <c r="F5219" i="75"/>
  <c r="C3708" i="75"/>
  <c r="F3708" i="75" s="1"/>
  <c r="D3168" i="75"/>
  <c r="C5745" i="75"/>
  <c r="D5205" i="75"/>
  <c r="A2423" i="75"/>
  <c r="F1883" i="75"/>
  <c r="C5748" i="75"/>
  <c r="D5208" i="75"/>
  <c r="C4483" i="75"/>
  <c r="D3943" i="75"/>
  <c r="C3981" i="75"/>
  <c r="D3441" i="75"/>
  <c r="C4489" i="75"/>
  <c r="D3949" i="75"/>
  <c r="C7313" i="75"/>
  <c r="D7313" i="75" s="1"/>
  <c r="D6773" i="75"/>
  <c r="C2425" i="75"/>
  <c r="D1885" i="75"/>
  <c r="A4993" i="75"/>
  <c r="F4453" i="75"/>
  <c r="A3705" i="75"/>
  <c r="F3165" i="75"/>
  <c r="A4995" i="75"/>
  <c r="F4455" i="75"/>
  <c r="C4739" i="75"/>
  <c r="D4199" i="75"/>
  <c r="A5782" i="75"/>
  <c r="F5242" i="75"/>
  <c r="A3711" i="75"/>
  <c r="F3171" i="75"/>
  <c r="C6058" i="75"/>
  <c r="D5518" i="75"/>
  <c r="A5239" i="75"/>
  <c r="F4699" i="75"/>
  <c r="A4483" i="75"/>
  <c r="F3943" i="75"/>
  <c r="A3205" i="75"/>
  <c r="F2665" i="75"/>
  <c r="C2693" i="75"/>
  <c r="D2153" i="75"/>
  <c r="A3201" i="75"/>
  <c r="F2661" i="75"/>
  <c r="C5234" i="75"/>
  <c r="D4694" i="75"/>
  <c r="C2968" i="75"/>
  <c r="D2428" i="75"/>
  <c r="C6294" i="75"/>
  <c r="D5754" i="75"/>
  <c r="C4018" i="75"/>
  <c r="D3478" i="75"/>
  <c r="C6030" i="75"/>
  <c r="D5490" i="75"/>
  <c r="A4229" i="75"/>
  <c r="F3689" i="75"/>
  <c r="C2701" i="75"/>
  <c r="D2161" i="75"/>
  <c r="A4520" i="75"/>
  <c r="F3980" i="75"/>
  <c r="A5503" i="75"/>
  <c r="F4963" i="75"/>
  <c r="C3979" i="75"/>
  <c r="D3439" i="75"/>
  <c r="C6261" i="75"/>
  <c r="D5721" i="75"/>
  <c r="C6023" i="75"/>
  <c r="D5483" i="75"/>
  <c r="A6263" i="75"/>
  <c r="F5723" i="75"/>
  <c r="A5024" i="75"/>
  <c r="C6286" i="75"/>
  <c r="D5746" i="75"/>
  <c r="C2684" i="75"/>
  <c r="D2144" i="75"/>
  <c r="C7309" i="75"/>
  <c r="D7309" i="75" s="1"/>
  <c r="D6769" i="75"/>
  <c r="C4484" i="75"/>
  <c r="F4484" i="75" s="1"/>
  <c r="D3944" i="75"/>
  <c r="A3238" i="75"/>
  <c r="F2698" i="75"/>
  <c r="C3740" i="75"/>
  <c r="D3200" i="75"/>
  <c r="A4762" i="75"/>
  <c r="C2413" i="75"/>
  <c r="D1873" i="75"/>
  <c r="A4230" i="75"/>
  <c r="F3690" i="75"/>
  <c r="A3232" i="75"/>
  <c r="C5743" i="75"/>
  <c r="D5203" i="75"/>
  <c r="C2430" i="75"/>
  <c r="D1890" i="75"/>
  <c r="A6261" i="75"/>
  <c r="F5721" i="75"/>
  <c r="A4760" i="75"/>
  <c r="F4220" i="75"/>
  <c r="C5517" i="75"/>
  <c r="D4977" i="75"/>
  <c r="C4724" i="75"/>
  <c r="F4724" i="75" s="1"/>
  <c r="D4184" i="75"/>
  <c r="A4495" i="75"/>
  <c r="F3955" i="75"/>
  <c r="A2413" i="75"/>
  <c r="F1873" i="75"/>
  <c r="A4244" i="75"/>
  <c r="F3704" i="75"/>
  <c r="C3476" i="75"/>
  <c r="F3476" i="75" s="1"/>
  <c r="D2936" i="75"/>
  <c r="A5274" i="75"/>
  <c r="F4734" i="75"/>
  <c r="J6755" i="75"/>
  <c r="A7295" i="75"/>
  <c r="I6755" i="75"/>
  <c r="J6752" i="75"/>
  <c r="A7292" i="75"/>
  <c r="I6752" i="75"/>
  <c r="A4010" i="75"/>
  <c r="F3470" i="75"/>
  <c r="A5761" i="75"/>
  <c r="F5221" i="75"/>
  <c r="C4999" i="75"/>
  <c r="D4459" i="75"/>
  <c r="A4516" i="75"/>
  <c r="F3976" i="75"/>
  <c r="C3987" i="75"/>
  <c r="D3447" i="75"/>
  <c r="A4522" i="75"/>
  <c r="A6284" i="75"/>
  <c r="F5744" i="75"/>
  <c r="A5760" i="75"/>
  <c r="F5220" i="75"/>
  <c r="C5503" i="75"/>
  <c r="D4963" i="75"/>
  <c r="A4493" i="75"/>
  <c r="F3953" i="75"/>
  <c r="A2687" i="75"/>
  <c r="F2147" i="75"/>
  <c r="A6046" i="75"/>
  <c r="F5506" i="75"/>
  <c r="A4231" i="75"/>
  <c r="F3691" i="75"/>
  <c r="C3472" i="75"/>
  <c r="D2932" i="75"/>
  <c r="C3201" i="75"/>
  <c r="D2661" i="75"/>
  <c r="A6288" i="75"/>
  <c r="C3744" i="75"/>
  <c r="D3204" i="75"/>
  <c r="C5245" i="75"/>
  <c r="D4705" i="75"/>
  <c r="A4250" i="75"/>
  <c r="F3710" i="75"/>
  <c r="C7303" i="75"/>
  <c r="D7303" i="75" s="1"/>
  <c r="D6763" i="75"/>
  <c r="C5776" i="75"/>
  <c r="D5236" i="75"/>
  <c r="A2697" i="75"/>
  <c r="F2157" i="75"/>
  <c r="A3467" i="75"/>
  <c r="F2927" i="75"/>
  <c r="A6015" i="75"/>
  <c r="F5475" i="75"/>
  <c r="A6808" i="75"/>
  <c r="F6268" i="75"/>
  <c r="C3463" i="75"/>
  <c r="D2923" i="75"/>
  <c r="A6025" i="75"/>
  <c r="F5485" i="75"/>
  <c r="C4500" i="75"/>
  <c r="D3960" i="75"/>
  <c r="A2700" i="75"/>
  <c r="F2160" i="75"/>
  <c r="A5250" i="75"/>
  <c r="F4710" i="75"/>
  <c r="A6267" i="75"/>
  <c r="F5727" i="75"/>
  <c r="C3719" i="75"/>
  <c r="D3179" i="75"/>
  <c r="C3469" i="75"/>
  <c r="D2929" i="75"/>
  <c r="A3738" i="75"/>
  <c r="F3198" i="75"/>
  <c r="A4727" i="75"/>
  <c r="F4187" i="75"/>
  <c r="C2415" i="75"/>
  <c r="D1875" i="75"/>
  <c r="C4488" i="75"/>
  <c r="D3948" i="75"/>
  <c r="A3234" i="75"/>
  <c r="F2694" i="75"/>
  <c r="J6780" i="75"/>
  <c r="A7320" i="75"/>
  <c r="I6780" i="75"/>
  <c r="F6780" i="75"/>
  <c r="C5507" i="75"/>
  <c r="D4967" i="75"/>
  <c r="A3207" i="75"/>
  <c r="F2667" i="75"/>
  <c r="C5278" i="75"/>
  <c r="D4738" i="75"/>
  <c r="A2964" i="75"/>
  <c r="F2424" i="75"/>
  <c r="C5249" i="75"/>
  <c r="D4709" i="75"/>
  <c r="C2414" i="75"/>
  <c r="F2414" i="75" s="1"/>
  <c r="D1874" i="75"/>
  <c r="A6257" i="75"/>
  <c r="F5717" i="75"/>
  <c r="C3480" i="75"/>
  <c r="D2940" i="75"/>
  <c r="A3973" i="75"/>
  <c r="F3433" i="75"/>
  <c r="B7185" i="75"/>
  <c r="B7168" i="75"/>
  <c r="B7095" i="75"/>
  <c r="B7161" i="75"/>
  <c r="B7040" i="75"/>
  <c r="F7040" i="75" s="1"/>
  <c r="F6500" i="75"/>
  <c r="B7162" i="75"/>
  <c r="B7108" i="75"/>
  <c r="F6568" i="75"/>
  <c r="B7075" i="75"/>
  <c r="F6535" i="75"/>
  <c r="B7037" i="75"/>
  <c r="F7037" i="75" s="1"/>
  <c r="F6497" i="75"/>
  <c r="B7169" i="75"/>
  <c r="B7192" i="75"/>
  <c r="B7123" i="75"/>
  <c r="B7098" i="75"/>
  <c r="B7125" i="75"/>
  <c r="B7156" i="75"/>
  <c r="B7140" i="75"/>
  <c r="B7076" i="75"/>
  <c r="B7034" i="75"/>
  <c r="F7034" i="75" s="1"/>
  <c r="F6494" i="75"/>
  <c r="B7199" i="75"/>
  <c r="B7134" i="75"/>
  <c r="B7064" i="75"/>
  <c r="B7078" i="75"/>
  <c r="F6538" i="75"/>
  <c r="B7186" i="75"/>
  <c r="B7077" i="75"/>
  <c r="B7163" i="75"/>
  <c r="B7109" i="75"/>
  <c r="B7190" i="75"/>
  <c r="B7051" i="75"/>
  <c r="F7051" i="75" s="1"/>
  <c r="F6511" i="75"/>
  <c r="B7193" i="75"/>
  <c r="B7128" i="75"/>
  <c r="B7063" i="75"/>
  <c r="F6523" i="75"/>
  <c r="B7096" i="75"/>
  <c r="F6556" i="75"/>
  <c r="B7044" i="75"/>
  <c r="F7044" i="75" s="1"/>
  <c r="F6504" i="75"/>
  <c r="B7187" i="75"/>
  <c r="B7170" i="75"/>
  <c r="B7093" i="75"/>
  <c r="B7065" i="75"/>
  <c r="B7041" i="75"/>
  <c r="F7041" i="75" s="1"/>
  <c r="F6501" i="75"/>
  <c r="B7141" i="75"/>
  <c r="B7200" i="75"/>
  <c r="B7131" i="75"/>
  <c r="B7050" i="75"/>
  <c r="F7050" i="75" s="1"/>
  <c r="F6510" i="75"/>
  <c r="B7107" i="75"/>
  <c r="B7164" i="75"/>
  <c r="B7110" i="75"/>
  <c r="B7194" i="75"/>
  <c r="B7038" i="75"/>
  <c r="F7038" i="75" s="1"/>
  <c r="F6498" i="75"/>
  <c r="B7158" i="75"/>
  <c r="B7111" i="75"/>
  <c r="B7072" i="75"/>
  <c r="F6532" i="75"/>
  <c r="B7035" i="75"/>
  <c r="F7035" i="75" s="1"/>
  <c r="F6495" i="75"/>
  <c r="B7157" i="75"/>
  <c r="B7188" i="75"/>
  <c r="B7171" i="75"/>
  <c r="B7094" i="75"/>
  <c r="B7165" i="75"/>
  <c r="B7201" i="75"/>
  <c r="B7136" i="75"/>
  <c r="B7071" i="75"/>
  <c r="B7080" i="75"/>
  <c r="F6540" i="75"/>
  <c r="B7048" i="75"/>
  <c r="F7048" i="75" s="1"/>
  <c r="F6508" i="75"/>
  <c r="B7195" i="75"/>
  <c r="B7130" i="75"/>
  <c r="B7101" i="75"/>
  <c r="B7073" i="75"/>
  <c r="F6533" i="75"/>
  <c r="B7047" i="75"/>
  <c r="F7047" i="75" s="1"/>
  <c r="F6507" i="75"/>
  <c r="B7069" i="75"/>
  <c r="B7159" i="75"/>
  <c r="B7139" i="75"/>
  <c r="B7049" i="75"/>
  <c r="F7049" i="75" s="1"/>
  <c r="F6509" i="75"/>
  <c r="B7074" i="75"/>
  <c r="B7189" i="75"/>
  <c r="B7124" i="75"/>
  <c r="B7099" i="75"/>
  <c r="B7133" i="75"/>
  <c r="B7042" i="75"/>
  <c r="F7042" i="75" s="1"/>
  <c r="F6502" i="75"/>
  <c r="B7183" i="75"/>
  <c r="B7166" i="75"/>
  <c r="B7104" i="75"/>
  <c r="B7081" i="75"/>
  <c r="B7039" i="75"/>
  <c r="F7039" i="75" s="1"/>
  <c r="F6499" i="75"/>
  <c r="B7129" i="75"/>
  <c r="B7196" i="75"/>
  <c r="B7127" i="75"/>
  <c r="B7102" i="75"/>
  <c r="B7137" i="75"/>
  <c r="B7160" i="75"/>
  <c r="B7106" i="75"/>
  <c r="B7079" i="75"/>
  <c r="B7036" i="75"/>
  <c r="F7036" i="75" s="1"/>
  <c r="F6496" i="75"/>
  <c r="B7154" i="75"/>
  <c r="B7138" i="75"/>
  <c r="B7067" i="75"/>
  <c r="B7033" i="75"/>
  <c r="F7033" i="75" s="1"/>
  <c r="F6493" i="75"/>
  <c r="B7198" i="75"/>
  <c r="B7184" i="75"/>
  <c r="B7167" i="75"/>
  <c r="B7105" i="75"/>
  <c r="B7153" i="75"/>
  <c r="B7197" i="75"/>
  <c r="B7132" i="75"/>
  <c r="B7068" i="75"/>
  <c r="F6528" i="75"/>
  <c r="B7100" i="75"/>
  <c r="B7046" i="75"/>
  <c r="F7046" i="75" s="1"/>
  <c r="F6506" i="75"/>
  <c r="B7191" i="75"/>
  <c r="B7126" i="75"/>
  <c r="B7097" i="75"/>
  <c r="B7070" i="75"/>
  <c r="F6530" i="75"/>
  <c r="B7043" i="75"/>
  <c r="F7043" i="75" s="1"/>
  <c r="F6503" i="75"/>
  <c r="B7103" i="75"/>
  <c r="B7155" i="75"/>
  <c r="B7135" i="75"/>
  <c r="B7045" i="75"/>
  <c r="F7045" i="75" s="1"/>
  <c r="F6505" i="75"/>
  <c r="B7066" i="75"/>
  <c r="F6526" i="75"/>
  <c r="AL25" i="8"/>
  <c r="AO30" i="8"/>
  <c r="AO22" i="8"/>
  <c r="AN27" i="8"/>
  <c r="AN11" i="8"/>
  <c r="AL17" i="8"/>
  <c r="AO26" i="8"/>
  <c r="AO18" i="8"/>
  <c r="AN19" i="8"/>
  <c r="AM23" i="8"/>
  <c r="AG29" i="8"/>
  <c r="AL29" i="8" s="1"/>
  <c r="AM31" i="8"/>
  <c r="AJ24" i="8"/>
  <c r="AO24" i="8" s="1"/>
  <c r="AI31" i="8"/>
  <c r="AN31" i="8" s="1"/>
  <c r="AG22" i="8"/>
  <c r="AL22" i="8" s="1"/>
  <c r="AI28" i="8"/>
  <c r="AN28" i="8" s="1"/>
  <c r="AJ23" i="8"/>
  <c r="AO23" i="8" s="1"/>
  <c r="AF25" i="8"/>
  <c r="AJ29" i="8"/>
  <c r="AH14" i="8"/>
  <c r="AM14" i="8" s="1"/>
  <c r="AG21" i="8"/>
  <c r="AL21" i="8" s="1"/>
  <c r="AJ28" i="8"/>
  <c r="AO28" i="8" s="1"/>
  <c r="AJ20" i="8"/>
  <c r="AO20" i="8" s="1"/>
  <c r="AI23" i="8"/>
  <c r="AN23" i="8" s="1"/>
  <c r="AI20" i="8"/>
  <c r="AN20" i="8" s="1"/>
  <c r="AH32" i="8"/>
  <c r="AM32" i="8" s="1"/>
  <c r="AF32" i="8"/>
  <c r="AF33" i="7"/>
  <c r="J211" i="68" s="1"/>
  <c r="G3451" i="75" s="1"/>
  <c r="AF24" i="8"/>
  <c r="AF25" i="7"/>
  <c r="J203" i="68" s="1"/>
  <c r="G3443" i="75" s="1"/>
  <c r="AF23" i="8"/>
  <c r="AF24" i="7"/>
  <c r="J202" i="68" s="1"/>
  <c r="G3442" i="75" s="1"/>
  <c r="AM19" i="8"/>
  <c r="AL32" i="8"/>
  <c r="AJ31" i="8"/>
  <c r="AO31" i="8" s="1"/>
  <c r="AI29" i="8"/>
  <c r="AN29" i="8" s="1"/>
  <c r="AF31" i="8"/>
  <c r="AF32" i="7"/>
  <c r="J210" i="68" s="1"/>
  <c r="G3450" i="75" s="1"/>
  <c r="AG31" i="8"/>
  <c r="AL31" i="8" s="1"/>
  <c r="AI25" i="8"/>
  <c r="AN25" i="8" s="1"/>
  <c r="AJ27" i="8"/>
  <c r="AO27" i="8" s="1"/>
  <c r="AF21" i="8"/>
  <c r="AI18" i="8"/>
  <c r="AN18" i="8" s="1"/>
  <c r="AG27" i="8"/>
  <c r="AL27" i="8" s="1"/>
  <c r="AF29" i="8"/>
  <c r="AJ21" i="8"/>
  <c r="AF22" i="8"/>
  <c r="AF23" i="7"/>
  <c r="J201" i="68" s="1"/>
  <c r="G3441" i="75" s="1"/>
  <c r="AF27" i="8"/>
  <c r="AF28" i="7"/>
  <c r="J206" i="68" s="1"/>
  <c r="G3446" i="75" s="1"/>
  <c r="AG24" i="8"/>
  <c r="AF17" i="8"/>
  <c r="AJ25" i="8"/>
  <c r="AJ17" i="8"/>
  <c r="AG28" i="8"/>
  <c r="AF26" i="8"/>
  <c r="AF27" i="7"/>
  <c r="J205" i="68" s="1"/>
  <c r="G3445" i="75" s="1"/>
  <c r="AF18" i="8"/>
  <c r="AF19" i="7"/>
  <c r="J197" i="68" s="1"/>
  <c r="G3437" i="75" s="1"/>
  <c r="AG26" i="8"/>
  <c r="AL26" i="8" s="1"/>
  <c r="AF19" i="8"/>
  <c r="AF20" i="7"/>
  <c r="J198" i="68" s="1"/>
  <c r="G3438" i="75" s="1"/>
  <c r="AI30" i="8"/>
  <c r="AN30" i="8" s="1"/>
  <c r="AF30" i="8"/>
  <c r="AF31" i="7"/>
  <c r="J209" i="68" s="1"/>
  <c r="G3449" i="75" s="1"/>
  <c r="AG14" i="8"/>
  <c r="AL14" i="8" s="1"/>
  <c r="AH16" i="8"/>
  <c r="AM16" i="8" s="1"/>
  <c r="AM27" i="8"/>
  <c r="AF28" i="8"/>
  <c r="AF29" i="7"/>
  <c r="J207" i="68" s="1"/>
  <c r="G3447" i="75" s="1"/>
  <c r="AF20" i="8"/>
  <c r="AF21" i="7"/>
  <c r="J199" i="68" s="1"/>
  <c r="G3439" i="75" s="1"/>
  <c r="AG18" i="8"/>
  <c r="AL18" i="8" s="1"/>
  <c r="AI22" i="8"/>
  <c r="AN22" i="8" s="1"/>
  <c r="AG19" i="8"/>
  <c r="AL19" i="8" s="1"/>
  <c r="AJ19" i="8"/>
  <c r="AO19" i="8" s="1"/>
  <c r="AG30" i="8"/>
  <c r="AL30" i="8" s="1"/>
  <c r="AG23" i="8"/>
  <c r="AL23" i="8" s="1"/>
  <c r="AI17" i="8"/>
  <c r="AN17" i="8" s="1"/>
  <c r="AI21" i="8"/>
  <c r="AN21" i="8" s="1"/>
  <c r="AG20" i="8"/>
  <c r="AL20" i="8" s="1"/>
  <c r="AI26" i="8"/>
  <c r="C2679" i="75"/>
  <c r="D2139" i="75"/>
  <c r="F2139" i="75"/>
  <c r="C6487" i="75"/>
  <c r="D5947" i="75"/>
  <c r="F5947" i="75"/>
  <c r="C2676" i="75"/>
  <c r="D2136" i="75"/>
  <c r="F2136" i="75"/>
  <c r="C4986" i="75"/>
  <c r="D4446" i="75"/>
  <c r="F4446" i="75"/>
  <c r="C5500" i="75"/>
  <c r="D4960" i="75"/>
  <c r="F4960" i="75"/>
  <c r="C5225" i="75"/>
  <c r="D4685" i="75"/>
  <c r="F4685" i="75"/>
  <c r="C5762" i="75"/>
  <c r="D5222" i="75"/>
  <c r="F5222" i="75"/>
  <c r="C2680" i="75"/>
  <c r="D2140" i="75"/>
  <c r="F2140" i="75"/>
  <c r="C4479" i="75"/>
  <c r="D3939" i="75"/>
  <c r="F3939" i="75"/>
  <c r="C4205" i="75"/>
  <c r="D3665" i="75"/>
  <c r="F3665" i="75"/>
  <c r="C5227" i="75"/>
  <c r="D4687" i="75"/>
  <c r="F4687" i="75"/>
  <c r="C6755" i="75"/>
  <c r="D6215" i="75"/>
  <c r="F6215" i="75"/>
  <c r="C2952" i="75"/>
  <c r="D2412" i="75"/>
  <c r="F2412" i="75"/>
  <c r="C5524" i="75"/>
  <c r="D4984" i="75"/>
  <c r="F4984" i="75"/>
  <c r="C4991" i="75"/>
  <c r="D4451" i="75"/>
  <c r="F4451" i="75"/>
  <c r="C5741" i="75"/>
  <c r="D5201" i="75"/>
  <c r="F5201" i="75"/>
  <c r="C5768" i="75"/>
  <c r="D5228" i="75"/>
  <c r="F5228" i="75"/>
  <c r="C6521" i="75"/>
  <c r="D5981" i="75"/>
  <c r="F5981" i="75"/>
  <c r="C4752" i="75"/>
  <c r="D4212" i="75"/>
  <c r="F4212" i="75"/>
  <c r="C5497" i="75"/>
  <c r="D4957" i="75"/>
  <c r="F4957" i="75"/>
  <c r="C6758" i="75"/>
  <c r="D6218" i="75"/>
  <c r="F6218" i="75"/>
  <c r="C2944" i="75"/>
  <c r="D2404" i="75"/>
  <c r="F2404" i="75"/>
  <c r="C4742" i="75"/>
  <c r="D4202" i="75"/>
  <c r="F4202" i="75"/>
  <c r="C3722" i="75"/>
  <c r="D3182" i="75"/>
  <c r="F3182" i="75"/>
  <c r="C3700" i="75"/>
  <c r="D3160" i="75"/>
  <c r="F3160" i="75"/>
  <c r="C5226" i="75"/>
  <c r="D4686" i="75"/>
  <c r="F4686" i="75"/>
  <c r="C2948" i="75"/>
  <c r="D2408" i="75"/>
  <c r="F2408" i="75"/>
  <c r="C3456" i="75"/>
  <c r="D2916" i="75"/>
  <c r="F2916" i="75"/>
  <c r="C3185" i="75"/>
  <c r="D2645" i="75"/>
  <c r="F2645" i="75"/>
  <c r="C5982" i="75"/>
  <c r="D5442" i="75"/>
  <c r="F5442" i="75"/>
  <c r="C6244" i="75"/>
  <c r="D5704" i="75"/>
  <c r="F5704" i="75"/>
  <c r="C3190" i="75"/>
  <c r="D2650" i="75"/>
  <c r="F2650" i="75"/>
  <c r="C3187" i="75"/>
  <c r="D2647" i="75"/>
  <c r="F2647" i="75"/>
  <c r="C4232" i="75"/>
  <c r="D3692" i="75"/>
  <c r="F3692" i="75"/>
  <c r="C3965" i="75"/>
  <c r="D3425" i="75"/>
  <c r="F3425" i="75"/>
  <c r="C4238" i="75"/>
  <c r="D3698" i="75"/>
  <c r="F3698" i="75"/>
  <c r="C3732" i="75"/>
  <c r="D3192" i="75"/>
  <c r="F3192" i="75"/>
  <c r="C3967" i="75"/>
  <c r="D3427" i="75"/>
  <c r="F3427" i="75"/>
  <c r="C6006" i="75"/>
  <c r="D5466" i="75"/>
  <c r="F5466" i="75"/>
  <c r="C4508" i="75"/>
  <c r="D3968" i="75"/>
  <c r="F3968" i="75"/>
  <c r="C3212" i="75"/>
  <c r="D2672" i="75"/>
  <c r="F2672" i="75"/>
  <c r="C3693" i="75"/>
  <c r="D3153" i="75"/>
  <c r="F3153" i="75"/>
  <c r="C3696" i="75"/>
  <c r="D3156" i="75"/>
  <c r="F3156" i="75"/>
  <c r="C5737" i="75"/>
  <c r="D5197" i="75"/>
  <c r="F5197" i="75"/>
  <c r="C6274" i="75"/>
  <c r="D5734" i="75"/>
  <c r="F5734" i="75"/>
  <c r="C6003" i="75"/>
  <c r="D5463" i="75"/>
  <c r="F5463" i="75"/>
  <c r="C6761" i="75"/>
  <c r="D6221" i="75"/>
  <c r="F6221" i="75"/>
  <c r="C6754" i="75"/>
  <c r="D6214" i="75"/>
  <c r="F6214" i="75"/>
  <c r="C6242" i="75"/>
  <c r="D5702" i="75"/>
  <c r="F5702" i="75"/>
  <c r="C4983" i="75"/>
  <c r="D4443" i="75"/>
  <c r="F4443" i="75"/>
  <c r="C5522" i="75"/>
  <c r="D4982" i="75"/>
  <c r="F4982" i="75"/>
  <c r="C6757" i="75"/>
  <c r="D6217" i="75"/>
  <c r="F6217" i="75"/>
  <c r="C6009" i="75"/>
  <c r="D5469" i="75"/>
  <c r="F5469" i="75"/>
  <c r="C5740" i="75"/>
  <c r="D5200" i="75"/>
  <c r="F5200" i="75"/>
  <c r="C4744" i="75"/>
  <c r="D4204" i="75"/>
  <c r="F4204" i="75"/>
  <c r="C5496" i="75"/>
  <c r="D4956" i="75"/>
  <c r="F4956" i="75"/>
  <c r="C6492" i="75"/>
  <c r="D5952" i="75"/>
  <c r="F5952" i="75"/>
  <c r="C3994" i="75"/>
  <c r="D3454" i="75"/>
  <c r="F3454" i="75"/>
  <c r="C4207" i="75"/>
  <c r="D3667" i="75"/>
  <c r="F3667" i="75"/>
  <c r="C6544" i="75"/>
  <c r="D6004" i="75"/>
  <c r="F6004" i="75"/>
  <c r="C5739" i="75"/>
  <c r="D5199" i="75"/>
  <c r="F5199" i="75"/>
  <c r="C6007" i="75"/>
  <c r="D5467" i="75"/>
  <c r="F5467" i="75"/>
  <c r="C3971" i="75"/>
  <c r="D3431" i="75"/>
  <c r="F3431" i="75"/>
  <c r="C6488" i="75"/>
  <c r="D5948" i="75"/>
  <c r="F5948" i="75"/>
  <c r="C3183" i="75"/>
  <c r="D2643" i="75"/>
  <c r="F2643" i="75"/>
  <c r="C2411" i="75"/>
  <c r="D1871" i="75"/>
  <c r="F1871" i="75"/>
  <c r="C2403" i="75"/>
  <c r="D1863" i="75"/>
  <c r="F1863" i="75"/>
  <c r="C5018" i="75"/>
  <c r="D4478" i="75"/>
  <c r="F4478" i="75"/>
  <c r="C5499" i="75"/>
  <c r="D4959" i="75"/>
  <c r="F4959" i="75"/>
  <c r="C6245" i="75"/>
  <c r="D5705" i="75"/>
  <c r="F5705" i="75"/>
  <c r="C5012" i="75"/>
  <c r="D4472" i="75"/>
  <c r="F4472" i="75"/>
  <c r="C4473" i="75"/>
  <c r="D3933" i="75"/>
  <c r="F3933" i="75"/>
  <c r="C6034" i="75"/>
  <c r="D5494" i="75"/>
  <c r="F5494" i="75"/>
  <c r="C6519" i="75"/>
  <c r="D5979" i="75"/>
  <c r="F5979" i="75"/>
  <c r="C2681" i="75"/>
  <c r="D2141" i="75"/>
  <c r="F2141" i="75"/>
  <c r="C6484" i="75"/>
  <c r="D5944" i="75"/>
  <c r="F5944" i="75"/>
  <c r="C5764" i="75"/>
  <c r="D5224" i="75"/>
  <c r="F5224" i="75"/>
  <c r="C4481" i="75"/>
  <c r="D3941" i="75"/>
  <c r="F3941" i="75"/>
  <c r="C3695" i="75"/>
  <c r="D3155" i="75"/>
  <c r="F3155" i="75"/>
  <c r="C3459" i="75"/>
  <c r="D2919" i="75"/>
  <c r="F2919" i="75"/>
  <c r="C4987" i="75"/>
  <c r="D4447" i="75"/>
  <c r="F4447" i="75"/>
  <c r="C6520" i="75"/>
  <c r="D5980" i="75"/>
  <c r="F5980" i="75"/>
  <c r="C6516" i="75"/>
  <c r="D5976" i="75"/>
  <c r="F5976" i="75"/>
  <c r="C3701" i="75"/>
  <c r="D3161" i="75"/>
  <c r="F3161" i="75"/>
  <c r="C4720" i="75"/>
  <c r="D4180" i="75"/>
  <c r="F4180" i="75"/>
  <c r="C6272" i="75"/>
  <c r="D5732" i="75"/>
  <c r="F5732" i="75"/>
  <c r="C3724" i="75"/>
  <c r="D3184" i="75"/>
  <c r="F3184" i="75"/>
  <c r="C6282" i="75"/>
  <c r="D5742" i="75"/>
  <c r="F5742" i="75"/>
  <c r="C6278" i="75"/>
  <c r="D5738" i="75"/>
  <c r="F5738" i="75"/>
  <c r="C6548" i="75"/>
  <c r="D6008" i="75"/>
  <c r="F6008" i="75"/>
  <c r="C3186" i="75"/>
  <c r="D2646" i="75"/>
  <c r="F2646" i="75"/>
  <c r="C4206" i="75"/>
  <c r="D3666" i="75"/>
  <c r="F3666" i="75"/>
  <c r="C4234" i="75"/>
  <c r="D3694" i="75"/>
  <c r="F3694" i="75"/>
  <c r="C4203" i="75"/>
  <c r="D3663" i="75"/>
  <c r="F3663" i="75"/>
  <c r="C2407" i="75"/>
  <c r="D1867" i="75"/>
  <c r="F1867" i="75"/>
  <c r="C6005" i="75"/>
  <c r="D5465" i="75"/>
  <c r="F5465" i="75"/>
  <c r="C5262" i="75"/>
  <c r="D4722" i="75"/>
  <c r="F4722" i="75"/>
  <c r="C4502" i="75"/>
  <c r="D3962" i="75"/>
  <c r="F3962" i="75"/>
  <c r="C3992" i="75"/>
  <c r="D3452" i="75"/>
  <c r="F3452" i="75"/>
  <c r="C4475" i="75"/>
  <c r="D3935" i="75"/>
  <c r="F3935" i="75"/>
  <c r="C2409" i="75"/>
  <c r="D1869" i="75"/>
  <c r="F1869" i="75"/>
  <c r="C6010" i="75"/>
  <c r="D5470" i="75"/>
  <c r="F5470" i="75"/>
  <c r="C5978" i="75"/>
  <c r="D5438" i="75"/>
  <c r="F5438" i="75"/>
  <c r="C4989" i="75"/>
  <c r="D4449" i="75"/>
  <c r="F4449" i="75"/>
  <c r="C2942" i="75"/>
  <c r="D2402" i="75"/>
  <c r="F2402" i="75"/>
  <c r="C6032" i="75"/>
  <c r="D5492" i="75"/>
  <c r="F5492" i="75"/>
  <c r="C6482" i="75"/>
  <c r="D5942" i="75"/>
  <c r="F5942" i="75"/>
  <c r="C4209" i="75"/>
  <c r="D3669" i="75"/>
  <c r="F3669" i="75"/>
  <c r="C3998" i="75"/>
  <c r="D3458" i="75"/>
  <c r="F3458" i="75"/>
  <c r="C6542" i="75"/>
  <c r="D6002" i="75"/>
  <c r="F6002" i="75"/>
  <c r="C5735" i="75"/>
  <c r="D5195" i="75"/>
  <c r="F5195" i="75"/>
  <c r="C5229" i="75"/>
  <c r="D4689" i="75"/>
  <c r="F4689" i="75"/>
  <c r="C4985" i="75"/>
  <c r="D4445" i="75"/>
  <c r="F4445" i="75"/>
  <c r="C3218" i="75"/>
  <c r="D2678" i="75"/>
  <c r="F2678" i="75"/>
  <c r="C5495" i="75"/>
  <c r="D4955" i="75"/>
  <c r="F4955" i="75"/>
  <c r="C6753" i="75"/>
  <c r="D6213" i="75"/>
  <c r="F6213" i="75"/>
  <c r="C3189" i="75"/>
  <c r="D2649" i="75"/>
  <c r="F2649" i="75"/>
  <c r="C6486" i="75"/>
  <c r="D5946" i="75"/>
  <c r="F5946" i="75"/>
  <c r="C2673" i="75"/>
  <c r="D2133" i="75"/>
  <c r="F2133" i="75"/>
  <c r="C6552" i="75"/>
  <c r="D6012" i="75"/>
  <c r="F6012" i="75"/>
  <c r="C4242" i="75"/>
  <c r="D3702" i="75"/>
  <c r="F3702" i="75"/>
  <c r="C5772" i="75"/>
  <c r="D5232" i="75"/>
  <c r="F5232" i="75"/>
  <c r="C6752" i="75"/>
  <c r="D6212" i="75"/>
  <c r="F6212" i="75"/>
  <c r="C6490" i="75"/>
  <c r="D5950" i="75"/>
  <c r="F5950" i="75"/>
  <c r="C5254" i="75"/>
  <c r="D4714" i="75"/>
  <c r="F4714" i="75"/>
  <c r="C5532" i="75"/>
  <c r="D4992" i="75"/>
  <c r="F4992" i="75"/>
  <c r="C5736" i="75"/>
  <c r="D5196" i="75"/>
  <c r="F5196" i="75"/>
  <c r="C2406" i="75"/>
  <c r="D1866" i="75"/>
  <c r="F1866" i="75"/>
  <c r="C3963" i="75"/>
  <c r="D3423" i="75"/>
  <c r="F3423" i="75"/>
  <c r="C6489" i="75"/>
  <c r="D5949" i="75"/>
  <c r="F5949" i="75"/>
  <c r="C2405" i="75"/>
  <c r="D1865" i="75"/>
  <c r="F1865" i="75"/>
  <c r="C2677" i="75"/>
  <c r="D2137" i="75"/>
  <c r="F2137" i="75"/>
  <c r="C3697" i="75"/>
  <c r="D3157" i="75"/>
  <c r="F3157" i="75"/>
  <c r="C5493" i="75"/>
  <c r="D4953" i="75"/>
  <c r="F4953" i="75"/>
  <c r="C3699" i="75"/>
  <c r="D3159" i="75"/>
  <c r="F3159" i="75"/>
  <c r="C3455" i="75"/>
  <c r="D2915" i="75"/>
  <c r="F2915" i="75"/>
  <c r="C4719" i="75"/>
  <c r="D4179" i="75"/>
  <c r="F4179" i="75"/>
  <c r="C4210" i="75"/>
  <c r="D3670" i="75"/>
  <c r="F3670" i="75"/>
  <c r="C3970" i="75"/>
  <c r="D3430" i="75"/>
  <c r="F3430" i="75"/>
  <c r="C4211" i="75"/>
  <c r="D3671" i="75"/>
  <c r="F3671" i="75"/>
  <c r="C6249" i="75"/>
  <c r="D5709" i="75"/>
  <c r="F5709" i="75"/>
  <c r="C4512" i="75"/>
  <c r="D3972" i="75"/>
  <c r="F3972" i="75"/>
  <c r="C6038" i="75"/>
  <c r="D5498" i="75"/>
  <c r="F5498" i="75"/>
  <c r="C2675" i="75"/>
  <c r="D2135" i="75"/>
  <c r="F2135" i="75"/>
  <c r="C4990" i="75"/>
  <c r="D4450" i="75"/>
  <c r="F4450" i="75"/>
  <c r="C5972" i="75"/>
  <c r="D5432" i="75"/>
  <c r="F5432" i="75"/>
  <c r="C6483" i="75"/>
  <c r="D5943" i="75"/>
  <c r="F5943" i="75"/>
  <c r="C5258" i="75"/>
  <c r="D4718" i="75"/>
  <c r="F4718" i="75"/>
  <c r="C3214" i="75"/>
  <c r="D2674" i="75"/>
  <c r="F2674" i="75"/>
  <c r="C5252" i="75"/>
  <c r="D4712" i="75"/>
  <c r="F4712" i="75"/>
  <c r="C3222" i="75"/>
  <c r="D2682" i="75"/>
  <c r="F2682" i="75"/>
  <c r="C6762" i="75"/>
  <c r="D6222" i="75"/>
  <c r="F6222" i="75"/>
  <c r="C6246" i="75"/>
  <c r="D5706" i="75"/>
  <c r="F5706" i="75"/>
  <c r="C4715" i="75"/>
  <c r="D4175" i="75"/>
  <c r="F4175" i="75"/>
  <c r="C5022" i="75"/>
  <c r="D4482" i="75"/>
  <c r="F4482" i="75"/>
  <c r="C6517" i="75"/>
  <c r="D5977" i="75"/>
  <c r="F5977" i="75"/>
  <c r="C4721" i="75"/>
  <c r="D4181" i="75"/>
  <c r="F4181" i="75"/>
  <c r="C6513" i="75"/>
  <c r="D5973" i="75"/>
  <c r="F5973" i="75"/>
  <c r="C6248" i="75"/>
  <c r="D5708" i="75"/>
  <c r="F5708" i="75"/>
  <c r="C6247" i="75"/>
  <c r="D5707" i="75"/>
  <c r="F5707" i="75"/>
  <c r="C5528" i="75"/>
  <c r="D4988" i="75"/>
  <c r="F4988" i="75"/>
  <c r="C4716" i="75"/>
  <c r="D4176" i="75"/>
  <c r="F4176" i="75"/>
  <c r="C5733" i="75"/>
  <c r="D5193" i="75"/>
  <c r="F5193" i="75"/>
  <c r="C2410" i="75"/>
  <c r="D1870" i="75"/>
  <c r="F1870" i="75"/>
  <c r="C3728" i="75"/>
  <c r="D3188" i="75"/>
  <c r="F3188" i="75"/>
  <c r="C4477" i="75"/>
  <c r="D3937" i="75"/>
  <c r="F3937" i="75"/>
  <c r="C3457" i="75"/>
  <c r="D2917" i="75"/>
  <c r="F2917" i="75"/>
  <c r="C6759" i="75"/>
  <c r="D6219" i="75"/>
  <c r="F6219" i="75"/>
  <c r="C4476" i="75"/>
  <c r="D3936" i="75"/>
  <c r="F3936" i="75"/>
  <c r="C6251" i="75"/>
  <c r="D5711" i="75"/>
  <c r="F5711" i="75"/>
  <c r="C4504" i="75"/>
  <c r="D3964" i="75"/>
  <c r="F3964" i="75"/>
  <c r="C6250" i="75"/>
  <c r="D5710" i="75"/>
  <c r="F5710" i="75"/>
  <c r="C3460" i="75"/>
  <c r="D2920" i="75"/>
  <c r="F2920" i="75"/>
  <c r="C5223" i="75"/>
  <c r="D4683" i="75"/>
  <c r="F4683" i="75"/>
  <c r="C6011" i="75"/>
  <c r="D5471" i="75"/>
  <c r="F5471" i="75"/>
  <c r="C3461" i="75"/>
  <c r="D2921" i="75"/>
  <c r="F2921" i="75"/>
  <c r="C3966" i="75"/>
  <c r="D3426" i="75"/>
  <c r="F3426" i="75"/>
  <c r="C6042" i="75"/>
  <c r="D5502" i="75"/>
  <c r="F5502" i="75"/>
  <c r="C3453" i="75"/>
  <c r="D2913" i="75"/>
  <c r="F2913" i="75"/>
  <c r="C3191" i="75"/>
  <c r="D2651" i="75"/>
  <c r="F2651" i="75"/>
  <c r="C5974" i="75"/>
  <c r="D5434" i="75"/>
  <c r="F5434" i="75"/>
  <c r="C6756" i="75"/>
  <c r="D6216" i="75"/>
  <c r="F6216" i="75"/>
  <c r="C5501" i="75"/>
  <c r="D4961" i="75"/>
  <c r="F4961" i="75"/>
  <c r="C6243" i="75"/>
  <c r="D5703" i="75"/>
  <c r="F5703" i="75"/>
  <c r="C5230" i="75"/>
  <c r="D4690" i="75"/>
  <c r="F4690" i="75"/>
  <c r="C4717" i="75"/>
  <c r="D4177" i="75"/>
  <c r="F4177" i="75"/>
  <c r="C4002" i="75"/>
  <c r="D3462" i="75"/>
  <c r="F3462" i="75"/>
  <c r="C3969" i="75"/>
  <c r="D3429" i="75"/>
  <c r="F3429" i="75"/>
  <c r="C6491" i="75"/>
  <c r="D5951" i="75"/>
  <c r="F5951" i="75"/>
  <c r="C5014" i="75"/>
  <c r="D4474" i="75"/>
  <c r="F4474" i="75"/>
  <c r="C6252" i="75"/>
  <c r="D5712" i="75"/>
  <c r="F5712" i="75"/>
  <c r="C6485" i="75"/>
  <c r="D5945" i="75"/>
  <c r="F5945" i="75"/>
  <c r="C4713" i="75"/>
  <c r="D4173" i="75"/>
  <c r="F4173" i="75"/>
  <c r="C4748" i="75"/>
  <c r="D4208" i="75"/>
  <c r="F4208" i="75"/>
  <c r="C6515" i="75"/>
  <c r="D5975" i="75"/>
  <c r="F5975" i="75"/>
  <c r="C6760" i="75"/>
  <c r="D6220" i="75"/>
  <c r="F6220" i="75"/>
  <c r="C5231" i="75"/>
  <c r="D4691" i="75"/>
  <c r="F4691" i="75"/>
  <c r="C4480" i="75"/>
  <c r="D3940" i="75"/>
  <c r="F3940" i="75"/>
  <c r="AG11" i="8"/>
  <c r="AL11" i="8" s="1"/>
  <c r="AD12" i="8"/>
  <c r="AA16" i="8"/>
  <c r="AH12" i="8"/>
  <c r="AM12" i="8" s="1"/>
  <c r="Z14" i="7"/>
  <c r="J162" i="68" s="1"/>
  <c r="G3402" i="75" s="1"/>
  <c r="AE12" i="8"/>
  <c r="Z16" i="7"/>
  <c r="J164" i="68" s="1"/>
  <c r="G3404" i="75" s="1"/>
  <c r="Z17" i="7"/>
  <c r="J165" i="68" s="1"/>
  <c r="G3405" i="75" s="1"/>
  <c r="AE16" i="8"/>
  <c r="AJ16" i="8" s="1"/>
  <c r="AO16" i="8" s="1"/>
  <c r="AA13" i="8"/>
  <c r="AA15" i="8"/>
  <c r="AE15" i="8"/>
  <c r="AE14" i="8"/>
  <c r="AC11" i="8"/>
  <c r="AG16" i="8"/>
  <c r="AJ4" i="8"/>
  <c r="AO4" i="8" s="1"/>
  <c r="AI7" i="8"/>
  <c r="AN7" i="8" s="1"/>
  <c r="AG9" i="8"/>
  <c r="AL9" i="8" s="1"/>
  <c r="AG5" i="8"/>
  <c r="AL5" i="8" s="1"/>
  <c r="AJ8" i="8"/>
  <c r="AO8" i="8" s="1"/>
  <c r="AD13" i="8"/>
  <c r="AI13" i="8" s="1"/>
  <c r="AN13" i="8" s="1"/>
  <c r="AG15" i="8"/>
  <c r="AL15" i="8" s="1"/>
  <c r="AE13" i="8"/>
  <c r="AE11" i="8"/>
  <c r="AA14" i="8"/>
  <c r="AD14" i="8"/>
  <c r="AG13" i="8"/>
  <c r="AL13" i="8" s="1"/>
  <c r="AD16" i="8"/>
  <c r="AI16" i="8" s="1"/>
  <c r="AN16" i="8" s="1"/>
  <c r="AH13" i="8"/>
  <c r="AM13" i="8" s="1"/>
  <c r="AG12" i="8"/>
  <c r="AH15" i="8"/>
  <c r="AD15" i="8"/>
  <c r="Z15" i="7"/>
  <c r="J163" i="68" s="1"/>
  <c r="G3403" i="75" s="1"/>
  <c r="AC7" i="8"/>
  <c r="AD8" i="8"/>
  <c r="AC9" i="8"/>
  <c r="AC5" i="8"/>
  <c r="AE9" i="8"/>
  <c r="AE7" i="8"/>
  <c r="AH10" i="8"/>
  <c r="AM10" i="8" s="1"/>
  <c r="AH6" i="8"/>
  <c r="AM6" i="8" s="1"/>
  <c r="AD6" i="8"/>
  <c r="AD10" i="8"/>
  <c r="AE6" i="8"/>
  <c r="AE10" i="8"/>
  <c r="AB6" i="8"/>
  <c r="AH8" i="8"/>
  <c r="AM8" i="8" s="1"/>
  <c r="AD4" i="8"/>
  <c r="AE5" i="8"/>
  <c r="AB4" i="8"/>
  <c r="AG7" i="8"/>
  <c r="AL7" i="8" s="1"/>
  <c r="AB8" i="8"/>
  <c r="AH4" i="8"/>
  <c r="AM4" i="8" s="1"/>
  <c r="AB10" i="8"/>
  <c r="AI9" i="8"/>
  <c r="AN9" i="8" s="1"/>
  <c r="AI5" i="8"/>
  <c r="AN5" i="8" s="1"/>
  <c r="AA5" i="8"/>
  <c r="Z6" i="7"/>
  <c r="J154" i="68" s="1"/>
  <c r="G3394" i="75" s="1"/>
  <c r="Z10" i="7"/>
  <c r="J158" i="68" s="1"/>
  <c r="G3398" i="75" s="1"/>
  <c r="AA9" i="8"/>
  <c r="AF11" i="8"/>
  <c r="AF12" i="7"/>
  <c r="J190" i="68" s="1"/>
  <c r="G3430" i="75" s="1"/>
  <c r="Z9" i="7"/>
  <c r="J157" i="68" s="1"/>
  <c r="G3397" i="75" s="1"/>
  <c r="AA8" i="8"/>
  <c r="AF12" i="8"/>
  <c r="AF13" i="7"/>
  <c r="J191" i="68" s="1"/>
  <c r="G3431" i="75" s="1"/>
  <c r="Z7" i="7"/>
  <c r="J155" i="68" s="1"/>
  <c r="G3395" i="75" s="1"/>
  <c r="AA6" i="8"/>
  <c r="Z11" i="7"/>
  <c r="J159" i="68" s="1"/>
  <c r="G3399" i="75" s="1"/>
  <c r="AA10" i="8"/>
  <c r="AR5" i="7"/>
  <c r="J243" i="68" s="1"/>
  <c r="G3483" i="75" s="1"/>
  <c r="AK7" i="8"/>
  <c r="AL8" i="7"/>
  <c r="J216" i="68" s="1"/>
  <c r="G3456" i="75" s="1"/>
  <c r="AA3" i="8"/>
  <c r="Z4" i="7"/>
  <c r="J152" i="68" s="1"/>
  <c r="G3392" i="75" s="1"/>
  <c r="J18" i="67"/>
  <c r="J26" i="67" s="1"/>
  <c r="J34" i="67" s="1"/>
  <c r="I18" i="67"/>
  <c r="I26" i="67" s="1"/>
  <c r="I34" i="67" s="1"/>
  <c r="AI3" i="8"/>
  <c r="AN3" i="8" s="1"/>
  <c r="AC3" i="8"/>
  <c r="AB3" i="8"/>
  <c r="A4513" i="75" l="1"/>
  <c r="F3973" i="75"/>
  <c r="A6797" i="75"/>
  <c r="F6257" i="75"/>
  <c r="C5789" i="75"/>
  <c r="D5249" i="75"/>
  <c r="C5818" i="75"/>
  <c r="D5278" i="75"/>
  <c r="C6047" i="75"/>
  <c r="D5507" i="75"/>
  <c r="C5028" i="75"/>
  <c r="D4488" i="75"/>
  <c r="A5267" i="75"/>
  <c r="F4727" i="75"/>
  <c r="C4009" i="75"/>
  <c r="D3469" i="75"/>
  <c r="A6807" i="75"/>
  <c r="F6267" i="75"/>
  <c r="A3240" i="75"/>
  <c r="F2700" i="75"/>
  <c r="A6565" i="75"/>
  <c r="F6025" i="75"/>
  <c r="A7348" i="75"/>
  <c r="F6808" i="75"/>
  <c r="A4007" i="75"/>
  <c r="F3467" i="75"/>
  <c r="C6316" i="75"/>
  <c r="D5776" i="75"/>
  <c r="A4790" i="75"/>
  <c r="F4250" i="75"/>
  <c r="C4284" i="75"/>
  <c r="D3744" i="75"/>
  <c r="C3741" i="75"/>
  <c r="D3201" i="75"/>
  <c r="A4771" i="75"/>
  <c r="F4231" i="75"/>
  <c r="A3227" i="75"/>
  <c r="F2687" i="75"/>
  <c r="C6043" i="75"/>
  <c r="D5503" i="75"/>
  <c r="A6824" i="75"/>
  <c r="C4527" i="75"/>
  <c r="D3987" i="75"/>
  <c r="C5539" i="75"/>
  <c r="D4999" i="75"/>
  <c r="A4550" i="75"/>
  <c r="F4010" i="75"/>
  <c r="A5814" i="75"/>
  <c r="F5274" i="75"/>
  <c r="A4784" i="75"/>
  <c r="A5035" i="75"/>
  <c r="F4495" i="75"/>
  <c r="C6057" i="75"/>
  <c r="D5517" i="75"/>
  <c r="A6801" i="75"/>
  <c r="F6261" i="75"/>
  <c r="C6283" i="75"/>
  <c r="D5743" i="75"/>
  <c r="A4770" i="75"/>
  <c r="F4230" i="75"/>
  <c r="A5302" i="75"/>
  <c r="A3778" i="75"/>
  <c r="F3238" i="75"/>
  <c r="C6826" i="75"/>
  <c r="D6286" i="75"/>
  <c r="A6803" i="75"/>
  <c r="F6263" i="75"/>
  <c r="C6801" i="75"/>
  <c r="D6261" i="75"/>
  <c r="A6043" i="75"/>
  <c r="F5503" i="75"/>
  <c r="C3241" i="75"/>
  <c r="D2701" i="75"/>
  <c r="C6570" i="75"/>
  <c r="D6030" i="75"/>
  <c r="C6834" i="75"/>
  <c r="D6294" i="75"/>
  <c r="C5774" i="75"/>
  <c r="F5774" i="75" s="1"/>
  <c r="D5234" i="75"/>
  <c r="C3233" i="75"/>
  <c r="D2693" i="75"/>
  <c r="A5023" i="75"/>
  <c r="F4483" i="75"/>
  <c r="C6598" i="75"/>
  <c r="D6058" i="75"/>
  <c r="A6322" i="75"/>
  <c r="A5535" i="75"/>
  <c r="F4995" i="75"/>
  <c r="A5533" i="75"/>
  <c r="F4993" i="75"/>
  <c r="C4521" i="75"/>
  <c r="D3981" i="75"/>
  <c r="C6288" i="75"/>
  <c r="D5748" i="75"/>
  <c r="C6285" i="75"/>
  <c r="D5745" i="75"/>
  <c r="A6299" i="75"/>
  <c r="F5759" i="75"/>
  <c r="C7344" i="75"/>
  <c r="D7344" i="75" s="1"/>
  <c r="D6804" i="75"/>
  <c r="A5566" i="75"/>
  <c r="F5026" i="75"/>
  <c r="C4013" i="75"/>
  <c r="D3473" i="75"/>
  <c r="C4518" i="75"/>
  <c r="D3978" i="75"/>
  <c r="C5276" i="75"/>
  <c r="D4736" i="75"/>
  <c r="C4004" i="75"/>
  <c r="D3464" i="75"/>
  <c r="A7334" i="75"/>
  <c r="C3235" i="75"/>
  <c r="D2695" i="75"/>
  <c r="C5031" i="75"/>
  <c r="D4491" i="75"/>
  <c r="C5814" i="75"/>
  <c r="D5274" i="75"/>
  <c r="A6049" i="75"/>
  <c r="F5509" i="75"/>
  <c r="C4245" i="75"/>
  <c r="D3705" i="75"/>
  <c r="A5789" i="75"/>
  <c r="F5249" i="75"/>
  <c r="A6047" i="75"/>
  <c r="F5507" i="75"/>
  <c r="C5281" i="75"/>
  <c r="D4741" i="75"/>
  <c r="C4257" i="75"/>
  <c r="D3717" i="75"/>
  <c r="C4766" i="75"/>
  <c r="D4226" i="75"/>
  <c r="C6586" i="75"/>
  <c r="D6046" i="75"/>
  <c r="C3223" i="75"/>
  <c r="D2683" i="75"/>
  <c r="C6052" i="75"/>
  <c r="D5512" i="75"/>
  <c r="C5550" i="75"/>
  <c r="D5010" i="75"/>
  <c r="C7074" i="75"/>
  <c r="D7074" i="75" s="1"/>
  <c r="D6534" i="75"/>
  <c r="C4554" i="75"/>
  <c r="D4014" i="75"/>
  <c r="A6082" i="75"/>
  <c r="C7079" i="75"/>
  <c r="D7079" i="75" s="1"/>
  <c r="D6539" i="75"/>
  <c r="A5298" i="75"/>
  <c r="C3749" i="75"/>
  <c r="D3209" i="75"/>
  <c r="A3508" i="75"/>
  <c r="F2968" i="75"/>
  <c r="C4253" i="75"/>
  <c r="D3713" i="75"/>
  <c r="C6838" i="75"/>
  <c r="D6298" i="75"/>
  <c r="C3766" i="75"/>
  <c r="D3226" i="75"/>
  <c r="A2967" i="75"/>
  <c r="F2427" i="75"/>
  <c r="C5272" i="75"/>
  <c r="D4732" i="75"/>
  <c r="A7342" i="75"/>
  <c r="A2957" i="75"/>
  <c r="F2417" i="75"/>
  <c r="C5035" i="75"/>
  <c r="D4495" i="75"/>
  <c r="A5308" i="75"/>
  <c r="F4768" i="75"/>
  <c r="A6076" i="75"/>
  <c r="F5536" i="75"/>
  <c r="J7313" i="75"/>
  <c r="I7313" i="75"/>
  <c r="F7313" i="75"/>
  <c r="A3751" i="75"/>
  <c r="F3211" i="75"/>
  <c r="A5578" i="75"/>
  <c r="F5038" i="75"/>
  <c r="C4514" i="75"/>
  <c r="D3974" i="75"/>
  <c r="C5778" i="75"/>
  <c r="D5238" i="75"/>
  <c r="J7311" i="75"/>
  <c r="I7311" i="75"/>
  <c r="F7311" i="75"/>
  <c r="C6554" i="75"/>
  <c r="D6014" i="75"/>
  <c r="F6014" i="75"/>
  <c r="C7065" i="75"/>
  <c r="D7065" i="75" s="1"/>
  <c r="D6525" i="75"/>
  <c r="A4517" i="75"/>
  <c r="F3977" i="75"/>
  <c r="A5271" i="75"/>
  <c r="F4731" i="75"/>
  <c r="A4786" i="75"/>
  <c r="F4246" i="75"/>
  <c r="A2959" i="75"/>
  <c r="F2419" i="75"/>
  <c r="A6316" i="75"/>
  <c r="F5776" i="75"/>
  <c r="A6328" i="75"/>
  <c r="F5788" i="75"/>
  <c r="C6328" i="75"/>
  <c r="D5788" i="75"/>
  <c r="A4017" i="75"/>
  <c r="F3477" i="75"/>
  <c r="A4788" i="75"/>
  <c r="A6826" i="75"/>
  <c r="F6286" i="75"/>
  <c r="C4525" i="75"/>
  <c r="D3985" i="75"/>
  <c r="C7336" i="75"/>
  <c r="D7336" i="75" s="1"/>
  <c r="D6796" i="75"/>
  <c r="C6300" i="75"/>
  <c r="D5760" i="75"/>
  <c r="C6324" i="75"/>
  <c r="D5784" i="75"/>
  <c r="A4798" i="75"/>
  <c r="F4258" i="75"/>
  <c r="C2962" i="75"/>
  <c r="D2422" i="75"/>
  <c r="C5578" i="75"/>
  <c r="D5038" i="75"/>
  <c r="C5271" i="75"/>
  <c r="D4731" i="75"/>
  <c r="A5551" i="75"/>
  <c r="F5011" i="75"/>
  <c r="A3235" i="75"/>
  <c r="F2695" i="75"/>
  <c r="A5572" i="75"/>
  <c r="F4732" i="75"/>
  <c r="F2422" i="75"/>
  <c r="F5238" i="75"/>
  <c r="A3737" i="75"/>
  <c r="F3197" i="75"/>
  <c r="A6563" i="75"/>
  <c r="F6023" i="75"/>
  <c r="A4243" i="75"/>
  <c r="F3703" i="75"/>
  <c r="C3739" i="75"/>
  <c r="D3199" i="75"/>
  <c r="J7306" i="75"/>
  <c r="I7306" i="75"/>
  <c r="F7306" i="75"/>
  <c r="C6049" i="75"/>
  <c r="D5509" i="75"/>
  <c r="A4003" i="75"/>
  <c r="F3463" i="75"/>
  <c r="A2970" i="75"/>
  <c r="F2430" i="75"/>
  <c r="A5304" i="75"/>
  <c r="F4764" i="75"/>
  <c r="C6810" i="75"/>
  <c r="D6270" i="75"/>
  <c r="A4796" i="75"/>
  <c r="C6045" i="75"/>
  <c r="D5505" i="75"/>
  <c r="A5543" i="75"/>
  <c r="F5003" i="75"/>
  <c r="A2955" i="75"/>
  <c r="F2415" i="75"/>
  <c r="J7320" i="75"/>
  <c r="I7320" i="75"/>
  <c r="F7320" i="75"/>
  <c r="J7298" i="75"/>
  <c r="I7298" i="75"/>
  <c r="C6555" i="75"/>
  <c r="D6015" i="75"/>
  <c r="A3223" i="75"/>
  <c r="F2683" i="75"/>
  <c r="C6565" i="75"/>
  <c r="D6025" i="75"/>
  <c r="C6289" i="75"/>
  <c r="D5749" i="75"/>
  <c r="A2965" i="75"/>
  <c r="F2425" i="75"/>
  <c r="A6567" i="75"/>
  <c r="F6027" i="75"/>
  <c r="C7071" i="75"/>
  <c r="D7071" i="75" s="1"/>
  <c r="D6531" i="75"/>
  <c r="A4552" i="75"/>
  <c r="A5306" i="75"/>
  <c r="F4766" i="75"/>
  <c r="A5058" i="75"/>
  <c r="C6590" i="75"/>
  <c r="D6050" i="75"/>
  <c r="A3231" i="75"/>
  <c r="F2691" i="75"/>
  <c r="C6799" i="75"/>
  <c r="D6259" i="75"/>
  <c r="A6799" i="75"/>
  <c r="F6259" i="75"/>
  <c r="A4253" i="75"/>
  <c r="F3713" i="75"/>
  <c r="A6834" i="75"/>
  <c r="F6294" i="75"/>
  <c r="C2958" i="75"/>
  <c r="D2418" i="75"/>
  <c r="C5787" i="75"/>
  <c r="D5247" i="75"/>
  <c r="C5773" i="75"/>
  <c r="D5233" i="75"/>
  <c r="C5551" i="75"/>
  <c r="D5011" i="75"/>
  <c r="C3239" i="75"/>
  <c r="D2699" i="75"/>
  <c r="A3776" i="75"/>
  <c r="A6086" i="75"/>
  <c r="A6057" i="75"/>
  <c r="F5517" i="75"/>
  <c r="A2969" i="75"/>
  <c r="F2429" i="75"/>
  <c r="A5806" i="75"/>
  <c r="F5266" i="75"/>
  <c r="C4005" i="75"/>
  <c r="D3465" i="75"/>
  <c r="C5060" i="75"/>
  <c r="D4520" i="75"/>
  <c r="C5810" i="75"/>
  <c r="D5270" i="75"/>
  <c r="A3743" i="75"/>
  <c r="F3203" i="75"/>
  <c r="C4244" i="75"/>
  <c r="D3704" i="75"/>
  <c r="C3742" i="75"/>
  <c r="D3202" i="75"/>
  <c r="C7076" i="75"/>
  <c r="D7076" i="75" s="1"/>
  <c r="D6536" i="75"/>
  <c r="A6561" i="75"/>
  <c r="F6021" i="75"/>
  <c r="A3768" i="75"/>
  <c r="A5269" i="75"/>
  <c r="F4729" i="75"/>
  <c r="C5280" i="75"/>
  <c r="D4740" i="75"/>
  <c r="C7067" i="75"/>
  <c r="D7067" i="75" s="1"/>
  <c r="D6527" i="75"/>
  <c r="C5790" i="75"/>
  <c r="D5250" i="75"/>
  <c r="C3747" i="75"/>
  <c r="D3207" i="75"/>
  <c r="C5783" i="75"/>
  <c r="D5243" i="75"/>
  <c r="C5263" i="75"/>
  <c r="D4723" i="75"/>
  <c r="C5025" i="75"/>
  <c r="D4485" i="75"/>
  <c r="C7100" i="75"/>
  <c r="D7100" i="75" s="1"/>
  <c r="D6560" i="75"/>
  <c r="C4550" i="75"/>
  <c r="D4010" i="75"/>
  <c r="C4522" i="75"/>
  <c r="D3982" i="75"/>
  <c r="A3498" i="75"/>
  <c r="A6060" i="75"/>
  <c r="F5520" i="75"/>
  <c r="A6598" i="75"/>
  <c r="F6058" i="75"/>
  <c r="A5541" i="75"/>
  <c r="F5001" i="75"/>
  <c r="J7309" i="75"/>
  <c r="I7309" i="75"/>
  <c r="F7309" i="75"/>
  <c r="C6805" i="75"/>
  <c r="D6265" i="75"/>
  <c r="C6802" i="75"/>
  <c r="D6262" i="75"/>
  <c r="A5781" i="75"/>
  <c r="F5241" i="75"/>
  <c r="A6059" i="75"/>
  <c r="F5519" i="75"/>
  <c r="A4019" i="75"/>
  <c r="F3479" i="75"/>
  <c r="A3500" i="75"/>
  <c r="F2960" i="75"/>
  <c r="A3735" i="75"/>
  <c r="F3195" i="75"/>
  <c r="A4521" i="75"/>
  <c r="F3981" i="75"/>
  <c r="C5267" i="75"/>
  <c r="D4727" i="75"/>
  <c r="A5068" i="75"/>
  <c r="F4528" i="75"/>
  <c r="A4515" i="75"/>
  <c r="F3975" i="75"/>
  <c r="C4754" i="75"/>
  <c r="D4214" i="75"/>
  <c r="A5027" i="75"/>
  <c r="F4487" i="75"/>
  <c r="A6809" i="75"/>
  <c r="F6269" i="75"/>
  <c r="C6055" i="75"/>
  <c r="D5515" i="75"/>
  <c r="A7346" i="75"/>
  <c r="F6560" i="75"/>
  <c r="F6527" i="75"/>
  <c r="F6539" i="75"/>
  <c r="F6534" i="75"/>
  <c r="F6531" i="75"/>
  <c r="F6536" i="75"/>
  <c r="F5748" i="75"/>
  <c r="F3982" i="75"/>
  <c r="J7295" i="75"/>
  <c r="I7295" i="75"/>
  <c r="C5543" i="75"/>
  <c r="D5003" i="75"/>
  <c r="C5268" i="75"/>
  <c r="D4728" i="75"/>
  <c r="C6293" i="75"/>
  <c r="D5753" i="75"/>
  <c r="C5786" i="75"/>
  <c r="D5246" i="75"/>
  <c r="F4488" i="75"/>
  <c r="F4736" i="75"/>
  <c r="J7314" i="75"/>
  <c r="I7314" i="75"/>
  <c r="F7314" i="75"/>
  <c r="F3974" i="75"/>
  <c r="J7317" i="75"/>
  <c r="I7317" i="75"/>
  <c r="F7317" i="75"/>
  <c r="J7319" i="75"/>
  <c r="I7319" i="75"/>
  <c r="F7319" i="75"/>
  <c r="J7308" i="75"/>
  <c r="I7308" i="75"/>
  <c r="F7308" i="75"/>
  <c r="C4517" i="75"/>
  <c r="D3977" i="75"/>
  <c r="C4786" i="75"/>
  <c r="D4246" i="75"/>
  <c r="A5549" i="75"/>
  <c r="F5009" i="75"/>
  <c r="C4515" i="75"/>
  <c r="D3975" i="75"/>
  <c r="C7108" i="75"/>
  <c r="D7108" i="75" s="1"/>
  <c r="D6568" i="75"/>
  <c r="C6051" i="75"/>
  <c r="D5511" i="75"/>
  <c r="A5783" i="75"/>
  <c r="F5243" i="75"/>
  <c r="A5545" i="75"/>
  <c r="F5005" i="75"/>
  <c r="C4251" i="75"/>
  <c r="D3711" i="75"/>
  <c r="C6557" i="75"/>
  <c r="D6017" i="75"/>
  <c r="C6567" i="75"/>
  <c r="D6027" i="75"/>
  <c r="A6289" i="75"/>
  <c r="F5749" i="75"/>
  <c r="A4257" i="75"/>
  <c r="F3717" i="75"/>
  <c r="A4530" i="75"/>
  <c r="F3990" i="75"/>
  <c r="A5539" i="75"/>
  <c r="F4999" i="75"/>
  <c r="C6284" i="75"/>
  <c r="D5744" i="75"/>
  <c r="C3504" i="75"/>
  <c r="D2964" i="75"/>
  <c r="A6793" i="75"/>
  <c r="F6253" i="75"/>
  <c r="C5546" i="75"/>
  <c r="D5006" i="75"/>
  <c r="A4794" i="75"/>
  <c r="F4254" i="75"/>
  <c r="A5039" i="75"/>
  <c r="F4499" i="75"/>
  <c r="C6048" i="75"/>
  <c r="D5508" i="75"/>
  <c r="C3774" i="75"/>
  <c r="D3234" i="75"/>
  <c r="C4753" i="75"/>
  <c r="D4213" i="75"/>
  <c r="C4007" i="75"/>
  <c r="D3467" i="75"/>
  <c r="C3746" i="75"/>
  <c r="D3206" i="75"/>
  <c r="C4757" i="75"/>
  <c r="D4217" i="75"/>
  <c r="C4243" i="75"/>
  <c r="D3703" i="75"/>
  <c r="C3750" i="75"/>
  <c r="D3210" i="75"/>
  <c r="C6571" i="75"/>
  <c r="D6031" i="75"/>
  <c r="A4527" i="75"/>
  <c r="F3987" i="75"/>
  <c r="C5535" i="75"/>
  <c r="D4995" i="75"/>
  <c r="A4753" i="75"/>
  <c r="F4213" i="75"/>
  <c r="A6584" i="75"/>
  <c r="C5068" i="75"/>
  <c r="D4528" i="75"/>
  <c r="A5041" i="75"/>
  <c r="F4501" i="75"/>
  <c r="A6287" i="75"/>
  <c r="F5747" i="75"/>
  <c r="C4755" i="75"/>
  <c r="D4215" i="75"/>
  <c r="C3240" i="75"/>
  <c r="D2700" i="75"/>
  <c r="A4792" i="75"/>
  <c r="A5787" i="75"/>
  <c r="F5247" i="75"/>
  <c r="A4554" i="75"/>
  <c r="F4014" i="75"/>
  <c r="C6296" i="75"/>
  <c r="D5756" i="75"/>
  <c r="C6056" i="75"/>
  <c r="D5516" i="75"/>
  <c r="C5037" i="75"/>
  <c r="D4497" i="75"/>
  <c r="A6570" i="75"/>
  <c r="F6030" i="75"/>
  <c r="C5277" i="75"/>
  <c r="D4737" i="75"/>
  <c r="A6838" i="75"/>
  <c r="F6298" i="75"/>
  <c r="C4769" i="75"/>
  <c r="D4229" i="75"/>
  <c r="C5537" i="75"/>
  <c r="D4997" i="75"/>
  <c r="A6045" i="75"/>
  <c r="F5505" i="75"/>
  <c r="A5810" i="75"/>
  <c r="F5270" i="75"/>
  <c r="C3738" i="75"/>
  <c r="D3198" i="75"/>
  <c r="A4261" i="75"/>
  <c r="F3721" i="75"/>
  <c r="C2963" i="75"/>
  <c r="D2423" i="75"/>
  <c r="A5281" i="75"/>
  <c r="F4741" i="75"/>
  <c r="A5066" i="75"/>
  <c r="A6051" i="75"/>
  <c r="F5511" i="75"/>
  <c r="C4008" i="75"/>
  <c r="D3468" i="75"/>
  <c r="C4261" i="75"/>
  <c r="D3721" i="75"/>
  <c r="C4531" i="75"/>
  <c r="D3991" i="75"/>
  <c r="C4526" i="75"/>
  <c r="F4526" i="75" s="1"/>
  <c r="D3986" i="75"/>
  <c r="A6295" i="75"/>
  <c r="F5755" i="75"/>
  <c r="A5547" i="75"/>
  <c r="F5007" i="75"/>
  <c r="A4282" i="75"/>
  <c r="F3742" i="75"/>
  <c r="A6074" i="75"/>
  <c r="C6794" i="75"/>
  <c r="F6794" i="75" s="1"/>
  <c r="D6254" i="75"/>
  <c r="A5029" i="75"/>
  <c r="F4489" i="75"/>
  <c r="A4276" i="75"/>
  <c r="F3736" i="75"/>
  <c r="C4763" i="75"/>
  <c r="D4223" i="75"/>
  <c r="A3494" i="75"/>
  <c r="C6299" i="75"/>
  <c r="D5759" i="75"/>
  <c r="A4005" i="75"/>
  <c r="F3465" i="75"/>
  <c r="A6596" i="75"/>
  <c r="F6056" i="75"/>
  <c r="A5537" i="75"/>
  <c r="F4997" i="75"/>
  <c r="A5576" i="75"/>
  <c r="A5818" i="75"/>
  <c r="F5278" i="75"/>
  <c r="C6295" i="75"/>
  <c r="D5755" i="75"/>
  <c r="C6061" i="75"/>
  <c r="D5521" i="75"/>
  <c r="C4761" i="75"/>
  <c r="D4221" i="75"/>
  <c r="C3228" i="75"/>
  <c r="D2688" i="75"/>
  <c r="A5279" i="75"/>
  <c r="F4739" i="75"/>
  <c r="C6320" i="75"/>
  <c r="D5780" i="75"/>
  <c r="A4286" i="75"/>
  <c r="F3746" i="75"/>
  <c r="C3236" i="75"/>
  <c r="F3236" i="75" s="1"/>
  <c r="D2696" i="75"/>
  <c r="C5056" i="75"/>
  <c r="D4516" i="75"/>
  <c r="A6594" i="75"/>
  <c r="F6054" i="75"/>
  <c r="C5570" i="75"/>
  <c r="D5030" i="75"/>
  <c r="A4284" i="75"/>
  <c r="F3744" i="75"/>
  <c r="F4728" i="75"/>
  <c r="C6562" i="75"/>
  <c r="D6022" i="75"/>
  <c r="F6022" i="75"/>
  <c r="C4247" i="75"/>
  <c r="D3707" i="75"/>
  <c r="A4523" i="75"/>
  <c r="F3983" i="75"/>
  <c r="A7340" i="75"/>
  <c r="F6800" i="75"/>
  <c r="J7316" i="75"/>
  <c r="I7316" i="75"/>
  <c r="F7316" i="75"/>
  <c r="C6292" i="75"/>
  <c r="D5752" i="75"/>
  <c r="C7096" i="75"/>
  <c r="D7096" i="75" s="1"/>
  <c r="D6556" i="75"/>
  <c r="A5812" i="75"/>
  <c r="F5272" i="75"/>
  <c r="C4771" i="75"/>
  <c r="D4231" i="75"/>
  <c r="C5782" i="75"/>
  <c r="D5242" i="75"/>
  <c r="A3502" i="75"/>
  <c r="C3733" i="75"/>
  <c r="D3193" i="75"/>
  <c r="C4794" i="75"/>
  <c r="D4254" i="75"/>
  <c r="C3751" i="75"/>
  <c r="D3211" i="75"/>
  <c r="A4763" i="75"/>
  <c r="F4223" i="75"/>
  <c r="C4523" i="75"/>
  <c r="D3983" i="75"/>
  <c r="A6320" i="75"/>
  <c r="F5780" i="75"/>
  <c r="A6078" i="75"/>
  <c r="C4529" i="75"/>
  <c r="D3989" i="75"/>
  <c r="C5064" i="75"/>
  <c r="D4524" i="75"/>
  <c r="A6318" i="75"/>
  <c r="C5566" i="75"/>
  <c r="D5026" i="75"/>
  <c r="A4260" i="75"/>
  <c r="F3720" i="75"/>
  <c r="C7080" i="75"/>
  <c r="D7080" i="75" s="1"/>
  <c r="D6540" i="75"/>
  <c r="C7066" i="75"/>
  <c r="D7066" i="75" s="1"/>
  <c r="D6526" i="75"/>
  <c r="J7310" i="75"/>
  <c r="I7310" i="75"/>
  <c r="F7310" i="75"/>
  <c r="A4531" i="75"/>
  <c r="F3991" i="75"/>
  <c r="A6805" i="75"/>
  <c r="F6265" i="75"/>
  <c r="F4214" i="75"/>
  <c r="C3770" i="75"/>
  <c r="D3230" i="75"/>
  <c r="A3229" i="75"/>
  <c r="F2689" i="75"/>
  <c r="C6044" i="75"/>
  <c r="D5504" i="75"/>
  <c r="A6088" i="75"/>
  <c r="F5548" i="75"/>
  <c r="C7073" i="75"/>
  <c r="D7073" i="75" s="1"/>
  <c r="D6533" i="75"/>
  <c r="C7068" i="75"/>
  <c r="D7068" i="75" s="1"/>
  <c r="D6528" i="75"/>
  <c r="A4011" i="75"/>
  <c r="F3471" i="75"/>
  <c r="C2957" i="75"/>
  <c r="D2417" i="75"/>
  <c r="C6569" i="75"/>
  <c r="D6029" i="75"/>
  <c r="A6293" i="75"/>
  <c r="F5753" i="75"/>
  <c r="C5041" i="75"/>
  <c r="D4501" i="75"/>
  <c r="C6080" i="75"/>
  <c r="D5540" i="75"/>
  <c r="A5273" i="75"/>
  <c r="F4733" i="75"/>
  <c r="C4288" i="75"/>
  <c r="D3748" i="75"/>
  <c r="C2966" i="75"/>
  <c r="D2426" i="75"/>
  <c r="A5296" i="75"/>
  <c r="F4756" i="75"/>
  <c r="C5032" i="75"/>
  <c r="D4492" i="75"/>
  <c r="C2967" i="75"/>
  <c r="D2427" i="75"/>
  <c r="C4260" i="75"/>
  <c r="D3720" i="75"/>
  <c r="C2961" i="75"/>
  <c r="D2421" i="75"/>
  <c r="C6830" i="75"/>
  <c r="D6290" i="75"/>
  <c r="C4513" i="75"/>
  <c r="D3973" i="75"/>
  <c r="C5806" i="75"/>
  <c r="D5266" i="75"/>
  <c r="C4252" i="75"/>
  <c r="F4252" i="75" s="1"/>
  <c r="D3712" i="75"/>
  <c r="A5550" i="75"/>
  <c r="F5010" i="75"/>
  <c r="C4770" i="75"/>
  <c r="D4230" i="75"/>
  <c r="A5574" i="75"/>
  <c r="F5034" i="75"/>
  <c r="C3735" i="75"/>
  <c r="D3195" i="75"/>
  <c r="A5064" i="75"/>
  <c r="F4524" i="75"/>
  <c r="C6297" i="75"/>
  <c r="D5757" i="75"/>
  <c r="C6291" i="75"/>
  <c r="D5751" i="75"/>
  <c r="C6803" i="75"/>
  <c r="D6263" i="75"/>
  <c r="A6832" i="75"/>
  <c r="F6292" i="75"/>
  <c r="A6553" i="75"/>
  <c r="F6013" i="75"/>
  <c r="A6571" i="75"/>
  <c r="F6031" i="75"/>
  <c r="C5781" i="75"/>
  <c r="D5241" i="75"/>
  <c r="C6060" i="75"/>
  <c r="D5520" i="75"/>
  <c r="A6836" i="75"/>
  <c r="C5027" i="75"/>
  <c r="D4487" i="75"/>
  <c r="A4288" i="75"/>
  <c r="F3748" i="75"/>
  <c r="A4761" i="75"/>
  <c r="F4221" i="75"/>
  <c r="A5785" i="75"/>
  <c r="F5245" i="75"/>
  <c r="A4558" i="75"/>
  <c r="F4018" i="75"/>
  <c r="A6314" i="75"/>
  <c r="C7075" i="75"/>
  <c r="D7075" i="75" s="1"/>
  <c r="D6535" i="75"/>
  <c r="J7318" i="75"/>
  <c r="I7318" i="75"/>
  <c r="F7318" i="75"/>
  <c r="J7307" i="75"/>
  <c r="I7307" i="75"/>
  <c r="F7307" i="75"/>
  <c r="J7302" i="75"/>
  <c r="I7302" i="75"/>
  <c r="A6326" i="75"/>
  <c r="A6080" i="75"/>
  <c r="F5540" i="75"/>
  <c r="C5033" i="75"/>
  <c r="D4493" i="75"/>
  <c r="C5304" i="75"/>
  <c r="D4764" i="75"/>
  <c r="A6830" i="75"/>
  <c r="F6290" i="75"/>
  <c r="C2969" i="75"/>
  <c r="D2429" i="75"/>
  <c r="C4758" i="75"/>
  <c r="D4218" i="75"/>
  <c r="J7300" i="75"/>
  <c r="I7300" i="75"/>
  <c r="C6566" i="75"/>
  <c r="D6026" i="75"/>
  <c r="F6026" i="75"/>
  <c r="A5777" i="75"/>
  <c r="F5237" i="75"/>
  <c r="C3237" i="75"/>
  <c r="D2697" i="75"/>
  <c r="C6076" i="75"/>
  <c r="D5536" i="75"/>
  <c r="C5777" i="75"/>
  <c r="D5237" i="75"/>
  <c r="A5263" i="75"/>
  <c r="F4723" i="75"/>
  <c r="C7069" i="75"/>
  <c r="D7069" i="75" s="1"/>
  <c r="D6529" i="75"/>
  <c r="A7338" i="75"/>
  <c r="A2971" i="75"/>
  <c r="F2431" i="75"/>
  <c r="A7336" i="75"/>
  <c r="F7336" i="75" s="1"/>
  <c r="F6796" i="75"/>
  <c r="A4249" i="75"/>
  <c r="F3709" i="75"/>
  <c r="C3778" i="75"/>
  <c r="D3238" i="75"/>
  <c r="A2961" i="75"/>
  <c r="F2421" i="75"/>
  <c r="C5547" i="75"/>
  <c r="D5007" i="75"/>
  <c r="C5300" i="75"/>
  <c r="D4760" i="75"/>
  <c r="A5275" i="75"/>
  <c r="F4735" i="75"/>
  <c r="C7070" i="75"/>
  <c r="D7070" i="75" s="1"/>
  <c r="D6530" i="75"/>
  <c r="A6285" i="75"/>
  <c r="F5745" i="75"/>
  <c r="C4015" i="75"/>
  <c r="D3475" i="75"/>
  <c r="A4544" i="75"/>
  <c r="A6061" i="75"/>
  <c r="F5521" i="75"/>
  <c r="A4020" i="75"/>
  <c r="F3480" i="75"/>
  <c r="A5265" i="75"/>
  <c r="F4725" i="75"/>
  <c r="C4530" i="75"/>
  <c r="D3990" i="75"/>
  <c r="A3770" i="75"/>
  <c r="F3230" i="75"/>
  <c r="C7340" i="75"/>
  <c r="D7340" i="75" s="1"/>
  <c r="D6800" i="75"/>
  <c r="C6301" i="75"/>
  <c r="D5761" i="75"/>
  <c r="A3764" i="75"/>
  <c r="C7078" i="75"/>
  <c r="D7078" i="75" s="1"/>
  <c r="D6538" i="75"/>
  <c r="C4019" i="75"/>
  <c r="D3479" i="75"/>
  <c r="A3749" i="75"/>
  <c r="F3209" i="75"/>
  <c r="C4249" i="75"/>
  <c r="D3709" i="75"/>
  <c r="C5791" i="75"/>
  <c r="D5251" i="75"/>
  <c r="A3225" i="75"/>
  <c r="F2685" i="75"/>
  <c r="C7072" i="75"/>
  <c r="D7072" i="75" s="1"/>
  <c r="D6532" i="75"/>
  <c r="A6324" i="75"/>
  <c r="F5784" i="75"/>
  <c r="A6811" i="75"/>
  <c r="F6271" i="75"/>
  <c r="A5791" i="75"/>
  <c r="F5251" i="75"/>
  <c r="A6557" i="75"/>
  <c r="F6017" i="75"/>
  <c r="C4790" i="75"/>
  <c r="D4250" i="75"/>
  <c r="C4256" i="75"/>
  <c r="F4256" i="75" s="1"/>
  <c r="D3716" i="75"/>
  <c r="A6569" i="75"/>
  <c r="F6029" i="75"/>
  <c r="A4529" i="75"/>
  <c r="F3989" i="75"/>
  <c r="A4015" i="75"/>
  <c r="F3475" i="75"/>
  <c r="A3766" i="75"/>
  <c r="F3226" i="75"/>
  <c r="A6590" i="75"/>
  <c r="F6050" i="75"/>
  <c r="C7064" i="75"/>
  <c r="D7064" i="75" s="1"/>
  <c r="D6524" i="75"/>
  <c r="C5296" i="75"/>
  <c r="D4756" i="75"/>
  <c r="C5273" i="75"/>
  <c r="D4733" i="75"/>
  <c r="C5039" i="75"/>
  <c r="D4499" i="75"/>
  <c r="A3739" i="75"/>
  <c r="F3199" i="75"/>
  <c r="A4546" i="75"/>
  <c r="F4006" i="75"/>
  <c r="C6809" i="75"/>
  <c r="D6269" i="75"/>
  <c r="C3232" i="75"/>
  <c r="D2692" i="75"/>
  <c r="C6793" i="75"/>
  <c r="D6253" i="75"/>
  <c r="C5308" i="75"/>
  <c r="D4768" i="75"/>
  <c r="C3734" i="75"/>
  <c r="D3194" i="75"/>
  <c r="A4259" i="75"/>
  <c r="F3719" i="75"/>
  <c r="C3227" i="75"/>
  <c r="D2687" i="75"/>
  <c r="C5036" i="75"/>
  <c r="D4496" i="75"/>
  <c r="A5040" i="75"/>
  <c r="F4500" i="75"/>
  <c r="A6592" i="75"/>
  <c r="A4767" i="75"/>
  <c r="F4227" i="75"/>
  <c r="C3745" i="75"/>
  <c r="D3205" i="75"/>
  <c r="C6795" i="75"/>
  <c r="D6255" i="75"/>
  <c r="C4017" i="75"/>
  <c r="D3477" i="75"/>
  <c r="C6088" i="75"/>
  <c r="D5548" i="75"/>
  <c r="C6553" i="75"/>
  <c r="D6013" i="75"/>
  <c r="C5533" i="75"/>
  <c r="D4993" i="75"/>
  <c r="C4767" i="75"/>
  <c r="D4227" i="75"/>
  <c r="A4274" i="75"/>
  <c r="F3734" i="75"/>
  <c r="A6084" i="75"/>
  <c r="F5544" i="75"/>
  <c r="A3496" i="75"/>
  <c r="F2956" i="75"/>
  <c r="C5549" i="75"/>
  <c r="D5009" i="75"/>
  <c r="C7348" i="75"/>
  <c r="D7348" i="75" s="1"/>
  <c r="D6808" i="75"/>
  <c r="C2959" i="75"/>
  <c r="D2419" i="75"/>
  <c r="C4255" i="75"/>
  <c r="D3715" i="75"/>
  <c r="A3506" i="75"/>
  <c r="A3239" i="75"/>
  <c r="F2699" i="75"/>
  <c r="A6055" i="75"/>
  <c r="F5515" i="75"/>
  <c r="C5545" i="75"/>
  <c r="D5005" i="75"/>
  <c r="F3716" i="75"/>
  <c r="F7100" i="75"/>
  <c r="F7067" i="75"/>
  <c r="F7079" i="75"/>
  <c r="F7069" i="75"/>
  <c r="F7071" i="75"/>
  <c r="F7065" i="75"/>
  <c r="F7064" i="75"/>
  <c r="C4020" i="75"/>
  <c r="D3480" i="75"/>
  <c r="C2954" i="75"/>
  <c r="D2414" i="75"/>
  <c r="A3504" i="75"/>
  <c r="F2964" i="75"/>
  <c r="A3747" i="75"/>
  <c r="F3207" i="75"/>
  <c r="A3774" i="75"/>
  <c r="F3234" i="75"/>
  <c r="C2955" i="75"/>
  <c r="D2415" i="75"/>
  <c r="A4278" i="75"/>
  <c r="C4259" i="75"/>
  <c r="D3719" i="75"/>
  <c r="A5790" i="75"/>
  <c r="F5250" i="75"/>
  <c r="C5040" i="75"/>
  <c r="D4500" i="75"/>
  <c r="C4003" i="75"/>
  <c r="D3463" i="75"/>
  <c r="A6555" i="75"/>
  <c r="F6015" i="75"/>
  <c r="A3237" i="75"/>
  <c r="F2697" i="75"/>
  <c r="C5785" i="75"/>
  <c r="D5245" i="75"/>
  <c r="A6828" i="75"/>
  <c r="C4012" i="75"/>
  <c r="F4012" i="75" s="1"/>
  <c r="D3472" i="75"/>
  <c r="A6586" i="75"/>
  <c r="F6046" i="75"/>
  <c r="A5033" i="75"/>
  <c r="F4493" i="75"/>
  <c r="A6300" i="75"/>
  <c r="F5760" i="75"/>
  <c r="A5062" i="75"/>
  <c r="F4522" i="75"/>
  <c r="A5056" i="75"/>
  <c r="F4516" i="75"/>
  <c r="A6301" i="75"/>
  <c r="F5761" i="75"/>
  <c r="J7292" i="75"/>
  <c r="I7292" i="75"/>
  <c r="C4016" i="75"/>
  <c r="F4016" i="75" s="1"/>
  <c r="D3476" i="75"/>
  <c r="A2953" i="75"/>
  <c r="F2413" i="75"/>
  <c r="C5264" i="75"/>
  <c r="D4724" i="75"/>
  <c r="A5300" i="75"/>
  <c r="F4760" i="75"/>
  <c r="C2970" i="75"/>
  <c r="D2430" i="75"/>
  <c r="A3772" i="75"/>
  <c r="C2953" i="75"/>
  <c r="D2413" i="75"/>
  <c r="C4280" i="75"/>
  <c r="D3740" i="75"/>
  <c r="C5024" i="75"/>
  <c r="D4484" i="75"/>
  <c r="C3224" i="75"/>
  <c r="D2684" i="75"/>
  <c r="A5564" i="75"/>
  <c r="F5024" i="75"/>
  <c r="C6563" i="75"/>
  <c r="D6023" i="75"/>
  <c r="C4519" i="75"/>
  <c r="D3979" i="75"/>
  <c r="A5060" i="75"/>
  <c r="F4520" i="75"/>
  <c r="A4769" i="75"/>
  <c r="F4229" i="75"/>
  <c r="C4558" i="75"/>
  <c r="D4018" i="75"/>
  <c r="C3508" i="75"/>
  <c r="D2968" i="75"/>
  <c r="A3741" i="75"/>
  <c r="F3201" i="75"/>
  <c r="A3745" i="75"/>
  <c r="F3205" i="75"/>
  <c r="A5779" i="75"/>
  <c r="F5239" i="75"/>
  <c r="A4251" i="75"/>
  <c r="F3711" i="75"/>
  <c r="C5279" i="75"/>
  <c r="D4739" i="75"/>
  <c r="A4245" i="75"/>
  <c r="F3705" i="75"/>
  <c r="C2965" i="75"/>
  <c r="D2425" i="75"/>
  <c r="C5029" i="75"/>
  <c r="D4489" i="75"/>
  <c r="C5023" i="75"/>
  <c r="D4483" i="75"/>
  <c r="A2963" i="75"/>
  <c r="F2423" i="75"/>
  <c r="C4248" i="75"/>
  <c r="F4248" i="75" s="1"/>
  <c r="D3708" i="75"/>
  <c r="C6053" i="75"/>
  <c r="D5513" i="75"/>
  <c r="C3500" i="75"/>
  <c r="D2960" i="75"/>
  <c r="J7297" i="75"/>
  <c r="I7297" i="75"/>
  <c r="J7294" i="75"/>
  <c r="I7294" i="75"/>
  <c r="F5234" i="75"/>
  <c r="A4757" i="75"/>
  <c r="F4217" i="75"/>
  <c r="C3229" i="75"/>
  <c r="D2689" i="75"/>
  <c r="A5025" i="75"/>
  <c r="F4485" i="75"/>
  <c r="A5804" i="75"/>
  <c r="F5264" i="75"/>
  <c r="A4013" i="75"/>
  <c r="F3473" i="75"/>
  <c r="C3737" i="75"/>
  <c r="D3197" i="75"/>
  <c r="A5568" i="75"/>
  <c r="F5028" i="75"/>
  <c r="A4255" i="75"/>
  <c r="F3715" i="75"/>
  <c r="A3750" i="75"/>
  <c r="F3210" i="75"/>
  <c r="C5779" i="75"/>
  <c r="D5239" i="75"/>
  <c r="A3233" i="75"/>
  <c r="F2693" i="75"/>
  <c r="A5280" i="75"/>
  <c r="F4740" i="75"/>
  <c r="A5816" i="75"/>
  <c r="F5276" i="75"/>
  <c r="A7344" i="75"/>
  <c r="F7344" i="75" s="1"/>
  <c r="F6804" i="75"/>
  <c r="C5269" i="75"/>
  <c r="D4729" i="75"/>
  <c r="C3743" i="75"/>
  <c r="D3203" i="75"/>
  <c r="C6807" i="75"/>
  <c r="D6267" i="75"/>
  <c r="C4759" i="75"/>
  <c r="D4219" i="75"/>
  <c r="C3496" i="75"/>
  <c r="D2956" i="75"/>
  <c r="A3733" i="75"/>
  <c r="F3193" i="75"/>
  <c r="C4021" i="75"/>
  <c r="D3481" i="75"/>
  <c r="A3241" i="75"/>
  <c r="F2701" i="75"/>
  <c r="C6059" i="75"/>
  <c r="D5519" i="75"/>
  <c r="C4546" i="75"/>
  <c r="D4006" i="75"/>
  <c r="A4548" i="75"/>
  <c r="A4519" i="75"/>
  <c r="F3979" i="75"/>
  <c r="C7063" i="75"/>
  <c r="D7063" i="75" s="1"/>
  <c r="D6523" i="75"/>
  <c r="C4765" i="75"/>
  <c r="D4225" i="75"/>
  <c r="C6287" i="75"/>
  <c r="D5747" i="75"/>
  <c r="A4765" i="75"/>
  <c r="F4225" i="75"/>
  <c r="A5054" i="75"/>
  <c r="F4514" i="75"/>
  <c r="C7104" i="75"/>
  <c r="D7104" i="75" s="1"/>
  <c r="D6564" i="75"/>
  <c r="A6810" i="75"/>
  <c r="F6270" i="75"/>
  <c r="C6561" i="75"/>
  <c r="D6021" i="75"/>
  <c r="A4525" i="75"/>
  <c r="F3985" i="75"/>
  <c r="A6588" i="75"/>
  <c r="F6048" i="75"/>
  <c r="C4798" i="75"/>
  <c r="D4258" i="75"/>
  <c r="C5265" i="75"/>
  <c r="D4725" i="75"/>
  <c r="C5574" i="75"/>
  <c r="D5034" i="75"/>
  <c r="C4762" i="75"/>
  <c r="F4762" i="75" s="1"/>
  <c r="D4222" i="75"/>
  <c r="C5541" i="75"/>
  <c r="D5001" i="75"/>
  <c r="C5775" i="75"/>
  <c r="D5235" i="75"/>
  <c r="C4276" i="75"/>
  <c r="D3736" i="75"/>
  <c r="C6558" i="75"/>
  <c r="D6018" i="75"/>
  <c r="F6018" i="75"/>
  <c r="J7305" i="75"/>
  <c r="I7305" i="75"/>
  <c r="F7305" i="75"/>
  <c r="A6053" i="75"/>
  <c r="F5513" i="75"/>
  <c r="A4009" i="75"/>
  <c r="F3469" i="75"/>
  <c r="C2971" i="75"/>
  <c r="D2431" i="75"/>
  <c r="C6559" i="75"/>
  <c r="D6019" i="75"/>
  <c r="C7077" i="75"/>
  <c r="D7077" i="75" s="1"/>
  <c r="D6537" i="75"/>
  <c r="A5031" i="75"/>
  <c r="F4491" i="75"/>
  <c r="C4011" i="75"/>
  <c r="D3471" i="75"/>
  <c r="A6283" i="75"/>
  <c r="F5743" i="75"/>
  <c r="C7081" i="75"/>
  <c r="D7081" i="75" s="1"/>
  <c r="D6541" i="75"/>
  <c r="F3464" i="75"/>
  <c r="F3472" i="75"/>
  <c r="F4226" i="75"/>
  <c r="F3978" i="75"/>
  <c r="F2684" i="75"/>
  <c r="J7312" i="75"/>
  <c r="I7312" i="75"/>
  <c r="F7312" i="75"/>
  <c r="J7321" i="75"/>
  <c r="I7321" i="75"/>
  <c r="F7321" i="75"/>
  <c r="J7296" i="75"/>
  <c r="I7296" i="75"/>
  <c r="C3225" i="75"/>
  <c r="D2685" i="75"/>
  <c r="C6594" i="75"/>
  <c r="D6054" i="75"/>
  <c r="A5775" i="75"/>
  <c r="F5235" i="75"/>
  <c r="A4556" i="75"/>
  <c r="A4021" i="75"/>
  <c r="F3481" i="75"/>
  <c r="A6291" i="75"/>
  <c r="F5751" i="75"/>
  <c r="C6811" i="75"/>
  <c r="D6271" i="75"/>
  <c r="A5570" i="75"/>
  <c r="F5030" i="75"/>
  <c r="A5808" i="75"/>
  <c r="F5268" i="75"/>
  <c r="A4247" i="75"/>
  <c r="F3707" i="75"/>
  <c r="A5037" i="75"/>
  <c r="F4497" i="75"/>
  <c r="C6797" i="75"/>
  <c r="D6257" i="75"/>
  <c r="C6798" i="75"/>
  <c r="D6258" i="75"/>
  <c r="A6297" i="75"/>
  <c r="F5757" i="75"/>
  <c r="J7299" i="75"/>
  <c r="I7299" i="75"/>
  <c r="J7315" i="75"/>
  <c r="I7315" i="75"/>
  <c r="F7315" i="75"/>
  <c r="J7304" i="75"/>
  <c r="I7304" i="75"/>
  <c r="F7304" i="75"/>
  <c r="C3231" i="75"/>
  <c r="D2691" i="75"/>
  <c r="A5277" i="75"/>
  <c r="F4737" i="75"/>
  <c r="C5534" i="75"/>
  <c r="F5534" i="75" s="1"/>
  <c r="D4994" i="75"/>
  <c r="C6806" i="75"/>
  <c r="F6806" i="75" s="1"/>
  <c r="D6266" i="75"/>
  <c r="J7293" i="75"/>
  <c r="I7293" i="75"/>
  <c r="A5773" i="75"/>
  <c r="F5233" i="75"/>
  <c r="A4759" i="75"/>
  <c r="F4219" i="75"/>
  <c r="A5294" i="75"/>
  <c r="F4754" i="75"/>
  <c r="A4755" i="75"/>
  <c r="F4215" i="75"/>
  <c r="J7303" i="75"/>
  <c r="I7303" i="75"/>
  <c r="F7303" i="75"/>
  <c r="J7301" i="75"/>
  <c r="I7301" i="75"/>
  <c r="F2418" i="75"/>
  <c r="F5512" i="75"/>
  <c r="F3194" i="75"/>
  <c r="F2426" i="75"/>
  <c r="F6266" i="75"/>
  <c r="C6084" i="75"/>
  <c r="D5544" i="75"/>
  <c r="A6559" i="75"/>
  <c r="F6019" i="75"/>
  <c r="A4280" i="75"/>
  <c r="F3740" i="75"/>
  <c r="A6795" i="75"/>
  <c r="F6255" i="75"/>
  <c r="C5275" i="75"/>
  <c r="D4735" i="75"/>
  <c r="C5538" i="75"/>
  <c r="F5538" i="75" s="1"/>
  <c r="D4998" i="75"/>
  <c r="C5542" i="75"/>
  <c r="D5002" i="75"/>
  <c r="AI15" i="8"/>
  <c r="AN15" i="8" s="1"/>
  <c r="AL12" i="8"/>
  <c r="AI12" i="8"/>
  <c r="AN12" i="8" s="1"/>
  <c r="AL28" i="8"/>
  <c r="AL24" i="8"/>
  <c r="AO29" i="8"/>
  <c r="AK23" i="8"/>
  <c r="AR24" i="7" s="1"/>
  <c r="J262" i="68" s="1"/>
  <c r="G3502" i="75" s="1"/>
  <c r="AL24" i="7"/>
  <c r="J232" i="68" s="1"/>
  <c r="G3472" i="75" s="1"/>
  <c r="AK32" i="8"/>
  <c r="AR33" i="7" s="1"/>
  <c r="J271" i="68" s="1"/>
  <c r="G3511" i="75" s="1"/>
  <c r="AL33" i="7"/>
  <c r="J241" i="68" s="1"/>
  <c r="G3481" i="75" s="1"/>
  <c r="AN26" i="8"/>
  <c r="AK30" i="8"/>
  <c r="AR31" i="7" s="1"/>
  <c r="J269" i="68" s="1"/>
  <c r="G3509" i="75" s="1"/>
  <c r="AL31" i="7"/>
  <c r="J239" i="68" s="1"/>
  <c r="G3479" i="75" s="1"/>
  <c r="AK19" i="8"/>
  <c r="AR20" i="7" s="1"/>
  <c r="J258" i="68" s="1"/>
  <c r="G3498" i="75" s="1"/>
  <c r="AL20" i="7"/>
  <c r="J228" i="68" s="1"/>
  <c r="G3468" i="75" s="1"/>
  <c r="AK17" i="8"/>
  <c r="AR18" i="7" s="1"/>
  <c r="J256" i="68" s="1"/>
  <c r="G3496" i="75" s="1"/>
  <c r="AL18" i="7"/>
  <c r="J226" i="68" s="1"/>
  <c r="G3466" i="75" s="1"/>
  <c r="AK21" i="8"/>
  <c r="AR22" i="7" s="1"/>
  <c r="J260" i="68" s="1"/>
  <c r="G3500" i="75" s="1"/>
  <c r="AL22" i="7"/>
  <c r="J230" i="68" s="1"/>
  <c r="G3470" i="75" s="1"/>
  <c r="AK28" i="8"/>
  <c r="AR29" i="7" s="1"/>
  <c r="J267" i="68" s="1"/>
  <c r="G3507" i="75" s="1"/>
  <c r="AL29" i="7"/>
  <c r="J237" i="68" s="1"/>
  <c r="G3477" i="75" s="1"/>
  <c r="AK22" i="8"/>
  <c r="AR23" i="7" s="1"/>
  <c r="J261" i="68" s="1"/>
  <c r="G3501" i="75" s="1"/>
  <c r="AL23" i="7"/>
  <c r="J231" i="68" s="1"/>
  <c r="G3471" i="75" s="1"/>
  <c r="AK20" i="8"/>
  <c r="AR21" i="7" s="1"/>
  <c r="J259" i="68" s="1"/>
  <c r="G3499" i="75" s="1"/>
  <c r="AL21" i="7"/>
  <c r="J229" i="68" s="1"/>
  <c r="G3469" i="75" s="1"/>
  <c r="AK26" i="8"/>
  <c r="AR27" i="7" s="1"/>
  <c r="J265" i="68" s="1"/>
  <c r="G3505" i="75" s="1"/>
  <c r="AL27" i="7"/>
  <c r="J235" i="68" s="1"/>
  <c r="G3475" i="75" s="1"/>
  <c r="AO17" i="8"/>
  <c r="AK27" i="8"/>
  <c r="AR28" i="7" s="1"/>
  <c r="J266" i="68" s="1"/>
  <c r="G3506" i="75" s="1"/>
  <c r="AL28" i="7"/>
  <c r="J236" i="68" s="1"/>
  <c r="G3476" i="75" s="1"/>
  <c r="AO21" i="8"/>
  <c r="AK31" i="8"/>
  <c r="AR32" i="7" s="1"/>
  <c r="J270" i="68" s="1"/>
  <c r="G3510" i="75" s="1"/>
  <c r="AL32" i="7"/>
  <c r="J240" i="68" s="1"/>
  <c r="G3480" i="75" s="1"/>
  <c r="AK24" i="8"/>
  <c r="AR25" i="7" s="1"/>
  <c r="J263" i="68" s="1"/>
  <c r="G3503" i="75" s="1"/>
  <c r="AL25" i="7"/>
  <c r="J233" i="68" s="1"/>
  <c r="G3473" i="75" s="1"/>
  <c r="AK25" i="8"/>
  <c r="AR26" i="7" s="1"/>
  <c r="J264" i="68" s="1"/>
  <c r="G3504" i="75" s="1"/>
  <c r="AL26" i="7"/>
  <c r="J234" i="68" s="1"/>
  <c r="G3474" i="75" s="1"/>
  <c r="AK18" i="8"/>
  <c r="AR19" i="7" s="1"/>
  <c r="J257" i="68" s="1"/>
  <c r="G3497" i="75" s="1"/>
  <c r="AL19" i="7"/>
  <c r="J227" i="68" s="1"/>
  <c r="G3467" i="75" s="1"/>
  <c r="AO25" i="8"/>
  <c r="AK29" i="8"/>
  <c r="AR30" i="7" s="1"/>
  <c r="J268" i="68" s="1"/>
  <c r="G3508" i="75" s="1"/>
  <c r="AL30" i="7"/>
  <c r="J238" i="68" s="1"/>
  <c r="G3478" i="75" s="1"/>
  <c r="C5288" i="75"/>
  <c r="D4748" i="75"/>
  <c r="F4748" i="75"/>
  <c r="C7025" i="75"/>
  <c r="D6485" i="75"/>
  <c r="F6485" i="75"/>
  <c r="C7031" i="75"/>
  <c r="D6491" i="75"/>
  <c r="F6491" i="75"/>
  <c r="C4542" i="75"/>
  <c r="D4002" i="75"/>
  <c r="F4002" i="75"/>
  <c r="C6041" i="75"/>
  <c r="D5501" i="75"/>
  <c r="F5501" i="75"/>
  <c r="C7296" i="75"/>
  <c r="D6756" i="75"/>
  <c r="F6756" i="75"/>
  <c r="C4506" i="75"/>
  <c r="D3966" i="75"/>
  <c r="F3966" i="75"/>
  <c r="C4001" i="75"/>
  <c r="D3461" i="75"/>
  <c r="F3461" i="75"/>
  <c r="C6551" i="75"/>
  <c r="D6011" i="75"/>
  <c r="F6011" i="75"/>
  <c r="C5044" i="75"/>
  <c r="D4504" i="75"/>
  <c r="F4504" i="75"/>
  <c r="C6788" i="75"/>
  <c r="D6248" i="75"/>
  <c r="F6248" i="75"/>
  <c r="C7053" i="75"/>
  <c r="D6513" i="75"/>
  <c r="F6513" i="75"/>
  <c r="C5261" i="75"/>
  <c r="D4721" i="75"/>
  <c r="F4721" i="75"/>
  <c r="C5255" i="75"/>
  <c r="D4715" i="75"/>
  <c r="F4715" i="75"/>
  <c r="C3754" i="75"/>
  <c r="D3214" i="75"/>
  <c r="F3214" i="75"/>
  <c r="C7023" i="75"/>
  <c r="D6483" i="75"/>
  <c r="F6483" i="75"/>
  <c r="C6512" i="75"/>
  <c r="D5972" i="75"/>
  <c r="F5972" i="75"/>
  <c r="C5530" i="75"/>
  <c r="D4990" i="75"/>
  <c r="F4990" i="75"/>
  <c r="C5052" i="75"/>
  <c r="D4512" i="75"/>
  <c r="F4512" i="75"/>
  <c r="C5259" i="75"/>
  <c r="D4719" i="75"/>
  <c r="F4719" i="75"/>
  <c r="C6072" i="75"/>
  <c r="D5532" i="75"/>
  <c r="F5532" i="75"/>
  <c r="C7292" i="75"/>
  <c r="D6752" i="75"/>
  <c r="F6752" i="75"/>
  <c r="C6312" i="75"/>
  <c r="D5772" i="75"/>
  <c r="F5772" i="75"/>
  <c r="C7092" i="75"/>
  <c r="D6552" i="75"/>
  <c r="F6552" i="75"/>
  <c r="C7026" i="75"/>
  <c r="D6486" i="75"/>
  <c r="F6486" i="75"/>
  <c r="C3758" i="75"/>
  <c r="D3218" i="75"/>
  <c r="F3218" i="75"/>
  <c r="C5525" i="75"/>
  <c r="D4985" i="75"/>
  <c r="F4985" i="75"/>
  <c r="C5769" i="75"/>
  <c r="D5229" i="75"/>
  <c r="F5229" i="75"/>
  <c r="C6572" i="75"/>
  <c r="D6032" i="75"/>
  <c r="F6032" i="75"/>
  <c r="C3482" i="75"/>
  <c r="D2942" i="75"/>
  <c r="F2942" i="75"/>
  <c r="C6518" i="75"/>
  <c r="D5978" i="75"/>
  <c r="F5978" i="75"/>
  <c r="C6545" i="75"/>
  <c r="D6005" i="75"/>
  <c r="F6005" i="75"/>
  <c r="C4746" i="75"/>
  <c r="D4206" i="75"/>
  <c r="F4206" i="75"/>
  <c r="C3726" i="75"/>
  <c r="D3186" i="75"/>
  <c r="F3186" i="75"/>
  <c r="C7088" i="75"/>
  <c r="D6548" i="75"/>
  <c r="F6548" i="75"/>
  <c r="C6818" i="75"/>
  <c r="D6278" i="75"/>
  <c r="F6278" i="75"/>
  <c r="C6822" i="75"/>
  <c r="D6282" i="75"/>
  <c r="F6282" i="75"/>
  <c r="C4264" i="75"/>
  <c r="D3724" i="75"/>
  <c r="F3724" i="75"/>
  <c r="C5260" i="75"/>
  <c r="D4720" i="75"/>
  <c r="F4720" i="75"/>
  <c r="C3221" i="75"/>
  <c r="D2681" i="75"/>
  <c r="F2681" i="75"/>
  <c r="C6785" i="75"/>
  <c r="D6245" i="75"/>
  <c r="F6245" i="75"/>
  <c r="C6039" i="75"/>
  <c r="D5499" i="75"/>
  <c r="F5499" i="75"/>
  <c r="C2943" i="75"/>
  <c r="D2403" i="75"/>
  <c r="F2403" i="75"/>
  <c r="C4534" i="75"/>
  <c r="D3994" i="75"/>
  <c r="F3994" i="75"/>
  <c r="C7032" i="75"/>
  <c r="D6492" i="75"/>
  <c r="F6492" i="75"/>
  <c r="C6036" i="75"/>
  <c r="D5496" i="75"/>
  <c r="F5496" i="75"/>
  <c r="C5284" i="75"/>
  <c r="D4744" i="75"/>
  <c r="F4744" i="75"/>
  <c r="C7301" i="75"/>
  <c r="D6761" i="75"/>
  <c r="F6761" i="75"/>
  <c r="C6543" i="75"/>
  <c r="D6003" i="75"/>
  <c r="F6003" i="75"/>
  <c r="C6814" i="75"/>
  <c r="D6274" i="75"/>
  <c r="F6274" i="75"/>
  <c r="C4505" i="75"/>
  <c r="D3965" i="75"/>
  <c r="F3965" i="75"/>
  <c r="C3730" i="75"/>
  <c r="D3190" i="75"/>
  <c r="F3190" i="75"/>
  <c r="C3996" i="75"/>
  <c r="D3456" i="75"/>
  <c r="F3456" i="75"/>
  <c r="C3488" i="75"/>
  <c r="D2948" i="75"/>
  <c r="F2948" i="75"/>
  <c r="C4262" i="75"/>
  <c r="D3722" i="75"/>
  <c r="F3722" i="75"/>
  <c r="C6281" i="75"/>
  <c r="D5741" i="75"/>
  <c r="F5741" i="75"/>
  <c r="C5767" i="75"/>
  <c r="D5227" i="75"/>
  <c r="F5227" i="75"/>
  <c r="C6302" i="75"/>
  <c r="D5762" i="75"/>
  <c r="F5762" i="75"/>
  <c r="C5765" i="75"/>
  <c r="D5225" i="75"/>
  <c r="F5225" i="75"/>
  <c r="C5526" i="75"/>
  <c r="D4986" i="75"/>
  <c r="F4986" i="75"/>
  <c r="C3216" i="75"/>
  <c r="D2676" i="75"/>
  <c r="F2676" i="75"/>
  <c r="C6514" i="75"/>
  <c r="D5974" i="75"/>
  <c r="F5974" i="75"/>
  <c r="C6791" i="75"/>
  <c r="D6251" i="75"/>
  <c r="F6251" i="75"/>
  <c r="C5017" i="75"/>
  <c r="D4477" i="75"/>
  <c r="F4477" i="75"/>
  <c r="C4268" i="75"/>
  <c r="D3728" i="75"/>
  <c r="F3728" i="75"/>
  <c r="C4750" i="75"/>
  <c r="D4210" i="75"/>
  <c r="F4210" i="75"/>
  <c r="C6033" i="75"/>
  <c r="D5493" i="75"/>
  <c r="F5493" i="75"/>
  <c r="C4237" i="75"/>
  <c r="D3697" i="75"/>
  <c r="F3697" i="75"/>
  <c r="C3217" i="75"/>
  <c r="D2677" i="75"/>
  <c r="F2677" i="75"/>
  <c r="C7029" i="75"/>
  <c r="D6489" i="75"/>
  <c r="F6489" i="75"/>
  <c r="C5794" i="75"/>
  <c r="D5254" i="75"/>
  <c r="F5254" i="75"/>
  <c r="C7030" i="75"/>
  <c r="D6490" i="75"/>
  <c r="F6490" i="75"/>
  <c r="C4782" i="75"/>
  <c r="D4242" i="75"/>
  <c r="F4242" i="75"/>
  <c r="C3213" i="75"/>
  <c r="D2673" i="75"/>
  <c r="F2673" i="75"/>
  <c r="C6275" i="75"/>
  <c r="D5735" i="75"/>
  <c r="F5735" i="75"/>
  <c r="C7082" i="75"/>
  <c r="D6542" i="75"/>
  <c r="F6542" i="75"/>
  <c r="C4749" i="75"/>
  <c r="D4209" i="75"/>
  <c r="F4209" i="75"/>
  <c r="C7022" i="75"/>
  <c r="D6482" i="75"/>
  <c r="F6482" i="75"/>
  <c r="C4774" i="75"/>
  <c r="D4234" i="75"/>
  <c r="F4234" i="75"/>
  <c r="C6812" i="75"/>
  <c r="D6272" i="75"/>
  <c r="F6272" i="75"/>
  <c r="C4241" i="75"/>
  <c r="D3701" i="75"/>
  <c r="F3701" i="75"/>
  <c r="C5021" i="75"/>
  <c r="D4481" i="75"/>
  <c r="F4481" i="75"/>
  <c r="C7024" i="75"/>
  <c r="D6484" i="75"/>
  <c r="F6484" i="75"/>
  <c r="C2951" i="75"/>
  <c r="D2411" i="75"/>
  <c r="F2411" i="75"/>
  <c r="C7028" i="75"/>
  <c r="D6488" i="75"/>
  <c r="F6488" i="75"/>
  <c r="C4747" i="75"/>
  <c r="D4207" i="75"/>
  <c r="F4207" i="75"/>
  <c r="C6277" i="75"/>
  <c r="D5737" i="75"/>
  <c r="F5737" i="75"/>
  <c r="C5048" i="75"/>
  <c r="D4508" i="75"/>
  <c r="F4508" i="75"/>
  <c r="C4507" i="75"/>
  <c r="D3967" i="75"/>
  <c r="F3967" i="75"/>
  <c r="C4272" i="75"/>
  <c r="D3732" i="75"/>
  <c r="F3732" i="75"/>
  <c r="C6522" i="75"/>
  <c r="D5982" i="75"/>
  <c r="F5982" i="75"/>
  <c r="C3484" i="75"/>
  <c r="D2944" i="75"/>
  <c r="F2944" i="75"/>
  <c r="C7298" i="75"/>
  <c r="D6758" i="75"/>
  <c r="F6758" i="75"/>
  <c r="C5019" i="75"/>
  <c r="D4479" i="75"/>
  <c r="F4479" i="75"/>
  <c r="C6040" i="75"/>
  <c r="D5500" i="75"/>
  <c r="F5500" i="75"/>
  <c r="C5771" i="75"/>
  <c r="D5231" i="75"/>
  <c r="F5231" i="75"/>
  <c r="C3731" i="75"/>
  <c r="D3191" i="75"/>
  <c r="F3191" i="75"/>
  <c r="C3993" i="75"/>
  <c r="D3453" i="75"/>
  <c r="F3453" i="75"/>
  <c r="C5763" i="75"/>
  <c r="D5223" i="75"/>
  <c r="F5223" i="75"/>
  <c r="C4000" i="75"/>
  <c r="D3460" i="75"/>
  <c r="F3460" i="75"/>
  <c r="C7300" i="75"/>
  <c r="D6760" i="75"/>
  <c r="F6760" i="75"/>
  <c r="C5253" i="75"/>
  <c r="D4713" i="75"/>
  <c r="F4713" i="75"/>
  <c r="C6792" i="75"/>
  <c r="D6252" i="75"/>
  <c r="F6252" i="75"/>
  <c r="C5554" i="75"/>
  <c r="D5014" i="75"/>
  <c r="F5014" i="75"/>
  <c r="C5770" i="75"/>
  <c r="D5230" i="75"/>
  <c r="F5230" i="75"/>
  <c r="C6582" i="75"/>
  <c r="D6042" i="75"/>
  <c r="F6042" i="75"/>
  <c r="C6790" i="75"/>
  <c r="D6250" i="75"/>
  <c r="F6250" i="75"/>
  <c r="C5016" i="75"/>
  <c r="D4476" i="75"/>
  <c r="F4476" i="75"/>
  <c r="C3997" i="75"/>
  <c r="D3457" i="75"/>
  <c r="F3457" i="75"/>
  <c r="C5256" i="75"/>
  <c r="D4716" i="75"/>
  <c r="F4716" i="75"/>
  <c r="C6787" i="75"/>
  <c r="D6247" i="75"/>
  <c r="F6247" i="75"/>
  <c r="C6578" i="75"/>
  <c r="D6038" i="75"/>
  <c r="F6038" i="75"/>
  <c r="C4510" i="75"/>
  <c r="D3970" i="75"/>
  <c r="F3970" i="75"/>
  <c r="C4503" i="75"/>
  <c r="D3963" i="75"/>
  <c r="F3963" i="75"/>
  <c r="C2946" i="75"/>
  <c r="D2406" i="75"/>
  <c r="F2406" i="75"/>
  <c r="C6276" i="75"/>
  <c r="D5736" i="75"/>
  <c r="F5736" i="75"/>
  <c r="C3729" i="75"/>
  <c r="D3189" i="75"/>
  <c r="F3189" i="75"/>
  <c r="C6035" i="75"/>
  <c r="D5495" i="75"/>
  <c r="F5495" i="75"/>
  <c r="C4538" i="75"/>
  <c r="D3998" i="75"/>
  <c r="F3998" i="75"/>
  <c r="C6550" i="75"/>
  <c r="D6010" i="75"/>
  <c r="F6010" i="75"/>
  <c r="C2949" i="75"/>
  <c r="D2409" i="75"/>
  <c r="F2409" i="75"/>
  <c r="C5015" i="75"/>
  <c r="D4475" i="75"/>
  <c r="F4475" i="75"/>
  <c r="C5042" i="75"/>
  <c r="D4502" i="75"/>
  <c r="F4502" i="75"/>
  <c r="C5802" i="75"/>
  <c r="D5262" i="75"/>
  <c r="F5262" i="75"/>
  <c r="C4743" i="75"/>
  <c r="D4203" i="75"/>
  <c r="F4203" i="75"/>
  <c r="C7056" i="75"/>
  <c r="D6516" i="75"/>
  <c r="F6516" i="75"/>
  <c r="C5527" i="75"/>
  <c r="D4987" i="75"/>
  <c r="F4987" i="75"/>
  <c r="C3999" i="75"/>
  <c r="D3459" i="75"/>
  <c r="F3459" i="75"/>
  <c r="C4235" i="75"/>
  <c r="D3695" i="75"/>
  <c r="F3695" i="75"/>
  <c r="C7059" i="75"/>
  <c r="D6519" i="75"/>
  <c r="F6519" i="75"/>
  <c r="C5013" i="75"/>
  <c r="D4473" i="75"/>
  <c r="F4473" i="75"/>
  <c r="C3723" i="75"/>
  <c r="D3183" i="75"/>
  <c r="F3183" i="75"/>
  <c r="C6547" i="75"/>
  <c r="D6007" i="75"/>
  <c r="F6007" i="75"/>
  <c r="C6279" i="75"/>
  <c r="D5739" i="75"/>
  <c r="F5739" i="75"/>
  <c r="C7084" i="75"/>
  <c r="D6544" i="75"/>
  <c r="F6544" i="75"/>
  <c r="C6280" i="75"/>
  <c r="D5740" i="75"/>
  <c r="F5740" i="75"/>
  <c r="C6549" i="75"/>
  <c r="D6009" i="75"/>
  <c r="F6009" i="75"/>
  <c r="C6062" i="75"/>
  <c r="D5522" i="75"/>
  <c r="F5522" i="75"/>
  <c r="C6782" i="75"/>
  <c r="D6242" i="75"/>
  <c r="F6242" i="75"/>
  <c r="C7294" i="75"/>
  <c r="D6754" i="75"/>
  <c r="F6754" i="75"/>
  <c r="C4236" i="75"/>
  <c r="D3696" i="75"/>
  <c r="F3696" i="75"/>
  <c r="C4233" i="75"/>
  <c r="D3693" i="75"/>
  <c r="F3693" i="75"/>
  <c r="C3752" i="75"/>
  <c r="D3212" i="75"/>
  <c r="F3212" i="75"/>
  <c r="C6546" i="75"/>
  <c r="D6006" i="75"/>
  <c r="F6006" i="75"/>
  <c r="C4778" i="75"/>
  <c r="D4238" i="75"/>
  <c r="F4238" i="75"/>
  <c r="C6037" i="75"/>
  <c r="D5497" i="75"/>
  <c r="F5497" i="75"/>
  <c r="C5531" i="75"/>
  <c r="D4991" i="75"/>
  <c r="F4991" i="75"/>
  <c r="C7295" i="75"/>
  <c r="D6755" i="75"/>
  <c r="F6755" i="75"/>
  <c r="C4745" i="75"/>
  <c r="D4205" i="75"/>
  <c r="F4205" i="75"/>
  <c r="C3219" i="75"/>
  <c r="D2679" i="75"/>
  <c r="F2679" i="75"/>
  <c r="C4509" i="75"/>
  <c r="D3969" i="75"/>
  <c r="F3969" i="75"/>
  <c r="C5020" i="75"/>
  <c r="D4480" i="75"/>
  <c r="F4480" i="75"/>
  <c r="C7055" i="75"/>
  <c r="D6515" i="75"/>
  <c r="F6515" i="75"/>
  <c r="C5257" i="75"/>
  <c r="D4717" i="75"/>
  <c r="F4717" i="75"/>
  <c r="C6783" i="75"/>
  <c r="D6243" i="75"/>
  <c r="F6243" i="75"/>
  <c r="C7299" i="75"/>
  <c r="D6759" i="75"/>
  <c r="F6759" i="75"/>
  <c r="C2950" i="75"/>
  <c r="D2410" i="75"/>
  <c r="F2410" i="75"/>
  <c r="C6273" i="75"/>
  <c r="D5733" i="75"/>
  <c r="F5733" i="75"/>
  <c r="C6068" i="75"/>
  <c r="D5528" i="75"/>
  <c r="F5528" i="75"/>
  <c r="C7057" i="75"/>
  <c r="D6517" i="75"/>
  <c r="F6517" i="75"/>
  <c r="C5562" i="75"/>
  <c r="D5022" i="75"/>
  <c r="F5022" i="75"/>
  <c r="C6786" i="75"/>
  <c r="D6246" i="75"/>
  <c r="F6246" i="75"/>
  <c r="C7302" i="75"/>
  <c r="D6762" i="75"/>
  <c r="F6762" i="75"/>
  <c r="C3762" i="75"/>
  <c r="D3222" i="75"/>
  <c r="F3222" i="75"/>
  <c r="C5792" i="75"/>
  <c r="D5252" i="75"/>
  <c r="F5252" i="75"/>
  <c r="C5798" i="75"/>
  <c r="D5258" i="75"/>
  <c r="F5258" i="75"/>
  <c r="C3215" i="75"/>
  <c r="D2675" i="75"/>
  <c r="F2675" i="75"/>
  <c r="C6789" i="75"/>
  <c r="D6249" i="75"/>
  <c r="F6249" i="75"/>
  <c r="C4751" i="75"/>
  <c r="D4211" i="75"/>
  <c r="F4211" i="75"/>
  <c r="C3995" i="75"/>
  <c r="D3455" i="75"/>
  <c r="F3455" i="75"/>
  <c r="C4239" i="75"/>
  <c r="D3699" i="75"/>
  <c r="F3699" i="75"/>
  <c r="C2945" i="75"/>
  <c r="D2405" i="75"/>
  <c r="F2405" i="75"/>
  <c r="C7293" i="75"/>
  <c r="D6753" i="75"/>
  <c r="F6753" i="75"/>
  <c r="C5529" i="75"/>
  <c r="D4989" i="75"/>
  <c r="F4989" i="75"/>
  <c r="C4532" i="75"/>
  <c r="D3992" i="75"/>
  <c r="F3992" i="75"/>
  <c r="C2947" i="75"/>
  <c r="D2407" i="75"/>
  <c r="F2407" i="75"/>
  <c r="C7060" i="75"/>
  <c r="D6520" i="75"/>
  <c r="F6520" i="75"/>
  <c r="C6304" i="75"/>
  <c r="D5764" i="75"/>
  <c r="F5764" i="75"/>
  <c r="C6574" i="75"/>
  <c r="D6034" i="75"/>
  <c r="F6034" i="75"/>
  <c r="C5552" i="75"/>
  <c r="D5012" i="75"/>
  <c r="F5012" i="75"/>
  <c r="C5558" i="75"/>
  <c r="D5018" i="75"/>
  <c r="F5018" i="75"/>
  <c r="C4511" i="75"/>
  <c r="D3971" i="75"/>
  <c r="F3971" i="75"/>
  <c r="C7297" i="75"/>
  <c r="D6757" i="75"/>
  <c r="F6757" i="75"/>
  <c r="C5523" i="75"/>
  <c r="D4983" i="75"/>
  <c r="F4983" i="75"/>
  <c r="C4772" i="75"/>
  <c r="D4232" i="75"/>
  <c r="F4232" i="75"/>
  <c r="C3727" i="75"/>
  <c r="D3187" i="75"/>
  <c r="F3187" i="75"/>
  <c r="C6784" i="75"/>
  <c r="D6244" i="75"/>
  <c r="F6244" i="75"/>
  <c r="C3725" i="75"/>
  <c r="D3185" i="75"/>
  <c r="F3185" i="75"/>
  <c r="C5766" i="75"/>
  <c r="D5226" i="75"/>
  <c r="F5226" i="75"/>
  <c r="C4240" i="75"/>
  <c r="D3700" i="75"/>
  <c r="F3700" i="75"/>
  <c r="C5282" i="75"/>
  <c r="D4742" i="75"/>
  <c r="F4742" i="75"/>
  <c r="C5292" i="75"/>
  <c r="D4752" i="75"/>
  <c r="F4752" i="75"/>
  <c r="C7061" i="75"/>
  <c r="D6521" i="75"/>
  <c r="F6521" i="75"/>
  <c r="C6308" i="75"/>
  <c r="D5768" i="75"/>
  <c r="F5768" i="75"/>
  <c r="C6064" i="75"/>
  <c r="D5524" i="75"/>
  <c r="F5524" i="75"/>
  <c r="C3492" i="75"/>
  <c r="D2952" i="75"/>
  <c r="F2952" i="75"/>
  <c r="C3220" i="75"/>
  <c r="D2680" i="75"/>
  <c r="F2680" i="75"/>
  <c r="C7027" i="75"/>
  <c r="D6487" i="75"/>
  <c r="F6487" i="75"/>
  <c r="AJ11" i="8"/>
  <c r="AO11" i="8" s="1"/>
  <c r="AF14" i="8"/>
  <c r="AF15" i="7"/>
  <c r="J193" i="68" s="1"/>
  <c r="G3433" i="75" s="1"/>
  <c r="AF14" i="7"/>
  <c r="J192" i="68" s="1"/>
  <c r="G3432" i="75" s="1"/>
  <c r="AF16" i="8"/>
  <c r="AF17" i="7"/>
  <c r="J195" i="68" s="1"/>
  <c r="G3435" i="75" s="1"/>
  <c r="AG6" i="8"/>
  <c r="AL6" i="8" s="1"/>
  <c r="AI14" i="8"/>
  <c r="AF15" i="8"/>
  <c r="AF16" i="7"/>
  <c r="J194" i="68" s="1"/>
  <c r="G3434" i="75" s="1"/>
  <c r="AM15" i="8"/>
  <c r="AL16" i="8"/>
  <c r="AJ14" i="8"/>
  <c r="AO14" i="8" s="1"/>
  <c r="AI4" i="8"/>
  <c r="AN4" i="8" s="1"/>
  <c r="AJ13" i="8"/>
  <c r="AH11" i="8"/>
  <c r="AJ15" i="8"/>
  <c r="AO15" i="8" s="1"/>
  <c r="AF13" i="8"/>
  <c r="AJ12" i="8"/>
  <c r="AO12" i="8" s="1"/>
  <c r="AJ6" i="8"/>
  <c r="AO6" i="8" s="1"/>
  <c r="AI6" i="8"/>
  <c r="AJ7" i="8"/>
  <c r="AO7" i="8" s="1"/>
  <c r="AH5" i="8"/>
  <c r="AM5" i="8" s="1"/>
  <c r="AI8" i="8"/>
  <c r="AN8" i="8" s="1"/>
  <c r="AG4" i="8"/>
  <c r="AI10" i="8"/>
  <c r="AH7" i="8"/>
  <c r="AJ5" i="8"/>
  <c r="AG10" i="8"/>
  <c r="AL10" i="8" s="1"/>
  <c r="AG8" i="8"/>
  <c r="AJ10" i="8"/>
  <c r="AO10" i="8" s="1"/>
  <c r="AJ9" i="8"/>
  <c r="AH9" i="8"/>
  <c r="AM9" i="8" s="1"/>
  <c r="AF5" i="8"/>
  <c r="AF6" i="7"/>
  <c r="J184" i="68" s="1"/>
  <c r="G3424" i="75" s="1"/>
  <c r="AK12" i="8"/>
  <c r="AL13" i="7"/>
  <c r="J221" i="68" s="1"/>
  <c r="G3461" i="75" s="1"/>
  <c r="AR8" i="7"/>
  <c r="J246" i="68" s="1"/>
  <c r="G3486" i="75" s="1"/>
  <c r="AF8" i="8"/>
  <c r="AF9" i="7"/>
  <c r="J187" i="68" s="1"/>
  <c r="G3427" i="75" s="1"/>
  <c r="AF10" i="8"/>
  <c r="AF11" i="7"/>
  <c r="J189" i="68" s="1"/>
  <c r="G3429" i="75" s="1"/>
  <c r="AK11" i="8"/>
  <c r="AL12" i="7"/>
  <c r="J220" i="68" s="1"/>
  <c r="G3460" i="75" s="1"/>
  <c r="AF6" i="8"/>
  <c r="AF7" i="7"/>
  <c r="J185" i="68" s="1"/>
  <c r="G3425" i="75" s="1"/>
  <c r="AF10" i="7"/>
  <c r="J188" i="68" s="1"/>
  <c r="G3428" i="75" s="1"/>
  <c r="AF9" i="8"/>
  <c r="AF3" i="8"/>
  <c r="AF4" i="7"/>
  <c r="J182" i="68" s="1"/>
  <c r="G3422" i="75" s="1"/>
  <c r="AH3" i="8"/>
  <c r="AM3" i="8" s="1"/>
  <c r="AG3" i="8"/>
  <c r="E31" i="4"/>
  <c r="F31" i="4" s="1"/>
  <c r="G31" i="4" s="1"/>
  <c r="F7104" i="75" l="1"/>
  <c r="F7075" i="75"/>
  <c r="F7070" i="75"/>
  <c r="C4551" i="75"/>
  <c r="D4011" i="75"/>
  <c r="C3511" i="75"/>
  <c r="D2971" i="75"/>
  <c r="C4816" i="75"/>
  <c r="D4276" i="75"/>
  <c r="C6114" i="75"/>
  <c r="D5574" i="75"/>
  <c r="A5065" i="75"/>
  <c r="F4525" i="75"/>
  <c r="A5594" i="75"/>
  <c r="A5088" i="75"/>
  <c r="C4036" i="75"/>
  <c r="D3496" i="75"/>
  <c r="C5809" i="75"/>
  <c r="D5269" i="75"/>
  <c r="A4290" i="75"/>
  <c r="F3750" i="75"/>
  <c r="A4046" i="75"/>
  <c r="A6624" i="75"/>
  <c r="F6084" i="75"/>
  <c r="C4557" i="75"/>
  <c r="D4017" i="75"/>
  <c r="C5576" i="75"/>
  <c r="D5036" i="75"/>
  <c r="C3772" i="75"/>
  <c r="D3232" i="75"/>
  <c r="A7130" i="75"/>
  <c r="F6590" i="75"/>
  <c r="C6616" i="75"/>
  <c r="D6076" i="75"/>
  <c r="A7345" i="75"/>
  <c r="F6805" i="75"/>
  <c r="A4824" i="75"/>
  <c r="F4284" i="75"/>
  <c r="C6860" i="75"/>
  <c r="D6320" i="75"/>
  <c r="A6358" i="75"/>
  <c r="F5818" i="75"/>
  <c r="A4034" i="75"/>
  <c r="A4822" i="75"/>
  <c r="C5071" i="75"/>
  <c r="D4531" i="75"/>
  <c r="C4278" i="75"/>
  <c r="D3738" i="75"/>
  <c r="C5817" i="75"/>
  <c r="D5277" i="75"/>
  <c r="C6836" i="75"/>
  <c r="D6296" i="75"/>
  <c r="A6827" i="75"/>
  <c r="F6287" i="75"/>
  <c r="A5293" i="75"/>
  <c r="F4753" i="75"/>
  <c r="C5297" i="75"/>
  <c r="D4757" i="75"/>
  <c r="A5579" i="75"/>
  <c r="F5039" i="75"/>
  <c r="A6079" i="75"/>
  <c r="F5539" i="75"/>
  <c r="C7107" i="75"/>
  <c r="D7107" i="75" s="1"/>
  <c r="D6567" i="75"/>
  <c r="C5090" i="75"/>
  <c r="D4550" i="75"/>
  <c r="C6323" i="75"/>
  <c r="D5783" i="75"/>
  <c r="C5820" i="75"/>
  <c r="D5280" i="75"/>
  <c r="C4784" i="75"/>
  <c r="D4244" i="75"/>
  <c r="A6626" i="75"/>
  <c r="C7105" i="75"/>
  <c r="D7105" i="75" s="1"/>
  <c r="D6565" i="75"/>
  <c r="C7095" i="75"/>
  <c r="D7095" i="75" s="1"/>
  <c r="D6555" i="75"/>
  <c r="C5575" i="75"/>
  <c r="D5035" i="75"/>
  <c r="A3507" i="75"/>
  <c r="F2967" i="75"/>
  <c r="C7378" i="75"/>
  <c r="D7378" i="75" s="1"/>
  <c r="D6838" i="75"/>
  <c r="A4048" i="75"/>
  <c r="F3508" i="75"/>
  <c r="A6622" i="75"/>
  <c r="C4797" i="75"/>
  <c r="D4257" i="75"/>
  <c r="C4785" i="75"/>
  <c r="D4245" i="75"/>
  <c r="C3775" i="75"/>
  <c r="D3235" i="75"/>
  <c r="C5058" i="75"/>
  <c r="D4518" i="75"/>
  <c r="C6828" i="75"/>
  <c r="D6288" i="75"/>
  <c r="A6073" i="75"/>
  <c r="F5533" i="75"/>
  <c r="A5563" i="75"/>
  <c r="F5023" i="75"/>
  <c r="C7110" i="75"/>
  <c r="D7110" i="75" s="1"/>
  <c r="D6570" i="75"/>
  <c r="A7343" i="75"/>
  <c r="F6803" i="75"/>
  <c r="A5310" i="75"/>
  <c r="F4770" i="75"/>
  <c r="A5575" i="75"/>
  <c r="F5035" i="75"/>
  <c r="C6079" i="75"/>
  <c r="D5539" i="75"/>
  <c r="A3767" i="75"/>
  <c r="F3227" i="75"/>
  <c r="A5330" i="75"/>
  <c r="F4790" i="75"/>
  <c r="A7105" i="75"/>
  <c r="F7105" i="75" s="1"/>
  <c r="F6565" i="75"/>
  <c r="A5807" i="75"/>
  <c r="F5267" i="75"/>
  <c r="C6587" i="75"/>
  <c r="D6047" i="75"/>
  <c r="C6329" i="75"/>
  <c r="D5789" i="75"/>
  <c r="A5053" i="75"/>
  <c r="F4513" i="75"/>
  <c r="A6620" i="75"/>
  <c r="F6080" i="75"/>
  <c r="A5098" i="75"/>
  <c r="F4558" i="75"/>
  <c r="A5301" i="75"/>
  <c r="F4761" i="75"/>
  <c r="C5567" i="75"/>
  <c r="D5027" i="75"/>
  <c r="C6600" i="75"/>
  <c r="D6060" i="75"/>
  <c r="A7111" i="75"/>
  <c r="F6571" i="75"/>
  <c r="A7372" i="75"/>
  <c r="F6832" i="75"/>
  <c r="C6831" i="75"/>
  <c r="D6291" i="75"/>
  <c r="A5604" i="75"/>
  <c r="F5064" i="75"/>
  <c r="A6114" i="75"/>
  <c r="F5574" i="75"/>
  <c r="A6090" i="75"/>
  <c r="F5550" i="75"/>
  <c r="C6346" i="75"/>
  <c r="D5806" i="75"/>
  <c r="C7370" i="75"/>
  <c r="D7370" i="75" s="1"/>
  <c r="D6830" i="75"/>
  <c r="C4800" i="75"/>
  <c r="D4260" i="75"/>
  <c r="C5572" i="75"/>
  <c r="D5032" i="75"/>
  <c r="C3506" i="75"/>
  <c r="D2966" i="75"/>
  <c r="A5813" i="75"/>
  <c r="F5273" i="75"/>
  <c r="C5581" i="75"/>
  <c r="D5041" i="75"/>
  <c r="C7109" i="75"/>
  <c r="D7109" i="75" s="1"/>
  <c r="D6569" i="75"/>
  <c r="A4551" i="75"/>
  <c r="F4011" i="75"/>
  <c r="C6584" i="75"/>
  <c r="D6044" i="75"/>
  <c r="C4310" i="75"/>
  <c r="D3770" i="75"/>
  <c r="C6106" i="75"/>
  <c r="D5566" i="75"/>
  <c r="C5604" i="75"/>
  <c r="D5064" i="75"/>
  <c r="A6618" i="75"/>
  <c r="C5063" i="75"/>
  <c r="D4523" i="75"/>
  <c r="C4291" i="75"/>
  <c r="D3751" i="75"/>
  <c r="C4273" i="75"/>
  <c r="D3733" i="75"/>
  <c r="C6322" i="75"/>
  <c r="D5782" i="75"/>
  <c r="A6352" i="75"/>
  <c r="C6832" i="75"/>
  <c r="D6292" i="75"/>
  <c r="C7102" i="75"/>
  <c r="D6562" i="75"/>
  <c r="F6562" i="75"/>
  <c r="F5036" i="75"/>
  <c r="F6044" i="75"/>
  <c r="C6326" i="75"/>
  <c r="D5786" i="75"/>
  <c r="C5808" i="75"/>
  <c r="D5268" i="75"/>
  <c r="C6595" i="75"/>
  <c r="D6055" i="75"/>
  <c r="A5567" i="75"/>
  <c r="F5027" i="75"/>
  <c r="A5055" i="75"/>
  <c r="F4515" i="75"/>
  <c r="C5807" i="75"/>
  <c r="D5267" i="75"/>
  <c r="A4275" i="75"/>
  <c r="F3735" i="75"/>
  <c r="A4559" i="75"/>
  <c r="F4019" i="75"/>
  <c r="A6321" i="75"/>
  <c r="F5781" i="75"/>
  <c r="C7345" i="75"/>
  <c r="D7345" i="75" s="1"/>
  <c r="D6805" i="75"/>
  <c r="F4518" i="75"/>
  <c r="A6083" i="75"/>
  <c r="F5543" i="75"/>
  <c r="A5336" i="75"/>
  <c r="A5844" i="75"/>
  <c r="F5304" i="75"/>
  <c r="A4543" i="75"/>
  <c r="F4003" i="75"/>
  <c r="A3775" i="75"/>
  <c r="F3235" i="75"/>
  <c r="C5811" i="75"/>
  <c r="D5271" i="75"/>
  <c r="C3502" i="75"/>
  <c r="D2962" i="75"/>
  <c r="C6864" i="75"/>
  <c r="D6324" i="75"/>
  <c r="A7366" i="75"/>
  <c r="F6826" i="75"/>
  <c r="A4557" i="75"/>
  <c r="F4017" i="75"/>
  <c r="A6868" i="75"/>
  <c r="F6328" i="75"/>
  <c r="A3499" i="75"/>
  <c r="F2959" i="75"/>
  <c r="A5811" i="75"/>
  <c r="F5271" i="75"/>
  <c r="C6318" i="75"/>
  <c r="D5778" i="75"/>
  <c r="A6118" i="75"/>
  <c r="F5578" i="75"/>
  <c r="F4244" i="75"/>
  <c r="F7072" i="75"/>
  <c r="F7081" i="75"/>
  <c r="A6593" i="75"/>
  <c r="F6053" i="75"/>
  <c r="C6081" i="75"/>
  <c r="D5541" i="75"/>
  <c r="C5338" i="75"/>
  <c r="D4798" i="75"/>
  <c r="A7350" i="75"/>
  <c r="F6810" i="75"/>
  <c r="C6827" i="75"/>
  <c r="D6287" i="75"/>
  <c r="C4561" i="75"/>
  <c r="D4021" i="75"/>
  <c r="A6356" i="75"/>
  <c r="A6108" i="75"/>
  <c r="A5565" i="75"/>
  <c r="F5025" i="75"/>
  <c r="C3499" i="75"/>
  <c r="D2959" i="75"/>
  <c r="C7093" i="75"/>
  <c r="D7093" i="75" s="1"/>
  <c r="D6553" i="75"/>
  <c r="A7132" i="75"/>
  <c r="C5848" i="75"/>
  <c r="D5308" i="75"/>
  <c r="C5579" i="75"/>
  <c r="D5039" i="75"/>
  <c r="A4555" i="75"/>
  <c r="F4015" i="75"/>
  <c r="C5330" i="75"/>
  <c r="D4790" i="75"/>
  <c r="A6331" i="75"/>
  <c r="F5791" i="75"/>
  <c r="A3765" i="75"/>
  <c r="F3225" i="75"/>
  <c r="C4559" i="75"/>
  <c r="D4019" i="75"/>
  <c r="C5070" i="75"/>
  <c r="D4530" i="75"/>
  <c r="A5084" i="75"/>
  <c r="A6317" i="75"/>
  <c r="F5777" i="75"/>
  <c r="A5063" i="75"/>
  <c r="F4523" i="75"/>
  <c r="A7134" i="75"/>
  <c r="F6594" i="75"/>
  <c r="C6601" i="75"/>
  <c r="D6061" i="75"/>
  <c r="A4816" i="75"/>
  <c r="F4276" i="75"/>
  <c r="A5606" i="75"/>
  <c r="C5309" i="75"/>
  <c r="D4769" i="75"/>
  <c r="C3780" i="75"/>
  <c r="D3240" i="75"/>
  <c r="A5067" i="75"/>
  <c r="F4527" i="75"/>
  <c r="C4547" i="75"/>
  <c r="D4007" i="75"/>
  <c r="C6086" i="75"/>
  <c r="F6086" i="75" s="1"/>
  <c r="D5546" i="75"/>
  <c r="A4797" i="75"/>
  <c r="F4257" i="75"/>
  <c r="C4791" i="75"/>
  <c r="D4251" i="75"/>
  <c r="A6323" i="75"/>
  <c r="F5783" i="75"/>
  <c r="A6089" i="75"/>
  <c r="F5549" i="75"/>
  <c r="C5057" i="75"/>
  <c r="D4517" i="75"/>
  <c r="A7138" i="75"/>
  <c r="F6598" i="75"/>
  <c r="C4545" i="75"/>
  <c r="D4005" i="75"/>
  <c r="C3779" i="75"/>
  <c r="D3239" i="75"/>
  <c r="A4793" i="75"/>
  <c r="F4253" i="75"/>
  <c r="C7130" i="75"/>
  <c r="D7130" i="75" s="1"/>
  <c r="D6590" i="75"/>
  <c r="A3505" i="75"/>
  <c r="F2965" i="75"/>
  <c r="A5838" i="75"/>
  <c r="A6106" i="75"/>
  <c r="F5566" i="75"/>
  <c r="C5815" i="75"/>
  <c r="D5275" i="75"/>
  <c r="C6624" i="75"/>
  <c r="D6084" i="75"/>
  <c r="A5299" i="75"/>
  <c r="F4759" i="75"/>
  <c r="C6074" i="75"/>
  <c r="D5534" i="75"/>
  <c r="C3771" i="75"/>
  <c r="D3231" i="75"/>
  <c r="A5577" i="75"/>
  <c r="F5037" i="75"/>
  <c r="A4561" i="75"/>
  <c r="F4021" i="75"/>
  <c r="A6104" i="75"/>
  <c r="C3493" i="75"/>
  <c r="D2953" i="75"/>
  <c r="C5804" i="75"/>
  <c r="D5264" i="75"/>
  <c r="A6841" i="75"/>
  <c r="F6301" i="75"/>
  <c r="C4552" i="75"/>
  <c r="D4012" i="75"/>
  <c r="A7095" i="75"/>
  <c r="F7095" i="75" s="1"/>
  <c r="F6555" i="75"/>
  <c r="C4799" i="75"/>
  <c r="D4259" i="75"/>
  <c r="C3494" i="75"/>
  <c r="F3494" i="75" s="1"/>
  <c r="D2954" i="75"/>
  <c r="F7063" i="75"/>
  <c r="C3509" i="75"/>
  <c r="D2969" i="75"/>
  <c r="C5844" i="75"/>
  <c r="D5304" i="75"/>
  <c r="A6823" i="75"/>
  <c r="F6283" i="75"/>
  <c r="A5571" i="75"/>
  <c r="F5031" i="75"/>
  <c r="C7099" i="75"/>
  <c r="D7099" i="75" s="1"/>
  <c r="D6559" i="75"/>
  <c r="A4549" i="75"/>
  <c r="F4009" i="75"/>
  <c r="C7098" i="75"/>
  <c r="D6558" i="75"/>
  <c r="F6558" i="75"/>
  <c r="C6315" i="75"/>
  <c r="D5775" i="75"/>
  <c r="C5302" i="75"/>
  <c r="D4762" i="75"/>
  <c r="C5805" i="75"/>
  <c r="D5265" i="75"/>
  <c r="A7128" i="75"/>
  <c r="C7101" i="75"/>
  <c r="D7101" i="75" s="1"/>
  <c r="D6561" i="75"/>
  <c r="A5305" i="75"/>
  <c r="F4765" i="75"/>
  <c r="C5305" i="75"/>
  <c r="D4765" i="75"/>
  <c r="A5059" i="75"/>
  <c r="F4519" i="75"/>
  <c r="C5086" i="75"/>
  <c r="D4546" i="75"/>
  <c r="A3781" i="75"/>
  <c r="F3241" i="75"/>
  <c r="A4273" i="75"/>
  <c r="F3733" i="75"/>
  <c r="C5299" i="75"/>
  <c r="D4759" i="75"/>
  <c r="C4283" i="75"/>
  <c r="D3743" i="75"/>
  <c r="A5820" i="75"/>
  <c r="F5280" i="75"/>
  <c r="C6319" i="75"/>
  <c r="D5779" i="75"/>
  <c r="A4795" i="75"/>
  <c r="F4255" i="75"/>
  <c r="C4277" i="75"/>
  <c r="D3737" i="75"/>
  <c r="A6344" i="75"/>
  <c r="C3769" i="75"/>
  <c r="D3229" i="75"/>
  <c r="F3232" i="75"/>
  <c r="F6288" i="75"/>
  <c r="F3738" i="75"/>
  <c r="F7108" i="75"/>
  <c r="F7076" i="75"/>
  <c r="F7073" i="75"/>
  <c r="C6085" i="75"/>
  <c r="D5545" i="75"/>
  <c r="A3779" i="75"/>
  <c r="F3239" i="75"/>
  <c r="C4795" i="75"/>
  <c r="D4255" i="75"/>
  <c r="A4036" i="75"/>
  <c r="F3496" i="75"/>
  <c r="A4814" i="75"/>
  <c r="C6073" i="75"/>
  <c r="D5533" i="75"/>
  <c r="C6628" i="75"/>
  <c r="D6088" i="75"/>
  <c r="C7335" i="75"/>
  <c r="D7335" i="75" s="1"/>
  <c r="D6795" i="75"/>
  <c r="A5307" i="75"/>
  <c r="F4767" i="75"/>
  <c r="A5580" i="75"/>
  <c r="F5040" i="75"/>
  <c r="C3767" i="75"/>
  <c r="D3227" i="75"/>
  <c r="C4274" i="75"/>
  <c r="D3734" i="75"/>
  <c r="C7333" i="75"/>
  <c r="D7333" i="75" s="1"/>
  <c r="D6793" i="75"/>
  <c r="C7349" i="75"/>
  <c r="D7349" i="75" s="1"/>
  <c r="D6809" i="75"/>
  <c r="A4279" i="75"/>
  <c r="F3739" i="75"/>
  <c r="C5813" i="75"/>
  <c r="D5273" i="75"/>
  <c r="A4306" i="75"/>
  <c r="F3766" i="75"/>
  <c r="A5069" i="75"/>
  <c r="F4529" i="75"/>
  <c r="C4796" i="75"/>
  <c r="D4256" i="75"/>
  <c r="A7097" i="75"/>
  <c r="F6557" i="75"/>
  <c r="A7351" i="75"/>
  <c r="F6811" i="75"/>
  <c r="C6331" i="75"/>
  <c r="D5791" i="75"/>
  <c r="A4289" i="75"/>
  <c r="F3749" i="75"/>
  <c r="C6841" i="75"/>
  <c r="D6301" i="75"/>
  <c r="A4310" i="75"/>
  <c r="F3770" i="75"/>
  <c r="A5805" i="75"/>
  <c r="F5265" i="75"/>
  <c r="A6601" i="75"/>
  <c r="F6061" i="75"/>
  <c r="C4555" i="75"/>
  <c r="D4015" i="75"/>
  <c r="C5840" i="75"/>
  <c r="D5300" i="75"/>
  <c r="A3501" i="75"/>
  <c r="F2961" i="75"/>
  <c r="A4789" i="75"/>
  <c r="F4249" i="75"/>
  <c r="A3511" i="75"/>
  <c r="F2971" i="75"/>
  <c r="C6317" i="75"/>
  <c r="D5777" i="75"/>
  <c r="C3777" i="75"/>
  <c r="D3237" i="75"/>
  <c r="F5786" i="75"/>
  <c r="F6296" i="75"/>
  <c r="A5071" i="75"/>
  <c r="F4531" i="75"/>
  <c r="F5778" i="75"/>
  <c r="F2962" i="75"/>
  <c r="F7340" i="75"/>
  <c r="C4787" i="75"/>
  <c r="D4247" i="75"/>
  <c r="C6110" i="75"/>
  <c r="D5570" i="75"/>
  <c r="C5596" i="75"/>
  <c r="D5056" i="75"/>
  <c r="A4826" i="75"/>
  <c r="A5819" i="75"/>
  <c r="F5279" i="75"/>
  <c r="C5301" i="75"/>
  <c r="D4761" i="75"/>
  <c r="C6835" i="75"/>
  <c r="D6295" i="75"/>
  <c r="A6116" i="75"/>
  <c r="F5576" i="75"/>
  <c r="A7136" i="75"/>
  <c r="F6596" i="75"/>
  <c r="C6839" i="75"/>
  <c r="D6299" i="75"/>
  <c r="C5303" i="75"/>
  <c r="D4763" i="75"/>
  <c r="A5569" i="75"/>
  <c r="F5029" i="75"/>
  <c r="A6614" i="75"/>
  <c r="F6074" i="75"/>
  <c r="A6087" i="75"/>
  <c r="F5547" i="75"/>
  <c r="C5066" i="75"/>
  <c r="F5066" i="75" s="1"/>
  <c r="D4526" i="75"/>
  <c r="C4801" i="75"/>
  <c r="D4261" i="75"/>
  <c r="A6591" i="75"/>
  <c r="F6051" i="75"/>
  <c r="A5821" i="75"/>
  <c r="F5281" i="75"/>
  <c r="A4801" i="75"/>
  <c r="F4261" i="75"/>
  <c r="A6350" i="75"/>
  <c r="F5810" i="75"/>
  <c r="C6077" i="75"/>
  <c r="D5537" i="75"/>
  <c r="A7378" i="75"/>
  <c r="F7378" i="75" s="1"/>
  <c r="F6838" i="75"/>
  <c r="A7110" i="75"/>
  <c r="F7110" i="75" s="1"/>
  <c r="F6570" i="75"/>
  <c r="C6596" i="75"/>
  <c r="D6056" i="75"/>
  <c r="A5094" i="75"/>
  <c r="F4554" i="75"/>
  <c r="A5332" i="75"/>
  <c r="C5295" i="75"/>
  <c r="D4755" i="75"/>
  <c r="A5581" i="75"/>
  <c r="F5041" i="75"/>
  <c r="A7124" i="75"/>
  <c r="F6584" i="75"/>
  <c r="C6075" i="75"/>
  <c r="D5535" i="75"/>
  <c r="C7111" i="75"/>
  <c r="D7111" i="75" s="1"/>
  <c r="D6571" i="75"/>
  <c r="C4783" i="75"/>
  <c r="D4243" i="75"/>
  <c r="C4286" i="75"/>
  <c r="D3746" i="75"/>
  <c r="C5293" i="75"/>
  <c r="D4753" i="75"/>
  <c r="C6588" i="75"/>
  <c r="D6048" i="75"/>
  <c r="A5334" i="75"/>
  <c r="F4794" i="75"/>
  <c r="A7333" i="75"/>
  <c r="F6793" i="75"/>
  <c r="C6824" i="75"/>
  <c r="D6284" i="75"/>
  <c r="A5070" i="75"/>
  <c r="F4530" i="75"/>
  <c r="A6829" i="75"/>
  <c r="F6289" i="75"/>
  <c r="C7097" i="75"/>
  <c r="D7097" i="75" s="1"/>
  <c r="D6557" i="75"/>
  <c r="A6085" i="75"/>
  <c r="F5545" i="75"/>
  <c r="C6591" i="75"/>
  <c r="D6051" i="75"/>
  <c r="C5055" i="75"/>
  <c r="D4515" i="75"/>
  <c r="C5326" i="75"/>
  <c r="D4786" i="75"/>
  <c r="A6081" i="75"/>
  <c r="F5541" i="75"/>
  <c r="A6600" i="75"/>
  <c r="F6060" i="75"/>
  <c r="C5062" i="75"/>
  <c r="D4522" i="75"/>
  <c r="C5803" i="75"/>
  <c r="D5263" i="75"/>
  <c r="C4287" i="75"/>
  <c r="D3747" i="75"/>
  <c r="A5809" i="75"/>
  <c r="F5269" i="75"/>
  <c r="A7101" i="75"/>
  <c r="F6561" i="75"/>
  <c r="C4282" i="75"/>
  <c r="D3742" i="75"/>
  <c r="A4283" i="75"/>
  <c r="F3743" i="75"/>
  <c r="C5600" i="75"/>
  <c r="D5060" i="75"/>
  <c r="A6346" i="75"/>
  <c r="F5806" i="75"/>
  <c r="A6597" i="75"/>
  <c r="F6057" i="75"/>
  <c r="A4316" i="75"/>
  <c r="C6091" i="75"/>
  <c r="D5551" i="75"/>
  <c r="C6327" i="75"/>
  <c r="D5787" i="75"/>
  <c r="A7374" i="75"/>
  <c r="F6834" i="75"/>
  <c r="A7339" i="75"/>
  <c r="F6799" i="75"/>
  <c r="A3771" i="75"/>
  <c r="F3231" i="75"/>
  <c r="A5598" i="75"/>
  <c r="F5058" i="75"/>
  <c r="A5092" i="75"/>
  <c r="F4552" i="75"/>
  <c r="A7107" i="75"/>
  <c r="F7107" i="75" s="1"/>
  <c r="F6567" i="75"/>
  <c r="C6829" i="75"/>
  <c r="D6289" i="75"/>
  <c r="A3763" i="75"/>
  <c r="F3223" i="75"/>
  <c r="A4783" i="75"/>
  <c r="F4243" i="75"/>
  <c r="A4277" i="75"/>
  <c r="F3737" i="75"/>
  <c r="F5032" i="75"/>
  <c r="A5848" i="75"/>
  <c r="F5308" i="75"/>
  <c r="A3497" i="75"/>
  <c r="F2957" i="75"/>
  <c r="C5812" i="75"/>
  <c r="D5272" i="75"/>
  <c r="C4306" i="75"/>
  <c r="D3766" i="75"/>
  <c r="C4793" i="75"/>
  <c r="D4253" i="75"/>
  <c r="C4289" i="75"/>
  <c r="D3749" i="75"/>
  <c r="C5094" i="75"/>
  <c r="D4554" i="75"/>
  <c r="C6090" i="75"/>
  <c r="D5550" i="75"/>
  <c r="C3763" i="75"/>
  <c r="D3223" i="75"/>
  <c r="C5306" i="75"/>
  <c r="D4766" i="75"/>
  <c r="C5821" i="75"/>
  <c r="D5281" i="75"/>
  <c r="A6329" i="75"/>
  <c r="F5789" i="75"/>
  <c r="A6589" i="75"/>
  <c r="F6049" i="75"/>
  <c r="C5571" i="75"/>
  <c r="D5031" i="75"/>
  <c r="F7334" i="75"/>
  <c r="C5816" i="75"/>
  <c r="F5816" i="75" s="1"/>
  <c r="D5276" i="75"/>
  <c r="C4553" i="75"/>
  <c r="D4013" i="75"/>
  <c r="C6825" i="75"/>
  <c r="D6285" i="75"/>
  <c r="C5061" i="75"/>
  <c r="D4521" i="75"/>
  <c r="A6075" i="75"/>
  <c r="F5535" i="75"/>
  <c r="C7138" i="75"/>
  <c r="D7138" i="75" s="1"/>
  <c r="D6598" i="75"/>
  <c r="C3773" i="75"/>
  <c r="D3233" i="75"/>
  <c r="C7374" i="75"/>
  <c r="D7374" i="75" s="1"/>
  <c r="D6834" i="75"/>
  <c r="C3781" i="75"/>
  <c r="D3241" i="75"/>
  <c r="C7341" i="75"/>
  <c r="D7341" i="75" s="1"/>
  <c r="D6801" i="75"/>
  <c r="C7366" i="75"/>
  <c r="D7366" i="75" s="1"/>
  <c r="D6826" i="75"/>
  <c r="A5842" i="75"/>
  <c r="F5302" i="75"/>
  <c r="C6823" i="75"/>
  <c r="D6283" i="75"/>
  <c r="C6597" i="75"/>
  <c r="D6057" i="75"/>
  <c r="A5324" i="75"/>
  <c r="F4784" i="75"/>
  <c r="A5090" i="75"/>
  <c r="F4550" i="75"/>
  <c r="C5067" i="75"/>
  <c r="D4527" i="75"/>
  <c r="C6583" i="75"/>
  <c r="D6043" i="75"/>
  <c r="A5311" i="75"/>
  <c r="F4771" i="75"/>
  <c r="C4824" i="75"/>
  <c r="D4284" i="75"/>
  <c r="C6856" i="75"/>
  <c r="D6316" i="75"/>
  <c r="F7348" i="75"/>
  <c r="A3780" i="75"/>
  <c r="F3240" i="75"/>
  <c r="C4549" i="75"/>
  <c r="D4009" i="75"/>
  <c r="C5568" i="75"/>
  <c r="D5028" i="75"/>
  <c r="C6358" i="75"/>
  <c r="D5818" i="75"/>
  <c r="A7337" i="75"/>
  <c r="F7337" i="75" s="1"/>
  <c r="F6797" i="75"/>
  <c r="F7078" i="75"/>
  <c r="F7096" i="75"/>
  <c r="F7080" i="75"/>
  <c r="F7068" i="75"/>
  <c r="C6599" i="75"/>
  <c r="D6059" i="75"/>
  <c r="C7347" i="75"/>
  <c r="D7347" i="75" s="1"/>
  <c r="D6807" i="75"/>
  <c r="A3773" i="75"/>
  <c r="F3233" i="75"/>
  <c r="A4553" i="75"/>
  <c r="F4013" i="75"/>
  <c r="A5297" i="75"/>
  <c r="F4757" i="75"/>
  <c r="A6595" i="75"/>
  <c r="F6055" i="75"/>
  <c r="C6089" i="75"/>
  <c r="D5549" i="75"/>
  <c r="C5307" i="75"/>
  <c r="D4767" i="75"/>
  <c r="C4285" i="75"/>
  <c r="D3745" i="75"/>
  <c r="A4799" i="75"/>
  <c r="F4259" i="75"/>
  <c r="A5086" i="75"/>
  <c r="F4546" i="75"/>
  <c r="C5836" i="75"/>
  <c r="D5296" i="75"/>
  <c r="A7109" i="75"/>
  <c r="F7109" i="75" s="1"/>
  <c r="F6569" i="75"/>
  <c r="A6864" i="75"/>
  <c r="F6324" i="75"/>
  <c r="C4789" i="75"/>
  <c r="D4249" i="75"/>
  <c r="A4304" i="75"/>
  <c r="A4560" i="75"/>
  <c r="F4020" i="75"/>
  <c r="A6825" i="75"/>
  <c r="F6285" i="75"/>
  <c r="A5815" i="75"/>
  <c r="F5275" i="75"/>
  <c r="C6087" i="75"/>
  <c r="D5547" i="75"/>
  <c r="C4318" i="75"/>
  <c r="D3778" i="75"/>
  <c r="A5803" i="75"/>
  <c r="F5263" i="75"/>
  <c r="C3776" i="75"/>
  <c r="D3236" i="75"/>
  <c r="C3768" i="75"/>
  <c r="D3228" i="75"/>
  <c r="A6077" i="75"/>
  <c r="F5537" i="75"/>
  <c r="A4545" i="75"/>
  <c r="F4005" i="75"/>
  <c r="C7334" i="75"/>
  <c r="D7334" i="75" s="1"/>
  <c r="D6794" i="75"/>
  <c r="A6835" i="75"/>
  <c r="F6295" i="75"/>
  <c r="C4548" i="75"/>
  <c r="D4008" i="75"/>
  <c r="C3503" i="75"/>
  <c r="D2963" i="75"/>
  <c r="A6585" i="75"/>
  <c r="F6045" i="75"/>
  <c r="C5577" i="75"/>
  <c r="D5037" i="75"/>
  <c r="A6327" i="75"/>
  <c r="F5787" i="75"/>
  <c r="C5608" i="75"/>
  <c r="D5068" i="75"/>
  <c r="C4290" i="75"/>
  <c r="D3750" i="75"/>
  <c r="C4314" i="75"/>
  <c r="D3774" i="75"/>
  <c r="C4044" i="75"/>
  <c r="D3504" i="75"/>
  <c r="A4038" i="75"/>
  <c r="C5565" i="75"/>
  <c r="D5025" i="75"/>
  <c r="C6330" i="75"/>
  <c r="D5790" i="75"/>
  <c r="A4308" i="75"/>
  <c r="C6350" i="75"/>
  <c r="D5810" i="75"/>
  <c r="A3509" i="75"/>
  <c r="F2969" i="75"/>
  <c r="C6313" i="75"/>
  <c r="D5773" i="75"/>
  <c r="C3498" i="75"/>
  <c r="D2958" i="75"/>
  <c r="C7339" i="75"/>
  <c r="D7339" i="75" s="1"/>
  <c r="D6799" i="75"/>
  <c r="A5846" i="75"/>
  <c r="F5306" i="75"/>
  <c r="C4279" i="75"/>
  <c r="D3739" i="75"/>
  <c r="A7103" i="75"/>
  <c r="F6563" i="75"/>
  <c r="C7094" i="75"/>
  <c r="D6554" i="75"/>
  <c r="F6554" i="75"/>
  <c r="A6616" i="75"/>
  <c r="F6076" i="75"/>
  <c r="C6592" i="75"/>
  <c r="D6052" i="75"/>
  <c r="C7126" i="75"/>
  <c r="D7126" i="75" s="1"/>
  <c r="D6586" i="75"/>
  <c r="A6587" i="75"/>
  <c r="F6047" i="75"/>
  <c r="C6354" i="75"/>
  <c r="D5814" i="75"/>
  <c r="C4544" i="75"/>
  <c r="F4544" i="75" s="1"/>
  <c r="D4004" i="75"/>
  <c r="A6839" i="75"/>
  <c r="F6299" i="75"/>
  <c r="A6862" i="75"/>
  <c r="F6322" i="75"/>
  <c r="C6314" i="75"/>
  <c r="F6314" i="75" s="1"/>
  <c r="D5774" i="75"/>
  <c r="A6583" i="75"/>
  <c r="F6043" i="75"/>
  <c r="A4318" i="75"/>
  <c r="F3778" i="75"/>
  <c r="A7341" i="75"/>
  <c r="F6801" i="75"/>
  <c r="A6354" i="75"/>
  <c r="F5814" i="75"/>
  <c r="A7364" i="75"/>
  <c r="F6824" i="75"/>
  <c r="C4281" i="75"/>
  <c r="D3741" i="75"/>
  <c r="A4547" i="75"/>
  <c r="F4007" i="75"/>
  <c r="A7347" i="75"/>
  <c r="F6807" i="75"/>
  <c r="C6082" i="75"/>
  <c r="F6082" i="75" s="1"/>
  <c r="D5542" i="75"/>
  <c r="A4820" i="75"/>
  <c r="F4280" i="75"/>
  <c r="A5295" i="75"/>
  <c r="F4755" i="75"/>
  <c r="C7338" i="75"/>
  <c r="D7338" i="75" s="1"/>
  <c r="D6798" i="75"/>
  <c r="A6348" i="75"/>
  <c r="F5808" i="75"/>
  <c r="C7351" i="75"/>
  <c r="D7351" i="75" s="1"/>
  <c r="D6811" i="75"/>
  <c r="A6315" i="75"/>
  <c r="F5775" i="75"/>
  <c r="C3765" i="75"/>
  <c r="D3225" i="75"/>
  <c r="C6593" i="75"/>
  <c r="D6053" i="75"/>
  <c r="A3503" i="75"/>
  <c r="F2963" i="75"/>
  <c r="C5569" i="75"/>
  <c r="D5029" i="75"/>
  <c r="A4785" i="75"/>
  <c r="F4245" i="75"/>
  <c r="A4791" i="75"/>
  <c r="F4251" i="75"/>
  <c r="A4285" i="75"/>
  <c r="F3745" i="75"/>
  <c r="C4048" i="75"/>
  <c r="D3508" i="75"/>
  <c r="A5309" i="75"/>
  <c r="F4769" i="75"/>
  <c r="C5059" i="75"/>
  <c r="D4519" i="75"/>
  <c r="C5564" i="75"/>
  <c r="D5024" i="75"/>
  <c r="C3510" i="75"/>
  <c r="D2970" i="75"/>
  <c r="C4556" i="75"/>
  <c r="F4556" i="75" s="1"/>
  <c r="D4016" i="75"/>
  <c r="A5602" i="75"/>
  <c r="F5062" i="75"/>
  <c r="A5573" i="75"/>
  <c r="F5033" i="75"/>
  <c r="C6325" i="75"/>
  <c r="D5785" i="75"/>
  <c r="C5580" i="75"/>
  <c r="D5040" i="75"/>
  <c r="C3495" i="75"/>
  <c r="D2955" i="75"/>
  <c r="A4287" i="75"/>
  <c r="F3747" i="75"/>
  <c r="F7074" i="75"/>
  <c r="C6078" i="75"/>
  <c r="D5538" i="75"/>
  <c r="A7335" i="75"/>
  <c r="F7335" i="75" s="1"/>
  <c r="F6795" i="75"/>
  <c r="A7099" i="75"/>
  <c r="F7099" i="75" s="1"/>
  <c r="F6559" i="75"/>
  <c r="A5834" i="75"/>
  <c r="A6313" i="75"/>
  <c r="F5773" i="75"/>
  <c r="C7346" i="75"/>
  <c r="D7346" i="75" s="1"/>
  <c r="D6806" i="75"/>
  <c r="A5817" i="75"/>
  <c r="F5277" i="75"/>
  <c r="A6837" i="75"/>
  <c r="F6297" i="75"/>
  <c r="C7337" i="75"/>
  <c r="D7337" i="75" s="1"/>
  <c r="D6797" i="75"/>
  <c r="A4787" i="75"/>
  <c r="F4247" i="75"/>
  <c r="A6110" i="75"/>
  <c r="F5570" i="75"/>
  <c r="A6831" i="75"/>
  <c r="F6291" i="75"/>
  <c r="A5096" i="75"/>
  <c r="C7134" i="75"/>
  <c r="D7134" i="75" s="1"/>
  <c r="D6594" i="75"/>
  <c r="F4008" i="75"/>
  <c r="C4040" i="75"/>
  <c r="D3500" i="75"/>
  <c r="C4788" i="75"/>
  <c r="D4248" i="75"/>
  <c r="C5563" i="75"/>
  <c r="D5023" i="75"/>
  <c r="C3505" i="75"/>
  <c r="D2965" i="75"/>
  <c r="C5819" i="75"/>
  <c r="D5279" i="75"/>
  <c r="A6319" i="75"/>
  <c r="F5779" i="75"/>
  <c r="A4281" i="75"/>
  <c r="F3741" i="75"/>
  <c r="C5098" i="75"/>
  <c r="D4558" i="75"/>
  <c r="A5600" i="75"/>
  <c r="F5060" i="75"/>
  <c r="C7103" i="75"/>
  <c r="D7103" i="75" s="1"/>
  <c r="D6563" i="75"/>
  <c r="C3764" i="75"/>
  <c r="D3224" i="75"/>
  <c r="C4820" i="75"/>
  <c r="D4280" i="75"/>
  <c r="A4312" i="75"/>
  <c r="F3772" i="75"/>
  <c r="A5840" i="75"/>
  <c r="F5300" i="75"/>
  <c r="A3493" i="75"/>
  <c r="F2953" i="75"/>
  <c r="A5596" i="75"/>
  <c r="F5056" i="75"/>
  <c r="A6840" i="75"/>
  <c r="F6300" i="75"/>
  <c r="A7126" i="75"/>
  <c r="F6586" i="75"/>
  <c r="A7368" i="75"/>
  <c r="F6828" i="75"/>
  <c r="A3777" i="75"/>
  <c r="F3237" i="75"/>
  <c r="C4543" i="75"/>
  <c r="D4003" i="75"/>
  <c r="A6330" i="75"/>
  <c r="F5790" i="75"/>
  <c r="A4818" i="75"/>
  <c r="F4278" i="75"/>
  <c r="A4314" i="75"/>
  <c r="F3774" i="75"/>
  <c r="A4044" i="75"/>
  <c r="F3504" i="75"/>
  <c r="C4560" i="75"/>
  <c r="D4020" i="75"/>
  <c r="F2966" i="75"/>
  <c r="F6052" i="75"/>
  <c r="F3224" i="75"/>
  <c r="F4004" i="75"/>
  <c r="F6798" i="75"/>
  <c r="C7106" i="75"/>
  <c r="D6566" i="75"/>
  <c r="F6566" i="75"/>
  <c r="C5298" i="75"/>
  <c r="D4758" i="75"/>
  <c r="A7370" i="75"/>
  <c r="F7370" i="75" s="1"/>
  <c r="F6830" i="75"/>
  <c r="C5573" i="75"/>
  <c r="D5033" i="75"/>
  <c r="A6866" i="75"/>
  <c r="A6854" i="75"/>
  <c r="A6325" i="75"/>
  <c r="F5785" i="75"/>
  <c r="A4828" i="75"/>
  <c r="F4288" i="75"/>
  <c r="A7376" i="75"/>
  <c r="F6836" i="75"/>
  <c r="C6321" i="75"/>
  <c r="D5781" i="75"/>
  <c r="A7093" i="75"/>
  <c r="F7093" i="75" s="1"/>
  <c r="F6553" i="75"/>
  <c r="C7343" i="75"/>
  <c r="D7343" i="75" s="1"/>
  <c r="D6803" i="75"/>
  <c r="C6837" i="75"/>
  <c r="D6297" i="75"/>
  <c r="C4275" i="75"/>
  <c r="D3735" i="75"/>
  <c r="C5310" i="75"/>
  <c r="D4770" i="75"/>
  <c r="C4792" i="75"/>
  <c r="D4252" i="75"/>
  <c r="C5053" i="75"/>
  <c r="D4513" i="75"/>
  <c r="C3501" i="75"/>
  <c r="D2961" i="75"/>
  <c r="C3507" i="75"/>
  <c r="D2967" i="75"/>
  <c r="A5836" i="75"/>
  <c r="F5296" i="75"/>
  <c r="C4828" i="75"/>
  <c r="D4288" i="75"/>
  <c r="C6620" i="75"/>
  <c r="D6080" i="75"/>
  <c r="A6833" i="75"/>
  <c r="F6293" i="75"/>
  <c r="C3497" i="75"/>
  <c r="D2957" i="75"/>
  <c r="A6628" i="75"/>
  <c r="F6088" i="75"/>
  <c r="A3769" i="75"/>
  <c r="F3229" i="75"/>
  <c r="A4800" i="75"/>
  <c r="F4260" i="75"/>
  <c r="A6858" i="75"/>
  <c r="F6318" i="75"/>
  <c r="C5069" i="75"/>
  <c r="D4529" i="75"/>
  <c r="A6860" i="75"/>
  <c r="F6320" i="75"/>
  <c r="A5303" i="75"/>
  <c r="F4763" i="75"/>
  <c r="C5334" i="75"/>
  <c r="D4794" i="75"/>
  <c r="A4042" i="75"/>
  <c r="F3502" i="75"/>
  <c r="C5311" i="75"/>
  <c r="D4771" i="75"/>
  <c r="F2954" i="75"/>
  <c r="C6833" i="75"/>
  <c r="D6293" i="75"/>
  <c r="C6083" i="75"/>
  <c r="D5543" i="75"/>
  <c r="A7349" i="75"/>
  <c r="F7349" i="75" s="1"/>
  <c r="F6809" i="75"/>
  <c r="C5294" i="75"/>
  <c r="D4754" i="75"/>
  <c r="A5608" i="75"/>
  <c r="F5068" i="75"/>
  <c r="A5061" i="75"/>
  <c r="F4521" i="75"/>
  <c r="A4040" i="75"/>
  <c r="F3500" i="75"/>
  <c r="A6599" i="75"/>
  <c r="F6059" i="75"/>
  <c r="C7342" i="75"/>
  <c r="D7342" i="75" s="1"/>
  <c r="D6802" i="75"/>
  <c r="F2958" i="75"/>
  <c r="F3228" i="75"/>
  <c r="F5546" i="75"/>
  <c r="A3495" i="75"/>
  <c r="F2955" i="75"/>
  <c r="C6585" i="75"/>
  <c r="D6045" i="75"/>
  <c r="C7350" i="75"/>
  <c r="D7350" i="75" s="1"/>
  <c r="D6810" i="75"/>
  <c r="A3510" i="75"/>
  <c r="F2970" i="75"/>
  <c r="C6589" i="75"/>
  <c r="D6049" i="75"/>
  <c r="A6112" i="75"/>
  <c r="F5572" i="75"/>
  <c r="A6091" i="75"/>
  <c r="F5551" i="75"/>
  <c r="C6118" i="75"/>
  <c r="D5578" i="75"/>
  <c r="A5338" i="75"/>
  <c r="F4798" i="75"/>
  <c r="C6840" i="75"/>
  <c r="D6300" i="75"/>
  <c r="C5065" i="75"/>
  <c r="D4525" i="75"/>
  <c r="A5328" i="75"/>
  <c r="F4788" i="75"/>
  <c r="C6868" i="75"/>
  <c r="D6328" i="75"/>
  <c r="A6856" i="75"/>
  <c r="F6316" i="75"/>
  <c r="A5326" i="75"/>
  <c r="F4786" i="75"/>
  <c r="A5057" i="75"/>
  <c r="F4517" i="75"/>
  <c r="C5054" i="75"/>
  <c r="D4514" i="75"/>
  <c r="A4291" i="75"/>
  <c r="F3751" i="75"/>
  <c r="F6802" i="75"/>
  <c r="F4758" i="75"/>
  <c r="F5542" i="75"/>
  <c r="F5782" i="75"/>
  <c r="F6284" i="75"/>
  <c r="F7077" i="75"/>
  <c r="F7066" i="75"/>
  <c r="D7027" i="75"/>
  <c r="F7027" i="75"/>
  <c r="D7061" i="75"/>
  <c r="F7061" i="75"/>
  <c r="C5832" i="75"/>
  <c r="D5292" i="75"/>
  <c r="F5292" i="75"/>
  <c r="C4265" i="75"/>
  <c r="D3725" i="75"/>
  <c r="F3725" i="75"/>
  <c r="C5312" i="75"/>
  <c r="D4772" i="75"/>
  <c r="F4772" i="75"/>
  <c r="C6063" i="75"/>
  <c r="D5523" i="75"/>
  <c r="F5523" i="75"/>
  <c r="C6092" i="75"/>
  <c r="D5552" i="75"/>
  <c r="F5552" i="75"/>
  <c r="C7114" i="75"/>
  <c r="D6574" i="75"/>
  <c r="F6574" i="75"/>
  <c r="C3485" i="75"/>
  <c r="D2945" i="75"/>
  <c r="F2945" i="75"/>
  <c r="C4535" i="75"/>
  <c r="D3995" i="75"/>
  <c r="F3995" i="75"/>
  <c r="C7329" i="75"/>
  <c r="D6789" i="75"/>
  <c r="F6789" i="75"/>
  <c r="C4302" i="75"/>
  <c r="D3762" i="75"/>
  <c r="F3762" i="75"/>
  <c r="C7326" i="75"/>
  <c r="D6786" i="75"/>
  <c r="F6786" i="75"/>
  <c r="C5560" i="75"/>
  <c r="D5020" i="75"/>
  <c r="F5020" i="75"/>
  <c r="C4539" i="75"/>
  <c r="D3999" i="75"/>
  <c r="F3999" i="75"/>
  <c r="C6067" i="75"/>
  <c r="D5527" i="75"/>
  <c r="F5527" i="75"/>
  <c r="D7056" i="75"/>
  <c r="F7056" i="75"/>
  <c r="C3489" i="75"/>
  <c r="D2949" i="75"/>
  <c r="F2949" i="75"/>
  <c r="C7090" i="75"/>
  <c r="D6550" i="75"/>
  <c r="F6550" i="75"/>
  <c r="C6575" i="75"/>
  <c r="D6035" i="75"/>
  <c r="F6035" i="75"/>
  <c r="C4269" i="75"/>
  <c r="D3729" i="75"/>
  <c r="F3729" i="75"/>
  <c r="C7327" i="75"/>
  <c r="D6787" i="75"/>
  <c r="F6787" i="75"/>
  <c r="C6310" i="75"/>
  <c r="D5770" i="75"/>
  <c r="F5770" i="75"/>
  <c r="C7332" i="75"/>
  <c r="D6792" i="75"/>
  <c r="F6792" i="75"/>
  <c r="C4024" i="75"/>
  <c r="D3484" i="75"/>
  <c r="F3484" i="75"/>
  <c r="C7062" i="75"/>
  <c r="D6522" i="75"/>
  <c r="F6522" i="75"/>
  <c r="C3491" i="75"/>
  <c r="D2951" i="75"/>
  <c r="F2951" i="75"/>
  <c r="C5561" i="75"/>
  <c r="D5021" i="75"/>
  <c r="F5021" i="75"/>
  <c r="C4781" i="75"/>
  <c r="D4241" i="75"/>
  <c r="F4241" i="75"/>
  <c r="C7352" i="75"/>
  <c r="D6812" i="75"/>
  <c r="F6812" i="75"/>
  <c r="D7030" i="75"/>
  <c r="F7030" i="75"/>
  <c r="C6573" i="75"/>
  <c r="D6033" i="75"/>
  <c r="F6033" i="75"/>
  <c r="C6305" i="75"/>
  <c r="D5765" i="75"/>
  <c r="F5765" i="75"/>
  <c r="C4802" i="75"/>
  <c r="D4262" i="75"/>
  <c r="F4262" i="75"/>
  <c r="C7354" i="75"/>
  <c r="D6814" i="75"/>
  <c r="F6814" i="75"/>
  <c r="C7083" i="75"/>
  <c r="D6543" i="75"/>
  <c r="F6543" i="75"/>
  <c r="D7301" i="75"/>
  <c r="F7301" i="75"/>
  <c r="C5074" i="75"/>
  <c r="D4534" i="75"/>
  <c r="F4534" i="75"/>
  <c r="C5800" i="75"/>
  <c r="D5260" i="75"/>
  <c r="F5260" i="75"/>
  <c r="C4804" i="75"/>
  <c r="D4264" i="75"/>
  <c r="F4264" i="75"/>
  <c r="D7088" i="75"/>
  <c r="F7088" i="75"/>
  <c r="C6309" i="75"/>
  <c r="D5769" i="75"/>
  <c r="F5769" i="75"/>
  <c r="D7026" i="75"/>
  <c r="F7026" i="75"/>
  <c r="C5592" i="75"/>
  <c r="D5052" i="75"/>
  <c r="F5052" i="75"/>
  <c r="C5795" i="75"/>
  <c r="D5255" i="75"/>
  <c r="F5255" i="75"/>
  <c r="C7328" i="75"/>
  <c r="D6788" i="75"/>
  <c r="F6788" i="75"/>
  <c r="C5584" i="75"/>
  <c r="D5044" i="75"/>
  <c r="F5044" i="75"/>
  <c r="C7091" i="75"/>
  <c r="D6551" i="75"/>
  <c r="F6551" i="75"/>
  <c r="C6581" i="75"/>
  <c r="D6041" i="75"/>
  <c r="F6041" i="75"/>
  <c r="C5828" i="75"/>
  <c r="D5288" i="75"/>
  <c r="F5288" i="75"/>
  <c r="C6848" i="75"/>
  <c r="D6308" i="75"/>
  <c r="F6308" i="75"/>
  <c r="C4779" i="75"/>
  <c r="D4239" i="75"/>
  <c r="F4239" i="75"/>
  <c r="D7299" i="75"/>
  <c r="F7299" i="75"/>
  <c r="C5797" i="75"/>
  <c r="D5257" i="75"/>
  <c r="F5257" i="75"/>
  <c r="D7055" i="75"/>
  <c r="F7055" i="75"/>
  <c r="C5049" i="75"/>
  <c r="D4509" i="75"/>
  <c r="F4509" i="75"/>
  <c r="C3759" i="75"/>
  <c r="D3219" i="75"/>
  <c r="F3219" i="75"/>
  <c r="C4776" i="75"/>
  <c r="D4236" i="75"/>
  <c r="F4236" i="75"/>
  <c r="C7089" i="75"/>
  <c r="D6549" i="75"/>
  <c r="F6549" i="75"/>
  <c r="C6820" i="75"/>
  <c r="D6280" i="75"/>
  <c r="F6280" i="75"/>
  <c r="D7084" i="75"/>
  <c r="F7084" i="75"/>
  <c r="C6819" i="75"/>
  <c r="D6279" i="75"/>
  <c r="F6279" i="75"/>
  <c r="C7087" i="75"/>
  <c r="D6547" i="75"/>
  <c r="F6547" i="75"/>
  <c r="C4263" i="75"/>
  <c r="D3723" i="75"/>
  <c r="F3723" i="75"/>
  <c r="C4775" i="75"/>
  <c r="D4235" i="75"/>
  <c r="F4235" i="75"/>
  <c r="C5078" i="75"/>
  <c r="D4538" i="75"/>
  <c r="F4538" i="75"/>
  <c r="C5043" i="75"/>
  <c r="D4503" i="75"/>
  <c r="F4503" i="75"/>
  <c r="C5556" i="75"/>
  <c r="D5016" i="75"/>
  <c r="F5016" i="75"/>
  <c r="C7122" i="75"/>
  <c r="D6582" i="75"/>
  <c r="F6582" i="75"/>
  <c r="C6311" i="75"/>
  <c r="D5771" i="75"/>
  <c r="F5771" i="75"/>
  <c r="C5047" i="75"/>
  <c r="D4507" i="75"/>
  <c r="F4507" i="75"/>
  <c r="C5588" i="75"/>
  <c r="D5048" i="75"/>
  <c r="F5048" i="75"/>
  <c r="D7024" i="75"/>
  <c r="F7024" i="75"/>
  <c r="C4777" i="75"/>
  <c r="D4237" i="75"/>
  <c r="F4237" i="75"/>
  <c r="C5557" i="75"/>
  <c r="D5017" i="75"/>
  <c r="F5017" i="75"/>
  <c r="C6066" i="75"/>
  <c r="D5526" i="75"/>
  <c r="F5526" i="75"/>
  <c r="C6307" i="75"/>
  <c r="D5767" i="75"/>
  <c r="F5767" i="75"/>
  <c r="C4536" i="75"/>
  <c r="D3996" i="75"/>
  <c r="F3996" i="75"/>
  <c r="D7032" i="75"/>
  <c r="F7032" i="75"/>
  <c r="C7325" i="75"/>
  <c r="D6785" i="75"/>
  <c r="F6785" i="75"/>
  <c r="C7362" i="75"/>
  <c r="D6822" i="75"/>
  <c r="F6822" i="75"/>
  <c r="C7358" i="75"/>
  <c r="D6818" i="75"/>
  <c r="F6818" i="75"/>
  <c r="C5286" i="75"/>
  <c r="D4746" i="75"/>
  <c r="F4746" i="75"/>
  <c r="C7058" i="75"/>
  <c r="D6518" i="75"/>
  <c r="F6518" i="75"/>
  <c r="C7112" i="75"/>
  <c r="D6572" i="75"/>
  <c r="F6572" i="75"/>
  <c r="C5799" i="75"/>
  <c r="D5259" i="75"/>
  <c r="F5259" i="75"/>
  <c r="D7296" i="75"/>
  <c r="F7296" i="75"/>
  <c r="D7025" i="75"/>
  <c r="F7025" i="75"/>
  <c r="C5822" i="75"/>
  <c r="D5282" i="75"/>
  <c r="F5282" i="75"/>
  <c r="C4780" i="75"/>
  <c r="D4240" i="75"/>
  <c r="F4240" i="75"/>
  <c r="C4267" i="75"/>
  <c r="D3727" i="75"/>
  <c r="F3727" i="75"/>
  <c r="D7297" i="75"/>
  <c r="F7297" i="75"/>
  <c r="C5051" i="75"/>
  <c r="D4511" i="75"/>
  <c r="F4511" i="75"/>
  <c r="D7293" i="75"/>
  <c r="F7293" i="75"/>
  <c r="C3760" i="75"/>
  <c r="D3220" i="75"/>
  <c r="F3220" i="75"/>
  <c r="C4032" i="75"/>
  <c r="D3492" i="75"/>
  <c r="F3492" i="75"/>
  <c r="C6604" i="75"/>
  <c r="D6064" i="75"/>
  <c r="F6064" i="75"/>
  <c r="C6098" i="75"/>
  <c r="D5558" i="75"/>
  <c r="F5558" i="75"/>
  <c r="C6069" i="75"/>
  <c r="D5529" i="75"/>
  <c r="F5529" i="75"/>
  <c r="C3755" i="75"/>
  <c r="D3215" i="75"/>
  <c r="F3215" i="75"/>
  <c r="C6608" i="75"/>
  <c r="D6068" i="75"/>
  <c r="F6068" i="75"/>
  <c r="C6813" i="75"/>
  <c r="D6273" i="75"/>
  <c r="F6273" i="75"/>
  <c r="C3490" i="75"/>
  <c r="D2950" i="75"/>
  <c r="F2950" i="75"/>
  <c r="C7323" i="75"/>
  <c r="D6783" i="75"/>
  <c r="F6783" i="75"/>
  <c r="C5285" i="75"/>
  <c r="D4745" i="75"/>
  <c r="F4745" i="75"/>
  <c r="D7295" i="75"/>
  <c r="F7295" i="75"/>
  <c r="C4292" i="75"/>
  <c r="D3752" i="75"/>
  <c r="F3752" i="75"/>
  <c r="C4773" i="75"/>
  <c r="D4233" i="75"/>
  <c r="F4233" i="75"/>
  <c r="D7294" i="75"/>
  <c r="F7294" i="75"/>
  <c r="C5553" i="75"/>
  <c r="D5013" i="75"/>
  <c r="F5013" i="75"/>
  <c r="D7059" i="75"/>
  <c r="F7059" i="75"/>
  <c r="C5283" i="75"/>
  <c r="D4743" i="75"/>
  <c r="F4743" i="75"/>
  <c r="C6816" i="75"/>
  <c r="D6276" i="75"/>
  <c r="F6276" i="75"/>
  <c r="C3486" i="75"/>
  <c r="D2946" i="75"/>
  <c r="F2946" i="75"/>
  <c r="C5050" i="75"/>
  <c r="D4510" i="75"/>
  <c r="F4510" i="75"/>
  <c r="C7118" i="75"/>
  <c r="D6578" i="75"/>
  <c r="F6578" i="75"/>
  <c r="C4537" i="75"/>
  <c r="D3997" i="75"/>
  <c r="F3997" i="75"/>
  <c r="C7330" i="75"/>
  <c r="D6790" i="75"/>
  <c r="F6790" i="75"/>
  <c r="D7300" i="75"/>
  <c r="F7300" i="75"/>
  <c r="C6303" i="75"/>
  <c r="D5763" i="75"/>
  <c r="F5763" i="75"/>
  <c r="C4533" i="75"/>
  <c r="D3993" i="75"/>
  <c r="F3993" i="75"/>
  <c r="C4271" i="75"/>
  <c r="D3731" i="75"/>
  <c r="F3731" i="75"/>
  <c r="C5559" i="75"/>
  <c r="D5019" i="75"/>
  <c r="F5019" i="75"/>
  <c r="C4812" i="75"/>
  <c r="D4272" i="75"/>
  <c r="F4272" i="75"/>
  <c r="C5287" i="75"/>
  <c r="D4747" i="75"/>
  <c r="F4747" i="75"/>
  <c r="D7028" i="75"/>
  <c r="F7028" i="75"/>
  <c r="C5289" i="75"/>
  <c r="D4749" i="75"/>
  <c r="F4749" i="75"/>
  <c r="C3753" i="75"/>
  <c r="D3213" i="75"/>
  <c r="F3213" i="75"/>
  <c r="C5322" i="75"/>
  <c r="D4782" i="75"/>
  <c r="F4782" i="75"/>
  <c r="D7029" i="75"/>
  <c r="F7029" i="75"/>
  <c r="C3757" i="75"/>
  <c r="D3217" i="75"/>
  <c r="F3217" i="75"/>
  <c r="C4808" i="75"/>
  <c r="D4268" i="75"/>
  <c r="F4268" i="75"/>
  <c r="C7331" i="75"/>
  <c r="D6791" i="75"/>
  <c r="F6791" i="75"/>
  <c r="C3756" i="75"/>
  <c r="D3216" i="75"/>
  <c r="F3216" i="75"/>
  <c r="C6821" i="75"/>
  <c r="D6281" i="75"/>
  <c r="F6281" i="75"/>
  <c r="C4028" i="75"/>
  <c r="D3488" i="75"/>
  <c r="F3488" i="75"/>
  <c r="C4270" i="75"/>
  <c r="D3730" i="75"/>
  <c r="F3730" i="75"/>
  <c r="C5045" i="75"/>
  <c r="D4505" i="75"/>
  <c r="F4505" i="75"/>
  <c r="C6576" i="75"/>
  <c r="D6036" i="75"/>
  <c r="F6036" i="75"/>
  <c r="C3761" i="75"/>
  <c r="D3221" i="75"/>
  <c r="F3221" i="75"/>
  <c r="C4266" i="75"/>
  <c r="D3726" i="75"/>
  <c r="F3726" i="75"/>
  <c r="C7085" i="75"/>
  <c r="D6545" i="75"/>
  <c r="F6545" i="75"/>
  <c r="C4022" i="75"/>
  <c r="D3482" i="75"/>
  <c r="F3482" i="75"/>
  <c r="D7292" i="75"/>
  <c r="F7292" i="75"/>
  <c r="C6612" i="75"/>
  <c r="D6072" i="75"/>
  <c r="F6072" i="75"/>
  <c r="C6070" i="75"/>
  <c r="D5530" i="75"/>
  <c r="F5530" i="75"/>
  <c r="C5046" i="75"/>
  <c r="D4506" i="75"/>
  <c r="F4506" i="75"/>
  <c r="D7031" i="75"/>
  <c r="F7031" i="75"/>
  <c r="C6306" i="75"/>
  <c r="D5766" i="75"/>
  <c r="F5766" i="75"/>
  <c r="C7324" i="75"/>
  <c r="D6784" i="75"/>
  <c r="F6784" i="75"/>
  <c r="C6844" i="75"/>
  <c r="D6304" i="75"/>
  <c r="F6304" i="75"/>
  <c r="D7060" i="75"/>
  <c r="F7060" i="75"/>
  <c r="C3487" i="75"/>
  <c r="D2947" i="75"/>
  <c r="F2947" i="75"/>
  <c r="J3477" i="75" s="1"/>
  <c r="C5072" i="75"/>
  <c r="D4532" i="75"/>
  <c r="F4532" i="75"/>
  <c r="C5291" i="75"/>
  <c r="D4751" i="75"/>
  <c r="F4751" i="75"/>
  <c r="C6338" i="75"/>
  <c r="D5798" i="75"/>
  <c r="F5798" i="75"/>
  <c r="C6332" i="75"/>
  <c r="D5792" i="75"/>
  <c r="F5792" i="75"/>
  <c r="D7302" i="75"/>
  <c r="F7302" i="75"/>
  <c r="C6102" i="75"/>
  <c r="D5562" i="75"/>
  <c r="F5562" i="75"/>
  <c r="D7057" i="75"/>
  <c r="F7057" i="75"/>
  <c r="C6071" i="75"/>
  <c r="D5531" i="75"/>
  <c r="F5531" i="75"/>
  <c r="C6577" i="75"/>
  <c r="D6037" i="75"/>
  <c r="F6037" i="75"/>
  <c r="C5318" i="75"/>
  <c r="D4778" i="75"/>
  <c r="F4778" i="75"/>
  <c r="C7086" i="75"/>
  <c r="D6546" i="75"/>
  <c r="F6546" i="75"/>
  <c r="C7322" i="75"/>
  <c r="D6782" i="75"/>
  <c r="F6782" i="75"/>
  <c r="C6602" i="75"/>
  <c r="D6062" i="75"/>
  <c r="F6062" i="75"/>
  <c r="C6342" i="75"/>
  <c r="D5802" i="75"/>
  <c r="F5802" i="75"/>
  <c r="C5582" i="75"/>
  <c r="D5042" i="75"/>
  <c r="F5042" i="75"/>
  <c r="C5555" i="75"/>
  <c r="D5015" i="75"/>
  <c r="F5015" i="75"/>
  <c r="C5796" i="75"/>
  <c r="D5256" i="75"/>
  <c r="F5256" i="75"/>
  <c r="C6094" i="75"/>
  <c r="D5554" i="75"/>
  <c r="F5554" i="75"/>
  <c r="C5793" i="75"/>
  <c r="D5253" i="75"/>
  <c r="F5253" i="75"/>
  <c r="C4540" i="75"/>
  <c r="D4000" i="75"/>
  <c r="F4000" i="75"/>
  <c r="C6580" i="75"/>
  <c r="D6040" i="75"/>
  <c r="F6040" i="75"/>
  <c r="D7298" i="75"/>
  <c r="F7298" i="75"/>
  <c r="C6817" i="75"/>
  <c r="D6277" i="75"/>
  <c r="F6277" i="75"/>
  <c r="C5314" i="75"/>
  <c r="D4774" i="75"/>
  <c r="F4774" i="75"/>
  <c r="D7022" i="75"/>
  <c r="F7022" i="75"/>
  <c r="D7082" i="75"/>
  <c r="F7082" i="75"/>
  <c r="C6815" i="75"/>
  <c r="D6275" i="75"/>
  <c r="F6275" i="75"/>
  <c r="C6334" i="75"/>
  <c r="D5794" i="75"/>
  <c r="F5794" i="75"/>
  <c r="C5290" i="75"/>
  <c r="D4750" i="75"/>
  <c r="F4750" i="75"/>
  <c r="C7054" i="75"/>
  <c r="D6514" i="75"/>
  <c r="F6514" i="75"/>
  <c r="C6842" i="75"/>
  <c r="D6302" i="75"/>
  <c r="F6302" i="75"/>
  <c r="C5824" i="75"/>
  <c r="D5284" i="75"/>
  <c r="F5284" i="75"/>
  <c r="C3483" i="75"/>
  <c r="D2943" i="75"/>
  <c r="F2943" i="75"/>
  <c r="C6579" i="75"/>
  <c r="D6039" i="75"/>
  <c r="F6039" i="75"/>
  <c r="C6065" i="75"/>
  <c r="D5525" i="75"/>
  <c r="F5525" i="75"/>
  <c r="C4298" i="75"/>
  <c r="D3758" i="75"/>
  <c r="F3758" i="75"/>
  <c r="D7092" i="75"/>
  <c r="F7092" i="75"/>
  <c r="J3343" i="75"/>
  <c r="C6852" i="75"/>
  <c r="D6312" i="75"/>
  <c r="F6312" i="75"/>
  <c r="J3370" i="75"/>
  <c r="C7052" i="75"/>
  <c r="D6512" i="75"/>
  <c r="F6512" i="75"/>
  <c r="D7023" i="75"/>
  <c r="F7023" i="75"/>
  <c r="C4294" i="75"/>
  <c r="D3754" i="75"/>
  <c r="F3754" i="75"/>
  <c r="C5801" i="75"/>
  <c r="D5261" i="75"/>
  <c r="F5261" i="75"/>
  <c r="D7053" i="75"/>
  <c r="F7053" i="75"/>
  <c r="C4541" i="75"/>
  <c r="D4001" i="75"/>
  <c r="F4001" i="75"/>
  <c r="C5082" i="75"/>
  <c r="D4542" i="75"/>
  <c r="F4542" i="75"/>
  <c r="I3427" i="75"/>
  <c r="J3468" i="75"/>
  <c r="J3469" i="75"/>
  <c r="J3481" i="75"/>
  <c r="I3422" i="75"/>
  <c r="I3425" i="75"/>
  <c r="J3455" i="75"/>
  <c r="I3429" i="75"/>
  <c r="I3461" i="75"/>
  <c r="I3432" i="75"/>
  <c r="I3428" i="75"/>
  <c r="J3458" i="75"/>
  <c r="I3424" i="75"/>
  <c r="I3472" i="75"/>
  <c r="I3471" i="75"/>
  <c r="I3476" i="75"/>
  <c r="I3469" i="75"/>
  <c r="I3477" i="75"/>
  <c r="I3474" i="75"/>
  <c r="I3467" i="75"/>
  <c r="I3433" i="75"/>
  <c r="I3479" i="75"/>
  <c r="I3480" i="75"/>
  <c r="I3470" i="75"/>
  <c r="I3466" i="75"/>
  <c r="I3468" i="75"/>
  <c r="AO5" i="8"/>
  <c r="AM11" i="8"/>
  <c r="AO13" i="8"/>
  <c r="AK15" i="8"/>
  <c r="AL16" i="7"/>
  <c r="J224" i="68" s="1"/>
  <c r="G3464" i="75" s="1"/>
  <c r="I3464" i="75" s="1"/>
  <c r="AO9" i="8"/>
  <c r="AN14" i="8"/>
  <c r="AK16" i="8"/>
  <c r="AL17" i="7"/>
  <c r="J225" i="68" s="1"/>
  <c r="G3465" i="75" s="1"/>
  <c r="I3465" i="75" s="1"/>
  <c r="AK13" i="8"/>
  <c r="AL14" i="7"/>
  <c r="J222" i="68" s="1"/>
  <c r="G3462" i="75" s="1"/>
  <c r="AK14" i="8"/>
  <c r="AL15" i="7"/>
  <c r="J223" i="68" s="1"/>
  <c r="G3463" i="75" s="1"/>
  <c r="AM7" i="8"/>
  <c r="AL4" i="8"/>
  <c r="AN6" i="8"/>
  <c r="AL8" i="8"/>
  <c r="AN10" i="8"/>
  <c r="AL6" i="7"/>
  <c r="J214" i="68" s="1"/>
  <c r="G3454" i="75" s="1"/>
  <c r="AK5" i="8"/>
  <c r="AK6" i="8"/>
  <c r="AL7" i="7"/>
  <c r="J215" i="68" s="1"/>
  <c r="G3455" i="75" s="1"/>
  <c r="AK8" i="8"/>
  <c r="AL9" i="7"/>
  <c r="J217" i="68" s="1"/>
  <c r="G3457" i="75" s="1"/>
  <c r="AK9" i="8"/>
  <c r="AL10" i="7"/>
  <c r="J218" i="68" s="1"/>
  <c r="G3458" i="75" s="1"/>
  <c r="AR12" i="7"/>
  <c r="J250" i="68" s="1"/>
  <c r="G3490" i="75" s="1"/>
  <c r="AK10" i="8"/>
  <c r="AL11" i="7"/>
  <c r="J219" i="68" s="1"/>
  <c r="G3459" i="75" s="1"/>
  <c r="AR13" i="7"/>
  <c r="J251" i="68" s="1"/>
  <c r="G3491" i="75" s="1"/>
  <c r="AK3" i="8"/>
  <c r="AL4" i="7"/>
  <c r="J212" i="68" s="1"/>
  <c r="G3452" i="75" s="1"/>
  <c r="J3491" i="75" s="1"/>
  <c r="AL3" i="8"/>
  <c r="A31" i="58"/>
  <c r="A30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B7" i="58"/>
  <c r="B6" i="58"/>
  <c r="N5" i="58"/>
  <c r="M5" i="58"/>
  <c r="H5" i="58"/>
  <c r="B4" i="58"/>
  <c r="J4" i="56"/>
  <c r="J5" i="56" s="1"/>
  <c r="J6" i="56" s="1"/>
  <c r="J7" i="56" s="1"/>
  <c r="J8" i="56" s="1"/>
  <c r="J9" i="56" s="1"/>
  <c r="J10" i="56" s="1"/>
  <c r="J3" i="56"/>
  <c r="J2" i="56"/>
  <c r="N3" i="66"/>
  <c r="B2" i="66"/>
  <c r="H3" i="66"/>
  <c r="M3" i="66"/>
  <c r="C5594" i="75" l="1"/>
  <c r="D5054" i="75"/>
  <c r="A5866" i="75"/>
  <c r="F5326" i="75"/>
  <c r="C7408" i="75"/>
  <c r="D7408" i="75" s="1"/>
  <c r="D6868" i="75"/>
  <c r="C5605" i="75"/>
  <c r="D5065" i="75"/>
  <c r="A5878" i="75"/>
  <c r="F5338" i="75"/>
  <c r="A6631" i="75"/>
  <c r="F6091" i="75"/>
  <c r="C7129" i="75"/>
  <c r="D7129" i="75" s="1"/>
  <c r="D6589" i="75"/>
  <c r="A4035" i="75"/>
  <c r="F3495" i="75"/>
  <c r="C6623" i="75"/>
  <c r="D6083" i="75"/>
  <c r="D7106" i="75"/>
  <c r="F7106" i="75"/>
  <c r="A7371" i="75"/>
  <c r="F6831" i="75"/>
  <c r="A5327" i="75"/>
  <c r="F4787" i="75"/>
  <c r="A7377" i="75"/>
  <c r="F6837" i="75"/>
  <c r="A6374" i="75"/>
  <c r="D7094" i="75"/>
  <c r="F7094" i="75"/>
  <c r="C4819" i="75"/>
  <c r="D4279" i="75"/>
  <c r="C6853" i="75"/>
  <c r="D6313" i="75"/>
  <c r="C6890" i="75"/>
  <c r="D6350" i="75"/>
  <c r="C6870" i="75"/>
  <c r="D6330" i="75"/>
  <c r="A4578" i="75"/>
  <c r="C4854" i="75"/>
  <c r="D4314" i="75"/>
  <c r="C6148" i="75"/>
  <c r="D5608" i="75"/>
  <c r="C6117" i="75"/>
  <c r="D5577" i="75"/>
  <c r="C4043" i="75"/>
  <c r="D3503" i="75"/>
  <c r="A7375" i="75"/>
  <c r="F6835" i="75"/>
  <c r="A5085" i="75"/>
  <c r="F4545" i="75"/>
  <c r="C4308" i="75"/>
  <c r="D3768" i="75"/>
  <c r="A6343" i="75"/>
  <c r="F5803" i="75"/>
  <c r="C6627" i="75"/>
  <c r="D6087" i="75"/>
  <c r="A7365" i="75"/>
  <c r="F6825" i="75"/>
  <c r="A4844" i="75"/>
  <c r="A7404" i="75"/>
  <c r="F6864" i="75"/>
  <c r="C6376" i="75"/>
  <c r="D5836" i="75"/>
  <c r="A5339" i="75"/>
  <c r="F4799" i="75"/>
  <c r="C5847" i="75"/>
  <c r="D5307" i="75"/>
  <c r="A7135" i="75"/>
  <c r="F6595" i="75"/>
  <c r="A5093" i="75"/>
  <c r="F4553" i="75"/>
  <c r="C6108" i="75"/>
  <c r="D5568" i="75"/>
  <c r="A4320" i="75"/>
  <c r="F3780" i="75"/>
  <c r="A7129" i="75"/>
  <c r="F7129" i="75" s="1"/>
  <c r="F6589" i="75"/>
  <c r="C6361" i="75"/>
  <c r="D5821" i="75"/>
  <c r="C4303" i="75"/>
  <c r="D3763" i="75"/>
  <c r="C5634" i="75"/>
  <c r="D5094" i="75"/>
  <c r="C5333" i="75"/>
  <c r="D4793" i="75"/>
  <c r="C6352" i="75"/>
  <c r="D5812" i="75"/>
  <c r="A6388" i="75"/>
  <c r="F5848" i="75"/>
  <c r="C6857" i="75"/>
  <c r="D6317" i="75"/>
  <c r="A5329" i="75"/>
  <c r="F4789" i="75"/>
  <c r="C6380" i="75"/>
  <c r="D5840" i="75"/>
  <c r="A7141" i="75"/>
  <c r="F6601" i="75"/>
  <c r="A4850" i="75"/>
  <c r="F4310" i="75"/>
  <c r="A4829" i="75"/>
  <c r="F4289" i="75"/>
  <c r="F7351" i="75"/>
  <c r="C5336" i="75"/>
  <c r="D4796" i="75"/>
  <c r="A4846" i="75"/>
  <c r="F4306" i="75"/>
  <c r="A4819" i="75"/>
  <c r="F4279" i="75"/>
  <c r="C4307" i="75"/>
  <c r="D3767" i="75"/>
  <c r="A5847" i="75"/>
  <c r="F5307" i="75"/>
  <c r="C7168" i="75"/>
  <c r="D7168" i="75" s="1"/>
  <c r="D6628" i="75"/>
  <c r="A5354" i="75"/>
  <c r="C5335" i="75"/>
  <c r="D4795" i="75"/>
  <c r="C6625" i="75"/>
  <c r="D6085" i="75"/>
  <c r="C4309" i="75"/>
  <c r="D3769" i="75"/>
  <c r="C4817" i="75"/>
  <c r="D4277" i="75"/>
  <c r="C6859" i="75"/>
  <c r="D6319" i="75"/>
  <c r="C4823" i="75"/>
  <c r="D4283" i="75"/>
  <c r="A4813" i="75"/>
  <c r="F4273" i="75"/>
  <c r="C5626" i="75"/>
  <c r="D5086" i="75"/>
  <c r="C5845" i="75"/>
  <c r="D5305" i="75"/>
  <c r="C6345" i="75"/>
  <c r="D5805" i="75"/>
  <c r="C6855" i="75"/>
  <c r="D6315" i="75"/>
  <c r="C5339" i="75"/>
  <c r="D4799" i="75"/>
  <c r="C5092" i="75"/>
  <c r="D4552" i="75"/>
  <c r="C6344" i="75"/>
  <c r="D5804" i="75"/>
  <c r="A6644" i="75"/>
  <c r="A6117" i="75"/>
  <c r="F5577" i="75"/>
  <c r="C6614" i="75"/>
  <c r="D6074" i="75"/>
  <c r="C7164" i="75"/>
  <c r="D7164" i="75" s="1"/>
  <c r="D6624" i="75"/>
  <c r="A6646" i="75"/>
  <c r="F6106" i="75"/>
  <c r="F7338" i="75"/>
  <c r="C5610" i="75"/>
  <c r="D5070" i="75"/>
  <c r="A4305" i="75"/>
  <c r="F3765" i="75"/>
  <c r="C5870" i="75"/>
  <c r="D5330" i="75"/>
  <c r="C6119" i="75"/>
  <c r="D5579" i="75"/>
  <c r="C4039" i="75"/>
  <c r="D3499" i="75"/>
  <c r="A6648" i="75"/>
  <c r="F6108" i="75"/>
  <c r="C5101" i="75"/>
  <c r="D4561" i="75"/>
  <c r="F7350" i="75"/>
  <c r="C6621" i="75"/>
  <c r="D6081" i="75"/>
  <c r="F4796" i="75"/>
  <c r="A6861" i="75"/>
  <c r="F6321" i="75"/>
  <c r="A4815" i="75"/>
  <c r="F4275" i="75"/>
  <c r="A5595" i="75"/>
  <c r="F5055" i="75"/>
  <c r="C7135" i="75"/>
  <c r="D7135" i="75" s="1"/>
  <c r="D6595" i="75"/>
  <c r="C6866" i="75"/>
  <c r="D6326" i="75"/>
  <c r="F5812" i="75"/>
  <c r="F5054" i="75"/>
  <c r="A4580" i="75"/>
  <c r="F4040" i="75"/>
  <c r="A6148" i="75"/>
  <c r="F5608" i="75"/>
  <c r="C5851" i="75"/>
  <c r="D5311" i="75"/>
  <c r="C5874" i="75"/>
  <c r="D5334" i="75"/>
  <c r="A7400" i="75"/>
  <c r="F6860" i="75"/>
  <c r="A7398" i="75"/>
  <c r="A4309" i="75"/>
  <c r="F3769" i="75"/>
  <c r="C4037" i="75"/>
  <c r="D3497" i="75"/>
  <c r="C7160" i="75"/>
  <c r="D7160" i="75" s="1"/>
  <c r="D6620" i="75"/>
  <c r="A6376" i="75"/>
  <c r="F5836" i="75"/>
  <c r="C4041" i="75"/>
  <c r="D3501" i="75"/>
  <c r="C5332" i="75"/>
  <c r="D4792" i="75"/>
  <c r="C4815" i="75"/>
  <c r="D4275" i="75"/>
  <c r="C6861" i="75"/>
  <c r="D6321" i="75"/>
  <c r="A5368" i="75"/>
  <c r="F4828" i="75"/>
  <c r="A7394" i="75"/>
  <c r="C6113" i="75"/>
  <c r="D5573" i="75"/>
  <c r="C5838" i="75"/>
  <c r="D5298" i="75"/>
  <c r="A4584" i="75"/>
  <c r="F4044" i="75"/>
  <c r="A5358" i="75"/>
  <c r="C5083" i="75"/>
  <c r="D4543" i="75"/>
  <c r="A7380" i="75"/>
  <c r="F6840" i="75"/>
  <c r="A4033" i="75"/>
  <c r="F3493" i="75"/>
  <c r="A4852" i="75"/>
  <c r="C4304" i="75"/>
  <c r="D3764" i="75"/>
  <c r="A6140" i="75"/>
  <c r="F5600" i="75"/>
  <c r="A4821" i="75"/>
  <c r="F4281" i="75"/>
  <c r="C6359" i="75"/>
  <c r="D5819" i="75"/>
  <c r="C6103" i="75"/>
  <c r="D5563" i="75"/>
  <c r="C4580" i="75"/>
  <c r="D4040" i="75"/>
  <c r="A4827" i="75"/>
  <c r="F4287" i="75"/>
  <c r="C6120" i="75"/>
  <c r="D5580" i="75"/>
  <c r="A6113" i="75"/>
  <c r="F5573" i="75"/>
  <c r="C5096" i="75"/>
  <c r="D4556" i="75"/>
  <c r="C6104" i="75"/>
  <c r="D5564" i="75"/>
  <c r="A5849" i="75"/>
  <c r="F5309" i="75"/>
  <c r="A4825" i="75"/>
  <c r="F4285" i="75"/>
  <c r="A5325" i="75"/>
  <c r="F4785" i="75"/>
  <c r="A4043" i="75"/>
  <c r="F3503" i="75"/>
  <c r="C4305" i="75"/>
  <c r="D3765" i="75"/>
  <c r="A5360" i="75"/>
  <c r="F4820" i="75"/>
  <c r="F7347" i="75"/>
  <c r="C4821" i="75"/>
  <c r="D4281" i="75"/>
  <c r="A6894" i="75"/>
  <c r="F6354" i="75"/>
  <c r="A4858" i="75"/>
  <c r="F4318" i="75"/>
  <c r="C6854" i="75"/>
  <c r="D6314" i="75"/>
  <c r="A7379" i="75"/>
  <c r="F6839" i="75"/>
  <c r="C6894" i="75"/>
  <c r="D6354" i="75"/>
  <c r="A7156" i="75"/>
  <c r="F6616" i="75"/>
  <c r="F3768" i="75"/>
  <c r="C5364" i="75"/>
  <c r="D4824" i="75"/>
  <c r="C7123" i="75"/>
  <c r="D7123" i="75" s="1"/>
  <c r="D6583" i="75"/>
  <c r="A5630" i="75"/>
  <c r="F5090" i="75"/>
  <c r="C7137" i="75"/>
  <c r="D7137" i="75" s="1"/>
  <c r="D6597" i="75"/>
  <c r="A6382" i="75"/>
  <c r="C5601" i="75"/>
  <c r="D5061" i="75"/>
  <c r="C5093" i="75"/>
  <c r="D4553" i="75"/>
  <c r="A5323" i="75"/>
  <c r="F4783" i="75"/>
  <c r="C7369" i="75"/>
  <c r="D7369" i="75" s="1"/>
  <c r="D6829" i="75"/>
  <c r="A5632" i="75"/>
  <c r="F5092" i="75"/>
  <c r="A4311" i="75"/>
  <c r="F3771" i="75"/>
  <c r="F7374" i="75"/>
  <c r="C6631" i="75"/>
  <c r="D6091" i="75"/>
  <c r="A7137" i="75"/>
  <c r="F7137" i="75" s="1"/>
  <c r="F6597" i="75"/>
  <c r="C6140" i="75"/>
  <c r="D5600" i="75"/>
  <c r="C4822" i="75"/>
  <c r="D4282" i="75"/>
  <c r="A6349" i="75"/>
  <c r="F5809" i="75"/>
  <c r="C6343" i="75"/>
  <c r="D5803" i="75"/>
  <c r="A7140" i="75"/>
  <c r="F6600" i="75"/>
  <c r="C5866" i="75"/>
  <c r="D5326" i="75"/>
  <c r="C7131" i="75"/>
  <c r="D7131" i="75" s="1"/>
  <c r="D6591" i="75"/>
  <c r="A5610" i="75"/>
  <c r="F5070" i="75"/>
  <c r="F7333" i="75"/>
  <c r="C7128" i="75"/>
  <c r="D7128" i="75" s="1"/>
  <c r="D6588" i="75"/>
  <c r="C4826" i="75"/>
  <c r="D4286" i="75"/>
  <c r="C5835" i="75"/>
  <c r="D5295" i="75"/>
  <c r="A5634" i="75"/>
  <c r="F5094" i="75"/>
  <c r="C6617" i="75"/>
  <c r="D6077" i="75"/>
  <c r="A5341" i="75"/>
  <c r="F4801" i="75"/>
  <c r="A7131" i="75"/>
  <c r="F7131" i="75" s="1"/>
  <c r="F6591" i="75"/>
  <c r="C5606" i="75"/>
  <c r="D5066" i="75"/>
  <c r="A7154" i="75"/>
  <c r="F6614" i="75"/>
  <c r="C5843" i="75"/>
  <c r="D5303" i="75"/>
  <c r="C7375" i="75"/>
  <c r="D7375" i="75" s="1"/>
  <c r="D6835" i="75"/>
  <c r="A6359" i="75"/>
  <c r="F5819" i="75"/>
  <c r="C6136" i="75"/>
  <c r="D5596" i="75"/>
  <c r="C5327" i="75"/>
  <c r="D4787" i="75"/>
  <c r="F5804" i="75"/>
  <c r="F6588" i="75"/>
  <c r="A5089" i="75"/>
  <c r="F4549" i="75"/>
  <c r="A6111" i="75"/>
  <c r="F5571" i="75"/>
  <c r="C6384" i="75"/>
  <c r="D5844" i="75"/>
  <c r="F5298" i="75"/>
  <c r="A4045" i="75"/>
  <c r="F3505" i="75"/>
  <c r="A5333" i="75"/>
  <c r="F4793" i="75"/>
  <c r="C5085" i="75"/>
  <c r="D4545" i="75"/>
  <c r="C5597" i="75"/>
  <c r="D5057" i="75"/>
  <c r="A6863" i="75"/>
  <c r="F6323" i="75"/>
  <c r="A5337" i="75"/>
  <c r="F4797" i="75"/>
  <c r="C5087" i="75"/>
  <c r="D4547" i="75"/>
  <c r="C4320" i="75"/>
  <c r="D3780" i="75"/>
  <c r="A6146" i="75"/>
  <c r="F5606" i="75"/>
  <c r="C7141" i="75"/>
  <c r="D7141" i="75" s="1"/>
  <c r="D6601" i="75"/>
  <c r="A5603" i="75"/>
  <c r="F5063" i="75"/>
  <c r="C6858" i="75"/>
  <c r="D6318" i="75"/>
  <c r="A4039" i="75"/>
  <c r="F3499" i="75"/>
  <c r="A5097" i="75"/>
  <c r="F4557" i="75"/>
  <c r="C7404" i="75"/>
  <c r="D7404" i="75" s="1"/>
  <c r="D6864" i="75"/>
  <c r="C6351" i="75"/>
  <c r="D5811" i="75"/>
  <c r="A5083" i="75"/>
  <c r="F4543" i="75"/>
  <c r="A5876" i="75"/>
  <c r="F5336" i="75"/>
  <c r="D7102" i="75"/>
  <c r="F7102" i="75"/>
  <c r="A6892" i="75"/>
  <c r="F6352" i="75"/>
  <c r="C4813" i="75"/>
  <c r="D4273" i="75"/>
  <c r="C5603" i="75"/>
  <c r="D5063" i="75"/>
  <c r="C6144" i="75"/>
  <c r="D5604" i="75"/>
  <c r="C4850" i="75"/>
  <c r="D4310" i="75"/>
  <c r="A5091" i="75"/>
  <c r="F4551" i="75"/>
  <c r="C6121" i="75"/>
  <c r="D5581" i="75"/>
  <c r="C4046" i="75"/>
  <c r="D3506" i="75"/>
  <c r="C5340" i="75"/>
  <c r="D4800" i="75"/>
  <c r="C6886" i="75"/>
  <c r="D6346" i="75"/>
  <c r="A6654" i="75"/>
  <c r="F6114" i="75"/>
  <c r="C7371" i="75"/>
  <c r="D7371" i="75" s="1"/>
  <c r="D6831" i="75"/>
  <c r="F7111" i="75"/>
  <c r="C6107" i="75"/>
  <c r="D5567" i="75"/>
  <c r="A5638" i="75"/>
  <c r="F5098" i="75"/>
  <c r="A5593" i="75"/>
  <c r="F5053" i="75"/>
  <c r="C7127" i="75"/>
  <c r="D7127" i="75" s="1"/>
  <c r="D6587" i="75"/>
  <c r="A4307" i="75"/>
  <c r="F3767" i="75"/>
  <c r="A6115" i="75"/>
  <c r="F5575" i="75"/>
  <c r="F7343" i="75"/>
  <c r="A6103" i="75"/>
  <c r="F5563" i="75"/>
  <c r="C7368" i="75"/>
  <c r="D7368" i="75" s="1"/>
  <c r="D6828" i="75"/>
  <c r="C4315" i="75"/>
  <c r="D3775" i="75"/>
  <c r="C5337" i="75"/>
  <c r="D4797" i="75"/>
  <c r="A4588" i="75"/>
  <c r="F4048" i="75"/>
  <c r="A4047" i="75"/>
  <c r="F3507" i="75"/>
  <c r="A7166" i="75"/>
  <c r="C6360" i="75"/>
  <c r="D5820" i="75"/>
  <c r="C5630" i="75"/>
  <c r="D5090" i="75"/>
  <c r="A6619" i="75"/>
  <c r="F6079" i="75"/>
  <c r="C5837" i="75"/>
  <c r="D5297" i="75"/>
  <c r="A7367" i="75"/>
  <c r="F6827" i="75"/>
  <c r="C6357" i="75"/>
  <c r="D5817" i="75"/>
  <c r="C5611" i="75"/>
  <c r="D5071" i="75"/>
  <c r="A4574" i="75"/>
  <c r="C7400" i="75"/>
  <c r="D7400" i="75" s="1"/>
  <c r="D6860" i="75"/>
  <c r="F7345" i="75"/>
  <c r="F7130" i="75"/>
  <c r="C6116" i="75"/>
  <c r="D5576" i="75"/>
  <c r="A7164" i="75"/>
  <c r="F7164" i="75" s="1"/>
  <c r="F6624" i="75"/>
  <c r="A4830" i="75"/>
  <c r="F4290" i="75"/>
  <c r="C4576" i="75"/>
  <c r="D4036" i="75"/>
  <c r="A6134" i="75"/>
  <c r="F5594" i="75"/>
  <c r="C6654" i="75"/>
  <c r="D6114" i="75"/>
  <c r="C4051" i="75"/>
  <c r="D3511" i="75"/>
  <c r="I3434" i="75"/>
  <c r="A4831" i="75"/>
  <c r="F4291" i="75"/>
  <c r="A5597" i="75"/>
  <c r="F5057" i="75"/>
  <c r="A7396" i="75"/>
  <c r="F6856" i="75"/>
  <c r="A5868" i="75"/>
  <c r="F5328" i="75"/>
  <c r="C7380" i="75"/>
  <c r="D7380" i="75" s="1"/>
  <c r="D6840" i="75"/>
  <c r="C6658" i="75"/>
  <c r="D6118" i="75"/>
  <c r="A6652" i="75"/>
  <c r="A4050" i="75"/>
  <c r="F3510" i="75"/>
  <c r="C7125" i="75"/>
  <c r="D7125" i="75" s="1"/>
  <c r="D6585" i="75"/>
  <c r="F7346" i="75"/>
  <c r="C7373" i="75"/>
  <c r="D7373" i="75" s="1"/>
  <c r="D6833" i="75"/>
  <c r="F6326" i="75"/>
  <c r="A5636" i="75"/>
  <c r="F5096" i="75"/>
  <c r="A6650" i="75"/>
  <c r="F6110" i="75"/>
  <c r="A6357" i="75"/>
  <c r="F5817" i="75"/>
  <c r="A6853" i="75"/>
  <c r="F6313" i="75"/>
  <c r="C6618" i="75"/>
  <c r="D6078" i="75"/>
  <c r="F7103" i="75"/>
  <c r="A6386" i="75"/>
  <c r="C4038" i="75"/>
  <c r="D3498" i="75"/>
  <c r="A4049" i="75"/>
  <c r="F3509" i="75"/>
  <c r="A4848" i="75"/>
  <c r="F4308" i="75"/>
  <c r="C6105" i="75"/>
  <c r="D5565" i="75"/>
  <c r="C4584" i="75"/>
  <c r="D4044" i="75"/>
  <c r="C4830" i="75"/>
  <c r="D4290" i="75"/>
  <c r="A6867" i="75"/>
  <c r="F6327" i="75"/>
  <c r="A7125" i="75"/>
  <c r="F6585" i="75"/>
  <c r="C5088" i="75"/>
  <c r="D4548" i="75"/>
  <c r="A6617" i="75"/>
  <c r="F6077" i="75"/>
  <c r="C4316" i="75"/>
  <c r="D3776" i="75"/>
  <c r="C4858" i="75"/>
  <c r="D4318" i="75"/>
  <c r="A6355" i="75"/>
  <c r="F5815" i="75"/>
  <c r="A5100" i="75"/>
  <c r="F4560" i="75"/>
  <c r="C5329" i="75"/>
  <c r="D4789" i="75"/>
  <c r="A5626" i="75"/>
  <c r="F5086" i="75"/>
  <c r="C4825" i="75"/>
  <c r="D4285" i="75"/>
  <c r="C6629" i="75"/>
  <c r="D6089" i="75"/>
  <c r="A5837" i="75"/>
  <c r="F5297" i="75"/>
  <c r="A4313" i="75"/>
  <c r="F3773" i="75"/>
  <c r="C7139" i="75"/>
  <c r="D7139" i="75" s="1"/>
  <c r="D6599" i="75"/>
  <c r="C6898" i="75"/>
  <c r="D6358" i="75"/>
  <c r="C5089" i="75"/>
  <c r="D4549" i="75"/>
  <c r="C6111" i="75"/>
  <c r="D5571" i="75"/>
  <c r="A6869" i="75"/>
  <c r="F6329" i="75"/>
  <c r="C5846" i="75"/>
  <c r="F5846" i="75" s="1"/>
  <c r="D5306" i="75"/>
  <c r="C6630" i="75"/>
  <c r="D6090" i="75"/>
  <c r="C4829" i="75"/>
  <c r="D4289" i="75"/>
  <c r="C4846" i="75"/>
  <c r="D4306" i="75"/>
  <c r="A4037" i="75"/>
  <c r="F3497" i="75"/>
  <c r="F3776" i="75"/>
  <c r="F4792" i="75"/>
  <c r="F4286" i="75"/>
  <c r="A5611" i="75"/>
  <c r="F5071" i="75"/>
  <c r="C4317" i="75"/>
  <c r="D3777" i="75"/>
  <c r="A4051" i="75"/>
  <c r="F3511" i="75"/>
  <c r="A4041" i="75"/>
  <c r="F3501" i="75"/>
  <c r="C5095" i="75"/>
  <c r="D4555" i="75"/>
  <c r="A6345" i="75"/>
  <c r="F5805" i="75"/>
  <c r="C7381" i="75"/>
  <c r="D7381" i="75" s="1"/>
  <c r="D6841" i="75"/>
  <c r="C6871" i="75"/>
  <c r="D6331" i="75"/>
  <c r="F7097" i="75"/>
  <c r="A5609" i="75"/>
  <c r="F5069" i="75"/>
  <c r="C6353" i="75"/>
  <c r="D5813" i="75"/>
  <c r="C4814" i="75"/>
  <c r="D4274" i="75"/>
  <c r="A6120" i="75"/>
  <c r="F5580" i="75"/>
  <c r="C6613" i="75"/>
  <c r="D6073" i="75"/>
  <c r="A4576" i="75"/>
  <c r="F4036" i="75"/>
  <c r="A4319" i="75"/>
  <c r="F3779" i="75"/>
  <c r="A6884" i="75"/>
  <c r="F6344" i="75"/>
  <c r="A5335" i="75"/>
  <c r="F4795" i="75"/>
  <c r="A6360" i="75"/>
  <c r="F5820" i="75"/>
  <c r="C5839" i="75"/>
  <c r="D5299" i="75"/>
  <c r="A4321" i="75"/>
  <c r="F3781" i="75"/>
  <c r="A5599" i="75"/>
  <c r="F5059" i="75"/>
  <c r="A5845" i="75"/>
  <c r="F5305" i="75"/>
  <c r="F7128" i="75"/>
  <c r="C5842" i="75"/>
  <c r="F5842" i="75" s="1"/>
  <c r="D5302" i="75"/>
  <c r="C4034" i="75"/>
  <c r="D3494" i="75"/>
  <c r="A7381" i="75"/>
  <c r="F7381" i="75" s="1"/>
  <c r="F6841" i="75"/>
  <c r="C4033" i="75"/>
  <c r="D3493" i="75"/>
  <c r="A5101" i="75"/>
  <c r="F4561" i="75"/>
  <c r="C4311" i="75"/>
  <c r="D3771" i="75"/>
  <c r="A5839" i="75"/>
  <c r="F5299" i="75"/>
  <c r="C6355" i="75"/>
  <c r="D5815" i="75"/>
  <c r="A6378" i="75"/>
  <c r="F5838" i="75"/>
  <c r="A5624" i="75"/>
  <c r="C5099" i="75"/>
  <c r="D4559" i="75"/>
  <c r="A6871" i="75"/>
  <c r="F6331" i="75"/>
  <c r="A5095" i="75"/>
  <c r="F4555" i="75"/>
  <c r="C6388" i="75"/>
  <c r="D5848" i="75"/>
  <c r="A6105" i="75"/>
  <c r="F5565" i="75"/>
  <c r="A6896" i="75"/>
  <c r="C7367" i="75"/>
  <c r="D7367" i="75" s="1"/>
  <c r="D6827" i="75"/>
  <c r="C5878" i="75"/>
  <c r="D5338" i="75"/>
  <c r="A7133" i="75"/>
  <c r="F6593" i="75"/>
  <c r="A5099" i="75"/>
  <c r="F4559" i="75"/>
  <c r="C6347" i="75"/>
  <c r="D5807" i="75"/>
  <c r="A6107" i="75"/>
  <c r="F5567" i="75"/>
  <c r="C6348" i="75"/>
  <c r="D5808" i="75"/>
  <c r="F6078" i="75"/>
  <c r="F4282" i="75"/>
  <c r="F3506" i="75"/>
  <c r="F4548" i="75"/>
  <c r="A7139" i="75"/>
  <c r="F6599" i="75"/>
  <c r="A5601" i="75"/>
  <c r="F5061" i="75"/>
  <c r="C5834" i="75"/>
  <c r="F5834" i="75" s="1"/>
  <c r="D5294" i="75"/>
  <c r="A4582" i="75"/>
  <c r="A5843" i="75"/>
  <c r="F5303" i="75"/>
  <c r="C5609" i="75"/>
  <c r="D5069" i="75"/>
  <c r="A5340" i="75"/>
  <c r="F4800" i="75"/>
  <c r="A7168" i="75"/>
  <c r="F7168" i="75" s="1"/>
  <c r="F6628" i="75"/>
  <c r="A7373" i="75"/>
  <c r="F6833" i="75"/>
  <c r="C5368" i="75"/>
  <c r="D4828" i="75"/>
  <c r="C4047" i="75"/>
  <c r="D3507" i="75"/>
  <c r="C5593" i="75"/>
  <c r="D5053" i="75"/>
  <c r="C5850" i="75"/>
  <c r="D5310" i="75"/>
  <c r="C7377" i="75"/>
  <c r="D7377" i="75" s="1"/>
  <c r="D6837" i="75"/>
  <c r="A6865" i="75"/>
  <c r="F6325" i="75"/>
  <c r="A7406" i="75"/>
  <c r="F6866" i="75"/>
  <c r="C5100" i="75"/>
  <c r="D4560" i="75"/>
  <c r="A4854" i="75"/>
  <c r="F4314" i="75"/>
  <c r="A6870" i="75"/>
  <c r="F6330" i="75"/>
  <c r="A4317" i="75"/>
  <c r="F3777" i="75"/>
  <c r="F7126" i="75"/>
  <c r="A6136" i="75"/>
  <c r="F5596" i="75"/>
  <c r="A6380" i="75"/>
  <c r="F5840" i="75"/>
  <c r="C5360" i="75"/>
  <c r="D4820" i="75"/>
  <c r="C5638" i="75"/>
  <c r="D5098" i="75"/>
  <c r="A6859" i="75"/>
  <c r="F6319" i="75"/>
  <c r="C4045" i="75"/>
  <c r="D3505" i="75"/>
  <c r="C5328" i="75"/>
  <c r="D4788" i="75"/>
  <c r="F5294" i="75"/>
  <c r="C4035" i="75"/>
  <c r="D3495" i="75"/>
  <c r="C6865" i="75"/>
  <c r="D6325" i="75"/>
  <c r="A6142" i="75"/>
  <c r="C4050" i="75"/>
  <c r="D3510" i="75"/>
  <c r="C5599" i="75"/>
  <c r="D5059" i="75"/>
  <c r="C4588" i="75"/>
  <c r="D4048" i="75"/>
  <c r="A5331" i="75"/>
  <c r="F4791" i="75"/>
  <c r="C6109" i="75"/>
  <c r="D5569" i="75"/>
  <c r="C7133" i="75"/>
  <c r="D7133" i="75" s="1"/>
  <c r="D6593" i="75"/>
  <c r="A6855" i="75"/>
  <c r="F6315" i="75"/>
  <c r="A6888" i="75"/>
  <c r="F6348" i="75"/>
  <c r="A5835" i="75"/>
  <c r="F5295" i="75"/>
  <c r="C6622" i="75"/>
  <c r="D6082" i="75"/>
  <c r="A5087" i="75"/>
  <c r="F4547" i="75"/>
  <c r="F7341" i="75"/>
  <c r="A7123" i="75"/>
  <c r="F7123" i="75" s="1"/>
  <c r="F6583" i="75"/>
  <c r="A7402" i="75"/>
  <c r="C5084" i="75"/>
  <c r="F5084" i="75" s="1"/>
  <c r="D4544" i="75"/>
  <c r="A7127" i="75"/>
  <c r="F7127" i="75" s="1"/>
  <c r="F6587" i="75"/>
  <c r="C7132" i="75"/>
  <c r="D7132" i="75" s="1"/>
  <c r="D6592" i="75"/>
  <c r="F3498" i="75"/>
  <c r="F3764" i="75"/>
  <c r="C7396" i="75"/>
  <c r="D7396" i="75" s="1"/>
  <c r="D6856" i="75"/>
  <c r="A5851" i="75"/>
  <c r="F5311" i="75"/>
  <c r="C5607" i="75"/>
  <c r="D5067" i="75"/>
  <c r="A5864" i="75"/>
  <c r="C7363" i="75"/>
  <c r="D7363" i="75" s="1"/>
  <c r="D6823" i="75"/>
  <c r="C4321" i="75"/>
  <c r="D3781" i="75"/>
  <c r="C4313" i="75"/>
  <c r="D3773" i="75"/>
  <c r="A6615" i="75"/>
  <c r="F6075" i="75"/>
  <c r="C7365" i="75"/>
  <c r="D7365" i="75" s="1"/>
  <c r="D6825" i="75"/>
  <c r="C6356" i="75"/>
  <c r="D5816" i="75"/>
  <c r="A4817" i="75"/>
  <c r="F4277" i="75"/>
  <c r="A4303" i="75"/>
  <c r="F3763" i="75"/>
  <c r="A6138" i="75"/>
  <c r="F7339" i="75"/>
  <c r="C6867" i="75"/>
  <c r="D6327" i="75"/>
  <c r="A4856" i="75"/>
  <c r="F4316" i="75"/>
  <c r="A6886" i="75"/>
  <c r="F6346" i="75"/>
  <c r="A4823" i="75"/>
  <c r="F4283" i="75"/>
  <c r="F7101" i="75"/>
  <c r="C4827" i="75"/>
  <c r="D4287" i="75"/>
  <c r="C5602" i="75"/>
  <c r="D5062" i="75"/>
  <c r="A6621" i="75"/>
  <c r="F6081" i="75"/>
  <c r="C5595" i="75"/>
  <c r="D5055" i="75"/>
  <c r="A6625" i="75"/>
  <c r="F6085" i="75"/>
  <c r="A7369" i="75"/>
  <c r="F7369" i="75" s="1"/>
  <c r="F6829" i="75"/>
  <c r="C7364" i="75"/>
  <c r="D7364" i="75" s="1"/>
  <c r="D6824" i="75"/>
  <c r="A5874" i="75"/>
  <c r="F5334" i="75"/>
  <c r="C5833" i="75"/>
  <c r="D5293" i="75"/>
  <c r="C5323" i="75"/>
  <c r="D4783" i="75"/>
  <c r="C6615" i="75"/>
  <c r="D6075" i="75"/>
  <c r="A6121" i="75"/>
  <c r="F5581" i="75"/>
  <c r="A5872" i="75"/>
  <c r="F5332" i="75"/>
  <c r="C7136" i="75"/>
  <c r="D7136" i="75" s="1"/>
  <c r="D6596" i="75"/>
  <c r="A6890" i="75"/>
  <c r="F6350" i="75"/>
  <c r="A6361" i="75"/>
  <c r="F5821" i="75"/>
  <c r="C5341" i="75"/>
  <c r="D4801" i="75"/>
  <c r="A6627" i="75"/>
  <c r="F6087" i="75"/>
  <c r="A6109" i="75"/>
  <c r="F5569" i="75"/>
  <c r="C7379" i="75"/>
  <c r="D7379" i="75" s="1"/>
  <c r="D6839" i="75"/>
  <c r="A6656" i="75"/>
  <c r="F6116" i="75"/>
  <c r="C5841" i="75"/>
  <c r="D5301" i="75"/>
  <c r="A5366" i="75"/>
  <c r="F4826" i="75"/>
  <c r="C6650" i="75"/>
  <c r="D6110" i="75"/>
  <c r="F4274" i="75"/>
  <c r="D7098" i="75"/>
  <c r="F7098" i="75"/>
  <c r="A7363" i="75"/>
  <c r="F7363" i="75" s="1"/>
  <c r="F6823" i="75"/>
  <c r="C4049" i="75"/>
  <c r="D3509" i="75"/>
  <c r="F5564" i="75"/>
  <c r="F7342" i="75"/>
  <c r="C4319" i="75"/>
  <c r="D3779" i="75"/>
  <c r="F7138" i="75"/>
  <c r="A6629" i="75"/>
  <c r="F6089" i="75"/>
  <c r="C5331" i="75"/>
  <c r="D4791" i="75"/>
  <c r="C6626" i="75"/>
  <c r="D6086" i="75"/>
  <c r="A5607" i="75"/>
  <c r="F5067" i="75"/>
  <c r="C5849" i="75"/>
  <c r="D5309" i="75"/>
  <c r="A5356" i="75"/>
  <c r="F4816" i="75"/>
  <c r="F7134" i="75"/>
  <c r="A6857" i="75"/>
  <c r="F6317" i="75"/>
  <c r="F6592" i="75"/>
  <c r="F5568" i="75"/>
  <c r="A6658" i="75"/>
  <c r="F6118" i="75"/>
  <c r="A6351" i="75"/>
  <c r="F5811" i="75"/>
  <c r="A7408" i="75"/>
  <c r="F7408" i="75" s="1"/>
  <c r="F6868" i="75"/>
  <c r="F7366" i="75"/>
  <c r="C4042" i="75"/>
  <c r="D3502" i="75"/>
  <c r="A4315" i="75"/>
  <c r="F3775" i="75"/>
  <c r="A6384" i="75"/>
  <c r="F5844" i="75"/>
  <c r="A6623" i="75"/>
  <c r="F6083" i="75"/>
  <c r="C7372" i="75"/>
  <c r="D7372" i="75" s="1"/>
  <c r="D6832" i="75"/>
  <c r="C6862" i="75"/>
  <c r="D6322" i="75"/>
  <c r="C4831" i="75"/>
  <c r="D4291" i="75"/>
  <c r="A7158" i="75"/>
  <c r="F6618" i="75"/>
  <c r="C6646" i="75"/>
  <c r="D6106" i="75"/>
  <c r="C7124" i="75"/>
  <c r="D7124" i="75" s="1"/>
  <c r="D6584" i="75"/>
  <c r="A6353" i="75"/>
  <c r="F5813" i="75"/>
  <c r="C6112" i="75"/>
  <c r="D5572" i="75"/>
  <c r="A6630" i="75"/>
  <c r="F6090" i="75"/>
  <c r="A6144" i="75"/>
  <c r="F5604" i="75"/>
  <c r="F7372" i="75"/>
  <c r="C7140" i="75"/>
  <c r="D7140" i="75" s="1"/>
  <c r="D6600" i="75"/>
  <c r="A5841" i="75"/>
  <c r="F5301" i="75"/>
  <c r="A7160" i="75"/>
  <c r="F7160" i="75" s="1"/>
  <c r="F6620" i="75"/>
  <c r="C6869" i="75"/>
  <c r="D6329" i="75"/>
  <c r="A6347" i="75"/>
  <c r="F5807" i="75"/>
  <c r="A5870" i="75"/>
  <c r="F5330" i="75"/>
  <c r="C6619" i="75"/>
  <c r="D6079" i="75"/>
  <c r="A5850" i="75"/>
  <c r="F5310" i="75"/>
  <c r="A6613" i="75"/>
  <c r="F6073" i="75"/>
  <c r="C5598" i="75"/>
  <c r="F5598" i="75" s="1"/>
  <c r="D5058" i="75"/>
  <c r="C5325" i="75"/>
  <c r="D4785" i="75"/>
  <c r="A7162" i="75"/>
  <c r="C6115" i="75"/>
  <c r="D5575" i="75"/>
  <c r="C5324" i="75"/>
  <c r="D4784" i="75"/>
  <c r="C6863" i="75"/>
  <c r="D6323" i="75"/>
  <c r="A6119" i="75"/>
  <c r="F5579" i="75"/>
  <c r="A5833" i="75"/>
  <c r="F5293" i="75"/>
  <c r="C7376" i="75"/>
  <c r="D7376" i="75" s="1"/>
  <c r="D6836" i="75"/>
  <c r="C4818" i="75"/>
  <c r="D4278" i="75"/>
  <c r="A5362" i="75"/>
  <c r="F4822" i="75"/>
  <c r="A6898" i="75"/>
  <c r="F6358" i="75"/>
  <c r="A5364" i="75"/>
  <c r="F4824" i="75"/>
  <c r="C7156" i="75"/>
  <c r="D7156" i="75" s="1"/>
  <c r="D6616" i="75"/>
  <c r="C4312" i="75"/>
  <c r="F4312" i="75" s="1"/>
  <c r="D3772" i="75"/>
  <c r="C5097" i="75"/>
  <c r="D4557" i="75"/>
  <c r="A4586" i="75"/>
  <c r="F4046" i="75"/>
  <c r="C6349" i="75"/>
  <c r="D5809" i="75"/>
  <c r="A5628" i="75"/>
  <c r="A5605" i="75"/>
  <c r="F5065" i="75"/>
  <c r="C5356" i="75"/>
  <c r="D4816" i="75"/>
  <c r="C5091" i="75"/>
  <c r="D4551" i="75"/>
  <c r="J3465" i="75"/>
  <c r="J3464" i="75"/>
  <c r="J3480" i="75"/>
  <c r="J3467" i="75"/>
  <c r="J3472" i="75"/>
  <c r="J3478" i="75"/>
  <c r="J3457" i="75"/>
  <c r="J3391" i="75"/>
  <c r="I3357" i="75"/>
  <c r="J3334" i="75"/>
  <c r="J3358" i="75"/>
  <c r="J3393" i="75"/>
  <c r="I3359" i="75"/>
  <c r="I3384" i="75"/>
  <c r="J3356" i="75"/>
  <c r="J3475" i="75"/>
  <c r="J3474" i="75"/>
  <c r="J3453" i="75"/>
  <c r="I3453" i="75"/>
  <c r="J3471" i="75"/>
  <c r="J3470" i="75"/>
  <c r="J3376" i="75"/>
  <c r="I3393" i="75"/>
  <c r="J3490" i="75"/>
  <c r="I3491" i="75"/>
  <c r="C5622" i="75"/>
  <c r="D5082" i="75"/>
  <c r="F5082" i="75"/>
  <c r="I3338" i="75"/>
  <c r="J3426" i="75"/>
  <c r="C7357" i="75"/>
  <c r="D6817" i="75"/>
  <c r="F6817" i="75"/>
  <c r="J3344" i="75"/>
  <c r="C7120" i="75"/>
  <c r="D6580" i="75"/>
  <c r="F6580" i="75"/>
  <c r="C6336" i="75"/>
  <c r="D5796" i="75"/>
  <c r="F5796" i="75"/>
  <c r="C6642" i="75"/>
  <c r="D6102" i="75"/>
  <c r="F6102" i="75"/>
  <c r="J3357" i="75"/>
  <c r="C4027" i="75"/>
  <c r="D3487" i="75"/>
  <c r="F3487" i="75"/>
  <c r="C7384" i="75"/>
  <c r="D6844" i="75"/>
  <c r="F6844" i="75"/>
  <c r="C6846" i="75"/>
  <c r="D6306" i="75"/>
  <c r="F6306" i="75"/>
  <c r="C7152" i="75"/>
  <c r="D6612" i="75"/>
  <c r="F6612" i="75"/>
  <c r="C4562" i="75"/>
  <c r="D4022" i="75"/>
  <c r="F4022" i="75"/>
  <c r="D7085" i="75"/>
  <c r="F7085" i="75"/>
  <c r="J3401" i="75"/>
  <c r="C5585" i="75"/>
  <c r="D5045" i="75"/>
  <c r="F5045" i="75"/>
  <c r="C4568" i="75"/>
  <c r="D4028" i="75"/>
  <c r="F4028" i="75"/>
  <c r="C4296" i="75"/>
  <c r="D3756" i="75"/>
  <c r="F3756" i="75"/>
  <c r="I3361" i="75"/>
  <c r="J3375" i="75"/>
  <c r="I3380" i="75"/>
  <c r="I3382" i="75"/>
  <c r="I3383" i="75"/>
  <c r="C5352" i="75"/>
  <c r="D4812" i="75"/>
  <c r="F4812" i="75"/>
  <c r="C5073" i="75"/>
  <c r="D4533" i="75"/>
  <c r="F4533" i="75"/>
  <c r="I3396" i="75"/>
  <c r="D7323" i="75"/>
  <c r="F7323" i="75"/>
  <c r="C7148" i="75"/>
  <c r="D6608" i="75"/>
  <c r="F6608" i="75"/>
  <c r="C4295" i="75"/>
  <c r="D3755" i="75"/>
  <c r="F3755" i="75"/>
  <c r="J3359" i="75"/>
  <c r="J3380" i="75"/>
  <c r="C7144" i="75"/>
  <c r="D6604" i="75"/>
  <c r="F6604" i="75"/>
  <c r="J3424" i="75"/>
  <c r="J3440" i="75"/>
  <c r="I3436" i="75"/>
  <c r="C5591" i="75"/>
  <c r="D5051" i="75"/>
  <c r="F5051" i="75"/>
  <c r="C5320" i="75"/>
  <c r="D4780" i="75"/>
  <c r="F4780" i="75"/>
  <c r="C6339" i="75"/>
  <c r="D5799" i="75"/>
  <c r="F5799" i="75"/>
  <c r="D7058" i="75"/>
  <c r="F7058" i="75"/>
  <c r="D7362" i="75"/>
  <c r="F7362" i="75"/>
  <c r="J3337" i="75"/>
  <c r="C5076" i="75"/>
  <c r="D4536" i="75"/>
  <c r="F4536" i="75"/>
  <c r="C5317" i="75"/>
  <c r="D4777" i="75"/>
  <c r="F4777" i="75"/>
  <c r="I3363" i="75"/>
  <c r="C7360" i="75"/>
  <c r="D6820" i="75"/>
  <c r="F6820" i="75"/>
  <c r="J3389" i="75"/>
  <c r="C5316" i="75"/>
  <c r="D4776" i="75"/>
  <c r="F4776" i="75"/>
  <c r="C6337" i="75"/>
  <c r="D5797" i="75"/>
  <c r="F5797" i="75"/>
  <c r="C6368" i="75"/>
  <c r="D5828" i="75"/>
  <c r="F5828" i="75"/>
  <c r="J3350" i="75"/>
  <c r="C6849" i="75"/>
  <c r="D6309" i="75"/>
  <c r="F6309" i="75"/>
  <c r="C6340" i="75"/>
  <c r="D5800" i="75"/>
  <c r="F5800" i="75"/>
  <c r="I3367" i="75"/>
  <c r="I3413" i="75"/>
  <c r="I3421" i="75"/>
  <c r="I3375" i="75"/>
  <c r="J3341" i="75"/>
  <c r="J3406" i="75"/>
  <c r="J3418" i="75"/>
  <c r="I3409" i="75"/>
  <c r="J3408" i="75"/>
  <c r="I3368" i="75"/>
  <c r="J3340" i="75"/>
  <c r="I3369" i="75"/>
  <c r="J3415" i="75"/>
  <c r="J3395" i="75"/>
  <c r="I3406" i="75"/>
  <c r="J3420" i="75"/>
  <c r="J3399" i="75"/>
  <c r="J3397" i="75"/>
  <c r="C5614" i="75"/>
  <c r="D5074" i="75"/>
  <c r="F5074" i="75"/>
  <c r="D7352" i="75"/>
  <c r="F7352" i="75"/>
  <c r="I3337" i="75"/>
  <c r="I3376" i="75"/>
  <c r="C4564" i="75"/>
  <c r="D4024" i="75"/>
  <c r="F4024" i="75"/>
  <c r="C4809" i="75"/>
  <c r="D4269" i="75"/>
  <c r="F4269" i="75"/>
  <c r="C5079" i="75"/>
  <c r="D4539" i="75"/>
  <c r="F4539" i="75"/>
  <c r="D7329" i="75"/>
  <c r="F7329" i="75"/>
  <c r="C5075" i="75"/>
  <c r="D4535" i="75"/>
  <c r="F4535" i="75"/>
  <c r="C4025" i="75"/>
  <c r="D3485" i="75"/>
  <c r="F3485" i="75"/>
  <c r="C6603" i="75"/>
  <c r="D6063" i="75"/>
  <c r="F6063" i="75"/>
  <c r="C7382" i="75"/>
  <c r="D6842" i="75"/>
  <c r="F6842" i="75"/>
  <c r="D7054" i="75"/>
  <c r="F7054" i="75"/>
  <c r="C5830" i="75"/>
  <c r="D5290" i="75"/>
  <c r="F5290" i="75"/>
  <c r="C6605" i="75"/>
  <c r="D6065" i="75"/>
  <c r="F6065" i="75"/>
  <c r="C7119" i="75"/>
  <c r="D6579" i="75"/>
  <c r="F6579" i="75"/>
  <c r="C4023" i="75"/>
  <c r="D3483" i="75"/>
  <c r="F3483" i="75"/>
  <c r="J3483" i="75"/>
  <c r="I3483" i="75"/>
  <c r="C6364" i="75"/>
  <c r="D5824" i="75"/>
  <c r="F5824" i="75"/>
  <c r="C5854" i="75"/>
  <c r="D5314" i="75"/>
  <c r="F5314" i="75"/>
  <c r="J3348" i="75"/>
  <c r="C7142" i="75"/>
  <c r="D6602" i="75"/>
  <c r="F6602" i="75"/>
  <c r="D7322" i="75"/>
  <c r="F7322" i="75"/>
  <c r="I3490" i="75"/>
  <c r="I3473" i="75"/>
  <c r="I3478" i="75"/>
  <c r="I3475" i="75"/>
  <c r="I3481" i="75"/>
  <c r="J3454" i="75"/>
  <c r="J3462" i="75"/>
  <c r="J3459" i="75"/>
  <c r="J3452" i="75"/>
  <c r="J3473" i="75"/>
  <c r="J3476" i="75"/>
  <c r="J3479" i="75"/>
  <c r="J3463" i="75"/>
  <c r="J3466" i="75"/>
  <c r="I3460" i="75"/>
  <c r="D7052" i="75"/>
  <c r="F7052" i="75"/>
  <c r="C4838" i="75"/>
  <c r="D4298" i="75"/>
  <c r="F4298" i="75"/>
  <c r="I3392" i="75"/>
  <c r="I3397" i="75"/>
  <c r="I3431" i="75"/>
  <c r="I3394" i="75"/>
  <c r="I3399" i="75"/>
  <c r="J3442" i="75"/>
  <c r="J3439" i="75"/>
  <c r="J3436" i="75"/>
  <c r="J3433" i="75"/>
  <c r="J3449" i="75"/>
  <c r="I3446" i="75"/>
  <c r="I3447" i="75"/>
  <c r="I3445" i="75"/>
  <c r="I3442" i="75"/>
  <c r="J3342" i="75"/>
  <c r="I3395" i="75"/>
  <c r="I3430" i="75"/>
  <c r="J3434" i="75"/>
  <c r="J3447" i="75"/>
  <c r="J3441" i="75"/>
  <c r="I3440" i="75"/>
  <c r="J3338" i="75"/>
  <c r="I3381" i="75"/>
  <c r="I3398" i="75"/>
  <c r="I3456" i="75"/>
  <c r="J3450" i="75"/>
  <c r="J3444" i="75"/>
  <c r="I3438" i="75"/>
  <c r="I3437" i="75"/>
  <c r="J3432" i="75"/>
  <c r="I3403" i="75"/>
  <c r="J3361" i="75"/>
  <c r="J3386" i="75"/>
  <c r="J3425" i="75"/>
  <c r="J3428" i="75"/>
  <c r="J3460" i="75"/>
  <c r="J3438" i="75"/>
  <c r="J3435" i="75"/>
  <c r="J3451" i="75"/>
  <c r="J3448" i="75"/>
  <c r="J3445" i="75"/>
  <c r="I3441" i="75"/>
  <c r="I3448" i="75"/>
  <c r="I3450" i="75"/>
  <c r="I3443" i="75"/>
  <c r="I3444" i="75"/>
  <c r="I3353" i="75"/>
  <c r="C6874" i="75"/>
  <c r="D6334" i="75"/>
  <c r="F6334" i="75"/>
  <c r="J3384" i="75"/>
  <c r="J3367" i="75"/>
  <c r="I3332" i="75"/>
  <c r="J3377" i="75"/>
  <c r="C5080" i="75"/>
  <c r="D4540" i="75"/>
  <c r="F4540" i="75"/>
  <c r="C6333" i="75"/>
  <c r="D5793" i="75"/>
  <c r="F5793" i="75"/>
  <c r="C6634" i="75"/>
  <c r="D6094" i="75"/>
  <c r="F6094" i="75"/>
  <c r="C6882" i="75"/>
  <c r="D6342" i="75"/>
  <c r="F6342" i="75"/>
  <c r="J3335" i="75"/>
  <c r="C5858" i="75"/>
  <c r="D5318" i="75"/>
  <c r="F5318" i="75"/>
  <c r="J3396" i="75"/>
  <c r="C5586" i="75"/>
  <c r="D5046" i="75"/>
  <c r="F5046" i="75"/>
  <c r="I3340" i="75"/>
  <c r="C4301" i="75"/>
  <c r="D3761" i="75"/>
  <c r="F3761" i="75"/>
  <c r="I3352" i="75"/>
  <c r="I3347" i="75"/>
  <c r="C5862" i="75"/>
  <c r="D5322" i="75"/>
  <c r="F5322" i="75"/>
  <c r="C4293" i="75"/>
  <c r="D3753" i="75"/>
  <c r="F3753" i="75"/>
  <c r="I3389" i="75"/>
  <c r="J3385" i="75"/>
  <c r="C5827" i="75"/>
  <c r="D5287" i="75"/>
  <c r="F5287" i="75"/>
  <c r="I3370" i="75"/>
  <c r="C6099" i="75"/>
  <c r="D5559" i="75"/>
  <c r="F5559" i="75"/>
  <c r="C4811" i="75"/>
  <c r="D4271" i="75"/>
  <c r="F4271" i="75"/>
  <c r="D7330" i="75"/>
  <c r="F7330" i="75"/>
  <c r="C5077" i="75"/>
  <c r="D4537" i="75"/>
  <c r="F4537" i="75"/>
  <c r="D7118" i="75"/>
  <c r="F7118" i="75"/>
  <c r="C5590" i="75"/>
  <c r="D5050" i="75"/>
  <c r="F5050" i="75"/>
  <c r="I3341" i="75"/>
  <c r="J3382" i="75"/>
  <c r="C4030" i="75"/>
  <c r="D3490" i="75"/>
  <c r="F3490" i="75"/>
  <c r="C7353" i="75"/>
  <c r="D6813" i="75"/>
  <c r="F6813" i="75"/>
  <c r="C6609" i="75"/>
  <c r="D6069" i="75"/>
  <c r="F6069" i="75"/>
  <c r="C6638" i="75"/>
  <c r="D6098" i="75"/>
  <c r="F6098" i="75"/>
  <c r="J3422" i="75"/>
  <c r="J3429" i="75"/>
  <c r="J3437" i="75"/>
  <c r="I3439" i="75"/>
  <c r="C4807" i="75"/>
  <c r="D4267" i="75"/>
  <c r="F4267" i="75"/>
  <c r="C5826" i="75"/>
  <c r="D5286" i="75"/>
  <c r="F5286" i="75"/>
  <c r="D7358" i="75"/>
  <c r="F7358" i="75"/>
  <c r="I3349" i="75"/>
  <c r="D7325" i="75"/>
  <c r="F7325" i="75"/>
  <c r="C6097" i="75"/>
  <c r="D5557" i="75"/>
  <c r="F5557" i="75"/>
  <c r="J3390" i="75"/>
  <c r="I3391" i="75"/>
  <c r="I3386" i="75"/>
  <c r="I3366" i="75"/>
  <c r="C5587" i="75"/>
  <c r="D5047" i="75"/>
  <c r="F5047" i="75"/>
  <c r="C5618" i="75"/>
  <c r="D5078" i="75"/>
  <c r="F5078" i="75"/>
  <c r="J3349" i="75"/>
  <c r="C5589" i="75"/>
  <c r="D5049" i="75"/>
  <c r="F5049" i="75"/>
  <c r="C7388" i="75"/>
  <c r="D6848" i="75"/>
  <c r="F6848" i="75"/>
  <c r="C6124" i="75"/>
  <c r="D5584" i="75"/>
  <c r="F5584" i="75"/>
  <c r="D7328" i="75"/>
  <c r="F7328" i="75"/>
  <c r="J3346" i="75"/>
  <c r="C5344" i="75"/>
  <c r="D4804" i="75"/>
  <c r="F4804" i="75"/>
  <c r="J3352" i="75"/>
  <c r="I3346" i="75"/>
  <c r="J3332" i="75"/>
  <c r="J3413" i="75"/>
  <c r="I3419" i="75"/>
  <c r="I3354" i="75"/>
  <c r="I3417" i="75"/>
  <c r="I3400" i="75"/>
  <c r="J3398" i="75"/>
  <c r="I3348" i="75"/>
  <c r="I3411" i="75"/>
  <c r="J3411" i="75"/>
  <c r="I3372" i="75"/>
  <c r="I3333" i="75"/>
  <c r="I3426" i="75"/>
  <c r="J3394" i="75"/>
  <c r="J3333" i="75"/>
  <c r="I3415" i="75"/>
  <c r="J3404" i="75"/>
  <c r="J3431" i="75"/>
  <c r="I3351" i="75"/>
  <c r="C5342" i="75"/>
  <c r="D4802" i="75"/>
  <c r="F4802" i="75"/>
  <c r="J3387" i="75"/>
  <c r="J3372" i="75"/>
  <c r="I3371" i="75"/>
  <c r="C4031" i="75"/>
  <c r="D3491" i="75"/>
  <c r="F3491" i="75"/>
  <c r="J3373" i="75"/>
  <c r="I3345" i="75"/>
  <c r="C6607" i="75"/>
  <c r="D6067" i="75"/>
  <c r="F6067" i="75"/>
  <c r="J3423" i="75"/>
  <c r="C6100" i="75"/>
  <c r="D5560" i="75"/>
  <c r="F5560" i="75"/>
  <c r="D7326" i="75"/>
  <c r="F7326" i="75"/>
  <c r="C4842" i="75"/>
  <c r="D4302" i="75"/>
  <c r="F4302" i="75"/>
  <c r="J3353" i="75"/>
  <c r="C6632" i="75"/>
  <c r="D6092" i="75"/>
  <c r="F6092" i="75"/>
  <c r="J3379" i="75"/>
  <c r="C6122" i="75"/>
  <c r="D5582" i="75"/>
  <c r="F5582" i="75"/>
  <c r="D7086" i="75"/>
  <c r="F7086" i="75"/>
  <c r="C7117" i="75"/>
  <c r="D6577" i="75"/>
  <c r="F6577" i="75"/>
  <c r="C6611" i="75"/>
  <c r="D6071" i="75"/>
  <c r="F6071" i="75"/>
  <c r="C6878" i="75"/>
  <c r="D6338" i="75"/>
  <c r="F6338" i="75"/>
  <c r="D7324" i="75"/>
  <c r="F7324" i="75"/>
  <c r="C7361" i="75"/>
  <c r="D6821" i="75"/>
  <c r="F6821" i="75"/>
  <c r="D7331" i="75"/>
  <c r="F7331" i="75"/>
  <c r="C5348" i="75"/>
  <c r="D4808" i="75"/>
  <c r="F4808" i="75"/>
  <c r="C4297" i="75"/>
  <c r="D3757" i="75"/>
  <c r="F3757" i="75"/>
  <c r="I3336" i="75"/>
  <c r="J3374" i="75"/>
  <c r="I3390" i="75"/>
  <c r="I3377" i="75"/>
  <c r="C5823" i="75"/>
  <c r="D5283" i="75"/>
  <c r="F5283" i="75"/>
  <c r="C6093" i="75"/>
  <c r="D5553" i="75"/>
  <c r="F5553" i="75"/>
  <c r="C4832" i="75"/>
  <c r="D4292" i="75"/>
  <c r="F4292" i="75"/>
  <c r="J3351" i="75"/>
  <c r="J3427" i="75"/>
  <c r="J3446" i="75"/>
  <c r="I3402" i="75"/>
  <c r="I3449" i="75"/>
  <c r="I3378" i="75"/>
  <c r="J3354" i="75"/>
  <c r="J3368" i="75"/>
  <c r="J3381" i="75"/>
  <c r="I3343" i="75"/>
  <c r="I3374" i="75"/>
  <c r="C6128" i="75"/>
  <c r="D5588" i="75"/>
  <c r="F5588" i="75"/>
  <c r="C6851" i="75"/>
  <c r="D6311" i="75"/>
  <c r="F6311" i="75"/>
  <c r="D7122" i="75"/>
  <c r="F7122" i="75"/>
  <c r="C6096" i="75"/>
  <c r="D5556" i="75"/>
  <c r="F5556" i="75"/>
  <c r="C5583" i="75"/>
  <c r="D5043" i="75"/>
  <c r="F5043" i="75"/>
  <c r="C5315" i="75"/>
  <c r="D4775" i="75"/>
  <c r="F4775" i="75"/>
  <c r="C4803" i="75"/>
  <c r="D4263" i="75"/>
  <c r="F4263" i="75"/>
  <c r="D7087" i="75"/>
  <c r="F7087" i="75"/>
  <c r="C7359" i="75"/>
  <c r="D6819" i="75"/>
  <c r="F6819" i="75"/>
  <c r="C4299" i="75"/>
  <c r="D3759" i="75"/>
  <c r="F3759" i="75"/>
  <c r="I3404" i="75"/>
  <c r="D7091" i="75"/>
  <c r="F7091" i="75"/>
  <c r="C6335" i="75"/>
  <c r="D5795" i="75"/>
  <c r="F5795" i="75"/>
  <c r="J3403" i="75"/>
  <c r="J3412" i="75"/>
  <c r="I3420" i="75"/>
  <c r="I3418" i="75"/>
  <c r="I3407" i="75"/>
  <c r="J3421" i="75"/>
  <c r="J3414" i="75"/>
  <c r="I3362" i="75"/>
  <c r="I3373" i="75"/>
  <c r="I3412" i="75"/>
  <c r="J3402" i="75"/>
  <c r="I3408" i="75"/>
  <c r="J3407" i="75"/>
  <c r="J3430" i="75"/>
  <c r="J3345" i="75"/>
  <c r="J3347" i="75"/>
  <c r="I3423" i="75"/>
  <c r="D7354" i="75"/>
  <c r="F7354" i="75"/>
  <c r="C6845" i="75"/>
  <c r="D6305" i="75"/>
  <c r="F6305" i="75"/>
  <c r="C7113" i="75"/>
  <c r="D6573" i="75"/>
  <c r="F6573" i="75"/>
  <c r="C6101" i="75"/>
  <c r="D5561" i="75"/>
  <c r="F5561" i="75"/>
  <c r="I3379" i="75"/>
  <c r="J3378" i="75"/>
  <c r="I3405" i="75"/>
  <c r="D7332" i="75"/>
  <c r="F7332" i="75"/>
  <c r="C6850" i="75"/>
  <c r="D6310" i="75"/>
  <c r="F6310" i="75"/>
  <c r="D7327" i="75"/>
  <c r="F7327" i="75"/>
  <c r="D7090" i="75"/>
  <c r="F7090" i="75"/>
  <c r="C4029" i="75"/>
  <c r="D3489" i="75"/>
  <c r="F3489" i="75"/>
  <c r="I3358" i="75"/>
  <c r="D7114" i="75"/>
  <c r="F7114" i="75"/>
  <c r="C6372" i="75"/>
  <c r="D5832" i="75"/>
  <c r="F5832" i="75"/>
  <c r="J3365" i="75"/>
  <c r="C5081" i="75"/>
  <c r="D4541" i="75"/>
  <c r="F4541" i="75"/>
  <c r="C6341" i="75"/>
  <c r="D5801" i="75"/>
  <c r="F5801" i="75"/>
  <c r="C4834" i="75"/>
  <c r="D4294" i="75"/>
  <c r="F4294" i="75"/>
  <c r="C7392" i="75"/>
  <c r="D6852" i="75"/>
  <c r="F6852" i="75"/>
  <c r="C7355" i="75"/>
  <c r="D6815" i="75"/>
  <c r="F6815" i="75"/>
  <c r="I3339" i="75"/>
  <c r="C6095" i="75"/>
  <c r="D5555" i="75"/>
  <c r="F5555" i="75"/>
  <c r="I3344" i="75"/>
  <c r="I3355" i="75"/>
  <c r="C6872" i="75"/>
  <c r="D6332" i="75"/>
  <c r="F6332" i="75"/>
  <c r="C5831" i="75"/>
  <c r="D5291" i="75"/>
  <c r="F5291" i="75"/>
  <c r="C5612" i="75"/>
  <c r="D5072" i="75"/>
  <c r="F5072" i="75"/>
  <c r="I3486" i="75"/>
  <c r="C6610" i="75"/>
  <c r="D6070" i="75"/>
  <c r="F6070" i="75"/>
  <c r="C4806" i="75"/>
  <c r="D4266" i="75"/>
  <c r="F4266" i="75"/>
  <c r="C7116" i="75"/>
  <c r="D6576" i="75"/>
  <c r="F6576" i="75"/>
  <c r="C4810" i="75"/>
  <c r="D4270" i="75"/>
  <c r="F4270" i="75"/>
  <c r="C5829" i="75"/>
  <c r="D5289" i="75"/>
  <c r="F5289" i="75"/>
  <c r="J3400" i="75"/>
  <c r="I3385" i="75"/>
  <c r="J3369" i="75"/>
  <c r="C6843" i="75"/>
  <c r="D6303" i="75"/>
  <c r="F6303" i="75"/>
  <c r="I3356" i="75"/>
  <c r="C4026" i="75"/>
  <c r="D3486" i="75"/>
  <c r="F3486" i="75"/>
  <c r="J3486" i="75"/>
  <c r="C7356" i="75"/>
  <c r="D6816" i="75"/>
  <c r="F6816" i="75"/>
  <c r="J3339" i="75"/>
  <c r="I3360" i="75"/>
  <c r="C5313" i="75"/>
  <c r="D4773" i="75"/>
  <c r="F4773" i="75"/>
  <c r="C5825" i="75"/>
  <c r="D5285" i="75"/>
  <c r="F5285" i="75"/>
  <c r="J3362" i="75"/>
  <c r="C4572" i="75"/>
  <c r="D4032" i="75"/>
  <c r="F4032" i="75"/>
  <c r="C4300" i="75"/>
  <c r="D3760" i="75"/>
  <c r="F3760" i="75"/>
  <c r="J3461" i="75"/>
  <c r="J3443" i="75"/>
  <c r="I3451" i="75"/>
  <c r="I3435" i="75"/>
  <c r="C6362" i="75"/>
  <c r="D5822" i="75"/>
  <c r="F5822" i="75"/>
  <c r="D7112" i="75"/>
  <c r="F7112" i="75"/>
  <c r="I3342" i="75"/>
  <c r="C6847" i="75"/>
  <c r="D6307" i="75"/>
  <c r="F6307" i="75"/>
  <c r="C6606" i="75"/>
  <c r="D6066" i="75"/>
  <c r="F6066" i="75"/>
  <c r="J3388" i="75"/>
  <c r="I3388" i="75"/>
  <c r="I3334" i="75"/>
  <c r="D7089" i="75"/>
  <c r="F7089" i="75"/>
  <c r="C5319" i="75"/>
  <c r="D4779" i="75"/>
  <c r="F4779" i="75"/>
  <c r="C7121" i="75"/>
  <c r="D6581" i="75"/>
  <c r="F6581" i="75"/>
  <c r="C6132" i="75"/>
  <c r="D5592" i="75"/>
  <c r="F5592" i="75"/>
  <c r="I3401" i="75"/>
  <c r="J3419" i="75"/>
  <c r="J3409" i="75"/>
  <c r="I3416" i="75"/>
  <c r="J3405" i="75"/>
  <c r="I3364" i="75"/>
  <c r="I3365" i="75"/>
  <c r="I3350" i="75"/>
  <c r="J3416" i="75"/>
  <c r="I3414" i="75"/>
  <c r="J3392" i="75"/>
  <c r="I3410" i="75"/>
  <c r="J3417" i="75"/>
  <c r="J3410" i="75"/>
  <c r="J3456" i="75"/>
  <c r="J3355" i="75"/>
  <c r="D7083" i="75"/>
  <c r="F7083" i="75"/>
  <c r="J3383" i="75"/>
  <c r="C5321" i="75"/>
  <c r="D4781" i="75"/>
  <c r="F4781" i="75"/>
  <c r="J3360" i="75"/>
  <c r="I3335" i="75"/>
  <c r="I3387" i="75"/>
  <c r="D7062" i="75"/>
  <c r="F7062" i="75"/>
  <c r="C7115" i="75"/>
  <c r="D6575" i="75"/>
  <c r="F6575" i="75"/>
  <c r="J3336" i="75"/>
  <c r="C5852" i="75"/>
  <c r="D5312" i="75"/>
  <c r="F5312" i="75"/>
  <c r="C4805" i="75"/>
  <c r="D4265" i="75"/>
  <c r="F4265" i="75"/>
  <c r="I3452" i="75"/>
  <c r="J3482" i="75"/>
  <c r="I3457" i="75"/>
  <c r="J3487" i="75"/>
  <c r="I3458" i="75"/>
  <c r="J3488" i="75"/>
  <c r="I3455" i="75"/>
  <c r="J3485" i="75"/>
  <c r="I3459" i="75"/>
  <c r="J3489" i="75"/>
  <c r="J3494" i="75"/>
  <c r="J3498" i="75"/>
  <c r="J3502" i="75"/>
  <c r="J3506" i="75"/>
  <c r="J3510" i="75"/>
  <c r="J3495" i="75"/>
  <c r="J3499" i="75"/>
  <c r="J3503" i="75"/>
  <c r="J3507" i="75"/>
  <c r="J3511" i="75"/>
  <c r="J3496" i="75"/>
  <c r="J3500" i="75"/>
  <c r="J3504" i="75"/>
  <c r="J3508" i="75"/>
  <c r="J3493" i="75"/>
  <c r="J3497" i="75"/>
  <c r="J3501" i="75"/>
  <c r="J3505" i="75"/>
  <c r="J3509" i="75"/>
  <c r="I3454" i="75"/>
  <c r="J3484" i="75"/>
  <c r="I3462" i="75"/>
  <c r="J3492" i="75"/>
  <c r="I3503" i="75"/>
  <c r="I3502" i="75"/>
  <c r="I3498" i="75"/>
  <c r="I3506" i="75"/>
  <c r="I3496" i="75"/>
  <c r="I3510" i="75"/>
  <c r="I3463" i="75"/>
  <c r="I3507" i="75"/>
  <c r="I3505" i="75"/>
  <c r="I3509" i="75"/>
  <c r="I3504" i="75"/>
  <c r="I3497" i="75"/>
  <c r="I3511" i="75"/>
  <c r="I3501" i="75"/>
  <c r="I3499" i="75"/>
  <c r="I3508" i="75"/>
  <c r="I3500" i="75"/>
  <c r="AR17" i="7"/>
  <c r="J255" i="68" s="1"/>
  <c r="G3495" i="75" s="1"/>
  <c r="I3495" i="75" s="1"/>
  <c r="AR14" i="7"/>
  <c r="J252" i="68" s="1"/>
  <c r="G3492" i="75" s="1"/>
  <c r="I3492" i="75" s="1"/>
  <c r="AR16" i="7"/>
  <c r="J254" i="68" s="1"/>
  <c r="G3494" i="75" s="1"/>
  <c r="I3494" i="75" s="1"/>
  <c r="AR15" i="7"/>
  <c r="J253" i="68" s="1"/>
  <c r="G3493" i="75" s="1"/>
  <c r="I3493" i="75" s="1"/>
  <c r="AR6" i="7"/>
  <c r="J244" i="68" s="1"/>
  <c r="G3484" i="75" s="1"/>
  <c r="I3484" i="75" s="1"/>
  <c r="AR11" i="7"/>
  <c r="J249" i="68" s="1"/>
  <c r="G3489" i="75" s="1"/>
  <c r="I3489" i="75" s="1"/>
  <c r="AR9" i="7"/>
  <c r="J247" i="68" s="1"/>
  <c r="G3487" i="75" s="1"/>
  <c r="I3487" i="75" s="1"/>
  <c r="AR10" i="7"/>
  <c r="J248" i="68" s="1"/>
  <c r="G3488" i="75" s="1"/>
  <c r="I3488" i="75" s="1"/>
  <c r="AR7" i="7"/>
  <c r="J245" i="68" s="1"/>
  <c r="G3485" i="75" s="1"/>
  <c r="I3485" i="75" s="1"/>
  <c r="AR4" i="7"/>
  <c r="J242" i="68" s="1"/>
  <c r="G3482" i="75" s="1"/>
  <c r="I3482" i="75" s="1"/>
  <c r="F7364" i="75" l="1"/>
  <c r="A6684" i="75"/>
  <c r="F6144" i="75"/>
  <c r="C6652" i="75"/>
  <c r="D6112" i="75"/>
  <c r="C7402" i="75"/>
  <c r="D7402" i="75" s="1"/>
  <c r="D6862" i="75"/>
  <c r="A7163" i="75"/>
  <c r="F6623" i="75"/>
  <c r="A4855" i="75"/>
  <c r="F4315" i="75"/>
  <c r="A5896" i="75"/>
  <c r="F5356" i="75"/>
  <c r="A6147" i="75"/>
  <c r="F5607" i="75"/>
  <c r="C5871" i="75"/>
  <c r="D5331" i="75"/>
  <c r="C7190" i="75"/>
  <c r="D7190" i="75" s="1"/>
  <c r="D6650" i="75"/>
  <c r="C6381" i="75"/>
  <c r="D5841" i="75"/>
  <c r="A7167" i="75"/>
  <c r="F6627" i="75"/>
  <c r="A6901" i="75"/>
  <c r="F6361" i="75"/>
  <c r="A6661" i="75"/>
  <c r="F6121" i="75"/>
  <c r="C5863" i="75"/>
  <c r="D5323" i="75"/>
  <c r="A6414" i="75"/>
  <c r="F5874" i="75"/>
  <c r="C6135" i="75"/>
  <c r="D5595" i="75"/>
  <c r="C6142" i="75"/>
  <c r="D5602" i="75"/>
  <c r="A4843" i="75"/>
  <c r="F4303" i="75"/>
  <c r="C6896" i="75"/>
  <c r="D6356" i="75"/>
  <c r="A7155" i="75"/>
  <c r="F6615" i="75"/>
  <c r="C4861" i="75"/>
  <c r="D4321" i="75"/>
  <c r="A6404" i="75"/>
  <c r="A6391" i="75"/>
  <c r="F5851" i="75"/>
  <c r="F7402" i="75"/>
  <c r="C7162" i="75"/>
  <c r="D7162" i="75" s="1"/>
  <c r="D6622" i="75"/>
  <c r="A7428" i="75"/>
  <c r="A5871" i="75"/>
  <c r="F5331" i="75"/>
  <c r="C6139" i="75"/>
  <c r="D5599" i="75"/>
  <c r="A6682" i="75"/>
  <c r="F6142" i="75"/>
  <c r="C4575" i="75"/>
  <c r="D4035" i="75"/>
  <c r="A7410" i="75"/>
  <c r="F6870" i="75"/>
  <c r="C5640" i="75"/>
  <c r="D5100" i="75"/>
  <c r="A7405" i="75"/>
  <c r="F6865" i="75"/>
  <c r="F6356" i="75"/>
  <c r="A6139" i="75"/>
  <c r="F5599" i="75"/>
  <c r="C6379" i="75"/>
  <c r="D5839" i="75"/>
  <c r="A5875" i="75"/>
  <c r="F5335" i="75"/>
  <c r="A4859" i="75"/>
  <c r="F4319" i="75"/>
  <c r="C7153" i="75"/>
  <c r="D7153" i="75" s="1"/>
  <c r="D6613" i="75"/>
  <c r="C5354" i="75"/>
  <c r="D4814" i="75"/>
  <c r="A6149" i="75"/>
  <c r="F5609" i="75"/>
  <c r="C5386" i="75"/>
  <c r="D4846" i="75"/>
  <c r="C7170" i="75"/>
  <c r="D7170" i="75" s="1"/>
  <c r="D6630" i="75"/>
  <c r="A7409" i="75"/>
  <c r="F6869" i="75"/>
  <c r="C5629" i="75"/>
  <c r="D5089" i="75"/>
  <c r="A6377" i="75"/>
  <c r="F5837" i="75"/>
  <c r="C5365" i="75"/>
  <c r="D4825" i="75"/>
  <c r="C5869" i="75"/>
  <c r="D5329" i="75"/>
  <c r="A6895" i="75"/>
  <c r="F6355" i="75"/>
  <c r="C4856" i="75"/>
  <c r="D4316" i="75"/>
  <c r="C5628" i="75"/>
  <c r="D5088" i="75"/>
  <c r="A7407" i="75"/>
  <c r="F6867" i="75"/>
  <c r="C5124" i="75"/>
  <c r="D4584" i="75"/>
  <c r="A5388" i="75"/>
  <c r="C4578" i="75"/>
  <c r="D4038" i="75"/>
  <c r="C7194" i="75"/>
  <c r="D7194" i="75" s="1"/>
  <c r="D6654" i="75"/>
  <c r="C5116" i="75"/>
  <c r="D4576" i="75"/>
  <c r="A5114" i="75"/>
  <c r="C6897" i="75"/>
  <c r="D6357" i="75"/>
  <c r="C6377" i="75"/>
  <c r="D5837" i="75"/>
  <c r="C6170" i="75"/>
  <c r="D5630" i="75"/>
  <c r="A5128" i="75"/>
  <c r="F4588" i="75"/>
  <c r="C4855" i="75"/>
  <c r="D4315" i="75"/>
  <c r="A6643" i="75"/>
  <c r="F6103" i="75"/>
  <c r="C7426" i="75"/>
  <c r="D7426" i="75" s="1"/>
  <c r="D6886" i="75"/>
  <c r="C4586" i="75"/>
  <c r="D4046" i="75"/>
  <c r="A5631" i="75"/>
  <c r="F5091" i="75"/>
  <c r="C6684" i="75"/>
  <c r="D6144" i="75"/>
  <c r="C5353" i="75"/>
  <c r="D4813" i="75"/>
  <c r="A5623" i="75"/>
  <c r="F5083" i="75"/>
  <c r="A4579" i="75"/>
  <c r="F4039" i="75"/>
  <c r="A6143" i="75"/>
  <c r="F5603" i="75"/>
  <c r="A6686" i="75"/>
  <c r="C5627" i="75"/>
  <c r="D5087" i="75"/>
  <c r="A7403" i="75"/>
  <c r="F6863" i="75"/>
  <c r="C5625" i="75"/>
  <c r="D5085" i="75"/>
  <c r="A4585" i="75"/>
  <c r="F4045" i="75"/>
  <c r="C6383" i="75"/>
  <c r="D5843" i="75"/>
  <c r="C6146" i="75"/>
  <c r="F6146" i="75" s="1"/>
  <c r="D5606" i="75"/>
  <c r="A5881" i="75"/>
  <c r="F5341" i="75"/>
  <c r="A6174" i="75"/>
  <c r="F5634" i="75"/>
  <c r="F7140" i="75"/>
  <c r="A6889" i="75"/>
  <c r="F6349" i="75"/>
  <c r="C6680" i="75"/>
  <c r="D6140" i="75"/>
  <c r="C7171" i="75"/>
  <c r="D7171" i="75" s="1"/>
  <c r="D6631" i="75"/>
  <c r="C7434" i="75"/>
  <c r="D7434" i="75" s="1"/>
  <c r="D6894" i="75"/>
  <c r="C7394" i="75"/>
  <c r="D7394" i="75" s="1"/>
  <c r="D6854" i="75"/>
  <c r="A7434" i="75"/>
  <c r="F7434" i="75" s="1"/>
  <c r="F6894" i="75"/>
  <c r="F7368" i="75"/>
  <c r="A5898" i="75"/>
  <c r="C6378" i="75"/>
  <c r="D5838" i="75"/>
  <c r="F7394" i="75"/>
  <c r="C7401" i="75"/>
  <c r="D7401" i="75" s="1"/>
  <c r="D6861" i="75"/>
  <c r="C5872" i="75"/>
  <c r="D5332" i="75"/>
  <c r="A6916" i="75"/>
  <c r="F6376" i="75"/>
  <c r="C4577" i="75"/>
  <c r="D4037" i="75"/>
  <c r="C6414" i="75"/>
  <c r="D5874" i="75"/>
  <c r="A6688" i="75"/>
  <c r="F6148" i="75"/>
  <c r="A5355" i="75"/>
  <c r="F4815" i="75"/>
  <c r="C5641" i="75"/>
  <c r="D5101" i="75"/>
  <c r="C4579" i="75"/>
  <c r="D4039" i="75"/>
  <c r="A7186" i="75"/>
  <c r="F6646" i="75"/>
  <c r="C7154" i="75"/>
  <c r="D7154" i="75" s="1"/>
  <c r="D6614" i="75"/>
  <c r="A7184" i="75"/>
  <c r="C5632" i="75"/>
  <c r="D5092" i="75"/>
  <c r="C7395" i="75"/>
  <c r="D7395" i="75" s="1"/>
  <c r="D6855" i="75"/>
  <c r="C6385" i="75"/>
  <c r="D5845" i="75"/>
  <c r="A5353" i="75"/>
  <c r="F4813" i="75"/>
  <c r="C7399" i="75"/>
  <c r="D7399" i="75" s="1"/>
  <c r="D6859" i="75"/>
  <c r="C4849" i="75"/>
  <c r="D4309" i="75"/>
  <c r="C5875" i="75"/>
  <c r="D5335" i="75"/>
  <c r="C4847" i="75"/>
  <c r="D4307" i="75"/>
  <c r="A5386" i="75"/>
  <c r="F4846" i="75"/>
  <c r="F4038" i="75"/>
  <c r="C5631" i="75"/>
  <c r="D5091" i="75"/>
  <c r="A6145" i="75"/>
  <c r="F5605" i="75"/>
  <c r="C6889" i="75"/>
  <c r="D6349" i="75"/>
  <c r="C5637" i="75"/>
  <c r="D5097" i="75"/>
  <c r="A7438" i="75"/>
  <c r="F6898" i="75"/>
  <c r="C5358" i="75"/>
  <c r="D4818" i="75"/>
  <c r="A6373" i="75"/>
  <c r="F5833" i="75"/>
  <c r="C7403" i="75"/>
  <c r="D7403" i="75" s="1"/>
  <c r="D6863" i="75"/>
  <c r="C6655" i="75"/>
  <c r="D6115" i="75"/>
  <c r="C5865" i="75"/>
  <c r="D5325" i="75"/>
  <c r="A7153" i="75"/>
  <c r="F7153" i="75" s="1"/>
  <c r="F6613" i="75"/>
  <c r="C7159" i="75"/>
  <c r="D7159" i="75" s="1"/>
  <c r="D6619" i="75"/>
  <c r="A6887" i="75"/>
  <c r="F6347" i="75"/>
  <c r="A7198" i="75"/>
  <c r="F6658" i="75"/>
  <c r="A7397" i="75"/>
  <c r="F6857" i="75"/>
  <c r="C4859" i="75"/>
  <c r="D4319" i="75"/>
  <c r="C4589" i="75"/>
  <c r="D4049" i="75"/>
  <c r="A5363" i="75"/>
  <c r="F4823" i="75"/>
  <c r="A5396" i="75"/>
  <c r="F4856" i="75"/>
  <c r="C4585" i="75"/>
  <c r="D4045" i="75"/>
  <c r="C6178" i="75"/>
  <c r="D5638" i="75"/>
  <c r="A6920" i="75"/>
  <c r="F6380" i="75"/>
  <c r="F7376" i="75"/>
  <c r="C6390" i="75"/>
  <c r="D5850" i="75"/>
  <c r="C4587" i="75"/>
  <c r="D4047" i="75"/>
  <c r="F7373" i="75"/>
  <c r="A5880" i="75"/>
  <c r="F5340" i="75"/>
  <c r="A6383" i="75"/>
  <c r="F5843" i="75"/>
  <c r="C6374" i="75"/>
  <c r="D5834" i="75"/>
  <c r="F7139" i="75"/>
  <c r="A6647" i="75"/>
  <c r="F6107" i="75"/>
  <c r="A5639" i="75"/>
  <c r="F5099" i="75"/>
  <c r="C6418" i="75"/>
  <c r="D5878" i="75"/>
  <c r="A7436" i="75"/>
  <c r="F6896" i="75"/>
  <c r="C6928" i="75"/>
  <c r="D6388" i="75"/>
  <c r="A7411" i="75"/>
  <c r="F6871" i="75"/>
  <c r="A6164" i="75"/>
  <c r="C6895" i="75"/>
  <c r="D6355" i="75"/>
  <c r="C4851" i="75"/>
  <c r="D4311" i="75"/>
  <c r="C4573" i="75"/>
  <c r="D4033" i="75"/>
  <c r="C4574" i="75"/>
  <c r="D4034" i="75"/>
  <c r="C5635" i="75"/>
  <c r="D5095" i="75"/>
  <c r="A4591" i="75"/>
  <c r="F4051" i="75"/>
  <c r="A6151" i="75"/>
  <c r="F5611" i="75"/>
  <c r="C7158" i="75"/>
  <c r="D7158" i="75" s="1"/>
  <c r="D6618" i="75"/>
  <c r="A6897" i="75"/>
  <c r="F6357" i="75"/>
  <c r="A6176" i="75"/>
  <c r="A4590" i="75"/>
  <c r="F4050" i="75"/>
  <c r="C7198" i="75"/>
  <c r="D7198" i="75" s="1"/>
  <c r="D6658" i="75"/>
  <c r="A6408" i="75"/>
  <c r="A6137" i="75"/>
  <c r="F5597" i="75"/>
  <c r="A4847" i="75"/>
  <c r="F4307" i="75"/>
  <c r="A6133" i="75"/>
  <c r="F5593" i="75"/>
  <c r="C6647" i="75"/>
  <c r="D6107" i="75"/>
  <c r="A6651" i="75"/>
  <c r="F6111" i="75"/>
  <c r="C6676" i="75"/>
  <c r="D6136" i="75"/>
  <c r="C5366" i="75"/>
  <c r="D4826" i="75"/>
  <c r="A6172" i="75"/>
  <c r="F5632" i="75"/>
  <c r="A5863" i="75"/>
  <c r="F5323" i="75"/>
  <c r="C6141" i="75"/>
  <c r="D5601" i="75"/>
  <c r="A5900" i="75"/>
  <c r="F5360" i="75"/>
  <c r="A4583" i="75"/>
  <c r="F4043" i="75"/>
  <c r="A5365" i="75"/>
  <c r="F4825" i="75"/>
  <c r="C6644" i="75"/>
  <c r="F6644" i="75" s="1"/>
  <c r="D6104" i="75"/>
  <c r="A6653" i="75"/>
  <c r="F6113" i="75"/>
  <c r="A5367" i="75"/>
  <c r="F4827" i="75"/>
  <c r="C6643" i="75"/>
  <c r="D6103" i="75"/>
  <c r="A5361" i="75"/>
  <c r="F4821" i="75"/>
  <c r="C4844" i="75"/>
  <c r="D4304" i="75"/>
  <c r="A4573" i="75"/>
  <c r="F4033" i="75"/>
  <c r="C7161" i="75"/>
  <c r="D7161" i="75" s="1"/>
  <c r="D6621" i="75"/>
  <c r="F7132" i="75"/>
  <c r="C6410" i="75"/>
  <c r="D5870" i="75"/>
  <c r="C6150" i="75"/>
  <c r="D5610" i="75"/>
  <c r="F4814" i="75"/>
  <c r="A5369" i="75"/>
  <c r="F4829" i="75"/>
  <c r="F7141" i="75"/>
  <c r="A5869" i="75"/>
  <c r="F5329" i="75"/>
  <c r="A6928" i="75"/>
  <c r="F6388" i="75"/>
  <c r="C5873" i="75"/>
  <c r="D5333" i="75"/>
  <c r="C4843" i="75"/>
  <c r="D4303" i="75"/>
  <c r="C6648" i="75"/>
  <c r="D6108" i="75"/>
  <c r="F7135" i="75"/>
  <c r="A5879" i="75"/>
  <c r="F5339" i="75"/>
  <c r="F7404" i="75"/>
  <c r="F7365" i="75"/>
  <c r="A6883" i="75"/>
  <c r="F6343" i="75"/>
  <c r="A5625" i="75"/>
  <c r="F5085" i="75"/>
  <c r="C4583" i="75"/>
  <c r="D4043" i="75"/>
  <c r="C6688" i="75"/>
  <c r="D6148" i="75"/>
  <c r="A5118" i="75"/>
  <c r="F4578" i="75"/>
  <c r="C7430" i="75"/>
  <c r="D7430" i="75" s="1"/>
  <c r="D6890" i="75"/>
  <c r="C5359" i="75"/>
  <c r="D4819" i="75"/>
  <c r="A6914" i="75"/>
  <c r="F6374" i="75"/>
  <c r="A5867" i="75"/>
  <c r="F5327" i="75"/>
  <c r="A4575" i="75"/>
  <c r="F4035" i="75"/>
  <c r="A7171" i="75"/>
  <c r="F7171" i="75" s="1"/>
  <c r="F6631" i="75"/>
  <c r="C6145" i="75"/>
  <c r="D5605" i="75"/>
  <c r="A6406" i="75"/>
  <c r="F5866" i="75"/>
  <c r="F5088" i="75"/>
  <c r="F6622" i="75"/>
  <c r="A7170" i="75"/>
  <c r="F7170" i="75" s="1"/>
  <c r="F6630" i="75"/>
  <c r="A6893" i="75"/>
  <c r="F6353" i="75"/>
  <c r="C7186" i="75"/>
  <c r="D7186" i="75" s="1"/>
  <c r="D6646" i="75"/>
  <c r="C5371" i="75"/>
  <c r="D4831" i="75"/>
  <c r="A6924" i="75"/>
  <c r="F6384" i="75"/>
  <c r="C4582" i="75"/>
  <c r="D4042" i="75"/>
  <c r="C6389" i="75"/>
  <c r="D5849" i="75"/>
  <c r="C7166" i="75"/>
  <c r="D7166" i="75" s="1"/>
  <c r="D6626" i="75"/>
  <c r="A7169" i="75"/>
  <c r="F6629" i="75"/>
  <c r="A5906" i="75"/>
  <c r="F5366" i="75"/>
  <c r="A7196" i="75"/>
  <c r="A6649" i="75"/>
  <c r="F6109" i="75"/>
  <c r="C5881" i="75"/>
  <c r="D5341" i="75"/>
  <c r="A7430" i="75"/>
  <c r="F7430" i="75" s="1"/>
  <c r="F6890" i="75"/>
  <c r="A6412" i="75"/>
  <c r="F5872" i="75"/>
  <c r="C7155" i="75"/>
  <c r="D7155" i="75" s="1"/>
  <c r="D6615" i="75"/>
  <c r="C6373" i="75"/>
  <c r="D5833" i="75"/>
  <c r="A7165" i="75"/>
  <c r="F6625" i="75"/>
  <c r="A7161" i="75"/>
  <c r="F7161" i="75" s="1"/>
  <c r="F6621" i="75"/>
  <c r="C5367" i="75"/>
  <c r="D4827" i="75"/>
  <c r="A6678" i="75"/>
  <c r="A5357" i="75"/>
  <c r="F4817" i="75"/>
  <c r="C4853" i="75"/>
  <c r="D4313" i="75"/>
  <c r="C6147" i="75"/>
  <c r="D5607" i="75"/>
  <c r="C5624" i="75"/>
  <c r="F5624" i="75" s="1"/>
  <c r="D5084" i="75"/>
  <c r="A5627" i="75"/>
  <c r="F5087" i="75"/>
  <c r="A6375" i="75"/>
  <c r="F5835" i="75"/>
  <c r="A7395" i="75"/>
  <c r="F7395" i="75" s="1"/>
  <c r="F6855" i="75"/>
  <c r="C6649" i="75"/>
  <c r="D6109" i="75"/>
  <c r="C5128" i="75"/>
  <c r="D4588" i="75"/>
  <c r="C4590" i="75"/>
  <c r="D4050" i="75"/>
  <c r="C7405" i="75"/>
  <c r="D7405" i="75" s="1"/>
  <c r="D6865" i="75"/>
  <c r="A4857" i="75"/>
  <c r="F4317" i="75"/>
  <c r="A5394" i="75"/>
  <c r="F4854" i="75"/>
  <c r="F4042" i="75"/>
  <c r="A6385" i="75"/>
  <c r="F5845" i="75"/>
  <c r="A4861" i="75"/>
  <c r="F4321" i="75"/>
  <c r="A6900" i="75"/>
  <c r="F6360" i="75"/>
  <c r="A7424" i="75"/>
  <c r="A5116" i="75"/>
  <c r="F4576" i="75"/>
  <c r="A6660" i="75"/>
  <c r="F6120" i="75"/>
  <c r="C6893" i="75"/>
  <c r="D6353" i="75"/>
  <c r="A4577" i="75"/>
  <c r="F4037" i="75"/>
  <c r="C5369" i="75"/>
  <c r="D4829" i="75"/>
  <c r="C6386" i="75"/>
  <c r="D5846" i="75"/>
  <c r="C6651" i="75"/>
  <c r="D6111" i="75"/>
  <c r="C7438" i="75"/>
  <c r="D7438" i="75" s="1"/>
  <c r="D6898" i="75"/>
  <c r="A4853" i="75"/>
  <c r="F4313" i="75"/>
  <c r="C7169" i="75"/>
  <c r="D7169" i="75" s="1"/>
  <c r="D6629" i="75"/>
  <c r="A6166" i="75"/>
  <c r="F5626" i="75"/>
  <c r="A5640" i="75"/>
  <c r="F5100" i="75"/>
  <c r="C5398" i="75"/>
  <c r="D4858" i="75"/>
  <c r="A7157" i="75"/>
  <c r="F6617" i="75"/>
  <c r="F7125" i="75"/>
  <c r="C5370" i="75"/>
  <c r="D4830" i="75"/>
  <c r="C6645" i="75"/>
  <c r="D6105" i="75"/>
  <c r="A4589" i="75"/>
  <c r="F4049" i="75"/>
  <c r="A6926" i="75"/>
  <c r="F6386" i="75"/>
  <c r="F6112" i="75"/>
  <c r="C4591" i="75"/>
  <c r="D4051" i="75"/>
  <c r="A6674" i="75"/>
  <c r="A5370" i="75"/>
  <c r="F4830" i="75"/>
  <c r="C6656" i="75"/>
  <c r="D6116" i="75"/>
  <c r="C6151" i="75"/>
  <c r="D5611" i="75"/>
  <c r="F7367" i="75"/>
  <c r="A7159" i="75"/>
  <c r="F7159" i="75" s="1"/>
  <c r="F6619" i="75"/>
  <c r="C6900" i="75"/>
  <c r="D6360" i="75"/>
  <c r="A4587" i="75"/>
  <c r="F4047" i="75"/>
  <c r="C5877" i="75"/>
  <c r="D5337" i="75"/>
  <c r="A7194" i="75"/>
  <c r="F7194" i="75" s="1"/>
  <c r="F6654" i="75"/>
  <c r="C5880" i="75"/>
  <c r="D5340" i="75"/>
  <c r="C6661" i="75"/>
  <c r="D6121" i="75"/>
  <c r="C5390" i="75"/>
  <c r="D4850" i="75"/>
  <c r="C6143" i="75"/>
  <c r="D5603" i="75"/>
  <c r="A7432" i="75"/>
  <c r="A6416" i="75"/>
  <c r="C6891" i="75"/>
  <c r="D6351" i="75"/>
  <c r="A5637" i="75"/>
  <c r="F5097" i="75"/>
  <c r="C7398" i="75"/>
  <c r="D7398" i="75" s="1"/>
  <c r="D6858" i="75"/>
  <c r="C4860" i="75"/>
  <c r="D4320" i="75"/>
  <c r="A5877" i="75"/>
  <c r="F5337" i="75"/>
  <c r="C6137" i="75"/>
  <c r="D5597" i="75"/>
  <c r="A5873" i="75"/>
  <c r="F5333" i="75"/>
  <c r="F7136" i="75"/>
  <c r="F7154" i="75"/>
  <c r="C7157" i="75"/>
  <c r="D7157" i="75" s="1"/>
  <c r="D6617" i="75"/>
  <c r="C6375" i="75"/>
  <c r="D5835" i="75"/>
  <c r="A6150" i="75"/>
  <c r="F5610" i="75"/>
  <c r="C6406" i="75"/>
  <c r="D5866" i="75"/>
  <c r="C6883" i="75"/>
  <c r="D6343" i="75"/>
  <c r="C5362" i="75"/>
  <c r="D4822" i="75"/>
  <c r="F7156" i="75"/>
  <c r="F7379" i="75"/>
  <c r="A5398" i="75"/>
  <c r="F4858" i="75"/>
  <c r="C5361" i="75"/>
  <c r="D4821" i="75"/>
  <c r="C5623" i="75"/>
  <c r="D5083" i="75"/>
  <c r="A5124" i="75"/>
  <c r="F4584" i="75"/>
  <c r="C6653" i="75"/>
  <c r="D6113" i="75"/>
  <c r="A5908" i="75"/>
  <c r="F5368" i="75"/>
  <c r="C5355" i="75"/>
  <c r="D4815" i="75"/>
  <c r="C4581" i="75"/>
  <c r="D4041" i="75"/>
  <c r="A4849" i="75"/>
  <c r="F4309" i="75"/>
  <c r="F7400" i="75"/>
  <c r="C6391" i="75"/>
  <c r="D5851" i="75"/>
  <c r="A5120" i="75"/>
  <c r="F4580" i="75"/>
  <c r="C7406" i="75"/>
  <c r="D7406" i="75" s="1"/>
  <c r="D6866" i="75"/>
  <c r="A6135" i="75"/>
  <c r="F5595" i="75"/>
  <c r="A7401" i="75"/>
  <c r="F7401" i="75" s="1"/>
  <c r="F6861" i="75"/>
  <c r="A7188" i="75"/>
  <c r="F6648" i="75"/>
  <c r="A6657" i="75"/>
  <c r="F6117" i="75"/>
  <c r="C6884" i="75"/>
  <c r="F6884" i="75" s="1"/>
  <c r="D6344" i="75"/>
  <c r="C5879" i="75"/>
  <c r="D5339" i="75"/>
  <c r="C6885" i="75"/>
  <c r="D6345" i="75"/>
  <c r="C6166" i="75"/>
  <c r="D5626" i="75"/>
  <c r="C5363" i="75"/>
  <c r="D4823" i="75"/>
  <c r="C5357" i="75"/>
  <c r="D4817" i="75"/>
  <c r="C7165" i="75"/>
  <c r="D7165" i="75" s="1"/>
  <c r="D6625" i="75"/>
  <c r="A5894" i="75"/>
  <c r="F5354" i="75"/>
  <c r="A6387" i="75"/>
  <c r="F5847" i="75"/>
  <c r="A5359" i="75"/>
  <c r="F4819" i="75"/>
  <c r="C5876" i="75"/>
  <c r="D5336" i="75"/>
  <c r="F4304" i="75"/>
  <c r="C5896" i="75"/>
  <c r="D5356" i="75"/>
  <c r="A6168" i="75"/>
  <c r="F5628" i="75"/>
  <c r="A5126" i="75"/>
  <c r="F4586" i="75"/>
  <c r="C4852" i="75"/>
  <c r="D4312" i="75"/>
  <c r="A5904" i="75"/>
  <c r="F5364" i="75"/>
  <c r="A5902" i="75"/>
  <c r="A6659" i="75"/>
  <c r="F6119" i="75"/>
  <c r="C5864" i="75"/>
  <c r="D5324" i="75"/>
  <c r="F7162" i="75"/>
  <c r="C6138" i="75"/>
  <c r="F6138" i="75" s="1"/>
  <c r="D5598" i="75"/>
  <c r="A6390" i="75"/>
  <c r="F5850" i="75"/>
  <c r="A6410" i="75"/>
  <c r="F5870" i="75"/>
  <c r="C7409" i="75"/>
  <c r="D7409" i="75" s="1"/>
  <c r="D6869" i="75"/>
  <c r="A6381" i="75"/>
  <c r="F5841" i="75"/>
  <c r="A6891" i="75"/>
  <c r="F6351" i="75"/>
  <c r="A7426" i="75"/>
  <c r="F7426" i="75" s="1"/>
  <c r="F6886" i="75"/>
  <c r="C7407" i="75"/>
  <c r="D7407" i="75" s="1"/>
  <c r="D6867" i="75"/>
  <c r="F5324" i="75"/>
  <c r="F6862" i="75"/>
  <c r="F5602" i="75"/>
  <c r="C5868" i="75"/>
  <c r="D5328" i="75"/>
  <c r="A7399" i="75"/>
  <c r="F7399" i="75" s="1"/>
  <c r="F6859" i="75"/>
  <c r="C5900" i="75"/>
  <c r="D5360" i="75"/>
  <c r="A6676" i="75"/>
  <c r="F6136" i="75"/>
  <c r="C6133" i="75"/>
  <c r="D5593" i="75"/>
  <c r="C5908" i="75"/>
  <c r="D5368" i="75"/>
  <c r="C6149" i="75"/>
  <c r="D5609" i="75"/>
  <c r="A5122" i="75"/>
  <c r="F4582" i="75"/>
  <c r="A6141" i="75"/>
  <c r="F5601" i="75"/>
  <c r="C6888" i="75"/>
  <c r="F6888" i="75" s="1"/>
  <c r="D6348" i="75"/>
  <c r="C6887" i="75"/>
  <c r="D6347" i="75"/>
  <c r="F7133" i="75"/>
  <c r="A6645" i="75"/>
  <c r="F6105" i="75"/>
  <c r="A5635" i="75"/>
  <c r="F5095" i="75"/>
  <c r="C5639" i="75"/>
  <c r="D5099" i="75"/>
  <c r="A6918" i="75"/>
  <c r="F6378" i="75"/>
  <c r="A6379" i="75"/>
  <c r="F5839" i="75"/>
  <c r="A5641" i="75"/>
  <c r="F5101" i="75"/>
  <c r="C6382" i="75"/>
  <c r="D5842" i="75"/>
  <c r="C7411" i="75"/>
  <c r="D7411" i="75" s="1"/>
  <c r="D6871" i="75"/>
  <c r="A6885" i="75"/>
  <c r="F6345" i="75"/>
  <c r="A4581" i="75"/>
  <c r="F4041" i="75"/>
  <c r="C4857" i="75"/>
  <c r="D4317" i="75"/>
  <c r="A7393" i="75"/>
  <c r="F6853" i="75"/>
  <c r="A7190" i="75"/>
  <c r="F7190" i="75" s="1"/>
  <c r="F6650" i="75"/>
  <c r="A7192" i="75"/>
  <c r="F6652" i="75"/>
  <c r="F7396" i="75"/>
  <c r="A5371" i="75"/>
  <c r="F4831" i="75"/>
  <c r="F4034" i="75"/>
  <c r="F6626" i="75"/>
  <c r="A6655" i="75"/>
  <c r="F6115" i="75"/>
  <c r="A6178" i="75"/>
  <c r="F5638" i="75"/>
  <c r="C6924" i="75"/>
  <c r="D6384" i="75"/>
  <c r="A5629" i="75"/>
  <c r="F5089" i="75"/>
  <c r="C5867" i="75"/>
  <c r="D5327" i="75"/>
  <c r="A6899" i="75"/>
  <c r="F6359" i="75"/>
  <c r="F7124" i="75"/>
  <c r="A4851" i="75"/>
  <c r="F4311" i="75"/>
  <c r="C5633" i="75"/>
  <c r="D5093" i="75"/>
  <c r="A6922" i="75"/>
  <c r="F6382" i="75"/>
  <c r="A6170" i="75"/>
  <c r="F5630" i="75"/>
  <c r="C5904" i="75"/>
  <c r="D5364" i="75"/>
  <c r="C4845" i="75"/>
  <c r="D4305" i="75"/>
  <c r="A5865" i="75"/>
  <c r="F5325" i="75"/>
  <c r="A6389" i="75"/>
  <c r="F5849" i="75"/>
  <c r="C5636" i="75"/>
  <c r="F5636" i="75" s="1"/>
  <c r="D5096" i="75"/>
  <c r="C6660" i="75"/>
  <c r="D6120" i="75"/>
  <c r="C5120" i="75"/>
  <c r="D4580" i="75"/>
  <c r="C6899" i="75"/>
  <c r="D6359" i="75"/>
  <c r="A6680" i="75"/>
  <c r="F6140" i="75"/>
  <c r="A5392" i="75"/>
  <c r="F4852" i="75"/>
  <c r="F7380" i="75"/>
  <c r="F4818" i="75"/>
  <c r="F6854" i="75"/>
  <c r="F6858" i="75"/>
  <c r="C6659" i="75"/>
  <c r="D6119" i="75"/>
  <c r="A4845" i="75"/>
  <c r="F4305" i="75"/>
  <c r="F6104" i="75"/>
  <c r="A5390" i="75"/>
  <c r="F4850" i="75"/>
  <c r="C6920" i="75"/>
  <c r="D6380" i="75"/>
  <c r="C7397" i="75"/>
  <c r="D7397" i="75" s="1"/>
  <c r="D6857" i="75"/>
  <c r="C6892" i="75"/>
  <c r="D6352" i="75"/>
  <c r="C6174" i="75"/>
  <c r="D5634" i="75"/>
  <c r="C6901" i="75"/>
  <c r="D6361" i="75"/>
  <c r="A4860" i="75"/>
  <c r="F4320" i="75"/>
  <c r="A5633" i="75"/>
  <c r="F5093" i="75"/>
  <c r="C6387" i="75"/>
  <c r="D5847" i="75"/>
  <c r="C6916" i="75"/>
  <c r="D6376" i="75"/>
  <c r="A5384" i="75"/>
  <c r="F4844" i="75"/>
  <c r="C7167" i="75"/>
  <c r="D7167" i="75" s="1"/>
  <c r="D6627" i="75"/>
  <c r="C4848" i="75"/>
  <c r="F4848" i="75" s="1"/>
  <c r="D4308" i="75"/>
  <c r="F7375" i="75"/>
  <c r="C6657" i="75"/>
  <c r="D6117" i="75"/>
  <c r="C5394" i="75"/>
  <c r="D4854" i="75"/>
  <c r="C7410" i="75"/>
  <c r="D7410" i="75" s="1"/>
  <c r="D6870" i="75"/>
  <c r="C7393" i="75"/>
  <c r="D7393" i="75" s="1"/>
  <c r="D6853" i="75"/>
  <c r="F7377" i="75"/>
  <c r="F7371" i="75"/>
  <c r="C7163" i="75"/>
  <c r="D7163" i="75" s="1"/>
  <c r="D6623" i="75"/>
  <c r="A6418" i="75"/>
  <c r="F5878" i="75"/>
  <c r="C6134" i="75"/>
  <c r="F6134" i="75" s="1"/>
  <c r="D5594" i="75"/>
  <c r="C5345" i="75"/>
  <c r="D4805" i="75"/>
  <c r="F4805" i="75"/>
  <c r="D7115" i="75"/>
  <c r="F7115" i="75"/>
  <c r="C5861" i="75"/>
  <c r="D5321" i="75"/>
  <c r="F5321" i="75"/>
  <c r="C6672" i="75"/>
  <c r="D6132" i="75"/>
  <c r="F6132" i="75"/>
  <c r="D7121" i="75"/>
  <c r="F7121" i="75"/>
  <c r="C7387" i="75"/>
  <c r="D6847" i="75"/>
  <c r="F6847" i="75"/>
  <c r="C7383" i="75"/>
  <c r="D6843" i="75"/>
  <c r="F6843" i="75"/>
  <c r="C6369" i="75"/>
  <c r="D5829" i="75"/>
  <c r="F5829" i="75"/>
  <c r="D7116" i="75"/>
  <c r="F7116" i="75"/>
  <c r="C5346" i="75"/>
  <c r="D4806" i="75"/>
  <c r="F4806" i="75"/>
  <c r="C6152" i="75"/>
  <c r="D5612" i="75"/>
  <c r="F5612" i="75"/>
  <c r="C6881" i="75"/>
  <c r="D6341" i="75"/>
  <c r="F6341" i="75"/>
  <c r="C4569" i="75"/>
  <c r="D4029" i="75"/>
  <c r="F4029" i="75"/>
  <c r="C7390" i="75"/>
  <c r="D6850" i="75"/>
  <c r="F6850" i="75"/>
  <c r="C6641" i="75"/>
  <c r="D6101" i="75"/>
  <c r="F6101" i="75"/>
  <c r="D7113" i="75"/>
  <c r="F7113" i="75"/>
  <c r="C4837" i="75"/>
  <c r="D4297" i="75"/>
  <c r="F4297" i="75"/>
  <c r="C7151" i="75"/>
  <c r="D6611" i="75"/>
  <c r="F6611" i="75"/>
  <c r="C6662" i="75"/>
  <c r="D6122" i="75"/>
  <c r="F6122" i="75"/>
  <c r="C7172" i="75"/>
  <c r="D6632" i="75"/>
  <c r="F6632" i="75"/>
  <c r="C6640" i="75"/>
  <c r="D6100" i="75"/>
  <c r="F6100" i="75"/>
  <c r="C5882" i="75"/>
  <c r="D5342" i="75"/>
  <c r="F5342" i="75"/>
  <c r="C6664" i="75"/>
  <c r="D6124" i="75"/>
  <c r="F6124" i="75"/>
  <c r="C6158" i="75"/>
  <c r="D5618" i="75"/>
  <c r="F5618" i="75"/>
  <c r="C6130" i="75"/>
  <c r="D5590" i="75"/>
  <c r="F5590" i="75"/>
  <c r="C6367" i="75"/>
  <c r="D5827" i="75"/>
  <c r="F5827" i="75"/>
  <c r="C6402" i="75"/>
  <c r="D5862" i="75"/>
  <c r="F5862" i="75"/>
  <c r="C4841" i="75"/>
  <c r="D4301" i="75"/>
  <c r="F4301" i="75"/>
  <c r="C7422" i="75"/>
  <c r="D6882" i="75"/>
  <c r="F6882" i="75"/>
  <c r="C6873" i="75"/>
  <c r="D6333" i="75"/>
  <c r="F6333" i="75"/>
  <c r="D7142" i="75"/>
  <c r="F7142" i="75"/>
  <c r="C6904" i="75"/>
  <c r="D6364" i="75"/>
  <c r="F6364" i="75"/>
  <c r="D7119" i="75"/>
  <c r="F7119" i="75"/>
  <c r="D7382" i="75"/>
  <c r="F7382" i="75"/>
  <c r="C5615" i="75"/>
  <c r="D5075" i="75"/>
  <c r="F5075" i="75"/>
  <c r="C5857" i="75"/>
  <c r="D5317" i="75"/>
  <c r="F5317" i="75"/>
  <c r="C5616" i="75"/>
  <c r="D5076" i="75"/>
  <c r="F5076" i="75"/>
  <c r="D7144" i="75"/>
  <c r="F7144" i="75"/>
  <c r="C5613" i="75"/>
  <c r="D5073" i="75"/>
  <c r="F5073" i="75"/>
  <c r="C7182" i="75"/>
  <c r="D6642" i="75"/>
  <c r="F6642" i="75"/>
  <c r="C7146" i="75"/>
  <c r="D6606" i="75"/>
  <c r="F6606" i="75"/>
  <c r="C5112" i="75"/>
  <c r="D4572" i="75"/>
  <c r="F4572" i="75"/>
  <c r="C5350" i="75"/>
  <c r="D4810" i="75"/>
  <c r="F4810" i="75"/>
  <c r="C6635" i="75"/>
  <c r="D6095" i="75"/>
  <c r="F6095" i="75"/>
  <c r="D7355" i="75"/>
  <c r="F7355" i="75"/>
  <c r="C5374" i="75"/>
  <c r="D4834" i="75"/>
  <c r="F4834" i="75"/>
  <c r="C4839" i="75"/>
  <c r="D4299" i="75"/>
  <c r="F4299" i="75"/>
  <c r="C7418" i="75"/>
  <c r="D6878" i="75"/>
  <c r="F6878" i="75"/>
  <c r="C4571" i="75"/>
  <c r="D4031" i="75"/>
  <c r="F4031" i="75"/>
  <c r="C6129" i="75"/>
  <c r="D5589" i="75"/>
  <c r="F5589" i="75"/>
  <c r="C6127" i="75"/>
  <c r="D5587" i="75"/>
  <c r="F5587" i="75"/>
  <c r="C6637" i="75"/>
  <c r="D6097" i="75"/>
  <c r="F6097" i="75"/>
  <c r="C6366" i="75"/>
  <c r="D5826" i="75"/>
  <c r="F5826" i="75"/>
  <c r="C4570" i="75"/>
  <c r="D4030" i="75"/>
  <c r="F4030" i="75"/>
  <c r="C5617" i="75"/>
  <c r="D5077" i="75"/>
  <c r="F5077" i="75"/>
  <c r="C4833" i="75"/>
  <c r="D4293" i="75"/>
  <c r="F4293" i="75"/>
  <c r="C6126" i="75"/>
  <c r="D5586" i="75"/>
  <c r="F5586" i="75"/>
  <c r="C7174" i="75"/>
  <c r="D6634" i="75"/>
  <c r="F6634" i="75"/>
  <c r="C7414" i="75"/>
  <c r="D6874" i="75"/>
  <c r="F6874" i="75"/>
  <c r="C6394" i="75"/>
  <c r="D5854" i="75"/>
  <c r="F5854" i="75"/>
  <c r="C4563" i="75"/>
  <c r="D4023" i="75"/>
  <c r="F4023" i="75"/>
  <c r="C7143" i="75"/>
  <c r="D6603" i="75"/>
  <c r="F6603" i="75"/>
  <c r="C4565" i="75"/>
  <c r="D4025" i="75"/>
  <c r="F4025" i="75"/>
  <c r="C5619" i="75"/>
  <c r="D5079" i="75"/>
  <c r="F5079" i="75"/>
  <c r="C5349" i="75"/>
  <c r="D4809" i="75"/>
  <c r="F4809" i="75"/>
  <c r="C6877" i="75"/>
  <c r="D6337" i="75"/>
  <c r="F6337" i="75"/>
  <c r="C6131" i="75"/>
  <c r="D5591" i="75"/>
  <c r="F5591" i="75"/>
  <c r="D7148" i="75"/>
  <c r="F7148" i="75"/>
  <c r="C5102" i="75"/>
  <c r="D4562" i="75"/>
  <c r="F4562" i="75"/>
  <c r="D7152" i="75"/>
  <c r="F7152" i="75"/>
  <c r="D7120" i="75"/>
  <c r="F7120" i="75"/>
  <c r="D7357" i="75"/>
  <c r="F7357" i="75"/>
  <c r="C4840" i="75"/>
  <c r="D4300" i="75"/>
  <c r="F4300" i="75"/>
  <c r="C5853" i="75"/>
  <c r="D5313" i="75"/>
  <c r="F5313" i="75"/>
  <c r="D7392" i="75"/>
  <c r="F7392" i="75"/>
  <c r="C6875" i="75"/>
  <c r="D6335" i="75"/>
  <c r="F6335" i="75"/>
  <c r="D7359" i="75"/>
  <c r="F7359" i="75"/>
  <c r="C5855" i="75"/>
  <c r="D5315" i="75"/>
  <c r="F5315" i="75"/>
  <c r="C6636" i="75"/>
  <c r="D6096" i="75"/>
  <c r="F6096" i="75"/>
  <c r="C6633" i="75"/>
  <c r="D6093" i="75"/>
  <c r="F6093" i="75"/>
  <c r="C6363" i="75"/>
  <c r="D5823" i="75"/>
  <c r="F5823" i="75"/>
  <c r="D7361" i="75"/>
  <c r="F7361" i="75"/>
  <c r="C5382" i="75"/>
  <c r="D4842" i="75"/>
  <c r="F4842" i="75"/>
  <c r="C7149" i="75"/>
  <c r="D6609" i="75"/>
  <c r="F6609" i="75"/>
  <c r="D7353" i="75"/>
  <c r="F7353" i="75"/>
  <c r="C6639" i="75"/>
  <c r="D6099" i="75"/>
  <c r="F6099" i="75"/>
  <c r="C6370" i="75"/>
  <c r="D5830" i="75"/>
  <c r="F5830" i="75"/>
  <c r="C7389" i="75"/>
  <c r="D6849" i="75"/>
  <c r="F6849" i="75"/>
  <c r="C5856" i="75"/>
  <c r="D5316" i="75"/>
  <c r="F5316" i="75"/>
  <c r="D7360" i="75"/>
  <c r="F7360" i="75"/>
  <c r="C6879" i="75"/>
  <c r="D6339" i="75"/>
  <c r="F6339" i="75"/>
  <c r="C5860" i="75"/>
  <c r="D5320" i="75"/>
  <c r="F5320" i="75"/>
  <c r="C4835" i="75"/>
  <c r="D4295" i="75"/>
  <c r="F4295" i="75"/>
  <c r="C5108" i="75"/>
  <c r="D4568" i="75"/>
  <c r="F4568" i="75"/>
  <c r="C6125" i="75"/>
  <c r="D5585" i="75"/>
  <c r="F5585" i="75"/>
  <c r="C7386" i="75"/>
  <c r="D6846" i="75"/>
  <c r="F6846" i="75"/>
  <c r="D7384" i="75"/>
  <c r="F7384" i="75"/>
  <c r="C4567" i="75"/>
  <c r="D4027" i="75"/>
  <c r="F4027" i="75"/>
  <c r="C6876" i="75"/>
  <c r="D6336" i="75"/>
  <c r="F6336" i="75"/>
  <c r="C6162" i="75"/>
  <c r="D5622" i="75"/>
  <c r="F5622" i="75"/>
  <c r="C6392" i="75"/>
  <c r="D5852" i="75"/>
  <c r="F5852" i="75"/>
  <c r="C5859" i="75"/>
  <c r="D5319" i="75"/>
  <c r="F5319" i="75"/>
  <c r="C6902" i="75"/>
  <c r="D6362" i="75"/>
  <c r="F6362" i="75"/>
  <c r="C6365" i="75"/>
  <c r="D5825" i="75"/>
  <c r="F5825" i="75"/>
  <c r="D7356" i="75"/>
  <c r="F7356" i="75"/>
  <c r="C4566" i="75"/>
  <c r="D4026" i="75"/>
  <c r="F4026" i="75"/>
  <c r="C7150" i="75"/>
  <c r="D6610" i="75"/>
  <c r="F6610" i="75"/>
  <c r="C6371" i="75"/>
  <c r="D5831" i="75"/>
  <c r="F5831" i="75"/>
  <c r="C7412" i="75"/>
  <c r="D6872" i="75"/>
  <c r="F6872" i="75"/>
  <c r="C5621" i="75"/>
  <c r="D5081" i="75"/>
  <c r="F5081" i="75"/>
  <c r="C6912" i="75"/>
  <c r="D6372" i="75"/>
  <c r="F6372" i="75"/>
  <c r="C7385" i="75"/>
  <c r="D6845" i="75"/>
  <c r="F6845" i="75"/>
  <c r="C5343" i="75"/>
  <c r="D4803" i="75"/>
  <c r="F4803" i="75"/>
  <c r="C6123" i="75"/>
  <c r="D5583" i="75"/>
  <c r="F5583" i="75"/>
  <c r="C7391" i="75"/>
  <c r="D6851" i="75"/>
  <c r="F6851" i="75"/>
  <c r="C6668" i="75"/>
  <c r="D6128" i="75"/>
  <c r="F6128" i="75"/>
  <c r="C5372" i="75"/>
  <c r="D4832" i="75"/>
  <c r="F4832" i="75"/>
  <c r="C5888" i="75"/>
  <c r="D5348" i="75"/>
  <c r="F5348" i="75"/>
  <c r="D7117" i="75"/>
  <c r="F7117" i="75"/>
  <c r="C7147" i="75"/>
  <c r="D6607" i="75"/>
  <c r="F6607" i="75"/>
  <c r="C5884" i="75"/>
  <c r="D5344" i="75"/>
  <c r="F5344" i="75"/>
  <c r="D7388" i="75"/>
  <c r="F7388" i="75"/>
  <c r="C5347" i="75"/>
  <c r="D4807" i="75"/>
  <c r="F4807" i="75"/>
  <c r="C7178" i="75"/>
  <c r="D6638" i="75"/>
  <c r="F6638" i="75"/>
  <c r="C5351" i="75"/>
  <c r="D4811" i="75"/>
  <c r="F4811" i="75"/>
  <c r="C6398" i="75"/>
  <c r="D5858" i="75"/>
  <c r="F5858" i="75"/>
  <c r="C5620" i="75"/>
  <c r="D5080" i="75"/>
  <c r="F5080" i="75"/>
  <c r="C5378" i="75"/>
  <c r="D4838" i="75"/>
  <c r="F4838" i="75"/>
  <c r="C7145" i="75"/>
  <c r="D6605" i="75"/>
  <c r="F6605" i="75"/>
  <c r="C5104" i="75"/>
  <c r="D4564" i="75"/>
  <c r="F4564" i="75"/>
  <c r="C6154" i="75"/>
  <c r="D5614" i="75"/>
  <c r="F5614" i="75"/>
  <c r="C6880" i="75"/>
  <c r="D6340" i="75"/>
  <c r="F6340" i="75"/>
  <c r="C6908" i="75"/>
  <c r="D6368" i="75"/>
  <c r="F6368" i="75"/>
  <c r="C5892" i="75"/>
  <c r="D5352" i="75"/>
  <c r="F5352" i="75"/>
  <c r="C4836" i="75"/>
  <c r="D4296" i="75"/>
  <c r="F4296" i="75"/>
  <c r="C5" i="23"/>
  <c r="D5" i="23"/>
  <c r="E5" i="23"/>
  <c r="F5" i="23"/>
  <c r="C6" i="23"/>
  <c r="D6" i="23"/>
  <c r="E6" i="23"/>
  <c r="F6" i="23"/>
  <c r="C7" i="23"/>
  <c r="D7" i="23"/>
  <c r="E7" i="23"/>
  <c r="F7" i="23"/>
  <c r="C8" i="23"/>
  <c r="D8" i="23"/>
  <c r="E8" i="23"/>
  <c r="F8" i="23"/>
  <c r="C9" i="23"/>
  <c r="D9" i="23"/>
  <c r="E9" i="23"/>
  <c r="F9" i="23"/>
  <c r="C10" i="23"/>
  <c r="D10" i="23"/>
  <c r="E10" i="23"/>
  <c r="F10" i="23"/>
  <c r="C11" i="23"/>
  <c r="D11" i="23"/>
  <c r="E11" i="23"/>
  <c r="F11" i="23"/>
  <c r="C12" i="23"/>
  <c r="D12" i="23"/>
  <c r="E12" i="23"/>
  <c r="F12" i="23"/>
  <c r="C13" i="23"/>
  <c r="D13" i="23"/>
  <c r="E13" i="23"/>
  <c r="F13" i="23"/>
  <c r="C14" i="23"/>
  <c r="D14" i="23"/>
  <c r="E14" i="23"/>
  <c r="F14" i="23"/>
  <c r="C15" i="23"/>
  <c r="D15" i="23"/>
  <c r="E15" i="23"/>
  <c r="F15" i="23"/>
  <c r="C16" i="23"/>
  <c r="D16" i="23"/>
  <c r="E16" i="23"/>
  <c r="F16" i="23"/>
  <c r="C17" i="23"/>
  <c r="D17" i="23"/>
  <c r="E17" i="23"/>
  <c r="F17" i="23"/>
  <c r="C18" i="23"/>
  <c r="D18" i="23"/>
  <c r="E18" i="23"/>
  <c r="F18" i="23"/>
  <c r="C19" i="23"/>
  <c r="D19" i="23"/>
  <c r="E19" i="23"/>
  <c r="F19" i="23"/>
  <c r="C20" i="23"/>
  <c r="D20" i="23"/>
  <c r="E20" i="23"/>
  <c r="F20" i="23"/>
  <c r="C21" i="23"/>
  <c r="D21" i="23"/>
  <c r="E21" i="23"/>
  <c r="F21" i="23"/>
  <c r="C22" i="23"/>
  <c r="D22" i="23"/>
  <c r="E22" i="23"/>
  <c r="F22" i="23"/>
  <c r="C23" i="23"/>
  <c r="D23" i="23"/>
  <c r="E23" i="23"/>
  <c r="F23" i="23"/>
  <c r="C24" i="23"/>
  <c r="D24" i="23"/>
  <c r="E24" i="23"/>
  <c r="F24" i="23"/>
  <c r="C25" i="23"/>
  <c r="D25" i="23"/>
  <c r="E25" i="23"/>
  <c r="F25" i="23"/>
  <c r="C26" i="23"/>
  <c r="D26" i="23"/>
  <c r="E26" i="23"/>
  <c r="F26" i="23"/>
  <c r="C27" i="23"/>
  <c r="D27" i="23"/>
  <c r="E27" i="23"/>
  <c r="F27" i="23"/>
  <c r="C28" i="23"/>
  <c r="D28" i="23"/>
  <c r="E28" i="23"/>
  <c r="F28" i="23"/>
  <c r="C29" i="23"/>
  <c r="D29" i="23"/>
  <c r="E29" i="23"/>
  <c r="F29" i="23"/>
  <c r="C30" i="23"/>
  <c r="D30" i="23"/>
  <c r="E30" i="23"/>
  <c r="F30" i="23"/>
  <c r="C31" i="23"/>
  <c r="D31" i="23"/>
  <c r="E31" i="23"/>
  <c r="F31" i="23"/>
  <c r="C32" i="23"/>
  <c r="D32" i="23"/>
  <c r="E32" i="23"/>
  <c r="F32" i="23"/>
  <c r="C33" i="23"/>
  <c r="D33" i="23"/>
  <c r="E33" i="23"/>
  <c r="F33" i="23"/>
  <c r="D4" i="23"/>
  <c r="E4" i="23"/>
  <c r="F4" i="23"/>
  <c r="C4" i="23"/>
  <c r="B74" i="4"/>
  <c r="B36" i="63"/>
  <c r="B2" i="63"/>
  <c r="C7456" i="75" l="1"/>
  <c r="D7456" i="75" s="1"/>
  <c r="D6916" i="75"/>
  <c r="A6173" i="75"/>
  <c r="F5633" i="75"/>
  <c r="C7441" i="75"/>
  <c r="D7441" i="75" s="1"/>
  <c r="D6901" i="75"/>
  <c r="C7432" i="75"/>
  <c r="D7432" i="75" s="1"/>
  <c r="D6892" i="75"/>
  <c r="C7460" i="75"/>
  <c r="D7460" i="75" s="1"/>
  <c r="D6920" i="75"/>
  <c r="C6407" i="75"/>
  <c r="D5867" i="75"/>
  <c r="C7464" i="75"/>
  <c r="D7464" i="75" s="1"/>
  <c r="D6924" i="75"/>
  <c r="A7195" i="75"/>
  <c r="F6655" i="75"/>
  <c r="A5911" i="75"/>
  <c r="F5371" i="75"/>
  <c r="C7427" i="75"/>
  <c r="D7427" i="75" s="1"/>
  <c r="D6887" i="75"/>
  <c r="A6681" i="75"/>
  <c r="F6141" i="75"/>
  <c r="C6689" i="75"/>
  <c r="D6149" i="75"/>
  <c r="C6673" i="75"/>
  <c r="D6133" i="75"/>
  <c r="C6440" i="75"/>
  <c r="D5900" i="75"/>
  <c r="C6408" i="75"/>
  <c r="D5868" i="75"/>
  <c r="A7199" i="75"/>
  <c r="F6659" i="75"/>
  <c r="A6444" i="75"/>
  <c r="F5904" i="75"/>
  <c r="A5666" i="75"/>
  <c r="C6436" i="75"/>
  <c r="D5896" i="75"/>
  <c r="A5389" i="75"/>
  <c r="F4849" i="75"/>
  <c r="C5895" i="75"/>
  <c r="D5355" i="75"/>
  <c r="C7193" i="75"/>
  <c r="D7193" i="75" s="1"/>
  <c r="D6653" i="75"/>
  <c r="C6163" i="75"/>
  <c r="D5623" i="75"/>
  <c r="A5938" i="75"/>
  <c r="F5398" i="75"/>
  <c r="C5902" i="75"/>
  <c r="D5362" i="75"/>
  <c r="C6946" i="75"/>
  <c r="D6406" i="75"/>
  <c r="C6915" i="75"/>
  <c r="D6375" i="75"/>
  <c r="C6677" i="75"/>
  <c r="D6137" i="75"/>
  <c r="C5400" i="75"/>
  <c r="D4860" i="75"/>
  <c r="A6177" i="75"/>
  <c r="F5637" i="75"/>
  <c r="A6956" i="75"/>
  <c r="C6683" i="75"/>
  <c r="D6143" i="75"/>
  <c r="C7201" i="75"/>
  <c r="D7201" i="75" s="1"/>
  <c r="D6661" i="75"/>
  <c r="A5127" i="75"/>
  <c r="F4587" i="75"/>
  <c r="A5129" i="75"/>
  <c r="F4589" i="75"/>
  <c r="C5910" i="75"/>
  <c r="D5370" i="75"/>
  <c r="C5383" i="75"/>
  <c r="D4843" i="75"/>
  <c r="A7468" i="75"/>
  <c r="F6928" i="75"/>
  <c r="C6690" i="75"/>
  <c r="D6150" i="75"/>
  <c r="C6914" i="75"/>
  <c r="D6374" i="75"/>
  <c r="A6420" i="75"/>
  <c r="F5880" i="75"/>
  <c r="A7460" i="75"/>
  <c r="F7460" i="75" s="1"/>
  <c r="F6920" i="75"/>
  <c r="C5125" i="75"/>
  <c r="D4585" i="75"/>
  <c r="A5903" i="75"/>
  <c r="F5363" i="75"/>
  <c r="C5399" i="75"/>
  <c r="D4859" i="75"/>
  <c r="F7198" i="75"/>
  <c r="C6405" i="75"/>
  <c r="D5865" i="75"/>
  <c r="C5898" i="75"/>
  <c r="D5358" i="75"/>
  <c r="C6177" i="75"/>
  <c r="D5637" i="75"/>
  <c r="A6685" i="75"/>
  <c r="F6145" i="75"/>
  <c r="C5117" i="75"/>
  <c r="D4577" i="75"/>
  <c r="C6412" i="75"/>
  <c r="D5872" i="75"/>
  <c r="A7429" i="75"/>
  <c r="F6889" i="75"/>
  <c r="C6710" i="75"/>
  <c r="D6170" i="75"/>
  <c r="C7437" i="75"/>
  <c r="D7437" i="75" s="1"/>
  <c r="D6897" i="75"/>
  <c r="C5656" i="75"/>
  <c r="D5116" i="75"/>
  <c r="C5118" i="75"/>
  <c r="D4578" i="75"/>
  <c r="C5664" i="75"/>
  <c r="D5124" i="75"/>
  <c r="C6168" i="75"/>
  <c r="D5628" i="75"/>
  <c r="A7435" i="75"/>
  <c r="F6895" i="75"/>
  <c r="C5905" i="75"/>
  <c r="D5365" i="75"/>
  <c r="C6169" i="75"/>
  <c r="D5629" i="75"/>
  <c r="A6689" i="75"/>
  <c r="F6149" i="75"/>
  <c r="A6415" i="75"/>
  <c r="F5875" i="75"/>
  <c r="A6679" i="75"/>
  <c r="F6139" i="75"/>
  <c r="A6944" i="75"/>
  <c r="F7155" i="75"/>
  <c r="A5383" i="75"/>
  <c r="F4843" i="75"/>
  <c r="C6675" i="75"/>
  <c r="D6135" i="75"/>
  <c r="C6403" i="75"/>
  <c r="D5863" i="75"/>
  <c r="A7441" i="75"/>
  <c r="F7441" i="75" s="1"/>
  <c r="F6901" i="75"/>
  <c r="C6921" i="75"/>
  <c r="D6381" i="75"/>
  <c r="C6411" i="75"/>
  <c r="D5871" i="75"/>
  <c r="A6436" i="75"/>
  <c r="F5896" i="75"/>
  <c r="F7163" i="75"/>
  <c r="C6674" i="75"/>
  <c r="D6134" i="75"/>
  <c r="C5934" i="75"/>
  <c r="D5394" i="75"/>
  <c r="A5385" i="75"/>
  <c r="F4845" i="75"/>
  <c r="A5932" i="75"/>
  <c r="C7439" i="75"/>
  <c r="D7439" i="75" s="1"/>
  <c r="D6899" i="75"/>
  <c r="C7200" i="75"/>
  <c r="D7200" i="75" s="1"/>
  <c r="D6660" i="75"/>
  <c r="A6929" i="75"/>
  <c r="F6389" i="75"/>
  <c r="C5385" i="75"/>
  <c r="D4845" i="75"/>
  <c r="A6710" i="75"/>
  <c r="F6170" i="75"/>
  <c r="C6173" i="75"/>
  <c r="D5633" i="75"/>
  <c r="C5397" i="75"/>
  <c r="D4857" i="75"/>
  <c r="A7425" i="75"/>
  <c r="F6885" i="75"/>
  <c r="C6922" i="75"/>
  <c r="D6382" i="75"/>
  <c r="A6919" i="75"/>
  <c r="F6379" i="75"/>
  <c r="C6179" i="75"/>
  <c r="D5639" i="75"/>
  <c r="A7185" i="75"/>
  <c r="F6645" i="75"/>
  <c r="A7431" i="75"/>
  <c r="F6891" i="75"/>
  <c r="A6930" i="75"/>
  <c r="F6390" i="75"/>
  <c r="F5362" i="75"/>
  <c r="A5899" i="75"/>
  <c r="F5359" i="75"/>
  <c r="A6434" i="75"/>
  <c r="C5897" i="75"/>
  <c r="D5357" i="75"/>
  <c r="C6706" i="75"/>
  <c r="D6166" i="75"/>
  <c r="C6419" i="75"/>
  <c r="D5879" i="75"/>
  <c r="A7197" i="75"/>
  <c r="F6657" i="75"/>
  <c r="C6931" i="75"/>
  <c r="D6391" i="75"/>
  <c r="F6892" i="75"/>
  <c r="C7196" i="75"/>
  <c r="D7196" i="75" s="1"/>
  <c r="D6656" i="75"/>
  <c r="A7214" i="75"/>
  <c r="F6674" i="75"/>
  <c r="C5938" i="75"/>
  <c r="D5398" i="75"/>
  <c r="A6706" i="75"/>
  <c r="F6166" i="75"/>
  <c r="A5393" i="75"/>
  <c r="F4853" i="75"/>
  <c r="C7191" i="75"/>
  <c r="D7191" i="75" s="1"/>
  <c r="D6651" i="75"/>
  <c r="C5909" i="75"/>
  <c r="D5369" i="75"/>
  <c r="C7433" i="75"/>
  <c r="D7433" i="75" s="1"/>
  <c r="D6893" i="75"/>
  <c r="A5656" i="75"/>
  <c r="F5116" i="75"/>
  <c r="A7440" i="75"/>
  <c r="F6900" i="75"/>
  <c r="A6925" i="75"/>
  <c r="F6385" i="75"/>
  <c r="A5934" i="75"/>
  <c r="F5394" i="75"/>
  <c r="C5668" i="75"/>
  <c r="D5128" i="75"/>
  <c r="A6167" i="75"/>
  <c r="F5627" i="75"/>
  <c r="C6687" i="75"/>
  <c r="D6147" i="75"/>
  <c r="A5897" i="75"/>
  <c r="F5357" i="75"/>
  <c r="C5907" i="75"/>
  <c r="D5367" i="75"/>
  <c r="F7165" i="75"/>
  <c r="A7189" i="75"/>
  <c r="F6649" i="75"/>
  <c r="A6446" i="75"/>
  <c r="C5122" i="75"/>
  <c r="D4582" i="75"/>
  <c r="C5911" i="75"/>
  <c r="D5371" i="75"/>
  <c r="A7433" i="75"/>
  <c r="F7433" i="75" s="1"/>
  <c r="F6893" i="75"/>
  <c r="C6685" i="75"/>
  <c r="D6145" i="75"/>
  <c r="A5115" i="75"/>
  <c r="F4575" i="75"/>
  <c r="A7454" i="75"/>
  <c r="F6914" i="75"/>
  <c r="C7228" i="75"/>
  <c r="D7228" i="75" s="1"/>
  <c r="D6688" i="75"/>
  <c r="A6165" i="75"/>
  <c r="F5625" i="75"/>
  <c r="A5909" i="75"/>
  <c r="F5369" i="75"/>
  <c r="C5384" i="75"/>
  <c r="D4844" i="75"/>
  <c r="C7183" i="75"/>
  <c r="D7183" i="75" s="1"/>
  <c r="D6643" i="75"/>
  <c r="A7193" i="75"/>
  <c r="F7193" i="75" s="1"/>
  <c r="F6653" i="75"/>
  <c r="A5905" i="75"/>
  <c r="F5365" i="75"/>
  <c r="A6440" i="75"/>
  <c r="F5900" i="75"/>
  <c r="A6403" i="75"/>
  <c r="F5863" i="75"/>
  <c r="C5906" i="75"/>
  <c r="F5906" i="75" s="1"/>
  <c r="D5366" i="75"/>
  <c r="A7191" i="75"/>
  <c r="F7191" i="75" s="1"/>
  <c r="F6651" i="75"/>
  <c r="A6673" i="75"/>
  <c r="F6133" i="75"/>
  <c r="A6677" i="75"/>
  <c r="F6137" i="75"/>
  <c r="A6716" i="75"/>
  <c r="A5131" i="75"/>
  <c r="F4591" i="75"/>
  <c r="C5114" i="75"/>
  <c r="D4574" i="75"/>
  <c r="C5391" i="75"/>
  <c r="D4851" i="75"/>
  <c r="A6704" i="75"/>
  <c r="C7468" i="75"/>
  <c r="D7468" i="75" s="1"/>
  <c r="D6928" i="75"/>
  <c r="C6958" i="75"/>
  <c r="D6418" i="75"/>
  <c r="A7187" i="75"/>
  <c r="F6647" i="75"/>
  <c r="C6930" i="75"/>
  <c r="D6390" i="75"/>
  <c r="A5926" i="75"/>
  <c r="F5386" i="75"/>
  <c r="C6415" i="75"/>
  <c r="D5875" i="75"/>
  <c r="C6925" i="75"/>
  <c r="D6385" i="75"/>
  <c r="C6172" i="75"/>
  <c r="D5632" i="75"/>
  <c r="C5119" i="75"/>
  <c r="D4579" i="75"/>
  <c r="A5895" i="75"/>
  <c r="F5355" i="75"/>
  <c r="C6954" i="75"/>
  <c r="D6414" i="75"/>
  <c r="C6918" i="75"/>
  <c r="D6378" i="75"/>
  <c r="A6421" i="75"/>
  <c r="F5881" i="75"/>
  <c r="C6923" i="75"/>
  <c r="D6383" i="75"/>
  <c r="C6165" i="75"/>
  <c r="D5625" i="75"/>
  <c r="C6167" i="75"/>
  <c r="D5627" i="75"/>
  <c r="A6683" i="75"/>
  <c r="F6143" i="75"/>
  <c r="A6163" i="75"/>
  <c r="F5623" i="75"/>
  <c r="C7224" i="75"/>
  <c r="D7224" i="75" s="1"/>
  <c r="D6684" i="75"/>
  <c r="C5126" i="75"/>
  <c r="F5126" i="75" s="1"/>
  <c r="D4586" i="75"/>
  <c r="A7183" i="75"/>
  <c r="F7183" i="75" s="1"/>
  <c r="F6643" i="75"/>
  <c r="A5668" i="75"/>
  <c r="F5128" i="75"/>
  <c r="F4574" i="75"/>
  <c r="C6180" i="75"/>
  <c r="D5640" i="75"/>
  <c r="C5115" i="75"/>
  <c r="D4575" i="75"/>
  <c r="C6679" i="75"/>
  <c r="D6139" i="75"/>
  <c r="C7192" i="75"/>
  <c r="D7192" i="75" s="1"/>
  <c r="D6652" i="75"/>
  <c r="C5388" i="75"/>
  <c r="D4848" i="75"/>
  <c r="A5924" i="75"/>
  <c r="F5384" i="75"/>
  <c r="C6927" i="75"/>
  <c r="D6387" i="75"/>
  <c r="A5400" i="75"/>
  <c r="F4860" i="75"/>
  <c r="C6714" i="75"/>
  <c r="D6174" i="75"/>
  <c r="A5930" i="75"/>
  <c r="F5390" i="75"/>
  <c r="A7439" i="75"/>
  <c r="F7439" i="75" s="1"/>
  <c r="F6899" i="75"/>
  <c r="A6169" i="75"/>
  <c r="F5629" i="75"/>
  <c r="A6718" i="75"/>
  <c r="F6178" i="75"/>
  <c r="C7428" i="75"/>
  <c r="D7428" i="75" s="1"/>
  <c r="D6888" i="75"/>
  <c r="A5662" i="75"/>
  <c r="F5122" i="75"/>
  <c r="C6448" i="75"/>
  <c r="D5908" i="75"/>
  <c r="A7216" i="75"/>
  <c r="F6676" i="75"/>
  <c r="C6404" i="75"/>
  <c r="D5864" i="75"/>
  <c r="A6442" i="75"/>
  <c r="F5902" i="75"/>
  <c r="C5392" i="75"/>
  <c r="D4852" i="75"/>
  <c r="A6708" i="75"/>
  <c r="F6168" i="75"/>
  <c r="C5121" i="75"/>
  <c r="D4581" i="75"/>
  <c r="A6448" i="75"/>
  <c r="F5908" i="75"/>
  <c r="A5664" i="75"/>
  <c r="F5124" i="75"/>
  <c r="C5901" i="75"/>
  <c r="D5361" i="75"/>
  <c r="C7423" i="75"/>
  <c r="D7423" i="75" s="1"/>
  <c r="D6883" i="75"/>
  <c r="A6690" i="75"/>
  <c r="F6150" i="75"/>
  <c r="A6413" i="75"/>
  <c r="F5873" i="75"/>
  <c r="A6417" i="75"/>
  <c r="F5877" i="75"/>
  <c r="C7431" i="75"/>
  <c r="D7431" i="75" s="1"/>
  <c r="D6891" i="75"/>
  <c r="F7432" i="75"/>
  <c r="C5930" i="75"/>
  <c r="D5390" i="75"/>
  <c r="C6420" i="75"/>
  <c r="D5880" i="75"/>
  <c r="C6417" i="75"/>
  <c r="D5877" i="75"/>
  <c r="C7440" i="75"/>
  <c r="D7440" i="75" s="1"/>
  <c r="D6900" i="75"/>
  <c r="A7466" i="75"/>
  <c r="C7185" i="75"/>
  <c r="D7185" i="75" s="1"/>
  <c r="D6645" i="75"/>
  <c r="F6656" i="75"/>
  <c r="C7188" i="75"/>
  <c r="D7188" i="75" s="1"/>
  <c r="D6648" i="75"/>
  <c r="C6413" i="75"/>
  <c r="D5873" i="75"/>
  <c r="A6409" i="75"/>
  <c r="F5869" i="75"/>
  <c r="C6950" i="75"/>
  <c r="D6410" i="75"/>
  <c r="F5868" i="75"/>
  <c r="A6923" i="75"/>
  <c r="F6383" i="75"/>
  <c r="C6718" i="75"/>
  <c r="D6178" i="75"/>
  <c r="A5936" i="75"/>
  <c r="C5129" i="75"/>
  <c r="D4589" i="75"/>
  <c r="F7397" i="75"/>
  <c r="A7427" i="75"/>
  <c r="F7427" i="75" s="1"/>
  <c r="F6887" i="75"/>
  <c r="C7195" i="75"/>
  <c r="D7195" i="75" s="1"/>
  <c r="D6655" i="75"/>
  <c r="A6913" i="75"/>
  <c r="F6373" i="75"/>
  <c r="F7438" i="75"/>
  <c r="C7429" i="75"/>
  <c r="D7429" i="75" s="1"/>
  <c r="D6889" i="75"/>
  <c r="C6171" i="75"/>
  <c r="D5631" i="75"/>
  <c r="F7398" i="75"/>
  <c r="A7456" i="75"/>
  <c r="F7456" i="75" s="1"/>
  <c r="F6916" i="75"/>
  <c r="F5358" i="75"/>
  <c r="C7220" i="75"/>
  <c r="D7220" i="75" s="1"/>
  <c r="D6680" i="75"/>
  <c r="F7166" i="75"/>
  <c r="C6917" i="75"/>
  <c r="D6377" i="75"/>
  <c r="A5654" i="75"/>
  <c r="F5114" i="75"/>
  <c r="A5928" i="75"/>
  <c r="F5388" i="75"/>
  <c r="F7407" i="75"/>
  <c r="C5396" i="75"/>
  <c r="D4856" i="75"/>
  <c r="C6409" i="75"/>
  <c r="D5869" i="75"/>
  <c r="A6917" i="75"/>
  <c r="F6377" i="75"/>
  <c r="F7409" i="75"/>
  <c r="C5926" i="75"/>
  <c r="D5386" i="75"/>
  <c r="C5894" i="75"/>
  <c r="F5894" i="75" s="1"/>
  <c r="D5354" i="75"/>
  <c r="A5399" i="75"/>
  <c r="F4859" i="75"/>
  <c r="C6919" i="75"/>
  <c r="D6379" i="75"/>
  <c r="A6931" i="75"/>
  <c r="F6391" i="75"/>
  <c r="C5401" i="75"/>
  <c r="D4861" i="75"/>
  <c r="C7436" i="75"/>
  <c r="D7436" i="75" s="1"/>
  <c r="D6896" i="75"/>
  <c r="C6682" i="75"/>
  <c r="D6142" i="75"/>
  <c r="A6954" i="75"/>
  <c r="F6414" i="75"/>
  <c r="A7201" i="75"/>
  <c r="F7201" i="75" s="1"/>
  <c r="F6661" i="75"/>
  <c r="F7167" i="75"/>
  <c r="A6687" i="75"/>
  <c r="F6147" i="75"/>
  <c r="A5395" i="75"/>
  <c r="F4855" i="75"/>
  <c r="A6958" i="75"/>
  <c r="F6418" i="75"/>
  <c r="C7197" i="75"/>
  <c r="D7197" i="75" s="1"/>
  <c r="D6657" i="75"/>
  <c r="C7199" i="75"/>
  <c r="D7199" i="75" s="1"/>
  <c r="D6659" i="75"/>
  <c r="A7220" i="75"/>
  <c r="F7220" i="75" s="1"/>
  <c r="F6680" i="75"/>
  <c r="C5660" i="75"/>
  <c r="D5120" i="75"/>
  <c r="C6176" i="75"/>
  <c r="D5636" i="75"/>
  <c r="A6405" i="75"/>
  <c r="F5865" i="75"/>
  <c r="C6444" i="75"/>
  <c r="D5904" i="75"/>
  <c r="A7462" i="75"/>
  <c r="F6922" i="75"/>
  <c r="A5391" i="75"/>
  <c r="F4851" i="75"/>
  <c r="F7192" i="75"/>
  <c r="F7393" i="75"/>
  <c r="A5121" i="75"/>
  <c r="F4581" i="75"/>
  <c r="A6181" i="75"/>
  <c r="F5641" i="75"/>
  <c r="A7458" i="75"/>
  <c r="F6918" i="75"/>
  <c r="A6175" i="75"/>
  <c r="F5635" i="75"/>
  <c r="A6921" i="75"/>
  <c r="F6381" i="75"/>
  <c r="A6950" i="75"/>
  <c r="F6410" i="75"/>
  <c r="C6678" i="75"/>
  <c r="D6138" i="75"/>
  <c r="C6416" i="75"/>
  <c r="D5876" i="75"/>
  <c r="A6927" i="75"/>
  <c r="F6387" i="75"/>
  <c r="C5903" i="75"/>
  <c r="D5363" i="75"/>
  <c r="C7425" i="75"/>
  <c r="D7425" i="75" s="1"/>
  <c r="D6885" i="75"/>
  <c r="C7424" i="75"/>
  <c r="D7424" i="75" s="1"/>
  <c r="D6884" i="75"/>
  <c r="F7188" i="75"/>
  <c r="A6675" i="75"/>
  <c r="F6135" i="75"/>
  <c r="A5660" i="75"/>
  <c r="F5120" i="75"/>
  <c r="F5876" i="75"/>
  <c r="C6691" i="75"/>
  <c r="D6151" i="75"/>
  <c r="A5910" i="75"/>
  <c r="F5370" i="75"/>
  <c r="C5131" i="75"/>
  <c r="D4591" i="75"/>
  <c r="F7157" i="75"/>
  <c r="A6180" i="75"/>
  <c r="F5640" i="75"/>
  <c r="C6926" i="75"/>
  <c r="D6386" i="75"/>
  <c r="A5117" i="75"/>
  <c r="F4577" i="75"/>
  <c r="A7200" i="75"/>
  <c r="F7200" i="75" s="1"/>
  <c r="F6660" i="75"/>
  <c r="A5401" i="75"/>
  <c r="F4861" i="75"/>
  <c r="F7406" i="75"/>
  <c r="A5397" i="75"/>
  <c r="F4857" i="75"/>
  <c r="C5130" i="75"/>
  <c r="D4590" i="75"/>
  <c r="C7189" i="75"/>
  <c r="D7189" i="75" s="1"/>
  <c r="D6649" i="75"/>
  <c r="A6915" i="75"/>
  <c r="F6375" i="75"/>
  <c r="C6164" i="75"/>
  <c r="F6164" i="75" s="1"/>
  <c r="D5624" i="75"/>
  <c r="C5393" i="75"/>
  <c r="D4853" i="75"/>
  <c r="A7218" i="75"/>
  <c r="C6913" i="75"/>
  <c r="D6373" i="75"/>
  <c r="A6952" i="75"/>
  <c r="F6412" i="75"/>
  <c r="C6421" i="75"/>
  <c r="D5881" i="75"/>
  <c r="F7196" i="75"/>
  <c r="F7169" i="75"/>
  <c r="C6929" i="75"/>
  <c r="D6389" i="75"/>
  <c r="A7464" i="75"/>
  <c r="F7464" i="75" s="1"/>
  <c r="F6924" i="75"/>
  <c r="A6946" i="75"/>
  <c r="F6406" i="75"/>
  <c r="A6407" i="75"/>
  <c r="F5867" i="75"/>
  <c r="C5899" i="75"/>
  <c r="D5359" i="75"/>
  <c r="A5658" i="75"/>
  <c r="F5118" i="75"/>
  <c r="C5123" i="75"/>
  <c r="D4583" i="75"/>
  <c r="A7423" i="75"/>
  <c r="F7423" i="75" s="1"/>
  <c r="F6883" i="75"/>
  <c r="A6419" i="75"/>
  <c r="F5879" i="75"/>
  <c r="A5113" i="75"/>
  <c r="F4573" i="75"/>
  <c r="A5901" i="75"/>
  <c r="F5361" i="75"/>
  <c r="A5907" i="75"/>
  <c r="F5367" i="75"/>
  <c r="C7184" i="75"/>
  <c r="D7184" i="75" s="1"/>
  <c r="D6644" i="75"/>
  <c r="A5123" i="75"/>
  <c r="F4583" i="75"/>
  <c r="C6681" i="75"/>
  <c r="D6141" i="75"/>
  <c r="A6712" i="75"/>
  <c r="F6172" i="75"/>
  <c r="C7216" i="75"/>
  <c r="D7216" i="75" s="1"/>
  <c r="D6676" i="75"/>
  <c r="C7187" i="75"/>
  <c r="D7187" i="75" s="1"/>
  <c r="D6647" i="75"/>
  <c r="A5387" i="75"/>
  <c r="F4847" i="75"/>
  <c r="A6948" i="75"/>
  <c r="F6408" i="75"/>
  <c r="A5130" i="75"/>
  <c r="F4590" i="75"/>
  <c r="A7437" i="75"/>
  <c r="F7437" i="75" s="1"/>
  <c r="F6897" i="75"/>
  <c r="A6691" i="75"/>
  <c r="F6151" i="75"/>
  <c r="C6175" i="75"/>
  <c r="D5635" i="75"/>
  <c r="C5113" i="75"/>
  <c r="D4573" i="75"/>
  <c r="C7435" i="75"/>
  <c r="D7435" i="75" s="1"/>
  <c r="D6895" i="75"/>
  <c r="F7411" i="75"/>
  <c r="F7436" i="75"/>
  <c r="A6179" i="75"/>
  <c r="F5639" i="75"/>
  <c r="C5127" i="75"/>
  <c r="D4587" i="75"/>
  <c r="C5387" i="75"/>
  <c r="D4847" i="75"/>
  <c r="C5389" i="75"/>
  <c r="D4849" i="75"/>
  <c r="A5893" i="75"/>
  <c r="F5353" i="75"/>
  <c r="F7184" i="75"/>
  <c r="F7186" i="75"/>
  <c r="C6181" i="75"/>
  <c r="D5641" i="75"/>
  <c r="A7228" i="75"/>
  <c r="F7228" i="75" s="1"/>
  <c r="F6688" i="75"/>
  <c r="A6438" i="75"/>
  <c r="F5898" i="75"/>
  <c r="A6714" i="75"/>
  <c r="F6174" i="75"/>
  <c r="C6686" i="75"/>
  <c r="F6686" i="75" s="1"/>
  <c r="D6146" i="75"/>
  <c r="A5125" i="75"/>
  <c r="F4585" i="75"/>
  <c r="F7403" i="75"/>
  <c r="A7226" i="75"/>
  <c r="A5119" i="75"/>
  <c r="F4579" i="75"/>
  <c r="C5893" i="75"/>
  <c r="D5353" i="75"/>
  <c r="A6171" i="75"/>
  <c r="F5631" i="75"/>
  <c r="C5395" i="75"/>
  <c r="D4855" i="75"/>
  <c r="F7405" i="75"/>
  <c r="F7410" i="75"/>
  <c r="A7222" i="75"/>
  <c r="F6682" i="75"/>
  <c r="A6411" i="75"/>
  <c r="F5871" i="75"/>
  <c r="F5864" i="75"/>
  <c r="F7158" i="75"/>
  <c r="A7224" i="75"/>
  <c r="F7224" i="75" s="1"/>
  <c r="F6684" i="75"/>
  <c r="C7420" i="75"/>
  <c r="D6880" i="75"/>
  <c r="F6880" i="75"/>
  <c r="C5644" i="75"/>
  <c r="D5104" i="75"/>
  <c r="F5104" i="75"/>
  <c r="D7145" i="75"/>
  <c r="F7145" i="75"/>
  <c r="C6432" i="75"/>
  <c r="D5892" i="75"/>
  <c r="F5892" i="75"/>
  <c r="C6160" i="75"/>
  <c r="D5620" i="75"/>
  <c r="F5620" i="75"/>
  <c r="C5891" i="75"/>
  <c r="D5351" i="75"/>
  <c r="F5351" i="75"/>
  <c r="C5887" i="75"/>
  <c r="D5347" i="75"/>
  <c r="F5347" i="75"/>
  <c r="D7147" i="75"/>
  <c r="F7147" i="75"/>
  <c r="C6428" i="75"/>
  <c r="D5888" i="75"/>
  <c r="F5888" i="75"/>
  <c r="C5912" i="75"/>
  <c r="D5372" i="75"/>
  <c r="F5372" i="75"/>
  <c r="D7391" i="75"/>
  <c r="F7391" i="75"/>
  <c r="D7385" i="75"/>
  <c r="F7385" i="75"/>
  <c r="C5106" i="75"/>
  <c r="D4566" i="75"/>
  <c r="F4566" i="75"/>
  <c r="C7442" i="75"/>
  <c r="D6902" i="75"/>
  <c r="F6902" i="75"/>
  <c r="C6702" i="75"/>
  <c r="D6162" i="75"/>
  <c r="F6162" i="75"/>
  <c r="C6400" i="75"/>
  <c r="D5860" i="75"/>
  <c r="F5860" i="75"/>
  <c r="C7179" i="75"/>
  <c r="D6639" i="75"/>
  <c r="F6639" i="75"/>
  <c r="C5380" i="75"/>
  <c r="D4840" i="75"/>
  <c r="F4840" i="75"/>
  <c r="C6671" i="75"/>
  <c r="D6131" i="75"/>
  <c r="F6131" i="75"/>
  <c r="D7143" i="75"/>
  <c r="F7143" i="75"/>
  <c r="C5103" i="75"/>
  <c r="D4563" i="75"/>
  <c r="F4563" i="75"/>
  <c r="D7174" i="75"/>
  <c r="F7174" i="75"/>
  <c r="C6666" i="75"/>
  <c r="D6126" i="75"/>
  <c r="F6126" i="75"/>
  <c r="C5373" i="75"/>
  <c r="D4833" i="75"/>
  <c r="F4833" i="75"/>
  <c r="C6667" i="75"/>
  <c r="D6127" i="75"/>
  <c r="F6127" i="75"/>
  <c r="C6669" i="75"/>
  <c r="D6129" i="75"/>
  <c r="F6129" i="75"/>
  <c r="C5379" i="75"/>
  <c r="D4839" i="75"/>
  <c r="F4839" i="75"/>
  <c r="D7146" i="75"/>
  <c r="F7146" i="75"/>
  <c r="C6397" i="75"/>
  <c r="D5857" i="75"/>
  <c r="F5857" i="75"/>
  <c r="C6907" i="75"/>
  <c r="D6367" i="75"/>
  <c r="F6367" i="75"/>
  <c r="C6670" i="75"/>
  <c r="D6130" i="75"/>
  <c r="F6130" i="75"/>
  <c r="C7204" i="75"/>
  <c r="D6664" i="75"/>
  <c r="F6664" i="75"/>
  <c r="D7151" i="75"/>
  <c r="F7151" i="75"/>
  <c r="C7181" i="75"/>
  <c r="D6641" i="75"/>
  <c r="F6641" i="75"/>
  <c r="C6692" i="75"/>
  <c r="D6152" i="75"/>
  <c r="F6152" i="75"/>
  <c r="C6909" i="75"/>
  <c r="D6369" i="75"/>
  <c r="F6369" i="75"/>
  <c r="C5376" i="75"/>
  <c r="D4836" i="75"/>
  <c r="F4836" i="75"/>
  <c r="C7208" i="75"/>
  <c r="D6668" i="75"/>
  <c r="F6668" i="75"/>
  <c r="D7150" i="75"/>
  <c r="F7150" i="75"/>
  <c r="C6905" i="75"/>
  <c r="D6365" i="75"/>
  <c r="F6365" i="75"/>
  <c r="C6932" i="75"/>
  <c r="D6392" i="75"/>
  <c r="F6392" i="75"/>
  <c r="C5648" i="75"/>
  <c r="D5108" i="75"/>
  <c r="F5108" i="75"/>
  <c r="C5375" i="75"/>
  <c r="D4835" i="75"/>
  <c r="F4835" i="75"/>
  <c r="C6396" i="75"/>
  <c r="D5856" i="75"/>
  <c r="F5856" i="75"/>
  <c r="C5922" i="75"/>
  <c r="D5382" i="75"/>
  <c r="F5382" i="75"/>
  <c r="C6393" i="75"/>
  <c r="D5853" i="75"/>
  <c r="F5853" i="75"/>
  <c r="C7417" i="75"/>
  <c r="D6877" i="75"/>
  <c r="F6877" i="75"/>
  <c r="C6159" i="75"/>
  <c r="D5619" i="75"/>
  <c r="F5619" i="75"/>
  <c r="C5105" i="75"/>
  <c r="D4565" i="75"/>
  <c r="F4565" i="75"/>
  <c r="D7414" i="75"/>
  <c r="F7414" i="75"/>
  <c r="C6906" i="75"/>
  <c r="D6366" i="75"/>
  <c r="F6366" i="75"/>
  <c r="C7177" i="75"/>
  <c r="D6637" i="75"/>
  <c r="F6637" i="75"/>
  <c r="C5111" i="75"/>
  <c r="D4571" i="75"/>
  <c r="F4571" i="75"/>
  <c r="C5914" i="75"/>
  <c r="D5374" i="75"/>
  <c r="F5374" i="75"/>
  <c r="C5652" i="75"/>
  <c r="D5112" i="75"/>
  <c r="F5112" i="75"/>
  <c r="C6156" i="75"/>
  <c r="D5616" i="75"/>
  <c r="F5616" i="75"/>
  <c r="C6942" i="75"/>
  <c r="D6402" i="75"/>
  <c r="F6402" i="75"/>
  <c r="C6698" i="75"/>
  <c r="D6158" i="75"/>
  <c r="F6158" i="75"/>
  <c r="C7202" i="75"/>
  <c r="D6662" i="75"/>
  <c r="F6662" i="75"/>
  <c r="D7178" i="75"/>
  <c r="F7178" i="75"/>
  <c r="C6424" i="75"/>
  <c r="D5884" i="75"/>
  <c r="F5884" i="75"/>
  <c r="C7448" i="75"/>
  <c r="D6908" i="75"/>
  <c r="F6908" i="75"/>
  <c r="C6694" i="75"/>
  <c r="D6154" i="75"/>
  <c r="F6154" i="75"/>
  <c r="C5918" i="75"/>
  <c r="D5378" i="75"/>
  <c r="F5378" i="75"/>
  <c r="C5883" i="75"/>
  <c r="D5343" i="75"/>
  <c r="F5343" i="75"/>
  <c r="C6161" i="75"/>
  <c r="D5621" i="75"/>
  <c r="F5621" i="75"/>
  <c r="C6911" i="75"/>
  <c r="D6371" i="75"/>
  <c r="F6371" i="75"/>
  <c r="C6399" i="75"/>
  <c r="D5859" i="75"/>
  <c r="F5859" i="75"/>
  <c r="C5107" i="75"/>
  <c r="D4567" i="75"/>
  <c r="F4567" i="75"/>
  <c r="C6665" i="75"/>
  <c r="D6125" i="75"/>
  <c r="F6125" i="75"/>
  <c r="D7389" i="75"/>
  <c r="F7389" i="75"/>
  <c r="D7149" i="75"/>
  <c r="F7149" i="75"/>
  <c r="C7173" i="75"/>
  <c r="D6633" i="75"/>
  <c r="F6633" i="75"/>
  <c r="C6395" i="75"/>
  <c r="D5855" i="75"/>
  <c r="F5855" i="75"/>
  <c r="C5642" i="75"/>
  <c r="D5102" i="75"/>
  <c r="F5102" i="75"/>
  <c r="C5889" i="75"/>
  <c r="D5349" i="75"/>
  <c r="F5349" i="75"/>
  <c r="C5110" i="75"/>
  <c r="D4570" i="75"/>
  <c r="F4570" i="75"/>
  <c r="D7418" i="75"/>
  <c r="F7418" i="75"/>
  <c r="C7175" i="75"/>
  <c r="D6635" i="75"/>
  <c r="F6635" i="75"/>
  <c r="D7182" i="75"/>
  <c r="F7182" i="75"/>
  <c r="C6153" i="75"/>
  <c r="D5613" i="75"/>
  <c r="F5613" i="75"/>
  <c r="D7422" i="75"/>
  <c r="F7422" i="75"/>
  <c r="C5381" i="75"/>
  <c r="D4841" i="75"/>
  <c r="F4841" i="75"/>
  <c r="C6422" i="75"/>
  <c r="D5882" i="75"/>
  <c r="F5882" i="75"/>
  <c r="C7180" i="75"/>
  <c r="D6640" i="75"/>
  <c r="F6640" i="75"/>
  <c r="D7172" i="75"/>
  <c r="F7172" i="75"/>
  <c r="D7387" i="75"/>
  <c r="F7387" i="75"/>
  <c r="C6401" i="75"/>
  <c r="D5861" i="75"/>
  <c r="F5861" i="75"/>
  <c r="C6938" i="75"/>
  <c r="D6398" i="75"/>
  <c r="F6398" i="75"/>
  <c r="C6663" i="75"/>
  <c r="D6123" i="75"/>
  <c r="F6123" i="75"/>
  <c r="C7452" i="75"/>
  <c r="D6912" i="75"/>
  <c r="F6912" i="75"/>
  <c r="D7412" i="75"/>
  <c r="F7412" i="75"/>
  <c r="C7416" i="75"/>
  <c r="D6876" i="75"/>
  <c r="F6876" i="75"/>
  <c r="D7386" i="75"/>
  <c r="F7386" i="75"/>
  <c r="C7419" i="75"/>
  <c r="D6879" i="75"/>
  <c r="F6879" i="75"/>
  <c r="C6910" i="75"/>
  <c r="D6370" i="75"/>
  <c r="F6370" i="75"/>
  <c r="C6903" i="75"/>
  <c r="D6363" i="75"/>
  <c r="F6363" i="75"/>
  <c r="C7176" i="75"/>
  <c r="D6636" i="75"/>
  <c r="F6636" i="75"/>
  <c r="C7415" i="75"/>
  <c r="D6875" i="75"/>
  <c r="F6875" i="75"/>
  <c r="C6934" i="75"/>
  <c r="D6394" i="75"/>
  <c r="F6394" i="75"/>
  <c r="C6157" i="75"/>
  <c r="D5617" i="75"/>
  <c r="F5617" i="75"/>
  <c r="C5890" i="75"/>
  <c r="D5350" i="75"/>
  <c r="F5350" i="75"/>
  <c r="C6155" i="75"/>
  <c r="D5615" i="75"/>
  <c r="F5615" i="75"/>
  <c r="C7444" i="75"/>
  <c r="D6904" i="75"/>
  <c r="F6904" i="75"/>
  <c r="C7413" i="75"/>
  <c r="D6873" i="75"/>
  <c r="F6873" i="75"/>
  <c r="C5377" i="75"/>
  <c r="D4837" i="75"/>
  <c r="F4837" i="75"/>
  <c r="D7390" i="75"/>
  <c r="F7390" i="75"/>
  <c r="C5109" i="75"/>
  <c r="D4569" i="75"/>
  <c r="F4569" i="75"/>
  <c r="C7421" i="75"/>
  <c r="D6881" i="75"/>
  <c r="F6881" i="75"/>
  <c r="C5886" i="75"/>
  <c r="D5346" i="75"/>
  <c r="F5346" i="75"/>
  <c r="D7383" i="75"/>
  <c r="F7383" i="75"/>
  <c r="C7212" i="75"/>
  <c r="D6672" i="75"/>
  <c r="F6672" i="75"/>
  <c r="C5885" i="75"/>
  <c r="D5345" i="75"/>
  <c r="F5345" i="75"/>
  <c r="B2" i="29"/>
  <c r="B8" i="29" s="1"/>
  <c r="B94" i="29"/>
  <c r="A29" i="66"/>
  <c r="A32" i="66" s="1"/>
  <c r="A28" i="66"/>
  <c r="A31" i="66" s="1"/>
  <c r="B4" i="66"/>
  <c r="B5" i="66" s="1"/>
  <c r="A24" i="66"/>
  <c r="L14" i="66" s="1"/>
  <c r="A22" i="66"/>
  <c r="L13" i="66" s="1"/>
  <c r="A20" i="66"/>
  <c r="A18" i="66"/>
  <c r="L11" i="66" s="1"/>
  <c r="A16" i="66"/>
  <c r="L10" i="66" s="1"/>
  <c r="A14" i="66"/>
  <c r="L9" i="66" s="1"/>
  <c r="L12" i="66"/>
  <c r="A12" i="66"/>
  <c r="A10" i="66"/>
  <c r="L7" i="66" s="1"/>
  <c r="L8" i="66"/>
  <c r="A8" i="66"/>
  <c r="L6" i="66" s="1"/>
  <c r="A6" i="66"/>
  <c r="L5" i="66" s="1"/>
  <c r="A4" i="66"/>
  <c r="L4" i="66" s="1"/>
  <c r="A6951" i="75" l="1"/>
  <c r="F6411" i="75"/>
  <c r="A6711" i="75"/>
  <c r="F6171" i="75"/>
  <c r="A5659" i="75"/>
  <c r="F5119" i="75"/>
  <c r="A6450" i="75"/>
  <c r="F5910" i="75"/>
  <c r="A7467" i="75"/>
  <c r="F6927" i="75"/>
  <c r="C7218" i="75"/>
  <c r="D7218" i="75" s="1"/>
  <c r="D6678" i="75"/>
  <c r="A7461" i="75"/>
  <c r="F6921" i="75"/>
  <c r="A5661" i="75"/>
  <c r="F5121" i="75"/>
  <c r="A5931" i="75"/>
  <c r="F5391" i="75"/>
  <c r="C6984" i="75"/>
  <c r="D6444" i="75"/>
  <c r="C6716" i="75"/>
  <c r="D6176" i="75"/>
  <c r="A5935" i="75"/>
  <c r="F5395" i="75"/>
  <c r="C6949" i="75"/>
  <c r="D6409" i="75"/>
  <c r="A6476" i="75"/>
  <c r="A7463" i="75"/>
  <c r="F6923" i="75"/>
  <c r="C6960" i="75"/>
  <c r="D6420" i="75"/>
  <c r="C7219" i="75"/>
  <c r="D7219" i="75" s="1"/>
  <c r="D6679" i="75"/>
  <c r="C6720" i="75"/>
  <c r="D6180" i="75"/>
  <c r="C6447" i="75"/>
  <c r="D5907" i="75"/>
  <c r="C7227" i="75"/>
  <c r="D7227" i="75" s="1"/>
  <c r="D6687" i="75"/>
  <c r="C6208" i="75"/>
  <c r="D5668" i="75"/>
  <c r="A7465" i="75"/>
  <c r="F6925" i="75"/>
  <c r="A6196" i="75"/>
  <c r="F5656" i="75"/>
  <c r="C6449" i="75"/>
  <c r="D5909" i="75"/>
  <c r="A5933" i="75"/>
  <c r="F5393" i="75"/>
  <c r="C6478" i="75"/>
  <c r="D5938" i="75"/>
  <c r="F7431" i="75"/>
  <c r="C6719" i="75"/>
  <c r="D6179" i="75"/>
  <c r="C7462" i="75"/>
  <c r="D7462" i="75" s="1"/>
  <c r="D6922" i="75"/>
  <c r="C5937" i="75"/>
  <c r="D5397" i="75"/>
  <c r="A7250" i="75"/>
  <c r="F6710" i="75"/>
  <c r="A7469" i="75"/>
  <c r="F6929" i="75"/>
  <c r="A5925" i="75"/>
  <c r="F5385" i="75"/>
  <c r="C7214" i="75"/>
  <c r="D7214" i="75" s="1"/>
  <c r="D6674" i="75"/>
  <c r="A7219" i="75"/>
  <c r="F7219" i="75" s="1"/>
  <c r="F6679" i="75"/>
  <c r="A7229" i="75"/>
  <c r="F6689" i="75"/>
  <c r="C6445" i="75"/>
  <c r="D5905" i="75"/>
  <c r="C6708" i="75"/>
  <c r="D6168" i="75"/>
  <c r="C5658" i="75"/>
  <c r="D5118" i="75"/>
  <c r="F7429" i="75"/>
  <c r="C5657" i="75"/>
  <c r="D5117" i="75"/>
  <c r="C6717" i="75"/>
  <c r="D6177" i="75"/>
  <c r="C6945" i="75"/>
  <c r="D6405" i="75"/>
  <c r="A5665" i="75"/>
  <c r="F5125" i="75"/>
  <c r="A7254" i="75"/>
  <c r="F6714" i="75"/>
  <c r="C5929" i="75"/>
  <c r="D5389" i="75"/>
  <c r="C5667" i="75"/>
  <c r="D5127" i="75"/>
  <c r="C5653" i="75"/>
  <c r="D5113" i="75"/>
  <c r="A7231" i="75"/>
  <c r="F6691" i="75"/>
  <c r="A5670" i="75"/>
  <c r="F5130" i="75"/>
  <c r="A5927" i="75"/>
  <c r="F5387" i="75"/>
  <c r="C7221" i="75"/>
  <c r="D7221" i="75" s="1"/>
  <c r="D6681" i="75"/>
  <c r="A6441" i="75"/>
  <c r="F5901" i="75"/>
  <c r="A6959" i="75"/>
  <c r="F6419" i="75"/>
  <c r="C5663" i="75"/>
  <c r="D5123" i="75"/>
  <c r="C6439" i="75"/>
  <c r="D5899" i="75"/>
  <c r="A7486" i="75"/>
  <c r="F6946" i="75"/>
  <c r="C7469" i="75"/>
  <c r="D7469" i="75" s="1"/>
  <c r="D6929" i="75"/>
  <c r="C6961" i="75"/>
  <c r="D6421" i="75"/>
  <c r="C7453" i="75"/>
  <c r="D7453" i="75" s="1"/>
  <c r="D6913" i="75"/>
  <c r="C5933" i="75"/>
  <c r="D5393" i="75"/>
  <c r="A7455" i="75"/>
  <c r="F6915" i="75"/>
  <c r="C5670" i="75"/>
  <c r="D5130" i="75"/>
  <c r="C7466" i="75"/>
  <c r="D7466" i="75" s="1"/>
  <c r="D6926" i="75"/>
  <c r="A6200" i="75"/>
  <c r="F5660" i="75"/>
  <c r="C7222" i="75"/>
  <c r="D7222" i="75" s="1"/>
  <c r="D6682" i="75"/>
  <c r="C5941" i="75"/>
  <c r="D5401" i="75"/>
  <c r="C7459" i="75"/>
  <c r="D7459" i="75" s="1"/>
  <c r="D6919" i="75"/>
  <c r="C6434" i="75"/>
  <c r="D5894" i="75"/>
  <c r="A6468" i="75"/>
  <c r="C7457" i="75"/>
  <c r="D7457" i="75" s="1"/>
  <c r="D6917" i="75"/>
  <c r="A6949" i="75"/>
  <c r="F6409" i="75"/>
  <c r="F6926" i="75"/>
  <c r="A6953" i="75"/>
  <c r="F6413" i="75"/>
  <c r="A6204" i="75"/>
  <c r="F5664" i="75"/>
  <c r="C5661" i="75"/>
  <c r="D5121" i="75"/>
  <c r="C5932" i="75"/>
  <c r="D5392" i="75"/>
  <c r="C6944" i="75"/>
  <c r="D6404" i="75"/>
  <c r="C6988" i="75"/>
  <c r="D6448" i="75"/>
  <c r="A6709" i="75"/>
  <c r="F6169" i="75"/>
  <c r="A6470" i="75"/>
  <c r="F5930" i="75"/>
  <c r="A5940" i="75"/>
  <c r="F5400" i="75"/>
  <c r="A6464" i="75"/>
  <c r="A7223" i="75"/>
  <c r="F6683" i="75"/>
  <c r="C6705" i="75"/>
  <c r="D6165" i="75"/>
  <c r="A6961" i="75"/>
  <c r="F6421" i="75"/>
  <c r="C7494" i="75"/>
  <c r="D7494" i="75" s="1"/>
  <c r="D6954" i="75"/>
  <c r="C5659" i="75"/>
  <c r="D5119" i="75"/>
  <c r="C7465" i="75"/>
  <c r="D7465" i="75" s="1"/>
  <c r="D6925" i="75"/>
  <c r="A6466" i="75"/>
  <c r="F5926" i="75"/>
  <c r="F7187" i="75"/>
  <c r="C5931" i="75"/>
  <c r="D5391" i="75"/>
  <c r="A5671" i="75"/>
  <c r="F5131" i="75"/>
  <c r="A7217" i="75"/>
  <c r="F6677" i="75"/>
  <c r="A6943" i="75"/>
  <c r="F6403" i="75"/>
  <c r="A6445" i="75"/>
  <c r="F5905" i="75"/>
  <c r="A6449" i="75"/>
  <c r="F5909" i="75"/>
  <c r="A5655" i="75"/>
  <c r="F5115" i="75"/>
  <c r="C5662" i="75"/>
  <c r="D5122" i="75"/>
  <c r="F7189" i="75"/>
  <c r="F7197" i="75"/>
  <c r="C7246" i="75"/>
  <c r="D7246" i="75" s="1"/>
  <c r="D6706" i="75"/>
  <c r="A6974" i="75"/>
  <c r="F6434" i="75"/>
  <c r="F5392" i="75"/>
  <c r="C6951" i="75"/>
  <c r="D6411" i="75"/>
  <c r="C7215" i="75"/>
  <c r="D7215" i="75" s="1"/>
  <c r="D6675" i="75"/>
  <c r="F6404" i="75"/>
  <c r="A6443" i="75"/>
  <c r="F5903" i="75"/>
  <c r="C7454" i="75"/>
  <c r="D7454" i="75" s="1"/>
  <c r="D6914" i="75"/>
  <c r="F7468" i="75"/>
  <c r="C6450" i="75"/>
  <c r="D5910" i="75"/>
  <c r="A5667" i="75"/>
  <c r="F5127" i="75"/>
  <c r="C7223" i="75"/>
  <c r="D7223" i="75" s="1"/>
  <c r="D6683" i="75"/>
  <c r="A6717" i="75"/>
  <c r="F6177" i="75"/>
  <c r="C7217" i="75"/>
  <c r="D7217" i="75" s="1"/>
  <c r="D6677" i="75"/>
  <c r="C7486" i="75"/>
  <c r="D7486" i="75" s="1"/>
  <c r="D6946" i="75"/>
  <c r="A6478" i="75"/>
  <c r="F5938" i="75"/>
  <c r="A5929" i="75"/>
  <c r="F5389" i="75"/>
  <c r="A6206" i="75"/>
  <c r="F7199" i="75"/>
  <c r="C6980" i="75"/>
  <c r="D6440" i="75"/>
  <c r="C7229" i="75"/>
  <c r="D7229" i="75" s="1"/>
  <c r="D6689" i="75"/>
  <c r="F7195" i="75"/>
  <c r="C6947" i="75"/>
  <c r="D6407" i="75"/>
  <c r="A6713" i="75"/>
  <c r="F6173" i="75"/>
  <c r="F7222" i="75"/>
  <c r="C5935" i="75"/>
  <c r="D5395" i="75"/>
  <c r="C6433" i="75"/>
  <c r="D5893" i="75"/>
  <c r="F6678" i="75"/>
  <c r="A5941" i="75"/>
  <c r="F5401" i="75"/>
  <c r="C5671" i="75"/>
  <c r="D5131" i="75"/>
  <c r="C7231" i="75"/>
  <c r="D7231" i="75" s="1"/>
  <c r="D6691" i="75"/>
  <c r="C6443" i="75"/>
  <c r="D5903" i="75"/>
  <c r="C6956" i="75"/>
  <c r="D6416" i="75"/>
  <c r="A7490" i="75"/>
  <c r="F6950" i="75"/>
  <c r="A6715" i="75"/>
  <c r="F6175" i="75"/>
  <c r="A6721" i="75"/>
  <c r="F6181" i="75"/>
  <c r="F7462" i="75"/>
  <c r="A6945" i="75"/>
  <c r="F6405" i="75"/>
  <c r="C6200" i="75"/>
  <c r="D5660" i="75"/>
  <c r="A7498" i="75"/>
  <c r="F6958" i="75"/>
  <c r="A7227" i="75"/>
  <c r="F7227" i="75" s="1"/>
  <c r="F6687" i="75"/>
  <c r="A7457" i="75"/>
  <c r="F7457" i="75" s="1"/>
  <c r="F6917" i="75"/>
  <c r="C5936" i="75"/>
  <c r="D5396" i="75"/>
  <c r="C6711" i="75"/>
  <c r="D6171" i="75"/>
  <c r="C5669" i="75"/>
  <c r="D5129" i="75"/>
  <c r="C7258" i="75"/>
  <c r="D7258" i="75" s="1"/>
  <c r="D6718" i="75"/>
  <c r="F7466" i="75"/>
  <c r="C6957" i="75"/>
  <c r="D6417" i="75"/>
  <c r="C6470" i="75"/>
  <c r="D5930" i="75"/>
  <c r="F7428" i="75"/>
  <c r="C5655" i="75"/>
  <c r="D5115" i="75"/>
  <c r="F6176" i="75"/>
  <c r="A6437" i="75"/>
  <c r="F5897" i="75"/>
  <c r="A6707" i="75"/>
  <c r="F6167" i="75"/>
  <c r="A6474" i="75"/>
  <c r="F5934" i="75"/>
  <c r="F7440" i="75"/>
  <c r="A7246" i="75"/>
  <c r="F7246" i="75" s="1"/>
  <c r="F6706" i="75"/>
  <c r="F7214" i="75"/>
  <c r="A7470" i="75"/>
  <c r="F6930" i="75"/>
  <c r="F7185" i="75"/>
  <c r="A7459" i="75"/>
  <c r="F7459" i="75" s="1"/>
  <c r="F6919" i="75"/>
  <c r="F7425" i="75"/>
  <c r="C6713" i="75"/>
  <c r="D6173" i="75"/>
  <c r="C5925" i="75"/>
  <c r="D5385" i="75"/>
  <c r="A6472" i="75"/>
  <c r="F5932" i="75"/>
  <c r="C6474" i="75"/>
  <c r="D5934" i="75"/>
  <c r="A7484" i="75"/>
  <c r="F6944" i="75"/>
  <c r="A6955" i="75"/>
  <c r="F6415" i="75"/>
  <c r="C6709" i="75"/>
  <c r="D6169" i="75"/>
  <c r="F7435" i="75"/>
  <c r="C6204" i="75"/>
  <c r="D5664" i="75"/>
  <c r="C6196" i="75"/>
  <c r="D5656" i="75"/>
  <c r="C7250" i="75"/>
  <c r="D7250" i="75" s="1"/>
  <c r="D6710" i="75"/>
  <c r="C6952" i="75"/>
  <c r="D6412" i="75"/>
  <c r="A7225" i="75"/>
  <c r="F6685" i="75"/>
  <c r="C6438" i="75"/>
  <c r="F6438" i="75" s="1"/>
  <c r="D5898" i="75"/>
  <c r="F6416" i="75"/>
  <c r="C7226" i="75"/>
  <c r="D7226" i="75" s="1"/>
  <c r="D6686" i="75"/>
  <c r="A6978" i="75"/>
  <c r="C6721" i="75"/>
  <c r="D6181" i="75"/>
  <c r="A6433" i="75"/>
  <c r="F5893" i="75"/>
  <c r="C5927" i="75"/>
  <c r="D5387" i="75"/>
  <c r="A6719" i="75"/>
  <c r="F6179" i="75"/>
  <c r="C6715" i="75"/>
  <c r="D6175" i="75"/>
  <c r="A7488" i="75"/>
  <c r="A7252" i="75"/>
  <c r="A5663" i="75"/>
  <c r="F5123" i="75"/>
  <c r="A6447" i="75"/>
  <c r="F5907" i="75"/>
  <c r="A5653" i="75"/>
  <c r="F5113" i="75"/>
  <c r="A6198" i="75"/>
  <c r="F5658" i="75"/>
  <c r="A6947" i="75"/>
  <c r="F6407" i="75"/>
  <c r="A7492" i="75"/>
  <c r="F6952" i="75"/>
  <c r="F7218" i="75"/>
  <c r="C6704" i="75"/>
  <c r="D6164" i="75"/>
  <c r="A5937" i="75"/>
  <c r="F5397" i="75"/>
  <c r="F7424" i="75"/>
  <c r="A5657" i="75"/>
  <c r="F5117" i="75"/>
  <c r="A6720" i="75"/>
  <c r="F6180" i="75"/>
  <c r="A7215" i="75"/>
  <c r="F7215" i="75" s="1"/>
  <c r="F6675" i="75"/>
  <c r="A7494" i="75"/>
  <c r="F7494" i="75" s="1"/>
  <c r="F6954" i="75"/>
  <c r="A7471" i="75"/>
  <c r="F6931" i="75"/>
  <c r="A5939" i="75"/>
  <c r="F5399" i="75"/>
  <c r="C6466" i="75"/>
  <c r="D5926" i="75"/>
  <c r="A6194" i="75"/>
  <c r="A7453" i="75"/>
  <c r="F7453" i="75" s="1"/>
  <c r="F6913" i="75"/>
  <c r="F5396" i="75"/>
  <c r="C7490" i="75"/>
  <c r="D7490" i="75" s="1"/>
  <c r="D6950" i="75"/>
  <c r="C6953" i="75"/>
  <c r="D6413" i="75"/>
  <c r="A6957" i="75"/>
  <c r="F6417" i="75"/>
  <c r="A7230" i="75"/>
  <c r="F6690" i="75"/>
  <c r="C6441" i="75"/>
  <c r="D5901" i="75"/>
  <c r="A6988" i="75"/>
  <c r="F6448" i="75"/>
  <c r="A7248" i="75"/>
  <c r="F6708" i="75"/>
  <c r="A6982" i="75"/>
  <c r="F7216" i="75"/>
  <c r="A6202" i="75"/>
  <c r="F5662" i="75"/>
  <c r="A7258" i="75"/>
  <c r="F7258" i="75" s="1"/>
  <c r="F6718" i="75"/>
  <c r="C7254" i="75"/>
  <c r="D7254" i="75" s="1"/>
  <c r="D6714" i="75"/>
  <c r="C7467" i="75"/>
  <c r="D7467" i="75" s="1"/>
  <c r="D6927" i="75"/>
  <c r="C5928" i="75"/>
  <c r="D5388" i="75"/>
  <c r="A6208" i="75"/>
  <c r="F5668" i="75"/>
  <c r="C5666" i="75"/>
  <c r="D5126" i="75"/>
  <c r="A6703" i="75"/>
  <c r="F6163" i="75"/>
  <c r="C6707" i="75"/>
  <c r="D6167" i="75"/>
  <c r="C7463" i="75"/>
  <c r="D7463" i="75" s="1"/>
  <c r="D6923" i="75"/>
  <c r="C7458" i="75"/>
  <c r="D7458" i="75" s="1"/>
  <c r="D6918" i="75"/>
  <c r="A6435" i="75"/>
  <c r="F5895" i="75"/>
  <c r="C6712" i="75"/>
  <c r="F6712" i="75" s="1"/>
  <c r="D6172" i="75"/>
  <c r="C6955" i="75"/>
  <c r="D6415" i="75"/>
  <c r="C7470" i="75"/>
  <c r="D7470" i="75" s="1"/>
  <c r="D6930" i="75"/>
  <c r="C7498" i="75"/>
  <c r="D7498" i="75" s="1"/>
  <c r="D6958" i="75"/>
  <c r="A7244" i="75"/>
  <c r="F6704" i="75"/>
  <c r="C5654" i="75"/>
  <c r="F5654" i="75" s="1"/>
  <c r="D5114" i="75"/>
  <c r="A7256" i="75"/>
  <c r="F6716" i="75"/>
  <c r="A7213" i="75"/>
  <c r="F6673" i="75"/>
  <c r="C6446" i="75"/>
  <c r="D5906" i="75"/>
  <c r="A6980" i="75"/>
  <c r="F6440" i="75"/>
  <c r="C5924" i="75"/>
  <c r="D5384" i="75"/>
  <c r="A6705" i="75"/>
  <c r="F6165" i="75"/>
  <c r="F7454" i="75"/>
  <c r="C7225" i="75"/>
  <c r="D7225" i="75" s="1"/>
  <c r="D6685" i="75"/>
  <c r="C6451" i="75"/>
  <c r="D5911" i="75"/>
  <c r="A6986" i="75"/>
  <c r="F6446" i="75"/>
  <c r="C7471" i="75"/>
  <c r="D7471" i="75" s="1"/>
  <c r="D6931" i="75"/>
  <c r="C6959" i="75"/>
  <c r="D6419" i="75"/>
  <c r="C6437" i="75"/>
  <c r="D5897" i="75"/>
  <c r="A6439" i="75"/>
  <c r="F5899" i="75"/>
  <c r="A6976" i="75"/>
  <c r="F6436" i="75"/>
  <c r="C7461" i="75"/>
  <c r="D7461" i="75" s="1"/>
  <c r="D6921" i="75"/>
  <c r="C6943" i="75"/>
  <c r="D6403" i="75"/>
  <c r="A5923" i="75"/>
  <c r="F5383" i="75"/>
  <c r="C5939" i="75"/>
  <c r="D5399" i="75"/>
  <c r="C5665" i="75"/>
  <c r="D5125" i="75"/>
  <c r="A6960" i="75"/>
  <c r="F6420" i="75"/>
  <c r="C7230" i="75"/>
  <c r="D7230" i="75" s="1"/>
  <c r="D6690" i="75"/>
  <c r="C5923" i="75"/>
  <c r="D5383" i="75"/>
  <c r="A5669" i="75"/>
  <c r="F5129" i="75"/>
  <c r="A7496" i="75"/>
  <c r="F6956" i="75"/>
  <c r="C5940" i="75"/>
  <c r="D5400" i="75"/>
  <c r="C7455" i="75"/>
  <c r="D7455" i="75" s="1"/>
  <c r="D6915" i="75"/>
  <c r="C6442" i="75"/>
  <c r="D5902" i="75"/>
  <c r="C6703" i="75"/>
  <c r="D6163" i="75"/>
  <c r="C6435" i="75"/>
  <c r="D5895" i="75"/>
  <c r="C6976" i="75"/>
  <c r="D6436" i="75"/>
  <c r="A6984" i="75"/>
  <c r="F6444" i="75"/>
  <c r="C6948" i="75"/>
  <c r="D6408" i="75"/>
  <c r="C7213" i="75"/>
  <c r="D7213" i="75" s="1"/>
  <c r="D6673" i="75"/>
  <c r="A7221" i="75"/>
  <c r="F7221" i="75" s="1"/>
  <c r="F6681" i="75"/>
  <c r="A6451" i="75"/>
  <c r="F5911" i="75"/>
  <c r="D7452" i="75"/>
  <c r="F7452" i="75"/>
  <c r="C7203" i="75"/>
  <c r="D6663" i="75"/>
  <c r="F6663" i="75"/>
  <c r="C5649" i="75"/>
  <c r="D5109" i="75"/>
  <c r="F5109" i="75"/>
  <c r="C7451" i="75"/>
  <c r="D6911" i="75"/>
  <c r="F6911" i="75"/>
  <c r="C6696" i="75"/>
  <c r="D6156" i="75"/>
  <c r="F6156" i="75"/>
  <c r="C6192" i="75"/>
  <c r="D5652" i="75"/>
  <c r="F5652" i="75"/>
  <c r="C6454" i="75"/>
  <c r="D5914" i="75"/>
  <c r="F5914" i="75"/>
  <c r="C5651" i="75"/>
  <c r="D5111" i="75"/>
  <c r="F5111" i="75"/>
  <c r="D7177" i="75"/>
  <c r="F7177" i="75"/>
  <c r="C6462" i="75"/>
  <c r="D5922" i="75"/>
  <c r="F5922" i="75"/>
  <c r="C6188" i="75"/>
  <c r="D5648" i="75"/>
  <c r="F5648" i="75"/>
  <c r="D7208" i="75"/>
  <c r="F7208" i="75"/>
  <c r="C7449" i="75"/>
  <c r="D6909" i="75"/>
  <c r="F6909" i="75"/>
  <c r="D7181" i="75"/>
  <c r="F7181" i="75"/>
  <c r="C7206" i="75"/>
  <c r="D6666" i="75"/>
  <c r="F6666" i="75"/>
  <c r="C5646" i="75"/>
  <c r="D5106" i="75"/>
  <c r="F5106" i="75"/>
  <c r="C6968" i="75"/>
  <c r="D6428" i="75"/>
  <c r="F6428" i="75"/>
  <c r="C6972" i="75"/>
  <c r="D6432" i="75"/>
  <c r="F6432" i="75"/>
  <c r="C6941" i="75"/>
  <c r="D6401" i="75"/>
  <c r="F6401" i="75"/>
  <c r="D7180" i="75"/>
  <c r="F7180" i="75"/>
  <c r="C6430" i="75"/>
  <c r="D5890" i="75"/>
  <c r="F5890" i="75"/>
  <c r="C6182" i="75"/>
  <c r="D5642" i="75"/>
  <c r="F5642" i="75"/>
  <c r="D7173" i="75"/>
  <c r="F7173" i="75"/>
  <c r="C6458" i="75"/>
  <c r="D5918" i="75"/>
  <c r="F5918" i="75"/>
  <c r="D7212" i="75"/>
  <c r="F7212" i="75"/>
  <c r="D7421" i="75"/>
  <c r="F7421" i="75"/>
  <c r="C7474" i="75"/>
  <c r="D6934" i="75"/>
  <c r="F6934" i="75"/>
  <c r="D7176" i="75"/>
  <c r="F7176" i="75"/>
  <c r="C7443" i="75"/>
  <c r="D6903" i="75"/>
  <c r="F6903" i="75"/>
  <c r="C7450" i="75"/>
  <c r="D6910" i="75"/>
  <c r="F6910" i="75"/>
  <c r="D7419" i="75"/>
  <c r="F7419" i="75"/>
  <c r="D7175" i="75"/>
  <c r="F7175" i="75"/>
  <c r="C6935" i="75"/>
  <c r="D6395" i="75"/>
  <c r="F6395" i="75"/>
  <c r="C6939" i="75"/>
  <c r="D6399" i="75"/>
  <c r="F6399" i="75"/>
  <c r="C6964" i="75"/>
  <c r="D6424" i="75"/>
  <c r="F6424" i="75"/>
  <c r="C7482" i="75"/>
  <c r="D6942" i="75"/>
  <c r="F6942" i="75"/>
  <c r="D7417" i="75"/>
  <c r="F7417" i="75"/>
  <c r="C5915" i="75"/>
  <c r="D5375" i="75"/>
  <c r="F5375" i="75"/>
  <c r="C5916" i="75"/>
  <c r="D5376" i="75"/>
  <c r="F5376" i="75"/>
  <c r="C7447" i="75"/>
  <c r="D6907" i="75"/>
  <c r="F6907" i="75"/>
  <c r="C5913" i="75"/>
  <c r="D5373" i="75"/>
  <c r="F5373" i="75"/>
  <c r="C5643" i="75"/>
  <c r="D5103" i="75"/>
  <c r="F5103" i="75"/>
  <c r="D7442" i="75"/>
  <c r="F7442" i="75"/>
  <c r="C6452" i="75"/>
  <c r="D5912" i="75"/>
  <c r="F5912" i="75"/>
  <c r="C6431" i="75"/>
  <c r="D5891" i="75"/>
  <c r="F5891" i="75"/>
  <c r="C6700" i="75"/>
  <c r="D6160" i="75"/>
  <c r="F6160" i="75"/>
  <c r="D7413" i="75"/>
  <c r="F7413" i="75"/>
  <c r="C6425" i="75"/>
  <c r="D5885" i="75"/>
  <c r="F5885" i="75"/>
  <c r="C6426" i="75"/>
  <c r="D5886" i="75"/>
  <c r="F5886" i="75"/>
  <c r="C5917" i="75"/>
  <c r="D5377" i="75"/>
  <c r="F5377" i="75"/>
  <c r="C6695" i="75"/>
  <c r="D6155" i="75"/>
  <c r="F6155" i="75"/>
  <c r="C6697" i="75"/>
  <c r="D6157" i="75"/>
  <c r="F6157" i="75"/>
  <c r="D7415" i="75"/>
  <c r="F7415" i="75"/>
  <c r="D7416" i="75"/>
  <c r="F7416" i="75"/>
  <c r="C7478" i="75"/>
  <c r="D6938" i="75"/>
  <c r="F6938" i="75"/>
  <c r="C6962" i="75"/>
  <c r="D6422" i="75"/>
  <c r="F6422" i="75"/>
  <c r="C5921" i="75"/>
  <c r="D5381" i="75"/>
  <c r="F5381" i="75"/>
  <c r="C6693" i="75"/>
  <c r="D6153" i="75"/>
  <c r="F6153" i="75"/>
  <c r="C5650" i="75"/>
  <c r="D5110" i="75"/>
  <c r="F5110" i="75"/>
  <c r="C5647" i="75"/>
  <c r="D5107" i="75"/>
  <c r="F5107" i="75"/>
  <c r="C6423" i="75"/>
  <c r="D5883" i="75"/>
  <c r="F5883" i="75"/>
  <c r="D7448" i="75"/>
  <c r="F7448" i="75"/>
  <c r="D7202" i="75"/>
  <c r="F7202" i="75"/>
  <c r="C7238" i="75"/>
  <c r="D6698" i="75"/>
  <c r="F6698" i="75"/>
  <c r="C6699" i="75"/>
  <c r="D6159" i="75"/>
  <c r="F6159" i="75"/>
  <c r="C6936" i="75"/>
  <c r="D6396" i="75"/>
  <c r="F6396" i="75"/>
  <c r="C7210" i="75"/>
  <c r="D6670" i="75"/>
  <c r="F6670" i="75"/>
  <c r="C6937" i="75"/>
  <c r="D6397" i="75"/>
  <c r="F6397" i="75"/>
  <c r="C5919" i="75"/>
  <c r="D5379" i="75"/>
  <c r="F5379" i="75"/>
  <c r="C7207" i="75"/>
  <c r="D6667" i="75"/>
  <c r="F6667" i="75"/>
  <c r="D7179" i="75"/>
  <c r="F7179" i="75"/>
  <c r="C7242" i="75"/>
  <c r="D6702" i="75"/>
  <c r="F6702" i="75"/>
  <c r="C6427" i="75"/>
  <c r="D5887" i="75"/>
  <c r="F5887" i="75"/>
  <c r="D7420" i="75"/>
  <c r="F7420" i="75"/>
  <c r="D7444" i="75"/>
  <c r="F7444" i="75"/>
  <c r="C6429" i="75"/>
  <c r="D5889" i="75"/>
  <c r="F5889" i="75"/>
  <c r="C7205" i="75"/>
  <c r="D6665" i="75"/>
  <c r="F6665" i="75"/>
  <c r="C6701" i="75"/>
  <c r="D6161" i="75"/>
  <c r="F6161" i="75"/>
  <c r="C7234" i="75"/>
  <c r="D6694" i="75"/>
  <c r="F6694" i="75"/>
  <c r="C7446" i="75"/>
  <c r="D6906" i="75"/>
  <c r="F6906" i="75"/>
  <c r="C5645" i="75"/>
  <c r="D5105" i="75"/>
  <c r="F5105" i="75"/>
  <c r="C6933" i="75"/>
  <c r="D6393" i="75"/>
  <c r="F6393" i="75"/>
  <c r="C7472" i="75"/>
  <c r="D6932" i="75"/>
  <c r="F6932" i="75"/>
  <c r="C7445" i="75"/>
  <c r="D6905" i="75"/>
  <c r="F6905" i="75"/>
  <c r="C7232" i="75"/>
  <c r="D6692" i="75"/>
  <c r="F6692" i="75"/>
  <c r="D7204" i="75"/>
  <c r="F7204" i="75"/>
  <c r="C7209" i="75"/>
  <c r="D6669" i="75"/>
  <c r="F6669" i="75"/>
  <c r="C7211" i="75"/>
  <c r="D6671" i="75"/>
  <c r="F6671" i="75"/>
  <c r="C5920" i="75"/>
  <c r="D5380" i="75"/>
  <c r="F5380" i="75"/>
  <c r="C6940" i="75"/>
  <c r="D6400" i="75"/>
  <c r="F6400" i="75"/>
  <c r="C6184" i="75"/>
  <c r="D5644" i="75"/>
  <c r="F5644" i="75"/>
  <c r="B59" i="29"/>
  <c r="B24" i="29"/>
  <c r="B16" i="29"/>
  <c r="L15" i="66"/>
  <c r="B31" i="66"/>
  <c r="B6" i="66"/>
  <c r="A6991" i="75" l="1"/>
  <c r="F6451" i="75"/>
  <c r="C6975" i="75"/>
  <c r="D6435" i="75"/>
  <c r="C6982" i="75"/>
  <c r="D6442" i="75"/>
  <c r="C6480" i="75"/>
  <c r="D5940" i="75"/>
  <c r="A6209" i="75"/>
  <c r="F5669" i="75"/>
  <c r="A6979" i="75"/>
  <c r="F6439" i="75"/>
  <c r="C7499" i="75"/>
  <c r="D7499" i="75" s="1"/>
  <c r="D6959" i="75"/>
  <c r="C6464" i="75"/>
  <c r="D5924" i="75"/>
  <c r="C6986" i="75"/>
  <c r="D6446" i="75"/>
  <c r="C7252" i="75"/>
  <c r="D7252" i="75" s="1"/>
  <c r="D6712" i="75"/>
  <c r="C7247" i="75"/>
  <c r="D7247" i="75" s="1"/>
  <c r="D6707" i="75"/>
  <c r="C6206" i="75"/>
  <c r="D5666" i="75"/>
  <c r="C6468" i="75"/>
  <c r="D5928" i="75"/>
  <c r="A6742" i="75"/>
  <c r="C7006" i="75"/>
  <c r="D6466" i="75"/>
  <c r="F7471" i="75"/>
  <c r="A6197" i="75"/>
  <c r="F5657" i="75"/>
  <c r="A6738" i="75"/>
  <c r="A6987" i="75"/>
  <c r="F6447" i="75"/>
  <c r="F7252" i="75"/>
  <c r="C7255" i="75"/>
  <c r="D7255" i="75" s="1"/>
  <c r="D6715" i="75"/>
  <c r="C6467" i="75"/>
  <c r="D5927" i="75"/>
  <c r="C7261" i="75"/>
  <c r="D7261" i="75" s="1"/>
  <c r="D6721" i="75"/>
  <c r="C7249" i="75"/>
  <c r="D7249" i="75" s="1"/>
  <c r="D6709" i="75"/>
  <c r="A7012" i="75"/>
  <c r="C7253" i="75"/>
  <c r="D7253" i="75" s="1"/>
  <c r="D6713" i="75"/>
  <c r="A7014" i="75"/>
  <c r="F6474" i="75"/>
  <c r="A6977" i="75"/>
  <c r="F6437" i="75"/>
  <c r="C7497" i="75"/>
  <c r="D7497" i="75" s="1"/>
  <c r="D6957" i="75"/>
  <c r="A7255" i="75"/>
  <c r="F7255" i="75" s="1"/>
  <c r="F6715" i="75"/>
  <c r="C7496" i="75"/>
  <c r="D7496" i="75" s="1"/>
  <c r="D6956" i="75"/>
  <c r="A6481" i="75"/>
  <c r="F5941" i="75"/>
  <c r="C6973" i="75"/>
  <c r="D6433" i="75"/>
  <c r="C7520" i="75"/>
  <c r="D7520" i="75" s="1"/>
  <c r="D6980" i="75"/>
  <c r="A6983" i="75"/>
  <c r="F6443" i="75"/>
  <c r="A7514" i="75"/>
  <c r="A6195" i="75"/>
  <c r="F5655" i="75"/>
  <c r="A6985" i="75"/>
  <c r="F6445" i="75"/>
  <c r="F7217" i="75"/>
  <c r="C6471" i="75"/>
  <c r="D5931" i="75"/>
  <c r="F5924" i="75"/>
  <c r="C6974" i="75"/>
  <c r="F6974" i="75" s="1"/>
  <c r="D6434" i="75"/>
  <c r="C6481" i="75"/>
  <c r="D5941" i="75"/>
  <c r="A6740" i="75"/>
  <c r="F6200" i="75"/>
  <c r="C6210" i="75"/>
  <c r="D5670" i="75"/>
  <c r="C6473" i="75"/>
  <c r="D5933" i="75"/>
  <c r="C7501" i="75"/>
  <c r="D7501" i="75" s="1"/>
  <c r="D6961" i="75"/>
  <c r="F7486" i="75"/>
  <c r="C6203" i="75"/>
  <c r="D5663" i="75"/>
  <c r="A6981" i="75"/>
  <c r="F6441" i="75"/>
  <c r="A6467" i="75"/>
  <c r="F5927" i="75"/>
  <c r="F7231" i="75"/>
  <c r="C6207" i="75"/>
  <c r="D5667" i="75"/>
  <c r="F7254" i="75"/>
  <c r="C7485" i="75"/>
  <c r="D7485" i="75" s="1"/>
  <c r="D6945" i="75"/>
  <c r="C6197" i="75"/>
  <c r="D5657" i="75"/>
  <c r="C7018" i="75"/>
  <c r="D6478" i="75"/>
  <c r="C6989" i="75"/>
  <c r="D6449" i="75"/>
  <c r="F7465" i="75"/>
  <c r="C7260" i="75"/>
  <c r="D7260" i="75" s="1"/>
  <c r="D6720" i="75"/>
  <c r="C7500" i="75"/>
  <c r="D7500" i="75" s="1"/>
  <c r="D6960" i="75"/>
  <c r="A7016" i="75"/>
  <c r="A6475" i="75"/>
  <c r="F5935" i="75"/>
  <c r="C7524" i="75"/>
  <c r="D7524" i="75" s="1"/>
  <c r="D6984" i="75"/>
  <c r="A6201" i="75"/>
  <c r="F5661" i="75"/>
  <c r="A7524" i="75"/>
  <c r="F7524" i="75" s="1"/>
  <c r="F6984" i="75"/>
  <c r="C6205" i="75"/>
  <c r="D5665" i="75"/>
  <c r="C7488" i="75"/>
  <c r="D7488" i="75" s="1"/>
  <c r="D6948" i="75"/>
  <c r="C7516" i="75"/>
  <c r="D7516" i="75" s="1"/>
  <c r="D6976" i="75"/>
  <c r="C7243" i="75"/>
  <c r="D7243" i="75" s="1"/>
  <c r="D6703" i="75"/>
  <c r="F7496" i="75"/>
  <c r="C6463" i="75"/>
  <c r="D5923" i="75"/>
  <c r="A7500" i="75"/>
  <c r="F7500" i="75" s="1"/>
  <c r="F6960" i="75"/>
  <c r="C6479" i="75"/>
  <c r="D5939" i="75"/>
  <c r="C7483" i="75"/>
  <c r="D7483" i="75" s="1"/>
  <c r="D6943" i="75"/>
  <c r="A7516" i="75"/>
  <c r="F7516" i="75" s="1"/>
  <c r="F6976" i="75"/>
  <c r="C6977" i="75"/>
  <c r="D6437" i="75"/>
  <c r="C6991" i="75"/>
  <c r="D6451" i="75"/>
  <c r="C6981" i="75"/>
  <c r="D6441" i="75"/>
  <c r="A7497" i="75"/>
  <c r="F7497" i="75" s="1"/>
  <c r="F6957" i="75"/>
  <c r="C7244" i="75"/>
  <c r="D7244" i="75" s="1"/>
  <c r="D6704" i="75"/>
  <c r="F6948" i="75"/>
  <c r="F7225" i="75"/>
  <c r="C6744" i="75"/>
  <c r="D6204" i="75"/>
  <c r="C6209" i="75"/>
  <c r="D5669" i="75"/>
  <c r="C6476" i="75"/>
  <c r="F6476" i="75" s="1"/>
  <c r="D5936" i="75"/>
  <c r="C6740" i="75"/>
  <c r="D6200" i="75"/>
  <c r="A7253" i="75"/>
  <c r="F7253" i="75" s="1"/>
  <c r="F6713" i="75"/>
  <c r="A6469" i="75"/>
  <c r="F5929" i="75"/>
  <c r="A7257" i="75"/>
  <c r="F6717" i="75"/>
  <c r="A6207" i="75"/>
  <c r="F5667" i="75"/>
  <c r="C7491" i="75"/>
  <c r="D7491" i="75" s="1"/>
  <c r="D6951" i="75"/>
  <c r="C7245" i="75"/>
  <c r="D7245" i="75" s="1"/>
  <c r="D6705" i="75"/>
  <c r="A7004" i="75"/>
  <c r="F6464" i="75"/>
  <c r="A7010" i="75"/>
  <c r="F6470" i="75"/>
  <c r="C7528" i="75"/>
  <c r="D7528" i="75" s="1"/>
  <c r="D6988" i="75"/>
  <c r="C6472" i="75"/>
  <c r="F6472" i="75" s="1"/>
  <c r="D5932" i="75"/>
  <c r="A6744" i="75"/>
  <c r="F6204" i="75"/>
  <c r="F5928" i="75"/>
  <c r="C7248" i="75"/>
  <c r="D7248" i="75" s="1"/>
  <c r="D6708" i="75"/>
  <c r="F7229" i="75"/>
  <c r="F7469" i="75"/>
  <c r="C6477" i="75"/>
  <c r="D5937" i="75"/>
  <c r="C7259" i="75"/>
  <c r="D7259" i="75" s="1"/>
  <c r="D6719" i="75"/>
  <c r="F7458" i="75"/>
  <c r="A6990" i="75"/>
  <c r="F6450" i="75"/>
  <c r="A7251" i="75"/>
  <c r="F6711" i="75"/>
  <c r="A6463" i="75"/>
  <c r="F5923" i="75"/>
  <c r="A7245" i="75"/>
  <c r="F7245" i="75" s="1"/>
  <c r="F6705" i="75"/>
  <c r="A7520" i="75"/>
  <c r="F7520" i="75" s="1"/>
  <c r="F6980" i="75"/>
  <c r="F7213" i="75"/>
  <c r="C6194" i="75"/>
  <c r="D5654" i="75"/>
  <c r="C7495" i="75"/>
  <c r="D7495" i="75" s="1"/>
  <c r="D6955" i="75"/>
  <c r="A6975" i="75"/>
  <c r="F6435" i="75"/>
  <c r="A7243" i="75"/>
  <c r="F7243" i="75" s="1"/>
  <c r="F6703" i="75"/>
  <c r="A6748" i="75"/>
  <c r="F6208" i="75"/>
  <c r="F6442" i="75"/>
  <c r="A6734" i="75"/>
  <c r="F6194" i="75"/>
  <c r="A6479" i="75"/>
  <c r="F5939" i="75"/>
  <c r="A7260" i="75"/>
  <c r="F7260" i="75" s="1"/>
  <c r="F6720" i="75"/>
  <c r="A7487" i="75"/>
  <c r="F6947" i="75"/>
  <c r="A6193" i="75"/>
  <c r="F5653" i="75"/>
  <c r="A6203" i="75"/>
  <c r="F5663" i="75"/>
  <c r="F7488" i="75"/>
  <c r="A7259" i="75"/>
  <c r="F7259" i="75" s="1"/>
  <c r="F6719" i="75"/>
  <c r="A6973" i="75"/>
  <c r="F6433" i="75"/>
  <c r="A7518" i="75"/>
  <c r="A7495" i="75"/>
  <c r="F7495" i="75" s="1"/>
  <c r="F6955" i="75"/>
  <c r="C7014" i="75"/>
  <c r="D6474" i="75"/>
  <c r="C6465" i="75"/>
  <c r="D5925" i="75"/>
  <c r="F7470" i="75"/>
  <c r="A7247" i="75"/>
  <c r="F7247" i="75" s="1"/>
  <c r="F6707" i="75"/>
  <c r="C7010" i="75"/>
  <c r="D6470" i="75"/>
  <c r="A7261" i="75"/>
  <c r="F7261" i="75" s="1"/>
  <c r="F6721" i="75"/>
  <c r="F7490" i="75"/>
  <c r="C6983" i="75"/>
  <c r="D6443" i="75"/>
  <c r="C6211" i="75"/>
  <c r="D5671" i="75"/>
  <c r="F7226" i="75"/>
  <c r="C6475" i="75"/>
  <c r="D5935" i="75"/>
  <c r="F5666" i="75"/>
  <c r="C6202" i="75"/>
  <c r="D5662" i="75"/>
  <c r="A6989" i="75"/>
  <c r="F6449" i="75"/>
  <c r="A7483" i="75"/>
  <c r="F7483" i="75" s="1"/>
  <c r="F6943" i="75"/>
  <c r="A6211" i="75"/>
  <c r="F5671" i="75"/>
  <c r="A7489" i="75"/>
  <c r="F6949" i="75"/>
  <c r="A7008" i="75"/>
  <c r="F6468" i="75"/>
  <c r="F7455" i="75"/>
  <c r="C6979" i="75"/>
  <c r="D6439" i="75"/>
  <c r="A7499" i="75"/>
  <c r="F7499" i="75" s="1"/>
  <c r="F6959" i="75"/>
  <c r="A6210" i="75"/>
  <c r="F5670" i="75"/>
  <c r="C6193" i="75"/>
  <c r="D5653" i="75"/>
  <c r="C6469" i="75"/>
  <c r="D5929" i="75"/>
  <c r="A6205" i="75"/>
  <c r="F5665" i="75"/>
  <c r="C7257" i="75"/>
  <c r="D7257" i="75" s="1"/>
  <c r="D6717" i="75"/>
  <c r="A6473" i="75"/>
  <c r="F5933" i="75"/>
  <c r="A6736" i="75"/>
  <c r="F6196" i="75"/>
  <c r="C6748" i="75"/>
  <c r="D6208" i="75"/>
  <c r="C6987" i="75"/>
  <c r="D6447" i="75"/>
  <c r="F7463" i="75"/>
  <c r="C7489" i="75"/>
  <c r="D7489" i="75" s="1"/>
  <c r="D6949" i="75"/>
  <c r="C7256" i="75"/>
  <c r="D7256" i="75" s="1"/>
  <c r="D6716" i="75"/>
  <c r="A6471" i="75"/>
  <c r="F5931" i="75"/>
  <c r="A7526" i="75"/>
  <c r="F6986" i="75"/>
  <c r="A7522" i="75"/>
  <c r="F6982" i="75"/>
  <c r="A7528" i="75"/>
  <c r="F7528" i="75" s="1"/>
  <c r="F6988" i="75"/>
  <c r="F7230" i="75"/>
  <c r="C7493" i="75"/>
  <c r="D7493" i="75" s="1"/>
  <c r="D6953" i="75"/>
  <c r="A6477" i="75"/>
  <c r="F5937" i="75"/>
  <c r="C6978" i="75"/>
  <c r="D6438" i="75"/>
  <c r="C7492" i="75"/>
  <c r="D7492" i="75" s="1"/>
  <c r="D6952" i="75"/>
  <c r="C6736" i="75"/>
  <c r="D6196" i="75"/>
  <c r="C6195" i="75"/>
  <c r="D5655" i="75"/>
  <c r="C7251" i="75"/>
  <c r="D7251" i="75" s="1"/>
  <c r="D6711" i="75"/>
  <c r="F7498" i="75"/>
  <c r="A7485" i="75"/>
  <c r="F7485" i="75" s="1"/>
  <c r="F6945" i="75"/>
  <c r="C7487" i="75"/>
  <c r="D7487" i="75" s="1"/>
  <c r="D6947" i="75"/>
  <c r="A6746" i="75"/>
  <c r="F6206" i="75"/>
  <c r="A7018" i="75"/>
  <c r="F6478" i="75"/>
  <c r="C6990" i="75"/>
  <c r="D6450" i="75"/>
  <c r="A7006" i="75"/>
  <c r="F6466" i="75"/>
  <c r="C6199" i="75"/>
  <c r="D5659" i="75"/>
  <c r="A7501" i="75"/>
  <c r="F7501" i="75" s="1"/>
  <c r="F6961" i="75"/>
  <c r="F7223" i="75"/>
  <c r="A6480" i="75"/>
  <c r="F5940" i="75"/>
  <c r="A7249" i="75"/>
  <c r="F7249" i="75" s="1"/>
  <c r="F6709" i="75"/>
  <c r="C7484" i="75"/>
  <c r="D7484" i="75" s="1"/>
  <c r="D6944" i="75"/>
  <c r="C6201" i="75"/>
  <c r="D5661" i="75"/>
  <c r="A7493" i="75"/>
  <c r="F7493" i="75" s="1"/>
  <c r="F6953" i="75"/>
  <c r="C6198" i="75"/>
  <c r="D5658" i="75"/>
  <c r="C6985" i="75"/>
  <c r="D6445" i="75"/>
  <c r="A6465" i="75"/>
  <c r="F5925" i="75"/>
  <c r="F7250" i="75"/>
  <c r="F5936" i="75"/>
  <c r="F7461" i="75"/>
  <c r="F7467" i="75"/>
  <c r="A6199" i="75"/>
  <c r="F5659" i="75"/>
  <c r="A7491" i="75"/>
  <c r="F7491" i="75" s="1"/>
  <c r="F6951" i="75"/>
  <c r="D7445" i="75"/>
  <c r="F7445" i="75"/>
  <c r="D7205" i="75"/>
  <c r="F7205" i="75"/>
  <c r="C7477" i="75"/>
  <c r="D6937" i="75"/>
  <c r="F6937" i="75"/>
  <c r="C6187" i="75"/>
  <c r="D5647" i="75"/>
  <c r="F5647" i="75"/>
  <c r="C7502" i="75"/>
  <c r="D6962" i="75"/>
  <c r="F6962" i="75"/>
  <c r="C6457" i="75"/>
  <c r="D5917" i="75"/>
  <c r="F5917" i="75"/>
  <c r="C6455" i="75"/>
  <c r="D5915" i="75"/>
  <c r="F5915" i="75"/>
  <c r="C7475" i="75"/>
  <c r="D6935" i="75"/>
  <c r="F6935" i="75"/>
  <c r="C7481" i="75"/>
  <c r="D6941" i="75"/>
  <c r="F6941" i="75"/>
  <c r="C7236" i="75"/>
  <c r="D6696" i="75"/>
  <c r="F6696" i="75"/>
  <c r="D7451" i="75"/>
  <c r="F7451" i="75"/>
  <c r="C7473" i="75"/>
  <c r="D6933" i="75"/>
  <c r="F6933" i="75"/>
  <c r="C6967" i="75"/>
  <c r="D6427" i="75"/>
  <c r="F6427" i="75"/>
  <c r="D7207" i="75"/>
  <c r="F7207" i="75"/>
  <c r="D7238" i="75"/>
  <c r="F7238" i="75"/>
  <c r="C6460" i="75"/>
  <c r="D5920" i="75"/>
  <c r="F5920" i="75"/>
  <c r="C6724" i="75"/>
  <c r="D6184" i="75"/>
  <c r="F6184" i="75"/>
  <c r="C7480" i="75"/>
  <c r="D6940" i="75"/>
  <c r="F6940" i="75"/>
  <c r="D7232" i="75"/>
  <c r="F7232" i="75"/>
  <c r="C6185" i="75"/>
  <c r="D5645" i="75"/>
  <c r="F5645" i="75"/>
  <c r="D7446" i="75"/>
  <c r="F7446" i="75"/>
  <c r="D7234" i="75"/>
  <c r="F7234" i="75"/>
  <c r="C7241" i="75"/>
  <c r="D6701" i="75"/>
  <c r="F6701" i="75"/>
  <c r="D7242" i="75"/>
  <c r="F7242" i="75"/>
  <c r="C6459" i="75"/>
  <c r="D5919" i="75"/>
  <c r="F5919" i="75"/>
  <c r="C6963" i="75"/>
  <c r="D6423" i="75"/>
  <c r="F6423" i="75"/>
  <c r="C6190" i="75"/>
  <c r="D5650" i="75"/>
  <c r="F5650" i="75"/>
  <c r="C7233" i="75"/>
  <c r="D6693" i="75"/>
  <c r="F6693" i="75"/>
  <c r="C6461" i="75"/>
  <c r="D5921" i="75"/>
  <c r="F5921" i="75"/>
  <c r="C7235" i="75"/>
  <c r="D6695" i="75"/>
  <c r="F6695" i="75"/>
  <c r="C6992" i="75"/>
  <c r="D6452" i="75"/>
  <c r="F6452" i="75"/>
  <c r="D7447" i="75"/>
  <c r="F7447" i="75"/>
  <c r="C6456" i="75"/>
  <c r="D5916" i="75"/>
  <c r="F5916" i="75"/>
  <c r="C7504" i="75"/>
  <c r="D6964" i="75"/>
  <c r="F6964" i="75"/>
  <c r="C7479" i="75"/>
  <c r="D6939" i="75"/>
  <c r="F6939" i="75"/>
  <c r="D7206" i="75"/>
  <c r="F7206" i="75"/>
  <c r="C6732" i="75"/>
  <c r="D6192" i="75"/>
  <c r="F6192" i="75"/>
  <c r="D7203" i="75"/>
  <c r="F7203" i="75"/>
  <c r="C6453" i="75"/>
  <c r="D5913" i="75"/>
  <c r="F5913" i="75"/>
  <c r="D7443" i="75"/>
  <c r="F7443" i="75"/>
  <c r="C6998" i="75"/>
  <c r="D6458" i="75"/>
  <c r="F6458" i="75"/>
  <c r="C6186" i="75"/>
  <c r="D5646" i="75"/>
  <c r="F5646" i="75"/>
  <c r="D7449" i="75"/>
  <c r="F7449" i="75"/>
  <c r="C7002" i="75"/>
  <c r="D6462" i="75"/>
  <c r="F6462" i="75"/>
  <c r="C6994" i="75"/>
  <c r="D6454" i="75"/>
  <c r="F6454" i="75"/>
  <c r="C6189" i="75"/>
  <c r="D5649" i="75"/>
  <c r="F5649" i="75"/>
  <c r="C7237" i="75"/>
  <c r="D6697" i="75"/>
  <c r="F6697" i="75"/>
  <c r="C6965" i="75"/>
  <c r="D6425" i="75"/>
  <c r="F6425" i="75"/>
  <c r="C6971" i="75"/>
  <c r="D6431" i="75"/>
  <c r="F6431" i="75"/>
  <c r="D7482" i="75"/>
  <c r="F7482" i="75"/>
  <c r="D7211" i="75"/>
  <c r="F7211" i="75"/>
  <c r="D7209" i="75"/>
  <c r="F7209" i="75"/>
  <c r="D7472" i="75"/>
  <c r="F7472" i="75"/>
  <c r="C6969" i="75"/>
  <c r="D6429" i="75"/>
  <c r="F6429" i="75"/>
  <c r="D7210" i="75"/>
  <c r="F7210" i="75"/>
  <c r="C7476" i="75"/>
  <c r="D6936" i="75"/>
  <c r="F6936" i="75"/>
  <c r="C7239" i="75"/>
  <c r="D6699" i="75"/>
  <c r="F6699" i="75"/>
  <c r="D7478" i="75"/>
  <c r="F7478" i="75"/>
  <c r="C6966" i="75"/>
  <c r="D6426" i="75"/>
  <c r="F6426" i="75"/>
  <c r="C7240" i="75"/>
  <c r="D6700" i="75"/>
  <c r="F6700" i="75"/>
  <c r="C6183" i="75"/>
  <c r="D5643" i="75"/>
  <c r="F5643" i="75"/>
  <c r="D7450" i="75"/>
  <c r="F7450" i="75"/>
  <c r="D7474" i="75"/>
  <c r="F7474" i="75"/>
  <c r="C6722" i="75"/>
  <c r="D6182" i="75"/>
  <c r="F6182" i="75"/>
  <c r="C6970" i="75"/>
  <c r="D6430" i="75"/>
  <c r="F6430" i="75"/>
  <c r="C7512" i="75"/>
  <c r="D6972" i="75"/>
  <c r="F6972" i="75"/>
  <c r="C7508" i="75"/>
  <c r="D6968" i="75"/>
  <c r="F6968" i="75"/>
  <c r="C6728" i="75"/>
  <c r="D6188" i="75"/>
  <c r="F6188" i="75"/>
  <c r="C6191" i="75"/>
  <c r="D5651" i="75"/>
  <c r="F5651" i="75"/>
  <c r="B32" i="66"/>
  <c r="B7" i="66"/>
  <c r="B8" i="66"/>
  <c r="C6739" i="75" l="1"/>
  <c r="D6199" i="75"/>
  <c r="C7530" i="75"/>
  <c r="D7530" i="75" s="1"/>
  <c r="D6990" i="75"/>
  <c r="A7286" i="75"/>
  <c r="A7011" i="75"/>
  <c r="F6471" i="75"/>
  <c r="F7489" i="75"/>
  <c r="C6742" i="75"/>
  <c r="D6202" i="75"/>
  <c r="C7523" i="75"/>
  <c r="D7523" i="75" s="1"/>
  <c r="D6983" i="75"/>
  <c r="C7554" i="75"/>
  <c r="D7554" i="75" s="1"/>
  <c r="D7014" i="75"/>
  <c r="A7288" i="75"/>
  <c r="F6748" i="75"/>
  <c r="A7515" i="75"/>
  <c r="F6975" i="75"/>
  <c r="C6734" i="75"/>
  <c r="D6194" i="75"/>
  <c r="C7017" i="75"/>
  <c r="D6477" i="75"/>
  <c r="F7248" i="75"/>
  <c r="C7517" i="75"/>
  <c r="D7517" i="75" s="1"/>
  <c r="D6977" i="75"/>
  <c r="C7529" i="75"/>
  <c r="D7529" i="75" s="1"/>
  <c r="D6989" i="75"/>
  <c r="C6737" i="75"/>
  <c r="D6197" i="75"/>
  <c r="A7007" i="75"/>
  <c r="F6467" i="75"/>
  <c r="C6743" i="75"/>
  <c r="D6203" i="75"/>
  <c r="C7011" i="75"/>
  <c r="D6471" i="75"/>
  <c r="C7007" i="75"/>
  <c r="D6467" i="75"/>
  <c r="F7492" i="75"/>
  <c r="F7244" i="75"/>
  <c r="A7005" i="75"/>
  <c r="F6465" i="75"/>
  <c r="C6738" i="75"/>
  <c r="D6198" i="75"/>
  <c r="C6741" i="75"/>
  <c r="D6201" i="75"/>
  <c r="C6735" i="75"/>
  <c r="D6195" i="75"/>
  <c r="A7017" i="75"/>
  <c r="F6477" i="75"/>
  <c r="C7288" i="75"/>
  <c r="D7288" i="75" s="1"/>
  <c r="D6748" i="75"/>
  <c r="A7013" i="75"/>
  <c r="F6473" i="75"/>
  <c r="A6745" i="75"/>
  <c r="F6205" i="75"/>
  <c r="C6733" i="75"/>
  <c r="D6193" i="75"/>
  <c r="C7550" i="75"/>
  <c r="D7550" i="75" s="1"/>
  <c r="D7010" i="75"/>
  <c r="A6733" i="75"/>
  <c r="F6193" i="75"/>
  <c r="A7274" i="75"/>
  <c r="F6734" i="75"/>
  <c r="F7251" i="75"/>
  <c r="C7012" i="75"/>
  <c r="D6472" i="75"/>
  <c r="A7550" i="75"/>
  <c r="F7550" i="75" s="1"/>
  <c r="F7010" i="75"/>
  <c r="A6747" i="75"/>
  <c r="F6207" i="75"/>
  <c r="A7009" i="75"/>
  <c r="F6469" i="75"/>
  <c r="C7280" i="75"/>
  <c r="D7280" i="75" s="1"/>
  <c r="D6740" i="75"/>
  <c r="C6749" i="75"/>
  <c r="D6209" i="75"/>
  <c r="A7556" i="75"/>
  <c r="C6747" i="75"/>
  <c r="D6207" i="75"/>
  <c r="C7013" i="75"/>
  <c r="D6473" i="75"/>
  <c r="A7280" i="75"/>
  <c r="F7280" i="75" s="1"/>
  <c r="F6740" i="75"/>
  <c r="C7514" i="75"/>
  <c r="D7514" i="75" s="1"/>
  <c r="D6974" i="75"/>
  <c r="A6735" i="75"/>
  <c r="F6195" i="75"/>
  <c r="A7523" i="75"/>
  <c r="F7523" i="75" s="1"/>
  <c r="F6983" i="75"/>
  <c r="C7513" i="75"/>
  <c r="D7513" i="75" s="1"/>
  <c r="D6973" i="75"/>
  <c r="A7554" i="75"/>
  <c r="F7554" i="75" s="1"/>
  <c r="F7014" i="75"/>
  <c r="A7552" i="75"/>
  <c r="F7012" i="75"/>
  <c r="A7527" i="75"/>
  <c r="F6987" i="75"/>
  <c r="C7546" i="75"/>
  <c r="D7546" i="75" s="1"/>
  <c r="D7006" i="75"/>
  <c r="C7008" i="75"/>
  <c r="D6468" i="75"/>
  <c r="F7256" i="75"/>
  <c r="C7004" i="75"/>
  <c r="D6464" i="75"/>
  <c r="A7519" i="75"/>
  <c r="F6979" i="75"/>
  <c r="C7020" i="75"/>
  <c r="D6480" i="75"/>
  <c r="C7515" i="75"/>
  <c r="D7515" i="75" s="1"/>
  <c r="D6975" i="75"/>
  <c r="A7546" i="75"/>
  <c r="F7546" i="75" s="1"/>
  <c r="F7006" i="75"/>
  <c r="A7558" i="75"/>
  <c r="F7018" i="75"/>
  <c r="A7548" i="75"/>
  <c r="F7008" i="75"/>
  <c r="A6751" i="75"/>
  <c r="F6211" i="75"/>
  <c r="A7529" i="75"/>
  <c r="F7529" i="75" s="1"/>
  <c r="F6989" i="75"/>
  <c r="C6751" i="75"/>
  <c r="D6211" i="75"/>
  <c r="C7005" i="75"/>
  <c r="D6465" i="75"/>
  <c r="A7513" i="75"/>
  <c r="F7513" i="75" s="1"/>
  <c r="F6973" i="75"/>
  <c r="C7531" i="75"/>
  <c r="D7531" i="75" s="1"/>
  <c r="D6991" i="75"/>
  <c r="C7019" i="75"/>
  <c r="D6479" i="75"/>
  <c r="C7003" i="75"/>
  <c r="D6463" i="75"/>
  <c r="C7558" i="75"/>
  <c r="D7558" i="75" s="1"/>
  <c r="D7018" i="75"/>
  <c r="A7521" i="75"/>
  <c r="F6981" i="75"/>
  <c r="F7484" i="75"/>
  <c r="F6198" i="75"/>
  <c r="A6737" i="75"/>
  <c r="F6197" i="75"/>
  <c r="F6202" i="75"/>
  <c r="A6739" i="75"/>
  <c r="F6199" i="75"/>
  <c r="C7525" i="75"/>
  <c r="D7525" i="75" s="1"/>
  <c r="D6985" i="75"/>
  <c r="A7020" i="75"/>
  <c r="F6480" i="75"/>
  <c r="C7276" i="75"/>
  <c r="D7276" i="75" s="1"/>
  <c r="D6736" i="75"/>
  <c r="C7518" i="75"/>
  <c r="D7518" i="75" s="1"/>
  <c r="D6978" i="75"/>
  <c r="C7527" i="75"/>
  <c r="D7527" i="75" s="1"/>
  <c r="D6987" i="75"/>
  <c r="A7276" i="75"/>
  <c r="F6736" i="75"/>
  <c r="C7009" i="75"/>
  <c r="D6469" i="75"/>
  <c r="A6750" i="75"/>
  <c r="F6210" i="75"/>
  <c r="C7519" i="75"/>
  <c r="D7519" i="75" s="1"/>
  <c r="D6979" i="75"/>
  <c r="C7015" i="75"/>
  <c r="D6475" i="75"/>
  <c r="F6978" i="75"/>
  <c r="A6743" i="75"/>
  <c r="F6203" i="75"/>
  <c r="F7487" i="75"/>
  <c r="A7019" i="75"/>
  <c r="F6479" i="75"/>
  <c r="A7003" i="75"/>
  <c r="F6463" i="75"/>
  <c r="A7530" i="75"/>
  <c r="F7530" i="75" s="1"/>
  <c r="F6990" i="75"/>
  <c r="A7284" i="75"/>
  <c r="F6744" i="75"/>
  <c r="A7544" i="75"/>
  <c r="F7004" i="75"/>
  <c r="F7257" i="75"/>
  <c r="C7016" i="75"/>
  <c r="D6476" i="75"/>
  <c r="C7284" i="75"/>
  <c r="D7284" i="75" s="1"/>
  <c r="D6744" i="75"/>
  <c r="C7521" i="75"/>
  <c r="D7521" i="75" s="1"/>
  <c r="D6981" i="75"/>
  <c r="C6745" i="75"/>
  <c r="D6205" i="75"/>
  <c r="A6741" i="75"/>
  <c r="F6201" i="75"/>
  <c r="A7015" i="75"/>
  <c r="F6475" i="75"/>
  <c r="C6750" i="75"/>
  <c r="D6210" i="75"/>
  <c r="C7021" i="75"/>
  <c r="D6481" i="75"/>
  <c r="A7525" i="75"/>
  <c r="F7525" i="75" s="1"/>
  <c r="F6985" i="75"/>
  <c r="F7514" i="75"/>
  <c r="A7021" i="75"/>
  <c r="F6481" i="75"/>
  <c r="A7517" i="75"/>
  <c r="F7517" i="75" s="1"/>
  <c r="F6977" i="75"/>
  <c r="A7278" i="75"/>
  <c r="F6738" i="75"/>
  <c r="A7282" i="75"/>
  <c r="F6742" i="75"/>
  <c r="C6746" i="75"/>
  <c r="D6206" i="75"/>
  <c r="C7526" i="75"/>
  <c r="D7526" i="75" s="1"/>
  <c r="D6986" i="75"/>
  <c r="A6749" i="75"/>
  <c r="F6209" i="75"/>
  <c r="C7522" i="75"/>
  <c r="D7522" i="75" s="1"/>
  <c r="D6982" i="75"/>
  <c r="A7531" i="75"/>
  <c r="F7531" i="75" s="1"/>
  <c r="F6991" i="75"/>
  <c r="C6731" i="75"/>
  <c r="D6191" i="75"/>
  <c r="F6191" i="75"/>
  <c r="C7510" i="75"/>
  <c r="D6970" i="75"/>
  <c r="F6970" i="75"/>
  <c r="C7001" i="75"/>
  <c r="D6461" i="75"/>
  <c r="F6461" i="75"/>
  <c r="C6999" i="75"/>
  <c r="D6459" i="75"/>
  <c r="F6459" i="75"/>
  <c r="C6725" i="75"/>
  <c r="D6185" i="75"/>
  <c r="F6185" i="75"/>
  <c r="C7507" i="75"/>
  <c r="D6967" i="75"/>
  <c r="F6967" i="75"/>
  <c r="D7236" i="75"/>
  <c r="F7236" i="75"/>
  <c r="D7512" i="75"/>
  <c r="F7512" i="75"/>
  <c r="D7240" i="75"/>
  <c r="F7240" i="75"/>
  <c r="D7239" i="75"/>
  <c r="F7239" i="75"/>
  <c r="C7509" i="75"/>
  <c r="D6969" i="75"/>
  <c r="F6969" i="75"/>
  <c r="C6729" i="75"/>
  <c r="D6189" i="75"/>
  <c r="F6189" i="75"/>
  <c r="C7272" i="75"/>
  <c r="D6732" i="75"/>
  <c r="F6732" i="75"/>
  <c r="D7504" i="75"/>
  <c r="F7504" i="75"/>
  <c r="D7235" i="75"/>
  <c r="F7235" i="75"/>
  <c r="C7503" i="75"/>
  <c r="D6963" i="75"/>
  <c r="F6963" i="75"/>
  <c r="D7241" i="75"/>
  <c r="F7241" i="75"/>
  <c r="C7264" i="75"/>
  <c r="D6724" i="75"/>
  <c r="F6724" i="75"/>
  <c r="C7000" i="75"/>
  <c r="D6460" i="75"/>
  <c r="F6460" i="75"/>
  <c r="C6997" i="75"/>
  <c r="D6457" i="75"/>
  <c r="F6457" i="75"/>
  <c r="C7268" i="75"/>
  <c r="D6728" i="75"/>
  <c r="F6728" i="75"/>
  <c r="C7262" i="75"/>
  <c r="D6722" i="75"/>
  <c r="F6722" i="75"/>
  <c r="C7505" i="75"/>
  <c r="D6965" i="75"/>
  <c r="F6965" i="75"/>
  <c r="C7542" i="75"/>
  <c r="D7002" i="75"/>
  <c r="F7002" i="75"/>
  <c r="C7538" i="75"/>
  <c r="D6998" i="75"/>
  <c r="F6998" i="75"/>
  <c r="D7508" i="75"/>
  <c r="F7508" i="75"/>
  <c r="C6723" i="75"/>
  <c r="D6183" i="75"/>
  <c r="F6183" i="75"/>
  <c r="D7237" i="75"/>
  <c r="F7237" i="75"/>
  <c r="D7479" i="75"/>
  <c r="F7479" i="75"/>
  <c r="C7532" i="75"/>
  <c r="D6992" i="75"/>
  <c r="F6992" i="75"/>
  <c r="C6730" i="75"/>
  <c r="D6190" i="75"/>
  <c r="F6190" i="75"/>
  <c r="D7480" i="75"/>
  <c r="F7480" i="75"/>
  <c r="C6995" i="75"/>
  <c r="D6455" i="75"/>
  <c r="F6455" i="75"/>
  <c r="D7477" i="75"/>
  <c r="F7477" i="75"/>
  <c r="D7233" i="75"/>
  <c r="F7233" i="75"/>
  <c r="D7473" i="75"/>
  <c r="F7473" i="75"/>
  <c r="D7481" i="75"/>
  <c r="F7481" i="75"/>
  <c r="D7475" i="75"/>
  <c r="F7475" i="75"/>
  <c r="C6727" i="75"/>
  <c r="D6187" i="75"/>
  <c r="F6187" i="75"/>
  <c r="C7506" i="75"/>
  <c r="D6966" i="75"/>
  <c r="F6966" i="75"/>
  <c r="D7476" i="75"/>
  <c r="F7476" i="75"/>
  <c r="C7511" i="75"/>
  <c r="D6971" i="75"/>
  <c r="F6971" i="75"/>
  <c r="C7534" i="75"/>
  <c r="D6994" i="75"/>
  <c r="F6994" i="75"/>
  <c r="C6726" i="75"/>
  <c r="D6186" i="75"/>
  <c r="F6186" i="75"/>
  <c r="C6993" i="75"/>
  <c r="D6453" i="75"/>
  <c r="F6453" i="75"/>
  <c r="C6996" i="75"/>
  <c r="D6456" i="75"/>
  <c r="F6456" i="75"/>
  <c r="D7502" i="75"/>
  <c r="F7502" i="75"/>
  <c r="B10" i="66"/>
  <c r="B9" i="66"/>
  <c r="C7290" i="75" l="1"/>
  <c r="D7290" i="75" s="1"/>
  <c r="D6750" i="75"/>
  <c r="A7281" i="75"/>
  <c r="F6741" i="75"/>
  <c r="C7556" i="75"/>
  <c r="D7556" i="75" s="1"/>
  <c r="D7016" i="75"/>
  <c r="A7277" i="75"/>
  <c r="F6737" i="75"/>
  <c r="F7521" i="75"/>
  <c r="C7543" i="75"/>
  <c r="D7543" i="75" s="1"/>
  <c r="D7003" i="75"/>
  <c r="C7545" i="75"/>
  <c r="D7545" i="75" s="1"/>
  <c r="D7005" i="75"/>
  <c r="F7548" i="75"/>
  <c r="C7548" i="75"/>
  <c r="D7548" i="75" s="1"/>
  <c r="D7008" i="75"/>
  <c r="F7527" i="75"/>
  <c r="C7553" i="75"/>
  <c r="D7553" i="75" s="1"/>
  <c r="D7013" i="75"/>
  <c r="F7556" i="75"/>
  <c r="A7287" i="75"/>
  <c r="F6747" i="75"/>
  <c r="C7552" i="75"/>
  <c r="D7552" i="75" s="1"/>
  <c r="D7012" i="75"/>
  <c r="C7557" i="75"/>
  <c r="D7557" i="75" s="1"/>
  <c r="D7017" i="75"/>
  <c r="F7515" i="75"/>
  <c r="A7551" i="75"/>
  <c r="F7011" i="75"/>
  <c r="A7289" i="75"/>
  <c r="F6749" i="75"/>
  <c r="C7286" i="75"/>
  <c r="D7286" i="75" s="1"/>
  <c r="D6746" i="75"/>
  <c r="A7561" i="75"/>
  <c r="F7021" i="75"/>
  <c r="F7284" i="75"/>
  <c r="A7543" i="75"/>
  <c r="F7543" i="75" s="1"/>
  <c r="F7003" i="75"/>
  <c r="C7555" i="75"/>
  <c r="D7555" i="75" s="1"/>
  <c r="D7015" i="75"/>
  <c r="A7290" i="75"/>
  <c r="F7290" i="75" s="1"/>
  <c r="F6750" i="75"/>
  <c r="F7276" i="75"/>
  <c r="A7560" i="75"/>
  <c r="F7020" i="75"/>
  <c r="A7279" i="75"/>
  <c r="F6739" i="75"/>
  <c r="F7526" i="75"/>
  <c r="C7560" i="75"/>
  <c r="D7560" i="75" s="1"/>
  <c r="D7020" i="75"/>
  <c r="C7544" i="75"/>
  <c r="D7544" i="75" s="1"/>
  <c r="D7004" i="75"/>
  <c r="A7273" i="75"/>
  <c r="F6733" i="75"/>
  <c r="C7273" i="75"/>
  <c r="D7273" i="75" s="1"/>
  <c r="D6733" i="75"/>
  <c r="A7553" i="75"/>
  <c r="F7553" i="75" s="1"/>
  <c r="F7013" i="75"/>
  <c r="A7557" i="75"/>
  <c r="F7557" i="75" s="1"/>
  <c r="F7017" i="75"/>
  <c r="C7281" i="75"/>
  <c r="D7281" i="75" s="1"/>
  <c r="D6741" i="75"/>
  <c r="A7545" i="75"/>
  <c r="F7545" i="75" s="1"/>
  <c r="F7005" i="75"/>
  <c r="C7547" i="75"/>
  <c r="D7547" i="75" s="1"/>
  <c r="D7007" i="75"/>
  <c r="C7283" i="75"/>
  <c r="D7283" i="75" s="1"/>
  <c r="D6743" i="75"/>
  <c r="C7277" i="75"/>
  <c r="D7277" i="75" s="1"/>
  <c r="D6737" i="75"/>
  <c r="C7282" i="75"/>
  <c r="D7282" i="75" s="1"/>
  <c r="D6742" i="75"/>
  <c r="F7522" i="75"/>
  <c r="C7561" i="75"/>
  <c r="D7561" i="75" s="1"/>
  <c r="D7021" i="75"/>
  <c r="A7555" i="75"/>
  <c r="F7555" i="75" s="1"/>
  <c r="F7015" i="75"/>
  <c r="C7285" i="75"/>
  <c r="D7285" i="75" s="1"/>
  <c r="D6745" i="75"/>
  <c r="A7283" i="75"/>
  <c r="F7283" i="75" s="1"/>
  <c r="F6743" i="75"/>
  <c r="C7559" i="75"/>
  <c r="D7559" i="75" s="1"/>
  <c r="D7019" i="75"/>
  <c r="C7291" i="75"/>
  <c r="D7291" i="75" s="1"/>
  <c r="D6751" i="75"/>
  <c r="A7291" i="75"/>
  <c r="F7291" i="75" s="1"/>
  <c r="F6751" i="75"/>
  <c r="F7552" i="75"/>
  <c r="A7275" i="75"/>
  <c r="F6735" i="75"/>
  <c r="C7287" i="75"/>
  <c r="D7287" i="75" s="1"/>
  <c r="D6747" i="75"/>
  <c r="C7289" i="75"/>
  <c r="D7289" i="75" s="1"/>
  <c r="D6749" i="75"/>
  <c r="A7549" i="75"/>
  <c r="F7009" i="75"/>
  <c r="C7274" i="75"/>
  <c r="D7274" i="75" s="1"/>
  <c r="D6734" i="75"/>
  <c r="F7288" i="75"/>
  <c r="F6746" i="75"/>
  <c r="F7282" i="75"/>
  <c r="F7544" i="75"/>
  <c r="A7559" i="75"/>
  <c r="F7559" i="75" s="1"/>
  <c r="F7019" i="75"/>
  <c r="C7549" i="75"/>
  <c r="D7549" i="75" s="1"/>
  <c r="D7009" i="75"/>
  <c r="F7558" i="75"/>
  <c r="F7519" i="75"/>
  <c r="F7016" i="75"/>
  <c r="F7274" i="75"/>
  <c r="A7285" i="75"/>
  <c r="F7285" i="75" s="1"/>
  <c r="F6745" i="75"/>
  <c r="C7275" i="75"/>
  <c r="D7275" i="75" s="1"/>
  <c r="D6735" i="75"/>
  <c r="C7278" i="75"/>
  <c r="D7278" i="75" s="1"/>
  <c r="D6738" i="75"/>
  <c r="C7551" i="75"/>
  <c r="D7551" i="75" s="1"/>
  <c r="D7011" i="75"/>
  <c r="A7547" i="75"/>
  <c r="F7547" i="75" s="1"/>
  <c r="F7007" i="75"/>
  <c r="F7518" i="75"/>
  <c r="F7286" i="75"/>
  <c r="C7279" i="75"/>
  <c r="D7279" i="75" s="1"/>
  <c r="D6739" i="75"/>
  <c r="C7536" i="75"/>
  <c r="D6996" i="75"/>
  <c r="F6996" i="75"/>
  <c r="D7511" i="75"/>
  <c r="F7511" i="75"/>
  <c r="D7505" i="75"/>
  <c r="F7505" i="75"/>
  <c r="C7540" i="75"/>
  <c r="D7000" i="75"/>
  <c r="F7000" i="75"/>
  <c r="D7503" i="75"/>
  <c r="F7503" i="75"/>
  <c r="D7507" i="75"/>
  <c r="F7507" i="75"/>
  <c r="D7510" i="75"/>
  <c r="F7510" i="75"/>
  <c r="D7534" i="75"/>
  <c r="F7534" i="75"/>
  <c r="D7506" i="75"/>
  <c r="F7506" i="75"/>
  <c r="C7267" i="75"/>
  <c r="D6727" i="75"/>
  <c r="F6727" i="75"/>
  <c r="C7263" i="75"/>
  <c r="D6723" i="75"/>
  <c r="F6723" i="75"/>
  <c r="D7542" i="75"/>
  <c r="F7542" i="75"/>
  <c r="C7537" i="75"/>
  <c r="D6997" i="75"/>
  <c r="F6997" i="75"/>
  <c r="D7509" i="75"/>
  <c r="F7509" i="75"/>
  <c r="C7541" i="75"/>
  <c r="D7001" i="75"/>
  <c r="F7001" i="75"/>
  <c r="C7535" i="75"/>
  <c r="D6995" i="75"/>
  <c r="F6995" i="75"/>
  <c r="D7532" i="75"/>
  <c r="F7532" i="75"/>
  <c r="D7538" i="75"/>
  <c r="F7538" i="75"/>
  <c r="D7268" i="75"/>
  <c r="F7268" i="75"/>
  <c r="C7269" i="75"/>
  <c r="D6729" i="75"/>
  <c r="F6729" i="75"/>
  <c r="C7539" i="75"/>
  <c r="D6999" i="75"/>
  <c r="F6999" i="75"/>
  <c r="C7266" i="75"/>
  <c r="D6726" i="75"/>
  <c r="F6726" i="75"/>
  <c r="C7533" i="75"/>
  <c r="D6993" i="75"/>
  <c r="F6993" i="75"/>
  <c r="C7270" i="75"/>
  <c r="D6730" i="75"/>
  <c r="F6730" i="75"/>
  <c r="D7262" i="75"/>
  <c r="F7262" i="75"/>
  <c r="D7264" i="75"/>
  <c r="F7264" i="75"/>
  <c r="D7272" i="75"/>
  <c r="F7272" i="75"/>
  <c r="C7265" i="75"/>
  <c r="D6725" i="75"/>
  <c r="F6725" i="75"/>
  <c r="C7271" i="75"/>
  <c r="D6731" i="75"/>
  <c r="F6731" i="75"/>
  <c r="B11" i="66"/>
  <c r="B12" i="66"/>
  <c r="F7549" i="75" l="1"/>
  <c r="F7551" i="75"/>
  <c r="F7279" i="75"/>
  <c r="F7561" i="75"/>
  <c r="F7277" i="75"/>
  <c r="F7281" i="75"/>
  <c r="F7275" i="75"/>
  <c r="F7273" i="75"/>
  <c r="F7278" i="75"/>
  <c r="F7289" i="75"/>
  <c r="F7560" i="75"/>
  <c r="F7287" i="75"/>
  <c r="D7266" i="75"/>
  <c r="F7266" i="75"/>
  <c r="D7263" i="75"/>
  <c r="F7263" i="75"/>
  <c r="D7540" i="75"/>
  <c r="F7540" i="75"/>
  <c r="D7265" i="75"/>
  <c r="F7265" i="75"/>
  <c r="D7533" i="75"/>
  <c r="F7533" i="75"/>
  <c r="D7271" i="75"/>
  <c r="F7271" i="75"/>
  <c r="D7270" i="75"/>
  <c r="F7270" i="75"/>
  <c r="D7269" i="75"/>
  <c r="F7269" i="75"/>
  <c r="D7541" i="75"/>
  <c r="F7541" i="75"/>
  <c r="D7539" i="75"/>
  <c r="F7539" i="75"/>
  <c r="D7535" i="75"/>
  <c r="F7535" i="75"/>
  <c r="D7537" i="75"/>
  <c r="F7537" i="75"/>
  <c r="D7267" i="75"/>
  <c r="F7267" i="75"/>
  <c r="D7536" i="75"/>
  <c r="F7536" i="75"/>
  <c r="B14" i="66"/>
  <c r="B13" i="66"/>
  <c r="B15" i="66" l="1"/>
  <c r="B16" i="66"/>
  <c r="B17" i="66" l="1"/>
  <c r="B18" i="66"/>
  <c r="B20" i="66" l="1"/>
  <c r="B19" i="66"/>
  <c r="B22" i="66" l="1"/>
  <c r="B21" i="66"/>
  <c r="O273" i="26"/>
  <c r="O274" i="26"/>
  <c r="O275" i="26"/>
  <c r="O276" i="26"/>
  <c r="O277" i="26"/>
  <c r="O278" i="26"/>
  <c r="O279" i="26"/>
  <c r="O280" i="26"/>
  <c r="O281" i="26"/>
  <c r="O282" i="26"/>
  <c r="O283" i="26"/>
  <c r="O284" i="26"/>
  <c r="O285" i="26"/>
  <c r="O286" i="26"/>
  <c r="O287" i="26"/>
  <c r="O288" i="26"/>
  <c r="O289" i="26"/>
  <c r="O290" i="26"/>
  <c r="O291" i="26"/>
  <c r="O292" i="26"/>
  <c r="O293" i="26"/>
  <c r="O294" i="26"/>
  <c r="O295" i="26"/>
  <c r="O296" i="26"/>
  <c r="O297" i="26"/>
  <c r="O298" i="26"/>
  <c r="O299" i="26"/>
  <c r="O300" i="26"/>
  <c r="O301" i="26"/>
  <c r="O272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L273" i="26"/>
  <c r="L274" i="26"/>
  <c r="L275" i="26"/>
  <c r="L276" i="26"/>
  <c r="L277" i="26"/>
  <c r="L278" i="26"/>
  <c r="L279" i="26"/>
  <c r="L280" i="26"/>
  <c r="L281" i="26"/>
  <c r="L282" i="26"/>
  <c r="L283" i="26"/>
  <c r="L284" i="26"/>
  <c r="L285" i="26"/>
  <c r="L286" i="26"/>
  <c r="L287" i="26"/>
  <c r="L288" i="26"/>
  <c r="L289" i="26"/>
  <c r="L290" i="26"/>
  <c r="L291" i="26"/>
  <c r="L292" i="26"/>
  <c r="L293" i="26"/>
  <c r="L294" i="26"/>
  <c r="L295" i="26"/>
  <c r="L296" i="26"/>
  <c r="L297" i="26"/>
  <c r="L298" i="26"/>
  <c r="L299" i="26"/>
  <c r="L300" i="26"/>
  <c r="L301" i="26"/>
  <c r="L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K286" i="26"/>
  <c r="K287" i="26"/>
  <c r="K288" i="26"/>
  <c r="K289" i="26"/>
  <c r="K290" i="26"/>
  <c r="K291" i="26"/>
  <c r="K292" i="26"/>
  <c r="K293" i="26"/>
  <c r="K294" i="26"/>
  <c r="K295" i="26"/>
  <c r="K296" i="26"/>
  <c r="K297" i="26"/>
  <c r="K298" i="26"/>
  <c r="K299" i="26"/>
  <c r="K300" i="26"/>
  <c r="K301" i="26"/>
  <c r="K272" i="26"/>
  <c r="C301" i="26"/>
  <c r="C300" i="26"/>
  <c r="C299" i="26"/>
  <c r="C298" i="26"/>
  <c r="C297" i="26"/>
  <c r="C296" i="26"/>
  <c r="C295" i="26"/>
  <c r="C294" i="26"/>
  <c r="C293" i="26"/>
  <c r="C292" i="26"/>
  <c r="C291" i="26"/>
  <c r="C290" i="26"/>
  <c r="C289" i="26"/>
  <c r="C288" i="26"/>
  <c r="C287" i="26"/>
  <c r="C286" i="26"/>
  <c r="C285" i="26"/>
  <c r="C284" i="26"/>
  <c r="C283" i="26"/>
  <c r="C343" i="26"/>
  <c r="C344" i="26"/>
  <c r="C345" i="26"/>
  <c r="C346" i="26"/>
  <c r="C347" i="26"/>
  <c r="C348" i="26"/>
  <c r="C349" i="26"/>
  <c r="C350" i="26"/>
  <c r="C351" i="26"/>
  <c r="C352" i="26"/>
  <c r="C353" i="26"/>
  <c r="C354" i="26"/>
  <c r="C355" i="26"/>
  <c r="C356" i="26"/>
  <c r="C357" i="26"/>
  <c r="C358" i="26"/>
  <c r="C359" i="26"/>
  <c r="C360" i="26"/>
  <c r="C361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272" i="26"/>
  <c r="O3" i="26"/>
  <c r="O4" i="26"/>
  <c r="O5" i="26"/>
  <c r="O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2" i="26"/>
  <c r="L3" i="26"/>
  <c r="L4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B2" i="26"/>
  <c r="B3" i="26"/>
  <c r="B4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N298" i="26" l="1"/>
  <c r="N294" i="26"/>
  <c r="N290" i="26"/>
  <c r="N286" i="26"/>
  <c r="N282" i="26"/>
  <c r="N278" i="26"/>
  <c r="N274" i="26"/>
  <c r="N29" i="26"/>
  <c r="N25" i="26"/>
  <c r="N21" i="26"/>
  <c r="N17" i="26"/>
  <c r="N13" i="26"/>
  <c r="N9" i="26"/>
  <c r="N5" i="26"/>
  <c r="N299" i="26"/>
  <c r="N295" i="26"/>
  <c r="N291" i="26"/>
  <c r="N287" i="26"/>
  <c r="N283" i="26"/>
  <c r="N279" i="26"/>
  <c r="N275" i="26"/>
  <c r="N31" i="26"/>
  <c r="N27" i="26"/>
  <c r="N23" i="26"/>
  <c r="N19" i="26"/>
  <c r="N15" i="26"/>
  <c r="N11" i="26"/>
  <c r="N7" i="26"/>
  <c r="N3" i="26"/>
  <c r="N26" i="26"/>
  <c r="N22" i="26"/>
  <c r="N6" i="26"/>
  <c r="N28" i="26"/>
  <c r="N24" i="26"/>
  <c r="N20" i="26"/>
  <c r="N16" i="26"/>
  <c r="N12" i="26"/>
  <c r="N8" i="26"/>
  <c r="N4" i="26"/>
  <c r="N2" i="26"/>
  <c r="N300" i="26"/>
  <c r="N296" i="26"/>
  <c r="N292" i="26"/>
  <c r="N288" i="26"/>
  <c r="N284" i="26"/>
  <c r="N280" i="26"/>
  <c r="N276" i="26"/>
  <c r="N272" i="26"/>
  <c r="N301" i="26"/>
  <c r="N297" i="26"/>
  <c r="N293" i="26"/>
  <c r="N289" i="26"/>
  <c r="N285" i="26"/>
  <c r="N281" i="26"/>
  <c r="N277" i="26"/>
  <c r="N273" i="26"/>
  <c r="B24" i="66"/>
  <c r="B23" i="66"/>
  <c r="N30" i="26"/>
  <c r="N18" i="26"/>
  <c r="N14" i="26"/>
  <c r="N10" i="26"/>
  <c r="B25" i="66" l="1"/>
  <c r="A26" i="58"/>
  <c r="A24" i="58"/>
  <c r="A22" i="58"/>
  <c r="A20" i="58"/>
  <c r="A18" i="58"/>
  <c r="A16" i="58"/>
  <c r="A14" i="58"/>
  <c r="A12" i="58"/>
  <c r="A10" i="58"/>
  <c r="A8" i="58"/>
  <c r="I34" i="65" l="1"/>
  <c r="H34" i="65"/>
  <c r="G34" i="65"/>
  <c r="F34" i="65"/>
  <c r="E34" i="65"/>
  <c r="D34" i="65"/>
  <c r="C34" i="65"/>
  <c r="B34" i="65"/>
  <c r="A33" i="65"/>
  <c r="A32" i="65"/>
  <c r="A31" i="65"/>
  <c r="A30" i="65"/>
  <c r="A29" i="65"/>
  <c r="A28" i="65"/>
  <c r="A27" i="65"/>
  <c r="A26" i="65"/>
  <c r="A25" i="65"/>
  <c r="A24" i="65"/>
  <c r="A23" i="65"/>
  <c r="A22" i="65"/>
  <c r="A21" i="65"/>
  <c r="A20" i="65"/>
  <c r="A19" i="65"/>
  <c r="A18" i="65"/>
  <c r="A17" i="65"/>
  <c r="A16" i="65"/>
  <c r="A15" i="65"/>
  <c r="A14" i="65"/>
  <c r="A13" i="65"/>
  <c r="A12" i="65"/>
  <c r="A11" i="65"/>
  <c r="A10" i="65"/>
  <c r="A9" i="65"/>
  <c r="A8" i="65"/>
  <c r="A7" i="65"/>
  <c r="A6" i="65"/>
  <c r="A5" i="65"/>
  <c r="A4" i="65"/>
  <c r="B3" i="65"/>
  <c r="C3" i="65" s="1"/>
  <c r="D3" i="65" s="1"/>
  <c r="E3" i="65" s="1"/>
  <c r="F3" i="65" s="1"/>
  <c r="G3" i="65" s="1"/>
  <c r="H3" i="65" s="1"/>
  <c r="I3" i="65" s="1"/>
  <c r="A3" i="65"/>
  <c r="H31" i="4" l="1"/>
  <c r="I31" i="4" s="1"/>
  <c r="A26" i="29" l="1"/>
  <c r="A61" i="29" s="1"/>
  <c r="A96" i="29" s="1"/>
  <c r="A27" i="29"/>
  <c r="A62" i="29" s="1"/>
  <c r="A97" i="29" s="1"/>
  <c r="A28" i="29"/>
  <c r="A63" i="29" s="1"/>
  <c r="A98" i="29" s="1"/>
  <c r="A29" i="29"/>
  <c r="A64" i="29" s="1"/>
  <c r="A99" i="29" s="1"/>
  <c r="A30" i="29"/>
  <c r="A65" i="29" s="1"/>
  <c r="A100" i="29" s="1"/>
  <c r="A31" i="29"/>
  <c r="A66" i="29" s="1"/>
  <c r="A101" i="29" s="1"/>
  <c r="A32" i="29"/>
  <c r="A67" i="29" s="1"/>
  <c r="A102" i="29" s="1"/>
  <c r="A33" i="29"/>
  <c r="A68" i="29" s="1"/>
  <c r="A103" i="29" s="1"/>
  <c r="A34" i="29"/>
  <c r="A69" i="29" s="1"/>
  <c r="A104" i="29" s="1"/>
  <c r="A35" i="29"/>
  <c r="A70" i="29" s="1"/>
  <c r="A105" i="29" s="1"/>
  <c r="B513" i="26"/>
  <c r="B514" i="26"/>
  <c r="B515" i="26"/>
  <c r="B516" i="26"/>
  <c r="B517" i="26"/>
  <c r="B518" i="26"/>
  <c r="B519" i="26"/>
  <c r="B520" i="26"/>
  <c r="B521" i="26"/>
  <c r="B522" i="26"/>
  <c r="B512" i="26"/>
  <c r="B483" i="26"/>
  <c r="B484" i="26"/>
  <c r="B485" i="26"/>
  <c r="B486" i="26"/>
  <c r="B487" i="26"/>
  <c r="B488" i="26"/>
  <c r="B489" i="26"/>
  <c r="B490" i="26"/>
  <c r="B491" i="26"/>
  <c r="B492" i="26"/>
  <c r="B482" i="26"/>
  <c r="B453" i="26"/>
  <c r="B454" i="26"/>
  <c r="B455" i="26"/>
  <c r="B456" i="26"/>
  <c r="B457" i="26"/>
  <c r="B458" i="26"/>
  <c r="B459" i="26"/>
  <c r="B460" i="26"/>
  <c r="B461" i="26"/>
  <c r="B462" i="26"/>
  <c r="B452" i="26"/>
  <c r="B423" i="26"/>
  <c r="B424" i="26"/>
  <c r="B425" i="26"/>
  <c r="B426" i="26"/>
  <c r="B427" i="26"/>
  <c r="B428" i="26"/>
  <c r="B429" i="26"/>
  <c r="B430" i="26"/>
  <c r="B431" i="26"/>
  <c r="B432" i="26"/>
  <c r="B422" i="26"/>
  <c r="B393" i="26"/>
  <c r="B394" i="26"/>
  <c r="B395" i="26"/>
  <c r="B396" i="26"/>
  <c r="B397" i="26"/>
  <c r="B398" i="26"/>
  <c r="B399" i="26"/>
  <c r="B400" i="26"/>
  <c r="B401" i="26"/>
  <c r="B402" i="26"/>
  <c r="B392" i="26"/>
  <c r="B363" i="26"/>
  <c r="B364" i="26"/>
  <c r="B365" i="26"/>
  <c r="B366" i="26"/>
  <c r="B367" i="26"/>
  <c r="B368" i="26"/>
  <c r="B369" i="26"/>
  <c r="B370" i="26"/>
  <c r="B371" i="26"/>
  <c r="B372" i="26"/>
  <c r="B362" i="26"/>
  <c r="B333" i="26"/>
  <c r="B334" i="26"/>
  <c r="B335" i="26"/>
  <c r="B336" i="26"/>
  <c r="B337" i="26"/>
  <c r="B338" i="26"/>
  <c r="B339" i="26"/>
  <c r="B340" i="26"/>
  <c r="B341" i="26"/>
  <c r="B342" i="26"/>
  <c r="B332" i="26"/>
  <c r="B303" i="26"/>
  <c r="B304" i="26"/>
  <c r="B305" i="26"/>
  <c r="B306" i="26"/>
  <c r="B307" i="26"/>
  <c r="B308" i="26"/>
  <c r="B309" i="26"/>
  <c r="B310" i="26"/>
  <c r="B311" i="26"/>
  <c r="B312" i="26"/>
  <c r="B302" i="26"/>
  <c r="B243" i="26"/>
  <c r="B244" i="26"/>
  <c r="B245" i="26"/>
  <c r="B246" i="26"/>
  <c r="B247" i="26"/>
  <c r="B248" i="26"/>
  <c r="B249" i="26"/>
  <c r="B250" i="26"/>
  <c r="B251" i="26"/>
  <c r="B252" i="26"/>
  <c r="B242" i="26"/>
  <c r="B213" i="26"/>
  <c r="B214" i="26"/>
  <c r="B215" i="26"/>
  <c r="B216" i="26"/>
  <c r="B217" i="26"/>
  <c r="B218" i="26"/>
  <c r="B219" i="26"/>
  <c r="B220" i="26"/>
  <c r="B221" i="26"/>
  <c r="B222" i="26"/>
  <c r="B212" i="26"/>
  <c r="B183" i="26"/>
  <c r="B184" i="26"/>
  <c r="B185" i="26"/>
  <c r="B186" i="26"/>
  <c r="B187" i="26"/>
  <c r="B188" i="26"/>
  <c r="B189" i="26"/>
  <c r="B190" i="26"/>
  <c r="B191" i="26"/>
  <c r="B192" i="26"/>
  <c r="B182" i="26"/>
  <c r="B153" i="26"/>
  <c r="B154" i="26"/>
  <c r="B155" i="26"/>
  <c r="B156" i="26"/>
  <c r="B157" i="26"/>
  <c r="B158" i="26"/>
  <c r="B159" i="26"/>
  <c r="B160" i="26"/>
  <c r="B161" i="26"/>
  <c r="B162" i="26"/>
  <c r="B152" i="26"/>
  <c r="B123" i="26"/>
  <c r="B124" i="26"/>
  <c r="B125" i="26"/>
  <c r="B126" i="26"/>
  <c r="B127" i="26"/>
  <c r="B128" i="26"/>
  <c r="B129" i="26"/>
  <c r="B130" i="26"/>
  <c r="B131" i="26"/>
  <c r="B132" i="26"/>
  <c r="B122" i="26"/>
  <c r="B93" i="26"/>
  <c r="B94" i="26"/>
  <c r="B95" i="26"/>
  <c r="B96" i="26"/>
  <c r="B97" i="26"/>
  <c r="B98" i="26"/>
  <c r="B99" i="26"/>
  <c r="B100" i="26"/>
  <c r="B101" i="26"/>
  <c r="B102" i="26"/>
  <c r="B92" i="26"/>
  <c r="B63" i="26"/>
  <c r="B64" i="26"/>
  <c r="B65" i="26"/>
  <c r="B66" i="26"/>
  <c r="B67" i="26"/>
  <c r="B68" i="26"/>
  <c r="B69" i="26"/>
  <c r="B70" i="26"/>
  <c r="B71" i="26"/>
  <c r="B72" i="26"/>
  <c r="B62" i="26"/>
  <c r="A33" i="26"/>
  <c r="B33" i="26"/>
  <c r="A34" i="26"/>
  <c r="B34" i="26"/>
  <c r="A35" i="26"/>
  <c r="B35" i="26"/>
  <c r="A36" i="26"/>
  <c r="B36" i="26"/>
  <c r="A37" i="26"/>
  <c r="B37" i="26"/>
  <c r="A38" i="26"/>
  <c r="B38" i="26"/>
  <c r="A39" i="26"/>
  <c r="B39" i="26"/>
  <c r="A40" i="26"/>
  <c r="B40" i="26"/>
  <c r="A41" i="26"/>
  <c r="B41" i="26"/>
  <c r="A42" i="26"/>
  <c r="B42" i="26"/>
  <c r="K6" i="13"/>
  <c r="E34" i="68" s="1"/>
  <c r="G574" i="75" s="1"/>
  <c r="K7" i="13"/>
  <c r="E35" i="68" s="1"/>
  <c r="G575" i="75" s="1"/>
  <c r="K8" i="13"/>
  <c r="E36" i="68" s="1"/>
  <c r="G576" i="75" s="1"/>
  <c r="K9" i="13"/>
  <c r="E37" i="68" s="1"/>
  <c r="G577" i="75" s="1"/>
  <c r="K10" i="13"/>
  <c r="E38" i="68" s="1"/>
  <c r="G578" i="75" s="1"/>
  <c r="K11" i="13"/>
  <c r="E39" i="68" s="1"/>
  <c r="G579" i="75" s="1"/>
  <c r="K12" i="13"/>
  <c r="E40" i="68" s="1"/>
  <c r="G580" i="75" s="1"/>
  <c r="K13" i="13"/>
  <c r="E41" i="68" s="1"/>
  <c r="G581" i="75" s="1"/>
  <c r="A5" i="13"/>
  <c r="B5" i="13"/>
  <c r="A6" i="13"/>
  <c r="B6" i="13"/>
  <c r="A7" i="13"/>
  <c r="B7" i="13"/>
  <c r="A8" i="13"/>
  <c r="B8" i="13"/>
  <c r="A9" i="13"/>
  <c r="B9" i="13"/>
  <c r="A10" i="13"/>
  <c r="B10" i="13"/>
  <c r="A11" i="13"/>
  <c r="B11" i="13"/>
  <c r="A12" i="13"/>
  <c r="B12" i="13"/>
  <c r="A13" i="13"/>
  <c r="B13" i="13"/>
  <c r="A14" i="13"/>
  <c r="B14" i="13"/>
  <c r="G6" i="23"/>
  <c r="P274" i="26" s="1"/>
  <c r="G9" i="23"/>
  <c r="P277" i="26" s="1"/>
  <c r="G10" i="23"/>
  <c r="P278" i="26" s="1"/>
  <c r="G14" i="23"/>
  <c r="P282" i="26" s="1"/>
  <c r="A5" i="23"/>
  <c r="C453" i="26" s="1"/>
  <c r="B5" i="23"/>
  <c r="A6" i="23"/>
  <c r="B6" i="23"/>
  <c r="A7" i="23"/>
  <c r="B7" i="23"/>
  <c r="A8" i="23"/>
  <c r="B8" i="23"/>
  <c r="A9" i="23"/>
  <c r="B9" i="23"/>
  <c r="A10" i="23"/>
  <c r="B10" i="23"/>
  <c r="A11" i="23"/>
  <c r="C519" i="26" s="1"/>
  <c r="B11" i="23"/>
  <c r="A12" i="23"/>
  <c r="B12" i="23"/>
  <c r="A13" i="23"/>
  <c r="C461" i="26" s="1"/>
  <c r="B13" i="23"/>
  <c r="A14" i="23"/>
  <c r="B14" i="23"/>
  <c r="B5" i="7"/>
  <c r="J33" i="68" s="1"/>
  <c r="G3273" i="75" s="1"/>
  <c r="B6" i="7"/>
  <c r="J34" i="68" s="1"/>
  <c r="G3274" i="75" s="1"/>
  <c r="B7" i="7"/>
  <c r="J35" i="68" s="1"/>
  <c r="G3275" i="75" s="1"/>
  <c r="B8" i="7"/>
  <c r="J36" i="68" s="1"/>
  <c r="G3276" i="75" s="1"/>
  <c r="B9" i="7"/>
  <c r="J37" i="68" s="1"/>
  <c r="G3277" i="75" s="1"/>
  <c r="B10" i="7"/>
  <c r="J38" i="68" s="1"/>
  <c r="G3278" i="75" s="1"/>
  <c r="B11" i="7"/>
  <c r="J39" i="68" s="1"/>
  <c r="G3279" i="75" s="1"/>
  <c r="B12" i="7"/>
  <c r="J40" i="68" s="1"/>
  <c r="G3280" i="75" s="1"/>
  <c r="B13" i="7"/>
  <c r="J41" i="68" s="1"/>
  <c r="G3281" i="75" s="1"/>
  <c r="B14" i="7"/>
  <c r="J42" i="68" s="1"/>
  <c r="G3282" i="75" s="1"/>
  <c r="A5" i="7"/>
  <c r="A6" i="7"/>
  <c r="A7" i="7"/>
  <c r="A8" i="7"/>
  <c r="A9" i="7"/>
  <c r="A10" i="7"/>
  <c r="A11" i="7"/>
  <c r="A12" i="7"/>
  <c r="A13" i="7"/>
  <c r="A14" i="7"/>
  <c r="A5" i="18"/>
  <c r="A42" i="18" s="1"/>
  <c r="A6" i="18"/>
  <c r="A43" i="18" s="1"/>
  <c r="A7" i="18"/>
  <c r="A44" i="18" s="1"/>
  <c r="A8" i="18"/>
  <c r="A45" i="18" s="1"/>
  <c r="A9" i="18"/>
  <c r="A46" i="18" s="1"/>
  <c r="A10" i="18"/>
  <c r="A47" i="18" s="1"/>
  <c r="A11" i="18"/>
  <c r="A48" i="18" s="1"/>
  <c r="A12" i="18"/>
  <c r="A49" i="18" s="1"/>
  <c r="A13" i="18"/>
  <c r="A50" i="18" s="1"/>
  <c r="A14" i="18"/>
  <c r="A51" i="18" s="1"/>
  <c r="A5" i="2"/>
  <c r="A6" i="2"/>
  <c r="A7" i="2"/>
  <c r="A8" i="2"/>
  <c r="A9" i="2"/>
  <c r="A10" i="2"/>
  <c r="A11" i="2"/>
  <c r="A12" i="2"/>
  <c r="C12" i="2" s="1"/>
  <c r="A13" i="2"/>
  <c r="D13" i="2" s="1"/>
  <c r="A14" i="2"/>
  <c r="A5" i="6"/>
  <c r="A6" i="6"/>
  <c r="A7" i="6"/>
  <c r="A8" i="6"/>
  <c r="A9" i="6"/>
  <c r="A10" i="6"/>
  <c r="A11" i="6"/>
  <c r="A12" i="6"/>
  <c r="A13" i="6"/>
  <c r="A14" i="6"/>
  <c r="A15" i="6"/>
  <c r="A4" i="8"/>
  <c r="A5" i="8"/>
  <c r="A6" i="8"/>
  <c r="A7" i="8"/>
  <c r="A8" i="8"/>
  <c r="A9" i="8"/>
  <c r="A10" i="8"/>
  <c r="A11" i="8"/>
  <c r="A12" i="8"/>
  <c r="A13" i="8"/>
  <c r="F41" i="4"/>
  <c r="F42" i="4"/>
  <c r="F43" i="4"/>
  <c r="F44" i="4"/>
  <c r="F45" i="4"/>
  <c r="F46" i="4"/>
  <c r="F47" i="4"/>
  <c r="F48" i="4"/>
  <c r="F49" i="4"/>
  <c r="F50" i="4"/>
  <c r="A41" i="4"/>
  <c r="A42" i="4"/>
  <c r="A43" i="4"/>
  <c r="A44" i="4"/>
  <c r="A45" i="4"/>
  <c r="A46" i="4"/>
  <c r="A47" i="4"/>
  <c r="A48" i="4"/>
  <c r="A49" i="4"/>
  <c r="A50" i="4"/>
  <c r="A5" i="63"/>
  <c r="A39" i="63" s="1"/>
  <c r="A6" i="63"/>
  <c r="A40" i="63" s="1"/>
  <c r="A7" i="63"/>
  <c r="A41" i="63" s="1"/>
  <c r="A8" i="63"/>
  <c r="A42" i="63" s="1"/>
  <c r="A9" i="63"/>
  <c r="A43" i="63" s="1"/>
  <c r="A10" i="63"/>
  <c r="A44" i="63" s="1"/>
  <c r="A11" i="63"/>
  <c r="A45" i="63" s="1"/>
  <c r="A12" i="63"/>
  <c r="A46" i="63" s="1"/>
  <c r="A13" i="63"/>
  <c r="A47" i="63" s="1"/>
  <c r="A14" i="63"/>
  <c r="A48" i="63" s="1"/>
  <c r="A4" i="14"/>
  <c r="A37" i="14" s="1"/>
  <c r="A70" i="14" s="1"/>
  <c r="A103" i="14" s="1"/>
  <c r="A136" i="14" s="1"/>
  <c r="A169" i="14" s="1"/>
  <c r="A202" i="14" s="1"/>
  <c r="A5" i="14"/>
  <c r="A38" i="14" s="1"/>
  <c r="A71" i="14" s="1"/>
  <c r="A104" i="14" s="1"/>
  <c r="A137" i="14" s="1"/>
  <c r="A170" i="14" s="1"/>
  <c r="A203" i="14" s="1"/>
  <c r="A6" i="14"/>
  <c r="A39" i="14" s="1"/>
  <c r="A72" i="14" s="1"/>
  <c r="A105" i="14" s="1"/>
  <c r="A138" i="14" s="1"/>
  <c r="A171" i="14" s="1"/>
  <c r="A204" i="14" s="1"/>
  <c r="A7" i="14"/>
  <c r="A40" i="14" s="1"/>
  <c r="A73" i="14" s="1"/>
  <c r="A106" i="14" s="1"/>
  <c r="A139" i="14" s="1"/>
  <c r="A172" i="14" s="1"/>
  <c r="A205" i="14" s="1"/>
  <c r="A8" i="14"/>
  <c r="A41" i="14" s="1"/>
  <c r="A74" i="14" s="1"/>
  <c r="A107" i="14" s="1"/>
  <c r="A140" i="14" s="1"/>
  <c r="A173" i="14" s="1"/>
  <c r="A206" i="14" s="1"/>
  <c r="A9" i="14"/>
  <c r="A42" i="14" s="1"/>
  <c r="A75" i="14" s="1"/>
  <c r="A108" i="14" s="1"/>
  <c r="A141" i="14" s="1"/>
  <c r="A174" i="14" s="1"/>
  <c r="A207" i="14" s="1"/>
  <c r="A10" i="14"/>
  <c r="A43" i="14" s="1"/>
  <c r="A76" i="14" s="1"/>
  <c r="A109" i="14" s="1"/>
  <c r="A142" i="14" s="1"/>
  <c r="A175" i="14" s="1"/>
  <c r="A208" i="14" s="1"/>
  <c r="A11" i="14"/>
  <c r="A44" i="14" s="1"/>
  <c r="A77" i="14" s="1"/>
  <c r="A110" i="14" s="1"/>
  <c r="A143" i="14" s="1"/>
  <c r="A176" i="14" s="1"/>
  <c r="A209" i="14" s="1"/>
  <c r="A12" i="14"/>
  <c r="A45" i="14" s="1"/>
  <c r="A78" i="14" s="1"/>
  <c r="A111" i="14" s="1"/>
  <c r="A144" i="14" s="1"/>
  <c r="A177" i="14" s="1"/>
  <c r="A210" i="14" s="1"/>
  <c r="A13" i="14"/>
  <c r="A46" i="14" s="1"/>
  <c r="A79" i="14" s="1"/>
  <c r="A112" i="14" s="1"/>
  <c r="A145" i="14" s="1"/>
  <c r="A178" i="14" s="1"/>
  <c r="A211" i="14" s="1"/>
  <c r="H14" i="23" l="1"/>
  <c r="D312" i="68" s="1"/>
  <c r="G312" i="75" s="1"/>
  <c r="G311" i="68"/>
  <c r="G1931" i="75" s="1"/>
  <c r="I1931" i="75" s="1"/>
  <c r="G312" i="68"/>
  <c r="G1932" i="75" s="1"/>
  <c r="I1932" i="75" s="1"/>
  <c r="C401" i="26"/>
  <c r="H13" i="2"/>
  <c r="H41" i="68"/>
  <c r="G2201" i="75" s="1"/>
  <c r="I2201" i="75" s="1"/>
  <c r="C520" i="26"/>
  <c r="C310" i="26"/>
  <c r="C280" i="26"/>
  <c r="C340" i="26"/>
  <c r="C458" i="26"/>
  <c r="C278" i="26"/>
  <c r="C338" i="26"/>
  <c r="C308" i="26"/>
  <c r="C456" i="26"/>
  <c r="C306" i="26"/>
  <c r="C276" i="26"/>
  <c r="C336" i="26"/>
  <c r="C454" i="26"/>
  <c r="C274" i="26"/>
  <c r="C334" i="26"/>
  <c r="C304" i="26"/>
  <c r="C220" i="26"/>
  <c r="C10" i="26"/>
  <c r="C40" i="26"/>
  <c r="C218" i="26"/>
  <c r="C38" i="26"/>
  <c r="C8" i="26"/>
  <c r="C216" i="26"/>
  <c r="C6" i="26"/>
  <c r="C36" i="26"/>
  <c r="C214" i="26"/>
  <c r="C34" i="26"/>
  <c r="C4" i="26"/>
  <c r="G12" i="2"/>
  <c r="G40" i="68"/>
  <c r="G1660" i="75" s="1"/>
  <c r="I1660" i="75" s="1"/>
  <c r="G310" i="68"/>
  <c r="G1930" i="75" s="1"/>
  <c r="I1930" i="75" s="1"/>
  <c r="C491" i="26"/>
  <c r="C281" i="26"/>
  <c r="C341" i="26"/>
  <c r="C311" i="26"/>
  <c r="C489" i="26"/>
  <c r="C339" i="26"/>
  <c r="C309" i="26"/>
  <c r="C279" i="26"/>
  <c r="C487" i="26"/>
  <c r="C277" i="26"/>
  <c r="C337" i="26"/>
  <c r="C307" i="26"/>
  <c r="C485" i="26"/>
  <c r="C335" i="26"/>
  <c r="C305" i="26"/>
  <c r="C275" i="26"/>
  <c r="C483" i="26"/>
  <c r="C273" i="26"/>
  <c r="C333" i="26"/>
  <c r="C303" i="26"/>
  <c r="C221" i="26"/>
  <c r="C11" i="26"/>
  <c r="C41" i="26"/>
  <c r="C219" i="26"/>
  <c r="C39" i="26"/>
  <c r="C9" i="26"/>
  <c r="C217" i="26"/>
  <c r="C7" i="26"/>
  <c r="C37" i="26"/>
  <c r="C215" i="26"/>
  <c r="C35" i="26"/>
  <c r="C5" i="26"/>
  <c r="C213" i="26"/>
  <c r="C3" i="26"/>
  <c r="C33" i="26"/>
  <c r="C399" i="26"/>
  <c r="I581" i="75"/>
  <c r="O41" i="26"/>
  <c r="P12" i="13"/>
  <c r="O70" i="26" s="1"/>
  <c r="P11" i="13"/>
  <c r="O69" i="26" s="1"/>
  <c r="O35" i="26"/>
  <c r="P9" i="13"/>
  <c r="P8" i="13"/>
  <c r="P10" i="13"/>
  <c r="O68" i="26" s="1"/>
  <c r="P6" i="13"/>
  <c r="K11" i="26"/>
  <c r="K7" i="26"/>
  <c r="K3" i="26"/>
  <c r="K4" i="26"/>
  <c r="K10" i="26"/>
  <c r="K6" i="26"/>
  <c r="K12" i="26"/>
  <c r="K8" i="26"/>
  <c r="K9" i="26"/>
  <c r="K5" i="26"/>
  <c r="P6" i="26"/>
  <c r="J6" i="26" s="1"/>
  <c r="P12" i="26"/>
  <c r="G12" i="26" s="1"/>
  <c r="C222" i="26"/>
  <c r="C12" i="26"/>
  <c r="C42" i="26"/>
  <c r="C192" i="26"/>
  <c r="C72" i="26"/>
  <c r="C462" i="26"/>
  <c r="C282" i="26"/>
  <c r="C342" i="26"/>
  <c r="C312" i="26"/>
  <c r="C132" i="26"/>
  <c r="C252" i="26"/>
  <c r="O39" i="26"/>
  <c r="O67" i="26"/>
  <c r="P13" i="13"/>
  <c r="O71" i="26" s="1"/>
  <c r="F278" i="26"/>
  <c r="G278" i="26"/>
  <c r="I278" i="26"/>
  <c r="J278" i="26"/>
  <c r="H278" i="26"/>
  <c r="F277" i="26"/>
  <c r="H277" i="26"/>
  <c r="I277" i="26"/>
  <c r="G277" i="26"/>
  <c r="J277" i="26"/>
  <c r="G274" i="26"/>
  <c r="F274" i="26"/>
  <c r="H274" i="26"/>
  <c r="J274" i="26"/>
  <c r="I274" i="26"/>
  <c r="F282" i="26"/>
  <c r="G282" i="26"/>
  <c r="I282" i="26"/>
  <c r="H282" i="26"/>
  <c r="J282" i="26"/>
  <c r="S40" i="26"/>
  <c r="A10" i="26"/>
  <c r="A8" i="26"/>
  <c r="A66" i="26"/>
  <c r="A6" i="26"/>
  <c r="A4" i="26"/>
  <c r="A12" i="26"/>
  <c r="A11" i="26"/>
  <c r="S39" i="26"/>
  <c r="A9" i="26"/>
  <c r="A7" i="26"/>
  <c r="A65" i="26"/>
  <c r="S65" i="26" s="1"/>
  <c r="A5" i="26"/>
  <c r="A63" i="26"/>
  <c r="S63" i="26" s="1"/>
  <c r="A3" i="26"/>
  <c r="A96" i="26"/>
  <c r="A95" i="26"/>
  <c r="S95" i="26" s="1"/>
  <c r="A93" i="26"/>
  <c r="S93" i="26" s="1"/>
  <c r="S36" i="26"/>
  <c r="P11" i="26"/>
  <c r="G8" i="23"/>
  <c r="P276" i="26" s="1"/>
  <c r="C190" i="26"/>
  <c r="C68" i="26"/>
  <c r="C66" i="26"/>
  <c r="C126" i="26"/>
  <c r="C393" i="26"/>
  <c r="C455" i="26"/>
  <c r="C64" i="26"/>
  <c r="C250" i="26"/>
  <c r="D12" i="2"/>
  <c r="E36" i="26"/>
  <c r="C70" i="26"/>
  <c r="C130" i="26"/>
  <c r="C128" i="26"/>
  <c r="C184" i="26"/>
  <c r="C244" i="26"/>
  <c r="C395" i="26"/>
  <c r="C457" i="26"/>
  <c r="C124" i="26"/>
  <c r="C248" i="26"/>
  <c r="C188" i="26"/>
  <c r="C186" i="26"/>
  <c r="C246" i="26"/>
  <c r="C397" i="26"/>
  <c r="C459" i="26"/>
  <c r="G7" i="23"/>
  <c r="P275" i="26" s="1"/>
  <c r="O40" i="26"/>
  <c r="G12" i="23"/>
  <c r="P280" i="26" s="1"/>
  <c r="P5" i="26"/>
  <c r="P4" i="26"/>
  <c r="O37" i="26"/>
  <c r="O36" i="26"/>
  <c r="O34" i="26"/>
  <c r="K14" i="13"/>
  <c r="E42" i="68" s="1"/>
  <c r="G582" i="75" s="1"/>
  <c r="P8" i="26"/>
  <c r="P7" i="26"/>
  <c r="P7" i="13"/>
  <c r="E65" i="68" s="1"/>
  <c r="G605" i="75" s="1"/>
  <c r="O38" i="26"/>
  <c r="C14" i="2"/>
  <c r="D14" i="2"/>
  <c r="B13" i="2"/>
  <c r="C13" i="2"/>
  <c r="B14" i="2"/>
  <c r="E35" i="26"/>
  <c r="C71" i="26"/>
  <c r="C69" i="26"/>
  <c r="C67" i="26"/>
  <c r="C65" i="26"/>
  <c r="C63" i="26"/>
  <c r="C131" i="26"/>
  <c r="C129" i="26"/>
  <c r="C127" i="26"/>
  <c r="C125" i="26"/>
  <c r="C123" i="26"/>
  <c r="C191" i="26"/>
  <c r="C189" i="26"/>
  <c r="C187" i="26"/>
  <c r="C185" i="26"/>
  <c r="C183" i="26"/>
  <c r="C251" i="26"/>
  <c r="C249" i="26"/>
  <c r="C247" i="26"/>
  <c r="C245" i="26"/>
  <c r="C243" i="26"/>
  <c r="C372" i="26"/>
  <c r="C370" i="26"/>
  <c r="C368" i="26"/>
  <c r="C366" i="26"/>
  <c r="C364" i="26"/>
  <c r="C432" i="26"/>
  <c r="C430" i="26"/>
  <c r="C428" i="26"/>
  <c r="C426" i="26"/>
  <c r="C424" i="26"/>
  <c r="C492" i="26"/>
  <c r="C490" i="26"/>
  <c r="C488" i="26"/>
  <c r="C486" i="26"/>
  <c r="C484" i="26"/>
  <c r="C522" i="26"/>
  <c r="C518" i="26"/>
  <c r="B12" i="2"/>
  <c r="K312" i="26"/>
  <c r="E42" i="26"/>
  <c r="E41" i="26"/>
  <c r="E33" i="26"/>
  <c r="C521" i="26"/>
  <c r="C517" i="26"/>
  <c r="C516" i="26"/>
  <c r="C515" i="26"/>
  <c r="C514" i="26"/>
  <c r="C513" i="26"/>
  <c r="F312" i="68"/>
  <c r="G1392" i="75" s="1"/>
  <c r="I1392" i="75" s="1"/>
  <c r="E39" i="26"/>
  <c r="E38" i="26"/>
  <c r="E37" i="26"/>
  <c r="C102" i="26"/>
  <c r="C101" i="26"/>
  <c r="C100" i="26"/>
  <c r="C99" i="26"/>
  <c r="C98" i="26"/>
  <c r="C97" i="26"/>
  <c r="C96" i="26"/>
  <c r="E96" i="26" s="1"/>
  <c r="C95" i="26"/>
  <c r="C94" i="26"/>
  <c r="C93" i="26"/>
  <c r="C162" i="26"/>
  <c r="C161" i="26"/>
  <c r="C160" i="26"/>
  <c r="C159" i="26"/>
  <c r="C158" i="26"/>
  <c r="C157" i="26"/>
  <c r="C156" i="26"/>
  <c r="C155" i="26"/>
  <c r="C154" i="26"/>
  <c r="C153" i="26"/>
  <c r="C371" i="26"/>
  <c r="C369" i="26"/>
  <c r="C367" i="26"/>
  <c r="C365" i="26"/>
  <c r="C363" i="26"/>
  <c r="C402" i="26"/>
  <c r="C400" i="26"/>
  <c r="C398" i="26"/>
  <c r="C396" i="26"/>
  <c r="C394" i="26"/>
  <c r="C431" i="26"/>
  <c r="C429" i="26"/>
  <c r="C427" i="26"/>
  <c r="C425" i="26"/>
  <c r="C423" i="26"/>
  <c r="C460" i="26"/>
  <c r="E40" i="26"/>
  <c r="A68" i="26"/>
  <c r="A98" i="26" s="1"/>
  <c r="D96" i="26"/>
  <c r="S96" i="26"/>
  <c r="D95" i="26"/>
  <c r="A70" i="26"/>
  <c r="S66" i="26"/>
  <c r="D66" i="26"/>
  <c r="E66" i="26"/>
  <c r="D65" i="26"/>
  <c r="A72" i="26"/>
  <c r="S35" i="26"/>
  <c r="D35" i="26"/>
  <c r="A64" i="26"/>
  <c r="A71" i="26"/>
  <c r="A69" i="26"/>
  <c r="A67" i="26"/>
  <c r="S33" i="26"/>
  <c r="D37" i="26"/>
  <c r="D36" i="26"/>
  <c r="D33" i="26"/>
  <c r="S37" i="26"/>
  <c r="S41" i="26"/>
  <c r="D40" i="26"/>
  <c r="D41" i="26"/>
  <c r="D39" i="26"/>
  <c r="D42" i="26"/>
  <c r="D38" i="26"/>
  <c r="D34" i="26"/>
  <c r="S42" i="26"/>
  <c r="S38" i="26"/>
  <c r="S34" i="26"/>
  <c r="E34" i="26"/>
  <c r="P3" i="26"/>
  <c r="K5" i="13"/>
  <c r="E33" i="68" s="1"/>
  <c r="G573" i="75" s="1"/>
  <c r="P10" i="26"/>
  <c r="P9" i="26"/>
  <c r="G5" i="23"/>
  <c r="P273" i="26" s="1"/>
  <c r="G11" i="23"/>
  <c r="P279" i="26" s="1"/>
  <c r="G13" i="23"/>
  <c r="P281" i="26" s="1"/>
  <c r="M14" i="23" l="1"/>
  <c r="H12" i="2"/>
  <c r="H40" i="68"/>
  <c r="G2200" i="75" s="1"/>
  <c r="I2200" i="75" s="1"/>
  <c r="F14" i="2"/>
  <c r="F42" i="68"/>
  <c r="G1122" i="75" s="1"/>
  <c r="I1122" i="75" s="1"/>
  <c r="H311" i="68"/>
  <c r="G2471" i="75" s="1"/>
  <c r="I2471" i="75" s="1"/>
  <c r="F340" i="68"/>
  <c r="G1420" i="75" s="1"/>
  <c r="F310" i="68"/>
  <c r="G1390" i="75" s="1"/>
  <c r="I1390" i="75" s="1"/>
  <c r="K12" i="2"/>
  <c r="G70" i="68"/>
  <c r="G1690" i="75" s="1"/>
  <c r="F12" i="2"/>
  <c r="F40" i="68"/>
  <c r="G1120" i="75" s="1"/>
  <c r="I1120" i="75" s="1"/>
  <c r="G342" i="68"/>
  <c r="G1962" i="75" s="1"/>
  <c r="G13" i="2"/>
  <c r="G41" i="68"/>
  <c r="G1661" i="75" s="1"/>
  <c r="I1661" i="75" s="1"/>
  <c r="F13" i="2"/>
  <c r="F41" i="68"/>
  <c r="G1121" i="75" s="1"/>
  <c r="I1121" i="75" s="1"/>
  <c r="H14" i="2"/>
  <c r="H42" i="68"/>
  <c r="G2202" i="75" s="1"/>
  <c r="I2202" i="75" s="1"/>
  <c r="G340" i="68"/>
  <c r="G1960" i="75" s="1"/>
  <c r="L13" i="2"/>
  <c r="H71" i="68"/>
  <c r="G2231" i="75" s="1"/>
  <c r="F341" i="68"/>
  <c r="G1421" i="75" s="1"/>
  <c r="F311" i="68"/>
  <c r="G1391" i="75" s="1"/>
  <c r="I1391" i="75" s="1"/>
  <c r="H312" i="68"/>
  <c r="G2472" i="75" s="1"/>
  <c r="I2472" i="75" s="1"/>
  <c r="H310" i="68"/>
  <c r="G2470" i="75" s="1"/>
  <c r="I2470" i="75" s="1"/>
  <c r="G14" i="2"/>
  <c r="G42" i="68"/>
  <c r="G1662" i="75" s="1"/>
  <c r="I1662" i="75" s="1"/>
  <c r="G341" i="68"/>
  <c r="G1961" i="75" s="1"/>
  <c r="H6" i="26"/>
  <c r="I6" i="26"/>
  <c r="I312" i="75"/>
  <c r="G6" i="26"/>
  <c r="F6" i="26"/>
  <c r="J12" i="26"/>
  <c r="U10" i="13"/>
  <c r="E68" i="68"/>
  <c r="G608" i="75" s="1"/>
  <c r="U11" i="13"/>
  <c r="Z11" i="13" s="1"/>
  <c r="E129" i="68" s="1"/>
  <c r="G669" i="75" s="1"/>
  <c r="E69" i="68"/>
  <c r="G609" i="75" s="1"/>
  <c r="U8" i="13"/>
  <c r="E66" i="68"/>
  <c r="G606" i="75" s="1"/>
  <c r="U12" i="13"/>
  <c r="E100" i="68" s="1"/>
  <c r="G640" i="75" s="1"/>
  <c r="E70" i="68"/>
  <c r="G610" i="75" s="1"/>
  <c r="U6" i="13"/>
  <c r="Z6" i="13" s="1"/>
  <c r="E124" i="68" s="1"/>
  <c r="G664" i="75" s="1"/>
  <c r="E64" i="68"/>
  <c r="G604" i="75" s="1"/>
  <c r="U13" i="13"/>
  <c r="E101" i="68" s="1"/>
  <c r="G641" i="75" s="1"/>
  <c r="E71" i="68"/>
  <c r="G611" i="75" s="1"/>
  <c r="U9" i="13"/>
  <c r="O97" i="26" s="1"/>
  <c r="E67" i="68"/>
  <c r="G607" i="75" s="1"/>
  <c r="R14" i="23"/>
  <c r="K372" i="26" s="1"/>
  <c r="D342" i="68"/>
  <c r="E93" i="26"/>
  <c r="E63" i="26"/>
  <c r="D63" i="26"/>
  <c r="D93" i="26"/>
  <c r="I12" i="26"/>
  <c r="F12" i="26"/>
  <c r="O66" i="26"/>
  <c r="O64" i="26"/>
  <c r="Z10" i="13"/>
  <c r="E128" i="68" s="1"/>
  <c r="G668" i="75" s="1"/>
  <c r="H12" i="26"/>
  <c r="E14" i="6"/>
  <c r="F342" i="68"/>
  <c r="G1422" i="75" s="1"/>
  <c r="F370" i="68"/>
  <c r="G1450" i="75" s="1"/>
  <c r="I12" i="6"/>
  <c r="I340" i="68" s="1"/>
  <c r="G3040" i="75" s="1"/>
  <c r="F371" i="68"/>
  <c r="G1451" i="75" s="1"/>
  <c r="I13" i="6"/>
  <c r="I341" i="68" s="1"/>
  <c r="G3041" i="75" s="1"/>
  <c r="F5" i="26"/>
  <c r="G5" i="26"/>
  <c r="H5" i="26"/>
  <c r="I5" i="26"/>
  <c r="J5" i="26"/>
  <c r="G11" i="26"/>
  <c r="H11" i="26"/>
  <c r="F11" i="26"/>
  <c r="I11" i="26"/>
  <c r="J11" i="26"/>
  <c r="I10" i="26"/>
  <c r="H10" i="26"/>
  <c r="F10" i="26"/>
  <c r="G10" i="26"/>
  <c r="J10" i="26"/>
  <c r="I7" i="26"/>
  <c r="H7" i="26"/>
  <c r="F7" i="26"/>
  <c r="G7" i="26"/>
  <c r="J7" i="26"/>
  <c r="G9" i="26"/>
  <c r="H9" i="26"/>
  <c r="F9" i="26"/>
  <c r="J9" i="26"/>
  <c r="I9" i="26"/>
  <c r="G3" i="26"/>
  <c r="H3" i="26"/>
  <c r="F3" i="26"/>
  <c r="I3" i="26"/>
  <c r="J3" i="26"/>
  <c r="G8" i="26"/>
  <c r="I8" i="26"/>
  <c r="F8" i="26"/>
  <c r="H8" i="26"/>
  <c r="J8" i="26"/>
  <c r="G4" i="26"/>
  <c r="F4" i="26"/>
  <c r="I4" i="26"/>
  <c r="H4" i="26"/>
  <c r="J4" i="26"/>
  <c r="G279" i="26"/>
  <c r="I279" i="26"/>
  <c r="J279" i="26"/>
  <c r="H279" i="26"/>
  <c r="F279" i="26"/>
  <c r="H276" i="26"/>
  <c r="G276" i="26"/>
  <c r="J276" i="26"/>
  <c r="I276" i="26"/>
  <c r="F276" i="26"/>
  <c r="H273" i="26"/>
  <c r="F273" i="26"/>
  <c r="I273" i="26"/>
  <c r="G273" i="26"/>
  <c r="J273" i="26"/>
  <c r="F281" i="26"/>
  <c r="H281" i="26"/>
  <c r="I281" i="26"/>
  <c r="J281" i="26"/>
  <c r="G281" i="26"/>
  <c r="H280" i="26"/>
  <c r="J280" i="26"/>
  <c r="I280" i="26"/>
  <c r="F280" i="26"/>
  <c r="G280" i="26"/>
  <c r="G275" i="26"/>
  <c r="I275" i="26"/>
  <c r="F275" i="26"/>
  <c r="J275" i="26"/>
  <c r="H275" i="26"/>
  <c r="Q3" i="26"/>
  <c r="D3" i="26"/>
  <c r="E3" i="26"/>
  <c r="Q9" i="26"/>
  <c r="D9" i="26"/>
  <c r="E9" i="26"/>
  <c r="D8" i="26"/>
  <c r="E8" i="26"/>
  <c r="Q8" i="26"/>
  <c r="D12" i="26"/>
  <c r="Q12" i="26"/>
  <c r="E12" i="26"/>
  <c r="D6" i="26"/>
  <c r="Q6" i="26"/>
  <c r="E6" i="26"/>
  <c r="Q7" i="26"/>
  <c r="E7" i="26"/>
  <c r="D7" i="26"/>
  <c r="D10" i="26"/>
  <c r="E10" i="26"/>
  <c r="Q10" i="26"/>
  <c r="E95" i="26"/>
  <c r="E65" i="26"/>
  <c r="Q5" i="26"/>
  <c r="E5" i="26"/>
  <c r="D5" i="26"/>
  <c r="D11" i="26"/>
  <c r="Q11" i="26"/>
  <c r="E11" i="26"/>
  <c r="D4" i="26"/>
  <c r="Q4" i="26"/>
  <c r="E4" i="26"/>
  <c r="A102" i="26"/>
  <c r="S68" i="26"/>
  <c r="A99" i="26"/>
  <c r="D99" i="26" s="1"/>
  <c r="A123" i="26"/>
  <c r="E123" i="26" s="1"/>
  <c r="A126" i="26"/>
  <c r="E126" i="26" s="1"/>
  <c r="D70" i="26"/>
  <c r="A94" i="26"/>
  <c r="D94" i="26" s="1"/>
  <c r="A125" i="26"/>
  <c r="A101" i="26"/>
  <c r="A97" i="26"/>
  <c r="S97" i="26" s="1"/>
  <c r="A128" i="26"/>
  <c r="D128" i="26" s="1"/>
  <c r="E14" i="2"/>
  <c r="E13" i="2"/>
  <c r="K342" i="26"/>
  <c r="E12" i="6"/>
  <c r="P5" i="13"/>
  <c r="E63" i="68" s="1"/>
  <c r="G603" i="75" s="1"/>
  <c r="O33" i="26"/>
  <c r="U7" i="13"/>
  <c r="E95" i="68" s="1"/>
  <c r="G635" i="75" s="1"/>
  <c r="O65" i="26"/>
  <c r="P14" i="13"/>
  <c r="E72" i="68" s="1"/>
  <c r="G612" i="75" s="1"/>
  <c r="O42" i="26"/>
  <c r="E12" i="2"/>
  <c r="E13" i="6"/>
  <c r="E68" i="26"/>
  <c r="E98" i="26"/>
  <c r="D68" i="26"/>
  <c r="E101" i="26"/>
  <c r="A131" i="26"/>
  <c r="S128" i="26"/>
  <c r="S70" i="26"/>
  <c r="A100" i="26"/>
  <c r="E70" i="26"/>
  <c r="S101" i="26"/>
  <c r="D101" i="26"/>
  <c r="S102" i="26"/>
  <c r="D102" i="26"/>
  <c r="E102" i="26"/>
  <c r="D98" i="26"/>
  <c r="S98" i="26"/>
  <c r="S67" i="26"/>
  <c r="D67" i="26"/>
  <c r="E67" i="26"/>
  <c r="S64" i="26"/>
  <c r="D64" i="26"/>
  <c r="E64" i="26"/>
  <c r="S71" i="26"/>
  <c r="D71" i="26"/>
  <c r="E71" i="26"/>
  <c r="S69" i="26"/>
  <c r="D69" i="26"/>
  <c r="E69" i="26"/>
  <c r="S72" i="26"/>
  <c r="D72" i="26"/>
  <c r="E72" i="26"/>
  <c r="F3" i="1"/>
  <c r="S1" i="26"/>
  <c r="T1" i="26"/>
  <c r="I14" i="23" l="1"/>
  <c r="L312" i="26" s="1"/>
  <c r="I312" i="68"/>
  <c r="G3012" i="75" s="1"/>
  <c r="I3012" i="75" s="1"/>
  <c r="I14" i="13"/>
  <c r="L42" i="26" s="1"/>
  <c r="I42" i="68"/>
  <c r="G2742" i="75" s="1"/>
  <c r="I2742" i="75" s="1"/>
  <c r="K14" i="2"/>
  <c r="G72" i="68"/>
  <c r="G1692" i="75" s="1"/>
  <c r="H342" i="68"/>
  <c r="G2502" i="75" s="1"/>
  <c r="P13" i="2"/>
  <c r="H101" i="68"/>
  <c r="G2261" i="75" s="1"/>
  <c r="L14" i="2"/>
  <c r="H72" i="68"/>
  <c r="G2232" i="75" s="1"/>
  <c r="K13" i="2"/>
  <c r="G71" i="68"/>
  <c r="G1691" i="75" s="1"/>
  <c r="J12" i="2"/>
  <c r="F70" i="68"/>
  <c r="G1150" i="75" s="1"/>
  <c r="J14" i="2"/>
  <c r="F72" i="68"/>
  <c r="G1152" i="75" s="1"/>
  <c r="I13" i="13"/>
  <c r="L41" i="26" s="1"/>
  <c r="I41" i="68"/>
  <c r="G2741" i="75" s="1"/>
  <c r="I2741" i="75" s="1"/>
  <c r="I13" i="23"/>
  <c r="L311" i="26" s="1"/>
  <c r="I311" i="68"/>
  <c r="G3011" i="75" s="1"/>
  <c r="I3011" i="75" s="1"/>
  <c r="I12" i="23"/>
  <c r="L310" i="26" s="1"/>
  <c r="I310" i="68"/>
  <c r="G3010" i="75" s="1"/>
  <c r="I3010" i="75" s="1"/>
  <c r="I12" i="13"/>
  <c r="L40" i="26" s="1"/>
  <c r="I40" i="68"/>
  <c r="G2740" i="75" s="1"/>
  <c r="I2740" i="75" s="1"/>
  <c r="G371" i="68"/>
  <c r="G1991" i="75" s="1"/>
  <c r="H340" i="68"/>
  <c r="G2500" i="75" s="1"/>
  <c r="G370" i="68"/>
  <c r="G1990" i="75" s="1"/>
  <c r="J13" i="2"/>
  <c r="F71" i="68"/>
  <c r="G1151" i="75" s="1"/>
  <c r="G372" i="68"/>
  <c r="G1992" i="75" s="1"/>
  <c r="O12" i="2"/>
  <c r="G100" i="68"/>
  <c r="G1720" i="75" s="1"/>
  <c r="H341" i="68"/>
  <c r="G2501" i="75" s="1"/>
  <c r="L12" i="2"/>
  <c r="H70" i="68"/>
  <c r="G2230" i="75" s="1"/>
  <c r="G342" i="75"/>
  <c r="E99" i="68"/>
  <c r="G639" i="75" s="1"/>
  <c r="O99" i="26"/>
  <c r="O100" i="26"/>
  <c r="E97" i="68"/>
  <c r="G637" i="75" s="1"/>
  <c r="Z9" i="13"/>
  <c r="E94" i="68"/>
  <c r="G634" i="75" s="1"/>
  <c r="O94" i="26"/>
  <c r="E96" i="68"/>
  <c r="G636" i="75" s="1"/>
  <c r="O96" i="26"/>
  <c r="E98" i="68"/>
  <c r="G638" i="75" s="1"/>
  <c r="O98" i="26"/>
  <c r="Z12" i="13"/>
  <c r="E130" i="68" s="1"/>
  <c r="G670" i="75" s="1"/>
  <c r="O101" i="26"/>
  <c r="Z13" i="13"/>
  <c r="E131" i="68" s="1"/>
  <c r="G671" i="75" s="1"/>
  <c r="Z8" i="13"/>
  <c r="E126" i="68" s="1"/>
  <c r="G666" i="75" s="1"/>
  <c r="W14" i="23"/>
  <c r="K402" i="26" s="1"/>
  <c r="D372" i="68"/>
  <c r="E97" i="26"/>
  <c r="D97" i="26"/>
  <c r="E99" i="26"/>
  <c r="S99" i="26"/>
  <c r="S94" i="26"/>
  <c r="E128" i="26"/>
  <c r="E94" i="26"/>
  <c r="AE11" i="13"/>
  <c r="E159" i="68" s="1"/>
  <c r="G699" i="75" s="1"/>
  <c r="O129" i="26"/>
  <c r="AE8" i="13"/>
  <c r="E156" i="68" s="1"/>
  <c r="G696" i="75" s="1"/>
  <c r="AE6" i="13"/>
  <c r="E154" i="68" s="1"/>
  <c r="G694" i="75" s="1"/>
  <c r="O124" i="26"/>
  <c r="AE10" i="13"/>
  <c r="E158" i="68" s="1"/>
  <c r="G698" i="75" s="1"/>
  <c r="O128" i="26"/>
  <c r="I370" i="68"/>
  <c r="G3070" i="75" s="1"/>
  <c r="F400" i="68"/>
  <c r="G1480" i="75" s="1"/>
  <c r="F372" i="68"/>
  <c r="G1452" i="75" s="1"/>
  <c r="I14" i="6"/>
  <c r="I342" i="68" s="1"/>
  <c r="G3042" i="75" s="1"/>
  <c r="F401" i="68"/>
  <c r="G1481" i="75" s="1"/>
  <c r="I371" i="68"/>
  <c r="G3071" i="75" s="1"/>
  <c r="A158" i="26"/>
  <c r="A155" i="26"/>
  <c r="S125" i="26"/>
  <c r="D125" i="26"/>
  <c r="A130" i="26"/>
  <c r="D130" i="26" s="1"/>
  <c r="A161" i="26"/>
  <c r="S161" i="26" s="1"/>
  <c r="A153" i="26"/>
  <c r="S123" i="26"/>
  <c r="D123" i="26"/>
  <c r="A127" i="26"/>
  <c r="A124" i="26"/>
  <c r="E125" i="26"/>
  <c r="S126" i="26"/>
  <c r="D126" i="26"/>
  <c r="A156" i="26"/>
  <c r="A129" i="26"/>
  <c r="A132" i="26"/>
  <c r="U14" i="13"/>
  <c r="E102" i="68" s="1"/>
  <c r="G642" i="75" s="1"/>
  <c r="O72" i="26"/>
  <c r="Z7" i="13"/>
  <c r="E125" i="68" s="1"/>
  <c r="G665" i="75" s="1"/>
  <c r="O95" i="26"/>
  <c r="U5" i="13"/>
  <c r="E93" i="68" s="1"/>
  <c r="G633" i="75" s="1"/>
  <c r="O63" i="26"/>
  <c r="E161" i="26"/>
  <c r="S131" i="26"/>
  <c r="D131" i="26"/>
  <c r="E131" i="26"/>
  <c r="S100" i="26"/>
  <c r="D100" i="26"/>
  <c r="E100" i="26"/>
  <c r="O126" i="26" l="1"/>
  <c r="I400" i="68"/>
  <c r="G3100" i="75" s="1"/>
  <c r="H370" i="68"/>
  <c r="G2530" i="75" s="1"/>
  <c r="O13" i="2"/>
  <c r="G101" i="68"/>
  <c r="G1721" i="75" s="1"/>
  <c r="T13" i="2"/>
  <c r="H131" i="68"/>
  <c r="G2291" i="75" s="1"/>
  <c r="O14" i="2"/>
  <c r="G102" i="68"/>
  <c r="G1722" i="75" s="1"/>
  <c r="P12" i="2"/>
  <c r="H100" i="68"/>
  <c r="G2260" i="75" s="1"/>
  <c r="S12" i="2"/>
  <c r="G130" i="68"/>
  <c r="G1750" i="75" s="1"/>
  <c r="N13" i="2"/>
  <c r="F101" i="68"/>
  <c r="G1181" i="75" s="1"/>
  <c r="I401" i="68"/>
  <c r="G3101" i="75" s="1"/>
  <c r="H371" i="68"/>
  <c r="G2531" i="75" s="1"/>
  <c r="G402" i="68"/>
  <c r="G2022" i="75" s="1"/>
  <c r="G400" i="68"/>
  <c r="G2020" i="75" s="1"/>
  <c r="G401" i="68"/>
  <c r="G2021" i="75" s="1"/>
  <c r="N12" i="2"/>
  <c r="F100" i="68"/>
  <c r="G1180" i="75" s="1"/>
  <c r="P14" i="2"/>
  <c r="H102" i="68"/>
  <c r="G2262" i="75" s="1"/>
  <c r="H372" i="68"/>
  <c r="G2532" i="75" s="1"/>
  <c r="N14" i="2"/>
  <c r="F102" i="68"/>
  <c r="G1182" i="75" s="1"/>
  <c r="O131" i="26"/>
  <c r="G372" i="75"/>
  <c r="AE13" i="13"/>
  <c r="E161" i="68" s="1"/>
  <c r="G701" i="75" s="1"/>
  <c r="O130" i="26"/>
  <c r="AE12" i="13"/>
  <c r="E160" i="68" s="1"/>
  <c r="G700" i="75" s="1"/>
  <c r="E127" i="68"/>
  <c r="G667" i="75" s="1"/>
  <c r="O127" i="26"/>
  <c r="AE9" i="13"/>
  <c r="AB14" i="23"/>
  <c r="K432" i="26" s="1"/>
  <c r="D402" i="68"/>
  <c r="S130" i="26"/>
  <c r="D161" i="26"/>
  <c r="E130" i="26"/>
  <c r="AJ8" i="13"/>
  <c r="E186" i="68" s="1"/>
  <c r="G726" i="75" s="1"/>
  <c r="O156" i="26"/>
  <c r="AJ13" i="13"/>
  <c r="E191" i="68" s="1"/>
  <c r="G731" i="75" s="1"/>
  <c r="AJ10" i="13"/>
  <c r="E188" i="68" s="1"/>
  <c r="G728" i="75" s="1"/>
  <c r="O158" i="26"/>
  <c r="AJ6" i="13"/>
  <c r="E184" i="68" s="1"/>
  <c r="G724" i="75" s="1"/>
  <c r="O154" i="26"/>
  <c r="AJ11" i="13"/>
  <c r="E189" i="68" s="1"/>
  <c r="G729" i="75" s="1"/>
  <c r="O159" i="26"/>
  <c r="F430" i="68"/>
  <c r="G1510" i="75" s="1"/>
  <c r="F431" i="68"/>
  <c r="G1511" i="75" s="1"/>
  <c r="F402" i="68"/>
  <c r="G1482" i="75" s="1"/>
  <c r="I372" i="68"/>
  <c r="G3072" i="75" s="1"/>
  <c r="A162" i="26"/>
  <c r="D132" i="26"/>
  <c r="E132" i="26"/>
  <c r="S132" i="26"/>
  <c r="A157" i="26"/>
  <c r="S127" i="26"/>
  <c r="D127" i="26"/>
  <c r="E127" i="26"/>
  <c r="A191" i="26"/>
  <c r="A188" i="26"/>
  <c r="S158" i="26"/>
  <c r="E158" i="26"/>
  <c r="D158" i="26"/>
  <c r="A159" i="26"/>
  <c r="S129" i="26"/>
  <c r="D129" i="26"/>
  <c r="E129" i="26"/>
  <c r="A154" i="26"/>
  <c r="D124" i="26"/>
  <c r="S124" i="26"/>
  <c r="E124" i="26"/>
  <c r="A160" i="26"/>
  <c r="A185" i="26"/>
  <c r="D155" i="26"/>
  <c r="S155" i="26"/>
  <c r="E155" i="26"/>
  <c r="A186" i="26"/>
  <c r="S156" i="26"/>
  <c r="E156" i="26"/>
  <c r="D156" i="26"/>
  <c r="A183" i="26"/>
  <c r="S153" i="26"/>
  <c r="D153" i="26"/>
  <c r="E153" i="26"/>
  <c r="O160" i="26"/>
  <c r="AE7" i="13"/>
  <c r="E155" i="68" s="1"/>
  <c r="G695" i="75" s="1"/>
  <c r="O125" i="26"/>
  <c r="Z5" i="13"/>
  <c r="E123" i="68" s="1"/>
  <c r="G663" i="75" s="1"/>
  <c r="O93" i="26"/>
  <c r="Z14" i="13"/>
  <c r="E132" i="68" s="1"/>
  <c r="G672" i="75" s="1"/>
  <c r="O102" i="26"/>
  <c r="L11" i="58"/>
  <c r="L16" i="58"/>
  <c r="L15" i="58"/>
  <c r="L14" i="58"/>
  <c r="L13" i="58"/>
  <c r="L12" i="58"/>
  <c r="A34" i="58"/>
  <c r="A33" i="58"/>
  <c r="D30" i="4"/>
  <c r="G3" i="23"/>
  <c r="L2" i="23"/>
  <c r="K2" i="23"/>
  <c r="K3" i="23" s="1"/>
  <c r="J2" i="23"/>
  <c r="J3" i="23" s="1"/>
  <c r="I2" i="23"/>
  <c r="I3" i="23" s="1"/>
  <c r="H2" i="23"/>
  <c r="G2" i="23"/>
  <c r="F2" i="23"/>
  <c r="E2" i="23"/>
  <c r="D2" i="23"/>
  <c r="C2" i="23"/>
  <c r="C1" i="23" s="1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40" i="4"/>
  <c r="O161" i="26" l="1"/>
  <c r="G431" i="68"/>
  <c r="G2051" i="75" s="1"/>
  <c r="R14" i="2"/>
  <c r="F132" i="68"/>
  <c r="G1212" i="75" s="1"/>
  <c r="H402" i="68"/>
  <c r="G2562" i="75" s="1"/>
  <c r="R12" i="2"/>
  <c r="F130" i="68"/>
  <c r="G1210" i="75" s="1"/>
  <c r="G432" i="68"/>
  <c r="G2052" i="75" s="1"/>
  <c r="W12" i="2"/>
  <c r="G160" i="68"/>
  <c r="G1780" i="75" s="1"/>
  <c r="S14" i="2"/>
  <c r="G132" i="68"/>
  <c r="G1752" i="75" s="1"/>
  <c r="S13" i="2"/>
  <c r="G131" i="68"/>
  <c r="G1751" i="75" s="1"/>
  <c r="G430" i="68"/>
  <c r="G2050" i="75" s="1"/>
  <c r="T14" i="2"/>
  <c r="H132" i="68"/>
  <c r="G2292" i="75" s="1"/>
  <c r="H401" i="68"/>
  <c r="G2561" i="75" s="1"/>
  <c r="R13" i="2"/>
  <c r="F131" i="68"/>
  <c r="G1211" i="75" s="1"/>
  <c r="T12" i="2"/>
  <c r="H130" i="68"/>
  <c r="G2290" i="75" s="1"/>
  <c r="X13" i="2"/>
  <c r="H161" i="68"/>
  <c r="G2321" i="75" s="1"/>
  <c r="H400" i="68"/>
  <c r="G2560" i="75" s="1"/>
  <c r="G402" i="75"/>
  <c r="AJ12" i="13"/>
  <c r="E190" i="68" s="1"/>
  <c r="G730" i="75" s="1"/>
  <c r="E157" i="68"/>
  <c r="G697" i="75" s="1"/>
  <c r="O157" i="26"/>
  <c r="AJ9" i="13"/>
  <c r="AG14" i="23"/>
  <c r="K462" i="26" s="1"/>
  <c r="D432" i="68"/>
  <c r="AO10" i="13"/>
  <c r="E218" i="68" s="1"/>
  <c r="G758" i="75" s="1"/>
  <c r="O188" i="26"/>
  <c r="AO6" i="13"/>
  <c r="E214" i="68" s="1"/>
  <c r="G754" i="75" s="1"/>
  <c r="O184" i="26"/>
  <c r="AO13" i="13"/>
  <c r="E221" i="68" s="1"/>
  <c r="G761" i="75" s="1"/>
  <c r="O191" i="26"/>
  <c r="AO11" i="13"/>
  <c r="E219" i="68" s="1"/>
  <c r="G759" i="75" s="1"/>
  <c r="O189" i="26"/>
  <c r="AO8" i="13"/>
  <c r="E216" i="68" s="1"/>
  <c r="G756" i="75" s="1"/>
  <c r="O186" i="26"/>
  <c r="K29" i="26"/>
  <c r="K25" i="26"/>
  <c r="K21" i="26"/>
  <c r="K17" i="26"/>
  <c r="K13" i="26"/>
  <c r="K28" i="26"/>
  <c r="K24" i="26"/>
  <c r="K20" i="26"/>
  <c r="K16" i="26"/>
  <c r="K31" i="26"/>
  <c r="K27" i="26"/>
  <c r="K23" i="26"/>
  <c r="K19" i="26"/>
  <c r="K15" i="26"/>
  <c r="K30" i="26"/>
  <c r="K26" i="26"/>
  <c r="K22" i="26"/>
  <c r="K18" i="26"/>
  <c r="K14" i="26"/>
  <c r="K2" i="26"/>
  <c r="H3" i="23"/>
  <c r="H1" i="23"/>
  <c r="A303" i="26"/>
  <c r="A305" i="26"/>
  <c r="A307" i="26"/>
  <c r="A309" i="26"/>
  <c r="A311" i="26"/>
  <c r="A304" i="26"/>
  <c r="A306" i="26"/>
  <c r="A308" i="26"/>
  <c r="A310" i="26"/>
  <c r="A312" i="26"/>
  <c r="F460" i="68"/>
  <c r="G1540" i="75" s="1"/>
  <c r="I430" i="68"/>
  <c r="G3130" i="75" s="1"/>
  <c r="F432" i="68"/>
  <c r="G1512" i="75" s="1"/>
  <c r="I402" i="68"/>
  <c r="G3102" i="75" s="1"/>
  <c r="F461" i="68"/>
  <c r="G1541" i="75" s="1"/>
  <c r="I431" i="68"/>
  <c r="G3131" i="75" s="1"/>
  <c r="L17" i="58"/>
  <c r="A190" i="26"/>
  <c r="S160" i="26"/>
  <c r="E160" i="26"/>
  <c r="D160" i="26"/>
  <c r="A189" i="26"/>
  <c r="S159" i="26"/>
  <c r="D159" i="26"/>
  <c r="E159" i="26"/>
  <c r="A187" i="26"/>
  <c r="S157" i="26"/>
  <c r="D157" i="26"/>
  <c r="E157" i="26"/>
  <c r="A213" i="26"/>
  <c r="S183" i="26"/>
  <c r="D183" i="26"/>
  <c r="E183" i="26"/>
  <c r="A218" i="26"/>
  <c r="S188" i="26"/>
  <c r="D188" i="26"/>
  <c r="E188" i="26"/>
  <c r="A221" i="26"/>
  <c r="E191" i="26"/>
  <c r="S191" i="26"/>
  <c r="D191" i="26"/>
  <c r="A216" i="26"/>
  <c r="D186" i="26"/>
  <c r="E186" i="26"/>
  <c r="S186" i="26"/>
  <c r="A215" i="26"/>
  <c r="D185" i="26"/>
  <c r="S185" i="26"/>
  <c r="E185" i="26"/>
  <c r="A184" i="26"/>
  <c r="D154" i="26"/>
  <c r="E154" i="26"/>
  <c r="S154" i="26"/>
  <c r="A192" i="26"/>
  <c r="D162" i="26"/>
  <c r="S162" i="26"/>
  <c r="E162" i="26"/>
  <c r="AE5" i="13"/>
  <c r="E153" i="68" s="1"/>
  <c r="G693" i="75" s="1"/>
  <c r="O123" i="26"/>
  <c r="AJ7" i="13"/>
  <c r="E185" i="68" s="1"/>
  <c r="G725" i="75" s="1"/>
  <c r="O155" i="26"/>
  <c r="AE14" i="13"/>
  <c r="E162" i="68" s="1"/>
  <c r="G702" i="75" s="1"/>
  <c r="O132" i="26"/>
  <c r="AO12" i="13"/>
  <c r="E220" i="68" s="1"/>
  <c r="G760" i="75" s="1"/>
  <c r="O190" i="26"/>
  <c r="L3" i="23"/>
  <c r="G17" i="23"/>
  <c r="P285" i="26" s="1"/>
  <c r="B33" i="58"/>
  <c r="G4" i="23"/>
  <c r="P272" i="26" s="1"/>
  <c r="G15" i="23"/>
  <c r="P283" i="26" s="1"/>
  <c r="G16" i="23"/>
  <c r="P284" i="26" s="1"/>
  <c r="G18" i="23"/>
  <c r="P286" i="26" s="1"/>
  <c r="G19" i="23"/>
  <c r="P287" i="26" s="1"/>
  <c r="G20" i="23"/>
  <c r="P288" i="26" s="1"/>
  <c r="W13" i="2" l="1"/>
  <c r="G161" i="68"/>
  <c r="G1781" i="75" s="1"/>
  <c r="G190" i="68"/>
  <c r="G1810" i="75" s="1"/>
  <c r="AA12" i="2"/>
  <c r="V12" i="2"/>
  <c r="F160" i="68"/>
  <c r="G1240" i="75" s="1"/>
  <c r="V14" i="2"/>
  <c r="F162" i="68"/>
  <c r="G1242" i="75" s="1"/>
  <c r="G461" i="68"/>
  <c r="G2081" i="75" s="1"/>
  <c r="AB13" i="2"/>
  <c r="H191" i="68"/>
  <c r="G2351" i="75" s="1"/>
  <c r="V13" i="2"/>
  <c r="F161" i="68"/>
  <c r="G1241" i="75" s="1"/>
  <c r="I460" i="68"/>
  <c r="G3160" i="75" s="1"/>
  <c r="H430" i="68"/>
  <c r="G2590" i="75" s="1"/>
  <c r="X12" i="2"/>
  <c r="H160" i="68"/>
  <c r="G2320" i="75" s="1"/>
  <c r="H431" i="68"/>
  <c r="G2591" i="75" s="1"/>
  <c r="X14" i="2"/>
  <c r="H162" i="68"/>
  <c r="G2322" i="75" s="1"/>
  <c r="G460" i="68"/>
  <c r="G2080" i="75" s="1"/>
  <c r="W14" i="2"/>
  <c r="G162" i="68"/>
  <c r="G1782" i="75" s="1"/>
  <c r="G462" i="68"/>
  <c r="G2082" i="75" s="1"/>
  <c r="H432" i="68"/>
  <c r="G2592" i="75" s="1"/>
  <c r="G432" i="75"/>
  <c r="E187" i="68"/>
  <c r="G727" i="75" s="1"/>
  <c r="O187" i="26"/>
  <c r="AO9" i="13"/>
  <c r="AL14" i="23"/>
  <c r="K492" i="26" s="1"/>
  <c r="D462" i="68"/>
  <c r="AT8" i="13"/>
  <c r="E246" i="68" s="1"/>
  <c r="G786" i="75" s="1"/>
  <c r="O216" i="26"/>
  <c r="AT10" i="13"/>
  <c r="E248" i="68" s="1"/>
  <c r="G788" i="75" s="1"/>
  <c r="O218" i="26"/>
  <c r="AT6" i="13"/>
  <c r="E244" i="68" s="1"/>
  <c r="G784" i="75" s="1"/>
  <c r="O214" i="26"/>
  <c r="AT11" i="13"/>
  <c r="E249" i="68" s="1"/>
  <c r="G789" i="75" s="1"/>
  <c r="O219" i="26"/>
  <c r="AT13" i="13"/>
  <c r="E251" i="68" s="1"/>
  <c r="G791" i="75" s="1"/>
  <c r="O221" i="26"/>
  <c r="A282" i="26"/>
  <c r="A342" i="26"/>
  <c r="E312" i="26"/>
  <c r="D312" i="26"/>
  <c r="S312" i="26"/>
  <c r="A274" i="26"/>
  <c r="D304" i="26"/>
  <c r="A334" i="26"/>
  <c r="S304" i="26"/>
  <c r="E304" i="26"/>
  <c r="A335" i="26"/>
  <c r="A275" i="26"/>
  <c r="D305" i="26"/>
  <c r="E305" i="26"/>
  <c r="S305" i="26"/>
  <c r="A340" i="26"/>
  <c r="A280" i="26"/>
  <c r="D310" i="26"/>
  <c r="S310" i="26"/>
  <c r="E310" i="26"/>
  <c r="S311" i="26"/>
  <c r="A281" i="26"/>
  <c r="A341" i="26"/>
  <c r="E311" i="26"/>
  <c r="D311" i="26"/>
  <c r="S303" i="26"/>
  <c r="A273" i="26"/>
  <c r="D303" i="26"/>
  <c r="A333" i="26"/>
  <c r="E303" i="26"/>
  <c r="A278" i="26"/>
  <c r="S308" i="26"/>
  <c r="E308" i="26"/>
  <c r="A338" i="26"/>
  <c r="D308" i="26"/>
  <c r="S309" i="26"/>
  <c r="A279" i="26"/>
  <c r="A339" i="26"/>
  <c r="E309" i="26"/>
  <c r="D309" i="26"/>
  <c r="A276" i="26"/>
  <c r="S306" i="26"/>
  <c r="A336" i="26"/>
  <c r="E306" i="26"/>
  <c r="D306" i="26"/>
  <c r="S307" i="26"/>
  <c r="A277" i="26"/>
  <c r="D307" i="26"/>
  <c r="A337" i="26"/>
  <c r="E307" i="26"/>
  <c r="F462" i="68"/>
  <c r="G1542" i="75" s="1"/>
  <c r="I432" i="68"/>
  <c r="G3132" i="75" s="1"/>
  <c r="I461" i="68"/>
  <c r="G3161" i="75" s="1"/>
  <c r="F491" i="68"/>
  <c r="G1571" i="75" s="1"/>
  <c r="F490" i="68"/>
  <c r="G1570" i="75" s="1"/>
  <c r="H284" i="26"/>
  <c r="J284" i="26"/>
  <c r="F284" i="26"/>
  <c r="G284" i="26"/>
  <c r="I284" i="26"/>
  <c r="I285" i="26"/>
  <c r="F285" i="26"/>
  <c r="H285" i="26"/>
  <c r="J285" i="26"/>
  <c r="G285" i="26"/>
  <c r="H288" i="26"/>
  <c r="J288" i="26"/>
  <c r="F288" i="26"/>
  <c r="G288" i="26"/>
  <c r="I288" i="26"/>
  <c r="F286" i="26"/>
  <c r="H286" i="26"/>
  <c r="G286" i="26"/>
  <c r="I286" i="26"/>
  <c r="J286" i="26"/>
  <c r="G283" i="26"/>
  <c r="I283" i="26"/>
  <c r="J283" i="26"/>
  <c r="H283" i="26"/>
  <c r="F283" i="26"/>
  <c r="G287" i="26"/>
  <c r="F287" i="26"/>
  <c r="I287" i="26"/>
  <c r="H287" i="26"/>
  <c r="J287" i="26"/>
  <c r="J272" i="26"/>
  <c r="F272" i="26"/>
  <c r="H272" i="26"/>
  <c r="I272" i="26"/>
  <c r="G272" i="26"/>
  <c r="A248" i="26"/>
  <c r="S218" i="26"/>
  <c r="E218" i="26"/>
  <c r="D218" i="26"/>
  <c r="A219" i="26"/>
  <c r="S189" i="26"/>
  <c r="E189" i="26"/>
  <c r="D189" i="26"/>
  <c r="A222" i="26"/>
  <c r="S192" i="26"/>
  <c r="E192" i="26"/>
  <c r="D192" i="26"/>
  <c r="A214" i="26"/>
  <c r="E184" i="26"/>
  <c r="S184" i="26"/>
  <c r="D184" i="26"/>
  <c r="A246" i="26"/>
  <c r="E216" i="26"/>
  <c r="D216" i="26"/>
  <c r="S216" i="26"/>
  <c r="A243" i="26"/>
  <c r="S213" i="26"/>
  <c r="D213" i="26"/>
  <c r="E213" i="26"/>
  <c r="A220" i="26"/>
  <c r="S190" i="26"/>
  <c r="E190" i="26"/>
  <c r="D190" i="26"/>
  <c r="A245" i="26"/>
  <c r="E215" i="26"/>
  <c r="S215" i="26"/>
  <c r="D215" i="26"/>
  <c r="A251" i="26"/>
  <c r="D221" i="26"/>
  <c r="E221" i="26"/>
  <c r="S221" i="26"/>
  <c r="A217" i="26"/>
  <c r="D187" i="26"/>
  <c r="E187" i="26"/>
  <c r="S187" i="26"/>
  <c r="AT12" i="13"/>
  <c r="E250" i="68" s="1"/>
  <c r="G790" i="75" s="1"/>
  <c r="O220" i="26"/>
  <c r="AO7" i="13"/>
  <c r="E215" i="68" s="1"/>
  <c r="G755" i="75" s="1"/>
  <c r="O185" i="26"/>
  <c r="AJ14" i="13"/>
  <c r="E192" i="68" s="1"/>
  <c r="G732" i="75" s="1"/>
  <c r="O162" i="26"/>
  <c r="AJ5" i="13"/>
  <c r="E183" i="68" s="1"/>
  <c r="G723" i="75" s="1"/>
  <c r="O153" i="26"/>
  <c r="B34" i="58"/>
  <c r="E39" i="4"/>
  <c r="D39" i="4"/>
  <c r="C39" i="4"/>
  <c r="D2" i="13"/>
  <c r="E2" i="13"/>
  <c r="F2" i="13"/>
  <c r="G2" i="13"/>
  <c r="C2" i="13"/>
  <c r="G520" i="68" l="1"/>
  <c r="G2140" i="75" s="1"/>
  <c r="G490" i="68"/>
  <c r="G2110" i="75" s="1"/>
  <c r="G522" i="68"/>
  <c r="G2142" i="75" s="1"/>
  <c r="G492" i="68"/>
  <c r="G2112" i="75" s="1"/>
  <c r="H461" i="68"/>
  <c r="G2621" i="75" s="1"/>
  <c r="H460" i="68"/>
  <c r="G2620" i="75" s="1"/>
  <c r="Z13" i="2"/>
  <c r="F191" i="68"/>
  <c r="G1271" i="75" s="1"/>
  <c r="G521" i="68"/>
  <c r="G2141" i="75" s="1"/>
  <c r="G491" i="68"/>
  <c r="G2111" i="75" s="1"/>
  <c r="Z12" i="2"/>
  <c r="F190" i="68"/>
  <c r="G1270" i="75" s="1"/>
  <c r="AA13" i="2"/>
  <c r="G191" i="68"/>
  <c r="G1811" i="75" s="1"/>
  <c r="AE12" i="2"/>
  <c r="G250" i="68" s="1"/>
  <c r="G1870" i="75" s="1"/>
  <c r="G220" i="68"/>
  <c r="G1840" i="75" s="1"/>
  <c r="H462" i="68"/>
  <c r="G2622" i="75" s="1"/>
  <c r="AA14" i="2"/>
  <c r="G192" i="68"/>
  <c r="G1812" i="75" s="1"/>
  <c r="AB14" i="2"/>
  <c r="H192" i="68"/>
  <c r="G2352" i="75" s="1"/>
  <c r="AB12" i="2"/>
  <c r="H190" i="68"/>
  <c r="G2350" i="75" s="1"/>
  <c r="AF13" i="2"/>
  <c r="H251" i="68" s="1"/>
  <c r="G2411" i="75" s="1"/>
  <c r="H221" i="68"/>
  <c r="G2381" i="75" s="1"/>
  <c r="Z14" i="2"/>
  <c r="F192" i="68"/>
  <c r="G1272" i="75" s="1"/>
  <c r="G462" i="75"/>
  <c r="E217" i="68"/>
  <c r="G757" i="75" s="1"/>
  <c r="AT9" i="13"/>
  <c r="O217" i="26"/>
  <c r="AQ14" i="23"/>
  <c r="D522" i="68" s="1"/>
  <c r="D492" i="68"/>
  <c r="O250" i="26"/>
  <c r="O249" i="26"/>
  <c r="O248" i="26"/>
  <c r="O244" i="26"/>
  <c r="O251" i="26"/>
  <c r="O246" i="26"/>
  <c r="E340" i="26"/>
  <c r="S340" i="26"/>
  <c r="A370" i="26"/>
  <c r="D340" i="26"/>
  <c r="E277" i="26"/>
  <c r="Q277" i="26"/>
  <c r="D277" i="26"/>
  <c r="D336" i="26"/>
  <c r="E336" i="26"/>
  <c r="S336" i="26"/>
  <c r="A366" i="26"/>
  <c r="E278" i="26"/>
  <c r="Q278" i="26"/>
  <c r="D278" i="26"/>
  <c r="E273" i="26"/>
  <c r="Q273" i="26"/>
  <c r="D273" i="26"/>
  <c r="E341" i="26"/>
  <c r="A371" i="26"/>
  <c r="D341" i="26"/>
  <c r="S341" i="26"/>
  <c r="D335" i="26"/>
  <c r="S335" i="26"/>
  <c r="E335" i="26"/>
  <c r="A365" i="26"/>
  <c r="Q275" i="26"/>
  <c r="E275" i="26"/>
  <c r="D275" i="26"/>
  <c r="S339" i="26"/>
  <c r="A369" i="26"/>
  <c r="E339" i="26"/>
  <c r="D339" i="26"/>
  <c r="A368" i="26"/>
  <c r="E338" i="26"/>
  <c r="D338" i="26"/>
  <c r="S338" i="26"/>
  <c r="E281" i="26"/>
  <c r="D281" i="26"/>
  <c r="Q281" i="26"/>
  <c r="D274" i="26"/>
  <c r="E274" i="26"/>
  <c r="Q274" i="26"/>
  <c r="S342" i="26"/>
  <c r="E342" i="26"/>
  <c r="A372" i="26"/>
  <c r="D342" i="26"/>
  <c r="S334" i="26"/>
  <c r="A364" i="26"/>
  <c r="D334" i="26"/>
  <c r="E334" i="26"/>
  <c r="E337" i="26"/>
  <c r="D337" i="26"/>
  <c r="A367" i="26"/>
  <c r="S337" i="26"/>
  <c r="Q276" i="26"/>
  <c r="D276" i="26"/>
  <c r="E276" i="26"/>
  <c r="E279" i="26"/>
  <c r="Q279" i="26"/>
  <c r="D279" i="26"/>
  <c r="A363" i="26"/>
  <c r="E333" i="26"/>
  <c r="S333" i="26"/>
  <c r="D333" i="26"/>
  <c r="Q280" i="26"/>
  <c r="E280" i="26"/>
  <c r="D280" i="26"/>
  <c r="Q282" i="26"/>
  <c r="D282" i="26"/>
  <c r="E282" i="26"/>
  <c r="I491" i="68"/>
  <c r="G3191" i="75" s="1"/>
  <c r="I490" i="68"/>
  <c r="G3190" i="75" s="1"/>
  <c r="F492" i="68"/>
  <c r="G1572" i="75" s="1"/>
  <c r="I462" i="68"/>
  <c r="G3162" i="75" s="1"/>
  <c r="D251" i="26"/>
  <c r="E251" i="26"/>
  <c r="D245" i="26"/>
  <c r="E245" i="26"/>
  <c r="A252" i="26"/>
  <c r="S222" i="26"/>
  <c r="D222" i="26"/>
  <c r="E222" i="26"/>
  <c r="A250" i="26"/>
  <c r="S220" i="26"/>
  <c r="D220" i="26"/>
  <c r="E220" i="26"/>
  <c r="D246" i="26"/>
  <c r="E246" i="26"/>
  <c r="A249" i="26"/>
  <c r="D219" i="26"/>
  <c r="E219" i="26"/>
  <c r="S219" i="26"/>
  <c r="A247" i="26"/>
  <c r="E217" i="26"/>
  <c r="S217" i="26"/>
  <c r="D217" i="26"/>
  <c r="E243" i="26"/>
  <c r="D243" i="26"/>
  <c r="A244" i="26"/>
  <c r="S214" i="26"/>
  <c r="D214" i="26"/>
  <c r="E214" i="26"/>
  <c r="D248" i="26"/>
  <c r="E248" i="26"/>
  <c r="AO5" i="13"/>
  <c r="E213" i="68" s="1"/>
  <c r="G753" i="75" s="1"/>
  <c r="O183" i="26"/>
  <c r="AT7" i="13"/>
  <c r="E245" i="68" s="1"/>
  <c r="G785" i="75" s="1"/>
  <c r="O215" i="26"/>
  <c r="AO14" i="13"/>
  <c r="E222" i="68" s="1"/>
  <c r="G762" i="75" s="1"/>
  <c r="O192" i="26"/>
  <c r="A74" i="4"/>
  <c r="B34" i="63"/>
  <c r="F39" i="4"/>
  <c r="B39" i="4"/>
  <c r="F521" i="68" l="1"/>
  <c r="G1601" i="75" s="1"/>
  <c r="AD14" i="2"/>
  <c r="F252" i="68" s="1"/>
  <c r="G1332" i="75" s="1"/>
  <c r="F222" i="68"/>
  <c r="G1302" i="75" s="1"/>
  <c r="AF12" i="2"/>
  <c r="H250" i="68" s="1"/>
  <c r="G2410" i="75" s="1"/>
  <c r="H220" i="68"/>
  <c r="G2380" i="75" s="1"/>
  <c r="AE14" i="2"/>
  <c r="G252" i="68" s="1"/>
  <c r="G1872" i="75" s="1"/>
  <c r="G222" i="68"/>
  <c r="G1842" i="75" s="1"/>
  <c r="AD12" i="2"/>
  <c r="F250" i="68" s="1"/>
  <c r="G1330" i="75" s="1"/>
  <c r="F220" i="68"/>
  <c r="G1300" i="75" s="1"/>
  <c r="AD13" i="2"/>
  <c r="F251" i="68" s="1"/>
  <c r="G1331" i="75" s="1"/>
  <c r="F221" i="68"/>
  <c r="G1301" i="75" s="1"/>
  <c r="H521" i="68"/>
  <c r="G2681" i="75" s="1"/>
  <c r="H491" i="68"/>
  <c r="G2651" i="75" s="1"/>
  <c r="AF14" i="2"/>
  <c r="H252" i="68" s="1"/>
  <c r="G2412" i="75" s="1"/>
  <c r="H222" i="68"/>
  <c r="G2382" i="75" s="1"/>
  <c r="H522" i="68"/>
  <c r="G2682" i="75" s="1"/>
  <c r="H492" i="68"/>
  <c r="G2652" i="75" s="1"/>
  <c r="F520" i="68"/>
  <c r="G1600" i="75" s="1"/>
  <c r="AE13" i="2"/>
  <c r="G251" i="68" s="1"/>
  <c r="G1871" i="75" s="1"/>
  <c r="G221" i="68"/>
  <c r="G1841" i="75" s="1"/>
  <c r="H520" i="68"/>
  <c r="G2680" i="75" s="1"/>
  <c r="H490" i="68"/>
  <c r="G2650" i="75" s="1"/>
  <c r="G492" i="75"/>
  <c r="G522" i="75"/>
  <c r="K522" i="26"/>
  <c r="E247" i="68"/>
  <c r="G787" i="75" s="1"/>
  <c r="O247" i="26"/>
  <c r="O245" i="26"/>
  <c r="D371" i="26"/>
  <c r="E371" i="26"/>
  <c r="S371" i="26"/>
  <c r="A401" i="26"/>
  <c r="D366" i="26"/>
  <c r="E366" i="26"/>
  <c r="A396" i="26"/>
  <c r="S366" i="26"/>
  <c r="S370" i="26"/>
  <c r="E370" i="26"/>
  <c r="D370" i="26"/>
  <c r="A400" i="26"/>
  <c r="S369" i="26"/>
  <c r="D369" i="26"/>
  <c r="A399" i="26"/>
  <c r="E369" i="26"/>
  <c r="A394" i="26"/>
  <c r="S364" i="26"/>
  <c r="D364" i="26"/>
  <c r="E364" i="26"/>
  <c r="D363" i="26"/>
  <c r="S363" i="26"/>
  <c r="A393" i="26"/>
  <c r="E363" i="26"/>
  <c r="E367" i="26"/>
  <c r="A397" i="26"/>
  <c r="S367" i="26"/>
  <c r="D367" i="26"/>
  <c r="D372" i="26"/>
  <c r="S372" i="26"/>
  <c r="E372" i="26"/>
  <c r="A402" i="26"/>
  <c r="D368" i="26"/>
  <c r="S368" i="26"/>
  <c r="A398" i="26"/>
  <c r="E368" i="26"/>
  <c r="E365" i="26"/>
  <c r="S365" i="26"/>
  <c r="D365" i="26"/>
  <c r="A395" i="26"/>
  <c r="I492" i="68"/>
  <c r="G3192" i="75" s="1"/>
  <c r="D244" i="26"/>
  <c r="E244" i="26"/>
  <c r="D247" i="26"/>
  <c r="E247" i="26"/>
  <c r="D249" i="26"/>
  <c r="E249" i="26"/>
  <c r="D250" i="26"/>
  <c r="E250" i="26"/>
  <c r="D252" i="26"/>
  <c r="E252" i="26"/>
  <c r="AT14" i="13"/>
  <c r="E252" i="68" s="1"/>
  <c r="G792" i="75" s="1"/>
  <c r="O222" i="26"/>
  <c r="AT5" i="13"/>
  <c r="E243" i="68" s="1"/>
  <c r="G783" i="75" s="1"/>
  <c r="O213" i="26"/>
  <c r="W1" i="3"/>
  <c r="V1" i="3"/>
  <c r="U1" i="3"/>
  <c r="T1" i="3"/>
  <c r="S1" i="3"/>
  <c r="R1" i="3"/>
  <c r="Q1" i="3"/>
  <c r="P1" i="3"/>
  <c r="O1" i="3"/>
  <c r="N1" i="3"/>
  <c r="M1" i="3"/>
  <c r="L1" i="3"/>
  <c r="E30" i="4"/>
  <c r="F30" i="4" s="1"/>
  <c r="G30" i="4" s="1"/>
  <c r="H30" i="4" s="1"/>
  <c r="I30" i="4" s="1"/>
  <c r="J30" i="4" s="1"/>
  <c r="K30" i="4" s="1"/>
  <c r="I522" i="68" l="1"/>
  <c r="G3222" i="75" s="1"/>
  <c r="F522" i="68"/>
  <c r="G1602" i="75" s="1"/>
  <c r="I520" i="68"/>
  <c r="G3220" i="75" s="1"/>
  <c r="I521" i="68"/>
  <c r="G3221" i="75" s="1"/>
  <c r="O252" i="26"/>
  <c r="O243" i="26"/>
  <c r="D400" i="26"/>
  <c r="E400" i="26"/>
  <c r="S400" i="26"/>
  <c r="A430" i="26"/>
  <c r="A431" i="26"/>
  <c r="D401" i="26"/>
  <c r="S401" i="26"/>
  <c r="E401" i="26"/>
  <c r="E398" i="26"/>
  <c r="D398" i="26"/>
  <c r="S398" i="26"/>
  <c r="A428" i="26"/>
  <c r="S393" i="26"/>
  <c r="D393" i="26"/>
  <c r="A423" i="26"/>
  <c r="E393" i="26"/>
  <c r="S399" i="26"/>
  <c r="E399" i="26"/>
  <c r="A429" i="26"/>
  <c r="D399" i="26"/>
  <c r="S396" i="26"/>
  <c r="E396" i="26"/>
  <c r="D396" i="26"/>
  <c r="A426" i="26"/>
  <c r="A425" i="26"/>
  <c r="E395" i="26"/>
  <c r="S395" i="26"/>
  <c r="D395" i="26"/>
  <c r="E397" i="26"/>
  <c r="D397" i="26"/>
  <c r="A427" i="26"/>
  <c r="S397" i="26"/>
  <c r="S402" i="26"/>
  <c r="A432" i="26"/>
  <c r="E402" i="26"/>
  <c r="D402" i="26"/>
  <c r="E394" i="26"/>
  <c r="D394" i="26"/>
  <c r="S394" i="26"/>
  <c r="A424" i="26"/>
  <c r="H13" i="23"/>
  <c r="D311" i="68" s="1"/>
  <c r="B68" i="63"/>
  <c r="B70" i="63" s="1"/>
  <c r="B37" i="63"/>
  <c r="C37" i="63" s="1"/>
  <c r="D37" i="63" s="1"/>
  <c r="E37" i="63" s="1"/>
  <c r="F37" i="63" s="1"/>
  <c r="G37" i="63" s="1"/>
  <c r="H37" i="63" s="1"/>
  <c r="I37" i="63" s="1"/>
  <c r="B3" i="63"/>
  <c r="C3" i="63" s="1"/>
  <c r="D3" i="63" s="1"/>
  <c r="E3" i="63" s="1"/>
  <c r="F3" i="63" s="1"/>
  <c r="G3" i="63" s="1"/>
  <c r="H3" i="63" s="1"/>
  <c r="I3" i="63" s="1"/>
  <c r="C1" i="8"/>
  <c r="D1" i="8"/>
  <c r="E1" i="8"/>
  <c r="F1" i="8"/>
  <c r="B1" i="8"/>
  <c r="G311" i="75" l="1"/>
  <c r="E426" i="26"/>
  <c r="S426" i="26"/>
  <c r="D426" i="26"/>
  <c r="A456" i="26"/>
  <c r="D428" i="26"/>
  <c r="S428" i="26"/>
  <c r="E428" i="26"/>
  <c r="A458" i="26"/>
  <c r="D430" i="26"/>
  <c r="E430" i="26"/>
  <c r="S430" i="26"/>
  <c r="A460" i="26"/>
  <c r="S427" i="26"/>
  <c r="D427" i="26"/>
  <c r="E427" i="26"/>
  <c r="A457" i="26"/>
  <c r="D429" i="26"/>
  <c r="S429" i="26"/>
  <c r="E429" i="26"/>
  <c r="A459" i="26"/>
  <c r="D423" i="26"/>
  <c r="E423" i="26"/>
  <c r="A453" i="26"/>
  <c r="S423" i="26"/>
  <c r="A462" i="26"/>
  <c r="D432" i="26"/>
  <c r="S432" i="26"/>
  <c r="E432" i="26"/>
  <c r="D424" i="26"/>
  <c r="S424" i="26"/>
  <c r="A454" i="26"/>
  <c r="E424" i="26"/>
  <c r="S425" i="26"/>
  <c r="E425" i="26"/>
  <c r="D425" i="26"/>
  <c r="A455" i="26"/>
  <c r="D431" i="26"/>
  <c r="S431" i="26"/>
  <c r="E431" i="26"/>
  <c r="A461" i="26"/>
  <c r="M13" i="23"/>
  <c r="D341" i="68" s="1"/>
  <c r="K311" i="26"/>
  <c r="C2" i="29"/>
  <c r="D2" i="29" s="1"/>
  <c r="C2" i="6"/>
  <c r="D2" i="6"/>
  <c r="E2" i="6"/>
  <c r="B2" i="6"/>
  <c r="C2" i="18"/>
  <c r="D2" i="18"/>
  <c r="E2" i="18"/>
  <c r="F2" i="18"/>
  <c r="G2" i="18"/>
  <c r="B2" i="18"/>
  <c r="C2" i="7"/>
  <c r="D2" i="7"/>
  <c r="E2" i="7"/>
  <c r="F2" i="7"/>
  <c r="G2" i="7"/>
  <c r="B2" i="7"/>
  <c r="C2" i="2"/>
  <c r="D2" i="2"/>
  <c r="E2" i="2"/>
  <c r="B2" i="2"/>
  <c r="H2" i="13"/>
  <c r="I2" i="13"/>
  <c r="J2" i="13"/>
  <c r="K2" i="13"/>
  <c r="L2" i="13"/>
  <c r="B321" i="43"/>
  <c r="B320" i="43"/>
  <c r="B319" i="43"/>
  <c r="B318" i="43"/>
  <c r="B317" i="43"/>
  <c r="B316" i="43"/>
  <c r="B315" i="43"/>
  <c r="B314" i="43"/>
  <c r="B313" i="43"/>
  <c r="B312" i="43"/>
  <c r="B311" i="43"/>
  <c r="B310" i="43"/>
  <c r="B309" i="43"/>
  <c r="B308" i="43"/>
  <c r="B307" i="43"/>
  <c r="B306" i="43"/>
  <c r="B305" i="43"/>
  <c r="B304" i="43"/>
  <c r="B303" i="43"/>
  <c r="B302" i="43"/>
  <c r="B301" i="43"/>
  <c r="B300" i="43"/>
  <c r="B299" i="43"/>
  <c r="B298" i="43"/>
  <c r="B297" i="43"/>
  <c r="B296" i="43"/>
  <c r="B295" i="43"/>
  <c r="B294" i="43"/>
  <c r="B293" i="43"/>
  <c r="B292" i="43"/>
  <c r="B291" i="43"/>
  <c r="B290" i="43"/>
  <c r="B289" i="43"/>
  <c r="B288" i="43"/>
  <c r="B287" i="43"/>
  <c r="B286" i="43"/>
  <c r="B285" i="43"/>
  <c r="B284" i="43"/>
  <c r="B283" i="43"/>
  <c r="B282" i="43"/>
  <c r="B281" i="43"/>
  <c r="B280" i="43"/>
  <c r="B279" i="43"/>
  <c r="B278" i="43"/>
  <c r="B277" i="43"/>
  <c r="B276" i="43"/>
  <c r="B275" i="43"/>
  <c r="B274" i="43"/>
  <c r="B273" i="43"/>
  <c r="B272" i="43"/>
  <c r="B271" i="43"/>
  <c r="B270" i="43"/>
  <c r="B269" i="43"/>
  <c r="B268" i="43"/>
  <c r="B267" i="43"/>
  <c r="B266" i="43"/>
  <c r="B265" i="43"/>
  <c r="B264" i="43"/>
  <c r="B263" i="43"/>
  <c r="B262" i="43"/>
  <c r="B261" i="43"/>
  <c r="B260" i="43"/>
  <c r="B259" i="43"/>
  <c r="B258" i="43"/>
  <c r="B257" i="43"/>
  <c r="B256" i="43"/>
  <c r="B255" i="43"/>
  <c r="B254" i="43"/>
  <c r="B253" i="43"/>
  <c r="B252" i="43"/>
  <c r="B251" i="43"/>
  <c r="B250" i="43"/>
  <c r="B249" i="43"/>
  <c r="B248" i="43"/>
  <c r="B247" i="43"/>
  <c r="B246" i="43"/>
  <c r="B245" i="43"/>
  <c r="B244" i="43"/>
  <c r="B243" i="43"/>
  <c r="B242" i="43"/>
  <c r="B241" i="43"/>
  <c r="B240" i="43"/>
  <c r="B239" i="43"/>
  <c r="B238" i="43"/>
  <c r="B237" i="43"/>
  <c r="B236" i="43"/>
  <c r="B235" i="43"/>
  <c r="B234" i="43"/>
  <c r="B233" i="43"/>
  <c r="B232" i="43"/>
  <c r="B231" i="43"/>
  <c r="B230" i="43"/>
  <c r="B229" i="43"/>
  <c r="B228" i="43"/>
  <c r="B227" i="43"/>
  <c r="B226" i="43"/>
  <c r="B225" i="43"/>
  <c r="B224" i="43"/>
  <c r="B223" i="43"/>
  <c r="B222" i="43"/>
  <c r="B221" i="43"/>
  <c r="B220" i="43"/>
  <c r="B219" i="43"/>
  <c r="B218" i="43"/>
  <c r="B217" i="43"/>
  <c r="B216" i="43"/>
  <c r="B215" i="43"/>
  <c r="B214" i="43"/>
  <c r="B213" i="43"/>
  <c r="B212" i="43"/>
  <c r="B211" i="43"/>
  <c r="B210" i="43"/>
  <c r="B209" i="43"/>
  <c r="B208" i="43"/>
  <c r="B207" i="43"/>
  <c r="B206" i="43"/>
  <c r="B205" i="43"/>
  <c r="B204" i="43"/>
  <c r="B203" i="43"/>
  <c r="B202" i="43"/>
  <c r="B201" i="43"/>
  <c r="B200" i="43"/>
  <c r="B199" i="43"/>
  <c r="B198" i="43"/>
  <c r="B197" i="43"/>
  <c r="B196" i="43"/>
  <c r="B195" i="43"/>
  <c r="B194" i="43"/>
  <c r="B193" i="43"/>
  <c r="B192" i="43"/>
  <c r="B191" i="43"/>
  <c r="B190" i="43"/>
  <c r="B189" i="43"/>
  <c r="B188" i="43"/>
  <c r="B187" i="43"/>
  <c r="B186" i="43"/>
  <c r="B185" i="43"/>
  <c r="B184" i="43"/>
  <c r="B183" i="43"/>
  <c r="B182" i="43"/>
  <c r="B181" i="43"/>
  <c r="B180" i="43"/>
  <c r="B179" i="43"/>
  <c r="B178" i="43"/>
  <c r="B177" i="43"/>
  <c r="B176" i="43"/>
  <c r="B175" i="43"/>
  <c r="B174" i="43"/>
  <c r="B173" i="43"/>
  <c r="B172" i="43"/>
  <c r="B171" i="43"/>
  <c r="B170" i="43"/>
  <c r="B169" i="43"/>
  <c r="B168" i="43"/>
  <c r="B167" i="43"/>
  <c r="B166" i="43"/>
  <c r="B165" i="43"/>
  <c r="B164" i="43"/>
  <c r="B163" i="43"/>
  <c r="B162" i="43"/>
  <c r="B161" i="43"/>
  <c r="B160" i="43"/>
  <c r="B159" i="43"/>
  <c r="B158" i="43"/>
  <c r="B157" i="43"/>
  <c r="B156" i="43"/>
  <c r="B155" i="43"/>
  <c r="B154" i="43"/>
  <c r="B153" i="43"/>
  <c r="B152" i="43"/>
  <c r="B151" i="43"/>
  <c r="B150" i="43"/>
  <c r="B149" i="43"/>
  <c r="B148" i="43"/>
  <c r="B147" i="43"/>
  <c r="B146" i="43"/>
  <c r="B145" i="43"/>
  <c r="B144" i="43"/>
  <c r="B143" i="43"/>
  <c r="B142" i="43"/>
  <c r="B141" i="43"/>
  <c r="B140" i="43"/>
  <c r="B139" i="43"/>
  <c r="B138" i="43"/>
  <c r="B137" i="43"/>
  <c r="B136" i="43"/>
  <c r="B135" i="43"/>
  <c r="B134" i="43"/>
  <c r="B133" i="43"/>
  <c r="B132" i="43"/>
  <c r="B131" i="43"/>
  <c r="B130" i="43"/>
  <c r="B129" i="43"/>
  <c r="B128" i="43"/>
  <c r="B127" i="43"/>
  <c r="B126" i="43"/>
  <c r="B125" i="43"/>
  <c r="B124" i="43"/>
  <c r="B123" i="43"/>
  <c r="B122" i="43"/>
  <c r="B121" i="43"/>
  <c r="B120" i="43"/>
  <c r="B119" i="43"/>
  <c r="B118" i="43"/>
  <c r="B117" i="43"/>
  <c r="B116" i="43"/>
  <c r="B115" i="43"/>
  <c r="B114" i="43"/>
  <c r="B113" i="43"/>
  <c r="B112" i="43"/>
  <c r="B111" i="43"/>
  <c r="B110" i="43"/>
  <c r="B109" i="43"/>
  <c r="B108" i="43"/>
  <c r="B107" i="43"/>
  <c r="B106" i="43"/>
  <c r="B105" i="43"/>
  <c r="B104" i="43"/>
  <c r="B103" i="43"/>
  <c r="B102" i="43"/>
  <c r="B101" i="43"/>
  <c r="B100" i="43"/>
  <c r="B99" i="43"/>
  <c r="B98" i="43"/>
  <c r="B97" i="43"/>
  <c r="B96" i="43"/>
  <c r="B95" i="43"/>
  <c r="B94" i="43"/>
  <c r="B93" i="43"/>
  <c r="B92" i="43"/>
  <c r="B91" i="43"/>
  <c r="B90" i="43"/>
  <c r="B89" i="43"/>
  <c r="B88" i="43"/>
  <c r="B87" i="43"/>
  <c r="B86" i="43"/>
  <c r="B85" i="43"/>
  <c r="B84" i="43"/>
  <c r="B83" i="43"/>
  <c r="B82" i="43"/>
  <c r="B81" i="43"/>
  <c r="B80" i="43"/>
  <c r="B79" i="43"/>
  <c r="B78" i="43"/>
  <c r="B77" i="43"/>
  <c r="B76" i="43"/>
  <c r="B75" i="43"/>
  <c r="B74" i="43"/>
  <c r="B73" i="43"/>
  <c r="B72" i="43"/>
  <c r="B71" i="43"/>
  <c r="B70" i="43"/>
  <c r="B69" i="43"/>
  <c r="B68" i="43"/>
  <c r="B67" i="43"/>
  <c r="B66" i="43"/>
  <c r="B65" i="43"/>
  <c r="B64" i="43"/>
  <c r="B63" i="43"/>
  <c r="B62" i="43"/>
  <c r="B61" i="43"/>
  <c r="B60" i="43"/>
  <c r="B59" i="43"/>
  <c r="B58" i="43"/>
  <c r="B57" i="43"/>
  <c r="B56" i="43"/>
  <c r="B55" i="43"/>
  <c r="B54" i="43"/>
  <c r="B53" i="43"/>
  <c r="B52" i="43"/>
  <c r="B51" i="43"/>
  <c r="B50" i="43"/>
  <c r="B49" i="43"/>
  <c r="B48" i="43"/>
  <c r="B47" i="43"/>
  <c r="B46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3" i="43"/>
  <c r="B12" i="43"/>
  <c r="B11" i="43"/>
  <c r="B10" i="43"/>
  <c r="B9" i="43"/>
  <c r="B8" i="43"/>
  <c r="B7" i="43"/>
  <c r="B6" i="43"/>
  <c r="B5" i="43"/>
  <c r="B4" i="43"/>
  <c r="B3" i="43"/>
  <c r="B2" i="43"/>
  <c r="B541" i="26"/>
  <c r="B540" i="26"/>
  <c r="B539" i="26"/>
  <c r="B538" i="26"/>
  <c r="B537" i="26"/>
  <c r="B536" i="26"/>
  <c r="B535" i="26"/>
  <c r="B534" i="26"/>
  <c r="B533" i="26"/>
  <c r="B532" i="26"/>
  <c r="B531" i="26"/>
  <c r="B530" i="26"/>
  <c r="B529" i="26"/>
  <c r="B528" i="26"/>
  <c r="B527" i="26"/>
  <c r="B526" i="26"/>
  <c r="B525" i="26"/>
  <c r="B524" i="26"/>
  <c r="B523" i="26"/>
  <c r="B511" i="26"/>
  <c r="B510" i="26"/>
  <c r="B509" i="26"/>
  <c r="B508" i="26"/>
  <c r="B507" i="26"/>
  <c r="B506" i="26"/>
  <c r="B505" i="26"/>
  <c r="B504" i="26"/>
  <c r="B503" i="26"/>
  <c r="B502" i="26"/>
  <c r="B501" i="26"/>
  <c r="B500" i="26"/>
  <c r="B499" i="26"/>
  <c r="B498" i="26"/>
  <c r="B497" i="26"/>
  <c r="B496" i="26"/>
  <c r="B495" i="26"/>
  <c r="B494" i="26"/>
  <c r="B493" i="26"/>
  <c r="B481" i="26"/>
  <c r="B480" i="26"/>
  <c r="B479" i="26"/>
  <c r="B478" i="26"/>
  <c r="B477" i="26"/>
  <c r="B476" i="26"/>
  <c r="B475" i="26"/>
  <c r="B474" i="26"/>
  <c r="B473" i="26"/>
  <c r="B472" i="26"/>
  <c r="B471" i="26"/>
  <c r="B470" i="26"/>
  <c r="B469" i="26"/>
  <c r="B468" i="26"/>
  <c r="B467" i="26"/>
  <c r="B466" i="26"/>
  <c r="B465" i="26"/>
  <c r="B464" i="26"/>
  <c r="B463" i="26"/>
  <c r="B451" i="26"/>
  <c r="B450" i="26"/>
  <c r="B449" i="26"/>
  <c r="B448" i="26"/>
  <c r="B447" i="26"/>
  <c r="B446" i="26"/>
  <c r="B445" i="26"/>
  <c r="B444" i="26"/>
  <c r="B443" i="26"/>
  <c r="B442" i="26"/>
  <c r="B441" i="26"/>
  <c r="B440" i="26"/>
  <c r="B439" i="26"/>
  <c r="B438" i="26"/>
  <c r="B437" i="26"/>
  <c r="B436" i="26"/>
  <c r="B435" i="26"/>
  <c r="B434" i="26"/>
  <c r="B433" i="26"/>
  <c r="B421" i="26"/>
  <c r="B420" i="26"/>
  <c r="B419" i="26"/>
  <c r="B418" i="26"/>
  <c r="B417" i="26"/>
  <c r="B416" i="26"/>
  <c r="B415" i="26"/>
  <c r="B414" i="26"/>
  <c r="B413" i="26"/>
  <c r="B412" i="26"/>
  <c r="B411" i="26"/>
  <c r="B410" i="26"/>
  <c r="B409" i="26"/>
  <c r="B408" i="26"/>
  <c r="B407" i="26"/>
  <c r="B406" i="26"/>
  <c r="B405" i="26"/>
  <c r="B404" i="26"/>
  <c r="B403" i="26"/>
  <c r="B391" i="26"/>
  <c r="B390" i="26"/>
  <c r="B389" i="26"/>
  <c r="B388" i="26"/>
  <c r="B387" i="26"/>
  <c r="B386" i="26"/>
  <c r="B385" i="26"/>
  <c r="B384" i="26"/>
  <c r="B383" i="26"/>
  <c r="B382" i="26"/>
  <c r="B381" i="26"/>
  <c r="B380" i="26"/>
  <c r="B379" i="26"/>
  <c r="B378" i="26"/>
  <c r="B377" i="26"/>
  <c r="B376" i="26"/>
  <c r="B375" i="26"/>
  <c r="B374" i="26"/>
  <c r="B373" i="26"/>
  <c r="B361" i="26"/>
  <c r="B360" i="26"/>
  <c r="B359" i="26"/>
  <c r="B358" i="26"/>
  <c r="B357" i="26"/>
  <c r="B356" i="26"/>
  <c r="B355" i="26"/>
  <c r="B354" i="26"/>
  <c r="B353" i="26"/>
  <c r="B352" i="26"/>
  <c r="B351" i="26"/>
  <c r="B350" i="26"/>
  <c r="B349" i="26"/>
  <c r="B348" i="26"/>
  <c r="B347" i="26"/>
  <c r="B346" i="26"/>
  <c r="B345" i="26"/>
  <c r="B344" i="26"/>
  <c r="B343" i="26"/>
  <c r="B331" i="26"/>
  <c r="B330" i="26"/>
  <c r="B329" i="26"/>
  <c r="B328" i="26"/>
  <c r="B327" i="26"/>
  <c r="B326" i="26"/>
  <c r="B325" i="26"/>
  <c r="B324" i="26"/>
  <c r="B323" i="26"/>
  <c r="B322" i="26"/>
  <c r="B321" i="26"/>
  <c r="B320" i="26"/>
  <c r="B319" i="26"/>
  <c r="B318" i="26"/>
  <c r="B317" i="26"/>
  <c r="B316" i="26"/>
  <c r="B315" i="26"/>
  <c r="B314" i="26"/>
  <c r="B313" i="26"/>
  <c r="B271" i="26"/>
  <c r="B270" i="26"/>
  <c r="B269" i="26"/>
  <c r="B268" i="26"/>
  <c r="B267" i="26"/>
  <c r="B266" i="26"/>
  <c r="B265" i="26"/>
  <c r="B264" i="26"/>
  <c r="B263" i="26"/>
  <c r="B262" i="26"/>
  <c r="B261" i="26"/>
  <c r="B260" i="26"/>
  <c r="B259" i="26"/>
  <c r="B258" i="26"/>
  <c r="B257" i="26"/>
  <c r="B256" i="26"/>
  <c r="B255" i="26"/>
  <c r="B254" i="26"/>
  <c r="B253" i="26"/>
  <c r="B241" i="26"/>
  <c r="B240" i="26"/>
  <c r="B239" i="26"/>
  <c r="B238" i="26"/>
  <c r="B237" i="26"/>
  <c r="B236" i="26"/>
  <c r="B235" i="26"/>
  <c r="B234" i="26"/>
  <c r="B233" i="26"/>
  <c r="B232" i="26"/>
  <c r="B231" i="26"/>
  <c r="B230" i="26"/>
  <c r="B229" i="26"/>
  <c r="B228" i="26"/>
  <c r="B227" i="26"/>
  <c r="B226" i="26"/>
  <c r="B225" i="26"/>
  <c r="B224" i="26"/>
  <c r="B223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E3" i="6"/>
  <c r="AW3" i="18"/>
  <c r="AQ3" i="18"/>
  <c r="AK3" i="18"/>
  <c r="AE3" i="18"/>
  <c r="Y3" i="18"/>
  <c r="S3" i="18"/>
  <c r="M3" i="18"/>
  <c r="G3" i="18"/>
  <c r="AW3" i="7"/>
  <c r="AQ3" i="7"/>
  <c r="AK3" i="7"/>
  <c r="AE3" i="7"/>
  <c r="Y3" i="7"/>
  <c r="S3" i="7"/>
  <c r="M3" i="7"/>
  <c r="G3" i="7"/>
  <c r="G3" i="13"/>
  <c r="E3" i="2"/>
  <c r="D3" i="2"/>
  <c r="C3" i="2"/>
  <c r="B3" i="2"/>
  <c r="A4" i="29"/>
  <c r="A3" i="29"/>
  <c r="C31" i="4"/>
  <c r="L22" i="4"/>
  <c r="A22" i="4"/>
  <c r="A14" i="4"/>
  <c r="G3" i="4"/>
  <c r="F3" i="4"/>
  <c r="E3" i="4"/>
  <c r="E1" i="4"/>
  <c r="D3" i="4"/>
  <c r="C3" i="4"/>
  <c r="B3" i="4"/>
  <c r="I311" i="75" l="1"/>
  <c r="G341" i="75"/>
  <c r="D457" i="26"/>
  <c r="E457" i="26"/>
  <c r="A487" i="26"/>
  <c r="S457" i="26"/>
  <c r="D456" i="26"/>
  <c r="E456" i="26"/>
  <c r="S456" i="26"/>
  <c r="A486" i="26"/>
  <c r="S454" i="26"/>
  <c r="D454" i="26"/>
  <c r="E454" i="26"/>
  <c r="A484" i="26"/>
  <c r="D453" i="26"/>
  <c r="E453" i="26"/>
  <c r="S453" i="26"/>
  <c r="A483" i="26"/>
  <c r="S461" i="26"/>
  <c r="D461" i="26"/>
  <c r="E461" i="26"/>
  <c r="A491" i="26"/>
  <c r="D455" i="26"/>
  <c r="S455" i="26"/>
  <c r="E455" i="26"/>
  <c r="A485" i="26"/>
  <c r="S460" i="26"/>
  <c r="E460" i="26"/>
  <c r="D460" i="26"/>
  <c r="A490" i="26"/>
  <c r="E459" i="26"/>
  <c r="S459" i="26"/>
  <c r="D459" i="26"/>
  <c r="A489" i="26"/>
  <c r="S458" i="26"/>
  <c r="E458" i="26"/>
  <c r="A488" i="26"/>
  <c r="D458" i="26"/>
  <c r="D462" i="26"/>
  <c r="S462" i="26"/>
  <c r="A492" i="26"/>
  <c r="E462" i="26"/>
  <c r="R13" i="23"/>
  <c r="K341" i="26"/>
  <c r="B7" i="29"/>
  <c r="A2" i="66"/>
  <c r="D94" i="29"/>
  <c r="E2" i="29"/>
  <c r="C94" i="29"/>
  <c r="I68" i="63"/>
  <c r="I70" i="63" s="1"/>
  <c r="H68" i="63"/>
  <c r="H70" i="63" s="1"/>
  <c r="G68" i="63"/>
  <c r="G70" i="63" s="1"/>
  <c r="D68" i="63"/>
  <c r="D70" i="63" s="1"/>
  <c r="C68" i="63"/>
  <c r="I34" i="63"/>
  <c r="H34" i="63"/>
  <c r="G34" i="63"/>
  <c r="F34" i="63"/>
  <c r="E34" i="63"/>
  <c r="D34" i="63"/>
  <c r="C34" i="63"/>
  <c r="A33" i="63"/>
  <c r="A67" i="63" s="1"/>
  <c r="A32" i="63"/>
  <c r="A66" i="63" s="1"/>
  <c r="A31" i="63"/>
  <c r="A65" i="63" s="1"/>
  <c r="A30" i="63"/>
  <c r="A64" i="63" s="1"/>
  <c r="A29" i="63"/>
  <c r="A63" i="63" s="1"/>
  <c r="A28" i="63"/>
  <c r="A62" i="63" s="1"/>
  <c r="A27" i="63"/>
  <c r="A61" i="63" s="1"/>
  <c r="A26" i="63"/>
  <c r="A60" i="63" s="1"/>
  <c r="A25" i="63"/>
  <c r="A59" i="63" s="1"/>
  <c r="A24" i="63"/>
  <c r="A58" i="63" s="1"/>
  <c r="A23" i="63"/>
  <c r="A57" i="63" s="1"/>
  <c r="A22" i="63"/>
  <c r="A56" i="63" s="1"/>
  <c r="A21" i="63"/>
  <c r="A55" i="63" s="1"/>
  <c r="A20" i="63"/>
  <c r="A54" i="63" s="1"/>
  <c r="A19" i="63"/>
  <c r="A53" i="63" s="1"/>
  <c r="A18" i="63"/>
  <c r="A52" i="63" s="1"/>
  <c r="A17" i="63"/>
  <c r="A51" i="63" s="1"/>
  <c r="A16" i="63"/>
  <c r="A50" i="63" s="1"/>
  <c r="A15" i="63"/>
  <c r="A49" i="63" s="1"/>
  <c r="A4" i="63"/>
  <c r="A38" i="63" s="1"/>
  <c r="A3" i="63"/>
  <c r="A37" i="63" s="1"/>
  <c r="J31" i="4"/>
  <c r="K31" i="4" s="1"/>
  <c r="C70" i="63" l="1"/>
  <c r="K371" i="26"/>
  <c r="D371" i="68"/>
  <c r="S489" i="26"/>
  <c r="E489" i="26"/>
  <c r="D489" i="26"/>
  <c r="A519" i="26"/>
  <c r="S490" i="26"/>
  <c r="E490" i="26"/>
  <c r="D490" i="26"/>
  <c r="A520" i="26"/>
  <c r="S485" i="26"/>
  <c r="A515" i="26"/>
  <c r="D485" i="26"/>
  <c r="E485" i="26"/>
  <c r="S491" i="26"/>
  <c r="D491" i="26"/>
  <c r="E491" i="26"/>
  <c r="A521" i="26"/>
  <c r="S483" i="26"/>
  <c r="A513" i="26"/>
  <c r="D483" i="26"/>
  <c r="E483" i="26"/>
  <c r="E484" i="26"/>
  <c r="S484" i="26"/>
  <c r="D484" i="26"/>
  <c r="A514" i="26"/>
  <c r="E486" i="26"/>
  <c r="S486" i="26"/>
  <c r="D486" i="26"/>
  <c r="A516" i="26"/>
  <c r="A522" i="26"/>
  <c r="S492" i="26"/>
  <c r="E492" i="26"/>
  <c r="D492" i="26"/>
  <c r="A518" i="26"/>
  <c r="E488" i="26"/>
  <c r="D488" i="26"/>
  <c r="S488" i="26"/>
  <c r="S487" i="26"/>
  <c r="D487" i="26"/>
  <c r="A517" i="26"/>
  <c r="E487" i="26"/>
  <c r="F68" i="63"/>
  <c r="F70" i="63" s="1"/>
  <c r="F2" i="29"/>
  <c r="E94" i="29"/>
  <c r="A4" i="58"/>
  <c r="B93" i="29"/>
  <c r="G371" i="75" l="1"/>
  <c r="E516" i="26"/>
  <c r="D516" i="26"/>
  <c r="D514" i="26"/>
  <c r="E514" i="26"/>
  <c r="E521" i="26"/>
  <c r="D521" i="26"/>
  <c r="E520" i="26"/>
  <c r="D520" i="26"/>
  <c r="D513" i="26"/>
  <c r="E513" i="26"/>
  <c r="D515" i="26"/>
  <c r="E515" i="26"/>
  <c r="E519" i="26"/>
  <c r="D519" i="26"/>
  <c r="E517" i="26"/>
  <c r="D517" i="26"/>
  <c r="D518" i="26"/>
  <c r="E518" i="26"/>
  <c r="D522" i="26"/>
  <c r="E522" i="26"/>
  <c r="W13" i="23"/>
  <c r="D401" i="68" s="1"/>
  <c r="E68" i="63"/>
  <c r="E70" i="63" s="1"/>
  <c r="G2" i="29"/>
  <c r="F94" i="29"/>
  <c r="G401" i="75" l="1"/>
  <c r="AB13" i="23"/>
  <c r="D431" i="68" s="1"/>
  <c r="K401" i="26"/>
  <c r="H2" i="29"/>
  <c r="G94" i="29"/>
  <c r="G431" i="75" l="1"/>
  <c r="AG13" i="23"/>
  <c r="D461" i="68" s="1"/>
  <c r="K431" i="26"/>
  <c r="I2" i="29"/>
  <c r="H94" i="29"/>
  <c r="G461" i="75" l="1"/>
  <c r="AL13" i="23"/>
  <c r="D491" i="68" s="1"/>
  <c r="K461" i="26"/>
  <c r="I94" i="29"/>
  <c r="J2" i="29"/>
  <c r="J94" i="29" s="1"/>
  <c r="B33" i="7"/>
  <c r="J61" i="68" s="1"/>
  <c r="G3301" i="75" s="1"/>
  <c r="B32" i="7"/>
  <c r="J60" i="68" s="1"/>
  <c r="G3300" i="75" s="1"/>
  <c r="B31" i="7"/>
  <c r="J59" i="68" s="1"/>
  <c r="G3299" i="75" s="1"/>
  <c r="B30" i="7"/>
  <c r="J58" i="68" s="1"/>
  <c r="G3298" i="75" s="1"/>
  <c r="B29" i="7"/>
  <c r="J57" i="68" s="1"/>
  <c r="G3297" i="75" s="1"/>
  <c r="B28" i="7"/>
  <c r="J56" i="68" s="1"/>
  <c r="G3296" i="75" s="1"/>
  <c r="B27" i="7"/>
  <c r="J55" i="68" s="1"/>
  <c r="G3295" i="75" s="1"/>
  <c r="B26" i="7"/>
  <c r="J54" i="68" s="1"/>
  <c r="G3294" i="75" s="1"/>
  <c r="B25" i="7"/>
  <c r="J53" i="68" s="1"/>
  <c r="G3293" i="75" s="1"/>
  <c r="B24" i="7"/>
  <c r="J52" i="68" s="1"/>
  <c r="G3292" i="75" s="1"/>
  <c r="B23" i="7"/>
  <c r="J51" i="68" s="1"/>
  <c r="G3291" i="75" s="1"/>
  <c r="B22" i="7"/>
  <c r="J50" i="68" s="1"/>
  <c r="G3290" i="75" s="1"/>
  <c r="B21" i="7"/>
  <c r="J49" i="68" s="1"/>
  <c r="G3289" i="75" s="1"/>
  <c r="B20" i="7"/>
  <c r="J48" i="68" s="1"/>
  <c r="G3288" i="75" s="1"/>
  <c r="B19" i="7"/>
  <c r="J47" i="68" s="1"/>
  <c r="G3287" i="75" s="1"/>
  <c r="G491" i="75" l="1"/>
  <c r="AQ13" i="23"/>
  <c r="K491" i="26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O545" i="3"/>
  <c r="P545" i="3"/>
  <c r="O546" i="3"/>
  <c r="P546" i="3"/>
  <c r="O547" i="3"/>
  <c r="P547" i="3"/>
  <c r="O548" i="3"/>
  <c r="P548" i="3"/>
  <c r="O549" i="3"/>
  <c r="P549" i="3"/>
  <c r="O550" i="3"/>
  <c r="P550" i="3"/>
  <c r="O551" i="3"/>
  <c r="P551" i="3"/>
  <c r="O552" i="3"/>
  <c r="P552" i="3"/>
  <c r="O553" i="3"/>
  <c r="P553" i="3"/>
  <c r="O554" i="3"/>
  <c r="P554" i="3"/>
  <c r="O555" i="3"/>
  <c r="P555" i="3"/>
  <c r="O556" i="3"/>
  <c r="P556" i="3"/>
  <c r="O557" i="3"/>
  <c r="P557" i="3"/>
  <c r="O558" i="3"/>
  <c r="P558" i="3"/>
  <c r="O559" i="3"/>
  <c r="P559" i="3"/>
  <c r="O560" i="3"/>
  <c r="P560" i="3"/>
  <c r="O561" i="3"/>
  <c r="P561" i="3"/>
  <c r="O562" i="3"/>
  <c r="P562" i="3"/>
  <c r="O563" i="3"/>
  <c r="P563" i="3"/>
  <c r="O564" i="3"/>
  <c r="P564" i="3"/>
  <c r="O565" i="3"/>
  <c r="P565" i="3"/>
  <c r="O566" i="3"/>
  <c r="P566" i="3"/>
  <c r="O567" i="3"/>
  <c r="P567" i="3"/>
  <c r="O568" i="3"/>
  <c r="P568" i="3"/>
  <c r="O569" i="3"/>
  <c r="P569" i="3"/>
  <c r="O570" i="3"/>
  <c r="P570" i="3"/>
  <c r="O571" i="3"/>
  <c r="P571" i="3"/>
  <c r="O572" i="3"/>
  <c r="P572" i="3"/>
  <c r="O573" i="3"/>
  <c r="P573" i="3"/>
  <c r="O574" i="3"/>
  <c r="P574" i="3"/>
  <c r="O575" i="3"/>
  <c r="P575" i="3"/>
  <c r="O576" i="3"/>
  <c r="P576" i="3"/>
  <c r="O577" i="3"/>
  <c r="P577" i="3"/>
  <c r="O578" i="3"/>
  <c r="P578" i="3"/>
  <c r="O579" i="3"/>
  <c r="P579" i="3"/>
  <c r="O580" i="3"/>
  <c r="P580" i="3"/>
  <c r="O581" i="3"/>
  <c r="P581" i="3"/>
  <c r="O582" i="3"/>
  <c r="P582" i="3"/>
  <c r="O583" i="3"/>
  <c r="P583" i="3"/>
  <c r="O584" i="3"/>
  <c r="P584" i="3"/>
  <c r="O585" i="3"/>
  <c r="P585" i="3"/>
  <c r="O586" i="3"/>
  <c r="P586" i="3"/>
  <c r="O587" i="3"/>
  <c r="P587" i="3"/>
  <c r="O588" i="3"/>
  <c r="P588" i="3"/>
  <c r="O589" i="3"/>
  <c r="P589" i="3"/>
  <c r="O590" i="3"/>
  <c r="P590" i="3"/>
  <c r="O591" i="3"/>
  <c r="P591" i="3"/>
  <c r="O592" i="3"/>
  <c r="P592" i="3"/>
  <c r="O593" i="3"/>
  <c r="P593" i="3"/>
  <c r="O594" i="3"/>
  <c r="P594" i="3"/>
  <c r="O595" i="3"/>
  <c r="P595" i="3"/>
  <c r="O596" i="3"/>
  <c r="P596" i="3"/>
  <c r="O597" i="3"/>
  <c r="P597" i="3"/>
  <c r="O598" i="3"/>
  <c r="P598" i="3"/>
  <c r="O599" i="3"/>
  <c r="P599" i="3"/>
  <c r="O600" i="3"/>
  <c r="P600" i="3"/>
  <c r="O601" i="3"/>
  <c r="P601" i="3"/>
  <c r="O602" i="3"/>
  <c r="P602" i="3"/>
  <c r="O603" i="3"/>
  <c r="P603" i="3"/>
  <c r="O604" i="3"/>
  <c r="P604" i="3"/>
  <c r="O605" i="3"/>
  <c r="P605" i="3"/>
  <c r="O606" i="3"/>
  <c r="P606" i="3"/>
  <c r="O607" i="3"/>
  <c r="P607" i="3"/>
  <c r="O608" i="3"/>
  <c r="P608" i="3"/>
  <c r="O609" i="3"/>
  <c r="P609" i="3"/>
  <c r="O610" i="3"/>
  <c r="P610" i="3"/>
  <c r="O611" i="3"/>
  <c r="P611" i="3"/>
  <c r="O612" i="3"/>
  <c r="P612" i="3"/>
  <c r="O613" i="3"/>
  <c r="P613" i="3"/>
  <c r="O614" i="3"/>
  <c r="P614" i="3"/>
  <c r="O615" i="3"/>
  <c r="P615" i="3"/>
  <c r="O616" i="3"/>
  <c r="P616" i="3"/>
  <c r="O617" i="3"/>
  <c r="P617" i="3"/>
  <c r="O618" i="3"/>
  <c r="P618" i="3"/>
  <c r="O619" i="3"/>
  <c r="P619" i="3"/>
  <c r="O620" i="3"/>
  <c r="P620" i="3"/>
  <c r="O621" i="3"/>
  <c r="P621" i="3"/>
  <c r="O622" i="3"/>
  <c r="P622" i="3"/>
  <c r="O623" i="3"/>
  <c r="P623" i="3"/>
  <c r="O624" i="3"/>
  <c r="P624" i="3"/>
  <c r="O625" i="3"/>
  <c r="P625" i="3"/>
  <c r="O626" i="3"/>
  <c r="P626" i="3"/>
  <c r="O627" i="3"/>
  <c r="P627" i="3"/>
  <c r="O628" i="3"/>
  <c r="P628" i="3"/>
  <c r="O629" i="3"/>
  <c r="P629" i="3"/>
  <c r="O630" i="3"/>
  <c r="P630" i="3"/>
  <c r="O631" i="3"/>
  <c r="P631" i="3"/>
  <c r="O632" i="3"/>
  <c r="P632" i="3"/>
  <c r="O633" i="3"/>
  <c r="P633" i="3"/>
  <c r="O634" i="3"/>
  <c r="P634" i="3"/>
  <c r="O635" i="3"/>
  <c r="P635" i="3"/>
  <c r="O636" i="3"/>
  <c r="P636" i="3"/>
  <c r="O637" i="3"/>
  <c r="P637" i="3"/>
  <c r="O638" i="3"/>
  <c r="P638" i="3"/>
  <c r="O639" i="3"/>
  <c r="P639" i="3"/>
  <c r="O640" i="3"/>
  <c r="P640" i="3"/>
  <c r="O641" i="3"/>
  <c r="P641" i="3"/>
  <c r="O642" i="3"/>
  <c r="P642" i="3"/>
  <c r="O643" i="3"/>
  <c r="P643" i="3"/>
  <c r="O644" i="3"/>
  <c r="P644" i="3"/>
  <c r="O645" i="3"/>
  <c r="P645" i="3"/>
  <c r="O646" i="3"/>
  <c r="P646" i="3"/>
  <c r="O647" i="3"/>
  <c r="P647" i="3"/>
  <c r="O648" i="3"/>
  <c r="P648" i="3"/>
  <c r="O649" i="3"/>
  <c r="P649" i="3"/>
  <c r="O650" i="3"/>
  <c r="P650" i="3"/>
  <c r="O651" i="3"/>
  <c r="P651" i="3"/>
  <c r="O652" i="3"/>
  <c r="P652" i="3"/>
  <c r="O653" i="3"/>
  <c r="P653" i="3"/>
  <c r="O654" i="3"/>
  <c r="P654" i="3"/>
  <c r="O655" i="3"/>
  <c r="P655" i="3"/>
  <c r="O656" i="3"/>
  <c r="P656" i="3"/>
  <c r="O657" i="3"/>
  <c r="P657" i="3"/>
  <c r="O658" i="3"/>
  <c r="P658" i="3"/>
  <c r="O659" i="3"/>
  <c r="P659" i="3"/>
  <c r="O660" i="3"/>
  <c r="P660" i="3"/>
  <c r="O661" i="3"/>
  <c r="P661" i="3"/>
  <c r="O662" i="3"/>
  <c r="P662" i="3"/>
  <c r="O663" i="3"/>
  <c r="P663" i="3"/>
  <c r="O664" i="3"/>
  <c r="P664" i="3"/>
  <c r="O665" i="3"/>
  <c r="P665" i="3"/>
  <c r="O666" i="3"/>
  <c r="P666" i="3"/>
  <c r="O667" i="3"/>
  <c r="P667" i="3"/>
  <c r="O668" i="3"/>
  <c r="P668" i="3"/>
  <c r="O669" i="3"/>
  <c r="P669" i="3"/>
  <c r="O670" i="3"/>
  <c r="P670" i="3"/>
  <c r="O671" i="3"/>
  <c r="P671" i="3"/>
  <c r="O672" i="3"/>
  <c r="P672" i="3"/>
  <c r="O673" i="3"/>
  <c r="P673" i="3"/>
  <c r="O674" i="3"/>
  <c r="P674" i="3"/>
  <c r="O675" i="3"/>
  <c r="P675" i="3"/>
  <c r="O676" i="3"/>
  <c r="P676" i="3"/>
  <c r="O677" i="3"/>
  <c r="P677" i="3"/>
  <c r="O678" i="3"/>
  <c r="P678" i="3"/>
  <c r="O679" i="3"/>
  <c r="P679" i="3"/>
  <c r="O680" i="3"/>
  <c r="P680" i="3"/>
  <c r="O681" i="3"/>
  <c r="P681" i="3"/>
  <c r="O682" i="3"/>
  <c r="P682" i="3"/>
  <c r="O683" i="3"/>
  <c r="P683" i="3"/>
  <c r="O684" i="3"/>
  <c r="P684" i="3"/>
  <c r="O685" i="3"/>
  <c r="P685" i="3"/>
  <c r="O686" i="3"/>
  <c r="P686" i="3"/>
  <c r="O687" i="3"/>
  <c r="P687" i="3"/>
  <c r="O688" i="3"/>
  <c r="P688" i="3"/>
  <c r="O689" i="3"/>
  <c r="P689" i="3"/>
  <c r="O690" i="3"/>
  <c r="P690" i="3"/>
  <c r="O691" i="3"/>
  <c r="P691" i="3"/>
  <c r="O692" i="3"/>
  <c r="P692" i="3"/>
  <c r="O693" i="3"/>
  <c r="P693" i="3"/>
  <c r="O694" i="3"/>
  <c r="P694" i="3"/>
  <c r="O695" i="3"/>
  <c r="P695" i="3"/>
  <c r="O696" i="3"/>
  <c r="P696" i="3"/>
  <c r="O697" i="3"/>
  <c r="P697" i="3"/>
  <c r="O698" i="3"/>
  <c r="P698" i="3"/>
  <c r="O699" i="3"/>
  <c r="P699" i="3"/>
  <c r="O700" i="3"/>
  <c r="P700" i="3"/>
  <c r="O701" i="3"/>
  <c r="P701" i="3"/>
  <c r="O702" i="3"/>
  <c r="P702" i="3"/>
  <c r="O703" i="3"/>
  <c r="P703" i="3"/>
  <c r="O704" i="3"/>
  <c r="P704" i="3"/>
  <c r="O705" i="3"/>
  <c r="P705" i="3"/>
  <c r="O706" i="3"/>
  <c r="P706" i="3"/>
  <c r="O707" i="3"/>
  <c r="P707" i="3"/>
  <c r="O708" i="3"/>
  <c r="P708" i="3"/>
  <c r="O709" i="3"/>
  <c r="P709" i="3"/>
  <c r="O710" i="3"/>
  <c r="P710" i="3"/>
  <c r="O711" i="3"/>
  <c r="P711" i="3"/>
  <c r="O712" i="3"/>
  <c r="P712" i="3"/>
  <c r="O713" i="3"/>
  <c r="P713" i="3"/>
  <c r="O714" i="3"/>
  <c r="P714" i="3"/>
  <c r="O715" i="3"/>
  <c r="P715" i="3"/>
  <c r="O716" i="3"/>
  <c r="P716" i="3"/>
  <c r="O717" i="3"/>
  <c r="P717" i="3"/>
  <c r="O718" i="3"/>
  <c r="P718" i="3"/>
  <c r="O719" i="3"/>
  <c r="P719" i="3"/>
  <c r="O720" i="3"/>
  <c r="P720" i="3"/>
  <c r="O721" i="3"/>
  <c r="P721" i="3"/>
  <c r="O722" i="3"/>
  <c r="P722" i="3"/>
  <c r="O723" i="3"/>
  <c r="P723" i="3"/>
  <c r="O724" i="3"/>
  <c r="P724" i="3"/>
  <c r="O725" i="3"/>
  <c r="P725" i="3"/>
  <c r="O726" i="3"/>
  <c r="P726" i="3"/>
  <c r="O727" i="3"/>
  <c r="P727" i="3"/>
  <c r="O728" i="3"/>
  <c r="P728" i="3"/>
  <c r="O729" i="3"/>
  <c r="P729" i="3"/>
  <c r="O730" i="3"/>
  <c r="P730" i="3"/>
  <c r="O731" i="3"/>
  <c r="P731" i="3"/>
  <c r="O732" i="3"/>
  <c r="P732" i="3"/>
  <c r="O733" i="3"/>
  <c r="P733" i="3"/>
  <c r="O734" i="3"/>
  <c r="P734" i="3"/>
  <c r="O735" i="3"/>
  <c r="P735" i="3"/>
  <c r="O736" i="3"/>
  <c r="P736" i="3"/>
  <c r="O737" i="3"/>
  <c r="P737" i="3"/>
  <c r="O738" i="3"/>
  <c r="P738" i="3"/>
  <c r="O739" i="3"/>
  <c r="P739" i="3"/>
  <c r="O740" i="3"/>
  <c r="P740" i="3"/>
  <c r="O741" i="3"/>
  <c r="P741" i="3"/>
  <c r="O742" i="3"/>
  <c r="P742" i="3"/>
  <c r="O743" i="3"/>
  <c r="P743" i="3"/>
  <c r="O744" i="3"/>
  <c r="P744" i="3"/>
  <c r="O745" i="3"/>
  <c r="P745" i="3"/>
  <c r="O746" i="3"/>
  <c r="P746" i="3"/>
  <c r="O747" i="3"/>
  <c r="P747" i="3"/>
  <c r="O748" i="3"/>
  <c r="P748" i="3"/>
  <c r="O749" i="3"/>
  <c r="P749" i="3"/>
  <c r="O750" i="3"/>
  <c r="P750" i="3"/>
  <c r="O751" i="3"/>
  <c r="P751" i="3"/>
  <c r="O752" i="3"/>
  <c r="P752" i="3"/>
  <c r="O753" i="3"/>
  <c r="P753" i="3"/>
  <c r="O754" i="3"/>
  <c r="P754" i="3"/>
  <c r="O755" i="3"/>
  <c r="P755" i="3"/>
  <c r="O756" i="3"/>
  <c r="P756" i="3"/>
  <c r="O757" i="3"/>
  <c r="P757" i="3"/>
  <c r="O758" i="3"/>
  <c r="P758" i="3"/>
  <c r="O759" i="3"/>
  <c r="P759" i="3"/>
  <c r="O760" i="3"/>
  <c r="P760" i="3"/>
  <c r="O761" i="3"/>
  <c r="P761" i="3"/>
  <c r="O762" i="3"/>
  <c r="P762" i="3"/>
  <c r="O763" i="3"/>
  <c r="P763" i="3"/>
  <c r="O764" i="3"/>
  <c r="P764" i="3"/>
  <c r="O765" i="3"/>
  <c r="P765" i="3"/>
  <c r="O766" i="3"/>
  <c r="P766" i="3"/>
  <c r="O767" i="3"/>
  <c r="P767" i="3"/>
  <c r="O768" i="3"/>
  <c r="P768" i="3"/>
  <c r="O769" i="3"/>
  <c r="P769" i="3"/>
  <c r="O770" i="3"/>
  <c r="P770" i="3"/>
  <c r="O771" i="3"/>
  <c r="P771" i="3"/>
  <c r="O772" i="3"/>
  <c r="P772" i="3"/>
  <c r="O773" i="3"/>
  <c r="P773" i="3"/>
  <c r="O774" i="3"/>
  <c r="P774" i="3"/>
  <c r="O775" i="3"/>
  <c r="P775" i="3"/>
  <c r="O776" i="3"/>
  <c r="P776" i="3"/>
  <c r="O777" i="3"/>
  <c r="P777" i="3"/>
  <c r="O778" i="3"/>
  <c r="P778" i="3"/>
  <c r="O779" i="3"/>
  <c r="P779" i="3"/>
  <c r="O780" i="3"/>
  <c r="P780" i="3"/>
  <c r="O781" i="3"/>
  <c r="P781" i="3"/>
  <c r="O782" i="3"/>
  <c r="P782" i="3"/>
  <c r="O783" i="3"/>
  <c r="P783" i="3"/>
  <c r="O784" i="3"/>
  <c r="P784" i="3"/>
  <c r="O785" i="3"/>
  <c r="P785" i="3"/>
  <c r="O786" i="3"/>
  <c r="P786" i="3"/>
  <c r="O787" i="3"/>
  <c r="P787" i="3"/>
  <c r="O788" i="3"/>
  <c r="P788" i="3"/>
  <c r="O789" i="3"/>
  <c r="P789" i="3"/>
  <c r="O790" i="3"/>
  <c r="P790" i="3"/>
  <c r="O791" i="3"/>
  <c r="P791" i="3"/>
  <c r="O792" i="3"/>
  <c r="P792" i="3"/>
  <c r="O793" i="3"/>
  <c r="P793" i="3"/>
  <c r="O794" i="3"/>
  <c r="P794" i="3"/>
  <c r="O795" i="3"/>
  <c r="P795" i="3"/>
  <c r="O796" i="3"/>
  <c r="P796" i="3"/>
  <c r="O797" i="3"/>
  <c r="P797" i="3"/>
  <c r="O798" i="3"/>
  <c r="P798" i="3"/>
  <c r="O799" i="3"/>
  <c r="P799" i="3"/>
  <c r="O800" i="3"/>
  <c r="P800" i="3"/>
  <c r="O801" i="3"/>
  <c r="P801" i="3"/>
  <c r="O802" i="3"/>
  <c r="P802" i="3"/>
  <c r="O803" i="3"/>
  <c r="P803" i="3"/>
  <c r="O804" i="3"/>
  <c r="P804" i="3"/>
  <c r="O805" i="3"/>
  <c r="P805" i="3"/>
  <c r="O806" i="3"/>
  <c r="P806" i="3"/>
  <c r="O807" i="3"/>
  <c r="P807" i="3"/>
  <c r="O808" i="3"/>
  <c r="P808" i="3"/>
  <c r="O809" i="3"/>
  <c r="P809" i="3"/>
  <c r="O810" i="3"/>
  <c r="P810" i="3"/>
  <c r="O811" i="3"/>
  <c r="P811" i="3"/>
  <c r="O812" i="3"/>
  <c r="P812" i="3"/>
  <c r="O813" i="3"/>
  <c r="P813" i="3"/>
  <c r="O814" i="3"/>
  <c r="P814" i="3"/>
  <c r="O815" i="3"/>
  <c r="P815" i="3"/>
  <c r="O816" i="3"/>
  <c r="P816" i="3"/>
  <c r="O817" i="3"/>
  <c r="P817" i="3"/>
  <c r="O818" i="3"/>
  <c r="P818" i="3"/>
  <c r="O819" i="3"/>
  <c r="P819" i="3"/>
  <c r="O820" i="3"/>
  <c r="P820" i="3"/>
  <c r="O821" i="3"/>
  <c r="P821" i="3"/>
  <c r="O822" i="3"/>
  <c r="P822" i="3"/>
  <c r="O823" i="3"/>
  <c r="P823" i="3"/>
  <c r="O824" i="3"/>
  <c r="P824" i="3"/>
  <c r="O825" i="3"/>
  <c r="P825" i="3"/>
  <c r="O826" i="3"/>
  <c r="P826" i="3"/>
  <c r="O827" i="3"/>
  <c r="P827" i="3"/>
  <c r="O828" i="3"/>
  <c r="P828" i="3"/>
  <c r="O829" i="3"/>
  <c r="P829" i="3"/>
  <c r="O830" i="3"/>
  <c r="P830" i="3"/>
  <c r="O831" i="3"/>
  <c r="P831" i="3"/>
  <c r="O832" i="3"/>
  <c r="P832" i="3"/>
  <c r="O833" i="3"/>
  <c r="P833" i="3"/>
  <c r="O834" i="3"/>
  <c r="P834" i="3"/>
  <c r="O835" i="3"/>
  <c r="P835" i="3"/>
  <c r="O836" i="3"/>
  <c r="P836" i="3"/>
  <c r="O837" i="3"/>
  <c r="P837" i="3"/>
  <c r="O838" i="3"/>
  <c r="P838" i="3"/>
  <c r="O839" i="3"/>
  <c r="P839" i="3"/>
  <c r="O840" i="3"/>
  <c r="P840" i="3"/>
  <c r="O841" i="3"/>
  <c r="P841" i="3"/>
  <c r="O842" i="3"/>
  <c r="P842" i="3"/>
  <c r="O843" i="3"/>
  <c r="P843" i="3"/>
  <c r="O844" i="3"/>
  <c r="P844" i="3"/>
  <c r="O845" i="3"/>
  <c r="P845" i="3"/>
  <c r="O846" i="3"/>
  <c r="P846" i="3"/>
  <c r="O847" i="3"/>
  <c r="P847" i="3"/>
  <c r="O848" i="3"/>
  <c r="P848" i="3"/>
  <c r="O849" i="3"/>
  <c r="P849" i="3"/>
  <c r="O850" i="3"/>
  <c r="P850" i="3"/>
  <c r="O851" i="3"/>
  <c r="P851" i="3"/>
  <c r="O852" i="3"/>
  <c r="P852" i="3"/>
  <c r="O853" i="3"/>
  <c r="P853" i="3"/>
  <c r="O854" i="3"/>
  <c r="P854" i="3"/>
  <c r="O855" i="3"/>
  <c r="P855" i="3"/>
  <c r="O856" i="3"/>
  <c r="P856" i="3"/>
  <c r="O857" i="3"/>
  <c r="P857" i="3"/>
  <c r="O858" i="3"/>
  <c r="P858" i="3"/>
  <c r="O859" i="3"/>
  <c r="P859" i="3"/>
  <c r="O860" i="3"/>
  <c r="P860" i="3"/>
  <c r="O861" i="3"/>
  <c r="P861" i="3"/>
  <c r="O862" i="3"/>
  <c r="P862" i="3"/>
  <c r="O863" i="3"/>
  <c r="P863" i="3"/>
  <c r="O864" i="3"/>
  <c r="P864" i="3"/>
  <c r="O865" i="3"/>
  <c r="P865" i="3"/>
  <c r="O866" i="3"/>
  <c r="P866" i="3"/>
  <c r="O867" i="3"/>
  <c r="P867" i="3"/>
  <c r="O868" i="3"/>
  <c r="P868" i="3"/>
  <c r="O869" i="3"/>
  <c r="P869" i="3"/>
  <c r="O870" i="3"/>
  <c r="P870" i="3"/>
  <c r="O871" i="3"/>
  <c r="P871" i="3"/>
  <c r="O872" i="3"/>
  <c r="P872" i="3"/>
  <c r="O873" i="3"/>
  <c r="P873" i="3"/>
  <c r="O874" i="3"/>
  <c r="P874" i="3"/>
  <c r="O875" i="3"/>
  <c r="P875" i="3"/>
  <c r="O876" i="3"/>
  <c r="P876" i="3"/>
  <c r="Q2" i="3"/>
  <c r="L3" i="3"/>
  <c r="M3" i="3"/>
  <c r="N3" i="3"/>
  <c r="L4" i="3"/>
  <c r="M4" i="3"/>
  <c r="N4" i="3"/>
  <c r="L5" i="3"/>
  <c r="M5" i="3"/>
  <c r="N5" i="3"/>
  <c r="L6" i="3"/>
  <c r="M6" i="3"/>
  <c r="N6" i="3"/>
  <c r="L7" i="3"/>
  <c r="M7" i="3"/>
  <c r="N7" i="3"/>
  <c r="L8" i="3"/>
  <c r="M8" i="3"/>
  <c r="N8" i="3"/>
  <c r="L9" i="3"/>
  <c r="M9" i="3"/>
  <c r="N9" i="3"/>
  <c r="L10" i="3"/>
  <c r="M10" i="3"/>
  <c r="N10" i="3"/>
  <c r="L11" i="3"/>
  <c r="M11" i="3"/>
  <c r="N11" i="3"/>
  <c r="L12" i="3"/>
  <c r="M12" i="3"/>
  <c r="N12" i="3"/>
  <c r="L13" i="3"/>
  <c r="M13" i="3"/>
  <c r="N13" i="3"/>
  <c r="L14" i="3"/>
  <c r="M14" i="3"/>
  <c r="N14" i="3"/>
  <c r="L15" i="3"/>
  <c r="M15" i="3"/>
  <c r="N15" i="3"/>
  <c r="L16" i="3"/>
  <c r="M16" i="3"/>
  <c r="N16" i="3"/>
  <c r="L17" i="3"/>
  <c r="M17" i="3"/>
  <c r="N17" i="3"/>
  <c r="L18" i="3"/>
  <c r="M18" i="3"/>
  <c r="N18" i="3"/>
  <c r="L19" i="3"/>
  <c r="M19" i="3"/>
  <c r="N19" i="3"/>
  <c r="L20" i="3"/>
  <c r="M20" i="3"/>
  <c r="N20" i="3"/>
  <c r="L21" i="3"/>
  <c r="M21" i="3"/>
  <c r="N21" i="3"/>
  <c r="L22" i="3"/>
  <c r="M22" i="3"/>
  <c r="N22" i="3"/>
  <c r="L23" i="3"/>
  <c r="M23" i="3"/>
  <c r="N23" i="3"/>
  <c r="L24" i="3"/>
  <c r="M24" i="3"/>
  <c r="N24" i="3"/>
  <c r="L25" i="3"/>
  <c r="M25" i="3"/>
  <c r="N25" i="3"/>
  <c r="L26" i="3"/>
  <c r="M26" i="3"/>
  <c r="N26" i="3"/>
  <c r="L27" i="3"/>
  <c r="M27" i="3"/>
  <c r="N27" i="3"/>
  <c r="L28" i="3"/>
  <c r="M28" i="3"/>
  <c r="N28" i="3"/>
  <c r="L29" i="3"/>
  <c r="M29" i="3"/>
  <c r="N29" i="3"/>
  <c r="L30" i="3"/>
  <c r="M30" i="3"/>
  <c r="N30" i="3"/>
  <c r="L31" i="3"/>
  <c r="M31" i="3"/>
  <c r="N31" i="3"/>
  <c r="L32" i="3"/>
  <c r="M32" i="3"/>
  <c r="N32" i="3"/>
  <c r="L33" i="3"/>
  <c r="M33" i="3"/>
  <c r="N33" i="3"/>
  <c r="L34" i="3"/>
  <c r="M34" i="3"/>
  <c r="N34" i="3"/>
  <c r="L35" i="3"/>
  <c r="M35" i="3"/>
  <c r="N35" i="3"/>
  <c r="L36" i="3"/>
  <c r="M36" i="3"/>
  <c r="N36" i="3"/>
  <c r="L37" i="3"/>
  <c r="M37" i="3"/>
  <c r="N37" i="3"/>
  <c r="L38" i="3"/>
  <c r="M38" i="3"/>
  <c r="N38" i="3"/>
  <c r="L39" i="3"/>
  <c r="M39" i="3"/>
  <c r="N39" i="3"/>
  <c r="L40" i="3"/>
  <c r="M40" i="3"/>
  <c r="N40" i="3"/>
  <c r="L41" i="3"/>
  <c r="M41" i="3"/>
  <c r="N41" i="3"/>
  <c r="L42" i="3"/>
  <c r="M42" i="3"/>
  <c r="N42" i="3"/>
  <c r="L43" i="3"/>
  <c r="M43" i="3"/>
  <c r="N43" i="3"/>
  <c r="L44" i="3"/>
  <c r="M44" i="3"/>
  <c r="N44" i="3"/>
  <c r="L45" i="3"/>
  <c r="M45" i="3"/>
  <c r="N45" i="3"/>
  <c r="L46" i="3"/>
  <c r="M46" i="3"/>
  <c r="N46" i="3"/>
  <c r="L47" i="3"/>
  <c r="M47" i="3"/>
  <c r="N47" i="3"/>
  <c r="L48" i="3"/>
  <c r="M48" i="3"/>
  <c r="N48" i="3"/>
  <c r="L49" i="3"/>
  <c r="M49" i="3"/>
  <c r="N49" i="3"/>
  <c r="L50" i="3"/>
  <c r="M50" i="3"/>
  <c r="N50" i="3"/>
  <c r="L51" i="3"/>
  <c r="M51" i="3"/>
  <c r="N51" i="3"/>
  <c r="L52" i="3"/>
  <c r="M52" i="3"/>
  <c r="N52" i="3"/>
  <c r="L53" i="3"/>
  <c r="M53" i="3"/>
  <c r="N53" i="3"/>
  <c r="L54" i="3"/>
  <c r="M54" i="3"/>
  <c r="N54" i="3"/>
  <c r="L55" i="3"/>
  <c r="M55" i="3"/>
  <c r="N55" i="3"/>
  <c r="L56" i="3"/>
  <c r="M56" i="3"/>
  <c r="N56" i="3"/>
  <c r="L57" i="3"/>
  <c r="M57" i="3"/>
  <c r="N57" i="3"/>
  <c r="L58" i="3"/>
  <c r="M58" i="3"/>
  <c r="N58" i="3"/>
  <c r="L59" i="3"/>
  <c r="M59" i="3"/>
  <c r="N59" i="3"/>
  <c r="L60" i="3"/>
  <c r="M60" i="3"/>
  <c r="N60" i="3"/>
  <c r="L61" i="3"/>
  <c r="M61" i="3"/>
  <c r="N61" i="3"/>
  <c r="L62" i="3"/>
  <c r="M62" i="3"/>
  <c r="N62" i="3"/>
  <c r="L63" i="3"/>
  <c r="M63" i="3"/>
  <c r="N63" i="3"/>
  <c r="L64" i="3"/>
  <c r="M64" i="3"/>
  <c r="N64" i="3"/>
  <c r="L65" i="3"/>
  <c r="M65" i="3"/>
  <c r="N65" i="3"/>
  <c r="L66" i="3"/>
  <c r="M66" i="3"/>
  <c r="N66" i="3"/>
  <c r="L67" i="3"/>
  <c r="M67" i="3"/>
  <c r="N67" i="3"/>
  <c r="L68" i="3"/>
  <c r="M68" i="3"/>
  <c r="N68" i="3"/>
  <c r="L69" i="3"/>
  <c r="M69" i="3"/>
  <c r="N69" i="3"/>
  <c r="L70" i="3"/>
  <c r="M70" i="3"/>
  <c r="N70" i="3"/>
  <c r="L71" i="3"/>
  <c r="M71" i="3"/>
  <c r="N71" i="3"/>
  <c r="L72" i="3"/>
  <c r="M72" i="3"/>
  <c r="N72" i="3"/>
  <c r="L73" i="3"/>
  <c r="M73" i="3"/>
  <c r="N73" i="3"/>
  <c r="L74" i="3"/>
  <c r="M74" i="3"/>
  <c r="N74" i="3"/>
  <c r="L75" i="3"/>
  <c r="M75" i="3"/>
  <c r="N75" i="3"/>
  <c r="L76" i="3"/>
  <c r="M76" i="3"/>
  <c r="N76" i="3"/>
  <c r="L77" i="3"/>
  <c r="M77" i="3"/>
  <c r="N77" i="3"/>
  <c r="L78" i="3"/>
  <c r="M78" i="3"/>
  <c r="N78" i="3"/>
  <c r="L79" i="3"/>
  <c r="M79" i="3"/>
  <c r="N79" i="3"/>
  <c r="L80" i="3"/>
  <c r="M80" i="3"/>
  <c r="N80" i="3"/>
  <c r="L81" i="3"/>
  <c r="M81" i="3"/>
  <c r="N81" i="3"/>
  <c r="L82" i="3"/>
  <c r="M82" i="3"/>
  <c r="N82" i="3"/>
  <c r="L83" i="3"/>
  <c r="M83" i="3"/>
  <c r="N83" i="3"/>
  <c r="L84" i="3"/>
  <c r="M84" i="3"/>
  <c r="N84" i="3"/>
  <c r="L85" i="3"/>
  <c r="M85" i="3"/>
  <c r="N85" i="3"/>
  <c r="L86" i="3"/>
  <c r="M86" i="3"/>
  <c r="N86" i="3"/>
  <c r="L87" i="3"/>
  <c r="M87" i="3"/>
  <c r="N87" i="3"/>
  <c r="L88" i="3"/>
  <c r="M88" i="3"/>
  <c r="N88" i="3"/>
  <c r="L89" i="3"/>
  <c r="M89" i="3"/>
  <c r="N89" i="3"/>
  <c r="L90" i="3"/>
  <c r="M90" i="3"/>
  <c r="N90" i="3"/>
  <c r="L91" i="3"/>
  <c r="M91" i="3"/>
  <c r="N91" i="3"/>
  <c r="L92" i="3"/>
  <c r="M92" i="3"/>
  <c r="N92" i="3"/>
  <c r="L93" i="3"/>
  <c r="M93" i="3"/>
  <c r="N93" i="3"/>
  <c r="L94" i="3"/>
  <c r="M94" i="3"/>
  <c r="N94" i="3"/>
  <c r="L95" i="3"/>
  <c r="M95" i="3"/>
  <c r="N95" i="3"/>
  <c r="L96" i="3"/>
  <c r="M96" i="3"/>
  <c r="N96" i="3"/>
  <c r="L97" i="3"/>
  <c r="M97" i="3"/>
  <c r="N97" i="3"/>
  <c r="L98" i="3"/>
  <c r="M98" i="3"/>
  <c r="N98" i="3"/>
  <c r="L99" i="3"/>
  <c r="M99" i="3"/>
  <c r="N99" i="3"/>
  <c r="L100" i="3"/>
  <c r="M100" i="3"/>
  <c r="N100" i="3"/>
  <c r="L101" i="3"/>
  <c r="M101" i="3"/>
  <c r="N101" i="3"/>
  <c r="L102" i="3"/>
  <c r="M102" i="3"/>
  <c r="N102" i="3"/>
  <c r="L103" i="3"/>
  <c r="M103" i="3"/>
  <c r="N103" i="3"/>
  <c r="L104" i="3"/>
  <c r="M104" i="3"/>
  <c r="N104" i="3"/>
  <c r="L105" i="3"/>
  <c r="M105" i="3"/>
  <c r="N105" i="3"/>
  <c r="L106" i="3"/>
  <c r="M106" i="3"/>
  <c r="N106" i="3"/>
  <c r="L107" i="3"/>
  <c r="M107" i="3"/>
  <c r="N107" i="3"/>
  <c r="L108" i="3"/>
  <c r="M108" i="3"/>
  <c r="N108" i="3"/>
  <c r="L109" i="3"/>
  <c r="M109" i="3"/>
  <c r="N109" i="3"/>
  <c r="L110" i="3"/>
  <c r="M110" i="3"/>
  <c r="N110" i="3"/>
  <c r="L111" i="3"/>
  <c r="M111" i="3"/>
  <c r="N111" i="3"/>
  <c r="L112" i="3"/>
  <c r="M112" i="3"/>
  <c r="N112" i="3"/>
  <c r="L113" i="3"/>
  <c r="M113" i="3"/>
  <c r="N113" i="3"/>
  <c r="L114" i="3"/>
  <c r="M114" i="3"/>
  <c r="N114" i="3"/>
  <c r="L115" i="3"/>
  <c r="M115" i="3"/>
  <c r="N115" i="3"/>
  <c r="L116" i="3"/>
  <c r="M116" i="3"/>
  <c r="N116" i="3"/>
  <c r="L117" i="3"/>
  <c r="M117" i="3"/>
  <c r="N117" i="3"/>
  <c r="L118" i="3"/>
  <c r="M118" i="3"/>
  <c r="N118" i="3"/>
  <c r="L119" i="3"/>
  <c r="M119" i="3"/>
  <c r="N119" i="3"/>
  <c r="L120" i="3"/>
  <c r="M120" i="3"/>
  <c r="N120" i="3"/>
  <c r="L121" i="3"/>
  <c r="M121" i="3"/>
  <c r="N121" i="3"/>
  <c r="L122" i="3"/>
  <c r="M122" i="3"/>
  <c r="N122" i="3"/>
  <c r="L123" i="3"/>
  <c r="M123" i="3"/>
  <c r="N123" i="3"/>
  <c r="L124" i="3"/>
  <c r="M124" i="3"/>
  <c r="N124" i="3"/>
  <c r="L125" i="3"/>
  <c r="M125" i="3"/>
  <c r="N125" i="3"/>
  <c r="L126" i="3"/>
  <c r="M126" i="3"/>
  <c r="N126" i="3"/>
  <c r="L127" i="3"/>
  <c r="M127" i="3"/>
  <c r="N127" i="3"/>
  <c r="L128" i="3"/>
  <c r="M128" i="3"/>
  <c r="N128" i="3"/>
  <c r="L129" i="3"/>
  <c r="M129" i="3"/>
  <c r="N129" i="3"/>
  <c r="L130" i="3"/>
  <c r="M130" i="3"/>
  <c r="N130" i="3"/>
  <c r="L131" i="3"/>
  <c r="M131" i="3"/>
  <c r="N131" i="3"/>
  <c r="L132" i="3"/>
  <c r="M132" i="3"/>
  <c r="N132" i="3"/>
  <c r="L133" i="3"/>
  <c r="M133" i="3"/>
  <c r="N133" i="3"/>
  <c r="L134" i="3"/>
  <c r="M134" i="3"/>
  <c r="N134" i="3"/>
  <c r="L135" i="3"/>
  <c r="M135" i="3"/>
  <c r="N135" i="3"/>
  <c r="L136" i="3"/>
  <c r="M136" i="3"/>
  <c r="N136" i="3"/>
  <c r="L137" i="3"/>
  <c r="M137" i="3"/>
  <c r="N137" i="3"/>
  <c r="L138" i="3"/>
  <c r="M138" i="3"/>
  <c r="N138" i="3"/>
  <c r="L139" i="3"/>
  <c r="M139" i="3"/>
  <c r="N139" i="3"/>
  <c r="L140" i="3"/>
  <c r="M140" i="3"/>
  <c r="N140" i="3"/>
  <c r="L141" i="3"/>
  <c r="M141" i="3"/>
  <c r="N141" i="3"/>
  <c r="L142" i="3"/>
  <c r="M142" i="3"/>
  <c r="N142" i="3"/>
  <c r="L143" i="3"/>
  <c r="M143" i="3"/>
  <c r="N143" i="3"/>
  <c r="L144" i="3"/>
  <c r="M144" i="3"/>
  <c r="N144" i="3"/>
  <c r="L145" i="3"/>
  <c r="M145" i="3"/>
  <c r="N145" i="3"/>
  <c r="L146" i="3"/>
  <c r="M146" i="3"/>
  <c r="N146" i="3"/>
  <c r="L147" i="3"/>
  <c r="M147" i="3"/>
  <c r="N147" i="3"/>
  <c r="L148" i="3"/>
  <c r="M148" i="3"/>
  <c r="N148" i="3"/>
  <c r="L149" i="3"/>
  <c r="M149" i="3"/>
  <c r="N149" i="3"/>
  <c r="L150" i="3"/>
  <c r="M150" i="3"/>
  <c r="N150" i="3"/>
  <c r="L151" i="3"/>
  <c r="M151" i="3"/>
  <c r="N151" i="3"/>
  <c r="L152" i="3"/>
  <c r="M152" i="3"/>
  <c r="N152" i="3"/>
  <c r="L153" i="3"/>
  <c r="M153" i="3"/>
  <c r="N153" i="3"/>
  <c r="L154" i="3"/>
  <c r="M154" i="3"/>
  <c r="N154" i="3"/>
  <c r="L155" i="3"/>
  <c r="M155" i="3"/>
  <c r="N155" i="3"/>
  <c r="L156" i="3"/>
  <c r="M156" i="3"/>
  <c r="N156" i="3"/>
  <c r="L157" i="3"/>
  <c r="M157" i="3"/>
  <c r="N157" i="3"/>
  <c r="L158" i="3"/>
  <c r="M158" i="3"/>
  <c r="N158" i="3"/>
  <c r="L159" i="3"/>
  <c r="M159" i="3"/>
  <c r="N159" i="3"/>
  <c r="L160" i="3"/>
  <c r="M160" i="3"/>
  <c r="N160" i="3"/>
  <c r="L161" i="3"/>
  <c r="M161" i="3"/>
  <c r="N161" i="3"/>
  <c r="L162" i="3"/>
  <c r="M162" i="3"/>
  <c r="N162" i="3"/>
  <c r="L163" i="3"/>
  <c r="M163" i="3"/>
  <c r="N163" i="3"/>
  <c r="L164" i="3"/>
  <c r="M164" i="3"/>
  <c r="N164" i="3"/>
  <c r="L165" i="3"/>
  <c r="M165" i="3"/>
  <c r="N165" i="3"/>
  <c r="L166" i="3"/>
  <c r="M166" i="3"/>
  <c r="N166" i="3"/>
  <c r="L167" i="3"/>
  <c r="M167" i="3"/>
  <c r="N167" i="3"/>
  <c r="L168" i="3"/>
  <c r="M168" i="3"/>
  <c r="N168" i="3"/>
  <c r="L169" i="3"/>
  <c r="M169" i="3"/>
  <c r="N169" i="3"/>
  <c r="L170" i="3"/>
  <c r="M170" i="3"/>
  <c r="N170" i="3"/>
  <c r="L171" i="3"/>
  <c r="M171" i="3"/>
  <c r="N171" i="3"/>
  <c r="L172" i="3"/>
  <c r="M172" i="3"/>
  <c r="N172" i="3"/>
  <c r="L173" i="3"/>
  <c r="M173" i="3"/>
  <c r="N173" i="3"/>
  <c r="L174" i="3"/>
  <c r="M174" i="3"/>
  <c r="N174" i="3"/>
  <c r="L175" i="3"/>
  <c r="M175" i="3"/>
  <c r="N175" i="3"/>
  <c r="L176" i="3"/>
  <c r="M176" i="3"/>
  <c r="N176" i="3"/>
  <c r="L177" i="3"/>
  <c r="M177" i="3"/>
  <c r="N177" i="3"/>
  <c r="L178" i="3"/>
  <c r="M178" i="3"/>
  <c r="N178" i="3"/>
  <c r="L179" i="3"/>
  <c r="M179" i="3"/>
  <c r="N179" i="3"/>
  <c r="L180" i="3"/>
  <c r="M180" i="3"/>
  <c r="N180" i="3"/>
  <c r="L181" i="3"/>
  <c r="M181" i="3"/>
  <c r="N181" i="3"/>
  <c r="L182" i="3"/>
  <c r="M182" i="3"/>
  <c r="N182" i="3"/>
  <c r="L183" i="3"/>
  <c r="M183" i="3"/>
  <c r="N183" i="3"/>
  <c r="L184" i="3"/>
  <c r="M184" i="3"/>
  <c r="N184" i="3"/>
  <c r="L185" i="3"/>
  <c r="M185" i="3"/>
  <c r="N185" i="3"/>
  <c r="L186" i="3"/>
  <c r="M186" i="3"/>
  <c r="N186" i="3"/>
  <c r="L187" i="3"/>
  <c r="M187" i="3"/>
  <c r="N187" i="3"/>
  <c r="L188" i="3"/>
  <c r="M188" i="3"/>
  <c r="N188" i="3"/>
  <c r="L189" i="3"/>
  <c r="M189" i="3"/>
  <c r="N189" i="3"/>
  <c r="L190" i="3"/>
  <c r="M190" i="3"/>
  <c r="N190" i="3"/>
  <c r="L191" i="3"/>
  <c r="M191" i="3"/>
  <c r="N191" i="3"/>
  <c r="L192" i="3"/>
  <c r="M192" i="3"/>
  <c r="N192" i="3"/>
  <c r="L193" i="3"/>
  <c r="M193" i="3"/>
  <c r="N193" i="3"/>
  <c r="L194" i="3"/>
  <c r="M194" i="3"/>
  <c r="N194" i="3"/>
  <c r="L195" i="3"/>
  <c r="M195" i="3"/>
  <c r="N195" i="3"/>
  <c r="L196" i="3"/>
  <c r="M196" i="3"/>
  <c r="N196" i="3"/>
  <c r="L197" i="3"/>
  <c r="M197" i="3"/>
  <c r="N197" i="3"/>
  <c r="L198" i="3"/>
  <c r="M198" i="3"/>
  <c r="N198" i="3"/>
  <c r="L199" i="3"/>
  <c r="M199" i="3"/>
  <c r="N199" i="3"/>
  <c r="L200" i="3"/>
  <c r="M200" i="3"/>
  <c r="N200" i="3"/>
  <c r="L201" i="3"/>
  <c r="M201" i="3"/>
  <c r="N201" i="3"/>
  <c r="L202" i="3"/>
  <c r="M202" i="3"/>
  <c r="N202" i="3"/>
  <c r="L203" i="3"/>
  <c r="M203" i="3"/>
  <c r="N203" i="3"/>
  <c r="L204" i="3"/>
  <c r="M204" i="3"/>
  <c r="N204" i="3"/>
  <c r="L205" i="3"/>
  <c r="M205" i="3"/>
  <c r="N205" i="3"/>
  <c r="L206" i="3"/>
  <c r="M206" i="3"/>
  <c r="N206" i="3"/>
  <c r="L207" i="3"/>
  <c r="M207" i="3"/>
  <c r="N207" i="3"/>
  <c r="L208" i="3"/>
  <c r="M208" i="3"/>
  <c r="N208" i="3"/>
  <c r="L209" i="3"/>
  <c r="M209" i="3"/>
  <c r="N209" i="3"/>
  <c r="L210" i="3"/>
  <c r="M210" i="3"/>
  <c r="N210" i="3"/>
  <c r="L211" i="3"/>
  <c r="M211" i="3"/>
  <c r="N211" i="3"/>
  <c r="L212" i="3"/>
  <c r="M212" i="3"/>
  <c r="N212" i="3"/>
  <c r="L213" i="3"/>
  <c r="M213" i="3"/>
  <c r="N213" i="3"/>
  <c r="L214" i="3"/>
  <c r="M214" i="3"/>
  <c r="N214" i="3"/>
  <c r="L215" i="3"/>
  <c r="M215" i="3"/>
  <c r="N215" i="3"/>
  <c r="L216" i="3"/>
  <c r="M216" i="3"/>
  <c r="N216" i="3"/>
  <c r="L217" i="3"/>
  <c r="M217" i="3"/>
  <c r="N217" i="3"/>
  <c r="L218" i="3"/>
  <c r="M218" i="3"/>
  <c r="N218" i="3"/>
  <c r="L219" i="3"/>
  <c r="M219" i="3"/>
  <c r="N219" i="3"/>
  <c r="L220" i="3"/>
  <c r="M220" i="3"/>
  <c r="N220" i="3"/>
  <c r="L221" i="3"/>
  <c r="M221" i="3"/>
  <c r="N221" i="3"/>
  <c r="L222" i="3"/>
  <c r="M222" i="3"/>
  <c r="N222" i="3"/>
  <c r="L223" i="3"/>
  <c r="M223" i="3"/>
  <c r="N223" i="3"/>
  <c r="L224" i="3"/>
  <c r="M224" i="3"/>
  <c r="N224" i="3"/>
  <c r="L225" i="3"/>
  <c r="M225" i="3"/>
  <c r="N225" i="3"/>
  <c r="L226" i="3"/>
  <c r="M226" i="3"/>
  <c r="N226" i="3"/>
  <c r="L227" i="3"/>
  <c r="M227" i="3"/>
  <c r="N227" i="3"/>
  <c r="L228" i="3"/>
  <c r="M228" i="3"/>
  <c r="N228" i="3"/>
  <c r="L229" i="3"/>
  <c r="M229" i="3"/>
  <c r="N229" i="3"/>
  <c r="L230" i="3"/>
  <c r="M230" i="3"/>
  <c r="N230" i="3"/>
  <c r="L231" i="3"/>
  <c r="M231" i="3"/>
  <c r="N231" i="3"/>
  <c r="L232" i="3"/>
  <c r="M232" i="3"/>
  <c r="N232" i="3"/>
  <c r="L233" i="3"/>
  <c r="M233" i="3"/>
  <c r="N233" i="3"/>
  <c r="L234" i="3"/>
  <c r="M234" i="3"/>
  <c r="N234" i="3"/>
  <c r="L235" i="3"/>
  <c r="M235" i="3"/>
  <c r="N235" i="3"/>
  <c r="L236" i="3"/>
  <c r="M236" i="3"/>
  <c r="N236" i="3"/>
  <c r="L237" i="3"/>
  <c r="M237" i="3"/>
  <c r="N237" i="3"/>
  <c r="L238" i="3"/>
  <c r="M238" i="3"/>
  <c r="N238" i="3"/>
  <c r="L239" i="3"/>
  <c r="M239" i="3"/>
  <c r="N239" i="3"/>
  <c r="L240" i="3"/>
  <c r="M240" i="3"/>
  <c r="N240" i="3"/>
  <c r="L241" i="3"/>
  <c r="M241" i="3"/>
  <c r="N241" i="3"/>
  <c r="L242" i="3"/>
  <c r="M242" i="3"/>
  <c r="N242" i="3"/>
  <c r="L243" i="3"/>
  <c r="M243" i="3"/>
  <c r="N243" i="3"/>
  <c r="L244" i="3"/>
  <c r="M244" i="3"/>
  <c r="N244" i="3"/>
  <c r="L245" i="3"/>
  <c r="M245" i="3"/>
  <c r="N245" i="3"/>
  <c r="L246" i="3"/>
  <c r="M246" i="3"/>
  <c r="N246" i="3"/>
  <c r="L247" i="3"/>
  <c r="M247" i="3"/>
  <c r="N247" i="3"/>
  <c r="L248" i="3"/>
  <c r="M248" i="3"/>
  <c r="N248" i="3"/>
  <c r="L249" i="3"/>
  <c r="M249" i="3"/>
  <c r="N249" i="3"/>
  <c r="L250" i="3"/>
  <c r="M250" i="3"/>
  <c r="N250" i="3"/>
  <c r="L251" i="3"/>
  <c r="M251" i="3"/>
  <c r="N251" i="3"/>
  <c r="L252" i="3"/>
  <c r="M252" i="3"/>
  <c r="N252" i="3"/>
  <c r="L253" i="3"/>
  <c r="M253" i="3"/>
  <c r="N253" i="3"/>
  <c r="L254" i="3"/>
  <c r="M254" i="3"/>
  <c r="N254" i="3"/>
  <c r="L255" i="3"/>
  <c r="M255" i="3"/>
  <c r="N255" i="3"/>
  <c r="L256" i="3"/>
  <c r="M256" i="3"/>
  <c r="N256" i="3"/>
  <c r="L257" i="3"/>
  <c r="M257" i="3"/>
  <c r="N257" i="3"/>
  <c r="L258" i="3"/>
  <c r="M258" i="3"/>
  <c r="N258" i="3"/>
  <c r="L259" i="3"/>
  <c r="M259" i="3"/>
  <c r="N259" i="3"/>
  <c r="L260" i="3"/>
  <c r="M260" i="3"/>
  <c r="N260" i="3"/>
  <c r="L261" i="3"/>
  <c r="M261" i="3"/>
  <c r="N261" i="3"/>
  <c r="L262" i="3"/>
  <c r="M262" i="3"/>
  <c r="N262" i="3"/>
  <c r="L263" i="3"/>
  <c r="M263" i="3"/>
  <c r="N263" i="3"/>
  <c r="L264" i="3"/>
  <c r="M264" i="3"/>
  <c r="N264" i="3"/>
  <c r="L265" i="3"/>
  <c r="M265" i="3"/>
  <c r="N265" i="3"/>
  <c r="L266" i="3"/>
  <c r="M266" i="3"/>
  <c r="N266" i="3"/>
  <c r="L267" i="3"/>
  <c r="M267" i="3"/>
  <c r="N267" i="3"/>
  <c r="L268" i="3"/>
  <c r="M268" i="3"/>
  <c r="N268" i="3"/>
  <c r="L269" i="3"/>
  <c r="M269" i="3"/>
  <c r="N269" i="3"/>
  <c r="L270" i="3"/>
  <c r="M270" i="3"/>
  <c r="N270" i="3"/>
  <c r="L271" i="3"/>
  <c r="M271" i="3"/>
  <c r="N271" i="3"/>
  <c r="L272" i="3"/>
  <c r="M272" i="3"/>
  <c r="N272" i="3"/>
  <c r="L273" i="3"/>
  <c r="M273" i="3"/>
  <c r="N273" i="3"/>
  <c r="L274" i="3"/>
  <c r="M274" i="3"/>
  <c r="N274" i="3"/>
  <c r="L275" i="3"/>
  <c r="M275" i="3"/>
  <c r="N275" i="3"/>
  <c r="L276" i="3"/>
  <c r="M276" i="3"/>
  <c r="N276" i="3"/>
  <c r="L277" i="3"/>
  <c r="M277" i="3"/>
  <c r="N277" i="3"/>
  <c r="L278" i="3"/>
  <c r="M278" i="3"/>
  <c r="N278" i="3"/>
  <c r="L279" i="3"/>
  <c r="M279" i="3"/>
  <c r="N279" i="3"/>
  <c r="L280" i="3"/>
  <c r="M280" i="3"/>
  <c r="N280" i="3"/>
  <c r="L281" i="3"/>
  <c r="M281" i="3"/>
  <c r="N281" i="3"/>
  <c r="L282" i="3"/>
  <c r="M282" i="3"/>
  <c r="N282" i="3"/>
  <c r="L283" i="3"/>
  <c r="M283" i="3"/>
  <c r="N283" i="3"/>
  <c r="L284" i="3"/>
  <c r="M284" i="3"/>
  <c r="N284" i="3"/>
  <c r="L285" i="3"/>
  <c r="M285" i="3"/>
  <c r="N285" i="3"/>
  <c r="L286" i="3"/>
  <c r="M286" i="3"/>
  <c r="N286" i="3"/>
  <c r="L287" i="3"/>
  <c r="M287" i="3"/>
  <c r="N287" i="3"/>
  <c r="L288" i="3"/>
  <c r="M288" i="3"/>
  <c r="N288" i="3"/>
  <c r="L289" i="3"/>
  <c r="M289" i="3"/>
  <c r="N289" i="3"/>
  <c r="L290" i="3"/>
  <c r="M290" i="3"/>
  <c r="N290" i="3"/>
  <c r="L291" i="3"/>
  <c r="M291" i="3"/>
  <c r="N291" i="3"/>
  <c r="L292" i="3"/>
  <c r="M292" i="3"/>
  <c r="N292" i="3"/>
  <c r="L293" i="3"/>
  <c r="M293" i="3"/>
  <c r="N293" i="3"/>
  <c r="L294" i="3"/>
  <c r="M294" i="3"/>
  <c r="N294" i="3"/>
  <c r="L295" i="3"/>
  <c r="M295" i="3"/>
  <c r="N295" i="3"/>
  <c r="L296" i="3"/>
  <c r="M296" i="3"/>
  <c r="N296" i="3"/>
  <c r="L297" i="3"/>
  <c r="M297" i="3"/>
  <c r="N297" i="3"/>
  <c r="L298" i="3"/>
  <c r="M298" i="3"/>
  <c r="N298" i="3"/>
  <c r="L299" i="3"/>
  <c r="M299" i="3"/>
  <c r="N299" i="3"/>
  <c r="L300" i="3"/>
  <c r="M300" i="3"/>
  <c r="N300" i="3"/>
  <c r="L301" i="3"/>
  <c r="M301" i="3"/>
  <c r="N301" i="3"/>
  <c r="L302" i="3"/>
  <c r="M302" i="3"/>
  <c r="N302" i="3"/>
  <c r="L303" i="3"/>
  <c r="M303" i="3"/>
  <c r="N303" i="3"/>
  <c r="L304" i="3"/>
  <c r="M304" i="3"/>
  <c r="N304" i="3"/>
  <c r="L305" i="3"/>
  <c r="M305" i="3"/>
  <c r="N305" i="3"/>
  <c r="L306" i="3"/>
  <c r="M306" i="3"/>
  <c r="N306" i="3"/>
  <c r="L307" i="3"/>
  <c r="M307" i="3"/>
  <c r="N307" i="3"/>
  <c r="L308" i="3"/>
  <c r="M308" i="3"/>
  <c r="N308" i="3"/>
  <c r="L309" i="3"/>
  <c r="M309" i="3"/>
  <c r="N309" i="3"/>
  <c r="L310" i="3"/>
  <c r="M310" i="3"/>
  <c r="N310" i="3"/>
  <c r="L311" i="3"/>
  <c r="M311" i="3"/>
  <c r="N311" i="3"/>
  <c r="L312" i="3"/>
  <c r="M312" i="3"/>
  <c r="N312" i="3"/>
  <c r="L313" i="3"/>
  <c r="M313" i="3"/>
  <c r="N313" i="3"/>
  <c r="L314" i="3"/>
  <c r="M314" i="3"/>
  <c r="N314" i="3"/>
  <c r="L315" i="3"/>
  <c r="M315" i="3"/>
  <c r="N315" i="3"/>
  <c r="L316" i="3"/>
  <c r="M316" i="3"/>
  <c r="N316" i="3"/>
  <c r="L317" i="3"/>
  <c r="M317" i="3"/>
  <c r="N317" i="3"/>
  <c r="L318" i="3"/>
  <c r="M318" i="3"/>
  <c r="N318" i="3"/>
  <c r="L319" i="3"/>
  <c r="M319" i="3"/>
  <c r="N319" i="3"/>
  <c r="L320" i="3"/>
  <c r="M320" i="3"/>
  <c r="N320" i="3"/>
  <c r="L321" i="3"/>
  <c r="M321" i="3"/>
  <c r="N321" i="3"/>
  <c r="L322" i="3"/>
  <c r="M322" i="3"/>
  <c r="N322" i="3"/>
  <c r="L323" i="3"/>
  <c r="M323" i="3"/>
  <c r="N323" i="3"/>
  <c r="L324" i="3"/>
  <c r="M324" i="3"/>
  <c r="N324" i="3"/>
  <c r="L325" i="3"/>
  <c r="M325" i="3"/>
  <c r="N325" i="3"/>
  <c r="L326" i="3"/>
  <c r="M326" i="3"/>
  <c r="N326" i="3"/>
  <c r="L327" i="3"/>
  <c r="M327" i="3"/>
  <c r="N327" i="3"/>
  <c r="L328" i="3"/>
  <c r="M328" i="3"/>
  <c r="N328" i="3"/>
  <c r="L329" i="3"/>
  <c r="M329" i="3"/>
  <c r="N329" i="3"/>
  <c r="L330" i="3"/>
  <c r="M330" i="3"/>
  <c r="N330" i="3"/>
  <c r="L331" i="3"/>
  <c r="M331" i="3"/>
  <c r="N331" i="3"/>
  <c r="L332" i="3"/>
  <c r="M332" i="3"/>
  <c r="N332" i="3"/>
  <c r="L333" i="3"/>
  <c r="M333" i="3"/>
  <c r="N333" i="3"/>
  <c r="L334" i="3"/>
  <c r="M334" i="3"/>
  <c r="N334" i="3"/>
  <c r="L335" i="3"/>
  <c r="M335" i="3"/>
  <c r="N335" i="3"/>
  <c r="L336" i="3"/>
  <c r="M336" i="3"/>
  <c r="N336" i="3"/>
  <c r="L337" i="3"/>
  <c r="M337" i="3"/>
  <c r="N337" i="3"/>
  <c r="L338" i="3"/>
  <c r="M338" i="3"/>
  <c r="N338" i="3"/>
  <c r="L339" i="3"/>
  <c r="M339" i="3"/>
  <c r="N339" i="3"/>
  <c r="L340" i="3"/>
  <c r="M340" i="3"/>
  <c r="N340" i="3"/>
  <c r="L341" i="3"/>
  <c r="M341" i="3"/>
  <c r="N341" i="3"/>
  <c r="L342" i="3"/>
  <c r="M342" i="3"/>
  <c r="N342" i="3"/>
  <c r="L343" i="3"/>
  <c r="M343" i="3"/>
  <c r="N343" i="3"/>
  <c r="L344" i="3"/>
  <c r="M344" i="3"/>
  <c r="N344" i="3"/>
  <c r="L345" i="3"/>
  <c r="M345" i="3"/>
  <c r="N345" i="3"/>
  <c r="L346" i="3"/>
  <c r="M346" i="3"/>
  <c r="N346" i="3"/>
  <c r="L347" i="3"/>
  <c r="M347" i="3"/>
  <c r="N347" i="3"/>
  <c r="L348" i="3"/>
  <c r="M348" i="3"/>
  <c r="N348" i="3"/>
  <c r="L349" i="3"/>
  <c r="M349" i="3"/>
  <c r="N349" i="3"/>
  <c r="L350" i="3"/>
  <c r="M350" i="3"/>
  <c r="N350" i="3"/>
  <c r="L351" i="3"/>
  <c r="M351" i="3"/>
  <c r="N351" i="3"/>
  <c r="L352" i="3"/>
  <c r="M352" i="3"/>
  <c r="N352" i="3"/>
  <c r="L353" i="3"/>
  <c r="M353" i="3"/>
  <c r="N353" i="3"/>
  <c r="L354" i="3"/>
  <c r="M354" i="3"/>
  <c r="N354" i="3"/>
  <c r="L355" i="3"/>
  <c r="M355" i="3"/>
  <c r="N355" i="3"/>
  <c r="L356" i="3"/>
  <c r="M356" i="3"/>
  <c r="N356" i="3"/>
  <c r="L357" i="3"/>
  <c r="M357" i="3"/>
  <c r="N357" i="3"/>
  <c r="L358" i="3"/>
  <c r="M358" i="3"/>
  <c r="N358" i="3"/>
  <c r="L359" i="3"/>
  <c r="M359" i="3"/>
  <c r="N359" i="3"/>
  <c r="L360" i="3"/>
  <c r="M360" i="3"/>
  <c r="N360" i="3"/>
  <c r="L361" i="3"/>
  <c r="M361" i="3"/>
  <c r="N361" i="3"/>
  <c r="L362" i="3"/>
  <c r="M362" i="3"/>
  <c r="N362" i="3"/>
  <c r="L363" i="3"/>
  <c r="M363" i="3"/>
  <c r="N363" i="3"/>
  <c r="L364" i="3"/>
  <c r="M364" i="3"/>
  <c r="N364" i="3"/>
  <c r="L365" i="3"/>
  <c r="M365" i="3"/>
  <c r="N365" i="3"/>
  <c r="L366" i="3"/>
  <c r="M366" i="3"/>
  <c r="N366" i="3"/>
  <c r="L367" i="3"/>
  <c r="M367" i="3"/>
  <c r="N367" i="3"/>
  <c r="L368" i="3"/>
  <c r="M368" i="3"/>
  <c r="N368" i="3"/>
  <c r="L369" i="3"/>
  <c r="M369" i="3"/>
  <c r="N369" i="3"/>
  <c r="L370" i="3"/>
  <c r="M370" i="3"/>
  <c r="N370" i="3"/>
  <c r="L371" i="3"/>
  <c r="M371" i="3"/>
  <c r="N371" i="3"/>
  <c r="L372" i="3"/>
  <c r="M372" i="3"/>
  <c r="N372" i="3"/>
  <c r="L373" i="3"/>
  <c r="M373" i="3"/>
  <c r="N373" i="3"/>
  <c r="L374" i="3"/>
  <c r="M374" i="3"/>
  <c r="N374" i="3"/>
  <c r="L375" i="3"/>
  <c r="M375" i="3"/>
  <c r="N375" i="3"/>
  <c r="L376" i="3"/>
  <c r="M376" i="3"/>
  <c r="N376" i="3"/>
  <c r="L377" i="3"/>
  <c r="M377" i="3"/>
  <c r="N377" i="3"/>
  <c r="L378" i="3"/>
  <c r="M378" i="3"/>
  <c r="N378" i="3"/>
  <c r="L379" i="3"/>
  <c r="M379" i="3"/>
  <c r="N379" i="3"/>
  <c r="L380" i="3"/>
  <c r="M380" i="3"/>
  <c r="N380" i="3"/>
  <c r="L381" i="3"/>
  <c r="M381" i="3"/>
  <c r="N381" i="3"/>
  <c r="L382" i="3"/>
  <c r="M382" i="3"/>
  <c r="N382" i="3"/>
  <c r="L383" i="3"/>
  <c r="M383" i="3"/>
  <c r="N383" i="3"/>
  <c r="L384" i="3"/>
  <c r="M384" i="3"/>
  <c r="N384" i="3"/>
  <c r="L385" i="3"/>
  <c r="M385" i="3"/>
  <c r="N385" i="3"/>
  <c r="L386" i="3"/>
  <c r="M386" i="3"/>
  <c r="N386" i="3"/>
  <c r="L387" i="3"/>
  <c r="M387" i="3"/>
  <c r="N387" i="3"/>
  <c r="L388" i="3"/>
  <c r="M388" i="3"/>
  <c r="N388" i="3"/>
  <c r="L389" i="3"/>
  <c r="M389" i="3"/>
  <c r="N389" i="3"/>
  <c r="L390" i="3"/>
  <c r="M390" i="3"/>
  <c r="N390" i="3"/>
  <c r="L391" i="3"/>
  <c r="M391" i="3"/>
  <c r="N391" i="3"/>
  <c r="L392" i="3"/>
  <c r="M392" i="3"/>
  <c r="N392" i="3"/>
  <c r="L393" i="3"/>
  <c r="M393" i="3"/>
  <c r="N393" i="3"/>
  <c r="L394" i="3"/>
  <c r="M394" i="3"/>
  <c r="N394" i="3"/>
  <c r="L395" i="3"/>
  <c r="M395" i="3"/>
  <c r="N395" i="3"/>
  <c r="L396" i="3"/>
  <c r="M396" i="3"/>
  <c r="N396" i="3"/>
  <c r="L397" i="3"/>
  <c r="M397" i="3"/>
  <c r="N397" i="3"/>
  <c r="L398" i="3"/>
  <c r="M398" i="3"/>
  <c r="N398" i="3"/>
  <c r="L399" i="3"/>
  <c r="M399" i="3"/>
  <c r="N399" i="3"/>
  <c r="L400" i="3"/>
  <c r="M400" i="3"/>
  <c r="N400" i="3"/>
  <c r="L401" i="3"/>
  <c r="M401" i="3"/>
  <c r="N401" i="3"/>
  <c r="L402" i="3"/>
  <c r="M402" i="3"/>
  <c r="N402" i="3"/>
  <c r="L403" i="3"/>
  <c r="M403" i="3"/>
  <c r="N403" i="3"/>
  <c r="L404" i="3"/>
  <c r="M404" i="3"/>
  <c r="N404" i="3"/>
  <c r="L405" i="3"/>
  <c r="M405" i="3"/>
  <c r="N405" i="3"/>
  <c r="L406" i="3"/>
  <c r="M406" i="3"/>
  <c r="N406" i="3"/>
  <c r="L407" i="3"/>
  <c r="M407" i="3"/>
  <c r="N407" i="3"/>
  <c r="L408" i="3"/>
  <c r="M408" i="3"/>
  <c r="N408" i="3"/>
  <c r="L409" i="3"/>
  <c r="M409" i="3"/>
  <c r="N409" i="3"/>
  <c r="L410" i="3"/>
  <c r="M410" i="3"/>
  <c r="N410" i="3"/>
  <c r="L411" i="3"/>
  <c r="M411" i="3"/>
  <c r="N411" i="3"/>
  <c r="L412" i="3"/>
  <c r="M412" i="3"/>
  <c r="N412" i="3"/>
  <c r="L413" i="3"/>
  <c r="M413" i="3"/>
  <c r="N413" i="3"/>
  <c r="L414" i="3"/>
  <c r="M414" i="3"/>
  <c r="N414" i="3"/>
  <c r="L415" i="3"/>
  <c r="M415" i="3"/>
  <c r="N415" i="3"/>
  <c r="L416" i="3"/>
  <c r="M416" i="3"/>
  <c r="N416" i="3"/>
  <c r="L417" i="3"/>
  <c r="M417" i="3"/>
  <c r="N417" i="3"/>
  <c r="L418" i="3"/>
  <c r="M418" i="3"/>
  <c r="N418" i="3"/>
  <c r="L419" i="3"/>
  <c r="M419" i="3"/>
  <c r="N419" i="3"/>
  <c r="L420" i="3"/>
  <c r="M420" i="3"/>
  <c r="N420" i="3"/>
  <c r="L421" i="3"/>
  <c r="M421" i="3"/>
  <c r="N421" i="3"/>
  <c r="L422" i="3"/>
  <c r="M422" i="3"/>
  <c r="N422" i="3"/>
  <c r="L423" i="3"/>
  <c r="M423" i="3"/>
  <c r="N423" i="3"/>
  <c r="L424" i="3"/>
  <c r="M424" i="3"/>
  <c r="N424" i="3"/>
  <c r="L425" i="3"/>
  <c r="M425" i="3"/>
  <c r="N425" i="3"/>
  <c r="L426" i="3"/>
  <c r="M426" i="3"/>
  <c r="N426" i="3"/>
  <c r="L427" i="3"/>
  <c r="M427" i="3"/>
  <c r="N427" i="3"/>
  <c r="L428" i="3"/>
  <c r="M428" i="3"/>
  <c r="N428" i="3"/>
  <c r="L429" i="3"/>
  <c r="M429" i="3"/>
  <c r="N429" i="3"/>
  <c r="L430" i="3"/>
  <c r="M430" i="3"/>
  <c r="N430" i="3"/>
  <c r="L431" i="3"/>
  <c r="M431" i="3"/>
  <c r="N431" i="3"/>
  <c r="L432" i="3"/>
  <c r="M432" i="3"/>
  <c r="N432" i="3"/>
  <c r="L433" i="3"/>
  <c r="M433" i="3"/>
  <c r="N433" i="3"/>
  <c r="L434" i="3"/>
  <c r="M434" i="3"/>
  <c r="N434" i="3"/>
  <c r="L435" i="3"/>
  <c r="M435" i="3"/>
  <c r="N435" i="3"/>
  <c r="L436" i="3"/>
  <c r="M436" i="3"/>
  <c r="N436" i="3"/>
  <c r="L437" i="3"/>
  <c r="M437" i="3"/>
  <c r="N437" i="3"/>
  <c r="L438" i="3"/>
  <c r="M438" i="3"/>
  <c r="N438" i="3"/>
  <c r="L439" i="3"/>
  <c r="M439" i="3"/>
  <c r="N439" i="3"/>
  <c r="L440" i="3"/>
  <c r="M440" i="3"/>
  <c r="N440" i="3"/>
  <c r="L441" i="3"/>
  <c r="M441" i="3"/>
  <c r="N441" i="3"/>
  <c r="L442" i="3"/>
  <c r="M442" i="3"/>
  <c r="N442" i="3"/>
  <c r="L443" i="3"/>
  <c r="M443" i="3"/>
  <c r="N443" i="3"/>
  <c r="L444" i="3"/>
  <c r="M444" i="3"/>
  <c r="N444" i="3"/>
  <c r="L445" i="3"/>
  <c r="M445" i="3"/>
  <c r="N445" i="3"/>
  <c r="L446" i="3"/>
  <c r="M446" i="3"/>
  <c r="N446" i="3"/>
  <c r="L447" i="3"/>
  <c r="M447" i="3"/>
  <c r="N447" i="3"/>
  <c r="L448" i="3"/>
  <c r="M448" i="3"/>
  <c r="N448" i="3"/>
  <c r="L449" i="3"/>
  <c r="M449" i="3"/>
  <c r="N449" i="3"/>
  <c r="L450" i="3"/>
  <c r="M450" i="3"/>
  <c r="N450" i="3"/>
  <c r="L451" i="3"/>
  <c r="M451" i="3"/>
  <c r="N451" i="3"/>
  <c r="L452" i="3"/>
  <c r="M452" i="3"/>
  <c r="N452" i="3"/>
  <c r="L453" i="3"/>
  <c r="M453" i="3"/>
  <c r="N453" i="3"/>
  <c r="L454" i="3"/>
  <c r="M454" i="3"/>
  <c r="N454" i="3"/>
  <c r="L455" i="3"/>
  <c r="M455" i="3"/>
  <c r="N455" i="3"/>
  <c r="L456" i="3"/>
  <c r="M456" i="3"/>
  <c r="N456" i="3"/>
  <c r="L457" i="3"/>
  <c r="M457" i="3"/>
  <c r="N457" i="3"/>
  <c r="L458" i="3"/>
  <c r="M458" i="3"/>
  <c r="N458" i="3"/>
  <c r="L459" i="3"/>
  <c r="M459" i="3"/>
  <c r="N459" i="3"/>
  <c r="L460" i="3"/>
  <c r="M460" i="3"/>
  <c r="N460" i="3"/>
  <c r="L461" i="3"/>
  <c r="M461" i="3"/>
  <c r="N461" i="3"/>
  <c r="L462" i="3"/>
  <c r="M462" i="3"/>
  <c r="N462" i="3"/>
  <c r="L463" i="3"/>
  <c r="M463" i="3"/>
  <c r="N463" i="3"/>
  <c r="L464" i="3"/>
  <c r="M464" i="3"/>
  <c r="N464" i="3"/>
  <c r="L465" i="3"/>
  <c r="M465" i="3"/>
  <c r="N465" i="3"/>
  <c r="L466" i="3"/>
  <c r="M466" i="3"/>
  <c r="N466" i="3"/>
  <c r="L467" i="3"/>
  <c r="M467" i="3"/>
  <c r="N467" i="3"/>
  <c r="L468" i="3"/>
  <c r="M468" i="3"/>
  <c r="N468" i="3"/>
  <c r="L469" i="3"/>
  <c r="M469" i="3"/>
  <c r="N469" i="3"/>
  <c r="L470" i="3"/>
  <c r="M470" i="3"/>
  <c r="N470" i="3"/>
  <c r="L471" i="3"/>
  <c r="M471" i="3"/>
  <c r="N471" i="3"/>
  <c r="L472" i="3"/>
  <c r="M472" i="3"/>
  <c r="N472" i="3"/>
  <c r="L473" i="3"/>
  <c r="M473" i="3"/>
  <c r="N473" i="3"/>
  <c r="L474" i="3"/>
  <c r="M474" i="3"/>
  <c r="N474" i="3"/>
  <c r="L475" i="3"/>
  <c r="M475" i="3"/>
  <c r="N475" i="3"/>
  <c r="L476" i="3"/>
  <c r="M476" i="3"/>
  <c r="N476" i="3"/>
  <c r="L477" i="3"/>
  <c r="M477" i="3"/>
  <c r="N477" i="3"/>
  <c r="L478" i="3"/>
  <c r="M478" i="3"/>
  <c r="N478" i="3"/>
  <c r="L479" i="3"/>
  <c r="M479" i="3"/>
  <c r="N479" i="3"/>
  <c r="L480" i="3"/>
  <c r="M480" i="3"/>
  <c r="N480" i="3"/>
  <c r="L481" i="3"/>
  <c r="M481" i="3"/>
  <c r="N481" i="3"/>
  <c r="L482" i="3"/>
  <c r="M482" i="3"/>
  <c r="N482" i="3"/>
  <c r="L483" i="3"/>
  <c r="M483" i="3"/>
  <c r="N483" i="3"/>
  <c r="L484" i="3"/>
  <c r="M484" i="3"/>
  <c r="N484" i="3"/>
  <c r="L485" i="3"/>
  <c r="M485" i="3"/>
  <c r="N485" i="3"/>
  <c r="L486" i="3"/>
  <c r="M486" i="3"/>
  <c r="N486" i="3"/>
  <c r="L487" i="3"/>
  <c r="M487" i="3"/>
  <c r="N487" i="3"/>
  <c r="L488" i="3"/>
  <c r="M488" i="3"/>
  <c r="N488" i="3"/>
  <c r="L489" i="3"/>
  <c r="M489" i="3"/>
  <c r="N489" i="3"/>
  <c r="L490" i="3"/>
  <c r="M490" i="3"/>
  <c r="N490" i="3"/>
  <c r="L491" i="3"/>
  <c r="M491" i="3"/>
  <c r="N491" i="3"/>
  <c r="L492" i="3"/>
  <c r="M492" i="3"/>
  <c r="N492" i="3"/>
  <c r="L493" i="3"/>
  <c r="M493" i="3"/>
  <c r="N493" i="3"/>
  <c r="L494" i="3"/>
  <c r="M494" i="3"/>
  <c r="N494" i="3"/>
  <c r="L495" i="3"/>
  <c r="M495" i="3"/>
  <c r="N495" i="3"/>
  <c r="L496" i="3"/>
  <c r="M496" i="3"/>
  <c r="N496" i="3"/>
  <c r="L497" i="3"/>
  <c r="M497" i="3"/>
  <c r="N497" i="3"/>
  <c r="L498" i="3"/>
  <c r="M498" i="3"/>
  <c r="N498" i="3"/>
  <c r="L499" i="3"/>
  <c r="M499" i="3"/>
  <c r="N499" i="3"/>
  <c r="L500" i="3"/>
  <c r="M500" i="3"/>
  <c r="N500" i="3"/>
  <c r="L501" i="3"/>
  <c r="M501" i="3"/>
  <c r="N501" i="3"/>
  <c r="L502" i="3"/>
  <c r="M502" i="3"/>
  <c r="N502" i="3"/>
  <c r="L503" i="3"/>
  <c r="M503" i="3"/>
  <c r="N503" i="3"/>
  <c r="L504" i="3"/>
  <c r="M504" i="3"/>
  <c r="N504" i="3"/>
  <c r="L505" i="3"/>
  <c r="M505" i="3"/>
  <c r="N505" i="3"/>
  <c r="L506" i="3"/>
  <c r="M506" i="3"/>
  <c r="N506" i="3"/>
  <c r="L507" i="3"/>
  <c r="M507" i="3"/>
  <c r="N507" i="3"/>
  <c r="L508" i="3"/>
  <c r="M508" i="3"/>
  <c r="N508" i="3"/>
  <c r="L509" i="3"/>
  <c r="M509" i="3"/>
  <c r="N509" i="3"/>
  <c r="L510" i="3"/>
  <c r="M510" i="3"/>
  <c r="N510" i="3"/>
  <c r="L511" i="3"/>
  <c r="M511" i="3"/>
  <c r="N511" i="3"/>
  <c r="L512" i="3"/>
  <c r="M512" i="3"/>
  <c r="N512" i="3"/>
  <c r="L513" i="3"/>
  <c r="M513" i="3"/>
  <c r="N513" i="3"/>
  <c r="L514" i="3"/>
  <c r="M514" i="3"/>
  <c r="N514" i="3"/>
  <c r="L515" i="3"/>
  <c r="M515" i="3"/>
  <c r="N515" i="3"/>
  <c r="L516" i="3"/>
  <c r="M516" i="3"/>
  <c r="N516" i="3"/>
  <c r="L517" i="3"/>
  <c r="M517" i="3"/>
  <c r="N517" i="3"/>
  <c r="L518" i="3"/>
  <c r="M518" i="3"/>
  <c r="N518" i="3"/>
  <c r="L519" i="3"/>
  <c r="M519" i="3"/>
  <c r="N519" i="3"/>
  <c r="L520" i="3"/>
  <c r="M520" i="3"/>
  <c r="N520" i="3"/>
  <c r="L521" i="3"/>
  <c r="M521" i="3"/>
  <c r="N521" i="3"/>
  <c r="L522" i="3"/>
  <c r="M522" i="3"/>
  <c r="N522" i="3"/>
  <c r="L523" i="3"/>
  <c r="M523" i="3"/>
  <c r="N523" i="3"/>
  <c r="L524" i="3"/>
  <c r="M524" i="3"/>
  <c r="N524" i="3"/>
  <c r="L525" i="3"/>
  <c r="M525" i="3"/>
  <c r="N525" i="3"/>
  <c r="L526" i="3"/>
  <c r="M526" i="3"/>
  <c r="N526" i="3"/>
  <c r="L527" i="3"/>
  <c r="M527" i="3"/>
  <c r="N527" i="3"/>
  <c r="L528" i="3"/>
  <c r="M528" i="3"/>
  <c r="N528" i="3"/>
  <c r="L529" i="3"/>
  <c r="M529" i="3"/>
  <c r="N529" i="3"/>
  <c r="L530" i="3"/>
  <c r="M530" i="3"/>
  <c r="N530" i="3"/>
  <c r="L531" i="3"/>
  <c r="M531" i="3"/>
  <c r="N531" i="3"/>
  <c r="L532" i="3"/>
  <c r="M532" i="3"/>
  <c r="N532" i="3"/>
  <c r="L533" i="3"/>
  <c r="M533" i="3"/>
  <c r="N533" i="3"/>
  <c r="L534" i="3"/>
  <c r="M534" i="3"/>
  <c r="N534" i="3"/>
  <c r="L535" i="3"/>
  <c r="M535" i="3"/>
  <c r="N535" i="3"/>
  <c r="L536" i="3"/>
  <c r="M536" i="3"/>
  <c r="N536" i="3"/>
  <c r="L537" i="3"/>
  <c r="M537" i="3"/>
  <c r="N537" i="3"/>
  <c r="L538" i="3"/>
  <c r="M538" i="3"/>
  <c r="N538" i="3"/>
  <c r="L539" i="3"/>
  <c r="M539" i="3"/>
  <c r="N539" i="3"/>
  <c r="L540" i="3"/>
  <c r="M540" i="3"/>
  <c r="N540" i="3"/>
  <c r="L541" i="3"/>
  <c r="M541" i="3"/>
  <c r="N541" i="3"/>
  <c r="L542" i="3"/>
  <c r="M542" i="3"/>
  <c r="N542" i="3"/>
  <c r="L543" i="3"/>
  <c r="M543" i="3"/>
  <c r="N543" i="3"/>
  <c r="L544" i="3"/>
  <c r="M544" i="3"/>
  <c r="N544" i="3"/>
  <c r="L545" i="3"/>
  <c r="M545" i="3"/>
  <c r="N545" i="3"/>
  <c r="L546" i="3"/>
  <c r="M546" i="3"/>
  <c r="N546" i="3"/>
  <c r="L547" i="3"/>
  <c r="M547" i="3"/>
  <c r="N547" i="3"/>
  <c r="L548" i="3"/>
  <c r="M548" i="3"/>
  <c r="N548" i="3"/>
  <c r="L549" i="3"/>
  <c r="M549" i="3"/>
  <c r="N549" i="3"/>
  <c r="L550" i="3"/>
  <c r="M550" i="3"/>
  <c r="N550" i="3"/>
  <c r="L551" i="3"/>
  <c r="M551" i="3"/>
  <c r="N551" i="3"/>
  <c r="L552" i="3"/>
  <c r="M552" i="3"/>
  <c r="N552" i="3"/>
  <c r="L553" i="3"/>
  <c r="M553" i="3"/>
  <c r="N553" i="3"/>
  <c r="L554" i="3"/>
  <c r="M554" i="3"/>
  <c r="N554" i="3"/>
  <c r="L555" i="3"/>
  <c r="M555" i="3"/>
  <c r="N555" i="3"/>
  <c r="L556" i="3"/>
  <c r="M556" i="3"/>
  <c r="N556" i="3"/>
  <c r="L557" i="3"/>
  <c r="M557" i="3"/>
  <c r="N557" i="3"/>
  <c r="L558" i="3"/>
  <c r="M558" i="3"/>
  <c r="N558" i="3"/>
  <c r="L559" i="3"/>
  <c r="M559" i="3"/>
  <c r="N559" i="3"/>
  <c r="L560" i="3"/>
  <c r="M560" i="3"/>
  <c r="N560" i="3"/>
  <c r="L561" i="3"/>
  <c r="M561" i="3"/>
  <c r="N561" i="3"/>
  <c r="L562" i="3"/>
  <c r="M562" i="3"/>
  <c r="N562" i="3"/>
  <c r="L563" i="3"/>
  <c r="M563" i="3"/>
  <c r="N563" i="3"/>
  <c r="L564" i="3"/>
  <c r="M564" i="3"/>
  <c r="N564" i="3"/>
  <c r="L565" i="3"/>
  <c r="M565" i="3"/>
  <c r="N565" i="3"/>
  <c r="L566" i="3"/>
  <c r="M566" i="3"/>
  <c r="N566" i="3"/>
  <c r="L567" i="3"/>
  <c r="M567" i="3"/>
  <c r="N567" i="3"/>
  <c r="L568" i="3"/>
  <c r="M568" i="3"/>
  <c r="N568" i="3"/>
  <c r="L569" i="3"/>
  <c r="M569" i="3"/>
  <c r="N569" i="3"/>
  <c r="L570" i="3"/>
  <c r="M570" i="3"/>
  <c r="N570" i="3"/>
  <c r="L571" i="3"/>
  <c r="M571" i="3"/>
  <c r="N571" i="3"/>
  <c r="L572" i="3"/>
  <c r="M572" i="3"/>
  <c r="N572" i="3"/>
  <c r="L573" i="3"/>
  <c r="M573" i="3"/>
  <c r="N573" i="3"/>
  <c r="L574" i="3"/>
  <c r="M574" i="3"/>
  <c r="N574" i="3"/>
  <c r="L575" i="3"/>
  <c r="M575" i="3"/>
  <c r="N575" i="3"/>
  <c r="L576" i="3"/>
  <c r="M576" i="3"/>
  <c r="N576" i="3"/>
  <c r="L577" i="3"/>
  <c r="M577" i="3"/>
  <c r="N577" i="3"/>
  <c r="L578" i="3"/>
  <c r="M578" i="3"/>
  <c r="N578" i="3"/>
  <c r="L579" i="3"/>
  <c r="M579" i="3"/>
  <c r="N579" i="3"/>
  <c r="L580" i="3"/>
  <c r="M580" i="3"/>
  <c r="N580" i="3"/>
  <c r="L581" i="3"/>
  <c r="M581" i="3"/>
  <c r="N581" i="3"/>
  <c r="L582" i="3"/>
  <c r="M582" i="3"/>
  <c r="N582" i="3"/>
  <c r="L583" i="3"/>
  <c r="M583" i="3"/>
  <c r="N583" i="3"/>
  <c r="L584" i="3"/>
  <c r="M584" i="3"/>
  <c r="N584" i="3"/>
  <c r="L585" i="3"/>
  <c r="M585" i="3"/>
  <c r="N585" i="3"/>
  <c r="L586" i="3"/>
  <c r="M586" i="3"/>
  <c r="N586" i="3"/>
  <c r="L587" i="3"/>
  <c r="M587" i="3"/>
  <c r="N587" i="3"/>
  <c r="L588" i="3"/>
  <c r="M588" i="3"/>
  <c r="N588" i="3"/>
  <c r="L589" i="3"/>
  <c r="M589" i="3"/>
  <c r="N589" i="3"/>
  <c r="L590" i="3"/>
  <c r="M590" i="3"/>
  <c r="N590" i="3"/>
  <c r="L591" i="3"/>
  <c r="M591" i="3"/>
  <c r="N591" i="3"/>
  <c r="L592" i="3"/>
  <c r="M592" i="3"/>
  <c r="N592" i="3"/>
  <c r="L593" i="3"/>
  <c r="M593" i="3"/>
  <c r="N593" i="3"/>
  <c r="L594" i="3"/>
  <c r="M594" i="3"/>
  <c r="N594" i="3"/>
  <c r="L595" i="3"/>
  <c r="M595" i="3"/>
  <c r="N595" i="3"/>
  <c r="L596" i="3"/>
  <c r="M596" i="3"/>
  <c r="N596" i="3"/>
  <c r="L597" i="3"/>
  <c r="M597" i="3"/>
  <c r="N597" i="3"/>
  <c r="L598" i="3"/>
  <c r="M598" i="3"/>
  <c r="N598" i="3"/>
  <c r="L599" i="3"/>
  <c r="M599" i="3"/>
  <c r="N599" i="3"/>
  <c r="L600" i="3"/>
  <c r="M600" i="3"/>
  <c r="N600" i="3"/>
  <c r="L601" i="3"/>
  <c r="M601" i="3"/>
  <c r="N601" i="3"/>
  <c r="L602" i="3"/>
  <c r="M602" i="3"/>
  <c r="N602" i="3"/>
  <c r="L603" i="3"/>
  <c r="M603" i="3"/>
  <c r="N603" i="3"/>
  <c r="L604" i="3"/>
  <c r="M604" i="3"/>
  <c r="N604" i="3"/>
  <c r="L605" i="3"/>
  <c r="M605" i="3"/>
  <c r="N605" i="3"/>
  <c r="L606" i="3"/>
  <c r="M606" i="3"/>
  <c r="N606" i="3"/>
  <c r="L607" i="3"/>
  <c r="M607" i="3"/>
  <c r="N607" i="3"/>
  <c r="L608" i="3"/>
  <c r="M608" i="3"/>
  <c r="N608" i="3"/>
  <c r="L609" i="3"/>
  <c r="M609" i="3"/>
  <c r="N609" i="3"/>
  <c r="L610" i="3"/>
  <c r="M610" i="3"/>
  <c r="N610" i="3"/>
  <c r="L611" i="3"/>
  <c r="M611" i="3"/>
  <c r="N611" i="3"/>
  <c r="L612" i="3"/>
  <c r="M612" i="3"/>
  <c r="N612" i="3"/>
  <c r="L613" i="3"/>
  <c r="M613" i="3"/>
  <c r="N613" i="3"/>
  <c r="L614" i="3"/>
  <c r="M614" i="3"/>
  <c r="N614" i="3"/>
  <c r="L615" i="3"/>
  <c r="M615" i="3"/>
  <c r="N615" i="3"/>
  <c r="L616" i="3"/>
  <c r="M616" i="3"/>
  <c r="N616" i="3"/>
  <c r="L617" i="3"/>
  <c r="M617" i="3"/>
  <c r="N617" i="3"/>
  <c r="L618" i="3"/>
  <c r="M618" i="3"/>
  <c r="N618" i="3"/>
  <c r="L619" i="3"/>
  <c r="M619" i="3"/>
  <c r="N619" i="3"/>
  <c r="L620" i="3"/>
  <c r="M620" i="3"/>
  <c r="N620" i="3"/>
  <c r="L621" i="3"/>
  <c r="M621" i="3"/>
  <c r="N621" i="3"/>
  <c r="L622" i="3"/>
  <c r="M622" i="3"/>
  <c r="N622" i="3"/>
  <c r="L623" i="3"/>
  <c r="M623" i="3"/>
  <c r="N623" i="3"/>
  <c r="L624" i="3"/>
  <c r="M624" i="3"/>
  <c r="N624" i="3"/>
  <c r="L625" i="3"/>
  <c r="M625" i="3"/>
  <c r="N625" i="3"/>
  <c r="L626" i="3"/>
  <c r="M626" i="3"/>
  <c r="N626" i="3"/>
  <c r="L627" i="3"/>
  <c r="M627" i="3"/>
  <c r="N627" i="3"/>
  <c r="L628" i="3"/>
  <c r="M628" i="3"/>
  <c r="N628" i="3"/>
  <c r="L629" i="3"/>
  <c r="M629" i="3"/>
  <c r="N629" i="3"/>
  <c r="L630" i="3"/>
  <c r="M630" i="3"/>
  <c r="N630" i="3"/>
  <c r="L631" i="3"/>
  <c r="M631" i="3"/>
  <c r="N631" i="3"/>
  <c r="L632" i="3"/>
  <c r="M632" i="3"/>
  <c r="N632" i="3"/>
  <c r="L633" i="3"/>
  <c r="M633" i="3"/>
  <c r="N633" i="3"/>
  <c r="L634" i="3"/>
  <c r="M634" i="3"/>
  <c r="N634" i="3"/>
  <c r="L635" i="3"/>
  <c r="M635" i="3"/>
  <c r="N635" i="3"/>
  <c r="L636" i="3"/>
  <c r="M636" i="3"/>
  <c r="N636" i="3"/>
  <c r="L637" i="3"/>
  <c r="M637" i="3"/>
  <c r="N637" i="3"/>
  <c r="L638" i="3"/>
  <c r="M638" i="3"/>
  <c r="N638" i="3"/>
  <c r="L639" i="3"/>
  <c r="M639" i="3"/>
  <c r="N639" i="3"/>
  <c r="L640" i="3"/>
  <c r="M640" i="3"/>
  <c r="N640" i="3"/>
  <c r="L641" i="3"/>
  <c r="M641" i="3"/>
  <c r="N641" i="3"/>
  <c r="L642" i="3"/>
  <c r="M642" i="3"/>
  <c r="N642" i="3"/>
  <c r="L643" i="3"/>
  <c r="M643" i="3"/>
  <c r="N643" i="3"/>
  <c r="L644" i="3"/>
  <c r="M644" i="3"/>
  <c r="N644" i="3"/>
  <c r="L645" i="3"/>
  <c r="M645" i="3"/>
  <c r="N645" i="3"/>
  <c r="L646" i="3"/>
  <c r="M646" i="3"/>
  <c r="N646" i="3"/>
  <c r="L647" i="3"/>
  <c r="M647" i="3"/>
  <c r="N647" i="3"/>
  <c r="L648" i="3"/>
  <c r="M648" i="3"/>
  <c r="N648" i="3"/>
  <c r="L649" i="3"/>
  <c r="M649" i="3"/>
  <c r="N649" i="3"/>
  <c r="L650" i="3"/>
  <c r="M650" i="3"/>
  <c r="N650" i="3"/>
  <c r="L651" i="3"/>
  <c r="M651" i="3"/>
  <c r="N651" i="3"/>
  <c r="L652" i="3"/>
  <c r="M652" i="3"/>
  <c r="N652" i="3"/>
  <c r="L653" i="3"/>
  <c r="M653" i="3"/>
  <c r="N653" i="3"/>
  <c r="L654" i="3"/>
  <c r="M654" i="3"/>
  <c r="N654" i="3"/>
  <c r="L655" i="3"/>
  <c r="M655" i="3"/>
  <c r="N655" i="3"/>
  <c r="L656" i="3"/>
  <c r="M656" i="3"/>
  <c r="N656" i="3"/>
  <c r="L657" i="3"/>
  <c r="M657" i="3"/>
  <c r="N657" i="3"/>
  <c r="L658" i="3"/>
  <c r="M658" i="3"/>
  <c r="N658" i="3"/>
  <c r="L659" i="3"/>
  <c r="M659" i="3"/>
  <c r="N659" i="3"/>
  <c r="L660" i="3"/>
  <c r="M660" i="3"/>
  <c r="N660" i="3"/>
  <c r="L661" i="3"/>
  <c r="M661" i="3"/>
  <c r="N661" i="3"/>
  <c r="L662" i="3"/>
  <c r="M662" i="3"/>
  <c r="N662" i="3"/>
  <c r="L663" i="3"/>
  <c r="M663" i="3"/>
  <c r="N663" i="3"/>
  <c r="L664" i="3"/>
  <c r="M664" i="3"/>
  <c r="N664" i="3"/>
  <c r="L665" i="3"/>
  <c r="M665" i="3"/>
  <c r="N665" i="3"/>
  <c r="L666" i="3"/>
  <c r="M666" i="3"/>
  <c r="N666" i="3"/>
  <c r="L667" i="3"/>
  <c r="M667" i="3"/>
  <c r="N667" i="3"/>
  <c r="L668" i="3"/>
  <c r="M668" i="3"/>
  <c r="N668" i="3"/>
  <c r="L669" i="3"/>
  <c r="M669" i="3"/>
  <c r="N669" i="3"/>
  <c r="L670" i="3"/>
  <c r="M670" i="3"/>
  <c r="N670" i="3"/>
  <c r="L671" i="3"/>
  <c r="M671" i="3"/>
  <c r="N671" i="3"/>
  <c r="L672" i="3"/>
  <c r="M672" i="3"/>
  <c r="N672" i="3"/>
  <c r="L673" i="3"/>
  <c r="M673" i="3"/>
  <c r="N673" i="3"/>
  <c r="L674" i="3"/>
  <c r="M674" i="3"/>
  <c r="N674" i="3"/>
  <c r="L675" i="3"/>
  <c r="M675" i="3"/>
  <c r="N675" i="3"/>
  <c r="L676" i="3"/>
  <c r="M676" i="3"/>
  <c r="N676" i="3"/>
  <c r="L677" i="3"/>
  <c r="M677" i="3"/>
  <c r="N677" i="3"/>
  <c r="L678" i="3"/>
  <c r="M678" i="3"/>
  <c r="N678" i="3"/>
  <c r="L679" i="3"/>
  <c r="M679" i="3"/>
  <c r="N679" i="3"/>
  <c r="L680" i="3"/>
  <c r="M680" i="3"/>
  <c r="N680" i="3"/>
  <c r="L681" i="3"/>
  <c r="M681" i="3"/>
  <c r="N681" i="3"/>
  <c r="L682" i="3"/>
  <c r="M682" i="3"/>
  <c r="N682" i="3"/>
  <c r="L683" i="3"/>
  <c r="M683" i="3"/>
  <c r="N683" i="3"/>
  <c r="L684" i="3"/>
  <c r="M684" i="3"/>
  <c r="N684" i="3"/>
  <c r="L685" i="3"/>
  <c r="M685" i="3"/>
  <c r="N685" i="3"/>
  <c r="L686" i="3"/>
  <c r="M686" i="3"/>
  <c r="N686" i="3"/>
  <c r="L687" i="3"/>
  <c r="M687" i="3"/>
  <c r="N687" i="3"/>
  <c r="L688" i="3"/>
  <c r="M688" i="3"/>
  <c r="N688" i="3"/>
  <c r="L689" i="3"/>
  <c r="M689" i="3"/>
  <c r="N689" i="3"/>
  <c r="L690" i="3"/>
  <c r="M690" i="3"/>
  <c r="N690" i="3"/>
  <c r="L691" i="3"/>
  <c r="M691" i="3"/>
  <c r="N691" i="3"/>
  <c r="L692" i="3"/>
  <c r="M692" i="3"/>
  <c r="N692" i="3"/>
  <c r="L693" i="3"/>
  <c r="M693" i="3"/>
  <c r="N693" i="3"/>
  <c r="L694" i="3"/>
  <c r="M694" i="3"/>
  <c r="N694" i="3"/>
  <c r="L695" i="3"/>
  <c r="M695" i="3"/>
  <c r="N695" i="3"/>
  <c r="L696" i="3"/>
  <c r="M696" i="3"/>
  <c r="N696" i="3"/>
  <c r="L697" i="3"/>
  <c r="M697" i="3"/>
  <c r="N697" i="3"/>
  <c r="L698" i="3"/>
  <c r="M698" i="3"/>
  <c r="N698" i="3"/>
  <c r="L699" i="3"/>
  <c r="M699" i="3"/>
  <c r="N699" i="3"/>
  <c r="L700" i="3"/>
  <c r="M700" i="3"/>
  <c r="N700" i="3"/>
  <c r="L701" i="3"/>
  <c r="M701" i="3"/>
  <c r="N701" i="3"/>
  <c r="L702" i="3"/>
  <c r="M702" i="3"/>
  <c r="N702" i="3"/>
  <c r="L703" i="3"/>
  <c r="M703" i="3"/>
  <c r="N703" i="3"/>
  <c r="L704" i="3"/>
  <c r="M704" i="3"/>
  <c r="N704" i="3"/>
  <c r="L705" i="3"/>
  <c r="M705" i="3"/>
  <c r="N705" i="3"/>
  <c r="L706" i="3"/>
  <c r="M706" i="3"/>
  <c r="N706" i="3"/>
  <c r="L707" i="3"/>
  <c r="M707" i="3"/>
  <c r="N707" i="3"/>
  <c r="L708" i="3"/>
  <c r="M708" i="3"/>
  <c r="N708" i="3"/>
  <c r="L709" i="3"/>
  <c r="M709" i="3"/>
  <c r="N709" i="3"/>
  <c r="L710" i="3"/>
  <c r="M710" i="3"/>
  <c r="N710" i="3"/>
  <c r="L711" i="3"/>
  <c r="M711" i="3"/>
  <c r="N711" i="3"/>
  <c r="L712" i="3"/>
  <c r="M712" i="3"/>
  <c r="N712" i="3"/>
  <c r="L713" i="3"/>
  <c r="M713" i="3"/>
  <c r="N713" i="3"/>
  <c r="L714" i="3"/>
  <c r="M714" i="3"/>
  <c r="N714" i="3"/>
  <c r="L715" i="3"/>
  <c r="M715" i="3"/>
  <c r="N715" i="3"/>
  <c r="L716" i="3"/>
  <c r="M716" i="3"/>
  <c r="N716" i="3"/>
  <c r="L717" i="3"/>
  <c r="M717" i="3"/>
  <c r="N717" i="3"/>
  <c r="L718" i="3"/>
  <c r="M718" i="3"/>
  <c r="N718" i="3"/>
  <c r="L719" i="3"/>
  <c r="M719" i="3"/>
  <c r="N719" i="3"/>
  <c r="L720" i="3"/>
  <c r="M720" i="3"/>
  <c r="N720" i="3"/>
  <c r="L721" i="3"/>
  <c r="M721" i="3"/>
  <c r="N721" i="3"/>
  <c r="L722" i="3"/>
  <c r="M722" i="3"/>
  <c r="N722" i="3"/>
  <c r="L723" i="3"/>
  <c r="M723" i="3"/>
  <c r="N723" i="3"/>
  <c r="L724" i="3"/>
  <c r="M724" i="3"/>
  <c r="N724" i="3"/>
  <c r="L725" i="3"/>
  <c r="M725" i="3"/>
  <c r="N725" i="3"/>
  <c r="L726" i="3"/>
  <c r="M726" i="3"/>
  <c r="N726" i="3"/>
  <c r="L727" i="3"/>
  <c r="M727" i="3"/>
  <c r="N727" i="3"/>
  <c r="L728" i="3"/>
  <c r="M728" i="3"/>
  <c r="N728" i="3"/>
  <c r="L729" i="3"/>
  <c r="M729" i="3"/>
  <c r="N729" i="3"/>
  <c r="L730" i="3"/>
  <c r="M730" i="3"/>
  <c r="N730" i="3"/>
  <c r="L731" i="3"/>
  <c r="M731" i="3"/>
  <c r="N731" i="3"/>
  <c r="L732" i="3"/>
  <c r="M732" i="3"/>
  <c r="N732" i="3"/>
  <c r="L733" i="3"/>
  <c r="M733" i="3"/>
  <c r="N733" i="3"/>
  <c r="L734" i="3"/>
  <c r="M734" i="3"/>
  <c r="N734" i="3"/>
  <c r="L735" i="3"/>
  <c r="M735" i="3"/>
  <c r="N735" i="3"/>
  <c r="L736" i="3"/>
  <c r="M736" i="3"/>
  <c r="N736" i="3"/>
  <c r="L737" i="3"/>
  <c r="M737" i="3"/>
  <c r="N737" i="3"/>
  <c r="L738" i="3"/>
  <c r="M738" i="3"/>
  <c r="N738" i="3"/>
  <c r="L739" i="3"/>
  <c r="M739" i="3"/>
  <c r="N739" i="3"/>
  <c r="L740" i="3"/>
  <c r="M740" i="3"/>
  <c r="N740" i="3"/>
  <c r="L741" i="3"/>
  <c r="M741" i="3"/>
  <c r="N741" i="3"/>
  <c r="L742" i="3"/>
  <c r="M742" i="3"/>
  <c r="N742" i="3"/>
  <c r="L743" i="3"/>
  <c r="M743" i="3"/>
  <c r="N743" i="3"/>
  <c r="L744" i="3"/>
  <c r="M744" i="3"/>
  <c r="N744" i="3"/>
  <c r="L745" i="3"/>
  <c r="M745" i="3"/>
  <c r="N745" i="3"/>
  <c r="L746" i="3"/>
  <c r="M746" i="3"/>
  <c r="N746" i="3"/>
  <c r="L747" i="3"/>
  <c r="M747" i="3"/>
  <c r="N747" i="3"/>
  <c r="L748" i="3"/>
  <c r="M748" i="3"/>
  <c r="N748" i="3"/>
  <c r="L749" i="3"/>
  <c r="M749" i="3"/>
  <c r="N749" i="3"/>
  <c r="L750" i="3"/>
  <c r="M750" i="3"/>
  <c r="N750" i="3"/>
  <c r="L751" i="3"/>
  <c r="M751" i="3"/>
  <c r="N751" i="3"/>
  <c r="L752" i="3"/>
  <c r="M752" i="3"/>
  <c r="N752" i="3"/>
  <c r="L753" i="3"/>
  <c r="M753" i="3"/>
  <c r="N753" i="3"/>
  <c r="L754" i="3"/>
  <c r="M754" i="3"/>
  <c r="N754" i="3"/>
  <c r="L755" i="3"/>
  <c r="M755" i="3"/>
  <c r="N755" i="3"/>
  <c r="L756" i="3"/>
  <c r="M756" i="3"/>
  <c r="N756" i="3"/>
  <c r="L757" i="3"/>
  <c r="M757" i="3"/>
  <c r="N757" i="3"/>
  <c r="L758" i="3"/>
  <c r="M758" i="3"/>
  <c r="N758" i="3"/>
  <c r="L759" i="3"/>
  <c r="M759" i="3"/>
  <c r="N759" i="3"/>
  <c r="L760" i="3"/>
  <c r="M760" i="3"/>
  <c r="N760" i="3"/>
  <c r="L761" i="3"/>
  <c r="M761" i="3"/>
  <c r="N761" i="3"/>
  <c r="L762" i="3"/>
  <c r="M762" i="3"/>
  <c r="N762" i="3"/>
  <c r="L763" i="3"/>
  <c r="M763" i="3"/>
  <c r="N763" i="3"/>
  <c r="L764" i="3"/>
  <c r="M764" i="3"/>
  <c r="N764" i="3"/>
  <c r="L765" i="3"/>
  <c r="M765" i="3"/>
  <c r="N765" i="3"/>
  <c r="L766" i="3"/>
  <c r="M766" i="3"/>
  <c r="N766" i="3"/>
  <c r="L767" i="3"/>
  <c r="M767" i="3"/>
  <c r="N767" i="3"/>
  <c r="L768" i="3"/>
  <c r="M768" i="3"/>
  <c r="N768" i="3"/>
  <c r="L769" i="3"/>
  <c r="M769" i="3"/>
  <c r="N769" i="3"/>
  <c r="L770" i="3"/>
  <c r="M770" i="3"/>
  <c r="N770" i="3"/>
  <c r="L771" i="3"/>
  <c r="M771" i="3"/>
  <c r="N771" i="3"/>
  <c r="L772" i="3"/>
  <c r="M772" i="3"/>
  <c r="N772" i="3"/>
  <c r="L773" i="3"/>
  <c r="M773" i="3"/>
  <c r="N773" i="3"/>
  <c r="L774" i="3"/>
  <c r="M774" i="3"/>
  <c r="N774" i="3"/>
  <c r="L775" i="3"/>
  <c r="M775" i="3"/>
  <c r="N775" i="3"/>
  <c r="L776" i="3"/>
  <c r="M776" i="3"/>
  <c r="N776" i="3"/>
  <c r="L777" i="3"/>
  <c r="M777" i="3"/>
  <c r="N777" i="3"/>
  <c r="L778" i="3"/>
  <c r="M778" i="3"/>
  <c r="N778" i="3"/>
  <c r="L779" i="3"/>
  <c r="M779" i="3"/>
  <c r="N779" i="3"/>
  <c r="L780" i="3"/>
  <c r="M780" i="3"/>
  <c r="N780" i="3"/>
  <c r="L781" i="3"/>
  <c r="M781" i="3"/>
  <c r="N781" i="3"/>
  <c r="L782" i="3"/>
  <c r="M782" i="3"/>
  <c r="N782" i="3"/>
  <c r="L783" i="3"/>
  <c r="M783" i="3"/>
  <c r="N783" i="3"/>
  <c r="L784" i="3"/>
  <c r="M784" i="3"/>
  <c r="N784" i="3"/>
  <c r="L785" i="3"/>
  <c r="M785" i="3"/>
  <c r="N785" i="3"/>
  <c r="L786" i="3"/>
  <c r="M786" i="3"/>
  <c r="N786" i="3"/>
  <c r="L787" i="3"/>
  <c r="M787" i="3"/>
  <c r="N787" i="3"/>
  <c r="L788" i="3"/>
  <c r="M788" i="3"/>
  <c r="N788" i="3"/>
  <c r="L789" i="3"/>
  <c r="M789" i="3"/>
  <c r="N789" i="3"/>
  <c r="L790" i="3"/>
  <c r="M790" i="3"/>
  <c r="N790" i="3"/>
  <c r="L791" i="3"/>
  <c r="M791" i="3"/>
  <c r="N791" i="3"/>
  <c r="L792" i="3"/>
  <c r="M792" i="3"/>
  <c r="N792" i="3"/>
  <c r="L793" i="3"/>
  <c r="M793" i="3"/>
  <c r="N793" i="3"/>
  <c r="L794" i="3"/>
  <c r="M794" i="3"/>
  <c r="N794" i="3"/>
  <c r="L795" i="3"/>
  <c r="M795" i="3"/>
  <c r="N795" i="3"/>
  <c r="L796" i="3"/>
  <c r="M796" i="3"/>
  <c r="N796" i="3"/>
  <c r="L797" i="3"/>
  <c r="M797" i="3"/>
  <c r="N797" i="3"/>
  <c r="L798" i="3"/>
  <c r="M798" i="3"/>
  <c r="N798" i="3"/>
  <c r="L799" i="3"/>
  <c r="M799" i="3"/>
  <c r="N799" i="3"/>
  <c r="L800" i="3"/>
  <c r="M800" i="3"/>
  <c r="N800" i="3"/>
  <c r="L801" i="3"/>
  <c r="M801" i="3"/>
  <c r="N801" i="3"/>
  <c r="L802" i="3"/>
  <c r="M802" i="3"/>
  <c r="N802" i="3"/>
  <c r="L803" i="3"/>
  <c r="M803" i="3"/>
  <c r="N803" i="3"/>
  <c r="L804" i="3"/>
  <c r="M804" i="3"/>
  <c r="N804" i="3"/>
  <c r="L805" i="3"/>
  <c r="M805" i="3"/>
  <c r="N805" i="3"/>
  <c r="L806" i="3"/>
  <c r="M806" i="3"/>
  <c r="N806" i="3"/>
  <c r="L807" i="3"/>
  <c r="M807" i="3"/>
  <c r="N807" i="3"/>
  <c r="L808" i="3"/>
  <c r="M808" i="3"/>
  <c r="N808" i="3"/>
  <c r="L809" i="3"/>
  <c r="M809" i="3"/>
  <c r="N809" i="3"/>
  <c r="L810" i="3"/>
  <c r="M810" i="3"/>
  <c r="N810" i="3"/>
  <c r="L811" i="3"/>
  <c r="M811" i="3"/>
  <c r="N811" i="3"/>
  <c r="L812" i="3"/>
  <c r="M812" i="3"/>
  <c r="N812" i="3"/>
  <c r="L813" i="3"/>
  <c r="M813" i="3"/>
  <c r="N813" i="3"/>
  <c r="L814" i="3"/>
  <c r="M814" i="3"/>
  <c r="N814" i="3"/>
  <c r="L815" i="3"/>
  <c r="M815" i="3"/>
  <c r="N815" i="3"/>
  <c r="L816" i="3"/>
  <c r="M816" i="3"/>
  <c r="N816" i="3"/>
  <c r="L817" i="3"/>
  <c r="M817" i="3"/>
  <c r="N817" i="3"/>
  <c r="L818" i="3"/>
  <c r="M818" i="3"/>
  <c r="N818" i="3"/>
  <c r="L819" i="3"/>
  <c r="M819" i="3"/>
  <c r="N819" i="3"/>
  <c r="L820" i="3"/>
  <c r="M820" i="3"/>
  <c r="N820" i="3"/>
  <c r="L821" i="3"/>
  <c r="M821" i="3"/>
  <c r="N821" i="3"/>
  <c r="L822" i="3"/>
  <c r="M822" i="3"/>
  <c r="N822" i="3"/>
  <c r="L823" i="3"/>
  <c r="M823" i="3"/>
  <c r="N823" i="3"/>
  <c r="L824" i="3"/>
  <c r="M824" i="3"/>
  <c r="N824" i="3"/>
  <c r="L825" i="3"/>
  <c r="M825" i="3"/>
  <c r="N825" i="3"/>
  <c r="L826" i="3"/>
  <c r="M826" i="3"/>
  <c r="N826" i="3"/>
  <c r="L827" i="3"/>
  <c r="M827" i="3"/>
  <c r="N827" i="3"/>
  <c r="L828" i="3"/>
  <c r="M828" i="3"/>
  <c r="N828" i="3"/>
  <c r="L829" i="3"/>
  <c r="M829" i="3"/>
  <c r="N829" i="3"/>
  <c r="L830" i="3"/>
  <c r="M830" i="3"/>
  <c r="N830" i="3"/>
  <c r="L831" i="3"/>
  <c r="M831" i="3"/>
  <c r="N831" i="3"/>
  <c r="L832" i="3"/>
  <c r="M832" i="3"/>
  <c r="N832" i="3"/>
  <c r="L833" i="3"/>
  <c r="M833" i="3"/>
  <c r="N833" i="3"/>
  <c r="L834" i="3"/>
  <c r="M834" i="3"/>
  <c r="N834" i="3"/>
  <c r="L835" i="3"/>
  <c r="M835" i="3"/>
  <c r="N835" i="3"/>
  <c r="L836" i="3"/>
  <c r="M836" i="3"/>
  <c r="N836" i="3"/>
  <c r="L837" i="3"/>
  <c r="M837" i="3"/>
  <c r="N837" i="3"/>
  <c r="L838" i="3"/>
  <c r="M838" i="3"/>
  <c r="N838" i="3"/>
  <c r="L839" i="3"/>
  <c r="M839" i="3"/>
  <c r="N839" i="3"/>
  <c r="L840" i="3"/>
  <c r="M840" i="3"/>
  <c r="N840" i="3"/>
  <c r="L841" i="3"/>
  <c r="M841" i="3"/>
  <c r="N841" i="3"/>
  <c r="L842" i="3"/>
  <c r="M842" i="3"/>
  <c r="N842" i="3"/>
  <c r="L843" i="3"/>
  <c r="M843" i="3"/>
  <c r="N843" i="3"/>
  <c r="L844" i="3"/>
  <c r="M844" i="3"/>
  <c r="N844" i="3"/>
  <c r="L845" i="3"/>
  <c r="M845" i="3"/>
  <c r="N845" i="3"/>
  <c r="L846" i="3"/>
  <c r="M846" i="3"/>
  <c r="N846" i="3"/>
  <c r="L847" i="3"/>
  <c r="M847" i="3"/>
  <c r="N847" i="3"/>
  <c r="L848" i="3"/>
  <c r="M848" i="3"/>
  <c r="N848" i="3"/>
  <c r="L849" i="3"/>
  <c r="M849" i="3"/>
  <c r="N849" i="3"/>
  <c r="L850" i="3"/>
  <c r="M850" i="3"/>
  <c r="N850" i="3"/>
  <c r="L851" i="3"/>
  <c r="M851" i="3"/>
  <c r="N851" i="3"/>
  <c r="L852" i="3"/>
  <c r="M852" i="3"/>
  <c r="N852" i="3"/>
  <c r="L853" i="3"/>
  <c r="M853" i="3"/>
  <c r="N853" i="3"/>
  <c r="L854" i="3"/>
  <c r="M854" i="3"/>
  <c r="N854" i="3"/>
  <c r="L855" i="3"/>
  <c r="M855" i="3"/>
  <c r="N855" i="3"/>
  <c r="L856" i="3"/>
  <c r="M856" i="3"/>
  <c r="N856" i="3"/>
  <c r="L857" i="3"/>
  <c r="M857" i="3"/>
  <c r="N857" i="3"/>
  <c r="L858" i="3"/>
  <c r="M858" i="3"/>
  <c r="N858" i="3"/>
  <c r="L859" i="3"/>
  <c r="M859" i="3"/>
  <c r="N859" i="3"/>
  <c r="L860" i="3"/>
  <c r="M860" i="3"/>
  <c r="N860" i="3"/>
  <c r="L861" i="3"/>
  <c r="M861" i="3"/>
  <c r="N861" i="3"/>
  <c r="L862" i="3"/>
  <c r="M862" i="3"/>
  <c r="N862" i="3"/>
  <c r="L863" i="3"/>
  <c r="M863" i="3"/>
  <c r="N863" i="3"/>
  <c r="L864" i="3"/>
  <c r="M864" i="3"/>
  <c r="N864" i="3"/>
  <c r="L865" i="3"/>
  <c r="M865" i="3"/>
  <c r="N865" i="3"/>
  <c r="L866" i="3"/>
  <c r="M866" i="3"/>
  <c r="N866" i="3"/>
  <c r="L867" i="3"/>
  <c r="M867" i="3"/>
  <c r="N867" i="3"/>
  <c r="L868" i="3"/>
  <c r="M868" i="3"/>
  <c r="N868" i="3"/>
  <c r="L869" i="3"/>
  <c r="M869" i="3"/>
  <c r="N869" i="3"/>
  <c r="L870" i="3"/>
  <c r="M870" i="3"/>
  <c r="N870" i="3"/>
  <c r="L871" i="3"/>
  <c r="M871" i="3"/>
  <c r="N871" i="3"/>
  <c r="L872" i="3"/>
  <c r="M872" i="3"/>
  <c r="N872" i="3"/>
  <c r="L873" i="3"/>
  <c r="M873" i="3"/>
  <c r="N873" i="3"/>
  <c r="L874" i="3"/>
  <c r="M874" i="3"/>
  <c r="N874" i="3"/>
  <c r="L875" i="3"/>
  <c r="M875" i="3"/>
  <c r="N875" i="3"/>
  <c r="L876" i="3"/>
  <c r="M876" i="3"/>
  <c r="N876" i="3"/>
  <c r="N2" i="3"/>
  <c r="M2" i="3"/>
  <c r="L2" i="3"/>
  <c r="K521" i="26" l="1"/>
  <c r="D521" i="68"/>
  <c r="C25" i="4"/>
  <c r="C26" i="4"/>
  <c r="C27" i="4"/>
  <c r="C24" i="4"/>
  <c r="G521" i="75" l="1"/>
  <c r="W3" i="3"/>
  <c r="D42" i="6" s="1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U545" i="3"/>
  <c r="V545" i="3"/>
  <c r="U546" i="3"/>
  <c r="V546" i="3"/>
  <c r="U547" i="3"/>
  <c r="V547" i="3"/>
  <c r="U548" i="3"/>
  <c r="V548" i="3"/>
  <c r="U549" i="3"/>
  <c r="V549" i="3"/>
  <c r="U550" i="3"/>
  <c r="V550" i="3"/>
  <c r="U551" i="3"/>
  <c r="V551" i="3"/>
  <c r="U552" i="3"/>
  <c r="V552" i="3"/>
  <c r="U553" i="3"/>
  <c r="V553" i="3"/>
  <c r="U554" i="3"/>
  <c r="V554" i="3"/>
  <c r="U555" i="3"/>
  <c r="V555" i="3"/>
  <c r="U556" i="3"/>
  <c r="V556" i="3"/>
  <c r="U557" i="3"/>
  <c r="V557" i="3"/>
  <c r="U558" i="3"/>
  <c r="V558" i="3"/>
  <c r="U559" i="3"/>
  <c r="V559" i="3"/>
  <c r="U560" i="3"/>
  <c r="V560" i="3"/>
  <c r="U561" i="3"/>
  <c r="V561" i="3"/>
  <c r="U562" i="3"/>
  <c r="V562" i="3"/>
  <c r="U563" i="3"/>
  <c r="V563" i="3"/>
  <c r="U564" i="3"/>
  <c r="V564" i="3"/>
  <c r="U565" i="3"/>
  <c r="V565" i="3"/>
  <c r="U566" i="3"/>
  <c r="V566" i="3"/>
  <c r="U567" i="3"/>
  <c r="V567" i="3"/>
  <c r="U568" i="3"/>
  <c r="V568" i="3"/>
  <c r="U569" i="3"/>
  <c r="V569" i="3"/>
  <c r="U570" i="3"/>
  <c r="V570" i="3"/>
  <c r="U571" i="3"/>
  <c r="V571" i="3"/>
  <c r="U572" i="3"/>
  <c r="V572" i="3"/>
  <c r="U573" i="3"/>
  <c r="V573" i="3"/>
  <c r="U574" i="3"/>
  <c r="V574" i="3"/>
  <c r="U575" i="3"/>
  <c r="V575" i="3"/>
  <c r="U576" i="3"/>
  <c r="V576" i="3"/>
  <c r="U577" i="3"/>
  <c r="V577" i="3"/>
  <c r="U578" i="3"/>
  <c r="V578" i="3"/>
  <c r="U579" i="3"/>
  <c r="V579" i="3"/>
  <c r="U580" i="3"/>
  <c r="V580" i="3"/>
  <c r="U581" i="3"/>
  <c r="V581" i="3"/>
  <c r="U582" i="3"/>
  <c r="V582" i="3"/>
  <c r="U583" i="3"/>
  <c r="V583" i="3"/>
  <c r="U584" i="3"/>
  <c r="V584" i="3"/>
  <c r="U585" i="3"/>
  <c r="V585" i="3"/>
  <c r="U586" i="3"/>
  <c r="V586" i="3"/>
  <c r="U587" i="3"/>
  <c r="V587" i="3"/>
  <c r="U588" i="3"/>
  <c r="V588" i="3"/>
  <c r="U589" i="3"/>
  <c r="V589" i="3"/>
  <c r="U590" i="3"/>
  <c r="V590" i="3"/>
  <c r="U591" i="3"/>
  <c r="V591" i="3"/>
  <c r="U592" i="3"/>
  <c r="V592" i="3"/>
  <c r="U593" i="3"/>
  <c r="V593" i="3"/>
  <c r="U594" i="3"/>
  <c r="V594" i="3"/>
  <c r="U595" i="3"/>
  <c r="V595" i="3"/>
  <c r="U596" i="3"/>
  <c r="V596" i="3"/>
  <c r="U597" i="3"/>
  <c r="V597" i="3"/>
  <c r="U598" i="3"/>
  <c r="V598" i="3"/>
  <c r="U599" i="3"/>
  <c r="V599" i="3"/>
  <c r="U600" i="3"/>
  <c r="V600" i="3"/>
  <c r="U601" i="3"/>
  <c r="V601" i="3"/>
  <c r="U602" i="3"/>
  <c r="V602" i="3"/>
  <c r="U603" i="3"/>
  <c r="V603" i="3"/>
  <c r="U604" i="3"/>
  <c r="V604" i="3"/>
  <c r="U605" i="3"/>
  <c r="V605" i="3"/>
  <c r="U606" i="3"/>
  <c r="V606" i="3"/>
  <c r="U607" i="3"/>
  <c r="V607" i="3"/>
  <c r="U608" i="3"/>
  <c r="V608" i="3"/>
  <c r="U609" i="3"/>
  <c r="V609" i="3"/>
  <c r="U610" i="3"/>
  <c r="V610" i="3"/>
  <c r="U611" i="3"/>
  <c r="V611" i="3"/>
  <c r="U612" i="3"/>
  <c r="V612" i="3"/>
  <c r="U613" i="3"/>
  <c r="V613" i="3"/>
  <c r="U614" i="3"/>
  <c r="V614" i="3"/>
  <c r="U615" i="3"/>
  <c r="V615" i="3"/>
  <c r="U616" i="3"/>
  <c r="V616" i="3"/>
  <c r="U617" i="3"/>
  <c r="V617" i="3"/>
  <c r="U618" i="3"/>
  <c r="V618" i="3"/>
  <c r="U619" i="3"/>
  <c r="V619" i="3"/>
  <c r="U620" i="3"/>
  <c r="V620" i="3"/>
  <c r="U621" i="3"/>
  <c r="V621" i="3"/>
  <c r="U622" i="3"/>
  <c r="V622" i="3"/>
  <c r="U623" i="3"/>
  <c r="V623" i="3"/>
  <c r="U624" i="3"/>
  <c r="V624" i="3"/>
  <c r="U625" i="3"/>
  <c r="V625" i="3"/>
  <c r="U626" i="3"/>
  <c r="V626" i="3"/>
  <c r="U627" i="3"/>
  <c r="V627" i="3"/>
  <c r="U628" i="3"/>
  <c r="V628" i="3"/>
  <c r="U629" i="3"/>
  <c r="V629" i="3"/>
  <c r="U630" i="3"/>
  <c r="V630" i="3"/>
  <c r="U631" i="3"/>
  <c r="V631" i="3"/>
  <c r="U632" i="3"/>
  <c r="V632" i="3"/>
  <c r="U633" i="3"/>
  <c r="V633" i="3"/>
  <c r="U634" i="3"/>
  <c r="V634" i="3"/>
  <c r="U635" i="3"/>
  <c r="V635" i="3"/>
  <c r="U636" i="3"/>
  <c r="V636" i="3"/>
  <c r="U637" i="3"/>
  <c r="V637" i="3"/>
  <c r="U638" i="3"/>
  <c r="V638" i="3"/>
  <c r="U639" i="3"/>
  <c r="V639" i="3"/>
  <c r="U640" i="3"/>
  <c r="V640" i="3"/>
  <c r="U641" i="3"/>
  <c r="V641" i="3"/>
  <c r="U642" i="3"/>
  <c r="V642" i="3"/>
  <c r="U643" i="3"/>
  <c r="V643" i="3"/>
  <c r="U644" i="3"/>
  <c r="V644" i="3"/>
  <c r="U645" i="3"/>
  <c r="V645" i="3"/>
  <c r="U646" i="3"/>
  <c r="V646" i="3"/>
  <c r="U647" i="3"/>
  <c r="V647" i="3"/>
  <c r="U648" i="3"/>
  <c r="V648" i="3"/>
  <c r="U649" i="3"/>
  <c r="V649" i="3"/>
  <c r="U650" i="3"/>
  <c r="V650" i="3"/>
  <c r="U651" i="3"/>
  <c r="V651" i="3"/>
  <c r="U652" i="3"/>
  <c r="V652" i="3"/>
  <c r="U653" i="3"/>
  <c r="V653" i="3"/>
  <c r="U654" i="3"/>
  <c r="V654" i="3"/>
  <c r="U655" i="3"/>
  <c r="V655" i="3"/>
  <c r="U656" i="3"/>
  <c r="V656" i="3"/>
  <c r="U657" i="3"/>
  <c r="V657" i="3"/>
  <c r="U658" i="3"/>
  <c r="V658" i="3"/>
  <c r="U659" i="3"/>
  <c r="V659" i="3"/>
  <c r="U660" i="3"/>
  <c r="V660" i="3"/>
  <c r="U661" i="3"/>
  <c r="V661" i="3"/>
  <c r="U662" i="3"/>
  <c r="V662" i="3"/>
  <c r="U663" i="3"/>
  <c r="V663" i="3"/>
  <c r="U664" i="3"/>
  <c r="V664" i="3"/>
  <c r="U665" i="3"/>
  <c r="V665" i="3"/>
  <c r="U666" i="3"/>
  <c r="V666" i="3"/>
  <c r="U667" i="3"/>
  <c r="V667" i="3"/>
  <c r="U668" i="3"/>
  <c r="V668" i="3"/>
  <c r="U669" i="3"/>
  <c r="V669" i="3"/>
  <c r="U670" i="3"/>
  <c r="V670" i="3"/>
  <c r="U671" i="3"/>
  <c r="V671" i="3"/>
  <c r="U672" i="3"/>
  <c r="V672" i="3"/>
  <c r="U673" i="3"/>
  <c r="V673" i="3"/>
  <c r="U674" i="3"/>
  <c r="V674" i="3"/>
  <c r="U675" i="3"/>
  <c r="V675" i="3"/>
  <c r="U676" i="3"/>
  <c r="V676" i="3"/>
  <c r="U677" i="3"/>
  <c r="V677" i="3"/>
  <c r="U678" i="3"/>
  <c r="V678" i="3"/>
  <c r="U679" i="3"/>
  <c r="V679" i="3"/>
  <c r="U680" i="3"/>
  <c r="V680" i="3"/>
  <c r="U681" i="3"/>
  <c r="V681" i="3"/>
  <c r="U682" i="3"/>
  <c r="V682" i="3"/>
  <c r="U683" i="3"/>
  <c r="V683" i="3"/>
  <c r="U684" i="3"/>
  <c r="V684" i="3"/>
  <c r="U685" i="3"/>
  <c r="V685" i="3"/>
  <c r="U686" i="3"/>
  <c r="V686" i="3"/>
  <c r="U687" i="3"/>
  <c r="V687" i="3"/>
  <c r="U688" i="3"/>
  <c r="V688" i="3"/>
  <c r="U689" i="3"/>
  <c r="V689" i="3"/>
  <c r="U690" i="3"/>
  <c r="V690" i="3"/>
  <c r="U691" i="3"/>
  <c r="V691" i="3"/>
  <c r="U692" i="3"/>
  <c r="V692" i="3"/>
  <c r="U693" i="3"/>
  <c r="V693" i="3"/>
  <c r="U694" i="3"/>
  <c r="V694" i="3"/>
  <c r="U695" i="3"/>
  <c r="V695" i="3"/>
  <c r="U696" i="3"/>
  <c r="V696" i="3"/>
  <c r="U697" i="3"/>
  <c r="V697" i="3"/>
  <c r="U698" i="3"/>
  <c r="V698" i="3"/>
  <c r="U699" i="3"/>
  <c r="V699" i="3"/>
  <c r="U700" i="3"/>
  <c r="V700" i="3"/>
  <c r="U701" i="3"/>
  <c r="V701" i="3"/>
  <c r="U702" i="3"/>
  <c r="V702" i="3"/>
  <c r="U703" i="3"/>
  <c r="V703" i="3"/>
  <c r="U704" i="3"/>
  <c r="V704" i="3"/>
  <c r="U705" i="3"/>
  <c r="V705" i="3"/>
  <c r="U706" i="3"/>
  <c r="V706" i="3"/>
  <c r="U707" i="3"/>
  <c r="V707" i="3"/>
  <c r="U708" i="3"/>
  <c r="V708" i="3"/>
  <c r="U709" i="3"/>
  <c r="V709" i="3"/>
  <c r="U710" i="3"/>
  <c r="V710" i="3"/>
  <c r="U711" i="3"/>
  <c r="V711" i="3"/>
  <c r="U712" i="3"/>
  <c r="V712" i="3"/>
  <c r="U713" i="3"/>
  <c r="V713" i="3"/>
  <c r="U714" i="3"/>
  <c r="V714" i="3"/>
  <c r="U715" i="3"/>
  <c r="V715" i="3"/>
  <c r="U716" i="3"/>
  <c r="V716" i="3"/>
  <c r="U717" i="3"/>
  <c r="V717" i="3"/>
  <c r="U718" i="3"/>
  <c r="V718" i="3"/>
  <c r="U719" i="3"/>
  <c r="V719" i="3"/>
  <c r="U720" i="3"/>
  <c r="V720" i="3"/>
  <c r="U721" i="3"/>
  <c r="V721" i="3"/>
  <c r="U722" i="3"/>
  <c r="V722" i="3"/>
  <c r="U723" i="3"/>
  <c r="V723" i="3"/>
  <c r="U724" i="3"/>
  <c r="V724" i="3"/>
  <c r="U725" i="3"/>
  <c r="V725" i="3"/>
  <c r="U726" i="3"/>
  <c r="V726" i="3"/>
  <c r="U727" i="3"/>
  <c r="V727" i="3"/>
  <c r="U728" i="3"/>
  <c r="V728" i="3"/>
  <c r="U729" i="3"/>
  <c r="V729" i="3"/>
  <c r="U730" i="3"/>
  <c r="V730" i="3"/>
  <c r="U731" i="3"/>
  <c r="V731" i="3"/>
  <c r="U732" i="3"/>
  <c r="V732" i="3"/>
  <c r="U733" i="3"/>
  <c r="V733" i="3"/>
  <c r="U734" i="3"/>
  <c r="V734" i="3"/>
  <c r="U735" i="3"/>
  <c r="V735" i="3"/>
  <c r="U736" i="3"/>
  <c r="V736" i="3"/>
  <c r="U737" i="3"/>
  <c r="V737" i="3"/>
  <c r="U738" i="3"/>
  <c r="V738" i="3"/>
  <c r="U739" i="3"/>
  <c r="V739" i="3"/>
  <c r="U740" i="3"/>
  <c r="V740" i="3"/>
  <c r="U741" i="3"/>
  <c r="V741" i="3"/>
  <c r="U742" i="3"/>
  <c r="V742" i="3"/>
  <c r="U743" i="3"/>
  <c r="V743" i="3"/>
  <c r="U744" i="3"/>
  <c r="V744" i="3"/>
  <c r="U745" i="3"/>
  <c r="V745" i="3"/>
  <c r="U746" i="3"/>
  <c r="V746" i="3"/>
  <c r="U747" i="3"/>
  <c r="V747" i="3"/>
  <c r="U748" i="3"/>
  <c r="V748" i="3"/>
  <c r="U749" i="3"/>
  <c r="V749" i="3"/>
  <c r="U750" i="3"/>
  <c r="V750" i="3"/>
  <c r="U751" i="3"/>
  <c r="V751" i="3"/>
  <c r="U752" i="3"/>
  <c r="V752" i="3"/>
  <c r="U753" i="3"/>
  <c r="V753" i="3"/>
  <c r="U754" i="3"/>
  <c r="V754" i="3"/>
  <c r="U755" i="3"/>
  <c r="V755" i="3"/>
  <c r="U756" i="3"/>
  <c r="V756" i="3"/>
  <c r="U757" i="3"/>
  <c r="V757" i="3"/>
  <c r="U758" i="3"/>
  <c r="V758" i="3"/>
  <c r="U759" i="3"/>
  <c r="V759" i="3"/>
  <c r="U760" i="3"/>
  <c r="V760" i="3"/>
  <c r="U761" i="3"/>
  <c r="V761" i="3"/>
  <c r="U762" i="3"/>
  <c r="V762" i="3"/>
  <c r="U763" i="3"/>
  <c r="V763" i="3"/>
  <c r="U764" i="3"/>
  <c r="V764" i="3"/>
  <c r="U765" i="3"/>
  <c r="V765" i="3"/>
  <c r="U766" i="3"/>
  <c r="V766" i="3"/>
  <c r="U767" i="3"/>
  <c r="V767" i="3"/>
  <c r="U768" i="3"/>
  <c r="V768" i="3"/>
  <c r="U769" i="3"/>
  <c r="V769" i="3"/>
  <c r="U770" i="3"/>
  <c r="V770" i="3"/>
  <c r="U771" i="3"/>
  <c r="V771" i="3"/>
  <c r="U772" i="3"/>
  <c r="V772" i="3"/>
  <c r="U773" i="3"/>
  <c r="V773" i="3"/>
  <c r="U774" i="3"/>
  <c r="V774" i="3"/>
  <c r="U775" i="3"/>
  <c r="V775" i="3"/>
  <c r="U776" i="3"/>
  <c r="V776" i="3"/>
  <c r="U777" i="3"/>
  <c r="V777" i="3"/>
  <c r="U778" i="3"/>
  <c r="V778" i="3"/>
  <c r="U779" i="3"/>
  <c r="V779" i="3"/>
  <c r="U780" i="3"/>
  <c r="V780" i="3"/>
  <c r="U781" i="3"/>
  <c r="V781" i="3"/>
  <c r="U782" i="3"/>
  <c r="V782" i="3"/>
  <c r="U783" i="3"/>
  <c r="V783" i="3"/>
  <c r="U784" i="3"/>
  <c r="V784" i="3"/>
  <c r="U785" i="3"/>
  <c r="V785" i="3"/>
  <c r="U786" i="3"/>
  <c r="V786" i="3"/>
  <c r="U787" i="3"/>
  <c r="V787" i="3"/>
  <c r="U788" i="3"/>
  <c r="V788" i="3"/>
  <c r="U789" i="3"/>
  <c r="V789" i="3"/>
  <c r="U790" i="3"/>
  <c r="V790" i="3"/>
  <c r="U791" i="3"/>
  <c r="V791" i="3"/>
  <c r="U792" i="3"/>
  <c r="V792" i="3"/>
  <c r="U793" i="3"/>
  <c r="V793" i="3"/>
  <c r="U794" i="3"/>
  <c r="V794" i="3"/>
  <c r="U795" i="3"/>
  <c r="V795" i="3"/>
  <c r="U796" i="3"/>
  <c r="V796" i="3"/>
  <c r="U797" i="3"/>
  <c r="V797" i="3"/>
  <c r="U798" i="3"/>
  <c r="V798" i="3"/>
  <c r="U799" i="3"/>
  <c r="V799" i="3"/>
  <c r="U800" i="3"/>
  <c r="V800" i="3"/>
  <c r="U801" i="3"/>
  <c r="V801" i="3"/>
  <c r="U802" i="3"/>
  <c r="V802" i="3"/>
  <c r="U803" i="3"/>
  <c r="V803" i="3"/>
  <c r="U804" i="3"/>
  <c r="V804" i="3"/>
  <c r="U805" i="3"/>
  <c r="V805" i="3"/>
  <c r="U806" i="3"/>
  <c r="V806" i="3"/>
  <c r="U807" i="3"/>
  <c r="V807" i="3"/>
  <c r="U808" i="3"/>
  <c r="V808" i="3"/>
  <c r="U809" i="3"/>
  <c r="V809" i="3"/>
  <c r="U810" i="3"/>
  <c r="V810" i="3"/>
  <c r="U811" i="3"/>
  <c r="V811" i="3"/>
  <c r="U812" i="3"/>
  <c r="V812" i="3"/>
  <c r="U813" i="3"/>
  <c r="V813" i="3"/>
  <c r="U814" i="3"/>
  <c r="V814" i="3"/>
  <c r="U815" i="3"/>
  <c r="V815" i="3"/>
  <c r="U816" i="3"/>
  <c r="V816" i="3"/>
  <c r="U817" i="3"/>
  <c r="V817" i="3"/>
  <c r="U818" i="3"/>
  <c r="V818" i="3"/>
  <c r="U819" i="3"/>
  <c r="V819" i="3"/>
  <c r="U820" i="3"/>
  <c r="V820" i="3"/>
  <c r="U821" i="3"/>
  <c r="V821" i="3"/>
  <c r="U822" i="3"/>
  <c r="V822" i="3"/>
  <c r="U823" i="3"/>
  <c r="V823" i="3"/>
  <c r="U824" i="3"/>
  <c r="V824" i="3"/>
  <c r="U825" i="3"/>
  <c r="V825" i="3"/>
  <c r="U826" i="3"/>
  <c r="V826" i="3"/>
  <c r="U827" i="3"/>
  <c r="V827" i="3"/>
  <c r="U828" i="3"/>
  <c r="V828" i="3"/>
  <c r="U829" i="3"/>
  <c r="V829" i="3"/>
  <c r="U830" i="3"/>
  <c r="V830" i="3"/>
  <c r="U831" i="3"/>
  <c r="V831" i="3"/>
  <c r="U832" i="3"/>
  <c r="V832" i="3"/>
  <c r="U833" i="3"/>
  <c r="V833" i="3"/>
  <c r="U834" i="3"/>
  <c r="V834" i="3"/>
  <c r="U835" i="3"/>
  <c r="V835" i="3"/>
  <c r="U836" i="3"/>
  <c r="V836" i="3"/>
  <c r="U837" i="3"/>
  <c r="V837" i="3"/>
  <c r="U838" i="3"/>
  <c r="V838" i="3"/>
  <c r="U839" i="3"/>
  <c r="V839" i="3"/>
  <c r="U840" i="3"/>
  <c r="V840" i="3"/>
  <c r="U841" i="3"/>
  <c r="V841" i="3"/>
  <c r="U842" i="3"/>
  <c r="V842" i="3"/>
  <c r="U843" i="3"/>
  <c r="V843" i="3"/>
  <c r="U844" i="3"/>
  <c r="V844" i="3"/>
  <c r="U845" i="3"/>
  <c r="V845" i="3"/>
  <c r="U846" i="3"/>
  <c r="V846" i="3"/>
  <c r="U847" i="3"/>
  <c r="V847" i="3"/>
  <c r="U848" i="3"/>
  <c r="V848" i="3"/>
  <c r="U849" i="3"/>
  <c r="V849" i="3"/>
  <c r="U850" i="3"/>
  <c r="V850" i="3"/>
  <c r="U851" i="3"/>
  <c r="V851" i="3"/>
  <c r="U852" i="3"/>
  <c r="V852" i="3"/>
  <c r="U853" i="3"/>
  <c r="V853" i="3"/>
  <c r="U854" i="3"/>
  <c r="V854" i="3"/>
  <c r="U855" i="3"/>
  <c r="V855" i="3"/>
  <c r="U856" i="3"/>
  <c r="V856" i="3"/>
  <c r="U857" i="3"/>
  <c r="V857" i="3"/>
  <c r="U858" i="3"/>
  <c r="V858" i="3"/>
  <c r="U859" i="3"/>
  <c r="V859" i="3"/>
  <c r="U860" i="3"/>
  <c r="V860" i="3"/>
  <c r="U861" i="3"/>
  <c r="V861" i="3"/>
  <c r="U862" i="3"/>
  <c r="V862" i="3"/>
  <c r="U863" i="3"/>
  <c r="V863" i="3"/>
  <c r="U864" i="3"/>
  <c r="V864" i="3"/>
  <c r="U865" i="3"/>
  <c r="V865" i="3"/>
  <c r="U866" i="3"/>
  <c r="V866" i="3"/>
  <c r="U867" i="3"/>
  <c r="V867" i="3"/>
  <c r="U868" i="3"/>
  <c r="V868" i="3"/>
  <c r="U869" i="3"/>
  <c r="V869" i="3"/>
  <c r="U870" i="3"/>
  <c r="V870" i="3"/>
  <c r="U871" i="3"/>
  <c r="V871" i="3"/>
  <c r="U872" i="3"/>
  <c r="V872" i="3"/>
  <c r="U873" i="3"/>
  <c r="V873" i="3"/>
  <c r="U874" i="3"/>
  <c r="V874" i="3"/>
  <c r="U875" i="3"/>
  <c r="V875" i="3"/>
  <c r="U876" i="3"/>
  <c r="V876" i="3"/>
  <c r="W2" i="3"/>
  <c r="R3" i="3"/>
  <c r="S3" i="3"/>
  <c r="T3" i="3"/>
  <c r="R4" i="3"/>
  <c r="S4" i="3"/>
  <c r="T4" i="3"/>
  <c r="R5" i="3"/>
  <c r="S5" i="3"/>
  <c r="T5" i="3"/>
  <c r="R6" i="3"/>
  <c r="S6" i="3"/>
  <c r="T6" i="3"/>
  <c r="R7" i="3"/>
  <c r="S7" i="3"/>
  <c r="T7" i="3"/>
  <c r="R8" i="3"/>
  <c r="S8" i="3"/>
  <c r="T8" i="3"/>
  <c r="R9" i="3"/>
  <c r="S9" i="3"/>
  <c r="T9" i="3"/>
  <c r="R10" i="3"/>
  <c r="S10" i="3"/>
  <c r="T10" i="3"/>
  <c r="R11" i="3"/>
  <c r="S11" i="3"/>
  <c r="T11" i="3"/>
  <c r="R12" i="3"/>
  <c r="S12" i="3"/>
  <c r="T12" i="3"/>
  <c r="R13" i="3"/>
  <c r="S13" i="3"/>
  <c r="T13" i="3"/>
  <c r="R14" i="3"/>
  <c r="S14" i="3"/>
  <c r="T14" i="3"/>
  <c r="R15" i="3"/>
  <c r="S15" i="3"/>
  <c r="T15" i="3"/>
  <c r="R16" i="3"/>
  <c r="S16" i="3"/>
  <c r="T16" i="3"/>
  <c r="R17" i="3"/>
  <c r="S17" i="3"/>
  <c r="T17" i="3"/>
  <c r="R18" i="3"/>
  <c r="S18" i="3"/>
  <c r="T18" i="3"/>
  <c r="R19" i="3"/>
  <c r="S19" i="3"/>
  <c r="T19" i="3"/>
  <c r="R20" i="3"/>
  <c r="S20" i="3"/>
  <c r="T20" i="3"/>
  <c r="R21" i="3"/>
  <c r="S21" i="3"/>
  <c r="T21" i="3"/>
  <c r="R22" i="3"/>
  <c r="S22" i="3"/>
  <c r="T22" i="3"/>
  <c r="R23" i="3"/>
  <c r="S23" i="3"/>
  <c r="T23" i="3"/>
  <c r="R24" i="3"/>
  <c r="S24" i="3"/>
  <c r="T24" i="3"/>
  <c r="R25" i="3"/>
  <c r="S25" i="3"/>
  <c r="T25" i="3"/>
  <c r="R26" i="3"/>
  <c r="S26" i="3"/>
  <c r="T26" i="3"/>
  <c r="R27" i="3"/>
  <c r="S27" i="3"/>
  <c r="T27" i="3"/>
  <c r="R28" i="3"/>
  <c r="S28" i="3"/>
  <c r="T28" i="3"/>
  <c r="R29" i="3"/>
  <c r="S29" i="3"/>
  <c r="T29" i="3"/>
  <c r="R30" i="3"/>
  <c r="S30" i="3"/>
  <c r="T30" i="3"/>
  <c r="R31" i="3"/>
  <c r="S31" i="3"/>
  <c r="T31" i="3"/>
  <c r="R32" i="3"/>
  <c r="S32" i="3"/>
  <c r="T32" i="3"/>
  <c r="R33" i="3"/>
  <c r="S33" i="3"/>
  <c r="T33" i="3"/>
  <c r="R34" i="3"/>
  <c r="S34" i="3"/>
  <c r="T34" i="3"/>
  <c r="R35" i="3"/>
  <c r="S35" i="3"/>
  <c r="T35" i="3"/>
  <c r="R36" i="3"/>
  <c r="S36" i="3"/>
  <c r="T36" i="3"/>
  <c r="R37" i="3"/>
  <c r="S37" i="3"/>
  <c r="T37" i="3"/>
  <c r="R38" i="3"/>
  <c r="S38" i="3"/>
  <c r="T38" i="3"/>
  <c r="R39" i="3"/>
  <c r="S39" i="3"/>
  <c r="T39" i="3"/>
  <c r="R40" i="3"/>
  <c r="S40" i="3"/>
  <c r="T40" i="3"/>
  <c r="R41" i="3"/>
  <c r="S41" i="3"/>
  <c r="T41" i="3"/>
  <c r="R42" i="3"/>
  <c r="S42" i="3"/>
  <c r="T42" i="3"/>
  <c r="R43" i="3"/>
  <c r="S43" i="3"/>
  <c r="T43" i="3"/>
  <c r="R44" i="3"/>
  <c r="S44" i="3"/>
  <c r="T44" i="3"/>
  <c r="R45" i="3"/>
  <c r="S45" i="3"/>
  <c r="T45" i="3"/>
  <c r="R46" i="3"/>
  <c r="S46" i="3"/>
  <c r="T46" i="3"/>
  <c r="R47" i="3"/>
  <c r="S47" i="3"/>
  <c r="T47" i="3"/>
  <c r="R48" i="3"/>
  <c r="S48" i="3"/>
  <c r="T48" i="3"/>
  <c r="R49" i="3"/>
  <c r="S49" i="3"/>
  <c r="T49" i="3"/>
  <c r="R50" i="3"/>
  <c r="S50" i="3"/>
  <c r="T50" i="3"/>
  <c r="R51" i="3"/>
  <c r="S51" i="3"/>
  <c r="T51" i="3"/>
  <c r="R52" i="3"/>
  <c r="S52" i="3"/>
  <c r="T52" i="3"/>
  <c r="R53" i="3"/>
  <c r="S53" i="3"/>
  <c r="T53" i="3"/>
  <c r="R54" i="3"/>
  <c r="S54" i="3"/>
  <c r="T54" i="3"/>
  <c r="R55" i="3"/>
  <c r="S55" i="3"/>
  <c r="T55" i="3"/>
  <c r="R56" i="3"/>
  <c r="S56" i="3"/>
  <c r="T56" i="3"/>
  <c r="R57" i="3"/>
  <c r="S57" i="3"/>
  <c r="T57" i="3"/>
  <c r="R58" i="3"/>
  <c r="S58" i="3"/>
  <c r="T58" i="3"/>
  <c r="R59" i="3"/>
  <c r="S59" i="3"/>
  <c r="T59" i="3"/>
  <c r="R60" i="3"/>
  <c r="S60" i="3"/>
  <c r="T60" i="3"/>
  <c r="R61" i="3"/>
  <c r="S61" i="3"/>
  <c r="T61" i="3"/>
  <c r="R62" i="3"/>
  <c r="S62" i="3"/>
  <c r="T62" i="3"/>
  <c r="R63" i="3"/>
  <c r="S63" i="3"/>
  <c r="T63" i="3"/>
  <c r="R64" i="3"/>
  <c r="S64" i="3"/>
  <c r="T64" i="3"/>
  <c r="R65" i="3"/>
  <c r="S65" i="3"/>
  <c r="T65" i="3"/>
  <c r="R66" i="3"/>
  <c r="S66" i="3"/>
  <c r="T66" i="3"/>
  <c r="R67" i="3"/>
  <c r="S67" i="3"/>
  <c r="T67" i="3"/>
  <c r="R68" i="3"/>
  <c r="S68" i="3"/>
  <c r="T68" i="3"/>
  <c r="R69" i="3"/>
  <c r="S69" i="3"/>
  <c r="T69" i="3"/>
  <c r="R70" i="3"/>
  <c r="S70" i="3"/>
  <c r="T70" i="3"/>
  <c r="R71" i="3"/>
  <c r="S71" i="3"/>
  <c r="T71" i="3"/>
  <c r="R72" i="3"/>
  <c r="S72" i="3"/>
  <c r="T72" i="3"/>
  <c r="R73" i="3"/>
  <c r="S73" i="3"/>
  <c r="T73" i="3"/>
  <c r="R74" i="3"/>
  <c r="S74" i="3"/>
  <c r="T74" i="3"/>
  <c r="R75" i="3"/>
  <c r="S75" i="3"/>
  <c r="T75" i="3"/>
  <c r="R76" i="3"/>
  <c r="S76" i="3"/>
  <c r="T76" i="3"/>
  <c r="R77" i="3"/>
  <c r="S77" i="3"/>
  <c r="T77" i="3"/>
  <c r="R78" i="3"/>
  <c r="S78" i="3"/>
  <c r="T78" i="3"/>
  <c r="R79" i="3"/>
  <c r="S79" i="3"/>
  <c r="T79" i="3"/>
  <c r="R80" i="3"/>
  <c r="S80" i="3"/>
  <c r="T80" i="3"/>
  <c r="R81" i="3"/>
  <c r="S81" i="3"/>
  <c r="T81" i="3"/>
  <c r="R82" i="3"/>
  <c r="S82" i="3"/>
  <c r="T82" i="3"/>
  <c r="R83" i="3"/>
  <c r="S83" i="3"/>
  <c r="T83" i="3"/>
  <c r="R84" i="3"/>
  <c r="S84" i="3"/>
  <c r="T84" i="3"/>
  <c r="R85" i="3"/>
  <c r="S85" i="3"/>
  <c r="T85" i="3"/>
  <c r="R86" i="3"/>
  <c r="S86" i="3"/>
  <c r="T86" i="3"/>
  <c r="R87" i="3"/>
  <c r="S87" i="3"/>
  <c r="T87" i="3"/>
  <c r="R88" i="3"/>
  <c r="S88" i="3"/>
  <c r="T88" i="3"/>
  <c r="R89" i="3"/>
  <c r="S89" i="3"/>
  <c r="T89" i="3"/>
  <c r="R90" i="3"/>
  <c r="S90" i="3"/>
  <c r="T90" i="3"/>
  <c r="R91" i="3"/>
  <c r="S91" i="3"/>
  <c r="T91" i="3"/>
  <c r="R92" i="3"/>
  <c r="S92" i="3"/>
  <c r="T92" i="3"/>
  <c r="R93" i="3"/>
  <c r="S93" i="3"/>
  <c r="T93" i="3"/>
  <c r="R94" i="3"/>
  <c r="S94" i="3"/>
  <c r="T94" i="3"/>
  <c r="R95" i="3"/>
  <c r="S95" i="3"/>
  <c r="T95" i="3"/>
  <c r="R96" i="3"/>
  <c r="S96" i="3"/>
  <c r="T96" i="3"/>
  <c r="R97" i="3"/>
  <c r="S97" i="3"/>
  <c r="T97" i="3"/>
  <c r="R98" i="3"/>
  <c r="S98" i="3"/>
  <c r="T98" i="3"/>
  <c r="R99" i="3"/>
  <c r="S99" i="3"/>
  <c r="T99" i="3"/>
  <c r="R100" i="3"/>
  <c r="S100" i="3"/>
  <c r="T100" i="3"/>
  <c r="R101" i="3"/>
  <c r="S101" i="3"/>
  <c r="T101" i="3"/>
  <c r="R102" i="3"/>
  <c r="S102" i="3"/>
  <c r="T102" i="3"/>
  <c r="R103" i="3"/>
  <c r="S103" i="3"/>
  <c r="T103" i="3"/>
  <c r="R104" i="3"/>
  <c r="S104" i="3"/>
  <c r="T104" i="3"/>
  <c r="R105" i="3"/>
  <c r="S105" i="3"/>
  <c r="T105" i="3"/>
  <c r="R106" i="3"/>
  <c r="S106" i="3"/>
  <c r="T106" i="3"/>
  <c r="R107" i="3"/>
  <c r="S107" i="3"/>
  <c r="T107" i="3"/>
  <c r="R108" i="3"/>
  <c r="S108" i="3"/>
  <c r="T108" i="3"/>
  <c r="R109" i="3"/>
  <c r="S109" i="3"/>
  <c r="T109" i="3"/>
  <c r="R110" i="3"/>
  <c r="S110" i="3"/>
  <c r="T110" i="3"/>
  <c r="R111" i="3"/>
  <c r="S111" i="3"/>
  <c r="T111" i="3"/>
  <c r="R112" i="3"/>
  <c r="S112" i="3"/>
  <c r="T112" i="3"/>
  <c r="R113" i="3"/>
  <c r="S113" i="3"/>
  <c r="T113" i="3"/>
  <c r="R114" i="3"/>
  <c r="S114" i="3"/>
  <c r="T114" i="3"/>
  <c r="R115" i="3"/>
  <c r="S115" i="3"/>
  <c r="T115" i="3"/>
  <c r="R116" i="3"/>
  <c r="S116" i="3"/>
  <c r="T116" i="3"/>
  <c r="R117" i="3"/>
  <c r="S117" i="3"/>
  <c r="T117" i="3"/>
  <c r="R118" i="3"/>
  <c r="S118" i="3"/>
  <c r="T118" i="3"/>
  <c r="R119" i="3"/>
  <c r="S119" i="3"/>
  <c r="T119" i="3"/>
  <c r="R120" i="3"/>
  <c r="S120" i="3"/>
  <c r="T120" i="3"/>
  <c r="R121" i="3"/>
  <c r="S121" i="3"/>
  <c r="T121" i="3"/>
  <c r="R122" i="3"/>
  <c r="S122" i="3"/>
  <c r="T122" i="3"/>
  <c r="R123" i="3"/>
  <c r="S123" i="3"/>
  <c r="T123" i="3"/>
  <c r="R124" i="3"/>
  <c r="S124" i="3"/>
  <c r="T124" i="3"/>
  <c r="R125" i="3"/>
  <c r="S125" i="3"/>
  <c r="T125" i="3"/>
  <c r="R126" i="3"/>
  <c r="S126" i="3"/>
  <c r="T126" i="3"/>
  <c r="R127" i="3"/>
  <c r="S127" i="3"/>
  <c r="T127" i="3"/>
  <c r="R128" i="3"/>
  <c r="S128" i="3"/>
  <c r="T128" i="3"/>
  <c r="R129" i="3"/>
  <c r="S129" i="3"/>
  <c r="T129" i="3"/>
  <c r="R130" i="3"/>
  <c r="S130" i="3"/>
  <c r="T130" i="3"/>
  <c r="R131" i="3"/>
  <c r="S131" i="3"/>
  <c r="T131" i="3"/>
  <c r="R132" i="3"/>
  <c r="S132" i="3"/>
  <c r="T132" i="3"/>
  <c r="R133" i="3"/>
  <c r="S133" i="3"/>
  <c r="T133" i="3"/>
  <c r="R134" i="3"/>
  <c r="S134" i="3"/>
  <c r="T134" i="3"/>
  <c r="R135" i="3"/>
  <c r="S135" i="3"/>
  <c r="T135" i="3"/>
  <c r="R136" i="3"/>
  <c r="S136" i="3"/>
  <c r="T136" i="3"/>
  <c r="R137" i="3"/>
  <c r="S137" i="3"/>
  <c r="T137" i="3"/>
  <c r="R138" i="3"/>
  <c r="S138" i="3"/>
  <c r="T138" i="3"/>
  <c r="R139" i="3"/>
  <c r="S139" i="3"/>
  <c r="T139" i="3"/>
  <c r="R140" i="3"/>
  <c r="S140" i="3"/>
  <c r="T140" i="3"/>
  <c r="R141" i="3"/>
  <c r="S141" i="3"/>
  <c r="T141" i="3"/>
  <c r="R142" i="3"/>
  <c r="S142" i="3"/>
  <c r="T142" i="3"/>
  <c r="R143" i="3"/>
  <c r="S143" i="3"/>
  <c r="T143" i="3"/>
  <c r="R144" i="3"/>
  <c r="S144" i="3"/>
  <c r="T144" i="3"/>
  <c r="R145" i="3"/>
  <c r="S145" i="3"/>
  <c r="T145" i="3"/>
  <c r="R146" i="3"/>
  <c r="S146" i="3"/>
  <c r="T146" i="3"/>
  <c r="R147" i="3"/>
  <c r="S147" i="3"/>
  <c r="T147" i="3"/>
  <c r="R148" i="3"/>
  <c r="S148" i="3"/>
  <c r="T148" i="3"/>
  <c r="R149" i="3"/>
  <c r="S149" i="3"/>
  <c r="T149" i="3"/>
  <c r="R150" i="3"/>
  <c r="S150" i="3"/>
  <c r="T150" i="3"/>
  <c r="R151" i="3"/>
  <c r="S151" i="3"/>
  <c r="T151" i="3"/>
  <c r="R152" i="3"/>
  <c r="S152" i="3"/>
  <c r="T152" i="3"/>
  <c r="R153" i="3"/>
  <c r="S153" i="3"/>
  <c r="T153" i="3"/>
  <c r="R154" i="3"/>
  <c r="S154" i="3"/>
  <c r="T154" i="3"/>
  <c r="R155" i="3"/>
  <c r="S155" i="3"/>
  <c r="T155" i="3"/>
  <c r="R156" i="3"/>
  <c r="S156" i="3"/>
  <c r="T156" i="3"/>
  <c r="R157" i="3"/>
  <c r="S157" i="3"/>
  <c r="T157" i="3"/>
  <c r="R158" i="3"/>
  <c r="S158" i="3"/>
  <c r="T158" i="3"/>
  <c r="R159" i="3"/>
  <c r="S159" i="3"/>
  <c r="T159" i="3"/>
  <c r="R160" i="3"/>
  <c r="S160" i="3"/>
  <c r="T160" i="3"/>
  <c r="R161" i="3"/>
  <c r="S161" i="3"/>
  <c r="T161" i="3"/>
  <c r="R162" i="3"/>
  <c r="S162" i="3"/>
  <c r="T162" i="3"/>
  <c r="R163" i="3"/>
  <c r="S163" i="3"/>
  <c r="T163" i="3"/>
  <c r="R164" i="3"/>
  <c r="S164" i="3"/>
  <c r="T164" i="3"/>
  <c r="R165" i="3"/>
  <c r="S165" i="3"/>
  <c r="T165" i="3"/>
  <c r="R166" i="3"/>
  <c r="S166" i="3"/>
  <c r="T166" i="3"/>
  <c r="R167" i="3"/>
  <c r="S167" i="3"/>
  <c r="T167" i="3"/>
  <c r="R168" i="3"/>
  <c r="S168" i="3"/>
  <c r="T168" i="3"/>
  <c r="R169" i="3"/>
  <c r="S169" i="3"/>
  <c r="T169" i="3"/>
  <c r="R170" i="3"/>
  <c r="S170" i="3"/>
  <c r="T170" i="3"/>
  <c r="R171" i="3"/>
  <c r="S171" i="3"/>
  <c r="T171" i="3"/>
  <c r="R172" i="3"/>
  <c r="S172" i="3"/>
  <c r="T172" i="3"/>
  <c r="R173" i="3"/>
  <c r="S173" i="3"/>
  <c r="T173" i="3"/>
  <c r="R174" i="3"/>
  <c r="S174" i="3"/>
  <c r="T174" i="3"/>
  <c r="R175" i="3"/>
  <c r="S175" i="3"/>
  <c r="T175" i="3"/>
  <c r="R176" i="3"/>
  <c r="S176" i="3"/>
  <c r="T176" i="3"/>
  <c r="R177" i="3"/>
  <c r="S177" i="3"/>
  <c r="T177" i="3"/>
  <c r="R178" i="3"/>
  <c r="S178" i="3"/>
  <c r="T178" i="3"/>
  <c r="R179" i="3"/>
  <c r="S179" i="3"/>
  <c r="T179" i="3"/>
  <c r="R180" i="3"/>
  <c r="S180" i="3"/>
  <c r="T180" i="3"/>
  <c r="R181" i="3"/>
  <c r="S181" i="3"/>
  <c r="T181" i="3"/>
  <c r="R182" i="3"/>
  <c r="S182" i="3"/>
  <c r="T182" i="3"/>
  <c r="R183" i="3"/>
  <c r="S183" i="3"/>
  <c r="T183" i="3"/>
  <c r="R184" i="3"/>
  <c r="S184" i="3"/>
  <c r="T184" i="3"/>
  <c r="R185" i="3"/>
  <c r="S185" i="3"/>
  <c r="T185" i="3"/>
  <c r="R186" i="3"/>
  <c r="S186" i="3"/>
  <c r="T186" i="3"/>
  <c r="R187" i="3"/>
  <c r="S187" i="3"/>
  <c r="T187" i="3"/>
  <c r="R188" i="3"/>
  <c r="S188" i="3"/>
  <c r="T188" i="3"/>
  <c r="R189" i="3"/>
  <c r="S189" i="3"/>
  <c r="T189" i="3"/>
  <c r="R190" i="3"/>
  <c r="S190" i="3"/>
  <c r="T190" i="3"/>
  <c r="R191" i="3"/>
  <c r="S191" i="3"/>
  <c r="T191" i="3"/>
  <c r="R192" i="3"/>
  <c r="S192" i="3"/>
  <c r="T192" i="3"/>
  <c r="R193" i="3"/>
  <c r="S193" i="3"/>
  <c r="T193" i="3"/>
  <c r="R194" i="3"/>
  <c r="S194" i="3"/>
  <c r="T194" i="3"/>
  <c r="R195" i="3"/>
  <c r="S195" i="3"/>
  <c r="T195" i="3"/>
  <c r="R196" i="3"/>
  <c r="S196" i="3"/>
  <c r="T196" i="3"/>
  <c r="R197" i="3"/>
  <c r="S197" i="3"/>
  <c r="T197" i="3"/>
  <c r="R198" i="3"/>
  <c r="S198" i="3"/>
  <c r="T198" i="3"/>
  <c r="R199" i="3"/>
  <c r="S199" i="3"/>
  <c r="T199" i="3"/>
  <c r="R200" i="3"/>
  <c r="S200" i="3"/>
  <c r="T200" i="3"/>
  <c r="R201" i="3"/>
  <c r="S201" i="3"/>
  <c r="T201" i="3"/>
  <c r="R202" i="3"/>
  <c r="S202" i="3"/>
  <c r="T202" i="3"/>
  <c r="R203" i="3"/>
  <c r="S203" i="3"/>
  <c r="T203" i="3"/>
  <c r="R204" i="3"/>
  <c r="S204" i="3"/>
  <c r="T204" i="3"/>
  <c r="R205" i="3"/>
  <c r="S205" i="3"/>
  <c r="T205" i="3"/>
  <c r="R206" i="3"/>
  <c r="S206" i="3"/>
  <c r="T206" i="3"/>
  <c r="R207" i="3"/>
  <c r="S207" i="3"/>
  <c r="T207" i="3"/>
  <c r="R208" i="3"/>
  <c r="S208" i="3"/>
  <c r="T208" i="3"/>
  <c r="R209" i="3"/>
  <c r="S209" i="3"/>
  <c r="T209" i="3"/>
  <c r="R210" i="3"/>
  <c r="S210" i="3"/>
  <c r="T210" i="3"/>
  <c r="R211" i="3"/>
  <c r="S211" i="3"/>
  <c r="T211" i="3"/>
  <c r="R212" i="3"/>
  <c r="S212" i="3"/>
  <c r="T212" i="3"/>
  <c r="R213" i="3"/>
  <c r="S213" i="3"/>
  <c r="T213" i="3"/>
  <c r="R214" i="3"/>
  <c r="S214" i="3"/>
  <c r="T214" i="3"/>
  <c r="R215" i="3"/>
  <c r="S215" i="3"/>
  <c r="T215" i="3"/>
  <c r="R216" i="3"/>
  <c r="S216" i="3"/>
  <c r="T216" i="3"/>
  <c r="R217" i="3"/>
  <c r="S217" i="3"/>
  <c r="T217" i="3"/>
  <c r="R218" i="3"/>
  <c r="S218" i="3"/>
  <c r="T218" i="3"/>
  <c r="R219" i="3"/>
  <c r="S219" i="3"/>
  <c r="T219" i="3"/>
  <c r="R220" i="3"/>
  <c r="S220" i="3"/>
  <c r="T220" i="3"/>
  <c r="R221" i="3"/>
  <c r="S221" i="3"/>
  <c r="T221" i="3"/>
  <c r="R222" i="3"/>
  <c r="S222" i="3"/>
  <c r="T222" i="3"/>
  <c r="R223" i="3"/>
  <c r="S223" i="3"/>
  <c r="T223" i="3"/>
  <c r="R224" i="3"/>
  <c r="S224" i="3"/>
  <c r="T224" i="3"/>
  <c r="R225" i="3"/>
  <c r="S225" i="3"/>
  <c r="T225" i="3"/>
  <c r="R226" i="3"/>
  <c r="S226" i="3"/>
  <c r="T226" i="3"/>
  <c r="R227" i="3"/>
  <c r="S227" i="3"/>
  <c r="T227" i="3"/>
  <c r="R228" i="3"/>
  <c r="S228" i="3"/>
  <c r="T228" i="3"/>
  <c r="R229" i="3"/>
  <c r="S229" i="3"/>
  <c r="T229" i="3"/>
  <c r="R230" i="3"/>
  <c r="S230" i="3"/>
  <c r="T230" i="3"/>
  <c r="R231" i="3"/>
  <c r="S231" i="3"/>
  <c r="T231" i="3"/>
  <c r="R232" i="3"/>
  <c r="S232" i="3"/>
  <c r="T232" i="3"/>
  <c r="R233" i="3"/>
  <c r="S233" i="3"/>
  <c r="T233" i="3"/>
  <c r="R234" i="3"/>
  <c r="S234" i="3"/>
  <c r="T234" i="3"/>
  <c r="R235" i="3"/>
  <c r="S235" i="3"/>
  <c r="T235" i="3"/>
  <c r="R236" i="3"/>
  <c r="S236" i="3"/>
  <c r="T236" i="3"/>
  <c r="R237" i="3"/>
  <c r="S237" i="3"/>
  <c r="T237" i="3"/>
  <c r="R238" i="3"/>
  <c r="S238" i="3"/>
  <c r="T238" i="3"/>
  <c r="R239" i="3"/>
  <c r="S239" i="3"/>
  <c r="T239" i="3"/>
  <c r="R240" i="3"/>
  <c r="S240" i="3"/>
  <c r="T240" i="3"/>
  <c r="R241" i="3"/>
  <c r="S241" i="3"/>
  <c r="T241" i="3"/>
  <c r="R242" i="3"/>
  <c r="S242" i="3"/>
  <c r="T242" i="3"/>
  <c r="R243" i="3"/>
  <c r="S243" i="3"/>
  <c r="T243" i="3"/>
  <c r="R244" i="3"/>
  <c r="S244" i="3"/>
  <c r="T244" i="3"/>
  <c r="R245" i="3"/>
  <c r="S245" i="3"/>
  <c r="T245" i="3"/>
  <c r="R246" i="3"/>
  <c r="S246" i="3"/>
  <c r="T246" i="3"/>
  <c r="R247" i="3"/>
  <c r="S247" i="3"/>
  <c r="T247" i="3"/>
  <c r="R248" i="3"/>
  <c r="S248" i="3"/>
  <c r="T248" i="3"/>
  <c r="R249" i="3"/>
  <c r="S249" i="3"/>
  <c r="T249" i="3"/>
  <c r="R250" i="3"/>
  <c r="S250" i="3"/>
  <c r="T250" i="3"/>
  <c r="R251" i="3"/>
  <c r="S251" i="3"/>
  <c r="T251" i="3"/>
  <c r="R252" i="3"/>
  <c r="S252" i="3"/>
  <c r="T252" i="3"/>
  <c r="R253" i="3"/>
  <c r="S253" i="3"/>
  <c r="T253" i="3"/>
  <c r="R254" i="3"/>
  <c r="S254" i="3"/>
  <c r="T254" i="3"/>
  <c r="R255" i="3"/>
  <c r="S255" i="3"/>
  <c r="T255" i="3"/>
  <c r="R256" i="3"/>
  <c r="S256" i="3"/>
  <c r="T256" i="3"/>
  <c r="R257" i="3"/>
  <c r="S257" i="3"/>
  <c r="T257" i="3"/>
  <c r="R258" i="3"/>
  <c r="S258" i="3"/>
  <c r="T258" i="3"/>
  <c r="R259" i="3"/>
  <c r="S259" i="3"/>
  <c r="T259" i="3"/>
  <c r="R260" i="3"/>
  <c r="S260" i="3"/>
  <c r="T260" i="3"/>
  <c r="R261" i="3"/>
  <c r="S261" i="3"/>
  <c r="T261" i="3"/>
  <c r="R262" i="3"/>
  <c r="S262" i="3"/>
  <c r="T262" i="3"/>
  <c r="R263" i="3"/>
  <c r="S263" i="3"/>
  <c r="T263" i="3"/>
  <c r="R264" i="3"/>
  <c r="S264" i="3"/>
  <c r="T264" i="3"/>
  <c r="R265" i="3"/>
  <c r="S265" i="3"/>
  <c r="T265" i="3"/>
  <c r="R266" i="3"/>
  <c r="S266" i="3"/>
  <c r="T266" i="3"/>
  <c r="R267" i="3"/>
  <c r="S267" i="3"/>
  <c r="T267" i="3"/>
  <c r="R268" i="3"/>
  <c r="S268" i="3"/>
  <c r="T268" i="3"/>
  <c r="R269" i="3"/>
  <c r="S269" i="3"/>
  <c r="T269" i="3"/>
  <c r="R270" i="3"/>
  <c r="S270" i="3"/>
  <c r="T270" i="3"/>
  <c r="R271" i="3"/>
  <c r="S271" i="3"/>
  <c r="T271" i="3"/>
  <c r="R272" i="3"/>
  <c r="S272" i="3"/>
  <c r="T272" i="3"/>
  <c r="R273" i="3"/>
  <c r="S273" i="3"/>
  <c r="T273" i="3"/>
  <c r="R274" i="3"/>
  <c r="S274" i="3"/>
  <c r="T274" i="3"/>
  <c r="R275" i="3"/>
  <c r="S275" i="3"/>
  <c r="T275" i="3"/>
  <c r="R276" i="3"/>
  <c r="S276" i="3"/>
  <c r="T276" i="3"/>
  <c r="R277" i="3"/>
  <c r="S277" i="3"/>
  <c r="T277" i="3"/>
  <c r="R278" i="3"/>
  <c r="S278" i="3"/>
  <c r="T278" i="3"/>
  <c r="R279" i="3"/>
  <c r="S279" i="3"/>
  <c r="T279" i="3"/>
  <c r="R280" i="3"/>
  <c r="S280" i="3"/>
  <c r="T280" i="3"/>
  <c r="R281" i="3"/>
  <c r="S281" i="3"/>
  <c r="T281" i="3"/>
  <c r="R282" i="3"/>
  <c r="S282" i="3"/>
  <c r="T282" i="3"/>
  <c r="R283" i="3"/>
  <c r="S283" i="3"/>
  <c r="T283" i="3"/>
  <c r="R284" i="3"/>
  <c r="S284" i="3"/>
  <c r="T284" i="3"/>
  <c r="R285" i="3"/>
  <c r="S285" i="3"/>
  <c r="T285" i="3"/>
  <c r="R286" i="3"/>
  <c r="S286" i="3"/>
  <c r="T286" i="3"/>
  <c r="R287" i="3"/>
  <c r="S287" i="3"/>
  <c r="T287" i="3"/>
  <c r="R288" i="3"/>
  <c r="S288" i="3"/>
  <c r="T288" i="3"/>
  <c r="R289" i="3"/>
  <c r="S289" i="3"/>
  <c r="T289" i="3"/>
  <c r="R290" i="3"/>
  <c r="S290" i="3"/>
  <c r="T290" i="3"/>
  <c r="R291" i="3"/>
  <c r="S291" i="3"/>
  <c r="T291" i="3"/>
  <c r="R292" i="3"/>
  <c r="S292" i="3"/>
  <c r="T292" i="3"/>
  <c r="R293" i="3"/>
  <c r="S293" i="3"/>
  <c r="T293" i="3"/>
  <c r="R294" i="3"/>
  <c r="S294" i="3"/>
  <c r="T294" i="3"/>
  <c r="R295" i="3"/>
  <c r="S295" i="3"/>
  <c r="T295" i="3"/>
  <c r="R296" i="3"/>
  <c r="S296" i="3"/>
  <c r="T296" i="3"/>
  <c r="R297" i="3"/>
  <c r="S297" i="3"/>
  <c r="T297" i="3"/>
  <c r="R298" i="3"/>
  <c r="S298" i="3"/>
  <c r="T298" i="3"/>
  <c r="R299" i="3"/>
  <c r="S299" i="3"/>
  <c r="T299" i="3"/>
  <c r="R300" i="3"/>
  <c r="S300" i="3"/>
  <c r="T300" i="3"/>
  <c r="R301" i="3"/>
  <c r="S301" i="3"/>
  <c r="T301" i="3"/>
  <c r="R302" i="3"/>
  <c r="S302" i="3"/>
  <c r="T302" i="3"/>
  <c r="R303" i="3"/>
  <c r="S303" i="3"/>
  <c r="T303" i="3"/>
  <c r="R304" i="3"/>
  <c r="S304" i="3"/>
  <c r="T304" i="3"/>
  <c r="R305" i="3"/>
  <c r="S305" i="3"/>
  <c r="T305" i="3"/>
  <c r="R306" i="3"/>
  <c r="S306" i="3"/>
  <c r="T306" i="3"/>
  <c r="R307" i="3"/>
  <c r="S307" i="3"/>
  <c r="T307" i="3"/>
  <c r="R308" i="3"/>
  <c r="S308" i="3"/>
  <c r="T308" i="3"/>
  <c r="R309" i="3"/>
  <c r="S309" i="3"/>
  <c r="T309" i="3"/>
  <c r="R310" i="3"/>
  <c r="S310" i="3"/>
  <c r="T310" i="3"/>
  <c r="R311" i="3"/>
  <c r="S311" i="3"/>
  <c r="T311" i="3"/>
  <c r="R312" i="3"/>
  <c r="S312" i="3"/>
  <c r="T312" i="3"/>
  <c r="R313" i="3"/>
  <c r="S313" i="3"/>
  <c r="T313" i="3"/>
  <c r="R314" i="3"/>
  <c r="S314" i="3"/>
  <c r="T314" i="3"/>
  <c r="R315" i="3"/>
  <c r="S315" i="3"/>
  <c r="T315" i="3"/>
  <c r="R316" i="3"/>
  <c r="S316" i="3"/>
  <c r="T316" i="3"/>
  <c r="R317" i="3"/>
  <c r="S317" i="3"/>
  <c r="T317" i="3"/>
  <c r="R318" i="3"/>
  <c r="S318" i="3"/>
  <c r="T318" i="3"/>
  <c r="R319" i="3"/>
  <c r="S319" i="3"/>
  <c r="T319" i="3"/>
  <c r="R320" i="3"/>
  <c r="S320" i="3"/>
  <c r="T320" i="3"/>
  <c r="R321" i="3"/>
  <c r="S321" i="3"/>
  <c r="T321" i="3"/>
  <c r="R322" i="3"/>
  <c r="S322" i="3"/>
  <c r="T322" i="3"/>
  <c r="R323" i="3"/>
  <c r="S323" i="3"/>
  <c r="T323" i="3"/>
  <c r="R324" i="3"/>
  <c r="S324" i="3"/>
  <c r="T324" i="3"/>
  <c r="R325" i="3"/>
  <c r="S325" i="3"/>
  <c r="T325" i="3"/>
  <c r="R326" i="3"/>
  <c r="S326" i="3"/>
  <c r="T326" i="3"/>
  <c r="R327" i="3"/>
  <c r="S327" i="3"/>
  <c r="T327" i="3"/>
  <c r="R328" i="3"/>
  <c r="S328" i="3"/>
  <c r="T328" i="3"/>
  <c r="R329" i="3"/>
  <c r="S329" i="3"/>
  <c r="T329" i="3"/>
  <c r="R330" i="3"/>
  <c r="S330" i="3"/>
  <c r="T330" i="3"/>
  <c r="R331" i="3"/>
  <c r="S331" i="3"/>
  <c r="T331" i="3"/>
  <c r="R332" i="3"/>
  <c r="S332" i="3"/>
  <c r="T332" i="3"/>
  <c r="R333" i="3"/>
  <c r="S333" i="3"/>
  <c r="T333" i="3"/>
  <c r="R334" i="3"/>
  <c r="S334" i="3"/>
  <c r="T334" i="3"/>
  <c r="R335" i="3"/>
  <c r="S335" i="3"/>
  <c r="T335" i="3"/>
  <c r="R336" i="3"/>
  <c r="S336" i="3"/>
  <c r="T336" i="3"/>
  <c r="R337" i="3"/>
  <c r="S337" i="3"/>
  <c r="T337" i="3"/>
  <c r="R338" i="3"/>
  <c r="S338" i="3"/>
  <c r="T338" i="3"/>
  <c r="R339" i="3"/>
  <c r="S339" i="3"/>
  <c r="T339" i="3"/>
  <c r="R340" i="3"/>
  <c r="S340" i="3"/>
  <c r="T340" i="3"/>
  <c r="R341" i="3"/>
  <c r="S341" i="3"/>
  <c r="T341" i="3"/>
  <c r="R342" i="3"/>
  <c r="S342" i="3"/>
  <c r="T342" i="3"/>
  <c r="R343" i="3"/>
  <c r="S343" i="3"/>
  <c r="T343" i="3"/>
  <c r="R344" i="3"/>
  <c r="S344" i="3"/>
  <c r="T344" i="3"/>
  <c r="R345" i="3"/>
  <c r="S345" i="3"/>
  <c r="T345" i="3"/>
  <c r="R346" i="3"/>
  <c r="S346" i="3"/>
  <c r="T346" i="3"/>
  <c r="R347" i="3"/>
  <c r="S347" i="3"/>
  <c r="T347" i="3"/>
  <c r="R348" i="3"/>
  <c r="S348" i="3"/>
  <c r="T348" i="3"/>
  <c r="R349" i="3"/>
  <c r="S349" i="3"/>
  <c r="T349" i="3"/>
  <c r="R350" i="3"/>
  <c r="S350" i="3"/>
  <c r="T350" i="3"/>
  <c r="R351" i="3"/>
  <c r="S351" i="3"/>
  <c r="T351" i="3"/>
  <c r="R352" i="3"/>
  <c r="S352" i="3"/>
  <c r="T352" i="3"/>
  <c r="R353" i="3"/>
  <c r="S353" i="3"/>
  <c r="T353" i="3"/>
  <c r="R354" i="3"/>
  <c r="S354" i="3"/>
  <c r="T354" i="3"/>
  <c r="R355" i="3"/>
  <c r="S355" i="3"/>
  <c r="T355" i="3"/>
  <c r="R356" i="3"/>
  <c r="S356" i="3"/>
  <c r="T356" i="3"/>
  <c r="R357" i="3"/>
  <c r="S357" i="3"/>
  <c r="T357" i="3"/>
  <c r="R358" i="3"/>
  <c r="S358" i="3"/>
  <c r="T358" i="3"/>
  <c r="R359" i="3"/>
  <c r="S359" i="3"/>
  <c r="T359" i="3"/>
  <c r="R360" i="3"/>
  <c r="S360" i="3"/>
  <c r="T360" i="3"/>
  <c r="R361" i="3"/>
  <c r="S361" i="3"/>
  <c r="T361" i="3"/>
  <c r="R362" i="3"/>
  <c r="S362" i="3"/>
  <c r="T362" i="3"/>
  <c r="R363" i="3"/>
  <c r="S363" i="3"/>
  <c r="T363" i="3"/>
  <c r="R364" i="3"/>
  <c r="S364" i="3"/>
  <c r="T364" i="3"/>
  <c r="R365" i="3"/>
  <c r="S365" i="3"/>
  <c r="T365" i="3"/>
  <c r="R366" i="3"/>
  <c r="S366" i="3"/>
  <c r="T366" i="3"/>
  <c r="R367" i="3"/>
  <c r="S367" i="3"/>
  <c r="T367" i="3"/>
  <c r="R368" i="3"/>
  <c r="S368" i="3"/>
  <c r="T368" i="3"/>
  <c r="R369" i="3"/>
  <c r="S369" i="3"/>
  <c r="T369" i="3"/>
  <c r="R370" i="3"/>
  <c r="S370" i="3"/>
  <c r="T370" i="3"/>
  <c r="R371" i="3"/>
  <c r="S371" i="3"/>
  <c r="T371" i="3"/>
  <c r="R372" i="3"/>
  <c r="S372" i="3"/>
  <c r="T372" i="3"/>
  <c r="R373" i="3"/>
  <c r="S373" i="3"/>
  <c r="T373" i="3"/>
  <c r="R374" i="3"/>
  <c r="S374" i="3"/>
  <c r="T374" i="3"/>
  <c r="R375" i="3"/>
  <c r="S375" i="3"/>
  <c r="T375" i="3"/>
  <c r="R376" i="3"/>
  <c r="S376" i="3"/>
  <c r="T376" i="3"/>
  <c r="R377" i="3"/>
  <c r="S377" i="3"/>
  <c r="T377" i="3"/>
  <c r="R378" i="3"/>
  <c r="S378" i="3"/>
  <c r="T378" i="3"/>
  <c r="R379" i="3"/>
  <c r="S379" i="3"/>
  <c r="T379" i="3"/>
  <c r="R380" i="3"/>
  <c r="S380" i="3"/>
  <c r="T380" i="3"/>
  <c r="R381" i="3"/>
  <c r="S381" i="3"/>
  <c r="T381" i="3"/>
  <c r="R382" i="3"/>
  <c r="S382" i="3"/>
  <c r="T382" i="3"/>
  <c r="R383" i="3"/>
  <c r="S383" i="3"/>
  <c r="T383" i="3"/>
  <c r="R384" i="3"/>
  <c r="S384" i="3"/>
  <c r="T384" i="3"/>
  <c r="R385" i="3"/>
  <c r="S385" i="3"/>
  <c r="T385" i="3"/>
  <c r="R386" i="3"/>
  <c r="S386" i="3"/>
  <c r="T386" i="3"/>
  <c r="R387" i="3"/>
  <c r="S387" i="3"/>
  <c r="T387" i="3"/>
  <c r="R388" i="3"/>
  <c r="S388" i="3"/>
  <c r="T388" i="3"/>
  <c r="R389" i="3"/>
  <c r="S389" i="3"/>
  <c r="T389" i="3"/>
  <c r="R390" i="3"/>
  <c r="S390" i="3"/>
  <c r="T390" i="3"/>
  <c r="R391" i="3"/>
  <c r="S391" i="3"/>
  <c r="T391" i="3"/>
  <c r="R392" i="3"/>
  <c r="S392" i="3"/>
  <c r="T392" i="3"/>
  <c r="R393" i="3"/>
  <c r="S393" i="3"/>
  <c r="T393" i="3"/>
  <c r="R394" i="3"/>
  <c r="S394" i="3"/>
  <c r="T394" i="3"/>
  <c r="R395" i="3"/>
  <c r="S395" i="3"/>
  <c r="T395" i="3"/>
  <c r="R396" i="3"/>
  <c r="S396" i="3"/>
  <c r="T396" i="3"/>
  <c r="R397" i="3"/>
  <c r="S397" i="3"/>
  <c r="T397" i="3"/>
  <c r="R398" i="3"/>
  <c r="S398" i="3"/>
  <c r="T398" i="3"/>
  <c r="R399" i="3"/>
  <c r="S399" i="3"/>
  <c r="T399" i="3"/>
  <c r="R400" i="3"/>
  <c r="S400" i="3"/>
  <c r="T400" i="3"/>
  <c r="R401" i="3"/>
  <c r="S401" i="3"/>
  <c r="T401" i="3"/>
  <c r="R402" i="3"/>
  <c r="S402" i="3"/>
  <c r="T402" i="3"/>
  <c r="R403" i="3"/>
  <c r="S403" i="3"/>
  <c r="T403" i="3"/>
  <c r="R404" i="3"/>
  <c r="S404" i="3"/>
  <c r="T404" i="3"/>
  <c r="R405" i="3"/>
  <c r="S405" i="3"/>
  <c r="T405" i="3"/>
  <c r="R406" i="3"/>
  <c r="S406" i="3"/>
  <c r="T406" i="3"/>
  <c r="R407" i="3"/>
  <c r="S407" i="3"/>
  <c r="T407" i="3"/>
  <c r="R408" i="3"/>
  <c r="S408" i="3"/>
  <c r="T408" i="3"/>
  <c r="R409" i="3"/>
  <c r="S409" i="3"/>
  <c r="T409" i="3"/>
  <c r="R410" i="3"/>
  <c r="S410" i="3"/>
  <c r="T410" i="3"/>
  <c r="R411" i="3"/>
  <c r="S411" i="3"/>
  <c r="T411" i="3"/>
  <c r="R412" i="3"/>
  <c r="S412" i="3"/>
  <c r="T412" i="3"/>
  <c r="R413" i="3"/>
  <c r="S413" i="3"/>
  <c r="T413" i="3"/>
  <c r="R414" i="3"/>
  <c r="S414" i="3"/>
  <c r="T414" i="3"/>
  <c r="R415" i="3"/>
  <c r="S415" i="3"/>
  <c r="T415" i="3"/>
  <c r="R416" i="3"/>
  <c r="S416" i="3"/>
  <c r="T416" i="3"/>
  <c r="R417" i="3"/>
  <c r="S417" i="3"/>
  <c r="T417" i="3"/>
  <c r="R418" i="3"/>
  <c r="S418" i="3"/>
  <c r="T418" i="3"/>
  <c r="R419" i="3"/>
  <c r="S419" i="3"/>
  <c r="T419" i="3"/>
  <c r="R420" i="3"/>
  <c r="S420" i="3"/>
  <c r="T420" i="3"/>
  <c r="R421" i="3"/>
  <c r="S421" i="3"/>
  <c r="T421" i="3"/>
  <c r="R422" i="3"/>
  <c r="S422" i="3"/>
  <c r="T422" i="3"/>
  <c r="R423" i="3"/>
  <c r="S423" i="3"/>
  <c r="T423" i="3"/>
  <c r="R424" i="3"/>
  <c r="S424" i="3"/>
  <c r="T424" i="3"/>
  <c r="R425" i="3"/>
  <c r="S425" i="3"/>
  <c r="T425" i="3"/>
  <c r="R426" i="3"/>
  <c r="S426" i="3"/>
  <c r="T426" i="3"/>
  <c r="R427" i="3"/>
  <c r="S427" i="3"/>
  <c r="T427" i="3"/>
  <c r="R428" i="3"/>
  <c r="S428" i="3"/>
  <c r="T428" i="3"/>
  <c r="R429" i="3"/>
  <c r="S429" i="3"/>
  <c r="T429" i="3"/>
  <c r="R430" i="3"/>
  <c r="S430" i="3"/>
  <c r="T430" i="3"/>
  <c r="R431" i="3"/>
  <c r="S431" i="3"/>
  <c r="T431" i="3"/>
  <c r="R432" i="3"/>
  <c r="S432" i="3"/>
  <c r="T432" i="3"/>
  <c r="R433" i="3"/>
  <c r="S433" i="3"/>
  <c r="T433" i="3"/>
  <c r="R434" i="3"/>
  <c r="S434" i="3"/>
  <c r="T434" i="3"/>
  <c r="R435" i="3"/>
  <c r="S435" i="3"/>
  <c r="T435" i="3"/>
  <c r="R436" i="3"/>
  <c r="S436" i="3"/>
  <c r="T436" i="3"/>
  <c r="R437" i="3"/>
  <c r="S437" i="3"/>
  <c r="T437" i="3"/>
  <c r="R438" i="3"/>
  <c r="S438" i="3"/>
  <c r="T438" i="3"/>
  <c r="R439" i="3"/>
  <c r="S439" i="3"/>
  <c r="T439" i="3"/>
  <c r="R440" i="3"/>
  <c r="S440" i="3"/>
  <c r="T440" i="3"/>
  <c r="R441" i="3"/>
  <c r="S441" i="3"/>
  <c r="T441" i="3"/>
  <c r="R442" i="3"/>
  <c r="S442" i="3"/>
  <c r="T442" i="3"/>
  <c r="R443" i="3"/>
  <c r="S443" i="3"/>
  <c r="T443" i="3"/>
  <c r="R444" i="3"/>
  <c r="S444" i="3"/>
  <c r="T444" i="3"/>
  <c r="R445" i="3"/>
  <c r="S445" i="3"/>
  <c r="T445" i="3"/>
  <c r="R446" i="3"/>
  <c r="S446" i="3"/>
  <c r="T446" i="3"/>
  <c r="R447" i="3"/>
  <c r="S447" i="3"/>
  <c r="T447" i="3"/>
  <c r="R448" i="3"/>
  <c r="S448" i="3"/>
  <c r="T448" i="3"/>
  <c r="R449" i="3"/>
  <c r="S449" i="3"/>
  <c r="T449" i="3"/>
  <c r="R450" i="3"/>
  <c r="S450" i="3"/>
  <c r="T450" i="3"/>
  <c r="R451" i="3"/>
  <c r="S451" i="3"/>
  <c r="T451" i="3"/>
  <c r="R452" i="3"/>
  <c r="S452" i="3"/>
  <c r="T452" i="3"/>
  <c r="R453" i="3"/>
  <c r="S453" i="3"/>
  <c r="T453" i="3"/>
  <c r="R454" i="3"/>
  <c r="S454" i="3"/>
  <c r="T454" i="3"/>
  <c r="R455" i="3"/>
  <c r="S455" i="3"/>
  <c r="T455" i="3"/>
  <c r="R456" i="3"/>
  <c r="S456" i="3"/>
  <c r="T456" i="3"/>
  <c r="R457" i="3"/>
  <c r="S457" i="3"/>
  <c r="T457" i="3"/>
  <c r="R458" i="3"/>
  <c r="S458" i="3"/>
  <c r="T458" i="3"/>
  <c r="R459" i="3"/>
  <c r="S459" i="3"/>
  <c r="T459" i="3"/>
  <c r="R460" i="3"/>
  <c r="S460" i="3"/>
  <c r="T460" i="3"/>
  <c r="R461" i="3"/>
  <c r="S461" i="3"/>
  <c r="T461" i="3"/>
  <c r="R462" i="3"/>
  <c r="S462" i="3"/>
  <c r="T462" i="3"/>
  <c r="R463" i="3"/>
  <c r="S463" i="3"/>
  <c r="T463" i="3"/>
  <c r="R464" i="3"/>
  <c r="S464" i="3"/>
  <c r="T464" i="3"/>
  <c r="R465" i="3"/>
  <c r="S465" i="3"/>
  <c r="T465" i="3"/>
  <c r="R466" i="3"/>
  <c r="S466" i="3"/>
  <c r="T466" i="3"/>
  <c r="R467" i="3"/>
  <c r="S467" i="3"/>
  <c r="T467" i="3"/>
  <c r="R468" i="3"/>
  <c r="S468" i="3"/>
  <c r="T468" i="3"/>
  <c r="R469" i="3"/>
  <c r="S469" i="3"/>
  <c r="T469" i="3"/>
  <c r="R470" i="3"/>
  <c r="S470" i="3"/>
  <c r="T470" i="3"/>
  <c r="R471" i="3"/>
  <c r="S471" i="3"/>
  <c r="T471" i="3"/>
  <c r="R472" i="3"/>
  <c r="S472" i="3"/>
  <c r="T472" i="3"/>
  <c r="R473" i="3"/>
  <c r="S473" i="3"/>
  <c r="T473" i="3"/>
  <c r="R474" i="3"/>
  <c r="S474" i="3"/>
  <c r="T474" i="3"/>
  <c r="R475" i="3"/>
  <c r="S475" i="3"/>
  <c r="T475" i="3"/>
  <c r="R476" i="3"/>
  <c r="S476" i="3"/>
  <c r="T476" i="3"/>
  <c r="R477" i="3"/>
  <c r="S477" i="3"/>
  <c r="T477" i="3"/>
  <c r="R478" i="3"/>
  <c r="S478" i="3"/>
  <c r="T478" i="3"/>
  <c r="R479" i="3"/>
  <c r="S479" i="3"/>
  <c r="T479" i="3"/>
  <c r="R480" i="3"/>
  <c r="S480" i="3"/>
  <c r="T480" i="3"/>
  <c r="R481" i="3"/>
  <c r="S481" i="3"/>
  <c r="T481" i="3"/>
  <c r="R482" i="3"/>
  <c r="S482" i="3"/>
  <c r="T482" i="3"/>
  <c r="R483" i="3"/>
  <c r="S483" i="3"/>
  <c r="T483" i="3"/>
  <c r="R484" i="3"/>
  <c r="S484" i="3"/>
  <c r="T484" i="3"/>
  <c r="R485" i="3"/>
  <c r="S485" i="3"/>
  <c r="T485" i="3"/>
  <c r="R486" i="3"/>
  <c r="S486" i="3"/>
  <c r="T486" i="3"/>
  <c r="R487" i="3"/>
  <c r="S487" i="3"/>
  <c r="T487" i="3"/>
  <c r="R488" i="3"/>
  <c r="S488" i="3"/>
  <c r="T488" i="3"/>
  <c r="R489" i="3"/>
  <c r="S489" i="3"/>
  <c r="T489" i="3"/>
  <c r="R490" i="3"/>
  <c r="S490" i="3"/>
  <c r="T490" i="3"/>
  <c r="R491" i="3"/>
  <c r="S491" i="3"/>
  <c r="T491" i="3"/>
  <c r="R492" i="3"/>
  <c r="S492" i="3"/>
  <c r="T492" i="3"/>
  <c r="R493" i="3"/>
  <c r="S493" i="3"/>
  <c r="T493" i="3"/>
  <c r="R494" i="3"/>
  <c r="S494" i="3"/>
  <c r="T494" i="3"/>
  <c r="R495" i="3"/>
  <c r="S495" i="3"/>
  <c r="T495" i="3"/>
  <c r="R496" i="3"/>
  <c r="S496" i="3"/>
  <c r="T496" i="3"/>
  <c r="R497" i="3"/>
  <c r="S497" i="3"/>
  <c r="T497" i="3"/>
  <c r="R498" i="3"/>
  <c r="S498" i="3"/>
  <c r="T498" i="3"/>
  <c r="R499" i="3"/>
  <c r="S499" i="3"/>
  <c r="T499" i="3"/>
  <c r="R500" i="3"/>
  <c r="S500" i="3"/>
  <c r="T500" i="3"/>
  <c r="R501" i="3"/>
  <c r="S501" i="3"/>
  <c r="T501" i="3"/>
  <c r="R502" i="3"/>
  <c r="S502" i="3"/>
  <c r="T502" i="3"/>
  <c r="R503" i="3"/>
  <c r="S503" i="3"/>
  <c r="T503" i="3"/>
  <c r="R504" i="3"/>
  <c r="S504" i="3"/>
  <c r="T504" i="3"/>
  <c r="R505" i="3"/>
  <c r="S505" i="3"/>
  <c r="T505" i="3"/>
  <c r="R506" i="3"/>
  <c r="S506" i="3"/>
  <c r="T506" i="3"/>
  <c r="R507" i="3"/>
  <c r="S507" i="3"/>
  <c r="T507" i="3"/>
  <c r="R508" i="3"/>
  <c r="S508" i="3"/>
  <c r="T508" i="3"/>
  <c r="R509" i="3"/>
  <c r="S509" i="3"/>
  <c r="T509" i="3"/>
  <c r="R510" i="3"/>
  <c r="S510" i="3"/>
  <c r="T510" i="3"/>
  <c r="R511" i="3"/>
  <c r="S511" i="3"/>
  <c r="T511" i="3"/>
  <c r="R512" i="3"/>
  <c r="S512" i="3"/>
  <c r="T512" i="3"/>
  <c r="R513" i="3"/>
  <c r="S513" i="3"/>
  <c r="T513" i="3"/>
  <c r="R514" i="3"/>
  <c r="S514" i="3"/>
  <c r="T514" i="3"/>
  <c r="R515" i="3"/>
  <c r="S515" i="3"/>
  <c r="T515" i="3"/>
  <c r="R516" i="3"/>
  <c r="S516" i="3"/>
  <c r="T516" i="3"/>
  <c r="R517" i="3"/>
  <c r="S517" i="3"/>
  <c r="T517" i="3"/>
  <c r="R518" i="3"/>
  <c r="S518" i="3"/>
  <c r="T518" i="3"/>
  <c r="R519" i="3"/>
  <c r="S519" i="3"/>
  <c r="T519" i="3"/>
  <c r="R520" i="3"/>
  <c r="S520" i="3"/>
  <c r="T520" i="3"/>
  <c r="R521" i="3"/>
  <c r="S521" i="3"/>
  <c r="T521" i="3"/>
  <c r="R522" i="3"/>
  <c r="S522" i="3"/>
  <c r="T522" i="3"/>
  <c r="R523" i="3"/>
  <c r="S523" i="3"/>
  <c r="T523" i="3"/>
  <c r="R524" i="3"/>
  <c r="S524" i="3"/>
  <c r="T524" i="3"/>
  <c r="R525" i="3"/>
  <c r="S525" i="3"/>
  <c r="T525" i="3"/>
  <c r="R526" i="3"/>
  <c r="S526" i="3"/>
  <c r="T526" i="3"/>
  <c r="R527" i="3"/>
  <c r="S527" i="3"/>
  <c r="T527" i="3"/>
  <c r="R528" i="3"/>
  <c r="S528" i="3"/>
  <c r="T528" i="3"/>
  <c r="R529" i="3"/>
  <c r="S529" i="3"/>
  <c r="T529" i="3"/>
  <c r="R530" i="3"/>
  <c r="S530" i="3"/>
  <c r="T530" i="3"/>
  <c r="R531" i="3"/>
  <c r="S531" i="3"/>
  <c r="T531" i="3"/>
  <c r="R532" i="3"/>
  <c r="S532" i="3"/>
  <c r="T532" i="3"/>
  <c r="R533" i="3"/>
  <c r="S533" i="3"/>
  <c r="T533" i="3"/>
  <c r="R534" i="3"/>
  <c r="S534" i="3"/>
  <c r="T534" i="3"/>
  <c r="R535" i="3"/>
  <c r="S535" i="3"/>
  <c r="T535" i="3"/>
  <c r="R536" i="3"/>
  <c r="S536" i="3"/>
  <c r="T536" i="3"/>
  <c r="R537" i="3"/>
  <c r="S537" i="3"/>
  <c r="T537" i="3"/>
  <c r="R538" i="3"/>
  <c r="S538" i="3"/>
  <c r="T538" i="3"/>
  <c r="R539" i="3"/>
  <c r="S539" i="3"/>
  <c r="T539" i="3"/>
  <c r="R540" i="3"/>
  <c r="S540" i="3"/>
  <c r="T540" i="3"/>
  <c r="R541" i="3"/>
  <c r="S541" i="3"/>
  <c r="T541" i="3"/>
  <c r="R542" i="3"/>
  <c r="S542" i="3"/>
  <c r="T542" i="3"/>
  <c r="R543" i="3"/>
  <c r="S543" i="3"/>
  <c r="T543" i="3"/>
  <c r="R544" i="3"/>
  <c r="S544" i="3"/>
  <c r="T544" i="3"/>
  <c r="R545" i="3"/>
  <c r="S545" i="3"/>
  <c r="T545" i="3"/>
  <c r="R546" i="3"/>
  <c r="S546" i="3"/>
  <c r="T546" i="3"/>
  <c r="R547" i="3"/>
  <c r="S547" i="3"/>
  <c r="T547" i="3"/>
  <c r="R548" i="3"/>
  <c r="S548" i="3"/>
  <c r="T548" i="3"/>
  <c r="R549" i="3"/>
  <c r="S549" i="3"/>
  <c r="T549" i="3"/>
  <c r="R550" i="3"/>
  <c r="S550" i="3"/>
  <c r="T550" i="3"/>
  <c r="R551" i="3"/>
  <c r="S551" i="3"/>
  <c r="T551" i="3"/>
  <c r="R552" i="3"/>
  <c r="S552" i="3"/>
  <c r="T552" i="3"/>
  <c r="R553" i="3"/>
  <c r="S553" i="3"/>
  <c r="T553" i="3"/>
  <c r="R554" i="3"/>
  <c r="S554" i="3"/>
  <c r="T554" i="3"/>
  <c r="R555" i="3"/>
  <c r="S555" i="3"/>
  <c r="T555" i="3"/>
  <c r="R556" i="3"/>
  <c r="S556" i="3"/>
  <c r="T556" i="3"/>
  <c r="R557" i="3"/>
  <c r="S557" i="3"/>
  <c r="T557" i="3"/>
  <c r="R558" i="3"/>
  <c r="S558" i="3"/>
  <c r="T558" i="3"/>
  <c r="R559" i="3"/>
  <c r="S559" i="3"/>
  <c r="T559" i="3"/>
  <c r="R560" i="3"/>
  <c r="S560" i="3"/>
  <c r="T560" i="3"/>
  <c r="R561" i="3"/>
  <c r="S561" i="3"/>
  <c r="T561" i="3"/>
  <c r="R562" i="3"/>
  <c r="S562" i="3"/>
  <c r="T562" i="3"/>
  <c r="R563" i="3"/>
  <c r="S563" i="3"/>
  <c r="T563" i="3"/>
  <c r="R564" i="3"/>
  <c r="S564" i="3"/>
  <c r="T564" i="3"/>
  <c r="R565" i="3"/>
  <c r="S565" i="3"/>
  <c r="T565" i="3"/>
  <c r="R566" i="3"/>
  <c r="S566" i="3"/>
  <c r="T566" i="3"/>
  <c r="R567" i="3"/>
  <c r="S567" i="3"/>
  <c r="T567" i="3"/>
  <c r="R568" i="3"/>
  <c r="S568" i="3"/>
  <c r="T568" i="3"/>
  <c r="R569" i="3"/>
  <c r="S569" i="3"/>
  <c r="T569" i="3"/>
  <c r="R570" i="3"/>
  <c r="S570" i="3"/>
  <c r="T570" i="3"/>
  <c r="R571" i="3"/>
  <c r="S571" i="3"/>
  <c r="T571" i="3"/>
  <c r="R572" i="3"/>
  <c r="S572" i="3"/>
  <c r="T572" i="3"/>
  <c r="R573" i="3"/>
  <c r="S573" i="3"/>
  <c r="T573" i="3"/>
  <c r="R574" i="3"/>
  <c r="S574" i="3"/>
  <c r="T574" i="3"/>
  <c r="R575" i="3"/>
  <c r="S575" i="3"/>
  <c r="T575" i="3"/>
  <c r="R576" i="3"/>
  <c r="S576" i="3"/>
  <c r="T576" i="3"/>
  <c r="R577" i="3"/>
  <c r="S577" i="3"/>
  <c r="T577" i="3"/>
  <c r="R578" i="3"/>
  <c r="S578" i="3"/>
  <c r="T578" i="3"/>
  <c r="R579" i="3"/>
  <c r="S579" i="3"/>
  <c r="T579" i="3"/>
  <c r="R580" i="3"/>
  <c r="S580" i="3"/>
  <c r="T580" i="3"/>
  <c r="R581" i="3"/>
  <c r="S581" i="3"/>
  <c r="T581" i="3"/>
  <c r="R582" i="3"/>
  <c r="S582" i="3"/>
  <c r="T582" i="3"/>
  <c r="R583" i="3"/>
  <c r="S583" i="3"/>
  <c r="T583" i="3"/>
  <c r="R584" i="3"/>
  <c r="S584" i="3"/>
  <c r="T584" i="3"/>
  <c r="R585" i="3"/>
  <c r="S585" i="3"/>
  <c r="T585" i="3"/>
  <c r="R586" i="3"/>
  <c r="S586" i="3"/>
  <c r="T586" i="3"/>
  <c r="R587" i="3"/>
  <c r="S587" i="3"/>
  <c r="T587" i="3"/>
  <c r="R588" i="3"/>
  <c r="S588" i="3"/>
  <c r="T588" i="3"/>
  <c r="R589" i="3"/>
  <c r="S589" i="3"/>
  <c r="T589" i="3"/>
  <c r="R590" i="3"/>
  <c r="S590" i="3"/>
  <c r="T590" i="3"/>
  <c r="R591" i="3"/>
  <c r="S591" i="3"/>
  <c r="T591" i="3"/>
  <c r="R592" i="3"/>
  <c r="S592" i="3"/>
  <c r="T592" i="3"/>
  <c r="R593" i="3"/>
  <c r="S593" i="3"/>
  <c r="T593" i="3"/>
  <c r="R594" i="3"/>
  <c r="S594" i="3"/>
  <c r="T594" i="3"/>
  <c r="R595" i="3"/>
  <c r="S595" i="3"/>
  <c r="T595" i="3"/>
  <c r="R596" i="3"/>
  <c r="S596" i="3"/>
  <c r="T596" i="3"/>
  <c r="R597" i="3"/>
  <c r="S597" i="3"/>
  <c r="T597" i="3"/>
  <c r="R598" i="3"/>
  <c r="S598" i="3"/>
  <c r="T598" i="3"/>
  <c r="R599" i="3"/>
  <c r="S599" i="3"/>
  <c r="T599" i="3"/>
  <c r="R600" i="3"/>
  <c r="S600" i="3"/>
  <c r="T600" i="3"/>
  <c r="R601" i="3"/>
  <c r="S601" i="3"/>
  <c r="T601" i="3"/>
  <c r="R602" i="3"/>
  <c r="S602" i="3"/>
  <c r="T602" i="3"/>
  <c r="R603" i="3"/>
  <c r="S603" i="3"/>
  <c r="T603" i="3"/>
  <c r="R604" i="3"/>
  <c r="S604" i="3"/>
  <c r="T604" i="3"/>
  <c r="R605" i="3"/>
  <c r="S605" i="3"/>
  <c r="T605" i="3"/>
  <c r="R606" i="3"/>
  <c r="S606" i="3"/>
  <c r="T606" i="3"/>
  <c r="R607" i="3"/>
  <c r="S607" i="3"/>
  <c r="T607" i="3"/>
  <c r="R608" i="3"/>
  <c r="S608" i="3"/>
  <c r="T608" i="3"/>
  <c r="R609" i="3"/>
  <c r="S609" i="3"/>
  <c r="T609" i="3"/>
  <c r="R610" i="3"/>
  <c r="S610" i="3"/>
  <c r="T610" i="3"/>
  <c r="R611" i="3"/>
  <c r="S611" i="3"/>
  <c r="T611" i="3"/>
  <c r="R612" i="3"/>
  <c r="S612" i="3"/>
  <c r="T612" i="3"/>
  <c r="R613" i="3"/>
  <c r="S613" i="3"/>
  <c r="T613" i="3"/>
  <c r="R614" i="3"/>
  <c r="S614" i="3"/>
  <c r="T614" i="3"/>
  <c r="R615" i="3"/>
  <c r="S615" i="3"/>
  <c r="T615" i="3"/>
  <c r="R616" i="3"/>
  <c r="S616" i="3"/>
  <c r="T616" i="3"/>
  <c r="R617" i="3"/>
  <c r="S617" i="3"/>
  <c r="T617" i="3"/>
  <c r="R618" i="3"/>
  <c r="S618" i="3"/>
  <c r="T618" i="3"/>
  <c r="R619" i="3"/>
  <c r="S619" i="3"/>
  <c r="T619" i="3"/>
  <c r="R620" i="3"/>
  <c r="S620" i="3"/>
  <c r="T620" i="3"/>
  <c r="R621" i="3"/>
  <c r="S621" i="3"/>
  <c r="T621" i="3"/>
  <c r="R622" i="3"/>
  <c r="S622" i="3"/>
  <c r="T622" i="3"/>
  <c r="R623" i="3"/>
  <c r="S623" i="3"/>
  <c r="T623" i="3"/>
  <c r="R624" i="3"/>
  <c r="S624" i="3"/>
  <c r="T624" i="3"/>
  <c r="R625" i="3"/>
  <c r="S625" i="3"/>
  <c r="T625" i="3"/>
  <c r="R626" i="3"/>
  <c r="S626" i="3"/>
  <c r="T626" i="3"/>
  <c r="R627" i="3"/>
  <c r="S627" i="3"/>
  <c r="T627" i="3"/>
  <c r="R628" i="3"/>
  <c r="S628" i="3"/>
  <c r="T628" i="3"/>
  <c r="R629" i="3"/>
  <c r="S629" i="3"/>
  <c r="T629" i="3"/>
  <c r="R630" i="3"/>
  <c r="S630" i="3"/>
  <c r="T630" i="3"/>
  <c r="R631" i="3"/>
  <c r="S631" i="3"/>
  <c r="T631" i="3"/>
  <c r="R632" i="3"/>
  <c r="S632" i="3"/>
  <c r="T632" i="3"/>
  <c r="R633" i="3"/>
  <c r="S633" i="3"/>
  <c r="T633" i="3"/>
  <c r="R634" i="3"/>
  <c r="S634" i="3"/>
  <c r="T634" i="3"/>
  <c r="R635" i="3"/>
  <c r="S635" i="3"/>
  <c r="T635" i="3"/>
  <c r="R636" i="3"/>
  <c r="S636" i="3"/>
  <c r="T636" i="3"/>
  <c r="R637" i="3"/>
  <c r="S637" i="3"/>
  <c r="T637" i="3"/>
  <c r="R638" i="3"/>
  <c r="S638" i="3"/>
  <c r="T638" i="3"/>
  <c r="R639" i="3"/>
  <c r="S639" i="3"/>
  <c r="T639" i="3"/>
  <c r="R640" i="3"/>
  <c r="S640" i="3"/>
  <c r="T640" i="3"/>
  <c r="R641" i="3"/>
  <c r="S641" i="3"/>
  <c r="T641" i="3"/>
  <c r="R642" i="3"/>
  <c r="S642" i="3"/>
  <c r="T642" i="3"/>
  <c r="R643" i="3"/>
  <c r="S643" i="3"/>
  <c r="T643" i="3"/>
  <c r="R644" i="3"/>
  <c r="S644" i="3"/>
  <c r="T644" i="3"/>
  <c r="R645" i="3"/>
  <c r="S645" i="3"/>
  <c r="T645" i="3"/>
  <c r="R646" i="3"/>
  <c r="S646" i="3"/>
  <c r="T646" i="3"/>
  <c r="R647" i="3"/>
  <c r="S647" i="3"/>
  <c r="T647" i="3"/>
  <c r="R648" i="3"/>
  <c r="S648" i="3"/>
  <c r="T648" i="3"/>
  <c r="R649" i="3"/>
  <c r="S649" i="3"/>
  <c r="T649" i="3"/>
  <c r="R650" i="3"/>
  <c r="S650" i="3"/>
  <c r="T650" i="3"/>
  <c r="R651" i="3"/>
  <c r="S651" i="3"/>
  <c r="T651" i="3"/>
  <c r="R652" i="3"/>
  <c r="S652" i="3"/>
  <c r="T652" i="3"/>
  <c r="R653" i="3"/>
  <c r="S653" i="3"/>
  <c r="T653" i="3"/>
  <c r="R654" i="3"/>
  <c r="S654" i="3"/>
  <c r="T654" i="3"/>
  <c r="R655" i="3"/>
  <c r="S655" i="3"/>
  <c r="T655" i="3"/>
  <c r="R656" i="3"/>
  <c r="S656" i="3"/>
  <c r="T656" i="3"/>
  <c r="R657" i="3"/>
  <c r="S657" i="3"/>
  <c r="T657" i="3"/>
  <c r="R658" i="3"/>
  <c r="S658" i="3"/>
  <c r="T658" i="3"/>
  <c r="R659" i="3"/>
  <c r="S659" i="3"/>
  <c r="T659" i="3"/>
  <c r="R660" i="3"/>
  <c r="S660" i="3"/>
  <c r="T660" i="3"/>
  <c r="R661" i="3"/>
  <c r="S661" i="3"/>
  <c r="T661" i="3"/>
  <c r="R662" i="3"/>
  <c r="S662" i="3"/>
  <c r="T662" i="3"/>
  <c r="R663" i="3"/>
  <c r="S663" i="3"/>
  <c r="T663" i="3"/>
  <c r="R664" i="3"/>
  <c r="S664" i="3"/>
  <c r="T664" i="3"/>
  <c r="R665" i="3"/>
  <c r="S665" i="3"/>
  <c r="T665" i="3"/>
  <c r="R666" i="3"/>
  <c r="S666" i="3"/>
  <c r="T666" i="3"/>
  <c r="R667" i="3"/>
  <c r="S667" i="3"/>
  <c r="T667" i="3"/>
  <c r="R668" i="3"/>
  <c r="S668" i="3"/>
  <c r="T668" i="3"/>
  <c r="R669" i="3"/>
  <c r="S669" i="3"/>
  <c r="T669" i="3"/>
  <c r="R670" i="3"/>
  <c r="S670" i="3"/>
  <c r="T670" i="3"/>
  <c r="R671" i="3"/>
  <c r="S671" i="3"/>
  <c r="T671" i="3"/>
  <c r="R672" i="3"/>
  <c r="S672" i="3"/>
  <c r="T672" i="3"/>
  <c r="R673" i="3"/>
  <c r="S673" i="3"/>
  <c r="T673" i="3"/>
  <c r="R674" i="3"/>
  <c r="S674" i="3"/>
  <c r="T674" i="3"/>
  <c r="R675" i="3"/>
  <c r="S675" i="3"/>
  <c r="T675" i="3"/>
  <c r="R676" i="3"/>
  <c r="S676" i="3"/>
  <c r="T676" i="3"/>
  <c r="R677" i="3"/>
  <c r="S677" i="3"/>
  <c r="T677" i="3"/>
  <c r="R678" i="3"/>
  <c r="S678" i="3"/>
  <c r="T678" i="3"/>
  <c r="R679" i="3"/>
  <c r="S679" i="3"/>
  <c r="T679" i="3"/>
  <c r="R680" i="3"/>
  <c r="S680" i="3"/>
  <c r="T680" i="3"/>
  <c r="R681" i="3"/>
  <c r="S681" i="3"/>
  <c r="T681" i="3"/>
  <c r="R682" i="3"/>
  <c r="S682" i="3"/>
  <c r="T682" i="3"/>
  <c r="R683" i="3"/>
  <c r="S683" i="3"/>
  <c r="T683" i="3"/>
  <c r="R684" i="3"/>
  <c r="S684" i="3"/>
  <c r="T684" i="3"/>
  <c r="R685" i="3"/>
  <c r="S685" i="3"/>
  <c r="T685" i="3"/>
  <c r="R686" i="3"/>
  <c r="S686" i="3"/>
  <c r="T686" i="3"/>
  <c r="R687" i="3"/>
  <c r="S687" i="3"/>
  <c r="T687" i="3"/>
  <c r="R688" i="3"/>
  <c r="S688" i="3"/>
  <c r="T688" i="3"/>
  <c r="R689" i="3"/>
  <c r="S689" i="3"/>
  <c r="T689" i="3"/>
  <c r="R690" i="3"/>
  <c r="S690" i="3"/>
  <c r="T690" i="3"/>
  <c r="R691" i="3"/>
  <c r="S691" i="3"/>
  <c r="T691" i="3"/>
  <c r="R692" i="3"/>
  <c r="S692" i="3"/>
  <c r="T692" i="3"/>
  <c r="R693" i="3"/>
  <c r="S693" i="3"/>
  <c r="T693" i="3"/>
  <c r="R694" i="3"/>
  <c r="S694" i="3"/>
  <c r="T694" i="3"/>
  <c r="R695" i="3"/>
  <c r="S695" i="3"/>
  <c r="T695" i="3"/>
  <c r="R696" i="3"/>
  <c r="S696" i="3"/>
  <c r="T696" i="3"/>
  <c r="R697" i="3"/>
  <c r="S697" i="3"/>
  <c r="T697" i="3"/>
  <c r="R698" i="3"/>
  <c r="S698" i="3"/>
  <c r="T698" i="3"/>
  <c r="R699" i="3"/>
  <c r="S699" i="3"/>
  <c r="T699" i="3"/>
  <c r="R700" i="3"/>
  <c r="S700" i="3"/>
  <c r="T700" i="3"/>
  <c r="R701" i="3"/>
  <c r="S701" i="3"/>
  <c r="T701" i="3"/>
  <c r="R702" i="3"/>
  <c r="S702" i="3"/>
  <c r="T702" i="3"/>
  <c r="R703" i="3"/>
  <c r="S703" i="3"/>
  <c r="T703" i="3"/>
  <c r="R704" i="3"/>
  <c r="S704" i="3"/>
  <c r="T704" i="3"/>
  <c r="R705" i="3"/>
  <c r="S705" i="3"/>
  <c r="T705" i="3"/>
  <c r="R706" i="3"/>
  <c r="S706" i="3"/>
  <c r="T706" i="3"/>
  <c r="R707" i="3"/>
  <c r="S707" i="3"/>
  <c r="T707" i="3"/>
  <c r="R708" i="3"/>
  <c r="S708" i="3"/>
  <c r="T708" i="3"/>
  <c r="R709" i="3"/>
  <c r="S709" i="3"/>
  <c r="T709" i="3"/>
  <c r="R710" i="3"/>
  <c r="S710" i="3"/>
  <c r="T710" i="3"/>
  <c r="R711" i="3"/>
  <c r="S711" i="3"/>
  <c r="T711" i="3"/>
  <c r="R712" i="3"/>
  <c r="S712" i="3"/>
  <c r="T712" i="3"/>
  <c r="R713" i="3"/>
  <c r="S713" i="3"/>
  <c r="T713" i="3"/>
  <c r="R714" i="3"/>
  <c r="S714" i="3"/>
  <c r="T714" i="3"/>
  <c r="R715" i="3"/>
  <c r="S715" i="3"/>
  <c r="T715" i="3"/>
  <c r="R716" i="3"/>
  <c r="S716" i="3"/>
  <c r="T716" i="3"/>
  <c r="R717" i="3"/>
  <c r="S717" i="3"/>
  <c r="T717" i="3"/>
  <c r="R718" i="3"/>
  <c r="S718" i="3"/>
  <c r="T718" i="3"/>
  <c r="R719" i="3"/>
  <c r="S719" i="3"/>
  <c r="T719" i="3"/>
  <c r="R720" i="3"/>
  <c r="S720" i="3"/>
  <c r="T720" i="3"/>
  <c r="R721" i="3"/>
  <c r="S721" i="3"/>
  <c r="T721" i="3"/>
  <c r="R722" i="3"/>
  <c r="S722" i="3"/>
  <c r="T722" i="3"/>
  <c r="R723" i="3"/>
  <c r="S723" i="3"/>
  <c r="T723" i="3"/>
  <c r="R724" i="3"/>
  <c r="S724" i="3"/>
  <c r="T724" i="3"/>
  <c r="R725" i="3"/>
  <c r="S725" i="3"/>
  <c r="T725" i="3"/>
  <c r="R726" i="3"/>
  <c r="S726" i="3"/>
  <c r="T726" i="3"/>
  <c r="R727" i="3"/>
  <c r="S727" i="3"/>
  <c r="T727" i="3"/>
  <c r="R728" i="3"/>
  <c r="S728" i="3"/>
  <c r="T728" i="3"/>
  <c r="R729" i="3"/>
  <c r="S729" i="3"/>
  <c r="T729" i="3"/>
  <c r="R730" i="3"/>
  <c r="S730" i="3"/>
  <c r="T730" i="3"/>
  <c r="R731" i="3"/>
  <c r="S731" i="3"/>
  <c r="T731" i="3"/>
  <c r="R732" i="3"/>
  <c r="S732" i="3"/>
  <c r="T732" i="3"/>
  <c r="R733" i="3"/>
  <c r="S733" i="3"/>
  <c r="T733" i="3"/>
  <c r="R734" i="3"/>
  <c r="S734" i="3"/>
  <c r="T734" i="3"/>
  <c r="R735" i="3"/>
  <c r="S735" i="3"/>
  <c r="T735" i="3"/>
  <c r="R736" i="3"/>
  <c r="S736" i="3"/>
  <c r="T736" i="3"/>
  <c r="R737" i="3"/>
  <c r="S737" i="3"/>
  <c r="T737" i="3"/>
  <c r="R738" i="3"/>
  <c r="S738" i="3"/>
  <c r="T738" i="3"/>
  <c r="R739" i="3"/>
  <c r="S739" i="3"/>
  <c r="T739" i="3"/>
  <c r="R740" i="3"/>
  <c r="S740" i="3"/>
  <c r="T740" i="3"/>
  <c r="R741" i="3"/>
  <c r="S741" i="3"/>
  <c r="T741" i="3"/>
  <c r="R742" i="3"/>
  <c r="S742" i="3"/>
  <c r="T742" i="3"/>
  <c r="R743" i="3"/>
  <c r="S743" i="3"/>
  <c r="T743" i="3"/>
  <c r="R744" i="3"/>
  <c r="S744" i="3"/>
  <c r="T744" i="3"/>
  <c r="R745" i="3"/>
  <c r="S745" i="3"/>
  <c r="T745" i="3"/>
  <c r="R746" i="3"/>
  <c r="S746" i="3"/>
  <c r="T746" i="3"/>
  <c r="R747" i="3"/>
  <c r="S747" i="3"/>
  <c r="T747" i="3"/>
  <c r="R748" i="3"/>
  <c r="S748" i="3"/>
  <c r="T748" i="3"/>
  <c r="R749" i="3"/>
  <c r="S749" i="3"/>
  <c r="T749" i="3"/>
  <c r="R750" i="3"/>
  <c r="S750" i="3"/>
  <c r="T750" i="3"/>
  <c r="R751" i="3"/>
  <c r="S751" i="3"/>
  <c r="T751" i="3"/>
  <c r="R752" i="3"/>
  <c r="S752" i="3"/>
  <c r="T752" i="3"/>
  <c r="R753" i="3"/>
  <c r="S753" i="3"/>
  <c r="T753" i="3"/>
  <c r="R754" i="3"/>
  <c r="S754" i="3"/>
  <c r="T754" i="3"/>
  <c r="R755" i="3"/>
  <c r="S755" i="3"/>
  <c r="T755" i="3"/>
  <c r="R756" i="3"/>
  <c r="S756" i="3"/>
  <c r="T756" i="3"/>
  <c r="R757" i="3"/>
  <c r="S757" i="3"/>
  <c r="T757" i="3"/>
  <c r="R758" i="3"/>
  <c r="S758" i="3"/>
  <c r="T758" i="3"/>
  <c r="R759" i="3"/>
  <c r="S759" i="3"/>
  <c r="T759" i="3"/>
  <c r="R760" i="3"/>
  <c r="S760" i="3"/>
  <c r="T760" i="3"/>
  <c r="R761" i="3"/>
  <c r="S761" i="3"/>
  <c r="T761" i="3"/>
  <c r="R762" i="3"/>
  <c r="S762" i="3"/>
  <c r="T762" i="3"/>
  <c r="R763" i="3"/>
  <c r="S763" i="3"/>
  <c r="T763" i="3"/>
  <c r="R764" i="3"/>
  <c r="S764" i="3"/>
  <c r="T764" i="3"/>
  <c r="R765" i="3"/>
  <c r="S765" i="3"/>
  <c r="T765" i="3"/>
  <c r="R766" i="3"/>
  <c r="S766" i="3"/>
  <c r="T766" i="3"/>
  <c r="R767" i="3"/>
  <c r="S767" i="3"/>
  <c r="T767" i="3"/>
  <c r="R768" i="3"/>
  <c r="S768" i="3"/>
  <c r="T768" i="3"/>
  <c r="R769" i="3"/>
  <c r="S769" i="3"/>
  <c r="T769" i="3"/>
  <c r="R770" i="3"/>
  <c r="S770" i="3"/>
  <c r="T770" i="3"/>
  <c r="R771" i="3"/>
  <c r="S771" i="3"/>
  <c r="T771" i="3"/>
  <c r="R772" i="3"/>
  <c r="S772" i="3"/>
  <c r="T772" i="3"/>
  <c r="R773" i="3"/>
  <c r="S773" i="3"/>
  <c r="T773" i="3"/>
  <c r="R774" i="3"/>
  <c r="S774" i="3"/>
  <c r="T774" i="3"/>
  <c r="R775" i="3"/>
  <c r="S775" i="3"/>
  <c r="T775" i="3"/>
  <c r="R776" i="3"/>
  <c r="S776" i="3"/>
  <c r="T776" i="3"/>
  <c r="R777" i="3"/>
  <c r="S777" i="3"/>
  <c r="T777" i="3"/>
  <c r="R778" i="3"/>
  <c r="S778" i="3"/>
  <c r="T778" i="3"/>
  <c r="R779" i="3"/>
  <c r="S779" i="3"/>
  <c r="T779" i="3"/>
  <c r="R780" i="3"/>
  <c r="S780" i="3"/>
  <c r="T780" i="3"/>
  <c r="R781" i="3"/>
  <c r="S781" i="3"/>
  <c r="T781" i="3"/>
  <c r="R782" i="3"/>
  <c r="S782" i="3"/>
  <c r="T782" i="3"/>
  <c r="R783" i="3"/>
  <c r="S783" i="3"/>
  <c r="T783" i="3"/>
  <c r="R784" i="3"/>
  <c r="S784" i="3"/>
  <c r="T784" i="3"/>
  <c r="R785" i="3"/>
  <c r="S785" i="3"/>
  <c r="T785" i="3"/>
  <c r="R786" i="3"/>
  <c r="S786" i="3"/>
  <c r="T786" i="3"/>
  <c r="R787" i="3"/>
  <c r="S787" i="3"/>
  <c r="T787" i="3"/>
  <c r="R788" i="3"/>
  <c r="S788" i="3"/>
  <c r="T788" i="3"/>
  <c r="R789" i="3"/>
  <c r="S789" i="3"/>
  <c r="T789" i="3"/>
  <c r="R790" i="3"/>
  <c r="S790" i="3"/>
  <c r="T790" i="3"/>
  <c r="R791" i="3"/>
  <c r="S791" i="3"/>
  <c r="T791" i="3"/>
  <c r="R792" i="3"/>
  <c r="S792" i="3"/>
  <c r="T792" i="3"/>
  <c r="R793" i="3"/>
  <c r="S793" i="3"/>
  <c r="T793" i="3"/>
  <c r="R794" i="3"/>
  <c r="S794" i="3"/>
  <c r="T794" i="3"/>
  <c r="R795" i="3"/>
  <c r="S795" i="3"/>
  <c r="T795" i="3"/>
  <c r="R796" i="3"/>
  <c r="S796" i="3"/>
  <c r="T796" i="3"/>
  <c r="R797" i="3"/>
  <c r="S797" i="3"/>
  <c r="T797" i="3"/>
  <c r="R798" i="3"/>
  <c r="S798" i="3"/>
  <c r="T798" i="3"/>
  <c r="R799" i="3"/>
  <c r="S799" i="3"/>
  <c r="T799" i="3"/>
  <c r="R800" i="3"/>
  <c r="S800" i="3"/>
  <c r="T800" i="3"/>
  <c r="R801" i="3"/>
  <c r="S801" i="3"/>
  <c r="T801" i="3"/>
  <c r="R802" i="3"/>
  <c r="S802" i="3"/>
  <c r="T802" i="3"/>
  <c r="R803" i="3"/>
  <c r="S803" i="3"/>
  <c r="T803" i="3"/>
  <c r="R804" i="3"/>
  <c r="S804" i="3"/>
  <c r="T804" i="3"/>
  <c r="R805" i="3"/>
  <c r="S805" i="3"/>
  <c r="T805" i="3"/>
  <c r="R806" i="3"/>
  <c r="S806" i="3"/>
  <c r="T806" i="3"/>
  <c r="R807" i="3"/>
  <c r="S807" i="3"/>
  <c r="T807" i="3"/>
  <c r="R808" i="3"/>
  <c r="S808" i="3"/>
  <c r="T808" i="3"/>
  <c r="R809" i="3"/>
  <c r="S809" i="3"/>
  <c r="T809" i="3"/>
  <c r="R810" i="3"/>
  <c r="S810" i="3"/>
  <c r="T810" i="3"/>
  <c r="R811" i="3"/>
  <c r="S811" i="3"/>
  <c r="T811" i="3"/>
  <c r="R812" i="3"/>
  <c r="S812" i="3"/>
  <c r="T812" i="3"/>
  <c r="R813" i="3"/>
  <c r="S813" i="3"/>
  <c r="T813" i="3"/>
  <c r="R814" i="3"/>
  <c r="S814" i="3"/>
  <c r="T814" i="3"/>
  <c r="R815" i="3"/>
  <c r="S815" i="3"/>
  <c r="T815" i="3"/>
  <c r="R816" i="3"/>
  <c r="S816" i="3"/>
  <c r="T816" i="3"/>
  <c r="R817" i="3"/>
  <c r="S817" i="3"/>
  <c r="T817" i="3"/>
  <c r="R818" i="3"/>
  <c r="S818" i="3"/>
  <c r="T818" i="3"/>
  <c r="R819" i="3"/>
  <c r="S819" i="3"/>
  <c r="T819" i="3"/>
  <c r="R820" i="3"/>
  <c r="S820" i="3"/>
  <c r="T820" i="3"/>
  <c r="R821" i="3"/>
  <c r="S821" i="3"/>
  <c r="T821" i="3"/>
  <c r="R822" i="3"/>
  <c r="S822" i="3"/>
  <c r="T822" i="3"/>
  <c r="R823" i="3"/>
  <c r="S823" i="3"/>
  <c r="T823" i="3"/>
  <c r="R824" i="3"/>
  <c r="S824" i="3"/>
  <c r="T824" i="3"/>
  <c r="R825" i="3"/>
  <c r="S825" i="3"/>
  <c r="T825" i="3"/>
  <c r="R826" i="3"/>
  <c r="S826" i="3"/>
  <c r="T826" i="3"/>
  <c r="R827" i="3"/>
  <c r="S827" i="3"/>
  <c r="T827" i="3"/>
  <c r="R828" i="3"/>
  <c r="S828" i="3"/>
  <c r="T828" i="3"/>
  <c r="R829" i="3"/>
  <c r="S829" i="3"/>
  <c r="T829" i="3"/>
  <c r="R830" i="3"/>
  <c r="S830" i="3"/>
  <c r="T830" i="3"/>
  <c r="R831" i="3"/>
  <c r="S831" i="3"/>
  <c r="T831" i="3"/>
  <c r="R832" i="3"/>
  <c r="S832" i="3"/>
  <c r="T832" i="3"/>
  <c r="R833" i="3"/>
  <c r="S833" i="3"/>
  <c r="T833" i="3"/>
  <c r="R834" i="3"/>
  <c r="S834" i="3"/>
  <c r="T834" i="3"/>
  <c r="R835" i="3"/>
  <c r="S835" i="3"/>
  <c r="T835" i="3"/>
  <c r="R836" i="3"/>
  <c r="S836" i="3"/>
  <c r="T836" i="3"/>
  <c r="R837" i="3"/>
  <c r="S837" i="3"/>
  <c r="T837" i="3"/>
  <c r="R838" i="3"/>
  <c r="S838" i="3"/>
  <c r="T838" i="3"/>
  <c r="R839" i="3"/>
  <c r="S839" i="3"/>
  <c r="T839" i="3"/>
  <c r="R840" i="3"/>
  <c r="S840" i="3"/>
  <c r="T840" i="3"/>
  <c r="R841" i="3"/>
  <c r="S841" i="3"/>
  <c r="T841" i="3"/>
  <c r="R842" i="3"/>
  <c r="S842" i="3"/>
  <c r="T842" i="3"/>
  <c r="R843" i="3"/>
  <c r="S843" i="3"/>
  <c r="T843" i="3"/>
  <c r="R844" i="3"/>
  <c r="S844" i="3"/>
  <c r="T844" i="3"/>
  <c r="R845" i="3"/>
  <c r="S845" i="3"/>
  <c r="T845" i="3"/>
  <c r="R846" i="3"/>
  <c r="S846" i="3"/>
  <c r="T846" i="3"/>
  <c r="R847" i="3"/>
  <c r="S847" i="3"/>
  <c r="T847" i="3"/>
  <c r="R848" i="3"/>
  <c r="S848" i="3"/>
  <c r="T848" i="3"/>
  <c r="R849" i="3"/>
  <c r="S849" i="3"/>
  <c r="T849" i="3"/>
  <c r="R850" i="3"/>
  <c r="S850" i="3"/>
  <c r="T850" i="3"/>
  <c r="R851" i="3"/>
  <c r="S851" i="3"/>
  <c r="T851" i="3"/>
  <c r="R852" i="3"/>
  <c r="S852" i="3"/>
  <c r="T852" i="3"/>
  <c r="R853" i="3"/>
  <c r="S853" i="3"/>
  <c r="T853" i="3"/>
  <c r="R854" i="3"/>
  <c r="S854" i="3"/>
  <c r="T854" i="3"/>
  <c r="R855" i="3"/>
  <c r="S855" i="3"/>
  <c r="T855" i="3"/>
  <c r="R856" i="3"/>
  <c r="S856" i="3"/>
  <c r="T856" i="3"/>
  <c r="R857" i="3"/>
  <c r="S857" i="3"/>
  <c r="T857" i="3"/>
  <c r="R858" i="3"/>
  <c r="S858" i="3"/>
  <c r="T858" i="3"/>
  <c r="R859" i="3"/>
  <c r="S859" i="3"/>
  <c r="T859" i="3"/>
  <c r="R860" i="3"/>
  <c r="S860" i="3"/>
  <c r="T860" i="3"/>
  <c r="R861" i="3"/>
  <c r="S861" i="3"/>
  <c r="T861" i="3"/>
  <c r="R862" i="3"/>
  <c r="S862" i="3"/>
  <c r="T862" i="3"/>
  <c r="R863" i="3"/>
  <c r="S863" i="3"/>
  <c r="T863" i="3"/>
  <c r="R864" i="3"/>
  <c r="S864" i="3"/>
  <c r="T864" i="3"/>
  <c r="R865" i="3"/>
  <c r="S865" i="3"/>
  <c r="T865" i="3"/>
  <c r="R866" i="3"/>
  <c r="S866" i="3"/>
  <c r="T866" i="3"/>
  <c r="R867" i="3"/>
  <c r="S867" i="3"/>
  <c r="T867" i="3"/>
  <c r="R868" i="3"/>
  <c r="S868" i="3"/>
  <c r="T868" i="3"/>
  <c r="R869" i="3"/>
  <c r="S869" i="3"/>
  <c r="T869" i="3"/>
  <c r="R870" i="3"/>
  <c r="S870" i="3"/>
  <c r="T870" i="3"/>
  <c r="R871" i="3"/>
  <c r="S871" i="3"/>
  <c r="T871" i="3"/>
  <c r="R872" i="3"/>
  <c r="S872" i="3"/>
  <c r="T872" i="3"/>
  <c r="R873" i="3"/>
  <c r="S873" i="3"/>
  <c r="T873" i="3"/>
  <c r="R874" i="3"/>
  <c r="S874" i="3"/>
  <c r="T874" i="3"/>
  <c r="R875" i="3"/>
  <c r="S875" i="3"/>
  <c r="T875" i="3"/>
  <c r="R876" i="3"/>
  <c r="S876" i="3"/>
  <c r="T876" i="3"/>
  <c r="S2" i="3"/>
  <c r="G10" i="4"/>
  <c r="T2" i="3"/>
  <c r="D5" i="2" s="1"/>
  <c r="R2" i="3"/>
  <c r="H42" i="6" l="1"/>
  <c r="L42" i="6" s="1"/>
  <c r="P42" i="6" s="1"/>
  <c r="T42" i="6" s="1"/>
  <c r="X42" i="6" s="1"/>
  <c r="AB42" i="6" s="1"/>
  <c r="AF42" i="6" s="1"/>
  <c r="D5" i="6"/>
  <c r="D41" i="6"/>
  <c r="H5" i="2"/>
  <c r="H33" i="68"/>
  <c r="G2193" i="75" s="1"/>
  <c r="I2193" i="75" s="1"/>
  <c r="B10" i="2"/>
  <c r="D8" i="2"/>
  <c r="D6" i="2"/>
  <c r="C11" i="2"/>
  <c r="B9" i="2"/>
  <c r="D7" i="2"/>
  <c r="C8" i="2"/>
  <c r="C7" i="2"/>
  <c r="C6" i="2"/>
  <c r="C5" i="2"/>
  <c r="D10" i="2"/>
  <c r="D9" i="2"/>
  <c r="D11" i="2"/>
  <c r="C10" i="2"/>
  <c r="C9" i="2"/>
  <c r="B11" i="2"/>
  <c r="B8" i="2"/>
  <c r="B7" i="2"/>
  <c r="B6" i="2"/>
  <c r="B5" i="2"/>
  <c r="F33" i="68" s="1"/>
  <c r="G1113" i="75" s="1"/>
  <c r="I1113" i="75" s="1"/>
  <c r="Q545" i="3"/>
  <c r="W545" i="3" s="1"/>
  <c r="Q549" i="3"/>
  <c r="Q553" i="3"/>
  <c r="W553" i="3" s="1"/>
  <c r="Q557" i="3"/>
  <c r="W557" i="3" s="1"/>
  <c r="Q561" i="3"/>
  <c r="W561" i="3" s="1"/>
  <c r="Q565" i="3"/>
  <c r="W565" i="3" s="1"/>
  <c r="Q569" i="3"/>
  <c r="Q573" i="3"/>
  <c r="W573" i="3" s="1"/>
  <c r="Q577" i="3"/>
  <c r="Q581" i="3"/>
  <c r="Q585" i="3"/>
  <c r="W585" i="3" s="1"/>
  <c r="Q589" i="3"/>
  <c r="W589" i="3" s="1"/>
  <c r="Q593" i="3"/>
  <c r="W593" i="3" s="1"/>
  <c r="Q597" i="3"/>
  <c r="W597" i="3" s="1"/>
  <c r="Q601" i="3"/>
  <c r="Q605" i="3"/>
  <c r="W605" i="3" s="1"/>
  <c r="Q609" i="3"/>
  <c r="W609" i="3" s="1"/>
  <c r="Q613" i="3"/>
  <c r="W613" i="3" s="1"/>
  <c r="Q617" i="3"/>
  <c r="W617" i="3" s="1"/>
  <c r="Q621" i="3"/>
  <c r="W621" i="3" s="1"/>
  <c r="Q625" i="3"/>
  <c r="W625" i="3" s="1"/>
  <c r="Q629" i="3"/>
  <c r="Q633" i="3"/>
  <c r="W633" i="3" s="1"/>
  <c r="Q637" i="3"/>
  <c r="W637" i="3" s="1"/>
  <c r="Q641" i="3"/>
  <c r="Q645" i="3"/>
  <c r="Q649" i="3"/>
  <c r="W649" i="3" s="1"/>
  <c r="Q653" i="3"/>
  <c r="W653" i="3" s="1"/>
  <c r="Q657" i="3"/>
  <c r="W657" i="3" s="1"/>
  <c r="Q661" i="3"/>
  <c r="W661" i="3" s="1"/>
  <c r="Q665" i="3"/>
  <c r="W665" i="3" s="1"/>
  <c r="Q669" i="3"/>
  <c r="W669" i="3" s="1"/>
  <c r="Q673" i="3"/>
  <c r="W673" i="3" s="1"/>
  <c r="Q677" i="3"/>
  <c r="Q681" i="3"/>
  <c r="Q685" i="3"/>
  <c r="W685" i="3" s="1"/>
  <c r="Q689" i="3"/>
  <c r="W689" i="3" s="1"/>
  <c r="Q693" i="3"/>
  <c r="Q697" i="3"/>
  <c r="W697" i="3" s="1"/>
  <c r="Q701" i="3"/>
  <c r="W701" i="3" s="1"/>
  <c r="Q705" i="3"/>
  <c r="Q709" i="3"/>
  <c r="Q713" i="3"/>
  <c r="Q717" i="3"/>
  <c r="W717" i="3" s="1"/>
  <c r="Q721" i="3"/>
  <c r="W721" i="3" s="1"/>
  <c r="Q725" i="3"/>
  <c r="Q729" i="3"/>
  <c r="W729" i="3" s="1"/>
  <c r="Q733" i="3"/>
  <c r="W733" i="3" s="1"/>
  <c r="Q737" i="3"/>
  <c r="W737" i="3" s="1"/>
  <c r="Q741" i="3"/>
  <c r="W741" i="3" s="1"/>
  <c r="Q745" i="3"/>
  <c r="Q749" i="3"/>
  <c r="W749" i="3" s="1"/>
  <c r="Q753" i="3"/>
  <c r="W753" i="3" s="1"/>
  <c r="Q757" i="3"/>
  <c r="W757" i="3" s="1"/>
  <c r="Q761" i="3"/>
  <c r="W761" i="3" s="1"/>
  <c r="Q765" i="3"/>
  <c r="W765" i="3" s="1"/>
  <c r="Q769" i="3"/>
  <c r="Q773" i="3"/>
  <c r="W773" i="3" s="1"/>
  <c r="Q777" i="3"/>
  <c r="W777" i="3" s="1"/>
  <c r="Q781" i="3"/>
  <c r="W781" i="3" s="1"/>
  <c r="Q785" i="3"/>
  <c r="W785" i="3" s="1"/>
  <c r="Q789" i="3"/>
  <c r="Q793" i="3"/>
  <c r="Q797" i="3"/>
  <c r="W797" i="3" s="1"/>
  <c r="Q801" i="3"/>
  <c r="W801" i="3" s="1"/>
  <c r="Q805" i="3"/>
  <c r="W805" i="3" s="1"/>
  <c r="Q809" i="3"/>
  <c r="W809" i="3" s="1"/>
  <c r="Q813" i="3"/>
  <c r="W813" i="3" s="1"/>
  <c r="Q817" i="3"/>
  <c r="Q821" i="3"/>
  <c r="Q825" i="3"/>
  <c r="Q829" i="3"/>
  <c r="W829" i="3" s="1"/>
  <c r="Q833" i="3"/>
  <c r="Q837" i="3"/>
  <c r="W837" i="3" s="1"/>
  <c r="Q841" i="3"/>
  <c r="W841" i="3" s="1"/>
  <c r="Q845" i="3"/>
  <c r="W845" i="3" s="1"/>
  <c r="Q849" i="3"/>
  <c r="W849" i="3" s="1"/>
  <c r="Q853" i="3"/>
  <c r="Q857" i="3"/>
  <c r="W857" i="3" s="1"/>
  <c r="Q861" i="3"/>
  <c r="W861" i="3" s="1"/>
  <c r="Q865" i="3"/>
  <c r="W865" i="3" s="1"/>
  <c r="Q869" i="3"/>
  <c r="W869" i="3" s="1"/>
  <c r="Q547" i="3"/>
  <c r="W547" i="3" s="1"/>
  <c r="Q551" i="3"/>
  <c r="W551" i="3" s="1"/>
  <c r="Q555" i="3"/>
  <c r="W555" i="3" s="1"/>
  <c r="Q559" i="3"/>
  <c r="W559" i="3" s="1"/>
  <c r="Q563" i="3"/>
  <c r="Q567" i="3"/>
  <c r="W567" i="3" s="1"/>
  <c r="Q571" i="3"/>
  <c r="W571" i="3" s="1"/>
  <c r="Q575" i="3"/>
  <c r="W575" i="3" s="1"/>
  <c r="Q579" i="3"/>
  <c r="W579" i="3" s="1"/>
  <c r="Q583" i="3"/>
  <c r="W583" i="3" s="1"/>
  <c r="Q587" i="3"/>
  <c r="Q591" i="3"/>
  <c r="W591" i="3" s="1"/>
  <c r="Q595" i="3"/>
  <c r="W595" i="3" s="1"/>
  <c r="Q599" i="3"/>
  <c r="W599" i="3" s="1"/>
  <c r="Q603" i="3"/>
  <c r="W603" i="3" s="1"/>
  <c r="Q607" i="3"/>
  <c r="Q611" i="3"/>
  <c r="W611" i="3" s="1"/>
  <c r="Q615" i="3"/>
  <c r="W615" i="3" s="1"/>
  <c r="Q619" i="3"/>
  <c r="W619" i="3" s="1"/>
  <c r="Q623" i="3"/>
  <c r="W623" i="3" s="1"/>
  <c r="Q627" i="3"/>
  <c r="W627" i="3" s="1"/>
  <c r="Q631" i="3"/>
  <c r="W631" i="3" s="1"/>
  <c r="Q635" i="3"/>
  <c r="W635" i="3" s="1"/>
  <c r="Q639" i="3"/>
  <c r="Q643" i="3"/>
  <c r="Q647" i="3"/>
  <c r="W647" i="3" s="1"/>
  <c r="Q651" i="3"/>
  <c r="W651" i="3" s="1"/>
  <c r="Q655" i="3"/>
  <c r="W655" i="3" s="1"/>
  <c r="Q659" i="3"/>
  <c r="Q663" i="3"/>
  <c r="W663" i="3" s="1"/>
  <c r="Q667" i="3"/>
  <c r="W667" i="3" s="1"/>
  <c r="Q671" i="3"/>
  <c r="Q675" i="3"/>
  <c r="Q679" i="3"/>
  <c r="W679" i="3" s="1"/>
  <c r="Q683" i="3"/>
  <c r="W683" i="3" s="1"/>
  <c r="Q687" i="3"/>
  <c r="W687" i="3" s="1"/>
  <c r="Q691" i="3"/>
  <c r="W691" i="3" s="1"/>
  <c r="Q695" i="3"/>
  <c r="W695" i="3" s="1"/>
  <c r="Q699" i="3"/>
  <c r="W699" i="3" s="1"/>
  <c r="Q703" i="3"/>
  <c r="Q707" i="3"/>
  <c r="W707" i="3" s="1"/>
  <c r="Q711" i="3"/>
  <c r="W711" i="3" s="1"/>
  <c r="Q715" i="3"/>
  <c r="Q719" i="3"/>
  <c r="W719" i="3" s="1"/>
  <c r="Q723" i="3"/>
  <c r="W723" i="3" s="1"/>
  <c r="Q727" i="3"/>
  <c r="W727" i="3" s="1"/>
  <c r="Q731" i="3"/>
  <c r="W731" i="3" s="1"/>
  <c r="Q735" i="3"/>
  <c r="Q739" i="3"/>
  <c r="W739" i="3" s="1"/>
  <c r="Q743" i="3"/>
  <c r="W743" i="3" s="1"/>
  <c r="Q747" i="3"/>
  <c r="W747" i="3" s="1"/>
  <c r="Q751" i="3"/>
  <c r="W751" i="3" s="1"/>
  <c r="Q755" i="3"/>
  <c r="W755" i="3" s="1"/>
  <c r="Q759" i="3"/>
  <c r="W759" i="3" s="1"/>
  <c r="Q763" i="3"/>
  <c r="W763" i="3" s="1"/>
  <c r="Q767" i="3"/>
  <c r="Q771" i="3"/>
  <c r="W771" i="3" s="1"/>
  <c r="Q775" i="3"/>
  <c r="W775" i="3" s="1"/>
  <c r="Q779" i="3"/>
  <c r="Q783" i="3"/>
  <c r="W783" i="3" s="1"/>
  <c r="Q787" i="3"/>
  <c r="Q791" i="3"/>
  <c r="W791" i="3" s="1"/>
  <c r="Q795" i="3"/>
  <c r="W795" i="3" s="1"/>
  <c r="Q799" i="3"/>
  <c r="Q803" i="3"/>
  <c r="W803" i="3" s="1"/>
  <c r="Q807" i="3"/>
  <c r="W807" i="3" s="1"/>
  <c r="Q811" i="3"/>
  <c r="W811" i="3" s="1"/>
  <c r="Q815" i="3"/>
  <c r="W815" i="3" s="1"/>
  <c r="Q819" i="3"/>
  <c r="W819" i="3" s="1"/>
  <c r="Q823" i="3"/>
  <c r="W823" i="3" s="1"/>
  <c r="Q827" i="3"/>
  <c r="W827" i="3" s="1"/>
  <c r="Q831" i="3"/>
  <c r="W831" i="3" s="1"/>
  <c r="Q835" i="3"/>
  <c r="W835" i="3" s="1"/>
  <c r="Q839" i="3"/>
  <c r="W839" i="3" s="1"/>
  <c r="Q843" i="3"/>
  <c r="W843" i="3" s="1"/>
  <c r="Q847" i="3"/>
  <c r="Q851" i="3"/>
  <c r="W851" i="3" s="1"/>
  <c r="Q855" i="3"/>
  <c r="W855" i="3" s="1"/>
  <c r="Q859" i="3"/>
  <c r="W859" i="3" s="1"/>
  <c r="Q863" i="3"/>
  <c r="W863" i="3" s="1"/>
  <c r="Q873" i="3"/>
  <c r="W873" i="3" s="1"/>
  <c r="Q871" i="3"/>
  <c r="W871" i="3" s="1"/>
  <c r="Q875" i="3"/>
  <c r="W875" i="3" s="1"/>
  <c r="Q867" i="3"/>
  <c r="W867" i="3" s="1"/>
  <c r="W659" i="3"/>
  <c r="Q37" i="3"/>
  <c r="W37" i="3" s="1"/>
  <c r="Q49" i="3"/>
  <c r="W49" i="3" s="1"/>
  <c r="Q53" i="3"/>
  <c r="W53" i="3" s="1"/>
  <c r="Q57" i="3"/>
  <c r="W57" i="3" s="1"/>
  <c r="Q61" i="3"/>
  <c r="W61" i="3" s="1"/>
  <c r="Q39" i="3"/>
  <c r="W39" i="3" s="1"/>
  <c r="Q51" i="3"/>
  <c r="W51" i="3" s="1"/>
  <c r="Q55" i="3"/>
  <c r="W55" i="3" s="1"/>
  <c r="Q59" i="3"/>
  <c r="W59" i="3" s="1"/>
  <c r="Q63" i="3"/>
  <c r="W63" i="3" s="1"/>
  <c r="W833" i="3"/>
  <c r="W825" i="3"/>
  <c r="W779" i="3"/>
  <c r="W715" i="3"/>
  <c r="W847" i="3"/>
  <c r="W853" i="3"/>
  <c r="W787" i="3"/>
  <c r="W675" i="3"/>
  <c r="W549" i="3"/>
  <c r="W569" i="3"/>
  <c r="W577" i="3"/>
  <c r="W581" i="3"/>
  <c r="W601" i="3"/>
  <c r="W629" i="3"/>
  <c r="W641" i="3"/>
  <c r="W645" i="3"/>
  <c r="W677" i="3"/>
  <c r="W681" i="3"/>
  <c r="W693" i="3"/>
  <c r="W705" i="3"/>
  <c r="W709" i="3"/>
  <c r="W713" i="3"/>
  <c r="W725" i="3"/>
  <c r="W745" i="3"/>
  <c r="W769" i="3"/>
  <c r="W789" i="3"/>
  <c r="W793" i="3"/>
  <c r="W817" i="3"/>
  <c r="W563" i="3"/>
  <c r="W587" i="3"/>
  <c r="W607" i="3"/>
  <c r="W639" i="3"/>
  <c r="W643" i="3"/>
  <c r="W821" i="3"/>
  <c r="W799" i="3"/>
  <c r="W767" i="3"/>
  <c r="W735" i="3"/>
  <c r="W703" i="3"/>
  <c r="W671" i="3"/>
  <c r="L10" i="58"/>
  <c r="L9" i="58"/>
  <c r="L8" i="58"/>
  <c r="L7" i="58"/>
  <c r="A6" i="58"/>
  <c r="L6" i="58" s="1"/>
  <c r="H5" i="6" l="1"/>
  <c r="L5" i="6" s="1"/>
  <c r="P5" i="6" s="1"/>
  <c r="T5" i="6" s="1"/>
  <c r="X5" i="6" s="1"/>
  <c r="AB5" i="6" s="1"/>
  <c r="AF5" i="6" s="1"/>
  <c r="H41" i="6"/>
  <c r="D4" i="6"/>
  <c r="H4" i="6" s="1"/>
  <c r="D71" i="6"/>
  <c r="D72" i="6" s="1"/>
  <c r="D73" i="6" s="1"/>
  <c r="H10" i="2"/>
  <c r="H38" i="68"/>
  <c r="G2198" i="75" s="1"/>
  <c r="I2198" i="75" s="1"/>
  <c r="H6" i="2"/>
  <c r="H34" i="68"/>
  <c r="G2194" i="75" s="1"/>
  <c r="I2194" i="75" s="1"/>
  <c r="F8" i="2"/>
  <c r="F66" i="68" s="1"/>
  <c r="G1146" i="75" s="1"/>
  <c r="F36" i="68"/>
  <c r="G1116" i="75" s="1"/>
  <c r="I1116" i="75" s="1"/>
  <c r="H11" i="2"/>
  <c r="H39" i="68"/>
  <c r="G2199" i="75" s="1"/>
  <c r="I2199" i="75" s="1"/>
  <c r="G6" i="2"/>
  <c r="G34" i="68"/>
  <c r="G1654" i="75" s="1"/>
  <c r="I1654" i="75" s="1"/>
  <c r="F9" i="2"/>
  <c r="J9" i="2" s="1"/>
  <c r="F37" i="68"/>
  <c r="G1117" i="75" s="1"/>
  <c r="I1117" i="75" s="1"/>
  <c r="F10" i="2"/>
  <c r="F38" i="68"/>
  <c r="G1118" i="75" s="1"/>
  <c r="I1118" i="75" s="1"/>
  <c r="F11" i="2"/>
  <c r="F39" i="68"/>
  <c r="G1119" i="75" s="1"/>
  <c r="I1119" i="75" s="1"/>
  <c r="H9" i="2"/>
  <c r="H37" i="68"/>
  <c r="G2197" i="75" s="1"/>
  <c r="I2197" i="75" s="1"/>
  <c r="G7" i="2"/>
  <c r="G35" i="68"/>
  <c r="G1655" i="75" s="1"/>
  <c r="I1655" i="75" s="1"/>
  <c r="G11" i="2"/>
  <c r="G39" i="68"/>
  <c r="G1659" i="75" s="1"/>
  <c r="I1659" i="75" s="1"/>
  <c r="F6" i="2"/>
  <c r="F64" i="68" s="1"/>
  <c r="G1144" i="75" s="1"/>
  <c r="F34" i="68"/>
  <c r="G1114" i="75" s="1"/>
  <c r="I1114" i="75" s="1"/>
  <c r="G9" i="2"/>
  <c r="K9" i="2" s="1"/>
  <c r="G37" i="68"/>
  <c r="G1657" i="75" s="1"/>
  <c r="I1657" i="75" s="1"/>
  <c r="G8" i="2"/>
  <c r="K8" i="2" s="1"/>
  <c r="G36" i="68"/>
  <c r="G1656" i="75" s="1"/>
  <c r="I1656" i="75" s="1"/>
  <c r="F7" i="2"/>
  <c r="F35" i="68"/>
  <c r="G1115" i="75" s="1"/>
  <c r="I1115" i="75" s="1"/>
  <c r="G10" i="2"/>
  <c r="G38" i="68"/>
  <c r="G1658" i="75" s="1"/>
  <c r="I1658" i="75" s="1"/>
  <c r="G5" i="2"/>
  <c r="K5" i="2" s="1"/>
  <c r="G33" i="68"/>
  <c r="G1653" i="75" s="1"/>
  <c r="I1653" i="75" s="1"/>
  <c r="H7" i="2"/>
  <c r="H35" i="68"/>
  <c r="G2195" i="75" s="1"/>
  <c r="I2195" i="75" s="1"/>
  <c r="H8" i="2"/>
  <c r="H66" i="68" s="1"/>
  <c r="G2226" i="75" s="1"/>
  <c r="H36" i="68"/>
  <c r="G2196" i="75" s="1"/>
  <c r="I2196" i="75" s="1"/>
  <c r="L5" i="2"/>
  <c r="H63" i="68"/>
  <c r="G2223" i="75" s="1"/>
  <c r="K11" i="2"/>
  <c r="G69" i="68"/>
  <c r="G1689" i="75" s="1"/>
  <c r="G66" i="68"/>
  <c r="G1686" i="75" s="1"/>
  <c r="K10" i="2"/>
  <c r="G68" i="68"/>
  <c r="G1688" i="75" s="1"/>
  <c r="G63" i="68"/>
  <c r="G1683" i="75" s="1"/>
  <c r="K7" i="2"/>
  <c r="G65" i="68"/>
  <c r="G1685" i="75" s="1"/>
  <c r="K6" i="2"/>
  <c r="G64" i="68"/>
  <c r="G1684" i="75" s="1"/>
  <c r="J11" i="2"/>
  <c r="F69" i="68"/>
  <c r="G1149" i="75" s="1"/>
  <c r="J7" i="2"/>
  <c r="F65" i="68"/>
  <c r="G1145" i="75" s="1"/>
  <c r="J8" i="2"/>
  <c r="F67" i="68"/>
  <c r="G1147" i="75" s="1"/>
  <c r="J10" i="2"/>
  <c r="F68" i="68"/>
  <c r="G1148" i="75" s="1"/>
  <c r="E5" i="2"/>
  <c r="F5" i="2"/>
  <c r="J6" i="2"/>
  <c r="L8" i="2"/>
  <c r="E8" i="2"/>
  <c r="E7" i="2"/>
  <c r="E9" i="2"/>
  <c r="E6" i="2"/>
  <c r="E11" i="2"/>
  <c r="E10" i="2"/>
  <c r="A4" i="23"/>
  <c r="B4" i="23"/>
  <c r="A15" i="23"/>
  <c r="B15" i="23"/>
  <c r="A16" i="23"/>
  <c r="B16" i="23"/>
  <c r="A17" i="23"/>
  <c r="B17" i="23"/>
  <c r="A18" i="23"/>
  <c r="B18" i="23"/>
  <c r="A19" i="23"/>
  <c r="B19" i="23"/>
  <c r="A20" i="23"/>
  <c r="B20" i="23"/>
  <c r="A21" i="23"/>
  <c r="B21" i="23"/>
  <c r="A22" i="23"/>
  <c r="B22" i="23"/>
  <c r="H22" i="23" s="1"/>
  <c r="A23" i="23"/>
  <c r="B23" i="23"/>
  <c r="A24" i="23"/>
  <c r="B24" i="23"/>
  <c r="A25" i="23"/>
  <c r="B25" i="23"/>
  <c r="H25" i="23" s="1"/>
  <c r="A26" i="23"/>
  <c r="B26" i="23"/>
  <c r="H26" i="23" s="1"/>
  <c r="A27" i="23"/>
  <c r="B27" i="23"/>
  <c r="H27" i="23" s="1"/>
  <c r="A28" i="23"/>
  <c r="B28" i="23"/>
  <c r="H28" i="23" s="1"/>
  <c r="A29" i="23"/>
  <c r="B29" i="23"/>
  <c r="H29" i="23" s="1"/>
  <c r="A30" i="23"/>
  <c r="B30" i="23"/>
  <c r="H30" i="23" s="1"/>
  <c r="A31" i="23"/>
  <c r="B31" i="23"/>
  <c r="H31" i="23" s="1"/>
  <c r="A32" i="23"/>
  <c r="B32" i="23"/>
  <c r="H32" i="23" s="1"/>
  <c r="A33" i="23"/>
  <c r="B33" i="23"/>
  <c r="H33" i="23" s="1"/>
  <c r="A4" i="13"/>
  <c r="B4" i="13"/>
  <c r="A15" i="13"/>
  <c r="B15" i="13"/>
  <c r="A16" i="13"/>
  <c r="B16" i="13"/>
  <c r="A17" i="13"/>
  <c r="B17" i="13"/>
  <c r="A18" i="13"/>
  <c r="B18" i="13"/>
  <c r="A19" i="13"/>
  <c r="B19" i="13"/>
  <c r="A20" i="13"/>
  <c r="B20" i="13"/>
  <c r="A21" i="13"/>
  <c r="B21" i="13"/>
  <c r="A22" i="13"/>
  <c r="B22" i="13"/>
  <c r="A23" i="13"/>
  <c r="B23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B3" i="23"/>
  <c r="B3" i="13"/>
  <c r="A3" i="23"/>
  <c r="A3" i="13"/>
  <c r="G67" i="68" l="1"/>
  <c r="G1687" i="75" s="1"/>
  <c r="L41" i="6"/>
  <c r="L4" i="6" s="1"/>
  <c r="H71" i="6"/>
  <c r="I6" i="13"/>
  <c r="L34" i="26" s="1"/>
  <c r="I34" i="68"/>
  <c r="G2734" i="75" s="1"/>
  <c r="I2734" i="75" s="1"/>
  <c r="P8" i="2"/>
  <c r="H96" i="68"/>
  <c r="G2256" i="75" s="1"/>
  <c r="C2" i="26"/>
  <c r="C32" i="26"/>
  <c r="C302" i="26"/>
  <c r="C272" i="26"/>
  <c r="I9" i="13"/>
  <c r="L37" i="26" s="1"/>
  <c r="I37" i="68"/>
  <c r="G2737" i="75" s="1"/>
  <c r="I2737" i="75" s="1"/>
  <c r="P5" i="2"/>
  <c r="H93" i="68"/>
  <c r="G2253" i="75" s="1"/>
  <c r="L7" i="2"/>
  <c r="H65" i="68"/>
  <c r="G2225" i="75" s="1"/>
  <c r="L11" i="2"/>
  <c r="H69" i="68"/>
  <c r="G2229" i="75" s="1"/>
  <c r="L6" i="2"/>
  <c r="H64" i="68"/>
  <c r="G2224" i="75" s="1"/>
  <c r="I10" i="13"/>
  <c r="L38" i="26" s="1"/>
  <c r="I38" i="68"/>
  <c r="G2738" i="75" s="1"/>
  <c r="I2738" i="75" s="1"/>
  <c r="I7" i="13"/>
  <c r="L35" i="26" s="1"/>
  <c r="I35" i="68"/>
  <c r="G2735" i="75" s="1"/>
  <c r="I2735" i="75" s="1"/>
  <c r="I11" i="13"/>
  <c r="L39" i="26" s="1"/>
  <c r="I39" i="68"/>
  <c r="G2739" i="75" s="1"/>
  <c r="I2739" i="75" s="1"/>
  <c r="I8" i="13"/>
  <c r="L36" i="26" s="1"/>
  <c r="I36" i="68"/>
  <c r="G2736" i="75" s="1"/>
  <c r="I2736" i="75" s="1"/>
  <c r="I5" i="13"/>
  <c r="L33" i="26" s="1"/>
  <c r="I33" i="68"/>
  <c r="G2733" i="75" s="1"/>
  <c r="I2733" i="75" s="1"/>
  <c r="L9" i="2"/>
  <c r="H67" i="68"/>
  <c r="G2227" i="75" s="1"/>
  <c r="L10" i="2"/>
  <c r="H68" i="68"/>
  <c r="G2228" i="75" s="1"/>
  <c r="M32" i="23"/>
  <c r="D360" i="68" s="1"/>
  <c r="D330" i="68"/>
  <c r="M28" i="23"/>
  <c r="D356" i="68" s="1"/>
  <c r="D326" i="68"/>
  <c r="M26" i="23"/>
  <c r="D354" i="68" s="1"/>
  <c r="D324" i="68"/>
  <c r="M22" i="23"/>
  <c r="D350" i="68" s="1"/>
  <c r="D320" i="68"/>
  <c r="M33" i="23"/>
  <c r="D361" i="68" s="1"/>
  <c r="D331" i="68"/>
  <c r="M29" i="23"/>
  <c r="R29" i="23" s="1"/>
  <c r="D327" i="68"/>
  <c r="M25" i="23"/>
  <c r="D353" i="68" s="1"/>
  <c r="D323" i="68"/>
  <c r="M30" i="23"/>
  <c r="R30" i="23" s="1"/>
  <c r="D328" i="68"/>
  <c r="M31" i="23"/>
  <c r="D359" i="68" s="1"/>
  <c r="D329" i="68"/>
  <c r="M27" i="23"/>
  <c r="D355" i="68" s="1"/>
  <c r="D325" i="68"/>
  <c r="O7" i="2"/>
  <c r="G95" i="68"/>
  <c r="G1715" i="75" s="1"/>
  <c r="O10" i="2"/>
  <c r="G98" i="68"/>
  <c r="G1718" i="75" s="1"/>
  <c r="O9" i="2"/>
  <c r="G97" i="68"/>
  <c r="G1717" i="75" s="1"/>
  <c r="O6" i="2"/>
  <c r="G94" i="68"/>
  <c r="G1714" i="75" s="1"/>
  <c r="O5" i="2"/>
  <c r="G93" i="68"/>
  <c r="G1713" i="75" s="1"/>
  <c r="O8" i="2"/>
  <c r="G96" i="68"/>
  <c r="G1716" i="75" s="1"/>
  <c r="O11" i="2"/>
  <c r="G99" i="68"/>
  <c r="G1719" i="75" s="1"/>
  <c r="J5" i="2"/>
  <c r="F63" i="68"/>
  <c r="G1143" i="75" s="1"/>
  <c r="N9" i="2"/>
  <c r="F97" i="68"/>
  <c r="G1177" i="75" s="1"/>
  <c r="N7" i="2"/>
  <c r="F95" i="68"/>
  <c r="G1175" i="75" s="1"/>
  <c r="N6" i="2"/>
  <c r="F94" i="68"/>
  <c r="G1174" i="75" s="1"/>
  <c r="N10" i="2"/>
  <c r="F98" i="68"/>
  <c r="G1178" i="75" s="1"/>
  <c r="N8" i="2"/>
  <c r="F96" i="68"/>
  <c r="G1176" i="75" s="1"/>
  <c r="N11" i="2"/>
  <c r="F99" i="68"/>
  <c r="G1179" i="75" s="1"/>
  <c r="R33" i="23"/>
  <c r="H23" i="23"/>
  <c r="H24" i="23"/>
  <c r="C242" i="26"/>
  <c r="C182" i="26"/>
  <c r="C122" i="26"/>
  <c r="C62" i="26"/>
  <c r="C212" i="26"/>
  <c r="C152" i="26"/>
  <c r="C92" i="26"/>
  <c r="C512" i="26"/>
  <c r="C452" i="26"/>
  <c r="C392" i="26"/>
  <c r="C332" i="26"/>
  <c r="C482" i="26"/>
  <c r="C422" i="26"/>
  <c r="C362" i="26"/>
  <c r="C16" i="50"/>
  <c r="B14" i="50"/>
  <c r="D11" i="50"/>
  <c r="C11" i="50"/>
  <c r="B11" i="50"/>
  <c r="D10" i="50"/>
  <c r="C10" i="50"/>
  <c r="B10" i="50"/>
  <c r="D9" i="50"/>
  <c r="C9" i="50"/>
  <c r="B9" i="50"/>
  <c r="D8" i="50"/>
  <c r="D7" i="50"/>
  <c r="C8" i="50"/>
  <c r="B8" i="50"/>
  <c r="C7" i="50"/>
  <c r="B7" i="50"/>
  <c r="D6" i="50"/>
  <c r="B6" i="50"/>
  <c r="B5" i="50"/>
  <c r="D5" i="50"/>
  <c r="D4" i="50"/>
  <c r="B4" i="50"/>
  <c r="P41" i="6" l="1"/>
  <c r="L71" i="6"/>
  <c r="P4" i="6"/>
  <c r="P9" i="2"/>
  <c r="H97" i="68"/>
  <c r="G2257" i="75" s="1"/>
  <c r="P6" i="2"/>
  <c r="H94" i="68"/>
  <c r="G2254" i="75" s="1"/>
  <c r="P7" i="2"/>
  <c r="H95" i="68"/>
  <c r="G2255" i="75" s="1"/>
  <c r="T8" i="2"/>
  <c r="H126" i="68"/>
  <c r="G2286" i="75" s="1"/>
  <c r="P10" i="2"/>
  <c r="H98" i="68"/>
  <c r="G2258" i="75" s="1"/>
  <c r="P11" i="2"/>
  <c r="H99" i="68"/>
  <c r="G2259" i="75" s="1"/>
  <c r="T5" i="2"/>
  <c r="H123" i="68"/>
  <c r="G2283" i="75" s="1"/>
  <c r="G325" i="75"/>
  <c r="I325" i="75" s="1"/>
  <c r="G328" i="75"/>
  <c r="I328" i="75" s="1"/>
  <c r="G327" i="75"/>
  <c r="I327" i="75" s="1"/>
  <c r="G320" i="75"/>
  <c r="I320" i="75" s="1"/>
  <c r="G326" i="75"/>
  <c r="I326" i="75" s="1"/>
  <c r="G350" i="75"/>
  <c r="G356" i="75"/>
  <c r="G355" i="75"/>
  <c r="G329" i="75"/>
  <c r="I329" i="75" s="1"/>
  <c r="G323" i="75"/>
  <c r="I323" i="75" s="1"/>
  <c r="G331" i="75"/>
  <c r="I331" i="75" s="1"/>
  <c r="G324" i="75"/>
  <c r="I324" i="75" s="1"/>
  <c r="G330" i="75"/>
  <c r="I330" i="75" s="1"/>
  <c r="G359" i="75"/>
  <c r="G353" i="75"/>
  <c r="G361" i="75"/>
  <c r="G354" i="75"/>
  <c r="G360" i="75"/>
  <c r="R32" i="23"/>
  <c r="W32" i="23" s="1"/>
  <c r="R22" i="23"/>
  <c r="D380" i="68" s="1"/>
  <c r="R27" i="23"/>
  <c r="W27" i="23" s="1"/>
  <c r="R25" i="23"/>
  <c r="W25" i="23" s="1"/>
  <c r="R26" i="23"/>
  <c r="D384" i="68" s="1"/>
  <c r="R31" i="23"/>
  <c r="W31" i="23" s="1"/>
  <c r="R28" i="23"/>
  <c r="W28" i="23" s="1"/>
  <c r="D358" i="68"/>
  <c r="D357" i="68"/>
  <c r="M24" i="23"/>
  <c r="R24" i="23" s="1"/>
  <c r="D322" i="68"/>
  <c r="M23" i="23"/>
  <c r="D351" i="68" s="1"/>
  <c r="D321" i="68"/>
  <c r="S8" i="2"/>
  <c r="G126" i="68"/>
  <c r="G1746" i="75" s="1"/>
  <c r="S6" i="2"/>
  <c r="G124" i="68"/>
  <c r="G1744" i="75" s="1"/>
  <c r="S10" i="2"/>
  <c r="G128" i="68"/>
  <c r="G1748" i="75" s="1"/>
  <c r="S11" i="2"/>
  <c r="G129" i="68"/>
  <c r="G1749" i="75" s="1"/>
  <c r="S5" i="2"/>
  <c r="G123" i="68"/>
  <c r="G1743" i="75" s="1"/>
  <c r="S9" i="2"/>
  <c r="G127" i="68"/>
  <c r="G1747" i="75" s="1"/>
  <c r="S7" i="2"/>
  <c r="G125" i="68"/>
  <c r="G1745" i="75" s="1"/>
  <c r="R8" i="2"/>
  <c r="F126" i="68"/>
  <c r="G1206" i="75" s="1"/>
  <c r="R6" i="2"/>
  <c r="F124" i="68"/>
  <c r="G1204" i="75" s="1"/>
  <c r="R9" i="2"/>
  <c r="F127" i="68"/>
  <c r="G1207" i="75" s="1"/>
  <c r="R11" i="2"/>
  <c r="F129" i="68"/>
  <c r="G1209" i="75" s="1"/>
  <c r="R10" i="2"/>
  <c r="F128" i="68"/>
  <c r="G1208" i="75" s="1"/>
  <c r="R7" i="2"/>
  <c r="F125" i="68"/>
  <c r="G1205" i="75" s="1"/>
  <c r="N5" i="2"/>
  <c r="F93" i="68"/>
  <c r="G1173" i="75" s="1"/>
  <c r="W22" i="23"/>
  <c r="W30" i="23"/>
  <c r="D388" i="68"/>
  <c r="W29" i="23"/>
  <c r="D387" i="68"/>
  <c r="W33" i="23"/>
  <c r="D391" i="68"/>
  <c r="C23" i="4"/>
  <c r="T4" i="6" l="1"/>
  <c r="T41" i="6"/>
  <c r="P71" i="6"/>
  <c r="R23" i="23"/>
  <c r="D381" i="68" s="1"/>
  <c r="T9" i="2"/>
  <c r="H127" i="68"/>
  <c r="G2287" i="75" s="1"/>
  <c r="T10" i="2"/>
  <c r="H128" i="68"/>
  <c r="G2288" i="75" s="1"/>
  <c r="T7" i="2"/>
  <c r="H125" i="68"/>
  <c r="G2285" i="75" s="1"/>
  <c r="X5" i="2"/>
  <c r="H153" i="68"/>
  <c r="G2313" i="75" s="1"/>
  <c r="T6" i="2"/>
  <c r="H124" i="68"/>
  <c r="G2284" i="75" s="1"/>
  <c r="T11" i="2"/>
  <c r="H129" i="68"/>
  <c r="G2289" i="75" s="1"/>
  <c r="X8" i="2"/>
  <c r="H156" i="68"/>
  <c r="G2316" i="75" s="1"/>
  <c r="D390" i="68"/>
  <c r="G390" i="75" s="1"/>
  <c r="D385" i="68"/>
  <c r="G385" i="75" s="1"/>
  <c r="G380" i="75"/>
  <c r="G391" i="75"/>
  <c r="G388" i="75"/>
  <c r="G351" i="75"/>
  <c r="G358" i="75"/>
  <c r="G322" i="75"/>
  <c r="I322" i="75" s="1"/>
  <c r="G387" i="75"/>
  <c r="G321" i="75"/>
  <c r="I321" i="75" s="1"/>
  <c r="G357" i="75"/>
  <c r="G384" i="75"/>
  <c r="D383" i="68"/>
  <c r="D386" i="68"/>
  <c r="D389" i="68"/>
  <c r="W26" i="23"/>
  <c r="D414" i="68" s="1"/>
  <c r="D352" i="68"/>
  <c r="W9" i="2"/>
  <c r="G157" i="68"/>
  <c r="G1777" i="75" s="1"/>
  <c r="W11" i="2"/>
  <c r="G159" i="68"/>
  <c r="G1779" i="75" s="1"/>
  <c r="W6" i="2"/>
  <c r="G154" i="68"/>
  <c r="G1774" i="75" s="1"/>
  <c r="W7" i="2"/>
  <c r="G155" i="68"/>
  <c r="G1775" i="75" s="1"/>
  <c r="W5" i="2"/>
  <c r="G153" i="68"/>
  <c r="G1773" i="75" s="1"/>
  <c r="W10" i="2"/>
  <c r="G158" i="68"/>
  <c r="G1778" i="75" s="1"/>
  <c r="W8" i="2"/>
  <c r="G156" i="68"/>
  <c r="G1776" i="75" s="1"/>
  <c r="V7" i="2"/>
  <c r="F155" i="68"/>
  <c r="G1235" i="75" s="1"/>
  <c r="V11" i="2"/>
  <c r="F159" i="68"/>
  <c r="G1239" i="75" s="1"/>
  <c r="V6" i="2"/>
  <c r="F154" i="68"/>
  <c r="G1234" i="75" s="1"/>
  <c r="R5" i="2"/>
  <c r="F123" i="68"/>
  <c r="G1203" i="75" s="1"/>
  <c r="V10" i="2"/>
  <c r="F158" i="68"/>
  <c r="G1238" i="75" s="1"/>
  <c r="V9" i="2"/>
  <c r="F157" i="68"/>
  <c r="G1237" i="75" s="1"/>
  <c r="V8" i="2"/>
  <c r="F156" i="68"/>
  <c r="G1236" i="75" s="1"/>
  <c r="AB32" i="23"/>
  <c r="D420" i="68"/>
  <c r="AB22" i="23"/>
  <c r="D410" i="68"/>
  <c r="AB33" i="23"/>
  <c r="D421" i="68"/>
  <c r="AB25" i="23"/>
  <c r="D413" i="68"/>
  <c r="W24" i="23"/>
  <c r="D382" i="68"/>
  <c r="AB27" i="23"/>
  <c r="D415" i="68"/>
  <c r="AB28" i="23"/>
  <c r="D416" i="68"/>
  <c r="AB31" i="23"/>
  <c r="D419" i="68"/>
  <c r="AB29" i="23"/>
  <c r="D417" i="68"/>
  <c r="AB30" i="23"/>
  <c r="D418" i="68"/>
  <c r="W23" i="23"/>
  <c r="J526" i="68"/>
  <c r="G3766" i="75" s="1"/>
  <c r="J530" i="68"/>
  <c r="G3770" i="75" s="1"/>
  <c r="J534" i="68"/>
  <c r="G3774" i="75" s="1"/>
  <c r="J538" i="68"/>
  <c r="G3778" i="75" s="1"/>
  <c r="J496" i="68"/>
  <c r="G3736" i="75" s="1"/>
  <c r="J500" i="68"/>
  <c r="G3740" i="75" s="1"/>
  <c r="J504" i="68"/>
  <c r="G3744" i="75" s="1"/>
  <c r="J508" i="68"/>
  <c r="G3748" i="75" s="1"/>
  <c r="J466" i="68"/>
  <c r="G3706" i="75" s="1"/>
  <c r="J470" i="68"/>
  <c r="G3710" i="75" s="1"/>
  <c r="J474" i="68"/>
  <c r="G3714" i="75" s="1"/>
  <c r="J478" i="68"/>
  <c r="G3718" i="75" s="1"/>
  <c r="J436" i="68"/>
  <c r="G3676" i="75" s="1"/>
  <c r="J440" i="68"/>
  <c r="G3680" i="75" s="1"/>
  <c r="J444" i="68"/>
  <c r="G3684" i="75" s="1"/>
  <c r="J448" i="68"/>
  <c r="G3688" i="75" s="1"/>
  <c r="J406" i="68"/>
  <c r="G3646" i="75" s="1"/>
  <c r="J410" i="68"/>
  <c r="G3650" i="75" s="1"/>
  <c r="J414" i="68"/>
  <c r="G3654" i="75" s="1"/>
  <c r="J418" i="68"/>
  <c r="G3658" i="75" s="1"/>
  <c r="J376" i="68"/>
  <c r="G3616" i="75" s="1"/>
  <c r="J380" i="68"/>
  <c r="G3620" i="75" s="1"/>
  <c r="J384" i="68"/>
  <c r="G3624" i="75" s="1"/>
  <c r="J388" i="68"/>
  <c r="G3628" i="75" s="1"/>
  <c r="J346" i="68"/>
  <c r="G3586" i="75" s="1"/>
  <c r="J350" i="68"/>
  <c r="G3590" i="75" s="1"/>
  <c r="J354" i="68"/>
  <c r="G3594" i="75" s="1"/>
  <c r="J358" i="68"/>
  <c r="G3598" i="75" s="1"/>
  <c r="J529" i="68"/>
  <c r="G3769" i="75" s="1"/>
  <c r="J541" i="68"/>
  <c r="G3781" i="75" s="1"/>
  <c r="J507" i="68"/>
  <c r="G3747" i="75" s="1"/>
  <c r="J469" i="68"/>
  <c r="G3709" i="75" s="1"/>
  <c r="J481" i="68"/>
  <c r="G3721" i="75" s="1"/>
  <c r="J447" i="68"/>
  <c r="G3687" i="75" s="1"/>
  <c r="J413" i="68"/>
  <c r="G3653" i="75" s="1"/>
  <c r="J379" i="68"/>
  <c r="G3619" i="75" s="1"/>
  <c r="J391" i="68"/>
  <c r="G3631" i="75" s="1"/>
  <c r="J357" i="68"/>
  <c r="G3597" i="75" s="1"/>
  <c r="J527" i="68"/>
  <c r="G3767" i="75" s="1"/>
  <c r="J531" i="68"/>
  <c r="G3771" i="75" s="1"/>
  <c r="J535" i="68"/>
  <c r="G3775" i="75" s="1"/>
  <c r="J539" i="68"/>
  <c r="G3779" i="75" s="1"/>
  <c r="J497" i="68"/>
  <c r="G3737" i="75" s="1"/>
  <c r="J501" i="68"/>
  <c r="G3741" i="75" s="1"/>
  <c r="J505" i="68"/>
  <c r="G3745" i="75" s="1"/>
  <c r="J509" i="68"/>
  <c r="G3749" i="75" s="1"/>
  <c r="J467" i="68"/>
  <c r="G3707" i="75" s="1"/>
  <c r="J471" i="68"/>
  <c r="G3711" i="75" s="1"/>
  <c r="J475" i="68"/>
  <c r="G3715" i="75" s="1"/>
  <c r="J479" i="68"/>
  <c r="G3719" i="75" s="1"/>
  <c r="J437" i="68"/>
  <c r="G3677" i="75" s="1"/>
  <c r="J441" i="68"/>
  <c r="G3681" i="75" s="1"/>
  <c r="J445" i="68"/>
  <c r="G3685" i="75" s="1"/>
  <c r="J449" i="68"/>
  <c r="G3689" i="75" s="1"/>
  <c r="J407" i="68"/>
  <c r="G3647" i="75" s="1"/>
  <c r="J411" i="68"/>
  <c r="G3651" i="75" s="1"/>
  <c r="J415" i="68"/>
  <c r="G3655" i="75" s="1"/>
  <c r="J419" i="68"/>
  <c r="G3659" i="75" s="1"/>
  <c r="J377" i="68"/>
  <c r="G3617" i="75" s="1"/>
  <c r="J381" i="68"/>
  <c r="G3621" i="75" s="1"/>
  <c r="J385" i="68"/>
  <c r="G3625" i="75" s="1"/>
  <c r="J389" i="68"/>
  <c r="G3629" i="75" s="1"/>
  <c r="J347" i="68"/>
  <c r="G3587" i="75" s="1"/>
  <c r="J351" i="68"/>
  <c r="G3591" i="75" s="1"/>
  <c r="J355" i="68"/>
  <c r="G3595" i="75" s="1"/>
  <c r="J359" i="68"/>
  <c r="G3599" i="75" s="1"/>
  <c r="J537" i="68"/>
  <c r="G3777" i="75" s="1"/>
  <c r="J503" i="68"/>
  <c r="G3743" i="75" s="1"/>
  <c r="J473" i="68"/>
  <c r="G3713" i="75" s="1"/>
  <c r="J439" i="68"/>
  <c r="G3679" i="75" s="1"/>
  <c r="J451" i="68"/>
  <c r="G3691" i="75" s="1"/>
  <c r="J417" i="68"/>
  <c r="G3657" i="75" s="1"/>
  <c r="J383" i="68"/>
  <c r="G3623" i="75" s="1"/>
  <c r="J349" i="68"/>
  <c r="G3589" i="75" s="1"/>
  <c r="J361" i="68"/>
  <c r="G3601" i="75" s="1"/>
  <c r="J528" i="68"/>
  <c r="G3768" i="75" s="1"/>
  <c r="J532" i="68"/>
  <c r="G3772" i="75" s="1"/>
  <c r="J536" i="68"/>
  <c r="G3776" i="75" s="1"/>
  <c r="J540" i="68"/>
  <c r="G3780" i="75" s="1"/>
  <c r="J498" i="68"/>
  <c r="G3738" i="75" s="1"/>
  <c r="J502" i="68"/>
  <c r="G3742" i="75" s="1"/>
  <c r="J506" i="68"/>
  <c r="G3746" i="75" s="1"/>
  <c r="J510" i="68"/>
  <c r="G3750" i="75" s="1"/>
  <c r="J468" i="68"/>
  <c r="G3708" i="75" s="1"/>
  <c r="J472" i="68"/>
  <c r="G3712" i="75" s="1"/>
  <c r="J476" i="68"/>
  <c r="G3716" i="75" s="1"/>
  <c r="J480" i="68"/>
  <c r="G3720" i="75" s="1"/>
  <c r="J438" i="68"/>
  <c r="G3678" i="75" s="1"/>
  <c r="J442" i="68"/>
  <c r="G3682" i="75" s="1"/>
  <c r="J446" i="68"/>
  <c r="G3686" i="75" s="1"/>
  <c r="J450" i="68"/>
  <c r="G3690" i="75" s="1"/>
  <c r="J408" i="68"/>
  <c r="G3648" i="75" s="1"/>
  <c r="J412" i="68"/>
  <c r="G3652" i="75" s="1"/>
  <c r="J416" i="68"/>
  <c r="G3656" i="75" s="1"/>
  <c r="J420" i="68"/>
  <c r="G3660" i="75" s="1"/>
  <c r="J378" i="68"/>
  <c r="G3618" i="75" s="1"/>
  <c r="J382" i="68"/>
  <c r="G3622" i="75" s="1"/>
  <c r="J386" i="68"/>
  <c r="G3626" i="75" s="1"/>
  <c r="J390" i="68"/>
  <c r="G3630" i="75" s="1"/>
  <c r="J348" i="68"/>
  <c r="G3588" i="75" s="1"/>
  <c r="J352" i="68"/>
  <c r="G3592" i="75" s="1"/>
  <c r="J356" i="68"/>
  <c r="G3596" i="75" s="1"/>
  <c r="J360" i="68"/>
  <c r="G3600" i="75" s="1"/>
  <c r="J533" i="68"/>
  <c r="G3773" i="75" s="1"/>
  <c r="J499" i="68"/>
  <c r="G3739" i="75" s="1"/>
  <c r="J511" i="68"/>
  <c r="G3751" i="75" s="1"/>
  <c r="J477" i="68"/>
  <c r="G3717" i="75" s="1"/>
  <c r="J443" i="68"/>
  <c r="G3683" i="75" s="1"/>
  <c r="J409" i="68"/>
  <c r="G3649" i="75" s="1"/>
  <c r="J421" i="68"/>
  <c r="G3661" i="75" s="1"/>
  <c r="J387" i="68"/>
  <c r="G3627" i="75" s="1"/>
  <c r="J353" i="68"/>
  <c r="G3593" i="75" s="1"/>
  <c r="J366" i="68"/>
  <c r="G3606" i="75" s="1"/>
  <c r="J340" i="68"/>
  <c r="G3580" i="75" s="1"/>
  <c r="J334" i="68"/>
  <c r="G3574" i="75" s="1"/>
  <c r="J371" i="68"/>
  <c r="G3611" i="75" s="1"/>
  <c r="J341" i="68"/>
  <c r="G3581" i="75" s="1"/>
  <c r="J344" i="68"/>
  <c r="G3584" i="75" s="1"/>
  <c r="J342" i="68"/>
  <c r="G3582" i="75" s="1"/>
  <c r="J364" i="68"/>
  <c r="G3604" i="75" s="1"/>
  <c r="J339" i="68"/>
  <c r="G3579" i="75" s="1"/>
  <c r="J335" i="68"/>
  <c r="G3575" i="75" s="1"/>
  <c r="J343" i="68"/>
  <c r="G3583" i="75" s="1"/>
  <c r="J333" i="68"/>
  <c r="G3573" i="75" s="1"/>
  <c r="J345" i="68"/>
  <c r="G3585" i="75" s="1"/>
  <c r="J370" i="68"/>
  <c r="G3610" i="75" s="1"/>
  <c r="J363" i="68"/>
  <c r="G3603" i="75" s="1"/>
  <c r="J337" i="68"/>
  <c r="G3577" i="75" s="1"/>
  <c r="J338" i="68"/>
  <c r="G3578" i="75" s="1"/>
  <c r="J336" i="68"/>
  <c r="G3576" i="75" s="1"/>
  <c r="J332" i="68"/>
  <c r="G3572" i="75" s="1"/>
  <c r="J369" i="68"/>
  <c r="G3609" i="75" s="1"/>
  <c r="J423" i="68"/>
  <c r="G3663" i="75" s="1"/>
  <c r="J368" i="68"/>
  <c r="G3608" i="75" s="1"/>
  <c r="J362" i="68"/>
  <c r="G3602" i="75" s="1"/>
  <c r="J365" i="68"/>
  <c r="G3605" i="75" s="1"/>
  <c r="J372" i="68"/>
  <c r="G3612" i="75" s="1"/>
  <c r="J374" i="68"/>
  <c r="G3614" i="75" s="1"/>
  <c r="J396" i="68"/>
  <c r="G3636" i="75" s="1"/>
  <c r="J400" i="68"/>
  <c r="G3640" i="75" s="1"/>
  <c r="J401" i="68"/>
  <c r="G3641" i="75" s="1"/>
  <c r="J375" i="68"/>
  <c r="G3615" i="75" s="1"/>
  <c r="J453" i="68"/>
  <c r="G3693" i="75" s="1"/>
  <c r="J367" i="68"/>
  <c r="G3607" i="75" s="1"/>
  <c r="J373" i="68"/>
  <c r="G3613" i="75" s="1"/>
  <c r="J393" i="68"/>
  <c r="G3633" i="75" s="1"/>
  <c r="J426" i="68"/>
  <c r="G3666" i="75" s="1"/>
  <c r="J398" i="68"/>
  <c r="G3638" i="75" s="1"/>
  <c r="J430" i="68"/>
  <c r="G3670" i="75" s="1"/>
  <c r="J483" i="68"/>
  <c r="G3723" i="75" s="1"/>
  <c r="J392" i="68"/>
  <c r="G3632" i="75" s="1"/>
  <c r="J404" i="68"/>
  <c r="G3644" i="75" s="1"/>
  <c r="J402" i="68"/>
  <c r="G3642" i="75" s="1"/>
  <c r="J394" i="68"/>
  <c r="G3634" i="75" s="1"/>
  <c r="J397" i="68"/>
  <c r="G3637" i="75" s="1"/>
  <c r="J395" i="68"/>
  <c r="G3635" i="75" s="1"/>
  <c r="J456" i="68"/>
  <c r="G3696" i="75" s="1"/>
  <c r="J431" i="68"/>
  <c r="G3671" i="75" s="1"/>
  <c r="J405" i="68"/>
  <c r="G3645" i="75" s="1"/>
  <c r="J403" i="68"/>
  <c r="G3643" i="75" s="1"/>
  <c r="J399" i="68"/>
  <c r="G3639" i="75" s="1"/>
  <c r="J435" i="68"/>
  <c r="G3675" i="75" s="1"/>
  <c r="J424" i="68"/>
  <c r="G3664" i="75" s="1"/>
  <c r="J461" i="68"/>
  <c r="G3701" i="75" s="1"/>
  <c r="J486" i="68"/>
  <c r="G3726" i="75" s="1"/>
  <c r="J432" i="68"/>
  <c r="G3672" i="75" s="1"/>
  <c r="J422" i="68"/>
  <c r="G3662" i="75" s="1"/>
  <c r="J427" i="68"/>
  <c r="G3667" i="75" s="1"/>
  <c r="J429" i="68"/>
  <c r="G3669" i="75" s="1"/>
  <c r="J513" i="68"/>
  <c r="G3753" i="75" s="1"/>
  <c r="J428" i="68"/>
  <c r="G3668" i="75" s="1"/>
  <c r="J460" i="68"/>
  <c r="G3700" i="75" s="1"/>
  <c r="J425" i="68"/>
  <c r="G3665" i="75" s="1"/>
  <c r="J434" i="68"/>
  <c r="G3674" i="75" s="1"/>
  <c r="J433" i="68"/>
  <c r="G3673" i="75" s="1"/>
  <c r="J462" i="68"/>
  <c r="G3702" i="75" s="1"/>
  <c r="J454" i="68"/>
  <c r="G3694" i="75" s="1"/>
  <c r="J457" i="68"/>
  <c r="G3697" i="75" s="1"/>
  <c r="J459" i="68"/>
  <c r="G3699" i="75" s="1"/>
  <c r="J458" i="68"/>
  <c r="G3698" i="75" s="1"/>
  <c r="J452" i="68"/>
  <c r="G3692" i="75" s="1"/>
  <c r="J490" i="68"/>
  <c r="G3730" i="75" s="1"/>
  <c r="J464" i="68"/>
  <c r="G3704" i="75" s="1"/>
  <c r="I3704" i="75" s="1"/>
  <c r="J463" i="68"/>
  <c r="G3703" i="75" s="1"/>
  <c r="J465" i="68"/>
  <c r="G3705" i="75" s="1"/>
  <c r="J516" i="68"/>
  <c r="G3756" i="75" s="1"/>
  <c r="J455" i="68"/>
  <c r="G3695" i="75" s="1"/>
  <c r="J491" i="68"/>
  <c r="G3731" i="75" s="1"/>
  <c r="J494" i="68"/>
  <c r="G3734" i="75" s="1"/>
  <c r="J492" i="68"/>
  <c r="G3732" i="75" s="1"/>
  <c r="J487" i="68"/>
  <c r="G3727" i="75" s="1"/>
  <c r="J489" i="68"/>
  <c r="G3729" i="75" s="1"/>
  <c r="J488" i="68"/>
  <c r="G3728" i="75" s="1"/>
  <c r="J495" i="68"/>
  <c r="G3735" i="75" s="1"/>
  <c r="I3735" i="75" s="1"/>
  <c r="J521" i="68"/>
  <c r="G3761" i="75" s="1"/>
  <c r="J484" i="68"/>
  <c r="G3724" i="75" s="1"/>
  <c r="J485" i="68"/>
  <c r="G3725" i="75" s="1"/>
  <c r="J520" i="68"/>
  <c r="G3760" i="75" s="1"/>
  <c r="J482" i="68"/>
  <c r="G3722" i="75" s="1"/>
  <c r="J493" i="68"/>
  <c r="G3733" i="75" s="1"/>
  <c r="J525" i="68"/>
  <c r="G3765" i="75" s="1"/>
  <c r="J515" i="68"/>
  <c r="G3755" i="75" s="1"/>
  <c r="J524" i="68"/>
  <c r="G3764" i="75" s="1"/>
  <c r="I3764" i="75" s="1"/>
  <c r="J514" i="68"/>
  <c r="G3754" i="75" s="1"/>
  <c r="J517" i="68"/>
  <c r="G3757" i="75" s="1"/>
  <c r="J523" i="68"/>
  <c r="G3763" i="75" s="1"/>
  <c r="J512" i="68"/>
  <c r="G3752" i="75" s="1"/>
  <c r="I3752" i="75" s="1"/>
  <c r="J519" i="68"/>
  <c r="G3759" i="75" s="1"/>
  <c r="J518" i="68"/>
  <c r="G3758" i="75" s="1"/>
  <c r="J522" i="68"/>
  <c r="G3762" i="75" s="1"/>
  <c r="J306" i="68"/>
  <c r="G3546" i="75" s="1"/>
  <c r="J310" i="68"/>
  <c r="G3550" i="75" s="1"/>
  <c r="J303" i="68"/>
  <c r="G3543" i="75" s="1"/>
  <c r="J307" i="68"/>
  <c r="G3547" i="75" s="1"/>
  <c r="J311" i="68"/>
  <c r="G3551" i="75" s="1"/>
  <c r="J304" i="68"/>
  <c r="G3544" i="75" s="1"/>
  <c r="J308" i="68"/>
  <c r="G3548" i="75" s="1"/>
  <c r="J312" i="68"/>
  <c r="G3552" i="75" s="1"/>
  <c r="J305" i="68"/>
  <c r="G3545" i="75" s="1"/>
  <c r="J309" i="68"/>
  <c r="G3549" i="75" s="1"/>
  <c r="J331" i="68"/>
  <c r="G3571" i="75" s="1"/>
  <c r="J327" i="68"/>
  <c r="G3567" i="75" s="1"/>
  <c r="J323" i="68"/>
  <c r="G3563" i="75" s="1"/>
  <c r="J319" i="68"/>
  <c r="G3559" i="75" s="1"/>
  <c r="J328" i="68"/>
  <c r="G3568" i="75" s="1"/>
  <c r="J330" i="68"/>
  <c r="G3570" i="75" s="1"/>
  <c r="J326" i="68"/>
  <c r="G3566" i="75" s="1"/>
  <c r="J322" i="68"/>
  <c r="G3562" i="75" s="1"/>
  <c r="J318" i="68"/>
  <c r="G3558" i="75" s="1"/>
  <c r="J324" i="68"/>
  <c r="G3564" i="75" s="1"/>
  <c r="J329" i="68"/>
  <c r="G3569" i="75" s="1"/>
  <c r="J325" i="68"/>
  <c r="G3565" i="75" s="1"/>
  <c r="J321" i="68"/>
  <c r="G3561" i="75" s="1"/>
  <c r="J317" i="68"/>
  <c r="G3557" i="75" s="1"/>
  <c r="J320" i="68"/>
  <c r="G3560" i="75" s="1"/>
  <c r="C3" i="43"/>
  <c r="C4" i="43"/>
  <c r="C5" i="43"/>
  <c r="C6" i="43"/>
  <c r="C7" i="43"/>
  <c r="C8" i="43"/>
  <c r="C9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C104" i="43"/>
  <c r="C105" i="43"/>
  <c r="C106" i="43"/>
  <c r="C107" i="43"/>
  <c r="C108" i="43"/>
  <c r="C109" i="43"/>
  <c r="C110" i="43"/>
  <c r="C111" i="43"/>
  <c r="C112" i="43"/>
  <c r="C113" i="43"/>
  <c r="C114" i="43"/>
  <c r="C115" i="43"/>
  <c r="C116" i="43"/>
  <c r="C117" i="43"/>
  <c r="C118" i="43"/>
  <c r="C119" i="43"/>
  <c r="C120" i="43"/>
  <c r="C121" i="43"/>
  <c r="C122" i="43"/>
  <c r="C123" i="43"/>
  <c r="C124" i="43"/>
  <c r="C125" i="43"/>
  <c r="C126" i="43"/>
  <c r="C127" i="43"/>
  <c r="C128" i="43"/>
  <c r="C129" i="43"/>
  <c r="C130" i="43"/>
  <c r="C131" i="43"/>
  <c r="C132" i="43"/>
  <c r="C133" i="43"/>
  <c r="C134" i="43"/>
  <c r="C135" i="43"/>
  <c r="C136" i="43"/>
  <c r="C137" i="43"/>
  <c r="C138" i="43"/>
  <c r="C139" i="43"/>
  <c r="C140" i="43"/>
  <c r="C141" i="43"/>
  <c r="C142" i="43"/>
  <c r="C143" i="43"/>
  <c r="C144" i="43"/>
  <c r="C145" i="43"/>
  <c r="C146" i="43"/>
  <c r="C147" i="43"/>
  <c r="C148" i="43"/>
  <c r="C149" i="43"/>
  <c r="C150" i="43"/>
  <c r="C151" i="43"/>
  <c r="C152" i="43"/>
  <c r="C153" i="43"/>
  <c r="C154" i="43"/>
  <c r="C155" i="43"/>
  <c r="C156" i="43"/>
  <c r="C157" i="43"/>
  <c r="C158" i="43"/>
  <c r="C159" i="43"/>
  <c r="C160" i="43"/>
  <c r="C161" i="43"/>
  <c r="C2" i="43"/>
  <c r="X41" i="6" l="1"/>
  <c r="T71" i="6"/>
  <c r="X4" i="6"/>
  <c r="I3763" i="75"/>
  <c r="I3756" i="75"/>
  <c r="I3675" i="75"/>
  <c r="I3614" i="75"/>
  <c r="I3762" i="75"/>
  <c r="I3760" i="75"/>
  <c r="I3753" i="75"/>
  <c r="I3705" i="75"/>
  <c r="I3755" i="75"/>
  <c r="I3674" i="75"/>
  <c r="I3615" i="75"/>
  <c r="I3761" i="75"/>
  <c r="I3758" i="75"/>
  <c r="J3693" i="75"/>
  <c r="J3636" i="75"/>
  <c r="I3757" i="75"/>
  <c r="I3759" i="75"/>
  <c r="I3754" i="75"/>
  <c r="X7" i="2"/>
  <c r="H155" i="68"/>
  <c r="G2315" i="75" s="1"/>
  <c r="X11" i="2"/>
  <c r="H159" i="68"/>
  <c r="G2319" i="75" s="1"/>
  <c r="X9" i="2"/>
  <c r="H157" i="68"/>
  <c r="G2317" i="75" s="1"/>
  <c r="X6" i="2"/>
  <c r="H154" i="68"/>
  <c r="G2314" i="75" s="1"/>
  <c r="AB5" i="2"/>
  <c r="H183" i="68"/>
  <c r="G2343" i="75" s="1"/>
  <c r="X10" i="2"/>
  <c r="H158" i="68"/>
  <c r="G2318" i="75" s="1"/>
  <c r="AB8" i="2"/>
  <c r="H186" i="68"/>
  <c r="G2346" i="75" s="1"/>
  <c r="I3633" i="75"/>
  <c r="J3663" i="75"/>
  <c r="I3733" i="75"/>
  <c r="J3765" i="75"/>
  <c r="J3769" i="75"/>
  <c r="J3773" i="75"/>
  <c r="J3777" i="75"/>
  <c r="J3781" i="75"/>
  <c r="J3766" i="75"/>
  <c r="J3770" i="75"/>
  <c r="J3774" i="75"/>
  <c r="J3778" i="75"/>
  <c r="J3763" i="75"/>
  <c r="J3767" i="75"/>
  <c r="J3771" i="75"/>
  <c r="J3775" i="75"/>
  <c r="J3779" i="75"/>
  <c r="J3764" i="75"/>
  <c r="J3768" i="75"/>
  <c r="J3772" i="75"/>
  <c r="J3776" i="75"/>
  <c r="J3780" i="75"/>
  <c r="I3724" i="75"/>
  <c r="J3754" i="75"/>
  <c r="I3729" i="75"/>
  <c r="J3759" i="75"/>
  <c r="I3731" i="75"/>
  <c r="J3761" i="75"/>
  <c r="I3703" i="75"/>
  <c r="J3734" i="75"/>
  <c r="J3738" i="75"/>
  <c r="J3742" i="75"/>
  <c r="J3746" i="75"/>
  <c r="J3750" i="75"/>
  <c r="J3736" i="75"/>
  <c r="J3740" i="75"/>
  <c r="J3744" i="75"/>
  <c r="J3748" i="75"/>
  <c r="J3739" i="75"/>
  <c r="J3747" i="75"/>
  <c r="J3733" i="75"/>
  <c r="J3741" i="75"/>
  <c r="J3749" i="75"/>
  <c r="J3735" i="75"/>
  <c r="J3743" i="75"/>
  <c r="J3751" i="75"/>
  <c r="J3737" i="75"/>
  <c r="J3745" i="75"/>
  <c r="I3698" i="75"/>
  <c r="J3728" i="75"/>
  <c r="I3702" i="75"/>
  <c r="J3732" i="75"/>
  <c r="I3700" i="75"/>
  <c r="J3730" i="75"/>
  <c r="I3667" i="75"/>
  <c r="J3697" i="75"/>
  <c r="I3701" i="75"/>
  <c r="J3731" i="75"/>
  <c r="I3643" i="75"/>
  <c r="J3674" i="75"/>
  <c r="J3678" i="75"/>
  <c r="J3682" i="75"/>
  <c r="J3686" i="75"/>
  <c r="J3690" i="75"/>
  <c r="J3676" i="75"/>
  <c r="J3680" i="75"/>
  <c r="J3684" i="75"/>
  <c r="J3688" i="75"/>
  <c r="J3675" i="75"/>
  <c r="J3683" i="75"/>
  <c r="J3691" i="75"/>
  <c r="J3677" i="75"/>
  <c r="J3685" i="75"/>
  <c r="J3679" i="75"/>
  <c r="J3687" i="75"/>
  <c r="J3673" i="75"/>
  <c r="J3681" i="75"/>
  <c r="J3689" i="75"/>
  <c r="I3635" i="75"/>
  <c r="J3665" i="75"/>
  <c r="I3644" i="75"/>
  <c r="I3638" i="75"/>
  <c r="J3668" i="75"/>
  <c r="I3607" i="75"/>
  <c r="J3637" i="75"/>
  <c r="I3640" i="75"/>
  <c r="J3670" i="75"/>
  <c r="I3605" i="75"/>
  <c r="J3635" i="75"/>
  <c r="I3609" i="75"/>
  <c r="J3639" i="75"/>
  <c r="J3607" i="75"/>
  <c r="J3603" i="75"/>
  <c r="I3604" i="75"/>
  <c r="J3634" i="75"/>
  <c r="I3611" i="75"/>
  <c r="J3641" i="75"/>
  <c r="I3722" i="75"/>
  <c r="J3752" i="75"/>
  <c r="I3727" i="75"/>
  <c r="J3757" i="75"/>
  <c r="I3695" i="75"/>
  <c r="J3725" i="75"/>
  <c r="I3699" i="75"/>
  <c r="J3729" i="75"/>
  <c r="I3673" i="75"/>
  <c r="J3706" i="75"/>
  <c r="J3710" i="75"/>
  <c r="J3714" i="75"/>
  <c r="J3718" i="75"/>
  <c r="J3704" i="75"/>
  <c r="J3708" i="75"/>
  <c r="J3712" i="75"/>
  <c r="J3716" i="75"/>
  <c r="J3720" i="75"/>
  <c r="J3707" i="75"/>
  <c r="J3715" i="75"/>
  <c r="J3709" i="75"/>
  <c r="J3717" i="75"/>
  <c r="J3703" i="75"/>
  <c r="J3711" i="75"/>
  <c r="J3719" i="75"/>
  <c r="J3705" i="75"/>
  <c r="J3713" i="75"/>
  <c r="J3721" i="75"/>
  <c r="I3668" i="75"/>
  <c r="J3698" i="75"/>
  <c r="I3662" i="75"/>
  <c r="J3692" i="75"/>
  <c r="I3664" i="75"/>
  <c r="J3694" i="75"/>
  <c r="I3645" i="75"/>
  <c r="I3637" i="75"/>
  <c r="J3667" i="75"/>
  <c r="I3632" i="75"/>
  <c r="J3662" i="75"/>
  <c r="I3666" i="75"/>
  <c r="J3696" i="75"/>
  <c r="I3693" i="75"/>
  <c r="J3723" i="75"/>
  <c r="I3636" i="75"/>
  <c r="J3666" i="75"/>
  <c r="I3602" i="75"/>
  <c r="J3632" i="75"/>
  <c r="J3602" i="75"/>
  <c r="I3603" i="75"/>
  <c r="J3633" i="75"/>
  <c r="J3614" i="75"/>
  <c r="J3618" i="75"/>
  <c r="J3622" i="75"/>
  <c r="J3626" i="75"/>
  <c r="J3630" i="75"/>
  <c r="J3616" i="75"/>
  <c r="J3620" i="75"/>
  <c r="J3624" i="75"/>
  <c r="J3628" i="75"/>
  <c r="J3619" i="75"/>
  <c r="J3627" i="75"/>
  <c r="J3613" i="75"/>
  <c r="J3621" i="75"/>
  <c r="J3629" i="75"/>
  <c r="J3615" i="75"/>
  <c r="J3623" i="75"/>
  <c r="J3631" i="75"/>
  <c r="J3617" i="75"/>
  <c r="J3625" i="75"/>
  <c r="J3612" i="75"/>
  <c r="J3604" i="75"/>
  <c r="I3732" i="75"/>
  <c r="J3762" i="75"/>
  <c r="I3672" i="75"/>
  <c r="J3702" i="75"/>
  <c r="I3634" i="75"/>
  <c r="J3664" i="75"/>
  <c r="I3608" i="75"/>
  <c r="J3638" i="75"/>
  <c r="J3606" i="75"/>
  <c r="I3610" i="75"/>
  <c r="J3640" i="75"/>
  <c r="J3605" i="75"/>
  <c r="J3610" i="75"/>
  <c r="I3730" i="75"/>
  <c r="J3760" i="75"/>
  <c r="I3697" i="75"/>
  <c r="J3727" i="75"/>
  <c r="I3671" i="75"/>
  <c r="J3701" i="75"/>
  <c r="I3723" i="75"/>
  <c r="J3753" i="75"/>
  <c r="I3725" i="75"/>
  <c r="J3755" i="75"/>
  <c r="I3728" i="75"/>
  <c r="J3758" i="75"/>
  <c r="I3692" i="75"/>
  <c r="J3722" i="75"/>
  <c r="I3694" i="75"/>
  <c r="J3724" i="75"/>
  <c r="I3665" i="75"/>
  <c r="J3695" i="75"/>
  <c r="I3669" i="75"/>
  <c r="J3699" i="75"/>
  <c r="I3726" i="75"/>
  <c r="J3756" i="75"/>
  <c r="I3639" i="75"/>
  <c r="J3669" i="75"/>
  <c r="I3696" i="75"/>
  <c r="J3726" i="75"/>
  <c r="I3642" i="75"/>
  <c r="J3672" i="75"/>
  <c r="I3670" i="75"/>
  <c r="J3700" i="75"/>
  <c r="I3613" i="75"/>
  <c r="J3646" i="75"/>
  <c r="J3650" i="75"/>
  <c r="J3654" i="75"/>
  <c r="J3658" i="75"/>
  <c r="J3644" i="75"/>
  <c r="J3648" i="75"/>
  <c r="J3652" i="75"/>
  <c r="J3656" i="75"/>
  <c r="J3660" i="75"/>
  <c r="J3643" i="75"/>
  <c r="J3651" i="75"/>
  <c r="J3659" i="75"/>
  <c r="J3645" i="75"/>
  <c r="J3653" i="75"/>
  <c r="J3661" i="75"/>
  <c r="J3647" i="75"/>
  <c r="J3655" i="75"/>
  <c r="J3649" i="75"/>
  <c r="J3657" i="75"/>
  <c r="I3641" i="75"/>
  <c r="J3671" i="75"/>
  <c r="I3612" i="75"/>
  <c r="J3642" i="75"/>
  <c r="J3608" i="75"/>
  <c r="J3609" i="75"/>
  <c r="J3611" i="75"/>
  <c r="I3765" i="75"/>
  <c r="I3734" i="75"/>
  <c r="I3683" i="75"/>
  <c r="I3773" i="75"/>
  <c r="I3618" i="75"/>
  <c r="I3648" i="75"/>
  <c r="I3678" i="75"/>
  <c r="I3708" i="75"/>
  <c r="I3738" i="75"/>
  <c r="I3768" i="75"/>
  <c r="I3657" i="75"/>
  <c r="I3743" i="75"/>
  <c r="I3621" i="75"/>
  <c r="I3651" i="75"/>
  <c r="I3681" i="75"/>
  <c r="I3711" i="75"/>
  <c r="I3741" i="75"/>
  <c r="I3771" i="75"/>
  <c r="I3619" i="75"/>
  <c r="I3709" i="75"/>
  <c r="I3628" i="75"/>
  <c r="I3658" i="75"/>
  <c r="I3688" i="75"/>
  <c r="I3718" i="75"/>
  <c r="I3748" i="75"/>
  <c r="I3778" i="75"/>
  <c r="I3627" i="75"/>
  <c r="I3717" i="75"/>
  <c r="I3630" i="75"/>
  <c r="I3660" i="75"/>
  <c r="I3690" i="75"/>
  <c r="I3720" i="75"/>
  <c r="I3750" i="75"/>
  <c r="I3780" i="75"/>
  <c r="I3691" i="75"/>
  <c r="I3777" i="75"/>
  <c r="I3617" i="75"/>
  <c r="I3647" i="75"/>
  <c r="I3677" i="75"/>
  <c r="I3707" i="75"/>
  <c r="I3737" i="75"/>
  <c r="I3767" i="75"/>
  <c r="I3653" i="75"/>
  <c r="I3747" i="75"/>
  <c r="I3624" i="75"/>
  <c r="I3654" i="75"/>
  <c r="I3684" i="75"/>
  <c r="I3714" i="75"/>
  <c r="I3744" i="75"/>
  <c r="I3774" i="75"/>
  <c r="I3661" i="75"/>
  <c r="I3751" i="75"/>
  <c r="I3626" i="75"/>
  <c r="I3656" i="75"/>
  <c r="I3686" i="75"/>
  <c r="I3716" i="75"/>
  <c r="I3746" i="75"/>
  <c r="I3776" i="75"/>
  <c r="I3679" i="75"/>
  <c r="I3629" i="75"/>
  <c r="I3659" i="75"/>
  <c r="I3689" i="75"/>
  <c r="I3719" i="75"/>
  <c r="I3749" i="75"/>
  <c r="I3779" i="75"/>
  <c r="I3687" i="75"/>
  <c r="I3781" i="75"/>
  <c r="I3620" i="75"/>
  <c r="I3650" i="75"/>
  <c r="I3680" i="75"/>
  <c r="I3710" i="75"/>
  <c r="I3740" i="75"/>
  <c r="I3770" i="75"/>
  <c r="I3663" i="75"/>
  <c r="I3606" i="75"/>
  <c r="I3649" i="75"/>
  <c r="I3739" i="75"/>
  <c r="I3622" i="75"/>
  <c r="I3652" i="75"/>
  <c r="I3682" i="75"/>
  <c r="I3712" i="75"/>
  <c r="I3742" i="75"/>
  <c r="I3772" i="75"/>
  <c r="I3623" i="75"/>
  <c r="I3713" i="75"/>
  <c r="I3625" i="75"/>
  <c r="I3655" i="75"/>
  <c r="I3685" i="75"/>
  <c r="I3715" i="75"/>
  <c r="I3745" i="75"/>
  <c r="I3775" i="75"/>
  <c r="I3631" i="75"/>
  <c r="I3721" i="75"/>
  <c r="I3769" i="75"/>
  <c r="I3616" i="75"/>
  <c r="I3646" i="75"/>
  <c r="I3676" i="75"/>
  <c r="I3706" i="75"/>
  <c r="I3736" i="75"/>
  <c r="I3766" i="75"/>
  <c r="G414" i="75"/>
  <c r="G381" i="75"/>
  <c r="G417" i="75"/>
  <c r="G416" i="75"/>
  <c r="G382" i="75"/>
  <c r="G421" i="75"/>
  <c r="G420" i="75"/>
  <c r="G389" i="75"/>
  <c r="G386" i="75"/>
  <c r="G418" i="75"/>
  <c r="G419" i="75"/>
  <c r="G415" i="75"/>
  <c r="G413" i="75"/>
  <c r="G410" i="75"/>
  <c r="G352" i="75"/>
  <c r="G383" i="75"/>
  <c r="AB26" i="23"/>
  <c r="D444" i="68" s="1"/>
  <c r="AA10" i="2"/>
  <c r="G188" i="68"/>
  <c r="G1808" i="75" s="1"/>
  <c r="AA7" i="2"/>
  <c r="G185" i="68"/>
  <c r="G1805" i="75" s="1"/>
  <c r="AA11" i="2"/>
  <c r="G189" i="68"/>
  <c r="G1809" i="75" s="1"/>
  <c r="AA8" i="2"/>
  <c r="G186" i="68"/>
  <c r="G1806" i="75" s="1"/>
  <c r="AA5" i="2"/>
  <c r="G183" i="68"/>
  <c r="G1803" i="75" s="1"/>
  <c r="AA6" i="2"/>
  <c r="G184" i="68"/>
  <c r="G1804" i="75" s="1"/>
  <c r="AA9" i="2"/>
  <c r="G187" i="68"/>
  <c r="G1807" i="75" s="1"/>
  <c r="Z9" i="2"/>
  <c r="F187" i="68"/>
  <c r="G1267" i="75" s="1"/>
  <c r="V5" i="2"/>
  <c r="F153" i="68"/>
  <c r="G1233" i="75" s="1"/>
  <c r="Z11" i="2"/>
  <c r="F189" i="68"/>
  <c r="G1269" i="75" s="1"/>
  <c r="Z8" i="2"/>
  <c r="F186" i="68"/>
  <c r="G1266" i="75" s="1"/>
  <c r="Z10" i="2"/>
  <c r="F188" i="68"/>
  <c r="G1268" i="75" s="1"/>
  <c r="Z6" i="2"/>
  <c r="F184" i="68"/>
  <c r="G1264" i="75" s="1"/>
  <c r="Z7" i="2"/>
  <c r="F185" i="68"/>
  <c r="G1265" i="75" s="1"/>
  <c r="AG22" i="23"/>
  <c r="D440" i="68"/>
  <c r="AB23" i="23"/>
  <c r="D411" i="68"/>
  <c r="AG29" i="23"/>
  <c r="D447" i="68"/>
  <c r="AG27" i="23"/>
  <c r="D445" i="68"/>
  <c r="AG33" i="23"/>
  <c r="D451" i="68"/>
  <c r="AG32" i="23"/>
  <c r="D450" i="68"/>
  <c r="AG31" i="23"/>
  <c r="D449" i="68"/>
  <c r="AG25" i="23"/>
  <c r="D443" i="68"/>
  <c r="AG30" i="23"/>
  <c r="D448" i="68"/>
  <c r="AG28" i="23"/>
  <c r="D446" i="68"/>
  <c r="AB24" i="23"/>
  <c r="D412" i="68"/>
  <c r="G11" i="4"/>
  <c r="E5" i="4"/>
  <c r="E6" i="4"/>
  <c r="E7" i="4"/>
  <c r="E8" i="4"/>
  <c r="E9" i="4"/>
  <c r="E4" i="4"/>
  <c r="AB41" i="6" l="1"/>
  <c r="AB4" i="6" s="1"/>
  <c r="X71" i="6"/>
  <c r="AB10" i="2"/>
  <c r="H188" i="68"/>
  <c r="G2348" i="75" s="1"/>
  <c r="AB6" i="2"/>
  <c r="H184" i="68"/>
  <c r="G2344" i="75" s="1"/>
  <c r="AB11" i="2"/>
  <c r="H189" i="68"/>
  <c r="G2349" i="75" s="1"/>
  <c r="AF5" i="2"/>
  <c r="H243" i="68" s="1"/>
  <c r="G2403" i="75" s="1"/>
  <c r="H213" i="68"/>
  <c r="G2373" i="75" s="1"/>
  <c r="AB7" i="2"/>
  <c r="H185" i="68"/>
  <c r="G2345" i="75" s="1"/>
  <c r="AF8" i="2"/>
  <c r="H246" i="68" s="1"/>
  <c r="G2406" i="75" s="1"/>
  <c r="H216" i="68"/>
  <c r="G2376" i="75" s="1"/>
  <c r="AB9" i="2"/>
  <c r="H187" i="68"/>
  <c r="G2347" i="75" s="1"/>
  <c r="AG26" i="23"/>
  <c r="AL26" i="23" s="1"/>
  <c r="G448" i="75"/>
  <c r="G446" i="75"/>
  <c r="G443" i="75"/>
  <c r="G450" i="75"/>
  <c r="G445" i="75"/>
  <c r="G411" i="75"/>
  <c r="G444" i="75"/>
  <c r="G412" i="75"/>
  <c r="G449" i="75"/>
  <c r="G451" i="75"/>
  <c r="G447" i="75"/>
  <c r="G440" i="75"/>
  <c r="AE6" i="2"/>
  <c r="G244" i="68" s="1"/>
  <c r="G1864" i="75" s="1"/>
  <c r="G214" i="68"/>
  <c r="G1834" i="75" s="1"/>
  <c r="AE8" i="2"/>
  <c r="G246" i="68" s="1"/>
  <c r="G1866" i="75" s="1"/>
  <c r="G216" i="68"/>
  <c r="G1836" i="75" s="1"/>
  <c r="AE7" i="2"/>
  <c r="G245" i="68" s="1"/>
  <c r="G1865" i="75" s="1"/>
  <c r="G215" i="68"/>
  <c r="G1835" i="75" s="1"/>
  <c r="AE9" i="2"/>
  <c r="G247" i="68" s="1"/>
  <c r="G1867" i="75" s="1"/>
  <c r="G217" i="68"/>
  <c r="G1837" i="75" s="1"/>
  <c r="AE5" i="2"/>
  <c r="G243" i="68" s="1"/>
  <c r="G1863" i="75" s="1"/>
  <c r="G213" i="68"/>
  <c r="G1833" i="75" s="1"/>
  <c r="AE11" i="2"/>
  <c r="G249" i="68" s="1"/>
  <c r="G1869" i="75" s="1"/>
  <c r="G219" i="68"/>
  <c r="G1839" i="75" s="1"/>
  <c r="AE10" i="2"/>
  <c r="G248" i="68" s="1"/>
  <c r="G1868" i="75" s="1"/>
  <c r="G218" i="68"/>
  <c r="G1838" i="75" s="1"/>
  <c r="AD6" i="2"/>
  <c r="F244" i="68" s="1"/>
  <c r="G1324" i="75" s="1"/>
  <c r="F214" i="68"/>
  <c r="G1294" i="75" s="1"/>
  <c r="AD8" i="2"/>
  <c r="F246" i="68" s="1"/>
  <c r="G1326" i="75" s="1"/>
  <c r="F216" i="68"/>
  <c r="G1296" i="75" s="1"/>
  <c r="Z5" i="2"/>
  <c r="F183" i="68"/>
  <c r="G1263" i="75" s="1"/>
  <c r="AD7" i="2"/>
  <c r="F245" i="68" s="1"/>
  <c r="G1325" i="75" s="1"/>
  <c r="F215" i="68"/>
  <c r="G1295" i="75" s="1"/>
  <c r="AD10" i="2"/>
  <c r="F248" i="68" s="1"/>
  <c r="G1328" i="75" s="1"/>
  <c r="F218" i="68"/>
  <c r="G1298" i="75" s="1"/>
  <c r="AD11" i="2"/>
  <c r="F249" i="68" s="1"/>
  <c r="G1329" i="75" s="1"/>
  <c r="F219" i="68"/>
  <c r="G1299" i="75" s="1"/>
  <c r="AD9" i="2"/>
  <c r="F247" i="68" s="1"/>
  <c r="G1327" i="75" s="1"/>
  <c r="F217" i="68"/>
  <c r="G1297" i="75" s="1"/>
  <c r="AL30" i="23"/>
  <c r="D478" i="68"/>
  <c r="AL28" i="23"/>
  <c r="D476" i="68"/>
  <c r="AL33" i="23"/>
  <c r="D481" i="68"/>
  <c r="AL29" i="23"/>
  <c r="D477" i="68"/>
  <c r="AL22" i="23"/>
  <c r="D470" i="68"/>
  <c r="AL25" i="23"/>
  <c r="D473" i="68"/>
  <c r="AL31" i="23"/>
  <c r="D479" i="68"/>
  <c r="AG24" i="23"/>
  <c r="D442" i="68"/>
  <c r="AL32" i="23"/>
  <c r="D480" i="68"/>
  <c r="AL27" i="23"/>
  <c r="D475" i="68"/>
  <c r="AG23" i="23"/>
  <c r="D441" i="68"/>
  <c r="Q41" i="3"/>
  <c r="W41" i="3" s="1"/>
  <c r="Q47" i="3"/>
  <c r="W47" i="3" s="1"/>
  <c r="Q45" i="3"/>
  <c r="W45" i="3" s="1"/>
  <c r="Q43" i="3"/>
  <c r="W43" i="3" s="1"/>
  <c r="O40" i="3"/>
  <c r="O83" i="3"/>
  <c r="O82" i="3"/>
  <c r="U82" i="3" s="1"/>
  <c r="O146" i="3"/>
  <c r="U146" i="3" s="1"/>
  <c r="O190" i="3"/>
  <c r="O145" i="3"/>
  <c r="O177" i="3"/>
  <c r="O189" i="3"/>
  <c r="U189" i="3" s="1"/>
  <c r="O144" i="3"/>
  <c r="O188" i="3"/>
  <c r="O311" i="3"/>
  <c r="O319" i="3"/>
  <c r="U319" i="3" s="1"/>
  <c r="O323" i="3"/>
  <c r="O327" i="3"/>
  <c r="O335" i="3"/>
  <c r="U335" i="3" s="1"/>
  <c r="O351" i="3"/>
  <c r="U351" i="3" s="1"/>
  <c r="O355" i="3"/>
  <c r="O363" i="3"/>
  <c r="O367" i="3"/>
  <c r="O322" i="3"/>
  <c r="U322" i="3" s="1"/>
  <c r="O338" i="3"/>
  <c r="O350" i="3"/>
  <c r="O354" i="3"/>
  <c r="U354" i="3" s="1"/>
  <c r="O358" i="3"/>
  <c r="U358" i="3" s="1"/>
  <c r="O362" i="3"/>
  <c r="O366" i="3"/>
  <c r="O370" i="3"/>
  <c r="O309" i="3"/>
  <c r="U309" i="3" s="1"/>
  <c r="O333" i="3"/>
  <c r="O341" i="3"/>
  <c r="O345" i="3"/>
  <c r="O353" i="3"/>
  <c r="U353" i="3" s="1"/>
  <c r="O369" i="3"/>
  <c r="O373" i="3"/>
  <c r="O312" i="3"/>
  <c r="U312" i="3" s="1"/>
  <c r="O316" i="3"/>
  <c r="U316" i="3" s="1"/>
  <c r="O336" i="3"/>
  <c r="O356" i="3"/>
  <c r="O360" i="3"/>
  <c r="U360" i="3" s="1"/>
  <c r="O376" i="3"/>
  <c r="U376" i="3" s="1"/>
  <c r="O388" i="3"/>
  <c r="O392" i="3"/>
  <c r="O375" i="3"/>
  <c r="O379" i="3"/>
  <c r="U379" i="3" s="1"/>
  <c r="O383" i="3"/>
  <c r="O415" i="3"/>
  <c r="O423" i="3"/>
  <c r="U423" i="3" s="1"/>
  <c r="O427" i="3"/>
  <c r="U427" i="3" s="1"/>
  <c r="O435" i="3"/>
  <c r="O447" i="3"/>
  <c r="O451" i="3"/>
  <c r="U451" i="3" s="1"/>
  <c r="O455" i="3"/>
  <c r="U455" i="3" s="1"/>
  <c r="O483" i="3"/>
  <c r="O535" i="3"/>
  <c r="O382" i="3"/>
  <c r="U382" i="3" s="1"/>
  <c r="O390" i="3"/>
  <c r="U390" i="3" s="1"/>
  <c r="O394" i="3"/>
  <c r="O418" i="3"/>
  <c r="O434" i="3"/>
  <c r="O442" i="3"/>
  <c r="U442" i="3" s="1"/>
  <c r="O482" i="3"/>
  <c r="O498" i="3"/>
  <c r="O538" i="3"/>
  <c r="U538" i="3" s="1"/>
  <c r="O377" i="3"/>
  <c r="U377" i="3" s="1"/>
  <c r="O381" i="3"/>
  <c r="O385" i="3"/>
  <c r="O393" i="3"/>
  <c r="U393" i="3" s="1"/>
  <c r="O413" i="3"/>
  <c r="U413" i="3" s="1"/>
  <c r="O421" i="3"/>
  <c r="O429" i="3"/>
  <c r="O437" i="3"/>
  <c r="U437" i="3" s="1"/>
  <c r="O449" i="3"/>
  <c r="U449" i="3" s="1"/>
  <c r="O453" i="3"/>
  <c r="O424" i="3"/>
  <c r="O440" i="3"/>
  <c r="U440" i="3" s="1"/>
  <c r="O448" i="3"/>
  <c r="U448" i="3" s="1"/>
  <c r="O536" i="3"/>
  <c r="O420" i="3"/>
  <c r="O532" i="3"/>
  <c r="O428" i="3"/>
  <c r="U428" i="3" s="1"/>
  <c r="O444" i="3"/>
  <c r="O544" i="3"/>
  <c r="O71" i="3"/>
  <c r="O279" i="3"/>
  <c r="U279" i="3" s="1"/>
  <c r="O303" i="3"/>
  <c r="O307" i="3"/>
  <c r="O315" i="3"/>
  <c r="O278" i="3"/>
  <c r="U278" i="3" s="1"/>
  <c r="O302" i="3"/>
  <c r="O314" i="3"/>
  <c r="O277" i="3"/>
  <c r="U277" i="3" s="1"/>
  <c r="O301" i="3"/>
  <c r="U301" i="3" s="1"/>
  <c r="O403" i="3"/>
  <c r="O510" i="3"/>
  <c r="O509" i="3"/>
  <c r="O48" i="3"/>
  <c r="U48" i="3" s="1"/>
  <c r="O54" i="3"/>
  <c r="O58" i="3"/>
  <c r="O60" i="3"/>
  <c r="O95" i="3"/>
  <c r="U95" i="3" s="1"/>
  <c r="O111" i="3"/>
  <c r="O115" i="3"/>
  <c r="O119" i="3"/>
  <c r="U119" i="3" s="1"/>
  <c r="O135" i="3"/>
  <c r="U135" i="3" s="1"/>
  <c r="O139" i="3"/>
  <c r="O143" i="3"/>
  <c r="O147" i="3"/>
  <c r="O167" i="3"/>
  <c r="U167" i="3" s="1"/>
  <c r="O187" i="3"/>
  <c r="O191" i="3"/>
  <c r="O94" i="3"/>
  <c r="O102" i="3"/>
  <c r="U102" i="3" s="1"/>
  <c r="O126" i="3"/>
  <c r="O138" i="3"/>
  <c r="O154" i="3"/>
  <c r="U154" i="3" s="1"/>
  <c r="O170" i="3"/>
  <c r="U170" i="3" s="1"/>
  <c r="O198" i="3"/>
  <c r="O202" i="3"/>
  <c r="O47" i="3"/>
  <c r="U47" i="3" s="1"/>
  <c r="O53" i="3"/>
  <c r="U53" i="3" s="1"/>
  <c r="O55" i="3"/>
  <c r="O57" i="3"/>
  <c r="O69" i="3"/>
  <c r="O97" i="3"/>
  <c r="U97" i="3" s="1"/>
  <c r="O101" i="3"/>
  <c r="O113" i="3"/>
  <c r="O121" i="3"/>
  <c r="O137" i="3"/>
  <c r="U137" i="3" s="1"/>
  <c r="O149" i="3"/>
  <c r="O153" i="3"/>
  <c r="O169" i="3"/>
  <c r="U169" i="3" s="1"/>
  <c r="O197" i="3"/>
  <c r="U197" i="3" s="1"/>
  <c r="O205" i="3"/>
  <c r="O68" i="3"/>
  <c r="O96" i="3"/>
  <c r="O100" i="3"/>
  <c r="U100" i="3" s="1"/>
  <c r="O136" i="3"/>
  <c r="O148" i="3"/>
  <c r="O168" i="3"/>
  <c r="U168" i="3" s="1"/>
  <c r="O196" i="3"/>
  <c r="U196" i="3" s="1"/>
  <c r="O204" i="3"/>
  <c r="O223" i="3"/>
  <c r="O227" i="3"/>
  <c r="U227" i="3" s="1"/>
  <c r="O231" i="3"/>
  <c r="U231" i="3" s="1"/>
  <c r="O235" i="3"/>
  <c r="O239" i="3"/>
  <c r="O247" i="3"/>
  <c r="U247" i="3" s="1"/>
  <c r="O259" i="3"/>
  <c r="U259" i="3" s="1"/>
  <c r="O263" i="3"/>
  <c r="O267" i="3"/>
  <c r="O271" i="3"/>
  <c r="O283" i="3"/>
  <c r="U283" i="3" s="1"/>
  <c r="O287" i="3"/>
  <c r="O299" i="3"/>
  <c r="O331" i="3"/>
  <c r="O339" i="3"/>
  <c r="U339" i="3" s="1"/>
  <c r="O347" i="3"/>
  <c r="O371" i="3"/>
  <c r="O218" i="3"/>
  <c r="O226" i="3"/>
  <c r="U226" i="3" s="1"/>
  <c r="O242" i="3"/>
  <c r="O246" i="3"/>
  <c r="O250" i="3"/>
  <c r="U250" i="3" s="1"/>
  <c r="O266" i="3"/>
  <c r="U266" i="3" s="1"/>
  <c r="O270" i="3"/>
  <c r="O274" i="3"/>
  <c r="O286" i="3"/>
  <c r="O290" i="3"/>
  <c r="U290" i="3" s="1"/>
  <c r="O306" i="3"/>
  <c r="O318" i="3"/>
  <c r="O326" i="3"/>
  <c r="O330" i="3"/>
  <c r="U330" i="3" s="1"/>
  <c r="O346" i="3"/>
  <c r="O374" i="3"/>
  <c r="O217" i="3"/>
  <c r="O225" i="3"/>
  <c r="U225" i="3" s="1"/>
  <c r="O265" i="3"/>
  <c r="O269" i="3"/>
  <c r="O273" i="3"/>
  <c r="O281" i="3"/>
  <c r="U281" i="3" s="1"/>
  <c r="O289" i="3"/>
  <c r="O313" i="3"/>
  <c r="O325" i="3"/>
  <c r="U325" i="3" s="1"/>
  <c r="O329" i="3"/>
  <c r="U329" i="3" s="1"/>
  <c r="O337" i="3"/>
  <c r="O349" i="3"/>
  <c r="O357" i="3"/>
  <c r="O361" i="3"/>
  <c r="U361" i="3" s="1"/>
  <c r="O232" i="3"/>
  <c r="O236" i="3"/>
  <c r="O240" i="3"/>
  <c r="U240" i="3" s="1"/>
  <c r="O244" i="3"/>
  <c r="U244" i="3" s="1"/>
  <c r="O252" i="3"/>
  <c r="O260" i="3"/>
  <c r="O280" i="3"/>
  <c r="O292" i="3"/>
  <c r="U292" i="3" s="1"/>
  <c r="O296" i="3"/>
  <c r="O300" i="3"/>
  <c r="O308" i="3"/>
  <c r="O320" i="3"/>
  <c r="U320" i="3" s="1"/>
  <c r="O324" i="3"/>
  <c r="O328" i="3"/>
  <c r="O332" i="3"/>
  <c r="U332" i="3" s="1"/>
  <c r="O340" i="3"/>
  <c r="U340" i="3" s="1"/>
  <c r="O344" i="3"/>
  <c r="O348" i="3"/>
  <c r="O364" i="3"/>
  <c r="U364" i="3" s="1"/>
  <c r="O368" i="3"/>
  <c r="U368" i="3" s="1"/>
  <c r="O372" i="3"/>
  <c r="O380" i="3"/>
  <c r="O384" i="3"/>
  <c r="U384" i="3" s="1"/>
  <c r="O404" i="3"/>
  <c r="U404" i="3" s="1"/>
  <c r="O387" i="3"/>
  <c r="O391" i="3"/>
  <c r="O399" i="3"/>
  <c r="U399" i="3" s="1"/>
  <c r="O407" i="3"/>
  <c r="U407" i="3" s="1"/>
  <c r="O439" i="3"/>
  <c r="O463" i="3"/>
  <c r="O467" i="3"/>
  <c r="O471" i="3"/>
  <c r="U471" i="3" s="1"/>
  <c r="O479" i="3"/>
  <c r="O487" i="3"/>
  <c r="O491" i="3"/>
  <c r="U491" i="3" s="1"/>
  <c r="O495" i="3"/>
  <c r="U495" i="3" s="1"/>
  <c r="O511" i="3"/>
  <c r="O519" i="3"/>
  <c r="O527" i="3"/>
  <c r="U527" i="3" s="1"/>
  <c r="O531" i="3"/>
  <c r="U531" i="3" s="1"/>
  <c r="O378" i="3"/>
  <c r="O386" i="3"/>
  <c r="O402" i="3"/>
  <c r="U402" i="3" s="1"/>
  <c r="O406" i="3"/>
  <c r="U406" i="3" s="1"/>
  <c r="O414" i="3"/>
  <c r="O426" i="3"/>
  <c r="O430" i="3"/>
  <c r="U430" i="3" s="1"/>
  <c r="O438" i="3"/>
  <c r="U438" i="3" s="1"/>
  <c r="O446" i="3"/>
  <c r="O450" i="3"/>
  <c r="O454" i="3"/>
  <c r="U454" i="3" s="1"/>
  <c r="O462" i="3"/>
  <c r="U462" i="3" s="1"/>
  <c r="O466" i="3"/>
  <c r="O470" i="3"/>
  <c r="O474" i="3"/>
  <c r="U474" i="3" s="1"/>
  <c r="O478" i="3"/>
  <c r="U478" i="3" s="1"/>
  <c r="O486" i="3"/>
  <c r="O490" i="3"/>
  <c r="O494" i="3"/>
  <c r="U494" i="3" s="1"/>
  <c r="O502" i="3"/>
  <c r="U502" i="3" s="1"/>
  <c r="O506" i="3"/>
  <c r="O514" i="3"/>
  <c r="O522" i="3"/>
  <c r="O526" i="3"/>
  <c r="U526" i="3" s="1"/>
  <c r="O534" i="3"/>
  <c r="O397" i="3"/>
  <c r="O401" i="3"/>
  <c r="O405" i="3"/>
  <c r="U405" i="3" s="1"/>
  <c r="O409" i="3"/>
  <c r="O417" i="3"/>
  <c r="O425" i="3"/>
  <c r="U425" i="3" s="1"/>
  <c r="O433" i="3"/>
  <c r="U433" i="3" s="1"/>
  <c r="O441" i="3"/>
  <c r="O445" i="3"/>
  <c r="O461" i="3"/>
  <c r="U461" i="3" s="1"/>
  <c r="O465" i="3"/>
  <c r="U465" i="3" s="1"/>
  <c r="O469" i="3"/>
  <c r="O477" i="3"/>
  <c r="O481" i="3"/>
  <c r="U481" i="3" s="1"/>
  <c r="O489" i="3"/>
  <c r="U489" i="3" s="1"/>
  <c r="O493" i="3"/>
  <c r="O505" i="3"/>
  <c r="O517" i="3"/>
  <c r="U517" i="3" s="1"/>
  <c r="O537" i="3"/>
  <c r="U537" i="3" s="1"/>
  <c r="O540" i="3"/>
  <c r="O543" i="3"/>
  <c r="O408" i="3"/>
  <c r="U408" i="3" s="1"/>
  <c r="O416" i="3"/>
  <c r="U416" i="3" s="1"/>
  <c r="O432" i="3"/>
  <c r="O456" i="3"/>
  <c r="O472" i="3"/>
  <c r="O480" i="3"/>
  <c r="U480" i="3" s="1"/>
  <c r="O488" i="3"/>
  <c r="O496" i="3"/>
  <c r="O504" i="3"/>
  <c r="U504" i="3" s="1"/>
  <c r="O520" i="3"/>
  <c r="U520" i="3" s="1"/>
  <c r="O528" i="3"/>
  <c r="O542" i="3"/>
  <c r="O452" i="3"/>
  <c r="U452" i="3" s="1"/>
  <c r="O468" i="3"/>
  <c r="U468" i="3" s="1"/>
  <c r="O484" i="3"/>
  <c r="O500" i="3"/>
  <c r="O476" i="3"/>
  <c r="U476" i="3" s="1"/>
  <c r="O492" i="3"/>
  <c r="U492" i="3" s="1"/>
  <c r="O508" i="3"/>
  <c r="O524" i="3"/>
  <c r="O275" i="3"/>
  <c r="U275" i="3" s="1"/>
  <c r="O310" i="3"/>
  <c r="U310" i="3" s="1"/>
  <c r="O305" i="3"/>
  <c r="O304" i="3"/>
  <c r="O411" i="3"/>
  <c r="O410" i="3"/>
  <c r="U410" i="3" s="1"/>
  <c r="O412" i="3"/>
  <c r="O38" i="3"/>
  <c r="O42" i="3"/>
  <c r="U42" i="3" s="1"/>
  <c r="O52" i="3"/>
  <c r="U52" i="3" s="1"/>
  <c r="O67" i="3"/>
  <c r="O103" i="3"/>
  <c r="O163" i="3"/>
  <c r="U163" i="3" s="1"/>
  <c r="O199" i="3"/>
  <c r="U199" i="3" s="1"/>
  <c r="O66" i="3"/>
  <c r="O78" i="3"/>
  <c r="O106" i="3"/>
  <c r="U106" i="3" s="1"/>
  <c r="O162" i="3"/>
  <c r="U162" i="3" s="1"/>
  <c r="O166" i="3"/>
  <c r="O186" i="3"/>
  <c r="O194" i="3"/>
  <c r="U194" i="3" s="1"/>
  <c r="O37" i="3"/>
  <c r="U37" i="3" s="1"/>
  <c r="O39" i="3"/>
  <c r="O41" i="3"/>
  <c r="O61" i="3"/>
  <c r="U61" i="3" s="1"/>
  <c r="O65" i="3"/>
  <c r="U65" i="3" s="1"/>
  <c r="O89" i="3"/>
  <c r="O109" i="3"/>
  <c r="O129" i="3"/>
  <c r="U129" i="3" s="1"/>
  <c r="O165" i="3"/>
  <c r="U165" i="3" s="1"/>
  <c r="O80" i="3"/>
  <c r="O104" i="3"/>
  <c r="O108" i="3"/>
  <c r="O112" i="3"/>
  <c r="U112" i="3" s="1"/>
  <c r="O120" i="3"/>
  <c r="O164" i="3"/>
  <c r="O176" i="3"/>
  <c r="U176" i="3" s="1"/>
  <c r="O211" i="3"/>
  <c r="U211" i="3" s="1"/>
  <c r="O215" i="3"/>
  <c r="O219" i="3"/>
  <c r="O243" i="3"/>
  <c r="U243" i="3" s="1"/>
  <c r="O251" i="3"/>
  <c r="U251" i="3" s="1"/>
  <c r="O255" i="3"/>
  <c r="O291" i="3"/>
  <c r="O295" i="3"/>
  <c r="U295" i="3" s="1"/>
  <c r="O214" i="3"/>
  <c r="U214" i="3" s="1"/>
  <c r="O222" i="3"/>
  <c r="O234" i="3"/>
  <c r="O238" i="3"/>
  <c r="U238" i="3" s="1"/>
  <c r="O254" i="3"/>
  <c r="U254" i="3" s="1"/>
  <c r="O258" i="3"/>
  <c r="O262" i="3"/>
  <c r="O282" i="3"/>
  <c r="U282" i="3" s="1"/>
  <c r="O294" i="3"/>
  <c r="U294" i="3" s="1"/>
  <c r="O298" i="3"/>
  <c r="O213" i="3"/>
  <c r="O221" i="3"/>
  <c r="U221" i="3" s="1"/>
  <c r="O229" i="3"/>
  <c r="U229" i="3" s="1"/>
  <c r="O233" i="3"/>
  <c r="O237" i="3"/>
  <c r="O241" i="3"/>
  <c r="U241" i="3" s="1"/>
  <c r="O245" i="3"/>
  <c r="U245" i="3" s="1"/>
  <c r="O249" i="3"/>
  <c r="O253" i="3"/>
  <c r="O257" i="3"/>
  <c r="O261" i="3"/>
  <c r="U261" i="3" s="1"/>
  <c r="O285" i="3"/>
  <c r="O293" i="3"/>
  <c r="O297" i="3"/>
  <c r="U297" i="3" s="1"/>
  <c r="O321" i="3"/>
  <c r="U321" i="3" s="1"/>
  <c r="O212" i="3"/>
  <c r="O216" i="3"/>
  <c r="O220" i="3"/>
  <c r="U220" i="3" s="1"/>
  <c r="O224" i="3"/>
  <c r="U224" i="3" s="1"/>
  <c r="O248" i="3"/>
  <c r="O256" i="3"/>
  <c r="O264" i="3"/>
  <c r="U264" i="3" s="1"/>
  <c r="O268" i="3"/>
  <c r="U268" i="3" s="1"/>
  <c r="O272" i="3"/>
  <c r="O276" i="3"/>
  <c r="O284" i="3"/>
  <c r="U284" i="3" s="1"/>
  <c r="O288" i="3"/>
  <c r="U288" i="3" s="1"/>
  <c r="O396" i="3"/>
  <c r="O400" i="3"/>
  <c r="O395" i="3"/>
  <c r="U395" i="3" s="1"/>
  <c r="O431" i="3"/>
  <c r="U431" i="3" s="1"/>
  <c r="O459" i="3"/>
  <c r="O475" i="3"/>
  <c r="O499" i="3"/>
  <c r="U499" i="3" s="1"/>
  <c r="O503" i="3"/>
  <c r="U503" i="3" s="1"/>
  <c r="O507" i="3"/>
  <c r="O515" i="3"/>
  <c r="O523" i="3"/>
  <c r="O539" i="3"/>
  <c r="U539" i="3" s="1"/>
  <c r="O458" i="3"/>
  <c r="O518" i="3"/>
  <c r="O530" i="3"/>
  <c r="O389" i="3"/>
  <c r="U389" i="3" s="1"/>
  <c r="O457" i="3"/>
  <c r="O473" i="3"/>
  <c r="O497" i="3"/>
  <c r="U497" i="3" s="1"/>
  <c r="O501" i="3"/>
  <c r="U501" i="3" s="1"/>
  <c r="O513" i="3"/>
  <c r="O521" i="3"/>
  <c r="O525" i="3"/>
  <c r="U525" i="3" s="1"/>
  <c r="O464" i="3"/>
  <c r="U464" i="3" s="1"/>
  <c r="O512" i="3"/>
  <c r="O541" i="3"/>
  <c r="O516" i="3"/>
  <c r="U516" i="3" s="1"/>
  <c r="O25" i="3"/>
  <c r="U25" i="3" s="1"/>
  <c r="O44" i="3"/>
  <c r="O46" i="3"/>
  <c r="O50" i="3"/>
  <c r="U50" i="3" s="1"/>
  <c r="O56" i="3"/>
  <c r="U56" i="3" s="1"/>
  <c r="O62" i="3"/>
  <c r="O64" i="3"/>
  <c r="O75" i="3"/>
  <c r="U75" i="3" s="1"/>
  <c r="O79" i="3"/>
  <c r="U79" i="3" s="1"/>
  <c r="O87" i="3"/>
  <c r="O91" i="3"/>
  <c r="O99" i="3"/>
  <c r="U99" i="3" s="1"/>
  <c r="O107" i="3"/>
  <c r="U107" i="3" s="1"/>
  <c r="O123" i="3"/>
  <c r="O127" i="3"/>
  <c r="O131" i="3"/>
  <c r="U131" i="3" s="1"/>
  <c r="O151" i="3"/>
  <c r="U151" i="3" s="1"/>
  <c r="O155" i="3"/>
  <c r="O159" i="3"/>
  <c r="O171" i="3"/>
  <c r="U171" i="3" s="1"/>
  <c r="O175" i="3"/>
  <c r="U175" i="3" s="1"/>
  <c r="O179" i="3"/>
  <c r="O183" i="3"/>
  <c r="O195" i="3"/>
  <c r="U195" i="3" s="1"/>
  <c r="O203" i="3"/>
  <c r="U203" i="3" s="1"/>
  <c r="O70" i="3"/>
  <c r="O74" i="3"/>
  <c r="O86" i="3"/>
  <c r="U86" i="3" s="1"/>
  <c r="O90" i="3"/>
  <c r="U90" i="3" s="1"/>
  <c r="O98" i="3"/>
  <c r="O110" i="3"/>
  <c r="O114" i="3"/>
  <c r="O118" i="3"/>
  <c r="U118" i="3" s="1"/>
  <c r="O122" i="3"/>
  <c r="O130" i="3"/>
  <c r="O134" i="3"/>
  <c r="O142" i="3"/>
  <c r="U142" i="3" s="1"/>
  <c r="O150" i="3"/>
  <c r="O158" i="3"/>
  <c r="O174" i="3"/>
  <c r="U174" i="3" s="1"/>
  <c r="O178" i="3"/>
  <c r="U178" i="3" s="1"/>
  <c r="O182" i="3"/>
  <c r="O43" i="3"/>
  <c r="O45" i="3"/>
  <c r="U45" i="3" s="1"/>
  <c r="O49" i="3"/>
  <c r="U49" i="3" s="1"/>
  <c r="O51" i="3"/>
  <c r="O59" i="3"/>
  <c r="O63" i="3"/>
  <c r="U63" i="3" s="1"/>
  <c r="O73" i="3"/>
  <c r="U73" i="3" s="1"/>
  <c r="O77" i="3"/>
  <c r="O81" i="3"/>
  <c r="O85" i="3"/>
  <c r="O93" i="3"/>
  <c r="U93" i="3" s="1"/>
  <c r="O105" i="3"/>
  <c r="O117" i="3"/>
  <c r="O125" i="3"/>
  <c r="O133" i="3"/>
  <c r="U133" i="3" s="1"/>
  <c r="O141" i="3"/>
  <c r="O157" i="3"/>
  <c r="O161" i="3"/>
  <c r="U161" i="3" s="1"/>
  <c r="O173" i="3"/>
  <c r="U173" i="3" s="1"/>
  <c r="O181" i="3"/>
  <c r="O185" i="3"/>
  <c r="O193" i="3"/>
  <c r="U193" i="3" s="1"/>
  <c r="O201" i="3"/>
  <c r="U201" i="3" s="1"/>
  <c r="O72" i="3"/>
  <c r="O76" i="3"/>
  <c r="O84" i="3"/>
  <c r="U84" i="3" s="1"/>
  <c r="O88" i="3"/>
  <c r="U88" i="3" s="1"/>
  <c r="O92" i="3"/>
  <c r="O116" i="3"/>
  <c r="O124" i="3"/>
  <c r="O128" i="3"/>
  <c r="U128" i="3" s="1"/>
  <c r="O132" i="3"/>
  <c r="O140" i="3"/>
  <c r="O152" i="3"/>
  <c r="O156" i="3"/>
  <c r="U156" i="3" s="1"/>
  <c r="O160" i="3"/>
  <c r="O172" i="3"/>
  <c r="O180" i="3"/>
  <c r="O184" i="3"/>
  <c r="U184" i="3" s="1"/>
  <c r="O192" i="3"/>
  <c r="U192" i="3" s="1"/>
  <c r="O200" i="3"/>
  <c r="O207" i="3"/>
  <c r="O343" i="3"/>
  <c r="U343" i="3" s="1"/>
  <c r="O359" i="3"/>
  <c r="O206" i="3"/>
  <c r="O210" i="3"/>
  <c r="U210" i="3" s="1"/>
  <c r="O230" i="3"/>
  <c r="U230" i="3" s="1"/>
  <c r="O334" i="3"/>
  <c r="O342" i="3"/>
  <c r="O209" i="3"/>
  <c r="U209" i="3" s="1"/>
  <c r="O317" i="3"/>
  <c r="U317" i="3" s="1"/>
  <c r="O365" i="3"/>
  <c r="O208" i="3"/>
  <c r="O228" i="3"/>
  <c r="O352" i="3"/>
  <c r="U352" i="3" s="1"/>
  <c r="O419" i="3"/>
  <c r="U419" i="3" s="1"/>
  <c r="O443" i="3"/>
  <c r="O398" i="3"/>
  <c r="U398" i="3" s="1"/>
  <c r="O422" i="3"/>
  <c r="U422" i="3" s="1"/>
  <c r="O485" i="3"/>
  <c r="O529" i="3"/>
  <c r="O533" i="3"/>
  <c r="U533" i="3" s="1"/>
  <c r="O436" i="3"/>
  <c r="U436" i="3" s="1"/>
  <c r="O460" i="3"/>
  <c r="Q548" i="3"/>
  <c r="Q552" i="3"/>
  <c r="Q556" i="3"/>
  <c r="W556" i="3" s="1"/>
  <c r="Q560" i="3"/>
  <c r="W560" i="3" s="1"/>
  <c r="Q564" i="3"/>
  <c r="Q568" i="3"/>
  <c r="W568" i="3" s="1"/>
  <c r="Q572" i="3"/>
  <c r="W572" i="3" s="1"/>
  <c r="Q576" i="3"/>
  <c r="Q580" i="3"/>
  <c r="Q584" i="3"/>
  <c r="W584" i="3" s="1"/>
  <c r="Q588" i="3"/>
  <c r="W588" i="3" s="1"/>
  <c r="Q592" i="3"/>
  <c r="Q596" i="3"/>
  <c r="Q600" i="3"/>
  <c r="W600" i="3" s="1"/>
  <c r="Q604" i="3"/>
  <c r="W604" i="3" s="1"/>
  <c r="Q608" i="3"/>
  <c r="W608" i="3" s="1"/>
  <c r="Q612" i="3"/>
  <c r="Q616" i="3"/>
  <c r="W616" i="3" s="1"/>
  <c r="Q620" i="3"/>
  <c r="W620" i="3" s="1"/>
  <c r="Q624" i="3"/>
  <c r="W624" i="3" s="1"/>
  <c r="Q628" i="3"/>
  <c r="Q632" i="3"/>
  <c r="W632" i="3" s="1"/>
  <c r="Q636" i="3"/>
  <c r="W636" i="3" s="1"/>
  <c r="Q640" i="3"/>
  <c r="Q644" i="3"/>
  <c r="Q648" i="3"/>
  <c r="W648" i="3" s="1"/>
  <c r="Q652" i="3"/>
  <c r="W652" i="3" s="1"/>
  <c r="Q656" i="3"/>
  <c r="W656" i="3" s="1"/>
  <c r="Q660" i="3"/>
  <c r="Q664" i="3"/>
  <c r="W664" i="3" s="1"/>
  <c r="Q668" i="3"/>
  <c r="W668" i="3" s="1"/>
  <c r="Q672" i="3"/>
  <c r="W672" i="3" s="1"/>
  <c r="Q676" i="3"/>
  <c r="Q680" i="3"/>
  <c r="W680" i="3" s="1"/>
  <c r="Q684" i="3"/>
  <c r="W684" i="3" s="1"/>
  <c r="Q688" i="3"/>
  <c r="W688" i="3" s="1"/>
  <c r="Q692" i="3"/>
  <c r="Q696" i="3"/>
  <c r="W696" i="3" s="1"/>
  <c r="Q700" i="3"/>
  <c r="W700" i="3" s="1"/>
  <c r="Q704" i="3"/>
  <c r="W704" i="3" s="1"/>
  <c r="Q708" i="3"/>
  <c r="Q712" i="3"/>
  <c r="W712" i="3" s="1"/>
  <c r="Q716" i="3"/>
  <c r="W716" i="3" s="1"/>
  <c r="Q720" i="3"/>
  <c r="W720" i="3" s="1"/>
  <c r="Q724" i="3"/>
  <c r="Q728" i="3"/>
  <c r="W728" i="3" s="1"/>
  <c r="Q732" i="3"/>
  <c r="W732" i="3" s="1"/>
  <c r="Q736" i="3"/>
  <c r="W736" i="3" s="1"/>
  <c r="Q740" i="3"/>
  <c r="Q744" i="3"/>
  <c r="W744" i="3" s="1"/>
  <c r="Q748" i="3"/>
  <c r="W748" i="3" s="1"/>
  <c r="Q752" i="3"/>
  <c r="W752" i="3" s="1"/>
  <c r="Q756" i="3"/>
  <c r="Q760" i="3"/>
  <c r="W760" i="3" s="1"/>
  <c r="Q764" i="3"/>
  <c r="W764" i="3" s="1"/>
  <c r="Q768" i="3"/>
  <c r="W768" i="3" s="1"/>
  <c r="Q772" i="3"/>
  <c r="Q776" i="3"/>
  <c r="W776" i="3" s="1"/>
  <c r="Q780" i="3"/>
  <c r="W780" i="3" s="1"/>
  <c r="Q784" i="3"/>
  <c r="Q788" i="3"/>
  <c r="Q792" i="3"/>
  <c r="W792" i="3" s="1"/>
  <c r="Q796" i="3"/>
  <c r="W796" i="3" s="1"/>
  <c r="Q800" i="3"/>
  <c r="W800" i="3" s="1"/>
  <c r="Q804" i="3"/>
  <c r="Q808" i="3"/>
  <c r="W808" i="3" s="1"/>
  <c r="Q812" i="3"/>
  <c r="W812" i="3" s="1"/>
  <c r="Q816" i="3"/>
  <c r="W816" i="3" s="1"/>
  <c r="Q820" i="3"/>
  <c r="Q824" i="3"/>
  <c r="W824" i="3" s="1"/>
  <c r="Q828" i="3"/>
  <c r="W828" i="3" s="1"/>
  <c r="Q832" i="3"/>
  <c r="Q836" i="3"/>
  <c r="Q558" i="3"/>
  <c r="W558" i="3" s="1"/>
  <c r="Q574" i="3"/>
  <c r="W574" i="3" s="1"/>
  <c r="Q590" i="3"/>
  <c r="W590" i="3" s="1"/>
  <c r="Q606" i="3"/>
  <c r="Q622" i="3"/>
  <c r="W622" i="3" s="1"/>
  <c r="Q638" i="3"/>
  <c r="W638" i="3" s="1"/>
  <c r="Q654" i="3"/>
  <c r="W654" i="3" s="1"/>
  <c r="Q670" i="3"/>
  <c r="Q686" i="3"/>
  <c r="W686" i="3" s="1"/>
  <c r="Q702" i="3"/>
  <c r="W702" i="3" s="1"/>
  <c r="Q718" i="3"/>
  <c r="W718" i="3" s="1"/>
  <c r="Q734" i="3"/>
  <c r="Q750" i="3"/>
  <c r="W750" i="3" s="1"/>
  <c r="Q766" i="3"/>
  <c r="W766" i="3" s="1"/>
  <c r="Q782" i="3"/>
  <c r="W782" i="3" s="1"/>
  <c r="Q798" i="3"/>
  <c r="Q814" i="3"/>
  <c r="W814" i="3" s="1"/>
  <c r="Q830" i="3"/>
  <c r="W830" i="3" s="1"/>
  <c r="Q842" i="3"/>
  <c r="W842" i="3" s="1"/>
  <c r="Q850" i="3"/>
  <c r="Q858" i="3"/>
  <c r="W858" i="3" s="1"/>
  <c r="Q866" i="3"/>
  <c r="W866" i="3" s="1"/>
  <c r="Q546" i="3"/>
  <c r="W546" i="3" s="1"/>
  <c r="Q562" i="3"/>
  <c r="Q578" i="3"/>
  <c r="W578" i="3" s="1"/>
  <c r="Q594" i="3"/>
  <c r="W594" i="3" s="1"/>
  <c r="Q610" i="3"/>
  <c r="W610" i="3" s="1"/>
  <c r="Q626" i="3"/>
  <c r="Q642" i="3"/>
  <c r="W642" i="3" s="1"/>
  <c r="Q658" i="3"/>
  <c r="W658" i="3" s="1"/>
  <c r="Q674" i="3"/>
  <c r="W674" i="3" s="1"/>
  <c r="Q690" i="3"/>
  <c r="Q706" i="3"/>
  <c r="W706" i="3" s="1"/>
  <c r="Q722" i="3"/>
  <c r="W722" i="3" s="1"/>
  <c r="Q738" i="3"/>
  <c r="W738" i="3" s="1"/>
  <c r="Q754" i="3"/>
  <c r="Q770" i="3"/>
  <c r="W770" i="3" s="1"/>
  <c r="Q786" i="3"/>
  <c r="W786" i="3" s="1"/>
  <c r="Q802" i="3"/>
  <c r="W802" i="3" s="1"/>
  <c r="Q818" i="3"/>
  <c r="Q834" i="3"/>
  <c r="W834" i="3" s="1"/>
  <c r="Q844" i="3"/>
  <c r="W844" i="3" s="1"/>
  <c r="Q852" i="3"/>
  <c r="Q860" i="3"/>
  <c r="Q872" i="3"/>
  <c r="W872" i="3" s="1"/>
  <c r="Q876" i="3"/>
  <c r="W876" i="3" s="1"/>
  <c r="Q550" i="3"/>
  <c r="W550" i="3" s="1"/>
  <c r="Q566" i="3"/>
  <c r="Q582" i="3"/>
  <c r="W582" i="3" s="1"/>
  <c r="Q598" i="3"/>
  <c r="W598" i="3" s="1"/>
  <c r="Q614" i="3"/>
  <c r="W614" i="3" s="1"/>
  <c r="Q630" i="3"/>
  <c r="Q646" i="3"/>
  <c r="W646" i="3" s="1"/>
  <c r="Q662" i="3"/>
  <c r="W662" i="3" s="1"/>
  <c r="Q678" i="3"/>
  <c r="W678" i="3" s="1"/>
  <c r="Q694" i="3"/>
  <c r="Q710" i="3"/>
  <c r="W710" i="3" s="1"/>
  <c r="Q726" i="3"/>
  <c r="W726" i="3" s="1"/>
  <c r="Q742" i="3"/>
  <c r="Q758" i="3"/>
  <c r="Q774" i="3"/>
  <c r="W774" i="3" s="1"/>
  <c r="Q790" i="3"/>
  <c r="W790" i="3" s="1"/>
  <c r="Q806" i="3"/>
  <c r="W806" i="3" s="1"/>
  <c r="Q822" i="3"/>
  <c r="Q838" i="3"/>
  <c r="W838" i="3" s="1"/>
  <c r="Q846" i="3"/>
  <c r="W846" i="3" s="1"/>
  <c r="Q854" i="3"/>
  <c r="W854" i="3" s="1"/>
  <c r="Q862" i="3"/>
  <c r="Q868" i="3"/>
  <c r="W868" i="3" s="1"/>
  <c r="Q554" i="3"/>
  <c r="W554" i="3" s="1"/>
  <c r="Q570" i="3"/>
  <c r="W570" i="3" s="1"/>
  <c r="Q586" i="3"/>
  <c r="Q602" i="3"/>
  <c r="W602" i="3" s="1"/>
  <c r="Q618" i="3"/>
  <c r="W618" i="3" s="1"/>
  <c r="Q634" i="3"/>
  <c r="W634" i="3" s="1"/>
  <c r="Q650" i="3"/>
  <c r="Q666" i="3"/>
  <c r="W666" i="3" s="1"/>
  <c r="Q682" i="3"/>
  <c r="W682" i="3" s="1"/>
  <c r="Q698" i="3"/>
  <c r="W698" i="3" s="1"/>
  <c r="Q714" i="3"/>
  <c r="Q730" i="3"/>
  <c r="W730" i="3" s="1"/>
  <c r="Q746" i="3"/>
  <c r="W746" i="3" s="1"/>
  <c r="Q762" i="3"/>
  <c r="W762" i="3" s="1"/>
  <c r="Q778" i="3"/>
  <c r="Q794" i="3"/>
  <c r="W794" i="3" s="1"/>
  <c r="Q810" i="3"/>
  <c r="W810" i="3" s="1"/>
  <c r="Q826" i="3"/>
  <c r="W826" i="3" s="1"/>
  <c r="Q840" i="3"/>
  <c r="Q848" i="3"/>
  <c r="W848" i="3" s="1"/>
  <c r="Q856" i="3"/>
  <c r="W856" i="3" s="1"/>
  <c r="Q864" i="3"/>
  <c r="W864" i="3" s="1"/>
  <c r="Q870" i="3"/>
  <c r="Q874" i="3"/>
  <c r="W874" i="3" s="1"/>
  <c r="Q42" i="3"/>
  <c r="W42" i="3" s="1"/>
  <c r="Q50" i="3"/>
  <c r="W50" i="3" s="1"/>
  <c r="Q58" i="3"/>
  <c r="W58" i="3" s="1"/>
  <c r="Q40" i="3"/>
  <c r="W40" i="3" s="1"/>
  <c r="Q44" i="3"/>
  <c r="W44" i="3" s="1"/>
  <c r="Q48" i="3"/>
  <c r="W48" i="3" s="1"/>
  <c r="Q52" i="3"/>
  <c r="W52" i="3" s="1"/>
  <c r="Q56" i="3"/>
  <c r="W56" i="3" s="1"/>
  <c r="Q60" i="3"/>
  <c r="W60" i="3" s="1"/>
  <c r="Q64" i="3"/>
  <c r="W64" i="3" s="1"/>
  <c r="Q38" i="3"/>
  <c r="W38" i="3" s="1"/>
  <c r="Q46" i="3"/>
  <c r="W46" i="3" s="1"/>
  <c r="Q54" i="3"/>
  <c r="W54" i="3" s="1"/>
  <c r="Q62" i="3"/>
  <c r="W62" i="3" s="1"/>
  <c r="O11" i="3"/>
  <c r="U11" i="3" s="1"/>
  <c r="O19" i="3"/>
  <c r="U19" i="3" s="1"/>
  <c r="O35" i="3"/>
  <c r="U35" i="3" s="1"/>
  <c r="O12" i="3"/>
  <c r="U12" i="3" s="1"/>
  <c r="O20" i="3"/>
  <c r="U20" i="3" s="1"/>
  <c r="O32" i="3"/>
  <c r="U32" i="3" s="1"/>
  <c r="O10" i="3"/>
  <c r="U10" i="3" s="1"/>
  <c r="O26" i="3"/>
  <c r="U26" i="3" s="1"/>
  <c r="O34" i="3"/>
  <c r="U34" i="3" s="1"/>
  <c r="O13" i="3"/>
  <c r="U13" i="3" s="1"/>
  <c r="O29" i="3"/>
  <c r="U29" i="3" s="1"/>
  <c r="O27" i="3"/>
  <c r="U27" i="3" s="1"/>
  <c r="O24" i="3"/>
  <c r="U24" i="3" s="1"/>
  <c r="O28" i="3"/>
  <c r="U28" i="3" s="1"/>
  <c r="O36" i="3"/>
  <c r="U36" i="3" s="1"/>
  <c r="O30" i="3"/>
  <c r="U30" i="3" s="1"/>
  <c r="O3" i="3"/>
  <c r="U3" i="3" s="1"/>
  <c r="B42" i="6" s="1"/>
  <c r="O7" i="3"/>
  <c r="U7" i="3" s="1"/>
  <c r="O15" i="3"/>
  <c r="U15" i="3" s="1"/>
  <c r="O23" i="3"/>
  <c r="U23" i="3" s="1"/>
  <c r="O31" i="3"/>
  <c r="U31" i="3" s="1"/>
  <c r="O2" i="3"/>
  <c r="U2" i="3" s="1"/>
  <c r="O16" i="3"/>
  <c r="U16" i="3" s="1"/>
  <c r="O6" i="3"/>
  <c r="U6" i="3" s="1"/>
  <c r="O14" i="3"/>
  <c r="U14" i="3" s="1"/>
  <c r="O18" i="3"/>
  <c r="U18" i="3" s="1"/>
  <c r="O22" i="3"/>
  <c r="U22" i="3" s="1"/>
  <c r="O4" i="3"/>
  <c r="U4" i="3" s="1"/>
  <c r="O5" i="3"/>
  <c r="U5" i="3" s="1"/>
  <c r="O9" i="3"/>
  <c r="U9" i="3" s="1"/>
  <c r="O17" i="3"/>
  <c r="U17" i="3" s="1"/>
  <c r="O21" i="3"/>
  <c r="U21" i="3" s="1"/>
  <c r="O33" i="3"/>
  <c r="U33" i="3" s="1"/>
  <c r="O8" i="3"/>
  <c r="U8" i="3" s="1"/>
  <c r="U305" i="3"/>
  <c r="U304" i="3"/>
  <c r="U412" i="3"/>
  <c r="U411" i="3"/>
  <c r="U83" i="3"/>
  <c r="U145" i="3"/>
  <c r="U177" i="3"/>
  <c r="U333" i="3"/>
  <c r="U341" i="3"/>
  <c r="U188" i="3"/>
  <c r="U311" i="3"/>
  <c r="U323" i="3"/>
  <c r="U327" i="3"/>
  <c r="U144" i="3"/>
  <c r="U350" i="3"/>
  <c r="U362" i="3"/>
  <c r="U366" i="3"/>
  <c r="U370" i="3"/>
  <c r="U394" i="3"/>
  <c r="U418" i="3"/>
  <c r="U434" i="3"/>
  <c r="U336" i="3"/>
  <c r="U338" i="3"/>
  <c r="U345" i="3"/>
  <c r="U369" i="3"/>
  <c r="U373" i="3"/>
  <c r="U40" i="3"/>
  <c r="U356" i="3"/>
  <c r="U388" i="3"/>
  <c r="U392" i="3"/>
  <c r="U190" i="3"/>
  <c r="U355" i="3"/>
  <c r="U363" i="3"/>
  <c r="U381" i="3"/>
  <c r="U383" i="3"/>
  <c r="U385" i="3"/>
  <c r="U421" i="3"/>
  <c r="U429" i="3"/>
  <c r="U453" i="3"/>
  <c r="U415" i="3"/>
  <c r="U420" i="3"/>
  <c r="U444" i="3"/>
  <c r="U447" i="3"/>
  <c r="U532" i="3"/>
  <c r="U536" i="3"/>
  <c r="U544" i="3"/>
  <c r="U367" i="3"/>
  <c r="U375" i="3"/>
  <c r="U483" i="3"/>
  <c r="U535" i="3"/>
  <c r="U424" i="3"/>
  <c r="U435" i="3"/>
  <c r="U482" i="3"/>
  <c r="U498" i="3"/>
  <c r="U39" i="3"/>
  <c r="U67" i="3"/>
  <c r="U103" i="3"/>
  <c r="U38" i="3"/>
  <c r="U66" i="3"/>
  <c r="U78" i="3"/>
  <c r="U41" i="3"/>
  <c r="U89" i="3"/>
  <c r="U109" i="3"/>
  <c r="U213" i="3"/>
  <c r="U233" i="3"/>
  <c r="U237" i="3"/>
  <c r="U249" i="3"/>
  <c r="U253" i="3"/>
  <c r="U257" i="3"/>
  <c r="U285" i="3"/>
  <c r="U293" i="3"/>
  <c r="U108" i="3"/>
  <c r="U164" i="3"/>
  <c r="U166" i="3"/>
  <c r="U212" i="3"/>
  <c r="U216" i="3"/>
  <c r="U248" i="3"/>
  <c r="U215" i="3"/>
  <c r="U219" i="3"/>
  <c r="U255" i="3"/>
  <c r="U291" i="3"/>
  <c r="U80" i="3"/>
  <c r="U458" i="3"/>
  <c r="U186" i="3"/>
  <c r="U234" i="3"/>
  <c r="U256" i="3"/>
  <c r="U258" i="3"/>
  <c r="U262" i="3"/>
  <c r="U272" i="3"/>
  <c r="U276" i="3"/>
  <c r="U298" i="3"/>
  <c r="U104" i="3"/>
  <c r="U120" i="3"/>
  <c r="U396" i="3"/>
  <c r="U400" i="3"/>
  <c r="U222" i="3"/>
  <c r="U473" i="3"/>
  <c r="U513" i="3"/>
  <c r="U521" i="3"/>
  <c r="U541" i="3"/>
  <c r="U512" i="3"/>
  <c r="U457" i="3"/>
  <c r="U475" i="3"/>
  <c r="U507" i="3"/>
  <c r="U515" i="3"/>
  <c r="U523" i="3"/>
  <c r="U459" i="3"/>
  <c r="U518" i="3"/>
  <c r="U530" i="3"/>
  <c r="U71" i="3"/>
  <c r="U303" i="3"/>
  <c r="U307" i="3"/>
  <c r="U315" i="3"/>
  <c r="U302" i="3"/>
  <c r="U314" i="3"/>
  <c r="U403" i="3"/>
  <c r="U509" i="3"/>
  <c r="U510" i="3"/>
  <c r="U55" i="3"/>
  <c r="U111" i="3"/>
  <c r="U115" i="3"/>
  <c r="U139" i="3"/>
  <c r="U143" i="3"/>
  <c r="U147" i="3"/>
  <c r="U54" i="3"/>
  <c r="U58" i="3"/>
  <c r="U94" i="3"/>
  <c r="U126" i="3"/>
  <c r="U138" i="3"/>
  <c r="U57" i="3"/>
  <c r="U69" i="3"/>
  <c r="U101" i="3"/>
  <c r="U113" i="3"/>
  <c r="U121" i="3"/>
  <c r="U149" i="3"/>
  <c r="U153" i="3"/>
  <c r="U205" i="3"/>
  <c r="U217" i="3"/>
  <c r="U265" i="3"/>
  <c r="U269" i="3"/>
  <c r="U273" i="3"/>
  <c r="U289" i="3"/>
  <c r="U313" i="3"/>
  <c r="U337" i="3"/>
  <c r="U60" i="3"/>
  <c r="U68" i="3"/>
  <c r="U148" i="3"/>
  <c r="U204" i="3"/>
  <c r="U232" i="3"/>
  <c r="U236" i="3"/>
  <c r="U187" i="3"/>
  <c r="U191" i="3"/>
  <c r="U223" i="3"/>
  <c r="U235" i="3"/>
  <c r="U239" i="3"/>
  <c r="U263" i="3"/>
  <c r="U267" i="3"/>
  <c r="U271" i="3"/>
  <c r="U287" i="3"/>
  <c r="U299" i="3"/>
  <c r="U331" i="3"/>
  <c r="U96" i="3"/>
  <c r="U346" i="3"/>
  <c r="U374" i="3"/>
  <c r="U378" i="3"/>
  <c r="U386" i="3"/>
  <c r="U414" i="3"/>
  <c r="U426" i="3"/>
  <c r="U446" i="3"/>
  <c r="U450" i="3"/>
  <c r="U466" i="3"/>
  <c r="U202" i="3"/>
  <c r="U218" i="3"/>
  <c r="U242" i="3"/>
  <c r="U252" i="3"/>
  <c r="U260" i="3"/>
  <c r="U270" i="3"/>
  <c r="U274" i="3"/>
  <c r="U280" i="3"/>
  <c r="U286" i="3"/>
  <c r="U296" i="3"/>
  <c r="U300" i="3"/>
  <c r="U306" i="3"/>
  <c r="U308" i="3"/>
  <c r="U318" i="3"/>
  <c r="U324" i="3"/>
  <c r="U326" i="3"/>
  <c r="U328" i="3"/>
  <c r="U349" i="3"/>
  <c r="U357" i="3"/>
  <c r="U136" i="3"/>
  <c r="U344" i="3"/>
  <c r="U348" i="3"/>
  <c r="U372" i="3"/>
  <c r="U380" i="3"/>
  <c r="U347" i="3"/>
  <c r="U371" i="3"/>
  <c r="U387" i="3"/>
  <c r="U391" i="3"/>
  <c r="U397" i="3"/>
  <c r="U401" i="3"/>
  <c r="U445" i="3"/>
  <c r="U469" i="3"/>
  <c r="U477" i="3"/>
  <c r="U493" i="3"/>
  <c r="U505" i="3"/>
  <c r="U439" i="3"/>
  <c r="U463" i="3"/>
  <c r="U472" i="3"/>
  <c r="U484" i="3"/>
  <c r="U488" i="3"/>
  <c r="U496" i="3"/>
  <c r="U500" i="3"/>
  <c r="U508" i="3"/>
  <c r="U524" i="3"/>
  <c r="U528" i="3"/>
  <c r="U540" i="3"/>
  <c r="U198" i="3"/>
  <c r="U246" i="3"/>
  <c r="U409" i="3"/>
  <c r="U417" i="3"/>
  <c r="U441" i="3"/>
  <c r="U479" i="3"/>
  <c r="U487" i="3"/>
  <c r="U511" i="3"/>
  <c r="U519" i="3"/>
  <c r="U543" i="3"/>
  <c r="U432" i="3"/>
  <c r="U456" i="3"/>
  <c r="U467" i="3"/>
  <c r="U470" i="3"/>
  <c r="U486" i="3"/>
  <c r="U490" i="3"/>
  <c r="U506" i="3"/>
  <c r="U514" i="3"/>
  <c r="U522" i="3"/>
  <c r="U534" i="3"/>
  <c r="U542" i="3"/>
  <c r="U43" i="3"/>
  <c r="U51" i="3"/>
  <c r="U59" i="3"/>
  <c r="U87" i="3"/>
  <c r="U91" i="3"/>
  <c r="U123" i="3"/>
  <c r="U127" i="3"/>
  <c r="U155" i="3"/>
  <c r="U159" i="3"/>
  <c r="U46" i="3"/>
  <c r="U62" i="3"/>
  <c r="U70" i="3"/>
  <c r="U74" i="3"/>
  <c r="U98" i="3"/>
  <c r="U110" i="3"/>
  <c r="U114" i="3"/>
  <c r="U122" i="3"/>
  <c r="U130" i="3"/>
  <c r="U134" i="3"/>
  <c r="U150" i="3"/>
  <c r="U158" i="3"/>
  <c r="U77" i="3"/>
  <c r="U81" i="3"/>
  <c r="U85" i="3"/>
  <c r="U105" i="3"/>
  <c r="U117" i="3"/>
  <c r="U125" i="3"/>
  <c r="U141" i="3"/>
  <c r="U157" i="3"/>
  <c r="U181" i="3"/>
  <c r="U185" i="3"/>
  <c r="U44" i="3"/>
  <c r="U76" i="3"/>
  <c r="U92" i="3"/>
  <c r="U116" i="3"/>
  <c r="U124" i="3"/>
  <c r="U132" i="3"/>
  <c r="U140" i="3"/>
  <c r="U172" i="3"/>
  <c r="U180" i="3"/>
  <c r="U200" i="3"/>
  <c r="U208" i="3"/>
  <c r="U228" i="3"/>
  <c r="U179" i="3"/>
  <c r="U183" i="3"/>
  <c r="U207" i="3"/>
  <c r="U64" i="3"/>
  <c r="U160" i="3"/>
  <c r="U334" i="3"/>
  <c r="U342" i="3"/>
  <c r="U365" i="3"/>
  <c r="U72" i="3"/>
  <c r="U152" i="3"/>
  <c r="U206" i="3"/>
  <c r="U485" i="3"/>
  <c r="U529" i="3"/>
  <c r="U460" i="3"/>
  <c r="U182" i="3"/>
  <c r="U359" i="3"/>
  <c r="U443" i="3"/>
  <c r="W548" i="3"/>
  <c r="W552" i="3"/>
  <c r="W564" i="3"/>
  <c r="W576" i="3"/>
  <c r="W580" i="3"/>
  <c r="W592" i="3"/>
  <c r="W596" i="3"/>
  <c r="W612" i="3"/>
  <c r="W628" i="3"/>
  <c r="W640" i="3"/>
  <c r="W644" i="3"/>
  <c r="W660" i="3"/>
  <c r="W676" i="3"/>
  <c r="W692" i="3"/>
  <c r="W708" i="3"/>
  <c r="W724" i="3"/>
  <c r="W740" i="3"/>
  <c r="W756" i="3"/>
  <c r="W772" i="3"/>
  <c r="W784" i="3"/>
  <c r="W788" i="3"/>
  <c r="W804" i="3"/>
  <c r="W820" i="3"/>
  <c r="W832" i="3"/>
  <c r="W836" i="3"/>
  <c r="W840" i="3"/>
  <c r="W852" i="3"/>
  <c r="W860" i="3"/>
  <c r="W562" i="3"/>
  <c r="W566" i="3"/>
  <c r="W586" i="3"/>
  <c r="W606" i="3"/>
  <c r="W626" i="3"/>
  <c r="W630" i="3"/>
  <c r="W650" i="3"/>
  <c r="W670" i="3"/>
  <c r="W690" i="3"/>
  <c r="W694" i="3"/>
  <c r="W714" i="3"/>
  <c r="W734" i="3"/>
  <c r="W742" i="3"/>
  <c r="W754" i="3"/>
  <c r="W758" i="3"/>
  <c r="W778" i="3"/>
  <c r="W798" i="3"/>
  <c r="W818" i="3"/>
  <c r="W822" i="3"/>
  <c r="W850" i="3"/>
  <c r="W862" i="3"/>
  <c r="W870" i="3"/>
  <c r="B5" i="6" l="1"/>
  <c r="F42" i="6"/>
  <c r="AF41" i="6"/>
  <c r="AF71" i="6" s="1"/>
  <c r="AB71" i="6"/>
  <c r="AF4" i="6"/>
  <c r="B41" i="6"/>
  <c r="D474" i="68"/>
  <c r="G474" i="75" s="1"/>
  <c r="H309" i="68"/>
  <c r="G2469" i="75" s="1"/>
  <c r="I2469" i="75" s="1"/>
  <c r="H305" i="68"/>
  <c r="G2465" i="75" s="1"/>
  <c r="I2465" i="75" s="1"/>
  <c r="AF6" i="2"/>
  <c r="H244" i="68" s="1"/>
  <c r="G2404" i="75" s="1"/>
  <c r="H214" i="68"/>
  <c r="G2374" i="75" s="1"/>
  <c r="H307" i="68"/>
  <c r="G2467" i="75" s="1"/>
  <c r="I2467" i="75" s="1"/>
  <c r="AF7" i="2"/>
  <c r="H245" i="68" s="1"/>
  <c r="G2405" i="75" s="1"/>
  <c r="H215" i="68"/>
  <c r="G2375" i="75" s="1"/>
  <c r="AF11" i="2"/>
  <c r="H249" i="68" s="1"/>
  <c r="G2409" i="75" s="1"/>
  <c r="H219" i="68"/>
  <c r="G2379" i="75" s="1"/>
  <c r="AF10" i="2"/>
  <c r="H248" i="68" s="1"/>
  <c r="G2408" i="75" s="1"/>
  <c r="H218" i="68"/>
  <c r="G2378" i="75" s="1"/>
  <c r="AF9" i="2"/>
  <c r="H247" i="68" s="1"/>
  <c r="G2407" i="75" s="1"/>
  <c r="H217" i="68"/>
  <c r="G2377" i="75" s="1"/>
  <c r="G441" i="75"/>
  <c r="G442" i="75"/>
  <c r="G473" i="75"/>
  <c r="G477" i="75"/>
  <c r="G476" i="75"/>
  <c r="G475" i="75"/>
  <c r="G480" i="75"/>
  <c r="G479" i="75"/>
  <c r="G470" i="75"/>
  <c r="G481" i="75"/>
  <c r="G478" i="75"/>
  <c r="AD5" i="2"/>
  <c r="F243" i="68" s="1"/>
  <c r="G1323" i="75" s="1"/>
  <c r="F213" i="68"/>
  <c r="G1293" i="75" s="1"/>
  <c r="AQ28" i="23"/>
  <c r="D536" i="68" s="1"/>
  <c r="D506" i="68"/>
  <c r="AL23" i="23"/>
  <c r="D471" i="68"/>
  <c r="AQ26" i="23"/>
  <c r="D534" i="68" s="1"/>
  <c r="D504" i="68"/>
  <c r="AQ22" i="23"/>
  <c r="D530" i="68" s="1"/>
  <c r="D500" i="68"/>
  <c r="AQ33" i="23"/>
  <c r="D541" i="68" s="1"/>
  <c r="D511" i="68"/>
  <c r="AQ25" i="23"/>
  <c r="D533" i="68" s="1"/>
  <c r="D503" i="68"/>
  <c r="AQ27" i="23"/>
  <c r="D535" i="68" s="1"/>
  <c r="D505" i="68"/>
  <c r="AQ32" i="23"/>
  <c r="D540" i="68" s="1"/>
  <c r="D510" i="68"/>
  <c r="AL24" i="23"/>
  <c r="D472" i="68"/>
  <c r="AQ31" i="23"/>
  <c r="D539" i="68" s="1"/>
  <c r="D509" i="68"/>
  <c r="AQ29" i="23"/>
  <c r="D537" i="68" s="1"/>
  <c r="D507" i="68"/>
  <c r="AQ30" i="23"/>
  <c r="D538" i="68" s="1"/>
  <c r="D508" i="68"/>
  <c r="A45" i="29"/>
  <c r="F5" i="6" l="1"/>
  <c r="J42" i="6"/>
  <c r="F41" i="6"/>
  <c r="B4" i="6"/>
  <c r="F4" i="6" s="1"/>
  <c r="B71" i="6"/>
  <c r="H306" i="68"/>
  <c r="G2466" i="75" s="1"/>
  <c r="I2466" i="75" s="1"/>
  <c r="F337" i="68"/>
  <c r="G1417" i="75" s="1"/>
  <c r="F307" i="68"/>
  <c r="G1387" i="75" s="1"/>
  <c r="I1387" i="75" s="1"/>
  <c r="H303" i="68"/>
  <c r="G2463" i="75" s="1"/>
  <c r="I2463" i="75" s="1"/>
  <c r="F336" i="68"/>
  <c r="G1416" i="75" s="1"/>
  <c r="F306" i="68"/>
  <c r="G1386" i="75" s="1"/>
  <c r="I1386" i="75" s="1"/>
  <c r="F339" i="68"/>
  <c r="G1419" i="75" s="1"/>
  <c r="F309" i="68"/>
  <c r="G1389" i="75" s="1"/>
  <c r="I1389" i="75" s="1"/>
  <c r="H308" i="68"/>
  <c r="G2468" i="75" s="1"/>
  <c r="I2468" i="75" s="1"/>
  <c r="F334" i="68"/>
  <c r="G1414" i="75" s="1"/>
  <c r="F304" i="68"/>
  <c r="G1384" i="75" s="1"/>
  <c r="I1384" i="75" s="1"/>
  <c r="F338" i="68"/>
  <c r="G1418" i="75" s="1"/>
  <c r="F308" i="68"/>
  <c r="G1388" i="75" s="1"/>
  <c r="I1388" i="75" s="1"/>
  <c r="F335" i="68"/>
  <c r="G1415" i="75" s="1"/>
  <c r="F305" i="68"/>
  <c r="G1385" i="75" s="1"/>
  <c r="I1385" i="75" s="1"/>
  <c r="H304" i="68"/>
  <c r="G2464" i="75" s="1"/>
  <c r="I2464" i="75" s="1"/>
  <c r="H337" i="68"/>
  <c r="G2497" i="75" s="1"/>
  <c r="F333" i="68"/>
  <c r="G1413" i="75" s="1"/>
  <c r="F303" i="68"/>
  <c r="G1383" i="75" s="1"/>
  <c r="I1383" i="75" s="1"/>
  <c r="H335" i="68"/>
  <c r="G2495" i="75" s="1"/>
  <c r="H339" i="68"/>
  <c r="G2499" i="75" s="1"/>
  <c r="G538" i="75"/>
  <c r="G540" i="75"/>
  <c r="G530" i="75"/>
  <c r="G507" i="75"/>
  <c r="G472" i="75"/>
  <c r="G505" i="75"/>
  <c r="G511" i="75"/>
  <c r="G504" i="75"/>
  <c r="G506" i="75"/>
  <c r="G537" i="75"/>
  <c r="G539" i="75"/>
  <c r="G533" i="75"/>
  <c r="G535" i="75"/>
  <c r="G541" i="75"/>
  <c r="G534" i="75"/>
  <c r="G536" i="75"/>
  <c r="G508" i="75"/>
  <c r="G509" i="75"/>
  <c r="G510" i="75"/>
  <c r="G503" i="75"/>
  <c r="G500" i="75"/>
  <c r="G471" i="75"/>
  <c r="AQ24" i="23"/>
  <c r="D532" i="68" s="1"/>
  <c r="D502" i="68"/>
  <c r="AQ23" i="23"/>
  <c r="D531" i="68" s="1"/>
  <c r="D501" i="68"/>
  <c r="F368" i="68"/>
  <c r="G1448" i="75" s="1"/>
  <c r="F365" i="68"/>
  <c r="G1445" i="75" s="1"/>
  <c r="F364" i="68"/>
  <c r="G1444" i="75" s="1"/>
  <c r="F367" i="68"/>
  <c r="G1447" i="75" s="1"/>
  <c r="F366" i="68"/>
  <c r="G1446" i="75" s="1"/>
  <c r="F369" i="68"/>
  <c r="G1449" i="75" s="1"/>
  <c r="A181" i="43"/>
  <c r="A180" i="43"/>
  <c r="A179" i="43"/>
  <c r="A178" i="43"/>
  <c r="A177" i="43"/>
  <c r="A176" i="43"/>
  <c r="A175" i="43"/>
  <c r="A174" i="43"/>
  <c r="E174" i="43" s="1"/>
  <c r="A173" i="43"/>
  <c r="E173" i="43" s="1"/>
  <c r="A172" i="43"/>
  <c r="A171" i="43"/>
  <c r="A170" i="43"/>
  <c r="A169" i="43"/>
  <c r="E169" i="43" s="1"/>
  <c r="A168" i="43"/>
  <c r="A167" i="43"/>
  <c r="A166" i="43"/>
  <c r="E166" i="43" s="1"/>
  <c r="A165" i="43"/>
  <c r="E165" i="43" s="1"/>
  <c r="A164" i="43"/>
  <c r="A163" i="43"/>
  <c r="A16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J5" i="6" l="1"/>
  <c r="F363" i="68" s="1"/>
  <c r="G1443" i="75" s="1"/>
  <c r="N42" i="6"/>
  <c r="B72" i="6"/>
  <c r="J41" i="6"/>
  <c r="F71" i="6"/>
  <c r="H369" i="68"/>
  <c r="G2529" i="75" s="1"/>
  <c r="H367" i="68"/>
  <c r="G2527" i="75" s="1"/>
  <c r="H334" i="68"/>
  <c r="G2494" i="75" s="1"/>
  <c r="H338" i="68"/>
  <c r="G2498" i="75" s="1"/>
  <c r="H365" i="68"/>
  <c r="G2525" i="75" s="1"/>
  <c r="H333" i="68"/>
  <c r="G2493" i="75" s="1"/>
  <c r="H336" i="68"/>
  <c r="G2496" i="75" s="1"/>
  <c r="G501" i="75"/>
  <c r="G531" i="75"/>
  <c r="G502" i="75"/>
  <c r="G532" i="75"/>
  <c r="F396" i="68"/>
  <c r="G1476" i="75" s="1"/>
  <c r="F397" i="68"/>
  <c r="G1477" i="75" s="1"/>
  <c r="F395" i="68"/>
  <c r="G1475" i="75" s="1"/>
  <c r="F399" i="68"/>
  <c r="G1479" i="75" s="1"/>
  <c r="F394" i="68"/>
  <c r="G1474" i="75" s="1"/>
  <c r="F398" i="68"/>
  <c r="G1478" i="75" s="1"/>
  <c r="A25" i="43"/>
  <c r="A45" i="43" s="1"/>
  <c r="A29" i="43"/>
  <c r="A49" i="43" s="1"/>
  <c r="A33" i="43"/>
  <c r="A53" i="43" s="1"/>
  <c r="A37" i="43"/>
  <c r="A57" i="43" s="1"/>
  <c r="A41" i="43"/>
  <c r="A61" i="43" s="1"/>
  <c r="A187" i="43"/>
  <c r="E187" i="43" s="1"/>
  <c r="A195" i="43"/>
  <c r="E195" i="43" s="1"/>
  <c r="E177" i="43"/>
  <c r="A22" i="43"/>
  <c r="A42" i="43" s="1"/>
  <c r="E180" i="43"/>
  <c r="E4" i="43"/>
  <c r="A28" i="43"/>
  <c r="E28" i="43" s="1"/>
  <c r="A32" i="43"/>
  <c r="A36" i="43"/>
  <c r="A40" i="43"/>
  <c r="E162" i="43"/>
  <c r="E170" i="43"/>
  <c r="E179" i="43"/>
  <c r="E181" i="43"/>
  <c r="A26" i="43"/>
  <c r="A46" i="43" s="1"/>
  <c r="A30" i="43"/>
  <c r="A34" i="43"/>
  <c r="A54" i="43" s="1"/>
  <c r="A38" i="43"/>
  <c r="E3" i="43"/>
  <c r="A27" i="43"/>
  <c r="A31" i="43"/>
  <c r="A35" i="43"/>
  <c r="A39" i="43"/>
  <c r="A59" i="43" s="1"/>
  <c r="A183" i="43"/>
  <c r="A203" i="43" s="1"/>
  <c r="A191" i="43"/>
  <c r="E191" i="43" s="1"/>
  <c r="E176" i="43"/>
  <c r="E178" i="43"/>
  <c r="A188" i="43"/>
  <c r="A208" i="43" s="1"/>
  <c r="E2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A196" i="43"/>
  <c r="A216" i="43" s="1"/>
  <c r="E164" i="43"/>
  <c r="E168" i="43"/>
  <c r="E172" i="43"/>
  <c r="E163" i="43"/>
  <c r="E167" i="43"/>
  <c r="E171" i="43"/>
  <c r="E175" i="43"/>
  <c r="A186" i="43"/>
  <c r="A194" i="43"/>
  <c r="A214" i="43" s="1"/>
  <c r="A182" i="43"/>
  <c r="E182" i="43" s="1"/>
  <c r="A190" i="43"/>
  <c r="A198" i="43"/>
  <c r="A184" i="43"/>
  <c r="A204" i="43" s="1"/>
  <c r="A192" i="43"/>
  <c r="A212" i="43" s="1"/>
  <c r="A200" i="43"/>
  <c r="E25" i="43"/>
  <c r="A52" i="43"/>
  <c r="A23" i="43"/>
  <c r="A24" i="43"/>
  <c r="E29" i="43"/>
  <c r="E34" i="43"/>
  <c r="E41" i="43"/>
  <c r="A60" i="43"/>
  <c r="A207" i="43"/>
  <c r="A185" i="43"/>
  <c r="A189" i="43"/>
  <c r="A193" i="43"/>
  <c r="A197" i="43"/>
  <c r="A201" i="43"/>
  <c r="A199" i="43"/>
  <c r="N5" i="6" l="1"/>
  <c r="F393" i="68" s="1"/>
  <c r="G1473" i="75" s="1"/>
  <c r="R42" i="6"/>
  <c r="J4" i="6"/>
  <c r="N41" i="6"/>
  <c r="J71" i="6"/>
  <c r="B73" i="6"/>
  <c r="H363" i="68"/>
  <c r="G2523" i="75" s="1"/>
  <c r="H364" i="68"/>
  <c r="G2524" i="75" s="1"/>
  <c r="H395" i="68"/>
  <c r="G2555" i="75" s="1"/>
  <c r="H368" i="68"/>
  <c r="G2528" i="75" s="1"/>
  <c r="H399" i="68"/>
  <c r="G2559" i="75" s="1"/>
  <c r="H366" i="68"/>
  <c r="G2526" i="75" s="1"/>
  <c r="H397" i="68"/>
  <c r="G2557" i="75" s="1"/>
  <c r="E188" i="43"/>
  <c r="A211" i="43"/>
  <c r="F427" i="68"/>
  <c r="G1507" i="75" s="1"/>
  <c r="F424" i="68"/>
  <c r="G1504" i="75" s="1"/>
  <c r="F429" i="68"/>
  <c r="G1509" i="75" s="1"/>
  <c r="F428" i="68"/>
  <c r="G1508" i="75" s="1"/>
  <c r="F425" i="68"/>
  <c r="G1505" i="75" s="1"/>
  <c r="F426" i="68"/>
  <c r="G1506" i="75" s="1"/>
  <c r="E194" i="43"/>
  <c r="E192" i="43"/>
  <c r="A215" i="43"/>
  <c r="E215" i="43" s="1"/>
  <c r="E32" i="43"/>
  <c r="E26" i="43"/>
  <c r="E31" i="43"/>
  <c r="A51" i="43"/>
  <c r="E22" i="43"/>
  <c r="A206" i="43"/>
  <c r="A226" i="43" s="1"/>
  <c r="E27" i="43"/>
  <c r="E30" i="43"/>
  <c r="E36" i="43"/>
  <c r="A50" i="43"/>
  <c r="E50" i="43" s="1"/>
  <c r="E35" i="43"/>
  <c r="A210" i="43"/>
  <c r="A48" i="43"/>
  <c r="E48" i="43" s="1"/>
  <c r="A202" i="43"/>
  <c r="E39" i="43"/>
  <c r="E40" i="43"/>
  <c r="E38" i="43"/>
  <c r="E183" i="43"/>
  <c r="A47" i="43"/>
  <c r="A55" i="43"/>
  <c r="A75" i="43" s="1"/>
  <c r="E37" i="43"/>
  <c r="A58" i="43"/>
  <c r="A78" i="43" s="1"/>
  <c r="A56" i="43"/>
  <c r="E198" i="43"/>
  <c r="E184" i="43"/>
  <c r="E33" i="43"/>
  <c r="A218" i="43"/>
  <c r="E186" i="43"/>
  <c r="E196" i="43"/>
  <c r="E190" i="43"/>
  <c r="E200" i="43"/>
  <c r="A220" i="43"/>
  <c r="A240" i="43" s="1"/>
  <c r="A213" i="43"/>
  <c r="E193" i="43"/>
  <c r="A66" i="43"/>
  <c r="E46" i="43"/>
  <c r="A62" i="43"/>
  <c r="E42" i="43"/>
  <c r="A224" i="43"/>
  <c r="E204" i="43"/>
  <c r="A236" i="43"/>
  <c r="E216" i="43"/>
  <c r="A232" i="43"/>
  <c r="E212" i="43"/>
  <c r="A228" i="43"/>
  <c r="E208" i="43"/>
  <c r="A217" i="43"/>
  <c r="E197" i="43"/>
  <c r="A227" i="43"/>
  <c r="E207" i="43"/>
  <c r="A234" i="43"/>
  <c r="E214" i="43"/>
  <c r="A79" i="43"/>
  <c r="E59" i="43"/>
  <c r="A77" i="43"/>
  <c r="E57" i="43"/>
  <c r="A44" i="43"/>
  <c r="E24" i="43"/>
  <c r="A81" i="43"/>
  <c r="E61" i="43"/>
  <c r="A219" i="43"/>
  <c r="E199" i="43"/>
  <c r="A221" i="43"/>
  <c r="E201" i="43"/>
  <c r="A205" i="43"/>
  <c r="E185" i="43"/>
  <c r="A231" i="43"/>
  <c r="E211" i="43"/>
  <c r="A73" i="43"/>
  <c r="E53" i="43"/>
  <c r="A43" i="43"/>
  <c r="E23" i="43"/>
  <c r="A72" i="43"/>
  <c r="E52" i="43"/>
  <c r="A209" i="43"/>
  <c r="E189" i="43"/>
  <c r="A223" i="43"/>
  <c r="E203" i="43"/>
  <c r="A80" i="43"/>
  <c r="E60" i="43"/>
  <c r="E56" i="43"/>
  <c r="A74" i="43"/>
  <c r="E54" i="43"/>
  <c r="A69" i="43"/>
  <c r="E49" i="43"/>
  <c r="A65" i="43"/>
  <c r="E45" i="43"/>
  <c r="R5" i="6" l="1"/>
  <c r="V42" i="6"/>
  <c r="R41" i="6"/>
  <c r="N4" i="6"/>
  <c r="N71" i="6"/>
  <c r="H396" i="68"/>
  <c r="G2556" i="75" s="1"/>
  <c r="H398" i="68"/>
  <c r="G2558" i="75" s="1"/>
  <c r="H394" i="68"/>
  <c r="G2554" i="75" s="1"/>
  <c r="H393" i="68"/>
  <c r="G2553" i="75" s="1"/>
  <c r="H429" i="68"/>
  <c r="G2589" i="75" s="1"/>
  <c r="H427" i="68"/>
  <c r="G2587" i="75" s="1"/>
  <c r="H425" i="68"/>
  <c r="G2585" i="75" s="1"/>
  <c r="F455" i="68"/>
  <c r="G1535" i="75" s="1"/>
  <c r="F458" i="68"/>
  <c r="G1538" i="75" s="1"/>
  <c r="F454" i="68"/>
  <c r="G1534" i="75" s="1"/>
  <c r="F456" i="68"/>
  <c r="G1536" i="75" s="1"/>
  <c r="F459" i="68"/>
  <c r="G1539" i="75" s="1"/>
  <c r="F457" i="68"/>
  <c r="G1537" i="75" s="1"/>
  <c r="E58" i="43"/>
  <c r="A70" i="43"/>
  <c r="E55" i="43"/>
  <c r="E206" i="43"/>
  <c r="E210" i="43"/>
  <c r="A230" i="43"/>
  <c r="A250" i="43" s="1"/>
  <c r="A71" i="43"/>
  <c r="A91" i="43" s="1"/>
  <c r="E51" i="43"/>
  <c r="A235" i="43"/>
  <c r="A255" i="43" s="1"/>
  <c r="A238" i="43"/>
  <c r="A222" i="43"/>
  <c r="E202" i="43"/>
  <c r="A76" i="43"/>
  <c r="A96" i="43" s="1"/>
  <c r="A68" i="43"/>
  <c r="E68" i="43" s="1"/>
  <c r="A67" i="43"/>
  <c r="E67" i="43" s="1"/>
  <c r="E47" i="43"/>
  <c r="E218" i="43"/>
  <c r="E220" i="43"/>
  <c r="A89" i="43"/>
  <c r="E69" i="43"/>
  <c r="A243" i="43"/>
  <c r="E223" i="43"/>
  <c r="A63" i="43"/>
  <c r="E43" i="43"/>
  <c r="A251" i="43"/>
  <c r="E231" i="43"/>
  <c r="A97" i="43"/>
  <c r="E77" i="43"/>
  <c r="A237" i="43"/>
  <c r="E217" i="43"/>
  <c r="E240" i="43"/>
  <c r="A260" i="43"/>
  <c r="A233" i="43"/>
  <c r="E213" i="43"/>
  <c r="A94" i="43"/>
  <c r="E74" i="43"/>
  <c r="A246" i="43"/>
  <c r="E226" i="43"/>
  <c r="A92" i="43"/>
  <c r="E72" i="43"/>
  <c r="A93" i="43"/>
  <c r="E73" i="43"/>
  <c r="A239" i="43"/>
  <c r="E219" i="43"/>
  <c r="A247" i="43"/>
  <c r="E227" i="43"/>
  <c r="E236" i="43"/>
  <c r="A256" i="43"/>
  <c r="A86" i="43"/>
  <c r="E66" i="43"/>
  <c r="E238" i="43"/>
  <c r="A100" i="43"/>
  <c r="E80" i="43"/>
  <c r="A229" i="43"/>
  <c r="E209" i="43"/>
  <c r="A90" i="43"/>
  <c r="E70" i="43"/>
  <c r="A241" i="43"/>
  <c r="E221" i="43"/>
  <c r="A64" i="43"/>
  <c r="E44" i="43"/>
  <c r="A254" i="43"/>
  <c r="E234" i="43"/>
  <c r="A252" i="43"/>
  <c r="E232" i="43"/>
  <c r="A82" i="43"/>
  <c r="E62" i="43"/>
  <c r="A85" i="43"/>
  <c r="E65" i="43"/>
  <c r="A98" i="43"/>
  <c r="E78" i="43"/>
  <c r="A225" i="43"/>
  <c r="E205" i="43"/>
  <c r="A101" i="43"/>
  <c r="E81" i="43"/>
  <c r="A99" i="43"/>
  <c r="E79" i="43"/>
  <c r="A248" i="43"/>
  <c r="E228" i="43"/>
  <c r="A244" i="43"/>
  <c r="E224" i="43"/>
  <c r="A95" i="43"/>
  <c r="E75" i="43"/>
  <c r="V5" i="6" l="1"/>
  <c r="Z42" i="6"/>
  <c r="F423" i="68"/>
  <c r="G1503" i="75" s="1"/>
  <c r="R4" i="6"/>
  <c r="V41" i="6"/>
  <c r="R71" i="6"/>
  <c r="H459" i="68"/>
  <c r="G2619" i="75" s="1"/>
  <c r="H423" i="68"/>
  <c r="G2583" i="75" s="1"/>
  <c r="H428" i="68"/>
  <c r="G2588" i="75" s="1"/>
  <c r="H455" i="68"/>
  <c r="G2615" i="75" s="1"/>
  <c r="H424" i="68"/>
  <c r="G2584" i="75" s="1"/>
  <c r="H457" i="68"/>
  <c r="G2617" i="75" s="1"/>
  <c r="H426" i="68"/>
  <c r="G2586" i="75" s="1"/>
  <c r="F488" i="68"/>
  <c r="G1568" i="75" s="1"/>
  <c r="F489" i="68"/>
  <c r="G1569" i="75" s="1"/>
  <c r="F486" i="68"/>
  <c r="G1566" i="75" s="1"/>
  <c r="F487" i="68"/>
  <c r="G1567" i="75" s="1"/>
  <c r="F484" i="68"/>
  <c r="G1564" i="75" s="1"/>
  <c r="F485" i="68"/>
  <c r="G1565" i="75" s="1"/>
  <c r="A87" i="43"/>
  <c r="A107" i="43" s="1"/>
  <c r="E230" i="43"/>
  <c r="C163" i="43"/>
  <c r="C167" i="43"/>
  <c r="C171" i="43"/>
  <c r="C175" i="43"/>
  <c r="C179" i="43"/>
  <c r="C183" i="43"/>
  <c r="C187" i="43"/>
  <c r="C191" i="43"/>
  <c r="C195" i="43"/>
  <c r="C199" i="43"/>
  <c r="C203" i="43"/>
  <c r="C207" i="43"/>
  <c r="C211" i="43"/>
  <c r="C215" i="43"/>
  <c r="C219" i="43"/>
  <c r="C223" i="43"/>
  <c r="C227" i="43"/>
  <c r="C231" i="43"/>
  <c r="C235" i="43"/>
  <c r="C239" i="43"/>
  <c r="C243" i="43"/>
  <c r="C247" i="43"/>
  <c r="C251" i="43"/>
  <c r="C255" i="43"/>
  <c r="C259" i="43"/>
  <c r="C263" i="43"/>
  <c r="C267" i="43"/>
  <c r="C271" i="43"/>
  <c r="C275" i="43"/>
  <c r="C279" i="43"/>
  <c r="C283" i="43"/>
  <c r="C287" i="43"/>
  <c r="C291" i="43"/>
  <c r="C295" i="43"/>
  <c r="C299" i="43"/>
  <c r="C303" i="43"/>
  <c r="C307" i="43"/>
  <c r="C311" i="43"/>
  <c r="C315" i="43"/>
  <c r="C319" i="43"/>
  <c r="C285" i="43"/>
  <c r="C293" i="43"/>
  <c r="C305" i="43"/>
  <c r="C317" i="43"/>
  <c r="C278" i="43"/>
  <c r="C286" i="43"/>
  <c r="C302" i="43"/>
  <c r="C318" i="43"/>
  <c r="C164" i="43"/>
  <c r="C168" i="43"/>
  <c r="C172" i="43"/>
  <c r="C176" i="43"/>
  <c r="C180" i="43"/>
  <c r="C184" i="43"/>
  <c r="C188" i="43"/>
  <c r="C192" i="43"/>
  <c r="C196" i="43"/>
  <c r="C200" i="43"/>
  <c r="C204" i="43"/>
  <c r="C208" i="43"/>
  <c r="C212" i="43"/>
  <c r="C216" i="43"/>
  <c r="C220" i="43"/>
  <c r="C224" i="43"/>
  <c r="C228" i="43"/>
  <c r="C232" i="43"/>
  <c r="C236" i="43"/>
  <c r="C240" i="43"/>
  <c r="C244" i="43"/>
  <c r="C248" i="43"/>
  <c r="C252" i="43"/>
  <c r="C256" i="43"/>
  <c r="C260" i="43"/>
  <c r="C264" i="43"/>
  <c r="C268" i="43"/>
  <c r="C272" i="43"/>
  <c r="C276" i="43"/>
  <c r="C280" i="43"/>
  <c r="C284" i="43"/>
  <c r="C288" i="43"/>
  <c r="C292" i="43"/>
  <c r="C296" i="43"/>
  <c r="C300" i="43"/>
  <c r="C304" i="43"/>
  <c r="C308" i="43"/>
  <c r="C312" i="43"/>
  <c r="C316" i="43"/>
  <c r="C320" i="43"/>
  <c r="C281" i="43"/>
  <c r="C297" i="43"/>
  <c r="C309" i="43"/>
  <c r="C321" i="43"/>
  <c r="C266" i="43"/>
  <c r="C290" i="43"/>
  <c r="C306" i="43"/>
  <c r="C165" i="43"/>
  <c r="C169" i="43"/>
  <c r="C173" i="43"/>
  <c r="C177" i="43"/>
  <c r="C181" i="43"/>
  <c r="C185" i="43"/>
  <c r="C189" i="43"/>
  <c r="C193" i="43"/>
  <c r="C197" i="43"/>
  <c r="C201" i="43"/>
  <c r="C205" i="43"/>
  <c r="C209" i="43"/>
  <c r="C213" i="43"/>
  <c r="C217" i="43"/>
  <c r="C221" i="43"/>
  <c r="C225" i="43"/>
  <c r="C229" i="43"/>
  <c r="C233" i="43"/>
  <c r="C237" i="43"/>
  <c r="C241" i="43"/>
  <c r="C245" i="43"/>
  <c r="C249" i="43"/>
  <c r="C253" i="43"/>
  <c r="C257" i="43"/>
  <c r="C261" i="43"/>
  <c r="C265" i="43"/>
  <c r="C269" i="43"/>
  <c r="C273" i="43"/>
  <c r="C277" i="43"/>
  <c r="C289" i="43"/>
  <c r="C301" i="43"/>
  <c r="C313" i="43"/>
  <c r="C274" i="43"/>
  <c r="C294" i="43"/>
  <c r="C310" i="43"/>
  <c r="C162" i="43"/>
  <c r="C166" i="43"/>
  <c r="C170" i="43"/>
  <c r="C174" i="43"/>
  <c r="C178" i="43"/>
  <c r="C182" i="43"/>
  <c r="C186" i="43"/>
  <c r="C190" i="43"/>
  <c r="C194" i="43"/>
  <c r="C198" i="43"/>
  <c r="C202" i="43"/>
  <c r="C206" i="43"/>
  <c r="C210" i="43"/>
  <c r="C214" i="43"/>
  <c r="C218" i="43"/>
  <c r="C222" i="43"/>
  <c r="C226" i="43"/>
  <c r="C230" i="43"/>
  <c r="C234" i="43"/>
  <c r="C238" i="43"/>
  <c r="C242" i="43"/>
  <c r="C246" i="43"/>
  <c r="C250" i="43"/>
  <c r="C254" i="43"/>
  <c r="C258" i="43"/>
  <c r="C262" i="43"/>
  <c r="C270" i="43"/>
  <c r="C282" i="43"/>
  <c r="C298" i="43"/>
  <c r="C314" i="43"/>
  <c r="E71" i="43"/>
  <c r="E235" i="43"/>
  <c r="A258" i="43"/>
  <c r="A278" i="43" s="1"/>
  <c r="E76" i="43"/>
  <c r="A242" i="43"/>
  <c r="E222" i="43"/>
  <c r="A88" i="43"/>
  <c r="A119" i="43"/>
  <c r="E99" i="43"/>
  <c r="A261" i="43"/>
  <c r="E241" i="43"/>
  <c r="A276" i="43"/>
  <c r="E256" i="43"/>
  <c r="E246" i="43"/>
  <c r="A266" i="43"/>
  <c r="A271" i="43"/>
  <c r="E251" i="43"/>
  <c r="A109" i="43"/>
  <c r="E89" i="43"/>
  <c r="A268" i="43"/>
  <c r="E248" i="43"/>
  <c r="E87" i="43"/>
  <c r="E250" i="43"/>
  <c r="A270" i="43"/>
  <c r="A84" i="43"/>
  <c r="E64" i="43"/>
  <c r="A120" i="43"/>
  <c r="E100" i="43"/>
  <c r="A267" i="43"/>
  <c r="E247" i="43"/>
  <c r="A112" i="43"/>
  <c r="E92" i="43"/>
  <c r="A111" i="43"/>
  <c r="E91" i="43"/>
  <c r="A116" i="43"/>
  <c r="E96" i="43"/>
  <c r="E244" i="43"/>
  <c r="A264" i="43"/>
  <c r="A245" i="43"/>
  <c r="E225" i="43"/>
  <c r="A105" i="43"/>
  <c r="E85" i="43"/>
  <c r="A274" i="43"/>
  <c r="E254" i="43"/>
  <c r="A249" i="43"/>
  <c r="E229" i="43"/>
  <c r="A113" i="43"/>
  <c r="E93" i="43"/>
  <c r="A253" i="43"/>
  <c r="E233" i="43"/>
  <c r="A280" i="43"/>
  <c r="E260" i="43"/>
  <c r="A117" i="43"/>
  <c r="E97" i="43"/>
  <c r="A263" i="43"/>
  <c r="E243" i="43"/>
  <c r="A115" i="43"/>
  <c r="E95" i="43"/>
  <c r="A121" i="43"/>
  <c r="E101" i="43"/>
  <c r="A275" i="43"/>
  <c r="E255" i="43"/>
  <c r="A118" i="43"/>
  <c r="E98" i="43"/>
  <c r="A272" i="43"/>
  <c r="E252" i="43"/>
  <c r="A110" i="43"/>
  <c r="E90" i="43"/>
  <c r="A106" i="43"/>
  <c r="E86" i="43"/>
  <c r="A259" i="43"/>
  <c r="E239" i="43"/>
  <c r="A114" i="43"/>
  <c r="E94" i="43"/>
  <c r="A257" i="43"/>
  <c r="E237" i="43"/>
  <c r="A83" i="43"/>
  <c r="E63" i="43"/>
  <c r="A102" i="43"/>
  <c r="E82" i="43"/>
  <c r="Z5" i="6" l="1"/>
  <c r="AD42" i="6"/>
  <c r="F453" i="68"/>
  <c r="G1533" i="75" s="1"/>
  <c r="V4" i="6"/>
  <c r="Z41" i="6"/>
  <c r="V71" i="6"/>
  <c r="H515" i="68"/>
  <c r="G2675" i="75" s="1"/>
  <c r="H485" i="68"/>
  <c r="G2645" i="75" s="1"/>
  <c r="H456" i="68"/>
  <c r="G2616" i="75" s="1"/>
  <c r="H453" i="68"/>
  <c r="G2613" i="75" s="1"/>
  <c r="H517" i="68"/>
  <c r="G2677" i="75" s="1"/>
  <c r="H487" i="68"/>
  <c r="G2647" i="75" s="1"/>
  <c r="H454" i="68"/>
  <c r="G2614" i="75" s="1"/>
  <c r="H458" i="68"/>
  <c r="G2618" i="75" s="1"/>
  <c r="H519" i="68"/>
  <c r="G2679" i="75" s="1"/>
  <c r="H489" i="68"/>
  <c r="G2649" i="75" s="1"/>
  <c r="F519" i="68"/>
  <c r="G1599" i="75" s="1"/>
  <c r="F514" i="68"/>
  <c r="G1594" i="75" s="1"/>
  <c r="F517" i="68"/>
  <c r="G1597" i="75" s="1"/>
  <c r="F515" i="68"/>
  <c r="G1595" i="75" s="1"/>
  <c r="F516" i="68"/>
  <c r="G1596" i="75" s="1"/>
  <c r="F518" i="68"/>
  <c r="G1598" i="75" s="1"/>
  <c r="E258" i="43"/>
  <c r="F6" i="4"/>
  <c r="F7" i="4"/>
  <c r="F4" i="4"/>
  <c r="F8" i="4"/>
  <c r="F5" i="4"/>
  <c r="F9" i="4"/>
  <c r="A108" i="43"/>
  <c r="E108" i="43" s="1"/>
  <c r="E88" i="43"/>
  <c r="A262" i="43"/>
  <c r="E242" i="43"/>
  <c r="A130" i="43"/>
  <c r="E110" i="43"/>
  <c r="A141" i="43"/>
  <c r="E121" i="43"/>
  <c r="A300" i="43"/>
  <c r="E280" i="43"/>
  <c r="A298" i="43"/>
  <c r="E278" i="43"/>
  <c r="E245" i="43"/>
  <c r="A265" i="43"/>
  <c r="A131" i="43"/>
  <c r="E111" i="43"/>
  <c r="A104" i="43"/>
  <c r="E84" i="43"/>
  <c r="A288" i="43"/>
  <c r="E268" i="43"/>
  <c r="A129" i="43"/>
  <c r="E109" i="43"/>
  <c r="A286" i="43"/>
  <c r="E266" i="43"/>
  <c r="A103" i="43"/>
  <c r="E83" i="43"/>
  <c r="A279" i="43"/>
  <c r="E259" i="43"/>
  <c r="A126" i="43"/>
  <c r="E106" i="43"/>
  <c r="A295" i="43"/>
  <c r="E275" i="43"/>
  <c r="A283" i="43"/>
  <c r="E263" i="43"/>
  <c r="A137" i="43"/>
  <c r="E117" i="43"/>
  <c r="A125" i="43"/>
  <c r="E105" i="43"/>
  <c r="A284" i="43"/>
  <c r="E264" i="43"/>
  <c r="A128" i="43"/>
  <c r="A140" i="43"/>
  <c r="E120" i="43"/>
  <c r="A290" i="43"/>
  <c r="E270" i="43"/>
  <c r="A296" i="43"/>
  <c r="E276" i="43"/>
  <c r="A138" i="43"/>
  <c r="E118" i="43"/>
  <c r="A133" i="43"/>
  <c r="E113" i="43"/>
  <c r="A294" i="43"/>
  <c r="E274" i="43"/>
  <c r="A136" i="43"/>
  <c r="E116" i="43"/>
  <c r="A287" i="43"/>
  <c r="E267" i="43"/>
  <c r="A127" i="43"/>
  <c r="E107" i="43"/>
  <c r="A122" i="43"/>
  <c r="E102" i="43"/>
  <c r="A277" i="43"/>
  <c r="E257" i="43"/>
  <c r="A134" i="43"/>
  <c r="E114" i="43"/>
  <c r="A292" i="43"/>
  <c r="E272" i="43"/>
  <c r="A135" i="43"/>
  <c r="E115" i="43"/>
  <c r="A273" i="43"/>
  <c r="E253" i="43"/>
  <c r="E249" i="43"/>
  <c r="A269" i="43"/>
  <c r="A132" i="43"/>
  <c r="E112" i="43"/>
  <c r="A291" i="43"/>
  <c r="E271" i="43"/>
  <c r="A281" i="43"/>
  <c r="E261" i="43"/>
  <c r="A139" i="43"/>
  <c r="E119" i="43"/>
  <c r="AD5" i="6" l="1"/>
  <c r="F513" i="68" s="1"/>
  <c r="G1593" i="75" s="1"/>
  <c r="F483" i="68"/>
  <c r="G1563" i="75" s="1"/>
  <c r="Z4" i="6"/>
  <c r="AD41" i="6"/>
  <c r="Z71" i="6"/>
  <c r="H516" i="68"/>
  <c r="G2676" i="75" s="1"/>
  <c r="H486" i="68"/>
  <c r="G2646" i="75" s="1"/>
  <c r="H513" i="68"/>
  <c r="G2673" i="75" s="1"/>
  <c r="H483" i="68"/>
  <c r="G2643" i="75" s="1"/>
  <c r="H514" i="68"/>
  <c r="G2674" i="75" s="1"/>
  <c r="H484" i="68"/>
  <c r="G2644" i="75" s="1"/>
  <c r="H518" i="68"/>
  <c r="G2678" i="75" s="1"/>
  <c r="H488" i="68"/>
  <c r="G2648" i="75" s="1"/>
  <c r="P304" i="3"/>
  <c r="P275" i="3"/>
  <c r="P310" i="3"/>
  <c r="P305" i="3"/>
  <c r="V305" i="3" s="1"/>
  <c r="P412" i="3"/>
  <c r="P411" i="3"/>
  <c r="P410" i="3"/>
  <c r="P80" i="3"/>
  <c r="V80" i="3" s="1"/>
  <c r="P104" i="3"/>
  <c r="P108" i="3"/>
  <c r="P112" i="3"/>
  <c r="P120" i="3"/>
  <c r="V120" i="3" s="1"/>
  <c r="P164" i="3"/>
  <c r="P176" i="3"/>
  <c r="P38" i="3"/>
  <c r="P42" i="3"/>
  <c r="V42" i="3" s="1"/>
  <c r="P52" i="3"/>
  <c r="V52" i="3" s="1"/>
  <c r="P67" i="3"/>
  <c r="P103" i="3"/>
  <c r="P163" i="3"/>
  <c r="V163" i="3" s="1"/>
  <c r="P199" i="3"/>
  <c r="P66" i="3"/>
  <c r="P78" i="3"/>
  <c r="P106" i="3"/>
  <c r="V106" i="3" s="1"/>
  <c r="P162" i="3"/>
  <c r="P166" i="3"/>
  <c r="P186" i="3"/>
  <c r="P194" i="3"/>
  <c r="V194" i="3" s="1"/>
  <c r="P37" i="3"/>
  <c r="P39" i="3"/>
  <c r="P41" i="3"/>
  <c r="P61" i="3"/>
  <c r="V61" i="3" s="1"/>
  <c r="P65" i="3"/>
  <c r="V65" i="3" s="1"/>
  <c r="P89" i="3"/>
  <c r="P109" i="3"/>
  <c r="P129" i="3"/>
  <c r="V129" i="3" s="1"/>
  <c r="P165" i="3"/>
  <c r="P212" i="3"/>
  <c r="P216" i="3"/>
  <c r="P220" i="3"/>
  <c r="V220" i="3" s="1"/>
  <c r="P224" i="3"/>
  <c r="P248" i="3"/>
  <c r="P256" i="3"/>
  <c r="P264" i="3"/>
  <c r="V264" i="3" s="1"/>
  <c r="P268" i="3"/>
  <c r="P272" i="3"/>
  <c r="P276" i="3"/>
  <c r="P284" i="3"/>
  <c r="V284" i="3" s="1"/>
  <c r="P288" i="3"/>
  <c r="P211" i="3"/>
  <c r="P215" i="3"/>
  <c r="V215" i="3" s="1"/>
  <c r="P219" i="3"/>
  <c r="V219" i="3" s="1"/>
  <c r="P243" i="3"/>
  <c r="P251" i="3"/>
  <c r="P255" i="3"/>
  <c r="P291" i="3"/>
  <c r="V291" i="3" s="1"/>
  <c r="P295" i="3"/>
  <c r="P214" i="3"/>
  <c r="P222" i="3"/>
  <c r="P234" i="3"/>
  <c r="V234" i="3" s="1"/>
  <c r="P238" i="3"/>
  <c r="P254" i="3"/>
  <c r="P258" i="3"/>
  <c r="P262" i="3"/>
  <c r="V262" i="3" s="1"/>
  <c r="P282" i="3"/>
  <c r="P294" i="3"/>
  <c r="P298" i="3"/>
  <c r="V298" i="3" s="1"/>
  <c r="P213" i="3"/>
  <c r="V213" i="3" s="1"/>
  <c r="P221" i="3"/>
  <c r="P229" i="3"/>
  <c r="P233" i="3"/>
  <c r="P237" i="3"/>
  <c r="V237" i="3" s="1"/>
  <c r="P241" i="3"/>
  <c r="P245" i="3"/>
  <c r="P249" i="3"/>
  <c r="V249" i="3" s="1"/>
  <c r="P253" i="3"/>
  <c r="V253" i="3" s="1"/>
  <c r="P257" i="3"/>
  <c r="P261" i="3"/>
  <c r="P285" i="3"/>
  <c r="V285" i="3" s="1"/>
  <c r="P293" i="3"/>
  <c r="V293" i="3" s="1"/>
  <c r="P297" i="3"/>
  <c r="P321" i="3"/>
  <c r="P389" i="3"/>
  <c r="P396" i="3"/>
  <c r="V396" i="3" s="1"/>
  <c r="P400" i="3"/>
  <c r="P464" i="3"/>
  <c r="P512" i="3"/>
  <c r="P516" i="3"/>
  <c r="V516" i="3" s="1"/>
  <c r="P395" i="3"/>
  <c r="P431" i="3"/>
  <c r="P459" i="3"/>
  <c r="P475" i="3"/>
  <c r="V475" i="3" s="1"/>
  <c r="P499" i="3"/>
  <c r="P503" i="3"/>
  <c r="P507" i="3"/>
  <c r="P515" i="3"/>
  <c r="V515" i="3" s="1"/>
  <c r="P523" i="3"/>
  <c r="P539" i="3"/>
  <c r="P458" i="3"/>
  <c r="P518" i="3"/>
  <c r="V518" i="3" s="1"/>
  <c r="P530" i="3"/>
  <c r="P501" i="3"/>
  <c r="P525" i="3"/>
  <c r="P497" i="3"/>
  <c r="V497" i="3" s="1"/>
  <c r="P513" i="3"/>
  <c r="P457" i="3"/>
  <c r="P473" i="3"/>
  <c r="P521" i="3"/>
  <c r="V521" i="3" s="1"/>
  <c r="P541" i="3"/>
  <c r="P68" i="3"/>
  <c r="P96" i="3"/>
  <c r="P100" i="3"/>
  <c r="V100" i="3" s="1"/>
  <c r="P136" i="3"/>
  <c r="P148" i="3"/>
  <c r="P168" i="3"/>
  <c r="P196" i="3"/>
  <c r="V196" i="3" s="1"/>
  <c r="P204" i="3"/>
  <c r="P48" i="3"/>
  <c r="P54" i="3"/>
  <c r="P58" i="3"/>
  <c r="V58" i="3" s="1"/>
  <c r="P60" i="3"/>
  <c r="V60" i="3" s="1"/>
  <c r="P95" i="3"/>
  <c r="P111" i="3"/>
  <c r="V111" i="3" s="1"/>
  <c r="P115" i="3"/>
  <c r="V115" i="3" s="1"/>
  <c r="P119" i="3"/>
  <c r="P135" i="3"/>
  <c r="P139" i="3"/>
  <c r="V139" i="3" s="1"/>
  <c r="P143" i="3"/>
  <c r="V143" i="3" s="1"/>
  <c r="P147" i="3"/>
  <c r="P167" i="3"/>
  <c r="P187" i="3"/>
  <c r="P191" i="3"/>
  <c r="V191" i="3" s="1"/>
  <c r="P94" i="3"/>
  <c r="P102" i="3"/>
  <c r="P126" i="3"/>
  <c r="V126" i="3" s="1"/>
  <c r="P138" i="3"/>
  <c r="V138" i="3" s="1"/>
  <c r="P154" i="3"/>
  <c r="P170" i="3"/>
  <c r="P198" i="3"/>
  <c r="V198" i="3" s="1"/>
  <c r="P202" i="3"/>
  <c r="V202" i="3" s="1"/>
  <c r="P47" i="3"/>
  <c r="V47" i="3" s="1"/>
  <c r="P53" i="3"/>
  <c r="P55" i="3"/>
  <c r="P57" i="3"/>
  <c r="V57" i="3" s="1"/>
  <c r="P69" i="3"/>
  <c r="V69" i="3" s="1"/>
  <c r="P97" i="3"/>
  <c r="P101" i="3"/>
  <c r="P113" i="3"/>
  <c r="V113" i="3" s="1"/>
  <c r="P121" i="3"/>
  <c r="P137" i="3"/>
  <c r="P149" i="3"/>
  <c r="P153" i="3"/>
  <c r="V153" i="3" s="1"/>
  <c r="P169" i="3"/>
  <c r="P197" i="3"/>
  <c r="P232" i="3"/>
  <c r="P236" i="3"/>
  <c r="V236" i="3" s="1"/>
  <c r="P240" i="3"/>
  <c r="P244" i="3"/>
  <c r="P252" i="3"/>
  <c r="V252" i="3" s="1"/>
  <c r="P260" i="3"/>
  <c r="V260" i="3" s="1"/>
  <c r="P280" i="3"/>
  <c r="P292" i="3"/>
  <c r="P296" i="3"/>
  <c r="V296" i="3" s="1"/>
  <c r="P300" i="3"/>
  <c r="V300" i="3" s="1"/>
  <c r="P308" i="3"/>
  <c r="P320" i="3"/>
  <c r="P324" i="3"/>
  <c r="P328" i="3"/>
  <c r="V328" i="3" s="1"/>
  <c r="P332" i="3"/>
  <c r="P340" i="3"/>
  <c r="P344" i="3"/>
  <c r="P348" i="3"/>
  <c r="V348" i="3" s="1"/>
  <c r="P364" i="3"/>
  <c r="P368" i="3"/>
  <c r="P223" i="3"/>
  <c r="P227" i="3"/>
  <c r="V227" i="3" s="1"/>
  <c r="P231" i="3"/>
  <c r="P235" i="3"/>
  <c r="P239" i="3"/>
  <c r="V239" i="3" s="1"/>
  <c r="P247" i="3"/>
  <c r="V247" i="3" s="1"/>
  <c r="P259" i="3"/>
  <c r="P263" i="3"/>
  <c r="P267" i="3"/>
  <c r="P271" i="3"/>
  <c r="V271" i="3" s="1"/>
  <c r="P283" i="3"/>
  <c r="P287" i="3"/>
  <c r="P299" i="3"/>
  <c r="V299" i="3" s="1"/>
  <c r="P331" i="3"/>
  <c r="V331" i="3" s="1"/>
  <c r="P339" i="3"/>
  <c r="P347" i="3"/>
  <c r="P371" i="3"/>
  <c r="V371" i="3" s="1"/>
  <c r="P218" i="3"/>
  <c r="V218" i="3" s="1"/>
  <c r="P226" i="3"/>
  <c r="P242" i="3"/>
  <c r="P246" i="3"/>
  <c r="P250" i="3"/>
  <c r="V250" i="3" s="1"/>
  <c r="P266" i="3"/>
  <c r="P270" i="3"/>
  <c r="P274" i="3"/>
  <c r="P286" i="3"/>
  <c r="V286" i="3" s="1"/>
  <c r="P290" i="3"/>
  <c r="P306" i="3"/>
  <c r="P318" i="3"/>
  <c r="V318" i="3" s="1"/>
  <c r="P326" i="3"/>
  <c r="V326" i="3" s="1"/>
  <c r="P330" i="3"/>
  <c r="P346" i="3"/>
  <c r="P374" i="3"/>
  <c r="P205" i="3"/>
  <c r="V205" i="3" s="1"/>
  <c r="P217" i="3"/>
  <c r="P225" i="3"/>
  <c r="P265" i="3"/>
  <c r="V265" i="3" s="1"/>
  <c r="P269" i="3"/>
  <c r="V269" i="3" s="1"/>
  <c r="P273" i="3"/>
  <c r="P281" i="3"/>
  <c r="P289" i="3"/>
  <c r="P313" i="3"/>
  <c r="V313" i="3" s="1"/>
  <c r="P325" i="3"/>
  <c r="P329" i="3"/>
  <c r="P337" i="3"/>
  <c r="V337" i="3" s="1"/>
  <c r="P349" i="3"/>
  <c r="V349" i="3" s="1"/>
  <c r="P357" i="3"/>
  <c r="P361" i="3"/>
  <c r="P397" i="3"/>
  <c r="P401" i="3"/>
  <c r="V401" i="3" s="1"/>
  <c r="P405" i="3"/>
  <c r="P372" i="3"/>
  <c r="P380" i="3"/>
  <c r="V380" i="3" s="1"/>
  <c r="P384" i="3"/>
  <c r="V384" i="3" s="1"/>
  <c r="P404" i="3"/>
  <c r="P408" i="3"/>
  <c r="P416" i="3"/>
  <c r="V416" i="3" s="1"/>
  <c r="P432" i="3"/>
  <c r="V432" i="3" s="1"/>
  <c r="P452" i="3"/>
  <c r="P456" i="3"/>
  <c r="P468" i="3"/>
  <c r="V468" i="3" s="1"/>
  <c r="P472" i="3"/>
  <c r="V472" i="3" s="1"/>
  <c r="P476" i="3"/>
  <c r="P480" i="3"/>
  <c r="P484" i="3"/>
  <c r="P488" i="3"/>
  <c r="V488" i="3" s="1"/>
  <c r="P492" i="3"/>
  <c r="P496" i="3"/>
  <c r="P500" i="3"/>
  <c r="P504" i="3"/>
  <c r="V504" i="3" s="1"/>
  <c r="P508" i="3"/>
  <c r="P520" i="3"/>
  <c r="P524" i="3"/>
  <c r="V524" i="3" s="1"/>
  <c r="P528" i="3"/>
  <c r="V528" i="3" s="1"/>
  <c r="P540" i="3"/>
  <c r="P387" i="3"/>
  <c r="P391" i="3"/>
  <c r="P399" i="3"/>
  <c r="V399" i="3" s="1"/>
  <c r="P407" i="3"/>
  <c r="P439" i="3"/>
  <c r="P463" i="3"/>
  <c r="V463" i="3" s="1"/>
  <c r="P467" i="3"/>
  <c r="V467" i="3" s="1"/>
  <c r="P471" i="3"/>
  <c r="P479" i="3"/>
  <c r="P487" i="3"/>
  <c r="P491" i="3"/>
  <c r="V491" i="3" s="1"/>
  <c r="P495" i="3"/>
  <c r="P511" i="3"/>
  <c r="P519" i="3"/>
  <c r="P527" i="3"/>
  <c r="V527" i="3" s="1"/>
  <c r="P531" i="3"/>
  <c r="P378" i="3"/>
  <c r="P386" i="3"/>
  <c r="V386" i="3" s="1"/>
  <c r="P402" i="3"/>
  <c r="V402" i="3" s="1"/>
  <c r="P406" i="3"/>
  <c r="P414" i="3"/>
  <c r="P426" i="3"/>
  <c r="P430" i="3"/>
  <c r="V430" i="3" s="1"/>
  <c r="P438" i="3"/>
  <c r="P446" i="3"/>
  <c r="P450" i="3"/>
  <c r="V450" i="3" s="1"/>
  <c r="P454" i="3"/>
  <c r="V454" i="3" s="1"/>
  <c r="P462" i="3"/>
  <c r="P466" i="3"/>
  <c r="P470" i="3"/>
  <c r="P474" i="3"/>
  <c r="V474" i="3" s="1"/>
  <c r="P478" i="3"/>
  <c r="P486" i="3"/>
  <c r="P490" i="3"/>
  <c r="P494" i="3"/>
  <c r="V494" i="3" s="1"/>
  <c r="P502" i="3"/>
  <c r="P506" i="3"/>
  <c r="V506" i="3" s="1"/>
  <c r="P514" i="3"/>
  <c r="V514" i="3" s="1"/>
  <c r="P522" i="3"/>
  <c r="V522" i="3" s="1"/>
  <c r="P526" i="3"/>
  <c r="P534" i="3"/>
  <c r="P445" i="3"/>
  <c r="V445" i="3" s="1"/>
  <c r="P461" i="3"/>
  <c r="V461" i="3" s="1"/>
  <c r="P469" i="3"/>
  <c r="P477" i="3"/>
  <c r="P493" i="3"/>
  <c r="P517" i="3"/>
  <c r="V517" i="3" s="1"/>
  <c r="P543" i="3"/>
  <c r="P542" i="3"/>
  <c r="P417" i="3"/>
  <c r="P433" i="3"/>
  <c r="V433" i="3" s="1"/>
  <c r="P465" i="3"/>
  <c r="P481" i="3"/>
  <c r="P409" i="3"/>
  <c r="V409" i="3" s="1"/>
  <c r="P425" i="3"/>
  <c r="V425" i="3" s="1"/>
  <c r="P441" i="3"/>
  <c r="P489" i="3"/>
  <c r="V489" i="3" s="1"/>
  <c r="P505" i="3"/>
  <c r="P537" i="3"/>
  <c r="V537" i="3" s="1"/>
  <c r="P71" i="3"/>
  <c r="V71" i="3" s="1"/>
  <c r="P279" i="3"/>
  <c r="P303" i="3"/>
  <c r="P307" i="3"/>
  <c r="V307" i="3" s="1"/>
  <c r="P315" i="3"/>
  <c r="P278" i="3"/>
  <c r="P302" i="3"/>
  <c r="P314" i="3"/>
  <c r="V314" i="3" s="1"/>
  <c r="P277" i="3"/>
  <c r="P301" i="3"/>
  <c r="P403" i="3"/>
  <c r="P510" i="3"/>
  <c r="V510" i="3" s="1"/>
  <c r="P509" i="3"/>
  <c r="P144" i="3"/>
  <c r="V144" i="3" s="1"/>
  <c r="P188" i="3"/>
  <c r="P40" i="3"/>
  <c r="V40" i="3" s="1"/>
  <c r="P83" i="3"/>
  <c r="P82" i="3"/>
  <c r="P146" i="3"/>
  <c r="V146" i="3" s="1"/>
  <c r="P190" i="3"/>
  <c r="V190" i="3" s="1"/>
  <c r="P145" i="3"/>
  <c r="P177" i="3"/>
  <c r="P189" i="3"/>
  <c r="V189" i="3" s="1"/>
  <c r="P312" i="3"/>
  <c r="P316" i="3"/>
  <c r="P336" i="3"/>
  <c r="P356" i="3"/>
  <c r="P360" i="3"/>
  <c r="V360" i="3" s="1"/>
  <c r="P311" i="3"/>
  <c r="P319" i="3"/>
  <c r="P323" i="3"/>
  <c r="V323" i="3" s="1"/>
  <c r="P327" i="3"/>
  <c r="V327" i="3" s="1"/>
  <c r="P335" i="3"/>
  <c r="P351" i="3"/>
  <c r="P355" i="3"/>
  <c r="P363" i="3"/>
  <c r="V363" i="3" s="1"/>
  <c r="P367" i="3"/>
  <c r="P322" i="3"/>
  <c r="P338" i="3"/>
  <c r="P350" i="3"/>
  <c r="V350" i="3" s="1"/>
  <c r="P354" i="3"/>
  <c r="P358" i="3"/>
  <c r="P362" i="3"/>
  <c r="P366" i="3"/>
  <c r="V366" i="3" s="1"/>
  <c r="P370" i="3"/>
  <c r="P309" i="3"/>
  <c r="V309" i="3" s="1"/>
  <c r="P333" i="3"/>
  <c r="P341" i="3"/>
  <c r="V341" i="3" s="1"/>
  <c r="P345" i="3"/>
  <c r="P353" i="3"/>
  <c r="V353" i="3" s="1"/>
  <c r="P369" i="3"/>
  <c r="V369" i="3" s="1"/>
  <c r="P373" i="3"/>
  <c r="V373" i="3" s="1"/>
  <c r="P377" i="3"/>
  <c r="P381" i="3"/>
  <c r="V381" i="3" s="1"/>
  <c r="P385" i="3"/>
  <c r="P393" i="3"/>
  <c r="V393" i="3" s="1"/>
  <c r="P376" i="3"/>
  <c r="P388" i="3"/>
  <c r="P392" i="3"/>
  <c r="P420" i="3"/>
  <c r="V420" i="3" s="1"/>
  <c r="P424" i="3"/>
  <c r="P428" i="3"/>
  <c r="P440" i="3"/>
  <c r="P444" i="3"/>
  <c r="V444" i="3" s="1"/>
  <c r="P448" i="3"/>
  <c r="P532" i="3"/>
  <c r="P536" i="3"/>
  <c r="P375" i="3"/>
  <c r="V375" i="3" s="1"/>
  <c r="P379" i="3"/>
  <c r="P383" i="3"/>
  <c r="P415" i="3"/>
  <c r="P423" i="3"/>
  <c r="V423" i="3" s="1"/>
  <c r="P427" i="3"/>
  <c r="P435" i="3"/>
  <c r="P447" i="3"/>
  <c r="P451" i="3"/>
  <c r="V451" i="3" s="1"/>
  <c r="P455" i="3"/>
  <c r="P483" i="3"/>
  <c r="V483" i="3" s="1"/>
  <c r="P535" i="3"/>
  <c r="V535" i="3" s="1"/>
  <c r="P382" i="3"/>
  <c r="V382" i="3" s="1"/>
  <c r="P390" i="3"/>
  <c r="P394" i="3"/>
  <c r="P418" i="3"/>
  <c r="V418" i="3" s="1"/>
  <c r="P434" i="3"/>
  <c r="V434" i="3" s="1"/>
  <c r="P442" i="3"/>
  <c r="P482" i="3"/>
  <c r="P498" i="3"/>
  <c r="P544" i="3"/>
  <c r="V544" i="3" s="1"/>
  <c r="P413" i="3"/>
  <c r="P421" i="3"/>
  <c r="V421" i="3" s="1"/>
  <c r="P429" i="3"/>
  <c r="V429" i="3" s="1"/>
  <c r="P437" i="3"/>
  <c r="V437" i="3" s="1"/>
  <c r="P453" i="3"/>
  <c r="P538" i="3"/>
  <c r="V538" i="3" s="1"/>
  <c r="P449" i="3"/>
  <c r="V449" i="3" s="1"/>
  <c r="P25" i="3"/>
  <c r="V25" i="3" s="1"/>
  <c r="P72" i="3"/>
  <c r="P76" i="3"/>
  <c r="P84" i="3"/>
  <c r="V84" i="3" s="1"/>
  <c r="P88" i="3"/>
  <c r="V88" i="3" s="1"/>
  <c r="P92" i="3"/>
  <c r="V92" i="3" s="1"/>
  <c r="P116" i="3"/>
  <c r="V116" i="3" s="1"/>
  <c r="P124" i="3"/>
  <c r="V124" i="3" s="1"/>
  <c r="P128" i="3"/>
  <c r="V128" i="3" s="1"/>
  <c r="P132" i="3"/>
  <c r="P140" i="3"/>
  <c r="P152" i="3"/>
  <c r="V152" i="3" s="1"/>
  <c r="P156" i="3"/>
  <c r="V156" i="3" s="1"/>
  <c r="P160" i="3"/>
  <c r="P172" i="3"/>
  <c r="V172" i="3" s="1"/>
  <c r="P180" i="3"/>
  <c r="V180" i="3" s="1"/>
  <c r="P184" i="3"/>
  <c r="V184" i="3" s="1"/>
  <c r="P192" i="3"/>
  <c r="P200" i="3"/>
  <c r="V200" i="3" s="1"/>
  <c r="P44" i="3"/>
  <c r="V44" i="3" s="1"/>
  <c r="P46" i="3"/>
  <c r="V46" i="3" s="1"/>
  <c r="P50" i="3"/>
  <c r="V50" i="3" s="1"/>
  <c r="P56" i="3"/>
  <c r="V56" i="3" s="1"/>
  <c r="P62" i="3"/>
  <c r="P64" i="3"/>
  <c r="P75" i="3"/>
  <c r="V75" i="3" s="1"/>
  <c r="P79" i="3"/>
  <c r="V79" i="3" s="1"/>
  <c r="P87" i="3"/>
  <c r="P91" i="3"/>
  <c r="V91" i="3" s="1"/>
  <c r="P99" i="3"/>
  <c r="V99" i="3" s="1"/>
  <c r="P107" i="3"/>
  <c r="V107" i="3" s="1"/>
  <c r="P123" i="3"/>
  <c r="V123" i="3" s="1"/>
  <c r="P127" i="3"/>
  <c r="V127" i="3" s="1"/>
  <c r="P131" i="3"/>
  <c r="P151" i="3"/>
  <c r="V151" i="3" s="1"/>
  <c r="P155" i="3"/>
  <c r="V155" i="3" s="1"/>
  <c r="P159" i="3"/>
  <c r="V159" i="3" s="1"/>
  <c r="P171" i="3"/>
  <c r="P175" i="3"/>
  <c r="V175" i="3" s="1"/>
  <c r="P179" i="3"/>
  <c r="P183" i="3"/>
  <c r="V183" i="3" s="1"/>
  <c r="P195" i="3"/>
  <c r="P70" i="3"/>
  <c r="V70" i="3" s="1"/>
  <c r="P74" i="3"/>
  <c r="V74" i="3" s="1"/>
  <c r="P86" i="3"/>
  <c r="V86" i="3" s="1"/>
  <c r="P90" i="3"/>
  <c r="V90" i="3" s="1"/>
  <c r="P98" i="3"/>
  <c r="V98" i="3" s="1"/>
  <c r="P110" i="3"/>
  <c r="V110" i="3" s="1"/>
  <c r="P114" i="3"/>
  <c r="V114" i="3" s="1"/>
  <c r="P118" i="3"/>
  <c r="V118" i="3" s="1"/>
  <c r="P122" i="3"/>
  <c r="V122" i="3" s="1"/>
  <c r="P130" i="3"/>
  <c r="V130" i="3" s="1"/>
  <c r="P134" i="3"/>
  <c r="V134" i="3" s="1"/>
  <c r="P142" i="3"/>
  <c r="P150" i="3"/>
  <c r="P158" i="3"/>
  <c r="V158" i="3" s="1"/>
  <c r="P174" i="3"/>
  <c r="V174" i="3" s="1"/>
  <c r="P178" i="3"/>
  <c r="P182" i="3"/>
  <c r="V182" i="3" s="1"/>
  <c r="P43" i="3"/>
  <c r="V43" i="3" s="1"/>
  <c r="P45" i="3"/>
  <c r="V45" i="3" s="1"/>
  <c r="P49" i="3"/>
  <c r="V49" i="3" s="1"/>
  <c r="P51" i="3"/>
  <c r="V51" i="3" s="1"/>
  <c r="P59" i="3"/>
  <c r="V59" i="3" s="1"/>
  <c r="P63" i="3"/>
  <c r="V63" i="3" s="1"/>
  <c r="P73" i="3"/>
  <c r="V73" i="3" s="1"/>
  <c r="P77" i="3"/>
  <c r="V77" i="3" s="1"/>
  <c r="P81" i="3"/>
  <c r="V81" i="3" s="1"/>
  <c r="P85" i="3"/>
  <c r="V85" i="3" s="1"/>
  <c r="P93" i="3"/>
  <c r="V93" i="3" s="1"/>
  <c r="P105" i="3"/>
  <c r="V105" i="3" s="1"/>
  <c r="P117" i="3"/>
  <c r="V117" i="3" s="1"/>
  <c r="P125" i="3"/>
  <c r="V125" i="3" s="1"/>
  <c r="P133" i="3"/>
  <c r="P141" i="3"/>
  <c r="V141" i="3" s="1"/>
  <c r="P157" i="3"/>
  <c r="V157" i="3" s="1"/>
  <c r="P161" i="3"/>
  <c r="V161" i="3" s="1"/>
  <c r="P173" i="3"/>
  <c r="V173" i="3" s="1"/>
  <c r="P181" i="3"/>
  <c r="V181" i="3" s="1"/>
  <c r="P185" i="3"/>
  <c r="V185" i="3" s="1"/>
  <c r="P193" i="3"/>
  <c r="V193" i="3" s="1"/>
  <c r="P201" i="3"/>
  <c r="P203" i="3"/>
  <c r="P208" i="3"/>
  <c r="V208" i="3" s="1"/>
  <c r="P228" i="3"/>
  <c r="V228" i="3" s="1"/>
  <c r="P352" i="3"/>
  <c r="V352" i="3" s="1"/>
  <c r="P207" i="3"/>
  <c r="V207" i="3" s="1"/>
  <c r="P343" i="3"/>
  <c r="V343" i="3" s="1"/>
  <c r="P359" i="3"/>
  <c r="V359" i="3" s="1"/>
  <c r="P206" i="3"/>
  <c r="P210" i="3"/>
  <c r="V210" i="3" s="1"/>
  <c r="P230" i="3"/>
  <c r="V230" i="3" s="1"/>
  <c r="P334" i="3"/>
  <c r="V334" i="3" s="1"/>
  <c r="P342" i="3"/>
  <c r="P209" i="3"/>
  <c r="V209" i="3" s="1"/>
  <c r="P317" i="3"/>
  <c r="V317" i="3" s="1"/>
  <c r="P365" i="3"/>
  <c r="V365" i="3" s="1"/>
  <c r="P436" i="3"/>
  <c r="P460" i="3"/>
  <c r="V460" i="3" s="1"/>
  <c r="P419" i="3"/>
  <c r="V419" i="3" s="1"/>
  <c r="P443" i="3"/>
  <c r="V443" i="3" s="1"/>
  <c r="P398" i="3"/>
  <c r="V398" i="3" s="1"/>
  <c r="P422" i="3"/>
  <c r="V422" i="3" s="1"/>
  <c r="P485" i="3"/>
  <c r="V485" i="3" s="1"/>
  <c r="P533" i="3"/>
  <c r="V533" i="3" s="1"/>
  <c r="P529" i="3"/>
  <c r="P4" i="3"/>
  <c r="V4" i="3" s="1"/>
  <c r="P8" i="3"/>
  <c r="V8" i="3" s="1"/>
  <c r="P16" i="3"/>
  <c r="V16" i="3" s="1"/>
  <c r="P5" i="3"/>
  <c r="V5" i="3" s="1"/>
  <c r="P2" i="3"/>
  <c r="V2" i="3" s="1"/>
  <c r="P3" i="3"/>
  <c r="V3" i="3" s="1"/>
  <c r="C42" i="6" s="1"/>
  <c r="P7" i="3"/>
  <c r="V7" i="3" s="1"/>
  <c r="P15" i="3"/>
  <c r="V15" i="3" s="1"/>
  <c r="P23" i="3"/>
  <c r="V23" i="3" s="1"/>
  <c r="P31" i="3"/>
  <c r="V31" i="3" s="1"/>
  <c r="P17" i="3"/>
  <c r="V17" i="3" s="1"/>
  <c r="P21" i="3"/>
  <c r="V21" i="3" s="1"/>
  <c r="P6" i="3"/>
  <c r="V6" i="3" s="1"/>
  <c r="P14" i="3"/>
  <c r="V14" i="3" s="1"/>
  <c r="P18" i="3"/>
  <c r="V18" i="3" s="1"/>
  <c r="P22" i="3"/>
  <c r="V22" i="3" s="1"/>
  <c r="P9" i="3"/>
  <c r="V9" i="3" s="1"/>
  <c r="P33" i="3"/>
  <c r="V33" i="3" s="1"/>
  <c r="P12" i="3"/>
  <c r="V12" i="3" s="1"/>
  <c r="P20" i="3"/>
  <c r="V20" i="3" s="1"/>
  <c r="P32" i="3"/>
  <c r="V32" i="3" s="1"/>
  <c r="P11" i="3"/>
  <c r="V11" i="3" s="1"/>
  <c r="P19" i="3"/>
  <c r="V19" i="3" s="1"/>
  <c r="P35" i="3"/>
  <c r="V35" i="3" s="1"/>
  <c r="P13" i="3"/>
  <c r="V13" i="3" s="1"/>
  <c r="P10" i="3"/>
  <c r="V10" i="3" s="1"/>
  <c r="P26" i="3"/>
  <c r="V26" i="3" s="1"/>
  <c r="P34" i="3"/>
  <c r="V34" i="3" s="1"/>
  <c r="P29" i="3"/>
  <c r="V29" i="3" s="1"/>
  <c r="P24" i="3"/>
  <c r="V24" i="3" s="1"/>
  <c r="P28" i="3"/>
  <c r="V28" i="3" s="1"/>
  <c r="P36" i="3"/>
  <c r="V36" i="3" s="1"/>
  <c r="P27" i="3"/>
  <c r="V27" i="3" s="1"/>
  <c r="P30" i="3"/>
  <c r="V30" i="3" s="1"/>
  <c r="V64" i="3"/>
  <c r="V72" i="3"/>
  <c r="V76" i="3"/>
  <c r="V132" i="3"/>
  <c r="V140" i="3"/>
  <c r="V160" i="3"/>
  <c r="V87" i="3"/>
  <c r="V131" i="3"/>
  <c r="V62" i="3"/>
  <c r="V142" i="3"/>
  <c r="V150" i="3"/>
  <c r="V178" i="3"/>
  <c r="V206" i="3"/>
  <c r="V342" i="3"/>
  <c r="V201" i="3"/>
  <c r="V192" i="3"/>
  <c r="V133" i="3"/>
  <c r="V171" i="3"/>
  <c r="V203" i="3"/>
  <c r="V529" i="3"/>
  <c r="V179" i="3"/>
  <c r="V195" i="3"/>
  <c r="V436" i="3"/>
  <c r="V310" i="3"/>
  <c r="V304" i="3"/>
  <c r="V411" i="3"/>
  <c r="V275" i="3"/>
  <c r="V410" i="3"/>
  <c r="V412" i="3"/>
  <c r="V104" i="3"/>
  <c r="V108" i="3"/>
  <c r="V112" i="3"/>
  <c r="V164" i="3"/>
  <c r="V39" i="3"/>
  <c r="V67" i="3"/>
  <c r="V103" i="3"/>
  <c r="V38" i="3"/>
  <c r="V66" i="3"/>
  <c r="V78" i="3"/>
  <c r="V162" i="3"/>
  <c r="V166" i="3"/>
  <c r="V186" i="3"/>
  <c r="V214" i="3"/>
  <c r="V222" i="3"/>
  <c r="V238" i="3"/>
  <c r="V254" i="3"/>
  <c r="V258" i="3"/>
  <c r="V282" i="3"/>
  <c r="V294" i="3"/>
  <c r="V41" i="3"/>
  <c r="V89" i="3"/>
  <c r="V221" i="3"/>
  <c r="V229" i="3"/>
  <c r="V233" i="3"/>
  <c r="V241" i="3"/>
  <c r="V245" i="3"/>
  <c r="V176" i="3"/>
  <c r="V212" i="3"/>
  <c r="V216" i="3"/>
  <c r="V224" i="3"/>
  <c r="V248" i="3"/>
  <c r="V256" i="3"/>
  <c r="V268" i="3"/>
  <c r="V272" i="3"/>
  <c r="V276" i="3"/>
  <c r="V288" i="3"/>
  <c r="V109" i="3"/>
  <c r="V395" i="3"/>
  <c r="V431" i="3"/>
  <c r="V459" i="3"/>
  <c r="V199" i="3"/>
  <c r="V37" i="3"/>
  <c r="V165" i="3"/>
  <c r="V389" i="3"/>
  <c r="V251" i="3"/>
  <c r="V464" i="3"/>
  <c r="V530" i="3"/>
  <c r="V257" i="3"/>
  <c r="V297" i="3"/>
  <c r="V321" i="3"/>
  <c r="V458" i="3"/>
  <c r="V473" i="3"/>
  <c r="V501" i="3"/>
  <c r="V513" i="3"/>
  <c r="V525" i="3"/>
  <c r="V541" i="3"/>
  <c r="V211" i="3"/>
  <c r="V243" i="3"/>
  <c r="V255" i="3"/>
  <c r="V295" i="3"/>
  <c r="V400" i="3"/>
  <c r="V512" i="3"/>
  <c r="V261" i="3"/>
  <c r="V457" i="3"/>
  <c r="V499" i="3"/>
  <c r="V503" i="3"/>
  <c r="V507" i="3"/>
  <c r="V523" i="3"/>
  <c r="V539" i="3"/>
  <c r="V48" i="3"/>
  <c r="V68" i="3"/>
  <c r="V96" i="3"/>
  <c r="V136" i="3"/>
  <c r="V148" i="3"/>
  <c r="V168" i="3"/>
  <c r="V55" i="3"/>
  <c r="V95" i="3"/>
  <c r="V119" i="3"/>
  <c r="V135" i="3"/>
  <c r="V147" i="3"/>
  <c r="V54" i="3"/>
  <c r="V94" i="3"/>
  <c r="V102" i="3"/>
  <c r="V154" i="3"/>
  <c r="V170" i="3"/>
  <c r="V226" i="3"/>
  <c r="V242" i="3"/>
  <c r="V246" i="3"/>
  <c r="V266" i="3"/>
  <c r="V270" i="3"/>
  <c r="V274" i="3"/>
  <c r="V290" i="3"/>
  <c r="V306" i="3"/>
  <c r="V330" i="3"/>
  <c r="V97" i="3"/>
  <c r="V121" i="3"/>
  <c r="V137" i="3"/>
  <c r="V197" i="3"/>
  <c r="V217" i="3"/>
  <c r="V225" i="3"/>
  <c r="V204" i="3"/>
  <c r="V232" i="3"/>
  <c r="V240" i="3"/>
  <c r="V244" i="3"/>
  <c r="V280" i="3"/>
  <c r="V292" i="3"/>
  <c r="V308" i="3"/>
  <c r="V320" i="3"/>
  <c r="V324" i="3"/>
  <c r="V332" i="3"/>
  <c r="V340" i="3"/>
  <c r="V169" i="3"/>
  <c r="V347" i="3"/>
  <c r="V387" i="3"/>
  <c r="V391" i="3"/>
  <c r="V407" i="3"/>
  <c r="V439" i="3"/>
  <c r="V167" i="3"/>
  <c r="V223" i="3"/>
  <c r="V231" i="3"/>
  <c r="V346" i="3"/>
  <c r="V374" i="3"/>
  <c r="V378" i="3"/>
  <c r="V53" i="3"/>
  <c r="V101" i="3"/>
  <c r="V149" i="3"/>
  <c r="V357" i="3"/>
  <c r="V361" i="3"/>
  <c r="V397" i="3"/>
  <c r="V187" i="3"/>
  <c r="V235" i="3"/>
  <c r="V259" i="3"/>
  <c r="V267" i="3"/>
  <c r="V283" i="3"/>
  <c r="V339" i="3"/>
  <c r="V344" i="3"/>
  <c r="V368" i="3"/>
  <c r="V408" i="3"/>
  <c r="V456" i="3"/>
  <c r="V470" i="3"/>
  <c r="V478" i="3"/>
  <c r="V486" i="3"/>
  <c r="V490" i="3"/>
  <c r="V502" i="3"/>
  <c r="V526" i="3"/>
  <c r="V534" i="3"/>
  <c r="V542" i="3"/>
  <c r="V273" i="3"/>
  <c r="V281" i="3"/>
  <c r="V289" i="3"/>
  <c r="V329" i="3"/>
  <c r="V405" i="3"/>
  <c r="V426" i="3"/>
  <c r="V466" i="3"/>
  <c r="V469" i="3"/>
  <c r="V477" i="3"/>
  <c r="V481" i="3"/>
  <c r="V493" i="3"/>
  <c r="V505" i="3"/>
  <c r="V263" i="3"/>
  <c r="V287" i="3"/>
  <c r="V364" i="3"/>
  <c r="V372" i="3"/>
  <c r="V404" i="3"/>
  <c r="V452" i="3"/>
  <c r="V476" i="3"/>
  <c r="V480" i="3"/>
  <c r="V484" i="3"/>
  <c r="V492" i="3"/>
  <c r="V496" i="3"/>
  <c r="V500" i="3"/>
  <c r="V508" i="3"/>
  <c r="V520" i="3"/>
  <c r="V540" i="3"/>
  <c r="V325" i="3"/>
  <c r="V406" i="3"/>
  <c r="V414" i="3"/>
  <c r="V417" i="3"/>
  <c r="V438" i="3"/>
  <c r="V441" i="3"/>
  <c r="V446" i="3"/>
  <c r="V462" i="3"/>
  <c r="V465" i="3"/>
  <c r="V471" i="3"/>
  <c r="V479" i="3"/>
  <c r="V487" i="3"/>
  <c r="V495" i="3"/>
  <c r="V511" i="3"/>
  <c r="V519" i="3"/>
  <c r="V531" i="3"/>
  <c r="V543" i="3"/>
  <c r="V278" i="3"/>
  <c r="V302" i="3"/>
  <c r="V403" i="3"/>
  <c r="V315" i="3"/>
  <c r="V509" i="3"/>
  <c r="V279" i="3"/>
  <c r="V303" i="3"/>
  <c r="V277" i="3"/>
  <c r="V301" i="3"/>
  <c r="V83" i="3"/>
  <c r="V82" i="3"/>
  <c r="V322" i="3"/>
  <c r="V338" i="3"/>
  <c r="V145" i="3"/>
  <c r="V177" i="3"/>
  <c r="V188" i="3"/>
  <c r="V312" i="3"/>
  <c r="V316" i="3"/>
  <c r="V336" i="3"/>
  <c r="V351" i="3"/>
  <c r="V355" i="3"/>
  <c r="V367" i="3"/>
  <c r="V379" i="3"/>
  <c r="V383" i="3"/>
  <c r="V415" i="3"/>
  <c r="V427" i="3"/>
  <c r="V435" i="3"/>
  <c r="V447" i="3"/>
  <c r="V455" i="3"/>
  <c r="V354" i="3"/>
  <c r="V358" i="3"/>
  <c r="V362" i="3"/>
  <c r="V370" i="3"/>
  <c r="V345" i="3"/>
  <c r="V377" i="3"/>
  <c r="V385" i="3"/>
  <c r="V376" i="3"/>
  <c r="V424" i="3"/>
  <c r="V440" i="3"/>
  <c r="V448" i="3"/>
  <c r="V482" i="3"/>
  <c r="V498" i="3"/>
  <c r="V413" i="3"/>
  <c r="V442" i="3"/>
  <c r="V453" i="3"/>
  <c r="V311" i="3"/>
  <c r="V319" i="3"/>
  <c r="V335" i="3"/>
  <c r="V356" i="3"/>
  <c r="V388" i="3"/>
  <c r="V390" i="3"/>
  <c r="V392" i="3"/>
  <c r="V394" i="3"/>
  <c r="V428" i="3"/>
  <c r="V532" i="3"/>
  <c r="V536" i="3"/>
  <c r="V333" i="3"/>
  <c r="A282" i="43"/>
  <c r="E262" i="43"/>
  <c r="A152" i="43"/>
  <c r="E132" i="43"/>
  <c r="A312" i="43"/>
  <c r="E292" i="43"/>
  <c r="A147" i="43"/>
  <c r="E127" i="43"/>
  <c r="A153" i="43"/>
  <c r="E133" i="43"/>
  <c r="A160" i="43"/>
  <c r="E140" i="43"/>
  <c r="A146" i="43"/>
  <c r="E126" i="43"/>
  <c r="A149" i="43"/>
  <c r="E129" i="43"/>
  <c r="A150" i="43"/>
  <c r="E130" i="43"/>
  <c r="A311" i="43"/>
  <c r="E291" i="43"/>
  <c r="A289" i="43"/>
  <c r="E269" i="43"/>
  <c r="A155" i="43"/>
  <c r="E135" i="43"/>
  <c r="A142" i="43"/>
  <c r="E122" i="43"/>
  <c r="E294" i="43"/>
  <c r="A314" i="43"/>
  <c r="A310" i="43"/>
  <c r="E290" i="43"/>
  <c r="A145" i="43"/>
  <c r="E125" i="43"/>
  <c r="E295" i="43"/>
  <c r="A315" i="43"/>
  <c r="A306" i="43"/>
  <c r="E286" i="43"/>
  <c r="A151" i="43"/>
  <c r="E131" i="43"/>
  <c r="A161" i="43"/>
  <c r="E141" i="43"/>
  <c r="A293" i="43"/>
  <c r="E273" i="43"/>
  <c r="A301" i="43"/>
  <c r="E281" i="43"/>
  <c r="A297" i="43"/>
  <c r="E277" i="43"/>
  <c r="A156" i="43"/>
  <c r="E136" i="43"/>
  <c r="E296" i="43"/>
  <c r="A316" i="43"/>
  <c r="A304" i="43"/>
  <c r="E284" i="43"/>
  <c r="A303" i="43"/>
  <c r="E283" i="43"/>
  <c r="A123" i="43"/>
  <c r="E103" i="43"/>
  <c r="A124" i="43"/>
  <c r="E104" i="43"/>
  <c r="A285" i="43"/>
  <c r="E265" i="43"/>
  <c r="E300" i="43"/>
  <c r="A320" i="43"/>
  <c r="A159" i="43"/>
  <c r="E139" i="43"/>
  <c r="A154" i="43"/>
  <c r="E134" i="43"/>
  <c r="A307" i="43"/>
  <c r="E287" i="43"/>
  <c r="A158" i="43"/>
  <c r="E138" i="43"/>
  <c r="A148" i="43"/>
  <c r="E128" i="43"/>
  <c r="A157" i="43"/>
  <c r="E137" i="43"/>
  <c r="A299" i="43"/>
  <c r="E279" i="43"/>
  <c r="A308" i="43"/>
  <c r="E288" i="43"/>
  <c r="E298" i="43"/>
  <c r="A318" i="43"/>
  <c r="B58" i="29"/>
  <c r="J59" i="29"/>
  <c r="I59" i="29"/>
  <c r="H59" i="29"/>
  <c r="G59" i="29"/>
  <c r="F59" i="29"/>
  <c r="E59" i="29"/>
  <c r="D59" i="29"/>
  <c r="C59" i="29"/>
  <c r="B23" i="29"/>
  <c r="B15" i="29"/>
  <c r="C16" i="29"/>
  <c r="D16" i="29"/>
  <c r="E16" i="29"/>
  <c r="F16" i="29"/>
  <c r="G16" i="29"/>
  <c r="H16" i="29"/>
  <c r="I16" i="29"/>
  <c r="C8" i="29"/>
  <c r="D8" i="29"/>
  <c r="E8" i="29"/>
  <c r="F8" i="29"/>
  <c r="G8" i="29"/>
  <c r="H8" i="29"/>
  <c r="I8" i="29"/>
  <c r="A12" i="29"/>
  <c r="A20" i="29" s="1"/>
  <c r="A11" i="29"/>
  <c r="A19" i="29" s="1"/>
  <c r="A10" i="29"/>
  <c r="A18" i="29" s="1"/>
  <c r="A9" i="29"/>
  <c r="A17" i="29" s="1"/>
  <c r="A36" i="29"/>
  <c r="A71" i="29" s="1"/>
  <c r="A37" i="29"/>
  <c r="A72" i="29" s="1"/>
  <c r="A38" i="29"/>
  <c r="A73" i="29" s="1"/>
  <c r="A39" i="29"/>
  <c r="A74" i="29" s="1"/>
  <c r="A40" i="29"/>
  <c r="A75" i="29" s="1"/>
  <c r="A41" i="29"/>
  <c r="A42" i="29"/>
  <c r="A77" i="29" s="1"/>
  <c r="A43" i="29"/>
  <c r="A78" i="29" s="1"/>
  <c r="A44" i="29"/>
  <c r="A79" i="29" s="1"/>
  <c r="A80" i="29"/>
  <c r="A46" i="29"/>
  <c r="A81" i="29" s="1"/>
  <c r="A47" i="29"/>
  <c r="A82" i="29" s="1"/>
  <c r="A48" i="29"/>
  <c r="A83" i="29" s="1"/>
  <c r="A49" i="29"/>
  <c r="A50" i="29"/>
  <c r="A85" i="29" s="1"/>
  <c r="A51" i="29"/>
  <c r="A86" i="29" s="1"/>
  <c r="A52" i="29"/>
  <c r="A87" i="29" s="1"/>
  <c r="A53" i="29"/>
  <c r="A88" i="29" s="1"/>
  <c r="A54" i="29"/>
  <c r="A89" i="29" s="1"/>
  <c r="A25" i="29"/>
  <c r="A60" i="29" s="1"/>
  <c r="J24" i="29"/>
  <c r="I24" i="29"/>
  <c r="H24" i="29"/>
  <c r="G24" i="29"/>
  <c r="F24" i="29"/>
  <c r="E24" i="29"/>
  <c r="D24" i="29"/>
  <c r="C24" i="29"/>
  <c r="E42" i="6" l="1"/>
  <c r="G42" i="6"/>
  <c r="C5" i="6"/>
  <c r="C41" i="6"/>
  <c r="AD4" i="6"/>
  <c r="AD71" i="6"/>
  <c r="G307" i="68"/>
  <c r="G1927" i="75" s="1"/>
  <c r="I1927" i="75" s="1"/>
  <c r="G304" i="68"/>
  <c r="G1924" i="75" s="1"/>
  <c r="I1924" i="75" s="1"/>
  <c r="G305" i="68"/>
  <c r="G1925" i="75" s="1"/>
  <c r="I1925" i="75" s="1"/>
  <c r="G308" i="68"/>
  <c r="G1928" i="75" s="1"/>
  <c r="I1928" i="75" s="1"/>
  <c r="G303" i="68"/>
  <c r="G1923" i="75" s="1"/>
  <c r="I1923" i="75" s="1"/>
  <c r="G309" i="68"/>
  <c r="G1929" i="75" s="1"/>
  <c r="I1929" i="75" s="1"/>
  <c r="G306" i="68"/>
  <c r="G1926" i="75" s="1"/>
  <c r="I1926" i="75" s="1"/>
  <c r="A121" i="29"/>
  <c r="A114" i="29"/>
  <c r="A95" i="29"/>
  <c r="A117" i="29"/>
  <c r="A113" i="29"/>
  <c r="A109" i="29"/>
  <c r="A122" i="29"/>
  <c r="A110" i="29"/>
  <c r="A124" i="29"/>
  <c r="A116" i="29"/>
  <c r="A112" i="29"/>
  <c r="A108" i="29"/>
  <c r="A118" i="29"/>
  <c r="A106" i="29"/>
  <c r="A120" i="29"/>
  <c r="A123" i="29"/>
  <c r="A115" i="29"/>
  <c r="A107" i="29"/>
  <c r="A302" i="43"/>
  <c r="E282" i="43"/>
  <c r="E148" i="43"/>
  <c r="E157" i="43"/>
  <c r="E154" i="43"/>
  <c r="A144" i="43"/>
  <c r="E124" i="43"/>
  <c r="A313" i="43"/>
  <c r="E293" i="43"/>
  <c r="E314" i="43"/>
  <c r="E142" i="43"/>
  <c r="E150" i="43"/>
  <c r="E312" i="43"/>
  <c r="E299" i="43"/>
  <c r="A319" i="43"/>
  <c r="E307" i="43"/>
  <c r="E320" i="43"/>
  <c r="A305" i="43"/>
  <c r="E285" i="43"/>
  <c r="E304" i="43"/>
  <c r="E301" i="43"/>
  <c r="A321" i="43"/>
  <c r="E306" i="43"/>
  <c r="E311" i="43"/>
  <c r="E147" i="43"/>
  <c r="E318" i="43"/>
  <c r="E308" i="43"/>
  <c r="E158" i="43"/>
  <c r="E303" i="43"/>
  <c r="E297" i="43"/>
  <c r="A317" i="43"/>
  <c r="E151" i="43"/>
  <c r="E310" i="43"/>
  <c r="A309" i="43"/>
  <c r="E289" i="43"/>
  <c r="E146" i="43"/>
  <c r="E153" i="43"/>
  <c r="E159" i="43"/>
  <c r="A143" i="43"/>
  <c r="E123" i="43"/>
  <c r="E316" i="43"/>
  <c r="E156" i="43"/>
  <c r="E161" i="43"/>
  <c r="E315" i="43"/>
  <c r="E145" i="43"/>
  <c r="E155" i="43"/>
  <c r="E149" i="43"/>
  <c r="E160" i="43"/>
  <c r="E152" i="43"/>
  <c r="A84" i="29"/>
  <c r="A76" i="29"/>
  <c r="J16" i="29"/>
  <c r="J8" i="29"/>
  <c r="K42" i="6" l="1"/>
  <c r="G5" i="6"/>
  <c r="G333" i="68" s="1"/>
  <c r="G1953" i="75" s="1"/>
  <c r="I42" i="6"/>
  <c r="C4" i="6"/>
  <c r="G41" i="6"/>
  <c r="C71" i="6"/>
  <c r="C72" i="6" s="1"/>
  <c r="E41" i="6"/>
  <c r="E71" i="6" s="1"/>
  <c r="E10" i="6"/>
  <c r="G338" i="68"/>
  <c r="G1958" i="75" s="1"/>
  <c r="E8" i="6"/>
  <c r="G336" i="68"/>
  <c r="G1956" i="75" s="1"/>
  <c r="E7" i="6"/>
  <c r="G335" i="68"/>
  <c r="G1955" i="75" s="1"/>
  <c r="E11" i="6"/>
  <c r="G339" i="68"/>
  <c r="G1959" i="75" s="1"/>
  <c r="E6" i="6"/>
  <c r="G334" i="68"/>
  <c r="G1954" i="75" s="1"/>
  <c r="E5" i="6"/>
  <c r="E9" i="6"/>
  <c r="G337" i="68"/>
  <c r="G1957" i="75" s="1"/>
  <c r="A111" i="29"/>
  <c r="A119" i="29"/>
  <c r="E302" i="43"/>
  <c r="E309" i="43"/>
  <c r="E305" i="43"/>
  <c r="E317" i="43"/>
  <c r="E144" i="43"/>
  <c r="E143" i="43"/>
  <c r="E321" i="43"/>
  <c r="E319" i="43"/>
  <c r="E313" i="43"/>
  <c r="A32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" i="14"/>
  <c r="A36" i="14" s="1"/>
  <c r="A69" i="14" s="1"/>
  <c r="A102" i="14" s="1"/>
  <c r="A135" i="14" s="1"/>
  <c r="A168" i="14" s="1"/>
  <c r="A201" i="14" s="1"/>
  <c r="M42" i="6" l="1"/>
  <c r="O42" i="6"/>
  <c r="K5" i="6"/>
  <c r="M5" i="6" s="1"/>
  <c r="C73" i="6"/>
  <c r="E72" i="6"/>
  <c r="E73" i="6" s="1"/>
  <c r="G4" i="6"/>
  <c r="G71" i="6"/>
  <c r="K41" i="6"/>
  <c r="I41" i="6"/>
  <c r="I71" i="6" s="1"/>
  <c r="I73" i="6" s="1"/>
  <c r="I5" i="23"/>
  <c r="L303" i="26" s="1"/>
  <c r="I303" i="68"/>
  <c r="G3003" i="75" s="1"/>
  <c r="I3003" i="75" s="1"/>
  <c r="I11" i="23"/>
  <c r="L309" i="26" s="1"/>
  <c r="I309" i="68"/>
  <c r="G3009" i="75" s="1"/>
  <c r="I3009" i="75" s="1"/>
  <c r="I8" i="23"/>
  <c r="L306" i="26" s="1"/>
  <c r="I306" i="68"/>
  <c r="G3006" i="75" s="1"/>
  <c r="I3006" i="75" s="1"/>
  <c r="I9" i="23"/>
  <c r="L307" i="26" s="1"/>
  <c r="I307" i="68"/>
  <c r="G3007" i="75" s="1"/>
  <c r="I3007" i="75" s="1"/>
  <c r="I6" i="23"/>
  <c r="L304" i="26" s="1"/>
  <c r="I304" i="68"/>
  <c r="G3004" i="75" s="1"/>
  <c r="I3004" i="75" s="1"/>
  <c r="I7" i="23"/>
  <c r="L305" i="26" s="1"/>
  <c r="I305" i="68"/>
  <c r="G3005" i="75" s="1"/>
  <c r="I3005" i="75" s="1"/>
  <c r="I10" i="23"/>
  <c r="L308" i="26" s="1"/>
  <c r="I308" i="68"/>
  <c r="G3008" i="75" s="1"/>
  <c r="I3008" i="75" s="1"/>
  <c r="I5" i="6"/>
  <c r="I333" i="68" s="1"/>
  <c r="G3033" i="75" s="1"/>
  <c r="G369" i="68"/>
  <c r="G1989" i="75" s="1"/>
  <c r="I11" i="6"/>
  <c r="I339" i="68" s="1"/>
  <c r="G3039" i="75" s="1"/>
  <c r="G366" i="68"/>
  <c r="G1986" i="75" s="1"/>
  <c r="I8" i="6"/>
  <c r="I336" i="68" s="1"/>
  <c r="G3036" i="75" s="1"/>
  <c r="G367" i="68"/>
  <c r="G1987" i="75" s="1"/>
  <c r="I9" i="6"/>
  <c r="I337" i="68" s="1"/>
  <c r="G3037" i="75" s="1"/>
  <c r="G364" i="68"/>
  <c r="G1984" i="75" s="1"/>
  <c r="I6" i="6"/>
  <c r="I334" i="68" s="1"/>
  <c r="G3034" i="75" s="1"/>
  <c r="G365" i="68"/>
  <c r="G1985" i="75" s="1"/>
  <c r="I7" i="6"/>
  <c r="I335" i="68" s="1"/>
  <c r="G3035" i="75" s="1"/>
  <c r="G368" i="68"/>
  <c r="G1988" i="75" s="1"/>
  <c r="I10" i="6"/>
  <c r="I338" i="68" s="1"/>
  <c r="G3038" i="75" s="1"/>
  <c r="A313" i="26"/>
  <c r="A283" i="26" s="1"/>
  <c r="A314" i="26"/>
  <c r="A284" i="26" s="1"/>
  <c r="A315" i="26"/>
  <c r="A285" i="26" s="1"/>
  <c r="A316" i="26"/>
  <c r="A286" i="26" s="1"/>
  <c r="A317" i="26"/>
  <c r="A287" i="26" s="1"/>
  <c r="A318" i="26"/>
  <c r="A288" i="26" s="1"/>
  <c r="A319" i="26"/>
  <c r="A289" i="26" s="1"/>
  <c r="A320" i="26"/>
  <c r="A290" i="26" s="1"/>
  <c r="A321" i="26"/>
  <c r="A291" i="26" s="1"/>
  <c r="A322" i="26"/>
  <c r="A292" i="26" s="1"/>
  <c r="A323" i="26"/>
  <c r="A293" i="26" s="1"/>
  <c r="A324" i="26"/>
  <c r="A294" i="26" s="1"/>
  <c r="A325" i="26"/>
  <c r="A295" i="26" s="1"/>
  <c r="A326" i="26"/>
  <c r="A296" i="26" s="1"/>
  <c r="A327" i="26"/>
  <c r="A297" i="26" s="1"/>
  <c r="A328" i="26"/>
  <c r="A298" i="26" s="1"/>
  <c r="A329" i="26"/>
  <c r="A299" i="26" s="1"/>
  <c r="A330" i="26"/>
  <c r="A300" i="26" s="1"/>
  <c r="A331" i="26"/>
  <c r="A301" i="26" s="1"/>
  <c r="A302" i="26"/>
  <c r="A272" i="26" s="1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32" i="26"/>
  <c r="G363" i="68" l="1"/>
  <c r="G1983" i="75" s="1"/>
  <c r="O5" i="6"/>
  <c r="Q5" i="6" s="1"/>
  <c r="S42" i="6"/>
  <c r="Q42" i="6"/>
  <c r="O41" i="6"/>
  <c r="K4" i="6"/>
  <c r="M4" i="6" s="1"/>
  <c r="K71" i="6"/>
  <c r="M41" i="6"/>
  <c r="M71" i="6" s="1"/>
  <c r="M73" i="6" s="1"/>
  <c r="Q296" i="26"/>
  <c r="E296" i="26"/>
  <c r="D296" i="26"/>
  <c r="Q288" i="26"/>
  <c r="D288" i="26"/>
  <c r="E288" i="26"/>
  <c r="Q284" i="26"/>
  <c r="D284" i="26"/>
  <c r="E284" i="26"/>
  <c r="Q299" i="26"/>
  <c r="D299" i="26"/>
  <c r="E299" i="26"/>
  <c r="Q295" i="26"/>
  <c r="E295" i="26"/>
  <c r="D295" i="26"/>
  <c r="Q291" i="26"/>
  <c r="D291" i="26"/>
  <c r="E291" i="26"/>
  <c r="D287" i="26"/>
  <c r="Q287" i="26"/>
  <c r="E287" i="26"/>
  <c r="Q283" i="26"/>
  <c r="E283" i="26"/>
  <c r="D283" i="26"/>
  <c r="Q272" i="26"/>
  <c r="E272" i="26"/>
  <c r="D272" i="26"/>
  <c r="E298" i="26"/>
  <c r="D298" i="26"/>
  <c r="Q298" i="26"/>
  <c r="Q294" i="26"/>
  <c r="D294" i="26"/>
  <c r="E294" i="26"/>
  <c r="E290" i="26"/>
  <c r="D290" i="26"/>
  <c r="Q290" i="26"/>
  <c r="E286" i="26"/>
  <c r="D286" i="26"/>
  <c r="Q286" i="26"/>
  <c r="Q300" i="26"/>
  <c r="E300" i="26"/>
  <c r="D300" i="26"/>
  <c r="Q292" i="26"/>
  <c r="D292" i="26"/>
  <c r="E292" i="26"/>
  <c r="E301" i="26"/>
  <c r="Q301" i="26"/>
  <c r="D301" i="26"/>
  <c r="Q297" i="26"/>
  <c r="E297" i="26"/>
  <c r="D297" i="26"/>
  <c r="D293" i="26"/>
  <c r="Q293" i="26"/>
  <c r="E293" i="26"/>
  <c r="D289" i="26"/>
  <c r="E289" i="26"/>
  <c r="Q289" i="26"/>
  <c r="D285" i="26"/>
  <c r="Q285" i="26"/>
  <c r="E285" i="26"/>
  <c r="G395" i="68"/>
  <c r="G2015" i="75" s="1"/>
  <c r="I365" i="68"/>
  <c r="G3065" i="75" s="1"/>
  <c r="G397" i="68"/>
  <c r="G2017" i="75" s="1"/>
  <c r="I367" i="68"/>
  <c r="G3067" i="75" s="1"/>
  <c r="G399" i="68"/>
  <c r="G2019" i="75" s="1"/>
  <c r="I369" i="68"/>
  <c r="G3069" i="75" s="1"/>
  <c r="G398" i="68"/>
  <c r="G2018" i="75" s="1"/>
  <c r="I368" i="68"/>
  <c r="G3068" i="75" s="1"/>
  <c r="G394" i="68"/>
  <c r="G2014" i="75" s="1"/>
  <c r="I364" i="68"/>
  <c r="G3064" i="75" s="1"/>
  <c r="G396" i="68"/>
  <c r="G2016" i="75" s="1"/>
  <c r="I366" i="68"/>
  <c r="G3066" i="75" s="1"/>
  <c r="G393" i="68"/>
  <c r="G2013" i="75" s="1"/>
  <c r="I363" i="68"/>
  <c r="G3063" i="75" s="1"/>
  <c r="A18" i="26"/>
  <c r="A29" i="26"/>
  <c r="A25" i="26"/>
  <c r="A21" i="26"/>
  <c r="A17" i="26"/>
  <c r="A13" i="26"/>
  <c r="A26" i="26"/>
  <c r="A14" i="26"/>
  <c r="A2" i="26"/>
  <c r="A16" i="26"/>
  <c r="A30" i="26"/>
  <c r="A22" i="26"/>
  <c r="A28" i="26"/>
  <c r="A24" i="26"/>
  <c r="A20" i="26"/>
  <c r="A31" i="26"/>
  <c r="A27" i="26"/>
  <c r="A23" i="26"/>
  <c r="A19" i="26"/>
  <c r="A15" i="26"/>
  <c r="I14" i="2"/>
  <c r="I72" i="68" s="1"/>
  <c r="G2772" i="75" s="1"/>
  <c r="I13" i="2"/>
  <c r="I71" i="68" s="1"/>
  <c r="G2771" i="75" s="1"/>
  <c r="I10" i="2"/>
  <c r="I68" i="68" s="1"/>
  <c r="G2768" i="75" s="1"/>
  <c r="I7" i="2"/>
  <c r="I65" i="68" s="1"/>
  <c r="G2765" i="75" s="1"/>
  <c r="I6" i="2"/>
  <c r="I64" i="68" s="1"/>
  <c r="G2764" i="75" s="1"/>
  <c r="I8" i="2"/>
  <c r="I66" i="68" s="1"/>
  <c r="G2766" i="75" s="1"/>
  <c r="I5" i="2"/>
  <c r="I63" i="68" s="1"/>
  <c r="G2763" i="75" s="1"/>
  <c r="I11" i="2"/>
  <c r="I69" i="68" s="1"/>
  <c r="G2769" i="75" s="1"/>
  <c r="I12" i="2"/>
  <c r="I70" i="68" s="1"/>
  <c r="G2770" i="75" s="1"/>
  <c r="I9" i="2"/>
  <c r="I67" i="68" s="1"/>
  <c r="G2767" i="75" s="1"/>
  <c r="S59" i="26"/>
  <c r="S55" i="26"/>
  <c r="S47" i="26"/>
  <c r="S43" i="26"/>
  <c r="S325" i="26"/>
  <c r="S321" i="26"/>
  <c r="S317" i="26"/>
  <c r="S32" i="26"/>
  <c r="S58" i="26"/>
  <c r="S54" i="26"/>
  <c r="S50" i="26"/>
  <c r="S46" i="26"/>
  <c r="S302" i="26"/>
  <c r="S328" i="26"/>
  <c r="S324" i="26"/>
  <c r="S320" i="26"/>
  <c r="S316" i="26"/>
  <c r="S53" i="26"/>
  <c r="S331" i="26"/>
  <c r="S315" i="26"/>
  <c r="S61" i="26"/>
  <c r="S57" i="26"/>
  <c r="S49" i="26"/>
  <c r="S45" i="26"/>
  <c r="S327" i="26"/>
  <c r="S323" i="26"/>
  <c r="S319" i="26"/>
  <c r="S60" i="26"/>
  <c r="S56" i="26"/>
  <c r="S52" i="26"/>
  <c r="S48" i="26"/>
  <c r="S44" i="26"/>
  <c r="S330" i="26"/>
  <c r="S326" i="26"/>
  <c r="S322" i="26"/>
  <c r="S318" i="26"/>
  <c r="S314" i="26"/>
  <c r="S51" i="26"/>
  <c r="S329" i="26"/>
  <c r="S313" i="26"/>
  <c r="D32" i="26"/>
  <c r="D58" i="26"/>
  <c r="D54" i="26"/>
  <c r="D50" i="26"/>
  <c r="D46" i="26"/>
  <c r="D302" i="26"/>
  <c r="D328" i="26"/>
  <c r="D324" i="26"/>
  <c r="D320" i="26"/>
  <c r="D316" i="26"/>
  <c r="D61" i="26"/>
  <c r="D57" i="26"/>
  <c r="D53" i="26"/>
  <c r="D49" i="26"/>
  <c r="D45" i="26"/>
  <c r="D331" i="26"/>
  <c r="D327" i="26"/>
  <c r="D323" i="26"/>
  <c r="D319" i="26"/>
  <c r="D315" i="26"/>
  <c r="D60" i="26"/>
  <c r="D56" i="26"/>
  <c r="D52" i="26"/>
  <c r="D48" i="26"/>
  <c r="D44" i="26"/>
  <c r="D330" i="26"/>
  <c r="D326" i="26"/>
  <c r="D322" i="26"/>
  <c r="D318" i="26"/>
  <c r="D314" i="26"/>
  <c r="D59" i="26"/>
  <c r="D55" i="26"/>
  <c r="D51" i="26"/>
  <c r="D47" i="26"/>
  <c r="D43" i="26"/>
  <c r="D329" i="26"/>
  <c r="D325" i="26"/>
  <c r="D321" i="26"/>
  <c r="D317" i="26"/>
  <c r="D313" i="26"/>
  <c r="A74" i="26"/>
  <c r="A352" i="26"/>
  <c r="A85" i="26"/>
  <c r="A81" i="26"/>
  <c r="A77" i="26"/>
  <c r="A73" i="26"/>
  <c r="A359" i="26"/>
  <c r="A355" i="26"/>
  <c r="A351" i="26"/>
  <c r="A347" i="26"/>
  <c r="A343" i="26"/>
  <c r="A90" i="26"/>
  <c r="A82" i="26"/>
  <c r="A360" i="26"/>
  <c r="A348" i="26"/>
  <c r="A89" i="26"/>
  <c r="A62" i="26"/>
  <c r="A88" i="26"/>
  <c r="A84" i="26"/>
  <c r="A80" i="26"/>
  <c r="A76" i="26"/>
  <c r="A332" i="26"/>
  <c r="A358" i="26"/>
  <c r="A354" i="26"/>
  <c r="A350" i="26"/>
  <c r="A346" i="26"/>
  <c r="A86" i="26"/>
  <c r="A78" i="26"/>
  <c r="A356" i="26"/>
  <c r="A344" i="26"/>
  <c r="A91" i="26"/>
  <c r="A87" i="26"/>
  <c r="A83" i="26"/>
  <c r="A79" i="26"/>
  <c r="A75" i="26"/>
  <c r="A361" i="26"/>
  <c r="A357" i="26"/>
  <c r="A353" i="26"/>
  <c r="A349" i="26"/>
  <c r="A345" i="26"/>
  <c r="E1" i="6"/>
  <c r="S5" i="6" l="1"/>
  <c r="U5" i="6" s="1"/>
  <c r="W42" i="6"/>
  <c r="U42" i="6"/>
  <c r="S41" i="6"/>
  <c r="O4" i="6"/>
  <c r="Q4" i="6" s="1"/>
  <c r="O71" i="6"/>
  <c r="Q41" i="6"/>
  <c r="Q71" i="6" s="1"/>
  <c r="Q73" i="6" s="1"/>
  <c r="G426" i="68"/>
  <c r="G2046" i="75" s="1"/>
  <c r="I396" i="68"/>
  <c r="G3096" i="75" s="1"/>
  <c r="G428" i="68"/>
  <c r="G2048" i="75" s="1"/>
  <c r="I398" i="68"/>
  <c r="G3098" i="75" s="1"/>
  <c r="G427" i="68"/>
  <c r="G2047" i="75" s="1"/>
  <c r="I397" i="68"/>
  <c r="G3097" i="75" s="1"/>
  <c r="I393" i="68"/>
  <c r="G3093" i="75" s="1"/>
  <c r="G424" i="68"/>
  <c r="G2044" i="75" s="1"/>
  <c r="I394" i="68"/>
  <c r="G3094" i="75" s="1"/>
  <c r="G429" i="68"/>
  <c r="G2049" i="75" s="1"/>
  <c r="I399" i="68"/>
  <c r="G3099" i="75" s="1"/>
  <c r="G425" i="68"/>
  <c r="G2045" i="75" s="1"/>
  <c r="I395" i="68"/>
  <c r="G3095" i="75" s="1"/>
  <c r="Q15" i="26"/>
  <c r="D15" i="26"/>
  <c r="E15" i="26"/>
  <c r="Q23" i="26"/>
  <c r="D23" i="26"/>
  <c r="E23" i="26"/>
  <c r="Q31" i="26"/>
  <c r="D31" i="26"/>
  <c r="E31" i="26"/>
  <c r="D24" i="26"/>
  <c r="Q24" i="26"/>
  <c r="E24" i="26"/>
  <c r="D22" i="26"/>
  <c r="Q22" i="26"/>
  <c r="E22" i="26"/>
  <c r="E16" i="26"/>
  <c r="D16" i="26"/>
  <c r="Q16" i="26"/>
  <c r="Q14" i="26"/>
  <c r="E14" i="26"/>
  <c r="D14" i="26"/>
  <c r="Q13" i="26"/>
  <c r="E13" i="26"/>
  <c r="D13" i="26"/>
  <c r="Q21" i="26"/>
  <c r="D21" i="26"/>
  <c r="E21" i="26"/>
  <c r="Q29" i="26"/>
  <c r="D29" i="26"/>
  <c r="E29" i="26"/>
  <c r="D19" i="26"/>
  <c r="E19" i="26"/>
  <c r="Q19" i="26"/>
  <c r="Q27" i="26"/>
  <c r="E27" i="26"/>
  <c r="D27" i="26"/>
  <c r="D20" i="26"/>
  <c r="Q20" i="26"/>
  <c r="E20" i="26"/>
  <c r="Q28" i="26"/>
  <c r="D28" i="26"/>
  <c r="E28" i="26"/>
  <c r="Q30" i="26"/>
  <c r="D30" i="26"/>
  <c r="E30" i="26"/>
  <c r="E2" i="26"/>
  <c r="Q2" i="26"/>
  <c r="D2" i="26"/>
  <c r="Q26" i="26"/>
  <c r="E26" i="26"/>
  <c r="D26" i="26"/>
  <c r="Q17" i="26"/>
  <c r="E17" i="26"/>
  <c r="D17" i="26"/>
  <c r="Q25" i="26"/>
  <c r="E25" i="26"/>
  <c r="D25" i="26"/>
  <c r="Q18" i="26"/>
  <c r="E18" i="26"/>
  <c r="D18" i="26"/>
  <c r="S353" i="26"/>
  <c r="S79" i="26"/>
  <c r="S344" i="26"/>
  <c r="S346" i="26"/>
  <c r="S332" i="26"/>
  <c r="S88" i="26"/>
  <c r="S360" i="26"/>
  <c r="S347" i="26"/>
  <c r="S73" i="26"/>
  <c r="S352" i="26"/>
  <c r="S357" i="26"/>
  <c r="S83" i="26"/>
  <c r="S356" i="26"/>
  <c r="S350" i="26"/>
  <c r="S76" i="26"/>
  <c r="S62" i="26"/>
  <c r="S82" i="26"/>
  <c r="S351" i="26"/>
  <c r="S77" i="26"/>
  <c r="S74" i="26"/>
  <c r="S345" i="26"/>
  <c r="S361" i="26"/>
  <c r="S87" i="26"/>
  <c r="S78" i="26"/>
  <c r="S354" i="26"/>
  <c r="S80" i="26"/>
  <c r="S89" i="26"/>
  <c r="S90" i="26"/>
  <c r="S355" i="26"/>
  <c r="S81" i="26"/>
  <c r="S349" i="26"/>
  <c r="S75" i="26"/>
  <c r="S91" i="26"/>
  <c r="S86" i="26"/>
  <c r="S358" i="26"/>
  <c r="S84" i="26"/>
  <c r="S348" i="26"/>
  <c r="S343" i="26"/>
  <c r="S359" i="26"/>
  <c r="S85" i="26"/>
  <c r="M12" i="2"/>
  <c r="I100" i="68" s="1"/>
  <c r="G2800" i="75" s="1"/>
  <c r="M6" i="2"/>
  <c r="I94" i="68" s="1"/>
  <c r="G2794" i="75" s="1"/>
  <c r="M7" i="2"/>
  <c r="I95" i="68" s="1"/>
  <c r="G2795" i="75" s="1"/>
  <c r="M13" i="2"/>
  <c r="I101" i="68" s="1"/>
  <c r="G2801" i="75" s="1"/>
  <c r="M5" i="2"/>
  <c r="I93" i="68" s="1"/>
  <c r="G2793" i="75" s="1"/>
  <c r="M14" i="2"/>
  <c r="I102" i="68" s="1"/>
  <c r="G2802" i="75" s="1"/>
  <c r="M9" i="2"/>
  <c r="I97" i="68" s="1"/>
  <c r="G2797" i="75" s="1"/>
  <c r="M10" i="2"/>
  <c r="I98" i="68" s="1"/>
  <c r="G2798" i="75" s="1"/>
  <c r="M11" i="2"/>
  <c r="I99" i="68" s="1"/>
  <c r="G2799" i="75" s="1"/>
  <c r="M8" i="2"/>
  <c r="I96" i="68" s="1"/>
  <c r="G2796" i="75" s="1"/>
  <c r="D357" i="26"/>
  <c r="D356" i="26"/>
  <c r="D345" i="26"/>
  <c r="D361" i="26"/>
  <c r="D87" i="26"/>
  <c r="D78" i="26"/>
  <c r="D354" i="26"/>
  <c r="D80" i="26"/>
  <c r="D89" i="26"/>
  <c r="D90" i="26"/>
  <c r="D355" i="26"/>
  <c r="D81" i="26"/>
  <c r="D349" i="26"/>
  <c r="D75" i="26"/>
  <c r="D91" i="26"/>
  <c r="D86" i="26"/>
  <c r="D358" i="26"/>
  <c r="D84" i="26"/>
  <c r="D348" i="26"/>
  <c r="D343" i="26"/>
  <c r="D359" i="26"/>
  <c r="D85" i="26"/>
  <c r="D353" i="26"/>
  <c r="D79" i="26"/>
  <c r="D344" i="26"/>
  <c r="D346" i="26"/>
  <c r="D332" i="26"/>
  <c r="D88" i="26"/>
  <c r="D360" i="26"/>
  <c r="D347" i="26"/>
  <c r="D73" i="26"/>
  <c r="D352" i="26"/>
  <c r="D83" i="26"/>
  <c r="D350" i="26"/>
  <c r="D76" i="26"/>
  <c r="D62" i="26"/>
  <c r="D82" i="26"/>
  <c r="D351" i="26"/>
  <c r="D77" i="26"/>
  <c r="D74" i="26"/>
  <c r="A375" i="26"/>
  <c r="A383" i="26"/>
  <c r="A391" i="26"/>
  <c r="A109" i="26"/>
  <c r="A117" i="26"/>
  <c r="A374" i="26"/>
  <c r="A108" i="26"/>
  <c r="A376" i="26"/>
  <c r="A384" i="26"/>
  <c r="A362" i="26"/>
  <c r="A110" i="26"/>
  <c r="A118" i="26"/>
  <c r="A119" i="26"/>
  <c r="A390" i="26"/>
  <c r="A120" i="26"/>
  <c r="A377" i="26"/>
  <c r="A385" i="26"/>
  <c r="A103" i="26"/>
  <c r="A111" i="26"/>
  <c r="A382" i="26"/>
  <c r="A379" i="26"/>
  <c r="A387" i="26"/>
  <c r="A105" i="26"/>
  <c r="A113" i="26"/>
  <c r="A121" i="26"/>
  <c r="A386" i="26"/>
  <c r="A116" i="26"/>
  <c r="A380" i="26"/>
  <c r="A388" i="26"/>
  <c r="A106" i="26"/>
  <c r="A114" i="26"/>
  <c r="A92" i="26"/>
  <c r="A378" i="26"/>
  <c r="A112" i="26"/>
  <c r="A373" i="26"/>
  <c r="A381" i="26"/>
  <c r="A389" i="26"/>
  <c r="A107" i="26"/>
  <c r="A115" i="26"/>
  <c r="A104" i="26"/>
  <c r="M2" i="18"/>
  <c r="S2" i="18" s="1"/>
  <c r="H2" i="18"/>
  <c r="G1" i="18"/>
  <c r="Q2" i="23"/>
  <c r="V2" i="23" s="1"/>
  <c r="P2" i="23"/>
  <c r="U2" i="23" s="1"/>
  <c r="Z2" i="23" s="1"/>
  <c r="O2" i="23"/>
  <c r="O3" i="23" s="1"/>
  <c r="N2" i="23"/>
  <c r="S2" i="23" s="1"/>
  <c r="S3" i="23" s="1"/>
  <c r="M2" i="23"/>
  <c r="R2" i="23" s="1"/>
  <c r="G1" i="7"/>
  <c r="L3" i="13"/>
  <c r="K3" i="13"/>
  <c r="J3" i="13"/>
  <c r="I3" i="13"/>
  <c r="H3" i="13"/>
  <c r="E1" i="2"/>
  <c r="G423" i="68" l="1"/>
  <c r="G2043" i="75" s="1"/>
  <c r="AA42" i="6"/>
  <c r="W5" i="6"/>
  <c r="Y5" i="6" s="1"/>
  <c r="Y42" i="6"/>
  <c r="S71" i="6"/>
  <c r="W41" i="6"/>
  <c r="S4" i="6"/>
  <c r="U4" i="6" s="1"/>
  <c r="U41" i="6"/>
  <c r="U71" i="6" s="1"/>
  <c r="U73" i="6" s="1"/>
  <c r="G459" i="68"/>
  <c r="G2079" i="75" s="1"/>
  <c r="I429" i="68"/>
  <c r="G3129" i="75" s="1"/>
  <c r="G453" i="68"/>
  <c r="G2073" i="75" s="1"/>
  <c r="I423" i="68"/>
  <c r="G3123" i="75" s="1"/>
  <c r="G458" i="68"/>
  <c r="G2078" i="75" s="1"/>
  <c r="I428" i="68"/>
  <c r="G3128" i="75" s="1"/>
  <c r="G455" i="68"/>
  <c r="G2075" i="75" s="1"/>
  <c r="I425" i="68"/>
  <c r="G3125" i="75" s="1"/>
  <c r="G454" i="68"/>
  <c r="G2074" i="75" s="1"/>
  <c r="I424" i="68"/>
  <c r="G3124" i="75" s="1"/>
  <c r="G457" i="68"/>
  <c r="G2077" i="75" s="1"/>
  <c r="I427" i="68"/>
  <c r="G3127" i="75" s="1"/>
  <c r="G456" i="68"/>
  <c r="G2076" i="75" s="1"/>
  <c r="I426" i="68"/>
  <c r="G3126" i="75" s="1"/>
  <c r="S112" i="26"/>
  <c r="S387" i="26"/>
  <c r="S390" i="26"/>
  <c r="S374" i="26"/>
  <c r="S389" i="26"/>
  <c r="S378" i="26"/>
  <c r="S388" i="26"/>
  <c r="S121" i="26"/>
  <c r="S379" i="26"/>
  <c r="S385" i="26"/>
  <c r="S119" i="26"/>
  <c r="S384" i="26"/>
  <c r="S117" i="26"/>
  <c r="S375" i="26"/>
  <c r="S106" i="26"/>
  <c r="S103" i="26"/>
  <c r="S362" i="26"/>
  <c r="S383" i="26"/>
  <c r="S107" i="26"/>
  <c r="S386" i="26"/>
  <c r="S104" i="26"/>
  <c r="S381" i="26"/>
  <c r="S92" i="26"/>
  <c r="S380" i="26"/>
  <c r="S113" i="26"/>
  <c r="S382" i="26"/>
  <c r="S377" i="26"/>
  <c r="S118" i="26"/>
  <c r="S376" i="26"/>
  <c r="S109" i="26"/>
  <c r="S115" i="26"/>
  <c r="S373" i="26"/>
  <c r="S114" i="26"/>
  <c r="S116" i="26"/>
  <c r="S105" i="26"/>
  <c r="S111" i="26"/>
  <c r="S120" i="26"/>
  <c r="S110" i="26"/>
  <c r="S108" i="26"/>
  <c r="S391" i="26"/>
  <c r="Q8" i="2"/>
  <c r="I126" i="68" s="1"/>
  <c r="G2826" i="75" s="1"/>
  <c r="Q11" i="2"/>
  <c r="I129" i="68" s="1"/>
  <c r="G2829" i="75" s="1"/>
  <c r="Q5" i="2"/>
  <c r="I123" i="68" s="1"/>
  <c r="G2823" i="75" s="1"/>
  <c r="Q13" i="2"/>
  <c r="I131" i="68" s="1"/>
  <c r="G2831" i="75" s="1"/>
  <c r="Q6" i="2"/>
  <c r="I124" i="68" s="1"/>
  <c r="G2824" i="75" s="1"/>
  <c r="Q9" i="2"/>
  <c r="I127" i="68" s="1"/>
  <c r="G2827" i="75" s="1"/>
  <c r="Q14" i="2"/>
  <c r="I132" i="68" s="1"/>
  <c r="G2832" i="75" s="1"/>
  <c r="Q10" i="2"/>
  <c r="I128" i="68" s="1"/>
  <c r="G2828" i="75" s="1"/>
  <c r="Q7" i="2"/>
  <c r="I125" i="68" s="1"/>
  <c r="G2825" i="75" s="1"/>
  <c r="Q12" i="2"/>
  <c r="I130" i="68" s="1"/>
  <c r="G2830" i="75" s="1"/>
  <c r="M1" i="18"/>
  <c r="D104" i="26"/>
  <c r="D381" i="26"/>
  <c r="D92" i="26"/>
  <c r="D380" i="26"/>
  <c r="D113" i="26"/>
  <c r="D382" i="26"/>
  <c r="D377" i="26"/>
  <c r="D118" i="26"/>
  <c r="D376" i="26"/>
  <c r="D109" i="26"/>
  <c r="D115" i="26"/>
  <c r="D373" i="26"/>
  <c r="D114" i="26"/>
  <c r="D116" i="26"/>
  <c r="D105" i="26"/>
  <c r="D111" i="26"/>
  <c r="D120" i="26"/>
  <c r="D110" i="26"/>
  <c r="D108" i="26"/>
  <c r="D391" i="26"/>
  <c r="P3" i="23"/>
  <c r="D107" i="26"/>
  <c r="D112" i="26"/>
  <c r="D106" i="26"/>
  <c r="D386" i="26"/>
  <c r="D387" i="26"/>
  <c r="D103" i="26"/>
  <c r="D390" i="26"/>
  <c r="D362" i="26"/>
  <c r="D374" i="26"/>
  <c r="D383" i="26"/>
  <c r="D389" i="26"/>
  <c r="D378" i="26"/>
  <c r="D388" i="26"/>
  <c r="D121" i="26"/>
  <c r="D379" i="26"/>
  <c r="D385" i="26"/>
  <c r="D119" i="26"/>
  <c r="D384" i="26"/>
  <c r="D117" i="26"/>
  <c r="D375" i="26"/>
  <c r="T2" i="23"/>
  <c r="Y2" i="23" s="1"/>
  <c r="Y3" i="23" s="1"/>
  <c r="Q3" i="23"/>
  <c r="D312" i="43"/>
  <c r="D292" i="43"/>
  <c r="D272" i="43"/>
  <c r="D252" i="43"/>
  <c r="D232" i="43"/>
  <c r="D212" i="43"/>
  <c r="D192" i="43"/>
  <c r="D172" i="43"/>
  <c r="D316" i="43"/>
  <c r="D296" i="43"/>
  <c r="D276" i="43"/>
  <c r="D256" i="43"/>
  <c r="D236" i="43"/>
  <c r="D216" i="43"/>
  <c r="D196" i="43"/>
  <c r="D176" i="43"/>
  <c r="D305" i="43"/>
  <c r="D285" i="43"/>
  <c r="D265" i="43"/>
  <c r="D245" i="43"/>
  <c r="D225" i="43"/>
  <c r="D205" i="43"/>
  <c r="D185" i="43"/>
  <c r="D165" i="43"/>
  <c r="D309" i="43"/>
  <c r="D289" i="43"/>
  <c r="D269" i="43"/>
  <c r="D249" i="43"/>
  <c r="D229" i="43"/>
  <c r="D209" i="43"/>
  <c r="D189" i="43"/>
  <c r="D169" i="43"/>
  <c r="D313" i="43"/>
  <c r="D293" i="43"/>
  <c r="D273" i="43"/>
  <c r="D253" i="43"/>
  <c r="D233" i="43"/>
  <c r="D213" i="43"/>
  <c r="D193" i="43"/>
  <c r="D173" i="43"/>
  <c r="D317" i="43"/>
  <c r="D297" i="43"/>
  <c r="D277" i="43"/>
  <c r="D257" i="43"/>
  <c r="D237" i="43"/>
  <c r="D217" i="43"/>
  <c r="D197" i="43"/>
  <c r="D177" i="43"/>
  <c r="D321" i="43"/>
  <c r="D301" i="43"/>
  <c r="D281" i="43"/>
  <c r="D261" i="43"/>
  <c r="D241" i="43"/>
  <c r="D221" i="43"/>
  <c r="D201" i="43"/>
  <c r="D181" i="43"/>
  <c r="D162" i="43"/>
  <c r="D202" i="43"/>
  <c r="D302" i="43"/>
  <c r="D262" i="43"/>
  <c r="D222" i="43"/>
  <c r="D182" i="43"/>
  <c r="D282" i="43"/>
  <c r="D242" i="43"/>
  <c r="D166" i="43"/>
  <c r="D186" i="43"/>
  <c r="D286" i="43"/>
  <c r="D246" i="43"/>
  <c r="D206" i="43"/>
  <c r="D306" i="43"/>
  <c r="D266" i="43"/>
  <c r="D226" i="43"/>
  <c r="D170" i="43"/>
  <c r="D310" i="43"/>
  <c r="D270" i="43"/>
  <c r="D230" i="43"/>
  <c r="D190" i="43"/>
  <c r="D290" i="43"/>
  <c r="D250" i="43"/>
  <c r="D210" i="43"/>
  <c r="D314" i="43"/>
  <c r="D274" i="43"/>
  <c r="D234" i="43"/>
  <c r="D294" i="43"/>
  <c r="D254" i="43"/>
  <c r="D214" i="43"/>
  <c r="D174" i="43"/>
  <c r="D194" i="43"/>
  <c r="D258" i="43"/>
  <c r="D218" i="43"/>
  <c r="D318" i="43"/>
  <c r="D278" i="43"/>
  <c r="D238" i="43"/>
  <c r="D198" i="43"/>
  <c r="D178" i="43"/>
  <c r="D298" i="43"/>
  <c r="D304" i="43"/>
  <c r="D284" i="43"/>
  <c r="D264" i="43"/>
  <c r="D244" i="43"/>
  <c r="D224" i="43"/>
  <c r="D204" i="43"/>
  <c r="D184" i="43"/>
  <c r="D164" i="43"/>
  <c r="D168" i="43"/>
  <c r="D308" i="43"/>
  <c r="D288" i="43"/>
  <c r="D268" i="43"/>
  <c r="D248" i="43"/>
  <c r="D228" i="43"/>
  <c r="D208" i="43"/>
  <c r="D188" i="43"/>
  <c r="D320" i="43"/>
  <c r="D300" i="43"/>
  <c r="D280" i="43"/>
  <c r="D260" i="43"/>
  <c r="D240" i="43"/>
  <c r="D220" i="43"/>
  <c r="D200" i="43"/>
  <c r="D180" i="43"/>
  <c r="D303" i="43"/>
  <c r="D263" i="43"/>
  <c r="D223" i="43"/>
  <c r="D183" i="43"/>
  <c r="D283" i="43"/>
  <c r="D243" i="43"/>
  <c r="D203" i="43"/>
  <c r="D163" i="43"/>
  <c r="D287" i="43"/>
  <c r="D247" i="43"/>
  <c r="D207" i="43"/>
  <c r="D167" i="43"/>
  <c r="D307" i="43"/>
  <c r="D267" i="43"/>
  <c r="D227" i="43"/>
  <c r="D187" i="43"/>
  <c r="D171" i="43"/>
  <c r="D311" i="43"/>
  <c r="D271" i="43"/>
  <c r="D231" i="43"/>
  <c r="D191" i="43"/>
  <c r="D291" i="43"/>
  <c r="D251" i="43"/>
  <c r="D211" i="43"/>
  <c r="D175" i="43"/>
  <c r="D295" i="43"/>
  <c r="D255" i="43"/>
  <c r="D215" i="43"/>
  <c r="D315" i="43"/>
  <c r="D275" i="43"/>
  <c r="D235" i="43"/>
  <c r="D195" i="43"/>
  <c r="D179" i="43"/>
  <c r="D319" i="43"/>
  <c r="D279" i="43"/>
  <c r="D239" i="43"/>
  <c r="D199" i="43"/>
  <c r="D299" i="43"/>
  <c r="D259" i="43"/>
  <c r="D219" i="43"/>
  <c r="A145" i="26"/>
  <c r="A419" i="26"/>
  <c r="A403" i="26"/>
  <c r="A408" i="26"/>
  <c r="A144" i="26"/>
  <c r="A418" i="26"/>
  <c r="A146" i="26"/>
  <c r="A151" i="26"/>
  <c r="A135" i="26"/>
  <c r="A409" i="26"/>
  <c r="A141" i="26"/>
  <c r="A415" i="26"/>
  <c r="A150" i="26"/>
  <c r="A149" i="26"/>
  <c r="A140" i="26"/>
  <c r="A414" i="26"/>
  <c r="A138" i="26"/>
  <c r="A147" i="26"/>
  <c r="A421" i="26"/>
  <c r="A405" i="26"/>
  <c r="A134" i="26"/>
  <c r="A137" i="26"/>
  <c r="A411" i="26"/>
  <c r="A142" i="26"/>
  <c r="A122" i="26"/>
  <c r="A136" i="26"/>
  <c r="A410" i="26"/>
  <c r="A416" i="26"/>
  <c r="A143" i="26"/>
  <c r="A417" i="26"/>
  <c r="A412" i="26"/>
  <c r="A133" i="26"/>
  <c r="A407" i="26"/>
  <c r="A420" i="26"/>
  <c r="A148" i="26"/>
  <c r="A392" i="26"/>
  <c r="A406" i="26"/>
  <c r="A404" i="26"/>
  <c r="A139" i="26"/>
  <c r="A413" i="26"/>
  <c r="Y2" i="18"/>
  <c r="S1" i="18"/>
  <c r="E302" i="26"/>
  <c r="E332" i="26"/>
  <c r="E362" i="26"/>
  <c r="C314" i="26"/>
  <c r="E314" i="26" s="1"/>
  <c r="C524" i="26"/>
  <c r="C494" i="26"/>
  <c r="C464" i="26"/>
  <c r="C434" i="26"/>
  <c r="C404" i="26"/>
  <c r="C374" i="26"/>
  <c r="E374" i="26" s="1"/>
  <c r="E344" i="26"/>
  <c r="C317" i="26"/>
  <c r="C527" i="26"/>
  <c r="C497" i="26"/>
  <c r="C467" i="26"/>
  <c r="C437" i="26"/>
  <c r="C407" i="26"/>
  <c r="C377" i="26"/>
  <c r="C324" i="26"/>
  <c r="E324" i="26" s="1"/>
  <c r="C504" i="26"/>
  <c r="C444" i="26"/>
  <c r="C384" i="26"/>
  <c r="E384" i="26" s="1"/>
  <c r="C534" i="26"/>
  <c r="C474" i="26"/>
  <c r="C414" i="26"/>
  <c r="E354" i="26"/>
  <c r="C326" i="26"/>
  <c r="E326" i="26" s="1"/>
  <c r="C536" i="26"/>
  <c r="C506" i="26"/>
  <c r="C476" i="26"/>
  <c r="C446" i="26"/>
  <c r="C416" i="26"/>
  <c r="C386" i="26"/>
  <c r="E386" i="26" s="1"/>
  <c r="E356" i="26"/>
  <c r="C329" i="26"/>
  <c r="E329" i="26" s="1"/>
  <c r="C539" i="26"/>
  <c r="C509" i="26"/>
  <c r="C479" i="26"/>
  <c r="C449" i="26"/>
  <c r="C419" i="26"/>
  <c r="C389" i="26"/>
  <c r="E389" i="26" s="1"/>
  <c r="E359" i="26"/>
  <c r="C541" i="26"/>
  <c r="C511" i="26"/>
  <c r="C481" i="26"/>
  <c r="C451" i="26"/>
  <c r="C421" i="26"/>
  <c r="C391" i="26"/>
  <c r="E391" i="26" s="1"/>
  <c r="E361" i="26"/>
  <c r="C331" i="26"/>
  <c r="E331" i="26" s="1"/>
  <c r="C318" i="26"/>
  <c r="E318" i="26" s="1"/>
  <c r="C528" i="26"/>
  <c r="C498" i="26"/>
  <c r="C468" i="26"/>
  <c r="C438" i="26"/>
  <c r="C408" i="26"/>
  <c r="C378" i="26"/>
  <c r="E378" i="26" s="1"/>
  <c r="E348" i="26"/>
  <c r="C320" i="26"/>
  <c r="E320" i="26" s="1"/>
  <c r="C500" i="26"/>
  <c r="C440" i="26"/>
  <c r="C380" i="26"/>
  <c r="E380" i="26" s="1"/>
  <c r="E350" i="26"/>
  <c r="C530" i="26"/>
  <c r="C470" i="26"/>
  <c r="C410" i="26"/>
  <c r="C533" i="26"/>
  <c r="C503" i="26"/>
  <c r="C473" i="26"/>
  <c r="C443" i="26"/>
  <c r="C413" i="26"/>
  <c r="C383" i="26"/>
  <c r="E383" i="26" s="1"/>
  <c r="E353" i="26"/>
  <c r="C323" i="26"/>
  <c r="E323" i="26" s="1"/>
  <c r="C328" i="26"/>
  <c r="E328" i="26" s="1"/>
  <c r="C538" i="26"/>
  <c r="C478" i="26"/>
  <c r="C418" i="26"/>
  <c r="E358" i="26"/>
  <c r="C448" i="26"/>
  <c r="C388" i="26"/>
  <c r="E388" i="26" s="1"/>
  <c r="C508" i="26"/>
  <c r="C525" i="26"/>
  <c r="C495" i="26"/>
  <c r="C465" i="26"/>
  <c r="C435" i="26"/>
  <c r="C405" i="26"/>
  <c r="C375" i="26"/>
  <c r="E375" i="26" s="1"/>
  <c r="E345" i="26"/>
  <c r="C315" i="26"/>
  <c r="E315" i="26" s="1"/>
  <c r="C321" i="26"/>
  <c r="E321" i="26" s="1"/>
  <c r="C531" i="26"/>
  <c r="C501" i="26"/>
  <c r="C471" i="26"/>
  <c r="C441" i="26"/>
  <c r="C411" i="26"/>
  <c r="C381" i="26"/>
  <c r="E381" i="26" s="1"/>
  <c r="E351" i="26"/>
  <c r="C313" i="26"/>
  <c r="E313" i="26" s="1"/>
  <c r="C523" i="26"/>
  <c r="C493" i="26"/>
  <c r="C463" i="26"/>
  <c r="C433" i="26"/>
  <c r="C403" i="26"/>
  <c r="C373" i="26"/>
  <c r="E373" i="26" s="1"/>
  <c r="E343" i="26"/>
  <c r="C316" i="26"/>
  <c r="E316" i="26" s="1"/>
  <c r="C526" i="26"/>
  <c r="C466" i="26"/>
  <c r="C406" i="26"/>
  <c r="E346" i="26"/>
  <c r="C496" i="26"/>
  <c r="C436" i="26"/>
  <c r="C376" i="26"/>
  <c r="E376" i="26" s="1"/>
  <c r="C529" i="26"/>
  <c r="C499" i="26"/>
  <c r="C469" i="26"/>
  <c r="C439" i="26"/>
  <c r="C409" i="26"/>
  <c r="C379" i="26"/>
  <c r="E379" i="26" s="1"/>
  <c r="E349" i="26"/>
  <c r="C319" i="26"/>
  <c r="E319" i="26" s="1"/>
  <c r="C322" i="26"/>
  <c r="E322" i="26" s="1"/>
  <c r="C532" i="26"/>
  <c r="C502" i="26"/>
  <c r="C472" i="26"/>
  <c r="C442" i="26"/>
  <c r="C412" i="26"/>
  <c r="C382" i="26"/>
  <c r="E382" i="26" s="1"/>
  <c r="E352" i="26"/>
  <c r="C325" i="26"/>
  <c r="E325" i="26" s="1"/>
  <c r="C535" i="26"/>
  <c r="C505" i="26"/>
  <c r="C475" i="26"/>
  <c r="C445" i="26"/>
  <c r="C415" i="26"/>
  <c r="C385" i="26"/>
  <c r="E385" i="26" s="1"/>
  <c r="E355" i="26"/>
  <c r="C537" i="26"/>
  <c r="C507" i="26"/>
  <c r="C477" i="26"/>
  <c r="C447" i="26"/>
  <c r="C417" i="26"/>
  <c r="C387" i="26"/>
  <c r="E387" i="26" s="1"/>
  <c r="E357" i="26"/>
  <c r="C327" i="26"/>
  <c r="E327" i="26" s="1"/>
  <c r="C330" i="26"/>
  <c r="E330" i="26" s="1"/>
  <c r="C540" i="26"/>
  <c r="C510" i="26"/>
  <c r="C480" i="26"/>
  <c r="C450" i="26"/>
  <c r="C420" i="26"/>
  <c r="C390" i="26"/>
  <c r="E390" i="26" s="1"/>
  <c r="E360" i="26"/>
  <c r="AE2" i="18"/>
  <c r="Y1" i="18"/>
  <c r="AE2" i="23"/>
  <c r="Z3" i="23"/>
  <c r="X2" i="23"/>
  <c r="W2" i="23"/>
  <c r="R3" i="23"/>
  <c r="AA2" i="23"/>
  <c r="V3" i="23"/>
  <c r="M3" i="23"/>
  <c r="U3" i="23"/>
  <c r="N3" i="23"/>
  <c r="M2" i="7"/>
  <c r="N2" i="13"/>
  <c r="N3" i="13" s="1"/>
  <c r="O2" i="13"/>
  <c r="P2" i="13"/>
  <c r="P3" i="13" s="1"/>
  <c r="Q2" i="13"/>
  <c r="M2" i="13"/>
  <c r="M3" i="13" s="1"/>
  <c r="AE42" i="6" l="1"/>
  <c r="AA5" i="6"/>
  <c r="AC5" i="6" s="1"/>
  <c r="AC42" i="6"/>
  <c r="W4" i="6"/>
  <c r="Y4" i="6" s="1"/>
  <c r="W71" i="6"/>
  <c r="AA41" i="6"/>
  <c r="Y41" i="6"/>
  <c r="Y71" i="6" s="1"/>
  <c r="Y73" i="6" s="1"/>
  <c r="G487" i="68"/>
  <c r="G2107" i="75" s="1"/>
  <c r="I457" i="68"/>
  <c r="G3157" i="75" s="1"/>
  <c r="G485" i="68"/>
  <c r="G2105" i="75" s="1"/>
  <c r="I455" i="68"/>
  <c r="G3155" i="75" s="1"/>
  <c r="G483" i="68"/>
  <c r="G2103" i="75" s="1"/>
  <c r="I453" i="68"/>
  <c r="G3153" i="75" s="1"/>
  <c r="G486" i="68"/>
  <c r="G2106" i="75" s="1"/>
  <c r="I456" i="68"/>
  <c r="G3156" i="75" s="1"/>
  <c r="G484" i="68"/>
  <c r="G2104" i="75" s="1"/>
  <c r="I454" i="68"/>
  <c r="G3154" i="75" s="1"/>
  <c r="G488" i="68"/>
  <c r="G2108" i="75" s="1"/>
  <c r="I458" i="68"/>
  <c r="G3158" i="75" s="1"/>
  <c r="G489" i="68"/>
  <c r="G2109" i="75" s="1"/>
  <c r="I459" i="68"/>
  <c r="G3159" i="75" s="1"/>
  <c r="N9" i="13"/>
  <c r="N8" i="13"/>
  <c r="N7" i="13"/>
  <c r="N6" i="13"/>
  <c r="N10" i="13"/>
  <c r="N14" i="13"/>
  <c r="N13" i="13"/>
  <c r="N11" i="13"/>
  <c r="N5" i="13"/>
  <c r="N12" i="13"/>
  <c r="S143" i="26"/>
  <c r="S138" i="26"/>
  <c r="S135" i="26"/>
  <c r="S406" i="26"/>
  <c r="S134" i="26"/>
  <c r="S144" i="26"/>
  <c r="S413" i="26"/>
  <c r="S392" i="26"/>
  <c r="S133" i="26"/>
  <c r="S416" i="26"/>
  <c r="S142" i="26"/>
  <c r="S405" i="26"/>
  <c r="S414" i="26"/>
  <c r="S415" i="26"/>
  <c r="S151" i="26"/>
  <c r="S408" i="26"/>
  <c r="S139" i="26"/>
  <c r="S412" i="26"/>
  <c r="S411" i="26"/>
  <c r="S140" i="26"/>
  <c r="S141" i="26"/>
  <c r="S403" i="26"/>
  <c r="S407" i="26"/>
  <c r="S122" i="26"/>
  <c r="S150" i="26"/>
  <c r="S145" i="26"/>
  <c r="S148" i="26"/>
  <c r="S410" i="26"/>
  <c r="S421" i="26"/>
  <c r="S146" i="26"/>
  <c r="S404" i="26"/>
  <c r="S420" i="26"/>
  <c r="S417" i="26"/>
  <c r="S136" i="26"/>
  <c r="S137" i="26"/>
  <c r="S147" i="26"/>
  <c r="S149" i="26"/>
  <c r="S409" i="26"/>
  <c r="S418" i="26"/>
  <c r="S419" i="26"/>
  <c r="U10" i="2"/>
  <c r="I158" i="68" s="1"/>
  <c r="G2858" i="75" s="1"/>
  <c r="U9" i="2"/>
  <c r="I157" i="68" s="1"/>
  <c r="G2857" i="75" s="1"/>
  <c r="U6" i="2"/>
  <c r="I154" i="68" s="1"/>
  <c r="G2854" i="75" s="1"/>
  <c r="U5" i="2"/>
  <c r="I153" i="68" s="1"/>
  <c r="G2853" i="75" s="1"/>
  <c r="U14" i="2"/>
  <c r="I162" i="68" s="1"/>
  <c r="G2862" i="75" s="1"/>
  <c r="U13" i="2"/>
  <c r="I161" i="68" s="1"/>
  <c r="G2861" i="75" s="1"/>
  <c r="U11" i="2"/>
  <c r="I159" i="68" s="1"/>
  <c r="G2859" i="75" s="1"/>
  <c r="U12" i="2"/>
  <c r="I160" i="68" s="1"/>
  <c r="G2860" i="75" s="1"/>
  <c r="U7" i="2"/>
  <c r="I155" i="68" s="1"/>
  <c r="G2855" i="75" s="1"/>
  <c r="U8" i="2"/>
  <c r="I156" i="68" s="1"/>
  <c r="G2856" i="75" s="1"/>
  <c r="AD2" i="23"/>
  <c r="S2" i="13"/>
  <c r="T3" i="23"/>
  <c r="D413" i="26"/>
  <c r="D392" i="26"/>
  <c r="D133" i="26"/>
  <c r="D416" i="26"/>
  <c r="D142" i="26"/>
  <c r="D405" i="26"/>
  <c r="D414" i="26"/>
  <c r="D415" i="26"/>
  <c r="D151" i="26"/>
  <c r="D408" i="26"/>
  <c r="D139" i="26"/>
  <c r="D148" i="26"/>
  <c r="D412" i="26"/>
  <c r="D410" i="26"/>
  <c r="D411" i="26"/>
  <c r="D421" i="26"/>
  <c r="D140" i="26"/>
  <c r="D141" i="26"/>
  <c r="D146" i="26"/>
  <c r="D403" i="26"/>
  <c r="D404" i="26"/>
  <c r="D420" i="26"/>
  <c r="D417" i="26"/>
  <c r="D136" i="26"/>
  <c r="D137" i="26"/>
  <c r="D147" i="26"/>
  <c r="D149" i="26"/>
  <c r="D409" i="26"/>
  <c r="D418" i="26"/>
  <c r="D419" i="26"/>
  <c r="D406" i="26"/>
  <c r="D407" i="26"/>
  <c r="D143" i="26"/>
  <c r="D122" i="26"/>
  <c r="D134" i="26"/>
  <c r="D138" i="26"/>
  <c r="D150" i="26"/>
  <c r="D135" i="26"/>
  <c r="D144" i="26"/>
  <c r="D145" i="26"/>
  <c r="E377" i="26"/>
  <c r="E317" i="26"/>
  <c r="E347" i="26"/>
  <c r="U2" i="13"/>
  <c r="U3" i="13" s="1"/>
  <c r="G195" i="43"/>
  <c r="F195" i="43"/>
  <c r="G231" i="43"/>
  <c r="F231" i="43"/>
  <c r="G167" i="43"/>
  <c r="F167" i="43"/>
  <c r="F183" i="43"/>
  <c r="G183" i="43"/>
  <c r="G188" i="43"/>
  <c r="F188" i="43"/>
  <c r="F164" i="43"/>
  <c r="G164" i="43"/>
  <c r="F298" i="43"/>
  <c r="G298" i="43"/>
  <c r="G194" i="43"/>
  <c r="F194" i="43"/>
  <c r="F210" i="43"/>
  <c r="G210" i="43"/>
  <c r="F226" i="43"/>
  <c r="G226" i="43"/>
  <c r="G242" i="43"/>
  <c r="F242" i="43"/>
  <c r="G181" i="43"/>
  <c r="F181" i="43"/>
  <c r="G177" i="43"/>
  <c r="F177" i="43"/>
  <c r="G173" i="43"/>
  <c r="F173" i="43"/>
  <c r="G169" i="43"/>
  <c r="F169" i="43"/>
  <c r="G165" i="43"/>
  <c r="F165" i="43"/>
  <c r="F176" i="43"/>
  <c r="G176" i="43"/>
  <c r="G172" i="43"/>
  <c r="F172" i="43"/>
  <c r="F259" i="43"/>
  <c r="G259" i="43"/>
  <c r="F279" i="43"/>
  <c r="G279" i="43"/>
  <c r="F235" i="43"/>
  <c r="G235" i="43"/>
  <c r="F255" i="43"/>
  <c r="G255" i="43"/>
  <c r="G251" i="43"/>
  <c r="F251" i="43"/>
  <c r="G271" i="43"/>
  <c r="F271" i="43"/>
  <c r="F227" i="43"/>
  <c r="G227" i="43"/>
  <c r="F207" i="43"/>
  <c r="G207" i="43"/>
  <c r="F203" i="43"/>
  <c r="G203" i="43"/>
  <c r="F223" i="43"/>
  <c r="G223" i="43"/>
  <c r="F200" i="43"/>
  <c r="G200" i="43"/>
  <c r="G280" i="43"/>
  <c r="F280" i="43"/>
  <c r="G208" i="43"/>
  <c r="F208" i="43"/>
  <c r="G288" i="43"/>
  <c r="F288" i="43"/>
  <c r="G184" i="43"/>
  <c r="F184" i="43"/>
  <c r="G264" i="43"/>
  <c r="F264" i="43"/>
  <c r="G178" i="43"/>
  <c r="F178" i="43"/>
  <c r="G318" i="43"/>
  <c r="F318" i="43"/>
  <c r="G174" i="43"/>
  <c r="F174" i="43"/>
  <c r="G234" i="43"/>
  <c r="F234" i="43"/>
  <c r="F250" i="43"/>
  <c r="G250" i="43"/>
  <c r="G270" i="43"/>
  <c r="F270" i="43"/>
  <c r="F266" i="43"/>
  <c r="G266" i="43"/>
  <c r="G286" i="43"/>
  <c r="F286" i="43"/>
  <c r="F282" i="43"/>
  <c r="G282" i="43"/>
  <c r="F302" i="43"/>
  <c r="G302" i="43"/>
  <c r="G201" i="43"/>
  <c r="F201" i="43"/>
  <c r="F281" i="43"/>
  <c r="G281" i="43"/>
  <c r="G197" i="43"/>
  <c r="F197" i="43"/>
  <c r="G277" i="43"/>
  <c r="F277" i="43"/>
  <c r="F193" i="43"/>
  <c r="G193" i="43"/>
  <c r="F273" i="43"/>
  <c r="G273" i="43"/>
  <c r="F189" i="43"/>
  <c r="G189" i="43"/>
  <c r="F269" i="43"/>
  <c r="G269" i="43"/>
  <c r="G185" i="43"/>
  <c r="F185" i="43"/>
  <c r="F265" i="43"/>
  <c r="G265" i="43"/>
  <c r="G196" i="43"/>
  <c r="F196" i="43"/>
  <c r="F276" i="43"/>
  <c r="G276" i="43"/>
  <c r="G192" i="43"/>
  <c r="F192" i="43"/>
  <c r="G272" i="43"/>
  <c r="F272" i="43"/>
  <c r="F239" i="43"/>
  <c r="G239" i="43"/>
  <c r="F211" i="43"/>
  <c r="G211" i="43"/>
  <c r="G187" i="43"/>
  <c r="F187" i="43"/>
  <c r="G163" i="43"/>
  <c r="F163" i="43"/>
  <c r="F260" i="43"/>
  <c r="G260" i="43"/>
  <c r="G268" i="43"/>
  <c r="F268" i="43"/>
  <c r="G244" i="43"/>
  <c r="F244" i="43"/>
  <c r="G278" i="43"/>
  <c r="F278" i="43"/>
  <c r="F294" i="43"/>
  <c r="G294" i="43"/>
  <c r="G230" i="43"/>
  <c r="F230" i="43"/>
  <c r="F246" i="43"/>
  <c r="G246" i="43"/>
  <c r="F262" i="43"/>
  <c r="G262" i="43"/>
  <c r="F261" i="43"/>
  <c r="G261" i="43"/>
  <c r="F257" i="43"/>
  <c r="G257" i="43"/>
  <c r="F253" i="43"/>
  <c r="G253" i="43"/>
  <c r="G249" i="43"/>
  <c r="F249" i="43"/>
  <c r="G245" i="43"/>
  <c r="F245" i="43"/>
  <c r="F252" i="43"/>
  <c r="G252" i="43"/>
  <c r="F299" i="43"/>
  <c r="G299" i="43"/>
  <c r="G319" i="43"/>
  <c r="F319" i="43"/>
  <c r="F275" i="43"/>
  <c r="G275" i="43"/>
  <c r="G295" i="43"/>
  <c r="F295" i="43"/>
  <c r="G291" i="43"/>
  <c r="F291" i="43"/>
  <c r="F311" i="43"/>
  <c r="G311" i="43"/>
  <c r="G267" i="43"/>
  <c r="F267" i="43"/>
  <c r="F247" i="43"/>
  <c r="G247" i="43"/>
  <c r="F243" i="43"/>
  <c r="G243" i="43"/>
  <c r="F263" i="43"/>
  <c r="G263" i="43"/>
  <c r="G220" i="43"/>
  <c r="F220" i="43"/>
  <c r="G300" i="43"/>
  <c r="F300" i="43"/>
  <c r="G228" i="43"/>
  <c r="F228" i="43"/>
  <c r="G308" i="43"/>
  <c r="F308" i="43"/>
  <c r="F204" i="43"/>
  <c r="G204" i="43"/>
  <c r="F284" i="43"/>
  <c r="G284" i="43"/>
  <c r="G198" i="43"/>
  <c r="F198" i="43"/>
  <c r="G218" i="43"/>
  <c r="F218" i="43"/>
  <c r="G214" i="43"/>
  <c r="F214" i="43"/>
  <c r="F274" i="43"/>
  <c r="G274" i="43"/>
  <c r="F290" i="43"/>
  <c r="G290" i="43"/>
  <c r="F310" i="43"/>
  <c r="G310" i="43"/>
  <c r="F306" i="43"/>
  <c r="G306" i="43"/>
  <c r="F186" i="43"/>
  <c r="G186" i="43"/>
  <c r="G182" i="43"/>
  <c r="F182" i="43"/>
  <c r="G202" i="43"/>
  <c r="F202" i="43"/>
  <c r="F221" i="43"/>
  <c r="G221" i="43"/>
  <c r="G301" i="43"/>
  <c r="F301" i="43"/>
  <c r="F217" i="43"/>
  <c r="G217" i="43"/>
  <c r="F297" i="43"/>
  <c r="G297" i="43"/>
  <c r="G213" i="43"/>
  <c r="F213" i="43"/>
  <c r="F293" i="43"/>
  <c r="G293" i="43"/>
  <c r="F209" i="43"/>
  <c r="G209" i="43"/>
  <c r="F289" i="43"/>
  <c r="G289" i="43"/>
  <c r="G205" i="43"/>
  <c r="F205" i="43"/>
  <c r="F285" i="43"/>
  <c r="G285" i="43"/>
  <c r="F216" i="43"/>
  <c r="G216" i="43"/>
  <c r="F296" i="43"/>
  <c r="G296" i="43"/>
  <c r="F212" i="43"/>
  <c r="G212" i="43"/>
  <c r="G292" i="43"/>
  <c r="F292" i="43"/>
  <c r="F219" i="43"/>
  <c r="G219" i="43"/>
  <c r="G215" i="43"/>
  <c r="F215" i="43"/>
  <c r="G180" i="43"/>
  <c r="F180" i="43"/>
  <c r="F256" i="43"/>
  <c r="G256" i="43"/>
  <c r="G199" i="43"/>
  <c r="F199" i="43"/>
  <c r="F179" i="43"/>
  <c r="G179" i="43"/>
  <c r="F315" i="43"/>
  <c r="G315" i="43"/>
  <c r="F175" i="43"/>
  <c r="G175" i="43"/>
  <c r="G191" i="43"/>
  <c r="F191" i="43"/>
  <c r="G171" i="43"/>
  <c r="F171" i="43"/>
  <c r="F307" i="43"/>
  <c r="G307" i="43"/>
  <c r="G287" i="43"/>
  <c r="F287" i="43"/>
  <c r="G283" i="43"/>
  <c r="F283" i="43"/>
  <c r="G303" i="43"/>
  <c r="F303" i="43"/>
  <c r="F240" i="43"/>
  <c r="G240" i="43"/>
  <c r="F320" i="43"/>
  <c r="G320" i="43"/>
  <c r="G248" i="43"/>
  <c r="F248" i="43"/>
  <c r="F168" i="43"/>
  <c r="G168" i="43"/>
  <c r="F224" i="43"/>
  <c r="G224" i="43"/>
  <c r="G304" i="43"/>
  <c r="F304" i="43"/>
  <c r="F238" i="43"/>
  <c r="G238" i="43"/>
  <c r="G258" i="43"/>
  <c r="F258" i="43"/>
  <c r="F254" i="43"/>
  <c r="G254" i="43"/>
  <c r="G314" i="43"/>
  <c r="F314" i="43"/>
  <c r="F190" i="43"/>
  <c r="G190" i="43"/>
  <c r="F170" i="43"/>
  <c r="G170" i="43"/>
  <c r="G206" i="43"/>
  <c r="F206" i="43"/>
  <c r="F166" i="43"/>
  <c r="G166" i="43"/>
  <c r="G222" i="43"/>
  <c r="F222" i="43"/>
  <c r="G162" i="43"/>
  <c r="F162" i="43"/>
  <c r="G241" i="43"/>
  <c r="F241" i="43"/>
  <c r="F321" i="43"/>
  <c r="G321" i="43"/>
  <c r="G237" i="43"/>
  <c r="F237" i="43"/>
  <c r="F317" i="43"/>
  <c r="G317" i="43"/>
  <c r="F233" i="43"/>
  <c r="G233" i="43"/>
  <c r="F313" i="43"/>
  <c r="G313" i="43"/>
  <c r="G229" i="43"/>
  <c r="F229" i="43"/>
  <c r="G309" i="43"/>
  <c r="F309" i="43"/>
  <c r="G225" i="43"/>
  <c r="F225" i="43"/>
  <c r="G305" i="43"/>
  <c r="F305" i="43"/>
  <c r="G236" i="43"/>
  <c r="F236" i="43"/>
  <c r="G316" i="43"/>
  <c r="F316" i="43"/>
  <c r="F232" i="43"/>
  <c r="G232" i="43"/>
  <c r="G312" i="43"/>
  <c r="F312" i="43"/>
  <c r="A443" i="26"/>
  <c r="E413" i="26"/>
  <c r="A434" i="26"/>
  <c r="E404" i="26"/>
  <c r="A422" i="26"/>
  <c r="E392" i="26"/>
  <c r="A450" i="26"/>
  <c r="E420" i="26"/>
  <c r="A163" i="26"/>
  <c r="A447" i="26"/>
  <c r="E417" i="26"/>
  <c r="A446" i="26"/>
  <c r="E416" i="26"/>
  <c r="A166" i="26"/>
  <c r="A172" i="26"/>
  <c r="A167" i="26"/>
  <c r="A435" i="26"/>
  <c r="E405" i="26"/>
  <c r="A177" i="26"/>
  <c r="A444" i="26"/>
  <c r="E414" i="26"/>
  <c r="A179" i="26"/>
  <c r="A445" i="26"/>
  <c r="E415" i="26"/>
  <c r="A439" i="26"/>
  <c r="E409" i="26"/>
  <c r="A181" i="26"/>
  <c r="A448" i="26"/>
  <c r="E418" i="26"/>
  <c r="A438" i="26"/>
  <c r="E408" i="26"/>
  <c r="A449" i="26"/>
  <c r="E419" i="26"/>
  <c r="A169" i="26"/>
  <c r="A436" i="26"/>
  <c r="E406" i="26"/>
  <c r="A178" i="26"/>
  <c r="A437" i="26"/>
  <c r="E407" i="26"/>
  <c r="A442" i="26"/>
  <c r="E412" i="26"/>
  <c r="A173" i="26"/>
  <c r="A440" i="26"/>
  <c r="E410" i="26"/>
  <c r="A152" i="26"/>
  <c r="A441" i="26"/>
  <c r="E411" i="26"/>
  <c r="A164" i="26"/>
  <c r="A451" i="26"/>
  <c r="E421" i="26"/>
  <c r="A168" i="26"/>
  <c r="A170" i="26"/>
  <c r="A180" i="26"/>
  <c r="A171" i="26"/>
  <c r="A165" i="26"/>
  <c r="A176" i="26"/>
  <c r="A174" i="26"/>
  <c r="A433" i="26"/>
  <c r="E403" i="26"/>
  <c r="A175" i="26"/>
  <c r="X2" i="13"/>
  <c r="S3" i="13"/>
  <c r="V2" i="13"/>
  <c r="Q3" i="13"/>
  <c r="T2" i="13"/>
  <c r="O3" i="13"/>
  <c r="AE1" i="18"/>
  <c r="AK2" i="18"/>
  <c r="R2" i="13"/>
  <c r="S2" i="7"/>
  <c r="M1" i="7"/>
  <c r="Z2" i="13"/>
  <c r="W3" i="23"/>
  <c r="AB2" i="23"/>
  <c r="AA3" i="23"/>
  <c r="AF2" i="23"/>
  <c r="AC2" i="23"/>
  <c r="X3" i="23"/>
  <c r="AE3" i="23"/>
  <c r="AJ2" i="23"/>
  <c r="AI2" i="23"/>
  <c r="AD3" i="23"/>
  <c r="AE5" i="6" l="1"/>
  <c r="AG5" i="6" s="1"/>
  <c r="AG42" i="6"/>
  <c r="AA4" i="6"/>
  <c r="AC4" i="6" s="1"/>
  <c r="AE41" i="6"/>
  <c r="AA71" i="6"/>
  <c r="AC41" i="6"/>
  <c r="AC71" i="6" s="1"/>
  <c r="AC73" i="6" s="1"/>
  <c r="I488" i="68"/>
  <c r="G3188" i="75" s="1"/>
  <c r="I486" i="68"/>
  <c r="G3186" i="75" s="1"/>
  <c r="I485" i="68"/>
  <c r="G3185" i="75" s="1"/>
  <c r="I489" i="68"/>
  <c r="G3189" i="75" s="1"/>
  <c r="I484" i="68"/>
  <c r="G3184" i="75" s="1"/>
  <c r="I483" i="68"/>
  <c r="G3183" i="75" s="1"/>
  <c r="I487" i="68"/>
  <c r="G3187" i="75" s="1"/>
  <c r="L71" i="26"/>
  <c r="S13" i="13"/>
  <c r="L70" i="26"/>
  <c r="S12" i="13"/>
  <c r="L72" i="26"/>
  <c r="S14" i="13"/>
  <c r="L66" i="26"/>
  <c r="S8" i="13"/>
  <c r="L63" i="26"/>
  <c r="S5" i="13"/>
  <c r="L68" i="26"/>
  <c r="S10" i="13"/>
  <c r="L67" i="26"/>
  <c r="S9" i="13"/>
  <c r="L65" i="26"/>
  <c r="S7" i="13"/>
  <c r="L69" i="26"/>
  <c r="S11" i="13"/>
  <c r="L64" i="26"/>
  <c r="S6" i="13"/>
  <c r="S175" i="26"/>
  <c r="S170" i="26"/>
  <c r="S164" i="26"/>
  <c r="S444" i="26"/>
  <c r="S167" i="26"/>
  <c r="S446" i="26"/>
  <c r="S165" i="26"/>
  <c r="S168" i="26"/>
  <c r="S440" i="26"/>
  <c r="S436" i="26"/>
  <c r="S181" i="26"/>
  <c r="S445" i="26"/>
  <c r="S177" i="26"/>
  <c r="S172" i="26"/>
  <c r="S450" i="26"/>
  <c r="S434" i="26"/>
  <c r="S442" i="26"/>
  <c r="S449" i="26"/>
  <c r="S433" i="26"/>
  <c r="S171" i="26"/>
  <c r="S438" i="26"/>
  <c r="S176" i="26"/>
  <c r="S448" i="26"/>
  <c r="S441" i="26"/>
  <c r="S173" i="26"/>
  <c r="S437" i="26"/>
  <c r="S169" i="26"/>
  <c r="S179" i="26"/>
  <c r="S166" i="26"/>
  <c r="S447" i="26"/>
  <c r="S174" i="26"/>
  <c r="S180" i="26"/>
  <c r="S451" i="26"/>
  <c r="S152" i="26"/>
  <c r="S178" i="26"/>
  <c r="S439" i="26"/>
  <c r="S435" i="26"/>
  <c r="S163" i="26"/>
  <c r="S422" i="26"/>
  <c r="S443" i="26"/>
  <c r="Y14" i="2"/>
  <c r="I192" i="68" s="1"/>
  <c r="G2892" i="75" s="1"/>
  <c r="Y5" i="2"/>
  <c r="I183" i="68" s="1"/>
  <c r="G2883" i="75" s="1"/>
  <c r="Y8" i="2"/>
  <c r="I186" i="68" s="1"/>
  <c r="G2886" i="75" s="1"/>
  <c r="Y7" i="2"/>
  <c r="I185" i="68" s="1"/>
  <c r="G2885" i="75" s="1"/>
  <c r="Y9" i="2"/>
  <c r="I187" i="68" s="1"/>
  <c r="G2887" i="75" s="1"/>
  <c r="Y6" i="2"/>
  <c r="I184" i="68" s="1"/>
  <c r="G2884" i="75" s="1"/>
  <c r="Y10" i="2"/>
  <c r="I188" i="68" s="1"/>
  <c r="G2888" i="75" s="1"/>
  <c r="Y12" i="2"/>
  <c r="I190" i="68" s="1"/>
  <c r="G2890" i="75" s="1"/>
  <c r="Y11" i="2"/>
  <c r="I189" i="68" s="1"/>
  <c r="G2889" i="75" s="1"/>
  <c r="Y13" i="2"/>
  <c r="I191" i="68" s="1"/>
  <c r="G2891" i="75" s="1"/>
  <c r="D175" i="26"/>
  <c r="D176" i="26"/>
  <c r="D170" i="26"/>
  <c r="D164" i="26"/>
  <c r="D442" i="26"/>
  <c r="D165" i="26"/>
  <c r="D168" i="26"/>
  <c r="D440" i="26"/>
  <c r="D436" i="26"/>
  <c r="D181" i="26"/>
  <c r="D445" i="26"/>
  <c r="D177" i="26"/>
  <c r="D172" i="26"/>
  <c r="D450" i="26"/>
  <c r="D434" i="26"/>
  <c r="D433" i="26"/>
  <c r="D171" i="26"/>
  <c r="D441" i="26"/>
  <c r="D173" i="26"/>
  <c r="D437" i="26"/>
  <c r="D169" i="26"/>
  <c r="D438" i="26"/>
  <c r="D179" i="26"/>
  <c r="D166" i="26"/>
  <c r="D447" i="26"/>
  <c r="D174" i="26"/>
  <c r="D180" i="26"/>
  <c r="D451" i="26"/>
  <c r="D152" i="26"/>
  <c r="D178" i="26"/>
  <c r="D439" i="26"/>
  <c r="D435" i="26"/>
  <c r="D163" i="26"/>
  <c r="D422" i="26"/>
  <c r="D443" i="26"/>
  <c r="D449" i="26"/>
  <c r="D448" i="26"/>
  <c r="D444" i="26"/>
  <c r="D167" i="26"/>
  <c r="D446" i="26"/>
  <c r="C34" i="23"/>
  <c r="A205" i="26"/>
  <c r="A204" i="26"/>
  <c r="A195" i="26"/>
  <c r="A210" i="26"/>
  <c r="A198" i="26"/>
  <c r="A194" i="26"/>
  <c r="A182" i="26"/>
  <c r="A203" i="26"/>
  <c r="A467" i="26"/>
  <c r="E437" i="26"/>
  <c r="A466" i="26"/>
  <c r="E436" i="26"/>
  <c r="A479" i="26"/>
  <c r="E449" i="26"/>
  <c r="A478" i="26"/>
  <c r="E448" i="26"/>
  <c r="A469" i="26"/>
  <c r="E439" i="26"/>
  <c r="A209" i="26"/>
  <c r="A207" i="26"/>
  <c r="A197" i="26"/>
  <c r="A196" i="26"/>
  <c r="A477" i="26"/>
  <c r="E447" i="26"/>
  <c r="A480" i="26"/>
  <c r="E450" i="26"/>
  <c r="A464" i="26"/>
  <c r="E434" i="26"/>
  <c r="A463" i="26"/>
  <c r="E433" i="26"/>
  <c r="A206" i="26"/>
  <c r="A201" i="26"/>
  <c r="A200" i="26"/>
  <c r="A481" i="26"/>
  <c r="E451" i="26"/>
  <c r="A471" i="26"/>
  <c r="E441" i="26"/>
  <c r="A470" i="26"/>
  <c r="E440" i="26"/>
  <c r="A472" i="26"/>
  <c r="E442" i="26"/>
  <c r="A208" i="26"/>
  <c r="A199" i="26"/>
  <c r="A468" i="26"/>
  <c r="E438" i="26"/>
  <c r="A211" i="26"/>
  <c r="A475" i="26"/>
  <c r="E445" i="26"/>
  <c r="A474" i="26"/>
  <c r="E444" i="26"/>
  <c r="A465" i="26"/>
  <c r="E435" i="26"/>
  <c r="A202" i="26"/>
  <c r="A476" i="26"/>
  <c r="E446" i="26"/>
  <c r="A193" i="26"/>
  <c r="A452" i="26"/>
  <c r="E422" i="26"/>
  <c r="A473" i="26"/>
  <c r="E443" i="26"/>
  <c r="Y2" i="7"/>
  <c r="S1" i="7"/>
  <c r="AA2" i="13"/>
  <c r="V3" i="13"/>
  <c r="R3" i="13"/>
  <c r="W2" i="13"/>
  <c r="Y2" i="13"/>
  <c r="T3" i="13"/>
  <c r="AE2" i="13"/>
  <c r="Z3" i="13"/>
  <c r="AQ2" i="18"/>
  <c r="AK1" i="18"/>
  <c r="AC2" i="13"/>
  <c r="X3" i="13"/>
  <c r="AH2" i="23"/>
  <c r="AC3" i="23"/>
  <c r="AK2" i="23"/>
  <c r="AF3" i="23"/>
  <c r="AG2" i="23"/>
  <c r="AB3" i="23"/>
  <c r="AO2" i="23"/>
  <c r="AJ3" i="23"/>
  <c r="AI3" i="23"/>
  <c r="AN2" i="23"/>
  <c r="E70" i="4"/>
  <c r="D70" i="4"/>
  <c r="B70" i="4"/>
  <c r="A66" i="4"/>
  <c r="A67" i="4"/>
  <c r="A68" i="4"/>
  <c r="A69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40" i="4"/>
  <c r="AE4" i="6" l="1"/>
  <c r="AG4" i="6" s="1"/>
  <c r="AE71" i="6"/>
  <c r="AG41" i="6"/>
  <c r="AG71" i="6" s="1"/>
  <c r="AG73" i="6" s="1"/>
  <c r="I513" i="68"/>
  <c r="G3213" i="75" s="1"/>
  <c r="G513" i="68"/>
  <c r="G2133" i="75" s="1"/>
  <c r="I519" i="68"/>
  <c r="G3219" i="75" s="1"/>
  <c r="G519" i="68"/>
  <c r="G2139" i="75" s="1"/>
  <c r="I516" i="68"/>
  <c r="G3216" i="75" s="1"/>
  <c r="G516" i="68"/>
  <c r="G2136" i="75" s="1"/>
  <c r="I517" i="68"/>
  <c r="G3217" i="75" s="1"/>
  <c r="G517" i="68"/>
  <c r="G2137" i="75" s="1"/>
  <c r="I514" i="68"/>
  <c r="G3214" i="75" s="1"/>
  <c r="G514" i="68"/>
  <c r="G2134" i="75" s="1"/>
  <c r="I515" i="68"/>
  <c r="G3215" i="75" s="1"/>
  <c r="G515" i="68"/>
  <c r="G2135" i="75" s="1"/>
  <c r="I518" i="68"/>
  <c r="G3218" i="75" s="1"/>
  <c r="G518" i="68"/>
  <c r="G2138" i="75" s="1"/>
  <c r="L99" i="26"/>
  <c r="X11" i="13"/>
  <c r="L97" i="26"/>
  <c r="X9" i="13"/>
  <c r="L93" i="26"/>
  <c r="X5" i="13"/>
  <c r="L100" i="26"/>
  <c r="X12" i="13"/>
  <c r="L94" i="26"/>
  <c r="X6" i="13"/>
  <c r="L102" i="26"/>
  <c r="X14" i="13"/>
  <c r="L101" i="26"/>
  <c r="X13" i="13"/>
  <c r="L96" i="26"/>
  <c r="X8" i="13"/>
  <c r="L95" i="26"/>
  <c r="X7" i="13"/>
  <c r="L98" i="26"/>
  <c r="X10" i="13"/>
  <c r="S477" i="26"/>
  <c r="S466" i="26"/>
  <c r="S200" i="26"/>
  <c r="S479" i="26"/>
  <c r="S209" i="26"/>
  <c r="S452" i="26"/>
  <c r="S202" i="26"/>
  <c r="S474" i="26"/>
  <c r="S463" i="26"/>
  <c r="S480" i="26"/>
  <c r="S197" i="26"/>
  <c r="S469" i="26"/>
  <c r="S467" i="26"/>
  <c r="S198" i="26"/>
  <c r="S205" i="26"/>
  <c r="S193" i="26"/>
  <c r="S468" i="26"/>
  <c r="S472" i="26"/>
  <c r="S471" i="26"/>
  <c r="S201" i="26"/>
  <c r="S207" i="26"/>
  <c r="S203" i="26"/>
  <c r="S210" i="26"/>
  <c r="S475" i="26"/>
  <c r="S206" i="26"/>
  <c r="S182" i="26"/>
  <c r="S473" i="26"/>
  <c r="S465" i="26"/>
  <c r="S199" i="26"/>
  <c r="S464" i="26"/>
  <c r="S478" i="26"/>
  <c r="S195" i="26"/>
  <c r="S476" i="26"/>
  <c r="S211" i="26"/>
  <c r="S208" i="26"/>
  <c r="S470" i="26"/>
  <c r="S481" i="26"/>
  <c r="S196" i="26"/>
  <c r="S194" i="26"/>
  <c r="S204" i="26"/>
  <c r="AG13" i="2"/>
  <c r="I251" i="68" s="1"/>
  <c r="G2951" i="75" s="1"/>
  <c r="AC13" i="2"/>
  <c r="I221" i="68" s="1"/>
  <c r="G2921" i="75" s="1"/>
  <c r="AG12" i="2"/>
  <c r="I250" i="68" s="1"/>
  <c r="G2950" i="75" s="1"/>
  <c r="AC12" i="2"/>
  <c r="I220" i="68" s="1"/>
  <c r="G2920" i="75" s="1"/>
  <c r="AG10" i="2"/>
  <c r="I248" i="68" s="1"/>
  <c r="G2948" i="75" s="1"/>
  <c r="AC10" i="2"/>
  <c r="I218" i="68" s="1"/>
  <c r="G2918" i="75" s="1"/>
  <c r="AG9" i="2"/>
  <c r="I247" i="68" s="1"/>
  <c r="G2947" i="75" s="1"/>
  <c r="AC9" i="2"/>
  <c r="I217" i="68" s="1"/>
  <c r="G2917" i="75" s="1"/>
  <c r="AG5" i="2"/>
  <c r="I243" i="68" s="1"/>
  <c r="G2943" i="75" s="1"/>
  <c r="AC5" i="2"/>
  <c r="I213" i="68" s="1"/>
  <c r="G2913" i="75" s="1"/>
  <c r="AG14" i="2"/>
  <c r="I252" i="68" s="1"/>
  <c r="G2952" i="75" s="1"/>
  <c r="AC14" i="2"/>
  <c r="I222" i="68" s="1"/>
  <c r="G2922" i="75" s="1"/>
  <c r="AG8" i="2"/>
  <c r="I246" i="68" s="1"/>
  <c r="G2946" i="75" s="1"/>
  <c r="AC8" i="2"/>
  <c r="I216" i="68" s="1"/>
  <c r="G2916" i="75" s="1"/>
  <c r="AG11" i="2"/>
  <c r="I249" i="68" s="1"/>
  <c r="G2949" i="75" s="1"/>
  <c r="AC11" i="2"/>
  <c r="I219" i="68" s="1"/>
  <c r="G2919" i="75" s="1"/>
  <c r="AG6" i="2"/>
  <c r="I244" i="68" s="1"/>
  <c r="G2944" i="75" s="1"/>
  <c r="AC6" i="2"/>
  <c r="I214" i="68" s="1"/>
  <c r="G2914" i="75" s="1"/>
  <c r="AG7" i="2"/>
  <c r="I245" i="68" s="1"/>
  <c r="G2945" i="75" s="1"/>
  <c r="AC7" i="2"/>
  <c r="I215" i="68" s="1"/>
  <c r="G2915" i="75" s="1"/>
  <c r="D452" i="26"/>
  <c r="D202" i="26"/>
  <c r="D474" i="26"/>
  <c r="D200" i="26"/>
  <c r="D463" i="26"/>
  <c r="D480" i="26"/>
  <c r="D197" i="26"/>
  <c r="D469" i="26"/>
  <c r="D479" i="26"/>
  <c r="D467" i="26"/>
  <c r="D198" i="26"/>
  <c r="D205" i="26"/>
  <c r="D193" i="26"/>
  <c r="D468" i="26"/>
  <c r="D472" i="26"/>
  <c r="D471" i="26"/>
  <c r="D201" i="26"/>
  <c r="D207" i="26"/>
  <c r="D203" i="26"/>
  <c r="D210" i="26"/>
  <c r="D473" i="26"/>
  <c r="D465" i="26"/>
  <c r="D475" i="26"/>
  <c r="D199" i="26"/>
  <c r="D206" i="26"/>
  <c r="D464" i="26"/>
  <c r="D477" i="26"/>
  <c r="D209" i="26"/>
  <c r="D478" i="26"/>
  <c r="D466" i="26"/>
  <c r="D182" i="26"/>
  <c r="D195" i="26"/>
  <c r="D476" i="26"/>
  <c r="D211" i="26"/>
  <c r="D208" i="26"/>
  <c r="D470" i="26"/>
  <c r="D481" i="26"/>
  <c r="D196" i="26"/>
  <c r="D194" i="26"/>
  <c r="D204" i="26"/>
  <c r="A503" i="26"/>
  <c r="E473" i="26"/>
  <c r="A223" i="26"/>
  <c r="A232" i="26"/>
  <c r="A504" i="26"/>
  <c r="E474" i="26"/>
  <c r="A241" i="26"/>
  <c r="A229" i="26"/>
  <c r="A502" i="26"/>
  <c r="E472" i="26"/>
  <c r="A501" i="26"/>
  <c r="E471" i="26"/>
  <c r="A230" i="26"/>
  <c r="A236" i="26"/>
  <c r="A494" i="26"/>
  <c r="E464" i="26"/>
  <c r="A507" i="26"/>
  <c r="E477" i="26"/>
  <c r="A227" i="26"/>
  <c r="A239" i="26"/>
  <c r="A508" i="26"/>
  <c r="E478" i="26"/>
  <c r="A496" i="26"/>
  <c r="E466" i="26"/>
  <c r="A233" i="26"/>
  <c r="A224" i="26"/>
  <c r="A240" i="26"/>
  <c r="A234" i="26"/>
  <c r="A482" i="26"/>
  <c r="E452" i="26"/>
  <c r="A506" i="26"/>
  <c r="E476" i="26"/>
  <c r="A495" i="26"/>
  <c r="E465" i="26"/>
  <c r="A505" i="26"/>
  <c r="E475" i="26"/>
  <c r="A498" i="26"/>
  <c r="E468" i="26"/>
  <c r="A238" i="26"/>
  <c r="A500" i="26"/>
  <c r="E470" i="26"/>
  <c r="A511" i="26"/>
  <c r="E481" i="26"/>
  <c r="A231" i="26"/>
  <c r="A493" i="26"/>
  <c r="E463" i="26"/>
  <c r="A510" i="26"/>
  <c r="E480" i="26"/>
  <c r="A226" i="26"/>
  <c r="A237" i="26"/>
  <c r="A499" i="26"/>
  <c r="E469" i="26"/>
  <c r="A509" i="26"/>
  <c r="E479" i="26"/>
  <c r="A497" i="26"/>
  <c r="E467" i="26"/>
  <c r="A212" i="26"/>
  <c r="A228" i="26"/>
  <c r="A225" i="26"/>
  <c r="A235" i="26"/>
  <c r="AW2" i="18"/>
  <c r="AW1" i="18" s="1"/>
  <c r="AQ1" i="18"/>
  <c r="AF2" i="13"/>
  <c r="AA3" i="13"/>
  <c r="AB2" i="13"/>
  <c r="W3" i="13"/>
  <c r="AD2" i="13"/>
  <c r="Y3" i="13"/>
  <c r="AH2" i="13"/>
  <c r="AC3" i="13"/>
  <c r="AJ2" i="13"/>
  <c r="AE3" i="13"/>
  <c r="AE2" i="7"/>
  <c r="Y1" i="7"/>
  <c r="AS2" i="23"/>
  <c r="AS3" i="23" s="1"/>
  <c r="AN3" i="23"/>
  <c r="AT2" i="23"/>
  <c r="AT3" i="23" s="1"/>
  <c r="AO3" i="23"/>
  <c r="AL2" i="23"/>
  <c r="AG3" i="23"/>
  <c r="AM2" i="23"/>
  <c r="AH3" i="23"/>
  <c r="AP2" i="23"/>
  <c r="AK3" i="23"/>
  <c r="A25" i="2"/>
  <c r="A26" i="2"/>
  <c r="A25" i="7"/>
  <c r="A26" i="7"/>
  <c r="A25" i="6"/>
  <c r="A26" i="6"/>
  <c r="A24" i="8"/>
  <c r="A25" i="8"/>
  <c r="A25" i="18"/>
  <c r="A62" i="18" s="1"/>
  <c r="A26" i="18"/>
  <c r="A63" i="18" s="1"/>
  <c r="A27" i="18"/>
  <c r="A64" i="18" s="1"/>
  <c r="A28" i="18"/>
  <c r="A65" i="18" s="1"/>
  <c r="A29" i="18"/>
  <c r="A66" i="18" s="1"/>
  <c r="A30" i="18"/>
  <c r="A67" i="18" s="1"/>
  <c r="A31" i="18"/>
  <c r="A68" i="18" s="1"/>
  <c r="A32" i="18"/>
  <c r="A69" i="18" s="1"/>
  <c r="A33" i="18"/>
  <c r="A70" i="18" s="1"/>
  <c r="K15" i="13"/>
  <c r="E43" i="68" s="1"/>
  <c r="G583" i="75" s="1"/>
  <c r="K16" i="13"/>
  <c r="E44" i="68" s="1"/>
  <c r="G584" i="75" s="1"/>
  <c r="K17" i="13"/>
  <c r="E45" i="68" s="1"/>
  <c r="G585" i="75" s="1"/>
  <c r="K18" i="13"/>
  <c r="E46" i="68" s="1"/>
  <c r="G586" i="75" s="1"/>
  <c r="K19" i="13"/>
  <c r="E47" i="68" s="1"/>
  <c r="G587" i="75" s="1"/>
  <c r="K20" i="13"/>
  <c r="E48" i="68" s="1"/>
  <c r="G588" i="75" s="1"/>
  <c r="K21" i="13"/>
  <c r="E49" i="68" s="1"/>
  <c r="G589" i="75" s="1"/>
  <c r="K22" i="13"/>
  <c r="E50" i="68" s="1"/>
  <c r="G590" i="75" s="1"/>
  <c r="K23" i="13"/>
  <c r="E51" i="68" s="1"/>
  <c r="G591" i="75" s="1"/>
  <c r="K24" i="13"/>
  <c r="E52" i="68" s="1"/>
  <c r="G592" i="75" s="1"/>
  <c r="K25" i="13"/>
  <c r="E53" i="68" s="1"/>
  <c r="G593" i="75" s="1"/>
  <c r="K26" i="13"/>
  <c r="E54" i="68" s="1"/>
  <c r="G594" i="75" s="1"/>
  <c r="K27" i="13"/>
  <c r="E55" i="68" s="1"/>
  <c r="G595" i="75" s="1"/>
  <c r="K28" i="13"/>
  <c r="E56" i="68" s="1"/>
  <c r="G596" i="75" s="1"/>
  <c r="K29" i="13"/>
  <c r="E57" i="68" s="1"/>
  <c r="G597" i="75" s="1"/>
  <c r="K30" i="13"/>
  <c r="E58" i="68" s="1"/>
  <c r="G598" i="75" s="1"/>
  <c r="K31" i="13"/>
  <c r="E59" i="68" s="1"/>
  <c r="G599" i="75" s="1"/>
  <c r="K32" i="13"/>
  <c r="E60" i="68" s="1"/>
  <c r="G600" i="75" s="1"/>
  <c r="K33" i="13"/>
  <c r="E61" i="68" s="1"/>
  <c r="G601" i="75" s="1"/>
  <c r="K4" i="13"/>
  <c r="E32" i="68" s="1"/>
  <c r="G572" i="75" s="1"/>
  <c r="J611" i="75" l="1"/>
  <c r="I611" i="75"/>
  <c r="L132" i="26"/>
  <c r="AC14" i="13"/>
  <c r="L123" i="26"/>
  <c r="AC5" i="13"/>
  <c r="L125" i="26"/>
  <c r="AC7" i="13"/>
  <c r="L130" i="26"/>
  <c r="AC12" i="13"/>
  <c r="L126" i="26"/>
  <c r="AC8" i="13"/>
  <c r="L124" i="26"/>
  <c r="AC6" i="13"/>
  <c r="L127" i="26"/>
  <c r="AC9" i="13"/>
  <c r="L129" i="26"/>
  <c r="AC11" i="13"/>
  <c r="L131" i="26"/>
  <c r="AC13" i="13"/>
  <c r="L128" i="26"/>
  <c r="AC10" i="13"/>
  <c r="S225" i="26"/>
  <c r="S510" i="26"/>
  <c r="S505" i="26"/>
  <c r="S241" i="26"/>
  <c r="S504" i="26"/>
  <c r="S506" i="26"/>
  <c r="S496" i="26"/>
  <c r="S501" i="26"/>
  <c r="S212" i="26"/>
  <c r="S509" i="26"/>
  <c r="S226" i="26"/>
  <c r="S493" i="26"/>
  <c r="S498" i="26"/>
  <c r="S495" i="26"/>
  <c r="S482" i="26"/>
  <c r="S233" i="26"/>
  <c r="S508" i="26"/>
  <c r="S507" i="26"/>
  <c r="S230" i="26"/>
  <c r="S502" i="26"/>
  <c r="S503" i="26"/>
  <c r="S235" i="26"/>
  <c r="S231" i="26"/>
  <c r="S500" i="26"/>
  <c r="S234" i="26"/>
  <c r="S239" i="26"/>
  <c r="S229" i="26"/>
  <c r="S232" i="26"/>
  <c r="S497" i="26"/>
  <c r="S499" i="26"/>
  <c r="S238" i="26"/>
  <c r="S240" i="26"/>
  <c r="S227" i="26"/>
  <c r="S494" i="26"/>
  <c r="S223" i="26"/>
  <c r="S228" i="26"/>
  <c r="S237" i="26"/>
  <c r="S511" i="26"/>
  <c r="S224" i="26"/>
  <c r="S236" i="26"/>
  <c r="D235" i="26"/>
  <c r="D231" i="26"/>
  <c r="D500" i="26"/>
  <c r="D234" i="26"/>
  <c r="D239" i="26"/>
  <c r="D229" i="26"/>
  <c r="D232" i="26"/>
  <c r="D225" i="26"/>
  <c r="D497" i="26"/>
  <c r="D499" i="26"/>
  <c r="D510" i="26"/>
  <c r="D238" i="26"/>
  <c r="D505" i="26"/>
  <c r="D506" i="26"/>
  <c r="D240" i="26"/>
  <c r="D496" i="26"/>
  <c r="D227" i="26"/>
  <c r="D494" i="26"/>
  <c r="D501" i="26"/>
  <c r="D241" i="26"/>
  <c r="D223" i="26"/>
  <c r="D228" i="26"/>
  <c r="D237" i="26"/>
  <c r="D511" i="26"/>
  <c r="D224" i="26"/>
  <c r="D236" i="26"/>
  <c r="D212" i="26"/>
  <c r="D509" i="26"/>
  <c r="D226" i="26"/>
  <c r="D493" i="26"/>
  <c r="D498" i="26"/>
  <c r="D495" i="26"/>
  <c r="D482" i="26"/>
  <c r="D233" i="26"/>
  <c r="D508" i="26"/>
  <c r="D507" i="26"/>
  <c r="D230" i="26"/>
  <c r="D502" i="26"/>
  <c r="D504" i="26"/>
  <c r="D503" i="26"/>
  <c r="D133" i="43"/>
  <c r="D153" i="43"/>
  <c r="D113" i="43"/>
  <c r="D73" i="43"/>
  <c r="D33" i="43"/>
  <c r="D13" i="43"/>
  <c r="D93" i="43"/>
  <c r="D53" i="43"/>
  <c r="D152" i="43"/>
  <c r="D132" i="43"/>
  <c r="D112" i="43"/>
  <c r="D92" i="43"/>
  <c r="D72" i="43"/>
  <c r="D52" i="43"/>
  <c r="D32" i="43"/>
  <c r="D12" i="43"/>
  <c r="M4" i="43"/>
  <c r="P16" i="13"/>
  <c r="E74" i="68" s="1"/>
  <c r="G614" i="75" s="1"/>
  <c r="M15" i="43"/>
  <c r="P27" i="13"/>
  <c r="E85" i="68" s="1"/>
  <c r="G625" i="75" s="1"/>
  <c r="M7" i="43"/>
  <c r="P19" i="13"/>
  <c r="E77" i="68" s="1"/>
  <c r="G617" i="75" s="1"/>
  <c r="M2" i="43"/>
  <c r="P4" i="13"/>
  <c r="E62" i="68" s="1"/>
  <c r="G602" i="75" s="1"/>
  <c r="M18" i="43"/>
  <c r="P30" i="13"/>
  <c r="E88" i="68" s="1"/>
  <c r="G628" i="75" s="1"/>
  <c r="M14" i="43"/>
  <c r="P26" i="13"/>
  <c r="E84" i="68" s="1"/>
  <c r="G624" i="75" s="1"/>
  <c r="M10" i="43"/>
  <c r="P22" i="13"/>
  <c r="E80" i="68" s="1"/>
  <c r="G620" i="75" s="1"/>
  <c r="M6" i="43"/>
  <c r="P18" i="13"/>
  <c r="E76" i="68" s="1"/>
  <c r="G616" i="75" s="1"/>
  <c r="M20" i="43"/>
  <c r="P32" i="13"/>
  <c r="E90" i="68" s="1"/>
  <c r="G630" i="75" s="1"/>
  <c r="M12" i="43"/>
  <c r="P24" i="13"/>
  <c r="E82" i="68" s="1"/>
  <c r="G622" i="75" s="1"/>
  <c r="M21" i="43"/>
  <c r="P33" i="13"/>
  <c r="E91" i="68" s="1"/>
  <c r="G631" i="75" s="1"/>
  <c r="M17" i="43"/>
  <c r="P29" i="13"/>
  <c r="E87" i="68" s="1"/>
  <c r="G627" i="75" s="1"/>
  <c r="M13" i="43"/>
  <c r="P25" i="13"/>
  <c r="E83" i="68" s="1"/>
  <c r="G623" i="75" s="1"/>
  <c r="M9" i="43"/>
  <c r="P21" i="13"/>
  <c r="E79" i="68" s="1"/>
  <c r="G619" i="75" s="1"/>
  <c r="M5" i="43"/>
  <c r="P17" i="13"/>
  <c r="E75" i="68" s="1"/>
  <c r="G615" i="75" s="1"/>
  <c r="M16" i="43"/>
  <c r="P28" i="13"/>
  <c r="E86" i="68" s="1"/>
  <c r="G626" i="75" s="1"/>
  <c r="M8" i="43"/>
  <c r="P20" i="13"/>
  <c r="E78" i="68" s="1"/>
  <c r="G618" i="75" s="1"/>
  <c r="M19" i="43"/>
  <c r="P31" i="13"/>
  <c r="E89" i="68" s="1"/>
  <c r="G629" i="75" s="1"/>
  <c r="M11" i="43"/>
  <c r="P23" i="13"/>
  <c r="E81" i="68" s="1"/>
  <c r="G621" i="75" s="1"/>
  <c r="M3" i="43"/>
  <c r="P15" i="13"/>
  <c r="E73" i="68" s="1"/>
  <c r="G613" i="75" s="1"/>
  <c r="A265" i="26"/>
  <c r="A258" i="26"/>
  <c r="A527" i="26"/>
  <c r="E497" i="26"/>
  <c r="A529" i="26"/>
  <c r="E499" i="26"/>
  <c r="A256" i="26"/>
  <c r="A523" i="26"/>
  <c r="E493" i="26"/>
  <c r="A541" i="26"/>
  <c r="E511" i="26"/>
  <c r="A268" i="26"/>
  <c r="A535" i="26"/>
  <c r="E505" i="26"/>
  <c r="A536" i="26"/>
  <c r="E506" i="26"/>
  <c r="A264" i="26"/>
  <c r="A254" i="26"/>
  <c r="A526" i="26"/>
  <c r="E496" i="26"/>
  <c r="A269" i="26"/>
  <c r="A537" i="26"/>
  <c r="E507" i="26"/>
  <c r="A266" i="26"/>
  <c r="A531" i="26"/>
  <c r="E501" i="26"/>
  <c r="A259" i="26"/>
  <c r="A534" i="26"/>
  <c r="E504" i="26"/>
  <c r="A253" i="26"/>
  <c r="A255" i="26"/>
  <c r="A242" i="26"/>
  <c r="A539" i="26"/>
  <c r="E509" i="26"/>
  <c r="A267" i="26"/>
  <c r="A540" i="26"/>
  <c r="E510" i="26"/>
  <c r="A261" i="26"/>
  <c r="A530" i="26"/>
  <c r="E500" i="26"/>
  <c r="A528" i="26"/>
  <c r="E498" i="26"/>
  <c r="A525" i="26"/>
  <c r="E495" i="26"/>
  <c r="A512" i="26"/>
  <c r="E482" i="26"/>
  <c r="A270" i="26"/>
  <c r="A263" i="26"/>
  <c r="A538" i="26"/>
  <c r="E508" i="26"/>
  <c r="A257" i="26"/>
  <c r="A524" i="26"/>
  <c r="E494" i="26"/>
  <c r="A260" i="26"/>
  <c r="A532" i="26"/>
  <c r="E502" i="26"/>
  <c r="A271" i="26"/>
  <c r="A262" i="26"/>
  <c r="A533" i="26"/>
  <c r="E503" i="26"/>
  <c r="O55" i="26"/>
  <c r="O47" i="26"/>
  <c r="O58" i="26"/>
  <c r="O46" i="26"/>
  <c r="AO2" i="13"/>
  <c r="AJ3" i="13"/>
  <c r="O53" i="26"/>
  <c r="C262" i="26"/>
  <c r="C232" i="26"/>
  <c r="E232" i="26" s="1"/>
  <c r="C202" i="26"/>
  <c r="E202" i="26" s="1"/>
  <c r="C172" i="26"/>
  <c r="E172" i="26" s="1"/>
  <c r="C142" i="26"/>
  <c r="E142" i="26" s="1"/>
  <c r="C112" i="26"/>
  <c r="E112" i="26" s="1"/>
  <c r="C82" i="26"/>
  <c r="E82" i="26" s="1"/>
  <c r="C52" i="26"/>
  <c r="E52" i="26" s="1"/>
  <c r="O59" i="26"/>
  <c r="O51" i="26"/>
  <c r="O43" i="26"/>
  <c r="O32" i="26"/>
  <c r="K34" i="13"/>
  <c r="O54" i="26"/>
  <c r="O50" i="26"/>
  <c r="C263" i="26"/>
  <c r="C233" i="26"/>
  <c r="E233" i="26" s="1"/>
  <c r="C203" i="26"/>
  <c r="E203" i="26" s="1"/>
  <c r="C173" i="26"/>
  <c r="E173" i="26" s="1"/>
  <c r="C143" i="26"/>
  <c r="E143" i="26" s="1"/>
  <c r="C83" i="26"/>
  <c r="E83" i="26" s="1"/>
  <c r="C113" i="26"/>
  <c r="E113" i="26" s="1"/>
  <c r="C53" i="26"/>
  <c r="E53" i="26" s="1"/>
  <c r="F34" i="23"/>
  <c r="O61" i="26"/>
  <c r="O57" i="26"/>
  <c r="O49" i="26"/>
  <c r="O45" i="26"/>
  <c r="O60" i="26"/>
  <c r="O56" i="26"/>
  <c r="O52" i="26"/>
  <c r="O48" i="26"/>
  <c r="O44" i="26"/>
  <c r="AK2" i="7"/>
  <c r="AE1" i="7"/>
  <c r="AM2" i="13"/>
  <c r="AH3" i="13"/>
  <c r="AI2" i="13"/>
  <c r="AD3" i="13"/>
  <c r="AG2" i="13"/>
  <c r="AB3" i="13"/>
  <c r="AK2" i="13"/>
  <c r="AF3" i="13"/>
  <c r="AM3" i="23"/>
  <c r="AR2" i="23"/>
  <c r="AR3" i="23" s="1"/>
  <c r="AQ2" i="23"/>
  <c r="AQ3" i="23" s="1"/>
  <c r="AL3" i="23"/>
  <c r="AU2" i="23"/>
  <c r="AU3" i="23" s="1"/>
  <c r="AP3" i="23"/>
  <c r="F34" i="13"/>
  <c r="J636" i="75" l="1"/>
  <c r="J633" i="75"/>
  <c r="J637" i="75"/>
  <c r="J639" i="75"/>
  <c r="I641" i="75"/>
  <c r="J641" i="75"/>
  <c r="I636" i="75"/>
  <c r="I639" i="75"/>
  <c r="L156" i="26"/>
  <c r="AH8" i="13"/>
  <c r="L160" i="26"/>
  <c r="AH12" i="13"/>
  <c r="L153" i="26"/>
  <c r="AH5" i="13"/>
  <c r="L159" i="26"/>
  <c r="AH11" i="13"/>
  <c r="L155" i="26"/>
  <c r="AH7" i="13"/>
  <c r="L162" i="26"/>
  <c r="AH14" i="13"/>
  <c r="L157" i="26"/>
  <c r="AH9" i="13"/>
  <c r="L161" i="26"/>
  <c r="AH13" i="13"/>
  <c r="L154" i="26"/>
  <c r="AH6" i="13"/>
  <c r="AH10" i="13"/>
  <c r="L158" i="26"/>
  <c r="D263" i="26"/>
  <c r="D242" i="26"/>
  <c r="D266" i="26"/>
  <c r="D268" i="26"/>
  <c r="D271" i="26"/>
  <c r="D269" i="26"/>
  <c r="D264" i="26"/>
  <c r="D265" i="26"/>
  <c r="D257" i="26"/>
  <c r="D270" i="26"/>
  <c r="D267" i="26"/>
  <c r="D255" i="26"/>
  <c r="D259" i="26"/>
  <c r="D256" i="26"/>
  <c r="D262" i="26"/>
  <c r="D260" i="26"/>
  <c r="D261" i="26"/>
  <c r="D253" i="26"/>
  <c r="D254" i="26"/>
  <c r="D258" i="26"/>
  <c r="G12" i="43"/>
  <c r="F12" i="43"/>
  <c r="F53" i="43"/>
  <c r="G53" i="43"/>
  <c r="G32" i="43"/>
  <c r="F32" i="43"/>
  <c r="G112" i="43"/>
  <c r="F112" i="43"/>
  <c r="F93" i="43"/>
  <c r="G93" i="43"/>
  <c r="G113" i="43"/>
  <c r="F113" i="43"/>
  <c r="F92" i="43"/>
  <c r="G92" i="43"/>
  <c r="F73" i="43"/>
  <c r="G73" i="43"/>
  <c r="F52" i="43"/>
  <c r="G52" i="43"/>
  <c r="F132" i="43"/>
  <c r="G132" i="43"/>
  <c r="G13" i="43"/>
  <c r="F13" i="43"/>
  <c r="G153" i="43"/>
  <c r="F153" i="43"/>
  <c r="F72" i="43"/>
  <c r="G72" i="43"/>
  <c r="G152" i="43"/>
  <c r="F152" i="43"/>
  <c r="G33" i="43"/>
  <c r="F33" i="43"/>
  <c r="F133" i="43"/>
  <c r="G133" i="43"/>
  <c r="M23" i="43"/>
  <c r="U15" i="13"/>
  <c r="E103" i="68" s="1"/>
  <c r="G643" i="75" s="1"/>
  <c r="M39" i="43"/>
  <c r="U31" i="13"/>
  <c r="E119" i="68" s="1"/>
  <c r="G659" i="75" s="1"/>
  <c r="M36" i="43"/>
  <c r="U28" i="13"/>
  <c r="E116" i="68" s="1"/>
  <c r="G656" i="75" s="1"/>
  <c r="M29" i="43"/>
  <c r="U21" i="13"/>
  <c r="E109" i="68" s="1"/>
  <c r="G649" i="75" s="1"/>
  <c r="M37" i="43"/>
  <c r="U29" i="13"/>
  <c r="E117" i="68" s="1"/>
  <c r="G657" i="75" s="1"/>
  <c r="M32" i="43"/>
  <c r="U24" i="13"/>
  <c r="E112" i="68" s="1"/>
  <c r="G652" i="75" s="1"/>
  <c r="M26" i="43"/>
  <c r="U18" i="13"/>
  <c r="E106" i="68" s="1"/>
  <c r="G646" i="75" s="1"/>
  <c r="M34" i="43"/>
  <c r="U26" i="13"/>
  <c r="E114" i="68" s="1"/>
  <c r="G654" i="75" s="1"/>
  <c r="M22" i="43"/>
  <c r="U4" i="13"/>
  <c r="E92" i="68" s="1"/>
  <c r="G632" i="75" s="1"/>
  <c r="P34" i="13"/>
  <c r="M35" i="43"/>
  <c r="U27" i="13"/>
  <c r="E115" i="68" s="1"/>
  <c r="G655" i="75" s="1"/>
  <c r="M31" i="43"/>
  <c r="U23" i="13"/>
  <c r="E111" i="68" s="1"/>
  <c r="G651" i="75" s="1"/>
  <c r="M28" i="43"/>
  <c r="U20" i="13"/>
  <c r="E108" i="68" s="1"/>
  <c r="G648" i="75" s="1"/>
  <c r="M25" i="43"/>
  <c r="U17" i="13"/>
  <c r="E105" i="68" s="1"/>
  <c r="G645" i="75" s="1"/>
  <c r="M33" i="43"/>
  <c r="U25" i="13"/>
  <c r="E113" i="68" s="1"/>
  <c r="G653" i="75" s="1"/>
  <c r="M41" i="43"/>
  <c r="U33" i="13"/>
  <c r="E121" i="68" s="1"/>
  <c r="G661" i="75" s="1"/>
  <c r="M40" i="43"/>
  <c r="U32" i="13"/>
  <c r="E120" i="68" s="1"/>
  <c r="G660" i="75" s="1"/>
  <c r="M30" i="43"/>
  <c r="U22" i="13"/>
  <c r="E110" i="68" s="1"/>
  <c r="G650" i="75" s="1"/>
  <c r="M38" i="43"/>
  <c r="U30" i="13"/>
  <c r="E118" i="68" s="1"/>
  <c r="G658" i="75" s="1"/>
  <c r="M27" i="43"/>
  <c r="U19" i="13"/>
  <c r="E107" i="68" s="1"/>
  <c r="G647" i="75" s="1"/>
  <c r="M24" i="43"/>
  <c r="U16" i="13"/>
  <c r="E104" i="68" s="1"/>
  <c r="G644" i="75" s="1"/>
  <c r="E523" i="26"/>
  <c r="D523" i="26"/>
  <c r="E533" i="26"/>
  <c r="D533" i="26"/>
  <c r="E532" i="26"/>
  <c r="D532" i="26"/>
  <c r="E525" i="26"/>
  <c r="D525" i="26"/>
  <c r="E530" i="26"/>
  <c r="D530" i="26"/>
  <c r="E526" i="26"/>
  <c r="D526" i="26"/>
  <c r="E536" i="26"/>
  <c r="D536" i="26"/>
  <c r="E527" i="26"/>
  <c r="D527" i="26"/>
  <c r="E540" i="26"/>
  <c r="D540" i="26"/>
  <c r="E534" i="26"/>
  <c r="D534" i="26"/>
  <c r="E537" i="26"/>
  <c r="D537" i="26"/>
  <c r="E541" i="26"/>
  <c r="D541" i="26"/>
  <c r="E524" i="26"/>
  <c r="D524" i="26"/>
  <c r="E538" i="26"/>
  <c r="D538" i="26"/>
  <c r="E512" i="26"/>
  <c r="D512" i="26"/>
  <c r="E528" i="26"/>
  <c r="D528" i="26"/>
  <c r="E539" i="26"/>
  <c r="D539" i="26"/>
  <c r="E531" i="26"/>
  <c r="D531" i="26"/>
  <c r="E535" i="26"/>
  <c r="D535" i="26"/>
  <c r="E529" i="26"/>
  <c r="D529" i="26"/>
  <c r="E263" i="26"/>
  <c r="E262" i="26"/>
  <c r="AP2" i="13"/>
  <c r="AK3" i="13"/>
  <c r="O81" i="26"/>
  <c r="O77" i="26"/>
  <c r="O74" i="26"/>
  <c r="O90" i="26"/>
  <c r="O91" i="26"/>
  <c r="O80" i="26"/>
  <c r="AL2" i="13"/>
  <c r="AG3" i="13"/>
  <c r="AR2" i="13"/>
  <c r="AR3" i="13" s="1"/>
  <c r="AM3" i="13"/>
  <c r="O62" i="26"/>
  <c r="O73" i="26"/>
  <c r="O89" i="26"/>
  <c r="O88" i="26"/>
  <c r="O85" i="26"/>
  <c r="AN2" i="13"/>
  <c r="AI3" i="13"/>
  <c r="AQ2" i="7"/>
  <c r="AK1" i="7"/>
  <c r="O83" i="26"/>
  <c r="O76" i="26"/>
  <c r="O82" i="26"/>
  <c r="O79" i="26"/>
  <c r="O78" i="26"/>
  <c r="O86" i="26"/>
  <c r="O75" i="26"/>
  <c r="O87" i="26"/>
  <c r="O84" i="26"/>
  <c r="AT2" i="13"/>
  <c r="AT3" i="13" s="1"/>
  <c r="AO3" i="13"/>
  <c r="J663" i="75" l="1"/>
  <c r="J666" i="75"/>
  <c r="J664" i="75"/>
  <c r="J668" i="75"/>
  <c r="J665" i="75"/>
  <c r="J662" i="75"/>
  <c r="J667" i="75"/>
  <c r="J670" i="75"/>
  <c r="J669" i="75"/>
  <c r="I669" i="75"/>
  <c r="I668" i="75"/>
  <c r="I664" i="75"/>
  <c r="J671" i="75"/>
  <c r="I671" i="75"/>
  <c r="I666" i="75"/>
  <c r="I670" i="75"/>
  <c r="I665" i="75"/>
  <c r="I667" i="75"/>
  <c r="I663" i="75"/>
  <c r="L189" i="26"/>
  <c r="AM11" i="13"/>
  <c r="L190" i="26"/>
  <c r="AM12" i="13"/>
  <c r="AM10" i="13"/>
  <c r="L188" i="26"/>
  <c r="L192" i="26"/>
  <c r="AM14" i="13"/>
  <c r="L184" i="26"/>
  <c r="AM6" i="13"/>
  <c r="L185" i="26"/>
  <c r="AM7" i="13"/>
  <c r="L186" i="26"/>
  <c r="AM8" i="13"/>
  <c r="L191" i="26"/>
  <c r="AM13" i="13"/>
  <c r="L187" i="26"/>
  <c r="AM9" i="13"/>
  <c r="L183" i="26"/>
  <c r="AM5" i="13"/>
  <c r="B18" i="29"/>
  <c r="B9" i="29"/>
  <c r="B11" i="29"/>
  <c r="B12" i="29"/>
  <c r="C12" i="29"/>
  <c r="B19" i="29"/>
  <c r="B10" i="29"/>
  <c r="B17" i="29"/>
  <c r="B20" i="29"/>
  <c r="M54" i="43"/>
  <c r="Z26" i="13"/>
  <c r="E144" i="68" s="1"/>
  <c r="G684" i="75" s="1"/>
  <c r="M52" i="43"/>
  <c r="Z24" i="13"/>
  <c r="E142" i="68" s="1"/>
  <c r="G682" i="75" s="1"/>
  <c r="M49" i="43"/>
  <c r="Z21" i="13"/>
  <c r="E139" i="68" s="1"/>
  <c r="G679" i="75" s="1"/>
  <c r="M59" i="43"/>
  <c r="Z31" i="13"/>
  <c r="E149" i="68" s="1"/>
  <c r="G689" i="75" s="1"/>
  <c r="M47" i="43"/>
  <c r="Z19" i="13"/>
  <c r="E137" i="68" s="1"/>
  <c r="G677" i="75" s="1"/>
  <c r="M50" i="43"/>
  <c r="Z22" i="13"/>
  <c r="E140" i="68" s="1"/>
  <c r="G680" i="75" s="1"/>
  <c r="M61" i="43"/>
  <c r="Z33" i="13"/>
  <c r="E151" i="68" s="1"/>
  <c r="G691" i="75" s="1"/>
  <c r="M45" i="43"/>
  <c r="Z17" i="13"/>
  <c r="E135" i="68" s="1"/>
  <c r="G675" i="75" s="1"/>
  <c r="M51" i="43"/>
  <c r="Z23" i="13"/>
  <c r="E141" i="68" s="1"/>
  <c r="G681" i="75" s="1"/>
  <c r="M42" i="43"/>
  <c r="Z4" i="13"/>
  <c r="E122" i="68" s="1"/>
  <c r="G662" i="75" s="1"/>
  <c r="M46" i="43"/>
  <c r="Z18" i="13"/>
  <c r="E136" i="68" s="1"/>
  <c r="G676" i="75" s="1"/>
  <c r="M57" i="43"/>
  <c r="Z29" i="13"/>
  <c r="E147" i="68" s="1"/>
  <c r="G687" i="75" s="1"/>
  <c r="M56" i="43"/>
  <c r="Z28" i="13"/>
  <c r="E146" i="68" s="1"/>
  <c r="G686" i="75" s="1"/>
  <c r="M43" i="43"/>
  <c r="Z15" i="13"/>
  <c r="E133" i="68" s="1"/>
  <c r="G673" i="75" s="1"/>
  <c r="M44" i="43"/>
  <c r="Z16" i="13"/>
  <c r="E134" i="68" s="1"/>
  <c r="G674" i="75" s="1"/>
  <c r="M58" i="43"/>
  <c r="Z30" i="13"/>
  <c r="E148" i="68" s="1"/>
  <c r="G688" i="75" s="1"/>
  <c r="M60" i="43"/>
  <c r="Z32" i="13"/>
  <c r="E150" i="68" s="1"/>
  <c r="G690" i="75" s="1"/>
  <c r="M53" i="43"/>
  <c r="Z25" i="13"/>
  <c r="E143" i="68" s="1"/>
  <c r="G683" i="75" s="1"/>
  <c r="M48" i="43"/>
  <c r="Z20" i="13"/>
  <c r="E138" i="68" s="1"/>
  <c r="G678" i="75" s="1"/>
  <c r="M55" i="43"/>
  <c r="Z27" i="13"/>
  <c r="E145" i="68" s="1"/>
  <c r="G685" i="75" s="1"/>
  <c r="AS2" i="13"/>
  <c r="AS3" i="13" s="1"/>
  <c r="AN3" i="13"/>
  <c r="O121" i="26"/>
  <c r="O111" i="26"/>
  <c r="O105" i="26"/>
  <c r="O109" i="26"/>
  <c r="AQ2" i="13"/>
  <c r="AQ3" i="13" s="1"/>
  <c r="AL3" i="13"/>
  <c r="O114" i="26"/>
  <c r="AW2" i="7"/>
  <c r="AW1" i="7" s="1"/>
  <c r="AQ1" i="7"/>
  <c r="O110" i="26"/>
  <c r="O120" i="26"/>
  <c r="O107" i="26"/>
  <c r="O104" i="26"/>
  <c r="O108" i="26"/>
  <c r="O106" i="26"/>
  <c r="O115" i="26"/>
  <c r="O103" i="26"/>
  <c r="O117" i="26"/>
  <c r="O116" i="26"/>
  <c r="O112" i="26"/>
  <c r="O113" i="26"/>
  <c r="O118" i="26"/>
  <c r="O119" i="26"/>
  <c r="AU2" i="13"/>
  <c r="AU3" i="13" s="1"/>
  <c r="AP3" i="13"/>
  <c r="J696" i="75" l="1"/>
  <c r="J699" i="75"/>
  <c r="J700" i="75"/>
  <c r="J698" i="75"/>
  <c r="J695" i="75"/>
  <c r="J694" i="75"/>
  <c r="J692" i="75"/>
  <c r="J697" i="75"/>
  <c r="J693" i="75"/>
  <c r="J702" i="75"/>
  <c r="I698" i="75"/>
  <c r="I699" i="75"/>
  <c r="I696" i="75"/>
  <c r="I694" i="75"/>
  <c r="J701" i="75"/>
  <c r="I700" i="75"/>
  <c r="I695" i="75"/>
  <c r="I701" i="75"/>
  <c r="I702" i="75"/>
  <c r="I693" i="75"/>
  <c r="I697" i="75"/>
  <c r="AR13" i="13"/>
  <c r="L251" i="26" s="1"/>
  <c r="L221" i="26"/>
  <c r="L222" i="26"/>
  <c r="AR14" i="13"/>
  <c r="L252" i="26" s="1"/>
  <c r="L220" i="26"/>
  <c r="AR12" i="13"/>
  <c r="L250" i="26" s="1"/>
  <c r="AR5" i="13"/>
  <c r="L243" i="26" s="1"/>
  <c r="L213" i="26"/>
  <c r="AR7" i="13"/>
  <c r="L245" i="26" s="1"/>
  <c r="L215" i="26"/>
  <c r="L217" i="26"/>
  <c r="AR9" i="13"/>
  <c r="L247" i="26" s="1"/>
  <c r="AR8" i="13"/>
  <c r="L246" i="26" s="1"/>
  <c r="L216" i="26"/>
  <c r="AR6" i="13"/>
  <c r="L244" i="26" s="1"/>
  <c r="L214" i="26"/>
  <c r="AR11" i="13"/>
  <c r="L249" i="26" s="1"/>
  <c r="L219" i="26"/>
  <c r="AR10" i="13"/>
  <c r="L248" i="26" s="1"/>
  <c r="L218" i="26"/>
  <c r="B21" i="29"/>
  <c r="B13" i="29"/>
  <c r="AE27" i="13"/>
  <c r="E175" i="68" s="1"/>
  <c r="G715" i="75" s="1"/>
  <c r="M75" i="43"/>
  <c r="AE25" i="13"/>
  <c r="E173" i="68" s="1"/>
  <c r="G713" i="75" s="1"/>
  <c r="M73" i="43"/>
  <c r="AE30" i="13"/>
  <c r="E178" i="68" s="1"/>
  <c r="G718" i="75" s="1"/>
  <c r="M78" i="43"/>
  <c r="AE15" i="13"/>
  <c r="E163" i="68" s="1"/>
  <c r="G703" i="75" s="1"/>
  <c r="M63" i="43"/>
  <c r="AE29" i="13"/>
  <c r="E177" i="68" s="1"/>
  <c r="G717" i="75" s="1"/>
  <c r="M77" i="43"/>
  <c r="AE4" i="13"/>
  <c r="E152" i="68" s="1"/>
  <c r="G692" i="75" s="1"/>
  <c r="M62" i="43"/>
  <c r="AE17" i="13"/>
  <c r="E165" i="68" s="1"/>
  <c r="G705" i="75" s="1"/>
  <c r="M65" i="43"/>
  <c r="AE22" i="13"/>
  <c r="E170" i="68" s="1"/>
  <c r="G710" i="75" s="1"/>
  <c r="M70" i="43"/>
  <c r="AE31" i="13"/>
  <c r="E179" i="68" s="1"/>
  <c r="G719" i="75" s="1"/>
  <c r="M79" i="43"/>
  <c r="AE24" i="13"/>
  <c r="E172" i="68" s="1"/>
  <c r="G712" i="75" s="1"/>
  <c r="M72" i="43"/>
  <c r="AE20" i="13"/>
  <c r="E168" i="68" s="1"/>
  <c r="G708" i="75" s="1"/>
  <c r="M68" i="43"/>
  <c r="AE32" i="13"/>
  <c r="E180" i="68" s="1"/>
  <c r="G720" i="75" s="1"/>
  <c r="M80" i="43"/>
  <c r="AE16" i="13"/>
  <c r="E164" i="68" s="1"/>
  <c r="G704" i="75" s="1"/>
  <c r="M64" i="43"/>
  <c r="AE28" i="13"/>
  <c r="E176" i="68" s="1"/>
  <c r="G716" i="75" s="1"/>
  <c r="M76" i="43"/>
  <c r="AE18" i="13"/>
  <c r="E166" i="68" s="1"/>
  <c r="G706" i="75" s="1"/>
  <c r="M66" i="43"/>
  <c r="AE23" i="13"/>
  <c r="E171" i="68" s="1"/>
  <c r="G711" i="75" s="1"/>
  <c r="M71" i="43"/>
  <c r="AE33" i="13"/>
  <c r="E181" i="68" s="1"/>
  <c r="G721" i="75" s="1"/>
  <c r="M81" i="43"/>
  <c r="AE19" i="13"/>
  <c r="E167" i="68" s="1"/>
  <c r="G707" i="75" s="1"/>
  <c r="M67" i="43"/>
  <c r="AE21" i="13"/>
  <c r="E169" i="68" s="1"/>
  <c r="G709" i="75" s="1"/>
  <c r="M69" i="43"/>
  <c r="AE26" i="13"/>
  <c r="E174" i="68" s="1"/>
  <c r="G714" i="75" s="1"/>
  <c r="M74" i="43"/>
  <c r="O141" i="26"/>
  <c r="O142" i="26"/>
  <c r="O133" i="26"/>
  <c r="O137" i="26"/>
  <c r="O140" i="26"/>
  <c r="O144" i="26"/>
  <c r="O135" i="26"/>
  <c r="O151" i="26"/>
  <c r="O150" i="26"/>
  <c r="O139" i="26"/>
  <c r="O149" i="26"/>
  <c r="O146" i="26"/>
  <c r="O136" i="26"/>
  <c r="O148" i="26"/>
  <c r="O143" i="26"/>
  <c r="O147" i="26"/>
  <c r="O145" i="26"/>
  <c r="O138" i="26"/>
  <c r="O134" i="26"/>
  <c r="A24" i="18"/>
  <c r="A61" i="18" s="1"/>
  <c r="A23" i="18"/>
  <c r="A60" i="18" s="1"/>
  <c r="A22" i="18"/>
  <c r="A59" i="18" s="1"/>
  <c r="A21" i="18"/>
  <c r="A58" i="18" s="1"/>
  <c r="A20" i="18"/>
  <c r="A57" i="18" s="1"/>
  <c r="A19" i="18"/>
  <c r="A56" i="18" s="1"/>
  <c r="A18" i="18"/>
  <c r="A55" i="18" s="1"/>
  <c r="A17" i="18"/>
  <c r="A54" i="18" s="1"/>
  <c r="A16" i="18"/>
  <c r="A53" i="18" s="1"/>
  <c r="A15" i="18"/>
  <c r="A52" i="18" s="1"/>
  <c r="A4" i="18"/>
  <c r="A41" i="18" s="1"/>
  <c r="L3" i="18"/>
  <c r="R3" i="18" s="1"/>
  <c r="X3" i="18" s="1"/>
  <c r="AD3" i="18" s="1"/>
  <c r="AJ3" i="18" s="1"/>
  <c r="AP3" i="18" s="1"/>
  <c r="AV3" i="18" s="1"/>
  <c r="K3" i="18"/>
  <c r="Q3" i="18" s="1"/>
  <c r="W3" i="18" s="1"/>
  <c r="AC3" i="18" s="1"/>
  <c r="AI3" i="18" s="1"/>
  <c r="AO3" i="18" s="1"/>
  <c r="AU3" i="18" s="1"/>
  <c r="J3" i="18"/>
  <c r="P3" i="18" s="1"/>
  <c r="V3" i="18" s="1"/>
  <c r="AB3" i="18" s="1"/>
  <c r="AH3" i="18" s="1"/>
  <c r="AN3" i="18" s="1"/>
  <c r="AT3" i="18" s="1"/>
  <c r="I3" i="18"/>
  <c r="O3" i="18" s="1"/>
  <c r="U3" i="18" s="1"/>
  <c r="AA3" i="18" s="1"/>
  <c r="AG3" i="18" s="1"/>
  <c r="AM3" i="18" s="1"/>
  <c r="AS3" i="18" s="1"/>
  <c r="H3" i="18"/>
  <c r="N3" i="18" s="1"/>
  <c r="T3" i="18" s="1"/>
  <c r="Z3" i="18" s="1"/>
  <c r="AF3" i="18" s="1"/>
  <c r="AL3" i="18" s="1"/>
  <c r="AR3" i="18" s="1"/>
  <c r="L2" i="18"/>
  <c r="R2" i="18" s="1"/>
  <c r="X2" i="18" s="1"/>
  <c r="AD2" i="18" s="1"/>
  <c r="AJ2" i="18" s="1"/>
  <c r="AP2" i="18" s="1"/>
  <c r="AV2" i="18" s="1"/>
  <c r="K2" i="18"/>
  <c r="Q2" i="18" s="1"/>
  <c r="W2" i="18" s="1"/>
  <c r="AC2" i="18" s="1"/>
  <c r="AI2" i="18" s="1"/>
  <c r="AO2" i="18" s="1"/>
  <c r="AU2" i="18" s="1"/>
  <c r="J2" i="18"/>
  <c r="P2" i="18" s="1"/>
  <c r="V2" i="18" s="1"/>
  <c r="AB2" i="18" s="1"/>
  <c r="AH2" i="18" s="1"/>
  <c r="AN2" i="18" s="1"/>
  <c r="AT2" i="18" s="1"/>
  <c r="I2" i="18"/>
  <c r="O2" i="18" s="1"/>
  <c r="U2" i="18" s="1"/>
  <c r="AA2" i="18" s="1"/>
  <c r="AG2" i="18" s="1"/>
  <c r="AM2" i="18" s="1"/>
  <c r="AS2" i="18" s="1"/>
  <c r="N2" i="18"/>
  <c r="T2" i="18" s="1"/>
  <c r="Z2" i="18" s="1"/>
  <c r="AF2" i="18" s="1"/>
  <c r="AL2" i="18" s="1"/>
  <c r="AR2" i="18" s="1"/>
  <c r="J729" i="75" l="1"/>
  <c r="J732" i="75"/>
  <c r="J730" i="75"/>
  <c r="I692" i="75"/>
  <c r="J726" i="75"/>
  <c r="J727" i="75"/>
  <c r="J724" i="75"/>
  <c r="J728" i="75"/>
  <c r="J723" i="75"/>
  <c r="J722" i="75"/>
  <c r="J725" i="75"/>
  <c r="I724" i="75"/>
  <c r="I731" i="75"/>
  <c r="I729" i="75"/>
  <c r="J731" i="75"/>
  <c r="I728" i="75"/>
  <c r="I726" i="75"/>
  <c r="I730" i="75"/>
  <c r="I725" i="75"/>
  <c r="I723" i="75"/>
  <c r="I727" i="75"/>
  <c r="I732" i="75"/>
  <c r="M89" i="43"/>
  <c r="AJ21" i="13"/>
  <c r="E199" i="68" s="1"/>
  <c r="G739" i="75" s="1"/>
  <c r="M84" i="43"/>
  <c r="AJ16" i="13"/>
  <c r="E194" i="68" s="1"/>
  <c r="G734" i="75" s="1"/>
  <c r="M94" i="43"/>
  <c r="AJ26" i="13"/>
  <c r="E204" i="68" s="1"/>
  <c r="G744" i="75" s="1"/>
  <c r="M87" i="43"/>
  <c r="AJ19" i="13"/>
  <c r="E197" i="68" s="1"/>
  <c r="G737" i="75" s="1"/>
  <c r="M91" i="43"/>
  <c r="AJ23" i="13"/>
  <c r="E201" i="68" s="1"/>
  <c r="G741" i="75" s="1"/>
  <c r="M96" i="43"/>
  <c r="AJ28" i="13"/>
  <c r="E206" i="68" s="1"/>
  <c r="G746" i="75" s="1"/>
  <c r="M100" i="43"/>
  <c r="AJ32" i="13"/>
  <c r="E210" i="68" s="1"/>
  <c r="G750" i="75" s="1"/>
  <c r="M92" i="43"/>
  <c r="AJ24" i="13"/>
  <c r="E202" i="68" s="1"/>
  <c r="G742" i="75" s="1"/>
  <c r="M90" i="43"/>
  <c r="AJ22" i="13"/>
  <c r="E200" i="68" s="1"/>
  <c r="G740" i="75" s="1"/>
  <c r="M82" i="43"/>
  <c r="AJ4" i="13"/>
  <c r="E182" i="68" s="1"/>
  <c r="G722" i="75" s="1"/>
  <c r="M83" i="43"/>
  <c r="AJ15" i="13"/>
  <c r="E193" i="68" s="1"/>
  <c r="G733" i="75" s="1"/>
  <c r="M93" i="43"/>
  <c r="AJ25" i="13"/>
  <c r="E203" i="68" s="1"/>
  <c r="G743" i="75" s="1"/>
  <c r="M101" i="43"/>
  <c r="AJ33" i="13"/>
  <c r="E211" i="68" s="1"/>
  <c r="G751" i="75" s="1"/>
  <c r="M86" i="43"/>
  <c r="AJ18" i="13"/>
  <c r="E196" i="68" s="1"/>
  <c r="G736" i="75" s="1"/>
  <c r="M88" i="43"/>
  <c r="AJ20" i="13"/>
  <c r="E198" i="68" s="1"/>
  <c r="G738" i="75" s="1"/>
  <c r="M99" i="43"/>
  <c r="AJ31" i="13"/>
  <c r="E209" i="68" s="1"/>
  <c r="G749" i="75" s="1"/>
  <c r="M85" i="43"/>
  <c r="AJ17" i="13"/>
  <c r="E195" i="68" s="1"/>
  <c r="G735" i="75" s="1"/>
  <c r="M97" i="43"/>
  <c r="AJ29" i="13"/>
  <c r="E207" i="68" s="1"/>
  <c r="G747" i="75" s="1"/>
  <c r="M98" i="43"/>
  <c r="AJ30" i="13"/>
  <c r="E208" i="68" s="1"/>
  <c r="G748" i="75" s="1"/>
  <c r="M95" i="43"/>
  <c r="AJ27" i="13"/>
  <c r="E205" i="68" s="1"/>
  <c r="G745" i="75" s="1"/>
  <c r="O177" i="26"/>
  <c r="O179" i="26"/>
  <c r="O181" i="26"/>
  <c r="O163" i="26"/>
  <c r="O168" i="26"/>
  <c r="O176" i="26"/>
  <c r="O164" i="26"/>
  <c r="O175" i="26"/>
  <c r="O173" i="26"/>
  <c r="O166" i="26"/>
  <c r="O169" i="26"/>
  <c r="O165" i="26"/>
  <c r="O174" i="26"/>
  <c r="O167" i="26"/>
  <c r="O172" i="26"/>
  <c r="O171" i="26"/>
  <c r="O178" i="26"/>
  <c r="O180" i="26"/>
  <c r="O170" i="26"/>
  <c r="H1" i="8"/>
  <c r="I1" i="8"/>
  <c r="N1" i="8" s="1"/>
  <c r="J1" i="8"/>
  <c r="O1" i="8" s="1"/>
  <c r="K1" i="8"/>
  <c r="P1" i="8" s="1"/>
  <c r="M1" i="8"/>
  <c r="G1" i="8"/>
  <c r="L1" i="8" s="1"/>
  <c r="H2" i="7"/>
  <c r="N2" i="7" s="1"/>
  <c r="T2" i="7" s="1"/>
  <c r="Z2" i="7" s="1"/>
  <c r="AF2" i="7" s="1"/>
  <c r="AL2" i="7" s="1"/>
  <c r="AR2" i="7" s="1"/>
  <c r="I2" i="7"/>
  <c r="O2" i="7" s="1"/>
  <c r="U2" i="7" s="1"/>
  <c r="AA2" i="7" s="1"/>
  <c r="AG2" i="7" s="1"/>
  <c r="AM2" i="7" s="1"/>
  <c r="AS2" i="7" s="1"/>
  <c r="J2" i="7"/>
  <c r="P2" i="7" s="1"/>
  <c r="V2" i="7" s="1"/>
  <c r="AB2" i="7" s="1"/>
  <c r="AH2" i="7" s="1"/>
  <c r="AN2" i="7" s="1"/>
  <c r="AT2" i="7" s="1"/>
  <c r="K2" i="7"/>
  <c r="Q2" i="7" s="1"/>
  <c r="W2" i="7" s="1"/>
  <c r="AC2" i="7" s="1"/>
  <c r="AI2" i="7" s="1"/>
  <c r="AO2" i="7" s="1"/>
  <c r="AU2" i="7" s="1"/>
  <c r="L2" i="7"/>
  <c r="R2" i="7" s="1"/>
  <c r="X2" i="7" s="1"/>
  <c r="AD2" i="7" s="1"/>
  <c r="AJ2" i="7" s="1"/>
  <c r="AP2" i="7" s="1"/>
  <c r="AV2" i="7" s="1"/>
  <c r="I3" i="7"/>
  <c r="O3" i="7" s="1"/>
  <c r="U3" i="7" s="1"/>
  <c r="AA3" i="7" s="1"/>
  <c r="AG3" i="7" s="1"/>
  <c r="AM3" i="7" s="1"/>
  <c r="AS3" i="7" s="1"/>
  <c r="J3" i="7"/>
  <c r="P3" i="7" s="1"/>
  <c r="V3" i="7" s="1"/>
  <c r="AB3" i="7" s="1"/>
  <c r="AH3" i="7" s="1"/>
  <c r="AN3" i="7" s="1"/>
  <c r="AT3" i="7" s="1"/>
  <c r="K3" i="7"/>
  <c r="Q3" i="7" s="1"/>
  <c r="W3" i="7" s="1"/>
  <c r="AC3" i="7" s="1"/>
  <c r="AI3" i="7" s="1"/>
  <c r="AO3" i="7" s="1"/>
  <c r="AU3" i="7" s="1"/>
  <c r="L3" i="7"/>
  <c r="R3" i="7" s="1"/>
  <c r="X3" i="7" s="1"/>
  <c r="AD3" i="7" s="1"/>
  <c r="AJ3" i="7" s="1"/>
  <c r="AP3" i="7" s="1"/>
  <c r="AV3" i="7" s="1"/>
  <c r="H3" i="7"/>
  <c r="N3" i="7" s="1"/>
  <c r="T3" i="7" s="1"/>
  <c r="Z3" i="7" s="1"/>
  <c r="AF3" i="7" s="1"/>
  <c r="AL3" i="7" s="1"/>
  <c r="AR3" i="7" s="1"/>
  <c r="AG35" i="6"/>
  <c r="AC35" i="6"/>
  <c r="Y35" i="6"/>
  <c r="U35" i="6"/>
  <c r="Q35" i="6"/>
  <c r="M35" i="6"/>
  <c r="I35" i="6"/>
  <c r="I3" i="6"/>
  <c r="M3" i="6" s="1"/>
  <c r="Q3" i="6" s="1"/>
  <c r="U3" i="6" s="1"/>
  <c r="Y3" i="6" s="1"/>
  <c r="AC3" i="6" s="1"/>
  <c r="AG3" i="6" s="1"/>
  <c r="H3" i="6"/>
  <c r="L3" i="6" s="1"/>
  <c r="P3" i="6" s="1"/>
  <c r="T3" i="6" s="1"/>
  <c r="X3" i="6" s="1"/>
  <c r="AB3" i="6" s="1"/>
  <c r="AF3" i="6" s="1"/>
  <c r="G3" i="6"/>
  <c r="K3" i="6" s="1"/>
  <c r="O3" i="6" s="1"/>
  <c r="S3" i="6" s="1"/>
  <c r="W3" i="6" s="1"/>
  <c r="AA3" i="6" s="1"/>
  <c r="AE3" i="6" s="1"/>
  <c r="F3" i="6"/>
  <c r="J3" i="6" s="1"/>
  <c r="N3" i="6" s="1"/>
  <c r="R3" i="6" s="1"/>
  <c r="V3" i="6" s="1"/>
  <c r="Z3" i="6" s="1"/>
  <c r="AD3" i="6" s="1"/>
  <c r="I2" i="6"/>
  <c r="H2" i="6"/>
  <c r="L2" i="6" s="1"/>
  <c r="P2" i="6" s="1"/>
  <c r="T2" i="6" s="1"/>
  <c r="X2" i="6" s="1"/>
  <c r="AB2" i="6" s="1"/>
  <c r="AF2" i="6" s="1"/>
  <c r="G2" i="6"/>
  <c r="K2" i="6" s="1"/>
  <c r="O2" i="6" s="1"/>
  <c r="S2" i="6" s="1"/>
  <c r="W2" i="6" s="1"/>
  <c r="AA2" i="6" s="1"/>
  <c r="AE2" i="6" s="1"/>
  <c r="F2" i="6"/>
  <c r="J2" i="6" s="1"/>
  <c r="N2" i="6" s="1"/>
  <c r="R2" i="6" s="1"/>
  <c r="V2" i="6" s="1"/>
  <c r="Z2" i="6" s="1"/>
  <c r="AD2" i="6" s="1"/>
  <c r="AG35" i="2"/>
  <c r="AC35" i="2"/>
  <c r="Y35" i="2"/>
  <c r="U35" i="2"/>
  <c r="Q35" i="2"/>
  <c r="M35" i="2"/>
  <c r="I35" i="2"/>
  <c r="G2" i="2"/>
  <c r="K2" i="2" s="1"/>
  <c r="O2" i="2" s="1"/>
  <c r="S2" i="2" s="1"/>
  <c r="W2" i="2" s="1"/>
  <c r="AA2" i="2" s="1"/>
  <c r="AE2" i="2" s="1"/>
  <c r="H2" i="2"/>
  <c r="L2" i="2" s="1"/>
  <c r="P2" i="2" s="1"/>
  <c r="T2" i="2" s="1"/>
  <c r="X2" i="2" s="1"/>
  <c r="AB2" i="2" s="1"/>
  <c r="AF2" i="2" s="1"/>
  <c r="I2" i="2"/>
  <c r="I1" i="2" s="1"/>
  <c r="G3" i="2"/>
  <c r="K3" i="2" s="1"/>
  <c r="O3" i="2" s="1"/>
  <c r="S3" i="2" s="1"/>
  <c r="W3" i="2" s="1"/>
  <c r="AA3" i="2" s="1"/>
  <c r="AE3" i="2" s="1"/>
  <c r="H3" i="2"/>
  <c r="L3" i="2" s="1"/>
  <c r="P3" i="2" s="1"/>
  <c r="T3" i="2" s="1"/>
  <c r="X3" i="2" s="1"/>
  <c r="AB3" i="2" s="1"/>
  <c r="AF3" i="2" s="1"/>
  <c r="I3" i="2"/>
  <c r="M3" i="2" s="1"/>
  <c r="Q3" i="2" s="1"/>
  <c r="U3" i="2" s="1"/>
  <c r="Y3" i="2" s="1"/>
  <c r="AC3" i="2" s="1"/>
  <c r="AG3" i="2" s="1"/>
  <c r="F3" i="2"/>
  <c r="J3" i="2" s="1"/>
  <c r="N3" i="2" s="1"/>
  <c r="R3" i="2" s="1"/>
  <c r="V3" i="2" s="1"/>
  <c r="Z3" i="2" s="1"/>
  <c r="AD3" i="2" s="1"/>
  <c r="F2" i="2"/>
  <c r="J2" i="2" s="1"/>
  <c r="N2" i="2" s="1"/>
  <c r="R2" i="2" s="1"/>
  <c r="V2" i="2" s="1"/>
  <c r="Z2" i="2" s="1"/>
  <c r="AD2" i="2" s="1"/>
  <c r="J754" i="75" l="1"/>
  <c r="J756" i="75"/>
  <c r="J757" i="75"/>
  <c r="J752" i="75"/>
  <c r="J758" i="75"/>
  <c r="J759" i="75"/>
  <c r="I722" i="75"/>
  <c r="J755" i="75"/>
  <c r="J753" i="75"/>
  <c r="J760" i="75"/>
  <c r="J762" i="75"/>
  <c r="J761" i="75"/>
  <c r="I754" i="75"/>
  <c r="I758" i="75"/>
  <c r="I759" i="75"/>
  <c r="I760" i="75"/>
  <c r="I761" i="75"/>
  <c r="I756" i="75"/>
  <c r="I755" i="75"/>
  <c r="I757" i="75"/>
  <c r="I762" i="75"/>
  <c r="I753" i="75"/>
  <c r="S1" i="8"/>
  <c r="X1" i="8" s="1"/>
  <c r="AC1" i="8" s="1"/>
  <c r="AH1" i="8" s="1"/>
  <c r="AM1" i="8" s="1"/>
  <c r="R1" i="8"/>
  <c r="W1" i="8" s="1"/>
  <c r="AB1" i="8" s="1"/>
  <c r="AG1" i="8" s="1"/>
  <c r="AL1" i="8" s="1"/>
  <c r="U1" i="8"/>
  <c r="Z1" i="8" s="1"/>
  <c r="AE1" i="8" s="1"/>
  <c r="AJ1" i="8" s="1"/>
  <c r="AO1" i="8" s="1"/>
  <c r="Q1" i="8"/>
  <c r="V1" i="8" s="1"/>
  <c r="AA1" i="8" s="1"/>
  <c r="AF1" i="8" s="1"/>
  <c r="AK1" i="8" s="1"/>
  <c r="T1" i="8"/>
  <c r="Y1" i="8" s="1"/>
  <c r="AD1" i="8" s="1"/>
  <c r="AI1" i="8" s="1"/>
  <c r="AN1" i="8" s="1"/>
  <c r="AO27" i="13"/>
  <c r="E235" i="68" s="1"/>
  <c r="G775" i="75" s="1"/>
  <c r="M115" i="43"/>
  <c r="AO29" i="13"/>
  <c r="E237" i="68" s="1"/>
  <c r="G777" i="75" s="1"/>
  <c r="M117" i="43"/>
  <c r="AO31" i="13"/>
  <c r="E239" i="68" s="1"/>
  <c r="G779" i="75" s="1"/>
  <c r="M119" i="43"/>
  <c r="AO18" i="13"/>
  <c r="E226" i="68" s="1"/>
  <c r="G766" i="75" s="1"/>
  <c r="M106" i="43"/>
  <c r="AO25" i="13"/>
  <c r="E233" i="68" s="1"/>
  <c r="G773" i="75" s="1"/>
  <c r="M113" i="43"/>
  <c r="AO4" i="13"/>
  <c r="E212" i="68" s="1"/>
  <c r="G752" i="75" s="1"/>
  <c r="M102" i="43"/>
  <c r="AO24" i="13"/>
  <c r="E232" i="68" s="1"/>
  <c r="G772" i="75" s="1"/>
  <c r="M112" i="43"/>
  <c r="AO28" i="13"/>
  <c r="E236" i="68" s="1"/>
  <c r="G776" i="75" s="1"/>
  <c r="M116" i="43"/>
  <c r="AO19" i="13"/>
  <c r="E227" i="68" s="1"/>
  <c r="G767" i="75" s="1"/>
  <c r="M107" i="43"/>
  <c r="AO16" i="13"/>
  <c r="E224" i="68" s="1"/>
  <c r="G764" i="75" s="1"/>
  <c r="M104" i="43"/>
  <c r="AO30" i="13"/>
  <c r="E238" i="68" s="1"/>
  <c r="G778" i="75" s="1"/>
  <c r="M118" i="43"/>
  <c r="AO17" i="13"/>
  <c r="E225" i="68" s="1"/>
  <c r="G765" i="75" s="1"/>
  <c r="M105" i="43"/>
  <c r="AO20" i="13"/>
  <c r="E228" i="68" s="1"/>
  <c r="G768" i="75" s="1"/>
  <c r="M108" i="43"/>
  <c r="AO33" i="13"/>
  <c r="E241" i="68" s="1"/>
  <c r="G781" i="75" s="1"/>
  <c r="M121" i="43"/>
  <c r="AO15" i="13"/>
  <c r="E223" i="68" s="1"/>
  <c r="G763" i="75" s="1"/>
  <c r="M103" i="43"/>
  <c r="AO22" i="13"/>
  <c r="E230" i="68" s="1"/>
  <c r="G770" i="75" s="1"/>
  <c r="M110" i="43"/>
  <c r="AO32" i="13"/>
  <c r="E240" i="68" s="1"/>
  <c r="G780" i="75" s="1"/>
  <c r="M120" i="43"/>
  <c r="AO23" i="13"/>
  <c r="E231" i="68" s="1"/>
  <c r="G771" i="75" s="1"/>
  <c r="M111" i="43"/>
  <c r="AO26" i="13"/>
  <c r="E234" i="68" s="1"/>
  <c r="G774" i="75" s="1"/>
  <c r="M114" i="43"/>
  <c r="AO21" i="13"/>
  <c r="E229" i="68" s="1"/>
  <c r="G769" i="75" s="1"/>
  <c r="M109" i="43"/>
  <c r="O210" i="26"/>
  <c r="O202" i="26"/>
  <c r="O204" i="26"/>
  <c r="O199" i="26"/>
  <c r="O203" i="26"/>
  <c r="O194" i="26"/>
  <c r="O206" i="26"/>
  <c r="O211" i="26"/>
  <c r="O207" i="26"/>
  <c r="O200" i="26"/>
  <c r="O208" i="26"/>
  <c r="M2" i="6"/>
  <c r="I1" i="6"/>
  <c r="M2" i="2"/>
  <c r="O201" i="26"/>
  <c r="O197" i="26"/>
  <c r="O195" i="26"/>
  <c r="O196" i="26"/>
  <c r="O205" i="26"/>
  <c r="O198" i="26"/>
  <c r="O193" i="26"/>
  <c r="O209" i="26"/>
  <c r="N10" i="23" l="1"/>
  <c r="N9" i="23"/>
  <c r="N7" i="23"/>
  <c r="N6" i="23"/>
  <c r="N14" i="23"/>
  <c r="N5" i="23"/>
  <c r="N11" i="23"/>
  <c r="N12" i="23"/>
  <c r="N8" i="23"/>
  <c r="N13" i="23"/>
  <c r="J787" i="75"/>
  <c r="I752" i="75"/>
  <c r="J785" i="75"/>
  <c r="J784" i="75"/>
  <c r="J789" i="75"/>
  <c r="J788" i="75"/>
  <c r="J783" i="75"/>
  <c r="J786" i="75"/>
  <c r="J790" i="75"/>
  <c r="J782" i="75"/>
  <c r="J792" i="75"/>
  <c r="J791" i="75"/>
  <c r="I791" i="75"/>
  <c r="I786" i="75"/>
  <c r="I789" i="75"/>
  <c r="I784" i="75"/>
  <c r="I788" i="75"/>
  <c r="I790" i="75"/>
  <c r="I785" i="75"/>
  <c r="I783" i="75"/>
  <c r="I787" i="75"/>
  <c r="I792" i="75"/>
  <c r="AT32" i="13"/>
  <c r="E270" i="68" s="1"/>
  <c r="G810" i="75" s="1"/>
  <c r="M140" i="43"/>
  <c r="AT20" i="13"/>
  <c r="E258" i="68" s="1"/>
  <c r="G798" i="75" s="1"/>
  <c r="M128" i="43"/>
  <c r="AT23" i="13"/>
  <c r="E261" i="68" s="1"/>
  <c r="G801" i="75" s="1"/>
  <c r="M131" i="43"/>
  <c r="AT22" i="13"/>
  <c r="E260" i="68" s="1"/>
  <c r="G800" i="75" s="1"/>
  <c r="M130" i="43"/>
  <c r="AT33" i="13"/>
  <c r="E271" i="68" s="1"/>
  <c r="G811" i="75" s="1"/>
  <c r="M141" i="43"/>
  <c r="AT17" i="13"/>
  <c r="E255" i="68" s="1"/>
  <c r="G795" i="75" s="1"/>
  <c r="M125" i="43"/>
  <c r="AT16" i="13"/>
  <c r="E254" i="68" s="1"/>
  <c r="G794" i="75" s="1"/>
  <c r="M124" i="43"/>
  <c r="AT28" i="13"/>
  <c r="E266" i="68" s="1"/>
  <c r="G806" i="75" s="1"/>
  <c r="M136" i="43"/>
  <c r="AT4" i="13"/>
  <c r="E242" i="68" s="1"/>
  <c r="G782" i="75" s="1"/>
  <c r="I782" i="75" s="1"/>
  <c r="M122" i="43"/>
  <c r="AT18" i="13"/>
  <c r="E256" i="68" s="1"/>
  <c r="G796" i="75" s="1"/>
  <c r="M126" i="43"/>
  <c r="AT29" i="13"/>
  <c r="E267" i="68" s="1"/>
  <c r="G807" i="75" s="1"/>
  <c r="M137" i="43"/>
  <c r="AT21" i="13"/>
  <c r="E259" i="68" s="1"/>
  <c r="G799" i="75" s="1"/>
  <c r="M129" i="43"/>
  <c r="AT26" i="13"/>
  <c r="E264" i="68" s="1"/>
  <c r="G804" i="75" s="1"/>
  <c r="M134" i="43"/>
  <c r="AT15" i="13"/>
  <c r="E253" i="68" s="1"/>
  <c r="G793" i="75" s="1"/>
  <c r="M123" i="43"/>
  <c r="AT30" i="13"/>
  <c r="E268" i="68" s="1"/>
  <c r="G808" i="75" s="1"/>
  <c r="M138" i="43"/>
  <c r="AT19" i="13"/>
  <c r="E257" i="68" s="1"/>
  <c r="G797" i="75" s="1"/>
  <c r="M127" i="43"/>
  <c r="AT24" i="13"/>
  <c r="E262" i="68" s="1"/>
  <c r="G802" i="75" s="1"/>
  <c r="M132" i="43"/>
  <c r="AT25" i="13"/>
  <c r="E263" i="68" s="1"/>
  <c r="G803" i="75" s="1"/>
  <c r="M133" i="43"/>
  <c r="AT31" i="13"/>
  <c r="E269" i="68" s="1"/>
  <c r="G809" i="75" s="1"/>
  <c r="M139" i="43"/>
  <c r="AT27" i="13"/>
  <c r="E265" i="68" s="1"/>
  <c r="G805" i="75" s="1"/>
  <c r="M135" i="43"/>
  <c r="O270" i="26"/>
  <c r="O240" i="26"/>
  <c r="O253" i="26"/>
  <c r="O223" i="26"/>
  <c r="O225" i="26"/>
  <c r="O237" i="26"/>
  <c r="O228" i="26"/>
  <c r="O235" i="26"/>
  <c r="O231" i="26"/>
  <c r="M1" i="2"/>
  <c r="Q2" i="2"/>
  <c r="O238" i="26"/>
  <c r="O236" i="26"/>
  <c r="O233" i="26"/>
  <c r="O234" i="26"/>
  <c r="O229" i="26"/>
  <c r="O239" i="26"/>
  <c r="O226" i="26"/>
  <c r="O227" i="26"/>
  <c r="O92" i="26"/>
  <c r="U34" i="13"/>
  <c r="Q2" i="6"/>
  <c r="M1" i="6"/>
  <c r="O230" i="26"/>
  <c r="O241" i="26"/>
  <c r="O224" i="26"/>
  <c r="O232" i="26"/>
  <c r="S12" i="23" l="1"/>
  <c r="L340" i="26"/>
  <c r="S6" i="23"/>
  <c r="L334" i="26"/>
  <c r="L339" i="26"/>
  <c r="S11" i="23"/>
  <c r="L335" i="26"/>
  <c r="S7" i="23"/>
  <c r="S13" i="23"/>
  <c r="L341" i="26"/>
  <c r="S5" i="23"/>
  <c r="L333" i="26"/>
  <c r="S9" i="23"/>
  <c r="L337" i="26"/>
  <c r="L336" i="26"/>
  <c r="S8" i="23"/>
  <c r="L342" i="26"/>
  <c r="S14" i="23"/>
  <c r="S10" i="23"/>
  <c r="L338" i="26"/>
  <c r="M155" i="43"/>
  <c r="M147" i="43"/>
  <c r="M143" i="43"/>
  <c r="M146" i="43"/>
  <c r="M156" i="43"/>
  <c r="M145" i="43"/>
  <c r="M150" i="43"/>
  <c r="M148" i="43"/>
  <c r="M153" i="43"/>
  <c r="M149" i="43"/>
  <c r="M159" i="43"/>
  <c r="M152" i="43"/>
  <c r="M158" i="43"/>
  <c r="M154" i="43"/>
  <c r="M157" i="43"/>
  <c r="M144" i="43"/>
  <c r="M161" i="43"/>
  <c r="M151" i="43"/>
  <c r="M160" i="43"/>
  <c r="M142" i="43"/>
  <c r="O255" i="26"/>
  <c r="O257" i="26"/>
  <c r="O260" i="26"/>
  <c r="O256" i="26"/>
  <c r="O258" i="26"/>
  <c r="O259" i="26"/>
  <c r="O263" i="26"/>
  <c r="O268" i="26"/>
  <c r="O261" i="26"/>
  <c r="O254" i="26"/>
  <c r="O264" i="26"/>
  <c r="O266" i="26"/>
  <c r="O262" i="26"/>
  <c r="O271" i="26"/>
  <c r="O269" i="26"/>
  <c r="O265" i="26"/>
  <c r="O267" i="26"/>
  <c r="F70" i="4"/>
  <c r="C70" i="4"/>
  <c r="U2" i="6"/>
  <c r="Q1" i="6"/>
  <c r="Q1" i="2"/>
  <c r="U2" i="2"/>
  <c r="L366" i="26" l="1"/>
  <c r="X8" i="23"/>
  <c r="X7" i="23"/>
  <c r="L365" i="26"/>
  <c r="L368" i="26"/>
  <c r="X10" i="23"/>
  <c r="L363" i="26"/>
  <c r="X5" i="23"/>
  <c r="X6" i="23"/>
  <c r="L364" i="26"/>
  <c r="L372" i="26"/>
  <c r="X14" i="23"/>
  <c r="X11" i="23"/>
  <c r="L369" i="26"/>
  <c r="L367" i="26"/>
  <c r="X9" i="23"/>
  <c r="X13" i="23"/>
  <c r="L371" i="26"/>
  <c r="L370" i="26"/>
  <c r="X12" i="23"/>
  <c r="A76" i="4"/>
  <c r="D122" i="43"/>
  <c r="D82" i="43"/>
  <c r="D42" i="43"/>
  <c r="D22" i="43"/>
  <c r="D62" i="43"/>
  <c r="D2" i="43"/>
  <c r="D142" i="43"/>
  <c r="D102" i="43"/>
  <c r="D10" i="43"/>
  <c r="D130" i="43"/>
  <c r="D90" i="43"/>
  <c r="D50" i="43"/>
  <c r="D150" i="43"/>
  <c r="D110" i="43"/>
  <c r="D70" i="43"/>
  <c r="D30" i="43"/>
  <c r="D160" i="43"/>
  <c r="D140" i="43"/>
  <c r="D120" i="43"/>
  <c r="D100" i="43"/>
  <c r="D80" i="43"/>
  <c r="D60" i="43"/>
  <c r="D40" i="43"/>
  <c r="D20" i="43"/>
  <c r="D143" i="43"/>
  <c r="D123" i="43"/>
  <c r="D103" i="43"/>
  <c r="D83" i="43"/>
  <c r="D63" i="43"/>
  <c r="D43" i="43"/>
  <c r="D23" i="43"/>
  <c r="D3" i="43"/>
  <c r="D147" i="43"/>
  <c r="D127" i="43"/>
  <c r="D107" i="43"/>
  <c r="D87" i="43"/>
  <c r="D67" i="43"/>
  <c r="D47" i="43"/>
  <c r="D27" i="43"/>
  <c r="D7" i="43"/>
  <c r="D117" i="43"/>
  <c r="D77" i="43"/>
  <c r="D137" i="43"/>
  <c r="D97" i="43"/>
  <c r="D57" i="43"/>
  <c r="D157" i="43"/>
  <c r="D37" i="43"/>
  <c r="D17" i="43"/>
  <c r="D144" i="43"/>
  <c r="D124" i="43"/>
  <c r="D104" i="43"/>
  <c r="D84" i="43"/>
  <c r="D64" i="43"/>
  <c r="D44" i="43"/>
  <c r="D4" i="43"/>
  <c r="D24" i="43"/>
  <c r="D148" i="43"/>
  <c r="D128" i="43"/>
  <c r="D108" i="43"/>
  <c r="D88" i="43"/>
  <c r="D68" i="43"/>
  <c r="D48" i="43"/>
  <c r="D8" i="43"/>
  <c r="D28" i="43"/>
  <c r="D14" i="43"/>
  <c r="D154" i="43"/>
  <c r="D114" i="43"/>
  <c r="D74" i="43"/>
  <c r="D34" i="43"/>
  <c r="D94" i="43"/>
  <c r="D134" i="43"/>
  <c r="D54" i="43"/>
  <c r="D18" i="43"/>
  <c r="D138" i="43"/>
  <c r="D98" i="43"/>
  <c r="D58" i="43"/>
  <c r="D78" i="43"/>
  <c r="D38" i="43"/>
  <c r="D158" i="43"/>
  <c r="D118" i="43"/>
  <c r="D6" i="43"/>
  <c r="D146" i="43"/>
  <c r="D106" i="43"/>
  <c r="D66" i="43"/>
  <c r="D126" i="43"/>
  <c r="D26" i="43"/>
  <c r="D86" i="43"/>
  <c r="D46" i="43"/>
  <c r="D156" i="43"/>
  <c r="D136" i="43"/>
  <c r="D116" i="43"/>
  <c r="D96" i="43"/>
  <c r="D76" i="43"/>
  <c r="D56" i="43"/>
  <c r="D36" i="43"/>
  <c r="D16" i="43"/>
  <c r="D151" i="43"/>
  <c r="D131" i="43"/>
  <c r="D111" i="43"/>
  <c r="D91" i="43"/>
  <c r="D71" i="43"/>
  <c r="D51" i="43"/>
  <c r="D31" i="43"/>
  <c r="D11" i="43"/>
  <c r="D101" i="43"/>
  <c r="D61" i="43"/>
  <c r="D161" i="43"/>
  <c r="D121" i="43"/>
  <c r="D81" i="43"/>
  <c r="D41" i="43"/>
  <c r="D21" i="43"/>
  <c r="D141" i="43"/>
  <c r="D25" i="43"/>
  <c r="D45" i="43"/>
  <c r="D145" i="43"/>
  <c r="D105" i="43"/>
  <c r="D65" i="43"/>
  <c r="D5" i="43"/>
  <c r="D125" i="43"/>
  <c r="D85" i="43"/>
  <c r="D149" i="43"/>
  <c r="D29" i="43"/>
  <c r="D129" i="43"/>
  <c r="D89" i="43"/>
  <c r="D49" i="43"/>
  <c r="D109" i="43"/>
  <c r="D69" i="43"/>
  <c r="D9" i="43"/>
  <c r="D155" i="43"/>
  <c r="D135" i="43"/>
  <c r="D115" i="43"/>
  <c r="D95" i="43"/>
  <c r="D75" i="43"/>
  <c r="D55" i="43"/>
  <c r="D35" i="43"/>
  <c r="D15" i="43"/>
  <c r="D159" i="43"/>
  <c r="D139" i="43"/>
  <c r="D119" i="43"/>
  <c r="D99" i="43"/>
  <c r="D79" i="43"/>
  <c r="D59" i="43"/>
  <c r="D39" i="43"/>
  <c r="D19" i="43"/>
  <c r="C255" i="26"/>
  <c r="E255" i="26" s="1"/>
  <c r="C225" i="26"/>
  <c r="E225" i="26" s="1"/>
  <c r="C195" i="26"/>
  <c r="E195" i="26" s="1"/>
  <c r="C165" i="26"/>
  <c r="E165" i="26" s="1"/>
  <c r="C75" i="26"/>
  <c r="E75" i="26" s="1"/>
  <c r="C105" i="26"/>
  <c r="E105" i="26" s="1"/>
  <c r="C45" i="26"/>
  <c r="E45" i="26" s="1"/>
  <c r="C135" i="26"/>
  <c r="E135" i="26" s="1"/>
  <c r="C259" i="26"/>
  <c r="E259" i="26" s="1"/>
  <c r="C229" i="26"/>
  <c r="E229" i="26" s="1"/>
  <c r="C199" i="26"/>
  <c r="E199" i="26" s="1"/>
  <c r="C109" i="26"/>
  <c r="E109" i="26" s="1"/>
  <c r="C49" i="26"/>
  <c r="E49" i="26" s="1"/>
  <c r="C169" i="26"/>
  <c r="E169" i="26" s="1"/>
  <c r="C79" i="26"/>
  <c r="E79" i="26" s="1"/>
  <c r="C139" i="26"/>
  <c r="E139" i="26" s="1"/>
  <c r="C264" i="26"/>
  <c r="E264" i="26" s="1"/>
  <c r="C234" i="26"/>
  <c r="E234" i="26" s="1"/>
  <c r="C204" i="26"/>
  <c r="E204" i="26" s="1"/>
  <c r="C174" i="26"/>
  <c r="E174" i="26" s="1"/>
  <c r="C144" i="26"/>
  <c r="E144" i="26" s="1"/>
  <c r="C114" i="26"/>
  <c r="E114" i="26" s="1"/>
  <c r="C84" i="26"/>
  <c r="E84" i="26" s="1"/>
  <c r="C54" i="26"/>
  <c r="E54" i="26" s="1"/>
  <c r="C268" i="26"/>
  <c r="E268" i="26" s="1"/>
  <c r="C238" i="26"/>
  <c r="E238" i="26" s="1"/>
  <c r="C208" i="26"/>
  <c r="E208" i="26" s="1"/>
  <c r="C178" i="26"/>
  <c r="E178" i="26" s="1"/>
  <c r="C148" i="26"/>
  <c r="E148" i="26" s="1"/>
  <c r="C118" i="26"/>
  <c r="E118" i="26" s="1"/>
  <c r="C88" i="26"/>
  <c r="E88" i="26" s="1"/>
  <c r="C58" i="26"/>
  <c r="E58" i="26" s="1"/>
  <c r="U1" i="2"/>
  <c r="Y2" i="2"/>
  <c r="C254" i="26"/>
  <c r="E254" i="26" s="1"/>
  <c r="C224" i="26"/>
  <c r="E224" i="26" s="1"/>
  <c r="C194" i="26"/>
  <c r="E194" i="26" s="1"/>
  <c r="C164" i="26"/>
  <c r="E164" i="26" s="1"/>
  <c r="C134" i="26"/>
  <c r="E134" i="26" s="1"/>
  <c r="C104" i="26"/>
  <c r="E104" i="26" s="1"/>
  <c r="C74" i="26"/>
  <c r="E74" i="26" s="1"/>
  <c r="C44" i="26"/>
  <c r="E44" i="26" s="1"/>
  <c r="C256" i="26"/>
  <c r="E256" i="26" s="1"/>
  <c r="C226" i="26"/>
  <c r="E226" i="26" s="1"/>
  <c r="C196" i="26"/>
  <c r="E196" i="26" s="1"/>
  <c r="C166" i="26"/>
  <c r="E166" i="26" s="1"/>
  <c r="C136" i="26"/>
  <c r="E136" i="26" s="1"/>
  <c r="C106" i="26"/>
  <c r="E106" i="26" s="1"/>
  <c r="C76" i="26"/>
  <c r="E76" i="26" s="1"/>
  <c r="C46" i="26"/>
  <c r="E46" i="26" s="1"/>
  <c r="C258" i="26"/>
  <c r="E258" i="26" s="1"/>
  <c r="C228" i="26"/>
  <c r="E228" i="26" s="1"/>
  <c r="C198" i="26"/>
  <c r="E198" i="26" s="1"/>
  <c r="C168" i="26"/>
  <c r="E168" i="26" s="1"/>
  <c r="C138" i="26"/>
  <c r="E138" i="26" s="1"/>
  <c r="C108" i="26"/>
  <c r="E108" i="26" s="1"/>
  <c r="C78" i="26"/>
  <c r="E78" i="26" s="1"/>
  <c r="C48" i="26"/>
  <c r="E48" i="26" s="1"/>
  <c r="C260" i="26"/>
  <c r="E260" i="26" s="1"/>
  <c r="C230" i="26"/>
  <c r="E230" i="26" s="1"/>
  <c r="C200" i="26"/>
  <c r="E200" i="26" s="1"/>
  <c r="C170" i="26"/>
  <c r="E170" i="26" s="1"/>
  <c r="C140" i="26"/>
  <c r="E140" i="26" s="1"/>
  <c r="C110" i="26"/>
  <c r="E110" i="26" s="1"/>
  <c r="C80" i="26"/>
  <c r="E80" i="26" s="1"/>
  <c r="C50" i="26"/>
  <c r="E50" i="26" s="1"/>
  <c r="C175" i="26"/>
  <c r="E175" i="26" s="1"/>
  <c r="C145" i="26"/>
  <c r="E145" i="26" s="1"/>
  <c r="C115" i="26"/>
  <c r="E115" i="26" s="1"/>
  <c r="C85" i="26"/>
  <c r="E85" i="26" s="1"/>
  <c r="C55" i="26"/>
  <c r="E55" i="26" s="1"/>
  <c r="C235" i="26"/>
  <c r="E235" i="26" s="1"/>
  <c r="C265" i="26"/>
  <c r="E265" i="26" s="1"/>
  <c r="C205" i="26"/>
  <c r="E205" i="26" s="1"/>
  <c r="C267" i="26"/>
  <c r="E267" i="26" s="1"/>
  <c r="C237" i="26"/>
  <c r="E237" i="26" s="1"/>
  <c r="C207" i="26"/>
  <c r="E207" i="26" s="1"/>
  <c r="C147" i="26"/>
  <c r="E147" i="26" s="1"/>
  <c r="C87" i="26"/>
  <c r="E87" i="26" s="1"/>
  <c r="C177" i="26"/>
  <c r="E177" i="26" s="1"/>
  <c r="C117" i="26"/>
  <c r="E117" i="26" s="1"/>
  <c r="C57" i="26"/>
  <c r="E57" i="26" s="1"/>
  <c r="C239" i="26"/>
  <c r="E239" i="26" s="1"/>
  <c r="C149" i="26"/>
  <c r="E149" i="26" s="1"/>
  <c r="C119" i="26"/>
  <c r="E119" i="26" s="1"/>
  <c r="C89" i="26"/>
  <c r="E89" i="26" s="1"/>
  <c r="C59" i="26"/>
  <c r="E59" i="26" s="1"/>
  <c r="C269" i="26"/>
  <c r="E269" i="26" s="1"/>
  <c r="C209" i="26"/>
  <c r="E209" i="26" s="1"/>
  <c r="C179" i="26"/>
  <c r="E179" i="26" s="1"/>
  <c r="C271" i="26"/>
  <c r="E271" i="26" s="1"/>
  <c r="C241" i="26"/>
  <c r="E241" i="26" s="1"/>
  <c r="C211" i="26"/>
  <c r="E211" i="26" s="1"/>
  <c r="C181" i="26"/>
  <c r="E181" i="26" s="1"/>
  <c r="C91" i="26"/>
  <c r="E91" i="26" s="1"/>
  <c r="C121" i="26"/>
  <c r="E121" i="26" s="1"/>
  <c r="C61" i="26"/>
  <c r="E61" i="26" s="1"/>
  <c r="C151" i="26"/>
  <c r="E151" i="26" s="1"/>
  <c r="C223" i="26"/>
  <c r="E223" i="26" s="1"/>
  <c r="C133" i="26"/>
  <c r="E133" i="26" s="1"/>
  <c r="C103" i="26"/>
  <c r="E103" i="26" s="1"/>
  <c r="C73" i="26"/>
  <c r="E73" i="26" s="1"/>
  <c r="C43" i="26"/>
  <c r="E43" i="26" s="1"/>
  <c r="C253" i="26"/>
  <c r="E253" i="26" s="1"/>
  <c r="C193" i="26"/>
  <c r="E193" i="26" s="1"/>
  <c r="C163" i="26"/>
  <c r="E163" i="26" s="1"/>
  <c r="C227" i="26"/>
  <c r="C167" i="26"/>
  <c r="C257" i="26"/>
  <c r="E257" i="26" s="1"/>
  <c r="C197" i="26"/>
  <c r="C137" i="26"/>
  <c r="C107" i="26"/>
  <c r="C77" i="26"/>
  <c r="C47" i="26"/>
  <c r="C261" i="26"/>
  <c r="E261" i="26" s="1"/>
  <c r="C201" i="26"/>
  <c r="E201" i="26" s="1"/>
  <c r="C141" i="26"/>
  <c r="E141" i="26" s="1"/>
  <c r="C111" i="26"/>
  <c r="E111" i="26" s="1"/>
  <c r="C81" i="26"/>
  <c r="E81" i="26" s="1"/>
  <c r="C51" i="26"/>
  <c r="E51" i="26" s="1"/>
  <c r="C171" i="26"/>
  <c r="E171" i="26" s="1"/>
  <c r="C231" i="26"/>
  <c r="E231" i="26" s="1"/>
  <c r="C266" i="26"/>
  <c r="E266" i="26" s="1"/>
  <c r="C236" i="26"/>
  <c r="E236" i="26" s="1"/>
  <c r="C206" i="26"/>
  <c r="E206" i="26" s="1"/>
  <c r="C176" i="26"/>
  <c r="E176" i="26" s="1"/>
  <c r="C146" i="26"/>
  <c r="E146" i="26" s="1"/>
  <c r="C116" i="26"/>
  <c r="E116" i="26" s="1"/>
  <c r="C86" i="26"/>
  <c r="E86" i="26" s="1"/>
  <c r="C56" i="26"/>
  <c r="E56" i="26" s="1"/>
  <c r="C270" i="26"/>
  <c r="E270" i="26" s="1"/>
  <c r="C240" i="26"/>
  <c r="E240" i="26" s="1"/>
  <c r="C210" i="26"/>
  <c r="E210" i="26" s="1"/>
  <c r="C180" i="26"/>
  <c r="E180" i="26" s="1"/>
  <c r="C150" i="26"/>
  <c r="E150" i="26" s="1"/>
  <c r="C120" i="26"/>
  <c r="E120" i="26" s="1"/>
  <c r="C90" i="26"/>
  <c r="E90" i="26" s="1"/>
  <c r="C60" i="26"/>
  <c r="E60" i="26" s="1"/>
  <c r="E242" i="26"/>
  <c r="E212" i="26"/>
  <c r="E182" i="26"/>
  <c r="E152" i="26"/>
  <c r="E122" i="26"/>
  <c r="E92" i="26"/>
  <c r="E62" i="26"/>
  <c r="E32" i="26"/>
  <c r="Y2" i="6"/>
  <c r="U1" i="6"/>
  <c r="C34" i="13"/>
  <c r="L400" i="26" l="1"/>
  <c r="AC12" i="23"/>
  <c r="L397" i="26"/>
  <c r="AC9" i="23"/>
  <c r="L402" i="26"/>
  <c r="AC14" i="23"/>
  <c r="L393" i="26"/>
  <c r="AC5" i="23"/>
  <c r="L395" i="26"/>
  <c r="AC7" i="23"/>
  <c r="L398" i="26"/>
  <c r="AC10" i="23"/>
  <c r="L396" i="26"/>
  <c r="AC8" i="23"/>
  <c r="L401" i="26"/>
  <c r="AC13" i="23"/>
  <c r="L399" i="26"/>
  <c r="AC11" i="23"/>
  <c r="L394" i="26"/>
  <c r="AC6" i="23"/>
  <c r="E107" i="26"/>
  <c r="E137" i="26"/>
  <c r="E227" i="26"/>
  <c r="E47" i="26"/>
  <c r="D4" i="66" s="1"/>
  <c r="E167" i="26"/>
  <c r="E197" i="26"/>
  <c r="E77" i="26"/>
  <c r="G19" i="43"/>
  <c r="F19" i="43"/>
  <c r="G95" i="43"/>
  <c r="F95" i="43"/>
  <c r="G85" i="43"/>
  <c r="F85" i="43"/>
  <c r="F141" i="43"/>
  <c r="G141" i="43"/>
  <c r="F16" i="43"/>
  <c r="G16" i="43"/>
  <c r="G66" i="43"/>
  <c r="F66" i="43"/>
  <c r="G54" i="43"/>
  <c r="F54" i="43"/>
  <c r="G88" i="43"/>
  <c r="F88" i="43"/>
  <c r="F84" i="43"/>
  <c r="G84" i="43"/>
  <c r="F7" i="43"/>
  <c r="G7" i="43"/>
  <c r="G3" i="43"/>
  <c r="F3" i="43"/>
  <c r="G20" i="43"/>
  <c r="F20" i="43"/>
  <c r="G30" i="43"/>
  <c r="F30" i="43"/>
  <c r="G50" i="43"/>
  <c r="F50" i="43"/>
  <c r="G39" i="43"/>
  <c r="F39" i="43"/>
  <c r="F119" i="43"/>
  <c r="G119" i="43"/>
  <c r="G35" i="43"/>
  <c r="F35" i="43"/>
  <c r="F115" i="43"/>
  <c r="G115" i="43"/>
  <c r="G69" i="43"/>
  <c r="F69" i="43"/>
  <c r="G129" i="43"/>
  <c r="F129" i="43"/>
  <c r="F125" i="43"/>
  <c r="G125" i="43"/>
  <c r="G145" i="43"/>
  <c r="F145" i="43"/>
  <c r="G21" i="43"/>
  <c r="F21" i="43"/>
  <c r="F161" i="43"/>
  <c r="G161" i="43"/>
  <c r="F31" i="43"/>
  <c r="G31" i="43"/>
  <c r="F111" i="43"/>
  <c r="G111" i="43"/>
  <c r="G36" i="43"/>
  <c r="F36" i="43"/>
  <c r="F116" i="43"/>
  <c r="G116" i="43"/>
  <c r="G86" i="43"/>
  <c r="F86" i="43"/>
  <c r="F106" i="43"/>
  <c r="G106" i="43"/>
  <c r="G158" i="43"/>
  <c r="F158" i="43"/>
  <c r="G98" i="43"/>
  <c r="F98" i="43"/>
  <c r="F134" i="43"/>
  <c r="G134" i="43"/>
  <c r="F114" i="43"/>
  <c r="G114" i="43"/>
  <c r="G8" i="43"/>
  <c r="F8" i="43"/>
  <c r="G108" i="43"/>
  <c r="F108" i="43"/>
  <c r="G4" i="43"/>
  <c r="F4" i="43"/>
  <c r="F104" i="43"/>
  <c r="G104" i="43"/>
  <c r="F37" i="43"/>
  <c r="G37" i="43"/>
  <c r="F137" i="43"/>
  <c r="G137" i="43"/>
  <c r="G27" i="43"/>
  <c r="F27" i="43"/>
  <c r="F107" i="43"/>
  <c r="G107" i="43"/>
  <c r="G23" i="43"/>
  <c r="F23" i="43"/>
  <c r="F103" i="43"/>
  <c r="G103" i="43"/>
  <c r="G40" i="43"/>
  <c r="F40" i="43"/>
  <c r="G120" i="43"/>
  <c r="F120" i="43"/>
  <c r="G70" i="43"/>
  <c r="F70" i="43"/>
  <c r="G90" i="43"/>
  <c r="F90" i="43"/>
  <c r="F142" i="43"/>
  <c r="G142" i="43"/>
  <c r="F42" i="43"/>
  <c r="G42" i="43"/>
  <c r="F99" i="43"/>
  <c r="G99" i="43"/>
  <c r="F9" i="43"/>
  <c r="G9" i="43"/>
  <c r="G105" i="43"/>
  <c r="F105" i="43"/>
  <c r="F121" i="43"/>
  <c r="G121" i="43"/>
  <c r="G91" i="43"/>
  <c r="F91" i="43"/>
  <c r="G46" i="43"/>
  <c r="F46" i="43"/>
  <c r="G58" i="43"/>
  <c r="F58" i="43"/>
  <c r="G28" i="43"/>
  <c r="F28" i="43"/>
  <c r="F24" i="43"/>
  <c r="G24" i="43"/>
  <c r="G97" i="43"/>
  <c r="F97" i="43"/>
  <c r="F87" i="43"/>
  <c r="G87" i="43"/>
  <c r="F83" i="43"/>
  <c r="G83" i="43"/>
  <c r="F100" i="43"/>
  <c r="G100" i="43"/>
  <c r="G22" i="43"/>
  <c r="F22" i="43"/>
  <c r="F59" i="43"/>
  <c r="G59" i="43"/>
  <c r="F139" i="43"/>
  <c r="G139" i="43"/>
  <c r="G55" i="43"/>
  <c r="F55" i="43"/>
  <c r="F135" i="43"/>
  <c r="G135" i="43"/>
  <c r="F109" i="43"/>
  <c r="G109" i="43"/>
  <c r="G29" i="43"/>
  <c r="F29" i="43"/>
  <c r="G5" i="43"/>
  <c r="F5" i="43"/>
  <c r="F45" i="43"/>
  <c r="G45" i="43"/>
  <c r="G41" i="43"/>
  <c r="F41" i="43"/>
  <c r="F61" i="43"/>
  <c r="G61" i="43"/>
  <c r="F51" i="43"/>
  <c r="G51" i="43"/>
  <c r="F131" i="43"/>
  <c r="G131" i="43"/>
  <c r="G56" i="43"/>
  <c r="F56" i="43"/>
  <c r="F136" i="43"/>
  <c r="G136" i="43"/>
  <c r="F26" i="43"/>
  <c r="G26" i="43"/>
  <c r="F146" i="43"/>
  <c r="G146" i="43"/>
  <c r="F38" i="43"/>
  <c r="G38" i="43"/>
  <c r="F138" i="43"/>
  <c r="G138" i="43"/>
  <c r="F94" i="43"/>
  <c r="G94" i="43"/>
  <c r="F154" i="43"/>
  <c r="G154" i="43"/>
  <c r="F48" i="43"/>
  <c r="G48" i="43"/>
  <c r="F128" i="43"/>
  <c r="G128" i="43"/>
  <c r="F44" i="43"/>
  <c r="G44" i="43"/>
  <c r="F124" i="43"/>
  <c r="G124" i="43"/>
  <c r="G157" i="43"/>
  <c r="F157" i="43"/>
  <c r="G77" i="43"/>
  <c r="F77" i="43"/>
  <c r="G47" i="43"/>
  <c r="F47" i="43"/>
  <c r="F127" i="43"/>
  <c r="G127" i="43"/>
  <c r="G43" i="43"/>
  <c r="F43" i="43"/>
  <c r="F123" i="43"/>
  <c r="G123" i="43"/>
  <c r="F60" i="43"/>
  <c r="G60" i="43"/>
  <c r="G140" i="43"/>
  <c r="F140" i="43"/>
  <c r="F110" i="43"/>
  <c r="G110" i="43"/>
  <c r="F130" i="43"/>
  <c r="G130" i="43"/>
  <c r="G2" i="43"/>
  <c r="F2" i="43"/>
  <c r="G82" i="43"/>
  <c r="F82" i="43"/>
  <c r="G15" i="43"/>
  <c r="F15" i="43"/>
  <c r="G89" i="43"/>
  <c r="F89" i="43"/>
  <c r="F11" i="43"/>
  <c r="G11" i="43"/>
  <c r="F96" i="43"/>
  <c r="G96" i="43"/>
  <c r="F118" i="43"/>
  <c r="G118" i="43"/>
  <c r="G74" i="43"/>
  <c r="F74" i="43"/>
  <c r="F17" i="43"/>
  <c r="G17" i="43"/>
  <c r="F102" i="43"/>
  <c r="G102" i="43"/>
  <c r="F79" i="43"/>
  <c r="G79" i="43"/>
  <c r="G159" i="43"/>
  <c r="F159" i="43"/>
  <c r="F75" i="43"/>
  <c r="G75" i="43"/>
  <c r="G155" i="43"/>
  <c r="F155" i="43"/>
  <c r="G49" i="43"/>
  <c r="F49" i="43"/>
  <c r="F149" i="43"/>
  <c r="G149" i="43"/>
  <c r="G65" i="43"/>
  <c r="F65" i="43"/>
  <c r="G25" i="43"/>
  <c r="F25" i="43"/>
  <c r="G81" i="43"/>
  <c r="F81" i="43"/>
  <c r="F101" i="43"/>
  <c r="G101" i="43"/>
  <c r="G71" i="43"/>
  <c r="F71" i="43"/>
  <c r="F151" i="43"/>
  <c r="G151" i="43"/>
  <c r="G76" i="43"/>
  <c r="F76" i="43"/>
  <c r="G156" i="43"/>
  <c r="F156" i="43"/>
  <c r="G126" i="43"/>
  <c r="F126" i="43"/>
  <c r="G6" i="43"/>
  <c r="F6" i="43"/>
  <c r="G78" i="43"/>
  <c r="F78" i="43"/>
  <c r="F18" i="43"/>
  <c r="G18" i="43"/>
  <c r="G34" i="43"/>
  <c r="F34" i="43"/>
  <c r="G14" i="43"/>
  <c r="F14" i="43"/>
  <c r="F68" i="43"/>
  <c r="G68" i="43"/>
  <c r="G148" i="43"/>
  <c r="F148" i="43"/>
  <c r="G64" i="43"/>
  <c r="F64" i="43"/>
  <c r="G144" i="43"/>
  <c r="F144" i="43"/>
  <c r="F57" i="43"/>
  <c r="G57" i="43"/>
  <c r="G117" i="43"/>
  <c r="F117" i="43"/>
  <c r="G67" i="43"/>
  <c r="F67" i="43"/>
  <c r="F147" i="43"/>
  <c r="G147" i="43"/>
  <c r="G63" i="43"/>
  <c r="F63" i="43"/>
  <c r="F143" i="43"/>
  <c r="G143" i="43"/>
  <c r="F80" i="43"/>
  <c r="G80" i="43"/>
  <c r="F160" i="43"/>
  <c r="G160" i="43"/>
  <c r="F150" i="43"/>
  <c r="G150" i="43"/>
  <c r="G10" i="43"/>
  <c r="F10" i="43"/>
  <c r="F62" i="43"/>
  <c r="G62" i="43"/>
  <c r="F122" i="43"/>
  <c r="G122" i="43"/>
  <c r="AC2" i="6"/>
  <c r="Y1" i="6"/>
  <c r="Y1" i="2"/>
  <c r="AC2" i="2"/>
  <c r="AH6" i="23" l="1"/>
  <c r="L424" i="26"/>
  <c r="AH10" i="23"/>
  <c r="L428" i="26"/>
  <c r="L427" i="26"/>
  <c r="AH9" i="23"/>
  <c r="L431" i="26"/>
  <c r="AH13" i="23"/>
  <c r="L423" i="26"/>
  <c r="AH5" i="23"/>
  <c r="L429" i="26"/>
  <c r="AH11" i="23"/>
  <c r="L425" i="26"/>
  <c r="AH7" i="23"/>
  <c r="L430" i="26"/>
  <c r="AH12" i="23"/>
  <c r="AH8" i="23"/>
  <c r="L426" i="26"/>
  <c r="AH14" i="23"/>
  <c r="L432" i="26"/>
  <c r="C10" i="66"/>
  <c r="R293" i="26"/>
  <c r="R278" i="26"/>
  <c r="R289" i="26"/>
  <c r="R296" i="26"/>
  <c r="C8" i="66"/>
  <c r="D20" i="66"/>
  <c r="E24" i="66"/>
  <c r="R272" i="26"/>
  <c r="R288" i="26"/>
  <c r="F20" i="66"/>
  <c r="C16" i="66"/>
  <c r="R273" i="26"/>
  <c r="R298" i="26"/>
  <c r="R275" i="26"/>
  <c r="R292" i="26"/>
  <c r="R280" i="26"/>
  <c r="R297" i="26"/>
  <c r="R295" i="26"/>
  <c r="D12" i="66"/>
  <c r="E14" i="66"/>
  <c r="E4" i="66"/>
  <c r="C20" i="66"/>
  <c r="C14" i="66"/>
  <c r="D14" i="66"/>
  <c r="F4" i="66"/>
  <c r="C22" i="66"/>
  <c r="F6" i="66"/>
  <c r="D6" i="66"/>
  <c r="E6" i="66"/>
  <c r="R277" i="26"/>
  <c r="D8" i="66"/>
  <c r="F10" i="66"/>
  <c r="C24" i="66"/>
  <c r="R294" i="26"/>
  <c r="R281" i="26"/>
  <c r="R290" i="26"/>
  <c r="R283" i="26"/>
  <c r="R284" i="26"/>
  <c r="R291" i="26"/>
  <c r="R282" i="26"/>
  <c r="R279" i="26"/>
  <c r="D18" i="66"/>
  <c r="F18" i="66"/>
  <c r="E8" i="66"/>
  <c r="F8" i="66"/>
  <c r="D22" i="66"/>
  <c r="E22" i="66"/>
  <c r="E10" i="66"/>
  <c r="D10" i="66"/>
  <c r="F12" i="66"/>
  <c r="E18" i="66"/>
  <c r="R300" i="26"/>
  <c r="R286" i="26"/>
  <c r="R274" i="26"/>
  <c r="R276" i="26"/>
  <c r="R285" i="26"/>
  <c r="R299" i="26"/>
  <c r="R301" i="26"/>
  <c r="R287" i="26"/>
  <c r="D24" i="66"/>
  <c r="F24" i="66"/>
  <c r="C18" i="66"/>
  <c r="C12" i="66"/>
  <c r="E12" i="66"/>
  <c r="F14" i="66"/>
  <c r="E20" i="66"/>
  <c r="C4" i="66"/>
  <c r="C6" i="66"/>
  <c r="F22" i="66"/>
  <c r="F16" i="66"/>
  <c r="D16" i="66"/>
  <c r="E16" i="66"/>
  <c r="R17" i="26"/>
  <c r="R9" i="26"/>
  <c r="R19" i="26"/>
  <c r="R31" i="26"/>
  <c r="R13" i="26"/>
  <c r="R14" i="26"/>
  <c r="R2" i="26"/>
  <c r="R29" i="26"/>
  <c r="R12" i="26"/>
  <c r="R26" i="26"/>
  <c r="R10" i="26"/>
  <c r="R22" i="26"/>
  <c r="R11" i="26"/>
  <c r="R8" i="26"/>
  <c r="R20" i="26"/>
  <c r="R5" i="26"/>
  <c r="R21" i="26"/>
  <c r="R7" i="26"/>
  <c r="R3" i="26"/>
  <c r="R23" i="26"/>
  <c r="R25" i="26"/>
  <c r="R24" i="26"/>
  <c r="R30" i="26"/>
  <c r="R6" i="26"/>
  <c r="R16" i="26"/>
  <c r="R28" i="26"/>
  <c r="R4" i="26"/>
  <c r="R18" i="26"/>
  <c r="T492" i="26"/>
  <c r="T483" i="26"/>
  <c r="T484" i="26"/>
  <c r="T488" i="26"/>
  <c r="T491" i="26"/>
  <c r="T485" i="26"/>
  <c r="T486" i="26"/>
  <c r="T489" i="26"/>
  <c r="T487" i="26"/>
  <c r="T490" i="26"/>
  <c r="T458" i="26"/>
  <c r="T457" i="26"/>
  <c r="T454" i="26"/>
  <c r="T460" i="26"/>
  <c r="T455" i="26"/>
  <c r="T456" i="26"/>
  <c r="T459" i="26"/>
  <c r="T453" i="26"/>
  <c r="T461" i="26"/>
  <c r="T462" i="26"/>
  <c r="T424" i="26"/>
  <c r="T394" i="26"/>
  <c r="T427" i="26"/>
  <c r="T430" i="26"/>
  <c r="T431" i="26"/>
  <c r="T432" i="26"/>
  <c r="T423" i="26"/>
  <c r="T426" i="26"/>
  <c r="T429" i="26"/>
  <c r="T428" i="26"/>
  <c r="T425" i="26"/>
  <c r="T398" i="26"/>
  <c r="T401" i="26"/>
  <c r="T399" i="26"/>
  <c r="T393" i="26"/>
  <c r="T396" i="26"/>
  <c r="T395" i="26"/>
  <c r="T370" i="26"/>
  <c r="T397" i="26"/>
  <c r="T402" i="26"/>
  <c r="T400" i="26"/>
  <c r="T365" i="26"/>
  <c r="T366" i="26"/>
  <c r="T371" i="26"/>
  <c r="T364" i="26"/>
  <c r="T368" i="26"/>
  <c r="T372" i="26"/>
  <c r="T367" i="26"/>
  <c r="T363" i="26"/>
  <c r="T369" i="26"/>
  <c r="T339" i="26"/>
  <c r="T340" i="26"/>
  <c r="T333" i="26"/>
  <c r="T342" i="26"/>
  <c r="T341" i="26"/>
  <c r="T335" i="26"/>
  <c r="T338" i="26"/>
  <c r="T334" i="26"/>
  <c r="T337" i="26"/>
  <c r="T336" i="26"/>
  <c r="T308" i="26"/>
  <c r="T309" i="26"/>
  <c r="T303" i="26"/>
  <c r="T304" i="26"/>
  <c r="T312" i="26"/>
  <c r="T311" i="26"/>
  <c r="T306" i="26"/>
  <c r="T310" i="26"/>
  <c r="T305" i="26"/>
  <c r="T307" i="26"/>
  <c r="T221" i="26"/>
  <c r="T219" i="26"/>
  <c r="T213" i="26"/>
  <c r="T220" i="26"/>
  <c r="T217" i="26"/>
  <c r="T222" i="26"/>
  <c r="T216" i="26"/>
  <c r="T214" i="26"/>
  <c r="T218" i="26"/>
  <c r="T215" i="26"/>
  <c r="T162" i="26"/>
  <c r="T131" i="26"/>
  <c r="T191" i="26"/>
  <c r="T190" i="26"/>
  <c r="T192" i="26"/>
  <c r="T183" i="26"/>
  <c r="T160" i="26"/>
  <c r="T189" i="26"/>
  <c r="T187" i="26"/>
  <c r="T184" i="26"/>
  <c r="T185" i="26"/>
  <c r="T188" i="26"/>
  <c r="T186" i="26"/>
  <c r="T71" i="26"/>
  <c r="T161" i="26"/>
  <c r="T156" i="26"/>
  <c r="T159" i="26"/>
  <c r="T155" i="26"/>
  <c r="T153" i="26"/>
  <c r="T158" i="26"/>
  <c r="T154" i="26"/>
  <c r="T157" i="26"/>
  <c r="T128" i="26"/>
  <c r="T130" i="26"/>
  <c r="T124" i="26"/>
  <c r="T129" i="26"/>
  <c r="T132" i="26"/>
  <c r="T123" i="26"/>
  <c r="T126" i="26"/>
  <c r="T127" i="26"/>
  <c r="T125" i="26"/>
  <c r="T98" i="26"/>
  <c r="T96" i="26"/>
  <c r="T64" i="26"/>
  <c r="T94" i="26"/>
  <c r="T97" i="26"/>
  <c r="T99" i="26"/>
  <c r="T93" i="26"/>
  <c r="T100" i="26"/>
  <c r="T102" i="26"/>
  <c r="T101" i="26"/>
  <c r="T95" i="26"/>
  <c r="T66" i="26"/>
  <c r="T72" i="26"/>
  <c r="T68" i="26"/>
  <c r="T69" i="26"/>
  <c r="T65" i="26"/>
  <c r="T70" i="26"/>
  <c r="T67" i="26"/>
  <c r="T63" i="26"/>
  <c r="T39" i="26"/>
  <c r="T35" i="26"/>
  <c r="T40" i="26"/>
  <c r="T34" i="26"/>
  <c r="T38" i="26"/>
  <c r="T41" i="26"/>
  <c r="T37" i="26"/>
  <c r="T42" i="26"/>
  <c r="T33" i="26"/>
  <c r="T36" i="26"/>
  <c r="T47" i="26"/>
  <c r="T137" i="26"/>
  <c r="T77" i="26"/>
  <c r="T167" i="26"/>
  <c r="T442" i="26"/>
  <c r="T390" i="26"/>
  <c r="T348" i="26"/>
  <c r="T194" i="26"/>
  <c r="T142" i="26"/>
  <c r="T90" i="26"/>
  <c r="T44" i="26"/>
  <c r="T471" i="26"/>
  <c r="T445" i="26"/>
  <c r="T419" i="26"/>
  <c r="T115" i="26"/>
  <c r="T472" i="26"/>
  <c r="T420" i="26"/>
  <c r="T378" i="26"/>
  <c r="T326" i="26"/>
  <c r="T172" i="26"/>
  <c r="T120" i="26"/>
  <c r="T82" i="26"/>
  <c r="T389" i="26"/>
  <c r="T373" i="26"/>
  <c r="T321" i="26"/>
  <c r="T209" i="26"/>
  <c r="T193" i="26"/>
  <c r="T141" i="26"/>
  <c r="T59" i="26"/>
  <c r="T43" i="26"/>
  <c r="T466" i="26"/>
  <c r="T440" i="26"/>
  <c r="T414" i="26"/>
  <c r="T388" i="26"/>
  <c r="T362" i="26"/>
  <c r="T346" i="26"/>
  <c r="T320" i="26"/>
  <c r="T208" i="26"/>
  <c r="T182" i="26"/>
  <c r="T166" i="26"/>
  <c r="T140" i="26"/>
  <c r="T114" i="26"/>
  <c r="T88" i="26"/>
  <c r="T62" i="26"/>
  <c r="T46" i="26"/>
  <c r="T477" i="26"/>
  <c r="T451" i="26"/>
  <c r="T435" i="26"/>
  <c r="T409" i="26"/>
  <c r="T383" i="26"/>
  <c r="T357" i="26"/>
  <c r="T331" i="26"/>
  <c r="T315" i="26"/>
  <c r="T203" i="26"/>
  <c r="T177" i="26"/>
  <c r="T151" i="26"/>
  <c r="T135" i="26"/>
  <c r="T109" i="26"/>
  <c r="T83" i="26"/>
  <c r="T57" i="26"/>
  <c r="T79" i="26"/>
  <c r="T468" i="26"/>
  <c r="T416" i="26"/>
  <c r="T374" i="26"/>
  <c r="T476" i="26"/>
  <c r="T434" i="26"/>
  <c r="T382" i="26"/>
  <c r="T330" i="26"/>
  <c r="T176" i="26"/>
  <c r="T134" i="26"/>
  <c r="T78" i="26"/>
  <c r="T441" i="26"/>
  <c r="T415" i="26"/>
  <c r="T103" i="26"/>
  <c r="T464" i="26"/>
  <c r="T412" i="26"/>
  <c r="T360" i="26"/>
  <c r="T318" i="26"/>
  <c r="T206" i="26"/>
  <c r="T164" i="26"/>
  <c r="T112" i="26"/>
  <c r="T74" i="26"/>
  <c r="T385" i="26"/>
  <c r="T359" i="26"/>
  <c r="T343" i="26"/>
  <c r="T205" i="26"/>
  <c r="T179" i="26"/>
  <c r="T163" i="26"/>
  <c r="T89" i="26"/>
  <c r="T55" i="26"/>
  <c r="T478" i="26"/>
  <c r="T452" i="26"/>
  <c r="T436" i="26"/>
  <c r="T410" i="26"/>
  <c r="T384" i="26"/>
  <c r="T358" i="26"/>
  <c r="T332" i="26"/>
  <c r="T316" i="26"/>
  <c r="T204" i="26"/>
  <c r="T178" i="26"/>
  <c r="T152" i="26"/>
  <c r="T136" i="26"/>
  <c r="T110" i="26"/>
  <c r="T84" i="26"/>
  <c r="T58" i="26"/>
  <c r="T473" i="26"/>
  <c r="T447" i="26"/>
  <c r="T421" i="26"/>
  <c r="T405" i="26"/>
  <c r="T379" i="26"/>
  <c r="T353" i="26"/>
  <c r="T327" i="26"/>
  <c r="T199" i="26"/>
  <c r="T173" i="26"/>
  <c r="T147" i="26"/>
  <c r="T121" i="26"/>
  <c r="T105" i="26"/>
  <c r="T53" i="26"/>
  <c r="T408" i="26"/>
  <c r="T210" i="26"/>
  <c r="T116" i="26"/>
  <c r="T463" i="26"/>
  <c r="T411" i="26"/>
  <c r="T446" i="26"/>
  <c r="T352" i="26"/>
  <c r="T198" i="26"/>
  <c r="T104" i="26"/>
  <c r="T355" i="26"/>
  <c r="T313" i="26"/>
  <c r="T201" i="26"/>
  <c r="T149" i="26"/>
  <c r="T81" i="26"/>
  <c r="T474" i="26"/>
  <c r="T422" i="26"/>
  <c r="T380" i="26"/>
  <c r="T328" i="26"/>
  <c r="T174" i="26"/>
  <c r="T122" i="26"/>
  <c r="T80" i="26"/>
  <c r="T469" i="26"/>
  <c r="T417" i="26"/>
  <c r="T375" i="26"/>
  <c r="T323" i="26"/>
  <c r="T211" i="26"/>
  <c r="T169" i="26"/>
  <c r="T117" i="26"/>
  <c r="T75" i="26"/>
  <c r="T404" i="26"/>
  <c r="T56" i="26"/>
  <c r="T119" i="26"/>
  <c r="T448" i="26"/>
  <c r="T354" i="26"/>
  <c r="T200" i="26"/>
  <c r="T106" i="26"/>
  <c r="T391" i="26"/>
  <c r="T195" i="26"/>
  <c r="T143" i="26"/>
  <c r="T49" i="26"/>
  <c r="T314" i="26"/>
  <c r="T52" i="26"/>
  <c r="T475" i="26"/>
  <c r="T73" i="26"/>
  <c r="T392" i="26"/>
  <c r="T144" i="26"/>
  <c r="T50" i="26"/>
  <c r="T481" i="26"/>
  <c r="T345" i="26"/>
  <c r="T181" i="26"/>
  <c r="T87" i="26"/>
  <c r="T356" i="26"/>
  <c r="T202" i="26"/>
  <c r="T108" i="26"/>
  <c r="T449" i="26"/>
  <c r="T133" i="26"/>
  <c r="T438" i="26"/>
  <c r="T344" i="26"/>
  <c r="T180" i="26"/>
  <c r="T86" i="26"/>
  <c r="T403" i="26"/>
  <c r="T351" i="26"/>
  <c r="T145" i="26"/>
  <c r="T32" i="26"/>
  <c r="T470" i="26"/>
  <c r="T418" i="26"/>
  <c r="T376" i="26"/>
  <c r="T324" i="26"/>
  <c r="T170" i="26"/>
  <c r="T118" i="26"/>
  <c r="T76" i="26"/>
  <c r="T465" i="26"/>
  <c r="T413" i="26"/>
  <c r="T361" i="26"/>
  <c r="T319" i="26"/>
  <c r="T207" i="26"/>
  <c r="T165" i="26"/>
  <c r="T113" i="26"/>
  <c r="T61" i="26"/>
  <c r="T322" i="26"/>
  <c r="T168" i="26"/>
  <c r="T60" i="26"/>
  <c r="T479" i="26"/>
  <c r="T85" i="26"/>
  <c r="T146" i="26"/>
  <c r="T381" i="26"/>
  <c r="T329" i="26"/>
  <c r="T175" i="26"/>
  <c r="T51" i="26"/>
  <c r="T406" i="26"/>
  <c r="T302" i="26"/>
  <c r="T148" i="26"/>
  <c r="T54" i="26"/>
  <c r="T443" i="26"/>
  <c r="T349" i="26"/>
  <c r="T91" i="26"/>
  <c r="T450" i="26"/>
  <c r="T150" i="26"/>
  <c r="T433" i="26"/>
  <c r="T480" i="26"/>
  <c r="T386" i="26"/>
  <c r="T138" i="26"/>
  <c r="T48" i="26"/>
  <c r="T325" i="26"/>
  <c r="T171" i="26"/>
  <c r="T111" i="26"/>
  <c r="T444" i="26"/>
  <c r="T350" i="26"/>
  <c r="T196" i="26"/>
  <c r="T92" i="26"/>
  <c r="T439" i="26"/>
  <c r="T139" i="26"/>
  <c r="T387" i="26"/>
  <c r="T45" i="26"/>
  <c r="T437" i="26"/>
  <c r="T317" i="26"/>
  <c r="T467" i="26"/>
  <c r="T377" i="26"/>
  <c r="T347" i="26"/>
  <c r="T407" i="26"/>
  <c r="T107" i="26"/>
  <c r="T197" i="26"/>
  <c r="AG2" i="6"/>
  <c r="AG1" i="6" s="1"/>
  <c r="AC1" i="6"/>
  <c r="AG2" i="2"/>
  <c r="AG1" i="2" s="1"/>
  <c r="AC1" i="2"/>
  <c r="A32" i="8"/>
  <c r="A31" i="8"/>
  <c r="A30" i="8"/>
  <c r="A29" i="8"/>
  <c r="A28" i="8"/>
  <c r="A27" i="8"/>
  <c r="A26" i="8"/>
  <c r="A23" i="8"/>
  <c r="A22" i="8"/>
  <c r="A21" i="8"/>
  <c r="A20" i="8"/>
  <c r="A19" i="8"/>
  <c r="A18" i="8"/>
  <c r="A17" i="8"/>
  <c r="A16" i="8"/>
  <c r="A15" i="8"/>
  <c r="A14" i="8"/>
  <c r="A3" i="8"/>
  <c r="A33" i="7"/>
  <c r="A32" i="7"/>
  <c r="A31" i="7"/>
  <c r="A30" i="7"/>
  <c r="A29" i="7"/>
  <c r="A28" i="7"/>
  <c r="A27" i="7"/>
  <c r="A24" i="7"/>
  <c r="A23" i="7"/>
  <c r="A22" i="7"/>
  <c r="A21" i="7"/>
  <c r="A20" i="7"/>
  <c r="A19" i="7"/>
  <c r="A18" i="7"/>
  <c r="A17" i="7"/>
  <c r="A16" i="7"/>
  <c r="A15" i="7"/>
  <c r="A4" i="7"/>
  <c r="L460" i="26" l="1"/>
  <c r="AM12" i="23"/>
  <c r="AM11" i="23"/>
  <c r="L459" i="26"/>
  <c r="AM13" i="23"/>
  <c r="L461" i="26"/>
  <c r="L462" i="26"/>
  <c r="AM14" i="23"/>
  <c r="L458" i="26"/>
  <c r="AM10" i="23"/>
  <c r="L455" i="26"/>
  <c r="AM7" i="23"/>
  <c r="L453" i="26"/>
  <c r="AM5" i="23"/>
  <c r="AM9" i="23"/>
  <c r="L457" i="26"/>
  <c r="AM8" i="23"/>
  <c r="L456" i="26"/>
  <c r="AM6" i="23"/>
  <c r="L454" i="26"/>
  <c r="D28" i="66"/>
  <c r="F28" i="66"/>
  <c r="E28" i="66"/>
  <c r="C28" i="66"/>
  <c r="G4" i="66"/>
  <c r="G6" i="66"/>
  <c r="G12" i="66"/>
  <c r="G10" i="66"/>
  <c r="G14" i="66"/>
  <c r="G18" i="66"/>
  <c r="G24" i="66"/>
  <c r="G20" i="66"/>
  <c r="G22" i="66"/>
  <c r="G16" i="66"/>
  <c r="G8" i="66"/>
  <c r="O122" i="26"/>
  <c r="Z34" i="13"/>
  <c r="A33" i="6"/>
  <c r="A32" i="6"/>
  <c r="A31" i="6"/>
  <c r="A30" i="6"/>
  <c r="A29" i="6"/>
  <c r="A28" i="6"/>
  <c r="A27" i="6"/>
  <c r="A24" i="6"/>
  <c r="A23" i="6"/>
  <c r="A22" i="6"/>
  <c r="A21" i="6"/>
  <c r="A20" i="6"/>
  <c r="A19" i="6"/>
  <c r="A18" i="6"/>
  <c r="A17" i="6"/>
  <c r="A16" i="6"/>
  <c r="A4" i="6"/>
  <c r="AR7" i="23" l="1"/>
  <c r="L515" i="26" s="1"/>
  <c r="L485" i="26"/>
  <c r="L492" i="26"/>
  <c r="AR14" i="23"/>
  <c r="L522" i="26" s="1"/>
  <c r="L484" i="26"/>
  <c r="AR6" i="23"/>
  <c r="L514" i="26" s="1"/>
  <c r="AR9" i="23"/>
  <c r="L517" i="26" s="1"/>
  <c r="L487" i="26"/>
  <c r="L489" i="26"/>
  <c r="AR11" i="23"/>
  <c r="L519" i="26" s="1"/>
  <c r="L483" i="26"/>
  <c r="AR5" i="23"/>
  <c r="L513" i="26" s="1"/>
  <c r="AR10" i="23"/>
  <c r="L518" i="26" s="1"/>
  <c r="L488" i="26"/>
  <c r="L490" i="26"/>
  <c r="AR12" i="23"/>
  <c r="L520" i="26" s="1"/>
  <c r="L486" i="26"/>
  <c r="AR8" i="23"/>
  <c r="L516" i="26" s="1"/>
  <c r="L491" i="26"/>
  <c r="AR13" i="23"/>
  <c r="L521" i="26" s="1"/>
  <c r="F353" i="68"/>
  <c r="G1433" i="75" s="1"/>
  <c r="F323" i="68"/>
  <c r="G1403" i="75" s="1"/>
  <c r="F354" i="68"/>
  <c r="G1434" i="75" s="1"/>
  <c r="F324" i="68"/>
  <c r="G1404" i="75" s="1"/>
  <c r="F383" i="68"/>
  <c r="G1463" i="75" s="1"/>
  <c r="G28" i="66"/>
  <c r="J313" i="68"/>
  <c r="G3553" i="75" s="1"/>
  <c r="B15" i="7"/>
  <c r="J43" i="68" s="1"/>
  <c r="G3283" i="75" s="1"/>
  <c r="F33" i="8"/>
  <c r="J315" i="68"/>
  <c r="G3555" i="75" s="1"/>
  <c r="B17" i="7"/>
  <c r="J45" i="68" s="1"/>
  <c r="G3285" i="75" s="1"/>
  <c r="J314" i="68"/>
  <c r="G3554" i="75" s="1"/>
  <c r="B16" i="7"/>
  <c r="J44" i="68" s="1"/>
  <c r="G3284" i="75" s="1"/>
  <c r="J316" i="68"/>
  <c r="G3556" i="75" s="1"/>
  <c r="B18" i="7"/>
  <c r="J46" i="68" s="1"/>
  <c r="G3286" i="75" s="1"/>
  <c r="E33" i="8"/>
  <c r="C33" i="8"/>
  <c r="J302" i="68"/>
  <c r="G3542" i="75" s="1"/>
  <c r="B4" i="7"/>
  <c r="G3272" i="75" s="1"/>
  <c r="B33" i="8"/>
  <c r="D33" i="8"/>
  <c r="O152" i="26"/>
  <c r="AE34" i="13"/>
  <c r="K33" i="8"/>
  <c r="K34" i="8" s="1"/>
  <c r="D7" i="67" s="1"/>
  <c r="J33" i="8"/>
  <c r="J34" i="8" s="1"/>
  <c r="D6" i="67" s="1"/>
  <c r="I3308" i="75" l="1"/>
  <c r="I3306" i="75"/>
  <c r="I3313" i="75"/>
  <c r="I3310" i="75"/>
  <c r="I3303" i="75"/>
  <c r="I3307" i="75"/>
  <c r="I3305" i="75"/>
  <c r="I3309" i="75"/>
  <c r="I3312" i="75"/>
  <c r="I3302" i="75"/>
  <c r="I3304" i="75"/>
  <c r="I3311" i="75"/>
  <c r="I3594" i="75"/>
  <c r="I3599" i="75"/>
  <c r="I3595" i="75"/>
  <c r="I3598" i="75"/>
  <c r="I3573" i="75"/>
  <c r="I3600" i="75"/>
  <c r="I3584" i="75"/>
  <c r="I3597" i="75"/>
  <c r="I3585" i="75"/>
  <c r="I3586" i="75"/>
  <c r="I3593" i="75"/>
  <c r="I3572" i="75"/>
  <c r="I3583" i="75"/>
  <c r="I3582" i="75"/>
  <c r="I3576" i="75"/>
  <c r="I3575" i="75"/>
  <c r="I3579" i="75"/>
  <c r="I3601" i="75"/>
  <c r="I3596" i="75"/>
  <c r="I3590" i="75"/>
  <c r="I3588" i="75"/>
  <c r="I3577" i="75"/>
  <c r="I3587" i="75"/>
  <c r="I3589" i="75"/>
  <c r="I3592" i="75"/>
  <c r="I3591" i="75"/>
  <c r="I3574" i="75"/>
  <c r="I3580" i="75"/>
  <c r="I3578" i="75"/>
  <c r="I3581" i="75"/>
  <c r="G320" i="68"/>
  <c r="G1940" i="75" s="1"/>
  <c r="H325" i="68"/>
  <c r="G2485" i="75" s="1"/>
  <c r="H328" i="68"/>
  <c r="G2488" i="75" s="1"/>
  <c r="F359" i="68"/>
  <c r="G1439" i="75" s="1"/>
  <c r="F329" i="68"/>
  <c r="G1409" i="75" s="1"/>
  <c r="H331" i="68"/>
  <c r="G2491" i="75" s="1"/>
  <c r="H330" i="68"/>
  <c r="G2490" i="75" s="1"/>
  <c r="H322" i="68"/>
  <c r="G2482" i="75" s="1"/>
  <c r="I23" i="6"/>
  <c r="I351" i="68" s="1"/>
  <c r="G3051" i="75" s="1"/>
  <c r="G321" i="68"/>
  <c r="G1941" i="75" s="1"/>
  <c r="H320" i="68"/>
  <c r="G2480" i="75" s="1"/>
  <c r="I30" i="6"/>
  <c r="I358" i="68" s="1"/>
  <c r="G3058" i="75" s="1"/>
  <c r="G328" i="68"/>
  <c r="G1948" i="75" s="1"/>
  <c r="F356" i="68"/>
  <c r="G1436" i="75" s="1"/>
  <c r="F326" i="68"/>
  <c r="G1406" i="75" s="1"/>
  <c r="G331" i="68"/>
  <c r="G1951" i="75" s="1"/>
  <c r="G327" i="68"/>
  <c r="G1947" i="75" s="1"/>
  <c r="I28" i="6"/>
  <c r="I356" i="68" s="1"/>
  <c r="G3056" i="75" s="1"/>
  <c r="G326" i="68"/>
  <c r="G1946" i="75" s="1"/>
  <c r="F358" i="68"/>
  <c r="G1438" i="75" s="1"/>
  <c r="F328" i="68"/>
  <c r="G1408" i="75" s="1"/>
  <c r="F350" i="68"/>
  <c r="G1430" i="75" s="1"/>
  <c r="F320" i="68"/>
  <c r="G1400" i="75" s="1"/>
  <c r="H321" i="68"/>
  <c r="G2481" i="75" s="1"/>
  <c r="H329" i="68"/>
  <c r="G2489" i="75" s="1"/>
  <c r="F351" i="68"/>
  <c r="G1431" i="75" s="1"/>
  <c r="F321" i="68"/>
  <c r="G1401" i="75" s="1"/>
  <c r="H323" i="68"/>
  <c r="G2483" i="75" s="1"/>
  <c r="F352" i="68"/>
  <c r="G1432" i="75" s="1"/>
  <c r="F322" i="68"/>
  <c r="G1402" i="75" s="1"/>
  <c r="I32" i="6"/>
  <c r="I360" i="68" s="1"/>
  <c r="G3060" i="75" s="1"/>
  <c r="G330" i="68"/>
  <c r="G1950" i="75" s="1"/>
  <c r="H326" i="68"/>
  <c r="G2486" i="75" s="1"/>
  <c r="F361" i="68"/>
  <c r="G1441" i="75" s="1"/>
  <c r="F331" i="68"/>
  <c r="G1411" i="75" s="1"/>
  <c r="G329" i="68"/>
  <c r="G1949" i="75" s="1"/>
  <c r="I26" i="6"/>
  <c r="I354" i="68" s="1"/>
  <c r="G3054" i="75" s="1"/>
  <c r="G324" i="68"/>
  <c r="G1944" i="75" s="1"/>
  <c r="H324" i="68"/>
  <c r="G2484" i="75" s="1"/>
  <c r="I25" i="6"/>
  <c r="I353" i="68" s="1"/>
  <c r="G3053" i="75" s="1"/>
  <c r="G323" i="68"/>
  <c r="G1943" i="75" s="1"/>
  <c r="F357" i="68"/>
  <c r="G1437" i="75" s="1"/>
  <c r="F327" i="68"/>
  <c r="G1407" i="75" s="1"/>
  <c r="I24" i="6"/>
  <c r="I352" i="68" s="1"/>
  <c r="G3052" i="75" s="1"/>
  <c r="G322" i="68"/>
  <c r="G1942" i="75" s="1"/>
  <c r="F360" i="68"/>
  <c r="G1440" i="75" s="1"/>
  <c r="F330" i="68"/>
  <c r="G1410" i="75" s="1"/>
  <c r="F355" i="68"/>
  <c r="G1435" i="75" s="1"/>
  <c r="F325" i="68"/>
  <c r="G1405" i="75" s="1"/>
  <c r="I29" i="6"/>
  <c r="I357" i="68" s="1"/>
  <c r="G3057" i="75" s="1"/>
  <c r="H327" i="68"/>
  <c r="G2487" i="75" s="1"/>
  <c r="G325" i="68"/>
  <c r="G1945" i="75" s="1"/>
  <c r="F384" i="68"/>
  <c r="G1464" i="75" s="1"/>
  <c r="D15" i="67"/>
  <c r="D23" i="67" s="1"/>
  <c r="D14" i="67"/>
  <c r="D22" i="67" s="1"/>
  <c r="D38" i="67" s="1"/>
  <c r="F387" i="68"/>
  <c r="G1467" i="75" s="1"/>
  <c r="F413" i="68"/>
  <c r="G1493" i="75" s="1"/>
  <c r="F386" i="68"/>
  <c r="G1466" i="75" s="1"/>
  <c r="F388" i="68"/>
  <c r="G1468" i="75" s="1"/>
  <c r="F381" i="68"/>
  <c r="G1461" i="75" s="1"/>
  <c r="F382" i="68"/>
  <c r="G1462" i="75" s="1"/>
  <c r="E6" i="7"/>
  <c r="M34" i="68" s="1"/>
  <c r="G4894" i="75" s="1"/>
  <c r="E10" i="7"/>
  <c r="M38" i="68" s="1"/>
  <c r="G4898" i="75" s="1"/>
  <c r="E14" i="7"/>
  <c r="M42" i="68" s="1"/>
  <c r="G4902" i="75" s="1"/>
  <c r="M304" i="68"/>
  <c r="G5164" i="75" s="1"/>
  <c r="M308" i="68"/>
  <c r="G5168" i="75" s="1"/>
  <c r="M312" i="68"/>
  <c r="G5172" i="75" s="1"/>
  <c r="E9" i="7"/>
  <c r="M37" i="68" s="1"/>
  <c r="G4897" i="75" s="1"/>
  <c r="M307" i="68"/>
  <c r="G5167" i="75" s="1"/>
  <c r="E7" i="7"/>
  <c r="M35" i="68" s="1"/>
  <c r="G4895" i="75" s="1"/>
  <c r="E11" i="7"/>
  <c r="M39" i="68" s="1"/>
  <c r="G4899" i="75" s="1"/>
  <c r="M305" i="68"/>
  <c r="G5165" i="75" s="1"/>
  <c r="M309" i="68"/>
  <c r="G5169" i="75" s="1"/>
  <c r="E5" i="7"/>
  <c r="M33" i="68" s="1"/>
  <c r="G4893" i="75" s="1"/>
  <c r="E8" i="7"/>
  <c r="M36" i="68" s="1"/>
  <c r="G4896" i="75" s="1"/>
  <c r="E12" i="7"/>
  <c r="M40" i="68" s="1"/>
  <c r="G4900" i="75" s="1"/>
  <c r="M306" i="68"/>
  <c r="G5166" i="75" s="1"/>
  <c r="M310" i="68"/>
  <c r="G5170" i="75" s="1"/>
  <c r="E13" i="7"/>
  <c r="M41" i="68" s="1"/>
  <c r="G4901" i="75" s="1"/>
  <c r="M303" i="68"/>
  <c r="G5163" i="75" s="1"/>
  <c r="M311" i="68"/>
  <c r="G5171" i="75" s="1"/>
  <c r="L316" i="68"/>
  <c r="G4636" i="75" s="1"/>
  <c r="D7" i="7"/>
  <c r="L35" i="68" s="1"/>
  <c r="G4355" i="75" s="1"/>
  <c r="D11" i="7"/>
  <c r="L39" i="68" s="1"/>
  <c r="G4359" i="75" s="1"/>
  <c r="L305" i="68"/>
  <c r="G4625" i="75" s="1"/>
  <c r="L309" i="68"/>
  <c r="G4629" i="75" s="1"/>
  <c r="L306" i="68"/>
  <c r="G4626" i="75" s="1"/>
  <c r="L310" i="68"/>
  <c r="G4630" i="75" s="1"/>
  <c r="D14" i="7"/>
  <c r="L42" i="68" s="1"/>
  <c r="G4362" i="75" s="1"/>
  <c r="D8" i="7"/>
  <c r="L36" i="68" s="1"/>
  <c r="G4356" i="75" s="1"/>
  <c r="D12" i="7"/>
  <c r="L40" i="68" s="1"/>
  <c r="G4360" i="75" s="1"/>
  <c r="D6" i="7"/>
  <c r="L34" i="68" s="1"/>
  <c r="G4354" i="75" s="1"/>
  <c r="L304" i="68"/>
  <c r="G4624" i="75" s="1"/>
  <c r="L308" i="68"/>
  <c r="G4628" i="75" s="1"/>
  <c r="L312" i="68"/>
  <c r="G4632" i="75" s="1"/>
  <c r="D5" i="7"/>
  <c r="L33" i="68" s="1"/>
  <c r="G4353" i="75" s="1"/>
  <c r="D9" i="7"/>
  <c r="L37" i="68" s="1"/>
  <c r="G4357" i="75" s="1"/>
  <c r="D13" i="7"/>
  <c r="L41" i="68" s="1"/>
  <c r="G4361" i="75" s="1"/>
  <c r="L303" i="68"/>
  <c r="G4623" i="75" s="1"/>
  <c r="L307" i="68"/>
  <c r="G4627" i="75" s="1"/>
  <c r="L311" i="68"/>
  <c r="G4631" i="75" s="1"/>
  <c r="D10" i="7"/>
  <c r="L38" i="68" s="1"/>
  <c r="G4358" i="75" s="1"/>
  <c r="C8" i="7"/>
  <c r="K36" i="68" s="1"/>
  <c r="G3816" i="75" s="1"/>
  <c r="C12" i="7"/>
  <c r="K40" i="68" s="1"/>
  <c r="G3820" i="75" s="1"/>
  <c r="K306" i="68"/>
  <c r="G4086" i="75" s="1"/>
  <c r="K310" i="68"/>
  <c r="G4090" i="75" s="1"/>
  <c r="K305" i="68"/>
  <c r="G4085" i="75" s="1"/>
  <c r="C5" i="7"/>
  <c r="K33" i="68" s="1"/>
  <c r="G3813" i="75" s="1"/>
  <c r="C9" i="7"/>
  <c r="K37" i="68" s="1"/>
  <c r="G3817" i="75" s="1"/>
  <c r="C13" i="7"/>
  <c r="K41" i="68" s="1"/>
  <c r="G3821" i="75" s="1"/>
  <c r="K303" i="68"/>
  <c r="G4083" i="75" s="1"/>
  <c r="K307" i="68"/>
  <c r="G4087" i="75" s="1"/>
  <c r="K311" i="68"/>
  <c r="G4091" i="75" s="1"/>
  <c r="C7" i="7"/>
  <c r="K35" i="68" s="1"/>
  <c r="G3815" i="75" s="1"/>
  <c r="C11" i="7"/>
  <c r="K39" i="68" s="1"/>
  <c r="G3819" i="75" s="1"/>
  <c r="C6" i="7"/>
  <c r="K34" i="68" s="1"/>
  <c r="G3814" i="75" s="1"/>
  <c r="C10" i="7"/>
  <c r="K38" i="68" s="1"/>
  <c r="G3818" i="75" s="1"/>
  <c r="C14" i="7"/>
  <c r="K42" i="68" s="1"/>
  <c r="G3822" i="75" s="1"/>
  <c r="K304" i="68"/>
  <c r="G4084" i="75" s="1"/>
  <c r="K308" i="68"/>
  <c r="G4088" i="75" s="1"/>
  <c r="K312" i="68"/>
  <c r="G4092" i="75" s="1"/>
  <c r="K309" i="68"/>
  <c r="G4089" i="75" s="1"/>
  <c r="F16" i="7"/>
  <c r="N44" i="68" s="1"/>
  <c r="G5444" i="75" s="1"/>
  <c r="F5" i="7"/>
  <c r="N33" i="68" s="1"/>
  <c r="G5433" i="75" s="1"/>
  <c r="F9" i="7"/>
  <c r="N37" i="68" s="1"/>
  <c r="G5437" i="75" s="1"/>
  <c r="F13" i="7"/>
  <c r="N41" i="68" s="1"/>
  <c r="G5441" i="75" s="1"/>
  <c r="N303" i="68"/>
  <c r="G5703" i="75" s="1"/>
  <c r="N307" i="68"/>
  <c r="G5707" i="75" s="1"/>
  <c r="N311" i="68"/>
  <c r="G5711" i="75" s="1"/>
  <c r="F14" i="7"/>
  <c r="N42" i="68" s="1"/>
  <c r="G5442" i="75" s="1"/>
  <c r="F6" i="7"/>
  <c r="N34" i="68" s="1"/>
  <c r="G5434" i="75" s="1"/>
  <c r="F10" i="7"/>
  <c r="N38" i="68" s="1"/>
  <c r="G5438" i="75" s="1"/>
  <c r="N304" i="68"/>
  <c r="G5704" i="75" s="1"/>
  <c r="N308" i="68"/>
  <c r="G5708" i="75" s="1"/>
  <c r="N312" i="68"/>
  <c r="G5712" i="75" s="1"/>
  <c r="F12" i="7"/>
  <c r="N40" i="68" s="1"/>
  <c r="G5440" i="75" s="1"/>
  <c r="N306" i="68"/>
  <c r="G5706" i="75" s="1"/>
  <c r="N310" i="68"/>
  <c r="G5710" i="75" s="1"/>
  <c r="F7" i="7"/>
  <c r="N35" i="68" s="1"/>
  <c r="G5435" i="75" s="1"/>
  <c r="F11" i="7"/>
  <c r="N39" i="68" s="1"/>
  <c r="G5439" i="75" s="1"/>
  <c r="N305" i="68"/>
  <c r="G5705" i="75" s="1"/>
  <c r="N309" i="68"/>
  <c r="G5709" i="75" s="1"/>
  <c r="F8" i="7"/>
  <c r="N36" i="68" s="1"/>
  <c r="G5436" i="75" s="1"/>
  <c r="B34" i="7"/>
  <c r="I33" i="8"/>
  <c r="H33" i="8"/>
  <c r="G33" i="8"/>
  <c r="G34" i="8" s="1"/>
  <c r="D3" i="67" s="1"/>
  <c r="D11" i="67" s="1"/>
  <c r="D19" i="67" s="1"/>
  <c r="L324" i="68"/>
  <c r="G4644" i="75" s="1"/>
  <c r="L317" i="68"/>
  <c r="G4637" i="75" s="1"/>
  <c r="D31" i="7"/>
  <c r="L59" i="68" s="1"/>
  <c r="G4379" i="75" s="1"/>
  <c r="L325" i="68"/>
  <c r="G4645" i="75" s="1"/>
  <c r="D29" i="7"/>
  <c r="L57" i="68" s="1"/>
  <c r="G4377" i="75" s="1"/>
  <c r="L322" i="68"/>
  <c r="G4642" i="75" s="1"/>
  <c r="D30" i="7"/>
  <c r="L58" i="68" s="1"/>
  <c r="G4378" i="75" s="1"/>
  <c r="D20" i="7"/>
  <c r="L48" i="68" s="1"/>
  <c r="G4368" i="75" s="1"/>
  <c r="D16" i="7"/>
  <c r="L44" i="68" s="1"/>
  <c r="G4364" i="75" s="1"/>
  <c r="D24" i="7"/>
  <c r="L52" i="68" s="1"/>
  <c r="G4372" i="75" s="1"/>
  <c r="L327" i="68"/>
  <c r="G4647" i="75" s="1"/>
  <c r="L302" i="68"/>
  <c r="G4622" i="75" s="1"/>
  <c r="L314" i="68"/>
  <c r="G4634" i="75" s="1"/>
  <c r="D22" i="7"/>
  <c r="L50" i="68" s="1"/>
  <c r="G4370" i="75" s="1"/>
  <c r="D23" i="7"/>
  <c r="L51" i="68" s="1"/>
  <c r="G4371" i="75" s="1"/>
  <c r="D4" i="7"/>
  <c r="L32" i="68" s="1"/>
  <c r="G4352" i="75" s="1"/>
  <c r="L323" i="68"/>
  <c r="G4643" i="75" s="1"/>
  <c r="L315" i="68"/>
  <c r="G4635" i="75" s="1"/>
  <c r="D28" i="7"/>
  <c r="L56" i="68" s="1"/>
  <c r="G4376" i="75" s="1"/>
  <c r="L319" i="68"/>
  <c r="G4639" i="75" s="1"/>
  <c r="L331" i="68"/>
  <c r="G4651" i="75" s="1"/>
  <c r="L320" i="68"/>
  <c r="G4640" i="75" s="1"/>
  <c r="D26" i="7"/>
  <c r="L54" i="68" s="1"/>
  <c r="G4374" i="75" s="1"/>
  <c r="D19" i="7"/>
  <c r="L47" i="68" s="1"/>
  <c r="G4367" i="75" s="1"/>
  <c r="L321" i="68"/>
  <c r="G4641" i="75" s="1"/>
  <c r="D27" i="7"/>
  <c r="L55" i="68" s="1"/>
  <c r="G4375" i="75" s="1"/>
  <c r="L330" i="68"/>
  <c r="G4650" i="75" s="1"/>
  <c r="D32" i="7"/>
  <c r="L60" i="68" s="1"/>
  <c r="G4380" i="75" s="1"/>
  <c r="L313" i="68"/>
  <c r="G4633" i="75" s="1"/>
  <c r="L318" i="68"/>
  <c r="G4638" i="75" s="1"/>
  <c r="L329" i="68"/>
  <c r="G4649" i="75" s="1"/>
  <c r="D25" i="7"/>
  <c r="L53" i="68" s="1"/>
  <c r="G4373" i="75" s="1"/>
  <c r="L328" i="68"/>
  <c r="G4648" i="75" s="1"/>
  <c r="D21" i="7"/>
  <c r="L49" i="68" s="1"/>
  <c r="G4369" i="75" s="1"/>
  <c r="L326" i="68"/>
  <c r="G4646" i="75" s="1"/>
  <c r="D33" i="7"/>
  <c r="L61" i="68" s="1"/>
  <c r="G4381" i="75" s="1"/>
  <c r="D17" i="7"/>
  <c r="L45" i="68" s="1"/>
  <c r="G4365" i="75" s="1"/>
  <c r="B36" i="18"/>
  <c r="C30" i="7"/>
  <c r="K58" i="68" s="1"/>
  <c r="G3838" i="75" s="1"/>
  <c r="C26" i="7"/>
  <c r="K54" i="68" s="1"/>
  <c r="G3834" i="75" s="1"/>
  <c r="C22" i="7"/>
  <c r="K50" i="68" s="1"/>
  <c r="G3830" i="75" s="1"/>
  <c r="K331" i="68"/>
  <c r="G4111" i="75" s="1"/>
  <c r="K327" i="68"/>
  <c r="G4107" i="75" s="1"/>
  <c r="K323" i="68"/>
  <c r="G4103" i="75" s="1"/>
  <c r="K319" i="68"/>
  <c r="G4099" i="75" s="1"/>
  <c r="C16" i="7"/>
  <c r="K44" i="68" s="1"/>
  <c r="G3824" i="75" s="1"/>
  <c r="C4" i="7"/>
  <c r="K32" i="68" s="1"/>
  <c r="G3812" i="75" s="1"/>
  <c r="C28" i="7"/>
  <c r="K56" i="68" s="1"/>
  <c r="G3836" i="75" s="1"/>
  <c r="K329" i="68"/>
  <c r="G4109" i="75" s="1"/>
  <c r="K321" i="68"/>
  <c r="G4101" i="75" s="1"/>
  <c r="K313" i="68"/>
  <c r="G4093" i="75" s="1"/>
  <c r="C33" i="7"/>
  <c r="K61" i="68" s="1"/>
  <c r="G3841" i="75" s="1"/>
  <c r="C29" i="7"/>
  <c r="K57" i="68" s="1"/>
  <c r="G3837" i="75" s="1"/>
  <c r="C25" i="7"/>
  <c r="K53" i="68" s="1"/>
  <c r="G3833" i="75" s="1"/>
  <c r="C21" i="7"/>
  <c r="K49" i="68" s="1"/>
  <c r="G3829" i="75" s="1"/>
  <c r="K330" i="68"/>
  <c r="G4110" i="75" s="1"/>
  <c r="K326" i="68"/>
  <c r="G4106" i="75" s="1"/>
  <c r="K322" i="68"/>
  <c r="G4102" i="75" s="1"/>
  <c r="K318" i="68"/>
  <c r="G4098" i="75" s="1"/>
  <c r="K314" i="68"/>
  <c r="G4094" i="75" s="1"/>
  <c r="C15" i="7"/>
  <c r="K43" i="68" s="1"/>
  <c r="G3823" i="75" s="1"/>
  <c r="C32" i="7"/>
  <c r="K60" i="68" s="1"/>
  <c r="G3840" i="75" s="1"/>
  <c r="C24" i="7"/>
  <c r="K52" i="68" s="1"/>
  <c r="G3832" i="75" s="1"/>
  <c r="C20" i="7"/>
  <c r="K48" i="68" s="1"/>
  <c r="G3828" i="75" s="1"/>
  <c r="K325" i="68"/>
  <c r="G4105" i="75" s="1"/>
  <c r="K317" i="68"/>
  <c r="G4097" i="75" s="1"/>
  <c r="K302" i="68"/>
  <c r="G4082" i="75" s="1"/>
  <c r="C31" i="7"/>
  <c r="K59" i="68" s="1"/>
  <c r="G3839" i="75" s="1"/>
  <c r="K328" i="68"/>
  <c r="G4108" i="75" s="1"/>
  <c r="C17" i="7"/>
  <c r="K45" i="68" s="1"/>
  <c r="G3825" i="75" s="1"/>
  <c r="C19" i="7"/>
  <c r="K47" i="68" s="1"/>
  <c r="G3827" i="75" s="1"/>
  <c r="K316" i="68"/>
  <c r="G4096" i="75" s="1"/>
  <c r="C27" i="7"/>
  <c r="K55" i="68" s="1"/>
  <c r="G3835" i="75" s="1"/>
  <c r="K324" i="68"/>
  <c r="G4104" i="75" s="1"/>
  <c r="C18" i="7"/>
  <c r="K46" i="68" s="1"/>
  <c r="G3826" i="75" s="1"/>
  <c r="C23" i="7"/>
  <c r="K51" i="68" s="1"/>
  <c r="G3831" i="75" s="1"/>
  <c r="K320" i="68"/>
  <c r="G4100" i="75" s="1"/>
  <c r="N330" i="68"/>
  <c r="G5730" i="75" s="1"/>
  <c r="N326" i="68"/>
  <c r="G5726" i="75" s="1"/>
  <c r="N322" i="68"/>
  <c r="G5722" i="75" s="1"/>
  <c r="N318" i="68"/>
  <c r="G5718" i="75" s="1"/>
  <c r="F19" i="7"/>
  <c r="N47" i="68" s="1"/>
  <c r="G5447" i="75" s="1"/>
  <c r="F30" i="7"/>
  <c r="N58" i="68" s="1"/>
  <c r="G5458" i="75" s="1"/>
  <c r="F26" i="7"/>
  <c r="N54" i="68" s="1"/>
  <c r="G5454" i="75" s="1"/>
  <c r="F22" i="7"/>
  <c r="N50" i="68" s="1"/>
  <c r="G5450" i="75" s="1"/>
  <c r="F15" i="7"/>
  <c r="N43" i="68" s="1"/>
  <c r="G5443" i="75" s="1"/>
  <c r="N324" i="68"/>
  <c r="G5724" i="75" s="1"/>
  <c r="N320" i="68"/>
  <c r="G5720" i="75" s="1"/>
  <c r="F33" i="7"/>
  <c r="N61" i="68" s="1"/>
  <c r="G5461" i="75" s="1"/>
  <c r="F28" i="7"/>
  <c r="N56" i="68" s="1"/>
  <c r="G5456" i="75" s="1"/>
  <c r="F20" i="7"/>
  <c r="N48" i="68" s="1"/>
  <c r="G5448" i="75" s="1"/>
  <c r="N329" i="68"/>
  <c r="G5729" i="75" s="1"/>
  <c r="N325" i="68"/>
  <c r="G5725" i="75" s="1"/>
  <c r="N321" i="68"/>
  <c r="G5721" i="75" s="1"/>
  <c r="N317" i="68"/>
  <c r="G5717" i="75" s="1"/>
  <c r="N313" i="68"/>
  <c r="G5713" i="75" s="1"/>
  <c r="F17" i="7"/>
  <c r="N45" i="68" s="1"/>
  <c r="G5445" i="75" s="1"/>
  <c r="F29" i="7"/>
  <c r="N57" i="68" s="1"/>
  <c r="G5457" i="75" s="1"/>
  <c r="F25" i="7"/>
  <c r="N53" i="68" s="1"/>
  <c r="G5453" i="75" s="1"/>
  <c r="F21" i="7"/>
  <c r="N49" i="68" s="1"/>
  <c r="G5449" i="75" s="1"/>
  <c r="N328" i="68"/>
  <c r="G5728" i="75" s="1"/>
  <c r="N316" i="68"/>
  <c r="G5716" i="75" s="1"/>
  <c r="F24" i="7"/>
  <c r="N52" i="68" s="1"/>
  <c r="G5452" i="75" s="1"/>
  <c r="N331" i="68"/>
  <c r="G5731" i="75" s="1"/>
  <c r="N327" i="68"/>
  <c r="G5727" i="75" s="1"/>
  <c r="N323" i="68"/>
  <c r="G5723" i="75" s="1"/>
  <c r="N319" i="68"/>
  <c r="G5719" i="75" s="1"/>
  <c r="N315" i="68"/>
  <c r="G5715" i="75" s="1"/>
  <c r="F32" i="7"/>
  <c r="N60" i="68" s="1"/>
  <c r="G5460" i="75" s="1"/>
  <c r="F31" i="7"/>
  <c r="N59" i="68" s="1"/>
  <c r="G5459" i="75" s="1"/>
  <c r="F27" i="7"/>
  <c r="N55" i="68" s="1"/>
  <c r="G5455" i="75" s="1"/>
  <c r="F23" i="7"/>
  <c r="N51" i="68" s="1"/>
  <c r="G5451" i="75" s="1"/>
  <c r="F18" i="7"/>
  <c r="N46" i="68" s="1"/>
  <c r="G5446" i="75" s="1"/>
  <c r="N314" i="68"/>
  <c r="G5714" i="75" s="1"/>
  <c r="N302" i="68"/>
  <c r="G5702" i="75" s="1"/>
  <c r="M328" i="68"/>
  <c r="G5188" i="75" s="1"/>
  <c r="M324" i="68"/>
  <c r="G5184" i="75" s="1"/>
  <c r="M320" i="68"/>
  <c r="G5180" i="75" s="1"/>
  <c r="M316" i="68"/>
  <c r="G5176" i="75" s="1"/>
  <c r="M302" i="68"/>
  <c r="G5162" i="75" s="1"/>
  <c r="E30" i="7"/>
  <c r="M58" i="68" s="1"/>
  <c r="G4918" i="75" s="1"/>
  <c r="E26" i="7"/>
  <c r="M54" i="68" s="1"/>
  <c r="G4914" i="75" s="1"/>
  <c r="E22" i="7"/>
  <c r="M50" i="68" s="1"/>
  <c r="G4910" i="75" s="1"/>
  <c r="E18" i="7"/>
  <c r="M46" i="68" s="1"/>
  <c r="G4906" i="75" s="1"/>
  <c r="E4" i="7"/>
  <c r="M32" i="68" s="1"/>
  <c r="G4892" i="75" s="1"/>
  <c r="M326" i="68"/>
  <c r="G5186" i="75" s="1"/>
  <c r="M318" i="68"/>
  <c r="G5178" i="75" s="1"/>
  <c r="E32" i="7"/>
  <c r="M60" i="68" s="1"/>
  <c r="G4920" i="75" s="1"/>
  <c r="E20" i="7"/>
  <c r="M48" i="68" s="1"/>
  <c r="G4908" i="75" s="1"/>
  <c r="M331" i="68"/>
  <c r="G5191" i="75" s="1"/>
  <c r="M327" i="68"/>
  <c r="G5187" i="75" s="1"/>
  <c r="M323" i="68"/>
  <c r="G5183" i="75" s="1"/>
  <c r="M319" i="68"/>
  <c r="G5179" i="75" s="1"/>
  <c r="M315" i="68"/>
  <c r="G5175" i="75" s="1"/>
  <c r="E33" i="7"/>
  <c r="M61" i="68" s="1"/>
  <c r="G4921" i="75" s="1"/>
  <c r="E29" i="7"/>
  <c r="M57" i="68" s="1"/>
  <c r="G4917" i="75" s="1"/>
  <c r="E25" i="7"/>
  <c r="M53" i="68" s="1"/>
  <c r="G4913" i="75" s="1"/>
  <c r="E21" i="7"/>
  <c r="M49" i="68" s="1"/>
  <c r="G4909" i="75" s="1"/>
  <c r="E17" i="7"/>
  <c r="M45" i="68" s="1"/>
  <c r="G4905" i="75" s="1"/>
  <c r="M330" i="68"/>
  <c r="G5190" i="75" s="1"/>
  <c r="M322" i="68"/>
  <c r="G5182" i="75" s="1"/>
  <c r="M314" i="68"/>
  <c r="G5174" i="75" s="1"/>
  <c r="E28" i="7"/>
  <c r="M56" i="68" s="1"/>
  <c r="G4916" i="75" s="1"/>
  <c r="E24" i="7"/>
  <c r="M52" i="68" s="1"/>
  <c r="G4912" i="75" s="1"/>
  <c r="E16" i="7"/>
  <c r="M44" i="68" s="1"/>
  <c r="G4904" i="75" s="1"/>
  <c r="M329" i="68"/>
  <c r="G5189" i="75" s="1"/>
  <c r="M325" i="68"/>
  <c r="G5185" i="75" s="1"/>
  <c r="M321" i="68"/>
  <c r="G5181" i="75" s="1"/>
  <c r="M317" i="68"/>
  <c r="G5177" i="75" s="1"/>
  <c r="M313" i="68"/>
  <c r="G5173" i="75" s="1"/>
  <c r="E31" i="7"/>
  <c r="M59" i="68" s="1"/>
  <c r="G4919" i="75" s="1"/>
  <c r="E27" i="7"/>
  <c r="M55" i="68" s="1"/>
  <c r="G4915" i="75" s="1"/>
  <c r="E23" i="7"/>
  <c r="M51" i="68" s="1"/>
  <c r="G4911" i="75" s="1"/>
  <c r="E19" i="7"/>
  <c r="M47" i="68" s="1"/>
  <c r="G4907" i="75" s="1"/>
  <c r="E15" i="7"/>
  <c r="M43" i="68" s="1"/>
  <c r="G4903" i="75" s="1"/>
  <c r="D18" i="7"/>
  <c r="L46" i="68" s="1"/>
  <c r="G4366" i="75" s="1"/>
  <c r="K315" i="68"/>
  <c r="G4095" i="75" s="1"/>
  <c r="F4" i="7"/>
  <c r="N32" i="68" s="1"/>
  <c r="G5432" i="75" s="1"/>
  <c r="D15" i="7"/>
  <c r="L43" i="68" s="1"/>
  <c r="G4363" i="75" s="1"/>
  <c r="E27" i="6"/>
  <c r="O182" i="26"/>
  <c r="AJ34" i="13"/>
  <c r="M33" i="8"/>
  <c r="M34" i="8" s="1"/>
  <c r="E4" i="67" s="1"/>
  <c r="E12" i="67" s="1"/>
  <c r="E32" i="6"/>
  <c r="E29" i="6"/>
  <c r="N33" i="8"/>
  <c r="N34" i="8" s="1"/>
  <c r="E5" i="67" s="1"/>
  <c r="E13" i="67" s="1"/>
  <c r="O33" i="8"/>
  <c r="O34" i="8" s="1"/>
  <c r="E6" i="67" s="1"/>
  <c r="L33" i="8"/>
  <c r="L34" i="8" s="1"/>
  <c r="E3" i="67" s="1"/>
  <c r="E11" i="67" s="1"/>
  <c r="E28" i="6"/>
  <c r="E24" i="6"/>
  <c r="P33" i="8"/>
  <c r="P34" i="8" s="1"/>
  <c r="E7" i="67" s="1"/>
  <c r="H34" i="7"/>
  <c r="H36" i="7" s="1"/>
  <c r="E25" i="6"/>
  <c r="E33" i="6"/>
  <c r="E23" i="6"/>
  <c r="E31" i="6"/>
  <c r="E30" i="6"/>
  <c r="E26" i="6"/>
  <c r="E22" i="6"/>
  <c r="F380" i="68" l="1"/>
  <c r="G1460" i="75" s="1"/>
  <c r="F391" i="68"/>
  <c r="G1471" i="75" s="1"/>
  <c r="F385" i="68"/>
  <c r="G1465" i="75" s="1"/>
  <c r="I33" i="6"/>
  <c r="I361" i="68" s="1"/>
  <c r="G3061" i="75" s="1"/>
  <c r="F389" i="68"/>
  <c r="G1469" i="75" s="1"/>
  <c r="I27" i="6"/>
  <c r="I355" i="68" s="1"/>
  <c r="G3055" i="75" s="1"/>
  <c r="I22" i="6"/>
  <c r="I350" i="68" s="1"/>
  <c r="G3050" i="75" s="1"/>
  <c r="I31" i="6"/>
  <c r="I359" i="68" s="1"/>
  <c r="G3059" i="75" s="1"/>
  <c r="F414" i="68"/>
  <c r="G1494" i="75" s="1"/>
  <c r="I30" i="23"/>
  <c r="I328" i="68"/>
  <c r="G3028" i="75" s="1"/>
  <c r="H314" i="68"/>
  <c r="G2474" i="75" s="1"/>
  <c r="H315" i="68"/>
  <c r="G2475" i="75" s="1"/>
  <c r="I25" i="23"/>
  <c r="I323" i="68"/>
  <c r="G3023" i="75" s="1"/>
  <c r="I28" i="23"/>
  <c r="I326" i="68"/>
  <c r="G3026" i="75" s="1"/>
  <c r="I29" i="23"/>
  <c r="I327" i="68"/>
  <c r="G3027" i="75" s="1"/>
  <c r="H313" i="68"/>
  <c r="G2473" i="75" s="1"/>
  <c r="H319" i="68"/>
  <c r="G2479" i="75" s="1"/>
  <c r="I31" i="23"/>
  <c r="I329" i="68"/>
  <c r="G3029" i="75" s="1"/>
  <c r="I32" i="23"/>
  <c r="I330" i="68"/>
  <c r="G3030" i="75" s="1"/>
  <c r="I27" i="23"/>
  <c r="I325" i="68"/>
  <c r="G3025" i="75" s="1"/>
  <c r="F390" i="68"/>
  <c r="G1470" i="75" s="1"/>
  <c r="G355" i="68"/>
  <c r="G1975" i="75" s="1"/>
  <c r="G352" i="68"/>
  <c r="G1972" i="75" s="1"/>
  <c r="G353" i="68"/>
  <c r="G1973" i="75" s="1"/>
  <c r="G354" i="68"/>
  <c r="G1974" i="75" s="1"/>
  <c r="G360" i="68"/>
  <c r="G1980" i="75" s="1"/>
  <c r="H353" i="68"/>
  <c r="G2513" i="75" s="1"/>
  <c r="H359" i="68"/>
  <c r="G2519" i="75" s="1"/>
  <c r="G356" i="68"/>
  <c r="G1976" i="75" s="1"/>
  <c r="G361" i="68"/>
  <c r="G1981" i="75" s="1"/>
  <c r="G358" i="68"/>
  <c r="G1978" i="75" s="1"/>
  <c r="G351" i="68"/>
  <c r="G1971" i="75" s="1"/>
  <c r="H360" i="68"/>
  <c r="G2520" i="75" s="1"/>
  <c r="H355" i="68"/>
  <c r="G2515" i="75" s="1"/>
  <c r="I22" i="23"/>
  <c r="I320" i="68"/>
  <c r="G3020" i="75" s="1"/>
  <c r="H317" i="68"/>
  <c r="G2477" i="75" s="1"/>
  <c r="H318" i="68"/>
  <c r="G2478" i="75" s="1"/>
  <c r="I23" i="23"/>
  <c r="I321" i="68"/>
  <c r="G3021" i="75" s="1"/>
  <c r="I26" i="23"/>
  <c r="I324" i="68"/>
  <c r="G3024" i="75" s="1"/>
  <c r="H316" i="68"/>
  <c r="G2476" i="75" s="1"/>
  <c r="I33" i="23"/>
  <c r="I331" i="68"/>
  <c r="G3031" i="75" s="1"/>
  <c r="I24" i="23"/>
  <c r="I322" i="68"/>
  <c r="G3022" i="75" s="1"/>
  <c r="H357" i="68"/>
  <c r="G2517" i="75" s="1"/>
  <c r="H354" i="68"/>
  <c r="G2514" i="75" s="1"/>
  <c r="G359" i="68"/>
  <c r="G1979" i="75" s="1"/>
  <c r="I386" i="68"/>
  <c r="G3086" i="75" s="1"/>
  <c r="H356" i="68"/>
  <c r="G2516" i="75" s="1"/>
  <c r="H351" i="68"/>
  <c r="G2511" i="75" s="1"/>
  <c r="G357" i="68"/>
  <c r="G1977" i="75" s="1"/>
  <c r="H350" i="68"/>
  <c r="G2510" i="75" s="1"/>
  <c r="I382" i="68"/>
  <c r="G3082" i="75" s="1"/>
  <c r="H352" i="68"/>
  <c r="G2512" i="75" s="1"/>
  <c r="H361" i="68"/>
  <c r="G2521" i="75" s="1"/>
  <c r="I388" i="68"/>
  <c r="G3088" i="75" s="1"/>
  <c r="H358" i="68"/>
  <c r="G2518" i="75" s="1"/>
  <c r="G350" i="68"/>
  <c r="G1970" i="75" s="1"/>
  <c r="H302" i="68"/>
  <c r="G2462" i="75" s="1"/>
  <c r="E18" i="4"/>
  <c r="E19" i="67"/>
  <c r="E35" i="67" s="1"/>
  <c r="E15" i="67"/>
  <c r="E23" i="67" s="1"/>
  <c r="E14" i="67"/>
  <c r="E22" i="67" s="1"/>
  <c r="D39" i="67"/>
  <c r="D35" i="67"/>
  <c r="I34" i="8"/>
  <c r="D5" i="67" s="1"/>
  <c r="D13" i="67" s="1"/>
  <c r="D21" i="67" s="1"/>
  <c r="E21" i="67" s="1"/>
  <c r="H34" i="8"/>
  <c r="D4" i="67" s="1"/>
  <c r="D12" i="67" s="1"/>
  <c r="D20" i="67" s="1"/>
  <c r="E20" i="67" s="1"/>
  <c r="I380" i="68"/>
  <c r="G3080" i="75" s="1"/>
  <c r="F410" i="68"/>
  <c r="G1490" i="75" s="1"/>
  <c r="F412" i="68"/>
  <c r="G1492" i="75" s="1"/>
  <c r="F418" i="68"/>
  <c r="G1498" i="75" s="1"/>
  <c r="F443" i="68"/>
  <c r="G1523" i="75" s="1"/>
  <c r="F415" i="68"/>
  <c r="G1495" i="75" s="1"/>
  <c r="F417" i="68"/>
  <c r="G1497" i="75" s="1"/>
  <c r="I387" i="68"/>
  <c r="G3087" i="75" s="1"/>
  <c r="F421" i="68"/>
  <c r="G1501" i="75" s="1"/>
  <c r="F411" i="68"/>
  <c r="G1491" i="75" s="1"/>
  <c r="F416" i="68"/>
  <c r="G1496" i="75" s="1"/>
  <c r="F419" i="68"/>
  <c r="G1499" i="75" s="1"/>
  <c r="G14" i="18"/>
  <c r="G10" i="7"/>
  <c r="G13" i="18"/>
  <c r="G9" i="7"/>
  <c r="G8" i="18"/>
  <c r="G10" i="18"/>
  <c r="G6" i="7"/>
  <c r="G9" i="18"/>
  <c r="G5" i="7"/>
  <c r="G12" i="7"/>
  <c r="G6" i="18"/>
  <c r="G11" i="7"/>
  <c r="G5" i="18"/>
  <c r="G7" i="18"/>
  <c r="G8" i="7"/>
  <c r="G11" i="18"/>
  <c r="G14" i="7"/>
  <c r="G7" i="7"/>
  <c r="G13" i="7"/>
  <c r="G12" i="18"/>
  <c r="H34" i="18"/>
  <c r="H36" i="18" s="1"/>
  <c r="G17" i="18"/>
  <c r="G4" i="7"/>
  <c r="G22" i="18"/>
  <c r="G28" i="18"/>
  <c r="G31" i="18"/>
  <c r="G21" i="18"/>
  <c r="G16" i="18"/>
  <c r="E34" i="18"/>
  <c r="E36" i="18" s="1"/>
  <c r="G27" i="7"/>
  <c r="G30" i="18"/>
  <c r="G27" i="18"/>
  <c r="G15" i="7"/>
  <c r="G29" i="7"/>
  <c r="G22" i="7"/>
  <c r="F34" i="18"/>
  <c r="F36" i="18" s="1"/>
  <c r="G23" i="7"/>
  <c r="G18" i="18"/>
  <c r="G31" i="7"/>
  <c r="G20" i="7"/>
  <c r="G32" i="18"/>
  <c r="G33" i="7"/>
  <c r="G28" i="7"/>
  <c r="G25" i="18"/>
  <c r="G26" i="7"/>
  <c r="D34" i="7"/>
  <c r="D36" i="7" s="1"/>
  <c r="D36" i="18"/>
  <c r="F34" i="7"/>
  <c r="F36" i="7" s="1"/>
  <c r="G18" i="7"/>
  <c r="G19" i="7"/>
  <c r="C34" i="18"/>
  <c r="C36" i="18" s="1"/>
  <c r="G4" i="18"/>
  <c r="G24" i="7"/>
  <c r="G20" i="18"/>
  <c r="G21" i="7"/>
  <c r="G15" i="18"/>
  <c r="C34" i="7"/>
  <c r="C36" i="7" s="1"/>
  <c r="G29" i="18"/>
  <c r="G30" i="7"/>
  <c r="E34" i="7"/>
  <c r="E36" i="7" s="1"/>
  <c r="G26" i="18"/>
  <c r="G17" i="7"/>
  <c r="G19" i="18"/>
  <c r="G32" i="7"/>
  <c r="G24" i="18"/>
  <c r="G25" i="7"/>
  <c r="G23" i="18"/>
  <c r="G16" i="7"/>
  <c r="G33" i="18"/>
  <c r="G27" i="23"/>
  <c r="P295" i="26" s="1"/>
  <c r="O212" i="26"/>
  <c r="AO34" i="13"/>
  <c r="G31" i="23"/>
  <c r="P299" i="26" s="1"/>
  <c r="G23" i="23"/>
  <c r="P291" i="26" s="1"/>
  <c r="G33" i="23"/>
  <c r="P301" i="26" s="1"/>
  <c r="G26" i="23"/>
  <c r="P294" i="26" s="1"/>
  <c r="G25" i="23"/>
  <c r="P293" i="26" s="1"/>
  <c r="G28" i="23"/>
  <c r="P296" i="26" s="1"/>
  <c r="N34" i="7"/>
  <c r="N36" i="7" s="1"/>
  <c r="Q33" i="8"/>
  <c r="Q34" i="8" s="1"/>
  <c r="F3" i="67" s="1"/>
  <c r="S33" i="8"/>
  <c r="S34" i="8" s="1"/>
  <c r="F5" i="67" s="1"/>
  <c r="F13" i="67" s="1"/>
  <c r="U33" i="8"/>
  <c r="U34" i="8" s="1"/>
  <c r="F7" i="67" s="1"/>
  <c r="T33" i="8"/>
  <c r="T34" i="8" s="1"/>
  <c r="F6" i="67" s="1"/>
  <c r="R33" i="8"/>
  <c r="R34" i="8" s="1"/>
  <c r="F4" i="67" s="1"/>
  <c r="F12" i="67" s="1"/>
  <c r="N34" i="18"/>
  <c r="N36" i="18" s="1"/>
  <c r="D34" i="6"/>
  <c r="D35" i="6" s="1"/>
  <c r="D36" i="6" s="1"/>
  <c r="B36" i="7"/>
  <c r="H34" i="6" l="1"/>
  <c r="I381" i="68"/>
  <c r="G3081" i="75" s="1"/>
  <c r="I391" i="68"/>
  <c r="G3091" i="75" s="1"/>
  <c r="I389" i="68"/>
  <c r="G3089" i="75" s="1"/>
  <c r="I385" i="68"/>
  <c r="G3085" i="75" s="1"/>
  <c r="J33" i="23"/>
  <c r="O331" i="68"/>
  <c r="G6271" i="75" s="1"/>
  <c r="J24" i="23"/>
  <c r="O322" i="68"/>
  <c r="G6262" i="75" s="1"/>
  <c r="J26" i="23"/>
  <c r="O324" i="68"/>
  <c r="G6264" i="75" s="1"/>
  <c r="J24" i="13"/>
  <c r="O52" i="68"/>
  <c r="G5992" i="75" s="1"/>
  <c r="J18" i="13"/>
  <c r="M46" i="26" s="1"/>
  <c r="O46" i="68"/>
  <c r="G5986" i="75" s="1"/>
  <c r="J26" i="13"/>
  <c r="O54" i="68"/>
  <c r="G5994" i="75" s="1"/>
  <c r="J32" i="23"/>
  <c r="O330" i="68"/>
  <c r="G6270" i="75" s="1"/>
  <c r="J23" i="13"/>
  <c r="O51" i="68"/>
  <c r="G5991" i="75" s="1"/>
  <c r="J15" i="13"/>
  <c r="M43" i="26" s="1"/>
  <c r="O43" i="68"/>
  <c r="G5983" i="75" s="1"/>
  <c r="J28" i="23"/>
  <c r="O326" i="68"/>
  <c r="G6266" i="75" s="1"/>
  <c r="J14" i="13"/>
  <c r="M42" i="26" s="1"/>
  <c r="N42" i="26" s="1"/>
  <c r="O42" i="68"/>
  <c r="G5982" i="75" s="1"/>
  <c r="J5" i="23"/>
  <c r="M303" i="26" s="1"/>
  <c r="O303" i="68"/>
  <c r="G6243" i="75" s="1"/>
  <c r="J5" i="13"/>
  <c r="M33" i="26" s="1"/>
  <c r="N33" i="26" s="1"/>
  <c r="O33" i="68"/>
  <c r="G5973" i="75" s="1"/>
  <c r="J8" i="23"/>
  <c r="M306" i="26" s="1"/>
  <c r="N306" i="26" s="1"/>
  <c r="O306" i="68"/>
  <c r="G6246" i="75" s="1"/>
  <c r="J14" i="23"/>
  <c r="M312" i="26" s="1"/>
  <c r="O312" i="68"/>
  <c r="G6252" i="75" s="1"/>
  <c r="J16" i="13"/>
  <c r="M44" i="26" s="1"/>
  <c r="O44" i="68"/>
  <c r="G5984" i="75" s="1"/>
  <c r="J32" i="13"/>
  <c r="O60" i="68"/>
  <c r="G6000" i="75" s="1"/>
  <c r="J15" i="23"/>
  <c r="O313" i="68"/>
  <c r="G6253" i="75" s="1"/>
  <c r="J4" i="23"/>
  <c r="O302" i="68"/>
  <c r="G6242" i="75" s="1"/>
  <c r="J25" i="23"/>
  <c r="O323" i="68"/>
  <c r="G6263" i="75" s="1"/>
  <c r="J20" i="13"/>
  <c r="M48" i="26" s="1"/>
  <c r="O48" i="68"/>
  <c r="G5988" i="75" s="1"/>
  <c r="J27" i="23"/>
  <c r="O325" i="68"/>
  <c r="G6265" i="75" s="1"/>
  <c r="J16" i="23"/>
  <c r="O314" i="68"/>
  <c r="G6254" i="75" s="1"/>
  <c r="J22" i="23"/>
  <c r="O320" i="68"/>
  <c r="G6260" i="75" s="1"/>
  <c r="J12" i="23"/>
  <c r="M310" i="26" s="1"/>
  <c r="O310" i="68"/>
  <c r="G6250" i="75" s="1"/>
  <c r="J11" i="23"/>
  <c r="M309" i="26" s="1"/>
  <c r="O309" i="68"/>
  <c r="G6249" i="75" s="1"/>
  <c r="J11" i="13"/>
  <c r="M39" i="26" s="1"/>
  <c r="N39" i="26" s="1"/>
  <c r="O39" i="68"/>
  <c r="G5979" i="75" s="1"/>
  <c r="J9" i="23"/>
  <c r="M307" i="26" s="1"/>
  <c r="O307" i="68"/>
  <c r="G6247" i="75" s="1"/>
  <c r="J9" i="13"/>
  <c r="M37" i="26" s="1"/>
  <c r="N37" i="26" s="1"/>
  <c r="O37" i="68"/>
  <c r="G5977" i="75" s="1"/>
  <c r="J23" i="23"/>
  <c r="O321" i="68"/>
  <c r="G6261" i="75" s="1"/>
  <c r="J19" i="23"/>
  <c r="O317" i="68"/>
  <c r="G6257" i="75" s="1"/>
  <c r="J30" i="13"/>
  <c r="O58" i="68"/>
  <c r="G5998" i="75" s="1"/>
  <c r="J21" i="13"/>
  <c r="M49" i="26" s="1"/>
  <c r="O49" i="68"/>
  <c r="G5989" i="75" s="1"/>
  <c r="J28" i="13"/>
  <c r="O56" i="68"/>
  <c r="G5996" i="75" s="1"/>
  <c r="J31" i="13"/>
  <c r="O59" i="68"/>
  <c r="G5999" i="75" s="1"/>
  <c r="J22" i="13"/>
  <c r="M50" i="26" s="1"/>
  <c r="O50" i="68"/>
  <c r="G5990" i="75" s="1"/>
  <c r="J30" i="23"/>
  <c r="O328" i="68"/>
  <c r="G6268" i="75" s="1"/>
  <c r="J21" i="23"/>
  <c r="O319" i="68"/>
  <c r="G6259" i="75" s="1"/>
  <c r="J4" i="13"/>
  <c r="K2" i="43" s="1"/>
  <c r="O32" i="68"/>
  <c r="G5972" i="75" s="1"/>
  <c r="J13" i="13"/>
  <c r="M41" i="26" s="1"/>
  <c r="N41" i="26" s="1"/>
  <c r="O41" i="68"/>
  <c r="G5981" i="75" s="1"/>
  <c r="J8" i="13"/>
  <c r="M36" i="26" s="1"/>
  <c r="N36" i="26" s="1"/>
  <c r="O36" i="68"/>
  <c r="G5976" i="75" s="1"/>
  <c r="J6" i="23"/>
  <c r="M304" i="26" s="1"/>
  <c r="N304" i="26" s="1"/>
  <c r="O304" i="68"/>
  <c r="G6244" i="75" s="1"/>
  <c r="J6" i="13"/>
  <c r="M34" i="26" s="1"/>
  <c r="N34" i="26" s="1"/>
  <c r="O34" i="68"/>
  <c r="G5974" i="75" s="1"/>
  <c r="J13" i="23"/>
  <c r="M311" i="26" s="1"/>
  <c r="O311" i="68"/>
  <c r="G6251" i="75" s="1"/>
  <c r="J25" i="13"/>
  <c r="O53" i="68"/>
  <c r="G5993" i="75" s="1"/>
  <c r="J17" i="13"/>
  <c r="M45" i="26" s="1"/>
  <c r="O45" i="68"/>
  <c r="G5985" i="75" s="1"/>
  <c r="J29" i="23"/>
  <c r="O327" i="68"/>
  <c r="G6267" i="75" s="1"/>
  <c r="J20" i="23"/>
  <c r="O318" i="68"/>
  <c r="G6258" i="75" s="1"/>
  <c r="J19" i="13"/>
  <c r="K7" i="43" s="1"/>
  <c r="O47" i="68"/>
  <c r="G5987" i="75" s="1"/>
  <c r="J33" i="13"/>
  <c r="O61" i="68"/>
  <c r="G6001" i="75" s="1"/>
  <c r="J18" i="23"/>
  <c r="O316" i="68"/>
  <c r="G6256" i="75" s="1"/>
  <c r="J29" i="13"/>
  <c r="O57" i="68"/>
  <c r="G5997" i="75" s="1"/>
  <c r="J27" i="13"/>
  <c r="O55" i="68"/>
  <c r="G5995" i="75" s="1"/>
  <c r="J31" i="23"/>
  <c r="O329" i="68"/>
  <c r="G6269" i="75" s="1"/>
  <c r="J17" i="23"/>
  <c r="O315" i="68"/>
  <c r="G6255" i="75" s="1"/>
  <c r="J7" i="13"/>
  <c r="M35" i="26" s="1"/>
  <c r="N35" i="26" s="1"/>
  <c r="O35" i="68"/>
  <c r="G5975" i="75" s="1"/>
  <c r="J7" i="23"/>
  <c r="M305" i="26" s="1"/>
  <c r="O305" i="68"/>
  <c r="G6245" i="75" s="1"/>
  <c r="J12" i="13"/>
  <c r="M40" i="26" s="1"/>
  <c r="N40" i="26" s="1"/>
  <c r="O40" i="68"/>
  <c r="G5980" i="75" s="1"/>
  <c r="J10" i="23"/>
  <c r="M308" i="26" s="1"/>
  <c r="O308" i="68"/>
  <c r="G6248" i="75" s="1"/>
  <c r="J10" i="13"/>
  <c r="M38" i="26" s="1"/>
  <c r="N38" i="26" s="1"/>
  <c r="O38" i="68"/>
  <c r="G5978" i="75" s="1"/>
  <c r="F444" i="68"/>
  <c r="G1524" i="75" s="1"/>
  <c r="F420" i="68"/>
  <c r="G1500" i="75" s="1"/>
  <c r="I390" i="68"/>
  <c r="G3090" i="75" s="1"/>
  <c r="H388" i="68"/>
  <c r="G2548" i="75" s="1"/>
  <c r="H382" i="68"/>
  <c r="G2542" i="75" s="1"/>
  <c r="G387" i="68"/>
  <c r="G2007" i="75" s="1"/>
  <c r="H386" i="68"/>
  <c r="G2546" i="75" s="1"/>
  <c r="H384" i="68"/>
  <c r="G2544" i="75" s="1"/>
  <c r="H346" i="68"/>
  <c r="G2506" i="75" s="1"/>
  <c r="H347" i="68"/>
  <c r="G2507" i="75" s="1"/>
  <c r="H385" i="68"/>
  <c r="G2545" i="75" s="1"/>
  <c r="G381" i="68"/>
  <c r="G2001" i="75" s="1"/>
  <c r="G391" i="68"/>
  <c r="G2011" i="75" s="1"/>
  <c r="H389" i="68"/>
  <c r="G2549" i="75" s="1"/>
  <c r="G390" i="68"/>
  <c r="G2010" i="75" s="1"/>
  <c r="G383" i="68"/>
  <c r="G2003" i="75" s="1"/>
  <c r="I383" i="68"/>
  <c r="G3083" i="75" s="1"/>
  <c r="G385" i="68"/>
  <c r="G2005" i="75" s="1"/>
  <c r="H349" i="68"/>
  <c r="G2509" i="75" s="1"/>
  <c r="H344" i="68"/>
  <c r="G2504" i="75" s="1"/>
  <c r="G380" i="68"/>
  <c r="G2000" i="75" s="1"/>
  <c r="H391" i="68"/>
  <c r="G2551" i="75" s="1"/>
  <c r="H380" i="68"/>
  <c r="G2540" i="75" s="1"/>
  <c r="H381" i="68"/>
  <c r="G2541" i="75" s="1"/>
  <c r="G389" i="68"/>
  <c r="G2009" i="75" s="1"/>
  <c r="H387" i="68"/>
  <c r="G2547" i="75" s="1"/>
  <c r="H348" i="68"/>
  <c r="G2508" i="75" s="1"/>
  <c r="H390" i="68"/>
  <c r="G2550" i="75" s="1"/>
  <c r="G388" i="68"/>
  <c r="G2008" i="75" s="1"/>
  <c r="G386" i="68"/>
  <c r="G2006" i="75" s="1"/>
  <c r="H383" i="68"/>
  <c r="G2543" i="75" s="1"/>
  <c r="G384" i="68"/>
  <c r="G2004" i="75" s="1"/>
  <c r="I384" i="68"/>
  <c r="G3084" i="75" s="1"/>
  <c r="G382" i="68"/>
  <c r="G2002" i="75" s="1"/>
  <c r="H343" i="68"/>
  <c r="G2503" i="75" s="1"/>
  <c r="H345" i="68"/>
  <c r="G2505" i="75" s="1"/>
  <c r="I2462" i="75"/>
  <c r="I2501" i="75"/>
  <c r="I2502" i="75"/>
  <c r="I2500" i="75"/>
  <c r="I2499" i="75"/>
  <c r="I2497" i="75"/>
  <c r="I2495" i="75"/>
  <c r="I2493" i="75"/>
  <c r="I2498" i="75"/>
  <c r="I2494" i="75"/>
  <c r="I2496" i="75"/>
  <c r="H332" i="68"/>
  <c r="G2492" i="75" s="1"/>
  <c r="E38" i="67"/>
  <c r="E15" i="4"/>
  <c r="E23" i="4" s="1"/>
  <c r="F15" i="67"/>
  <c r="F23" i="67" s="1"/>
  <c r="F15" i="4"/>
  <c r="F23" i="4" s="1"/>
  <c r="F14" i="67"/>
  <c r="F22" i="67" s="1"/>
  <c r="F20" i="67"/>
  <c r="E19" i="4"/>
  <c r="E27" i="4" s="1"/>
  <c r="E39" i="67"/>
  <c r="K8" i="7"/>
  <c r="M66" i="68" s="1"/>
  <c r="G4926" i="75" s="1"/>
  <c r="K12" i="7"/>
  <c r="M70" i="68" s="1"/>
  <c r="G4930" i="75" s="1"/>
  <c r="K16" i="7"/>
  <c r="M74" i="68" s="1"/>
  <c r="G4934" i="75" s="1"/>
  <c r="I4934" i="75" s="1"/>
  <c r="K20" i="7"/>
  <c r="M78" i="68" s="1"/>
  <c r="G4938" i="75" s="1"/>
  <c r="I4938" i="75" s="1"/>
  <c r="K24" i="7"/>
  <c r="M82" i="68" s="1"/>
  <c r="G4942" i="75" s="1"/>
  <c r="I4942" i="75" s="1"/>
  <c r="K28" i="7"/>
  <c r="M86" i="68" s="1"/>
  <c r="G4946" i="75" s="1"/>
  <c r="I4946" i="75" s="1"/>
  <c r="K32" i="7"/>
  <c r="M90" i="68" s="1"/>
  <c r="G4950" i="75" s="1"/>
  <c r="I4950" i="75" s="1"/>
  <c r="K4" i="7"/>
  <c r="M62" i="68" s="1"/>
  <c r="G4922" i="75" s="1"/>
  <c r="K5" i="7"/>
  <c r="M63" i="68" s="1"/>
  <c r="G4923" i="75" s="1"/>
  <c r="K9" i="7"/>
  <c r="M67" i="68" s="1"/>
  <c r="G4927" i="75" s="1"/>
  <c r="K13" i="7"/>
  <c r="M71" i="68" s="1"/>
  <c r="G4931" i="75" s="1"/>
  <c r="K17" i="7"/>
  <c r="M75" i="68" s="1"/>
  <c r="G4935" i="75" s="1"/>
  <c r="I4935" i="75" s="1"/>
  <c r="K21" i="7"/>
  <c r="M79" i="68" s="1"/>
  <c r="G4939" i="75" s="1"/>
  <c r="I4939" i="75" s="1"/>
  <c r="K25" i="7"/>
  <c r="M83" i="68" s="1"/>
  <c r="G4943" i="75" s="1"/>
  <c r="I4943" i="75" s="1"/>
  <c r="K29" i="7"/>
  <c r="M87" i="68" s="1"/>
  <c r="G4947" i="75" s="1"/>
  <c r="I4947" i="75" s="1"/>
  <c r="K33" i="7"/>
  <c r="M91" i="68" s="1"/>
  <c r="G4951" i="75" s="1"/>
  <c r="I4951" i="75" s="1"/>
  <c r="K6" i="7"/>
  <c r="M64" i="68" s="1"/>
  <c r="G4924" i="75" s="1"/>
  <c r="K10" i="7"/>
  <c r="M68" i="68" s="1"/>
  <c r="G4928" i="75" s="1"/>
  <c r="K14" i="7"/>
  <c r="M72" i="68" s="1"/>
  <c r="G4932" i="75" s="1"/>
  <c r="K18" i="7"/>
  <c r="M76" i="68" s="1"/>
  <c r="G4936" i="75" s="1"/>
  <c r="I4936" i="75" s="1"/>
  <c r="K22" i="7"/>
  <c r="M80" i="68" s="1"/>
  <c r="G4940" i="75" s="1"/>
  <c r="I4940" i="75" s="1"/>
  <c r="K26" i="7"/>
  <c r="M84" i="68" s="1"/>
  <c r="G4944" i="75" s="1"/>
  <c r="I4944" i="75" s="1"/>
  <c r="K30" i="7"/>
  <c r="M88" i="68" s="1"/>
  <c r="G4948" i="75" s="1"/>
  <c r="I4948" i="75" s="1"/>
  <c r="K7" i="7"/>
  <c r="M65" i="68" s="1"/>
  <c r="G4925" i="75" s="1"/>
  <c r="K11" i="7"/>
  <c r="M69" i="68" s="1"/>
  <c r="G4929" i="75" s="1"/>
  <c r="K15" i="7"/>
  <c r="M73" i="68" s="1"/>
  <c r="G4933" i="75" s="1"/>
  <c r="K19" i="7"/>
  <c r="M77" i="68" s="1"/>
  <c r="G4937" i="75" s="1"/>
  <c r="I4937" i="75" s="1"/>
  <c r="K23" i="7"/>
  <c r="M81" i="68" s="1"/>
  <c r="G4941" i="75" s="1"/>
  <c r="I4941" i="75" s="1"/>
  <c r="K27" i="7"/>
  <c r="M85" i="68" s="1"/>
  <c r="G4945" i="75" s="1"/>
  <c r="I4945" i="75" s="1"/>
  <c r="K31" i="7"/>
  <c r="M89" i="68" s="1"/>
  <c r="G4949" i="75" s="1"/>
  <c r="I4949" i="75" s="1"/>
  <c r="F11" i="67"/>
  <c r="F19" i="67" s="1"/>
  <c r="F21" i="67"/>
  <c r="E26" i="4"/>
  <c r="D36" i="67"/>
  <c r="E37" i="67"/>
  <c r="D37" i="67"/>
  <c r="I417" i="68"/>
  <c r="G3117" i="75" s="1"/>
  <c r="F447" i="68"/>
  <c r="G1527" i="75" s="1"/>
  <c r="F473" i="68"/>
  <c r="G1553" i="75" s="1"/>
  <c r="I412" i="68"/>
  <c r="G3112" i="75" s="1"/>
  <c r="F442" i="68"/>
  <c r="G1522" i="75" s="1"/>
  <c r="I420" i="68"/>
  <c r="G3120" i="75" s="1"/>
  <c r="F450" i="68"/>
  <c r="G1530" i="75" s="1"/>
  <c r="I421" i="68"/>
  <c r="G3121" i="75" s="1"/>
  <c r="F451" i="68"/>
  <c r="G1531" i="75" s="1"/>
  <c r="I416" i="68"/>
  <c r="G3116" i="75" s="1"/>
  <c r="F446" i="68"/>
  <c r="G1526" i="75" s="1"/>
  <c r="I415" i="68"/>
  <c r="G3115" i="75" s="1"/>
  <c r="F445" i="68"/>
  <c r="G1525" i="75" s="1"/>
  <c r="I418" i="68"/>
  <c r="G3118" i="75" s="1"/>
  <c r="F448" i="68"/>
  <c r="G1528" i="75" s="1"/>
  <c r="F474" i="68"/>
  <c r="G1554" i="75" s="1"/>
  <c r="F440" i="68"/>
  <c r="G1520" i="75" s="1"/>
  <c r="I410" i="68"/>
  <c r="G3110" i="75" s="1"/>
  <c r="I419" i="68"/>
  <c r="G3119" i="75" s="1"/>
  <c r="F449" i="68"/>
  <c r="G1529" i="75" s="1"/>
  <c r="I411" i="68"/>
  <c r="G3111" i="75" s="1"/>
  <c r="F441" i="68"/>
  <c r="G1521" i="75" s="1"/>
  <c r="H296" i="26"/>
  <c r="G296" i="26"/>
  <c r="I296" i="26"/>
  <c r="F296" i="26"/>
  <c r="J296" i="26"/>
  <c r="G294" i="26"/>
  <c r="F294" i="26"/>
  <c r="I294" i="26"/>
  <c r="J294" i="26"/>
  <c r="H294" i="26"/>
  <c r="H301" i="26"/>
  <c r="F301" i="26"/>
  <c r="I301" i="26"/>
  <c r="G301" i="26"/>
  <c r="J301" i="26"/>
  <c r="G291" i="26"/>
  <c r="H291" i="26"/>
  <c r="J291" i="26"/>
  <c r="F291" i="26"/>
  <c r="I291" i="26"/>
  <c r="I293" i="26"/>
  <c r="F293" i="26"/>
  <c r="H293" i="26"/>
  <c r="J293" i="26"/>
  <c r="G293" i="26"/>
  <c r="G299" i="26"/>
  <c r="F299" i="26"/>
  <c r="H299" i="26"/>
  <c r="I299" i="26"/>
  <c r="J299" i="26"/>
  <c r="I295" i="26"/>
  <c r="G295" i="26"/>
  <c r="J295" i="26"/>
  <c r="F295" i="26"/>
  <c r="H295" i="26"/>
  <c r="N311" i="26"/>
  <c r="N309" i="26"/>
  <c r="N307" i="26"/>
  <c r="N305" i="26"/>
  <c r="N308" i="26"/>
  <c r="N310" i="26"/>
  <c r="N303" i="26"/>
  <c r="N312" i="26"/>
  <c r="K9" i="43"/>
  <c r="G32" i="23"/>
  <c r="P300" i="26" s="1"/>
  <c r="G30" i="23"/>
  <c r="P298" i="26" s="1"/>
  <c r="E34" i="13"/>
  <c r="G29" i="23"/>
  <c r="P297" i="26" s="1"/>
  <c r="G22" i="23"/>
  <c r="P290" i="26" s="1"/>
  <c r="K4" i="43"/>
  <c r="K8" i="43"/>
  <c r="K3" i="43"/>
  <c r="K10" i="43"/>
  <c r="G24" i="23"/>
  <c r="P292" i="26" s="1"/>
  <c r="M47" i="26"/>
  <c r="K6" i="43"/>
  <c r="K5" i="43"/>
  <c r="G34" i="7"/>
  <c r="G36" i="7" s="1"/>
  <c r="K20" i="43"/>
  <c r="M60" i="26"/>
  <c r="K14" i="43"/>
  <c r="M54" i="26"/>
  <c r="K16" i="43"/>
  <c r="M56" i="26"/>
  <c r="M55" i="26"/>
  <c r="K15" i="43"/>
  <c r="K18" i="43"/>
  <c r="M58" i="26"/>
  <c r="M52" i="26"/>
  <c r="K12" i="43"/>
  <c r="M53" i="26"/>
  <c r="K13" i="43"/>
  <c r="M61" i="26"/>
  <c r="K21" i="43"/>
  <c r="M59" i="26"/>
  <c r="K19" i="43"/>
  <c r="K11" i="43"/>
  <c r="M51" i="26"/>
  <c r="G34" i="18"/>
  <c r="G36" i="18" s="1"/>
  <c r="M57" i="26"/>
  <c r="K17" i="43"/>
  <c r="K322" i="26"/>
  <c r="I172" i="43"/>
  <c r="K323" i="26"/>
  <c r="I173" i="43"/>
  <c r="K325" i="26"/>
  <c r="I175" i="43"/>
  <c r="K326" i="26"/>
  <c r="I176" i="43"/>
  <c r="K324" i="26"/>
  <c r="K321" i="26"/>
  <c r="K320" i="26"/>
  <c r="I170" i="43"/>
  <c r="K329" i="26"/>
  <c r="I179" i="43"/>
  <c r="K331" i="26"/>
  <c r="I181" i="43"/>
  <c r="L34" i="6"/>
  <c r="M32" i="26"/>
  <c r="J34" i="13"/>
  <c r="O242" i="26"/>
  <c r="AT34" i="13"/>
  <c r="X33" i="8"/>
  <c r="X34" i="8" s="1"/>
  <c r="G5" i="67" s="1"/>
  <c r="G13" i="67" s="1"/>
  <c r="Y33" i="8"/>
  <c r="Y34" i="8" s="1"/>
  <c r="G6" i="67" s="1"/>
  <c r="T34" i="18"/>
  <c r="T36" i="18" s="1"/>
  <c r="V33" i="8"/>
  <c r="V34" i="8" s="1"/>
  <c r="G3" i="67" s="1"/>
  <c r="Z33" i="8"/>
  <c r="Z34" i="8" s="1"/>
  <c r="G7" i="67" s="1"/>
  <c r="W33" i="8"/>
  <c r="W34" i="8" s="1"/>
  <c r="G4" i="67" s="1"/>
  <c r="G12" i="67" s="1"/>
  <c r="T34" i="7"/>
  <c r="T36" i="7" s="1"/>
  <c r="A33" i="2"/>
  <c r="A15" i="2"/>
  <c r="A16" i="2"/>
  <c r="A17" i="2"/>
  <c r="A18" i="2"/>
  <c r="A19" i="2"/>
  <c r="A20" i="2"/>
  <c r="A21" i="2"/>
  <c r="A22" i="2"/>
  <c r="A23" i="2"/>
  <c r="A24" i="2"/>
  <c r="A27" i="2"/>
  <c r="A28" i="2"/>
  <c r="A29" i="2"/>
  <c r="A30" i="2"/>
  <c r="A31" i="2"/>
  <c r="A32" i="2"/>
  <c r="A4" i="2"/>
  <c r="L45" i="18" l="1"/>
  <c r="L49" i="18"/>
  <c r="L44" i="18"/>
  <c r="L48" i="18"/>
  <c r="L43" i="18"/>
  <c r="L47" i="18"/>
  <c r="L51" i="18"/>
  <c r="L46" i="18"/>
  <c r="L50" i="18"/>
  <c r="L53" i="18"/>
  <c r="L57" i="18"/>
  <c r="L61" i="18"/>
  <c r="L65" i="18"/>
  <c r="L42" i="18"/>
  <c r="L52" i="18"/>
  <c r="L56" i="18"/>
  <c r="L60" i="18"/>
  <c r="L64" i="18"/>
  <c r="L68" i="18"/>
  <c r="L55" i="18"/>
  <c r="L59" i="18"/>
  <c r="L63" i="18"/>
  <c r="L67" i="18"/>
  <c r="L41" i="18"/>
  <c r="L62" i="18"/>
  <c r="L70" i="18"/>
  <c r="L66" i="18"/>
  <c r="L69" i="18"/>
  <c r="L58" i="18"/>
  <c r="L54" i="18"/>
  <c r="G414" i="68"/>
  <c r="G2034" i="75" s="1"/>
  <c r="I414" i="68"/>
  <c r="G3114" i="75" s="1"/>
  <c r="G416" i="68"/>
  <c r="G2036" i="75" s="1"/>
  <c r="H420" i="68"/>
  <c r="G2580" i="75" s="1"/>
  <c r="H417" i="68"/>
  <c r="G2577" i="75" s="1"/>
  <c r="H411" i="68"/>
  <c r="G2571" i="75" s="1"/>
  <c r="H421" i="68"/>
  <c r="G2581" i="75" s="1"/>
  <c r="H374" i="68"/>
  <c r="G2534" i="75" s="1"/>
  <c r="G415" i="68"/>
  <c r="G2035" i="75" s="1"/>
  <c r="H375" i="68"/>
  <c r="G2535" i="75" s="1"/>
  <c r="G412" i="68"/>
  <c r="G2032" i="75" s="1"/>
  <c r="G420" i="68"/>
  <c r="G2040" i="75" s="1"/>
  <c r="G421" i="68"/>
  <c r="G2041" i="75" s="1"/>
  <c r="H415" i="68"/>
  <c r="G2575" i="75" s="1"/>
  <c r="H376" i="68"/>
  <c r="G2536" i="75" s="1"/>
  <c r="H416" i="68"/>
  <c r="G2576" i="75" s="1"/>
  <c r="H412" i="68"/>
  <c r="G2572" i="75" s="1"/>
  <c r="G319" i="68"/>
  <c r="G1939" i="75" s="1"/>
  <c r="G313" i="68"/>
  <c r="G1933" i="75" s="1"/>
  <c r="G316" i="68"/>
  <c r="G1936" i="75" s="1"/>
  <c r="F347" i="68"/>
  <c r="G1427" i="75" s="1"/>
  <c r="F317" i="68"/>
  <c r="G1397" i="75" s="1"/>
  <c r="G315" i="68"/>
  <c r="G1935" i="75" s="1"/>
  <c r="F343" i="68"/>
  <c r="G1423" i="75" s="1"/>
  <c r="F313" i="68"/>
  <c r="G1393" i="75" s="1"/>
  <c r="F348" i="68"/>
  <c r="G1428" i="75" s="1"/>
  <c r="F318" i="68"/>
  <c r="G1398" i="75" s="1"/>
  <c r="G318" i="68"/>
  <c r="G1938" i="75" s="1"/>
  <c r="F345" i="68"/>
  <c r="G1425" i="75" s="1"/>
  <c r="F315" i="68"/>
  <c r="G1395" i="75" s="1"/>
  <c r="F349" i="68"/>
  <c r="G1429" i="75" s="1"/>
  <c r="F319" i="68"/>
  <c r="G1399" i="75" s="1"/>
  <c r="G317" i="68"/>
  <c r="G1937" i="75" s="1"/>
  <c r="F346" i="68"/>
  <c r="G1426" i="75" s="1"/>
  <c r="F316" i="68"/>
  <c r="G1396" i="75" s="1"/>
  <c r="G314" i="68"/>
  <c r="G1934" i="75" s="1"/>
  <c r="F344" i="68"/>
  <c r="G1424" i="75" s="1"/>
  <c r="F314" i="68"/>
  <c r="G1394" i="75" s="1"/>
  <c r="H413" i="68"/>
  <c r="G2573" i="75" s="1"/>
  <c r="G418" i="68"/>
  <c r="G2038" i="75" s="1"/>
  <c r="H378" i="68"/>
  <c r="G2538" i="75" s="1"/>
  <c r="G419" i="68"/>
  <c r="G2039" i="75" s="1"/>
  <c r="H410" i="68"/>
  <c r="G2570" i="75" s="1"/>
  <c r="G410" i="68"/>
  <c r="G2030" i="75" s="1"/>
  <c r="H379" i="68"/>
  <c r="G2539" i="75" s="1"/>
  <c r="H373" i="68"/>
  <c r="G2533" i="75" s="1"/>
  <c r="G413" i="68"/>
  <c r="G2033" i="75" s="1"/>
  <c r="I413" i="68"/>
  <c r="G3113" i="75" s="1"/>
  <c r="H419" i="68"/>
  <c r="G2579" i="75" s="1"/>
  <c r="G411" i="68"/>
  <c r="G2031" i="75" s="1"/>
  <c r="H377" i="68"/>
  <c r="G2537" i="75" s="1"/>
  <c r="H414" i="68"/>
  <c r="G2574" i="75" s="1"/>
  <c r="G417" i="68"/>
  <c r="G2037" i="75" s="1"/>
  <c r="H418" i="68"/>
  <c r="G2578" i="75" s="1"/>
  <c r="H362" i="68"/>
  <c r="G2522" i="75" s="1"/>
  <c r="G302" i="68"/>
  <c r="G1922" i="75" s="1"/>
  <c r="F332" i="68"/>
  <c r="G1412" i="75" s="1"/>
  <c r="F302" i="68"/>
  <c r="G1382" i="75" s="1"/>
  <c r="I2492" i="75"/>
  <c r="I2532" i="75"/>
  <c r="I2531" i="75"/>
  <c r="I2530" i="75"/>
  <c r="I2525" i="75"/>
  <c r="I2529" i="75"/>
  <c r="I2527" i="75"/>
  <c r="I2523" i="75"/>
  <c r="I2526" i="75"/>
  <c r="I2528" i="75"/>
  <c r="I2524" i="75"/>
  <c r="I4925" i="75"/>
  <c r="J4955" i="75"/>
  <c r="I4922" i="75"/>
  <c r="J4952" i="75"/>
  <c r="I4932" i="75"/>
  <c r="J4962" i="75"/>
  <c r="I4931" i="75"/>
  <c r="J4961" i="75"/>
  <c r="I4933" i="75"/>
  <c r="J4966" i="75"/>
  <c r="J4970" i="75"/>
  <c r="J4974" i="75"/>
  <c r="J4978" i="75"/>
  <c r="J4963" i="75"/>
  <c r="J4967" i="75"/>
  <c r="J4971" i="75"/>
  <c r="J4975" i="75"/>
  <c r="J4979" i="75"/>
  <c r="J4964" i="75"/>
  <c r="J4968" i="75"/>
  <c r="J4972" i="75"/>
  <c r="J4976" i="75"/>
  <c r="J4980" i="75"/>
  <c r="J4965" i="75"/>
  <c r="J4969" i="75"/>
  <c r="J4973" i="75"/>
  <c r="J4977" i="75"/>
  <c r="J4981" i="75"/>
  <c r="I4928" i="75"/>
  <c r="J4958" i="75"/>
  <c r="I4927" i="75"/>
  <c r="J4957" i="75"/>
  <c r="I4930" i="75"/>
  <c r="J4960" i="75"/>
  <c r="I4929" i="75"/>
  <c r="J4959" i="75"/>
  <c r="I4924" i="75"/>
  <c r="J4954" i="75"/>
  <c r="I4923" i="75"/>
  <c r="J4953" i="75"/>
  <c r="I4926" i="75"/>
  <c r="J4956" i="75"/>
  <c r="G332" i="68"/>
  <c r="G1952" i="75" s="1"/>
  <c r="G21" i="67"/>
  <c r="F39" i="67"/>
  <c r="F38" i="67"/>
  <c r="F35" i="67"/>
  <c r="F17" i="4"/>
  <c r="G20" i="67"/>
  <c r="G11" i="67"/>
  <c r="G19" i="67" s="1"/>
  <c r="E16" i="4"/>
  <c r="K34" i="7"/>
  <c r="K36" i="7" s="1"/>
  <c r="F19" i="4"/>
  <c r="F27" i="4" s="1"/>
  <c r="M342" i="68"/>
  <c r="G5202" i="75" s="1"/>
  <c r="M358" i="68"/>
  <c r="G5218" i="75" s="1"/>
  <c r="I5218" i="75" s="1"/>
  <c r="M335" i="68"/>
  <c r="G5195" i="75" s="1"/>
  <c r="M351" i="68"/>
  <c r="G5211" i="75" s="1"/>
  <c r="I5211" i="75" s="1"/>
  <c r="M357" i="68"/>
  <c r="G5217" i="75" s="1"/>
  <c r="I5217" i="75" s="1"/>
  <c r="M348" i="68"/>
  <c r="G5208" i="75" s="1"/>
  <c r="I5208" i="75" s="1"/>
  <c r="M332" i="68"/>
  <c r="G5192" i="75" s="1"/>
  <c r="M354" i="68"/>
  <c r="G5214" i="75" s="1"/>
  <c r="I5214" i="75" s="1"/>
  <c r="M345" i="68"/>
  <c r="G5205" i="75" s="1"/>
  <c r="I5205" i="75" s="1"/>
  <c r="M353" i="68"/>
  <c r="G5213" i="75" s="1"/>
  <c r="I5213" i="75" s="1"/>
  <c r="M346" i="68"/>
  <c r="G5206" i="75" s="1"/>
  <c r="I5206" i="75" s="1"/>
  <c r="M337" i="68"/>
  <c r="G5197" i="75" s="1"/>
  <c r="M339" i="68"/>
  <c r="G5199" i="75" s="1"/>
  <c r="M355" i="68"/>
  <c r="G5215" i="75" s="1"/>
  <c r="I5215" i="75" s="1"/>
  <c r="M336" i="68"/>
  <c r="G5196" i="75" s="1"/>
  <c r="M352" i="68"/>
  <c r="G5212" i="75" s="1"/>
  <c r="I5212" i="75" s="1"/>
  <c r="M333" i="68"/>
  <c r="G5193" i="75" s="1"/>
  <c r="M361" i="68"/>
  <c r="G5221" i="75" s="1"/>
  <c r="I5221" i="75" s="1"/>
  <c r="M344" i="68"/>
  <c r="G5204" i="75" s="1"/>
  <c r="I5204" i="75" s="1"/>
  <c r="M334" i="68"/>
  <c r="G5194" i="75" s="1"/>
  <c r="M350" i="68"/>
  <c r="G5210" i="75" s="1"/>
  <c r="I5210" i="75" s="1"/>
  <c r="M349" i="68"/>
  <c r="G5209" i="75" s="1"/>
  <c r="I5209" i="75" s="1"/>
  <c r="M343" i="68"/>
  <c r="G5203" i="75" s="1"/>
  <c r="M359" i="68"/>
  <c r="G5219" i="75" s="1"/>
  <c r="I5219" i="75" s="1"/>
  <c r="M340" i="68"/>
  <c r="G5200" i="75" s="1"/>
  <c r="M356" i="68"/>
  <c r="G5216" i="75" s="1"/>
  <c r="I5216" i="75" s="1"/>
  <c r="M341" i="68"/>
  <c r="G5201" i="75" s="1"/>
  <c r="M338" i="68"/>
  <c r="G5198" i="75" s="1"/>
  <c r="M347" i="68"/>
  <c r="G5207" i="75" s="1"/>
  <c r="I5207" i="75" s="1"/>
  <c r="M360" i="68"/>
  <c r="G5220" i="75" s="1"/>
  <c r="I5220" i="75" s="1"/>
  <c r="L7" i="7"/>
  <c r="N65" i="68" s="1"/>
  <c r="G5465" i="75" s="1"/>
  <c r="L11" i="7"/>
  <c r="N69" i="68" s="1"/>
  <c r="G5469" i="75" s="1"/>
  <c r="L15" i="7"/>
  <c r="N73" i="68" s="1"/>
  <c r="G5473" i="75" s="1"/>
  <c r="L19" i="7"/>
  <c r="N77" i="68" s="1"/>
  <c r="G5477" i="75" s="1"/>
  <c r="I5477" i="75" s="1"/>
  <c r="L23" i="7"/>
  <c r="N81" i="68" s="1"/>
  <c r="G5481" i="75" s="1"/>
  <c r="I5481" i="75" s="1"/>
  <c r="L27" i="7"/>
  <c r="N85" i="68" s="1"/>
  <c r="G5485" i="75" s="1"/>
  <c r="I5485" i="75" s="1"/>
  <c r="L31" i="7"/>
  <c r="N89" i="68" s="1"/>
  <c r="G5489" i="75" s="1"/>
  <c r="I5489" i="75" s="1"/>
  <c r="L8" i="7"/>
  <c r="N66" i="68" s="1"/>
  <c r="G5466" i="75" s="1"/>
  <c r="L12" i="7"/>
  <c r="N70" i="68" s="1"/>
  <c r="G5470" i="75" s="1"/>
  <c r="L16" i="7"/>
  <c r="N74" i="68" s="1"/>
  <c r="G5474" i="75" s="1"/>
  <c r="I5474" i="75" s="1"/>
  <c r="L20" i="7"/>
  <c r="N78" i="68" s="1"/>
  <c r="G5478" i="75" s="1"/>
  <c r="I5478" i="75" s="1"/>
  <c r="L24" i="7"/>
  <c r="N82" i="68" s="1"/>
  <c r="G5482" i="75" s="1"/>
  <c r="I5482" i="75" s="1"/>
  <c r="L28" i="7"/>
  <c r="N86" i="68" s="1"/>
  <c r="G5486" i="75" s="1"/>
  <c r="I5486" i="75" s="1"/>
  <c r="L32" i="7"/>
  <c r="N90" i="68" s="1"/>
  <c r="G5490" i="75" s="1"/>
  <c r="I5490" i="75" s="1"/>
  <c r="L5" i="7"/>
  <c r="N63" i="68" s="1"/>
  <c r="G5463" i="75" s="1"/>
  <c r="L9" i="7"/>
  <c r="N67" i="68" s="1"/>
  <c r="G5467" i="75" s="1"/>
  <c r="L13" i="7"/>
  <c r="N71" i="68" s="1"/>
  <c r="G5471" i="75" s="1"/>
  <c r="L17" i="7"/>
  <c r="N75" i="68" s="1"/>
  <c r="G5475" i="75" s="1"/>
  <c r="I5475" i="75" s="1"/>
  <c r="L21" i="7"/>
  <c r="N79" i="68" s="1"/>
  <c r="G5479" i="75" s="1"/>
  <c r="I5479" i="75" s="1"/>
  <c r="L25" i="7"/>
  <c r="N83" i="68" s="1"/>
  <c r="G5483" i="75" s="1"/>
  <c r="I5483" i="75" s="1"/>
  <c r="L29" i="7"/>
  <c r="N87" i="68" s="1"/>
  <c r="G5487" i="75" s="1"/>
  <c r="I5487" i="75" s="1"/>
  <c r="L33" i="7"/>
  <c r="N91" i="68" s="1"/>
  <c r="G5491" i="75" s="1"/>
  <c r="I5491" i="75" s="1"/>
  <c r="L6" i="7"/>
  <c r="N64" i="68" s="1"/>
  <c r="G5464" i="75" s="1"/>
  <c r="L10" i="7"/>
  <c r="N68" i="68" s="1"/>
  <c r="G5468" i="75" s="1"/>
  <c r="L14" i="7"/>
  <c r="N72" i="68" s="1"/>
  <c r="G5472" i="75" s="1"/>
  <c r="L18" i="7"/>
  <c r="N76" i="68" s="1"/>
  <c r="G5476" i="75" s="1"/>
  <c r="I5476" i="75" s="1"/>
  <c r="L22" i="7"/>
  <c r="N80" i="68" s="1"/>
  <c r="G5480" i="75" s="1"/>
  <c r="I5480" i="75" s="1"/>
  <c r="L26" i="7"/>
  <c r="N84" i="68" s="1"/>
  <c r="G5484" i="75" s="1"/>
  <c r="I5484" i="75" s="1"/>
  <c r="L30" i="7"/>
  <c r="N88" i="68" s="1"/>
  <c r="G5488" i="75" s="1"/>
  <c r="I5488" i="75" s="1"/>
  <c r="L4" i="7"/>
  <c r="N62" i="68" s="1"/>
  <c r="G5462" i="75" s="1"/>
  <c r="F18" i="4"/>
  <c r="F26" i="4" s="1"/>
  <c r="G15" i="67"/>
  <c r="G23" i="67" s="1"/>
  <c r="G14" i="67"/>
  <c r="G22" i="67" s="1"/>
  <c r="E17" i="4"/>
  <c r="E25" i="4" s="1"/>
  <c r="F37" i="67"/>
  <c r="F36" i="67"/>
  <c r="E36" i="67"/>
  <c r="G37" i="67"/>
  <c r="F377" i="68"/>
  <c r="G1457" i="75" s="1"/>
  <c r="I19" i="6"/>
  <c r="I347" i="68" s="1"/>
  <c r="G3047" i="75" s="1"/>
  <c r="I441" i="68"/>
  <c r="G3141" i="75" s="1"/>
  <c r="F471" i="68"/>
  <c r="G1551" i="75" s="1"/>
  <c r="F478" i="68"/>
  <c r="G1558" i="75" s="1"/>
  <c r="I448" i="68"/>
  <c r="G3148" i="75" s="1"/>
  <c r="I446" i="68"/>
  <c r="G3146" i="75" s="1"/>
  <c r="F476" i="68"/>
  <c r="G1556" i="75" s="1"/>
  <c r="F480" i="68"/>
  <c r="G1560" i="75" s="1"/>
  <c r="I450" i="68"/>
  <c r="G3150" i="75" s="1"/>
  <c r="F503" i="68"/>
  <c r="G1583" i="75" s="1"/>
  <c r="F373" i="68"/>
  <c r="G1453" i="75" s="1"/>
  <c r="I15" i="6"/>
  <c r="I343" i="68" s="1"/>
  <c r="G3043" i="75" s="1"/>
  <c r="F378" i="68"/>
  <c r="G1458" i="75" s="1"/>
  <c r="I20" i="6"/>
  <c r="I348" i="68" s="1"/>
  <c r="G3048" i="75" s="1"/>
  <c r="F470" i="68"/>
  <c r="G1550" i="75" s="1"/>
  <c r="I440" i="68"/>
  <c r="G3140" i="75" s="1"/>
  <c r="F375" i="68"/>
  <c r="G1455" i="75" s="1"/>
  <c r="I17" i="6"/>
  <c r="I345" i="68" s="1"/>
  <c r="G3045" i="75" s="1"/>
  <c r="F362" i="68"/>
  <c r="G1442" i="75" s="1"/>
  <c r="I4" i="6"/>
  <c r="I332" i="68" s="1"/>
  <c r="G3032" i="75" s="1"/>
  <c r="F379" i="68"/>
  <c r="G1459" i="75" s="1"/>
  <c r="I21" i="6"/>
  <c r="I349" i="68" s="1"/>
  <c r="G3049" i="75" s="1"/>
  <c r="F479" i="68"/>
  <c r="G1559" i="75" s="1"/>
  <c r="I449" i="68"/>
  <c r="G3149" i="75" s="1"/>
  <c r="F504" i="68"/>
  <c r="G1584" i="75" s="1"/>
  <c r="I445" i="68"/>
  <c r="G3145" i="75" s="1"/>
  <c r="F475" i="68"/>
  <c r="G1555" i="75" s="1"/>
  <c r="I451" i="68"/>
  <c r="G3151" i="75" s="1"/>
  <c r="F481" i="68"/>
  <c r="G1561" i="75" s="1"/>
  <c r="I442" i="68"/>
  <c r="G3142" i="75" s="1"/>
  <c r="F472" i="68"/>
  <c r="G1552" i="75" s="1"/>
  <c r="I447" i="68"/>
  <c r="G3147" i="75" s="1"/>
  <c r="F477" i="68"/>
  <c r="G1557" i="75" s="1"/>
  <c r="F376" i="68"/>
  <c r="G1456" i="75" s="1"/>
  <c r="I18" i="6"/>
  <c r="I346" i="68" s="1"/>
  <c r="G3046" i="75" s="1"/>
  <c r="F374" i="68"/>
  <c r="G1454" i="75" s="1"/>
  <c r="I16" i="6"/>
  <c r="I344" i="68" s="1"/>
  <c r="G3044" i="75" s="1"/>
  <c r="I297" i="26"/>
  <c r="F297" i="26"/>
  <c r="H297" i="26"/>
  <c r="J297" i="26"/>
  <c r="G297" i="26"/>
  <c r="F298" i="26"/>
  <c r="G298" i="26"/>
  <c r="I298" i="26"/>
  <c r="J298" i="26"/>
  <c r="H298" i="26"/>
  <c r="G300" i="26"/>
  <c r="F300" i="26"/>
  <c r="J300" i="26"/>
  <c r="H300" i="26"/>
  <c r="I300" i="26"/>
  <c r="H292" i="26"/>
  <c r="G292" i="26"/>
  <c r="I292" i="26"/>
  <c r="F292" i="26"/>
  <c r="J292" i="26"/>
  <c r="F290" i="26"/>
  <c r="I290" i="26"/>
  <c r="G290" i="26"/>
  <c r="J290" i="26"/>
  <c r="H290" i="26"/>
  <c r="C11" i="29"/>
  <c r="I174" i="43"/>
  <c r="I171" i="43"/>
  <c r="K328" i="26"/>
  <c r="K330" i="26"/>
  <c r="I180" i="43"/>
  <c r="I178" i="43"/>
  <c r="E34" i="23"/>
  <c r="P34" i="6"/>
  <c r="G34" i="6"/>
  <c r="F34" i="6"/>
  <c r="AB33" i="8"/>
  <c r="AB34" i="8" s="1"/>
  <c r="H4" i="67" s="1"/>
  <c r="H12" i="67" s="1"/>
  <c r="Z34" i="18"/>
  <c r="Z36" i="18" s="1"/>
  <c r="AE33" i="8"/>
  <c r="AE34" i="8" s="1"/>
  <c r="H7" i="67" s="1"/>
  <c r="AA33" i="8"/>
  <c r="AA34" i="8" s="1"/>
  <c r="H3" i="67" s="1"/>
  <c r="AD33" i="8"/>
  <c r="AD34" i="8" s="1"/>
  <c r="H6" i="67" s="1"/>
  <c r="AC33" i="8"/>
  <c r="AC34" i="8" s="1"/>
  <c r="H5" i="67" s="1"/>
  <c r="H13" i="67" s="1"/>
  <c r="H21" i="67" s="1"/>
  <c r="Z34" i="7"/>
  <c r="Z36" i="7" s="1"/>
  <c r="E16" i="6"/>
  <c r="E20" i="6"/>
  <c r="B4" i="2"/>
  <c r="D4" i="2"/>
  <c r="C4" i="2"/>
  <c r="D21" i="2"/>
  <c r="B21" i="2"/>
  <c r="C21" i="2"/>
  <c r="B17" i="2"/>
  <c r="D17" i="2"/>
  <c r="C17" i="2"/>
  <c r="D20" i="2"/>
  <c r="B20" i="2"/>
  <c r="C20" i="2"/>
  <c r="D16" i="2"/>
  <c r="B16" i="2"/>
  <c r="C16" i="2"/>
  <c r="D19" i="2"/>
  <c r="B19" i="2"/>
  <c r="C19" i="2"/>
  <c r="D15" i="2"/>
  <c r="B15" i="2"/>
  <c r="C15" i="2"/>
  <c r="B18" i="2"/>
  <c r="D18" i="2"/>
  <c r="C18" i="2"/>
  <c r="E4" i="6"/>
  <c r="E19" i="6"/>
  <c r="E21" i="6"/>
  <c r="B34" i="6"/>
  <c r="B35" i="6" s="1"/>
  <c r="E17" i="6"/>
  <c r="E15" i="6"/>
  <c r="E18" i="6"/>
  <c r="C34" i="6"/>
  <c r="B31" i="2"/>
  <c r="C31" i="2"/>
  <c r="D31" i="2"/>
  <c r="B27" i="2"/>
  <c r="C27" i="2"/>
  <c r="D27" i="2"/>
  <c r="B23" i="2"/>
  <c r="C23" i="2"/>
  <c r="D23" i="2"/>
  <c r="D30" i="2"/>
  <c r="B30" i="2"/>
  <c r="C30" i="2"/>
  <c r="D26" i="2"/>
  <c r="B26" i="2"/>
  <c r="C26" i="2"/>
  <c r="B33" i="2"/>
  <c r="C33" i="2"/>
  <c r="D33" i="2"/>
  <c r="C29" i="2"/>
  <c r="D29" i="2"/>
  <c r="B29" i="2"/>
  <c r="C25" i="2"/>
  <c r="D25" i="2"/>
  <c r="B25" i="2"/>
  <c r="B32" i="2"/>
  <c r="C32" i="2"/>
  <c r="D32" i="2"/>
  <c r="B28" i="2"/>
  <c r="C28" i="2"/>
  <c r="D28" i="2"/>
  <c r="B24" i="2"/>
  <c r="C24" i="2"/>
  <c r="D24" i="2"/>
  <c r="B22" i="2"/>
  <c r="C22" i="2"/>
  <c r="D22" i="2"/>
  <c r="R42" i="18" l="1"/>
  <c r="S42" i="18" s="1"/>
  <c r="R46" i="18"/>
  <c r="R50" i="18"/>
  <c r="R41" i="18"/>
  <c r="R45" i="18"/>
  <c r="R49" i="18"/>
  <c r="R44" i="18"/>
  <c r="R48" i="18"/>
  <c r="R51" i="18"/>
  <c r="R54" i="18"/>
  <c r="R58" i="18"/>
  <c r="R62" i="18"/>
  <c r="R66" i="18"/>
  <c r="R53" i="18"/>
  <c r="R57" i="18"/>
  <c r="R61" i="18"/>
  <c r="R65" i="18"/>
  <c r="R47" i="18"/>
  <c r="R52" i="18"/>
  <c r="R56" i="18"/>
  <c r="R60" i="18"/>
  <c r="R64" i="18"/>
  <c r="R68" i="18"/>
  <c r="R55" i="18"/>
  <c r="R69" i="18"/>
  <c r="R59" i="18"/>
  <c r="R70" i="18"/>
  <c r="R43" i="18"/>
  <c r="S43" i="18" s="1"/>
  <c r="R67" i="18"/>
  <c r="R63" i="18"/>
  <c r="L32" i="18"/>
  <c r="N360" i="68" s="1"/>
  <c r="G5760" i="75" s="1"/>
  <c r="I5760" i="75" s="1"/>
  <c r="M69" i="18"/>
  <c r="M41" i="18"/>
  <c r="L4" i="18"/>
  <c r="L18" i="18"/>
  <c r="N346" i="68" s="1"/>
  <c r="G5746" i="75" s="1"/>
  <c r="I5746" i="75" s="1"/>
  <c r="M55" i="18"/>
  <c r="L19" i="18"/>
  <c r="N347" i="68" s="1"/>
  <c r="G5747" i="75" s="1"/>
  <c r="I5747" i="75" s="1"/>
  <c r="M56" i="18"/>
  <c r="L24" i="18"/>
  <c r="N352" i="68" s="1"/>
  <c r="G5752" i="75" s="1"/>
  <c r="I5752" i="75" s="1"/>
  <c r="M61" i="18"/>
  <c r="L9" i="18"/>
  <c r="N337" i="68" s="1"/>
  <c r="G5737" i="75" s="1"/>
  <c r="M46" i="18"/>
  <c r="L11" i="18"/>
  <c r="N339" i="68" s="1"/>
  <c r="G5739" i="75" s="1"/>
  <c r="M48" i="18"/>
  <c r="L29" i="18"/>
  <c r="N357" i="68" s="1"/>
  <c r="G5757" i="75" s="1"/>
  <c r="I5757" i="75" s="1"/>
  <c r="M66" i="18"/>
  <c r="L30" i="18"/>
  <c r="N358" i="68" s="1"/>
  <c r="G5758" i="75" s="1"/>
  <c r="I5758" i="75" s="1"/>
  <c r="M67" i="18"/>
  <c r="L71" i="18"/>
  <c r="L73" i="18" s="1"/>
  <c r="L31" i="18"/>
  <c r="N359" i="68" s="1"/>
  <c r="G5759" i="75" s="1"/>
  <c r="I5759" i="75" s="1"/>
  <c r="M68" i="18"/>
  <c r="L15" i="18"/>
  <c r="N343" i="68" s="1"/>
  <c r="G5743" i="75" s="1"/>
  <c r="M52" i="18"/>
  <c r="L20" i="18"/>
  <c r="N348" i="68" s="1"/>
  <c r="G5748" i="75" s="1"/>
  <c r="I5748" i="75" s="1"/>
  <c r="M57" i="18"/>
  <c r="L14" i="18"/>
  <c r="N342" i="68" s="1"/>
  <c r="G5742" i="75" s="1"/>
  <c r="M51" i="18"/>
  <c r="L7" i="18"/>
  <c r="N335" i="68" s="1"/>
  <c r="G5735" i="75" s="1"/>
  <c r="M44" i="18"/>
  <c r="L17" i="18"/>
  <c r="N345" i="68" s="1"/>
  <c r="G5745" i="75" s="1"/>
  <c r="I5745" i="75" s="1"/>
  <c r="M54" i="18"/>
  <c r="L33" i="18"/>
  <c r="N361" i="68" s="1"/>
  <c r="G5761" i="75" s="1"/>
  <c r="I5761" i="75" s="1"/>
  <c r="M70" i="18"/>
  <c r="L26" i="18"/>
  <c r="N354" i="68" s="1"/>
  <c r="G5754" i="75" s="1"/>
  <c r="I5754" i="75" s="1"/>
  <c r="M63" i="18"/>
  <c r="L27" i="18"/>
  <c r="N355" i="68" s="1"/>
  <c r="G5755" i="75" s="1"/>
  <c r="I5755" i="75" s="1"/>
  <c r="M64" i="18"/>
  <c r="L5" i="18"/>
  <c r="M42" i="18"/>
  <c r="L16" i="18"/>
  <c r="N344" i="68" s="1"/>
  <c r="G5744" i="75" s="1"/>
  <c r="I5744" i="75" s="1"/>
  <c r="M53" i="18"/>
  <c r="L10" i="18"/>
  <c r="N338" i="68" s="1"/>
  <c r="G5738" i="75" s="1"/>
  <c r="M47" i="18"/>
  <c r="L12" i="18"/>
  <c r="N340" i="68" s="1"/>
  <c r="G5740" i="75" s="1"/>
  <c r="M49" i="18"/>
  <c r="L21" i="18"/>
  <c r="N349" i="68" s="1"/>
  <c r="G5749" i="75" s="1"/>
  <c r="I5749" i="75" s="1"/>
  <c r="M58" i="18"/>
  <c r="L25" i="18"/>
  <c r="N353" i="68" s="1"/>
  <c r="G5753" i="75" s="1"/>
  <c r="I5753" i="75" s="1"/>
  <c r="M62" i="18"/>
  <c r="L22" i="18"/>
  <c r="N350" i="68" s="1"/>
  <c r="G5750" i="75" s="1"/>
  <c r="I5750" i="75" s="1"/>
  <c r="M59" i="18"/>
  <c r="L23" i="18"/>
  <c r="N351" i="68" s="1"/>
  <c r="G5751" i="75" s="1"/>
  <c r="I5751" i="75" s="1"/>
  <c r="M60" i="18"/>
  <c r="L28" i="18"/>
  <c r="N356" i="68" s="1"/>
  <c r="G5756" i="75" s="1"/>
  <c r="I5756" i="75" s="1"/>
  <c r="M65" i="18"/>
  <c r="L13" i="18"/>
  <c r="N341" i="68" s="1"/>
  <c r="G5741" i="75" s="1"/>
  <c r="M50" i="18"/>
  <c r="L6" i="18"/>
  <c r="M43" i="18"/>
  <c r="L8" i="18"/>
  <c r="N336" i="68" s="1"/>
  <c r="G5736" i="75" s="1"/>
  <c r="M45" i="18"/>
  <c r="G22" i="2"/>
  <c r="G50" i="68"/>
  <c r="G1670" i="75" s="1"/>
  <c r="H25" i="2"/>
  <c r="H53" i="68"/>
  <c r="G2213" i="75" s="1"/>
  <c r="F23" i="2"/>
  <c r="F51" i="68"/>
  <c r="G1131" i="75" s="1"/>
  <c r="F22" i="2"/>
  <c r="F50" i="68"/>
  <c r="G1130" i="75" s="1"/>
  <c r="H28" i="2"/>
  <c r="H56" i="68"/>
  <c r="G2216" i="75" s="1"/>
  <c r="G32" i="2"/>
  <c r="G60" i="68"/>
  <c r="G1680" i="75" s="1"/>
  <c r="G25" i="2"/>
  <c r="G53" i="68"/>
  <c r="G1673" i="75" s="1"/>
  <c r="H33" i="2"/>
  <c r="H61" i="68"/>
  <c r="G2221" i="75" s="1"/>
  <c r="F26" i="2"/>
  <c r="F54" i="68"/>
  <c r="G1134" i="75" s="1"/>
  <c r="H30" i="2"/>
  <c r="H58" i="68"/>
  <c r="G2218" i="75" s="1"/>
  <c r="H27" i="2"/>
  <c r="H55" i="68"/>
  <c r="G2215" i="75" s="1"/>
  <c r="G31" i="2"/>
  <c r="G59" i="68"/>
  <c r="G1679" i="75" s="1"/>
  <c r="I15" i="23"/>
  <c r="I313" i="68"/>
  <c r="G3013" i="75" s="1"/>
  <c r="I19" i="23"/>
  <c r="I317" i="68"/>
  <c r="G3017" i="75" s="1"/>
  <c r="F18" i="2"/>
  <c r="F46" i="68"/>
  <c r="G1126" i="75" s="1"/>
  <c r="G19" i="2"/>
  <c r="G47" i="68"/>
  <c r="G1667" i="75" s="1"/>
  <c r="F16" i="2"/>
  <c r="F44" i="68"/>
  <c r="G1124" i="75" s="1"/>
  <c r="H20" i="2"/>
  <c r="H48" i="68"/>
  <c r="G2208" i="75" s="1"/>
  <c r="G21" i="2"/>
  <c r="G49" i="68"/>
  <c r="G1669" i="75" s="1"/>
  <c r="H403" i="68"/>
  <c r="G2563" i="75" s="1"/>
  <c r="G440" i="68"/>
  <c r="G2060" i="75" s="1"/>
  <c r="G449" i="68"/>
  <c r="G2069" i="75" s="1"/>
  <c r="G448" i="68"/>
  <c r="G2068" i="75" s="1"/>
  <c r="G348" i="68"/>
  <c r="G1968" i="75" s="1"/>
  <c r="G343" i="68"/>
  <c r="G1963" i="75" s="1"/>
  <c r="H442" i="68"/>
  <c r="G2602" i="75" s="1"/>
  <c r="H406" i="68"/>
  <c r="G2566" i="75" s="1"/>
  <c r="G451" i="68"/>
  <c r="G2071" i="75" s="1"/>
  <c r="G442" i="68"/>
  <c r="G2062" i="75" s="1"/>
  <c r="G445" i="68"/>
  <c r="G2065" i="75" s="1"/>
  <c r="H451" i="68"/>
  <c r="G2611" i="75" s="1"/>
  <c r="H447" i="68"/>
  <c r="G2607" i="75" s="1"/>
  <c r="G446" i="68"/>
  <c r="G2066" i="75" s="1"/>
  <c r="G29" i="2"/>
  <c r="G57" i="68"/>
  <c r="G1677" i="75" s="1"/>
  <c r="G28" i="2"/>
  <c r="G56" i="68"/>
  <c r="G1676" i="75" s="1"/>
  <c r="H448" i="68"/>
  <c r="G2608" i="75" s="1"/>
  <c r="H444" i="68"/>
  <c r="G2604" i="75" s="1"/>
  <c r="G441" i="68"/>
  <c r="G2061" i="75" s="1"/>
  <c r="H32" i="2"/>
  <c r="H60" i="68"/>
  <c r="G2220" i="75" s="1"/>
  <c r="F30" i="2"/>
  <c r="F58" i="68"/>
  <c r="G1138" i="75" s="1"/>
  <c r="H31" i="2"/>
  <c r="H59" i="68"/>
  <c r="G2219" i="75" s="1"/>
  <c r="I18" i="23"/>
  <c r="I316" i="68"/>
  <c r="G3016" i="75" s="1"/>
  <c r="I21" i="23"/>
  <c r="I319" i="68"/>
  <c r="G3019" i="75" s="1"/>
  <c r="H15" i="2"/>
  <c r="H43" i="68"/>
  <c r="G2203" i="75" s="1"/>
  <c r="G16" i="2"/>
  <c r="G44" i="68"/>
  <c r="G1664" i="75" s="1"/>
  <c r="F20" i="2"/>
  <c r="F48" i="68"/>
  <c r="G1128" i="75" s="1"/>
  <c r="F17" i="2"/>
  <c r="F45" i="68"/>
  <c r="G1125" i="75" s="1"/>
  <c r="I16" i="23"/>
  <c r="I314" i="68"/>
  <c r="G3014" i="75" s="1"/>
  <c r="H24" i="2"/>
  <c r="H52" i="68"/>
  <c r="G2212" i="75" s="1"/>
  <c r="F32" i="2"/>
  <c r="F60" i="68"/>
  <c r="G1140" i="75" s="1"/>
  <c r="F29" i="2"/>
  <c r="F57" i="68"/>
  <c r="G1137" i="75" s="1"/>
  <c r="G33" i="2"/>
  <c r="G61" i="68"/>
  <c r="G1681" i="75" s="1"/>
  <c r="H26" i="2"/>
  <c r="H54" i="68"/>
  <c r="G2214" i="75" s="1"/>
  <c r="H23" i="2"/>
  <c r="H51" i="68"/>
  <c r="G2211" i="75" s="1"/>
  <c r="G27" i="2"/>
  <c r="G55" i="68"/>
  <c r="G1675" i="75" s="1"/>
  <c r="F31" i="2"/>
  <c r="F59" i="68"/>
  <c r="G1139" i="75" s="1"/>
  <c r="I17" i="23"/>
  <c r="I315" i="68"/>
  <c r="G3015" i="75" s="1"/>
  <c r="G15" i="2"/>
  <c r="G43" i="68"/>
  <c r="G1663" i="75" s="1"/>
  <c r="F19" i="2"/>
  <c r="F47" i="68"/>
  <c r="G1127" i="75" s="1"/>
  <c r="H16" i="2"/>
  <c r="H44" i="68"/>
  <c r="G2204" i="75" s="1"/>
  <c r="G17" i="2"/>
  <c r="G45" i="68"/>
  <c r="G1665" i="75" s="1"/>
  <c r="F21" i="2"/>
  <c r="F49" i="68"/>
  <c r="G1129" i="75" s="1"/>
  <c r="H22" i="2"/>
  <c r="H50" i="68"/>
  <c r="G2210" i="75" s="1"/>
  <c r="G24" i="2"/>
  <c r="G52" i="68"/>
  <c r="G1672" i="75" s="1"/>
  <c r="F28" i="2"/>
  <c r="F56" i="68"/>
  <c r="G1136" i="75" s="1"/>
  <c r="F25" i="2"/>
  <c r="F53" i="68"/>
  <c r="G1133" i="75" s="1"/>
  <c r="H29" i="2"/>
  <c r="H57" i="68"/>
  <c r="G2217" i="75" s="1"/>
  <c r="F33" i="2"/>
  <c r="F61" i="68"/>
  <c r="G1141" i="75" s="1"/>
  <c r="G30" i="2"/>
  <c r="G58" i="68"/>
  <c r="G1678" i="75" s="1"/>
  <c r="G23" i="2"/>
  <c r="G51" i="68"/>
  <c r="G1671" i="75" s="1"/>
  <c r="F27" i="2"/>
  <c r="F55" i="68"/>
  <c r="G1135" i="75" s="1"/>
  <c r="G18" i="2"/>
  <c r="G46" i="68"/>
  <c r="G1666" i="75" s="1"/>
  <c r="F15" i="2"/>
  <c r="F43" i="68"/>
  <c r="G1123" i="75" s="1"/>
  <c r="H19" i="2"/>
  <c r="H47" i="68"/>
  <c r="G2207" i="75" s="1"/>
  <c r="G20" i="2"/>
  <c r="G48" i="68"/>
  <c r="G1668" i="75" s="1"/>
  <c r="H17" i="2"/>
  <c r="H45" i="68"/>
  <c r="G2205" i="75" s="1"/>
  <c r="H21" i="2"/>
  <c r="H49" i="68"/>
  <c r="G2209" i="75" s="1"/>
  <c r="I20" i="23"/>
  <c r="I318" i="68"/>
  <c r="G3018" i="75" s="1"/>
  <c r="G443" i="68"/>
  <c r="G2063" i="75" s="1"/>
  <c r="I443" i="68"/>
  <c r="G3143" i="75" s="1"/>
  <c r="H409" i="68"/>
  <c r="G2569" i="75" s="1"/>
  <c r="H440" i="68"/>
  <c r="G2600" i="75" s="1"/>
  <c r="H408" i="68"/>
  <c r="G2568" i="75" s="1"/>
  <c r="H443" i="68"/>
  <c r="G2603" i="75" s="1"/>
  <c r="G344" i="68"/>
  <c r="G1964" i="75" s="1"/>
  <c r="G347" i="68"/>
  <c r="G1967" i="75" s="1"/>
  <c r="G345" i="68"/>
  <c r="G1965" i="75" s="1"/>
  <c r="G346" i="68"/>
  <c r="G1966" i="75" s="1"/>
  <c r="G349" i="68"/>
  <c r="G1969" i="75" s="1"/>
  <c r="H446" i="68"/>
  <c r="G2606" i="75" s="1"/>
  <c r="H445" i="68"/>
  <c r="G2605" i="75" s="1"/>
  <c r="G450" i="68"/>
  <c r="G2070" i="75" s="1"/>
  <c r="H405" i="68"/>
  <c r="G2565" i="75" s="1"/>
  <c r="H404" i="68"/>
  <c r="G2564" i="75" s="1"/>
  <c r="H441" i="68"/>
  <c r="G2601" i="75" s="1"/>
  <c r="H450" i="68"/>
  <c r="G2610" i="75" s="1"/>
  <c r="F24" i="2"/>
  <c r="F52" i="68"/>
  <c r="G1132" i="75" s="1"/>
  <c r="G26" i="2"/>
  <c r="G54" i="68"/>
  <c r="G1674" i="75" s="1"/>
  <c r="H18" i="2"/>
  <c r="H46" i="68"/>
  <c r="G2206" i="75" s="1"/>
  <c r="G447" i="68"/>
  <c r="G2067" i="75" s="1"/>
  <c r="H407" i="68"/>
  <c r="G2567" i="75" s="1"/>
  <c r="H449" i="68"/>
  <c r="G2609" i="75" s="1"/>
  <c r="G444" i="68"/>
  <c r="G2064" i="75" s="1"/>
  <c r="I444" i="68"/>
  <c r="G3144" i="75" s="1"/>
  <c r="H4" i="2"/>
  <c r="H62" i="68" s="1"/>
  <c r="G2222" i="75" s="1"/>
  <c r="H32" i="68"/>
  <c r="G2192" i="75" s="1"/>
  <c r="I1922" i="75"/>
  <c r="I1961" i="75"/>
  <c r="I1960" i="75"/>
  <c r="I1962" i="75"/>
  <c r="I1953" i="75"/>
  <c r="I1955" i="75"/>
  <c r="I1956" i="75"/>
  <c r="I1957" i="75"/>
  <c r="I1959" i="75"/>
  <c r="I1958" i="75"/>
  <c r="I1954" i="75"/>
  <c r="G4" i="2"/>
  <c r="G62" i="68" s="1"/>
  <c r="G1682" i="75" s="1"/>
  <c r="G32" i="68"/>
  <c r="G1652" i="75" s="1"/>
  <c r="I4" i="23"/>
  <c r="I302" i="68"/>
  <c r="G3002" i="75" s="1"/>
  <c r="I3032" i="75" s="1"/>
  <c r="F4" i="2"/>
  <c r="F62" i="68" s="1"/>
  <c r="G1142" i="75" s="1"/>
  <c r="F32" i="68"/>
  <c r="G1112" i="75" s="1"/>
  <c r="I3071" i="75"/>
  <c r="I3070" i="75"/>
  <c r="I3072" i="75"/>
  <c r="I3065" i="75"/>
  <c r="I3068" i="75"/>
  <c r="I3063" i="75"/>
  <c r="I3067" i="75"/>
  <c r="I3064" i="75"/>
  <c r="I3069" i="75"/>
  <c r="I3066" i="75"/>
  <c r="I1442" i="75"/>
  <c r="J1475" i="75"/>
  <c r="I1480" i="75"/>
  <c r="I1481" i="75"/>
  <c r="I1482" i="75"/>
  <c r="I1478" i="75"/>
  <c r="I1476" i="75"/>
  <c r="I1473" i="75"/>
  <c r="I1475" i="75"/>
  <c r="I1479" i="75"/>
  <c r="I1477" i="75"/>
  <c r="I1474" i="75"/>
  <c r="I1382" i="75"/>
  <c r="I1422" i="75"/>
  <c r="I1421" i="75"/>
  <c r="I1420" i="75"/>
  <c r="I1413" i="75"/>
  <c r="I1416" i="75"/>
  <c r="I1415" i="75"/>
  <c r="I1418" i="75"/>
  <c r="I1417" i="75"/>
  <c r="I1414" i="75"/>
  <c r="I1419" i="75"/>
  <c r="I2522" i="75"/>
  <c r="I2561" i="75"/>
  <c r="I2560" i="75"/>
  <c r="I2562" i="75"/>
  <c r="I2555" i="75"/>
  <c r="I2559" i="75"/>
  <c r="I2557" i="75"/>
  <c r="I2553" i="75"/>
  <c r="I2554" i="75"/>
  <c r="I2558" i="75"/>
  <c r="I2556" i="75"/>
  <c r="I1952" i="75"/>
  <c r="I1992" i="75"/>
  <c r="I1991" i="75"/>
  <c r="I1990" i="75"/>
  <c r="I1984" i="75"/>
  <c r="I1985" i="75"/>
  <c r="I1986" i="75"/>
  <c r="I1987" i="75"/>
  <c r="I1983" i="75"/>
  <c r="I1989" i="75"/>
  <c r="I1988" i="75"/>
  <c r="I1412" i="75"/>
  <c r="I1451" i="75"/>
  <c r="I1450" i="75"/>
  <c r="I1452" i="75"/>
  <c r="I1445" i="75"/>
  <c r="I1443" i="75"/>
  <c r="I1449" i="75"/>
  <c r="I1448" i="75"/>
  <c r="I1444" i="75"/>
  <c r="I1447" i="75"/>
  <c r="I1446" i="75"/>
  <c r="H392" i="68"/>
  <c r="G2552" i="75" s="1"/>
  <c r="I5743" i="75"/>
  <c r="I5739" i="75"/>
  <c r="I5737" i="75"/>
  <c r="I5741" i="75"/>
  <c r="I5742" i="75"/>
  <c r="I5464" i="75"/>
  <c r="J5494" i="75"/>
  <c r="I5463" i="75"/>
  <c r="J5493" i="75"/>
  <c r="I5473" i="75"/>
  <c r="J5506" i="75"/>
  <c r="J5510" i="75"/>
  <c r="J5514" i="75"/>
  <c r="J5518" i="75"/>
  <c r="J5503" i="75"/>
  <c r="J5507" i="75"/>
  <c r="J5511" i="75"/>
  <c r="J5515" i="75"/>
  <c r="J5519" i="75"/>
  <c r="J5504" i="75"/>
  <c r="J5508" i="75"/>
  <c r="J5512" i="75"/>
  <c r="J5516" i="75"/>
  <c r="J5520" i="75"/>
  <c r="J5505" i="75"/>
  <c r="J5509" i="75"/>
  <c r="J5513" i="75"/>
  <c r="J5517" i="75"/>
  <c r="J5521" i="75"/>
  <c r="I5200" i="75"/>
  <c r="J5230" i="75"/>
  <c r="I5193" i="75"/>
  <c r="J5223" i="75"/>
  <c r="I5199" i="75"/>
  <c r="J5229" i="75"/>
  <c r="I5202" i="75"/>
  <c r="J5232" i="75"/>
  <c r="I5467" i="75"/>
  <c r="J5497" i="75"/>
  <c r="I5738" i="75"/>
  <c r="I5462" i="75"/>
  <c r="J5492" i="75"/>
  <c r="I5469" i="75"/>
  <c r="J5499" i="75"/>
  <c r="I5198" i="75"/>
  <c r="J5228" i="75"/>
  <c r="I5194" i="75"/>
  <c r="J5224" i="75"/>
  <c r="I5197" i="75"/>
  <c r="J5227" i="75"/>
  <c r="I5468" i="75"/>
  <c r="J5498" i="75"/>
  <c r="I5466" i="75"/>
  <c r="J5496" i="75"/>
  <c r="I5736" i="75"/>
  <c r="I5735" i="75"/>
  <c r="I5740" i="75"/>
  <c r="I5472" i="75"/>
  <c r="J5502" i="75"/>
  <c r="I5471" i="75"/>
  <c r="J5501" i="75"/>
  <c r="I5470" i="75"/>
  <c r="J5500" i="75"/>
  <c r="I5465" i="75"/>
  <c r="J5495" i="75"/>
  <c r="I5201" i="75"/>
  <c r="J5231" i="75"/>
  <c r="I5203" i="75"/>
  <c r="J5234" i="75"/>
  <c r="J5238" i="75"/>
  <c r="J5242" i="75"/>
  <c r="J5246" i="75"/>
  <c r="J5250" i="75"/>
  <c r="J5235" i="75"/>
  <c r="J5239" i="75"/>
  <c r="J5243" i="75"/>
  <c r="J5247" i="75"/>
  <c r="J5251" i="75"/>
  <c r="J5236" i="75"/>
  <c r="J5240" i="75"/>
  <c r="J5244" i="75"/>
  <c r="J5248" i="75"/>
  <c r="J5233" i="75"/>
  <c r="J5237" i="75"/>
  <c r="J5241" i="75"/>
  <c r="J5245" i="75"/>
  <c r="J5249" i="75"/>
  <c r="I5196" i="75"/>
  <c r="J5226" i="75"/>
  <c r="I5192" i="75"/>
  <c r="J5222" i="75"/>
  <c r="I5195" i="75"/>
  <c r="J5225" i="75"/>
  <c r="G362" i="68"/>
  <c r="G1982" i="75" s="1"/>
  <c r="L335" i="68"/>
  <c r="G4655" i="75" s="1"/>
  <c r="L359" i="68"/>
  <c r="G4679" i="75" s="1"/>
  <c r="I4679" i="75" s="1"/>
  <c r="L340" i="68"/>
  <c r="G4660" i="75" s="1"/>
  <c r="L356" i="68"/>
  <c r="G4676" i="75" s="1"/>
  <c r="I4676" i="75" s="1"/>
  <c r="L332" i="68"/>
  <c r="G4652" i="75" s="1"/>
  <c r="L345" i="68"/>
  <c r="G4665" i="75" s="1"/>
  <c r="I4665" i="75" s="1"/>
  <c r="L361" i="68"/>
  <c r="G4681" i="75" s="1"/>
  <c r="I4681" i="75" s="1"/>
  <c r="L342" i="68"/>
  <c r="G4662" i="75" s="1"/>
  <c r="L344" i="68"/>
  <c r="G4664" i="75" s="1"/>
  <c r="I4664" i="75" s="1"/>
  <c r="L360" i="68"/>
  <c r="G4680" i="75" s="1"/>
  <c r="I4680" i="75" s="1"/>
  <c r="L333" i="68"/>
  <c r="G4653" i="75" s="1"/>
  <c r="L349" i="68"/>
  <c r="G4669" i="75" s="1"/>
  <c r="I4669" i="75" s="1"/>
  <c r="L338" i="68"/>
  <c r="G4658" i="75" s="1"/>
  <c r="L354" i="68"/>
  <c r="G4674" i="75" s="1"/>
  <c r="I4674" i="75" s="1"/>
  <c r="L348" i="68"/>
  <c r="G4668" i="75" s="1"/>
  <c r="I4668" i="75" s="1"/>
  <c r="L334" i="68"/>
  <c r="G4654" i="75" s="1"/>
  <c r="L337" i="68"/>
  <c r="G4657" i="75" s="1"/>
  <c r="L353" i="68"/>
  <c r="G4673" i="75" s="1"/>
  <c r="I4673" i="75" s="1"/>
  <c r="L346" i="68"/>
  <c r="G4666" i="75" s="1"/>
  <c r="I4666" i="75" s="1"/>
  <c r="L347" i="68"/>
  <c r="G4667" i="75" s="1"/>
  <c r="I4667" i="75" s="1"/>
  <c r="L336" i="68"/>
  <c r="G4656" i="75" s="1"/>
  <c r="L352" i="68"/>
  <c r="G4672" i="75" s="1"/>
  <c r="I4672" i="75" s="1"/>
  <c r="L350" i="68"/>
  <c r="G4670" i="75" s="1"/>
  <c r="I4670" i="75" s="1"/>
  <c r="L341" i="68"/>
  <c r="G4661" i="75" s="1"/>
  <c r="L357" i="68"/>
  <c r="G4677" i="75" s="1"/>
  <c r="I4677" i="75" s="1"/>
  <c r="L358" i="68"/>
  <c r="G4678" i="75" s="1"/>
  <c r="I4678" i="75" s="1"/>
  <c r="G38" i="67"/>
  <c r="G35" i="67"/>
  <c r="G39" i="67"/>
  <c r="H14" i="67"/>
  <c r="H22" i="67" s="1"/>
  <c r="H17" i="4"/>
  <c r="K34" i="18"/>
  <c r="K36" i="18" s="1"/>
  <c r="P6" i="7"/>
  <c r="L94" i="68" s="1"/>
  <c r="G4414" i="75" s="1"/>
  <c r="P7" i="7"/>
  <c r="L95" i="68" s="1"/>
  <c r="G4415" i="75" s="1"/>
  <c r="P11" i="7"/>
  <c r="L99" i="68" s="1"/>
  <c r="G4419" i="75" s="1"/>
  <c r="P15" i="7"/>
  <c r="L103" i="68" s="1"/>
  <c r="G4423" i="75" s="1"/>
  <c r="P19" i="7"/>
  <c r="L107" i="68" s="1"/>
  <c r="G4427" i="75" s="1"/>
  <c r="P23" i="7"/>
  <c r="L111" i="68" s="1"/>
  <c r="G4431" i="75" s="1"/>
  <c r="P27" i="7"/>
  <c r="L115" i="68" s="1"/>
  <c r="G4435" i="75" s="1"/>
  <c r="P31" i="7"/>
  <c r="L119" i="68" s="1"/>
  <c r="G4439" i="75" s="1"/>
  <c r="P8" i="7"/>
  <c r="L96" i="68" s="1"/>
  <c r="G4416" i="75" s="1"/>
  <c r="P12" i="7"/>
  <c r="L100" i="68" s="1"/>
  <c r="G4420" i="75" s="1"/>
  <c r="P16" i="7"/>
  <c r="L104" i="68" s="1"/>
  <c r="G4424" i="75" s="1"/>
  <c r="P20" i="7"/>
  <c r="L108" i="68" s="1"/>
  <c r="G4428" i="75" s="1"/>
  <c r="P24" i="7"/>
  <c r="L112" i="68" s="1"/>
  <c r="G4432" i="75" s="1"/>
  <c r="P28" i="7"/>
  <c r="L116" i="68" s="1"/>
  <c r="G4436" i="75" s="1"/>
  <c r="P32" i="7"/>
  <c r="L120" i="68" s="1"/>
  <c r="G4440" i="75" s="1"/>
  <c r="P5" i="7"/>
  <c r="L93" i="68" s="1"/>
  <c r="G4413" i="75" s="1"/>
  <c r="P9" i="7"/>
  <c r="L97" i="68" s="1"/>
  <c r="G4417" i="75" s="1"/>
  <c r="P13" i="7"/>
  <c r="L101" i="68" s="1"/>
  <c r="G4421" i="75" s="1"/>
  <c r="P17" i="7"/>
  <c r="L105" i="68" s="1"/>
  <c r="G4425" i="75" s="1"/>
  <c r="P21" i="7"/>
  <c r="L109" i="68" s="1"/>
  <c r="G4429" i="75" s="1"/>
  <c r="P25" i="7"/>
  <c r="L113" i="68" s="1"/>
  <c r="G4433" i="75" s="1"/>
  <c r="P29" i="7"/>
  <c r="L117" i="68" s="1"/>
  <c r="G4437" i="75" s="1"/>
  <c r="P33" i="7"/>
  <c r="L121" i="68" s="1"/>
  <c r="G4441" i="75" s="1"/>
  <c r="P4" i="7"/>
  <c r="L92" i="68" s="1"/>
  <c r="G4412" i="75" s="1"/>
  <c r="J4442" i="75" s="1"/>
  <c r="P10" i="7"/>
  <c r="L98" i="68" s="1"/>
  <c r="G4418" i="75" s="1"/>
  <c r="P14" i="7"/>
  <c r="L102" i="68" s="1"/>
  <c r="G4422" i="75" s="1"/>
  <c r="P18" i="7"/>
  <c r="L106" i="68" s="1"/>
  <c r="G4426" i="75" s="1"/>
  <c r="P22" i="7"/>
  <c r="L110" i="68" s="1"/>
  <c r="G4430" i="75" s="1"/>
  <c r="P26" i="7"/>
  <c r="L114" i="68" s="1"/>
  <c r="G4434" i="75" s="1"/>
  <c r="P30" i="7"/>
  <c r="L118" i="68" s="1"/>
  <c r="G4438" i="75" s="1"/>
  <c r="G18" i="4"/>
  <c r="H11" i="67"/>
  <c r="H19" i="67" s="1"/>
  <c r="F16" i="4"/>
  <c r="L343" i="68"/>
  <c r="G4663" i="75" s="1"/>
  <c r="Q5" i="7"/>
  <c r="M93" i="68" s="1"/>
  <c r="G4953" i="75" s="1"/>
  <c r="Q6" i="7"/>
  <c r="M94" i="68" s="1"/>
  <c r="G4954" i="75" s="1"/>
  <c r="Q10" i="7"/>
  <c r="M98" i="68" s="1"/>
  <c r="G4958" i="75" s="1"/>
  <c r="Q14" i="7"/>
  <c r="M102" i="68" s="1"/>
  <c r="G4962" i="75" s="1"/>
  <c r="Q18" i="7"/>
  <c r="M106" i="68" s="1"/>
  <c r="G4966" i="75" s="1"/>
  <c r="I4966" i="75" s="1"/>
  <c r="Q22" i="7"/>
  <c r="M110" i="68" s="1"/>
  <c r="G4970" i="75" s="1"/>
  <c r="I4970" i="75" s="1"/>
  <c r="Q26" i="7"/>
  <c r="M114" i="68" s="1"/>
  <c r="G4974" i="75" s="1"/>
  <c r="I4974" i="75" s="1"/>
  <c r="Q30" i="7"/>
  <c r="M118" i="68" s="1"/>
  <c r="G4978" i="75" s="1"/>
  <c r="I4978" i="75" s="1"/>
  <c r="Q7" i="7"/>
  <c r="M95" i="68" s="1"/>
  <c r="G4955" i="75" s="1"/>
  <c r="Q11" i="7"/>
  <c r="M99" i="68" s="1"/>
  <c r="G4959" i="75" s="1"/>
  <c r="Q15" i="7"/>
  <c r="M103" i="68" s="1"/>
  <c r="G4963" i="75" s="1"/>
  <c r="Q19" i="7"/>
  <c r="M107" i="68" s="1"/>
  <c r="G4967" i="75" s="1"/>
  <c r="I4967" i="75" s="1"/>
  <c r="Q23" i="7"/>
  <c r="M111" i="68" s="1"/>
  <c r="G4971" i="75" s="1"/>
  <c r="I4971" i="75" s="1"/>
  <c r="Q27" i="7"/>
  <c r="M115" i="68" s="1"/>
  <c r="G4975" i="75" s="1"/>
  <c r="I4975" i="75" s="1"/>
  <c r="Q31" i="7"/>
  <c r="M119" i="68" s="1"/>
  <c r="G4979" i="75" s="1"/>
  <c r="I4979" i="75" s="1"/>
  <c r="Q8" i="7"/>
  <c r="M96" i="68" s="1"/>
  <c r="G4956" i="75" s="1"/>
  <c r="Q12" i="7"/>
  <c r="M100" i="68" s="1"/>
  <c r="G4960" i="75" s="1"/>
  <c r="Q16" i="7"/>
  <c r="M104" i="68" s="1"/>
  <c r="G4964" i="75" s="1"/>
  <c r="I4964" i="75" s="1"/>
  <c r="Q20" i="7"/>
  <c r="M108" i="68" s="1"/>
  <c r="G4968" i="75" s="1"/>
  <c r="I4968" i="75" s="1"/>
  <c r="Q24" i="7"/>
  <c r="M112" i="68" s="1"/>
  <c r="G4972" i="75" s="1"/>
  <c r="I4972" i="75" s="1"/>
  <c r="Q28" i="7"/>
  <c r="M116" i="68" s="1"/>
  <c r="G4976" i="75" s="1"/>
  <c r="I4976" i="75" s="1"/>
  <c r="Q32" i="7"/>
  <c r="M120" i="68" s="1"/>
  <c r="G4980" i="75" s="1"/>
  <c r="I4980" i="75" s="1"/>
  <c r="Q4" i="7"/>
  <c r="M92" i="68" s="1"/>
  <c r="G4952" i="75" s="1"/>
  <c r="Q9" i="7"/>
  <c r="M97" i="68" s="1"/>
  <c r="G4957" i="75" s="1"/>
  <c r="Q17" i="7"/>
  <c r="M105" i="68" s="1"/>
  <c r="G4965" i="75" s="1"/>
  <c r="I4965" i="75" s="1"/>
  <c r="Q25" i="7"/>
  <c r="M113" i="68" s="1"/>
  <c r="G4973" i="75" s="1"/>
  <c r="I4973" i="75" s="1"/>
  <c r="Q33" i="7"/>
  <c r="M121" i="68" s="1"/>
  <c r="G4981" i="75" s="1"/>
  <c r="I4981" i="75" s="1"/>
  <c r="Q13" i="7"/>
  <c r="M101" i="68" s="1"/>
  <c r="G4961" i="75" s="1"/>
  <c r="Q21" i="7"/>
  <c r="M109" i="68" s="1"/>
  <c r="G4969" i="75" s="1"/>
  <c r="I4969" i="75" s="1"/>
  <c r="Q29" i="7"/>
  <c r="M117" i="68" s="1"/>
  <c r="G4977" i="75" s="1"/>
  <c r="I4977" i="75" s="1"/>
  <c r="F25" i="4"/>
  <c r="H15" i="67"/>
  <c r="H23" i="67" s="1"/>
  <c r="G16" i="4"/>
  <c r="L355" i="68"/>
  <c r="G4675" i="75" s="1"/>
  <c r="I4675" i="75" s="1"/>
  <c r="L339" i="68"/>
  <c r="G4659" i="75" s="1"/>
  <c r="L34" i="18"/>
  <c r="L36" i="18" s="1"/>
  <c r="M366" i="68"/>
  <c r="G5226" i="75" s="1"/>
  <c r="M365" i="68"/>
  <c r="G5225" i="75" s="1"/>
  <c r="M369" i="68"/>
  <c r="G5229" i="75" s="1"/>
  <c r="M373" i="68"/>
  <c r="G5233" i="75" s="1"/>
  <c r="M377" i="68"/>
  <c r="G5237" i="75" s="1"/>
  <c r="I5237" i="75" s="1"/>
  <c r="M381" i="68"/>
  <c r="G5241" i="75" s="1"/>
  <c r="I5241" i="75" s="1"/>
  <c r="M385" i="68"/>
  <c r="G5245" i="75" s="1"/>
  <c r="I5245" i="75" s="1"/>
  <c r="M389" i="68"/>
  <c r="G5249" i="75" s="1"/>
  <c r="I5249" i="75" s="1"/>
  <c r="M363" i="68"/>
  <c r="G5223" i="75" s="1"/>
  <c r="M376" i="68"/>
  <c r="G5236" i="75" s="1"/>
  <c r="I5236" i="75" s="1"/>
  <c r="M384" i="68"/>
  <c r="G5244" i="75" s="1"/>
  <c r="I5244" i="75" s="1"/>
  <c r="M370" i="68"/>
  <c r="G5230" i="75" s="1"/>
  <c r="M374" i="68"/>
  <c r="G5234" i="75" s="1"/>
  <c r="I5234" i="75" s="1"/>
  <c r="M378" i="68"/>
  <c r="G5238" i="75" s="1"/>
  <c r="I5238" i="75" s="1"/>
  <c r="M382" i="68"/>
  <c r="G5242" i="75" s="1"/>
  <c r="I5242" i="75" s="1"/>
  <c r="M386" i="68"/>
  <c r="G5246" i="75" s="1"/>
  <c r="I5246" i="75" s="1"/>
  <c r="M390" i="68"/>
  <c r="G5250" i="75" s="1"/>
  <c r="I5250" i="75" s="1"/>
  <c r="M362" i="68"/>
  <c r="G5222" i="75" s="1"/>
  <c r="M368" i="68"/>
  <c r="G5228" i="75" s="1"/>
  <c r="M388" i="68"/>
  <c r="G5248" i="75" s="1"/>
  <c r="I5248" i="75" s="1"/>
  <c r="M371" i="68"/>
  <c r="G5231" i="75" s="1"/>
  <c r="M375" i="68"/>
  <c r="G5235" i="75" s="1"/>
  <c r="I5235" i="75" s="1"/>
  <c r="M379" i="68"/>
  <c r="G5239" i="75" s="1"/>
  <c r="I5239" i="75" s="1"/>
  <c r="M383" i="68"/>
  <c r="G5243" i="75" s="1"/>
  <c r="I5243" i="75" s="1"/>
  <c r="M387" i="68"/>
  <c r="G5247" i="75" s="1"/>
  <c r="I5247" i="75" s="1"/>
  <c r="M391" i="68"/>
  <c r="G5251" i="75" s="1"/>
  <c r="I5251" i="75" s="1"/>
  <c r="M364" i="68"/>
  <c r="G5224" i="75" s="1"/>
  <c r="M367" i="68"/>
  <c r="G5227" i="75" s="1"/>
  <c r="M372" i="68"/>
  <c r="G5232" i="75" s="1"/>
  <c r="M380" i="68"/>
  <c r="G5240" i="75" s="1"/>
  <c r="I5240" i="75" s="1"/>
  <c r="I6" i="7"/>
  <c r="K64" i="68" s="1"/>
  <c r="G3844" i="75" s="1"/>
  <c r="I10" i="7"/>
  <c r="K68" i="68" s="1"/>
  <c r="G3848" i="75" s="1"/>
  <c r="I14" i="7"/>
  <c r="K72" i="68" s="1"/>
  <c r="G3852" i="75" s="1"/>
  <c r="I18" i="7"/>
  <c r="K76" i="68" s="1"/>
  <c r="G3856" i="75" s="1"/>
  <c r="I3856" i="75" s="1"/>
  <c r="I22" i="7"/>
  <c r="K80" i="68" s="1"/>
  <c r="G3860" i="75" s="1"/>
  <c r="I3860" i="75" s="1"/>
  <c r="I26" i="7"/>
  <c r="K84" i="68" s="1"/>
  <c r="G3864" i="75" s="1"/>
  <c r="I3864" i="75" s="1"/>
  <c r="I30" i="7"/>
  <c r="K88" i="68" s="1"/>
  <c r="G3868" i="75" s="1"/>
  <c r="I3868" i="75" s="1"/>
  <c r="I7" i="7"/>
  <c r="K65" i="68" s="1"/>
  <c r="G3845" i="75" s="1"/>
  <c r="I11" i="7"/>
  <c r="K69" i="68" s="1"/>
  <c r="G3849" i="75" s="1"/>
  <c r="I15" i="7"/>
  <c r="K73" i="68" s="1"/>
  <c r="G3853" i="75" s="1"/>
  <c r="I19" i="7"/>
  <c r="K77" i="68" s="1"/>
  <c r="G3857" i="75" s="1"/>
  <c r="I3857" i="75" s="1"/>
  <c r="I23" i="7"/>
  <c r="K81" i="68" s="1"/>
  <c r="G3861" i="75" s="1"/>
  <c r="I3861" i="75" s="1"/>
  <c r="I27" i="7"/>
  <c r="K85" i="68" s="1"/>
  <c r="G3865" i="75" s="1"/>
  <c r="I3865" i="75" s="1"/>
  <c r="I31" i="7"/>
  <c r="K89" i="68" s="1"/>
  <c r="G3869" i="75" s="1"/>
  <c r="I3869" i="75" s="1"/>
  <c r="I8" i="7"/>
  <c r="K66" i="68" s="1"/>
  <c r="G3846" i="75" s="1"/>
  <c r="I12" i="7"/>
  <c r="K70" i="68" s="1"/>
  <c r="G3850" i="75" s="1"/>
  <c r="I16" i="7"/>
  <c r="K74" i="68" s="1"/>
  <c r="G3854" i="75" s="1"/>
  <c r="I3854" i="75" s="1"/>
  <c r="I20" i="7"/>
  <c r="K78" i="68" s="1"/>
  <c r="G3858" i="75" s="1"/>
  <c r="I3858" i="75" s="1"/>
  <c r="I24" i="7"/>
  <c r="K82" i="68" s="1"/>
  <c r="G3862" i="75" s="1"/>
  <c r="I3862" i="75" s="1"/>
  <c r="I28" i="7"/>
  <c r="K86" i="68" s="1"/>
  <c r="G3866" i="75" s="1"/>
  <c r="I3866" i="75" s="1"/>
  <c r="I32" i="7"/>
  <c r="K90" i="68" s="1"/>
  <c r="G3870" i="75" s="1"/>
  <c r="I3870" i="75" s="1"/>
  <c r="I4" i="7"/>
  <c r="K62" i="68" s="1"/>
  <c r="G3842" i="75" s="1"/>
  <c r="I5" i="7"/>
  <c r="K63" i="68" s="1"/>
  <c r="G3843" i="75" s="1"/>
  <c r="I9" i="7"/>
  <c r="K67" i="68" s="1"/>
  <c r="G3847" i="75" s="1"/>
  <c r="I13" i="7"/>
  <c r="K71" i="68" s="1"/>
  <c r="G3851" i="75" s="1"/>
  <c r="I17" i="7"/>
  <c r="K75" i="68" s="1"/>
  <c r="G3855" i="75" s="1"/>
  <c r="I3855" i="75" s="1"/>
  <c r="I21" i="7"/>
  <c r="K79" i="68" s="1"/>
  <c r="G3859" i="75" s="1"/>
  <c r="I3859" i="75" s="1"/>
  <c r="I25" i="7"/>
  <c r="K83" i="68" s="1"/>
  <c r="G3863" i="75" s="1"/>
  <c r="I3863" i="75" s="1"/>
  <c r="I29" i="7"/>
  <c r="K87" i="68" s="1"/>
  <c r="G3867" i="75" s="1"/>
  <c r="I3867" i="75" s="1"/>
  <c r="I33" i="7"/>
  <c r="K91" i="68" s="1"/>
  <c r="G3871" i="75" s="1"/>
  <c r="I3871" i="75" s="1"/>
  <c r="H20" i="67"/>
  <c r="G15" i="4"/>
  <c r="G23" i="4" s="1"/>
  <c r="G19" i="4"/>
  <c r="G17" i="4"/>
  <c r="G25" i="4" s="1"/>
  <c r="L351" i="68"/>
  <c r="G4671" i="75" s="1"/>
  <c r="I4671" i="75" s="1"/>
  <c r="J5" i="7"/>
  <c r="L63" i="68" s="1"/>
  <c r="G4383" i="75" s="1"/>
  <c r="J9" i="7"/>
  <c r="L67" i="68" s="1"/>
  <c r="G4387" i="75" s="1"/>
  <c r="J13" i="7"/>
  <c r="L71" i="68" s="1"/>
  <c r="G4391" i="75" s="1"/>
  <c r="J17" i="7"/>
  <c r="L75" i="68" s="1"/>
  <c r="G4395" i="75" s="1"/>
  <c r="I4395" i="75" s="1"/>
  <c r="J21" i="7"/>
  <c r="L79" i="68" s="1"/>
  <c r="G4399" i="75" s="1"/>
  <c r="I4399" i="75" s="1"/>
  <c r="J25" i="7"/>
  <c r="L83" i="68" s="1"/>
  <c r="G4403" i="75" s="1"/>
  <c r="I4403" i="75" s="1"/>
  <c r="J29" i="7"/>
  <c r="L87" i="68" s="1"/>
  <c r="G4407" i="75" s="1"/>
  <c r="I4407" i="75" s="1"/>
  <c r="J33" i="7"/>
  <c r="L91" i="68" s="1"/>
  <c r="G4411" i="75" s="1"/>
  <c r="I4411" i="75" s="1"/>
  <c r="J6" i="7"/>
  <c r="L64" i="68" s="1"/>
  <c r="G4384" i="75" s="1"/>
  <c r="J10" i="7"/>
  <c r="L68" i="68" s="1"/>
  <c r="G4388" i="75" s="1"/>
  <c r="J14" i="7"/>
  <c r="L72" i="68" s="1"/>
  <c r="G4392" i="75" s="1"/>
  <c r="J18" i="7"/>
  <c r="L76" i="68" s="1"/>
  <c r="G4396" i="75" s="1"/>
  <c r="I4396" i="75" s="1"/>
  <c r="J22" i="7"/>
  <c r="L80" i="68" s="1"/>
  <c r="G4400" i="75" s="1"/>
  <c r="I4400" i="75" s="1"/>
  <c r="J26" i="7"/>
  <c r="L84" i="68" s="1"/>
  <c r="G4404" i="75" s="1"/>
  <c r="I4404" i="75" s="1"/>
  <c r="J30" i="7"/>
  <c r="L88" i="68" s="1"/>
  <c r="G4408" i="75" s="1"/>
  <c r="I4408" i="75" s="1"/>
  <c r="J4" i="7"/>
  <c r="L62" i="68" s="1"/>
  <c r="G4382" i="75" s="1"/>
  <c r="J7" i="7"/>
  <c r="L65" i="68" s="1"/>
  <c r="G4385" i="75" s="1"/>
  <c r="J11" i="7"/>
  <c r="L69" i="68" s="1"/>
  <c r="G4389" i="75" s="1"/>
  <c r="J15" i="7"/>
  <c r="L73" i="68" s="1"/>
  <c r="G4393" i="75" s="1"/>
  <c r="J19" i="7"/>
  <c r="L77" i="68" s="1"/>
  <c r="G4397" i="75" s="1"/>
  <c r="I4397" i="75" s="1"/>
  <c r="J23" i="7"/>
  <c r="L81" i="68" s="1"/>
  <c r="G4401" i="75" s="1"/>
  <c r="I4401" i="75" s="1"/>
  <c r="J27" i="7"/>
  <c r="L85" i="68" s="1"/>
  <c r="G4405" i="75" s="1"/>
  <c r="I4405" i="75" s="1"/>
  <c r="J31" i="7"/>
  <c r="L89" i="68" s="1"/>
  <c r="G4409" i="75" s="1"/>
  <c r="I4409" i="75" s="1"/>
  <c r="J8" i="7"/>
  <c r="L66" i="68" s="1"/>
  <c r="G4386" i="75" s="1"/>
  <c r="J12" i="7"/>
  <c r="L70" i="68" s="1"/>
  <c r="G4390" i="75" s="1"/>
  <c r="J16" i="7"/>
  <c r="L74" i="68" s="1"/>
  <c r="G4394" i="75" s="1"/>
  <c r="I4394" i="75" s="1"/>
  <c r="J20" i="7"/>
  <c r="L78" i="68" s="1"/>
  <c r="G4398" i="75" s="1"/>
  <c r="I4398" i="75" s="1"/>
  <c r="J24" i="7"/>
  <c r="L82" i="68" s="1"/>
  <c r="G4402" i="75" s="1"/>
  <c r="I4402" i="75" s="1"/>
  <c r="J28" i="7"/>
  <c r="L86" i="68" s="1"/>
  <c r="G4406" i="75" s="1"/>
  <c r="I4406" i="75" s="1"/>
  <c r="J32" i="7"/>
  <c r="L90" i="68" s="1"/>
  <c r="G4410" i="75" s="1"/>
  <c r="I4410" i="75" s="1"/>
  <c r="L34" i="7"/>
  <c r="L36" i="7" s="1"/>
  <c r="R5" i="7"/>
  <c r="N93" i="68" s="1"/>
  <c r="G5493" i="75" s="1"/>
  <c r="R9" i="7"/>
  <c r="N97" i="68" s="1"/>
  <c r="G5497" i="75" s="1"/>
  <c r="R13" i="7"/>
  <c r="N101" i="68" s="1"/>
  <c r="G5501" i="75" s="1"/>
  <c r="R17" i="7"/>
  <c r="N105" i="68" s="1"/>
  <c r="G5505" i="75" s="1"/>
  <c r="I5505" i="75" s="1"/>
  <c r="R21" i="7"/>
  <c r="N109" i="68" s="1"/>
  <c r="G5509" i="75" s="1"/>
  <c r="I5509" i="75" s="1"/>
  <c r="R25" i="7"/>
  <c r="N113" i="68" s="1"/>
  <c r="G5513" i="75" s="1"/>
  <c r="I5513" i="75" s="1"/>
  <c r="R29" i="7"/>
  <c r="N117" i="68" s="1"/>
  <c r="G5517" i="75" s="1"/>
  <c r="I5517" i="75" s="1"/>
  <c r="R33" i="7"/>
  <c r="N121" i="68" s="1"/>
  <c r="G5521" i="75" s="1"/>
  <c r="I5521" i="75" s="1"/>
  <c r="R6" i="7"/>
  <c r="N94" i="68" s="1"/>
  <c r="G5494" i="75" s="1"/>
  <c r="R10" i="7"/>
  <c r="N98" i="68" s="1"/>
  <c r="G5498" i="75" s="1"/>
  <c r="R14" i="7"/>
  <c r="N102" i="68" s="1"/>
  <c r="G5502" i="75" s="1"/>
  <c r="R18" i="7"/>
  <c r="N106" i="68" s="1"/>
  <c r="G5506" i="75" s="1"/>
  <c r="I5506" i="75" s="1"/>
  <c r="R22" i="7"/>
  <c r="N110" i="68" s="1"/>
  <c r="G5510" i="75" s="1"/>
  <c r="I5510" i="75" s="1"/>
  <c r="R26" i="7"/>
  <c r="N114" i="68" s="1"/>
  <c r="G5514" i="75" s="1"/>
  <c r="I5514" i="75" s="1"/>
  <c r="R30" i="7"/>
  <c r="N118" i="68" s="1"/>
  <c r="G5518" i="75" s="1"/>
  <c r="I5518" i="75" s="1"/>
  <c r="R4" i="7"/>
  <c r="N92" i="68" s="1"/>
  <c r="G5492" i="75" s="1"/>
  <c r="R7" i="7"/>
  <c r="N95" i="68" s="1"/>
  <c r="G5495" i="75" s="1"/>
  <c r="R11" i="7"/>
  <c r="N99" i="68" s="1"/>
  <c r="G5499" i="75" s="1"/>
  <c r="R15" i="7"/>
  <c r="N103" i="68" s="1"/>
  <c r="G5503" i="75" s="1"/>
  <c r="R19" i="7"/>
  <c r="N107" i="68" s="1"/>
  <c r="G5507" i="75" s="1"/>
  <c r="I5507" i="75" s="1"/>
  <c r="R23" i="7"/>
  <c r="N111" i="68" s="1"/>
  <c r="G5511" i="75" s="1"/>
  <c r="I5511" i="75" s="1"/>
  <c r="R27" i="7"/>
  <c r="N115" i="68" s="1"/>
  <c r="G5515" i="75" s="1"/>
  <c r="I5515" i="75" s="1"/>
  <c r="R31" i="7"/>
  <c r="N119" i="68" s="1"/>
  <c r="G5519" i="75" s="1"/>
  <c r="I5519" i="75" s="1"/>
  <c r="R8" i="7"/>
  <c r="N96" i="68" s="1"/>
  <c r="G5496" i="75" s="1"/>
  <c r="R12" i="7"/>
  <c r="N100" i="68" s="1"/>
  <c r="G5500" i="75" s="1"/>
  <c r="R16" i="7"/>
  <c r="N104" i="68" s="1"/>
  <c r="G5504" i="75" s="1"/>
  <c r="I5504" i="75" s="1"/>
  <c r="R20" i="7"/>
  <c r="N108" i="68" s="1"/>
  <c r="G5508" i="75" s="1"/>
  <c r="I5508" i="75" s="1"/>
  <c r="R24" i="7"/>
  <c r="N112" i="68" s="1"/>
  <c r="G5512" i="75" s="1"/>
  <c r="I5512" i="75" s="1"/>
  <c r="R28" i="7"/>
  <c r="N116" i="68" s="1"/>
  <c r="G5516" i="75" s="1"/>
  <c r="I5516" i="75" s="1"/>
  <c r="R32" i="7"/>
  <c r="N120" i="68" s="1"/>
  <c r="G5520" i="75" s="1"/>
  <c r="I5520" i="75" s="1"/>
  <c r="E24" i="4"/>
  <c r="G36" i="67"/>
  <c r="H37" i="67"/>
  <c r="J4" i="2"/>
  <c r="F34" i="2"/>
  <c r="I477" i="68"/>
  <c r="G3177" i="75" s="1"/>
  <c r="F507" i="68"/>
  <c r="G1587" i="75" s="1"/>
  <c r="I481" i="68"/>
  <c r="G3181" i="75" s="1"/>
  <c r="F511" i="68"/>
  <c r="G1591" i="75" s="1"/>
  <c r="I476" i="68"/>
  <c r="G3176" i="75" s="1"/>
  <c r="F506" i="68"/>
  <c r="G1586" i="75" s="1"/>
  <c r="I471" i="68"/>
  <c r="G3171" i="75" s="1"/>
  <c r="F501" i="68"/>
  <c r="G1581" i="75" s="1"/>
  <c r="F404" i="68"/>
  <c r="G1484" i="75" s="1"/>
  <c r="I374" i="68"/>
  <c r="G3074" i="75" s="1"/>
  <c r="F409" i="68"/>
  <c r="G1489" i="75" s="1"/>
  <c r="I379" i="68"/>
  <c r="G3079" i="75" s="1"/>
  <c r="F405" i="68"/>
  <c r="G1485" i="75" s="1"/>
  <c r="I375" i="68"/>
  <c r="G3075" i="75" s="1"/>
  <c r="F408" i="68"/>
  <c r="G1488" i="75" s="1"/>
  <c r="I378" i="68"/>
  <c r="G3078" i="75" s="1"/>
  <c r="K4" i="2"/>
  <c r="G34" i="2"/>
  <c r="I472" i="68"/>
  <c r="G3172" i="75" s="1"/>
  <c r="F502" i="68"/>
  <c r="G1582" i="75" s="1"/>
  <c r="I475" i="68"/>
  <c r="G3175" i="75" s="1"/>
  <c r="F505" i="68"/>
  <c r="G1585" i="75" s="1"/>
  <c r="L4" i="2"/>
  <c r="H34" i="2"/>
  <c r="F406" i="68"/>
  <c r="G1486" i="75" s="1"/>
  <c r="I376" i="68"/>
  <c r="G3076" i="75" s="1"/>
  <c r="I479" i="68"/>
  <c r="G3179" i="75" s="1"/>
  <c r="F509" i="68"/>
  <c r="G1589" i="75" s="1"/>
  <c r="I362" i="68"/>
  <c r="G3062" i="75" s="1"/>
  <c r="F392" i="68"/>
  <c r="G1472" i="75" s="1"/>
  <c r="I470" i="68"/>
  <c r="G3170" i="75" s="1"/>
  <c r="F500" i="68"/>
  <c r="G1580" i="75" s="1"/>
  <c r="F403" i="68"/>
  <c r="G1483" i="75" s="1"/>
  <c r="I373" i="68"/>
  <c r="G3073" i="75" s="1"/>
  <c r="I480" i="68"/>
  <c r="G3180" i="75" s="1"/>
  <c r="F510" i="68"/>
  <c r="G1590" i="75" s="1"/>
  <c r="I478" i="68"/>
  <c r="G3178" i="75" s="1"/>
  <c r="F508" i="68"/>
  <c r="G1588" i="75" s="1"/>
  <c r="F407" i="68"/>
  <c r="G1487" i="75" s="1"/>
  <c r="I377" i="68"/>
  <c r="G3077" i="75" s="1"/>
  <c r="I177" i="43"/>
  <c r="K327" i="26"/>
  <c r="I26" i="2"/>
  <c r="I84" i="68" s="1"/>
  <c r="G2784" i="75" s="1"/>
  <c r="I25" i="2"/>
  <c r="I83" i="68" s="1"/>
  <c r="G2783" i="75" s="1"/>
  <c r="I32" i="2"/>
  <c r="I90" i="68" s="1"/>
  <c r="G2790" i="75" s="1"/>
  <c r="I29" i="2"/>
  <c r="I87" i="68" s="1"/>
  <c r="G2787" i="75" s="1"/>
  <c r="I31" i="2"/>
  <c r="I89" i="68" s="1"/>
  <c r="G2789" i="75" s="1"/>
  <c r="J34" i="6"/>
  <c r="I28" i="2"/>
  <c r="I86" i="68" s="1"/>
  <c r="G2786" i="75" s="1"/>
  <c r="I33" i="2"/>
  <c r="I91" i="68" s="1"/>
  <c r="G2791" i="75" s="1"/>
  <c r="I27" i="2"/>
  <c r="I85" i="68" s="1"/>
  <c r="G2785" i="75" s="1"/>
  <c r="I24" i="2"/>
  <c r="I82" i="68" s="1"/>
  <c r="G2782" i="75" s="1"/>
  <c r="I30" i="2"/>
  <c r="I88" i="68" s="1"/>
  <c r="G2788" i="75" s="1"/>
  <c r="I23" i="2"/>
  <c r="I81" i="68" s="1"/>
  <c r="G2781" i="75" s="1"/>
  <c r="K34" i="6"/>
  <c r="T34" i="6"/>
  <c r="D34" i="23"/>
  <c r="G21" i="23"/>
  <c r="P289" i="26" s="1"/>
  <c r="AG33" i="8"/>
  <c r="AG34" i="8" s="1"/>
  <c r="I4" i="67" s="1"/>
  <c r="I12" i="67" s="1"/>
  <c r="AF34" i="7"/>
  <c r="AF36" i="7" s="1"/>
  <c r="AF34" i="18"/>
  <c r="AF36" i="18" s="1"/>
  <c r="AH33" i="8"/>
  <c r="AH34" i="8" s="1"/>
  <c r="I5" i="67" s="1"/>
  <c r="I13" i="67" s="1"/>
  <c r="I21" i="67" s="1"/>
  <c r="AI33" i="8"/>
  <c r="AI34" i="8" s="1"/>
  <c r="I6" i="67" s="1"/>
  <c r="AF33" i="8"/>
  <c r="AF34" i="8" s="1"/>
  <c r="I3" i="67" s="1"/>
  <c r="AJ33" i="8"/>
  <c r="AJ34" i="8" s="1"/>
  <c r="I7" i="67" s="1"/>
  <c r="I22" i="2"/>
  <c r="I80" i="68" s="1"/>
  <c r="G2780" i="75" s="1"/>
  <c r="I4" i="2"/>
  <c r="I62" i="68" s="1"/>
  <c r="G2762" i="75" s="1"/>
  <c r="I15" i="2"/>
  <c r="I73" i="68" s="1"/>
  <c r="G2773" i="75" s="1"/>
  <c r="I17" i="2"/>
  <c r="I75" i="68" s="1"/>
  <c r="G2775" i="75" s="1"/>
  <c r="I20" i="2"/>
  <c r="I78" i="68" s="1"/>
  <c r="G2778" i="75" s="1"/>
  <c r="I18" i="2"/>
  <c r="I76" i="68" s="1"/>
  <c r="G2776" i="75" s="1"/>
  <c r="E19" i="2"/>
  <c r="I16" i="2"/>
  <c r="I74" i="68" s="1"/>
  <c r="G2774" i="75" s="1"/>
  <c r="E21" i="2"/>
  <c r="E18" i="2"/>
  <c r="E20" i="2"/>
  <c r="E16" i="2"/>
  <c r="E4" i="2"/>
  <c r="E15" i="2"/>
  <c r="E17" i="2"/>
  <c r="B36" i="6"/>
  <c r="E34" i="6"/>
  <c r="B34" i="2"/>
  <c r="B35" i="2" s="1"/>
  <c r="E25" i="2"/>
  <c r="E30" i="2"/>
  <c r="C35" i="6"/>
  <c r="E35" i="6" s="1"/>
  <c r="E28" i="2"/>
  <c r="E33" i="2"/>
  <c r="E27" i="2"/>
  <c r="C34" i="2"/>
  <c r="C35" i="2" s="1"/>
  <c r="C36" i="2" s="1"/>
  <c r="E24" i="2"/>
  <c r="E23" i="2"/>
  <c r="E32" i="2"/>
  <c r="E29" i="2"/>
  <c r="E26" i="2"/>
  <c r="E31" i="2"/>
  <c r="E22" i="2"/>
  <c r="D34" i="2"/>
  <c r="R6" i="18" l="1"/>
  <c r="N334" i="68"/>
  <c r="G5734" i="75" s="1"/>
  <c r="I5734" i="75" s="1"/>
  <c r="R5" i="18"/>
  <c r="N333" i="68"/>
  <c r="G5733" i="75" s="1"/>
  <c r="I5733" i="75" s="1"/>
  <c r="R18" i="18"/>
  <c r="N376" i="68" s="1"/>
  <c r="G5776" i="75" s="1"/>
  <c r="I5776" i="75" s="1"/>
  <c r="S55" i="18"/>
  <c r="R19" i="18"/>
  <c r="N377" i="68" s="1"/>
  <c r="G5777" i="75" s="1"/>
  <c r="I5777" i="75" s="1"/>
  <c r="S56" i="18"/>
  <c r="R24" i="18"/>
  <c r="N382" i="68" s="1"/>
  <c r="G5782" i="75" s="1"/>
  <c r="I5782" i="75" s="1"/>
  <c r="S61" i="18"/>
  <c r="R25" i="18"/>
  <c r="N383" i="68" s="1"/>
  <c r="G5783" i="75" s="1"/>
  <c r="I5783" i="75" s="1"/>
  <c r="S62" i="18"/>
  <c r="R11" i="18"/>
  <c r="N369" i="68" s="1"/>
  <c r="G5769" i="75" s="1"/>
  <c r="S48" i="18"/>
  <c r="R71" i="18"/>
  <c r="R73" i="18" s="1"/>
  <c r="S41" i="18"/>
  <c r="R33" i="18"/>
  <c r="N391" i="68" s="1"/>
  <c r="G5791" i="75" s="1"/>
  <c r="I5791" i="75" s="1"/>
  <c r="S70" i="18"/>
  <c r="R31" i="18"/>
  <c r="N389" i="68" s="1"/>
  <c r="G5789" i="75" s="1"/>
  <c r="I5789" i="75" s="1"/>
  <c r="S68" i="18"/>
  <c r="R15" i="18"/>
  <c r="N373" i="68" s="1"/>
  <c r="G5773" i="75" s="1"/>
  <c r="S52" i="18"/>
  <c r="R20" i="18"/>
  <c r="N378" i="68" s="1"/>
  <c r="G5778" i="75" s="1"/>
  <c r="I5778" i="75" s="1"/>
  <c r="S57" i="18"/>
  <c r="R21" i="18"/>
  <c r="N379" i="68" s="1"/>
  <c r="G5779" i="75" s="1"/>
  <c r="I5779" i="75" s="1"/>
  <c r="S58" i="18"/>
  <c r="R7" i="18"/>
  <c r="N365" i="68" s="1"/>
  <c r="G5765" i="75" s="1"/>
  <c r="S44" i="18"/>
  <c r="R13" i="18"/>
  <c r="N371" i="68" s="1"/>
  <c r="G5771" i="75" s="1"/>
  <c r="S50" i="18"/>
  <c r="R4" i="18"/>
  <c r="N332" i="68"/>
  <c r="G5732" i="75" s="1"/>
  <c r="R26" i="18"/>
  <c r="N384" i="68" s="1"/>
  <c r="G5784" i="75" s="1"/>
  <c r="I5784" i="75" s="1"/>
  <c r="S63" i="18"/>
  <c r="R22" i="18"/>
  <c r="N380" i="68" s="1"/>
  <c r="G5780" i="75" s="1"/>
  <c r="I5780" i="75" s="1"/>
  <c r="S59" i="18"/>
  <c r="R27" i="18"/>
  <c r="N385" i="68" s="1"/>
  <c r="G5785" i="75" s="1"/>
  <c r="I5785" i="75" s="1"/>
  <c r="S64" i="18"/>
  <c r="R10" i="18"/>
  <c r="N368" i="68" s="1"/>
  <c r="G5768" i="75" s="1"/>
  <c r="S47" i="18"/>
  <c r="R16" i="18"/>
  <c r="N374" i="68" s="1"/>
  <c r="G5774" i="75" s="1"/>
  <c r="I5774" i="75" s="1"/>
  <c r="S53" i="18"/>
  <c r="R17" i="18"/>
  <c r="N375" i="68" s="1"/>
  <c r="G5775" i="75" s="1"/>
  <c r="I5775" i="75" s="1"/>
  <c r="S54" i="18"/>
  <c r="R12" i="18"/>
  <c r="N370" i="68" s="1"/>
  <c r="G5770" i="75" s="1"/>
  <c r="S49" i="18"/>
  <c r="R9" i="18"/>
  <c r="N367" i="68" s="1"/>
  <c r="G5767" i="75" s="1"/>
  <c r="S46" i="18"/>
  <c r="M71" i="18"/>
  <c r="M73" i="18" s="1"/>
  <c r="R30" i="18"/>
  <c r="N388" i="68" s="1"/>
  <c r="G5788" i="75" s="1"/>
  <c r="I5788" i="75" s="1"/>
  <c r="S67" i="18"/>
  <c r="R32" i="18"/>
  <c r="N390" i="68" s="1"/>
  <c r="G5790" i="75" s="1"/>
  <c r="I5790" i="75" s="1"/>
  <c r="S69" i="18"/>
  <c r="R23" i="18"/>
  <c r="N381" i="68" s="1"/>
  <c r="G5781" i="75" s="1"/>
  <c r="I5781" i="75" s="1"/>
  <c r="S60" i="18"/>
  <c r="R28" i="18"/>
  <c r="N386" i="68" s="1"/>
  <c r="G5786" i="75" s="1"/>
  <c r="I5786" i="75" s="1"/>
  <c r="S65" i="18"/>
  <c r="R29" i="18"/>
  <c r="N387" i="68" s="1"/>
  <c r="G5787" i="75" s="1"/>
  <c r="I5787" i="75" s="1"/>
  <c r="S66" i="18"/>
  <c r="R14" i="18"/>
  <c r="N372" i="68" s="1"/>
  <c r="G5772" i="75" s="1"/>
  <c r="S51" i="18"/>
  <c r="R8" i="18"/>
  <c r="N366" i="68" s="1"/>
  <c r="G5766" i="75" s="1"/>
  <c r="S45" i="18"/>
  <c r="B67" i="29"/>
  <c r="B68" i="29"/>
  <c r="B65" i="29"/>
  <c r="B66" i="29"/>
  <c r="B62" i="29"/>
  <c r="B63" i="29"/>
  <c r="B69" i="29"/>
  <c r="B64" i="29"/>
  <c r="B61" i="29"/>
  <c r="B60" i="29"/>
  <c r="J4443" i="75"/>
  <c r="J4449" i="75"/>
  <c r="J4452" i="75"/>
  <c r="J4451" i="75"/>
  <c r="J4450" i="75"/>
  <c r="J4445" i="75"/>
  <c r="J4448" i="75"/>
  <c r="J4447" i="75"/>
  <c r="J4446" i="75"/>
  <c r="J4444" i="75"/>
  <c r="I26" i="13"/>
  <c r="I54" i="68"/>
  <c r="G2754" i="75" s="1"/>
  <c r="I24" i="13"/>
  <c r="I52" i="68"/>
  <c r="G2752" i="75" s="1"/>
  <c r="I28" i="13"/>
  <c r="I56" i="68"/>
  <c r="G2756" i="75" s="1"/>
  <c r="I15" i="13"/>
  <c r="I43" i="68"/>
  <c r="G2743" i="75" s="1"/>
  <c r="I18" i="13"/>
  <c r="I46" i="68"/>
  <c r="G2746" i="75" s="1"/>
  <c r="G474" i="68"/>
  <c r="G2094" i="75" s="1"/>
  <c r="I474" i="68"/>
  <c r="G3174" i="75" s="1"/>
  <c r="H437" i="68"/>
  <c r="G2597" i="75" s="1"/>
  <c r="L18" i="2"/>
  <c r="H76" i="68"/>
  <c r="G2236" i="75" s="1"/>
  <c r="J24" i="2"/>
  <c r="F82" i="68"/>
  <c r="G1162" i="75" s="1"/>
  <c r="H471" i="68"/>
  <c r="G2631" i="75" s="1"/>
  <c r="H435" i="68"/>
  <c r="G2595" i="75" s="1"/>
  <c r="H475" i="68"/>
  <c r="G2635" i="75" s="1"/>
  <c r="G379" i="68"/>
  <c r="G1999" i="75" s="1"/>
  <c r="G375" i="68"/>
  <c r="G1995" i="75" s="1"/>
  <c r="G374" i="68"/>
  <c r="G1994" i="75" s="1"/>
  <c r="H438" i="68"/>
  <c r="G2598" i="75" s="1"/>
  <c r="H439" i="68"/>
  <c r="G2599" i="75" s="1"/>
  <c r="L17" i="2"/>
  <c r="H75" i="68"/>
  <c r="G2235" i="75" s="1"/>
  <c r="L19" i="2"/>
  <c r="H77" i="68"/>
  <c r="G2237" i="75" s="1"/>
  <c r="K18" i="2"/>
  <c r="G76" i="68"/>
  <c r="G1696" i="75" s="1"/>
  <c r="K23" i="2"/>
  <c r="G81" i="68"/>
  <c r="G1701" i="75" s="1"/>
  <c r="J33" i="2"/>
  <c r="F91" i="68"/>
  <c r="G1171" i="75" s="1"/>
  <c r="J25" i="2"/>
  <c r="F83" i="68"/>
  <c r="G1163" i="75" s="1"/>
  <c r="K24" i="2"/>
  <c r="G82" i="68"/>
  <c r="G1702" i="75" s="1"/>
  <c r="J21" i="2"/>
  <c r="F79" i="68"/>
  <c r="G1159" i="75" s="1"/>
  <c r="L16" i="2"/>
  <c r="H74" i="68"/>
  <c r="G2234" i="75" s="1"/>
  <c r="K15" i="2"/>
  <c r="G73" i="68"/>
  <c r="G1693" i="75" s="1"/>
  <c r="J31" i="2"/>
  <c r="F89" i="68"/>
  <c r="G1169" i="75" s="1"/>
  <c r="L23" i="2"/>
  <c r="H81" i="68"/>
  <c r="G2241" i="75" s="1"/>
  <c r="K33" i="2"/>
  <c r="G91" i="68"/>
  <c r="G1711" i="75" s="1"/>
  <c r="J32" i="2"/>
  <c r="F90" i="68"/>
  <c r="G1170" i="75" s="1"/>
  <c r="J20" i="2"/>
  <c r="F78" i="68"/>
  <c r="G1158" i="75" s="1"/>
  <c r="L15" i="2"/>
  <c r="H73" i="68"/>
  <c r="G2233" i="75" s="1"/>
  <c r="J30" i="2"/>
  <c r="F88" i="68"/>
  <c r="G1168" i="75" s="1"/>
  <c r="G471" i="68"/>
  <c r="G2091" i="75" s="1"/>
  <c r="H478" i="68"/>
  <c r="G2638" i="75" s="1"/>
  <c r="K29" i="2"/>
  <c r="G87" i="68"/>
  <c r="G1707" i="75" s="1"/>
  <c r="H477" i="68"/>
  <c r="G2637" i="75" s="1"/>
  <c r="G475" i="68"/>
  <c r="G2095" i="75" s="1"/>
  <c r="G481" i="68"/>
  <c r="G2101" i="75" s="1"/>
  <c r="H472" i="68"/>
  <c r="G2632" i="75" s="1"/>
  <c r="G378" i="68"/>
  <c r="G1998" i="75" s="1"/>
  <c r="G479" i="68"/>
  <c r="G2099" i="75" s="1"/>
  <c r="H433" i="68"/>
  <c r="G2593" i="75" s="1"/>
  <c r="L20" i="2"/>
  <c r="H78" i="68"/>
  <c r="G2238" i="75" s="1"/>
  <c r="K19" i="2"/>
  <c r="G77" i="68"/>
  <c r="G1697" i="75" s="1"/>
  <c r="K31" i="2"/>
  <c r="G89" i="68"/>
  <c r="G1709" i="75" s="1"/>
  <c r="L30" i="2"/>
  <c r="H88" i="68"/>
  <c r="G2248" i="75" s="1"/>
  <c r="L33" i="2"/>
  <c r="H91" i="68"/>
  <c r="G2251" i="75" s="1"/>
  <c r="K32" i="2"/>
  <c r="G90" i="68"/>
  <c r="G1710" i="75" s="1"/>
  <c r="J22" i="2"/>
  <c r="F80" i="68"/>
  <c r="G1160" i="75" s="1"/>
  <c r="L25" i="2"/>
  <c r="H83" i="68"/>
  <c r="G2243" i="75" s="1"/>
  <c r="F533" i="68"/>
  <c r="G1613" i="75" s="1"/>
  <c r="I29" i="13"/>
  <c r="I57" i="68"/>
  <c r="G2757" i="75" s="1"/>
  <c r="I21" i="13"/>
  <c r="I49" i="68"/>
  <c r="G2749" i="75" s="1"/>
  <c r="F534" i="68"/>
  <c r="G1614" i="75" s="1"/>
  <c r="I22" i="13"/>
  <c r="I50" i="68"/>
  <c r="G2750" i="75" s="1"/>
  <c r="I32" i="13"/>
  <c r="I60" i="68"/>
  <c r="G2760" i="75" s="1"/>
  <c r="I27" i="13"/>
  <c r="I55" i="68"/>
  <c r="G2755" i="75" s="1"/>
  <c r="I30" i="13"/>
  <c r="I58" i="68"/>
  <c r="G2758" i="75" s="1"/>
  <c r="I16" i="13"/>
  <c r="I44" i="68"/>
  <c r="G2744" i="75" s="1"/>
  <c r="H479" i="68"/>
  <c r="G2639" i="75" s="1"/>
  <c r="G477" i="68"/>
  <c r="G2097" i="75" s="1"/>
  <c r="K26" i="2"/>
  <c r="G84" i="68"/>
  <c r="G1704" i="75" s="1"/>
  <c r="H480" i="68"/>
  <c r="G2640" i="75" s="1"/>
  <c r="H434" i="68"/>
  <c r="G2594" i="75" s="1"/>
  <c r="G480" i="68"/>
  <c r="G2100" i="75" s="1"/>
  <c r="H476" i="68"/>
  <c r="G2636" i="75" s="1"/>
  <c r="G376" i="68"/>
  <c r="G1996" i="75" s="1"/>
  <c r="G377" i="68"/>
  <c r="G1997" i="75" s="1"/>
  <c r="H473" i="68"/>
  <c r="G2633" i="75" s="1"/>
  <c r="H470" i="68"/>
  <c r="G2630" i="75" s="1"/>
  <c r="I31" i="13"/>
  <c r="I59" i="68"/>
  <c r="G2759" i="75" s="1"/>
  <c r="I23" i="13"/>
  <c r="I51" i="68"/>
  <c r="G2751" i="75" s="1"/>
  <c r="I33" i="13"/>
  <c r="I61" i="68"/>
  <c r="G2761" i="75" s="1"/>
  <c r="I25" i="13"/>
  <c r="I53" i="68"/>
  <c r="G2753" i="75" s="1"/>
  <c r="I17" i="13"/>
  <c r="I45" i="68"/>
  <c r="G2745" i="75" s="1"/>
  <c r="I20" i="13"/>
  <c r="I48" i="68"/>
  <c r="G2748" i="75" s="1"/>
  <c r="I19" i="13"/>
  <c r="I47" i="68"/>
  <c r="G2747" i="75" s="1"/>
  <c r="G473" i="68"/>
  <c r="G2093" i="75" s="1"/>
  <c r="I473" i="68"/>
  <c r="G3173" i="75" s="1"/>
  <c r="L21" i="2"/>
  <c r="H79" i="68"/>
  <c r="G2239" i="75" s="1"/>
  <c r="K20" i="2"/>
  <c r="G78" i="68"/>
  <c r="G1698" i="75" s="1"/>
  <c r="J15" i="2"/>
  <c r="F73" i="68"/>
  <c r="G1153" i="75" s="1"/>
  <c r="J27" i="2"/>
  <c r="F85" i="68"/>
  <c r="G1165" i="75" s="1"/>
  <c r="K30" i="2"/>
  <c r="G88" i="68"/>
  <c r="G1708" i="75" s="1"/>
  <c r="L29" i="2"/>
  <c r="H87" i="68"/>
  <c r="G2247" i="75" s="1"/>
  <c r="J28" i="2"/>
  <c r="F86" i="68"/>
  <c r="G1166" i="75" s="1"/>
  <c r="L22" i="2"/>
  <c r="H80" i="68"/>
  <c r="G2240" i="75" s="1"/>
  <c r="K17" i="2"/>
  <c r="G75" i="68"/>
  <c r="G1695" i="75" s="1"/>
  <c r="J19" i="2"/>
  <c r="F77" i="68"/>
  <c r="G1157" i="75" s="1"/>
  <c r="K27" i="2"/>
  <c r="G85" i="68"/>
  <c r="G1705" i="75" s="1"/>
  <c r="L26" i="2"/>
  <c r="H84" i="68"/>
  <c r="G2244" i="75" s="1"/>
  <c r="J29" i="2"/>
  <c r="F87" i="68"/>
  <c r="G1167" i="75" s="1"/>
  <c r="L24" i="2"/>
  <c r="H82" i="68"/>
  <c r="G2242" i="75" s="1"/>
  <c r="J17" i="2"/>
  <c r="F75" i="68"/>
  <c r="G1155" i="75" s="1"/>
  <c r="K16" i="2"/>
  <c r="G74" i="68"/>
  <c r="G1694" i="75" s="1"/>
  <c r="L31" i="2"/>
  <c r="H89" i="68"/>
  <c r="G2249" i="75" s="1"/>
  <c r="L32" i="2"/>
  <c r="H90" i="68"/>
  <c r="G2250" i="75" s="1"/>
  <c r="H474" i="68"/>
  <c r="G2634" i="75" s="1"/>
  <c r="K28" i="2"/>
  <c r="G86" i="68"/>
  <c r="G1706" i="75" s="1"/>
  <c r="G476" i="68"/>
  <c r="G2096" i="75" s="1"/>
  <c r="H481" i="68"/>
  <c r="G2641" i="75" s="1"/>
  <c r="G472" i="68"/>
  <c r="G2092" i="75" s="1"/>
  <c r="H436" i="68"/>
  <c r="G2596" i="75" s="1"/>
  <c r="G373" i="68"/>
  <c r="G1993" i="75" s="1"/>
  <c r="G478" i="68"/>
  <c r="G2098" i="75" s="1"/>
  <c r="G470" i="68"/>
  <c r="G2090" i="75" s="1"/>
  <c r="K21" i="2"/>
  <c r="G79" i="68"/>
  <c r="G1699" i="75" s="1"/>
  <c r="J16" i="2"/>
  <c r="F74" i="68"/>
  <c r="G1154" i="75" s="1"/>
  <c r="J18" i="2"/>
  <c r="F76" i="68"/>
  <c r="G1156" i="75" s="1"/>
  <c r="L27" i="2"/>
  <c r="H85" i="68"/>
  <c r="G2245" i="75" s="1"/>
  <c r="J26" i="2"/>
  <c r="F84" i="68"/>
  <c r="G1164" i="75" s="1"/>
  <c r="K25" i="2"/>
  <c r="G83" i="68"/>
  <c r="G1703" i="75" s="1"/>
  <c r="L28" i="2"/>
  <c r="H86" i="68"/>
  <c r="G2246" i="75" s="1"/>
  <c r="J23" i="2"/>
  <c r="F81" i="68"/>
  <c r="G1161" i="75" s="1"/>
  <c r="K22" i="2"/>
  <c r="G80" i="68"/>
  <c r="G1700" i="75" s="1"/>
  <c r="I3062" i="75"/>
  <c r="I3100" i="75"/>
  <c r="I3101" i="75"/>
  <c r="I3102" i="75"/>
  <c r="I3093" i="75"/>
  <c r="I3095" i="75"/>
  <c r="I3098" i="75"/>
  <c r="I3094" i="75"/>
  <c r="I3097" i="75"/>
  <c r="I3099" i="75"/>
  <c r="I3096" i="75"/>
  <c r="I1982" i="75"/>
  <c r="J2019" i="75"/>
  <c r="J2016" i="75"/>
  <c r="J2015" i="75"/>
  <c r="I2020" i="75"/>
  <c r="I2022" i="75"/>
  <c r="I2021" i="75"/>
  <c r="I2015" i="75"/>
  <c r="I2016" i="75"/>
  <c r="I2013" i="75"/>
  <c r="I2018" i="75"/>
  <c r="I2019" i="75"/>
  <c r="I2014" i="75"/>
  <c r="I2017" i="75"/>
  <c r="I2552" i="75"/>
  <c r="J2583" i="75"/>
  <c r="J2589" i="75"/>
  <c r="J2590" i="75"/>
  <c r="J2591" i="75"/>
  <c r="I2592" i="75"/>
  <c r="I2590" i="75"/>
  <c r="I2591" i="75"/>
  <c r="I2585" i="75"/>
  <c r="I2587" i="75"/>
  <c r="I2589" i="75"/>
  <c r="I2586" i="75"/>
  <c r="I2588" i="75"/>
  <c r="I2583" i="75"/>
  <c r="I2584" i="75"/>
  <c r="P4" i="2"/>
  <c r="H92" i="68"/>
  <c r="G2252" i="75" s="1"/>
  <c r="H422" i="68"/>
  <c r="G2582" i="75" s="1"/>
  <c r="I1112" i="75"/>
  <c r="I1152" i="75"/>
  <c r="I1151" i="75"/>
  <c r="I1150" i="75"/>
  <c r="I1149" i="75"/>
  <c r="I1144" i="75"/>
  <c r="I1146" i="75"/>
  <c r="I1147" i="75"/>
  <c r="I1145" i="75"/>
  <c r="I1148" i="75"/>
  <c r="I1143" i="75"/>
  <c r="I1652" i="75"/>
  <c r="I1690" i="75"/>
  <c r="I1691" i="75"/>
  <c r="I1692" i="75"/>
  <c r="I1685" i="75"/>
  <c r="I1688" i="75"/>
  <c r="I1687" i="75"/>
  <c r="I1684" i="75"/>
  <c r="I1683" i="75"/>
  <c r="I1686" i="75"/>
  <c r="I1689" i="75"/>
  <c r="I1142" i="75"/>
  <c r="I1182" i="75"/>
  <c r="I1180" i="75"/>
  <c r="I1181" i="75"/>
  <c r="I1174" i="75"/>
  <c r="I1177" i="75"/>
  <c r="I1178" i="75"/>
  <c r="I1179" i="75"/>
  <c r="I1175" i="75"/>
  <c r="I1176" i="75"/>
  <c r="I1173" i="75"/>
  <c r="I1682" i="75"/>
  <c r="I1720" i="75"/>
  <c r="I1722" i="75"/>
  <c r="I1721" i="75"/>
  <c r="I1718" i="75"/>
  <c r="I1716" i="75"/>
  <c r="I1719" i="75"/>
  <c r="I1713" i="75"/>
  <c r="I1717" i="75"/>
  <c r="I1714" i="75"/>
  <c r="I1715" i="75"/>
  <c r="I2192" i="75"/>
  <c r="I2231" i="75"/>
  <c r="I2232" i="75"/>
  <c r="I2230" i="75"/>
  <c r="I2223" i="75"/>
  <c r="I2226" i="75"/>
  <c r="I2224" i="75"/>
  <c r="I2229" i="75"/>
  <c r="I2228" i="75"/>
  <c r="I2225" i="75"/>
  <c r="I2227" i="75"/>
  <c r="I2796" i="75"/>
  <c r="I2800" i="75"/>
  <c r="I2799" i="75"/>
  <c r="I2802" i="75"/>
  <c r="I2794" i="75"/>
  <c r="I2795" i="75"/>
  <c r="I2798" i="75"/>
  <c r="I2793" i="75"/>
  <c r="I2797" i="75"/>
  <c r="I2801" i="75"/>
  <c r="I4" i="13"/>
  <c r="I32" i="68"/>
  <c r="G2732" i="75" s="1"/>
  <c r="I2762" i="75" s="1"/>
  <c r="I1472" i="75"/>
  <c r="J1503" i="75"/>
  <c r="J1511" i="75"/>
  <c r="J1505" i="75"/>
  <c r="J1509" i="75"/>
  <c r="J1510" i="75"/>
  <c r="J1506" i="75"/>
  <c r="I1511" i="75"/>
  <c r="I1510" i="75"/>
  <c r="I1512" i="75"/>
  <c r="I1504" i="75"/>
  <c r="I1505" i="75"/>
  <c r="I1508" i="75"/>
  <c r="I1503" i="75"/>
  <c r="I1506" i="75"/>
  <c r="I1507" i="75"/>
  <c r="I1509" i="75"/>
  <c r="I3002" i="75"/>
  <c r="I3040" i="75"/>
  <c r="I3041" i="75"/>
  <c r="I3042" i="75"/>
  <c r="I3035" i="75"/>
  <c r="I3038" i="75"/>
  <c r="I3037" i="75"/>
  <c r="I3034" i="75"/>
  <c r="I3039" i="75"/>
  <c r="I3036" i="75"/>
  <c r="I3033" i="75"/>
  <c r="I2222" i="75"/>
  <c r="I2261" i="75"/>
  <c r="I2260" i="75"/>
  <c r="I2262" i="75"/>
  <c r="I2256" i="75"/>
  <c r="I2253" i="75"/>
  <c r="I2258" i="75"/>
  <c r="I2255" i="75"/>
  <c r="I2254" i="75"/>
  <c r="I2257" i="75"/>
  <c r="I2259" i="75"/>
  <c r="I5499" i="75"/>
  <c r="J5529" i="75"/>
  <c r="I4385" i="75"/>
  <c r="J4415" i="75"/>
  <c r="I3847" i="75"/>
  <c r="J3877" i="75"/>
  <c r="I5496" i="75"/>
  <c r="J5526" i="75"/>
  <c r="I5492" i="75"/>
  <c r="J5522" i="75"/>
  <c r="I4393" i="75"/>
  <c r="J4424" i="75"/>
  <c r="J4428" i="75"/>
  <c r="J4432" i="75"/>
  <c r="J4436" i="75"/>
  <c r="J4440" i="75"/>
  <c r="J4425" i="75"/>
  <c r="J4429" i="75"/>
  <c r="J4433" i="75"/>
  <c r="J4437" i="75"/>
  <c r="J4441" i="75"/>
  <c r="J4426" i="75"/>
  <c r="J4430" i="75"/>
  <c r="J4434" i="75"/>
  <c r="J4438" i="75"/>
  <c r="J4423" i="75"/>
  <c r="J4427" i="75"/>
  <c r="J4431" i="75"/>
  <c r="J4435" i="75"/>
  <c r="J4439" i="75"/>
  <c r="I4392" i="75"/>
  <c r="J4422" i="75"/>
  <c r="I4391" i="75"/>
  <c r="J4421" i="75"/>
  <c r="I3842" i="75"/>
  <c r="J3872" i="75"/>
  <c r="I3853" i="75"/>
  <c r="J3885" i="75"/>
  <c r="J3889" i="75"/>
  <c r="J3893" i="75"/>
  <c r="J3897" i="75"/>
  <c r="J3901" i="75"/>
  <c r="J3886" i="75"/>
  <c r="J3890" i="75"/>
  <c r="J3894" i="75"/>
  <c r="J3898" i="75"/>
  <c r="J3883" i="75"/>
  <c r="J3887" i="75"/>
  <c r="J3891" i="75"/>
  <c r="J3895" i="75"/>
  <c r="J3899" i="75"/>
  <c r="J3884" i="75"/>
  <c r="J3888" i="75"/>
  <c r="J3892" i="75"/>
  <c r="J3896" i="75"/>
  <c r="J3900" i="75"/>
  <c r="I3848" i="75"/>
  <c r="J3878" i="75"/>
  <c r="I5227" i="75"/>
  <c r="J5257" i="75"/>
  <c r="I5230" i="75"/>
  <c r="J5260" i="75"/>
  <c r="I5233" i="75"/>
  <c r="J5266" i="75"/>
  <c r="J5270" i="75"/>
  <c r="J5274" i="75"/>
  <c r="J5278" i="75"/>
  <c r="J5263" i="75"/>
  <c r="J5267" i="75"/>
  <c r="J5271" i="75"/>
  <c r="J5275" i="75"/>
  <c r="J5279" i="75"/>
  <c r="J5264" i="75"/>
  <c r="J5268" i="75"/>
  <c r="J5272" i="75"/>
  <c r="J5276" i="75"/>
  <c r="J5280" i="75"/>
  <c r="J5265" i="75"/>
  <c r="J5269" i="75"/>
  <c r="J5273" i="75"/>
  <c r="J5277" i="75"/>
  <c r="J5281" i="75"/>
  <c r="I4961" i="75"/>
  <c r="J4991" i="75"/>
  <c r="I4957" i="75"/>
  <c r="J4987" i="75"/>
  <c r="I4956" i="75"/>
  <c r="J4986" i="75"/>
  <c r="I4962" i="75"/>
  <c r="J4992" i="75"/>
  <c r="I4663" i="75"/>
  <c r="J4696" i="75"/>
  <c r="J4700" i="75"/>
  <c r="J4694" i="75"/>
  <c r="J4698" i="75"/>
  <c r="J4702" i="75"/>
  <c r="J4693" i="75"/>
  <c r="J4701" i="75"/>
  <c r="J4706" i="75"/>
  <c r="J4710" i="75"/>
  <c r="J4695" i="75"/>
  <c r="J4703" i="75"/>
  <c r="J4707" i="75"/>
  <c r="J4711" i="75"/>
  <c r="J4697" i="75"/>
  <c r="J4704" i="75"/>
  <c r="J4708" i="75"/>
  <c r="J4699" i="75"/>
  <c r="J4705" i="75"/>
  <c r="J4709" i="75"/>
  <c r="I5766" i="75"/>
  <c r="I4661" i="75"/>
  <c r="J4691" i="75"/>
  <c r="I4654" i="75"/>
  <c r="J4684" i="75"/>
  <c r="I4662" i="75"/>
  <c r="J4692" i="75"/>
  <c r="I5503" i="75"/>
  <c r="J5534" i="75"/>
  <c r="J5538" i="75"/>
  <c r="J5542" i="75"/>
  <c r="J5546" i="75"/>
  <c r="J5550" i="75"/>
  <c r="J5535" i="75"/>
  <c r="J5539" i="75"/>
  <c r="J5543" i="75"/>
  <c r="J5547" i="75"/>
  <c r="J5551" i="75"/>
  <c r="J5536" i="75"/>
  <c r="J5540" i="75"/>
  <c r="J5544" i="75"/>
  <c r="J5548" i="75"/>
  <c r="J5533" i="75"/>
  <c r="J5537" i="75"/>
  <c r="J5541" i="75"/>
  <c r="J5545" i="75"/>
  <c r="J5549" i="75"/>
  <c r="I5502" i="75"/>
  <c r="J5532" i="75"/>
  <c r="I5501" i="75"/>
  <c r="J5531" i="75"/>
  <c r="I4389" i="75"/>
  <c r="J4419" i="75"/>
  <c r="I4388" i="75"/>
  <c r="J4418" i="75"/>
  <c r="I4387" i="75"/>
  <c r="J4417" i="75"/>
  <c r="I3851" i="75"/>
  <c r="J3881" i="75"/>
  <c r="I3849" i="75"/>
  <c r="J3879" i="75"/>
  <c r="I3844" i="75"/>
  <c r="J3874" i="75"/>
  <c r="I5224" i="75"/>
  <c r="J5254" i="75"/>
  <c r="I5228" i="75"/>
  <c r="J5258" i="75"/>
  <c r="I5229" i="75"/>
  <c r="J5259" i="75"/>
  <c r="I4659" i="75"/>
  <c r="J4689" i="75"/>
  <c r="I4952" i="75"/>
  <c r="J4982" i="75"/>
  <c r="I4963" i="75"/>
  <c r="J4994" i="75"/>
  <c r="J4998" i="75"/>
  <c r="J5002" i="75"/>
  <c r="J5006" i="75"/>
  <c r="J5010" i="75"/>
  <c r="J4995" i="75"/>
  <c r="J4999" i="75"/>
  <c r="J5003" i="75"/>
  <c r="J5007" i="75"/>
  <c r="J5011" i="75"/>
  <c r="J4996" i="75"/>
  <c r="J5000" i="75"/>
  <c r="J5004" i="75"/>
  <c r="J5008" i="75"/>
  <c r="J4993" i="75"/>
  <c r="J4997" i="75"/>
  <c r="J5001" i="75"/>
  <c r="J5005" i="75"/>
  <c r="J5009" i="75"/>
  <c r="I4958" i="75"/>
  <c r="J4988" i="75"/>
  <c r="I5770" i="75"/>
  <c r="I5773" i="75"/>
  <c r="I5772" i="75"/>
  <c r="I4653" i="75"/>
  <c r="J4683" i="75"/>
  <c r="I4660" i="75"/>
  <c r="J4690" i="75"/>
  <c r="I5498" i="75"/>
  <c r="J5528" i="75"/>
  <c r="I5497" i="75"/>
  <c r="J5527" i="75"/>
  <c r="I5222" i="75"/>
  <c r="J5252" i="75"/>
  <c r="I5225" i="75"/>
  <c r="J5255" i="75"/>
  <c r="I4959" i="75"/>
  <c r="J4989" i="75"/>
  <c r="I4954" i="75"/>
  <c r="J4984" i="75"/>
  <c r="J4456" i="75"/>
  <c r="J4460" i="75"/>
  <c r="J4464" i="75"/>
  <c r="J4468" i="75"/>
  <c r="J4453" i="75"/>
  <c r="J4457" i="75"/>
  <c r="J4461" i="75"/>
  <c r="J4465" i="75"/>
  <c r="J4469" i="75"/>
  <c r="J4454" i="75"/>
  <c r="J4458" i="75"/>
  <c r="J4462" i="75"/>
  <c r="J4466" i="75"/>
  <c r="J4470" i="75"/>
  <c r="J4455" i="75"/>
  <c r="J4459" i="75"/>
  <c r="J4463" i="75"/>
  <c r="J4467" i="75"/>
  <c r="J4471" i="75"/>
  <c r="I5769" i="75"/>
  <c r="I5768" i="75"/>
  <c r="I4390" i="75"/>
  <c r="J4420" i="75"/>
  <c r="I4384" i="75"/>
  <c r="J4414" i="75"/>
  <c r="I4383" i="75"/>
  <c r="J4413" i="75"/>
  <c r="I3850" i="75"/>
  <c r="J3880" i="75"/>
  <c r="I3845" i="75"/>
  <c r="J3875" i="75"/>
  <c r="I5500" i="75"/>
  <c r="J5530" i="75"/>
  <c r="I5495" i="75"/>
  <c r="J5525" i="75"/>
  <c r="I5494" i="75"/>
  <c r="J5524" i="75"/>
  <c r="I5493" i="75"/>
  <c r="J5523" i="75"/>
  <c r="I4386" i="75"/>
  <c r="J4416" i="75"/>
  <c r="I4382" i="75"/>
  <c r="J4412" i="75"/>
  <c r="I3843" i="75"/>
  <c r="J3873" i="75"/>
  <c r="I3846" i="75"/>
  <c r="J3876" i="75"/>
  <c r="I3852" i="75"/>
  <c r="J3882" i="75"/>
  <c r="I5232" i="75"/>
  <c r="J5262" i="75"/>
  <c r="I5231" i="75"/>
  <c r="J5261" i="75"/>
  <c r="I5223" i="75"/>
  <c r="J5253" i="75"/>
  <c r="I5226" i="75"/>
  <c r="J5256" i="75"/>
  <c r="I4960" i="75"/>
  <c r="J4990" i="75"/>
  <c r="I4955" i="75"/>
  <c r="J4985" i="75"/>
  <c r="I4953" i="75"/>
  <c r="J4983" i="75"/>
  <c r="I5771" i="75"/>
  <c r="I5767" i="75"/>
  <c r="I5765" i="75"/>
  <c r="I4656" i="75"/>
  <c r="J4686" i="75"/>
  <c r="I4657" i="75"/>
  <c r="J4687" i="75"/>
  <c r="I4658" i="75"/>
  <c r="J4688" i="75"/>
  <c r="I4652" i="75"/>
  <c r="J4682" i="75"/>
  <c r="I4655" i="75"/>
  <c r="J4685" i="75"/>
  <c r="I4430" i="75"/>
  <c r="I4412" i="75"/>
  <c r="I4429" i="75"/>
  <c r="I4413" i="75"/>
  <c r="I4428" i="75"/>
  <c r="I4439" i="75"/>
  <c r="I4423" i="75"/>
  <c r="I4426" i="75"/>
  <c r="I4441" i="75"/>
  <c r="I4425" i="75"/>
  <c r="I4440" i="75"/>
  <c r="I4424" i="75"/>
  <c r="I4435" i="75"/>
  <c r="I4419" i="75"/>
  <c r="I4438" i="75"/>
  <c r="I4422" i="75"/>
  <c r="I4437" i="75"/>
  <c r="I4421" i="75"/>
  <c r="I4436" i="75"/>
  <c r="I4420" i="75"/>
  <c r="I4431" i="75"/>
  <c r="I4415" i="75"/>
  <c r="I4434" i="75"/>
  <c r="I4418" i="75"/>
  <c r="I4433" i="75"/>
  <c r="I4417" i="75"/>
  <c r="I4432" i="75"/>
  <c r="I4416" i="75"/>
  <c r="I4427" i="75"/>
  <c r="I4414" i="75"/>
  <c r="O4" i="2"/>
  <c r="G92" i="68"/>
  <c r="G1712" i="75" s="1"/>
  <c r="G392" i="68"/>
  <c r="G2012" i="75" s="1"/>
  <c r="N4" i="2"/>
  <c r="F92" i="68"/>
  <c r="G1172" i="75" s="1"/>
  <c r="M22" i="7"/>
  <c r="M6" i="7"/>
  <c r="M32" i="7"/>
  <c r="M16" i="7"/>
  <c r="M27" i="7"/>
  <c r="M11" i="7"/>
  <c r="J34" i="18"/>
  <c r="J36" i="18" s="1"/>
  <c r="H35" i="67"/>
  <c r="L394" i="68"/>
  <c r="G4714" i="75" s="1"/>
  <c r="L398" i="68"/>
  <c r="G4718" i="75" s="1"/>
  <c r="L402" i="68"/>
  <c r="G4722" i="75" s="1"/>
  <c r="L406" i="68"/>
  <c r="G4726" i="75" s="1"/>
  <c r="L410" i="68"/>
  <c r="G4730" i="75" s="1"/>
  <c r="L414" i="68"/>
  <c r="G4734" i="75" s="1"/>
  <c r="L418" i="68"/>
  <c r="G4738" i="75" s="1"/>
  <c r="L395" i="68"/>
  <c r="G4715" i="75" s="1"/>
  <c r="L399" i="68"/>
  <c r="G4719" i="75" s="1"/>
  <c r="L403" i="68"/>
  <c r="G4723" i="75" s="1"/>
  <c r="L407" i="68"/>
  <c r="G4727" i="75" s="1"/>
  <c r="L411" i="68"/>
  <c r="G4731" i="75" s="1"/>
  <c r="L415" i="68"/>
  <c r="G4735" i="75" s="1"/>
  <c r="L419" i="68"/>
  <c r="G4739" i="75" s="1"/>
  <c r="L396" i="68"/>
  <c r="G4716" i="75" s="1"/>
  <c r="L400" i="68"/>
  <c r="G4720" i="75" s="1"/>
  <c r="L404" i="68"/>
  <c r="G4724" i="75" s="1"/>
  <c r="L408" i="68"/>
  <c r="G4728" i="75" s="1"/>
  <c r="L412" i="68"/>
  <c r="G4732" i="75" s="1"/>
  <c r="L416" i="68"/>
  <c r="G4736" i="75" s="1"/>
  <c r="L393" i="68"/>
  <c r="G4713" i="75" s="1"/>
  <c r="L397" i="68"/>
  <c r="G4717" i="75" s="1"/>
  <c r="L401" i="68"/>
  <c r="G4721" i="75" s="1"/>
  <c r="L405" i="68"/>
  <c r="G4725" i="75" s="1"/>
  <c r="L409" i="68"/>
  <c r="G4729" i="75" s="1"/>
  <c r="L413" i="68"/>
  <c r="G4733" i="75" s="1"/>
  <c r="L417" i="68"/>
  <c r="G4737" i="75" s="1"/>
  <c r="L420" i="68"/>
  <c r="G4740" i="75" s="1"/>
  <c r="L392" i="68"/>
  <c r="G4712" i="75" s="1"/>
  <c r="J4742" i="75" s="1"/>
  <c r="L421" i="68"/>
  <c r="G4741" i="75" s="1"/>
  <c r="H39" i="67"/>
  <c r="H38" i="67"/>
  <c r="M13" i="7"/>
  <c r="H16" i="4"/>
  <c r="K332" i="68"/>
  <c r="G4112" i="75" s="1"/>
  <c r="M25" i="7"/>
  <c r="M9" i="7"/>
  <c r="M28" i="7"/>
  <c r="M12" i="7"/>
  <c r="M23" i="7"/>
  <c r="M7" i="7"/>
  <c r="M18" i="7"/>
  <c r="Q34" i="18"/>
  <c r="Q36" i="18" s="1"/>
  <c r="AB6" i="7"/>
  <c r="L154" i="68" s="1"/>
  <c r="G4474" i="75" s="1"/>
  <c r="AB10" i="7"/>
  <c r="L158" i="68" s="1"/>
  <c r="G4478" i="75" s="1"/>
  <c r="AB14" i="7"/>
  <c r="L162" i="68" s="1"/>
  <c r="G4482" i="75" s="1"/>
  <c r="AB18" i="7"/>
  <c r="L166" i="68" s="1"/>
  <c r="G4486" i="75" s="1"/>
  <c r="AB22" i="7"/>
  <c r="L170" i="68" s="1"/>
  <c r="G4490" i="75" s="1"/>
  <c r="AB26" i="7"/>
  <c r="L174" i="68" s="1"/>
  <c r="G4494" i="75" s="1"/>
  <c r="AB30" i="7"/>
  <c r="L178" i="68" s="1"/>
  <c r="G4498" i="75" s="1"/>
  <c r="AB4" i="7"/>
  <c r="L152" i="68" s="1"/>
  <c r="G4472" i="75" s="1"/>
  <c r="J4502" i="75" s="1"/>
  <c r="AB7" i="7"/>
  <c r="L155" i="68" s="1"/>
  <c r="G4475" i="75" s="1"/>
  <c r="AB11" i="7"/>
  <c r="L159" i="68" s="1"/>
  <c r="G4479" i="75" s="1"/>
  <c r="AB15" i="7"/>
  <c r="L163" i="68" s="1"/>
  <c r="G4483" i="75" s="1"/>
  <c r="AB19" i="7"/>
  <c r="L167" i="68" s="1"/>
  <c r="G4487" i="75" s="1"/>
  <c r="AB23" i="7"/>
  <c r="L171" i="68" s="1"/>
  <c r="G4491" i="75" s="1"/>
  <c r="AB27" i="7"/>
  <c r="L175" i="68" s="1"/>
  <c r="G4495" i="75" s="1"/>
  <c r="AB31" i="7"/>
  <c r="L179" i="68" s="1"/>
  <c r="G4499" i="75" s="1"/>
  <c r="AB8" i="7"/>
  <c r="L156" i="68" s="1"/>
  <c r="G4476" i="75" s="1"/>
  <c r="J4506" i="75" s="1"/>
  <c r="AB12" i="7"/>
  <c r="L160" i="68" s="1"/>
  <c r="G4480" i="75" s="1"/>
  <c r="AB16" i="7"/>
  <c r="L164" i="68" s="1"/>
  <c r="G4484" i="75" s="1"/>
  <c r="AB20" i="7"/>
  <c r="L168" i="68" s="1"/>
  <c r="G4488" i="75" s="1"/>
  <c r="AB24" i="7"/>
  <c r="L172" i="68" s="1"/>
  <c r="G4492" i="75" s="1"/>
  <c r="AB28" i="7"/>
  <c r="L176" i="68" s="1"/>
  <c r="G4496" i="75" s="1"/>
  <c r="AB32" i="7"/>
  <c r="L180" i="68" s="1"/>
  <c r="G4500" i="75" s="1"/>
  <c r="AB5" i="7"/>
  <c r="L153" i="68" s="1"/>
  <c r="G4473" i="75" s="1"/>
  <c r="AB9" i="7"/>
  <c r="L157" i="68" s="1"/>
  <c r="G4477" i="75" s="1"/>
  <c r="J4507" i="75" s="1"/>
  <c r="AB13" i="7"/>
  <c r="L161" i="68" s="1"/>
  <c r="G4481" i="75" s="1"/>
  <c r="AB17" i="7"/>
  <c r="L165" i="68" s="1"/>
  <c r="G4485" i="75" s="1"/>
  <c r="AB21" i="7"/>
  <c r="L169" i="68" s="1"/>
  <c r="G4489" i="75" s="1"/>
  <c r="AB25" i="7"/>
  <c r="L173" i="68" s="1"/>
  <c r="G4493" i="75" s="1"/>
  <c r="AB29" i="7"/>
  <c r="L177" i="68" s="1"/>
  <c r="G4497" i="75" s="1"/>
  <c r="AB33" i="7"/>
  <c r="L181" i="68" s="1"/>
  <c r="G4501" i="75" s="1"/>
  <c r="H19" i="4"/>
  <c r="I14" i="67"/>
  <c r="I22" i="67" s="1"/>
  <c r="R34" i="7"/>
  <c r="R36" i="7" s="1"/>
  <c r="M29" i="7"/>
  <c r="R34" i="18"/>
  <c r="R36" i="18" s="1"/>
  <c r="I15" i="67"/>
  <c r="I23" i="67" s="1"/>
  <c r="X6" i="7"/>
  <c r="N124" i="68" s="1"/>
  <c r="G5524" i="75" s="1"/>
  <c r="X10" i="7"/>
  <c r="N128" i="68" s="1"/>
  <c r="G5528" i="75" s="1"/>
  <c r="X14" i="7"/>
  <c r="N132" i="68" s="1"/>
  <c r="G5532" i="75" s="1"/>
  <c r="X18" i="7"/>
  <c r="N136" i="68" s="1"/>
  <c r="G5536" i="75" s="1"/>
  <c r="I5536" i="75" s="1"/>
  <c r="X22" i="7"/>
  <c r="N140" i="68" s="1"/>
  <c r="G5540" i="75" s="1"/>
  <c r="I5540" i="75" s="1"/>
  <c r="X26" i="7"/>
  <c r="N144" i="68" s="1"/>
  <c r="G5544" i="75" s="1"/>
  <c r="I5544" i="75" s="1"/>
  <c r="X30" i="7"/>
  <c r="N148" i="68" s="1"/>
  <c r="G5548" i="75" s="1"/>
  <c r="I5548" i="75" s="1"/>
  <c r="X4" i="7"/>
  <c r="N122" i="68" s="1"/>
  <c r="G5522" i="75" s="1"/>
  <c r="X7" i="7"/>
  <c r="N125" i="68" s="1"/>
  <c r="G5525" i="75" s="1"/>
  <c r="X11" i="7"/>
  <c r="N129" i="68" s="1"/>
  <c r="G5529" i="75" s="1"/>
  <c r="X15" i="7"/>
  <c r="N133" i="68" s="1"/>
  <c r="G5533" i="75" s="1"/>
  <c r="X19" i="7"/>
  <c r="N137" i="68" s="1"/>
  <c r="G5537" i="75" s="1"/>
  <c r="I5537" i="75" s="1"/>
  <c r="X23" i="7"/>
  <c r="N141" i="68" s="1"/>
  <c r="G5541" i="75" s="1"/>
  <c r="I5541" i="75" s="1"/>
  <c r="X27" i="7"/>
  <c r="N145" i="68" s="1"/>
  <c r="G5545" i="75" s="1"/>
  <c r="I5545" i="75" s="1"/>
  <c r="X31" i="7"/>
  <c r="N149" i="68" s="1"/>
  <c r="G5549" i="75" s="1"/>
  <c r="I5549" i="75" s="1"/>
  <c r="X8" i="7"/>
  <c r="N126" i="68" s="1"/>
  <c r="G5526" i="75" s="1"/>
  <c r="X12" i="7"/>
  <c r="N130" i="68" s="1"/>
  <c r="G5530" i="75" s="1"/>
  <c r="X16" i="7"/>
  <c r="N134" i="68" s="1"/>
  <c r="G5534" i="75" s="1"/>
  <c r="I5534" i="75" s="1"/>
  <c r="X20" i="7"/>
  <c r="N138" i="68" s="1"/>
  <c r="G5538" i="75" s="1"/>
  <c r="I5538" i="75" s="1"/>
  <c r="X24" i="7"/>
  <c r="N142" i="68" s="1"/>
  <c r="G5542" i="75" s="1"/>
  <c r="I5542" i="75" s="1"/>
  <c r="X28" i="7"/>
  <c r="N146" i="68" s="1"/>
  <c r="G5546" i="75" s="1"/>
  <c r="I5546" i="75" s="1"/>
  <c r="X32" i="7"/>
  <c r="N150" i="68" s="1"/>
  <c r="G5550" i="75" s="1"/>
  <c r="I5550" i="75" s="1"/>
  <c r="X5" i="7"/>
  <c r="N123" i="68" s="1"/>
  <c r="G5523" i="75" s="1"/>
  <c r="X13" i="7"/>
  <c r="N131" i="68" s="1"/>
  <c r="G5531" i="75" s="1"/>
  <c r="X21" i="7"/>
  <c r="N139" i="68" s="1"/>
  <c r="G5539" i="75" s="1"/>
  <c r="I5539" i="75" s="1"/>
  <c r="X29" i="7"/>
  <c r="N147" i="68" s="1"/>
  <c r="G5547" i="75" s="1"/>
  <c r="I5547" i="75" s="1"/>
  <c r="X25" i="7"/>
  <c r="N143" i="68" s="1"/>
  <c r="G5543" i="75" s="1"/>
  <c r="I5543" i="75" s="1"/>
  <c r="X17" i="7"/>
  <c r="N135" i="68" s="1"/>
  <c r="G5535" i="75" s="1"/>
  <c r="I5535" i="75" s="1"/>
  <c r="X33" i="7"/>
  <c r="N151" i="68" s="1"/>
  <c r="G5551" i="75" s="1"/>
  <c r="I5551" i="75" s="1"/>
  <c r="X9" i="7"/>
  <c r="N127" i="68" s="1"/>
  <c r="G5527" i="75" s="1"/>
  <c r="I20" i="67"/>
  <c r="M21" i="7"/>
  <c r="M5" i="7"/>
  <c r="M24" i="7"/>
  <c r="M8" i="7"/>
  <c r="M19" i="7"/>
  <c r="M30" i="7"/>
  <c r="M14" i="7"/>
  <c r="U5" i="7"/>
  <c r="K123" i="68" s="1"/>
  <c r="G3903" i="75" s="1"/>
  <c r="U9" i="7"/>
  <c r="K127" i="68" s="1"/>
  <c r="G3907" i="75" s="1"/>
  <c r="U13" i="7"/>
  <c r="K131" i="68" s="1"/>
  <c r="G3911" i="75" s="1"/>
  <c r="U17" i="7"/>
  <c r="K135" i="68" s="1"/>
  <c r="G3915" i="75" s="1"/>
  <c r="U21" i="7"/>
  <c r="K139" i="68" s="1"/>
  <c r="G3919" i="75" s="1"/>
  <c r="U25" i="7"/>
  <c r="K143" i="68" s="1"/>
  <c r="G3923" i="75" s="1"/>
  <c r="U29" i="7"/>
  <c r="K147" i="68" s="1"/>
  <c r="G3927" i="75" s="1"/>
  <c r="U33" i="7"/>
  <c r="K151" i="68" s="1"/>
  <c r="G3931" i="75" s="1"/>
  <c r="U6" i="7"/>
  <c r="K124" i="68" s="1"/>
  <c r="G3904" i="75" s="1"/>
  <c r="U10" i="7"/>
  <c r="K128" i="68" s="1"/>
  <c r="G3908" i="75" s="1"/>
  <c r="U14" i="7"/>
  <c r="K132" i="68" s="1"/>
  <c r="G3912" i="75" s="1"/>
  <c r="U18" i="7"/>
  <c r="K136" i="68" s="1"/>
  <c r="G3916" i="75" s="1"/>
  <c r="U22" i="7"/>
  <c r="K140" i="68" s="1"/>
  <c r="G3920" i="75" s="1"/>
  <c r="U26" i="7"/>
  <c r="K144" i="68" s="1"/>
  <c r="G3924" i="75" s="1"/>
  <c r="U30" i="7"/>
  <c r="K148" i="68" s="1"/>
  <c r="G3928" i="75" s="1"/>
  <c r="U7" i="7"/>
  <c r="K125" i="68" s="1"/>
  <c r="G3905" i="75" s="1"/>
  <c r="U11" i="7"/>
  <c r="K129" i="68" s="1"/>
  <c r="G3909" i="75" s="1"/>
  <c r="U15" i="7"/>
  <c r="K133" i="68" s="1"/>
  <c r="G3913" i="75" s="1"/>
  <c r="U19" i="7"/>
  <c r="K137" i="68" s="1"/>
  <c r="G3917" i="75" s="1"/>
  <c r="U23" i="7"/>
  <c r="K141" i="68" s="1"/>
  <c r="G3921" i="75" s="1"/>
  <c r="U27" i="7"/>
  <c r="K145" i="68" s="1"/>
  <c r="G3925" i="75" s="1"/>
  <c r="U31" i="7"/>
  <c r="K149" i="68" s="1"/>
  <c r="G3929" i="75" s="1"/>
  <c r="U4" i="7"/>
  <c r="K122" i="68" s="1"/>
  <c r="G3902" i="75" s="1"/>
  <c r="J3932" i="75" s="1"/>
  <c r="U8" i="7"/>
  <c r="K126" i="68" s="1"/>
  <c r="G3906" i="75" s="1"/>
  <c r="U12" i="7"/>
  <c r="K130" i="68" s="1"/>
  <c r="G3910" i="75" s="1"/>
  <c r="U16" i="7"/>
  <c r="K134" i="68" s="1"/>
  <c r="G3914" i="75" s="1"/>
  <c r="U20" i="7"/>
  <c r="K138" i="68" s="1"/>
  <c r="G3918" i="75" s="1"/>
  <c r="U24" i="7"/>
  <c r="K142" i="68" s="1"/>
  <c r="G3922" i="75" s="1"/>
  <c r="U28" i="7"/>
  <c r="K146" i="68" s="1"/>
  <c r="G3926" i="75" s="1"/>
  <c r="U32" i="7"/>
  <c r="K150" i="68" s="1"/>
  <c r="G3930" i="75" s="1"/>
  <c r="L363" i="68"/>
  <c r="G4683" i="75" s="1"/>
  <c r="L367" i="68"/>
  <c r="G4687" i="75" s="1"/>
  <c r="L370" i="68"/>
  <c r="G4690" i="75" s="1"/>
  <c r="L374" i="68"/>
  <c r="G4694" i="75" s="1"/>
  <c r="I4694" i="75" s="1"/>
  <c r="L378" i="68"/>
  <c r="G4698" i="75" s="1"/>
  <c r="I4698" i="75" s="1"/>
  <c r="L382" i="68"/>
  <c r="G4702" i="75" s="1"/>
  <c r="I4702" i="75" s="1"/>
  <c r="L386" i="68"/>
  <c r="G4706" i="75" s="1"/>
  <c r="I4706" i="75" s="1"/>
  <c r="L390" i="68"/>
  <c r="G4710" i="75" s="1"/>
  <c r="I4710" i="75" s="1"/>
  <c r="L366" i="68"/>
  <c r="G4686" i="75" s="1"/>
  <c r="L389" i="68"/>
  <c r="G4709" i="75" s="1"/>
  <c r="I4709" i="75" s="1"/>
  <c r="L371" i="68"/>
  <c r="G4691" i="75" s="1"/>
  <c r="L375" i="68"/>
  <c r="G4695" i="75" s="1"/>
  <c r="I4695" i="75" s="1"/>
  <c r="L379" i="68"/>
  <c r="G4699" i="75" s="1"/>
  <c r="I4699" i="75" s="1"/>
  <c r="L383" i="68"/>
  <c r="G4703" i="75" s="1"/>
  <c r="I4703" i="75" s="1"/>
  <c r="L387" i="68"/>
  <c r="G4707" i="75" s="1"/>
  <c r="I4707" i="75" s="1"/>
  <c r="L391" i="68"/>
  <c r="G4711" i="75" s="1"/>
  <c r="I4711" i="75" s="1"/>
  <c r="L365" i="68"/>
  <c r="G4685" i="75" s="1"/>
  <c r="L373" i="68"/>
  <c r="G4693" i="75" s="1"/>
  <c r="L377" i="68"/>
  <c r="G4697" i="75" s="1"/>
  <c r="I4697" i="75" s="1"/>
  <c r="L381" i="68"/>
  <c r="G4701" i="75" s="1"/>
  <c r="I4701" i="75" s="1"/>
  <c r="L364" i="68"/>
  <c r="G4684" i="75" s="1"/>
  <c r="L368" i="68"/>
  <c r="G4688" i="75" s="1"/>
  <c r="L372" i="68"/>
  <c r="G4692" i="75" s="1"/>
  <c r="L376" i="68"/>
  <c r="G4696" i="75" s="1"/>
  <c r="I4696" i="75" s="1"/>
  <c r="L380" i="68"/>
  <c r="G4700" i="75" s="1"/>
  <c r="I4700" i="75" s="1"/>
  <c r="L384" i="68"/>
  <c r="G4704" i="75" s="1"/>
  <c r="I4704" i="75" s="1"/>
  <c r="L388" i="68"/>
  <c r="G4708" i="75" s="1"/>
  <c r="I4708" i="75" s="1"/>
  <c r="L362" i="68"/>
  <c r="G4682" i="75" s="1"/>
  <c r="L369" i="68"/>
  <c r="G4689" i="75" s="1"/>
  <c r="L385" i="68"/>
  <c r="G4705" i="75" s="1"/>
  <c r="I4705" i="75" s="1"/>
  <c r="Q34" i="7"/>
  <c r="Q36" i="7" s="1"/>
  <c r="O5" i="7"/>
  <c r="O6" i="7"/>
  <c r="O8" i="7"/>
  <c r="O12" i="7"/>
  <c r="O16" i="7"/>
  <c r="O20" i="7"/>
  <c r="O24" i="7"/>
  <c r="O28" i="7"/>
  <c r="O32" i="7"/>
  <c r="O4" i="7"/>
  <c r="K92" i="68" s="1"/>
  <c r="G3872" i="75" s="1"/>
  <c r="O9" i="7"/>
  <c r="O13" i="7"/>
  <c r="O17" i="7"/>
  <c r="O21" i="7"/>
  <c r="O25" i="7"/>
  <c r="O29" i="7"/>
  <c r="O33" i="7"/>
  <c r="O10" i="7"/>
  <c r="O14" i="7"/>
  <c r="O18" i="7"/>
  <c r="O22" i="7"/>
  <c r="O26" i="7"/>
  <c r="O30" i="7"/>
  <c r="O19" i="7"/>
  <c r="O7" i="7"/>
  <c r="O15" i="7"/>
  <c r="O23" i="7"/>
  <c r="O31" i="7"/>
  <c r="O11" i="7"/>
  <c r="O27" i="7"/>
  <c r="W7" i="7"/>
  <c r="M125" i="68" s="1"/>
  <c r="G4985" i="75" s="1"/>
  <c r="W11" i="7"/>
  <c r="M129" i="68" s="1"/>
  <c r="G4989" i="75" s="1"/>
  <c r="W15" i="7"/>
  <c r="M133" i="68" s="1"/>
  <c r="G4993" i="75" s="1"/>
  <c r="W19" i="7"/>
  <c r="M137" i="68" s="1"/>
  <c r="G4997" i="75" s="1"/>
  <c r="I4997" i="75" s="1"/>
  <c r="W23" i="7"/>
  <c r="M141" i="68" s="1"/>
  <c r="G5001" i="75" s="1"/>
  <c r="I5001" i="75" s="1"/>
  <c r="W27" i="7"/>
  <c r="M145" i="68" s="1"/>
  <c r="G5005" i="75" s="1"/>
  <c r="I5005" i="75" s="1"/>
  <c r="W31" i="7"/>
  <c r="M149" i="68" s="1"/>
  <c r="G5009" i="75" s="1"/>
  <c r="I5009" i="75" s="1"/>
  <c r="W8" i="7"/>
  <c r="M126" i="68" s="1"/>
  <c r="G4986" i="75" s="1"/>
  <c r="W12" i="7"/>
  <c r="M130" i="68" s="1"/>
  <c r="G4990" i="75" s="1"/>
  <c r="W16" i="7"/>
  <c r="M134" i="68" s="1"/>
  <c r="G4994" i="75" s="1"/>
  <c r="I4994" i="75" s="1"/>
  <c r="W20" i="7"/>
  <c r="M138" i="68" s="1"/>
  <c r="G4998" i="75" s="1"/>
  <c r="I4998" i="75" s="1"/>
  <c r="W24" i="7"/>
  <c r="M142" i="68" s="1"/>
  <c r="G5002" i="75" s="1"/>
  <c r="I5002" i="75" s="1"/>
  <c r="W28" i="7"/>
  <c r="M146" i="68" s="1"/>
  <c r="G5006" i="75" s="1"/>
  <c r="I5006" i="75" s="1"/>
  <c r="W32" i="7"/>
  <c r="M150" i="68" s="1"/>
  <c r="G5010" i="75" s="1"/>
  <c r="I5010" i="75" s="1"/>
  <c r="W4" i="7"/>
  <c r="M122" i="68" s="1"/>
  <c r="G4982" i="75" s="1"/>
  <c r="W5" i="7"/>
  <c r="M123" i="68" s="1"/>
  <c r="G4983" i="75" s="1"/>
  <c r="W9" i="7"/>
  <c r="M127" i="68" s="1"/>
  <c r="G4987" i="75" s="1"/>
  <c r="W13" i="7"/>
  <c r="M131" i="68" s="1"/>
  <c r="G4991" i="75" s="1"/>
  <c r="W17" i="7"/>
  <c r="M135" i="68" s="1"/>
  <c r="G4995" i="75" s="1"/>
  <c r="I4995" i="75" s="1"/>
  <c r="W21" i="7"/>
  <c r="M139" i="68" s="1"/>
  <c r="G4999" i="75" s="1"/>
  <c r="I4999" i="75" s="1"/>
  <c r="W25" i="7"/>
  <c r="M143" i="68" s="1"/>
  <c r="G5003" i="75" s="1"/>
  <c r="I5003" i="75" s="1"/>
  <c r="W29" i="7"/>
  <c r="M147" i="68" s="1"/>
  <c r="G5007" i="75" s="1"/>
  <c r="I5007" i="75" s="1"/>
  <c r="W33" i="7"/>
  <c r="M151" i="68" s="1"/>
  <c r="G5011" i="75" s="1"/>
  <c r="I5011" i="75" s="1"/>
  <c r="W6" i="7"/>
  <c r="M124" i="68" s="1"/>
  <c r="G4984" i="75" s="1"/>
  <c r="W10" i="7"/>
  <c r="M128" i="68" s="1"/>
  <c r="G4988" i="75" s="1"/>
  <c r="W14" i="7"/>
  <c r="M132" i="68" s="1"/>
  <c r="G4992" i="75" s="1"/>
  <c r="W18" i="7"/>
  <c r="M136" i="68" s="1"/>
  <c r="G4996" i="75" s="1"/>
  <c r="I4996" i="75" s="1"/>
  <c r="W22" i="7"/>
  <c r="M140" i="68" s="1"/>
  <c r="G5000" i="75" s="1"/>
  <c r="I5000" i="75" s="1"/>
  <c r="W26" i="7"/>
  <c r="M144" i="68" s="1"/>
  <c r="G5004" i="75" s="1"/>
  <c r="I5004" i="75" s="1"/>
  <c r="W30" i="7"/>
  <c r="M148" i="68" s="1"/>
  <c r="G5008" i="75" s="1"/>
  <c r="I5008" i="75" s="1"/>
  <c r="P34" i="7"/>
  <c r="P36" i="7" s="1"/>
  <c r="H25" i="4"/>
  <c r="H18" i="4"/>
  <c r="H26" i="4" s="1"/>
  <c r="I17" i="4"/>
  <c r="I25" i="4" s="1"/>
  <c r="V8" i="7"/>
  <c r="L126" i="68" s="1"/>
  <c r="G4446" i="75" s="1"/>
  <c r="V12" i="7"/>
  <c r="L130" i="68" s="1"/>
  <c r="G4450" i="75" s="1"/>
  <c r="V16" i="7"/>
  <c r="L134" i="68" s="1"/>
  <c r="G4454" i="75" s="1"/>
  <c r="I4454" i="75" s="1"/>
  <c r="V20" i="7"/>
  <c r="L138" i="68" s="1"/>
  <c r="G4458" i="75" s="1"/>
  <c r="I4458" i="75" s="1"/>
  <c r="V24" i="7"/>
  <c r="L142" i="68" s="1"/>
  <c r="G4462" i="75" s="1"/>
  <c r="I4462" i="75" s="1"/>
  <c r="V28" i="7"/>
  <c r="L146" i="68" s="1"/>
  <c r="G4466" i="75" s="1"/>
  <c r="I4466" i="75" s="1"/>
  <c r="V32" i="7"/>
  <c r="L150" i="68" s="1"/>
  <c r="G4470" i="75" s="1"/>
  <c r="I4470" i="75" s="1"/>
  <c r="V5" i="7"/>
  <c r="L123" i="68" s="1"/>
  <c r="G4443" i="75" s="1"/>
  <c r="V9" i="7"/>
  <c r="L127" i="68" s="1"/>
  <c r="G4447" i="75" s="1"/>
  <c r="V13" i="7"/>
  <c r="L131" i="68" s="1"/>
  <c r="G4451" i="75" s="1"/>
  <c r="V17" i="7"/>
  <c r="L135" i="68" s="1"/>
  <c r="G4455" i="75" s="1"/>
  <c r="I4455" i="75" s="1"/>
  <c r="V21" i="7"/>
  <c r="L139" i="68" s="1"/>
  <c r="G4459" i="75" s="1"/>
  <c r="I4459" i="75" s="1"/>
  <c r="V25" i="7"/>
  <c r="L143" i="68" s="1"/>
  <c r="G4463" i="75" s="1"/>
  <c r="I4463" i="75" s="1"/>
  <c r="V29" i="7"/>
  <c r="L147" i="68" s="1"/>
  <c r="G4467" i="75" s="1"/>
  <c r="I4467" i="75" s="1"/>
  <c r="V33" i="7"/>
  <c r="L151" i="68" s="1"/>
  <c r="G4471" i="75" s="1"/>
  <c r="I4471" i="75" s="1"/>
  <c r="V6" i="7"/>
  <c r="L124" i="68" s="1"/>
  <c r="G4444" i="75" s="1"/>
  <c r="V10" i="7"/>
  <c r="L128" i="68" s="1"/>
  <c r="G4448" i="75" s="1"/>
  <c r="V14" i="7"/>
  <c r="L132" i="68" s="1"/>
  <c r="G4452" i="75" s="1"/>
  <c r="V18" i="7"/>
  <c r="L136" i="68" s="1"/>
  <c r="G4456" i="75" s="1"/>
  <c r="I4456" i="75" s="1"/>
  <c r="V22" i="7"/>
  <c r="L140" i="68" s="1"/>
  <c r="G4460" i="75" s="1"/>
  <c r="I4460" i="75" s="1"/>
  <c r="V26" i="7"/>
  <c r="L144" i="68" s="1"/>
  <c r="G4464" i="75" s="1"/>
  <c r="I4464" i="75" s="1"/>
  <c r="V30" i="7"/>
  <c r="L148" i="68" s="1"/>
  <c r="G4468" i="75" s="1"/>
  <c r="I4468" i="75" s="1"/>
  <c r="V4" i="7"/>
  <c r="L122" i="68" s="1"/>
  <c r="G4442" i="75" s="1"/>
  <c r="V7" i="7"/>
  <c r="L125" i="68" s="1"/>
  <c r="G4445" i="75" s="1"/>
  <c r="V15" i="7"/>
  <c r="L133" i="68" s="1"/>
  <c r="G4453" i="75" s="1"/>
  <c r="V23" i="7"/>
  <c r="L141" i="68" s="1"/>
  <c r="G4461" i="75" s="1"/>
  <c r="I4461" i="75" s="1"/>
  <c r="V31" i="7"/>
  <c r="L149" i="68" s="1"/>
  <c r="G4469" i="75" s="1"/>
  <c r="I4469" i="75" s="1"/>
  <c r="V11" i="7"/>
  <c r="L129" i="68" s="1"/>
  <c r="G4449" i="75" s="1"/>
  <c r="V19" i="7"/>
  <c r="L137" i="68" s="1"/>
  <c r="G4457" i="75" s="1"/>
  <c r="I4457" i="75" s="1"/>
  <c r="V27" i="7"/>
  <c r="L145" i="68" s="1"/>
  <c r="G4465" i="75" s="1"/>
  <c r="I4465" i="75" s="1"/>
  <c r="H15" i="4"/>
  <c r="H23" i="4" s="1"/>
  <c r="I11" i="67"/>
  <c r="I19" i="67" s="1"/>
  <c r="J34" i="7"/>
  <c r="J36" i="7" s="1"/>
  <c r="G27" i="4"/>
  <c r="M33" i="7"/>
  <c r="M17" i="7"/>
  <c r="M4" i="7"/>
  <c r="O62" i="68" s="1"/>
  <c r="G6002" i="75" s="1"/>
  <c r="I34" i="7"/>
  <c r="I36" i="7" s="1"/>
  <c r="M20" i="7"/>
  <c r="M31" i="7"/>
  <c r="M15" i="7"/>
  <c r="M26" i="7"/>
  <c r="M10" i="7"/>
  <c r="G24" i="4"/>
  <c r="F24" i="4"/>
  <c r="G26" i="4"/>
  <c r="H36" i="67"/>
  <c r="I37" i="67"/>
  <c r="I508" i="68"/>
  <c r="G3208" i="75" s="1"/>
  <c r="I392" i="68"/>
  <c r="G3092" i="75" s="1"/>
  <c r="F422" i="68"/>
  <c r="G1502" i="75" s="1"/>
  <c r="I505" i="68"/>
  <c r="G3205" i="75" s="1"/>
  <c r="I506" i="68"/>
  <c r="G3206" i="75" s="1"/>
  <c r="I507" i="68"/>
  <c r="G3207" i="75" s="1"/>
  <c r="F433" i="68"/>
  <c r="G1513" i="75" s="1"/>
  <c r="I403" i="68"/>
  <c r="G3103" i="75" s="1"/>
  <c r="F436" i="68"/>
  <c r="G1516" i="75" s="1"/>
  <c r="I406" i="68"/>
  <c r="G3106" i="75" s="1"/>
  <c r="F435" i="68"/>
  <c r="G1515" i="75" s="1"/>
  <c r="I405" i="68"/>
  <c r="G3105" i="75" s="1"/>
  <c r="F434" i="68"/>
  <c r="G1514" i="75" s="1"/>
  <c r="I404" i="68"/>
  <c r="G3104" i="75" s="1"/>
  <c r="I510" i="68"/>
  <c r="G3210" i="75" s="1"/>
  <c r="I500" i="68"/>
  <c r="G3200" i="75" s="1"/>
  <c r="I509" i="68"/>
  <c r="G3209" i="75" s="1"/>
  <c r="I502" i="68"/>
  <c r="G3202" i="75" s="1"/>
  <c r="I501" i="68"/>
  <c r="G3201" i="75" s="1"/>
  <c r="I511" i="68"/>
  <c r="G3211" i="75" s="1"/>
  <c r="F437" i="68"/>
  <c r="G1517" i="75" s="1"/>
  <c r="I407" i="68"/>
  <c r="G3107" i="75" s="1"/>
  <c r="F438" i="68"/>
  <c r="G1518" i="75" s="1"/>
  <c r="I408" i="68"/>
  <c r="G3108" i="75" s="1"/>
  <c r="F439" i="68"/>
  <c r="G1519" i="75" s="1"/>
  <c r="I409" i="68"/>
  <c r="G3109" i="75" s="1"/>
  <c r="F289" i="26"/>
  <c r="H289" i="26"/>
  <c r="I289" i="26"/>
  <c r="G289" i="26"/>
  <c r="J289" i="26"/>
  <c r="B4" i="29"/>
  <c r="B78" i="29"/>
  <c r="B79" i="29"/>
  <c r="B77" i="29"/>
  <c r="B82" i="29"/>
  <c r="B70" i="29"/>
  <c r="B71" i="29"/>
  <c r="B84" i="29"/>
  <c r="B87" i="29"/>
  <c r="B89" i="29"/>
  <c r="B73" i="29"/>
  <c r="B72" i="29"/>
  <c r="B74" i="29"/>
  <c r="B86" i="29"/>
  <c r="B83" i="29"/>
  <c r="B88" i="29"/>
  <c r="B80" i="29"/>
  <c r="B85" i="29"/>
  <c r="B81" i="29"/>
  <c r="B75" i="29"/>
  <c r="B76" i="29"/>
  <c r="J168" i="43"/>
  <c r="L318" i="26"/>
  <c r="X34" i="6"/>
  <c r="N34" i="6"/>
  <c r="M23" i="2"/>
  <c r="I111" i="68" s="1"/>
  <c r="G2811" i="75" s="1"/>
  <c r="M24" i="2"/>
  <c r="I112" i="68" s="1"/>
  <c r="G2812" i="75" s="1"/>
  <c r="M27" i="2"/>
  <c r="I115" i="68" s="1"/>
  <c r="G2815" i="75" s="1"/>
  <c r="M28" i="2"/>
  <c r="I116" i="68" s="1"/>
  <c r="G2816" i="75" s="1"/>
  <c r="J34" i="2"/>
  <c r="M4" i="2"/>
  <c r="I92" i="68" s="1"/>
  <c r="G2792" i="75" s="1"/>
  <c r="M29" i="2"/>
  <c r="I117" i="68" s="1"/>
  <c r="G2817" i="75" s="1"/>
  <c r="M25" i="2"/>
  <c r="I113" i="68" s="1"/>
  <c r="G2813" i="75" s="1"/>
  <c r="M26" i="2"/>
  <c r="I114" i="68" s="1"/>
  <c r="G2814" i="75" s="1"/>
  <c r="O34" i="6"/>
  <c r="K34" i="2"/>
  <c r="M30" i="2"/>
  <c r="I118" i="68" s="1"/>
  <c r="G2818" i="75" s="1"/>
  <c r="M33" i="2"/>
  <c r="I121" i="68" s="1"/>
  <c r="G2821" i="75" s="1"/>
  <c r="M31" i="2"/>
  <c r="I119" i="68" s="1"/>
  <c r="G2819" i="75" s="1"/>
  <c r="M32" i="2"/>
  <c r="I120" i="68" s="1"/>
  <c r="G2820" i="75" s="1"/>
  <c r="L34" i="2"/>
  <c r="G34" i="23"/>
  <c r="J14" i="43"/>
  <c r="L14" i="43" s="1"/>
  <c r="J16" i="43"/>
  <c r="L16" i="43" s="1"/>
  <c r="J20" i="43"/>
  <c r="L20" i="43" s="1"/>
  <c r="J15" i="43"/>
  <c r="L15" i="43" s="1"/>
  <c r="J18" i="43"/>
  <c r="L18" i="43" s="1"/>
  <c r="J19" i="43"/>
  <c r="L19" i="43" s="1"/>
  <c r="J21" i="43"/>
  <c r="L21" i="43" s="1"/>
  <c r="J13" i="43"/>
  <c r="L13" i="43" s="1"/>
  <c r="J17" i="43"/>
  <c r="L17" i="43" s="1"/>
  <c r="P24" i="26"/>
  <c r="P26" i="26"/>
  <c r="P2" i="26"/>
  <c r="P20" i="26"/>
  <c r="P22" i="26"/>
  <c r="P14" i="26"/>
  <c r="P19" i="26"/>
  <c r="P30" i="26"/>
  <c r="P25" i="26"/>
  <c r="P28" i="26"/>
  <c r="P15" i="26"/>
  <c r="P18" i="26"/>
  <c r="P29" i="26"/>
  <c r="P21" i="26"/>
  <c r="P31" i="26"/>
  <c r="P23" i="26"/>
  <c r="P13" i="26"/>
  <c r="P16" i="26"/>
  <c r="P27" i="26"/>
  <c r="P17" i="26"/>
  <c r="E36" i="6"/>
  <c r="AN33" i="8"/>
  <c r="AN34" i="8" s="1"/>
  <c r="J6" i="67" s="1"/>
  <c r="AM33" i="8"/>
  <c r="AM34" i="8" s="1"/>
  <c r="J5" i="67" s="1"/>
  <c r="J13" i="67" s="1"/>
  <c r="J21" i="67" s="1"/>
  <c r="AK33" i="8"/>
  <c r="AK34" i="8" s="1"/>
  <c r="J3" i="67" s="1"/>
  <c r="AL34" i="18"/>
  <c r="AL36" i="18" s="1"/>
  <c r="AO33" i="8"/>
  <c r="AO34" i="8" s="1"/>
  <c r="J7" i="67" s="1"/>
  <c r="AL33" i="8"/>
  <c r="AL34" i="8" s="1"/>
  <c r="J4" i="67" s="1"/>
  <c r="J12" i="67" s="1"/>
  <c r="AL34" i="7"/>
  <c r="AL36" i="7" s="1"/>
  <c r="I34" i="6"/>
  <c r="I36" i="6" s="1"/>
  <c r="I21" i="2"/>
  <c r="I79" i="68" s="1"/>
  <c r="G2779" i="75" s="1"/>
  <c r="I19" i="2"/>
  <c r="I77" i="68" s="1"/>
  <c r="G2777" i="75" s="1"/>
  <c r="M34" i="6"/>
  <c r="M36" i="6" s="1"/>
  <c r="C36" i="6"/>
  <c r="D34" i="13"/>
  <c r="E34" i="2"/>
  <c r="D35" i="2"/>
  <c r="E35" i="2" s="1"/>
  <c r="B36" i="2"/>
  <c r="J5782" i="75" l="1"/>
  <c r="J5779" i="75"/>
  <c r="J5776" i="75"/>
  <c r="J5773" i="75"/>
  <c r="J5789" i="75"/>
  <c r="J5767" i="75"/>
  <c r="J5771" i="75"/>
  <c r="J5764" i="75"/>
  <c r="J5765" i="75"/>
  <c r="J5786" i="75"/>
  <c r="J5783" i="75"/>
  <c r="J5780" i="75"/>
  <c r="J5777" i="75"/>
  <c r="I5732" i="75"/>
  <c r="J5774" i="75"/>
  <c r="J5790" i="75"/>
  <c r="J5787" i="75"/>
  <c r="J5784" i="75"/>
  <c r="J5781" i="75"/>
  <c r="J5769" i="75"/>
  <c r="J5762" i="75"/>
  <c r="J5772" i="75"/>
  <c r="J5763" i="75"/>
  <c r="J5768" i="75"/>
  <c r="J5766" i="75"/>
  <c r="J5770" i="75"/>
  <c r="J5778" i="75"/>
  <c r="J5775" i="75"/>
  <c r="J5791" i="75"/>
  <c r="J5788" i="75"/>
  <c r="J5785" i="75"/>
  <c r="S71" i="18"/>
  <c r="S73" i="18" s="1"/>
  <c r="N362" i="68"/>
  <c r="G5762" i="75" s="1"/>
  <c r="N363" i="68"/>
  <c r="G5763" i="75" s="1"/>
  <c r="I5763" i="75" s="1"/>
  <c r="X43" i="18"/>
  <c r="Y43" i="18" s="1"/>
  <c r="X47" i="18"/>
  <c r="X51" i="18"/>
  <c r="X42" i="18"/>
  <c r="Y42" i="18" s="1"/>
  <c r="X46" i="18"/>
  <c r="X41" i="18"/>
  <c r="Y41" i="18" s="1"/>
  <c r="X45" i="18"/>
  <c r="X49" i="18"/>
  <c r="X48" i="18"/>
  <c r="X55" i="18"/>
  <c r="X59" i="18"/>
  <c r="X63" i="18"/>
  <c r="X67" i="18"/>
  <c r="X44" i="18"/>
  <c r="X50" i="18"/>
  <c r="X54" i="18"/>
  <c r="X58" i="18"/>
  <c r="X62" i="18"/>
  <c r="X66" i="18"/>
  <c r="X53" i="18"/>
  <c r="X57" i="18"/>
  <c r="X61" i="18"/>
  <c r="X65" i="18"/>
  <c r="X64" i="18"/>
  <c r="X70" i="18"/>
  <c r="X52" i="18"/>
  <c r="X68" i="18"/>
  <c r="X60" i="18"/>
  <c r="X69" i="18"/>
  <c r="X56" i="18"/>
  <c r="X6" i="18"/>
  <c r="N364" i="68"/>
  <c r="G5764" i="75" s="1"/>
  <c r="I5764" i="75" s="1"/>
  <c r="J4511" i="75"/>
  <c r="J4503" i="75"/>
  <c r="J4512" i="75"/>
  <c r="J4510" i="75"/>
  <c r="J4505" i="75"/>
  <c r="J4504" i="75"/>
  <c r="J4509" i="75"/>
  <c r="J4508" i="75"/>
  <c r="J3940" i="75"/>
  <c r="J3939" i="75"/>
  <c r="J3934" i="75"/>
  <c r="J3933" i="75"/>
  <c r="J4751" i="75"/>
  <c r="J4746" i="75"/>
  <c r="J4752" i="75"/>
  <c r="J3936" i="75"/>
  <c r="J3935" i="75"/>
  <c r="J4747" i="75"/>
  <c r="J4748" i="75"/>
  <c r="J3942" i="75"/>
  <c r="J3941" i="75"/>
  <c r="J4743" i="75"/>
  <c r="J4749" i="75"/>
  <c r="J4744" i="75"/>
  <c r="J3938" i="75"/>
  <c r="J3937" i="75"/>
  <c r="J4750" i="75"/>
  <c r="J4745" i="75"/>
  <c r="G503" i="68"/>
  <c r="G2123" i="75" s="1"/>
  <c r="I503" i="68"/>
  <c r="G3203" i="75" s="1"/>
  <c r="H530" i="68"/>
  <c r="G2690" i="75" s="1"/>
  <c r="H500" i="68"/>
  <c r="G2660" i="75" s="1"/>
  <c r="G407" i="68"/>
  <c r="G2027" i="75" s="1"/>
  <c r="H536" i="68"/>
  <c r="G2696" i="75" s="1"/>
  <c r="H506" i="68"/>
  <c r="G2666" i="75" s="1"/>
  <c r="H464" i="68"/>
  <c r="G2624" i="75" s="1"/>
  <c r="O26" i="2"/>
  <c r="G114" i="68"/>
  <c r="G1734" i="75" s="1"/>
  <c r="H539" i="68"/>
  <c r="G2699" i="75" s="1"/>
  <c r="H509" i="68"/>
  <c r="G2669" i="75" s="1"/>
  <c r="P25" i="2"/>
  <c r="H113" i="68"/>
  <c r="G2273" i="75" s="1"/>
  <c r="O32" i="2"/>
  <c r="G120" i="68"/>
  <c r="G1740" i="75" s="1"/>
  <c r="P30" i="2"/>
  <c r="H118" i="68"/>
  <c r="G2278" i="75" s="1"/>
  <c r="O19" i="2"/>
  <c r="G107" i="68"/>
  <c r="G1727" i="75" s="1"/>
  <c r="H463" i="68"/>
  <c r="G2623" i="75" s="1"/>
  <c r="G408" i="68"/>
  <c r="G2028" i="75" s="1"/>
  <c r="G541" i="68"/>
  <c r="G2161" i="75" s="1"/>
  <c r="G511" i="68"/>
  <c r="G2131" i="75" s="1"/>
  <c r="H537" i="68"/>
  <c r="G2697" i="75" s="1"/>
  <c r="H507" i="68"/>
  <c r="G2667" i="75" s="1"/>
  <c r="H538" i="68"/>
  <c r="G2698" i="75" s="1"/>
  <c r="H508" i="68"/>
  <c r="G2668" i="75" s="1"/>
  <c r="N30" i="2"/>
  <c r="F118" i="68"/>
  <c r="G1198" i="75" s="1"/>
  <c r="N20" i="2"/>
  <c r="F108" i="68"/>
  <c r="G1188" i="75" s="1"/>
  <c r="M20" i="2"/>
  <c r="I108" i="68" s="1"/>
  <c r="G2808" i="75" s="1"/>
  <c r="O33" i="2"/>
  <c r="G121" i="68"/>
  <c r="G1741" i="75" s="1"/>
  <c r="N31" i="2"/>
  <c r="F119" i="68"/>
  <c r="G1199" i="75" s="1"/>
  <c r="P16" i="2"/>
  <c r="H104" i="68"/>
  <c r="G2264" i="75" s="1"/>
  <c r="O24" i="2"/>
  <c r="G112" i="68"/>
  <c r="G1732" i="75" s="1"/>
  <c r="N33" i="2"/>
  <c r="F121" i="68"/>
  <c r="G1201" i="75" s="1"/>
  <c r="O18" i="2"/>
  <c r="G106" i="68"/>
  <c r="G1726" i="75" s="1"/>
  <c r="P17" i="2"/>
  <c r="H105" i="68"/>
  <c r="G2265" i="75" s="1"/>
  <c r="H468" i="68"/>
  <c r="G2628" i="75" s="1"/>
  <c r="G405" i="68"/>
  <c r="G2025" i="75" s="1"/>
  <c r="H535" i="68"/>
  <c r="G2695" i="75" s="1"/>
  <c r="H505" i="68"/>
  <c r="G2665" i="75" s="1"/>
  <c r="H531" i="68"/>
  <c r="G2691" i="75" s="1"/>
  <c r="H501" i="68"/>
  <c r="G2661" i="75" s="1"/>
  <c r="P18" i="2"/>
  <c r="H106" i="68"/>
  <c r="G2266" i="75" s="1"/>
  <c r="N23" i="2"/>
  <c r="F111" i="68"/>
  <c r="G1191" i="75" s="1"/>
  <c r="O25" i="2"/>
  <c r="G113" i="68"/>
  <c r="G1733" i="75" s="1"/>
  <c r="P27" i="2"/>
  <c r="H115" i="68"/>
  <c r="G2275" i="75" s="1"/>
  <c r="N16" i="2"/>
  <c r="F104" i="68"/>
  <c r="G1184" i="75" s="1"/>
  <c r="M16" i="2"/>
  <c r="I104" i="68" s="1"/>
  <c r="G2804" i="75" s="1"/>
  <c r="G530" i="68"/>
  <c r="G2150" i="75" s="1"/>
  <c r="G500" i="68"/>
  <c r="G2120" i="75" s="1"/>
  <c r="G403" i="68"/>
  <c r="G2023" i="75" s="1"/>
  <c r="G532" i="68"/>
  <c r="G2152" i="75" s="1"/>
  <c r="G502" i="68"/>
  <c r="G2122" i="75" s="1"/>
  <c r="G536" i="68"/>
  <c r="G2156" i="75" s="1"/>
  <c r="G506" i="68"/>
  <c r="G2126" i="75" s="1"/>
  <c r="H534" i="68"/>
  <c r="G2694" i="75" s="1"/>
  <c r="H504" i="68"/>
  <c r="G2664" i="75" s="1"/>
  <c r="P31" i="2"/>
  <c r="H119" i="68"/>
  <c r="G2279" i="75" s="1"/>
  <c r="N17" i="2"/>
  <c r="F105" i="68"/>
  <c r="G1185" i="75" s="1"/>
  <c r="M17" i="2"/>
  <c r="I105" i="68" s="1"/>
  <c r="G2805" i="75" s="1"/>
  <c r="N29" i="2"/>
  <c r="F117" i="68"/>
  <c r="G1197" i="75" s="1"/>
  <c r="O27" i="2"/>
  <c r="G115" i="68"/>
  <c r="G1735" i="75" s="1"/>
  <c r="O17" i="2"/>
  <c r="G105" i="68"/>
  <c r="G1725" i="75" s="1"/>
  <c r="N28" i="2"/>
  <c r="F116" i="68"/>
  <c r="G1196" i="75" s="1"/>
  <c r="O30" i="2"/>
  <c r="G118" i="68"/>
  <c r="G1738" i="75" s="1"/>
  <c r="N15" i="2"/>
  <c r="F103" i="68"/>
  <c r="G1183" i="75" s="1"/>
  <c r="M15" i="2"/>
  <c r="I103" i="68" s="1"/>
  <c r="G2803" i="75" s="1"/>
  <c r="P21" i="2"/>
  <c r="H109" i="68"/>
  <c r="G2269" i="75" s="1"/>
  <c r="G504" i="68"/>
  <c r="G2124" i="75" s="1"/>
  <c r="I504" i="68"/>
  <c r="G3204" i="75" s="1"/>
  <c r="H533" i="68"/>
  <c r="G2693" i="75" s="1"/>
  <c r="H503" i="68"/>
  <c r="G2663" i="75" s="1"/>
  <c r="G406" i="68"/>
  <c r="G2026" i="75" s="1"/>
  <c r="G540" i="68"/>
  <c r="G2160" i="75" s="1"/>
  <c r="G510" i="68"/>
  <c r="G2130" i="75" s="1"/>
  <c r="H540" i="68"/>
  <c r="G2700" i="75" s="1"/>
  <c r="H510" i="68"/>
  <c r="G2670" i="75" s="1"/>
  <c r="G537" i="68"/>
  <c r="G2157" i="75" s="1"/>
  <c r="G507" i="68"/>
  <c r="G2127" i="75" s="1"/>
  <c r="N22" i="2"/>
  <c r="F110" i="68"/>
  <c r="G1190" i="75" s="1"/>
  <c r="M22" i="2"/>
  <c r="I110" i="68" s="1"/>
  <c r="G2810" i="75" s="1"/>
  <c r="P33" i="2"/>
  <c r="H121" i="68"/>
  <c r="G2281" i="75" s="1"/>
  <c r="O31" i="2"/>
  <c r="G119" i="68"/>
  <c r="G1739" i="75" s="1"/>
  <c r="P20" i="2"/>
  <c r="H108" i="68"/>
  <c r="G2268" i="75" s="1"/>
  <c r="G539" i="68"/>
  <c r="G2159" i="75" s="1"/>
  <c r="G509" i="68"/>
  <c r="G2129" i="75" s="1"/>
  <c r="H532" i="68"/>
  <c r="G2692" i="75" s="1"/>
  <c r="H502" i="68"/>
  <c r="G2662" i="75" s="1"/>
  <c r="G535" i="68"/>
  <c r="G2155" i="75" s="1"/>
  <c r="G505" i="68"/>
  <c r="G2125" i="75" s="1"/>
  <c r="O29" i="2"/>
  <c r="G117" i="68"/>
  <c r="G1737" i="75" s="1"/>
  <c r="G531" i="68"/>
  <c r="G2151" i="75" s="1"/>
  <c r="G501" i="68"/>
  <c r="G2121" i="75" s="1"/>
  <c r="P15" i="2"/>
  <c r="H103" i="68"/>
  <c r="G2263" i="75" s="1"/>
  <c r="N32" i="2"/>
  <c r="F120" i="68"/>
  <c r="G1200" i="75" s="1"/>
  <c r="P23" i="2"/>
  <c r="H111" i="68"/>
  <c r="G2271" i="75" s="1"/>
  <c r="O15" i="2"/>
  <c r="G103" i="68"/>
  <c r="G1723" i="75" s="1"/>
  <c r="N21" i="2"/>
  <c r="F109" i="68"/>
  <c r="G1189" i="75" s="1"/>
  <c r="M21" i="2"/>
  <c r="I109" i="68" s="1"/>
  <c r="G2809" i="75" s="1"/>
  <c r="N25" i="2"/>
  <c r="F113" i="68"/>
  <c r="G1193" i="75" s="1"/>
  <c r="O23" i="2"/>
  <c r="G111" i="68"/>
  <c r="G1731" i="75" s="1"/>
  <c r="P19" i="2"/>
  <c r="H107" i="68"/>
  <c r="G2267" i="75" s="1"/>
  <c r="H469" i="68"/>
  <c r="G2629" i="75" s="1"/>
  <c r="G404" i="68"/>
  <c r="G2024" i="75" s="1"/>
  <c r="G409" i="68"/>
  <c r="G2029" i="75" s="1"/>
  <c r="H465" i="68"/>
  <c r="G2625" i="75" s="1"/>
  <c r="N24" i="2"/>
  <c r="F112" i="68"/>
  <c r="G1192" i="75" s="1"/>
  <c r="H467" i="68"/>
  <c r="G2627" i="75" s="1"/>
  <c r="F541" i="68"/>
  <c r="G1621" i="75" s="1"/>
  <c r="I530" i="68"/>
  <c r="G3230" i="75" s="1"/>
  <c r="F530" i="68"/>
  <c r="G1610" i="75" s="1"/>
  <c r="I537" i="68"/>
  <c r="G3237" i="75" s="1"/>
  <c r="F537" i="68"/>
  <c r="G1617" i="75" s="1"/>
  <c r="F535" i="68"/>
  <c r="G1615" i="75" s="1"/>
  <c r="F538" i="68"/>
  <c r="G1618" i="75" s="1"/>
  <c r="F532" i="68"/>
  <c r="G1612" i="75" s="1"/>
  <c r="F531" i="68"/>
  <c r="G1611" i="75" s="1"/>
  <c r="F539" i="68"/>
  <c r="G1619" i="75" s="1"/>
  <c r="F540" i="68"/>
  <c r="G1620" i="75" s="1"/>
  <c r="F536" i="68"/>
  <c r="G1616" i="75" s="1"/>
  <c r="O22" i="2"/>
  <c r="G110" i="68"/>
  <c r="G1730" i="75" s="1"/>
  <c r="P28" i="2"/>
  <c r="H116" i="68"/>
  <c r="G2276" i="75" s="1"/>
  <c r="N26" i="2"/>
  <c r="F114" i="68"/>
  <c r="G1194" i="75" s="1"/>
  <c r="N18" i="2"/>
  <c r="F106" i="68"/>
  <c r="G1186" i="75" s="1"/>
  <c r="M18" i="2"/>
  <c r="I106" i="68" s="1"/>
  <c r="G2806" i="75" s="1"/>
  <c r="O21" i="2"/>
  <c r="G109" i="68"/>
  <c r="G1729" i="75" s="1"/>
  <c r="G538" i="68"/>
  <c r="G2158" i="75" s="1"/>
  <c r="G508" i="68"/>
  <c r="G2128" i="75" s="1"/>
  <c r="H466" i="68"/>
  <c r="G2626" i="75" s="1"/>
  <c r="H541" i="68"/>
  <c r="G2701" i="75" s="1"/>
  <c r="H511" i="68"/>
  <c r="G2671" i="75" s="1"/>
  <c r="O28" i="2"/>
  <c r="G116" i="68"/>
  <c r="G1736" i="75" s="1"/>
  <c r="P32" i="2"/>
  <c r="H120" i="68"/>
  <c r="G2280" i="75" s="1"/>
  <c r="O16" i="2"/>
  <c r="G104" i="68"/>
  <c r="G1724" i="75" s="1"/>
  <c r="P24" i="2"/>
  <c r="H112" i="68"/>
  <c r="G2272" i="75" s="1"/>
  <c r="P26" i="2"/>
  <c r="H114" i="68"/>
  <c r="G2274" i="75" s="1"/>
  <c r="N19" i="2"/>
  <c r="F107" i="68"/>
  <c r="G1187" i="75" s="1"/>
  <c r="M19" i="2"/>
  <c r="I107" i="68" s="1"/>
  <c r="G2807" i="75" s="1"/>
  <c r="P22" i="2"/>
  <c r="H110" i="68"/>
  <c r="G2270" i="75" s="1"/>
  <c r="P29" i="2"/>
  <c r="H117" i="68"/>
  <c r="G2277" i="75" s="1"/>
  <c r="N27" i="2"/>
  <c r="F115" i="68"/>
  <c r="G1195" i="75" s="1"/>
  <c r="O20" i="2"/>
  <c r="G108" i="68"/>
  <c r="G1728" i="75" s="1"/>
  <c r="B26" i="29"/>
  <c r="B96" i="29" s="1"/>
  <c r="B34" i="29"/>
  <c r="B104" i="29" s="1"/>
  <c r="B28" i="29"/>
  <c r="B98" i="29" s="1"/>
  <c r="B27" i="29"/>
  <c r="B97" i="29" s="1"/>
  <c r="B32" i="29"/>
  <c r="B102" i="29" s="1"/>
  <c r="B33" i="29"/>
  <c r="B103" i="29" s="1"/>
  <c r="B31" i="29"/>
  <c r="B101" i="29" s="1"/>
  <c r="B29" i="29"/>
  <c r="B99" i="29" s="1"/>
  <c r="B30" i="29"/>
  <c r="B100" i="29" s="1"/>
  <c r="I2792" i="75"/>
  <c r="I2825" i="75"/>
  <c r="I2827" i="75"/>
  <c r="I2824" i="75"/>
  <c r="I2832" i="75"/>
  <c r="I2823" i="75"/>
  <c r="I2829" i="75"/>
  <c r="I2826" i="75"/>
  <c r="I2828" i="75"/>
  <c r="I2830" i="75"/>
  <c r="I2831" i="75"/>
  <c r="I1502" i="75"/>
  <c r="J1540" i="75"/>
  <c r="J1533" i="75"/>
  <c r="J1541" i="75"/>
  <c r="J1539" i="75"/>
  <c r="J1532" i="75"/>
  <c r="J1537" i="75"/>
  <c r="J1538" i="75"/>
  <c r="J1542" i="75"/>
  <c r="J1535" i="75"/>
  <c r="J1534" i="75"/>
  <c r="J1536" i="75"/>
  <c r="I1541" i="75"/>
  <c r="I1540" i="75"/>
  <c r="I1542" i="75"/>
  <c r="I1537" i="75"/>
  <c r="I1535" i="75"/>
  <c r="I1533" i="75"/>
  <c r="I1536" i="75"/>
  <c r="I1534" i="75"/>
  <c r="I1538" i="75"/>
  <c r="I1539" i="75"/>
  <c r="I3092" i="75"/>
  <c r="J3130" i="75"/>
  <c r="J3125" i="75"/>
  <c r="I3130" i="75"/>
  <c r="I3131" i="75"/>
  <c r="I3132" i="75"/>
  <c r="I3123" i="75"/>
  <c r="I3126" i="75"/>
  <c r="I3124" i="75"/>
  <c r="I3127" i="75"/>
  <c r="I3128" i="75"/>
  <c r="I3125" i="75"/>
  <c r="I3129" i="75"/>
  <c r="I1172" i="75"/>
  <c r="I1212" i="75"/>
  <c r="I1210" i="75"/>
  <c r="I1211" i="75"/>
  <c r="I1206" i="75"/>
  <c r="I1205" i="75"/>
  <c r="I1209" i="75"/>
  <c r="I1208" i="75"/>
  <c r="I1204" i="75"/>
  <c r="I1207" i="75"/>
  <c r="I1203" i="75"/>
  <c r="I2012" i="75"/>
  <c r="I2050" i="75"/>
  <c r="I2051" i="75"/>
  <c r="I2052" i="75"/>
  <c r="I2045" i="75"/>
  <c r="I2043" i="75"/>
  <c r="I2049" i="75"/>
  <c r="I2044" i="75"/>
  <c r="I2048" i="75"/>
  <c r="I2047" i="75"/>
  <c r="I2046" i="75"/>
  <c r="I1712" i="75"/>
  <c r="I1750" i="75"/>
  <c r="I1751" i="75"/>
  <c r="I1752" i="75"/>
  <c r="I1745" i="75"/>
  <c r="I1744" i="75"/>
  <c r="I1743" i="75"/>
  <c r="I1749" i="75"/>
  <c r="I1748" i="75"/>
  <c r="I1746" i="75"/>
  <c r="I1747" i="75"/>
  <c r="I2732" i="75"/>
  <c r="I2765" i="75"/>
  <c r="I2767" i="75"/>
  <c r="I2772" i="75"/>
  <c r="I2769" i="75"/>
  <c r="I2763" i="75"/>
  <c r="I2766" i="75"/>
  <c r="I2768" i="75"/>
  <c r="I2771" i="75"/>
  <c r="I2770" i="75"/>
  <c r="I2764" i="75"/>
  <c r="I2582" i="75"/>
  <c r="J2621" i="75"/>
  <c r="J2620" i="75"/>
  <c r="J2617" i="75"/>
  <c r="J2622" i="75"/>
  <c r="J2613" i="75"/>
  <c r="J2616" i="75"/>
  <c r="J2615" i="75"/>
  <c r="I2622" i="75"/>
  <c r="I2621" i="75"/>
  <c r="I2620" i="75"/>
  <c r="I2617" i="75"/>
  <c r="I2619" i="75"/>
  <c r="I2615" i="75"/>
  <c r="I2614" i="75"/>
  <c r="I2616" i="75"/>
  <c r="I2613" i="75"/>
  <c r="I2618" i="75"/>
  <c r="H452" i="68"/>
  <c r="G2612" i="75" s="1"/>
  <c r="I2252" i="75"/>
  <c r="J2285" i="75"/>
  <c r="I2291" i="75"/>
  <c r="I2290" i="75"/>
  <c r="I2292" i="75"/>
  <c r="I2283" i="75"/>
  <c r="I2286" i="75"/>
  <c r="I2289" i="75"/>
  <c r="I2284" i="75"/>
  <c r="I2285" i="75"/>
  <c r="I2287" i="75"/>
  <c r="I2288" i="75"/>
  <c r="T4" i="2"/>
  <c r="H122" i="68"/>
  <c r="G2282" i="75" s="1"/>
  <c r="I6002" i="75"/>
  <c r="J6032" i="75"/>
  <c r="I4448" i="75"/>
  <c r="J4478" i="75"/>
  <c r="I4449" i="75"/>
  <c r="J4479" i="75"/>
  <c r="I4445" i="75"/>
  <c r="J4475" i="75"/>
  <c r="I4444" i="75"/>
  <c r="J4474" i="75"/>
  <c r="I4443" i="75"/>
  <c r="J4473" i="75"/>
  <c r="I4992" i="75"/>
  <c r="J5022" i="75"/>
  <c r="I4991" i="75"/>
  <c r="J5021" i="75"/>
  <c r="I4989" i="75"/>
  <c r="J5019" i="75"/>
  <c r="I4692" i="75"/>
  <c r="J4722" i="75"/>
  <c r="I4691" i="75"/>
  <c r="J4721" i="75"/>
  <c r="I4690" i="75"/>
  <c r="J4720" i="75"/>
  <c r="I5523" i="75"/>
  <c r="J5553" i="75"/>
  <c r="I5533" i="75"/>
  <c r="J5566" i="75"/>
  <c r="J5570" i="75"/>
  <c r="J5574" i="75"/>
  <c r="J5578" i="75"/>
  <c r="J5563" i="75"/>
  <c r="J5567" i="75"/>
  <c r="J5571" i="75"/>
  <c r="J5575" i="75"/>
  <c r="J5579" i="75"/>
  <c r="J5564" i="75"/>
  <c r="J5568" i="75"/>
  <c r="J5572" i="75"/>
  <c r="J5576" i="75"/>
  <c r="J5580" i="75"/>
  <c r="J5565" i="75"/>
  <c r="J5569" i="75"/>
  <c r="J5573" i="75"/>
  <c r="J5577" i="75"/>
  <c r="J5581" i="75"/>
  <c r="I5532" i="75"/>
  <c r="J5562" i="75"/>
  <c r="J4516" i="75"/>
  <c r="J4520" i="75"/>
  <c r="J4524" i="75"/>
  <c r="J4528" i="75"/>
  <c r="J4513" i="75"/>
  <c r="J4517" i="75"/>
  <c r="J4521" i="75"/>
  <c r="J4525" i="75"/>
  <c r="J4529" i="75"/>
  <c r="J4514" i="75"/>
  <c r="J4518" i="75"/>
  <c r="J4522" i="75"/>
  <c r="J4526" i="75"/>
  <c r="J4530" i="75"/>
  <c r="J4515" i="75"/>
  <c r="J4519" i="75"/>
  <c r="J4523" i="75"/>
  <c r="J4527" i="75"/>
  <c r="J4531" i="75"/>
  <c r="I4112" i="75"/>
  <c r="J4142" i="75"/>
  <c r="I4442" i="75"/>
  <c r="J4472" i="75"/>
  <c r="I4988" i="75"/>
  <c r="J5018" i="75"/>
  <c r="I4987" i="75"/>
  <c r="J5017" i="75"/>
  <c r="I4990" i="75"/>
  <c r="J5020" i="75"/>
  <c r="I4985" i="75"/>
  <c r="J5015" i="75"/>
  <c r="I4688" i="75"/>
  <c r="J4718" i="75"/>
  <c r="I4693" i="75"/>
  <c r="J4726" i="75"/>
  <c r="J4730" i="75"/>
  <c r="J4734" i="75"/>
  <c r="J4738" i="75"/>
  <c r="J4723" i="75"/>
  <c r="J4727" i="75"/>
  <c r="J4731" i="75"/>
  <c r="J4735" i="75"/>
  <c r="J4739" i="75"/>
  <c r="J4724" i="75"/>
  <c r="J4728" i="75"/>
  <c r="J4732" i="75"/>
  <c r="J4736" i="75"/>
  <c r="J4740" i="75"/>
  <c r="J4725" i="75"/>
  <c r="J4729" i="75"/>
  <c r="J4733" i="75"/>
  <c r="J4737" i="75"/>
  <c r="J4741" i="75"/>
  <c r="I4687" i="75"/>
  <c r="J4717" i="75"/>
  <c r="I5527" i="75"/>
  <c r="J5557" i="75"/>
  <c r="I5529" i="75"/>
  <c r="J5559" i="75"/>
  <c r="I5528" i="75"/>
  <c r="J5558" i="75"/>
  <c r="J4754" i="75"/>
  <c r="J4758" i="75"/>
  <c r="J4762" i="75"/>
  <c r="J4766" i="75"/>
  <c r="J4770" i="75"/>
  <c r="J4755" i="75"/>
  <c r="J4759" i="75"/>
  <c r="J4763" i="75"/>
  <c r="J4767" i="75"/>
  <c r="J4771" i="75"/>
  <c r="J4756" i="75"/>
  <c r="J4760" i="75"/>
  <c r="J4764" i="75"/>
  <c r="J4768" i="75"/>
  <c r="J4753" i="75"/>
  <c r="J4757" i="75"/>
  <c r="J4761" i="75"/>
  <c r="J4765" i="75"/>
  <c r="J4769" i="75"/>
  <c r="I4452" i="75"/>
  <c r="J4482" i="75"/>
  <c r="I4451" i="75"/>
  <c r="J4481" i="75"/>
  <c r="I4450" i="75"/>
  <c r="J4480" i="75"/>
  <c r="I4984" i="75"/>
  <c r="J5014" i="75"/>
  <c r="I4983" i="75"/>
  <c r="J5013" i="75"/>
  <c r="I4986" i="75"/>
  <c r="J5016" i="75"/>
  <c r="I3872" i="75"/>
  <c r="J3902" i="75"/>
  <c r="I4689" i="75"/>
  <c r="J4719" i="75"/>
  <c r="I4684" i="75"/>
  <c r="J4714" i="75"/>
  <c r="I4685" i="75"/>
  <c r="J4715" i="75"/>
  <c r="I4686" i="75"/>
  <c r="J4716" i="75"/>
  <c r="I4683" i="75"/>
  <c r="J4713" i="75"/>
  <c r="I5530" i="75"/>
  <c r="J5560" i="75"/>
  <c r="I5525" i="75"/>
  <c r="J5555" i="75"/>
  <c r="I5524" i="75"/>
  <c r="J5554" i="75"/>
  <c r="I4453" i="75"/>
  <c r="J4484" i="75"/>
  <c r="J4488" i="75"/>
  <c r="J4492" i="75"/>
  <c r="J4496" i="75"/>
  <c r="J4500" i="75"/>
  <c r="J4485" i="75"/>
  <c r="J4489" i="75"/>
  <c r="J4493" i="75"/>
  <c r="J4497" i="75"/>
  <c r="J4501" i="75"/>
  <c r="J4486" i="75"/>
  <c r="J4490" i="75"/>
  <c r="J4494" i="75"/>
  <c r="J4498" i="75"/>
  <c r="J4483" i="75"/>
  <c r="J4487" i="75"/>
  <c r="J4491" i="75"/>
  <c r="J4495" i="75"/>
  <c r="J4499" i="75"/>
  <c r="I4447" i="75"/>
  <c r="J4477" i="75"/>
  <c r="I4446" i="75"/>
  <c r="J4476" i="75"/>
  <c r="I4982" i="75"/>
  <c r="J5012" i="75"/>
  <c r="I4993" i="75"/>
  <c r="J5026" i="75"/>
  <c r="J5030" i="75"/>
  <c r="J5034" i="75"/>
  <c r="J5038" i="75"/>
  <c r="J5023" i="75"/>
  <c r="J5027" i="75"/>
  <c r="J5031" i="75"/>
  <c r="J5035" i="75"/>
  <c r="J5039" i="75"/>
  <c r="J5024" i="75"/>
  <c r="J5028" i="75"/>
  <c r="J5032" i="75"/>
  <c r="J5036" i="75"/>
  <c r="J5040" i="75"/>
  <c r="J5025" i="75"/>
  <c r="J5029" i="75"/>
  <c r="J5033" i="75"/>
  <c r="J5037" i="75"/>
  <c r="J5041" i="75"/>
  <c r="I4682" i="75"/>
  <c r="J4712" i="75"/>
  <c r="J3945" i="75"/>
  <c r="J3949" i="75"/>
  <c r="J3953" i="75"/>
  <c r="J3957" i="75"/>
  <c r="J3961" i="75"/>
  <c r="J3946" i="75"/>
  <c r="J3950" i="75"/>
  <c r="J3954" i="75"/>
  <c r="J3958" i="75"/>
  <c r="J3943" i="75"/>
  <c r="J3947" i="75"/>
  <c r="J3951" i="75"/>
  <c r="J3955" i="75"/>
  <c r="J3959" i="75"/>
  <c r="J3944" i="75"/>
  <c r="J3948" i="75"/>
  <c r="J3952" i="75"/>
  <c r="J3956" i="75"/>
  <c r="J3960" i="75"/>
  <c r="I5531" i="75"/>
  <c r="J5561" i="75"/>
  <c r="I5526" i="75"/>
  <c r="J5556" i="75"/>
  <c r="I5522" i="75"/>
  <c r="J5552" i="75"/>
  <c r="I4493" i="75"/>
  <c r="I4477" i="75"/>
  <c r="I4492" i="75"/>
  <c r="I4476" i="75"/>
  <c r="I4487" i="75"/>
  <c r="I4472" i="75"/>
  <c r="I4486" i="75"/>
  <c r="I4740" i="75"/>
  <c r="I4725" i="75"/>
  <c r="I4736" i="75"/>
  <c r="I4720" i="75"/>
  <c r="I4731" i="75"/>
  <c r="I4715" i="75"/>
  <c r="I4726" i="75"/>
  <c r="I4489" i="75"/>
  <c r="I4473" i="75"/>
  <c r="I4488" i="75"/>
  <c r="I4499" i="75"/>
  <c r="I4483" i="75"/>
  <c r="I4498" i="75"/>
  <c r="I4482" i="75"/>
  <c r="I4737" i="75"/>
  <c r="I4721" i="75"/>
  <c r="I4732" i="75"/>
  <c r="I4716" i="75"/>
  <c r="I4727" i="75"/>
  <c r="I4738" i="75"/>
  <c r="I4722" i="75"/>
  <c r="I4501" i="75"/>
  <c r="I4485" i="75"/>
  <c r="I4500" i="75"/>
  <c r="I4484" i="75"/>
  <c r="I4495" i="75"/>
  <c r="I4479" i="75"/>
  <c r="I4494" i="75"/>
  <c r="I4478" i="75"/>
  <c r="I4741" i="75"/>
  <c r="I4733" i="75"/>
  <c r="I4717" i="75"/>
  <c r="I4728" i="75"/>
  <c r="I4739" i="75"/>
  <c r="I4723" i="75"/>
  <c r="I4734" i="75"/>
  <c r="I4718" i="75"/>
  <c r="I3902" i="75"/>
  <c r="I4497" i="75"/>
  <c r="I4481" i="75"/>
  <c r="I4496" i="75"/>
  <c r="I4480" i="75"/>
  <c r="I4491" i="75"/>
  <c r="I4475" i="75"/>
  <c r="I4490" i="75"/>
  <c r="I4474" i="75"/>
  <c r="I4712" i="75"/>
  <c r="I4729" i="75"/>
  <c r="I4713" i="75"/>
  <c r="I4724" i="75"/>
  <c r="I4735" i="75"/>
  <c r="I4719" i="75"/>
  <c r="I4730" i="75"/>
  <c r="I4714" i="75"/>
  <c r="G422" i="68"/>
  <c r="G2042" i="75" s="1"/>
  <c r="S4" i="2"/>
  <c r="G122" i="68"/>
  <c r="G1742" i="75" s="1"/>
  <c r="R4" i="2"/>
  <c r="F122" i="68"/>
  <c r="G1202" i="75" s="1"/>
  <c r="O15" i="13"/>
  <c r="K23" i="43" s="1"/>
  <c r="O73" i="68"/>
  <c r="G6013" i="75" s="1"/>
  <c r="S23" i="7"/>
  <c r="O111" i="68" s="1"/>
  <c r="G6051" i="75" s="1"/>
  <c r="K111" i="68"/>
  <c r="G3891" i="75" s="1"/>
  <c r="I3891" i="75" s="1"/>
  <c r="S30" i="7"/>
  <c r="O118" i="68" s="1"/>
  <c r="G6058" i="75" s="1"/>
  <c r="K118" i="68"/>
  <c r="G3898" i="75" s="1"/>
  <c r="I3898" i="75" s="1"/>
  <c r="S14" i="7"/>
  <c r="K102" i="68"/>
  <c r="G3882" i="75" s="1"/>
  <c r="S25" i="7"/>
  <c r="O113" i="68" s="1"/>
  <c r="G6053" i="75" s="1"/>
  <c r="I6053" i="75" s="1"/>
  <c r="K113" i="68"/>
  <c r="G3893" i="75" s="1"/>
  <c r="I3893" i="75" s="1"/>
  <c r="S9" i="7"/>
  <c r="O97" i="68" s="1"/>
  <c r="G6037" i="75" s="1"/>
  <c r="K97" i="68"/>
  <c r="G3877" i="75" s="1"/>
  <c r="S24" i="7"/>
  <c r="O112" i="68" s="1"/>
  <c r="G6052" i="75" s="1"/>
  <c r="I6052" i="75" s="1"/>
  <c r="K112" i="68"/>
  <c r="G3892" i="75" s="1"/>
  <c r="I3892" i="75" s="1"/>
  <c r="S8" i="7"/>
  <c r="O96" i="68" s="1"/>
  <c r="G6036" i="75" s="1"/>
  <c r="K96" i="68"/>
  <c r="G3876" i="75" s="1"/>
  <c r="O14" i="13"/>
  <c r="M72" i="26" s="1"/>
  <c r="N72" i="26" s="1"/>
  <c r="O72" i="68"/>
  <c r="G6012" i="75" s="1"/>
  <c r="O24" i="13"/>
  <c r="M82" i="26" s="1"/>
  <c r="O82" i="68"/>
  <c r="G6022" i="75" s="1"/>
  <c r="I6022" i="75" s="1"/>
  <c r="O12" i="13"/>
  <c r="M70" i="26" s="1"/>
  <c r="N70" i="26" s="1"/>
  <c r="O70" i="68"/>
  <c r="G6010" i="75" s="1"/>
  <c r="M23" i="18"/>
  <c r="O351" i="68" s="1"/>
  <c r="G6291" i="75" s="1"/>
  <c r="I6291" i="75" s="1"/>
  <c r="K351" i="68"/>
  <c r="G4131" i="75" s="1"/>
  <c r="I4131" i="75" s="1"/>
  <c r="M13" i="18"/>
  <c r="K341" i="68"/>
  <c r="G4121" i="75" s="1"/>
  <c r="M30" i="18"/>
  <c r="O358" i="68" s="1"/>
  <c r="G6298" i="75" s="1"/>
  <c r="I6298" i="75" s="1"/>
  <c r="K358" i="68"/>
  <c r="G4138" i="75" s="1"/>
  <c r="I4138" i="75" s="1"/>
  <c r="M9" i="18"/>
  <c r="K337" i="68"/>
  <c r="G4117" i="75" s="1"/>
  <c r="M26" i="18"/>
  <c r="O354" i="68" s="1"/>
  <c r="G6294" i="75" s="1"/>
  <c r="I6294" i="75" s="1"/>
  <c r="K354" i="68"/>
  <c r="G4134" i="75" s="1"/>
  <c r="I4134" i="75" s="1"/>
  <c r="M5" i="18"/>
  <c r="K333" i="68"/>
  <c r="G4113" i="75" s="1"/>
  <c r="M6" i="18"/>
  <c r="K334" i="68"/>
  <c r="G4114" i="75" s="1"/>
  <c r="M32" i="18"/>
  <c r="O360" i="68" s="1"/>
  <c r="G6300" i="75" s="1"/>
  <c r="I6300" i="75" s="1"/>
  <c r="K360" i="68"/>
  <c r="G4140" i="75" s="1"/>
  <c r="I4140" i="75" s="1"/>
  <c r="O16" i="13"/>
  <c r="O74" i="68"/>
  <c r="G6014" i="75" s="1"/>
  <c r="I6014" i="75" s="1"/>
  <c r="O31" i="13"/>
  <c r="K39" i="43" s="1"/>
  <c r="O89" i="68"/>
  <c r="G6029" i="75" s="1"/>
  <c r="I6029" i="75" s="1"/>
  <c r="O17" i="13"/>
  <c r="K25" i="43" s="1"/>
  <c r="O75" i="68"/>
  <c r="G6015" i="75" s="1"/>
  <c r="I6015" i="75" s="1"/>
  <c r="S27" i="7"/>
  <c r="O115" i="68" s="1"/>
  <c r="G6055" i="75" s="1"/>
  <c r="I6055" i="75" s="1"/>
  <c r="K115" i="68"/>
  <c r="G3895" i="75" s="1"/>
  <c r="I3895" i="75" s="1"/>
  <c r="S15" i="7"/>
  <c r="O103" i="68" s="1"/>
  <c r="G6043" i="75" s="1"/>
  <c r="K103" i="68"/>
  <c r="G3883" i="75" s="1"/>
  <c r="S26" i="7"/>
  <c r="O114" i="68" s="1"/>
  <c r="G6054" i="75" s="1"/>
  <c r="I6054" i="75" s="1"/>
  <c r="K114" i="68"/>
  <c r="G3894" i="75" s="1"/>
  <c r="I3894" i="75" s="1"/>
  <c r="S10" i="7"/>
  <c r="O98" i="68" s="1"/>
  <c r="G6038" i="75" s="1"/>
  <c r="K98" i="68"/>
  <c r="G3878" i="75" s="1"/>
  <c r="S21" i="7"/>
  <c r="O109" i="68" s="1"/>
  <c r="G6049" i="75" s="1"/>
  <c r="I6049" i="75" s="1"/>
  <c r="K109" i="68"/>
  <c r="G3889" i="75" s="1"/>
  <c r="I3889" i="75" s="1"/>
  <c r="S20" i="7"/>
  <c r="O108" i="68" s="1"/>
  <c r="G6048" i="75" s="1"/>
  <c r="I6048" i="75" s="1"/>
  <c r="K108" i="68"/>
  <c r="G3888" i="75" s="1"/>
  <c r="I3888" i="75" s="1"/>
  <c r="S6" i="7"/>
  <c r="K94" i="68"/>
  <c r="G3874" i="75" s="1"/>
  <c r="O30" i="13"/>
  <c r="O88" i="68"/>
  <c r="G6028" i="75" s="1"/>
  <c r="I6028" i="75" s="1"/>
  <c r="O5" i="13"/>
  <c r="M63" i="26" s="1"/>
  <c r="N63" i="26" s="1"/>
  <c r="O63" i="68"/>
  <c r="G6003" i="75" s="1"/>
  <c r="O18" i="13"/>
  <c r="K26" i="43" s="1"/>
  <c r="O76" i="68"/>
  <c r="G6016" i="75" s="1"/>
  <c r="I6016" i="75" s="1"/>
  <c r="O28" i="13"/>
  <c r="K36" i="43" s="1"/>
  <c r="O86" i="68"/>
  <c r="G6026" i="75" s="1"/>
  <c r="I6026" i="75" s="1"/>
  <c r="M18" i="18"/>
  <c r="O346" i="68" s="1"/>
  <c r="G6286" i="75" s="1"/>
  <c r="I6286" i="75" s="1"/>
  <c r="K346" i="68"/>
  <c r="G4126" i="75" s="1"/>
  <c r="I4126" i="75" s="1"/>
  <c r="M19" i="18"/>
  <c r="O347" i="68" s="1"/>
  <c r="G6287" i="75" s="1"/>
  <c r="I6287" i="75" s="1"/>
  <c r="K347" i="68"/>
  <c r="G4127" i="75" s="1"/>
  <c r="I4127" i="75" s="1"/>
  <c r="M14" i="18"/>
  <c r="K342" i="68"/>
  <c r="G4122" i="75" s="1"/>
  <c r="M7" i="18"/>
  <c r="K335" i="68"/>
  <c r="G4115" i="75" s="1"/>
  <c r="M10" i="18"/>
  <c r="K338" i="68"/>
  <c r="G4118" i="75" s="1"/>
  <c r="M33" i="18"/>
  <c r="O361" i="68" s="1"/>
  <c r="G6301" i="75" s="1"/>
  <c r="I6301" i="75" s="1"/>
  <c r="K361" i="68"/>
  <c r="G4141" i="75" s="1"/>
  <c r="I4141" i="75" s="1"/>
  <c r="M16" i="18"/>
  <c r="O344" i="68" s="1"/>
  <c r="G6284" i="75" s="1"/>
  <c r="I6284" i="75" s="1"/>
  <c r="K344" i="68"/>
  <c r="G4124" i="75" s="1"/>
  <c r="I4124" i="75" s="1"/>
  <c r="O32" i="13"/>
  <c r="O90" i="68"/>
  <c r="G6030" i="75" s="1"/>
  <c r="I6030" i="75" s="1"/>
  <c r="O10" i="13"/>
  <c r="T10" i="13" s="1"/>
  <c r="O68" i="68"/>
  <c r="G6008" i="75" s="1"/>
  <c r="O20" i="13"/>
  <c r="M78" i="26" s="1"/>
  <c r="O78" i="68"/>
  <c r="G6018" i="75" s="1"/>
  <c r="I6018" i="75" s="1"/>
  <c r="O33" i="13"/>
  <c r="M91" i="26" s="1"/>
  <c r="O91" i="68"/>
  <c r="G6031" i="75" s="1"/>
  <c r="I6031" i="75" s="1"/>
  <c r="S11" i="7"/>
  <c r="K99" i="68"/>
  <c r="G3879" i="75" s="1"/>
  <c r="S7" i="7"/>
  <c r="O95" i="68" s="1"/>
  <c r="G6035" i="75" s="1"/>
  <c r="K95" i="68"/>
  <c r="G3875" i="75" s="1"/>
  <c r="S22" i="7"/>
  <c r="K110" i="68"/>
  <c r="G3890" i="75" s="1"/>
  <c r="I3890" i="75" s="1"/>
  <c r="S33" i="7"/>
  <c r="O121" i="68" s="1"/>
  <c r="G6061" i="75" s="1"/>
  <c r="I6061" i="75" s="1"/>
  <c r="K121" i="68"/>
  <c r="G3901" i="75" s="1"/>
  <c r="I3901" i="75" s="1"/>
  <c r="S17" i="7"/>
  <c r="O105" i="68" s="1"/>
  <c r="G6045" i="75" s="1"/>
  <c r="I6045" i="75" s="1"/>
  <c r="K105" i="68"/>
  <c r="G3885" i="75" s="1"/>
  <c r="I3885" i="75" s="1"/>
  <c r="S32" i="7"/>
  <c r="K120" i="68"/>
  <c r="G3900" i="75" s="1"/>
  <c r="I3900" i="75" s="1"/>
  <c r="S16" i="7"/>
  <c r="O104" i="68" s="1"/>
  <c r="G6044" i="75" s="1"/>
  <c r="I6044" i="75" s="1"/>
  <c r="K104" i="68"/>
  <c r="G3884" i="75" s="1"/>
  <c r="I3884" i="75" s="1"/>
  <c r="S5" i="7"/>
  <c r="O93" i="68" s="1"/>
  <c r="G6033" i="75" s="1"/>
  <c r="K93" i="68"/>
  <c r="G3873" i="75" s="1"/>
  <c r="O19" i="13"/>
  <c r="M77" i="26" s="1"/>
  <c r="O77" i="68"/>
  <c r="G6017" i="75" s="1"/>
  <c r="I6017" i="75" s="1"/>
  <c r="O21" i="13"/>
  <c r="K29" i="43" s="1"/>
  <c r="O79" i="68"/>
  <c r="G6019" i="75" s="1"/>
  <c r="I6019" i="75" s="1"/>
  <c r="O29" i="13"/>
  <c r="M87" i="26" s="1"/>
  <c r="O87" i="68"/>
  <c r="G6027" i="75" s="1"/>
  <c r="I6027" i="75" s="1"/>
  <c r="O7" i="13"/>
  <c r="M65" i="26" s="1"/>
  <c r="N65" i="26" s="1"/>
  <c r="O65" i="68"/>
  <c r="G6005" i="75" s="1"/>
  <c r="O9" i="13"/>
  <c r="M67" i="26" s="1"/>
  <c r="N67" i="26" s="1"/>
  <c r="O67" i="68"/>
  <c r="G6007" i="75" s="1"/>
  <c r="M27" i="18"/>
  <c r="O355" i="68" s="1"/>
  <c r="G6295" i="75" s="1"/>
  <c r="I6295" i="75" s="1"/>
  <c r="K355" i="68"/>
  <c r="G4135" i="75" s="1"/>
  <c r="I4135" i="75" s="1"/>
  <c r="M28" i="18"/>
  <c r="O356" i="68" s="1"/>
  <c r="G6296" i="75" s="1"/>
  <c r="I6296" i="75" s="1"/>
  <c r="K356" i="68"/>
  <c r="G4136" i="75" s="1"/>
  <c r="I4136" i="75" s="1"/>
  <c r="M15" i="18"/>
  <c r="O343" i="68" s="1"/>
  <c r="G6283" i="75" s="1"/>
  <c r="K343" i="68"/>
  <c r="G4123" i="75" s="1"/>
  <c r="M24" i="18"/>
  <c r="O352" i="68" s="1"/>
  <c r="G6292" i="75" s="1"/>
  <c r="I6292" i="75" s="1"/>
  <c r="K352" i="68"/>
  <c r="G4132" i="75" s="1"/>
  <c r="I4132" i="75" s="1"/>
  <c r="M11" i="18"/>
  <c r="K339" i="68"/>
  <c r="G4119" i="75" s="1"/>
  <c r="M20" i="18"/>
  <c r="O348" i="68" s="1"/>
  <c r="G6288" i="75" s="1"/>
  <c r="I6288" i="75" s="1"/>
  <c r="K348" i="68"/>
  <c r="G4128" i="75" s="1"/>
  <c r="I4128" i="75" s="1"/>
  <c r="M17" i="18"/>
  <c r="O345" i="68" s="1"/>
  <c r="G6285" i="75" s="1"/>
  <c r="I6285" i="75" s="1"/>
  <c r="K345" i="68"/>
  <c r="G4125" i="75" s="1"/>
  <c r="I4125" i="75" s="1"/>
  <c r="O11" i="13"/>
  <c r="M69" i="26" s="1"/>
  <c r="N69" i="26" s="1"/>
  <c r="O69" i="68"/>
  <c r="G6009" i="75" s="1"/>
  <c r="O6" i="13"/>
  <c r="M64" i="26" s="1"/>
  <c r="N64" i="26" s="1"/>
  <c r="O64" i="68"/>
  <c r="G6004" i="75" s="1"/>
  <c r="O26" i="13"/>
  <c r="T26" i="13" s="1"/>
  <c r="O84" i="68"/>
  <c r="G6024" i="75" s="1"/>
  <c r="I6024" i="75" s="1"/>
  <c r="S31" i="7"/>
  <c r="O119" i="68" s="1"/>
  <c r="G6059" i="75" s="1"/>
  <c r="I6059" i="75" s="1"/>
  <c r="K119" i="68"/>
  <c r="G3899" i="75" s="1"/>
  <c r="I3899" i="75" s="1"/>
  <c r="S19" i="7"/>
  <c r="O107" i="68" s="1"/>
  <c r="G6047" i="75" s="1"/>
  <c r="I6047" i="75" s="1"/>
  <c r="K107" i="68"/>
  <c r="G3887" i="75" s="1"/>
  <c r="I3887" i="75" s="1"/>
  <c r="S18" i="7"/>
  <c r="O106" i="68" s="1"/>
  <c r="G6046" i="75" s="1"/>
  <c r="I6046" i="75" s="1"/>
  <c r="K106" i="68"/>
  <c r="G3886" i="75" s="1"/>
  <c r="I3886" i="75" s="1"/>
  <c r="S29" i="7"/>
  <c r="O117" i="68" s="1"/>
  <c r="G6057" i="75" s="1"/>
  <c r="I6057" i="75" s="1"/>
  <c r="K117" i="68"/>
  <c r="G3897" i="75" s="1"/>
  <c r="I3897" i="75" s="1"/>
  <c r="S13" i="7"/>
  <c r="O101" i="68" s="1"/>
  <c r="G6041" i="75" s="1"/>
  <c r="K101" i="68"/>
  <c r="G3881" i="75" s="1"/>
  <c r="S28" i="7"/>
  <c r="O116" i="68" s="1"/>
  <c r="G6056" i="75" s="1"/>
  <c r="I6056" i="75" s="1"/>
  <c r="K116" i="68"/>
  <c r="G3896" i="75" s="1"/>
  <c r="I3896" i="75" s="1"/>
  <c r="S12" i="7"/>
  <c r="O100" i="68" s="1"/>
  <c r="G6040" i="75" s="1"/>
  <c r="K100" i="68"/>
  <c r="G3880" i="75" s="1"/>
  <c r="O8" i="13"/>
  <c r="M66" i="26" s="1"/>
  <c r="N66" i="26" s="1"/>
  <c r="O66" i="68"/>
  <c r="G6006" i="75" s="1"/>
  <c r="O23" i="13"/>
  <c r="T23" i="13" s="1"/>
  <c r="O81" i="68"/>
  <c r="G6021" i="75" s="1"/>
  <c r="I6021" i="75" s="1"/>
  <c r="O25" i="13"/>
  <c r="T25" i="13" s="1"/>
  <c r="O83" i="68"/>
  <c r="G6023" i="75" s="1"/>
  <c r="I6023" i="75" s="1"/>
  <c r="M29" i="18"/>
  <c r="O357" i="68" s="1"/>
  <c r="G6297" i="75" s="1"/>
  <c r="I6297" i="75" s="1"/>
  <c r="K357" i="68"/>
  <c r="G4137" i="75" s="1"/>
  <c r="I4137" i="75" s="1"/>
  <c r="M12" i="18"/>
  <c r="K340" i="68"/>
  <c r="G4120" i="75" s="1"/>
  <c r="M25" i="18"/>
  <c r="O353" i="68" s="1"/>
  <c r="G6293" i="75" s="1"/>
  <c r="I6293" i="75" s="1"/>
  <c r="K353" i="68"/>
  <c r="G4133" i="75" s="1"/>
  <c r="I4133" i="75" s="1"/>
  <c r="M8" i="18"/>
  <c r="K336" i="68"/>
  <c r="G4116" i="75" s="1"/>
  <c r="M21" i="18"/>
  <c r="O349" i="68" s="1"/>
  <c r="G6289" i="75" s="1"/>
  <c r="I6289" i="75" s="1"/>
  <c r="K349" i="68"/>
  <c r="G4129" i="75" s="1"/>
  <c r="I4129" i="75" s="1"/>
  <c r="M22" i="18"/>
  <c r="O350" i="68" s="1"/>
  <c r="G6290" i="75" s="1"/>
  <c r="I6290" i="75" s="1"/>
  <c r="K350" i="68"/>
  <c r="G4130" i="75" s="1"/>
  <c r="I4130" i="75" s="1"/>
  <c r="M31" i="18"/>
  <c r="O359" i="68" s="1"/>
  <c r="G6299" i="75" s="1"/>
  <c r="I6299" i="75" s="1"/>
  <c r="K359" i="68"/>
  <c r="G4139" i="75" s="1"/>
  <c r="I4139" i="75" s="1"/>
  <c r="O13" i="13"/>
  <c r="M71" i="26" s="1"/>
  <c r="N71" i="26" s="1"/>
  <c r="O71" i="68"/>
  <c r="G6011" i="75" s="1"/>
  <c r="O27" i="13"/>
  <c r="K35" i="43" s="1"/>
  <c r="O85" i="68"/>
  <c r="G6025" i="75" s="1"/>
  <c r="I6025" i="75" s="1"/>
  <c r="O22" i="13"/>
  <c r="M80" i="26" s="1"/>
  <c r="O80" i="68"/>
  <c r="G6020" i="75" s="1"/>
  <c r="I6020" i="75" s="1"/>
  <c r="V34" i="18"/>
  <c r="V36" i="18" s="1"/>
  <c r="P34" i="18"/>
  <c r="P36" i="18" s="1"/>
  <c r="Y26" i="7"/>
  <c r="O144" i="68" s="1"/>
  <c r="G6084" i="75" s="1"/>
  <c r="Y10" i="7"/>
  <c r="O128" i="68" s="1"/>
  <c r="G6068" i="75" s="1"/>
  <c r="Y25" i="7"/>
  <c r="O143" i="68" s="1"/>
  <c r="G6083" i="75" s="1"/>
  <c r="Y9" i="7"/>
  <c r="O127" i="68" s="1"/>
  <c r="G6067" i="75" s="1"/>
  <c r="I39" i="67"/>
  <c r="I35" i="67"/>
  <c r="I16" i="4"/>
  <c r="M393" i="68"/>
  <c r="G5253" i="75" s="1"/>
  <c r="M397" i="68"/>
  <c r="G5257" i="75" s="1"/>
  <c r="M401" i="68"/>
  <c r="G5261" i="75" s="1"/>
  <c r="M405" i="68"/>
  <c r="G5265" i="75" s="1"/>
  <c r="I5265" i="75" s="1"/>
  <c r="M409" i="68"/>
  <c r="G5269" i="75" s="1"/>
  <c r="I5269" i="75" s="1"/>
  <c r="M413" i="68"/>
  <c r="G5273" i="75" s="1"/>
  <c r="I5273" i="75" s="1"/>
  <c r="M417" i="68"/>
  <c r="G5277" i="75" s="1"/>
  <c r="I5277" i="75" s="1"/>
  <c r="M394" i="68"/>
  <c r="G5254" i="75" s="1"/>
  <c r="M398" i="68"/>
  <c r="G5258" i="75" s="1"/>
  <c r="M402" i="68"/>
  <c r="G5262" i="75" s="1"/>
  <c r="M406" i="68"/>
  <c r="G5266" i="75" s="1"/>
  <c r="I5266" i="75" s="1"/>
  <c r="M410" i="68"/>
  <c r="G5270" i="75" s="1"/>
  <c r="I5270" i="75" s="1"/>
  <c r="M414" i="68"/>
  <c r="G5274" i="75" s="1"/>
  <c r="I5274" i="75" s="1"/>
  <c r="M418" i="68"/>
  <c r="G5278" i="75" s="1"/>
  <c r="I5278" i="75" s="1"/>
  <c r="M395" i="68"/>
  <c r="G5255" i="75" s="1"/>
  <c r="M399" i="68"/>
  <c r="G5259" i="75" s="1"/>
  <c r="M403" i="68"/>
  <c r="G5263" i="75" s="1"/>
  <c r="M407" i="68"/>
  <c r="G5267" i="75" s="1"/>
  <c r="I5267" i="75" s="1"/>
  <c r="M411" i="68"/>
  <c r="G5271" i="75" s="1"/>
  <c r="I5271" i="75" s="1"/>
  <c r="M415" i="68"/>
  <c r="G5275" i="75" s="1"/>
  <c r="I5275" i="75" s="1"/>
  <c r="M419" i="68"/>
  <c r="G5279" i="75" s="1"/>
  <c r="I5279" i="75" s="1"/>
  <c r="M420" i="68"/>
  <c r="G5280" i="75" s="1"/>
  <c r="I5280" i="75" s="1"/>
  <c r="M421" i="68"/>
  <c r="G5281" i="75" s="1"/>
  <c r="I5281" i="75" s="1"/>
  <c r="M396" i="68"/>
  <c r="G5256" i="75" s="1"/>
  <c r="M400" i="68"/>
  <c r="G5260" i="75" s="1"/>
  <c r="M404" i="68"/>
  <c r="G5264" i="75" s="1"/>
  <c r="I5264" i="75" s="1"/>
  <c r="M408" i="68"/>
  <c r="G5268" i="75" s="1"/>
  <c r="I5268" i="75" s="1"/>
  <c r="M412" i="68"/>
  <c r="G5272" i="75" s="1"/>
  <c r="I5272" i="75" s="1"/>
  <c r="M416" i="68"/>
  <c r="G5276" i="75" s="1"/>
  <c r="I5276" i="75" s="1"/>
  <c r="M392" i="68"/>
  <c r="G5252" i="75" s="1"/>
  <c r="N394" i="68"/>
  <c r="G5794" i="75" s="1"/>
  <c r="V34" i="7"/>
  <c r="V36" i="7" s="1"/>
  <c r="L454" i="68"/>
  <c r="G4774" i="75" s="1"/>
  <c r="L458" i="68"/>
  <c r="G4778" i="75" s="1"/>
  <c r="L462" i="68"/>
  <c r="G4782" i="75" s="1"/>
  <c r="L466" i="68"/>
  <c r="G4786" i="75" s="1"/>
  <c r="L470" i="68"/>
  <c r="G4790" i="75" s="1"/>
  <c r="L474" i="68"/>
  <c r="G4794" i="75" s="1"/>
  <c r="L478" i="68"/>
  <c r="G4798" i="75" s="1"/>
  <c r="L452" i="68"/>
  <c r="G4772" i="75" s="1"/>
  <c r="J4802" i="75" s="1"/>
  <c r="L455" i="68"/>
  <c r="G4775" i="75" s="1"/>
  <c r="L459" i="68"/>
  <c r="G4779" i="75" s="1"/>
  <c r="L463" i="68"/>
  <c r="G4783" i="75" s="1"/>
  <c r="L467" i="68"/>
  <c r="G4787" i="75" s="1"/>
  <c r="L471" i="68"/>
  <c r="G4791" i="75" s="1"/>
  <c r="L475" i="68"/>
  <c r="G4795" i="75" s="1"/>
  <c r="L479" i="68"/>
  <c r="G4799" i="75" s="1"/>
  <c r="L456" i="68"/>
  <c r="G4776" i="75" s="1"/>
  <c r="J4806" i="75" s="1"/>
  <c r="L460" i="68"/>
  <c r="G4780" i="75" s="1"/>
  <c r="L464" i="68"/>
  <c r="G4784" i="75" s="1"/>
  <c r="L468" i="68"/>
  <c r="G4788" i="75" s="1"/>
  <c r="L472" i="68"/>
  <c r="G4792" i="75" s="1"/>
  <c r="L476" i="68"/>
  <c r="G4796" i="75" s="1"/>
  <c r="L480" i="68"/>
  <c r="G4800" i="75" s="1"/>
  <c r="L453" i="68"/>
  <c r="G4773" i="75" s="1"/>
  <c r="L457" i="68"/>
  <c r="G4777" i="75" s="1"/>
  <c r="J4807" i="75" s="1"/>
  <c r="L461" i="68"/>
  <c r="G4781" i="75" s="1"/>
  <c r="L465" i="68"/>
  <c r="G4785" i="75" s="1"/>
  <c r="L469" i="68"/>
  <c r="G4789" i="75" s="1"/>
  <c r="L473" i="68"/>
  <c r="G4793" i="75" s="1"/>
  <c r="L477" i="68"/>
  <c r="G4797" i="75" s="1"/>
  <c r="L481" i="68"/>
  <c r="G4801" i="75" s="1"/>
  <c r="W34" i="7"/>
  <c r="W36" i="7" s="1"/>
  <c r="Y32" i="7"/>
  <c r="Y16" i="7"/>
  <c r="O134" i="68" s="1"/>
  <c r="G6074" i="75" s="1"/>
  <c r="Y31" i="7"/>
  <c r="O149" i="68" s="1"/>
  <c r="G6089" i="75" s="1"/>
  <c r="Y15" i="7"/>
  <c r="O133" i="68" s="1"/>
  <c r="G6073" i="75" s="1"/>
  <c r="X34" i="7"/>
  <c r="X36" i="7" s="1"/>
  <c r="AD8" i="7"/>
  <c r="N156" i="68" s="1"/>
  <c r="G5556" i="75" s="1"/>
  <c r="AD12" i="7"/>
  <c r="N160" i="68" s="1"/>
  <c r="G5560" i="75" s="1"/>
  <c r="AD16" i="7"/>
  <c r="N164" i="68" s="1"/>
  <c r="G5564" i="75" s="1"/>
  <c r="I5564" i="75" s="1"/>
  <c r="AD20" i="7"/>
  <c r="N168" i="68" s="1"/>
  <c r="G5568" i="75" s="1"/>
  <c r="I5568" i="75" s="1"/>
  <c r="AD24" i="7"/>
  <c r="N172" i="68" s="1"/>
  <c r="G5572" i="75" s="1"/>
  <c r="I5572" i="75" s="1"/>
  <c r="AD28" i="7"/>
  <c r="N176" i="68" s="1"/>
  <c r="G5576" i="75" s="1"/>
  <c r="I5576" i="75" s="1"/>
  <c r="AD32" i="7"/>
  <c r="N180" i="68" s="1"/>
  <c r="G5580" i="75" s="1"/>
  <c r="I5580" i="75" s="1"/>
  <c r="AD5" i="7"/>
  <c r="N153" i="68" s="1"/>
  <c r="G5553" i="75" s="1"/>
  <c r="AD9" i="7"/>
  <c r="N157" i="68" s="1"/>
  <c r="G5557" i="75" s="1"/>
  <c r="AD13" i="7"/>
  <c r="N161" i="68" s="1"/>
  <c r="G5561" i="75" s="1"/>
  <c r="AD17" i="7"/>
  <c r="N165" i="68" s="1"/>
  <c r="G5565" i="75" s="1"/>
  <c r="I5565" i="75" s="1"/>
  <c r="AD21" i="7"/>
  <c r="N169" i="68" s="1"/>
  <c r="G5569" i="75" s="1"/>
  <c r="I5569" i="75" s="1"/>
  <c r="AD25" i="7"/>
  <c r="N173" i="68" s="1"/>
  <c r="G5573" i="75" s="1"/>
  <c r="I5573" i="75" s="1"/>
  <c r="AD29" i="7"/>
  <c r="N177" i="68" s="1"/>
  <c r="G5577" i="75" s="1"/>
  <c r="I5577" i="75" s="1"/>
  <c r="AD33" i="7"/>
  <c r="N181" i="68" s="1"/>
  <c r="G5581" i="75" s="1"/>
  <c r="I5581" i="75" s="1"/>
  <c r="AD6" i="7"/>
  <c r="N154" i="68" s="1"/>
  <c r="G5554" i="75" s="1"/>
  <c r="AD10" i="7"/>
  <c r="N158" i="68" s="1"/>
  <c r="G5558" i="75" s="1"/>
  <c r="AD14" i="7"/>
  <c r="N162" i="68" s="1"/>
  <c r="G5562" i="75" s="1"/>
  <c r="AD18" i="7"/>
  <c r="N166" i="68" s="1"/>
  <c r="G5566" i="75" s="1"/>
  <c r="I5566" i="75" s="1"/>
  <c r="AD22" i="7"/>
  <c r="N170" i="68" s="1"/>
  <c r="G5570" i="75" s="1"/>
  <c r="I5570" i="75" s="1"/>
  <c r="AD26" i="7"/>
  <c r="N174" i="68" s="1"/>
  <c r="G5574" i="75" s="1"/>
  <c r="I5574" i="75" s="1"/>
  <c r="AD30" i="7"/>
  <c r="N178" i="68" s="1"/>
  <c r="G5578" i="75" s="1"/>
  <c r="I5578" i="75" s="1"/>
  <c r="AD4" i="7"/>
  <c r="N152" i="68" s="1"/>
  <c r="G5552" i="75" s="1"/>
  <c r="AD7" i="7"/>
  <c r="N155" i="68" s="1"/>
  <c r="G5555" i="75" s="1"/>
  <c r="AD11" i="7"/>
  <c r="N159" i="68" s="1"/>
  <c r="G5559" i="75" s="1"/>
  <c r="AD15" i="7"/>
  <c r="N163" i="68" s="1"/>
  <c r="G5563" i="75" s="1"/>
  <c r="AD19" i="7"/>
  <c r="N167" i="68" s="1"/>
  <c r="G5567" i="75" s="1"/>
  <c r="I5567" i="75" s="1"/>
  <c r="AD23" i="7"/>
  <c r="N171" i="68" s="1"/>
  <c r="G5571" i="75" s="1"/>
  <c r="I5571" i="75" s="1"/>
  <c r="AD27" i="7"/>
  <c r="N175" i="68" s="1"/>
  <c r="G5575" i="75" s="1"/>
  <c r="I5575" i="75" s="1"/>
  <c r="AD31" i="7"/>
  <c r="N179" i="68" s="1"/>
  <c r="G5579" i="75" s="1"/>
  <c r="I5579" i="75" s="1"/>
  <c r="AB34" i="7"/>
  <c r="AB36" i="7" s="1"/>
  <c r="J15" i="67"/>
  <c r="J23" i="67" s="1"/>
  <c r="J39" i="67" s="1"/>
  <c r="J14" i="67"/>
  <c r="J22" i="67" s="1"/>
  <c r="J38" i="67" s="1"/>
  <c r="K362" i="68"/>
  <c r="G4142" i="75" s="1"/>
  <c r="O4" i="13"/>
  <c r="M34" i="7"/>
  <c r="M36" i="7" s="1"/>
  <c r="AC5" i="7"/>
  <c r="M153" i="68" s="1"/>
  <c r="G5013" i="75" s="1"/>
  <c r="AC9" i="7"/>
  <c r="M157" i="68" s="1"/>
  <c r="G5017" i="75" s="1"/>
  <c r="AC13" i="7"/>
  <c r="M161" i="68" s="1"/>
  <c r="G5021" i="75" s="1"/>
  <c r="AC17" i="7"/>
  <c r="M165" i="68" s="1"/>
  <c r="G5025" i="75" s="1"/>
  <c r="I5025" i="75" s="1"/>
  <c r="AC21" i="7"/>
  <c r="M169" i="68" s="1"/>
  <c r="G5029" i="75" s="1"/>
  <c r="I5029" i="75" s="1"/>
  <c r="AC25" i="7"/>
  <c r="M173" i="68" s="1"/>
  <c r="G5033" i="75" s="1"/>
  <c r="I5033" i="75" s="1"/>
  <c r="AC29" i="7"/>
  <c r="M177" i="68" s="1"/>
  <c r="G5037" i="75" s="1"/>
  <c r="I5037" i="75" s="1"/>
  <c r="AC33" i="7"/>
  <c r="M181" i="68" s="1"/>
  <c r="G5041" i="75" s="1"/>
  <c r="I5041" i="75" s="1"/>
  <c r="AC6" i="7"/>
  <c r="M154" i="68" s="1"/>
  <c r="G5014" i="75" s="1"/>
  <c r="AC10" i="7"/>
  <c r="M158" i="68" s="1"/>
  <c r="G5018" i="75" s="1"/>
  <c r="AC14" i="7"/>
  <c r="M162" i="68" s="1"/>
  <c r="G5022" i="75" s="1"/>
  <c r="AC18" i="7"/>
  <c r="M166" i="68" s="1"/>
  <c r="G5026" i="75" s="1"/>
  <c r="I5026" i="75" s="1"/>
  <c r="AC22" i="7"/>
  <c r="M170" i="68" s="1"/>
  <c r="G5030" i="75" s="1"/>
  <c r="I5030" i="75" s="1"/>
  <c r="AC26" i="7"/>
  <c r="M174" i="68" s="1"/>
  <c r="G5034" i="75" s="1"/>
  <c r="I5034" i="75" s="1"/>
  <c r="AC30" i="7"/>
  <c r="M178" i="68" s="1"/>
  <c r="G5038" i="75" s="1"/>
  <c r="I5038" i="75" s="1"/>
  <c r="AC7" i="7"/>
  <c r="M155" i="68" s="1"/>
  <c r="G5015" i="75" s="1"/>
  <c r="AC11" i="7"/>
  <c r="M159" i="68" s="1"/>
  <c r="G5019" i="75" s="1"/>
  <c r="AC15" i="7"/>
  <c r="M163" i="68" s="1"/>
  <c r="G5023" i="75" s="1"/>
  <c r="AC19" i="7"/>
  <c r="M167" i="68" s="1"/>
  <c r="G5027" i="75" s="1"/>
  <c r="I5027" i="75" s="1"/>
  <c r="AC23" i="7"/>
  <c r="M171" i="68" s="1"/>
  <c r="G5031" i="75" s="1"/>
  <c r="I5031" i="75" s="1"/>
  <c r="AC27" i="7"/>
  <c r="M175" i="68" s="1"/>
  <c r="G5035" i="75" s="1"/>
  <c r="I5035" i="75" s="1"/>
  <c r="AC31" i="7"/>
  <c r="M179" i="68" s="1"/>
  <c r="G5039" i="75" s="1"/>
  <c r="I5039" i="75" s="1"/>
  <c r="AC4" i="7"/>
  <c r="M152" i="68" s="1"/>
  <c r="G5012" i="75" s="1"/>
  <c r="AC8" i="7"/>
  <c r="M156" i="68" s="1"/>
  <c r="G5016" i="75" s="1"/>
  <c r="AC12" i="7"/>
  <c r="M160" i="68" s="1"/>
  <c r="G5020" i="75" s="1"/>
  <c r="AC16" i="7"/>
  <c r="M164" i="68" s="1"/>
  <c r="G5024" i="75" s="1"/>
  <c r="I5024" i="75" s="1"/>
  <c r="AC20" i="7"/>
  <c r="M168" i="68" s="1"/>
  <c r="G5028" i="75" s="1"/>
  <c r="I5028" i="75" s="1"/>
  <c r="AC24" i="7"/>
  <c r="M172" i="68" s="1"/>
  <c r="G5032" i="75" s="1"/>
  <c r="I5032" i="75" s="1"/>
  <c r="AC28" i="7"/>
  <c r="M176" i="68" s="1"/>
  <c r="G5036" i="75" s="1"/>
  <c r="I5036" i="75" s="1"/>
  <c r="AC32" i="7"/>
  <c r="M180" i="68" s="1"/>
  <c r="G5040" i="75" s="1"/>
  <c r="I5040" i="75" s="1"/>
  <c r="Y28" i="7"/>
  <c r="O146" i="68" s="1"/>
  <c r="G6086" i="75" s="1"/>
  <c r="Y12" i="7"/>
  <c r="O130" i="68" s="1"/>
  <c r="G6070" i="75" s="1"/>
  <c r="Y27" i="7"/>
  <c r="Y11" i="7"/>
  <c r="Y22" i="7"/>
  <c r="Y6" i="7"/>
  <c r="Y21" i="7"/>
  <c r="O139" i="68" s="1"/>
  <c r="G6079" i="75" s="1"/>
  <c r="Y5" i="7"/>
  <c r="J20" i="67"/>
  <c r="H27" i="4"/>
  <c r="I34" i="18"/>
  <c r="I36" i="18" s="1"/>
  <c r="M4" i="18"/>
  <c r="I19" i="4"/>
  <c r="K399" i="68"/>
  <c r="G4179" i="75" s="1"/>
  <c r="K403" i="68"/>
  <c r="G4183" i="75" s="1"/>
  <c r="K415" i="68"/>
  <c r="G4195" i="75" s="1"/>
  <c r="K419" i="68"/>
  <c r="G4199" i="75" s="1"/>
  <c r="K400" i="68"/>
  <c r="G4180" i="75" s="1"/>
  <c r="K404" i="68"/>
  <c r="G4184" i="75" s="1"/>
  <c r="K408" i="68"/>
  <c r="G4188" i="75" s="1"/>
  <c r="K416" i="68"/>
  <c r="G4196" i="75" s="1"/>
  <c r="K420" i="68"/>
  <c r="G4200" i="75" s="1"/>
  <c r="K392" i="68"/>
  <c r="G4172" i="75" s="1"/>
  <c r="K393" i="68"/>
  <c r="G4173" i="75" s="1"/>
  <c r="K405" i="68"/>
  <c r="G4185" i="75" s="1"/>
  <c r="K409" i="68"/>
  <c r="G4189" i="75" s="1"/>
  <c r="K394" i="68"/>
  <c r="G4174" i="75" s="1"/>
  <c r="J4204" i="75" s="1"/>
  <c r="K398" i="68"/>
  <c r="G4178" i="75" s="1"/>
  <c r="K406" i="68"/>
  <c r="G4186" i="75" s="1"/>
  <c r="K410" i="68"/>
  <c r="G4190" i="75" s="1"/>
  <c r="K414" i="68"/>
  <c r="G4194" i="75" s="1"/>
  <c r="K421" i="68"/>
  <c r="G4201" i="75" s="1"/>
  <c r="M75" i="26"/>
  <c r="M425" i="68"/>
  <c r="G5285" i="75" s="1"/>
  <c r="M429" i="68"/>
  <c r="G5289" i="75" s="1"/>
  <c r="M433" i="68"/>
  <c r="G5293" i="75" s="1"/>
  <c r="M437" i="68"/>
  <c r="G5297" i="75" s="1"/>
  <c r="M441" i="68"/>
  <c r="G5301" i="75" s="1"/>
  <c r="I5301" i="75" s="1"/>
  <c r="M445" i="68"/>
  <c r="G5305" i="75" s="1"/>
  <c r="I5305" i="75" s="1"/>
  <c r="M449" i="68"/>
  <c r="G5309" i="75" s="1"/>
  <c r="I5309" i="75" s="1"/>
  <c r="M426" i="68"/>
  <c r="G5286" i="75" s="1"/>
  <c r="M430" i="68"/>
  <c r="G5290" i="75" s="1"/>
  <c r="M434" i="68"/>
  <c r="G5294" i="75" s="1"/>
  <c r="I5294" i="75" s="1"/>
  <c r="M438" i="68"/>
  <c r="G5298" i="75" s="1"/>
  <c r="I5298" i="75" s="1"/>
  <c r="M442" i="68"/>
  <c r="G5302" i="75" s="1"/>
  <c r="I5302" i="75" s="1"/>
  <c r="M446" i="68"/>
  <c r="G5306" i="75" s="1"/>
  <c r="I5306" i="75" s="1"/>
  <c r="M450" i="68"/>
  <c r="G5310" i="75" s="1"/>
  <c r="I5310" i="75" s="1"/>
  <c r="M422" i="68"/>
  <c r="G5282" i="75" s="1"/>
  <c r="M423" i="68"/>
  <c r="G5283" i="75" s="1"/>
  <c r="M427" i="68"/>
  <c r="G5287" i="75" s="1"/>
  <c r="M431" i="68"/>
  <c r="G5291" i="75" s="1"/>
  <c r="M435" i="68"/>
  <c r="G5295" i="75" s="1"/>
  <c r="I5295" i="75" s="1"/>
  <c r="M439" i="68"/>
  <c r="G5299" i="75" s="1"/>
  <c r="I5299" i="75" s="1"/>
  <c r="M443" i="68"/>
  <c r="G5303" i="75" s="1"/>
  <c r="I5303" i="75" s="1"/>
  <c r="M447" i="68"/>
  <c r="G5307" i="75" s="1"/>
  <c r="I5307" i="75" s="1"/>
  <c r="M451" i="68"/>
  <c r="G5311" i="75" s="1"/>
  <c r="I5311" i="75" s="1"/>
  <c r="M424" i="68"/>
  <c r="G5284" i="75" s="1"/>
  <c r="M444" i="68"/>
  <c r="G5304" i="75" s="1"/>
  <c r="I5304" i="75" s="1"/>
  <c r="M428" i="68"/>
  <c r="G5288" i="75" s="1"/>
  <c r="M440" i="68"/>
  <c r="G5300" i="75" s="1"/>
  <c r="I5300" i="75" s="1"/>
  <c r="M432" i="68"/>
  <c r="G5292" i="75" s="1"/>
  <c r="M436" i="68"/>
  <c r="G5296" i="75" s="1"/>
  <c r="I5296" i="75" s="1"/>
  <c r="M448" i="68"/>
  <c r="G5308" i="75" s="1"/>
  <c r="I5308" i="75" s="1"/>
  <c r="Y24" i="7"/>
  <c r="O142" i="68" s="1"/>
  <c r="G6082" i="75" s="1"/>
  <c r="Y8" i="7"/>
  <c r="O126" i="68" s="1"/>
  <c r="G6066" i="75" s="1"/>
  <c r="Y23" i="7"/>
  <c r="O141" i="68" s="1"/>
  <c r="G6081" i="75" s="1"/>
  <c r="Y7" i="7"/>
  <c r="O125" i="68" s="1"/>
  <c r="G6065" i="75" s="1"/>
  <c r="Y18" i="7"/>
  <c r="O136" i="68" s="1"/>
  <c r="G6076" i="75" s="1"/>
  <c r="Y33" i="7"/>
  <c r="O151" i="68" s="1"/>
  <c r="G6091" i="75" s="1"/>
  <c r="Y17" i="7"/>
  <c r="O135" i="68" s="1"/>
  <c r="G6075" i="75" s="1"/>
  <c r="K32" i="43"/>
  <c r="AA7" i="7"/>
  <c r="K155" i="68" s="1"/>
  <c r="G3935" i="75" s="1"/>
  <c r="AA11" i="7"/>
  <c r="AA15" i="7"/>
  <c r="K163" i="68" s="1"/>
  <c r="G3943" i="75" s="1"/>
  <c r="AA19" i="7"/>
  <c r="K167" i="68" s="1"/>
  <c r="G3947" i="75" s="1"/>
  <c r="I3947" i="75" s="1"/>
  <c r="AA23" i="7"/>
  <c r="K171" i="68" s="1"/>
  <c r="G3951" i="75" s="1"/>
  <c r="I3951" i="75" s="1"/>
  <c r="AA27" i="7"/>
  <c r="AA31" i="7"/>
  <c r="K179" i="68" s="1"/>
  <c r="G3959" i="75" s="1"/>
  <c r="I3959" i="75" s="1"/>
  <c r="AA8" i="7"/>
  <c r="K156" i="68" s="1"/>
  <c r="G3936" i="75" s="1"/>
  <c r="AA12" i="7"/>
  <c r="AA16" i="7"/>
  <c r="K164" i="68" s="1"/>
  <c r="G3944" i="75" s="1"/>
  <c r="I3944" i="75" s="1"/>
  <c r="AA20" i="7"/>
  <c r="K168" i="68" s="1"/>
  <c r="G3948" i="75" s="1"/>
  <c r="I3948" i="75" s="1"/>
  <c r="AA24" i="7"/>
  <c r="K172" i="68" s="1"/>
  <c r="G3952" i="75" s="1"/>
  <c r="I3952" i="75" s="1"/>
  <c r="AA28" i="7"/>
  <c r="AA32" i="7"/>
  <c r="K180" i="68" s="1"/>
  <c r="G3960" i="75" s="1"/>
  <c r="I3960" i="75" s="1"/>
  <c r="AA4" i="7"/>
  <c r="K152" i="68" s="1"/>
  <c r="G3932" i="75" s="1"/>
  <c r="AA5" i="7"/>
  <c r="K153" i="68" s="1"/>
  <c r="G3933" i="75" s="1"/>
  <c r="AA9" i="7"/>
  <c r="AA13" i="7"/>
  <c r="AA17" i="7"/>
  <c r="AA21" i="7"/>
  <c r="K169" i="68" s="1"/>
  <c r="G3949" i="75" s="1"/>
  <c r="I3949" i="75" s="1"/>
  <c r="AA25" i="7"/>
  <c r="AA29" i="7"/>
  <c r="AA33" i="7"/>
  <c r="AA6" i="7"/>
  <c r="K154" i="68" s="1"/>
  <c r="G3934" i="75" s="1"/>
  <c r="AA10" i="7"/>
  <c r="AA14" i="7"/>
  <c r="AA18" i="7"/>
  <c r="AA22" i="7"/>
  <c r="K170" i="68" s="1"/>
  <c r="G3950" i="75" s="1"/>
  <c r="I3950" i="75" s="1"/>
  <c r="AA26" i="7"/>
  <c r="AA30" i="7"/>
  <c r="I15" i="4"/>
  <c r="I23" i="4" s="1"/>
  <c r="J11" i="67"/>
  <c r="J19" i="67" s="1"/>
  <c r="J35" i="67" s="1"/>
  <c r="J17" i="4"/>
  <c r="AH8" i="7"/>
  <c r="L186" i="68" s="1"/>
  <c r="G4506" i="75" s="1"/>
  <c r="AH12" i="7"/>
  <c r="L190" i="68" s="1"/>
  <c r="G4510" i="75" s="1"/>
  <c r="AH16" i="7"/>
  <c r="L194" i="68" s="1"/>
  <c r="G4514" i="75" s="1"/>
  <c r="I4514" i="75" s="1"/>
  <c r="AH20" i="7"/>
  <c r="L198" i="68" s="1"/>
  <c r="G4518" i="75" s="1"/>
  <c r="I4518" i="75" s="1"/>
  <c r="AH24" i="7"/>
  <c r="L202" i="68" s="1"/>
  <c r="G4522" i="75" s="1"/>
  <c r="I4522" i="75" s="1"/>
  <c r="AH28" i="7"/>
  <c r="L206" i="68" s="1"/>
  <c r="G4526" i="75" s="1"/>
  <c r="I4526" i="75" s="1"/>
  <c r="AH5" i="7"/>
  <c r="L183" i="68" s="1"/>
  <c r="G4503" i="75" s="1"/>
  <c r="AH9" i="7"/>
  <c r="L187" i="68" s="1"/>
  <c r="G4507" i="75" s="1"/>
  <c r="AH13" i="7"/>
  <c r="L191" i="68" s="1"/>
  <c r="G4511" i="75" s="1"/>
  <c r="AH17" i="7"/>
  <c r="L195" i="68" s="1"/>
  <c r="G4515" i="75" s="1"/>
  <c r="I4515" i="75" s="1"/>
  <c r="AH21" i="7"/>
  <c r="L199" i="68" s="1"/>
  <c r="G4519" i="75" s="1"/>
  <c r="I4519" i="75" s="1"/>
  <c r="AH25" i="7"/>
  <c r="L203" i="68" s="1"/>
  <c r="G4523" i="75" s="1"/>
  <c r="I4523" i="75" s="1"/>
  <c r="AH6" i="7"/>
  <c r="L184" i="68" s="1"/>
  <c r="G4504" i="75" s="1"/>
  <c r="AH10" i="7"/>
  <c r="L188" i="68" s="1"/>
  <c r="G4508" i="75" s="1"/>
  <c r="AH14" i="7"/>
  <c r="L192" i="68" s="1"/>
  <c r="G4512" i="75" s="1"/>
  <c r="AH18" i="7"/>
  <c r="L196" i="68" s="1"/>
  <c r="G4516" i="75" s="1"/>
  <c r="I4516" i="75" s="1"/>
  <c r="AH22" i="7"/>
  <c r="L200" i="68" s="1"/>
  <c r="G4520" i="75" s="1"/>
  <c r="I4520" i="75" s="1"/>
  <c r="AH26" i="7"/>
  <c r="L204" i="68" s="1"/>
  <c r="G4524" i="75" s="1"/>
  <c r="I4524" i="75" s="1"/>
  <c r="AH32" i="7"/>
  <c r="L210" i="68" s="1"/>
  <c r="G4530" i="75" s="1"/>
  <c r="I4530" i="75" s="1"/>
  <c r="AH29" i="7"/>
  <c r="L207" i="68" s="1"/>
  <c r="G4527" i="75" s="1"/>
  <c r="I4527" i="75" s="1"/>
  <c r="AH33" i="7"/>
  <c r="L211" i="68" s="1"/>
  <c r="G4531" i="75" s="1"/>
  <c r="I4531" i="75" s="1"/>
  <c r="AH30" i="7"/>
  <c r="L208" i="68" s="1"/>
  <c r="G4528" i="75" s="1"/>
  <c r="I4528" i="75" s="1"/>
  <c r="AH4" i="7"/>
  <c r="L182" i="68" s="1"/>
  <c r="G4502" i="75" s="1"/>
  <c r="AH7" i="7"/>
  <c r="L185" i="68" s="1"/>
  <c r="G4505" i="75" s="1"/>
  <c r="AH15" i="7"/>
  <c r="L193" i="68" s="1"/>
  <c r="G4513" i="75" s="1"/>
  <c r="AH23" i="7"/>
  <c r="L201" i="68" s="1"/>
  <c r="G4521" i="75" s="1"/>
  <c r="I4521" i="75" s="1"/>
  <c r="AH31" i="7"/>
  <c r="L209" i="68" s="1"/>
  <c r="G4529" i="75" s="1"/>
  <c r="I4529" i="75" s="1"/>
  <c r="AH11" i="7"/>
  <c r="L189" i="68" s="1"/>
  <c r="G4509" i="75" s="1"/>
  <c r="AH19" i="7"/>
  <c r="L197" i="68" s="1"/>
  <c r="G4517" i="75" s="1"/>
  <c r="I4517" i="75" s="1"/>
  <c r="AH27" i="7"/>
  <c r="L205" i="68" s="1"/>
  <c r="G4525" i="75" s="1"/>
  <c r="I4525" i="75" s="1"/>
  <c r="L426" i="68"/>
  <c r="G4746" i="75" s="1"/>
  <c r="L430" i="68"/>
  <c r="G4750" i="75" s="1"/>
  <c r="L434" i="68"/>
  <c r="G4754" i="75" s="1"/>
  <c r="I4754" i="75" s="1"/>
  <c r="L438" i="68"/>
  <c r="G4758" i="75" s="1"/>
  <c r="I4758" i="75" s="1"/>
  <c r="L442" i="68"/>
  <c r="G4762" i="75" s="1"/>
  <c r="I4762" i="75" s="1"/>
  <c r="L446" i="68"/>
  <c r="G4766" i="75" s="1"/>
  <c r="I4766" i="75" s="1"/>
  <c r="L450" i="68"/>
  <c r="G4770" i="75" s="1"/>
  <c r="I4770" i="75" s="1"/>
  <c r="L423" i="68"/>
  <c r="G4743" i="75" s="1"/>
  <c r="L427" i="68"/>
  <c r="G4747" i="75" s="1"/>
  <c r="L431" i="68"/>
  <c r="G4751" i="75" s="1"/>
  <c r="L435" i="68"/>
  <c r="G4755" i="75" s="1"/>
  <c r="I4755" i="75" s="1"/>
  <c r="L439" i="68"/>
  <c r="G4759" i="75" s="1"/>
  <c r="I4759" i="75" s="1"/>
  <c r="L443" i="68"/>
  <c r="G4763" i="75" s="1"/>
  <c r="I4763" i="75" s="1"/>
  <c r="L447" i="68"/>
  <c r="G4767" i="75" s="1"/>
  <c r="I4767" i="75" s="1"/>
  <c r="L451" i="68"/>
  <c r="G4771" i="75" s="1"/>
  <c r="I4771" i="75" s="1"/>
  <c r="L424" i="68"/>
  <c r="G4744" i="75" s="1"/>
  <c r="L428" i="68"/>
  <c r="G4748" i="75" s="1"/>
  <c r="L432" i="68"/>
  <c r="G4752" i="75" s="1"/>
  <c r="L436" i="68"/>
  <c r="G4756" i="75" s="1"/>
  <c r="I4756" i="75" s="1"/>
  <c r="L440" i="68"/>
  <c r="G4760" i="75" s="1"/>
  <c r="I4760" i="75" s="1"/>
  <c r="L444" i="68"/>
  <c r="G4764" i="75" s="1"/>
  <c r="I4764" i="75" s="1"/>
  <c r="L448" i="68"/>
  <c r="G4768" i="75" s="1"/>
  <c r="I4768" i="75" s="1"/>
  <c r="L422" i="68"/>
  <c r="G4742" i="75" s="1"/>
  <c r="L425" i="68"/>
  <c r="G4745" i="75" s="1"/>
  <c r="L429" i="68"/>
  <c r="G4749" i="75" s="1"/>
  <c r="L433" i="68"/>
  <c r="G4753" i="75" s="1"/>
  <c r="L437" i="68"/>
  <c r="G4757" i="75" s="1"/>
  <c r="I4757" i="75" s="1"/>
  <c r="L441" i="68"/>
  <c r="G4761" i="75" s="1"/>
  <c r="I4761" i="75" s="1"/>
  <c r="L445" i="68"/>
  <c r="G4765" i="75" s="1"/>
  <c r="I4765" i="75" s="1"/>
  <c r="L449" i="68"/>
  <c r="G4769" i="75" s="1"/>
  <c r="I4769" i="75" s="1"/>
  <c r="O34" i="7"/>
  <c r="O36" i="7" s="1"/>
  <c r="S4" i="7"/>
  <c r="Y20" i="7"/>
  <c r="O138" i="68" s="1"/>
  <c r="G6078" i="75" s="1"/>
  <c r="U34" i="7"/>
  <c r="U36" i="7" s="1"/>
  <c r="Y4" i="7"/>
  <c r="O122" i="68" s="1"/>
  <c r="G6062" i="75" s="1"/>
  <c r="J6092" i="75" s="1"/>
  <c r="Y19" i="7"/>
  <c r="O137" i="68" s="1"/>
  <c r="G6077" i="75" s="1"/>
  <c r="Y30" i="7"/>
  <c r="O148" i="68" s="1"/>
  <c r="G6088" i="75" s="1"/>
  <c r="Y14" i="7"/>
  <c r="Y29" i="7"/>
  <c r="O147" i="68" s="1"/>
  <c r="G6087" i="75" s="1"/>
  <c r="Y13" i="7"/>
  <c r="O131" i="68" s="1"/>
  <c r="G6071" i="75" s="1"/>
  <c r="I38" i="67"/>
  <c r="H24" i="4"/>
  <c r="I18" i="4"/>
  <c r="I26" i="4" s="1"/>
  <c r="I36" i="67"/>
  <c r="J37" i="67"/>
  <c r="I422" i="68"/>
  <c r="G3122" i="75" s="1"/>
  <c r="F452" i="68"/>
  <c r="G1532" i="75" s="1"/>
  <c r="I439" i="68"/>
  <c r="G3139" i="75" s="1"/>
  <c r="F469" i="68"/>
  <c r="G1549" i="75" s="1"/>
  <c r="F467" i="68"/>
  <c r="G1547" i="75" s="1"/>
  <c r="I437" i="68"/>
  <c r="G3137" i="75" s="1"/>
  <c r="F465" i="68"/>
  <c r="G1545" i="75" s="1"/>
  <c r="I435" i="68"/>
  <c r="G3135" i="75" s="1"/>
  <c r="I433" i="68"/>
  <c r="G3133" i="75" s="1"/>
  <c r="F463" i="68"/>
  <c r="G1543" i="75" s="1"/>
  <c r="F468" i="68"/>
  <c r="G1548" i="75" s="1"/>
  <c r="I438" i="68"/>
  <c r="G3138" i="75" s="1"/>
  <c r="F464" i="68"/>
  <c r="G1544" i="75" s="1"/>
  <c r="I434" i="68"/>
  <c r="G3134" i="75" s="1"/>
  <c r="F466" i="68"/>
  <c r="G1546" i="75" s="1"/>
  <c r="I436" i="68"/>
  <c r="G3136" i="75" s="1"/>
  <c r="G16" i="26"/>
  <c r="H16" i="26"/>
  <c r="F16" i="26"/>
  <c r="I16" i="26"/>
  <c r="J16" i="26"/>
  <c r="F21" i="26"/>
  <c r="H21" i="26"/>
  <c r="G21" i="26"/>
  <c r="J21" i="26"/>
  <c r="I21" i="26"/>
  <c r="G28" i="26"/>
  <c r="F28" i="26"/>
  <c r="H28" i="26"/>
  <c r="I28" i="26"/>
  <c r="J28" i="26"/>
  <c r="J14" i="26"/>
  <c r="H14" i="26"/>
  <c r="G14" i="26"/>
  <c r="F14" i="26"/>
  <c r="I14" i="26"/>
  <c r="J26" i="26"/>
  <c r="F26" i="26"/>
  <c r="I26" i="26"/>
  <c r="H26" i="26"/>
  <c r="G26" i="26"/>
  <c r="F13" i="26"/>
  <c r="G13" i="26"/>
  <c r="H13" i="26"/>
  <c r="J13" i="26"/>
  <c r="I13" i="26"/>
  <c r="B37" i="29"/>
  <c r="B107" i="29" s="1"/>
  <c r="B41" i="29"/>
  <c r="B111" i="29" s="1"/>
  <c r="B44" i="29"/>
  <c r="B114" i="29" s="1"/>
  <c r="B47" i="29"/>
  <c r="B117" i="29" s="1"/>
  <c r="B36" i="29"/>
  <c r="B106" i="29" s="1"/>
  <c r="B53" i="29"/>
  <c r="B123" i="29" s="1"/>
  <c r="B52" i="29"/>
  <c r="B122" i="29" s="1"/>
  <c r="B38" i="29"/>
  <c r="B108" i="29" s="1"/>
  <c r="B39" i="29"/>
  <c r="B109" i="29" s="1"/>
  <c r="B40" i="29"/>
  <c r="B110" i="29" s="1"/>
  <c r="B51" i="29"/>
  <c r="B121" i="29" s="1"/>
  <c r="B35" i="29"/>
  <c r="B105" i="29" s="1"/>
  <c r="B43" i="29"/>
  <c r="B113" i="29" s="1"/>
  <c r="B50" i="29"/>
  <c r="B120" i="29" s="1"/>
  <c r="B45" i="29"/>
  <c r="B115" i="29" s="1"/>
  <c r="B42" i="29"/>
  <c r="B112" i="29" s="1"/>
  <c r="B48" i="29"/>
  <c r="B118" i="29" s="1"/>
  <c r="B49" i="29"/>
  <c r="B119" i="29" s="1"/>
  <c r="B46" i="29"/>
  <c r="B116" i="29" s="1"/>
  <c r="B54" i="29"/>
  <c r="B124" i="29" s="1"/>
  <c r="H29" i="26"/>
  <c r="F29" i="26"/>
  <c r="G29" i="26"/>
  <c r="I29" i="26"/>
  <c r="J29" i="26"/>
  <c r="G25" i="26"/>
  <c r="F25" i="26"/>
  <c r="H25" i="26"/>
  <c r="I25" i="26"/>
  <c r="J25" i="26"/>
  <c r="H22" i="26"/>
  <c r="F22" i="26"/>
  <c r="I22" i="26"/>
  <c r="G22" i="26"/>
  <c r="J22" i="26"/>
  <c r="G24" i="26"/>
  <c r="H24" i="26"/>
  <c r="I24" i="26"/>
  <c r="F24" i="26"/>
  <c r="J24" i="26"/>
  <c r="G17" i="26"/>
  <c r="H17" i="26"/>
  <c r="F17" i="26"/>
  <c r="I17" i="26"/>
  <c r="J17" i="26"/>
  <c r="I23" i="26"/>
  <c r="F23" i="26"/>
  <c r="G23" i="26"/>
  <c r="H23" i="26"/>
  <c r="J23" i="26"/>
  <c r="H18" i="26"/>
  <c r="F18" i="26"/>
  <c r="I18" i="26"/>
  <c r="G18" i="26"/>
  <c r="J18" i="26"/>
  <c r="F30" i="26"/>
  <c r="I30" i="26"/>
  <c r="G30" i="26"/>
  <c r="H30" i="26"/>
  <c r="J30" i="26"/>
  <c r="G20" i="26"/>
  <c r="F20" i="26"/>
  <c r="I20" i="26"/>
  <c r="H20" i="26"/>
  <c r="J20" i="26"/>
  <c r="G27" i="26"/>
  <c r="H27" i="26"/>
  <c r="F27" i="26"/>
  <c r="I27" i="26"/>
  <c r="J27" i="26"/>
  <c r="I31" i="26"/>
  <c r="F31" i="26"/>
  <c r="H31" i="26"/>
  <c r="G31" i="26"/>
  <c r="J31" i="26"/>
  <c r="I15" i="26"/>
  <c r="H15" i="26"/>
  <c r="F15" i="26"/>
  <c r="G15" i="26"/>
  <c r="J15" i="26"/>
  <c r="G19" i="26"/>
  <c r="H19" i="26"/>
  <c r="I19" i="26"/>
  <c r="F19" i="26"/>
  <c r="J19" i="26"/>
  <c r="G2" i="26"/>
  <c r="I2" i="26"/>
  <c r="J2" i="26"/>
  <c r="H2" i="26"/>
  <c r="F2" i="26"/>
  <c r="B3" i="29"/>
  <c r="B25" i="29"/>
  <c r="F35" i="23"/>
  <c r="G35" i="23"/>
  <c r="B90" i="29"/>
  <c r="B91" i="29" s="1"/>
  <c r="B22" i="29"/>
  <c r="N20" i="23"/>
  <c r="J188" i="43" s="1"/>
  <c r="K165" i="43"/>
  <c r="O17" i="23"/>
  <c r="K185" i="43" s="1"/>
  <c r="M315" i="26"/>
  <c r="K162" i="43"/>
  <c r="J34" i="23"/>
  <c r="M302" i="26"/>
  <c r="O4" i="23"/>
  <c r="K182" i="43" s="1"/>
  <c r="K169" i="43"/>
  <c r="M319" i="26"/>
  <c r="E14" i="58" s="1"/>
  <c r="O21" i="23"/>
  <c r="K189" i="43" s="1"/>
  <c r="K167" i="43"/>
  <c r="M317" i="26"/>
  <c r="O19" i="23"/>
  <c r="K187" i="43" s="1"/>
  <c r="L315" i="26"/>
  <c r="N17" i="23"/>
  <c r="J185" i="43" s="1"/>
  <c r="J165" i="43"/>
  <c r="K164" i="43"/>
  <c r="O16" i="23"/>
  <c r="K184" i="43" s="1"/>
  <c r="M314" i="26"/>
  <c r="N18" i="23"/>
  <c r="J186" i="43" s="1"/>
  <c r="L316" i="26"/>
  <c r="J166" i="43"/>
  <c r="K168" i="43"/>
  <c r="L168" i="43" s="1"/>
  <c r="M318" i="26"/>
  <c r="O20" i="23"/>
  <c r="K188" i="43" s="1"/>
  <c r="N21" i="23"/>
  <c r="J189" i="43" s="1"/>
  <c r="L319" i="26"/>
  <c r="J169" i="43"/>
  <c r="K163" i="43"/>
  <c r="M313" i="26"/>
  <c r="O15" i="23"/>
  <c r="K183" i="43" s="1"/>
  <c r="K166" i="43"/>
  <c r="O18" i="23"/>
  <c r="K186" i="43" s="1"/>
  <c r="M316" i="26"/>
  <c r="L323" i="26"/>
  <c r="J173" i="43"/>
  <c r="N25" i="23"/>
  <c r="J170" i="43"/>
  <c r="N22" i="23"/>
  <c r="L320" i="26"/>
  <c r="K172" i="43"/>
  <c r="M322" i="26"/>
  <c r="O24" i="23"/>
  <c r="M324" i="26"/>
  <c r="K174" i="43"/>
  <c r="O26" i="23"/>
  <c r="J181" i="43"/>
  <c r="N33" i="23"/>
  <c r="L331" i="26"/>
  <c r="N31" i="23"/>
  <c r="J179" i="43"/>
  <c r="L329" i="26"/>
  <c r="M329" i="26"/>
  <c r="K179" i="43"/>
  <c r="O31" i="23"/>
  <c r="J171" i="43"/>
  <c r="N23" i="23"/>
  <c r="L321" i="26"/>
  <c r="M321" i="26"/>
  <c r="O23" i="23"/>
  <c r="K171" i="43"/>
  <c r="M326" i="26"/>
  <c r="K176" i="43"/>
  <c r="O28" i="23"/>
  <c r="N30" i="23"/>
  <c r="J178" i="43"/>
  <c r="L328" i="26"/>
  <c r="J180" i="43"/>
  <c r="N32" i="23"/>
  <c r="L330" i="26"/>
  <c r="N28" i="23"/>
  <c r="J176" i="43"/>
  <c r="L326" i="26"/>
  <c r="L325" i="26"/>
  <c r="N27" i="23"/>
  <c r="J175" i="43"/>
  <c r="O27" i="23"/>
  <c r="M325" i="26"/>
  <c r="K175" i="43"/>
  <c r="K180" i="43"/>
  <c r="O32" i="23"/>
  <c r="M330" i="26"/>
  <c r="L324" i="26"/>
  <c r="J174" i="43"/>
  <c r="N26" i="23"/>
  <c r="M328" i="26"/>
  <c r="O30" i="23"/>
  <c r="K178" i="43"/>
  <c r="O33" i="23"/>
  <c r="M331" i="26"/>
  <c r="K181" i="43"/>
  <c r="J177" i="43"/>
  <c r="N29" i="23"/>
  <c r="L327" i="26"/>
  <c r="N24" i="23"/>
  <c r="L322" i="26"/>
  <c r="J172" i="43"/>
  <c r="M327" i="26"/>
  <c r="K177" i="43"/>
  <c r="O29" i="23"/>
  <c r="M323" i="26"/>
  <c r="O25" i="23"/>
  <c r="K173" i="43"/>
  <c r="O22" i="23"/>
  <c r="M320" i="26"/>
  <c r="K170" i="43"/>
  <c r="L317" i="26"/>
  <c r="J167" i="43"/>
  <c r="L313" i="26"/>
  <c r="J163" i="43"/>
  <c r="L314" i="26"/>
  <c r="J164" i="43"/>
  <c r="L302" i="26"/>
  <c r="J162" i="43"/>
  <c r="L49" i="26"/>
  <c r="N49" i="26" s="1"/>
  <c r="J9" i="43"/>
  <c r="L9" i="43" s="1"/>
  <c r="L45" i="26"/>
  <c r="N45" i="26" s="1"/>
  <c r="J5" i="43"/>
  <c r="L5" i="43" s="1"/>
  <c r="L50" i="26"/>
  <c r="J10" i="43"/>
  <c r="L10" i="43" s="1"/>
  <c r="L51" i="26"/>
  <c r="J11" i="43"/>
  <c r="L11" i="43" s="1"/>
  <c r="L47" i="26"/>
  <c r="N47" i="26" s="1"/>
  <c r="J7" i="43"/>
  <c r="L7" i="43" s="1"/>
  <c r="L43" i="26"/>
  <c r="N43" i="26" s="1"/>
  <c r="J3" i="43"/>
  <c r="L3" i="43" s="1"/>
  <c r="L44" i="26"/>
  <c r="N44" i="26" s="1"/>
  <c r="J4" i="43"/>
  <c r="L4" i="43" s="1"/>
  <c r="L48" i="26"/>
  <c r="N48" i="26" s="1"/>
  <c r="J8" i="43"/>
  <c r="L8" i="43" s="1"/>
  <c r="L52" i="26"/>
  <c r="J12" i="43"/>
  <c r="L12" i="43" s="1"/>
  <c r="L46" i="26"/>
  <c r="N46" i="26" s="1"/>
  <c r="J6" i="43"/>
  <c r="L6" i="43" s="1"/>
  <c r="N4" i="23"/>
  <c r="S4" i="23" s="1"/>
  <c r="J202" i="43" s="1"/>
  <c r="O34" i="2"/>
  <c r="N19" i="23"/>
  <c r="I34" i="2"/>
  <c r="I36" i="2" s="1"/>
  <c r="P34" i="2"/>
  <c r="N16" i="23"/>
  <c r="Q31" i="2"/>
  <c r="I149" i="68" s="1"/>
  <c r="G2849" i="75" s="1"/>
  <c r="Q30" i="2"/>
  <c r="I148" i="68" s="1"/>
  <c r="G2848" i="75" s="1"/>
  <c r="Q25" i="2"/>
  <c r="I143" i="68" s="1"/>
  <c r="G2843" i="75" s="1"/>
  <c r="R34" i="6"/>
  <c r="Q33" i="2"/>
  <c r="I151" i="68" s="1"/>
  <c r="G2851" i="75" s="1"/>
  <c r="Q28" i="2"/>
  <c r="I146" i="68" s="1"/>
  <c r="G2846" i="75" s="1"/>
  <c r="Q24" i="2"/>
  <c r="I142" i="68" s="1"/>
  <c r="G2842" i="75" s="1"/>
  <c r="Q32" i="2"/>
  <c r="I150" i="68" s="1"/>
  <c r="G2850" i="75" s="1"/>
  <c r="Q26" i="2"/>
  <c r="I144" i="68" s="1"/>
  <c r="G2844" i="75" s="1"/>
  <c r="Q29" i="2"/>
  <c r="I147" i="68" s="1"/>
  <c r="G2847" i="75" s="1"/>
  <c r="AB34" i="6"/>
  <c r="S34" i="6"/>
  <c r="Q27" i="2"/>
  <c r="I145" i="68" s="1"/>
  <c r="G2845" i="75" s="1"/>
  <c r="Q23" i="2"/>
  <c r="I141" i="68" s="1"/>
  <c r="G2841" i="75" s="1"/>
  <c r="N34" i="2"/>
  <c r="N29" i="13"/>
  <c r="L57" i="26"/>
  <c r="N57" i="26" s="1"/>
  <c r="N25" i="13"/>
  <c r="L53" i="26"/>
  <c r="N53" i="26" s="1"/>
  <c r="N33" i="13"/>
  <c r="L61" i="26"/>
  <c r="N61" i="26" s="1"/>
  <c r="N30" i="13"/>
  <c r="L58" i="26"/>
  <c r="N58" i="26" s="1"/>
  <c r="N26" i="13"/>
  <c r="L54" i="26"/>
  <c r="N54" i="26" s="1"/>
  <c r="N31" i="13"/>
  <c r="L59" i="26"/>
  <c r="N59" i="26" s="1"/>
  <c r="N27" i="13"/>
  <c r="L55" i="26"/>
  <c r="N55" i="26" s="1"/>
  <c r="N32" i="13"/>
  <c r="L60" i="26"/>
  <c r="N60" i="26" s="1"/>
  <c r="N28" i="13"/>
  <c r="L56" i="26"/>
  <c r="N56" i="26" s="1"/>
  <c r="N21" i="13"/>
  <c r="J29" i="43" s="1"/>
  <c r="N18" i="13"/>
  <c r="J26" i="43" s="1"/>
  <c r="N17" i="13"/>
  <c r="J25" i="43" s="1"/>
  <c r="N22" i="13"/>
  <c r="J30" i="43" s="1"/>
  <c r="N19" i="13"/>
  <c r="J27" i="43" s="1"/>
  <c r="N15" i="13"/>
  <c r="J23" i="43" s="1"/>
  <c r="N23" i="13"/>
  <c r="J31" i="43" s="1"/>
  <c r="N16" i="13"/>
  <c r="J24" i="43" s="1"/>
  <c r="N20" i="13"/>
  <c r="J28" i="43" s="1"/>
  <c r="N24" i="13"/>
  <c r="J32" i="43" s="1"/>
  <c r="N15" i="23"/>
  <c r="J183" i="43" s="1"/>
  <c r="I34" i="23"/>
  <c r="G34" i="13"/>
  <c r="G35" i="13" s="1"/>
  <c r="AR34" i="18"/>
  <c r="AR36" i="18" s="1"/>
  <c r="AR34" i="7"/>
  <c r="AR36" i="7" s="1"/>
  <c r="Q34" i="6"/>
  <c r="Q36" i="6" s="1"/>
  <c r="Q21" i="2"/>
  <c r="I139" i="68" s="1"/>
  <c r="G2839" i="75" s="1"/>
  <c r="Q19" i="2"/>
  <c r="I137" i="68" s="1"/>
  <c r="G2837" i="75" s="1"/>
  <c r="Q16" i="2"/>
  <c r="I134" i="68" s="1"/>
  <c r="G2834" i="75" s="1"/>
  <c r="Q20" i="2"/>
  <c r="I138" i="68" s="1"/>
  <c r="G2838" i="75" s="1"/>
  <c r="Q18" i="2"/>
  <c r="I136" i="68" s="1"/>
  <c r="G2836" i="75" s="1"/>
  <c r="Q22" i="2"/>
  <c r="I140" i="68" s="1"/>
  <c r="G2840" i="75" s="1"/>
  <c r="Q4" i="2"/>
  <c r="I122" i="68" s="1"/>
  <c r="G2822" i="75" s="1"/>
  <c r="Q15" i="2"/>
  <c r="I133" i="68" s="1"/>
  <c r="G2833" i="75" s="1"/>
  <c r="M34" i="2"/>
  <c r="M36" i="2" s="1"/>
  <c r="E36" i="2"/>
  <c r="D36" i="2"/>
  <c r="X23" i="18" l="1"/>
  <c r="N411" i="68" s="1"/>
  <c r="G5811" i="75" s="1"/>
  <c r="I5811" i="75" s="1"/>
  <c r="Y60" i="18"/>
  <c r="X27" i="18"/>
  <c r="N415" i="68" s="1"/>
  <c r="G5815" i="75" s="1"/>
  <c r="I5815" i="75" s="1"/>
  <c r="Y64" i="18"/>
  <c r="X16" i="18"/>
  <c r="N404" i="68" s="1"/>
  <c r="G5804" i="75" s="1"/>
  <c r="I5804" i="75" s="1"/>
  <c r="Y53" i="18"/>
  <c r="X17" i="18"/>
  <c r="N405" i="68" s="1"/>
  <c r="G5805" i="75" s="1"/>
  <c r="I5805" i="75" s="1"/>
  <c r="Y54" i="18"/>
  <c r="X26" i="18"/>
  <c r="N414" i="68" s="1"/>
  <c r="G5814" i="75" s="1"/>
  <c r="I5814" i="75" s="1"/>
  <c r="Y63" i="18"/>
  <c r="X12" i="18"/>
  <c r="N400" i="68" s="1"/>
  <c r="G5800" i="75" s="1"/>
  <c r="Y49" i="18"/>
  <c r="AD6" i="18"/>
  <c r="X71" i="18"/>
  <c r="X73" i="18" s="1"/>
  <c r="X31" i="18"/>
  <c r="N419" i="68" s="1"/>
  <c r="G5819" i="75" s="1"/>
  <c r="I5819" i="75" s="1"/>
  <c r="Y68" i="18"/>
  <c r="X28" i="18"/>
  <c r="N416" i="68" s="1"/>
  <c r="G5816" i="75" s="1"/>
  <c r="I5816" i="75" s="1"/>
  <c r="Y65" i="18"/>
  <c r="X29" i="18"/>
  <c r="N417" i="68" s="1"/>
  <c r="G5817" i="75" s="1"/>
  <c r="I5817" i="75" s="1"/>
  <c r="Y66" i="18"/>
  <c r="X13" i="18"/>
  <c r="N401" i="68" s="1"/>
  <c r="G5801" i="75" s="1"/>
  <c r="Y50" i="18"/>
  <c r="X22" i="18"/>
  <c r="N410" i="68" s="1"/>
  <c r="G5810" i="75" s="1"/>
  <c r="I5810" i="75" s="1"/>
  <c r="Y59" i="18"/>
  <c r="X8" i="18"/>
  <c r="N396" i="68" s="1"/>
  <c r="G5796" i="75" s="1"/>
  <c r="Y45" i="18"/>
  <c r="X14" i="18"/>
  <c r="N402" i="68" s="1"/>
  <c r="G5802" i="75" s="1"/>
  <c r="Y51" i="18"/>
  <c r="X5" i="18"/>
  <c r="X19" i="18"/>
  <c r="N407" i="68" s="1"/>
  <c r="G5807" i="75" s="1"/>
  <c r="I5807" i="75" s="1"/>
  <c r="Y56" i="18"/>
  <c r="X15" i="18"/>
  <c r="N403" i="68" s="1"/>
  <c r="G5803" i="75" s="1"/>
  <c r="Y52" i="18"/>
  <c r="X24" i="18"/>
  <c r="N412" i="68" s="1"/>
  <c r="G5812" i="75" s="1"/>
  <c r="I5812" i="75" s="1"/>
  <c r="Y61" i="18"/>
  <c r="X25" i="18"/>
  <c r="N413" i="68" s="1"/>
  <c r="G5813" i="75" s="1"/>
  <c r="I5813" i="75" s="1"/>
  <c r="Y62" i="18"/>
  <c r="X7" i="18"/>
  <c r="N395" i="68" s="1"/>
  <c r="G5795" i="75" s="1"/>
  <c r="Y44" i="18"/>
  <c r="X18" i="18"/>
  <c r="N406" i="68" s="1"/>
  <c r="G5806" i="75" s="1"/>
  <c r="I5806" i="75" s="1"/>
  <c r="Y55" i="18"/>
  <c r="Y71" i="18"/>
  <c r="Y73" i="18" s="1"/>
  <c r="X10" i="18"/>
  <c r="N398" i="68" s="1"/>
  <c r="G5798" i="75" s="1"/>
  <c r="Y47" i="18"/>
  <c r="I5762" i="75"/>
  <c r="J5818" i="75"/>
  <c r="J5815" i="75"/>
  <c r="J5812" i="75"/>
  <c r="J5809" i="75"/>
  <c r="J5799" i="75"/>
  <c r="J5793" i="75"/>
  <c r="J5801" i="75"/>
  <c r="J5795" i="75"/>
  <c r="J5792" i="75"/>
  <c r="J5806" i="75"/>
  <c r="J5803" i="75"/>
  <c r="J5819" i="75"/>
  <c r="J5816" i="75"/>
  <c r="J5813" i="75"/>
  <c r="J5802" i="75"/>
  <c r="J5810" i="75"/>
  <c r="J5807" i="75"/>
  <c r="J5804" i="75"/>
  <c r="J5820" i="75"/>
  <c r="J5817" i="75"/>
  <c r="J5798" i="75"/>
  <c r="J5797" i="75"/>
  <c r="J5796" i="75"/>
  <c r="J5800" i="75"/>
  <c r="J5814" i="75"/>
  <c r="J5811" i="75"/>
  <c r="J5808" i="75"/>
  <c r="J5805" i="75"/>
  <c r="J5821" i="75"/>
  <c r="J5794" i="75"/>
  <c r="AD44" i="18"/>
  <c r="AD48" i="18"/>
  <c r="AD43" i="18"/>
  <c r="AE43" i="18" s="1"/>
  <c r="AD47" i="18"/>
  <c r="AD42" i="18"/>
  <c r="AE42" i="18" s="1"/>
  <c r="AD46" i="18"/>
  <c r="AD50" i="18"/>
  <c r="AD41" i="18"/>
  <c r="AD52" i="18"/>
  <c r="AD56" i="18"/>
  <c r="AD60" i="18"/>
  <c r="AD64" i="18"/>
  <c r="AD51" i="18"/>
  <c r="AD55" i="18"/>
  <c r="AD59" i="18"/>
  <c r="AD63" i="18"/>
  <c r="AD67" i="18"/>
  <c r="AD49" i="18"/>
  <c r="AD54" i="18"/>
  <c r="AD58" i="18"/>
  <c r="AD62" i="18"/>
  <c r="AD66" i="18"/>
  <c r="AD57" i="18"/>
  <c r="AD68" i="18"/>
  <c r="AD61" i="18"/>
  <c r="AD53" i="18"/>
  <c r="AD70" i="18"/>
  <c r="AD45" i="18"/>
  <c r="AD65" i="18"/>
  <c r="AD69" i="18"/>
  <c r="X32" i="18"/>
  <c r="N420" i="68" s="1"/>
  <c r="G5820" i="75" s="1"/>
  <c r="I5820" i="75" s="1"/>
  <c r="Y69" i="18"/>
  <c r="X33" i="18"/>
  <c r="N421" i="68" s="1"/>
  <c r="G5821" i="75" s="1"/>
  <c r="I5821" i="75" s="1"/>
  <c r="Y70" i="18"/>
  <c r="X20" i="18"/>
  <c r="N408" i="68" s="1"/>
  <c r="G5808" i="75" s="1"/>
  <c r="I5808" i="75" s="1"/>
  <c r="Y57" i="18"/>
  <c r="X21" i="18"/>
  <c r="N409" i="68" s="1"/>
  <c r="G5809" i="75" s="1"/>
  <c r="I5809" i="75" s="1"/>
  <c r="Y58" i="18"/>
  <c r="X30" i="18"/>
  <c r="N418" i="68" s="1"/>
  <c r="G5818" i="75" s="1"/>
  <c r="I5818" i="75" s="1"/>
  <c r="Y67" i="18"/>
  <c r="X11" i="18"/>
  <c r="N399" i="68" s="1"/>
  <c r="G5799" i="75" s="1"/>
  <c r="Y48" i="18"/>
  <c r="X9" i="18"/>
  <c r="N397" i="68" s="1"/>
  <c r="G5797" i="75" s="1"/>
  <c r="Y46" i="18"/>
  <c r="X4" i="18"/>
  <c r="I5297" i="75"/>
  <c r="K34" i="43"/>
  <c r="I535" i="68"/>
  <c r="G3235" i="75" s="1"/>
  <c r="J4208" i="75"/>
  <c r="J4203" i="75"/>
  <c r="I540" i="68"/>
  <c r="G3240" i="75" s="1"/>
  <c r="L32" i="43"/>
  <c r="J4210" i="75"/>
  <c r="J4811" i="75"/>
  <c r="J4810" i="75"/>
  <c r="J4805" i="75"/>
  <c r="J4804" i="75"/>
  <c r="T16" i="13"/>
  <c r="M104" i="26" s="1"/>
  <c r="T30" i="13"/>
  <c r="J4803" i="75"/>
  <c r="J4812" i="75"/>
  <c r="E23" i="66"/>
  <c r="E15" i="66"/>
  <c r="E17" i="66"/>
  <c r="E7" i="66"/>
  <c r="E19" i="66"/>
  <c r="E11" i="66"/>
  <c r="E13" i="66"/>
  <c r="E9" i="66"/>
  <c r="E21" i="66"/>
  <c r="J4209" i="75"/>
  <c r="J4809" i="75"/>
  <c r="J4808" i="75"/>
  <c r="I536" i="68"/>
  <c r="G3236" i="75" s="1"/>
  <c r="I539" i="68"/>
  <c r="G3239" i="75" s="1"/>
  <c r="I532" i="68"/>
  <c r="G3232" i="75" s="1"/>
  <c r="I531" i="68"/>
  <c r="G3231" i="75" s="1"/>
  <c r="T26" i="2"/>
  <c r="H144" i="68"/>
  <c r="G2304" i="75" s="1"/>
  <c r="S16" i="2"/>
  <c r="G134" i="68"/>
  <c r="G1754" i="75" s="1"/>
  <c r="S28" i="2"/>
  <c r="G146" i="68"/>
  <c r="G1766" i="75" s="1"/>
  <c r="H526" i="68"/>
  <c r="G2686" i="75" s="1"/>
  <c r="H496" i="68"/>
  <c r="G2656" i="75" s="1"/>
  <c r="S21" i="2"/>
  <c r="G139" i="68"/>
  <c r="G1759" i="75" s="1"/>
  <c r="S15" i="2"/>
  <c r="G133" i="68"/>
  <c r="G1753" i="75" s="1"/>
  <c r="R32" i="2"/>
  <c r="F150" i="68"/>
  <c r="G1230" i="75" s="1"/>
  <c r="S31" i="2"/>
  <c r="G149" i="68"/>
  <c r="G1769" i="75" s="1"/>
  <c r="T21" i="2"/>
  <c r="H139" i="68"/>
  <c r="G2299" i="75" s="1"/>
  <c r="R17" i="2"/>
  <c r="F135" i="68"/>
  <c r="G1215" i="75" s="1"/>
  <c r="Q17" i="2"/>
  <c r="I135" i="68" s="1"/>
  <c r="G2835" i="75" s="1"/>
  <c r="R20" i="2"/>
  <c r="F138" i="68"/>
  <c r="G1218" i="75" s="1"/>
  <c r="H523" i="68"/>
  <c r="G2683" i="75" s="1"/>
  <c r="H493" i="68"/>
  <c r="G2653" i="75" s="1"/>
  <c r="T30" i="2"/>
  <c r="H148" i="68"/>
  <c r="G2308" i="75" s="1"/>
  <c r="T25" i="2"/>
  <c r="H143" i="68"/>
  <c r="G2303" i="75" s="1"/>
  <c r="S26" i="2"/>
  <c r="G144" i="68"/>
  <c r="G1764" i="75" s="1"/>
  <c r="S20" i="2"/>
  <c r="G138" i="68"/>
  <c r="G1758" i="75" s="1"/>
  <c r="T29" i="2"/>
  <c r="H147" i="68"/>
  <c r="G2307" i="75" s="1"/>
  <c r="R26" i="2"/>
  <c r="F144" i="68"/>
  <c r="G1224" i="75" s="1"/>
  <c r="S22" i="2"/>
  <c r="G140" i="68"/>
  <c r="G1760" i="75" s="1"/>
  <c r="I538" i="68"/>
  <c r="G3238" i="75" s="1"/>
  <c r="I541" i="68"/>
  <c r="G3241" i="75" s="1"/>
  <c r="R24" i="2"/>
  <c r="F142" i="68"/>
  <c r="G1222" i="75" s="1"/>
  <c r="G439" i="68"/>
  <c r="G2059" i="75" s="1"/>
  <c r="H529" i="68"/>
  <c r="G2689" i="75" s="1"/>
  <c r="H499" i="68"/>
  <c r="G2659" i="75" s="1"/>
  <c r="S23" i="2"/>
  <c r="G141" i="68"/>
  <c r="G1761" i="75" s="1"/>
  <c r="R22" i="2"/>
  <c r="F140" i="68"/>
  <c r="G1220" i="75" s="1"/>
  <c r="G436" i="68"/>
  <c r="G2056" i="75" s="1"/>
  <c r="S30" i="2"/>
  <c r="G148" i="68"/>
  <c r="G1768" i="75" s="1"/>
  <c r="S17" i="2"/>
  <c r="G135" i="68"/>
  <c r="G1755" i="75" s="1"/>
  <c r="R29" i="2"/>
  <c r="F147" i="68"/>
  <c r="G1227" i="75" s="1"/>
  <c r="T27" i="2"/>
  <c r="H145" i="68"/>
  <c r="G2305" i="75" s="1"/>
  <c r="R23" i="2"/>
  <c r="F141" i="68"/>
  <c r="G1221" i="75" s="1"/>
  <c r="G435" i="68"/>
  <c r="G2055" i="75" s="1"/>
  <c r="T17" i="2"/>
  <c r="H135" i="68"/>
  <c r="G2295" i="75" s="1"/>
  <c r="R33" i="2"/>
  <c r="F151" i="68"/>
  <c r="G1231" i="75" s="1"/>
  <c r="T16" i="2"/>
  <c r="H134" i="68"/>
  <c r="G2294" i="75" s="1"/>
  <c r="S33" i="2"/>
  <c r="G151" i="68"/>
  <c r="G1771" i="75" s="1"/>
  <c r="R19" i="2"/>
  <c r="F137" i="68"/>
  <c r="G1217" i="75" s="1"/>
  <c r="T24" i="2"/>
  <c r="H142" i="68"/>
  <c r="G2302" i="75" s="1"/>
  <c r="T32" i="2"/>
  <c r="H150" i="68"/>
  <c r="G2310" i="75" s="1"/>
  <c r="R21" i="2"/>
  <c r="F139" i="68"/>
  <c r="G1219" i="75" s="1"/>
  <c r="T23" i="2"/>
  <c r="H141" i="68"/>
  <c r="G2301" i="75" s="1"/>
  <c r="T15" i="2"/>
  <c r="H133" i="68"/>
  <c r="G2293" i="75" s="1"/>
  <c r="S29" i="2"/>
  <c r="G147" i="68"/>
  <c r="G1767" i="75" s="1"/>
  <c r="T20" i="2"/>
  <c r="H138" i="68"/>
  <c r="G2298" i="75" s="1"/>
  <c r="T33" i="2"/>
  <c r="H151" i="68"/>
  <c r="G2311" i="75" s="1"/>
  <c r="G534" i="68"/>
  <c r="G2154" i="75" s="1"/>
  <c r="I534" i="68"/>
  <c r="G3234" i="75" s="1"/>
  <c r="T31" i="2"/>
  <c r="H149" i="68"/>
  <c r="G2309" i="75" s="1"/>
  <c r="G433" i="68"/>
  <c r="G2053" i="75" s="1"/>
  <c r="R30" i="2"/>
  <c r="F148" i="68"/>
  <c r="G1228" i="75" s="1"/>
  <c r="G438" i="68"/>
  <c r="G2058" i="75" s="1"/>
  <c r="S19" i="2"/>
  <c r="G137" i="68"/>
  <c r="G1757" i="75" s="1"/>
  <c r="S32" i="2"/>
  <c r="G150" i="68"/>
  <c r="G1770" i="75" s="1"/>
  <c r="H524" i="68"/>
  <c r="G2684" i="75" s="1"/>
  <c r="H494" i="68"/>
  <c r="G2654" i="75" s="1"/>
  <c r="G437" i="68"/>
  <c r="G2057" i="75" s="1"/>
  <c r="R27" i="2"/>
  <c r="F145" i="68"/>
  <c r="G1225" i="75" s="1"/>
  <c r="T22" i="2"/>
  <c r="H140" i="68"/>
  <c r="G2300" i="75" s="1"/>
  <c r="R18" i="2"/>
  <c r="F136" i="68"/>
  <c r="G1216" i="75" s="1"/>
  <c r="T28" i="2"/>
  <c r="H146" i="68"/>
  <c r="G2306" i="75" s="1"/>
  <c r="H527" i="68"/>
  <c r="G2687" i="75" s="1"/>
  <c r="H497" i="68"/>
  <c r="G2657" i="75" s="1"/>
  <c r="H525" i="68"/>
  <c r="G2685" i="75" s="1"/>
  <c r="H495" i="68"/>
  <c r="G2655" i="75" s="1"/>
  <c r="G434" i="68"/>
  <c r="G2054" i="75" s="1"/>
  <c r="T19" i="2"/>
  <c r="H137" i="68"/>
  <c r="G2297" i="75" s="1"/>
  <c r="R25" i="2"/>
  <c r="F143" i="68"/>
  <c r="G1223" i="75" s="1"/>
  <c r="R15" i="2"/>
  <c r="F133" i="68"/>
  <c r="G1213" i="75" s="1"/>
  <c r="R28" i="2"/>
  <c r="F146" i="68"/>
  <c r="G1226" i="75" s="1"/>
  <c r="S27" i="2"/>
  <c r="G145" i="68"/>
  <c r="G1765" i="75" s="1"/>
  <c r="R16" i="2"/>
  <c r="F134" i="68"/>
  <c r="G1214" i="75" s="1"/>
  <c r="S25" i="2"/>
  <c r="G143" i="68"/>
  <c r="G1763" i="75" s="1"/>
  <c r="T18" i="2"/>
  <c r="H136" i="68"/>
  <c r="G2296" i="75" s="1"/>
  <c r="H528" i="68"/>
  <c r="G2688" i="75" s="1"/>
  <c r="H498" i="68"/>
  <c r="G2658" i="75" s="1"/>
  <c r="S18" i="2"/>
  <c r="G136" i="68"/>
  <c r="G1756" i="75" s="1"/>
  <c r="S24" i="2"/>
  <c r="G142" i="68"/>
  <c r="G1762" i="75" s="1"/>
  <c r="R31" i="2"/>
  <c r="F149" i="68"/>
  <c r="G1229" i="75" s="1"/>
  <c r="G533" i="68"/>
  <c r="G2153" i="75" s="1"/>
  <c r="I533" i="68"/>
  <c r="G3233" i="75" s="1"/>
  <c r="I2822" i="75"/>
  <c r="I2857" i="75"/>
  <c r="I2862" i="75"/>
  <c r="I2856" i="75"/>
  <c r="I2853" i="75"/>
  <c r="I2858" i="75"/>
  <c r="I2855" i="75"/>
  <c r="I2861" i="75"/>
  <c r="I2859" i="75"/>
  <c r="I2860" i="75"/>
  <c r="I2854" i="75"/>
  <c r="D23" i="66"/>
  <c r="D11" i="66"/>
  <c r="D25" i="66"/>
  <c r="D15" i="66"/>
  <c r="D9" i="66"/>
  <c r="D7" i="66"/>
  <c r="D13" i="66"/>
  <c r="D19" i="66"/>
  <c r="D17" i="66"/>
  <c r="D21" i="66"/>
  <c r="I1532" i="75"/>
  <c r="J1566" i="75"/>
  <c r="J1565" i="75"/>
  <c r="J1567" i="75"/>
  <c r="J1570" i="75"/>
  <c r="J1568" i="75"/>
  <c r="J1564" i="75"/>
  <c r="J1563" i="75"/>
  <c r="J1571" i="75"/>
  <c r="J1572" i="75"/>
  <c r="J1569" i="75"/>
  <c r="J1562" i="75"/>
  <c r="I1571" i="75"/>
  <c r="I1570" i="75"/>
  <c r="I1572" i="75"/>
  <c r="I1567" i="75"/>
  <c r="I1563" i="75"/>
  <c r="I1568" i="75"/>
  <c r="I1565" i="75"/>
  <c r="I1566" i="75"/>
  <c r="I1569" i="75"/>
  <c r="I1564" i="75"/>
  <c r="I3122" i="75"/>
  <c r="J3160" i="75"/>
  <c r="J3157" i="75"/>
  <c r="J3155" i="75"/>
  <c r="J3158" i="75"/>
  <c r="J3152" i="75"/>
  <c r="J3156" i="75"/>
  <c r="J3159" i="75"/>
  <c r="J3153" i="75"/>
  <c r="J3161" i="75"/>
  <c r="I3160" i="75"/>
  <c r="I3161" i="75"/>
  <c r="I3162" i="75"/>
  <c r="I3157" i="75"/>
  <c r="I3156" i="75"/>
  <c r="I3159" i="75"/>
  <c r="I3155" i="75"/>
  <c r="I3154" i="75"/>
  <c r="I3158" i="75"/>
  <c r="I3153" i="75"/>
  <c r="I1202" i="75"/>
  <c r="J1235" i="75"/>
  <c r="J1233" i="75"/>
  <c r="J1237" i="75"/>
  <c r="J1240" i="75"/>
  <c r="J1239" i="75"/>
  <c r="J1236" i="75"/>
  <c r="I1240" i="75"/>
  <c r="I1242" i="75"/>
  <c r="I1241" i="75"/>
  <c r="I1237" i="75"/>
  <c r="I1235" i="75"/>
  <c r="I1236" i="75"/>
  <c r="I1239" i="75"/>
  <c r="I1238" i="75"/>
  <c r="I1234" i="75"/>
  <c r="I1233" i="75"/>
  <c r="I1742" i="75"/>
  <c r="J1781" i="75"/>
  <c r="J1780" i="75"/>
  <c r="J1779" i="75"/>
  <c r="J1777" i="75"/>
  <c r="J1776" i="75"/>
  <c r="I1780" i="75"/>
  <c r="I1782" i="75"/>
  <c r="I1781" i="75"/>
  <c r="I1773" i="75"/>
  <c r="I1774" i="75"/>
  <c r="I1778" i="75"/>
  <c r="I1777" i="75"/>
  <c r="I1775" i="75"/>
  <c r="I1776" i="75"/>
  <c r="I1779" i="75"/>
  <c r="I2042" i="75"/>
  <c r="J2079" i="75"/>
  <c r="J2081" i="75"/>
  <c r="J2080" i="75"/>
  <c r="J2078" i="75"/>
  <c r="J2075" i="75"/>
  <c r="J2077" i="75"/>
  <c r="J2073" i="75"/>
  <c r="J2074" i="75"/>
  <c r="J2076" i="75"/>
  <c r="I2081" i="75"/>
  <c r="I2080" i="75"/>
  <c r="I2082" i="75"/>
  <c r="I2077" i="75"/>
  <c r="I2074" i="75"/>
  <c r="I2076" i="75"/>
  <c r="I2075" i="75"/>
  <c r="I2078" i="75"/>
  <c r="I2073" i="75"/>
  <c r="I2079" i="75"/>
  <c r="I2282" i="75"/>
  <c r="J2315" i="75"/>
  <c r="J2313" i="75"/>
  <c r="J2316" i="75"/>
  <c r="I2321" i="75"/>
  <c r="I2320" i="75"/>
  <c r="I2322" i="75"/>
  <c r="I2313" i="75"/>
  <c r="I2316" i="75"/>
  <c r="I2317" i="75"/>
  <c r="I2315" i="75"/>
  <c r="I2318" i="75"/>
  <c r="I2319" i="75"/>
  <c r="I2314" i="75"/>
  <c r="X4" i="2"/>
  <c r="H152" i="68"/>
  <c r="G2312" i="75" s="1"/>
  <c r="I2612" i="75"/>
  <c r="J2650" i="75"/>
  <c r="J2647" i="75"/>
  <c r="J2648" i="75"/>
  <c r="J2649" i="75"/>
  <c r="J2652" i="75"/>
  <c r="J2644" i="75"/>
  <c r="J2642" i="75"/>
  <c r="J2646" i="75"/>
  <c r="J2643" i="75"/>
  <c r="J2645" i="75"/>
  <c r="J2651" i="75"/>
  <c r="I2650" i="75"/>
  <c r="I2652" i="75"/>
  <c r="I2651" i="75"/>
  <c r="I2645" i="75"/>
  <c r="I2647" i="75"/>
  <c r="I2649" i="75"/>
  <c r="I2643" i="75"/>
  <c r="I2644" i="75"/>
  <c r="I2646" i="75"/>
  <c r="I2648" i="75"/>
  <c r="H482" i="68"/>
  <c r="G2642" i="75" s="1"/>
  <c r="I6058" i="75"/>
  <c r="I6051" i="75"/>
  <c r="J6101" i="75"/>
  <c r="I4753" i="75"/>
  <c r="J4786" i="75"/>
  <c r="J4790" i="75"/>
  <c r="J4794" i="75"/>
  <c r="J4798" i="75"/>
  <c r="J4783" i="75"/>
  <c r="J4787" i="75"/>
  <c r="J4791" i="75"/>
  <c r="J4795" i="75"/>
  <c r="J4799" i="75"/>
  <c r="J4784" i="75"/>
  <c r="J4788" i="75"/>
  <c r="J4792" i="75"/>
  <c r="J4796" i="75"/>
  <c r="J4800" i="75"/>
  <c r="J4785" i="75"/>
  <c r="J4789" i="75"/>
  <c r="J4793" i="75"/>
  <c r="J4797" i="75"/>
  <c r="J4801" i="75"/>
  <c r="I4749" i="75"/>
  <c r="J4779" i="75"/>
  <c r="I4745" i="75"/>
  <c r="J4775" i="75"/>
  <c r="I4742" i="75"/>
  <c r="J4772" i="75"/>
  <c r="I4752" i="75"/>
  <c r="J4782" i="75"/>
  <c r="I4748" i="75"/>
  <c r="J4778" i="75"/>
  <c r="I4744" i="75"/>
  <c r="J4774" i="75"/>
  <c r="I4751" i="75"/>
  <c r="J4781" i="75"/>
  <c r="I4747" i="75"/>
  <c r="J4777" i="75"/>
  <c r="I4743" i="75"/>
  <c r="J4773" i="75"/>
  <c r="I4750" i="75"/>
  <c r="J4780" i="75"/>
  <c r="I4746" i="75"/>
  <c r="J4776" i="75"/>
  <c r="I4509" i="75"/>
  <c r="J4539" i="75"/>
  <c r="I4513" i="75"/>
  <c r="J4544" i="75"/>
  <c r="J4548" i="75"/>
  <c r="J4552" i="75"/>
  <c r="J4556" i="75"/>
  <c r="J4560" i="75"/>
  <c r="J4545" i="75"/>
  <c r="J4549" i="75"/>
  <c r="J4553" i="75"/>
  <c r="J4557" i="75"/>
  <c r="J4561" i="75"/>
  <c r="J4546" i="75"/>
  <c r="J4550" i="75"/>
  <c r="J4554" i="75"/>
  <c r="J4558" i="75"/>
  <c r="J4543" i="75"/>
  <c r="J4547" i="75"/>
  <c r="J4551" i="75"/>
  <c r="J4555" i="75"/>
  <c r="J4559" i="75"/>
  <c r="I4505" i="75"/>
  <c r="J4535" i="75"/>
  <c r="I4502" i="75"/>
  <c r="J4532" i="75"/>
  <c r="I4512" i="75"/>
  <c r="J4542" i="75"/>
  <c r="I4508" i="75"/>
  <c r="J4538" i="75"/>
  <c r="I4504" i="75"/>
  <c r="J4534" i="75"/>
  <c r="I4511" i="75"/>
  <c r="J4541" i="75"/>
  <c r="I4507" i="75"/>
  <c r="J4537" i="75"/>
  <c r="I4503" i="75"/>
  <c r="J4533" i="75"/>
  <c r="I4510" i="75"/>
  <c r="J4540" i="75"/>
  <c r="I4506" i="75"/>
  <c r="J4536" i="75"/>
  <c r="I3934" i="75"/>
  <c r="J3964" i="75"/>
  <c r="I3933" i="75"/>
  <c r="J3963" i="75"/>
  <c r="I3932" i="75"/>
  <c r="J3962" i="75"/>
  <c r="I3936" i="75"/>
  <c r="J3966" i="75"/>
  <c r="I3943" i="75"/>
  <c r="J3973" i="75"/>
  <c r="J3977" i="75"/>
  <c r="J3981" i="75"/>
  <c r="J3985" i="75"/>
  <c r="J3989" i="75"/>
  <c r="J3974" i="75"/>
  <c r="J3978" i="75"/>
  <c r="J3982" i="75"/>
  <c r="J3986" i="75"/>
  <c r="J3990" i="75"/>
  <c r="J3975" i="75"/>
  <c r="J3979" i="75"/>
  <c r="J3983" i="75"/>
  <c r="J3987" i="75"/>
  <c r="J3991" i="75"/>
  <c r="J3976" i="75"/>
  <c r="J3980" i="75"/>
  <c r="J3984" i="75"/>
  <c r="J3988" i="75"/>
  <c r="I3935" i="75"/>
  <c r="J3965" i="75"/>
  <c r="J6095" i="75"/>
  <c r="J6096" i="75"/>
  <c r="I5292" i="75"/>
  <c r="J5322" i="75"/>
  <c r="I5288" i="75"/>
  <c r="J5318" i="75"/>
  <c r="I5284" i="75"/>
  <c r="J5314" i="75"/>
  <c r="I5291" i="75"/>
  <c r="J5321" i="75"/>
  <c r="I5287" i="75"/>
  <c r="J5317" i="75"/>
  <c r="I5283" i="75"/>
  <c r="J5313" i="75"/>
  <c r="I5282" i="75"/>
  <c r="J5312" i="75"/>
  <c r="I5290" i="75"/>
  <c r="J5320" i="75"/>
  <c r="I5286" i="75"/>
  <c r="J5316" i="75"/>
  <c r="I5293" i="75"/>
  <c r="J5326" i="75"/>
  <c r="J5330" i="75"/>
  <c r="J5334" i="75"/>
  <c r="J5338" i="75"/>
  <c r="J5323" i="75"/>
  <c r="J5327" i="75"/>
  <c r="J5331" i="75"/>
  <c r="J5335" i="75"/>
  <c r="J5339" i="75"/>
  <c r="J5324" i="75"/>
  <c r="J5328" i="75"/>
  <c r="J5332" i="75"/>
  <c r="J5336" i="75"/>
  <c r="J5340" i="75"/>
  <c r="J5325" i="75"/>
  <c r="J5329" i="75"/>
  <c r="J5333" i="75"/>
  <c r="J5337" i="75"/>
  <c r="J5341" i="75"/>
  <c r="I5289" i="75"/>
  <c r="J5319" i="75"/>
  <c r="I5285" i="75"/>
  <c r="J5315" i="75"/>
  <c r="I4172" i="75"/>
  <c r="J4202" i="75"/>
  <c r="J4216" i="75"/>
  <c r="J4220" i="75"/>
  <c r="J4224" i="75"/>
  <c r="J4228" i="75"/>
  <c r="J4213" i="75"/>
  <c r="J4217" i="75"/>
  <c r="J4221" i="75"/>
  <c r="J4225" i="75"/>
  <c r="J4229" i="75"/>
  <c r="J4214" i="75"/>
  <c r="J4218" i="75"/>
  <c r="J4222" i="75"/>
  <c r="J4226" i="75"/>
  <c r="J4230" i="75"/>
  <c r="J4215" i="75"/>
  <c r="J4219" i="75"/>
  <c r="J4223" i="75"/>
  <c r="J4227" i="75"/>
  <c r="J4231" i="75"/>
  <c r="J6100" i="75"/>
  <c r="I5020" i="75"/>
  <c r="J5050" i="75"/>
  <c r="I5016" i="75"/>
  <c r="J5046" i="75"/>
  <c r="I5012" i="75"/>
  <c r="J5042" i="75"/>
  <c r="I5023" i="75"/>
  <c r="J5054" i="75"/>
  <c r="J5058" i="75"/>
  <c r="J5062" i="75"/>
  <c r="J5066" i="75"/>
  <c r="J5070" i="75"/>
  <c r="J5055" i="75"/>
  <c r="J5059" i="75"/>
  <c r="J5063" i="75"/>
  <c r="J5067" i="75"/>
  <c r="J5071" i="75"/>
  <c r="J5056" i="75"/>
  <c r="J5060" i="75"/>
  <c r="J5064" i="75"/>
  <c r="J5068" i="75"/>
  <c r="J5053" i="75"/>
  <c r="J5057" i="75"/>
  <c r="J5061" i="75"/>
  <c r="J5065" i="75"/>
  <c r="J5069" i="75"/>
  <c r="I5019" i="75"/>
  <c r="J5049" i="75"/>
  <c r="I5015" i="75"/>
  <c r="J5045" i="75"/>
  <c r="I5022" i="75"/>
  <c r="J5052" i="75"/>
  <c r="I5018" i="75"/>
  <c r="J5048" i="75"/>
  <c r="I5014" i="75"/>
  <c r="J5044" i="75"/>
  <c r="I5021" i="75"/>
  <c r="J5051" i="75"/>
  <c r="I5017" i="75"/>
  <c r="J5047" i="75"/>
  <c r="I5013" i="75"/>
  <c r="J5043" i="75"/>
  <c r="I4142" i="75"/>
  <c r="J4172" i="75"/>
  <c r="I5563" i="75"/>
  <c r="J5594" i="75"/>
  <c r="J5598" i="75"/>
  <c r="J5602" i="75"/>
  <c r="J5606" i="75"/>
  <c r="J5610" i="75"/>
  <c r="J5595" i="75"/>
  <c r="J5599" i="75"/>
  <c r="J5603" i="75"/>
  <c r="J5607" i="75"/>
  <c r="J5611" i="75"/>
  <c r="J5596" i="75"/>
  <c r="J5600" i="75"/>
  <c r="J5604" i="75"/>
  <c r="J5608" i="75"/>
  <c r="J5593" i="75"/>
  <c r="J5597" i="75"/>
  <c r="J5601" i="75"/>
  <c r="J5605" i="75"/>
  <c r="J5609" i="75"/>
  <c r="I5559" i="75"/>
  <c r="J5589" i="75"/>
  <c r="I5555" i="75"/>
  <c r="J5585" i="75"/>
  <c r="I5552" i="75"/>
  <c r="J5582" i="75"/>
  <c r="I5562" i="75"/>
  <c r="J5592" i="75"/>
  <c r="I5558" i="75"/>
  <c r="J5588" i="75"/>
  <c r="I5554" i="75"/>
  <c r="J5584" i="75"/>
  <c r="I5561" i="75"/>
  <c r="J5591" i="75"/>
  <c r="I5557" i="75"/>
  <c r="J5587" i="75"/>
  <c r="I5553" i="75"/>
  <c r="J5583" i="75"/>
  <c r="I5560" i="75"/>
  <c r="J5590" i="75"/>
  <c r="I5556" i="75"/>
  <c r="J5586" i="75"/>
  <c r="J6106" i="75"/>
  <c r="J6110" i="75"/>
  <c r="J6114" i="75"/>
  <c r="J6118" i="75"/>
  <c r="J6104" i="75"/>
  <c r="J6108" i="75"/>
  <c r="J6112" i="75"/>
  <c r="J6116" i="75"/>
  <c r="J6120" i="75"/>
  <c r="J6103" i="75"/>
  <c r="J6111" i="75"/>
  <c r="J6119" i="75"/>
  <c r="J6105" i="75"/>
  <c r="J6113" i="75"/>
  <c r="J6121" i="75"/>
  <c r="J6107" i="75"/>
  <c r="J6115" i="75"/>
  <c r="J6109" i="75"/>
  <c r="J6117" i="75"/>
  <c r="J4814" i="75"/>
  <c r="J4818" i="75"/>
  <c r="J4822" i="75"/>
  <c r="J4826" i="75"/>
  <c r="J4830" i="75"/>
  <c r="J4815" i="75"/>
  <c r="J4819" i="75"/>
  <c r="J4823" i="75"/>
  <c r="J4827" i="75"/>
  <c r="J4831" i="75"/>
  <c r="J4816" i="75"/>
  <c r="J4820" i="75"/>
  <c r="J4824" i="75"/>
  <c r="J4828" i="75"/>
  <c r="J4813" i="75"/>
  <c r="J4817" i="75"/>
  <c r="J4821" i="75"/>
  <c r="J4825" i="75"/>
  <c r="J4829" i="75"/>
  <c r="I5803" i="75"/>
  <c r="I5799" i="75"/>
  <c r="I5795" i="75"/>
  <c r="I5802" i="75"/>
  <c r="I5798" i="75"/>
  <c r="I5794" i="75"/>
  <c r="I5801" i="75"/>
  <c r="I5797" i="75"/>
  <c r="I5800" i="75"/>
  <c r="I5796" i="75"/>
  <c r="I5252" i="75"/>
  <c r="J5282" i="75"/>
  <c r="I5260" i="75"/>
  <c r="J5290" i="75"/>
  <c r="I5256" i="75"/>
  <c r="J5286" i="75"/>
  <c r="I5263" i="75"/>
  <c r="J5294" i="75"/>
  <c r="J5298" i="75"/>
  <c r="J5302" i="75"/>
  <c r="J5306" i="75"/>
  <c r="J5310" i="75"/>
  <c r="J5295" i="75"/>
  <c r="J5299" i="75"/>
  <c r="J5303" i="75"/>
  <c r="J5307" i="75"/>
  <c r="J5311" i="75"/>
  <c r="J5296" i="75"/>
  <c r="J5300" i="75"/>
  <c r="J5304" i="75"/>
  <c r="J5308" i="75"/>
  <c r="J5293" i="75"/>
  <c r="J5297" i="75"/>
  <c r="J5301" i="75"/>
  <c r="J5305" i="75"/>
  <c r="J5309" i="75"/>
  <c r="I5259" i="75"/>
  <c r="J5289" i="75"/>
  <c r="I5255" i="75"/>
  <c r="J5285" i="75"/>
  <c r="I5262" i="75"/>
  <c r="J5292" i="75"/>
  <c r="I5258" i="75"/>
  <c r="J5288" i="75"/>
  <c r="I5254" i="75"/>
  <c r="J5284" i="75"/>
  <c r="I5261" i="75"/>
  <c r="J5291" i="75"/>
  <c r="I5257" i="75"/>
  <c r="J5287" i="75"/>
  <c r="I5253" i="75"/>
  <c r="J5283" i="75"/>
  <c r="J6097" i="75"/>
  <c r="J6098" i="75"/>
  <c r="I6011" i="75"/>
  <c r="J6041" i="75"/>
  <c r="I4116" i="75"/>
  <c r="J4146" i="75"/>
  <c r="I4120" i="75"/>
  <c r="J4150" i="75"/>
  <c r="I6006" i="75"/>
  <c r="J6036" i="75"/>
  <c r="I3880" i="75"/>
  <c r="J3910" i="75"/>
  <c r="I6040" i="75"/>
  <c r="I3881" i="75"/>
  <c r="J3911" i="75"/>
  <c r="I6004" i="75"/>
  <c r="J6034" i="75"/>
  <c r="I6009" i="75"/>
  <c r="J6039" i="75"/>
  <c r="I4119" i="75"/>
  <c r="J4149" i="75"/>
  <c r="I4123" i="75"/>
  <c r="J4153" i="75"/>
  <c r="J4157" i="75"/>
  <c r="J4161" i="75"/>
  <c r="J4165" i="75"/>
  <c r="J4169" i="75"/>
  <c r="J4154" i="75"/>
  <c r="J4158" i="75"/>
  <c r="J4162" i="75"/>
  <c r="J4166" i="75"/>
  <c r="J4170" i="75"/>
  <c r="J4155" i="75"/>
  <c r="J4159" i="75"/>
  <c r="J4163" i="75"/>
  <c r="J4167" i="75"/>
  <c r="J4171" i="75"/>
  <c r="J4156" i="75"/>
  <c r="J4160" i="75"/>
  <c r="J4164" i="75"/>
  <c r="J4168" i="75"/>
  <c r="I6283" i="75"/>
  <c r="I6007" i="75"/>
  <c r="J6037" i="75"/>
  <c r="I6005" i="75"/>
  <c r="J6035" i="75"/>
  <c r="I3873" i="75"/>
  <c r="J3903" i="75"/>
  <c r="I3875" i="75"/>
  <c r="J3905" i="75"/>
  <c r="I3879" i="75"/>
  <c r="J3909" i="75"/>
  <c r="I6008" i="75"/>
  <c r="J6038" i="75"/>
  <c r="I4118" i="75"/>
  <c r="J4148" i="75"/>
  <c r="I4115" i="75"/>
  <c r="J4145" i="75"/>
  <c r="I4122" i="75"/>
  <c r="J4152" i="75"/>
  <c r="I6003" i="75"/>
  <c r="J6033" i="75"/>
  <c r="I3874" i="75"/>
  <c r="J3904" i="75"/>
  <c r="I3878" i="75"/>
  <c r="J3908" i="75"/>
  <c r="I3883" i="75"/>
  <c r="J3913" i="75"/>
  <c r="J3917" i="75"/>
  <c r="J3921" i="75"/>
  <c r="J3925" i="75"/>
  <c r="J3929" i="75"/>
  <c r="J3914" i="75"/>
  <c r="J3918" i="75"/>
  <c r="J3922" i="75"/>
  <c r="J3926" i="75"/>
  <c r="J3930" i="75"/>
  <c r="J3915" i="75"/>
  <c r="J3919" i="75"/>
  <c r="J3923" i="75"/>
  <c r="J3927" i="75"/>
  <c r="J3931" i="75"/>
  <c r="J3916" i="75"/>
  <c r="J3920" i="75"/>
  <c r="J3924" i="75"/>
  <c r="J3928" i="75"/>
  <c r="I6043" i="75"/>
  <c r="I4114" i="75"/>
  <c r="J4144" i="75"/>
  <c r="I4113" i="75"/>
  <c r="J4143" i="75"/>
  <c r="I4117" i="75"/>
  <c r="J4147" i="75"/>
  <c r="I4121" i="75"/>
  <c r="J4151" i="75"/>
  <c r="I6010" i="75"/>
  <c r="J6040" i="75"/>
  <c r="I6012" i="75"/>
  <c r="J6042" i="75"/>
  <c r="I3876" i="75"/>
  <c r="J3906" i="75"/>
  <c r="I3877" i="75"/>
  <c r="J3907" i="75"/>
  <c r="I3882" i="75"/>
  <c r="J3912" i="75"/>
  <c r="I6013" i="75"/>
  <c r="J6046" i="75"/>
  <c r="J6050" i="75"/>
  <c r="J6054" i="75"/>
  <c r="J6058" i="75"/>
  <c r="J6043" i="75"/>
  <c r="J6047" i="75"/>
  <c r="J6051" i="75"/>
  <c r="J6055" i="75"/>
  <c r="J6059" i="75"/>
  <c r="J6044" i="75"/>
  <c r="J6048" i="75"/>
  <c r="J6052" i="75"/>
  <c r="J6056" i="75"/>
  <c r="J6060" i="75"/>
  <c r="J6045" i="75"/>
  <c r="J6049" i="75"/>
  <c r="J6053" i="75"/>
  <c r="J6057" i="75"/>
  <c r="J6061" i="75"/>
  <c r="I6033" i="75"/>
  <c r="I4801" i="75"/>
  <c r="I4785" i="75"/>
  <c r="I4800" i="75"/>
  <c r="I4784" i="75"/>
  <c r="I4795" i="75"/>
  <c r="I4779" i="75"/>
  <c r="I4794" i="75"/>
  <c r="I4778" i="75"/>
  <c r="I3912" i="75"/>
  <c r="I3918" i="75"/>
  <c r="I3905" i="75"/>
  <c r="I3904" i="75"/>
  <c r="I3910" i="75"/>
  <c r="I3907" i="75"/>
  <c r="I3913" i="75"/>
  <c r="I4797" i="75"/>
  <c r="I4781" i="75"/>
  <c r="I4796" i="75"/>
  <c r="I4780" i="75"/>
  <c r="I4791" i="75"/>
  <c r="I4775" i="75"/>
  <c r="I4790" i="75"/>
  <c r="I4774" i="75"/>
  <c r="I6041" i="75"/>
  <c r="I6035" i="75"/>
  <c r="I6038" i="75"/>
  <c r="I6036" i="75"/>
  <c r="I6037" i="75"/>
  <c r="I3928" i="75"/>
  <c r="I3915" i="75"/>
  <c r="I3921" i="75"/>
  <c r="I3920" i="75"/>
  <c r="I3926" i="75"/>
  <c r="I3923" i="75"/>
  <c r="I3929" i="75"/>
  <c r="I4793" i="75"/>
  <c r="I4777" i="75"/>
  <c r="I4792" i="75"/>
  <c r="I4776" i="75"/>
  <c r="I4787" i="75"/>
  <c r="I4772" i="75"/>
  <c r="I4786" i="75"/>
  <c r="I3911" i="75"/>
  <c r="I3917" i="75"/>
  <c r="I3931" i="75"/>
  <c r="I3906" i="75"/>
  <c r="I3903" i="75"/>
  <c r="I3909" i="75"/>
  <c r="I3908" i="75"/>
  <c r="I3914" i="75"/>
  <c r="I4789" i="75"/>
  <c r="I4773" i="75"/>
  <c r="I4788" i="75"/>
  <c r="I4799" i="75"/>
  <c r="I4783" i="75"/>
  <c r="I4798" i="75"/>
  <c r="I4782" i="75"/>
  <c r="I3927" i="75"/>
  <c r="I3916" i="75"/>
  <c r="I3922" i="75"/>
  <c r="I3919" i="75"/>
  <c r="I3925" i="75"/>
  <c r="I3924" i="75"/>
  <c r="I3930" i="75"/>
  <c r="T24" i="13"/>
  <c r="M76" i="26"/>
  <c r="K33" i="43"/>
  <c r="M73" i="26"/>
  <c r="M88" i="26"/>
  <c r="K28" i="43"/>
  <c r="L28" i="43" s="1"/>
  <c r="M89" i="26"/>
  <c r="T21" i="13"/>
  <c r="K31" i="43"/>
  <c r="L31" i="43" s="1"/>
  <c r="T9" i="13"/>
  <c r="M86" i="26"/>
  <c r="K37" i="43"/>
  <c r="L25" i="43"/>
  <c r="M81" i="26"/>
  <c r="K38" i="43"/>
  <c r="T20" i="13"/>
  <c r="T15" i="13"/>
  <c r="K43" i="43" s="1"/>
  <c r="L26" i="43"/>
  <c r="M68" i="26"/>
  <c r="N68" i="26" s="1"/>
  <c r="T13" i="13"/>
  <c r="T7" i="13"/>
  <c r="T33" i="13"/>
  <c r="T18" i="13"/>
  <c r="T17" i="13"/>
  <c r="M83" i="26"/>
  <c r="K41" i="43"/>
  <c r="T31" i="13"/>
  <c r="T28" i="13"/>
  <c r="T8" i="13"/>
  <c r="T29" i="13"/>
  <c r="M79" i="26"/>
  <c r="M84" i="26"/>
  <c r="M85" i="26"/>
  <c r="T19" i="13"/>
  <c r="K30" i="43"/>
  <c r="L30" i="43" s="1"/>
  <c r="W4" i="2"/>
  <c r="G152" i="68"/>
  <c r="G1772" i="75" s="1"/>
  <c r="G452" i="68"/>
  <c r="G2072" i="75" s="1"/>
  <c r="V4" i="2"/>
  <c r="F152" i="68"/>
  <c r="G1232" i="75" s="1"/>
  <c r="L29" i="43"/>
  <c r="Y29" i="18"/>
  <c r="O417" i="68" s="1"/>
  <c r="G6357" i="75" s="1"/>
  <c r="K417" i="68"/>
  <c r="G4197" i="75" s="1"/>
  <c r="Y13" i="18"/>
  <c r="O401" i="68" s="1"/>
  <c r="G6341" i="75" s="1"/>
  <c r="K401" i="68"/>
  <c r="G4181" i="75" s="1"/>
  <c r="J4211" i="75" s="1"/>
  <c r="O145" i="68"/>
  <c r="G6085" i="75" s="1"/>
  <c r="S31" i="18"/>
  <c r="O389" i="68" s="1"/>
  <c r="G6329" i="75" s="1"/>
  <c r="K389" i="68"/>
  <c r="G4169" i="75" s="1"/>
  <c r="I4169" i="75" s="1"/>
  <c r="S15" i="18"/>
  <c r="O373" i="68" s="1"/>
  <c r="G6313" i="75" s="1"/>
  <c r="K373" i="68"/>
  <c r="G4153" i="75" s="1"/>
  <c r="S7" i="18"/>
  <c r="O365" i="68" s="1"/>
  <c r="G6305" i="75" s="1"/>
  <c r="K365" i="68"/>
  <c r="G4145" i="75" s="1"/>
  <c r="S26" i="18"/>
  <c r="O384" i="68" s="1"/>
  <c r="G6324" i="75" s="1"/>
  <c r="K384" i="68"/>
  <c r="G4164" i="75" s="1"/>
  <c r="I4164" i="75" s="1"/>
  <c r="S33" i="18"/>
  <c r="O391" i="68" s="1"/>
  <c r="G6331" i="75" s="1"/>
  <c r="K391" i="68"/>
  <c r="G4171" i="75" s="1"/>
  <c r="I4171" i="75" s="1"/>
  <c r="S17" i="18"/>
  <c r="O375" i="68" s="1"/>
  <c r="G6315" i="75" s="1"/>
  <c r="K375" i="68"/>
  <c r="G4155" i="75" s="1"/>
  <c r="I4155" i="75" s="1"/>
  <c r="K27" i="43"/>
  <c r="L27" i="43" s="1"/>
  <c r="O150" i="68"/>
  <c r="G6090" i="75" s="1"/>
  <c r="T27" i="13"/>
  <c r="T5" i="13"/>
  <c r="M93" i="26" s="1"/>
  <c r="N93" i="26" s="1"/>
  <c r="O132" i="68"/>
  <c r="G6072" i="75" s="1"/>
  <c r="J6102" i="75" s="1"/>
  <c r="AE18" i="7"/>
  <c r="O166" i="68" s="1"/>
  <c r="G6106" i="75" s="1"/>
  <c r="I6106" i="75" s="1"/>
  <c r="K166" i="68"/>
  <c r="G3946" i="75" s="1"/>
  <c r="I3946" i="75" s="1"/>
  <c r="AE33" i="7"/>
  <c r="O181" i="68" s="1"/>
  <c r="G6121" i="75" s="1"/>
  <c r="I6121" i="75" s="1"/>
  <c r="K181" i="68"/>
  <c r="G3961" i="75" s="1"/>
  <c r="I3961" i="75" s="1"/>
  <c r="AE17" i="7"/>
  <c r="O165" i="68" s="1"/>
  <c r="G6105" i="75" s="1"/>
  <c r="I6105" i="75" s="1"/>
  <c r="K165" i="68"/>
  <c r="G3945" i="75" s="1"/>
  <c r="I3945" i="75" s="1"/>
  <c r="Y30" i="18"/>
  <c r="O418" i="68" s="1"/>
  <c r="G6358" i="75" s="1"/>
  <c r="K418" i="68"/>
  <c r="G4198" i="75" s="1"/>
  <c r="Y14" i="18"/>
  <c r="O402" i="68" s="1"/>
  <c r="G6342" i="75" s="1"/>
  <c r="K402" i="68"/>
  <c r="G4182" i="75" s="1"/>
  <c r="J4212" i="75" s="1"/>
  <c r="Y25" i="18"/>
  <c r="O413" i="68" s="1"/>
  <c r="G6353" i="75" s="1"/>
  <c r="K413" i="68"/>
  <c r="G4193" i="75" s="1"/>
  <c r="Y9" i="18"/>
  <c r="O397" i="68" s="1"/>
  <c r="G6337" i="75" s="1"/>
  <c r="K397" i="68"/>
  <c r="G4177" i="75" s="1"/>
  <c r="J4207" i="75" s="1"/>
  <c r="Y23" i="18"/>
  <c r="O411" i="68" s="1"/>
  <c r="G6351" i="75" s="1"/>
  <c r="K411" i="68"/>
  <c r="G4191" i="75" s="1"/>
  <c r="Y7" i="18"/>
  <c r="O395" i="68" s="1"/>
  <c r="G6335" i="75" s="1"/>
  <c r="K395" i="68"/>
  <c r="G4175" i="75" s="1"/>
  <c r="O124" i="68"/>
  <c r="G6064" i="75" s="1"/>
  <c r="J6094" i="75" s="1"/>
  <c r="S27" i="18"/>
  <c r="O385" i="68" s="1"/>
  <c r="G6325" i="75" s="1"/>
  <c r="K385" i="68"/>
  <c r="G4165" i="75" s="1"/>
  <c r="I4165" i="75" s="1"/>
  <c r="S11" i="18"/>
  <c r="O369" i="68" s="1"/>
  <c r="G6309" i="75" s="1"/>
  <c r="K369" i="68"/>
  <c r="G4149" i="75" s="1"/>
  <c r="S5" i="18"/>
  <c r="K363" i="68"/>
  <c r="G4143" i="75" s="1"/>
  <c r="S22" i="18"/>
  <c r="O380" i="68" s="1"/>
  <c r="G6320" i="75" s="1"/>
  <c r="K380" i="68"/>
  <c r="G4160" i="75" s="1"/>
  <c r="I4160" i="75" s="1"/>
  <c r="S24" i="18"/>
  <c r="O382" i="68" s="1"/>
  <c r="G6322" i="75" s="1"/>
  <c r="K382" i="68"/>
  <c r="G4162" i="75" s="1"/>
  <c r="I4162" i="75" s="1"/>
  <c r="S29" i="18"/>
  <c r="O387" i="68" s="1"/>
  <c r="G6327" i="75" s="1"/>
  <c r="K387" i="68"/>
  <c r="G4167" i="75" s="1"/>
  <c r="I4167" i="75" s="1"/>
  <c r="S13" i="18"/>
  <c r="K371" i="68"/>
  <c r="G4151" i="75" s="1"/>
  <c r="O11" i="23"/>
  <c r="O339" i="68"/>
  <c r="G6279" i="75" s="1"/>
  <c r="T32" i="13"/>
  <c r="O120" i="68"/>
  <c r="G6060" i="75" s="1"/>
  <c r="I6060" i="75" s="1"/>
  <c r="O10" i="23"/>
  <c r="O34" i="23" s="1"/>
  <c r="O338" i="68"/>
  <c r="G6278" i="75" s="1"/>
  <c r="O14" i="23"/>
  <c r="M342" i="26" s="1"/>
  <c r="N342" i="26" s="1"/>
  <c r="O342" i="68"/>
  <c r="G6282" i="75" s="1"/>
  <c r="K24" i="43"/>
  <c r="L24" i="43" s="1"/>
  <c r="M74" i="26"/>
  <c r="O6" i="23"/>
  <c r="M334" i="26" s="1"/>
  <c r="N334" i="26" s="1"/>
  <c r="O334" i="68"/>
  <c r="G6274" i="75" s="1"/>
  <c r="T14" i="13"/>
  <c r="M102" i="26" s="1"/>
  <c r="N102" i="26" s="1"/>
  <c r="O102" i="68"/>
  <c r="G6042" i="75" s="1"/>
  <c r="AE30" i="7"/>
  <c r="O178" i="68" s="1"/>
  <c r="G6118" i="75" s="1"/>
  <c r="I6118" i="75" s="1"/>
  <c r="K178" i="68"/>
  <c r="G3958" i="75" s="1"/>
  <c r="I3958" i="75" s="1"/>
  <c r="AE14" i="7"/>
  <c r="O162" i="68" s="1"/>
  <c r="G6102" i="75" s="1"/>
  <c r="K162" i="68"/>
  <c r="G3942" i="75" s="1"/>
  <c r="AE29" i="7"/>
  <c r="O177" i="68" s="1"/>
  <c r="G6117" i="75" s="1"/>
  <c r="I6117" i="75" s="1"/>
  <c r="K177" i="68"/>
  <c r="G3957" i="75" s="1"/>
  <c r="I3957" i="75" s="1"/>
  <c r="AE13" i="7"/>
  <c r="O161" i="68" s="1"/>
  <c r="G6101" i="75" s="1"/>
  <c r="K161" i="68"/>
  <c r="G3941" i="75" s="1"/>
  <c r="AE27" i="7"/>
  <c r="O175" i="68" s="1"/>
  <c r="G6115" i="75" s="1"/>
  <c r="I6115" i="75" s="1"/>
  <c r="K175" i="68"/>
  <c r="G3955" i="75" s="1"/>
  <c r="I3955" i="75" s="1"/>
  <c r="AE11" i="7"/>
  <c r="O159" i="68" s="1"/>
  <c r="G6099" i="75" s="1"/>
  <c r="K159" i="68"/>
  <c r="G3939" i="75" s="1"/>
  <c r="Y24" i="18"/>
  <c r="O412" i="68" s="1"/>
  <c r="G6352" i="75" s="1"/>
  <c r="K412" i="68"/>
  <c r="G4192" i="75" s="1"/>
  <c r="I4192" i="75" s="1"/>
  <c r="Y8" i="18"/>
  <c r="O396" i="68" s="1"/>
  <c r="G6336" i="75" s="1"/>
  <c r="K396" i="68"/>
  <c r="G4176" i="75" s="1"/>
  <c r="J4206" i="75" s="1"/>
  <c r="Y19" i="18"/>
  <c r="O407" i="68" s="1"/>
  <c r="G6347" i="75" s="1"/>
  <c r="K407" i="68"/>
  <c r="G4187" i="75" s="1"/>
  <c r="I4187" i="75" s="1"/>
  <c r="O140" i="68"/>
  <c r="G6080" i="75" s="1"/>
  <c r="S32" i="18"/>
  <c r="O390" i="68" s="1"/>
  <c r="G6330" i="75" s="1"/>
  <c r="K390" i="68"/>
  <c r="G4170" i="75" s="1"/>
  <c r="I4170" i="75" s="1"/>
  <c r="S23" i="18"/>
  <c r="O381" i="68" s="1"/>
  <c r="G6321" i="75" s="1"/>
  <c r="K381" i="68"/>
  <c r="G4161" i="75" s="1"/>
  <c r="I4161" i="75" s="1"/>
  <c r="S9" i="18"/>
  <c r="K367" i="68"/>
  <c r="G4147" i="75" s="1"/>
  <c r="S28" i="18"/>
  <c r="O386" i="68" s="1"/>
  <c r="G6326" i="75" s="1"/>
  <c r="K386" i="68"/>
  <c r="G4166" i="75" s="1"/>
  <c r="I4166" i="75" s="1"/>
  <c r="S18" i="18"/>
  <c r="O376" i="68" s="1"/>
  <c r="G6316" i="75" s="1"/>
  <c r="K376" i="68"/>
  <c r="G4156" i="75" s="1"/>
  <c r="I4156" i="75" s="1"/>
  <c r="S16" i="18"/>
  <c r="O374" i="68" s="1"/>
  <c r="G6314" i="75" s="1"/>
  <c r="K374" i="68"/>
  <c r="G4154" i="75" s="1"/>
  <c r="I4154" i="75" s="1"/>
  <c r="S25" i="18"/>
  <c r="O383" i="68" s="1"/>
  <c r="G6323" i="75" s="1"/>
  <c r="K383" i="68"/>
  <c r="G4163" i="75" s="1"/>
  <c r="I4163" i="75" s="1"/>
  <c r="S10" i="18"/>
  <c r="O368" i="68" s="1"/>
  <c r="G6308" i="75" s="1"/>
  <c r="K368" i="68"/>
  <c r="G4148" i="75" s="1"/>
  <c r="T12" i="13"/>
  <c r="M100" i="26" s="1"/>
  <c r="N100" i="26" s="1"/>
  <c r="S34" i="7"/>
  <c r="S36" i="7" s="1"/>
  <c r="O92" i="68"/>
  <c r="G6032" i="75" s="1"/>
  <c r="I6088" i="75" s="1"/>
  <c r="AE26" i="7"/>
  <c r="O174" i="68" s="1"/>
  <c r="G6114" i="75" s="1"/>
  <c r="I6114" i="75" s="1"/>
  <c r="K174" i="68"/>
  <c r="G3954" i="75" s="1"/>
  <c r="I3954" i="75" s="1"/>
  <c r="AE10" i="7"/>
  <c r="O158" i="68" s="1"/>
  <c r="G6098" i="75" s="1"/>
  <c r="K158" i="68"/>
  <c r="G3938" i="75" s="1"/>
  <c r="AE25" i="7"/>
  <c r="O173" i="68" s="1"/>
  <c r="G6113" i="75" s="1"/>
  <c r="I6113" i="75" s="1"/>
  <c r="K173" i="68"/>
  <c r="G3953" i="75" s="1"/>
  <c r="I3953" i="75" s="1"/>
  <c r="AE9" i="7"/>
  <c r="O157" i="68" s="1"/>
  <c r="G6097" i="75" s="1"/>
  <c r="K157" i="68"/>
  <c r="G3937" i="75" s="1"/>
  <c r="AE28" i="7"/>
  <c r="O176" i="68" s="1"/>
  <c r="G6116" i="75" s="1"/>
  <c r="I6116" i="75" s="1"/>
  <c r="K176" i="68"/>
  <c r="G3956" i="75" s="1"/>
  <c r="I3956" i="75" s="1"/>
  <c r="AE12" i="7"/>
  <c r="O160" i="68" s="1"/>
  <c r="G6100" i="75" s="1"/>
  <c r="K160" i="68"/>
  <c r="G3940" i="75" s="1"/>
  <c r="M34" i="18"/>
  <c r="M36" i="18" s="1"/>
  <c r="O332" i="68"/>
  <c r="G6272" i="75" s="1"/>
  <c r="J6316" i="75" s="1"/>
  <c r="Y5" i="13"/>
  <c r="M123" i="26" s="1"/>
  <c r="N123" i="26" s="1"/>
  <c r="O123" i="68"/>
  <c r="G6063" i="75" s="1"/>
  <c r="O129" i="68"/>
  <c r="G6069" i="75" s="1"/>
  <c r="J6099" i="75" s="1"/>
  <c r="S20" i="18"/>
  <c r="O378" i="68" s="1"/>
  <c r="G6318" i="75" s="1"/>
  <c r="I6318" i="75" s="1"/>
  <c r="K378" i="68"/>
  <c r="G4158" i="75" s="1"/>
  <c r="I4158" i="75" s="1"/>
  <c r="S19" i="18"/>
  <c r="O377" i="68" s="1"/>
  <c r="G6317" i="75" s="1"/>
  <c r="K377" i="68"/>
  <c r="G4157" i="75" s="1"/>
  <c r="I4157" i="75" s="1"/>
  <c r="S8" i="18"/>
  <c r="K366" i="68"/>
  <c r="G4146" i="75" s="1"/>
  <c r="S30" i="18"/>
  <c r="O388" i="68" s="1"/>
  <c r="G6328" i="75" s="1"/>
  <c r="K388" i="68"/>
  <c r="G4168" i="75" s="1"/>
  <c r="I4168" i="75" s="1"/>
  <c r="S14" i="18"/>
  <c r="K372" i="68"/>
  <c r="G4152" i="75" s="1"/>
  <c r="S12" i="18"/>
  <c r="O370" i="68" s="1"/>
  <c r="G6310" i="75" s="1"/>
  <c r="K370" i="68"/>
  <c r="G4150" i="75" s="1"/>
  <c r="S21" i="18"/>
  <c r="O379" i="68" s="1"/>
  <c r="G6319" i="75" s="1"/>
  <c r="I6319" i="75" s="1"/>
  <c r="K379" i="68"/>
  <c r="G4159" i="75" s="1"/>
  <c r="I4159" i="75" s="1"/>
  <c r="S6" i="18"/>
  <c r="K364" i="68"/>
  <c r="G4144" i="75" s="1"/>
  <c r="O8" i="23"/>
  <c r="M336" i="26" s="1"/>
  <c r="N336" i="26" s="1"/>
  <c r="O336" i="68"/>
  <c r="G6276" i="75" s="1"/>
  <c r="O12" i="23"/>
  <c r="O340" i="68"/>
  <c r="G6280" i="75" s="1"/>
  <c r="T22" i="13"/>
  <c r="Y22" i="13" s="1"/>
  <c r="O110" i="68"/>
  <c r="G6050" i="75" s="1"/>
  <c r="I6050" i="75" s="1"/>
  <c r="T11" i="13"/>
  <c r="M99" i="26" s="1"/>
  <c r="N99" i="26" s="1"/>
  <c r="O99" i="68"/>
  <c r="G6039" i="75" s="1"/>
  <c r="M90" i="26"/>
  <c r="K40" i="43"/>
  <c r="O7" i="23"/>
  <c r="O335" i="68"/>
  <c r="G6275" i="75" s="1"/>
  <c r="T6" i="13"/>
  <c r="M94" i="26" s="1"/>
  <c r="N94" i="26" s="1"/>
  <c r="O94" i="68"/>
  <c r="G6034" i="75" s="1"/>
  <c r="O5" i="23"/>
  <c r="M333" i="26" s="1"/>
  <c r="N333" i="26" s="1"/>
  <c r="O333" i="68"/>
  <c r="G6273" i="75" s="1"/>
  <c r="O9" i="23"/>
  <c r="M337" i="26" s="1"/>
  <c r="N337" i="26" s="1"/>
  <c r="O337" i="68"/>
  <c r="G6277" i="75" s="1"/>
  <c r="O13" i="23"/>
  <c r="M341" i="26" s="1"/>
  <c r="N341" i="26" s="1"/>
  <c r="O341" i="68"/>
  <c r="G6281" i="75" s="1"/>
  <c r="B14" i="29"/>
  <c r="Y16" i="13"/>
  <c r="M134" i="26" s="1"/>
  <c r="K44" i="43"/>
  <c r="L23" i="43"/>
  <c r="AE20" i="7"/>
  <c r="O168" i="68" s="1"/>
  <c r="G6108" i="75" s="1"/>
  <c r="I6108" i="75" s="1"/>
  <c r="AE31" i="7"/>
  <c r="O179" i="68" s="1"/>
  <c r="G6119" i="75" s="1"/>
  <c r="I6119" i="75" s="1"/>
  <c r="AE15" i="7"/>
  <c r="O163" i="68" s="1"/>
  <c r="G6103" i="75" s="1"/>
  <c r="Y28" i="18"/>
  <c r="O416" i="68" s="1"/>
  <c r="G6356" i="75" s="1"/>
  <c r="Y12" i="18"/>
  <c r="O400" i="68" s="1"/>
  <c r="G6340" i="75" s="1"/>
  <c r="AE32" i="7"/>
  <c r="O180" i="68" s="1"/>
  <c r="G6120" i="75" s="1"/>
  <c r="I6120" i="75" s="1"/>
  <c r="AE16" i="7"/>
  <c r="O164" i="68" s="1"/>
  <c r="G6104" i="75" s="1"/>
  <c r="I6104" i="75" s="1"/>
  <c r="Y26" i="18"/>
  <c r="O414" i="68" s="1"/>
  <c r="G6354" i="75" s="1"/>
  <c r="Y10" i="18"/>
  <c r="O398" i="68" s="1"/>
  <c r="G6338" i="75" s="1"/>
  <c r="Y21" i="18"/>
  <c r="O409" i="68" s="1"/>
  <c r="G6349" i="75" s="1"/>
  <c r="Y5" i="18"/>
  <c r="AE23" i="7"/>
  <c r="O171" i="68" s="1"/>
  <c r="G6111" i="75" s="1"/>
  <c r="I6111" i="75" s="1"/>
  <c r="AE7" i="7"/>
  <c r="O155" i="68" s="1"/>
  <c r="G6095" i="75" s="1"/>
  <c r="Y22" i="18"/>
  <c r="O410" i="68" s="1"/>
  <c r="G6350" i="75" s="1"/>
  <c r="Y6" i="18"/>
  <c r="Y17" i="18"/>
  <c r="O405" i="68" s="1"/>
  <c r="G6345" i="75" s="1"/>
  <c r="Y20" i="18"/>
  <c r="O408" i="68" s="1"/>
  <c r="G6348" i="75" s="1"/>
  <c r="Y31" i="18"/>
  <c r="O419" i="68" s="1"/>
  <c r="G6359" i="75" s="1"/>
  <c r="Y15" i="18"/>
  <c r="O403" i="68" s="1"/>
  <c r="G6343" i="75" s="1"/>
  <c r="AE22" i="7"/>
  <c r="AE6" i="7"/>
  <c r="AE21" i="7"/>
  <c r="O169" i="68" s="1"/>
  <c r="G6109" i="75" s="1"/>
  <c r="I6109" i="75" s="1"/>
  <c r="AE5" i="7"/>
  <c r="AE24" i="7"/>
  <c r="O172" i="68" s="1"/>
  <c r="G6112" i="75" s="1"/>
  <c r="I6112" i="75" s="1"/>
  <c r="AE8" i="7"/>
  <c r="O156" i="68" s="1"/>
  <c r="G6096" i="75" s="1"/>
  <c r="AE19" i="7"/>
  <c r="O167" i="68" s="1"/>
  <c r="G6107" i="75" s="1"/>
  <c r="I6107" i="75" s="1"/>
  <c r="Y33" i="18"/>
  <c r="O421" i="68" s="1"/>
  <c r="G6361" i="75" s="1"/>
  <c r="Y18" i="18"/>
  <c r="O406" i="68" s="1"/>
  <c r="G6346" i="75" s="1"/>
  <c r="Y32" i="18"/>
  <c r="O420" i="68" s="1"/>
  <c r="G6360" i="75" s="1"/>
  <c r="Y16" i="18"/>
  <c r="O404" i="68" s="1"/>
  <c r="G6344" i="75" s="1"/>
  <c r="Y27" i="18"/>
  <c r="O415" i="68" s="1"/>
  <c r="G6355" i="75" s="1"/>
  <c r="Y11" i="18"/>
  <c r="O399" i="68" s="1"/>
  <c r="G6339" i="75" s="1"/>
  <c r="K18" i="4"/>
  <c r="K26" i="4" s="1"/>
  <c r="K19" i="4"/>
  <c r="K27" i="4" s="1"/>
  <c r="K15" i="4"/>
  <c r="K23" i="4" s="1"/>
  <c r="K423" i="68"/>
  <c r="G4203" i="75" s="1"/>
  <c r="K427" i="68"/>
  <c r="G4207" i="75" s="1"/>
  <c r="K431" i="68"/>
  <c r="G4211" i="75" s="1"/>
  <c r="K435" i="68"/>
  <c r="G4215" i="75" s="1"/>
  <c r="I4215" i="75" s="1"/>
  <c r="K439" i="68"/>
  <c r="G4219" i="75" s="1"/>
  <c r="I4219" i="75" s="1"/>
  <c r="K443" i="68"/>
  <c r="G4223" i="75" s="1"/>
  <c r="I4223" i="75" s="1"/>
  <c r="K447" i="68"/>
  <c r="G4227" i="75" s="1"/>
  <c r="I4227" i="75" s="1"/>
  <c r="K451" i="68"/>
  <c r="G4231" i="75" s="1"/>
  <c r="I4231" i="75" s="1"/>
  <c r="K424" i="68"/>
  <c r="G4204" i="75" s="1"/>
  <c r="K428" i="68"/>
  <c r="G4208" i="75" s="1"/>
  <c r="K432" i="68"/>
  <c r="G4212" i="75" s="1"/>
  <c r="K436" i="68"/>
  <c r="G4216" i="75" s="1"/>
  <c r="I4216" i="75" s="1"/>
  <c r="K440" i="68"/>
  <c r="G4220" i="75" s="1"/>
  <c r="I4220" i="75" s="1"/>
  <c r="K444" i="68"/>
  <c r="G4224" i="75" s="1"/>
  <c r="I4224" i="75" s="1"/>
  <c r="K448" i="68"/>
  <c r="G4228" i="75" s="1"/>
  <c r="I4228" i="75" s="1"/>
  <c r="K425" i="68"/>
  <c r="G4205" i="75" s="1"/>
  <c r="K429" i="68"/>
  <c r="G4209" i="75" s="1"/>
  <c r="K433" i="68"/>
  <c r="G4213" i="75" s="1"/>
  <c r="K437" i="68"/>
  <c r="G4217" i="75" s="1"/>
  <c r="I4217" i="75" s="1"/>
  <c r="K441" i="68"/>
  <c r="G4221" i="75" s="1"/>
  <c r="I4221" i="75" s="1"/>
  <c r="K445" i="68"/>
  <c r="G4225" i="75" s="1"/>
  <c r="I4225" i="75" s="1"/>
  <c r="K449" i="68"/>
  <c r="G4229" i="75" s="1"/>
  <c r="I4229" i="75" s="1"/>
  <c r="K430" i="68"/>
  <c r="G4210" i="75" s="1"/>
  <c r="K438" i="68"/>
  <c r="G4218" i="75" s="1"/>
  <c r="I4218" i="75" s="1"/>
  <c r="K450" i="68"/>
  <c r="G4230" i="75" s="1"/>
  <c r="I4230" i="75" s="1"/>
  <c r="K434" i="68"/>
  <c r="G4214" i="75" s="1"/>
  <c r="I4214" i="75" s="1"/>
  <c r="K446" i="68"/>
  <c r="G4226" i="75" s="1"/>
  <c r="I4226" i="75" s="1"/>
  <c r="K422" i="68"/>
  <c r="G4202" i="75" s="1"/>
  <c r="K426" i="68"/>
  <c r="G4206" i="75" s="1"/>
  <c r="K442" i="68"/>
  <c r="G4222" i="75" s="1"/>
  <c r="I4222" i="75" s="1"/>
  <c r="Y34" i="7"/>
  <c r="Y36" i="7" s="1"/>
  <c r="AB34" i="18"/>
  <c r="AB36" i="18" s="1"/>
  <c r="K48" i="43"/>
  <c r="M108" i="26"/>
  <c r="Y20" i="13"/>
  <c r="AA34" i="7"/>
  <c r="AA36" i="7" s="1"/>
  <c r="AE4" i="7"/>
  <c r="O152" i="68" s="1"/>
  <c r="G6092" i="75" s="1"/>
  <c r="K59" i="43"/>
  <c r="Y31" i="13"/>
  <c r="M119" i="26"/>
  <c r="S4" i="18"/>
  <c r="T4" i="23" s="1"/>
  <c r="K202" i="43" s="1"/>
  <c r="L202" i="43" s="1"/>
  <c r="O34" i="18"/>
  <c r="O36" i="18" s="1"/>
  <c r="AD34" i="7"/>
  <c r="AD36" i="7" s="1"/>
  <c r="AH34" i="18"/>
  <c r="AH36" i="18" s="1"/>
  <c r="K54" i="43"/>
  <c r="Y26" i="13"/>
  <c r="M114" i="26"/>
  <c r="AG5" i="7"/>
  <c r="K183" i="68" s="1"/>
  <c r="G3963" i="75" s="1"/>
  <c r="AG9" i="7"/>
  <c r="K187" i="68" s="1"/>
  <c r="G3967" i="75" s="1"/>
  <c r="AG13" i="7"/>
  <c r="K191" i="68" s="1"/>
  <c r="G3971" i="75" s="1"/>
  <c r="AG17" i="7"/>
  <c r="K195" i="68" s="1"/>
  <c r="G3975" i="75" s="1"/>
  <c r="I3975" i="75" s="1"/>
  <c r="AG21" i="7"/>
  <c r="K199" i="68" s="1"/>
  <c r="G3979" i="75" s="1"/>
  <c r="I3979" i="75" s="1"/>
  <c r="AG25" i="7"/>
  <c r="K203" i="68" s="1"/>
  <c r="G3983" i="75" s="1"/>
  <c r="I3983" i="75" s="1"/>
  <c r="AG6" i="7"/>
  <c r="K184" i="68" s="1"/>
  <c r="G3964" i="75" s="1"/>
  <c r="AG10" i="7"/>
  <c r="K188" i="68" s="1"/>
  <c r="G3968" i="75" s="1"/>
  <c r="AG14" i="7"/>
  <c r="K192" i="68" s="1"/>
  <c r="G3972" i="75" s="1"/>
  <c r="AG18" i="7"/>
  <c r="K196" i="68" s="1"/>
  <c r="G3976" i="75" s="1"/>
  <c r="I3976" i="75" s="1"/>
  <c r="AG22" i="7"/>
  <c r="K200" i="68" s="1"/>
  <c r="G3980" i="75" s="1"/>
  <c r="I3980" i="75" s="1"/>
  <c r="AG26" i="7"/>
  <c r="K204" i="68" s="1"/>
  <c r="G3984" i="75" s="1"/>
  <c r="I3984" i="75" s="1"/>
  <c r="AG7" i="7"/>
  <c r="K185" i="68" s="1"/>
  <c r="G3965" i="75" s="1"/>
  <c r="AG11" i="7"/>
  <c r="K189" i="68" s="1"/>
  <c r="G3969" i="75" s="1"/>
  <c r="AG15" i="7"/>
  <c r="K193" i="68" s="1"/>
  <c r="G3973" i="75" s="1"/>
  <c r="AG19" i="7"/>
  <c r="K197" i="68" s="1"/>
  <c r="G3977" i="75" s="1"/>
  <c r="I3977" i="75" s="1"/>
  <c r="AG23" i="7"/>
  <c r="K201" i="68" s="1"/>
  <c r="G3981" i="75" s="1"/>
  <c r="I3981" i="75" s="1"/>
  <c r="AG27" i="7"/>
  <c r="K205" i="68" s="1"/>
  <c r="G3985" i="75" s="1"/>
  <c r="I3985" i="75" s="1"/>
  <c r="AG29" i="7"/>
  <c r="K207" i="68" s="1"/>
  <c r="G3987" i="75" s="1"/>
  <c r="I3987" i="75" s="1"/>
  <c r="AG33" i="7"/>
  <c r="K211" i="68" s="1"/>
  <c r="G3991" i="75" s="1"/>
  <c r="I3991" i="75" s="1"/>
  <c r="AG8" i="7"/>
  <c r="K186" i="68" s="1"/>
  <c r="G3966" i="75" s="1"/>
  <c r="AG12" i="7"/>
  <c r="K190" i="68" s="1"/>
  <c r="G3970" i="75" s="1"/>
  <c r="AG16" i="7"/>
  <c r="K194" i="68" s="1"/>
  <c r="G3974" i="75" s="1"/>
  <c r="I3974" i="75" s="1"/>
  <c r="AG20" i="7"/>
  <c r="K198" i="68" s="1"/>
  <c r="G3978" i="75" s="1"/>
  <c r="I3978" i="75" s="1"/>
  <c r="AG24" i="7"/>
  <c r="K202" i="68" s="1"/>
  <c r="G3982" i="75" s="1"/>
  <c r="I3982" i="75" s="1"/>
  <c r="AG28" i="7"/>
  <c r="K206" i="68" s="1"/>
  <c r="G3986" i="75" s="1"/>
  <c r="I3986" i="75" s="1"/>
  <c r="AG30" i="7"/>
  <c r="K208" i="68" s="1"/>
  <c r="G3988" i="75" s="1"/>
  <c r="I3988" i="75" s="1"/>
  <c r="AG31" i="7"/>
  <c r="K209" i="68" s="1"/>
  <c r="G3989" i="75" s="1"/>
  <c r="I3989" i="75" s="1"/>
  <c r="AG4" i="7"/>
  <c r="K182" i="68" s="1"/>
  <c r="G3962" i="75" s="1"/>
  <c r="AG32" i="7"/>
  <c r="K210" i="68" s="1"/>
  <c r="G3990" i="75" s="1"/>
  <c r="I3990" i="75" s="1"/>
  <c r="K17" i="4"/>
  <c r="K25" i="4" s="1"/>
  <c r="M113" i="26"/>
  <c r="K53" i="43"/>
  <c r="Y25" i="13"/>
  <c r="K51" i="43"/>
  <c r="Y23" i="13"/>
  <c r="M111" i="26"/>
  <c r="K58" i="43"/>
  <c r="M118" i="26"/>
  <c r="Y30" i="13"/>
  <c r="K61" i="43"/>
  <c r="M121" i="26"/>
  <c r="Y33" i="13"/>
  <c r="AN6" i="7"/>
  <c r="L214" i="68" s="1"/>
  <c r="G4534" i="75" s="1"/>
  <c r="AN10" i="7"/>
  <c r="L218" i="68" s="1"/>
  <c r="G4538" i="75" s="1"/>
  <c r="AN14" i="7"/>
  <c r="L222" i="68" s="1"/>
  <c r="G4542" i="75" s="1"/>
  <c r="AN18" i="7"/>
  <c r="L226" i="68" s="1"/>
  <c r="G4546" i="75" s="1"/>
  <c r="I4546" i="75" s="1"/>
  <c r="AN22" i="7"/>
  <c r="L230" i="68" s="1"/>
  <c r="G4550" i="75" s="1"/>
  <c r="I4550" i="75" s="1"/>
  <c r="AN26" i="7"/>
  <c r="L234" i="68" s="1"/>
  <c r="G4554" i="75" s="1"/>
  <c r="I4554" i="75" s="1"/>
  <c r="AN30" i="7"/>
  <c r="L238" i="68" s="1"/>
  <c r="G4558" i="75" s="1"/>
  <c r="I4558" i="75" s="1"/>
  <c r="AN4" i="7"/>
  <c r="L212" i="68" s="1"/>
  <c r="G4532" i="75" s="1"/>
  <c r="AN7" i="7"/>
  <c r="L215" i="68" s="1"/>
  <c r="G4535" i="75" s="1"/>
  <c r="AN11" i="7"/>
  <c r="L219" i="68" s="1"/>
  <c r="G4539" i="75" s="1"/>
  <c r="AN15" i="7"/>
  <c r="L223" i="68" s="1"/>
  <c r="G4543" i="75" s="1"/>
  <c r="AN19" i="7"/>
  <c r="L227" i="68" s="1"/>
  <c r="G4547" i="75" s="1"/>
  <c r="I4547" i="75" s="1"/>
  <c r="AN23" i="7"/>
  <c r="L231" i="68" s="1"/>
  <c r="G4551" i="75" s="1"/>
  <c r="I4551" i="75" s="1"/>
  <c r="AN27" i="7"/>
  <c r="L235" i="68" s="1"/>
  <c r="G4555" i="75" s="1"/>
  <c r="I4555" i="75" s="1"/>
  <c r="AN31" i="7"/>
  <c r="L239" i="68" s="1"/>
  <c r="G4559" i="75" s="1"/>
  <c r="I4559" i="75" s="1"/>
  <c r="AN8" i="7"/>
  <c r="L216" i="68" s="1"/>
  <c r="G4536" i="75" s="1"/>
  <c r="AN12" i="7"/>
  <c r="L220" i="68" s="1"/>
  <c r="G4540" i="75" s="1"/>
  <c r="AN16" i="7"/>
  <c r="L224" i="68" s="1"/>
  <c r="G4544" i="75" s="1"/>
  <c r="I4544" i="75" s="1"/>
  <c r="AN20" i="7"/>
  <c r="L228" i="68" s="1"/>
  <c r="G4548" i="75" s="1"/>
  <c r="I4548" i="75" s="1"/>
  <c r="AN24" i="7"/>
  <c r="L232" i="68" s="1"/>
  <c r="G4552" i="75" s="1"/>
  <c r="I4552" i="75" s="1"/>
  <c r="AN28" i="7"/>
  <c r="L236" i="68" s="1"/>
  <c r="G4556" i="75" s="1"/>
  <c r="I4556" i="75" s="1"/>
  <c r="AN32" i="7"/>
  <c r="L240" i="68" s="1"/>
  <c r="G4560" i="75" s="1"/>
  <c r="I4560" i="75" s="1"/>
  <c r="AN5" i="7"/>
  <c r="L213" i="68" s="1"/>
  <c r="G4533" i="75" s="1"/>
  <c r="AN9" i="7"/>
  <c r="L217" i="68" s="1"/>
  <c r="G4537" i="75" s="1"/>
  <c r="AN13" i="7"/>
  <c r="L221" i="68" s="1"/>
  <c r="G4541" i="75" s="1"/>
  <c r="AN17" i="7"/>
  <c r="L225" i="68" s="1"/>
  <c r="G4545" i="75" s="1"/>
  <c r="I4545" i="75" s="1"/>
  <c r="AN21" i="7"/>
  <c r="L229" i="68" s="1"/>
  <c r="G4549" i="75" s="1"/>
  <c r="I4549" i="75" s="1"/>
  <c r="AN25" i="7"/>
  <c r="L233" i="68" s="1"/>
  <c r="G4553" i="75" s="1"/>
  <c r="I4553" i="75" s="1"/>
  <c r="AN29" i="7"/>
  <c r="L237" i="68" s="1"/>
  <c r="G4557" i="75" s="1"/>
  <c r="I4557" i="75" s="1"/>
  <c r="AN33" i="7"/>
  <c r="L241" i="68" s="1"/>
  <c r="G4561" i="75" s="1"/>
  <c r="I4561" i="75" s="1"/>
  <c r="M97" i="26"/>
  <c r="N97" i="26" s="1"/>
  <c r="Y9" i="13"/>
  <c r="K52" i="43"/>
  <c r="Y24" i="13"/>
  <c r="M112" i="26"/>
  <c r="AJ6" i="7"/>
  <c r="N184" i="68" s="1"/>
  <c r="G5584" i="75" s="1"/>
  <c r="AJ10" i="7"/>
  <c r="N188" i="68" s="1"/>
  <c r="G5588" i="75" s="1"/>
  <c r="AJ14" i="7"/>
  <c r="N192" i="68" s="1"/>
  <c r="G5592" i="75" s="1"/>
  <c r="AJ18" i="7"/>
  <c r="N196" i="68" s="1"/>
  <c r="G5596" i="75" s="1"/>
  <c r="I5596" i="75" s="1"/>
  <c r="AJ22" i="7"/>
  <c r="N200" i="68" s="1"/>
  <c r="G5600" i="75" s="1"/>
  <c r="I5600" i="75" s="1"/>
  <c r="AJ26" i="7"/>
  <c r="N204" i="68" s="1"/>
  <c r="G5604" i="75" s="1"/>
  <c r="I5604" i="75" s="1"/>
  <c r="AJ7" i="7"/>
  <c r="N185" i="68" s="1"/>
  <c r="G5585" i="75" s="1"/>
  <c r="AJ11" i="7"/>
  <c r="N189" i="68" s="1"/>
  <c r="G5589" i="75" s="1"/>
  <c r="AJ15" i="7"/>
  <c r="N193" i="68" s="1"/>
  <c r="G5593" i="75" s="1"/>
  <c r="AJ19" i="7"/>
  <c r="N197" i="68" s="1"/>
  <c r="G5597" i="75" s="1"/>
  <c r="I5597" i="75" s="1"/>
  <c r="AJ23" i="7"/>
  <c r="N201" i="68" s="1"/>
  <c r="G5601" i="75" s="1"/>
  <c r="I5601" i="75" s="1"/>
  <c r="AJ27" i="7"/>
  <c r="N205" i="68" s="1"/>
  <c r="G5605" i="75" s="1"/>
  <c r="I5605" i="75" s="1"/>
  <c r="AJ8" i="7"/>
  <c r="N186" i="68" s="1"/>
  <c r="G5586" i="75" s="1"/>
  <c r="AJ12" i="7"/>
  <c r="N190" i="68" s="1"/>
  <c r="G5590" i="75" s="1"/>
  <c r="AJ16" i="7"/>
  <c r="N194" i="68" s="1"/>
  <c r="G5594" i="75" s="1"/>
  <c r="I5594" i="75" s="1"/>
  <c r="AJ20" i="7"/>
  <c r="N198" i="68" s="1"/>
  <c r="G5598" i="75" s="1"/>
  <c r="I5598" i="75" s="1"/>
  <c r="AJ24" i="7"/>
  <c r="N202" i="68" s="1"/>
  <c r="G5602" i="75" s="1"/>
  <c r="I5602" i="75" s="1"/>
  <c r="AJ30" i="7"/>
  <c r="N208" i="68" s="1"/>
  <c r="G5608" i="75" s="1"/>
  <c r="I5608" i="75" s="1"/>
  <c r="AJ4" i="7"/>
  <c r="N182" i="68" s="1"/>
  <c r="G5582" i="75" s="1"/>
  <c r="AJ31" i="7"/>
  <c r="N209" i="68" s="1"/>
  <c r="G5609" i="75" s="1"/>
  <c r="I5609" i="75" s="1"/>
  <c r="AJ28" i="7"/>
  <c r="N206" i="68" s="1"/>
  <c r="G5606" i="75" s="1"/>
  <c r="I5606" i="75" s="1"/>
  <c r="AJ32" i="7"/>
  <c r="N210" i="68" s="1"/>
  <c r="G5610" i="75" s="1"/>
  <c r="I5610" i="75" s="1"/>
  <c r="AJ5" i="7"/>
  <c r="N183" i="68" s="1"/>
  <c r="G5583" i="75" s="1"/>
  <c r="AJ13" i="7"/>
  <c r="N191" i="68" s="1"/>
  <c r="G5591" i="75" s="1"/>
  <c r="AJ21" i="7"/>
  <c r="N199" i="68" s="1"/>
  <c r="G5599" i="75" s="1"/>
  <c r="I5599" i="75" s="1"/>
  <c r="AJ29" i="7"/>
  <c r="N207" i="68" s="1"/>
  <c r="G5607" i="75" s="1"/>
  <c r="I5607" i="75" s="1"/>
  <c r="AJ33" i="7"/>
  <c r="N211" i="68" s="1"/>
  <c r="G5611" i="75" s="1"/>
  <c r="I5611" i="75" s="1"/>
  <c r="AJ25" i="7"/>
  <c r="N203" i="68" s="1"/>
  <c r="G5603" i="75" s="1"/>
  <c r="I5603" i="75" s="1"/>
  <c r="AJ9" i="7"/>
  <c r="N187" i="68" s="1"/>
  <c r="G5587" i="75" s="1"/>
  <c r="AJ17" i="7"/>
  <c r="N195" i="68" s="1"/>
  <c r="G5595" i="75" s="1"/>
  <c r="I5595" i="75" s="1"/>
  <c r="K56" i="43"/>
  <c r="M116" i="26"/>
  <c r="Y28" i="13"/>
  <c r="M106" i="26"/>
  <c r="K46" i="43"/>
  <c r="Y18" i="13"/>
  <c r="M96" i="26"/>
  <c r="N96" i="26" s="1"/>
  <c r="Y8" i="13"/>
  <c r="X34" i="18"/>
  <c r="X36" i="18" s="1"/>
  <c r="I24" i="4"/>
  <c r="J15" i="4"/>
  <c r="J23" i="4" s="1"/>
  <c r="J16" i="4"/>
  <c r="J24" i="4" s="1"/>
  <c r="AI7" i="7"/>
  <c r="M185" i="68" s="1"/>
  <c r="G5045" i="75" s="1"/>
  <c r="AI11" i="7"/>
  <c r="M189" i="68" s="1"/>
  <c r="G5049" i="75" s="1"/>
  <c r="AI15" i="7"/>
  <c r="M193" i="68" s="1"/>
  <c r="G5053" i="75" s="1"/>
  <c r="AI19" i="7"/>
  <c r="M197" i="68" s="1"/>
  <c r="G5057" i="75" s="1"/>
  <c r="I5057" i="75" s="1"/>
  <c r="AI23" i="7"/>
  <c r="M201" i="68" s="1"/>
  <c r="G5061" i="75" s="1"/>
  <c r="I5061" i="75" s="1"/>
  <c r="AI27" i="7"/>
  <c r="M205" i="68" s="1"/>
  <c r="G5065" i="75" s="1"/>
  <c r="I5065" i="75" s="1"/>
  <c r="AI8" i="7"/>
  <c r="M186" i="68" s="1"/>
  <c r="G5046" i="75" s="1"/>
  <c r="AI12" i="7"/>
  <c r="M190" i="68" s="1"/>
  <c r="G5050" i="75" s="1"/>
  <c r="AI16" i="7"/>
  <c r="M194" i="68" s="1"/>
  <c r="G5054" i="75" s="1"/>
  <c r="I5054" i="75" s="1"/>
  <c r="AI20" i="7"/>
  <c r="M198" i="68" s="1"/>
  <c r="G5058" i="75" s="1"/>
  <c r="I5058" i="75" s="1"/>
  <c r="AI24" i="7"/>
  <c r="M202" i="68" s="1"/>
  <c r="G5062" i="75" s="1"/>
  <c r="I5062" i="75" s="1"/>
  <c r="AI28" i="7"/>
  <c r="M206" i="68" s="1"/>
  <c r="G5066" i="75" s="1"/>
  <c r="I5066" i="75" s="1"/>
  <c r="AI5" i="7"/>
  <c r="M183" i="68" s="1"/>
  <c r="G5043" i="75" s="1"/>
  <c r="AI9" i="7"/>
  <c r="M187" i="68" s="1"/>
  <c r="G5047" i="75" s="1"/>
  <c r="AI13" i="7"/>
  <c r="M191" i="68" s="1"/>
  <c r="G5051" i="75" s="1"/>
  <c r="AI17" i="7"/>
  <c r="M195" i="68" s="1"/>
  <c r="G5055" i="75" s="1"/>
  <c r="I5055" i="75" s="1"/>
  <c r="AI21" i="7"/>
  <c r="M199" i="68" s="1"/>
  <c r="G5059" i="75" s="1"/>
  <c r="I5059" i="75" s="1"/>
  <c r="AI25" i="7"/>
  <c r="M203" i="68" s="1"/>
  <c r="G5063" i="75" s="1"/>
  <c r="I5063" i="75" s="1"/>
  <c r="AI31" i="7"/>
  <c r="M209" i="68" s="1"/>
  <c r="G5069" i="75" s="1"/>
  <c r="I5069" i="75" s="1"/>
  <c r="AI6" i="7"/>
  <c r="M184" i="68" s="1"/>
  <c r="G5044" i="75" s="1"/>
  <c r="AI10" i="7"/>
  <c r="M188" i="68" s="1"/>
  <c r="G5048" i="75" s="1"/>
  <c r="AI14" i="7"/>
  <c r="M192" i="68" s="1"/>
  <c r="G5052" i="75" s="1"/>
  <c r="AI18" i="7"/>
  <c r="M196" i="68" s="1"/>
  <c r="G5056" i="75" s="1"/>
  <c r="I5056" i="75" s="1"/>
  <c r="AI22" i="7"/>
  <c r="M200" i="68" s="1"/>
  <c r="G5060" i="75" s="1"/>
  <c r="I5060" i="75" s="1"/>
  <c r="AI26" i="7"/>
  <c r="M204" i="68" s="1"/>
  <c r="G5064" i="75" s="1"/>
  <c r="I5064" i="75" s="1"/>
  <c r="AI32" i="7"/>
  <c r="M210" i="68" s="1"/>
  <c r="G5070" i="75" s="1"/>
  <c r="I5070" i="75" s="1"/>
  <c r="AI4" i="7"/>
  <c r="M182" i="68" s="1"/>
  <c r="G5042" i="75" s="1"/>
  <c r="AI29" i="7"/>
  <c r="M207" i="68" s="1"/>
  <c r="G5067" i="75" s="1"/>
  <c r="I5067" i="75" s="1"/>
  <c r="AI33" i="7"/>
  <c r="M211" i="68" s="1"/>
  <c r="G5071" i="75" s="1"/>
  <c r="I5071" i="75" s="1"/>
  <c r="AI30" i="7"/>
  <c r="M208" i="68" s="1"/>
  <c r="G5068" i="75" s="1"/>
  <c r="I5068" i="75" s="1"/>
  <c r="AH34" i="7"/>
  <c r="AH36" i="7" s="1"/>
  <c r="J25" i="4"/>
  <c r="AC34" i="18"/>
  <c r="AC36" i="18" s="1"/>
  <c r="M105" i="26"/>
  <c r="K45" i="43"/>
  <c r="Y17" i="13"/>
  <c r="Y4" i="18"/>
  <c r="O392" i="68" s="1"/>
  <c r="G6332" i="75" s="1"/>
  <c r="J6362" i="75" s="1"/>
  <c r="U34" i="18"/>
  <c r="U36" i="18" s="1"/>
  <c r="I27" i="4"/>
  <c r="AC34" i="7"/>
  <c r="AC36" i="7" s="1"/>
  <c r="M62" i="26"/>
  <c r="K22" i="43"/>
  <c r="O34" i="13"/>
  <c r="T4" i="13"/>
  <c r="K47" i="43"/>
  <c r="Y19" i="13"/>
  <c r="M107" i="26"/>
  <c r="W34" i="18"/>
  <c r="W36" i="18" s="1"/>
  <c r="M453" i="68"/>
  <c r="G5313" i="75" s="1"/>
  <c r="M457" i="68"/>
  <c r="G5317" i="75" s="1"/>
  <c r="M461" i="68"/>
  <c r="G5321" i="75" s="1"/>
  <c r="M465" i="68"/>
  <c r="G5325" i="75" s="1"/>
  <c r="I5325" i="75" s="1"/>
  <c r="M469" i="68"/>
  <c r="G5329" i="75" s="1"/>
  <c r="I5329" i="75" s="1"/>
  <c r="M473" i="68"/>
  <c r="G5333" i="75" s="1"/>
  <c r="I5333" i="75" s="1"/>
  <c r="M477" i="68"/>
  <c r="G5337" i="75" s="1"/>
  <c r="I5337" i="75" s="1"/>
  <c r="M481" i="68"/>
  <c r="G5341" i="75" s="1"/>
  <c r="I5341" i="75" s="1"/>
  <c r="M454" i="68"/>
  <c r="G5314" i="75" s="1"/>
  <c r="M458" i="68"/>
  <c r="G5318" i="75" s="1"/>
  <c r="M462" i="68"/>
  <c r="G5322" i="75" s="1"/>
  <c r="M466" i="68"/>
  <c r="G5326" i="75" s="1"/>
  <c r="I5326" i="75" s="1"/>
  <c r="M470" i="68"/>
  <c r="G5330" i="75" s="1"/>
  <c r="I5330" i="75" s="1"/>
  <c r="M474" i="68"/>
  <c r="G5334" i="75" s="1"/>
  <c r="I5334" i="75" s="1"/>
  <c r="M478" i="68"/>
  <c r="G5338" i="75" s="1"/>
  <c r="I5338" i="75" s="1"/>
  <c r="M455" i="68"/>
  <c r="G5315" i="75" s="1"/>
  <c r="M459" i="68"/>
  <c r="G5319" i="75" s="1"/>
  <c r="M463" i="68"/>
  <c r="G5323" i="75" s="1"/>
  <c r="M467" i="68"/>
  <c r="G5327" i="75" s="1"/>
  <c r="I5327" i="75" s="1"/>
  <c r="M471" i="68"/>
  <c r="G5331" i="75" s="1"/>
  <c r="I5331" i="75" s="1"/>
  <c r="M475" i="68"/>
  <c r="G5335" i="75" s="1"/>
  <c r="I5335" i="75" s="1"/>
  <c r="M479" i="68"/>
  <c r="G5339" i="75" s="1"/>
  <c r="I5339" i="75" s="1"/>
  <c r="M456" i="68"/>
  <c r="G5316" i="75" s="1"/>
  <c r="M460" i="68"/>
  <c r="G5320" i="75" s="1"/>
  <c r="M464" i="68"/>
  <c r="G5324" i="75" s="1"/>
  <c r="I5324" i="75" s="1"/>
  <c r="M468" i="68"/>
  <c r="G5328" i="75" s="1"/>
  <c r="I5328" i="75" s="1"/>
  <c r="M472" i="68"/>
  <c r="G5332" i="75" s="1"/>
  <c r="I5332" i="75" s="1"/>
  <c r="M476" i="68"/>
  <c r="G5336" i="75" s="1"/>
  <c r="I5336" i="75" s="1"/>
  <c r="M480" i="68"/>
  <c r="G5340" i="75" s="1"/>
  <c r="I5340" i="75" s="1"/>
  <c r="M452" i="68"/>
  <c r="G5312" i="75" s="1"/>
  <c r="J18" i="4"/>
  <c r="J26" i="4" s="1"/>
  <c r="M98" i="26"/>
  <c r="N98" i="26" s="1"/>
  <c r="Y10" i="13"/>
  <c r="M101" i="26"/>
  <c r="N101" i="26" s="1"/>
  <c r="Y13" i="13"/>
  <c r="M95" i="26"/>
  <c r="N95" i="26" s="1"/>
  <c r="Y7" i="13"/>
  <c r="M125" i="26" s="1"/>
  <c r="N125" i="26" s="1"/>
  <c r="N424" i="68"/>
  <c r="G5824" i="75" s="1"/>
  <c r="K57" i="43"/>
  <c r="M117" i="26"/>
  <c r="Y29" i="13"/>
  <c r="M109" i="26"/>
  <c r="K49" i="43"/>
  <c r="Y21" i="13"/>
  <c r="J19" i="4"/>
  <c r="J36" i="67"/>
  <c r="I469" i="68"/>
  <c r="G3169" i="75" s="1"/>
  <c r="F499" i="68"/>
  <c r="G1579" i="75" s="1"/>
  <c r="F496" i="68"/>
  <c r="G1576" i="75" s="1"/>
  <c r="I466" i="68"/>
  <c r="G3166" i="75" s="1"/>
  <c r="F498" i="68"/>
  <c r="G1578" i="75" s="1"/>
  <c r="I468" i="68"/>
  <c r="G3168" i="75" s="1"/>
  <c r="F495" i="68"/>
  <c r="G1575" i="75" s="1"/>
  <c r="I465" i="68"/>
  <c r="G3165" i="75" s="1"/>
  <c r="I463" i="68"/>
  <c r="G3163" i="75" s="1"/>
  <c r="F493" i="68"/>
  <c r="G1573" i="75" s="1"/>
  <c r="I452" i="68"/>
  <c r="G3152" i="75" s="1"/>
  <c r="F482" i="68"/>
  <c r="G1562" i="75" s="1"/>
  <c r="F494" i="68"/>
  <c r="G1574" i="75" s="1"/>
  <c r="I464" i="68"/>
  <c r="G3164" i="75" s="1"/>
  <c r="F497" i="68"/>
  <c r="G1577" i="75" s="1"/>
  <c r="I467" i="68"/>
  <c r="G3167" i="75" s="1"/>
  <c r="C18" i="29"/>
  <c r="D5" i="66"/>
  <c r="D29" i="66" s="1"/>
  <c r="D30" i="66" s="1"/>
  <c r="L169" i="43"/>
  <c r="L162" i="43"/>
  <c r="B5" i="29"/>
  <c r="B95" i="29"/>
  <c r="B125" i="29" s="1"/>
  <c r="B55" i="29"/>
  <c r="B56" i="29" s="1"/>
  <c r="E25" i="66"/>
  <c r="E5" i="66"/>
  <c r="C19" i="29"/>
  <c r="E22" i="58"/>
  <c r="D18" i="58"/>
  <c r="E24" i="58"/>
  <c r="E26" i="58"/>
  <c r="E20" i="58"/>
  <c r="S18" i="23"/>
  <c r="J206" i="43" s="1"/>
  <c r="D22" i="58"/>
  <c r="D24" i="58"/>
  <c r="D20" i="58"/>
  <c r="D26" i="58"/>
  <c r="L186" i="43"/>
  <c r="M332" i="26"/>
  <c r="N318" i="26"/>
  <c r="E18" i="58"/>
  <c r="N315" i="26"/>
  <c r="L167" i="43"/>
  <c r="L175" i="43"/>
  <c r="L165" i="43"/>
  <c r="N319" i="26"/>
  <c r="T19" i="23"/>
  <c r="K207" i="43" s="1"/>
  <c r="M347" i="26"/>
  <c r="L346" i="26"/>
  <c r="M346" i="26"/>
  <c r="L345" i="26"/>
  <c r="S21" i="23"/>
  <c r="J209" i="43" s="1"/>
  <c r="L349" i="26"/>
  <c r="T18" i="23"/>
  <c r="K206" i="43" s="1"/>
  <c r="L163" i="43"/>
  <c r="E6" i="58"/>
  <c r="S17" i="23"/>
  <c r="J205" i="43" s="1"/>
  <c r="L185" i="43"/>
  <c r="L188" i="43"/>
  <c r="S20" i="23"/>
  <c r="J208" i="43" s="1"/>
  <c r="N316" i="26"/>
  <c r="E8" i="58"/>
  <c r="L189" i="43"/>
  <c r="L348" i="26"/>
  <c r="M343" i="26"/>
  <c r="M348" i="26"/>
  <c r="L183" i="43"/>
  <c r="T16" i="23"/>
  <c r="K204" i="43" s="1"/>
  <c r="M344" i="26"/>
  <c r="T20" i="23"/>
  <c r="K208" i="43" s="1"/>
  <c r="E12" i="58"/>
  <c r="T21" i="23"/>
  <c r="K209" i="43" s="1"/>
  <c r="M349" i="26"/>
  <c r="L164" i="43"/>
  <c r="E16" i="58"/>
  <c r="L172" i="43"/>
  <c r="L171" i="43"/>
  <c r="M345" i="26"/>
  <c r="E10" i="58"/>
  <c r="L177" i="43"/>
  <c r="L174" i="43"/>
  <c r="L180" i="43"/>
  <c r="L178" i="43"/>
  <c r="K197" i="43"/>
  <c r="T29" i="23"/>
  <c r="M357" i="26"/>
  <c r="J197" i="43"/>
  <c r="L357" i="26"/>
  <c r="S29" i="23"/>
  <c r="N324" i="26"/>
  <c r="N330" i="26"/>
  <c r="J199" i="43"/>
  <c r="L359" i="26"/>
  <c r="S31" i="23"/>
  <c r="K192" i="43"/>
  <c r="M352" i="26"/>
  <c r="T24" i="23"/>
  <c r="J190" i="43"/>
  <c r="S22" i="23"/>
  <c r="L350" i="26"/>
  <c r="L166" i="43"/>
  <c r="M361" i="26"/>
  <c r="K201" i="43"/>
  <c r="T33" i="23"/>
  <c r="N325" i="26"/>
  <c r="L355" i="26"/>
  <c r="J195" i="43"/>
  <c r="S27" i="23"/>
  <c r="L176" i="43"/>
  <c r="J200" i="43"/>
  <c r="S32" i="23"/>
  <c r="L360" i="26"/>
  <c r="J198" i="43"/>
  <c r="L358" i="26"/>
  <c r="S30" i="23"/>
  <c r="N331" i="26"/>
  <c r="M354" i="26"/>
  <c r="K194" i="43"/>
  <c r="N322" i="26"/>
  <c r="L170" i="43"/>
  <c r="N323" i="26"/>
  <c r="M353" i="26"/>
  <c r="K193" i="43"/>
  <c r="T25" i="23"/>
  <c r="J192" i="43"/>
  <c r="L352" i="26"/>
  <c r="S24" i="23"/>
  <c r="J194" i="43"/>
  <c r="L354" i="26"/>
  <c r="S26" i="23"/>
  <c r="K200" i="43"/>
  <c r="T32" i="23"/>
  <c r="M360" i="26"/>
  <c r="T27" i="23"/>
  <c r="M355" i="26"/>
  <c r="K195" i="43"/>
  <c r="J196" i="43"/>
  <c r="L356" i="26"/>
  <c r="S28" i="23"/>
  <c r="N321" i="26"/>
  <c r="M359" i="26"/>
  <c r="K199" i="43"/>
  <c r="T31" i="23"/>
  <c r="N329" i="26"/>
  <c r="L353" i="26"/>
  <c r="S25" i="23"/>
  <c r="J193" i="43"/>
  <c r="T22" i="23"/>
  <c r="M350" i="26"/>
  <c r="K190" i="43"/>
  <c r="N327" i="26"/>
  <c r="L181" i="43"/>
  <c r="M358" i="26"/>
  <c r="K198" i="43"/>
  <c r="T30" i="23"/>
  <c r="N326" i="26"/>
  <c r="N328" i="26"/>
  <c r="M356" i="26"/>
  <c r="K196" i="43"/>
  <c r="T28" i="23"/>
  <c r="K191" i="43"/>
  <c r="T23" i="23"/>
  <c r="M351" i="26"/>
  <c r="L351" i="26"/>
  <c r="S23" i="23"/>
  <c r="J191" i="43"/>
  <c r="L179" i="43"/>
  <c r="J201" i="43"/>
  <c r="S33" i="23"/>
  <c r="L361" i="26"/>
  <c r="N320" i="26"/>
  <c r="L173" i="43"/>
  <c r="D12" i="58"/>
  <c r="N51" i="26"/>
  <c r="N52" i="26"/>
  <c r="N50" i="26"/>
  <c r="D14" i="58"/>
  <c r="N317" i="26"/>
  <c r="D16" i="58"/>
  <c r="N302" i="26"/>
  <c r="N313" i="26"/>
  <c r="D8" i="58"/>
  <c r="N314" i="26"/>
  <c r="D10" i="58"/>
  <c r="L344" i="26"/>
  <c r="J184" i="43"/>
  <c r="L184" i="43" s="1"/>
  <c r="L332" i="26"/>
  <c r="J182" i="43"/>
  <c r="L182" i="43" s="1"/>
  <c r="L347" i="26"/>
  <c r="J187" i="43"/>
  <c r="L187" i="43" s="1"/>
  <c r="L84" i="26"/>
  <c r="N84" i="26" s="1"/>
  <c r="J34" i="43"/>
  <c r="L34" i="43" s="1"/>
  <c r="S33" i="13"/>
  <c r="J61" i="43" s="1"/>
  <c r="L61" i="43" s="1"/>
  <c r="J41" i="43"/>
  <c r="L41" i="43" s="1"/>
  <c r="L87" i="26"/>
  <c r="N87" i="26" s="1"/>
  <c r="J37" i="43"/>
  <c r="L37" i="43" s="1"/>
  <c r="L90" i="26"/>
  <c r="N90" i="26" s="1"/>
  <c r="J40" i="43"/>
  <c r="L40" i="43" s="1"/>
  <c r="S31" i="13"/>
  <c r="J59" i="43" s="1"/>
  <c r="J39" i="43"/>
  <c r="L39" i="43" s="1"/>
  <c r="L32" i="26"/>
  <c r="J2" i="43"/>
  <c r="L2" i="43" s="1"/>
  <c r="S30" i="13"/>
  <c r="J58" i="43" s="1"/>
  <c r="L58" i="43" s="1"/>
  <c r="J38" i="43"/>
  <c r="L38" i="43" s="1"/>
  <c r="S25" i="13"/>
  <c r="J53" i="43" s="1"/>
  <c r="L53" i="43" s="1"/>
  <c r="J33" i="43"/>
  <c r="L33" i="43" s="1"/>
  <c r="S28" i="13"/>
  <c r="J56" i="43" s="1"/>
  <c r="L56" i="43" s="1"/>
  <c r="J36" i="43"/>
  <c r="L36" i="43" s="1"/>
  <c r="L85" i="26"/>
  <c r="N85" i="26" s="1"/>
  <c r="J35" i="43"/>
  <c r="L35" i="43" s="1"/>
  <c r="S19" i="23"/>
  <c r="X19" i="23" s="1"/>
  <c r="J227" i="43" s="1"/>
  <c r="S16" i="23"/>
  <c r="W34" i="6"/>
  <c r="U24" i="2"/>
  <c r="I172" i="68" s="1"/>
  <c r="G2872" i="75" s="1"/>
  <c r="U33" i="2"/>
  <c r="I181" i="68" s="1"/>
  <c r="G2881" i="75" s="1"/>
  <c r="V34" i="6"/>
  <c r="U23" i="2"/>
  <c r="I171" i="68" s="1"/>
  <c r="G2871" i="75" s="1"/>
  <c r="U29" i="2"/>
  <c r="I177" i="68" s="1"/>
  <c r="G2877" i="75" s="1"/>
  <c r="U32" i="2"/>
  <c r="I180" i="68" s="1"/>
  <c r="G2880" i="75" s="1"/>
  <c r="U30" i="2"/>
  <c r="I178" i="68" s="1"/>
  <c r="G2878" i="75" s="1"/>
  <c r="U28" i="2"/>
  <c r="I176" i="68" s="1"/>
  <c r="G2876" i="75" s="1"/>
  <c r="U27" i="2"/>
  <c r="I175" i="68" s="1"/>
  <c r="G2875" i="75" s="1"/>
  <c r="U26" i="2"/>
  <c r="I174" i="68" s="1"/>
  <c r="G2874" i="75" s="1"/>
  <c r="U25" i="2"/>
  <c r="I173" i="68" s="1"/>
  <c r="G2873" i="75" s="1"/>
  <c r="U31" i="2"/>
  <c r="I179" i="68" s="1"/>
  <c r="G2879" i="75" s="1"/>
  <c r="S29" i="13"/>
  <c r="L91" i="26"/>
  <c r="N91" i="26" s="1"/>
  <c r="L89" i="26"/>
  <c r="N89" i="26" s="1"/>
  <c r="L83" i="26"/>
  <c r="N83" i="26" s="1"/>
  <c r="S26" i="13"/>
  <c r="R34" i="2"/>
  <c r="L88" i="26"/>
  <c r="N88" i="26" s="1"/>
  <c r="S27" i="13"/>
  <c r="S32" i="13"/>
  <c r="L86" i="26"/>
  <c r="N86" i="26" s="1"/>
  <c r="S19" i="13"/>
  <c r="J47" i="43" s="1"/>
  <c r="L77" i="26"/>
  <c r="N77" i="26" s="1"/>
  <c r="S22" i="13"/>
  <c r="J50" i="43" s="1"/>
  <c r="L80" i="26"/>
  <c r="N80" i="26" s="1"/>
  <c r="S23" i="13"/>
  <c r="J51" i="43" s="1"/>
  <c r="L51" i="43" s="1"/>
  <c r="L81" i="26"/>
  <c r="N81" i="26" s="1"/>
  <c r="S17" i="13"/>
  <c r="J45" i="43" s="1"/>
  <c r="L75" i="26"/>
  <c r="N75" i="26" s="1"/>
  <c r="S20" i="13"/>
  <c r="J48" i="43" s="1"/>
  <c r="L48" i="43" s="1"/>
  <c r="L78" i="26"/>
  <c r="N78" i="26" s="1"/>
  <c r="S21" i="13"/>
  <c r="J49" i="43" s="1"/>
  <c r="L79" i="26"/>
  <c r="N79" i="26" s="1"/>
  <c r="S16" i="13"/>
  <c r="J44" i="43" s="1"/>
  <c r="L44" i="43" s="1"/>
  <c r="L74" i="26"/>
  <c r="N74" i="26" s="1"/>
  <c r="S24" i="13"/>
  <c r="J52" i="43" s="1"/>
  <c r="L52" i="43" s="1"/>
  <c r="L82" i="26"/>
  <c r="N82" i="26" s="1"/>
  <c r="S15" i="13"/>
  <c r="J43" i="43" s="1"/>
  <c r="L73" i="26"/>
  <c r="N73" i="26" s="1"/>
  <c r="S18" i="13"/>
  <c r="J46" i="43" s="1"/>
  <c r="L46" i="43" s="1"/>
  <c r="L76" i="26"/>
  <c r="N76" i="26" s="1"/>
  <c r="S15" i="23"/>
  <c r="J203" i="43" s="1"/>
  <c r="L343" i="26"/>
  <c r="X4" i="23"/>
  <c r="J222" i="43" s="1"/>
  <c r="L362" i="26"/>
  <c r="N34" i="23"/>
  <c r="N4" i="13"/>
  <c r="I34" i="13"/>
  <c r="U15" i="2"/>
  <c r="I163" i="68" s="1"/>
  <c r="G2863" i="75" s="1"/>
  <c r="U22" i="2"/>
  <c r="I170" i="68" s="1"/>
  <c r="G2870" i="75" s="1"/>
  <c r="U20" i="2"/>
  <c r="I168" i="68" s="1"/>
  <c r="G2868" i="75" s="1"/>
  <c r="U19" i="2"/>
  <c r="I167" i="68" s="1"/>
  <c r="G2867" i="75" s="1"/>
  <c r="U34" i="6"/>
  <c r="U36" i="6" s="1"/>
  <c r="U18" i="2"/>
  <c r="I166" i="68" s="1"/>
  <c r="G2866" i="75" s="1"/>
  <c r="Q34" i="2"/>
  <c r="Q36" i="2" s="1"/>
  <c r="U4" i="2"/>
  <c r="I152" i="68" s="1"/>
  <c r="G2852" i="75" s="1"/>
  <c r="U16" i="2"/>
  <c r="I164" i="68" s="1"/>
  <c r="G2864" i="75" s="1"/>
  <c r="U21" i="2"/>
  <c r="I169" i="68" s="1"/>
  <c r="G2869" i="75" s="1"/>
  <c r="T26" i="23" l="1"/>
  <c r="T15" i="23"/>
  <c r="K203" i="43" s="1"/>
  <c r="T17" i="23"/>
  <c r="K205" i="43" s="1"/>
  <c r="AJ41" i="18"/>
  <c r="AK41" i="18" s="1"/>
  <c r="AJ45" i="18"/>
  <c r="AJ49" i="18"/>
  <c r="AJ44" i="18"/>
  <c r="AJ48" i="18"/>
  <c r="AJ43" i="18"/>
  <c r="AK43" i="18" s="1"/>
  <c r="AJ47" i="18"/>
  <c r="AJ53" i="18"/>
  <c r="AJ57" i="18"/>
  <c r="AJ61" i="18"/>
  <c r="AJ65" i="18"/>
  <c r="AJ46" i="18"/>
  <c r="AJ52" i="18"/>
  <c r="AJ56" i="18"/>
  <c r="AJ60" i="18"/>
  <c r="AJ64" i="18"/>
  <c r="AJ68" i="18"/>
  <c r="AJ42" i="18"/>
  <c r="AK42" i="18" s="1"/>
  <c r="AJ50" i="18"/>
  <c r="AJ51" i="18"/>
  <c r="AJ55" i="18"/>
  <c r="AJ59" i="18"/>
  <c r="AJ63" i="18"/>
  <c r="AJ67" i="18"/>
  <c r="AJ66" i="18"/>
  <c r="AJ58" i="18"/>
  <c r="AJ54" i="18"/>
  <c r="AJ69" i="18"/>
  <c r="AJ62" i="18"/>
  <c r="AJ70" i="18"/>
  <c r="AV43" i="18"/>
  <c r="AW43" i="18" s="1"/>
  <c r="AV47" i="18"/>
  <c r="AV42" i="18"/>
  <c r="AW42" i="18" s="1"/>
  <c r="AV46" i="18"/>
  <c r="AV41" i="18"/>
  <c r="AW41" i="18" s="1"/>
  <c r="AV45" i="18"/>
  <c r="AV49" i="18"/>
  <c r="AV51" i="18"/>
  <c r="AV55" i="18"/>
  <c r="AV59" i="18"/>
  <c r="AV63" i="18"/>
  <c r="AV67" i="18"/>
  <c r="AV48" i="18"/>
  <c r="AV54" i="18"/>
  <c r="AV58" i="18"/>
  <c r="AV62" i="18"/>
  <c r="AV66" i="18"/>
  <c r="AV44" i="18"/>
  <c r="AV53" i="18"/>
  <c r="AV57" i="18"/>
  <c r="AV61" i="18"/>
  <c r="AV65" i="18"/>
  <c r="AV52" i="18"/>
  <c r="AV70" i="18"/>
  <c r="AV60" i="18"/>
  <c r="AV68" i="18"/>
  <c r="AV56" i="18"/>
  <c r="AV50" i="18"/>
  <c r="AV64" i="18"/>
  <c r="AV69" i="18"/>
  <c r="AD4" i="18"/>
  <c r="N392" i="68"/>
  <c r="G5792" i="75" s="1"/>
  <c r="AD32" i="18"/>
  <c r="N450" i="68" s="1"/>
  <c r="G5850" i="75" s="1"/>
  <c r="I5850" i="75" s="1"/>
  <c r="AE69" i="18"/>
  <c r="AD28" i="18"/>
  <c r="N446" i="68" s="1"/>
  <c r="G5846" i="75" s="1"/>
  <c r="I5846" i="75" s="1"/>
  <c r="AE65" i="18"/>
  <c r="AD8" i="18"/>
  <c r="N426" i="68" s="1"/>
  <c r="G5826" i="75" s="1"/>
  <c r="AE45" i="18"/>
  <c r="AD33" i="18"/>
  <c r="N451" i="68" s="1"/>
  <c r="G5851" i="75" s="1"/>
  <c r="I5851" i="75" s="1"/>
  <c r="AE70" i="18"/>
  <c r="AD16" i="18"/>
  <c r="N434" i="68" s="1"/>
  <c r="G5834" i="75" s="1"/>
  <c r="I5834" i="75" s="1"/>
  <c r="AE53" i="18"/>
  <c r="AD24" i="18"/>
  <c r="N442" i="68" s="1"/>
  <c r="G5842" i="75" s="1"/>
  <c r="I5842" i="75" s="1"/>
  <c r="AE61" i="18"/>
  <c r="AD31" i="18"/>
  <c r="N449" i="68" s="1"/>
  <c r="G5849" i="75" s="1"/>
  <c r="I5849" i="75" s="1"/>
  <c r="AE68" i="18"/>
  <c r="AD20" i="18"/>
  <c r="N438" i="68" s="1"/>
  <c r="G5838" i="75" s="1"/>
  <c r="I5838" i="75" s="1"/>
  <c r="AE57" i="18"/>
  <c r="AD29" i="18"/>
  <c r="N447" i="68" s="1"/>
  <c r="G5847" i="75" s="1"/>
  <c r="I5847" i="75" s="1"/>
  <c r="AE66" i="18"/>
  <c r="AD25" i="18"/>
  <c r="N443" i="68" s="1"/>
  <c r="G5843" i="75" s="1"/>
  <c r="I5843" i="75" s="1"/>
  <c r="AE62" i="18"/>
  <c r="AD21" i="18"/>
  <c r="N439" i="68" s="1"/>
  <c r="G5839" i="75" s="1"/>
  <c r="I5839" i="75" s="1"/>
  <c r="AE58" i="18"/>
  <c r="AD17" i="18"/>
  <c r="N435" i="68" s="1"/>
  <c r="G5835" i="75" s="1"/>
  <c r="I5835" i="75" s="1"/>
  <c r="AE54" i="18"/>
  <c r="AD12" i="18"/>
  <c r="N430" i="68" s="1"/>
  <c r="G5830" i="75" s="1"/>
  <c r="AE49" i="18"/>
  <c r="AD30" i="18"/>
  <c r="N448" i="68" s="1"/>
  <c r="G5848" i="75" s="1"/>
  <c r="I5848" i="75" s="1"/>
  <c r="AE67" i="18"/>
  <c r="AD26" i="18"/>
  <c r="N444" i="68" s="1"/>
  <c r="G5844" i="75" s="1"/>
  <c r="I5844" i="75" s="1"/>
  <c r="AE63" i="18"/>
  <c r="AD22" i="18"/>
  <c r="N440" i="68" s="1"/>
  <c r="G5840" i="75" s="1"/>
  <c r="I5840" i="75" s="1"/>
  <c r="AE59" i="18"/>
  <c r="AD18" i="18"/>
  <c r="N436" i="68" s="1"/>
  <c r="G5836" i="75" s="1"/>
  <c r="I5836" i="75" s="1"/>
  <c r="AE55" i="18"/>
  <c r="AD14" i="18"/>
  <c r="N432" i="68" s="1"/>
  <c r="G5832" i="75" s="1"/>
  <c r="AE51" i="18"/>
  <c r="AD27" i="18"/>
  <c r="N445" i="68" s="1"/>
  <c r="G5845" i="75" s="1"/>
  <c r="I5845" i="75" s="1"/>
  <c r="AE64" i="18"/>
  <c r="AD23" i="18"/>
  <c r="N441" i="68" s="1"/>
  <c r="G5841" i="75" s="1"/>
  <c r="I5841" i="75" s="1"/>
  <c r="AE60" i="18"/>
  <c r="AD19" i="18"/>
  <c r="N437" i="68" s="1"/>
  <c r="G5837" i="75" s="1"/>
  <c r="I5837" i="75" s="1"/>
  <c r="AE56" i="18"/>
  <c r="AD15" i="18"/>
  <c r="N433" i="68" s="1"/>
  <c r="G5833" i="75" s="1"/>
  <c r="AE52" i="18"/>
  <c r="AE41" i="18"/>
  <c r="AD71" i="18"/>
  <c r="AD73" i="18" s="1"/>
  <c r="AD13" i="18"/>
  <c r="N431" i="68" s="1"/>
  <c r="G5831" i="75" s="1"/>
  <c r="AE50" i="18"/>
  <c r="AD9" i="18"/>
  <c r="N427" i="68" s="1"/>
  <c r="G5827" i="75" s="1"/>
  <c r="AE46" i="18"/>
  <c r="AD10" i="18"/>
  <c r="N428" i="68" s="1"/>
  <c r="G5828" i="75" s="1"/>
  <c r="AE47" i="18"/>
  <c r="AD11" i="18"/>
  <c r="N429" i="68" s="1"/>
  <c r="G5829" i="75" s="1"/>
  <c r="AE48" i="18"/>
  <c r="AD7" i="18"/>
  <c r="N425" i="68" s="1"/>
  <c r="G5825" i="75" s="1"/>
  <c r="AE44" i="18"/>
  <c r="AD5" i="18"/>
  <c r="N393" i="68"/>
  <c r="G5793" i="75" s="1"/>
  <c r="I5793" i="75" s="1"/>
  <c r="I6328" i="75"/>
  <c r="Y15" i="13"/>
  <c r="M103" i="26"/>
  <c r="L43" i="43"/>
  <c r="I6317" i="75"/>
  <c r="I6314" i="75"/>
  <c r="I6326" i="75"/>
  <c r="I6321" i="75"/>
  <c r="I6322" i="75"/>
  <c r="I6325" i="75"/>
  <c r="I6331" i="75"/>
  <c r="I6329" i="75"/>
  <c r="I6080" i="75"/>
  <c r="J6366" i="75"/>
  <c r="J6129" i="75"/>
  <c r="I6327" i="75"/>
  <c r="I6320" i="75"/>
  <c r="I6315" i="75"/>
  <c r="I6324" i="75"/>
  <c r="J6077" i="75"/>
  <c r="J6080" i="75"/>
  <c r="J6083" i="75"/>
  <c r="J6086" i="75"/>
  <c r="J6319" i="75"/>
  <c r="J6322" i="75"/>
  <c r="J6325" i="75"/>
  <c r="J6328" i="75"/>
  <c r="I6067" i="75"/>
  <c r="I6066" i="75"/>
  <c r="I6082" i="75"/>
  <c r="I6077" i="75"/>
  <c r="I6084" i="75"/>
  <c r="J6067" i="75"/>
  <c r="J6065" i="75"/>
  <c r="I6074" i="75"/>
  <c r="L47" i="43"/>
  <c r="J6367" i="75"/>
  <c r="J6372" i="75"/>
  <c r="I6090" i="75"/>
  <c r="J6371" i="75"/>
  <c r="J6089" i="75"/>
  <c r="J6073" i="75"/>
  <c r="J6076" i="75"/>
  <c r="J6079" i="75"/>
  <c r="J6082" i="75"/>
  <c r="J6331" i="75"/>
  <c r="J6315" i="75"/>
  <c r="J6318" i="75"/>
  <c r="J6321" i="75"/>
  <c r="J6324" i="75"/>
  <c r="J6070" i="75"/>
  <c r="I6089" i="75"/>
  <c r="I6076" i="75"/>
  <c r="I6086" i="75"/>
  <c r="J6066" i="75"/>
  <c r="J6063" i="75"/>
  <c r="J6085" i="75"/>
  <c r="J6088" i="75"/>
  <c r="J6091" i="75"/>
  <c r="J6075" i="75"/>
  <c r="J6078" i="75"/>
  <c r="J6327" i="75"/>
  <c r="J6330" i="75"/>
  <c r="J6314" i="75"/>
  <c r="J6317" i="75"/>
  <c r="J6320" i="75"/>
  <c r="I6068" i="75"/>
  <c r="I6065" i="75"/>
  <c r="I6071" i="75"/>
  <c r="I6083" i="75"/>
  <c r="I6079" i="75"/>
  <c r="I6081" i="75"/>
  <c r="J6068" i="75"/>
  <c r="J6071" i="75"/>
  <c r="I6078" i="75"/>
  <c r="J6370" i="75"/>
  <c r="I6323" i="75"/>
  <c r="I6316" i="75"/>
  <c r="I6330" i="75"/>
  <c r="I6085" i="75"/>
  <c r="J6081" i="75"/>
  <c r="J6084" i="75"/>
  <c r="J6087" i="75"/>
  <c r="J6090" i="75"/>
  <c r="J6074" i="75"/>
  <c r="J6323" i="75"/>
  <c r="J6326" i="75"/>
  <c r="J6329" i="75"/>
  <c r="J6313" i="75"/>
  <c r="I6073" i="75"/>
  <c r="I6070" i="75"/>
  <c r="I6087" i="75"/>
  <c r="I6091" i="75"/>
  <c r="I6075" i="75"/>
  <c r="W24" i="2"/>
  <c r="G172" i="68"/>
  <c r="G1792" i="75" s="1"/>
  <c r="W25" i="2"/>
  <c r="G173" i="68"/>
  <c r="G1793" i="75" s="1"/>
  <c r="W27" i="2"/>
  <c r="G175" i="68"/>
  <c r="G1795" i="75" s="1"/>
  <c r="V15" i="2"/>
  <c r="F163" i="68"/>
  <c r="G1243" i="75" s="1"/>
  <c r="X19" i="2"/>
  <c r="H167" i="68"/>
  <c r="G2327" i="75" s="1"/>
  <c r="X28" i="2"/>
  <c r="H176" i="68"/>
  <c r="G2336" i="75" s="1"/>
  <c r="X22" i="2"/>
  <c r="H170" i="68"/>
  <c r="G2330" i="75" s="1"/>
  <c r="G467" i="68"/>
  <c r="G2087" i="75" s="1"/>
  <c r="W32" i="2"/>
  <c r="G180" i="68"/>
  <c r="G1800" i="75" s="1"/>
  <c r="G468" i="68"/>
  <c r="G2088" i="75" s="1"/>
  <c r="G463" i="68"/>
  <c r="G2083" i="75" s="1"/>
  <c r="X20" i="2"/>
  <c r="H168" i="68"/>
  <c r="G2328" i="75" s="1"/>
  <c r="X15" i="2"/>
  <c r="H163" i="68"/>
  <c r="G2323" i="75" s="1"/>
  <c r="T34" i="2"/>
  <c r="V21" i="2"/>
  <c r="F169" i="68"/>
  <c r="G1249" i="75" s="1"/>
  <c r="X24" i="2"/>
  <c r="H172" i="68"/>
  <c r="G2332" i="75" s="1"/>
  <c r="W33" i="2"/>
  <c r="G181" i="68"/>
  <c r="G1801" i="75" s="1"/>
  <c r="V33" i="2"/>
  <c r="F181" i="68"/>
  <c r="G1261" i="75" s="1"/>
  <c r="G465" i="68"/>
  <c r="G2085" i="75" s="1"/>
  <c r="X27" i="2"/>
  <c r="H175" i="68"/>
  <c r="G2335" i="75" s="1"/>
  <c r="W17" i="2"/>
  <c r="G165" i="68"/>
  <c r="G1785" i="75" s="1"/>
  <c r="G466" i="68"/>
  <c r="G2086" i="75" s="1"/>
  <c r="W23" i="2"/>
  <c r="G171" i="68"/>
  <c r="G1791" i="75" s="1"/>
  <c r="G469" i="68"/>
  <c r="G2089" i="75" s="1"/>
  <c r="V26" i="2"/>
  <c r="F174" i="68"/>
  <c r="G1254" i="75" s="1"/>
  <c r="W20" i="2"/>
  <c r="G168" i="68"/>
  <c r="G1788" i="75" s="1"/>
  <c r="X25" i="2"/>
  <c r="H173" i="68"/>
  <c r="G2333" i="75" s="1"/>
  <c r="V17" i="2"/>
  <c r="F165" i="68"/>
  <c r="G1245" i="75" s="1"/>
  <c r="U17" i="2"/>
  <c r="I165" i="68" s="1"/>
  <c r="G2865" i="75" s="1"/>
  <c r="W31" i="2"/>
  <c r="G179" i="68"/>
  <c r="G1799" i="75" s="1"/>
  <c r="W15" i="2"/>
  <c r="G163" i="68"/>
  <c r="G1783" i="75" s="1"/>
  <c r="S34" i="2"/>
  <c r="W16" i="2"/>
  <c r="G164" i="68"/>
  <c r="G1784" i="75" s="1"/>
  <c r="V31" i="2"/>
  <c r="F179" i="68"/>
  <c r="G1259" i="75" s="1"/>
  <c r="W18" i="2"/>
  <c r="G166" i="68"/>
  <c r="G1786" i="75" s="1"/>
  <c r="X18" i="2"/>
  <c r="H166" i="68"/>
  <c r="G2326" i="75" s="1"/>
  <c r="V16" i="2"/>
  <c r="F164" i="68"/>
  <c r="G1244" i="75" s="1"/>
  <c r="V28" i="2"/>
  <c r="F176" i="68"/>
  <c r="G1256" i="75" s="1"/>
  <c r="V25" i="2"/>
  <c r="F173" i="68"/>
  <c r="G1253" i="75" s="1"/>
  <c r="G464" i="68"/>
  <c r="G2084" i="75" s="1"/>
  <c r="V18" i="2"/>
  <c r="F166" i="68"/>
  <c r="G1246" i="75" s="1"/>
  <c r="V27" i="2"/>
  <c r="F175" i="68"/>
  <c r="G1255" i="75" s="1"/>
  <c r="W19" i="2"/>
  <c r="G167" i="68"/>
  <c r="G1787" i="75" s="1"/>
  <c r="V30" i="2"/>
  <c r="F178" i="68"/>
  <c r="G1258" i="75" s="1"/>
  <c r="X31" i="2"/>
  <c r="H179" i="68"/>
  <c r="G2339" i="75" s="1"/>
  <c r="X33" i="2"/>
  <c r="H181" i="68"/>
  <c r="G2341" i="75" s="1"/>
  <c r="W29" i="2"/>
  <c r="G177" i="68"/>
  <c r="G1797" i="75" s="1"/>
  <c r="X23" i="2"/>
  <c r="H171" i="68"/>
  <c r="G2331" i="75" s="1"/>
  <c r="X32" i="2"/>
  <c r="H180" i="68"/>
  <c r="G2340" i="75" s="1"/>
  <c r="V19" i="2"/>
  <c r="F167" i="68"/>
  <c r="G1247" i="75" s="1"/>
  <c r="X16" i="2"/>
  <c r="H164" i="68"/>
  <c r="G2324" i="75" s="1"/>
  <c r="X17" i="2"/>
  <c r="H165" i="68"/>
  <c r="G2325" i="75" s="1"/>
  <c r="V23" i="2"/>
  <c r="F171" i="68"/>
  <c r="G1251" i="75" s="1"/>
  <c r="V29" i="2"/>
  <c r="F177" i="68"/>
  <c r="G1257" i="75" s="1"/>
  <c r="W30" i="2"/>
  <c r="G178" i="68"/>
  <c r="G1798" i="75" s="1"/>
  <c r="V22" i="2"/>
  <c r="F170" i="68"/>
  <c r="G1250" i="75" s="1"/>
  <c r="V24" i="2"/>
  <c r="F172" i="68"/>
  <c r="G1252" i="75" s="1"/>
  <c r="W22" i="2"/>
  <c r="G170" i="68"/>
  <c r="G1790" i="75" s="1"/>
  <c r="X29" i="2"/>
  <c r="H177" i="68"/>
  <c r="G2337" i="75" s="1"/>
  <c r="W26" i="2"/>
  <c r="G174" i="68"/>
  <c r="G1794" i="75" s="1"/>
  <c r="X30" i="2"/>
  <c r="H178" i="68"/>
  <c r="G2338" i="75" s="1"/>
  <c r="V20" i="2"/>
  <c r="F168" i="68"/>
  <c r="G1248" i="75" s="1"/>
  <c r="X21" i="2"/>
  <c r="H169" i="68"/>
  <c r="G2329" i="75" s="1"/>
  <c r="V32" i="2"/>
  <c r="F180" i="68"/>
  <c r="G1260" i="75" s="1"/>
  <c r="W21" i="2"/>
  <c r="G169" i="68"/>
  <c r="G1789" i="75" s="1"/>
  <c r="W28" i="2"/>
  <c r="G176" i="68"/>
  <c r="G1796" i="75" s="1"/>
  <c r="X26" i="2"/>
  <c r="H174" i="68"/>
  <c r="G2334" i="75" s="1"/>
  <c r="H512" i="68"/>
  <c r="G2672" i="75" s="1"/>
  <c r="I2672" i="75" s="1"/>
  <c r="AF34" i="6"/>
  <c r="I2852" i="75"/>
  <c r="J2885" i="75"/>
  <c r="J2883" i="75"/>
  <c r="J2891" i="75"/>
  <c r="J2890" i="75"/>
  <c r="J2886" i="75"/>
  <c r="J2889" i="75"/>
  <c r="J2887" i="75"/>
  <c r="I2892" i="75"/>
  <c r="I2889" i="75"/>
  <c r="I2886" i="75"/>
  <c r="I2884" i="75"/>
  <c r="I2885" i="75"/>
  <c r="I2887" i="75"/>
  <c r="I2883" i="75"/>
  <c r="I2890" i="75"/>
  <c r="I2891" i="75"/>
  <c r="I2888" i="75"/>
  <c r="I1562" i="75"/>
  <c r="J1600" i="75"/>
  <c r="J1596" i="75"/>
  <c r="J1592" i="75"/>
  <c r="J1602" i="75"/>
  <c r="J1594" i="75"/>
  <c r="J1599" i="75"/>
  <c r="J1597" i="75"/>
  <c r="J1595" i="75"/>
  <c r="J1601" i="75"/>
  <c r="J1593" i="75"/>
  <c r="J1598" i="75"/>
  <c r="I1600" i="75"/>
  <c r="I1601" i="75"/>
  <c r="I1602" i="75"/>
  <c r="I1596" i="75"/>
  <c r="I1595" i="75"/>
  <c r="I1597" i="75"/>
  <c r="I1598" i="75"/>
  <c r="I1593" i="75"/>
  <c r="I1594" i="75"/>
  <c r="I1599" i="75"/>
  <c r="I3152" i="75"/>
  <c r="J3189" i="75"/>
  <c r="J3185" i="75"/>
  <c r="J3190" i="75"/>
  <c r="J3191" i="75"/>
  <c r="J3188" i="75"/>
  <c r="J3187" i="75"/>
  <c r="J3182" i="75"/>
  <c r="J3184" i="75"/>
  <c r="J3186" i="75"/>
  <c r="J3183" i="75"/>
  <c r="J3192" i="75"/>
  <c r="I3191" i="75"/>
  <c r="I3190" i="75"/>
  <c r="I3192" i="75"/>
  <c r="I3183" i="75"/>
  <c r="I3187" i="75"/>
  <c r="I3189" i="75"/>
  <c r="I3185" i="75"/>
  <c r="I3186" i="75"/>
  <c r="I3188" i="75"/>
  <c r="I3184" i="75"/>
  <c r="I1232" i="75"/>
  <c r="J1271" i="75"/>
  <c r="J1267" i="75"/>
  <c r="J1263" i="75"/>
  <c r="J1264" i="75"/>
  <c r="J1269" i="75"/>
  <c r="J1265" i="75"/>
  <c r="J1262" i="75"/>
  <c r="J1266" i="75"/>
  <c r="J1272" i="75"/>
  <c r="J1270" i="75"/>
  <c r="J1268" i="75"/>
  <c r="I1270" i="75"/>
  <c r="I1272" i="75"/>
  <c r="I1271" i="75"/>
  <c r="I1265" i="75"/>
  <c r="I1269" i="75"/>
  <c r="I1268" i="75"/>
  <c r="I1264" i="75"/>
  <c r="I1266" i="75"/>
  <c r="I1267" i="75"/>
  <c r="I1263" i="75"/>
  <c r="I2072" i="75"/>
  <c r="J2110" i="75"/>
  <c r="J2105" i="75"/>
  <c r="J2107" i="75"/>
  <c r="J2111" i="75"/>
  <c r="J2104" i="75"/>
  <c r="J2112" i="75"/>
  <c r="J2109" i="75"/>
  <c r="J2103" i="75"/>
  <c r="J2108" i="75"/>
  <c r="J2106" i="75"/>
  <c r="J2102" i="75"/>
  <c r="I2110" i="75"/>
  <c r="I2111" i="75"/>
  <c r="I2112" i="75"/>
  <c r="I2109" i="75"/>
  <c r="I2104" i="75"/>
  <c r="I2106" i="75"/>
  <c r="I2108" i="75"/>
  <c r="I2103" i="75"/>
  <c r="I2105" i="75"/>
  <c r="I2107" i="75"/>
  <c r="I1772" i="75"/>
  <c r="J1807" i="75"/>
  <c r="J1802" i="75"/>
  <c r="J1808" i="75"/>
  <c r="J1804" i="75"/>
  <c r="J1806" i="75"/>
  <c r="J1803" i="75"/>
  <c r="J1811" i="75"/>
  <c r="J1809" i="75"/>
  <c r="J1810" i="75"/>
  <c r="J1805" i="75"/>
  <c r="I1810" i="75"/>
  <c r="I1811" i="75"/>
  <c r="I1812" i="75"/>
  <c r="I1808" i="75"/>
  <c r="I1807" i="75"/>
  <c r="I1803" i="75"/>
  <c r="I1806" i="75"/>
  <c r="I1805" i="75"/>
  <c r="I1809" i="75"/>
  <c r="I1804" i="75"/>
  <c r="I2642" i="75"/>
  <c r="J2680" i="75"/>
  <c r="J2678" i="75"/>
  <c r="J2672" i="75"/>
  <c r="J2682" i="75"/>
  <c r="J2674" i="75"/>
  <c r="J2679" i="75"/>
  <c r="J2675" i="75"/>
  <c r="J2673" i="75"/>
  <c r="J2677" i="75"/>
  <c r="J2676" i="75"/>
  <c r="J2681" i="75"/>
  <c r="I2682" i="75"/>
  <c r="I2680" i="75"/>
  <c r="I2681" i="75"/>
  <c r="I2677" i="75"/>
  <c r="I2679" i="75"/>
  <c r="I2675" i="75"/>
  <c r="I2678" i="75"/>
  <c r="I2673" i="75"/>
  <c r="I2674" i="75"/>
  <c r="I2676" i="75"/>
  <c r="I2312" i="75"/>
  <c r="J2344" i="75"/>
  <c r="J2352" i="75"/>
  <c r="J2351" i="75"/>
  <c r="J2343" i="75"/>
  <c r="J2350" i="75"/>
  <c r="J2345" i="75"/>
  <c r="J2349" i="75"/>
  <c r="J2347" i="75"/>
  <c r="J2346" i="75"/>
  <c r="I2351" i="75"/>
  <c r="I2352" i="75"/>
  <c r="I2350" i="75"/>
  <c r="I2343" i="75"/>
  <c r="I2346" i="75"/>
  <c r="I2349" i="75"/>
  <c r="I2345" i="75"/>
  <c r="I2348" i="75"/>
  <c r="I2344" i="75"/>
  <c r="I2347" i="75"/>
  <c r="AB4" i="2"/>
  <c r="H182" i="68"/>
  <c r="G2342" i="75" s="1"/>
  <c r="L49" i="43"/>
  <c r="I5831" i="75"/>
  <c r="I5827" i="75"/>
  <c r="I5830" i="75"/>
  <c r="I5826" i="75"/>
  <c r="I5833" i="75"/>
  <c r="I5829" i="75"/>
  <c r="I5825" i="75"/>
  <c r="I5832" i="75"/>
  <c r="I5828" i="75"/>
  <c r="I5824" i="75"/>
  <c r="I5312" i="75"/>
  <c r="J5342" i="75"/>
  <c r="I5320" i="75"/>
  <c r="J5350" i="75"/>
  <c r="I5316" i="75"/>
  <c r="J5346" i="75"/>
  <c r="I5323" i="75"/>
  <c r="J5354" i="75"/>
  <c r="J5358" i="75"/>
  <c r="J5362" i="75"/>
  <c r="J5366" i="75"/>
  <c r="J5370" i="75"/>
  <c r="J5355" i="75"/>
  <c r="J5359" i="75"/>
  <c r="J5363" i="75"/>
  <c r="J5367" i="75"/>
  <c r="J5371" i="75"/>
  <c r="J5356" i="75"/>
  <c r="J5360" i="75"/>
  <c r="J5364" i="75"/>
  <c r="J5368" i="75"/>
  <c r="J5353" i="75"/>
  <c r="J5357" i="75"/>
  <c r="J5361" i="75"/>
  <c r="J5365" i="75"/>
  <c r="J5369" i="75"/>
  <c r="I5319" i="75"/>
  <c r="J5349" i="75"/>
  <c r="I5315" i="75"/>
  <c r="J5345" i="75"/>
  <c r="I5322" i="75"/>
  <c r="J5352" i="75"/>
  <c r="I5318" i="75"/>
  <c r="J5348" i="75"/>
  <c r="I5314" i="75"/>
  <c r="J5344" i="75"/>
  <c r="I5321" i="75"/>
  <c r="J5351" i="75"/>
  <c r="I5317" i="75"/>
  <c r="J5347" i="75"/>
  <c r="I5313" i="75"/>
  <c r="J5343" i="75"/>
  <c r="I5042" i="75"/>
  <c r="J5072" i="75"/>
  <c r="I5052" i="75"/>
  <c r="J5082" i="75"/>
  <c r="I5048" i="75"/>
  <c r="J5078" i="75"/>
  <c r="I5044" i="75"/>
  <c r="J5074" i="75"/>
  <c r="I5051" i="75"/>
  <c r="J5081" i="75"/>
  <c r="I5047" i="75"/>
  <c r="J5077" i="75"/>
  <c r="I5043" i="75"/>
  <c r="J5073" i="75"/>
  <c r="I5050" i="75"/>
  <c r="J5080" i="75"/>
  <c r="I5046" i="75"/>
  <c r="J5076" i="75"/>
  <c r="I5053" i="75"/>
  <c r="J5086" i="75"/>
  <c r="J5090" i="75"/>
  <c r="J5094" i="75"/>
  <c r="J5098" i="75"/>
  <c r="J5083" i="75"/>
  <c r="J5087" i="75"/>
  <c r="J5091" i="75"/>
  <c r="J5095" i="75"/>
  <c r="J5099" i="75"/>
  <c r="J5084" i="75"/>
  <c r="J5088" i="75"/>
  <c r="J5092" i="75"/>
  <c r="J5096" i="75"/>
  <c r="J5100" i="75"/>
  <c r="J5085" i="75"/>
  <c r="J5089" i="75"/>
  <c r="J5093" i="75"/>
  <c r="J5097" i="75"/>
  <c r="J5101" i="75"/>
  <c r="I5049" i="75"/>
  <c r="J5079" i="75"/>
  <c r="I5045" i="75"/>
  <c r="J5075" i="75"/>
  <c r="I5587" i="75"/>
  <c r="J5617" i="75"/>
  <c r="I5591" i="75"/>
  <c r="J5621" i="75"/>
  <c r="I5583" i="75"/>
  <c r="J5613" i="75"/>
  <c r="I5582" i="75"/>
  <c r="J5612" i="75"/>
  <c r="I5590" i="75"/>
  <c r="J5620" i="75"/>
  <c r="I5586" i="75"/>
  <c r="J5616" i="75"/>
  <c r="I5593" i="75"/>
  <c r="J5626" i="75"/>
  <c r="J5630" i="75"/>
  <c r="J5634" i="75"/>
  <c r="J5638" i="75"/>
  <c r="J5623" i="75"/>
  <c r="J5627" i="75"/>
  <c r="J5631" i="75"/>
  <c r="J5635" i="75"/>
  <c r="J5639" i="75"/>
  <c r="J5624" i="75"/>
  <c r="J5628" i="75"/>
  <c r="J5632" i="75"/>
  <c r="J5636" i="75"/>
  <c r="J5640" i="75"/>
  <c r="J5625" i="75"/>
  <c r="J5629" i="75"/>
  <c r="J5633" i="75"/>
  <c r="J5637" i="75"/>
  <c r="J5641" i="75"/>
  <c r="I5589" i="75"/>
  <c r="J5619" i="75"/>
  <c r="I5585" i="75"/>
  <c r="J5615" i="75"/>
  <c r="I5592" i="75"/>
  <c r="J5622" i="75"/>
  <c r="I5588" i="75"/>
  <c r="J5618" i="75"/>
  <c r="I5584" i="75"/>
  <c r="J5614" i="75"/>
  <c r="I4541" i="75"/>
  <c r="J4571" i="75"/>
  <c r="I4537" i="75"/>
  <c r="J4567" i="75"/>
  <c r="I4533" i="75"/>
  <c r="J4563" i="75"/>
  <c r="I4540" i="75"/>
  <c r="J4570" i="75"/>
  <c r="I4536" i="75"/>
  <c r="J4566" i="75"/>
  <c r="I4543" i="75"/>
  <c r="J4576" i="75"/>
  <c r="J4580" i="75"/>
  <c r="J4584" i="75"/>
  <c r="J4588" i="75"/>
  <c r="J4573" i="75"/>
  <c r="J4577" i="75"/>
  <c r="J4581" i="75"/>
  <c r="J4585" i="75"/>
  <c r="J4589" i="75"/>
  <c r="J4574" i="75"/>
  <c r="J4578" i="75"/>
  <c r="J4582" i="75"/>
  <c r="J4586" i="75"/>
  <c r="J4590" i="75"/>
  <c r="J4575" i="75"/>
  <c r="J4579" i="75"/>
  <c r="J4583" i="75"/>
  <c r="J4587" i="75"/>
  <c r="J4591" i="75"/>
  <c r="I4539" i="75"/>
  <c r="J4569" i="75"/>
  <c r="I4535" i="75"/>
  <c r="J4565" i="75"/>
  <c r="I4532" i="75"/>
  <c r="J4562" i="75"/>
  <c r="I4542" i="75"/>
  <c r="J4572" i="75"/>
  <c r="I4538" i="75"/>
  <c r="J4568" i="75"/>
  <c r="I4534" i="75"/>
  <c r="J4564" i="75"/>
  <c r="I3962" i="75"/>
  <c r="J3992" i="75"/>
  <c r="I3970" i="75"/>
  <c r="J4000" i="75"/>
  <c r="I3966" i="75"/>
  <c r="J3996" i="75"/>
  <c r="I3973" i="75"/>
  <c r="J4005" i="75"/>
  <c r="J4009" i="75"/>
  <c r="J4013" i="75"/>
  <c r="J4017" i="75"/>
  <c r="J4021" i="75"/>
  <c r="J4006" i="75"/>
  <c r="J4010" i="75"/>
  <c r="J4014" i="75"/>
  <c r="J4018" i="75"/>
  <c r="J4003" i="75"/>
  <c r="J4007" i="75"/>
  <c r="J4011" i="75"/>
  <c r="J4015" i="75"/>
  <c r="J4019" i="75"/>
  <c r="J4004" i="75"/>
  <c r="J4008" i="75"/>
  <c r="J4012" i="75"/>
  <c r="J4016" i="75"/>
  <c r="J4020" i="75"/>
  <c r="I3969" i="75"/>
  <c r="J3999" i="75"/>
  <c r="I3965" i="75"/>
  <c r="J3995" i="75"/>
  <c r="I3972" i="75"/>
  <c r="J4002" i="75"/>
  <c r="I3968" i="75"/>
  <c r="J3998" i="75"/>
  <c r="I3964" i="75"/>
  <c r="J3994" i="75"/>
  <c r="I3971" i="75"/>
  <c r="J4001" i="75"/>
  <c r="I3967" i="75"/>
  <c r="J3997" i="75"/>
  <c r="I3963" i="75"/>
  <c r="J3993" i="75"/>
  <c r="I6092" i="75"/>
  <c r="J6122" i="75"/>
  <c r="I4206" i="75"/>
  <c r="J4236" i="75"/>
  <c r="I4202" i="75"/>
  <c r="J4232" i="75"/>
  <c r="I4210" i="75"/>
  <c r="J4240" i="75"/>
  <c r="I4213" i="75"/>
  <c r="J4244" i="75"/>
  <c r="J4248" i="75"/>
  <c r="J4252" i="75"/>
  <c r="J4256" i="75"/>
  <c r="J4260" i="75"/>
  <c r="J4245" i="75"/>
  <c r="J4249" i="75"/>
  <c r="J4253" i="75"/>
  <c r="J4257" i="75"/>
  <c r="J4261" i="75"/>
  <c r="J4246" i="75"/>
  <c r="J4250" i="75"/>
  <c r="J4254" i="75"/>
  <c r="J4258" i="75"/>
  <c r="J4243" i="75"/>
  <c r="J4247" i="75"/>
  <c r="J4251" i="75"/>
  <c r="J4255" i="75"/>
  <c r="J4259" i="75"/>
  <c r="I4209" i="75"/>
  <c r="J4239" i="75"/>
  <c r="I4205" i="75"/>
  <c r="J4235" i="75"/>
  <c r="I4212" i="75"/>
  <c r="J4242" i="75"/>
  <c r="I4208" i="75"/>
  <c r="J4238" i="75"/>
  <c r="I4204" i="75"/>
  <c r="J4234" i="75"/>
  <c r="I4211" i="75"/>
  <c r="J4241" i="75"/>
  <c r="I4207" i="75"/>
  <c r="J4237" i="75"/>
  <c r="I4203" i="75"/>
  <c r="J4233" i="75"/>
  <c r="J6369" i="75"/>
  <c r="I6096" i="75"/>
  <c r="J6126" i="75"/>
  <c r="J6376" i="75"/>
  <c r="J6380" i="75"/>
  <c r="J6384" i="75"/>
  <c r="J6388" i="75"/>
  <c r="J6373" i="75"/>
  <c r="J6377" i="75"/>
  <c r="J6381" i="75"/>
  <c r="J6385" i="75"/>
  <c r="J6389" i="75"/>
  <c r="J6374" i="75"/>
  <c r="J6378" i="75"/>
  <c r="J6382" i="75"/>
  <c r="J6386" i="75"/>
  <c r="J6390" i="75"/>
  <c r="J6375" i="75"/>
  <c r="J6379" i="75"/>
  <c r="J6383" i="75"/>
  <c r="J6387" i="75"/>
  <c r="J6391" i="75"/>
  <c r="I6095" i="75"/>
  <c r="J6125" i="75"/>
  <c r="J6368" i="75"/>
  <c r="I6103" i="75"/>
  <c r="J6134" i="75"/>
  <c r="J6138" i="75"/>
  <c r="J6142" i="75"/>
  <c r="J6146" i="75"/>
  <c r="J6150" i="75"/>
  <c r="J6136" i="75"/>
  <c r="J6140" i="75"/>
  <c r="J6144" i="75"/>
  <c r="J6148" i="75"/>
  <c r="J6135" i="75"/>
  <c r="J6143" i="75"/>
  <c r="J6151" i="75"/>
  <c r="J6137" i="75"/>
  <c r="J6145" i="75"/>
  <c r="J6139" i="75"/>
  <c r="J6147" i="75"/>
  <c r="J6133" i="75"/>
  <c r="J6141" i="75"/>
  <c r="J6149" i="75"/>
  <c r="I6281" i="75"/>
  <c r="J6311" i="75"/>
  <c r="I6277" i="75"/>
  <c r="J6307" i="75"/>
  <c r="I6273" i="75"/>
  <c r="J6303" i="75"/>
  <c r="I6034" i="75"/>
  <c r="J6064" i="75"/>
  <c r="I6275" i="75"/>
  <c r="J6305" i="75"/>
  <c r="I6039" i="75"/>
  <c r="J6069" i="75"/>
  <c r="I6280" i="75"/>
  <c r="J6310" i="75"/>
  <c r="I6276" i="75"/>
  <c r="J6306" i="75"/>
  <c r="I4144" i="75"/>
  <c r="J4174" i="75"/>
  <c r="I4150" i="75"/>
  <c r="J4180" i="75"/>
  <c r="I6310" i="75"/>
  <c r="I4152" i="75"/>
  <c r="J4182" i="75"/>
  <c r="I4146" i="75"/>
  <c r="J4176" i="75"/>
  <c r="I6063" i="75"/>
  <c r="J6093" i="75"/>
  <c r="I6272" i="75"/>
  <c r="J6302" i="75"/>
  <c r="I3940" i="75"/>
  <c r="J3970" i="75"/>
  <c r="I6100" i="75"/>
  <c r="J6130" i="75"/>
  <c r="I3937" i="75"/>
  <c r="J3967" i="75"/>
  <c r="I6097" i="75"/>
  <c r="J6127" i="75"/>
  <c r="I3938" i="75"/>
  <c r="J3968" i="75"/>
  <c r="I6098" i="75"/>
  <c r="J6128" i="75"/>
  <c r="I6032" i="75"/>
  <c r="J6062" i="75"/>
  <c r="I4148" i="75"/>
  <c r="J4178" i="75"/>
  <c r="I6308" i="75"/>
  <c r="I4147" i="75"/>
  <c r="J4177" i="75"/>
  <c r="I3939" i="75"/>
  <c r="J3969" i="75"/>
  <c r="I3941" i="75"/>
  <c r="J3971" i="75"/>
  <c r="I6101" i="75"/>
  <c r="J6131" i="75"/>
  <c r="I3942" i="75"/>
  <c r="J3972" i="75"/>
  <c r="I6102" i="75"/>
  <c r="J6132" i="75"/>
  <c r="I6042" i="75"/>
  <c r="J6072" i="75"/>
  <c r="I6274" i="75"/>
  <c r="J6304" i="75"/>
  <c r="I6282" i="75"/>
  <c r="J6312" i="75"/>
  <c r="I6278" i="75"/>
  <c r="J6308" i="75"/>
  <c r="I6279" i="75"/>
  <c r="J6309" i="75"/>
  <c r="I4151" i="75"/>
  <c r="J4181" i="75"/>
  <c r="I4143" i="75"/>
  <c r="J4173" i="75"/>
  <c r="I4149" i="75"/>
  <c r="J4179" i="75"/>
  <c r="I4175" i="75"/>
  <c r="J4205" i="75"/>
  <c r="J6365" i="75"/>
  <c r="I4145" i="75"/>
  <c r="J4175" i="75"/>
  <c r="I4153" i="75"/>
  <c r="J4186" i="75"/>
  <c r="J4190" i="75"/>
  <c r="J4194" i="75"/>
  <c r="J4198" i="75"/>
  <c r="J4184" i="75"/>
  <c r="J4189" i="75"/>
  <c r="J4195" i="75"/>
  <c r="J4200" i="75"/>
  <c r="J4185" i="75"/>
  <c r="J4191" i="75"/>
  <c r="J4196" i="75"/>
  <c r="J4201" i="75"/>
  <c r="J4187" i="75"/>
  <c r="J4192" i="75"/>
  <c r="J4197" i="75"/>
  <c r="J4183" i="75"/>
  <c r="J4188" i="75"/>
  <c r="J4193" i="75"/>
  <c r="J4199" i="75"/>
  <c r="I6313" i="75"/>
  <c r="I4176" i="75"/>
  <c r="I4199" i="75"/>
  <c r="I4190" i="75"/>
  <c r="I4194" i="75"/>
  <c r="I4184" i="75"/>
  <c r="I4191" i="75"/>
  <c r="I4193" i="75"/>
  <c r="I4198" i="75"/>
  <c r="I6072" i="75"/>
  <c r="I6305" i="75"/>
  <c r="I4197" i="75"/>
  <c r="I4188" i="75"/>
  <c r="I6062" i="75"/>
  <c r="I4173" i="75"/>
  <c r="I4180" i="75"/>
  <c r="I4200" i="75"/>
  <c r="I6064" i="75"/>
  <c r="I4185" i="75"/>
  <c r="I4189" i="75"/>
  <c r="I4196" i="75"/>
  <c r="I4179" i="75"/>
  <c r="I4186" i="75"/>
  <c r="I6069" i="75"/>
  <c r="I6099" i="75"/>
  <c r="I6309" i="75"/>
  <c r="I4177" i="75"/>
  <c r="I4182" i="75"/>
  <c r="I4181" i="75"/>
  <c r="I4183" i="75"/>
  <c r="I4174" i="75"/>
  <c r="I4178" i="75"/>
  <c r="I4195" i="75"/>
  <c r="I4201" i="75"/>
  <c r="K64" i="43"/>
  <c r="Y12" i="13"/>
  <c r="M130" i="26" s="1"/>
  <c r="N130" i="26" s="1"/>
  <c r="AD16" i="13"/>
  <c r="M164" i="26" s="1"/>
  <c r="G512" i="68"/>
  <c r="G2132" i="75" s="1"/>
  <c r="G482" i="68"/>
  <c r="G2102" i="75" s="1"/>
  <c r="AA4" i="2"/>
  <c r="G182" i="68"/>
  <c r="G1802" i="75" s="1"/>
  <c r="W34" i="2"/>
  <c r="L376" i="26"/>
  <c r="Z4" i="2"/>
  <c r="F182" i="68"/>
  <c r="G1262" i="75" s="1"/>
  <c r="M140" i="26"/>
  <c r="K70" i="43"/>
  <c r="AD22" i="13"/>
  <c r="O170" i="68"/>
  <c r="G6110" i="75" s="1"/>
  <c r="I6110" i="75" s="1"/>
  <c r="T7" i="23"/>
  <c r="M335" i="26"/>
  <c r="N335" i="26" s="1"/>
  <c r="T12" i="23"/>
  <c r="M340" i="26"/>
  <c r="N340" i="26" s="1"/>
  <c r="T6" i="23"/>
  <c r="M364" i="26" s="1"/>
  <c r="N364" i="26" s="1"/>
  <c r="O364" i="68"/>
  <c r="G6304" i="75" s="1"/>
  <c r="Y11" i="13"/>
  <c r="K60" i="43"/>
  <c r="M120" i="26"/>
  <c r="T13" i="23"/>
  <c r="O371" i="68"/>
  <c r="G6311" i="75" s="1"/>
  <c r="T5" i="23"/>
  <c r="M363" i="26" s="1"/>
  <c r="N363" i="26" s="1"/>
  <c r="O363" i="68"/>
  <c r="G6303" i="75" s="1"/>
  <c r="M115" i="26"/>
  <c r="K55" i="43"/>
  <c r="AD5" i="13"/>
  <c r="M153" i="26" s="1"/>
  <c r="N153" i="26" s="1"/>
  <c r="O153" i="68"/>
  <c r="G6093" i="75" s="1"/>
  <c r="O394" i="68"/>
  <c r="G6334" i="75" s="1"/>
  <c r="O393" i="68"/>
  <c r="G6333" i="75" s="1"/>
  <c r="Y27" i="13"/>
  <c r="S34" i="18"/>
  <c r="S36" i="18" s="1"/>
  <c r="O362" i="68"/>
  <c r="G6302" i="75" s="1"/>
  <c r="I6346" i="75" s="1"/>
  <c r="M110" i="26"/>
  <c r="K50" i="43"/>
  <c r="T14" i="23"/>
  <c r="O372" i="68"/>
  <c r="G6312" i="75" s="1"/>
  <c r="T8" i="23"/>
  <c r="O366" i="68"/>
  <c r="G6306" i="75" s="1"/>
  <c r="M338" i="26"/>
  <c r="N338" i="26" s="1"/>
  <c r="T10" i="23"/>
  <c r="T11" i="23"/>
  <c r="M339" i="26"/>
  <c r="N339" i="26" s="1"/>
  <c r="Y6" i="13"/>
  <c r="M124" i="26" s="1"/>
  <c r="N124" i="26" s="1"/>
  <c r="Y14" i="13"/>
  <c r="Y32" i="13"/>
  <c r="L50" i="43"/>
  <c r="O154" i="68"/>
  <c r="G6094" i="75" s="1"/>
  <c r="T9" i="23"/>
  <c r="O367" i="68"/>
  <c r="G6307" i="75" s="1"/>
  <c r="L45" i="43"/>
  <c r="L59" i="43"/>
  <c r="Y34" i="18"/>
  <c r="Y36" i="18" s="1"/>
  <c r="AE34" i="7"/>
  <c r="AE36" i="7" s="1"/>
  <c r="M514" i="68"/>
  <c r="G5374" i="75" s="1"/>
  <c r="M518" i="68"/>
  <c r="G5378" i="75" s="1"/>
  <c r="M515" i="68"/>
  <c r="G5375" i="75" s="1"/>
  <c r="M516" i="68"/>
  <c r="G5376" i="75" s="1"/>
  <c r="M517" i="68"/>
  <c r="G5377" i="75" s="1"/>
  <c r="M521" i="68"/>
  <c r="G5381" i="75" s="1"/>
  <c r="M525" i="68"/>
  <c r="G5385" i="75" s="1"/>
  <c r="M529" i="68"/>
  <c r="G5389" i="75" s="1"/>
  <c r="M533" i="68"/>
  <c r="G5393" i="75" s="1"/>
  <c r="M537" i="68"/>
  <c r="G5397" i="75" s="1"/>
  <c r="M541" i="68"/>
  <c r="G5401" i="75" s="1"/>
  <c r="M522" i="68"/>
  <c r="G5382" i="75" s="1"/>
  <c r="M526" i="68"/>
  <c r="G5386" i="75" s="1"/>
  <c r="M530" i="68"/>
  <c r="G5390" i="75" s="1"/>
  <c r="M534" i="68"/>
  <c r="G5394" i="75" s="1"/>
  <c r="M538" i="68"/>
  <c r="G5398" i="75" s="1"/>
  <c r="M513" i="68"/>
  <c r="G5373" i="75" s="1"/>
  <c r="M523" i="68"/>
  <c r="G5383" i="75" s="1"/>
  <c r="M527" i="68"/>
  <c r="G5387" i="75" s="1"/>
  <c r="M531" i="68"/>
  <c r="G5391" i="75" s="1"/>
  <c r="M535" i="68"/>
  <c r="G5395" i="75" s="1"/>
  <c r="M539" i="68"/>
  <c r="G5399" i="75" s="1"/>
  <c r="M519" i="68"/>
  <c r="G5379" i="75" s="1"/>
  <c r="M512" i="68"/>
  <c r="G5372" i="75" s="1"/>
  <c r="M520" i="68"/>
  <c r="G5380" i="75" s="1"/>
  <c r="M524" i="68"/>
  <c r="G5384" i="75" s="1"/>
  <c r="M528" i="68"/>
  <c r="G5388" i="75" s="1"/>
  <c r="M532" i="68"/>
  <c r="G5392" i="75" s="1"/>
  <c r="M536" i="68"/>
  <c r="G5396" i="75" s="1"/>
  <c r="M540" i="68"/>
  <c r="G5400" i="75" s="1"/>
  <c r="M485" i="68"/>
  <c r="G5345" i="75" s="1"/>
  <c r="M489" i="68"/>
  <c r="G5349" i="75" s="1"/>
  <c r="M493" i="68"/>
  <c r="G5353" i="75" s="1"/>
  <c r="M497" i="68"/>
  <c r="G5357" i="75" s="1"/>
  <c r="I5357" i="75" s="1"/>
  <c r="M501" i="68"/>
  <c r="G5361" i="75" s="1"/>
  <c r="I5361" i="75" s="1"/>
  <c r="M505" i="68"/>
  <c r="G5365" i="75" s="1"/>
  <c r="I5365" i="75" s="1"/>
  <c r="M509" i="68"/>
  <c r="G5369" i="75" s="1"/>
  <c r="I5369" i="75" s="1"/>
  <c r="M486" i="68"/>
  <c r="G5346" i="75" s="1"/>
  <c r="M490" i="68"/>
  <c r="G5350" i="75" s="1"/>
  <c r="M494" i="68"/>
  <c r="G5354" i="75" s="1"/>
  <c r="I5354" i="75" s="1"/>
  <c r="M498" i="68"/>
  <c r="G5358" i="75" s="1"/>
  <c r="I5358" i="75" s="1"/>
  <c r="M502" i="68"/>
  <c r="G5362" i="75" s="1"/>
  <c r="I5362" i="75" s="1"/>
  <c r="M506" i="68"/>
  <c r="G5366" i="75" s="1"/>
  <c r="I5366" i="75" s="1"/>
  <c r="M510" i="68"/>
  <c r="G5370" i="75" s="1"/>
  <c r="I5370" i="75" s="1"/>
  <c r="M482" i="68"/>
  <c r="G5342" i="75" s="1"/>
  <c r="M483" i="68"/>
  <c r="G5343" i="75" s="1"/>
  <c r="M487" i="68"/>
  <c r="G5347" i="75" s="1"/>
  <c r="M491" i="68"/>
  <c r="G5351" i="75" s="1"/>
  <c r="M495" i="68"/>
  <c r="G5355" i="75" s="1"/>
  <c r="I5355" i="75" s="1"/>
  <c r="M499" i="68"/>
  <c r="G5359" i="75" s="1"/>
  <c r="I5359" i="75" s="1"/>
  <c r="M503" i="68"/>
  <c r="G5363" i="75" s="1"/>
  <c r="I5363" i="75" s="1"/>
  <c r="M507" i="68"/>
  <c r="G5367" i="75" s="1"/>
  <c r="I5367" i="75" s="1"/>
  <c r="M511" i="68"/>
  <c r="G5371" i="75" s="1"/>
  <c r="I5371" i="75" s="1"/>
  <c r="M484" i="68"/>
  <c r="G5344" i="75" s="1"/>
  <c r="M488" i="68"/>
  <c r="G5348" i="75" s="1"/>
  <c r="M492" i="68"/>
  <c r="G5352" i="75" s="1"/>
  <c r="M496" i="68"/>
  <c r="G5356" i="75" s="1"/>
  <c r="I5356" i="75" s="1"/>
  <c r="M500" i="68"/>
  <c r="G5360" i="75" s="1"/>
  <c r="I5360" i="75" s="1"/>
  <c r="M504" i="68"/>
  <c r="G5364" i="75" s="1"/>
  <c r="I5364" i="75" s="1"/>
  <c r="M508" i="68"/>
  <c r="G5368" i="75" s="1"/>
  <c r="I5368" i="75" s="1"/>
  <c r="M126" i="26"/>
  <c r="N126" i="26" s="1"/>
  <c r="AD8" i="13"/>
  <c r="AN34" i="7"/>
  <c r="AN36" i="7" s="1"/>
  <c r="K81" i="43"/>
  <c r="AD33" i="13"/>
  <c r="M151" i="26"/>
  <c r="AK32" i="7"/>
  <c r="O210" i="68" s="1"/>
  <c r="G6150" i="75" s="1"/>
  <c r="I6150" i="75" s="1"/>
  <c r="AK28" i="7"/>
  <c r="O206" i="68" s="1"/>
  <c r="G6146" i="75" s="1"/>
  <c r="I6146" i="75" s="1"/>
  <c r="AK12" i="7"/>
  <c r="O190" i="68" s="1"/>
  <c r="G6130" i="75" s="1"/>
  <c r="AK27" i="7"/>
  <c r="AK11" i="7"/>
  <c r="AK18" i="7"/>
  <c r="O196" i="68" s="1"/>
  <c r="G6136" i="75" s="1"/>
  <c r="I6136" i="75" s="1"/>
  <c r="AK25" i="7"/>
  <c r="O203" i="68" s="1"/>
  <c r="G6143" i="75" s="1"/>
  <c r="I6143" i="75" s="1"/>
  <c r="AK9" i="7"/>
  <c r="O187" i="68" s="1"/>
  <c r="G6127" i="75" s="1"/>
  <c r="AE24" i="18"/>
  <c r="O442" i="68" s="1"/>
  <c r="G6382" i="75" s="1"/>
  <c r="I6382" i="75" s="1"/>
  <c r="AE16" i="18"/>
  <c r="O434" i="68" s="1"/>
  <c r="G6374" i="75" s="1"/>
  <c r="I6374" i="75" s="1"/>
  <c r="AE31" i="18"/>
  <c r="O449" i="68" s="1"/>
  <c r="G6389" i="75" s="1"/>
  <c r="I6389" i="75" s="1"/>
  <c r="AE15" i="18"/>
  <c r="O433" i="68" s="1"/>
  <c r="G6373" i="75" s="1"/>
  <c r="AE26" i="18"/>
  <c r="O444" i="68" s="1"/>
  <c r="G6384" i="75" s="1"/>
  <c r="I6384" i="75" s="1"/>
  <c r="AE10" i="18"/>
  <c r="AE25" i="18"/>
  <c r="O443" i="68" s="1"/>
  <c r="G6383" i="75" s="1"/>
  <c r="I6383" i="75" s="1"/>
  <c r="AE9" i="18"/>
  <c r="O427" i="68" s="1"/>
  <c r="G6367" i="75" s="1"/>
  <c r="M170" i="26"/>
  <c r="K90" i="43"/>
  <c r="AP8" i="7"/>
  <c r="N216" i="68" s="1"/>
  <c r="G5616" i="75" s="1"/>
  <c r="AP12" i="7"/>
  <c r="N220" i="68" s="1"/>
  <c r="G5620" i="75" s="1"/>
  <c r="AP16" i="7"/>
  <c r="N224" i="68" s="1"/>
  <c r="G5624" i="75" s="1"/>
  <c r="I5624" i="75" s="1"/>
  <c r="AP20" i="7"/>
  <c r="N228" i="68" s="1"/>
  <c r="G5628" i="75" s="1"/>
  <c r="I5628" i="75" s="1"/>
  <c r="AP24" i="7"/>
  <c r="N232" i="68" s="1"/>
  <c r="G5632" i="75" s="1"/>
  <c r="I5632" i="75" s="1"/>
  <c r="AP28" i="7"/>
  <c r="N236" i="68" s="1"/>
  <c r="G5636" i="75" s="1"/>
  <c r="I5636" i="75" s="1"/>
  <c r="AP32" i="7"/>
  <c r="N240" i="68" s="1"/>
  <c r="G5640" i="75" s="1"/>
  <c r="I5640" i="75" s="1"/>
  <c r="AP5" i="7"/>
  <c r="N213" i="68" s="1"/>
  <c r="G5613" i="75" s="1"/>
  <c r="AP9" i="7"/>
  <c r="N217" i="68" s="1"/>
  <c r="G5617" i="75" s="1"/>
  <c r="AP13" i="7"/>
  <c r="N221" i="68" s="1"/>
  <c r="G5621" i="75" s="1"/>
  <c r="AP17" i="7"/>
  <c r="N225" i="68" s="1"/>
  <c r="G5625" i="75" s="1"/>
  <c r="I5625" i="75" s="1"/>
  <c r="AP21" i="7"/>
  <c r="N229" i="68" s="1"/>
  <c r="G5629" i="75" s="1"/>
  <c r="I5629" i="75" s="1"/>
  <c r="AP25" i="7"/>
  <c r="N233" i="68" s="1"/>
  <c r="G5633" i="75" s="1"/>
  <c r="I5633" i="75" s="1"/>
  <c r="AP29" i="7"/>
  <c r="N237" i="68" s="1"/>
  <c r="G5637" i="75" s="1"/>
  <c r="I5637" i="75" s="1"/>
  <c r="AP33" i="7"/>
  <c r="N241" i="68" s="1"/>
  <c r="G5641" i="75" s="1"/>
  <c r="I5641" i="75" s="1"/>
  <c r="AP6" i="7"/>
  <c r="N214" i="68" s="1"/>
  <c r="G5614" i="75" s="1"/>
  <c r="AP10" i="7"/>
  <c r="N218" i="68" s="1"/>
  <c r="G5618" i="75" s="1"/>
  <c r="AP14" i="7"/>
  <c r="N222" i="68" s="1"/>
  <c r="G5622" i="75" s="1"/>
  <c r="AP18" i="7"/>
  <c r="N226" i="68" s="1"/>
  <c r="G5626" i="75" s="1"/>
  <c r="I5626" i="75" s="1"/>
  <c r="AP22" i="7"/>
  <c r="N230" i="68" s="1"/>
  <c r="G5630" i="75" s="1"/>
  <c r="I5630" i="75" s="1"/>
  <c r="AP26" i="7"/>
  <c r="N234" i="68" s="1"/>
  <c r="G5634" i="75" s="1"/>
  <c r="I5634" i="75" s="1"/>
  <c r="AP30" i="7"/>
  <c r="N238" i="68" s="1"/>
  <c r="G5638" i="75" s="1"/>
  <c r="I5638" i="75" s="1"/>
  <c r="AP4" i="7"/>
  <c r="N212" i="68" s="1"/>
  <c r="G5612" i="75" s="1"/>
  <c r="AP7" i="7"/>
  <c r="N215" i="68" s="1"/>
  <c r="G5615" i="75" s="1"/>
  <c r="AP11" i="7"/>
  <c r="N219" i="68" s="1"/>
  <c r="G5619" i="75" s="1"/>
  <c r="AP15" i="7"/>
  <c r="N223" i="68" s="1"/>
  <c r="G5623" i="75" s="1"/>
  <c r="AP19" i="7"/>
  <c r="N227" i="68" s="1"/>
  <c r="G5627" i="75" s="1"/>
  <c r="I5627" i="75" s="1"/>
  <c r="AP23" i="7"/>
  <c r="N231" i="68" s="1"/>
  <c r="G5631" i="75" s="1"/>
  <c r="I5631" i="75" s="1"/>
  <c r="AP27" i="7"/>
  <c r="N235" i="68" s="1"/>
  <c r="G5635" i="75" s="1"/>
  <c r="I5635" i="75" s="1"/>
  <c r="AP31" i="7"/>
  <c r="N239" i="68" s="1"/>
  <c r="G5639" i="75" s="1"/>
  <c r="I5639" i="75" s="1"/>
  <c r="M128" i="26"/>
  <c r="N128" i="26" s="1"/>
  <c r="AD10" i="13"/>
  <c r="M158" i="26" s="1"/>
  <c r="N158" i="26" s="1"/>
  <c r="M92" i="26"/>
  <c r="K42" i="43"/>
  <c r="Y4" i="13"/>
  <c r="T34" i="13"/>
  <c r="M135" i="26"/>
  <c r="K65" i="43"/>
  <c r="AD17" i="13"/>
  <c r="AD7" i="13"/>
  <c r="M155" i="26" s="1"/>
  <c r="N155" i="26" s="1"/>
  <c r="K76" i="43"/>
  <c r="M146" i="26"/>
  <c r="AD28" i="13"/>
  <c r="AJ34" i="7"/>
  <c r="AJ36" i="7" s="1"/>
  <c r="K72" i="43"/>
  <c r="AD24" i="13"/>
  <c r="M142" i="26"/>
  <c r="M143" i="26"/>
  <c r="K73" i="43"/>
  <c r="AD25" i="13"/>
  <c r="AK4" i="7"/>
  <c r="O182" i="68" s="1"/>
  <c r="G6122" i="75" s="1"/>
  <c r="AG34" i="7"/>
  <c r="AG36" i="7" s="1"/>
  <c r="AK24" i="7"/>
  <c r="O202" i="68" s="1"/>
  <c r="G6142" i="75" s="1"/>
  <c r="I6142" i="75" s="1"/>
  <c r="AK8" i="7"/>
  <c r="O186" i="68" s="1"/>
  <c r="G6126" i="75" s="1"/>
  <c r="AK23" i="7"/>
  <c r="O201" i="68" s="1"/>
  <c r="G6141" i="75" s="1"/>
  <c r="I6141" i="75" s="1"/>
  <c r="AK7" i="7"/>
  <c r="AK14" i="7"/>
  <c r="AK21" i="7"/>
  <c r="O199" i="68" s="1"/>
  <c r="G6139" i="75" s="1"/>
  <c r="I6139" i="75" s="1"/>
  <c r="AK5" i="7"/>
  <c r="M133" i="26"/>
  <c r="K63" i="43"/>
  <c r="AD15" i="13"/>
  <c r="K79" i="43"/>
  <c r="AD31" i="13"/>
  <c r="M149" i="26"/>
  <c r="AE8" i="18"/>
  <c r="AE32" i="18"/>
  <c r="O450" i="68" s="1"/>
  <c r="G6390" i="75" s="1"/>
  <c r="I6390" i="75" s="1"/>
  <c r="AE27" i="18"/>
  <c r="O445" i="68" s="1"/>
  <c r="G6385" i="75" s="1"/>
  <c r="I6385" i="75" s="1"/>
  <c r="AE11" i="18"/>
  <c r="AE22" i="18"/>
  <c r="O440" i="68" s="1"/>
  <c r="G6380" i="75" s="1"/>
  <c r="I6380" i="75" s="1"/>
  <c r="AE6" i="18"/>
  <c r="AE21" i="18"/>
  <c r="O439" i="68" s="1"/>
  <c r="G6379" i="75" s="1"/>
  <c r="I6379" i="75" s="1"/>
  <c r="AE5" i="18"/>
  <c r="AV6" i="7"/>
  <c r="N244" i="68" s="1"/>
  <c r="G5644" i="75" s="1"/>
  <c r="AV10" i="7"/>
  <c r="N248" i="68" s="1"/>
  <c r="G5648" i="75" s="1"/>
  <c r="I5648" i="75" s="1"/>
  <c r="AV14" i="7"/>
  <c r="N252" i="68" s="1"/>
  <c r="G5652" i="75" s="1"/>
  <c r="AV18" i="7"/>
  <c r="N256" i="68" s="1"/>
  <c r="G5656" i="75" s="1"/>
  <c r="AV22" i="7"/>
  <c r="N260" i="68" s="1"/>
  <c r="G5660" i="75" s="1"/>
  <c r="AV26" i="7"/>
  <c r="N264" i="68" s="1"/>
  <c r="G5664" i="75" s="1"/>
  <c r="I5664" i="75" s="1"/>
  <c r="AV30" i="7"/>
  <c r="N268" i="68" s="1"/>
  <c r="G5668" i="75" s="1"/>
  <c r="AV4" i="7"/>
  <c r="N242" i="68" s="1"/>
  <c r="G5642" i="75" s="1"/>
  <c r="AV7" i="7"/>
  <c r="N245" i="68" s="1"/>
  <c r="G5645" i="75" s="1"/>
  <c r="AV11" i="7"/>
  <c r="N249" i="68" s="1"/>
  <c r="G5649" i="75" s="1"/>
  <c r="I5649" i="75" s="1"/>
  <c r="AV15" i="7"/>
  <c r="N253" i="68" s="1"/>
  <c r="G5653" i="75" s="1"/>
  <c r="AV19" i="7"/>
  <c r="N257" i="68" s="1"/>
  <c r="G5657" i="75" s="1"/>
  <c r="AV23" i="7"/>
  <c r="N261" i="68" s="1"/>
  <c r="G5661" i="75" s="1"/>
  <c r="AV27" i="7"/>
  <c r="N265" i="68" s="1"/>
  <c r="G5665" i="75" s="1"/>
  <c r="I5665" i="75" s="1"/>
  <c r="AV31" i="7"/>
  <c r="N269" i="68" s="1"/>
  <c r="G5669" i="75" s="1"/>
  <c r="AV8" i="7"/>
  <c r="N246" i="68" s="1"/>
  <c r="G5646" i="75" s="1"/>
  <c r="AV12" i="7"/>
  <c r="N250" i="68" s="1"/>
  <c r="G5650" i="75" s="1"/>
  <c r="AV16" i="7"/>
  <c r="N254" i="68" s="1"/>
  <c r="G5654" i="75" s="1"/>
  <c r="I5654" i="75" s="1"/>
  <c r="AV20" i="7"/>
  <c r="N258" i="68" s="1"/>
  <c r="G5658" i="75" s="1"/>
  <c r="AV24" i="7"/>
  <c r="N262" i="68" s="1"/>
  <c r="G5662" i="75" s="1"/>
  <c r="AV28" i="7"/>
  <c r="N266" i="68" s="1"/>
  <c r="G5666" i="75" s="1"/>
  <c r="AV32" i="7"/>
  <c r="N270" i="68" s="1"/>
  <c r="G5670" i="75" s="1"/>
  <c r="I5670" i="75" s="1"/>
  <c r="AV5" i="7"/>
  <c r="N243" i="68" s="1"/>
  <c r="G5643" i="75" s="1"/>
  <c r="AV9" i="7"/>
  <c r="N247" i="68" s="1"/>
  <c r="G5647" i="75" s="1"/>
  <c r="AV13" i="7"/>
  <c r="N251" i="68" s="1"/>
  <c r="G5651" i="75" s="1"/>
  <c r="AV17" i="7"/>
  <c r="N255" i="68" s="1"/>
  <c r="G5655" i="75" s="1"/>
  <c r="I5655" i="75" s="1"/>
  <c r="AV21" i="7"/>
  <c r="N259" i="68" s="1"/>
  <c r="G5659" i="75" s="1"/>
  <c r="AV25" i="7"/>
  <c r="N263" i="68" s="1"/>
  <c r="G5663" i="75" s="1"/>
  <c r="AV29" i="7"/>
  <c r="N267" i="68" s="1"/>
  <c r="G5667" i="75" s="1"/>
  <c r="AV33" i="7"/>
  <c r="N271" i="68" s="1"/>
  <c r="G5671" i="75" s="1"/>
  <c r="I5671" i="75" s="1"/>
  <c r="K16" i="4"/>
  <c r="J27" i="4"/>
  <c r="K77" i="43"/>
  <c r="M147" i="26"/>
  <c r="AD29" i="13"/>
  <c r="L486" i="68"/>
  <c r="G4806" i="75" s="1"/>
  <c r="L490" i="68"/>
  <c r="G4810" i="75" s="1"/>
  <c r="L494" i="68"/>
  <c r="G4814" i="75" s="1"/>
  <c r="I4814" i="75" s="1"/>
  <c r="L498" i="68"/>
  <c r="G4818" i="75" s="1"/>
  <c r="I4818" i="75" s="1"/>
  <c r="L502" i="68"/>
  <c r="G4822" i="75" s="1"/>
  <c r="I4822" i="75" s="1"/>
  <c r="L506" i="68"/>
  <c r="G4826" i="75" s="1"/>
  <c r="I4826" i="75" s="1"/>
  <c r="L510" i="68"/>
  <c r="G4830" i="75" s="1"/>
  <c r="I4830" i="75" s="1"/>
  <c r="L483" i="68"/>
  <c r="G4803" i="75" s="1"/>
  <c r="L487" i="68"/>
  <c r="G4807" i="75" s="1"/>
  <c r="L491" i="68"/>
  <c r="G4811" i="75" s="1"/>
  <c r="L495" i="68"/>
  <c r="G4815" i="75" s="1"/>
  <c r="I4815" i="75" s="1"/>
  <c r="L499" i="68"/>
  <c r="G4819" i="75" s="1"/>
  <c r="I4819" i="75" s="1"/>
  <c r="L503" i="68"/>
  <c r="G4823" i="75" s="1"/>
  <c r="I4823" i="75" s="1"/>
  <c r="L507" i="68"/>
  <c r="G4827" i="75" s="1"/>
  <c r="I4827" i="75" s="1"/>
  <c r="L511" i="68"/>
  <c r="G4831" i="75" s="1"/>
  <c r="I4831" i="75" s="1"/>
  <c r="L484" i="68"/>
  <c r="G4804" i="75" s="1"/>
  <c r="L488" i="68"/>
  <c r="G4808" i="75" s="1"/>
  <c r="L492" i="68"/>
  <c r="G4812" i="75" s="1"/>
  <c r="L496" i="68"/>
  <c r="G4816" i="75" s="1"/>
  <c r="I4816" i="75" s="1"/>
  <c r="L500" i="68"/>
  <c r="G4820" i="75" s="1"/>
  <c r="I4820" i="75" s="1"/>
  <c r="L504" i="68"/>
  <c r="G4824" i="75" s="1"/>
  <c r="I4824" i="75" s="1"/>
  <c r="L508" i="68"/>
  <c r="G4828" i="75" s="1"/>
  <c r="I4828" i="75" s="1"/>
  <c r="L482" i="68"/>
  <c r="G4802" i="75" s="1"/>
  <c r="L493" i="68"/>
  <c r="G4813" i="75" s="1"/>
  <c r="L505" i="68"/>
  <c r="G4825" i="75" s="1"/>
  <c r="I4825" i="75" s="1"/>
  <c r="L509" i="68"/>
  <c r="G4829" i="75" s="1"/>
  <c r="I4829" i="75" s="1"/>
  <c r="L489" i="68"/>
  <c r="G4809" i="75" s="1"/>
  <c r="L501" i="68"/>
  <c r="G4821" i="75" s="1"/>
  <c r="I4821" i="75" s="1"/>
  <c r="L485" i="68"/>
  <c r="G4805" i="75" s="1"/>
  <c r="L497" i="68"/>
  <c r="G4817" i="75" s="1"/>
  <c r="I4817" i="75" s="1"/>
  <c r="AM7" i="7"/>
  <c r="K215" i="68" s="1"/>
  <c r="G3995" i="75" s="1"/>
  <c r="AM11" i="7"/>
  <c r="K219" i="68" s="1"/>
  <c r="G3999" i="75" s="1"/>
  <c r="AM15" i="7"/>
  <c r="K223" i="68" s="1"/>
  <c r="G4003" i="75" s="1"/>
  <c r="AM19" i="7"/>
  <c r="K227" i="68" s="1"/>
  <c r="G4007" i="75" s="1"/>
  <c r="I4007" i="75" s="1"/>
  <c r="AM23" i="7"/>
  <c r="K231" i="68" s="1"/>
  <c r="G4011" i="75" s="1"/>
  <c r="I4011" i="75" s="1"/>
  <c r="AM27" i="7"/>
  <c r="K235" i="68" s="1"/>
  <c r="G4015" i="75" s="1"/>
  <c r="I4015" i="75" s="1"/>
  <c r="AM31" i="7"/>
  <c r="K239" i="68" s="1"/>
  <c r="G4019" i="75" s="1"/>
  <c r="I4019" i="75" s="1"/>
  <c r="AM8" i="7"/>
  <c r="K216" i="68" s="1"/>
  <c r="G3996" i="75" s="1"/>
  <c r="AM12" i="7"/>
  <c r="K220" i="68" s="1"/>
  <c r="G4000" i="75" s="1"/>
  <c r="AM16" i="7"/>
  <c r="K224" i="68" s="1"/>
  <c r="G4004" i="75" s="1"/>
  <c r="I4004" i="75" s="1"/>
  <c r="AM20" i="7"/>
  <c r="K228" i="68" s="1"/>
  <c r="G4008" i="75" s="1"/>
  <c r="I4008" i="75" s="1"/>
  <c r="AM24" i="7"/>
  <c r="K232" i="68" s="1"/>
  <c r="G4012" i="75" s="1"/>
  <c r="I4012" i="75" s="1"/>
  <c r="AM28" i="7"/>
  <c r="K236" i="68" s="1"/>
  <c r="G4016" i="75" s="1"/>
  <c r="I4016" i="75" s="1"/>
  <c r="AM32" i="7"/>
  <c r="K240" i="68" s="1"/>
  <c r="G4020" i="75" s="1"/>
  <c r="I4020" i="75" s="1"/>
  <c r="AM4" i="7"/>
  <c r="K212" i="68" s="1"/>
  <c r="G3992" i="75" s="1"/>
  <c r="AM5" i="7"/>
  <c r="K213" i="68" s="1"/>
  <c r="G3993" i="75" s="1"/>
  <c r="AM9" i="7"/>
  <c r="K217" i="68" s="1"/>
  <c r="G3997" i="75" s="1"/>
  <c r="AM13" i="7"/>
  <c r="K221" i="68" s="1"/>
  <c r="G4001" i="75" s="1"/>
  <c r="AM17" i="7"/>
  <c r="K225" i="68" s="1"/>
  <c r="G4005" i="75" s="1"/>
  <c r="I4005" i="75" s="1"/>
  <c r="AM21" i="7"/>
  <c r="K229" i="68" s="1"/>
  <c r="G4009" i="75" s="1"/>
  <c r="I4009" i="75" s="1"/>
  <c r="AM25" i="7"/>
  <c r="K233" i="68" s="1"/>
  <c r="G4013" i="75" s="1"/>
  <c r="I4013" i="75" s="1"/>
  <c r="AM29" i="7"/>
  <c r="K237" i="68" s="1"/>
  <c r="G4017" i="75" s="1"/>
  <c r="I4017" i="75" s="1"/>
  <c r="AM33" i="7"/>
  <c r="K241" i="68" s="1"/>
  <c r="G4021" i="75" s="1"/>
  <c r="I4021" i="75" s="1"/>
  <c r="AM6" i="7"/>
  <c r="K214" i="68" s="1"/>
  <c r="G3994" i="75" s="1"/>
  <c r="AM10" i="7"/>
  <c r="K218" i="68" s="1"/>
  <c r="G3998" i="75" s="1"/>
  <c r="AM14" i="7"/>
  <c r="K222" i="68" s="1"/>
  <c r="G4002" i="75" s="1"/>
  <c r="AM18" i="7"/>
  <c r="K226" i="68" s="1"/>
  <c r="G4006" i="75" s="1"/>
  <c r="I4006" i="75" s="1"/>
  <c r="AM22" i="7"/>
  <c r="K230" i="68" s="1"/>
  <c r="G4010" i="75" s="1"/>
  <c r="I4010" i="75" s="1"/>
  <c r="AM26" i="7"/>
  <c r="K234" i="68" s="1"/>
  <c r="G4014" i="75" s="1"/>
  <c r="I4014" i="75" s="1"/>
  <c r="AM30" i="7"/>
  <c r="K238" i="68" s="1"/>
  <c r="G4018" i="75" s="1"/>
  <c r="I4018" i="75" s="1"/>
  <c r="K455" i="68"/>
  <c r="G4235" i="75" s="1"/>
  <c r="K459" i="68"/>
  <c r="G4239" i="75" s="1"/>
  <c r="K463" i="68"/>
  <c r="G4243" i="75" s="1"/>
  <c r="K467" i="68"/>
  <c r="G4247" i="75" s="1"/>
  <c r="I4247" i="75" s="1"/>
  <c r="K471" i="68"/>
  <c r="G4251" i="75" s="1"/>
  <c r="I4251" i="75" s="1"/>
  <c r="K475" i="68"/>
  <c r="G4255" i="75" s="1"/>
  <c r="I4255" i="75" s="1"/>
  <c r="K479" i="68"/>
  <c r="G4259" i="75" s="1"/>
  <c r="I4259" i="75" s="1"/>
  <c r="K456" i="68"/>
  <c r="G4236" i="75" s="1"/>
  <c r="K460" i="68"/>
  <c r="G4240" i="75" s="1"/>
  <c r="K464" i="68"/>
  <c r="G4244" i="75" s="1"/>
  <c r="I4244" i="75" s="1"/>
  <c r="K468" i="68"/>
  <c r="G4248" i="75" s="1"/>
  <c r="I4248" i="75" s="1"/>
  <c r="K472" i="68"/>
  <c r="G4252" i="75" s="1"/>
  <c r="I4252" i="75" s="1"/>
  <c r="K476" i="68"/>
  <c r="G4256" i="75" s="1"/>
  <c r="I4256" i="75" s="1"/>
  <c r="K480" i="68"/>
  <c r="G4260" i="75" s="1"/>
  <c r="I4260" i="75" s="1"/>
  <c r="K452" i="68"/>
  <c r="G4232" i="75" s="1"/>
  <c r="K453" i="68"/>
  <c r="G4233" i="75" s="1"/>
  <c r="K457" i="68"/>
  <c r="G4237" i="75" s="1"/>
  <c r="K461" i="68"/>
  <c r="G4241" i="75" s="1"/>
  <c r="K465" i="68"/>
  <c r="G4245" i="75" s="1"/>
  <c r="I4245" i="75" s="1"/>
  <c r="K469" i="68"/>
  <c r="G4249" i="75" s="1"/>
  <c r="I4249" i="75" s="1"/>
  <c r="K473" i="68"/>
  <c r="G4253" i="75" s="1"/>
  <c r="I4253" i="75" s="1"/>
  <c r="K477" i="68"/>
  <c r="G4257" i="75" s="1"/>
  <c r="I4257" i="75" s="1"/>
  <c r="K481" i="68"/>
  <c r="G4261" i="75" s="1"/>
  <c r="I4261" i="75" s="1"/>
  <c r="K454" i="68"/>
  <c r="G4234" i="75" s="1"/>
  <c r="K458" i="68"/>
  <c r="G4238" i="75" s="1"/>
  <c r="K462" i="68"/>
  <c r="G4242" i="75" s="1"/>
  <c r="K466" i="68"/>
  <c r="G4246" i="75" s="1"/>
  <c r="I4246" i="75" s="1"/>
  <c r="K470" i="68"/>
  <c r="G4250" i="75" s="1"/>
  <c r="I4250" i="75" s="1"/>
  <c r="K474" i="68"/>
  <c r="G4254" i="75" s="1"/>
  <c r="I4254" i="75" s="1"/>
  <c r="K478" i="68"/>
  <c r="G4258" i="75" s="1"/>
  <c r="I4258" i="75" s="1"/>
  <c r="M136" i="26"/>
  <c r="AD18" i="13"/>
  <c r="K66" i="43"/>
  <c r="AT8" i="7"/>
  <c r="L246" i="68" s="1"/>
  <c r="G4566" i="75" s="1"/>
  <c r="I4566" i="75" s="1"/>
  <c r="AT12" i="7"/>
  <c r="L250" i="68" s="1"/>
  <c r="G4570" i="75" s="1"/>
  <c r="I4570" i="75" s="1"/>
  <c r="AT16" i="7"/>
  <c r="L254" i="68" s="1"/>
  <c r="G4574" i="75" s="1"/>
  <c r="I4574" i="75" s="1"/>
  <c r="AT20" i="7"/>
  <c r="L258" i="68" s="1"/>
  <c r="G4578" i="75" s="1"/>
  <c r="I4578" i="75" s="1"/>
  <c r="AT24" i="7"/>
  <c r="L262" i="68" s="1"/>
  <c r="G4582" i="75" s="1"/>
  <c r="I4582" i="75" s="1"/>
  <c r="AT28" i="7"/>
  <c r="L266" i="68" s="1"/>
  <c r="G4586" i="75" s="1"/>
  <c r="I4586" i="75" s="1"/>
  <c r="AT32" i="7"/>
  <c r="L270" i="68" s="1"/>
  <c r="G4590" i="75" s="1"/>
  <c r="I4590" i="75" s="1"/>
  <c r="AT5" i="7"/>
  <c r="L243" i="68" s="1"/>
  <c r="G4563" i="75" s="1"/>
  <c r="I4563" i="75" s="1"/>
  <c r="AT9" i="7"/>
  <c r="L247" i="68" s="1"/>
  <c r="G4567" i="75" s="1"/>
  <c r="I4567" i="75" s="1"/>
  <c r="AT13" i="7"/>
  <c r="L251" i="68" s="1"/>
  <c r="G4571" i="75" s="1"/>
  <c r="I4571" i="75" s="1"/>
  <c r="AT17" i="7"/>
  <c r="L255" i="68" s="1"/>
  <c r="G4575" i="75" s="1"/>
  <c r="I4575" i="75" s="1"/>
  <c r="AT21" i="7"/>
  <c r="L259" i="68" s="1"/>
  <c r="G4579" i="75" s="1"/>
  <c r="I4579" i="75" s="1"/>
  <c r="AT25" i="7"/>
  <c r="L263" i="68" s="1"/>
  <c r="G4583" i="75" s="1"/>
  <c r="I4583" i="75" s="1"/>
  <c r="AT29" i="7"/>
  <c r="L267" i="68" s="1"/>
  <c r="G4587" i="75" s="1"/>
  <c r="I4587" i="75" s="1"/>
  <c r="AT33" i="7"/>
  <c r="L271" i="68" s="1"/>
  <c r="G4591" i="75" s="1"/>
  <c r="I4591" i="75" s="1"/>
  <c r="AT6" i="7"/>
  <c r="L244" i="68" s="1"/>
  <c r="G4564" i="75" s="1"/>
  <c r="I4564" i="75" s="1"/>
  <c r="AT10" i="7"/>
  <c r="L248" i="68" s="1"/>
  <c r="G4568" i="75" s="1"/>
  <c r="I4568" i="75" s="1"/>
  <c r="AT14" i="7"/>
  <c r="L252" i="68" s="1"/>
  <c r="G4572" i="75" s="1"/>
  <c r="I4572" i="75" s="1"/>
  <c r="AT18" i="7"/>
  <c r="L256" i="68" s="1"/>
  <c r="G4576" i="75" s="1"/>
  <c r="I4576" i="75" s="1"/>
  <c r="AT22" i="7"/>
  <c r="L260" i="68" s="1"/>
  <c r="G4580" i="75" s="1"/>
  <c r="I4580" i="75" s="1"/>
  <c r="AT26" i="7"/>
  <c r="L264" i="68" s="1"/>
  <c r="G4584" i="75" s="1"/>
  <c r="I4584" i="75" s="1"/>
  <c r="AT30" i="7"/>
  <c r="L268" i="68" s="1"/>
  <c r="G4588" i="75" s="1"/>
  <c r="I4588" i="75" s="1"/>
  <c r="AT4" i="7"/>
  <c r="L242" i="68" s="1"/>
  <c r="G4562" i="75" s="1"/>
  <c r="I4562" i="75" s="1"/>
  <c r="AT7" i="7"/>
  <c r="L245" i="68" s="1"/>
  <c r="G4565" i="75" s="1"/>
  <c r="I4565" i="75" s="1"/>
  <c r="AT11" i="7"/>
  <c r="L249" i="68" s="1"/>
  <c r="G4569" i="75" s="1"/>
  <c r="I4569" i="75" s="1"/>
  <c r="AT15" i="7"/>
  <c r="L253" i="68" s="1"/>
  <c r="G4573" i="75" s="1"/>
  <c r="I4573" i="75" s="1"/>
  <c r="AT19" i="7"/>
  <c r="L257" i="68" s="1"/>
  <c r="G4577" i="75" s="1"/>
  <c r="I4577" i="75" s="1"/>
  <c r="AT23" i="7"/>
  <c r="L261" i="68" s="1"/>
  <c r="G4581" i="75" s="1"/>
  <c r="I4581" i="75" s="1"/>
  <c r="AT27" i="7"/>
  <c r="L265" i="68" s="1"/>
  <c r="G4585" i="75" s="1"/>
  <c r="I4585" i="75" s="1"/>
  <c r="AT31" i="7"/>
  <c r="L269" i="68" s="1"/>
  <c r="G4589" i="75" s="1"/>
  <c r="I4589" i="75" s="1"/>
  <c r="AK31" i="7"/>
  <c r="O209" i="68" s="1"/>
  <c r="G6149" i="75" s="1"/>
  <c r="I6149" i="75" s="1"/>
  <c r="AK20" i="7"/>
  <c r="O198" i="68" s="1"/>
  <c r="G6138" i="75" s="1"/>
  <c r="I6138" i="75" s="1"/>
  <c r="AK33" i="7"/>
  <c r="O211" i="68" s="1"/>
  <c r="G6151" i="75" s="1"/>
  <c r="I6151" i="75" s="1"/>
  <c r="AK19" i="7"/>
  <c r="O197" i="68" s="1"/>
  <c r="G6137" i="75" s="1"/>
  <c r="I6137" i="75" s="1"/>
  <c r="AK26" i="7"/>
  <c r="O204" i="68" s="1"/>
  <c r="G6144" i="75" s="1"/>
  <c r="I6144" i="75" s="1"/>
  <c r="AK10" i="7"/>
  <c r="O188" i="68" s="1"/>
  <c r="G6128" i="75" s="1"/>
  <c r="AK17" i="7"/>
  <c r="O195" i="68" s="1"/>
  <c r="G6135" i="75" s="1"/>
  <c r="I6135" i="75" s="1"/>
  <c r="AA34" i="18"/>
  <c r="AA36" i="18" s="1"/>
  <c r="AE4" i="18"/>
  <c r="O422" i="68" s="1"/>
  <c r="G6362" i="75" s="1"/>
  <c r="AE20" i="18"/>
  <c r="O438" i="68" s="1"/>
  <c r="G6378" i="75" s="1"/>
  <c r="I6378" i="75" s="1"/>
  <c r="AE23" i="18"/>
  <c r="O441" i="68" s="1"/>
  <c r="G6381" i="75" s="1"/>
  <c r="I6381" i="75" s="1"/>
  <c r="AE7" i="18"/>
  <c r="AE18" i="18"/>
  <c r="O436" i="68" s="1"/>
  <c r="G6376" i="75" s="1"/>
  <c r="I6376" i="75" s="1"/>
  <c r="AE33" i="18"/>
  <c r="O451" i="68" s="1"/>
  <c r="G6391" i="75" s="1"/>
  <c r="I6391" i="75" s="1"/>
  <c r="AE17" i="18"/>
  <c r="O435" i="68" s="1"/>
  <c r="G6375" i="75" s="1"/>
  <c r="I6375" i="75" s="1"/>
  <c r="K69" i="43"/>
  <c r="M139" i="26"/>
  <c r="AD21" i="13"/>
  <c r="AD34" i="18"/>
  <c r="AD36" i="18" s="1"/>
  <c r="M131" i="26"/>
  <c r="N131" i="26" s="1"/>
  <c r="AD13" i="13"/>
  <c r="M161" i="26" s="1"/>
  <c r="N161" i="26" s="1"/>
  <c r="AO5" i="7"/>
  <c r="M213" i="68" s="1"/>
  <c r="G5073" i="75" s="1"/>
  <c r="AO9" i="7"/>
  <c r="M217" i="68" s="1"/>
  <c r="G5077" i="75" s="1"/>
  <c r="AO13" i="7"/>
  <c r="M221" i="68" s="1"/>
  <c r="G5081" i="75" s="1"/>
  <c r="AO17" i="7"/>
  <c r="M225" i="68" s="1"/>
  <c r="G5085" i="75" s="1"/>
  <c r="I5085" i="75" s="1"/>
  <c r="AO21" i="7"/>
  <c r="M229" i="68" s="1"/>
  <c r="G5089" i="75" s="1"/>
  <c r="I5089" i="75" s="1"/>
  <c r="AO25" i="7"/>
  <c r="M233" i="68" s="1"/>
  <c r="G5093" i="75" s="1"/>
  <c r="I5093" i="75" s="1"/>
  <c r="AO29" i="7"/>
  <c r="M237" i="68" s="1"/>
  <c r="G5097" i="75" s="1"/>
  <c r="I5097" i="75" s="1"/>
  <c r="AO33" i="7"/>
  <c r="M241" i="68" s="1"/>
  <c r="G5101" i="75" s="1"/>
  <c r="I5101" i="75" s="1"/>
  <c r="AO6" i="7"/>
  <c r="M214" i="68" s="1"/>
  <c r="G5074" i="75" s="1"/>
  <c r="AO10" i="7"/>
  <c r="M218" i="68" s="1"/>
  <c r="G5078" i="75" s="1"/>
  <c r="AO14" i="7"/>
  <c r="M222" i="68" s="1"/>
  <c r="G5082" i="75" s="1"/>
  <c r="AO18" i="7"/>
  <c r="M226" i="68" s="1"/>
  <c r="G5086" i="75" s="1"/>
  <c r="I5086" i="75" s="1"/>
  <c r="AO22" i="7"/>
  <c r="M230" i="68" s="1"/>
  <c r="G5090" i="75" s="1"/>
  <c r="I5090" i="75" s="1"/>
  <c r="AO26" i="7"/>
  <c r="M234" i="68" s="1"/>
  <c r="G5094" i="75" s="1"/>
  <c r="I5094" i="75" s="1"/>
  <c r="AO30" i="7"/>
  <c r="M238" i="68" s="1"/>
  <c r="G5098" i="75" s="1"/>
  <c r="I5098" i="75" s="1"/>
  <c r="AO7" i="7"/>
  <c r="M215" i="68" s="1"/>
  <c r="G5075" i="75" s="1"/>
  <c r="AO11" i="7"/>
  <c r="M219" i="68" s="1"/>
  <c r="G5079" i="75" s="1"/>
  <c r="AO15" i="7"/>
  <c r="M223" i="68" s="1"/>
  <c r="G5083" i="75" s="1"/>
  <c r="AO19" i="7"/>
  <c r="M227" i="68" s="1"/>
  <c r="G5087" i="75" s="1"/>
  <c r="I5087" i="75" s="1"/>
  <c r="AO23" i="7"/>
  <c r="M231" i="68" s="1"/>
  <c r="G5091" i="75" s="1"/>
  <c r="I5091" i="75" s="1"/>
  <c r="AO27" i="7"/>
  <c r="M235" i="68" s="1"/>
  <c r="G5095" i="75" s="1"/>
  <c r="I5095" i="75" s="1"/>
  <c r="AO31" i="7"/>
  <c r="M239" i="68" s="1"/>
  <c r="G5099" i="75" s="1"/>
  <c r="I5099" i="75" s="1"/>
  <c r="AO4" i="7"/>
  <c r="M212" i="68" s="1"/>
  <c r="G5072" i="75" s="1"/>
  <c r="AO8" i="7"/>
  <c r="M216" i="68" s="1"/>
  <c r="G5076" i="75" s="1"/>
  <c r="AO12" i="7"/>
  <c r="M220" i="68" s="1"/>
  <c r="G5080" i="75" s="1"/>
  <c r="AO16" i="7"/>
  <c r="M224" i="68" s="1"/>
  <c r="G5084" i="75" s="1"/>
  <c r="I5084" i="75" s="1"/>
  <c r="AO20" i="7"/>
  <c r="M228" i="68" s="1"/>
  <c r="G5088" i="75" s="1"/>
  <c r="I5088" i="75" s="1"/>
  <c r="AO24" i="7"/>
  <c r="M232" i="68" s="1"/>
  <c r="G5092" i="75" s="1"/>
  <c r="I5092" i="75" s="1"/>
  <c r="AO28" i="7"/>
  <c r="M236" i="68" s="1"/>
  <c r="G5096" i="75" s="1"/>
  <c r="I5096" i="75" s="1"/>
  <c r="AO32" i="7"/>
  <c r="M240" i="68" s="1"/>
  <c r="G5100" i="75" s="1"/>
  <c r="I5100" i="75" s="1"/>
  <c r="AI34" i="18"/>
  <c r="AI36" i="18" s="1"/>
  <c r="K67" i="43"/>
  <c r="M137" i="26"/>
  <c r="AD19" i="13"/>
  <c r="AI34" i="7"/>
  <c r="AI36" i="7" s="1"/>
  <c r="K483" i="68"/>
  <c r="G4263" i="75" s="1"/>
  <c r="K487" i="68"/>
  <c r="G4267" i="75" s="1"/>
  <c r="K491" i="68"/>
  <c r="G4271" i="75" s="1"/>
  <c r="K495" i="68"/>
  <c r="G4275" i="75" s="1"/>
  <c r="I4275" i="75" s="1"/>
  <c r="K499" i="68"/>
  <c r="G4279" i="75" s="1"/>
  <c r="K503" i="68"/>
  <c r="G4283" i="75" s="1"/>
  <c r="I4283" i="75" s="1"/>
  <c r="K507" i="68"/>
  <c r="G4287" i="75" s="1"/>
  <c r="K511" i="68"/>
  <c r="G4291" i="75" s="1"/>
  <c r="I4291" i="75" s="1"/>
  <c r="K484" i="68"/>
  <c r="G4264" i="75" s="1"/>
  <c r="K488" i="68"/>
  <c r="G4268" i="75" s="1"/>
  <c r="K492" i="68"/>
  <c r="G4272" i="75" s="1"/>
  <c r="K496" i="68"/>
  <c r="G4276" i="75" s="1"/>
  <c r="I4276" i="75" s="1"/>
  <c r="K500" i="68"/>
  <c r="G4280" i="75" s="1"/>
  <c r="K504" i="68"/>
  <c r="G4284" i="75" s="1"/>
  <c r="I4284" i="75" s="1"/>
  <c r="K508" i="68"/>
  <c r="G4288" i="75" s="1"/>
  <c r="K485" i="68"/>
  <c r="G4265" i="75" s="1"/>
  <c r="K489" i="68"/>
  <c r="G4269" i="75" s="1"/>
  <c r="K493" i="68"/>
  <c r="G4273" i="75" s="1"/>
  <c r="K497" i="68"/>
  <c r="G4277" i="75" s="1"/>
  <c r="K501" i="68"/>
  <c r="G4281" i="75" s="1"/>
  <c r="I4281" i="75" s="1"/>
  <c r="K505" i="68"/>
  <c r="G4285" i="75" s="1"/>
  <c r="K509" i="68"/>
  <c r="G4289" i="75" s="1"/>
  <c r="I4289" i="75" s="1"/>
  <c r="K482" i="68"/>
  <c r="G4262" i="75" s="1"/>
  <c r="K486" i="68"/>
  <c r="G4266" i="75" s="1"/>
  <c r="K490" i="68"/>
  <c r="G4270" i="75" s="1"/>
  <c r="K494" i="68"/>
  <c r="G4274" i="75" s="1"/>
  <c r="I4274" i="75" s="1"/>
  <c r="K498" i="68"/>
  <c r="G4278" i="75" s="1"/>
  <c r="K502" i="68"/>
  <c r="G4282" i="75" s="1"/>
  <c r="I4282" i="75" s="1"/>
  <c r="K506" i="68"/>
  <c r="G4286" i="75" s="1"/>
  <c r="K510" i="68"/>
  <c r="G4290" i="75" s="1"/>
  <c r="I4290" i="75" s="1"/>
  <c r="M127" i="26"/>
  <c r="N127" i="26" s="1"/>
  <c r="AD9" i="13"/>
  <c r="K78" i="43"/>
  <c r="AD30" i="13"/>
  <c r="M148" i="26"/>
  <c r="K71" i="43"/>
  <c r="AD23" i="13"/>
  <c r="M141" i="26"/>
  <c r="L515" i="68"/>
  <c r="G4835" i="75" s="1"/>
  <c r="L519" i="68"/>
  <c r="G4839" i="75" s="1"/>
  <c r="I4839" i="75" s="1"/>
  <c r="L516" i="68"/>
  <c r="G4836" i="75" s="1"/>
  <c r="L513" i="68"/>
  <c r="G4833" i="75" s="1"/>
  <c r="I4833" i="75" s="1"/>
  <c r="L514" i="68"/>
  <c r="G4834" i="75" s="1"/>
  <c r="L522" i="68"/>
  <c r="G4842" i="75" s="1"/>
  <c r="I4842" i="75" s="1"/>
  <c r="L526" i="68"/>
  <c r="G4846" i="75" s="1"/>
  <c r="L530" i="68"/>
  <c r="G4850" i="75" s="1"/>
  <c r="I4850" i="75" s="1"/>
  <c r="L534" i="68"/>
  <c r="G4854" i="75" s="1"/>
  <c r="L538" i="68"/>
  <c r="G4858" i="75" s="1"/>
  <c r="I4858" i="75" s="1"/>
  <c r="L512" i="68"/>
  <c r="G4832" i="75" s="1"/>
  <c r="L523" i="68"/>
  <c r="G4843" i="75" s="1"/>
  <c r="I4843" i="75" s="1"/>
  <c r="L527" i="68"/>
  <c r="G4847" i="75" s="1"/>
  <c r="L531" i="68"/>
  <c r="G4851" i="75" s="1"/>
  <c r="I4851" i="75" s="1"/>
  <c r="L535" i="68"/>
  <c r="G4855" i="75" s="1"/>
  <c r="L539" i="68"/>
  <c r="G4859" i="75" s="1"/>
  <c r="I4859" i="75" s="1"/>
  <c r="L520" i="68"/>
  <c r="G4840" i="75" s="1"/>
  <c r="L524" i="68"/>
  <c r="G4844" i="75" s="1"/>
  <c r="I4844" i="75" s="1"/>
  <c r="L528" i="68"/>
  <c r="G4848" i="75" s="1"/>
  <c r="L532" i="68"/>
  <c r="G4852" i="75" s="1"/>
  <c r="I4852" i="75" s="1"/>
  <c r="L536" i="68"/>
  <c r="G4856" i="75" s="1"/>
  <c r="L540" i="68"/>
  <c r="G4860" i="75" s="1"/>
  <c r="I4860" i="75" s="1"/>
  <c r="L517" i="68"/>
  <c r="G4837" i="75" s="1"/>
  <c r="L521" i="68"/>
  <c r="G4841" i="75" s="1"/>
  <c r="I4841" i="75" s="1"/>
  <c r="L525" i="68"/>
  <c r="G4845" i="75" s="1"/>
  <c r="L529" i="68"/>
  <c r="G4849" i="75" s="1"/>
  <c r="I4849" i="75" s="1"/>
  <c r="L533" i="68"/>
  <c r="G4853" i="75" s="1"/>
  <c r="L537" i="68"/>
  <c r="G4857" i="75" s="1"/>
  <c r="I4857" i="75" s="1"/>
  <c r="L541" i="68"/>
  <c r="G4861" i="75" s="1"/>
  <c r="L518" i="68"/>
  <c r="G4838" i="75" s="1"/>
  <c r="I4838" i="75" s="1"/>
  <c r="AK30" i="7"/>
  <c r="O208" i="68" s="1"/>
  <c r="G6148" i="75" s="1"/>
  <c r="I6148" i="75" s="1"/>
  <c r="AK16" i="7"/>
  <c r="AK29" i="7"/>
  <c r="O207" i="68" s="1"/>
  <c r="G6147" i="75" s="1"/>
  <c r="I6147" i="75" s="1"/>
  <c r="AK15" i="7"/>
  <c r="O193" i="68" s="1"/>
  <c r="G6133" i="75" s="1"/>
  <c r="AK22" i="7"/>
  <c r="AK6" i="7"/>
  <c r="AK13" i="7"/>
  <c r="O191" i="68" s="1"/>
  <c r="G6131" i="75" s="1"/>
  <c r="K74" i="43"/>
  <c r="AD26" i="13"/>
  <c r="M144" i="26"/>
  <c r="M138" i="26"/>
  <c r="K68" i="43"/>
  <c r="AD20" i="13"/>
  <c r="AE28" i="18"/>
  <c r="O446" i="68" s="1"/>
  <c r="G6386" i="75" s="1"/>
  <c r="I6386" i="75" s="1"/>
  <c r="AE12" i="18"/>
  <c r="AE19" i="18"/>
  <c r="O437" i="68" s="1"/>
  <c r="G6377" i="75" s="1"/>
  <c r="I6377" i="75" s="1"/>
  <c r="AE30" i="18"/>
  <c r="O448" i="68" s="1"/>
  <c r="G6388" i="75" s="1"/>
  <c r="I6388" i="75" s="1"/>
  <c r="AE14" i="18"/>
  <c r="AE29" i="18"/>
  <c r="O447" i="68" s="1"/>
  <c r="G6387" i="75" s="1"/>
  <c r="I6387" i="75" s="1"/>
  <c r="AE13" i="18"/>
  <c r="AU7" i="7"/>
  <c r="M245" i="68" s="1"/>
  <c r="G5105" i="75" s="1"/>
  <c r="I5105" i="75" s="1"/>
  <c r="AU11" i="7"/>
  <c r="M249" i="68" s="1"/>
  <c r="G5109" i="75" s="1"/>
  <c r="I5109" i="75" s="1"/>
  <c r="AU15" i="7"/>
  <c r="M253" i="68" s="1"/>
  <c r="G5113" i="75" s="1"/>
  <c r="AU19" i="7"/>
  <c r="M257" i="68" s="1"/>
  <c r="G5117" i="75" s="1"/>
  <c r="AU23" i="7"/>
  <c r="M261" i="68" s="1"/>
  <c r="G5121" i="75" s="1"/>
  <c r="I5121" i="75" s="1"/>
  <c r="AU27" i="7"/>
  <c r="M265" i="68" s="1"/>
  <c r="G5125" i="75" s="1"/>
  <c r="I5125" i="75" s="1"/>
  <c r="AU31" i="7"/>
  <c r="M269" i="68" s="1"/>
  <c r="G5129" i="75" s="1"/>
  <c r="AU8" i="7"/>
  <c r="M246" i="68" s="1"/>
  <c r="G5106" i="75" s="1"/>
  <c r="I5106" i="75" s="1"/>
  <c r="AU12" i="7"/>
  <c r="M250" i="68" s="1"/>
  <c r="G5110" i="75" s="1"/>
  <c r="I5110" i="75" s="1"/>
  <c r="AU16" i="7"/>
  <c r="M254" i="68" s="1"/>
  <c r="G5114" i="75" s="1"/>
  <c r="I5114" i="75" s="1"/>
  <c r="AU20" i="7"/>
  <c r="M258" i="68" s="1"/>
  <c r="G5118" i="75" s="1"/>
  <c r="I5118" i="75" s="1"/>
  <c r="AU24" i="7"/>
  <c r="M262" i="68" s="1"/>
  <c r="G5122" i="75" s="1"/>
  <c r="AU28" i="7"/>
  <c r="M266" i="68" s="1"/>
  <c r="G5126" i="75" s="1"/>
  <c r="I5126" i="75" s="1"/>
  <c r="AU32" i="7"/>
  <c r="M270" i="68" s="1"/>
  <c r="G5130" i="75" s="1"/>
  <c r="I5130" i="75" s="1"/>
  <c r="AU4" i="7"/>
  <c r="M242" i="68" s="1"/>
  <c r="G5102" i="75" s="1"/>
  <c r="I5102" i="75" s="1"/>
  <c r="AU5" i="7"/>
  <c r="M243" i="68" s="1"/>
  <c r="G5103" i="75" s="1"/>
  <c r="I5103" i="75" s="1"/>
  <c r="AU9" i="7"/>
  <c r="M247" i="68" s="1"/>
  <c r="G5107" i="75" s="1"/>
  <c r="I5107" i="75" s="1"/>
  <c r="AU13" i="7"/>
  <c r="M251" i="68" s="1"/>
  <c r="G5111" i="75" s="1"/>
  <c r="I5111" i="75" s="1"/>
  <c r="AU17" i="7"/>
  <c r="M255" i="68" s="1"/>
  <c r="G5115" i="75" s="1"/>
  <c r="I5115" i="75" s="1"/>
  <c r="AU21" i="7"/>
  <c r="M259" i="68" s="1"/>
  <c r="G5119" i="75" s="1"/>
  <c r="I5119" i="75" s="1"/>
  <c r="AU25" i="7"/>
  <c r="M263" i="68" s="1"/>
  <c r="G5123" i="75" s="1"/>
  <c r="I5123" i="75" s="1"/>
  <c r="AU29" i="7"/>
  <c r="M267" i="68" s="1"/>
  <c r="G5127" i="75" s="1"/>
  <c r="I5127" i="75" s="1"/>
  <c r="AU33" i="7"/>
  <c r="M271" i="68" s="1"/>
  <c r="G5131" i="75" s="1"/>
  <c r="I5131" i="75" s="1"/>
  <c r="AU10" i="7"/>
  <c r="M248" i="68" s="1"/>
  <c r="G5108" i="75" s="1"/>
  <c r="I5108" i="75" s="1"/>
  <c r="AU18" i="7"/>
  <c r="M256" i="68" s="1"/>
  <c r="G5116" i="75" s="1"/>
  <c r="I5116" i="75" s="1"/>
  <c r="AU26" i="7"/>
  <c r="M264" i="68" s="1"/>
  <c r="G5124" i="75" s="1"/>
  <c r="I5124" i="75" s="1"/>
  <c r="AU6" i="7"/>
  <c r="M244" i="68" s="1"/>
  <c r="G5104" i="75" s="1"/>
  <c r="I5104" i="75" s="1"/>
  <c r="AU14" i="7"/>
  <c r="M252" i="68" s="1"/>
  <c r="G5112" i="75" s="1"/>
  <c r="I5112" i="75" s="1"/>
  <c r="AU22" i="7"/>
  <c r="M260" i="68" s="1"/>
  <c r="G5120" i="75" s="1"/>
  <c r="I5120" i="75" s="1"/>
  <c r="AU30" i="7"/>
  <c r="M268" i="68" s="1"/>
  <c r="G5128" i="75" s="1"/>
  <c r="I5128" i="75" s="1"/>
  <c r="I482" i="68"/>
  <c r="G3182" i="75" s="1"/>
  <c r="I497" i="68"/>
  <c r="G3197" i="75" s="1"/>
  <c r="I495" i="68"/>
  <c r="G3195" i="75" s="1"/>
  <c r="I496" i="68"/>
  <c r="G3196" i="75" s="1"/>
  <c r="I493" i="68"/>
  <c r="G3193" i="75" s="1"/>
  <c r="I499" i="68"/>
  <c r="G3199" i="75" s="1"/>
  <c r="I494" i="68"/>
  <c r="G3194" i="75" s="1"/>
  <c r="I498" i="68"/>
  <c r="G3198" i="75" s="1"/>
  <c r="E29" i="66"/>
  <c r="E30" i="66" s="1"/>
  <c r="E30" i="58"/>
  <c r="B126" i="29"/>
  <c r="D11" i="29"/>
  <c r="X18" i="23"/>
  <c r="J226" i="43" s="1"/>
  <c r="N32" i="26"/>
  <c r="C10" i="29"/>
  <c r="Y19" i="23"/>
  <c r="K227" i="43" s="1"/>
  <c r="L227" i="43" s="1"/>
  <c r="L206" i="43"/>
  <c r="M377" i="26"/>
  <c r="N344" i="26"/>
  <c r="N332" i="26"/>
  <c r="H5" i="13"/>
  <c r="H13" i="13"/>
  <c r="H6" i="13"/>
  <c r="H12" i="13"/>
  <c r="H7" i="13"/>
  <c r="H10" i="13"/>
  <c r="H9" i="13"/>
  <c r="H8" i="13"/>
  <c r="H11" i="13"/>
  <c r="H14" i="13"/>
  <c r="Y18" i="23"/>
  <c r="K226" i="43" s="1"/>
  <c r="X20" i="23"/>
  <c r="J228" i="43" s="1"/>
  <c r="N349" i="26"/>
  <c r="N346" i="26"/>
  <c r="X21" i="23"/>
  <c r="J229" i="43" s="1"/>
  <c r="N343" i="26"/>
  <c r="N348" i="26"/>
  <c r="H15" i="13"/>
  <c r="D43" i="68" s="1"/>
  <c r="H33" i="13"/>
  <c r="D61" i="68" s="1"/>
  <c r="H16" i="13"/>
  <c r="D44" i="68" s="1"/>
  <c r="H31" i="13"/>
  <c r="D59" i="68" s="1"/>
  <c r="H30" i="13"/>
  <c r="D58" i="68" s="1"/>
  <c r="H32" i="13"/>
  <c r="D60" i="68" s="1"/>
  <c r="H20" i="13"/>
  <c r="D48" i="68" s="1"/>
  <c r="H22" i="13"/>
  <c r="D50" i="68" s="1"/>
  <c r="H4" i="13"/>
  <c r="D32" i="68" s="1"/>
  <c r="H19" i="13"/>
  <c r="D47" i="68" s="1"/>
  <c r="H18" i="13"/>
  <c r="D46" i="68" s="1"/>
  <c r="H17" i="13"/>
  <c r="D45" i="68" s="1"/>
  <c r="H24" i="13"/>
  <c r="D52" i="68" s="1"/>
  <c r="H28" i="13"/>
  <c r="D56" i="68" s="1"/>
  <c r="H21" i="13"/>
  <c r="D49" i="68" s="1"/>
  <c r="H23" i="13"/>
  <c r="D51" i="68" s="1"/>
  <c r="H26" i="13"/>
  <c r="D54" i="68" s="1"/>
  <c r="H25" i="13"/>
  <c r="D53" i="68" s="1"/>
  <c r="H29" i="13"/>
  <c r="D57" i="68" s="1"/>
  <c r="H27" i="13"/>
  <c r="D55" i="68" s="1"/>
  <c r="Y4" i="23"/>
  <c r="K222" i="43" s="1"/>
  <c r="L222" i="43" s="1"/>
  <c r="M362" i="26"/>
  <c r="N345" i="26"/>
  <c r="L379" i="26"/>
  <c r="L209" i="43"/>
  <c r="N347" i="26"/>
  <c r="M374" i="26"/>
  <c r="Y17" i="23"/>
  <c r="K225" i="43" s="1"/>
  <c r="M376" i="26"/>
  <c r="N376" i="26" s="1"/>
  <c r="L375" i="26"/>
  <c r="X17" i="23"/>
  <c r="J225" i="43" s="1"/>
  <c r="L203" i="43"/>
  <c r="L378" i="26"/>
  <c r="L205" i="43"/>
  <c r="L208" i="43"/>
  <c r="Y15" i="23"/>
  <c r="K223" i="43" s="1"/>
  <c r="M373" i="26"/>
  <c r="M379" i="26"/>
  <c r="Y20" i="23"/>
  <c r="K228" i="43" s="1"/>
  <c r="N361" i="26"/>
  <c r="Y21" i="23"/>
  <c r="K229" i="43" s="1"/>
  <c r="M378" i="26"/>
  <c r="M375" i="26"/>
  <c r="Y16" i="23"/>
  <c r="K224" i="43" s="1"/>
  <c r="L195" i="43"/>
  <c r="N355" i="26"/>
  <c r="N360" i="26"/>
  <c r="L191" i="43"/>
  <c r="N353" i="26"/>
  <c r="N354" i="26"/>
  <c r="L194" i="43"/>
  <c r="N357" i="26"/>
  <c r="L190" i="43"/>
  <c r="N356" i="26"/>
  <c r="N352" i="26"/>
  <c r="N359" i="26"/>
  <c r="M389" i="26"/>
  <c r="K219" i="43"/>
  <c r="Y31" i="23"/>
  <c r="J212" i="43"/>
  <c r="X24" i="23"/>
  <c r="L382" i="26"/>
  <c r="K213" i="43"/>
  <c r="Y25" i="23"/>
  <c r="M383" i="26"/>
  <c r="K214" i="43"/>
  <c r="Y26" i="23"/>
  <c r="M384" i="26"/>
  <c r="X27" i="23"/>
  <c r="J215" i="43"/>
  <c r="L385" i="26"/>
  <c r="K221" i="43"/>
  <c r="M391" i="26"/>
  <c r="Y33" i="23"/>
  <c r="K212" i="43"/>
  <c r="Y24" i="23"/>
  <c r="M382" i="26"/>
  <c r="J217" i="43"/>
  <c r="X29" i="23"/>
  <c r="L387" i="26"/>
  <c r="K217" i="43"/>
  <c r="M387" i="26"/>
  <c r="Y29" i="23"/>
  <c r="Y23" i="23"/>
  <c r="M381" i="26"/>
  <c r="K211" i="43"/>
  <c r="K210" i="43"/>
  <c r="M380" i="26"/>
  <c r="Y22" i="23"/>
  <c r="L196" i="43"/>
  <c r="M385" i="26"/>
  <c r="Y27" i="23"/>
  <c r="K215" i="43"/>
  <c r="J214" i="43"/>
  <c r="X26" i="23"/>
  <c r="L384" i="26"/>
  <c r="J218" i="43"/>
  <c r="L388" i="26"/>
  <c r="X30" i="23"/>
  <c r="J220" i="43"/>
  <c r="L390" i="26"/>
  <c r="X32" i="23"/>
  <c r="L201" i="43"/>
  <c r="N350" i="26"/>
  <c r="L199" i="43"/>
  <c r="L197" i="43"/>
  <c r="J221" i="43"/>
  <c r="X33" i="23"/>
  <c r="L391" i="26"/>
  <c r="J211" i="43"/>
  <c r="L381" i="26"/>
  <c r="X23" i="23"/>
  <c r="K218" i="43"/>
  <c r="Y30" i="23"/>
  <c r="M388" i="26"/>
  <c r="L193" i="43"/>
  <c r="N358" i="26"/>
  <c r="L200" i="43"/>
  <c r="J210" i="43"/>
  <c r="L380" i="26"/>
  <c r="N380" i="26" s="1"/>
  <c r="X22" i="23"/>
  <c r="L192" i="43"/>
  <c r="N351" i="26"/>
  <c r="M386" i="26"/>
  <c r="K216" i="43"/>
  <c r="Y28" i="23"/>
  <c r="J213" i="43"/>
  <c r="L213" i="43" s="1"/>
  <c r="X25" i="23"/>
  <c r="L383" i="26"/>
  <c r="N383" i="26" s="1"/>
  <c r="J216" i="43"/>
  <c r="X28" i="23"/>
  <c r="L386" i="26"/>
  <c r="M390" i="26"/>
  <c r="Y32" i="23"/>
  <c r="K220" i="43"/>
  <c r="L198" i="43"/>
  <c r="J219" i="43"/>
  <c r="X31" i="23"/>
  <c r="L389" i="26"/>
  <c r="X33" i="13"/>
  <c r="J81" i="43" s="1"/>
  <c r="L116" i="26"/>
  <c r="N116" i="26" s="1"/>
  <c r="L121" i="26"/>
  <c r="N121" i="26" s="1"/>
  <c r="L113" i="26"/>
  <c r="N113" i="26" s="1"/>
  <c r="X28" i="13"/>
  <c r="J76" i="43" s="1"/>
  <c r="D6" i="58"/>
  <c r="D30" i="58" s="1"/>
  <c r="X25" i="13"/>
  <c r="J73" i="43" s="1"/>
  <c r="L118" i="26"/>
  <c r="N118" i="26" s="1"/>
  <c r="X30" i="13"/>
  <c r="J78" i="43" s="1"/>
  <c r="L119" i="26"/>
  <c r="N119" i="26" s="1"/>
  <c r="X31" i="13"/>
  <c r="J79" i="43" s="1"/>
  <c r="L377" i="26"/>
  <c r="J207" i="43"/>
  <c r="L207" i="43" s="1"/>
  <c r="J204" i="43"/>
  <c r="L204" i="43" s="1"/>
  <c r="X26" i="13"/>
  <c r="J74" i="43" s="1"/>
  <c r="L74" i="43" s="1"/>
  <c r="J54" i="43"/>
  <c r="L54" i="43" s="1"/>
  <c r="X29" i="13"/>
  <c r="J77" i="43" s="1"/>
  <c r="J57" i="43"/>
  <c r="L57" i="43" s="1"/>
  <c r="X32" i="13"/>
  <c r="J80" i="43" s="1"/>
  <c r="J60" i="43"/>
  <c r="L60" i="43" s="1"/>
  <c r="L62" i="26"/>
  <c r="D18" i="29" s="1"/>
  <c r="J22" i="43"/>
  <c r="L22" i="43" s="1"/>
  <c r="L115" i="26"/>
  <c r="J55" i="43"/>
  <c r="L55" i="43" s="1"/>
  <c r="X16" i="23"/>
  <c r="J224" i="43" s="1"/>
  <c r="L374" i="26"/>
  <c r="L117" i="26"/>
  <c r="N117" i="26" s="1"/>
  <c r="X27" i="13"/>
  <c r="Y30" i="2"/>
  <c r="I208" i="68" s="1"/>
  <c r="G2908" i="75" s="1"/>
  <c r="Y29" i="2"/>
  <c r="I207" i="68" s="1"/>
  <c r="G2907" i="75" s="1"/>
  <c r="Z34" i="6"/>
  <c r="Y24" i="2"/>
  <c r="I202" i="68" s="1"/>
  <c r="G2902" i="75" s="1"/>
  <c r="Y31" i="2"/>
  <c r="I209" i="68" s="1"/>
  <c r="G2909" i="75" s="1"/>
  <c r="Y26" i="2"/>
  <c r="I204" i="68" s="1"/>
  <c r="G2904" i="75" s="1"/>
  <c r="Y28" i="2"/>
  <c r="I206" i="68" s="1"/>
  <c r="G2906" i="75" s="1"/>
  <c r="AA34" i="6"/>
  <c r="Y32" i="2"/>
  <c r="I210" i="68" s="1"/>
  <c r="G2910" i="75" s="1"/>
  <c r="Y23" i="2"/>
  <c r="I201" i="68" s="1"/>
  <c r="G2901" i="75" s="1"/>
  <c r="Y33" i="2"/>
  <c r="I211" i="68" s="1"/>
  <c r="G2911" i="75" s="1"/>
  <c r="Y25" i="2"/>
  <c r="I203" i="68" s="1"/>
  <c r="G2903" i="75" s="1"/>
  <c r="Y27" i="2"/>
  <c r="I205" i="68" s="1"/>
  <c r="G2905" i="75" s="1"/>
  <c r="L114" i="26"/>
  <c r="N114" i="26" s="1"/>
  <c r="V34" i="2"/>
  <c r="L120" i="26"/>
  <c r="X19" i="13"/>
  <c r="J67" i="43" s="1"/>
  <c r="L107" i="26"/>
  <c r="N107" i="26" s="1"/>
  <c r="X15" i="13"/>
  <c r="J63" i="43" s="1"/>
  <c r="L103" i="26"/>
  <c r="N103" i="26" s="1"/>
  <c r="X16" i="13"/>
  <c r="J64" i="43" s="1"/>
  <c r="L104" i="26"/>
  <c r="N104" i="26" s="1"/>
  <c r="X20" i="13"/>
  <c r="J68" i="43" s="1"/>
  <c r="L68" i="43" s="1"/>
  <c r="L108" i="26"/>
  <c r="N108" i="26" s="1"/>
  <c r="X23" i="13"/>
  <c r="J71" i="43" s="1"/>
  <c r="L71" i="43" s="1"/>
  <c r="L111" i="26"/>
  <c r="N111" i="26" s="1"/>
  <c r="X21" i="13"/>
  <c r="J69" i="43" s="1"/>
  <c r="L69" i="43" s="1"/>
  <c r="L109" i="26"/>
  <c r="N109" i="26" s="1"/>
  <c r="X17" i="13"/>
  <c r="J65" i="43" s="1"/>
  <c r="L65" i="43" s="1"/>
  <c r="L105" i="26"/>
  <c r="N105" i="26" s="1"/>
  <c r="X18" i="13"/>
  <c r="J66" i="43" s="1"/>
  <c r="L66" i="43" s="1"/>
  <c r="L106" i="26"/>
  <c r="N106" i="26" s="1"/>
  <c r="X24" i="13"/>
  <c r="J72" i="43" s="1"/>
  <c r="L112" i="26"/>
  <c r="N112" i="26" s="1"/>
  <c r="X22" i="13"/>
  <c r="J70" i="43" s="1"/>
  <c r="L70" i="43" s="1"/>
  <c r="L110" i="26"/>
  <c r="N110" i="26" s="1"/>
  <c r="AC4" i="23"/>
  <c r="J242" i="43" s="1"/>
  <c r="L392" i="26"/>
  <c r="X15" i="23"/>
  <c r="J223" i="43" s="1"/>
  <c r="L373" i="26"/>
  <c r="AC19" i="23"/>
  <c r="J247" i="43" s="1"/>
  <c r="L407" i="26"/>
  <c r="N34" i="13"/>
  <c r="S4" i="13"/>
  <c r="S34" i="23"/>
  <c r="Y19" i="2"/>
  <c r="I197" i="68" s="1"/>
  <c r="G2897" i="75" s="1"/>
  <c r="Y18" i="2"/>
  <c r="I196" i="68" s="1"/>
  <c r="G2896" i="75" s="1"/>
  <c r="Y34" i="6"/>
  <c r="Y36" i="6" s="1"/>
  <c r="Y16" i="2"/>
  <c r="I194" i="68" s="1"/>
  <c r="G2894" i="75" s="1"/>
  <c r="Y4" i="2"/>
  <c r="I182" i="68" s="1"/>
  <c r="G2882" i="75" s="1"/>
  <c r="U34" i="2"/>
  <c r="U36" i="2" s="1"/>
  <c r="Y15" i="2"/>
  <c r="I193" i="68" s="1"/>
  <c r="G2893" i="75" s="1"/>
  <c r="Y21" i="2"/>
  <c r="I199" i="68" s="1"/>
  <c r="G2899" i="75" s="1"/>
  <c r="Y20" i="2"/>
  <c r="I198" i="68" s="1"/>
  <c r="G2898" i="75" s="1"/>
  <c r="Y22" i="2"/>
  <c r="I200" i="68" s="1"/>
  <c r="G2900" i="75" s="1"/>
  <c r="I4853" i="75" l="1"/>
  <c r="I4837" i="75"/>
  <c r="I4848" i="75"/>
  <c r="I4855" i="75"/>
  <c r="I4832" i="75"/>
  <c r="I4846" i="75"/>
  <c r="I4836" i="75"/>
  <c r="I4286" i="75"/>
  <c r="I4285" i="75"/>
  <c r="I4280" i="75"/>
  <c r="I4279" i="75"/>
  <c r="I4861" i="75"/>
  <c r="I4845" i="75"/>
  <c r="I4856" i="75"/>
  <c r="I4840" i="75"/>
  <c r="I4847" i="75"/>
  <c r="I4854" i="75"/>
  <c r="I4834" i="75"/>
  <c r="I4835" i="75"/>
  <c r="I4278" i="75"/>
  <c r="I4277" i="75"/>
  <c r="I4288" i="75"/>
  <c r="I4287" i="75"/>
  <c r="AJ5" i="18"/>
  <c r="N423" i="68"/>
  <c r="G5823" i="75" s="1"/>
  <c r="I5823" i="75" s="1"/>
  <c r="I5792" i="75"/>
  <c r="J5838" i="75"/>
  <c r="J5835" i="75"/>
  <c r="J5851" i="75"/>
  <c r="J5848" i="75"/>
  <c r="J5845" i="75"/>
  <c r="J5825" i="75"/>
  <c r="J5831" i="75"/>
  <c r="J5826" i="75"/>
  <c r="J5822" i="75"/>
  <c r="J5842" i="75"/>
  <c r="J5839" i="75"/>
  <c r="J5836" i="75"/>
  <c r="J5833" i="75"/>
  <c r="J5849" i="75"/>
  <c r="J5828" i="75"/>
  <c r="J5823" i="75"/>
  <c r="J5846" i="75"/>
  <c r="J5843" i="75"/>
  <c r="J5840" i="75"/>
  <c r="J5837" i="75"/>
  <c r="J5829" i="75"/>
  <c r="J5824" i="75"/>
  <c r="J5830" i="75"/>
  <c r="J5834" i="75"/>
  <c r="J5850" i="75"/>
  <c r="J5847" i="75"/>
  <c r="J5844" i="75"/>
  <c r="J5841" i="75"/>
  <c r="J5832" i="75"/>
  <c r="J5827" i="75"/>
  <c r="AJ4" i="18"/>
  <c r="N422" i="68"/>
  <c r="G5822" i="75" s="1"/>
  <c r="AE71" i="18"/>
  <c r="AE73" i="18" s="1"/>
  <c r="AJ6" i="18"/>
  <c r="AP42" i="18"/>
  <c r="AQ42" i="18" s="1"/>
  <c r="AP46" i="18"/>
  <c r="AP50" i="18"/>
  <c r="AP41" i="18"/>
  <c r="AP45" i="18"/>
  <c r="AP44" i="18"/>
  <c r="AP48" i="18"/>
  <c r="AP43" i="18"/>
  <c r="AQ43" i="18" s="1"/>
  <c r="AP54" i="18"/>
  <c r="AP58" i="18"/>
  <c r="AP62" i="18"/>
  <c r="AP66" i="18"/>
  <c r="AP53" i="18"/>
  <c r="AP57" i="18"/>
  <c r="AP61" i="18"/>
  <c r="AP65" i="18"/>
  <c r="AP52" i="18"/>
  <c r="AP56" i="18"/>
  <c r="AP60" i="18"/>
  <c r="AP64" i="18"/>
  <c r="AP49" i="18"/>
  <c r="AP59" i="18"/>
  <c r="AP69" i="18"/>
  <c r="AP51" i="18"/>
  <c r="AP67" i="18"/>
  <c r="AP47" i="18"/>
  <c r="AP63" i="18"/>
  <c r="AP70" i="18"/>
  <c r="AP55" i="18"/>
  <c r="AP68" i="18"/>
  <c r="AW69" i="18"/>
  <c r="AW64" i="18"/>
  <c r="AW50" i="18"/>
  <c r="AW56" i="18"/>
  <c r="AV71" i="18"/>
  <c r="AV73" i="18" s="1"/>
  <c r="AW68" i="18"/>
  <c r="AW60" i="18"/>
  <c r="AW70" i="18"/>
  <c r="AW52" i="18"/>
  <c r="AW65" i="18"/>
  <c r="AW61" i="18"/>
  <c r="AW57" i="18"/>
  <c r="AW53" i="18"/>
  <c r="AW44" i="18"/>
  <c r="AW71" i="18" s="1"/>
  <c r="AW73" i="18" s="1"/>
  <c r="AW66" i="18"/>
  <c r="AW62" i="18"/>
  <c r="AW58" i="18"/>
  <c r="AW54" i="18"/>
  <c r="AW48" i="18"/>
  <c r="AW67" i="18"/>
  <c r="AW63" i="18"/>
  <c r="AW59" i="18"/>
  <c r="AW55" i="18"/>
  <c r="AW51" i="18"/>
  <c r="AW49" i="18"/>
  <c r="AW45" i="18"/>
  <c r="AW46" i="18"/>
  <c r="AW47" i="18"/>
  <c r="AJ33" i="18"/>
  <c r="N481" i="68" s="1"/>
  <c r="G5881" i="75" s="1"/>
  <c r="I5881" i="75" s="1"/>
  <c r="AK70" i="18"/>
  <c r="AJ25" i="18"/>
  <c r="N473" i="68" s="1"/>
  <c r="G5873" i="75" s="1"/>
  <c r="AK62" i="18"/>
  <c r="AJ32" i="18"/>
  <c r="N480" i="68" s="1"/>
  <c r="G5880" i="75" s="1"/>
  <c r="I5880" i="75" s="1"/>
  <c r="AK69" i="18"/>
  <c r="AJ17" i="18"/>
  <c r="N465" i="68" s="1"/>
  <c r="G5865" i="75" s="1"/>
  <c r="AK54" i="18"/>
  <c r="AJ21" i="18"/>
  <c r="N469" i="68" s="1"/>
  <c r="G5869" i="75" s="1"/>
  <c r="I5869" i="75" s="1"/>
  <c r="AK58" i="18"/>
  <c r="AJ29" i="18"/>
  <c r="N477" i="68" s="1"/>
  <c r="G5877" i="75" s="1"/>
  <c r="AK66" i="18"/>
  <c r="AJ30" i="18"/>
  <c r="N478" i="68" s="1"/>
  <c r="G5878" i="75" s="1"/>
  <c r="I5878" i="75" s="1"/>
  <c r="AK67" i="18"/>
  <c r="AJ26" i="18"/>
  <c r="N474" i="68" s="1"/>
  <c r="G5874" i="75" s="1"/>
  <c r="AK63" i="18"/>
  <c r="AJ22" i="18"/>
  <c r="N470" i="68" s="1"/>
  <c r="G5870" i="75" s="1"/>
  <c r="I5870" i="75" s="1"/>
  <c r="AK59" i="18"/>
  <c r="AJ18" i="18"/>
  <c r="N466" i="68" s="1"/>
  <c r="G5866" i="75" s="1"/>
  <c r="AK55" i="18"/>
  <c r="AJ14" i="18"/>
  <c r="N462" i="68" s="1"/>
  <c r="G5862" i="75" s="1"/>
  <c r="AK51" i="18"/>
  <c r="AJ13" i="18"/>
  <c r="N461" i="68" s="1"/>
  <c r="G5861" i="75" s="1"/>
  <c r="AK50" i="18"/>
  <c r="AJ71" i="18"/>
  <c r="AJ73" i="18" s="1"/>
  <c r="AJ31" i="18"/>
  <c r="N479" i="68" s="1"/>
  <c r="G5879" i="75" s="1"/>
  <c r="AK68" i="18"/>
  <c r="AJ27" i="18"/>
  <c r="N475" i="68" s="1"/>
  <c r="G5875" i="75" s="1"/>
  <c r="I5875" i="75" s="1"/>
  <c r="AK64" i="18"/>
  <c r="AJ23" i="18"/>
  <c r="N471" i="68" s="1"/>
  <c r="G5871" i="75" s="1"/>
  <c r="AK60" i="18"/>
  <c r="AJ19" i="18"/>
  <c r="N467" i="68" s="1"/>
  <c r="G5867" i="75" s="1"/>
  <c r="I5867" i="75" s="1"/>
  <c r="AK56" i="18"/>
  <c r="AJ15" i="18"/>
  <c r="N463" i="68" s="1"/>
  <c r="G5863" i="75" s="1"/>
  <c r="AK52" i="18"/>
  <c r="AJ9" i="18"/>
  <c r="N457" i="68" s="1"/>
  <c r="G5857" i="75" s="1"/>
  <c r="AK46" i="18"/>
  <c r="AJ28" i="18"/>
  <c r="N476" i="68" s="1"/>
  <c r="G5876" i="75" s="1"/>
  <c r="AK65" i="18"/>
  <c r="AJ24" i="18"/>
  <c r="N472" i="68" s="1"/>
  <c r="G5872" i="75" s="1"/>
  <c r="I5872" i="75" s="1"/>
  <c r="AK61" i="18"/>
  <c r="AJ20" i="18"/>
  <c r="N468" i="68" s="1"/>
  <c r="G5868" i="75" s="1"/>
  <c r="AK57" i="18"/>
  <c r="AJ16" i="18"/>
  <c r="N464" i="68" s="1"/>
  <c r="G5864" i="75" s="1"/>
  <c r="I5864" i="75" s="1"/>
  <c r="AK53" i="18"/>
  <c r="AJ10" i="18"/>
  <c r="N458" i="68" s="1"/>
  <c r="G5858" i="75" s="1"/>
  <c r="AK47" i="18"/>
  <c r="AJ11" i="18"/>
  <c r="N459" i="68" s="1"/>
  <c r="G5859" i="75" s="1"/>
  <c r="AK48" i="18"/>
  <c r="AJ7" i="18"/>
  <c r="N455" i="68" s="1"/>
  <c r="G5855" i="75" s="1"/>
  <c r="AK44" i="18"/>
  <c r="AK71" i="18" s="1"/>
  <c r="AK73" i="18" s="1"/>
  <c r="AJ12" i="18"/>
  <c r="N460" i="68" s="1"/>
  <c r="G5860" i="75" s="1"/>
  <c r="AK49" i="18"/>
  <c r="AJ8" i="18"/>
  <c r="N456" i="68" s="1"/>
  <c r="G5856" i="75" s="1"/>
  <c r="AK45" i="18"/>
  <c r="I5663" i="75"/>
  <c r="I5647" i="75"/>
  <c r="I5662" i="75"/>
  <c r="I5646" i="75"/>
  <c r="I5657" i="75"/>
  <c r="I5656" i="75"/>
  <c r="I5659" i="75"/>
  <c r="I5643" i="75"/>
  <c r="I5658" i="75"/>
  <c r="I5669" i="75"/>
  <c r="I5653" i="75"/>
  <c r="I5668" i="75"/>
  <c r="I5652" i="75"/>
  <c r="I5129" i="75"/>
  <c r="I5113" i="75"/>
  <c r="I5667" i="75"/>
  <c r="I5651" i="75"/>
  <c r="L226" i="43"/>
  <c r="I5666" i="75"/>
  <c r="I5650" i="75"/>
  <c r="I5661" i="75"/>
  <c r="I5660" i="75"/>
  <c r="J6355" i="75"/>
  <c r="J6358" i="75"/>
  <c r="J6361" i="75"/>
  <c r="J6345" i="75"/>
  <c r="J6348" i="75"/>
  <c r="I6343" i="75"/>
  <c r="I6339" i="75"/>
  <c r="I6351" i="75"/>
  <c r="I6347" i="75"/>
  <c r="I6344" i="75"/>
  <c r="I6356" i="75"/>
  <c r="AD12" i="13"/>
  <c r="M160" i="26" s="1"/>
  <c r="N160" i="26" s="1"/>
  <c r="J6351" i="75"/>
  <c r="J6354" i="75"/>
  <c r="J6357" i="75"/>
  <c r="J6360" i="75"/>
  <c r="J6344" i="75"/>
  <c r="J6338" i="75"/>
  <c r="I6348" i="75"/>
  <c r="I6349" i="75"/>
  <c r="I6361" i="75"/>
  <c r="I6354" i="75"/>
  <c r="I6340" i="75"/>
  <c r="J6347" i="75"/>
  <c r="J6350" i="75"/>
  <c r="J6353" i="75"/>
  <c r="J6356" i="75"/>
  <c r="I6335" i="75"/>
  <c r="I6338" i="75"/>
  <c r="I6357" i="75"/>
  <c r="I6358" i="75"/>
  <c r="I6360" i="75"/>
  <c r="J6335" i="75"/>
  <c r="I6350" i="75"/>
  <c r="I6355" i="75"/>
  <c r="J6339" i="75"/>
  <c r="I6345" i="75"/>
  <c r="J6359" i="75"/>
  <c r="J6343" i="75"/>
  <c r="J6346" i="75"/>
  <c r="J6349" i="75"/>
  <c r="J6352" i="75"/>
  <c r="J6340" i="75"/>
  <c r="I6353" i="75"/>
  <c r="I6352" i="75"/>
  <c r="I6359" i="75"/>
  <c r="F524" i="68"/>
  <c r="G1604" i="75" s="1"/>
  <c r="F523" i="68"/>
  <c r="G1603" i="75" s="1"/>
  <c r="F525" i="68"/>
  <c r="G1605" i="75" s="1"/>
  <c r="AA15" i="2"/>
  <c r="G193" i="68"/>
  <c r="G1813" i="75" s="1"/>
  <c r="AB20" i="2"/>
  <c r="H198" i="68"/>
  <c r="G2358" i="75" s="1"/>
  <c r="G528" i="68"/>
  <c r="G2148" i="75" s="1"/>
  <c r="G498" i="68"/>
  <c r="G2118" i="75" s="1"/>
  <c r="G527" i="68"/>
  <c r="G2147" i="75" s="1"/>
  <c r="G497" i="68"/>
  <c r="G2117" i="75" s="1"/>
  <c r="AB28" i="2"/>
  <c r="H206" i="68"/>
  <c r="G2366" i="75" s="1"/>
  <c r="Z15" i="2"/>
  <c r="F193" i="68"/>
  <c r="G1273" i="75" s="1"/>
  <c r="AA25" i="2"/>
  <c r="G203" i="68"/>
  <c r="G1823" i="75" s="1"/>
  <c r="F528" i="68"/>
  <c r="G1608" i="75" s="1"/>
  <c r="F529" i="68"/>
  <c r="G1609" i="75" s="1"/>
  <c r="F526" i="68"/>
  <c r="G1606" i="75" s="1"/>
  <c r="F527" i="68"/>
  <c r="G1607" i="75" s="1"/>
  <c r="AB26" i="2"/>
  <c r="H204" i="68"/>
  <c r="G2364" i="75" s="1"/>
  <c r="AA21" i="2"/>
  <c r="G199" i="68"/>
  <c r="G1819" i="75" s="1"/>
  <c r="AB21" i="2"/>
  <c r="H199" i="68"/>
  <c r="G2359" i="75" s="1"/>
  <c r="AB30" i="2"/>
  <c r="H208" i="68"/>
  <c r="G2368" i="75" s="1"/>
  <c r="AB29" i="2"/>
  <c r="H207" i="68"/>
  <c r="G2367" i="75" s="1"/>
  <c r="Z24" i="2"/>
  <c r="F202" i="68"/>
  <c r="G1282" i="75" s="1"/>
  <c r="AA30" i="2"/>
  <c r="G208" i="68"/>
  <c r="G1828" i="75" s="1"/>
  <c r="Z23" i="2"/>
  <c r="F201" i="68"/>
  <c r="G1281" i="75" s="1"/>
  <c r="AB16" i="2"/>
  <c r="H194" i="68"/>
  <c r="G2354" i="75" s="1"/>
  <c r="AB32" i="2"/>
  <c r="H210" i="68"/>
  <c r="G2370" i="75" s="1"/>
  <c r="AA29" i="2"/>
  <c r="G207" i="68"/>
  <c r="G1827" i="75" s="1"/>
  <c r="AB31" i="2"/>
  <c r="H209" i="68"/>
  <c r="G2369" i="75" s="1"/>
  <c r="AA19" i="2"/>
  <c r="G197" i="68"/>
  <c r="G1817" i="75" s="1"/>
  <c r="Z18" i="2"/>
  <c r="F196" i="68"/>
  <c r="G1276" i="75" s="1"/>
  <c r="Z25" i="2"/>
  <c r="F203" i="68"/>
  <c r="G1283" i="75" s="1"/>
  <c r="Z16" i="2"/>
  <c r="F194" i="68"/>
  <c r="G1274" i="75" s="1"/>
  <c r="AA18" i="2"/>
  <c r="G196" i="68"/>
  <c r="G1816" i="75" s="1"/>
  <c r="AA16" i="2"/>
  <c r="G194" i="68"/>
  <c r="G1814" i="75" s="1"/>
  <c r="Z17" i="2"/>
  <c r="F195" i="68"/>
  <c r="G1275" i="75" s="1"/>
  <c r="Y17" i="2"/>
  <c r="I195" i="68" s="1"/>
  <c r="G2895" i="75" s="1"/>
  <c r="AA20" i="2"/>
  <c r="G198" i="68"/>
  <c r="G1818" i="75" s="1"/>
  <c r="G529" i="68"/>
  <c r="G2149" i="75" s="1"/>
  <c r="G499" i="68"/>
  <c r="G2119" i="75" s="1"/>
  <c r="G526" i="68"/>
  <c r="G2146" i="75" s="1"/>
  <c r="G496" i="68"/>
  <c r="G2116" i="75" s="1"/>
  <c r="AB27" i="2"/>
  <c r="H205" i="68"/>
  <c r="G2365" i="75" s="1"/>
  <c r="Z33" i="2"/>
  <c r="F211" i="68"/>
  <c r="G1291" i="75" s="1"/>
  <c r="AB24" i="2"/>
  <c r="H202" i="68"/>
  <c r="G2362" i="75" s="1"/>
  <c r="AA31" i="2"/>
  <c r="G209" i="68"/>
  <c r="G1829" i="75" s="1"/>
  <c r="AB15" i="2"/>
  <c r="H193" i="68"/>
  <c r="G2353" i="75" s="1"/>
  <c r="I523" i="68"/>
  <c r="G3223" i="75" s="1"/>
  <c r="G493" i="68"/>
  <c r="G2113" i="75" s="1"/>
  <c r="AA32" i="2"/>
  <c r="G210" i="68"/>
  <c r="G1830" i="75" s="1"/>
  <c r="AB22" i="2"/>
  <c r="H200" i="68"/>
  <c r="G2360" i="75" s="1"/>
  <c r="AB19" i="2"/>
  <c r="H197" i="68"/>
  <c r="G2357" i="75" s="1"/>
  <c r="AA27" i="2"/>
  <c r="G205" i="68"/>
  <c r="G1825" i="75" s="1"/>
  <c r="AA24" i="2"/>
  <c r="G202" i="68"/>
  <c r="G1822" i="75" s="1"/>
  <c r="AD34" i="6"/>
  <c r="AA28" i="2"/>
  <c r="G206" i="68"/>
  <c r="G1826" i="75" s="1"/>
  <c r="Z32" i="2"/>
  <c r="F210" i="68"/>
  <c r="G1290" i="75" s="1"/>
  <c r="Z20" i="2"/>
  <c r="F198" i="68"/>
  <c r="G1278" i="75" s="1"/>
  <c r="AA26" i="2"/>
  <c r="G204" i="68"/>
  <c r="G1824" i="75" s="1"/>
  <c r="AA22" i="2"/>
  <c r="G200" i="68"/>
  <c r="G1820" i="75" s="1"/>
  <c r="Z22" i="2"/>
  <c r="F200" i="68"/>
  <c r="G1280" i="75" s="1"/>
  <c r="Z29" i="2"/>
  <c r="F207" i="68"/>
  <c r="G1287" i="75" s="1"/>
  <c r="AB17" i="2"/>
  <c r="H195" i="68"/>
  <c r="G2355" i="75" s="1"/>
  <c r="Z19" i="2"/>
  <c r="F197" i="68"/>
  <c r="G1277" i="75" s="1"/>
  <c r="AB23" i="2"/>
  <c r="H201" i="68"/>
  <c r="G2361" i="75" s="1"/>
  <c r="AB33" i="2"/>
  <c r="H211" i="68"/>
  <c r="G2371" i="75" s="1"/>
  <c r="Z30" i="2"/>
  <c r="F208" i="68"/>
  <c r="G1288" i="75" s="1"/>
  <c r="Z27" i="2"/>
  <c r="F205" i="68"/>
  <c r="G1285" i="75" s="1"/>
  <c r="G524" i="68"/>
  <c r="G2144" i="75" s="1"/>
  <c r="G494" i="68"/>
  <c r="G2114" i="75" s="1"/>
  <c r="Z28" i="2"/>
  <c r="F206" i="68"/>
  <c r="G1286" i="75" s="1"/>
  <c r="AB18" i="2"/>
  <c r="H196" i="68"/>
  <c r="G2356" i="75" s="1"/>
  <c r="Z31" i="2"/>
  <c r="F209" i="68"/>
  <c r="G1289" i="75" s="1"/>
  <c r="AB25" i="2"/>
  <c r="H203" i="68"/>
  <c r="G2363" i="75" s="1"/>
  <c r="Z26" i="2"/>
  <c r="F204" i="68"/>
  <c r="G1284" i="75" s="1"/>
  <c r="AA23" i="2"/>
  <c r="G201" i="68"/>
  <c r="G1821" i="75" s="1"/>
  <c r="AA17" i="2"/>
  <c r="G195" i="68"/>
  <c r="G1815" i="75" s="1"/>
  <c r="G525" i="68"/>
  <c r="G2145" i="75" s="1"/>
  <c r="G495" i="68"/>
  <c r="G2115" i="75" s="1"/>
  <c r="AA33" i="2"/>
  <c r="G211" i="68"/>
  <c r="G1831" i="75" s="1"/>
  <c r="Z21" i="2"/>
  <c r="F199" i="68"/>
  <c r="G1279" i="75" s="1"/>
  <c r="X34" i="2"/>
  <c r="I2132" i="75"/>
  <c r="I2882" i="75"/>
  <c r="J2914" i="75"/>
  <c r="J2921" i="75"/>
  <c r="J2917" i="75"/>
  <c r="J2915" i="75"/>
  <c r="J2922" i="75"/>
  <c r="J2913" i="75"/>
  <c r="J2918" i="75"/>
  <c r="J2912" i="75"/>
  <c r="J2919" i="75"/>
  <c r="J2916" i="75"/>
  <c r="J2920" i="75"/>
  <c r="I2915" i="75"/>
  <c r="I2919" i="75"/>
  <c r="I2916" i="75"/>
  <c r="I2917" i="75"/>
  <c r="I2914" i="75"/>
  <c r="I2918" i="75"/>
  <c r="I2922" i="75"/>
  <c r="I2913" i="75"/>
  <c r="I2920" i="75"/>
  <c r="I2921" i="75"/>
  <c r="I3182" i="75"/>
  <c r="J3214" i="75"/>
  <c r="J3222" i="75"/>
  <c r="J3213" i="75"/>
  <c r="J3212" i="75"/>
  <c r="J3218" i="75"/>
  <c r="J3217" i="75"/>
  <c r="J3219" i="75"/>
  <c r="J3216" i="75"/>
  <c r="J3220" i="75"/>
  <c r="J3221" i="75"/>
  <c r="J3215" i="75"/>
  <c r="I3221" i="75"/>
  <c r="I3220" i="75"/>
  <c r="I3222" i="75"/>
  <c r="I3213" i="75"/>
  <c r="I3215" i="75"/>
  <c r="I3218" i="75"/>
  <c r="I3217" i="75"/>
  <c r="I3214" i="75"/>
  <c r="I3216" i="75"/>
  <c r="I3219" i="75"/>
  <c r="I1262" i="75"/>
  <c r="J1292" i="75"/>
  <c r="J1293" i="75"/>
  <c r="J1295" i="75"/>
  <c r="J1296" i="75"/>
  <c r="J1302" i="75"/>
  <c r="J1300" i="75"/>
  <c r="J1294" i="75"/>
  <c r="J1298" i="75"/>
  <c r="J1299" i="75"/>
  <c r="J1301" i="75"/>
  <c r="J1297" i="75"/>
  <c r="I1302" i="75"/>
  <c r="I1301" i="75"/>
  <c r="I1300" i="75"/>
  <c r="I1294" i="75"/>
  <c r="I1295" i="75"/>
  <c r="I1296" i="75"/>
  <c r="I1297" i="75"/>
  <c r="I1299" i="75"/>
  <c r="I1298" i="75"/>
  <c r="I1293" i="75"/>
  <c r="I1802" i="75"/>
  <c r="J1832" i="75"/>
  <c r="J1837" i="75"/>
  <c r="J1835" i="75"/>
  <c r="J1841" i="75"/>
  <c r="J1839" i="75"/>
  <c r="J1840" i="75"/>
  <c r="J1833" i="75"/>
  <c r="J1842" i="75"/>
  <c r="J1834" i="75"/>
  <c r="J1836" i="75"/>
  <c r="J1838" i="75"/>
  <c r="I1840" i="75"/>
  <c r="I1841" i="75"/>
  <c r="I1842" i="75"/>
  <c r="I1836" i="75"/>
  <c r="I1833" i="75"/>
  <c r="I1835" i="75"/>
  <c r="I1839" i="75"/>
  <c r="I1834" i="75"/>
  <c r="I1837" i="75"/>
  <c r="I1838" i="75"/>
  <c r="I2102" i="75"/>
  <c r="J2132" i="75"/>
  <c r="J2135" i="75"/>
  <c r="J2139" i="75"/>
  <c r="J2140" i="75"/>
  <c r="J2134" i="75"/>
  <c r="J2141" i="75"/>
  <c r="J2136" i="75"/>
  <c r="J2137" i="75"/>
  <c r="J2133" i="75"/>
  <c r="J2138" i="75"/>
  <c r="J2142" i="75"/>
  <c r="I2142" i="75"/>
  <c r="I2140" i="75"/>
  <c r="I2141" i="75"/>
  <c r="I2136" i="75"/>
  <c r="I2137" i="75"/>
  <c r="I2133" i="75"/>
  <c r="I2139" i="75"/>
  <c r="I2138" i="75"/>
  <c r="I2134" i="75"/>
  <c r="I2135" i="75"/>
  <c r="I2342" i="75"/>
  <c r="J2376" i="75"/>
  <c r="J2382" i="75"/>
  <c r="J2373" i="75"/>
  <c r="J2381" i="75"/>
  <c r="J2375" i="75"/>
  <c r="J2378" i="75"/>
  <c r="J2379" i="75"/>
  <c r="J2372" i="75"/>
  <c r="J2377" i="75"/>
  <c r="J2374" i="75"/>
  <c r="J2380" i="75"/>
  <c r="I2381" i="75"/>
  <c r="I2380" i="75"/>
  <c r="I2382" i="75"/>
  <c r="I2376" i="75"/>
  <c r="I2373" i="75"/>
  <c r="I2379" i="75"/>
  <c r="I2377" i="75"/>
  <c r="I2375" i="75"/>
  <c r="I2378" i="75"/>
  <c r="I2374" i="75"/>
  <c r="AF4" i="2"/>
  <c r="H212" i="68"/>
  <c r="G2372" i="75" s="1"/>
  <c r="I5645" i="75"/>
  <c r="I5644" i="75"/>
  <c r="K84" i="43"/>
  <c r="I5400" i="75"/>
  <c r="I5379" i="75"/>
  <c r="I5642" i="75"/>
  <c r="I5384" i="75"/>
  <c r="I6131" i="75"/>
  <c r="J6161" i="75"/>
  <c r="I6133" i="75"/>
  <c r="J6166" i="75"/>
  <c r="J6163" i="75"/>
  <c r="J6168" i="75"/>
  <c r="J6172" i="75"/>
  <c r="J6176" i="75"/>
  <c r="J6180" i="75"/>
  <c r="J6164" i="75"/>
  <c r="J6169" i="75"/>
  <c r="J6173" i="75"/>
  <c r="J6177" i="75"/>
  <c r="J6181" i="75"/>
  <c r="J6165" i="75"/>
  <c r="J6170" i="75"/>
  <c r="J6174" i="75"/>
  <c r="J6178" i="75"/>
  <c r="J6167" i="75"/>
  <c r="J6171" i="75"/>
  <c r="J6175" i="75"/>
  <c r="J6179" i="75"/>
  <c r="I4270" i="75"/>
  <c r="J4300" i="75"/>
  <c r="I4266" i="75"/>
  <c r="J4296" i="75"/>
  <c r="I4262" i="75"/>
  <c r="J4292" i="75"/>
  <c r="I4273" i="75"/>
  <c r="J4304" i="75"/>
  <c r="J4308" i="75"/>
  <c r="J4312" i="75"/>
  <c r="J4316" i="75"/>
  <c r="J4320" i="75"/>
  <c r="J4305" i="75"/>
  <c r="J4309" i="75"/>
  <c r="J4313" i="75"/>
  <c r="J4317" i="75"/>
  <c r="J4321" i="75"/>
  <c r="J4306" i="75"/>
  <c r="J4310" i="75"/>
  <c r="J4314" i="75"/>
  <c r="J4318" i="75"/>
  <c r="J4303" i="75"/>
  <c r="J4307" i="75"/>
  <c r="J4311" i="75"/>
  <c r="J4315" i="75"/>
  <c r="J4319" i="75"/>
  <c r="I4269" i="75"/>
  <c r="J4299" i="75"/>
  <c r="I4265" i="75"/>
  <c r="J4295" i="75"/>
  <c r="I4272" i="75"/>
  <c r="J4302" i="75"/>
  <c r="I4268" i="75"/>
  <c r="J4298" i="75"/>
  <c r="I4264" i="75"/>
  <c r="J4294" i="75"/>
  <c r="I4271" i="75"/>
  <c r="J4301" i="75"/>
  <c r="I4267" i="75"/>
  <c r="J4297" i="75"/>
  <c r="I4263" i="75"/>
  <c r="J4293" i="75"/>
  <c r="I5080" i="75"/>
  <c r="J5110" i="75"/>
  <c r="I5076" i="75"/>
  <c r="J5106" i="75"/>
  <c r="I5072" i="75"/>
  <c r="J5102" i="75"/>
  <c r="I5083" i="75"/>
  <c r="J5114" i="75"/>
  <c r="J5118" i="75"/>
  <c r="J5122" i="75"/>
  <c r="J5126" i="75"/>
  <c r="J5130" i="75"/>
  <c r="J5115" i="75"/>
  <c r="J5119" i="75"/>
  <c r="J5123" i="75"/>
  <c r="J5116" i="75"/>
  <c r="J5120" i="75"/>
  <c r="J5124" i="75"/>
  <c r="J5128" i="75"/>
  <c r="J5113" i="75"/>
  <c r="J5117" i="75"/>
  <c r="J5121" i="75"/>
  <c r="J5129" i="75"/>
  <c r="J5131" i="75"/>
  <c r="J5125" i="75"/>
  <c r="J5127" i="75"/>
  <c r="I5079" i="75"/>
  <c r="J5109" i="75"/>
  <c r="I5075" i="75"/>
  <c r="J5105" i="75"/>
  <c r="I5082" i="75"/>
  <c r="J5112" i="75"/>
  <c r="I5078" i="75"/>
  <c r="J5108" i="75"/>
  <c r="I5074" i="75"/>
  <c r="J5104" i="75"/>
  <c r="I5081" i="75"/>
  <c r="J5111" i="75"/>
  <c r="I5077" i="75"/>
  <c r="J5107" i="75"/>
  <c r="I5073" i="75"/>
  <c r="J5103" i="75"/>
  <c r="I6362" i="75"/>
  <c r="J6392" i="75"/>
  <c r="I6128" i="75"/>
  <c r="J6158" i="75"/>
  <c r="I4242" i="75"/>
  <c r="J4272" i="75"/>
  <c r="I4238" i="75"/>
  <c r="J4268" i="75"/>
  <c r="I4234" i="75"/>
  <c r="J4264" i="75"/>
  <c r="I4241" i="75"/>
  <c r="J4271" i="75"/>
  <c r="I4237" i="75"/>
  <c r="J4267" i="75"/>
  <c r="I4233" i="75"/>
  <c r="J4263" i="75"/>
  <c r="I4232" i="75"/>
  <c r="J4262" i="75"/>
  <c r="I4240" i="75"/>
  <c r="J4270" i="75"/>
  <c r="I4236" i="75"/>
  <c r="J4266" i="75"/>
  <c r="I4243" i="75"/>
  <c r="J4276" i="75"/>
  <c r="J4280" i="75"/>
  <c r="J4284" i="75"/>
  <c r="J4288" i="75"/>
  <c r="J4273" i="75"/>
  <c r="J4277" i="75"/>
  <c r="J4281" i="75"/>
  <c r="J4285" i="75"/>
  <c r="J4289" i="75"/>
  <c r="J4274" i="75"/>
  <c r="J4278" i="75"/>
  <c r="J4282" i="75"/>
  <c r="J4286" i="75"/>
  <c r="J4290" i="75"/>
  <c r="J4275" i="75"/>
  <c r="J4279" i="75"/>
  <c r="J4283" i="75"/>
  <c r="J4287" i="75"/>
  <c r="J4291" i="75"/>
  <c r="I4239" i="75"/>
  <c r="J4269" i="75"/>
  <c r="I4235" i="75"/>
  <c r="J4265" i="75"/>
  <c r="I4002" i="75"/>
  <c r="J4032" i="75"/>
  <c r="I3998" i="75"/>
  <c r="J4028" i="75"/>
  <c r="I3994" i="75"/>
  <c r="J4024" i="75"/>
  <c r="I4001" i="75"/>
  <c r="J4031" i="75"/>
  <c r="I3997" i="75"/>
  <c r="J4027" i="75"/>
  <c r="I3993" i="75"/>
  <c r="J4023" i="75"/>
  <c r="I3992" i="75"/>
  <c r="J4022" i="75"/>
  <c r="I4000" i="75"/>
  <c r="J4030" i="75"/>
  <c r="I3996" i="75"/>
  <c r="J4026" i="75"/>
  <c r="I4003" i="75"/>
  <c r="J4033" i="75"/>
  <c r="J4037" i="75"/>
  <c r="J4041" i="75"/>
  <c r="J4045" i="75"/>
  <c r="J4049" i="75"/>
  <c r="J4034" i="75"/>
  <c r="J4038" i="75"/>
  <c r="J4042" i="75"/>
  <c r="J4046" i="75"/>
  <c r="J4050" i="75"/>
  <c r="J4035" i="75"/>
  <c r="J4039" i="75"/>
  <c r="J4043" i="75"/>
  <c r="J4047" i="75"/>
  <c r="J4051" i="75"/>
  <c r="J4036" i="75"/>
  <c r="J4040" i="75"/>
  <c r="J4044" i="75"/>
  <c r="J4048" i="75"/>
  <c r="I3999" i="75"/>
  <c r="J4029" i="75"/>
  <c r="I3995" i="75"/>
  <c r="J4025" i="75"/>
  <c r="I4805" i="75"/>
  <c r="J4835" i="75"/>
  <c r="I4809" i="75"/>
  <c r="J4839" i="75"/>
  <c r="I4813" i="75"/>
  <c r="J4846" i="75"/>
  <c r="J4850" i="75"/>
  <c r="J4854" i="75"/>
  <c r="J4858" i="75"/>
  <c r="J4843" i="75"/>
  <c r="J4847" i="75"/>
  <c r="J4851" i="75"/>
  <c r="J4855" i="75"/>
  <c r="J4859" i="75"/>
  <c r="J4844" i="75"/>
  <c r="J4848" i="75"/>
  <c r="J4852" i="75"/>
  <c r="J4856" i="75"/>
  <c r="J4860" i="75"/>
  <c r="J4845" i="75"/>
  <c r="J4849" i="75"/>
  <c r="J4853" i="75"/>
  <c r="J4857" i="75"/>
  <c r="J4861" i="75"/>
  <c r="I4802" i="75"/>
  <c r="J4832" i="75"/>
  <c r="I4812" i="75"/>
  <c r="J4842" i="75"/>
  <c r="I4808" i="75"/>
  <c r="J4838" i="75"/>
  <c r="I4804" i="75"/>
  <c r="J4834" i="75"/>
  <c r="I4811" i="75"/>
  <c r="J4841" i="75"/>
  <c r="I4807" i="75"/>
  <c r="J4837" i="75"/>
  <c r="I4803" i="75"/>
  <c r="J4833" i="75"/>
  <c r="I4810" i="75"/>
  <c r="J4840" i="75"/>
  <c r="I4806" i="75"/>
  <c r="J4836" i="75"/>
  <c r="I5863" i="75"/>
  <c r="I5859" i="75"/>
  <c r="I5855" i="75"/>
  <c r="I5862" i="75"/>
  <c r="I5858" i="75"/>
  <c r="I5861" i="75"/>
  <c r="I5857" i="75"/>
  <c r="I5860" i="75"/>
  <c r="I5856" i="75"/>
  <c r="I6126" i="75"/>
  <c r="J6156" i="75"/>
  <c r="I6122" i="75"/>
  <c r="J6152" i="75"/>
  <c r="I5623" i="75"/>
  <c r="J5654" i="75"/>
  <c r="J5658" i="75"/>
  <c r="J5662" i="75"/>
  <c r="J5666" i="75"/>
  <c r="J5670" i="75"/>
  <c r="J5655" i="75"/>
  <c r="J5659" i="75"/>
  <c r="J5663" i="75"/>
  <c r="J5667" i="75"/>
  <c r="J5671" i="75"/>
  <c r="J5656" i="75"/>
  <c r="J5660" i="75"/>
  <c r="J5664" i="75"/>
  <c r="J5668" i="75"/>
  <c r="J5653" i="75"/>
  <c r="J5657" i="75"/>
  <c r="J5661" i="75"/>
  <c r="J5665" i="75"/>
  <c r="J5669" i="75"/>
  <c r="I5619" i="75"/>
  <c r="J5649" i="75"/>
  <c r="I5615" i="75"/>
  <c r="J5645" i="75"/>
  <c r="I5612" i="75"/>
  <c r="J5642" i="75"/>
  <c r="I5622" i="75"/>
  <c r="J5652" i="75"/>
  <c r="I5618" i="75"/>
  <c r="J5648" i="75"/>
  <c r="I5614" i="75"/>
  <c r="J5644" i="75"/>
  <c r="I5621" i="75"/>
  <c r="J5651" i="75"/>
  <c r="I5617" i="75"/>
  <c r="J5647" i="75"/>
  <c r="I5613" i="75"/>
  <c r="J5643" i="75"/>
  <c r="I5620" i="75"/>
  <c r="J5650" i="75"/>
  <c r="I5616" i="75"/>
  <c r="J5646" i="75"/>
  <c r="I6367" i="75"/>
  <c r="I6373" i="75"/>
  <c r="I6127" i="75"/>
  <c r="J6157" i="75"/>
  <c r="I6130" i="75"/>
  <c r="J6160" i="75"/>
  <c r="I5352" i="75"/>
  <c r="J5382" i="75"/>
  <c r="I5348" i="75"/>
  <c r="J5378" i="75"/>
  <c r="I5344" i="75"/>
  <c r="J5374" i="75"/>
  <c r="I5351" i="75"/>
  <c r="J5381" i="75"/>
  <c r="I5347" i="75"/>
  <c r="J5377" i="75"/>
  <c r="I5343" i="75"/>
  <c r="J5373" i="75"/>
  <c r="I5342" i="75"/>
  <c r="J5372" i="75"/>
  <c r="I5350" i="75"/>
  <c r="J5380" i="75"/>
  <c r="I5346" i="75"/>
  <c r="J5376" i="75"/>
  <c r="I5353" i="75"/>
  <c r="J5386" i="75"/>
  <c r="J5390" i="75"/>
  <c r="J5394" i="75"/>
  <c r="J5398" i="75"/>
  <c r="J5383" i="75"/>
  <c r="J5387" i="75"/>
  <c r="J5391" i="75"/>
  <c r="J5395" i="75"/>
  <c r="J5399" i="75"/>
  <c r="J5384" i="75"/>
  <c r="J5388" i="75"/>
  <c r="J5392" i="75"/>
  <c r="J5396" i="75"/>
  <c r="J5400" i="75"/>
  <c r="J5385" i="75"/>
  <c r="J5389" i="75"/>
  <c r="J5393" i="75"/>
  <c r="J5397" i="75"/>
  <c r="J5401" i="75"/>
  <c r="I5349" i="75"/>
  <c r="J5379" i="75"/>
  <c r="I5345" i="75"/>
  <c r="J5375" i="75"/>
  <c r="I6307" i="75"/>
  <c r="J6337" i="75"/>
  <c r="I6094" i="75"/>
  <c r="J6124" i="75"/>
  <c r="I6306" i="75"/>
  <c r="J6336" i="75"/>
  <c r="I6312" i="75"/>
  <c r="J6342" i="75"/>
  <c r="I6302" i="75"/>
  <c r="J6332" i="75"/>
  <c r="I6333" i="75"/>
  <c r="J6363" i="75"/>
  <c r="I6334" i="75"/>
  <c r="J6364" i="75"/>
  <c r="I6093" i="75"/>
  <c r="J6123" i="75"/>
  <c r="I6303" i="75"/>
  <c r="J6333" i="75"/>
  <c r="I6311" i="75"/>
  <c r="J6341" i="75"/>
  <c r="I6304" i="75"/>
  <c r="J6334" i="75"/>
  <c r="I5122" i="75"/>
  <c r="I5117" i="75"/>
  <c r="I5392" i="75"/>
  <c r="I5372" i="75"/>
  <c r="I5391" i="75"/>
  <c r="I5398" i="75"/>
  <c r="I5382" i="75"/>
  <c r="I5389" i="75"/>
  <c r="I5376" i="75"/>
  <c r="I6332" i="75"/>
  <c r="I5388" i="75"/>
  <c r="I5387" i="75"/>
  <c r="I5394" i="75"/>
  <c r="I5401" i="75"/>
  <c r="I5385" i="75"/>
  <c r="I5375" i="75"/>
  <c r="I6336" i="75"/>
  <c r="I6341" i="75"/>
  <c r="I5399" i="75"/>
  <c r="I5383" i="75"/>
  <c r="I5390" i="75"/>
  <c r="I5397" i="75"/>
  <c r="I5381" i="75"/>
  <c r="I5378" i="75"/>
  <c r="I6342" i="75"/>
  <c r="I5396" i="75"/>
  <c r="I5380" i="75"/>
  <c r="I5395" i="75"/>
  <c r="I5373" i="75"/>
  <c r="I5386" i="75"/>
  <c r="I5393" i="75"/>
  <c r="I5377" i="75"/>
  <c r="I5374" i="75"/>
  <c r="I6337" i="75"/>
  <c r="P53" i="68"/>
  <c r="G6533" i="75" s="1"/>
  <c r="I6533" i="75" s="1"/>
  <c r="Q53" i="68"/>
  <c r="G7073" i="75" s="1"/>
  <c r="I7073" i="75" s="1"/>
  <c r="G53" i="75"/>
  <c r="I53" i="75" s="1"/>
  <c r="P56" i="68"/>
  <c r="G6536" i="75" s="1"/>
  <c r="I6536" i="75" s="1"/>
  <c r="Q56" i="68"/>
  <c r="G7076" i="75" s="1"/>
  <c r="I7076" i="75" s="1"/>
  <c r="G56" i="75"/>
  <c r="I56" i="75" s="1"/>
  <c r="P47" i="68"/>
  <c r="G6527" i="75" s="1"/>
  <c r="I6527" i="75" s="1"/>
  <c r="Q47" i="68"/>
  <c r="G7067" i="75" s="1"/>
  <c r="I7067" i="75" s="1"/>
  <c r="G47" i="75"/>
  <c r="I47" i="75" s="1"/>
  <c r="P60" i="68"/>
  <c r="G6540" i="75" s="1"/>
  <c r="I6540" i="75" s="1"/>
  <c r="Q60" i="68"/>
  <c r="G7080" i="75" s="1"/>
  <c r="I7080" i="75" s="1"/>
  <c r="G60" i="75"/>
  <c r="I60" i="75" s="1"/>
  <c r="P61" i="68"/>
  <c r="G6541" i="75" s="1"/>
  <c r="I6541" i="75" s="1"/>
  <c r="Q61" i="68"/>
  <c r="G7081" i="75" s="1"/>
  <c r="I7081" i="75" s="1"/>
  <c r="G61" i="75"/>
  <c r="I61" i="75" s="1"/>
  <c r="P54" i="68"/>
  <c r="G6534" i="75" s="1"/>
  <c r="I6534" i="75" s="1"/>
  <c r="Q54" i="68"/>
  <c r="G7074" i="75" s="1"/>
  <c r="I7074" i="75" s="1"/>
  <c r="G54" i="75"/>
  <c r="I54" i="75" s="1"/>
  <c r="P52" i="68"/>
  <c r="G6532" i="75" s="1"/>
  <c r="I6532" i="75" s="1"/>
  <c r="Q52" i="68"/>
  <c r="G7072" i="75" s="1"/>
  <c r="I7072" i="75" s="1"/>
  <c r="G52" i="75"/>
  <c r="I52" i="75" s="1"/>
  <c r="P32" i="68"/>
  <c r="G6512" i="75" s="1"/>
  <c r="Q32" i="68"/>
  <c r="G7052" i="75" s="1"/>
  <c r="G32" i="75"/>
  <c r="P58" i="68"/>
  <c r="G6538" i="75" s="1"/>
  <c r="I6538" i="75" s="1"/>
  <c r="Q58" i="68"/>
  <c r="G7078" i="75" s="1"/>
  <c r="I7078" i="75" s="1"/>
  <c r="G58" i="75"/>
  <c r="I58" i="75" s="1"/>
  <c r="P43" i="68"/>
  <c r="G6523" i="75" s="1"/>
  <c r="Q43" i="68"/>
  <c r="G7063" i="75" s="1"/>
  <c r="G43" i="75"/>
  <c r="P55" i="68"/>
  <c r="G6535" i="75" s="1"/>
  <c r="I6535" i="75" s="1"/>
  <c r="Q55" i="68"/>
  <c r="G7075" i="75" s="1"/>
  <c r="I7075" i="75" s="1"/>
  <c r="G55" i="75"/>
  <c r="I55" i="75" s="1"/>
  <c r="P51" i="68"/>
  <c r="G6531" i="75" s="1"/>
  <c r="I6531" i="75" s="1"/>
  <c r="Q51" i="68"/>
  <c r="G7071" i="75" s="1"/>
  <c r="I7071" i="75" s="1"/>
  <c r="G51" i="75"/>
  <c r="I51" i="75" s="1"/>
  <c r="P45" i="68"/>
  <c r="G6525" i="75" s="1"/>
  <c r="I6525" i="75" s="1"/>
  <c r="Q45" i="68"/>
  <c r="G7065" i="75" s="1"/>
  <c r="I7065" i="75" s="1"/>
  <c r="G45" i="75"/>
  <c r="I45" i="75" s="1"/>
  <c r="P50" i="68"/>
  <c r="G6530" i="75" s="1"/>
  <c r="I6530" i="75" s="1"/>
  <c r="Q50" i="68"/>
  <c r="G7070" i="75" s="1"/>
  <c r="I7070" i="75" s="1"/>
  <c r="G50" i="75"/>
  <c r="I50" i="75" s="1"/>
  <c r="P59" i="68"/>
  <c r="G6539" i="75" s="1"/>
  <c r="I6539" i="75" s="1"/>
  <c r="Q59" i="68"/>
  <c r="G7079" i="75" s="1"/>
  <c r="I7079" i="75" s="1"/>
  <c r="G59" i="75"/>
  <c r="I59" i="75" s="1"/>
  <c r="P57" i="68"/>
  <c r="G6537" i="75" s="1"/>
  <c r="I6537" i="75" s="1"/>
  <c r="Q57" i="68"/>
  <c r="G7077" i="75" s="1"/>
  <c r="I7077" i="75" s="1"/>
  <c r="G57" i="75"/>
  <c r="I57" i="75" s="1"/>
  <c r="P49" i="68"/>
  <c r="G6529" i="75" s="1"/>
  <c r="I6529" i="75" s="1"/>
  <c r="Q49" i="68"/>
  <c r="G7069" i="75" s="1"/>
  <c r="I7069" i="75" s="1"/>
  <c r="G49" i="75"/>
  <c r="I49" i="75" s="1"/>
  <c r="P46" i="68"/>
  <c r="G6526" i="75" s="1"/>
  <c r="I6526" i="75" s="1"/>
  <c r="Q46" i="68"/>
  <c r="G7066" i="75" s="1"/>
  <c r="I7066" i="75" s="1"/>
  <c r="G46" i="75"/>
  <c r="I46" i="75" s="1"/>
  <c r="P48" i="68"/>
  <c r="G6528" i="75" s="1"/>
  <c r="I6528" i="75" s="1"/>
  <c r="Q48" i="68"/>
  <c r="G7068" i="75" s="1"/>
  <c r="I7068" i="75" s="1"/>
  <c r="G48" i="75"/>
  <c r="I48" i="75" s="1"/>
  <c r="P44" i="68"/>
  <c r="G6524" i="75" s="1"/>
  <c r="I6524" i="75" s="1"/>
  <c r="Q44" i="68"/>
  <c r="G7064" i="75" s="1"/>
  <c r="I7064" i="75" s="1"/>
  <c r="G44" i="75"/>
  <c r="I44" i="75" s="1"/>
  <c r="N115" i="26"/>
  <c r="L73" i="43"/>
  <c r="L72" i="43"/>
  <c r="L64" i="43"/>
  <c r="L76" i="43"/>
  <c r="N120" i="26"/>
  <c r="D19" i="29"/>
  <c r="Y5" i="23"/>
  <c r="M393" i="26" s="1"/>
  <c r="N393" i="26" s="1"/>
  <c r="T34" i="23"/>
  <c r="AD6" i="13"/>
  <c r="M154" i="26" s="1"/>
  <c r="N154" i="26" s="1"/>
  <c r="L81" i="43"/>
  <c r="AE4" i="2"/>
  <c r="G212" i="68"/>
  <c r="G1832" i="75" s="1"/>
  <c r="AA34" i="2"/>
  <c r="I512" i="68"/>
  <c r="G3212" i="75" s="1"/>
  <c r="I3212" i="75" s="1"/>
  <c r="F512" i="68"/>
  <c r="G1592" i="75" s="1"/>
  <c r="I1592" i="75" s="1"/>
  <c r="AD4" i="2"/>
  <c r="F242" i="68" s="1"/>
  <c r="G1322" i="75" s="1"/>
  <c r="F212" i="68"/>
  <c r="G1292" i="75" s="1"/>
  <c r="O192" i="68"/>
  <c r="G6132" i="75" s="1"/>
  <c r="O189" i="68"/>
  <c r="G6129" i="75" s="1"/>
  <c r="M132" i="26"/>
  <c r="N132" i="26" s="1"/>
  <c r="AD14" i="13"/>
  <c r="M162" i="26" s="1"/>
  <c r="N162" i="26" s="1"/>
  <c r="M368" i="26"/>
  <c r="N368" i="26" s="1"/>
  <c r="Y10" i="23"/>
  <c r="M398" i="26" s="1"/>
  <c r="N398" i="26" s="1"/>
  <c r="O431" i="68"/>
  <c r="G6371" i="75" s="1"/>
  <c r="AI6" i="13"/>
  <c r="M184" i="26" s="1"/>
  <c r="N184" i="26" s="1"/>
  <c r="O184" i="68"/>
  <c r="G6124" i="75" s="1"/>
  <c r="AI16" i="13"/>
  <c r="M194" i="26" s="1"/>
  <c r="O194" i="68"/>
  <c r="G6134" i="75" s="1"/>
  <c r="I6134" i="75" s="1"/>
  <c r="O424" i="68"/>
  <c r="G6364" i="75" s="1"/>
  <c r="AI7" i="13"/>
  <c r="M185" i="26" s="1"/>
  <c r="N185" i="26" s="1"/>
  <c r="O185" i="68"/>
  <c r="G6125" i="75" s="1"/>
  <c r="O205" i="68"/>
  <c r="G6145" i="75" s="1"/>
  <c r="I6145" i="75" s="1"/>
  <c r="M372" i="26"/>
  <c r="N372" i="26" s="1"/>
  <c r="Y14" i="23"/>
  <c r="M402" i="26" s="1"/>
  <c r="N402" i="26" s="1"/>
  <c r="M129" i="26"/>
  <c r="N129" i="26" s="1"/>
  <c r="AD11" i="13"/>
  <c r="M159" i="26" s="1"/>
  <c r="N159" i="26" s="1"/>
  <c r="Y12" i="23"/>
  <c r="M400" i="26" s="1"/>
  <c r="N400" i="26" s="1"/>
  <c r="M370" i="26"/>
  <c r="N370" i="26" s="1"/>
  <c r="O430" i="68"/>
  <c r="G6370" i="75" s="1"/>
  <c r="AI22" i="13"/>
  <c r="M200" i="26" s="1"/>
  <c r="O200" i="68"/>
  <c r="G6140" i="75" s="1"/>
  <c r="I6140" i="75" s="1"/>
  <c r="O425" i="68"/>
  <c r="G6365" i="75" s="1"/>
  <c r="J6408" i="75" s="1"/>
  <c r="O426" i="68"/>
  <c r="G6366" i="75" s="1"/>
  <c r="AI5" i="13"/>
  <c r="M183" i="26" s="1"/>
  <c r="N183" i="26" s="1"/>
  <c r="O183" i="68"/>
  <c r="G6123" i="75" s="1"/>
  <c r="K75" i="43"/>
  <c r="AD27" i="13"/>
  <c r="AI27" i="13" s="1"/>
  <c r="M145" i="26"/>
  <c r="Y6" i="23"/>
  <c r="M394" i="26" s="1"/>
  <c r="N394" i="26" s="1"/>
  <c r="M371" i="26"/>
  <c r="N371" i="26" s="1"/>
  <c r="Y13" i="23"/>
  <c r="M401" i="26" s="1"/>
  <c r="N401" i="26" s="1"/>
  <c r="O432" i="68"/>
  <c r="G6372" i="75" s="1"/>
  <c r="O423" i="68"/>
  <c r="G6363" i="75" s="1"/>
  <c r="O429" i="68"/>
  <c r="G6369" i="75" s="1"/>
  <c r="O428" i="68"/>
  <c r="G6368" i="75" s="1"/>
  <c r="M367" i="26"/>
  <c r="N367" i="26" s="1"/>
  <c r="Y9" i="23"/>
  <c r="K80" i="43"/>
  <c r="L80" i="43" s="1"/>
  <c r="AD32" i="13"/>
  <c r="M150" i="26"/>
  <c r="M369" i="26"/>
  <c r="N369" i="26" s="1"/>
  <c r="Y11" i="23"/>
  <c r="M399" i="26" s="1"/>
  <c r="N399" i="26" s="1"/>
  <c r="M366" i="26"/>
  <c r="N366" i="26" s="1"/>
  <c r="Y8" i="23"/>
  <c r="M396" i="26" s="1"/>
  <c r="N396" i="26" s="1"/>
  <c r="Y7" i="23"/>
  <c r="M395" i="26" s="1"/>
  <c r="N395" i="26" s="1"/>
  <c r="M365" i="26"/>
  <c r="N365" i="26" s="1"/>
  <c r="K39" i="26"/>
  <c r="D39" i="68"/>
  <c r="K35" i="26"/>
  <c r="D35" i="68"/>
  <c r="K33" i="26"/>
  <c r="D33" i="68"/>
  <c r="K36" i="26"/>
  <c r="D36" i="68"/>
  <c r="K40" i="26"/>
  <c r="D40" i="68"/>
  <c r="K37" i="26"/>
  <c r="D37" i="68"/>
  <c r="K34" i="26"/>
  <c r="D34" i="68"/>
  <c r="K42" i="26"/>
  <c r="D42" i="68"/>
  <c r="K38" i="26"/>
  <c r="D38" i="68"/>
  <c r="K41" i="26"/>
  <c r="D41" i="68"/>
  <c r="AK18" i="18"/>
  <c r="O466" i="68" s="1"/>
  <c r="G6406" i="75" s="1"/>
  <c r="I6406" i="75" s="1"/>
  <c r="AK33" i="18"/>
  <c r="O481" i="68" s="1"/>
  <c r="G6421" i="75" s="1"/>
  <c r="I6421" i="75" s="1"/>
  <c r="AK17" i="18"/>
  <c r="O465" i="68" s="1"/>
  <c r="G6405" i="75" s="1"/>
  <c r="I6405" i="75" s="1"/>
  <c r="AI12" i="13"/>
  <c r="M190" i="26" s="1"/>
  <c r="N190" i="26" s="1"/>
  <c r="AK32" i="18"/>
  <c r="O480" i="68" s="1"/>
  <c r="G6420" i="75" s="1"/>
  <c r="I6420" i="75" s="1"/>
  <c r="AK16" i="18"/>
  <c r="O464" i="68" s="1"/>
  <c r="G6404" i="75" s="1"/>
  <c r="I6404" i="75" s="1"/>
  <c r="AK19" i="18"/>
  <c r="O467" i="68" s="1"/>
  <c r="G6407" i="75" s="1"/>
  <c r="I6407" i="75" s="1"/>
  <c r="L67" i="43"/>
  <c r="L79" i="43"/>
  <c r="L63" i="43"/>
  <c r="AK20" i="18"/>
  <c r="O468" i="68" s="1"/>
  <c r="G6408" i="75" s="1"/>
  <c r="I6408" i="75" s="1"/>
  <c r="L77" i="43"/>
  <c r="L78" i="43"/>
  <c r="AK22" i="18"/>
  <c r="O470" i="68" s="1"/>
  <c r="G6410" i="75" s="1"/>
  <c r="I6410" i="75" s="1"/>
  <c r="AK6" i="18"/>
  <c r="AK21" i="18"/>
  <c r="O469" i="68" s="1"/>
  <c r="G6409" i="75" s="1"/>
  <c r="I6409" i="75" s="1"/>
  <c r="AK5" i="18"/>
  <c r="AK24" i="18"/>
  <c r="O472" i="68" s="1"/>
  <c r="G6412" i="75" s="1"/>
  <c r="I6412" i="75" s="1"/>
  <c r="AK8" i="18"/>
  <c r="AK23" i="18"/>
  <c r="O471" i="68" s="1"/>
  <c r="G6411" i="75" s="1"/>
  <c r="I6411" i="75" s="1"/>
  <c r="AK7" i="18"/>
  <c r="AK30" i="18"/>
  <c r="O478" i="68" s="1"/>
  <c r="G6418" i="75" s="1"/>
  <c r="I6418" i="75" s="1"/>
  <c r="AK14" i="18"/>
  <c r="AK29" i="18"/>
  <c r="O477" i="68" s="1"/>
  <c r="G6417" i="75" s="1"/>
  <c r="I6417" i="75" s="1"/>
  <c r="AK27" i="18"/>
  <c r="O475" i="68" s="1"/>
  <c r="G6415" i="75" s="1"/>
  <c r="I6415" i="75" s="1"/>
  <c r="AK11" i="18"/>
  <c r="AI10" i="13"/>
  <c r="M188" i="26" s="1"/>
  <c r="N188" i="26" s="1"/>
  <c r="AK26" i="18"/>
  <c r="O474" i="68" s="1"/>
  <c r="G6414" i="75" s="1"/>
  <c r="I6414" i="75" s="1"/>
  <c r="AK10" i="18"/>
  <c r="AK25" i="18"/>
  <c r="O473" i="68" s="1"/>
  <c r="G6413" i="75" s="1"/>
  <c r="I6413" i="75" s="1"/>
  <c r="AK9" i="18"/>
  <c r="AK28" i="18"/>
  <c r="O476" i="68" s="1"/>
  <c r="G6416" i="75" s="1"/>
  <c r="I6416" i="75" s="1"/>
  <c r="AK12" i="18"/>
  <c r="M168" i="26"/>
  <c r="K88" i="43"/>
  <c r="AI20" i="13"/>
  <c r="K94" i="43"/>
  <c r="AI26" i="13"/>
  <c r="M174" i="26"/>
  <c r="AT34" i="18"/>
  <c r="AT36" i="18" s="1"/>
  <c r="K91" i="43"/>
  <c r="AI23" i="13"/>
  <c r="M171" i="26"/>
  <c r="AQ18" i="7"/>
  <c r="O226" i="68" s="1"/>
  <c r="G6166" i="75" s="1"/>
  <c r="I6166" i="75" s="1"/>
  <c r="AQ33" i="7"/>
  <c r="O241" i="68" s="1"/>
  <c r="G6181" i="75" s="1"/>
  <c r="I6181" i="75" s="1"/>
  <c r="AQ17" i="7"/>
  <c r="O225" i="68" s="1"/>
  <c r="G6165" i="75" s="1"/>
  <c r="I6165" i="75" s="1"/>
  <c r="AM34" i="7"/>
  <c r="AM36" i="7" s="1"/>
  <c r="AQ4" i="7"/>
  <c r="O212" i="68" s="1"/>
  <c r="G6152" i="75" s="1"/>
  <c r="AQ20" i="7"/>
  <c r="O228" i="68" s="1"/>
  <c r="G6168" i="75" s="1"/>
  <c r="I6168" i="75" s="1"/>
  <c r="AQ31" i="7"/>
  <c r="O239" i="68" s="1"/>
  <c r="G6179" i="75" s="1"/>
  <c r="I6179" i="75" s="1"/>
  <c r="AQ15" i="7"/>
  <c r="O223" i="68" s="1"/>
  <c r="G6163" i="75" s="1"/>
  <c r="AJ34" i="18"/>
  <c r="AJ36" i="18" s="1"/>
  <c r="M163" i="26"/>
  <c r="AI15" i="13"/>
  <c r="K83" i="43"/>
  <c r="AU34" i="18"/>
  <c r="AU36" i="18" s="1"/>
  <c r="M157" i="26"/>
  <c r="N157" i="26" s="1"/>
  <c r="AI9" i="13"/>
  <c r="AO34" i="7"/>
  <c r="AO36" i="7" s="1"/>
  <c r="K89" i="43"/>
  <c r="M169" i="26"/>
  <c r="AI21" i="13"/>
  <c r="AE34" i="18"/>
  <c r="AE36" i="18" s="1"/>
  <c r="AT34" i="7"/>
  <c r="AT36" i="7" s="1"/>
  <c r="K86" i="43"/>
  <c r="M166" i="26"/>
  <c r="AI18" i="13"/>
  <c r="AQ30" i="7"/>
  <c r="O238" i="68" s="1"/>
  <c r="G6178" i="75" s="1"/>
  <c r="I6178" i="75" s="1"/>
  <c r="AQ14" i="7"/>
  <c r="AQ29" i="7"/>
  <c r="O237" i="68" s="1"/>
  <c r="G6177" i="75" s="1"/>
  <c r="I6177" i="75" s="1"/>
  <c r="AQ13" i="7"/>
  <c r="O221" i="68" s="1"/>
  <c r="G6161" i="75" s="1"/>
  <c r="AQ32" i="7"/>
  <c r="O240" i="68" s="1"/>
  <c r="G6180" i="75" s="1"/>
  <c r="I6180" i="75" s="1"/>
  <c r="AQ16" i="7"/>
  <c r="AQ27" i="7"/>
  <c r="AQ11" i="7"/>
  <c r="K97" i="43"/>
  <c r="M177" i="26"/>
  <c r="AI29" i="13"/>
  <c r="AS5" i="7"/>
  <c r="AS9" i="7"/>
  <c r="AS13" i="7"/>
  <c r="AS17" i="7"/>
  <c r="AS21" i="7"/>
  <c r="AS25" i="7"/>
  <c r="AS29" i="7"/>
  <c r="AS33" i="7"/>
  <c r="AS6" i="7"/>
  <c r="AS10" i="7"/>
  <c r="AS14" i="7"/>
  <c r="AS18" i="7"/>
  <c r="AS22" i="7"/>
  <c r="AS26" i="7"/>
  <c r="AS30" i="7"/>
  <c r="AS7" i="7"/>
  <c r="AS11" i="7"/>
  <c r="AS15" i="7"/>
  <c r="AS19" i="7"/>
  <c r="AS23" i="7"/>
  <c r="AS27" i="7"/>
  <c r="AS31" i="7"/>
  <c r="AS4" i="7"/>
  <c r="K242" i="68" s="1"/>
  <c r="G4022" i="75" s="1"/>
  <c r="I4022" i="75" s="1"/>
  <c r="AS8" i="7"/>
  <c r="AS16" i="7"/>
  <c r="AS24" i="7"/>
  <c r="AS32" i="7"/>
  <c r="AS12" i="7"/>
  <c r="AS20" i="7"/>
  <c r="AS28" i="7"/>
  <c r="AV34" i="7"/>
  <c r="AV36" i="7" s="1"/>
  <c r="AK34" i="7"/>
  <c r="AK36" i="7" s="1"/>
  <c r="K96" i="43"/>
  <c r="M176" i="26"/>
  <c r="AI28" i="13"/>
  <c r="M165" i="26"/>
  <c r="K85" i="43"/>
  <c r="AI17" i="13"/>
  <c r="M122" i="26"/>
  <c r="AD4" i="13"/>
  <c r="Y34" i="13"/>
  <c r="K62" i="43"/>
  <c r="AP34" i="7"/>
  <c r="AP36" i="7" s="1"/>
  <c r="K101" i="43"/>
  <c r="AI33" i="13"/>
  <c r="M181" i="26"/>
  <c r="AI13" i="13"/>
  <c r="M191" i="26" s="1"/>
  <c r="N191" i="26" s="1"/>
  <c r="AM34" i="18"/>
  <c r="AM36" i="18" s="1"/>
  <c r="K87" i="43"/>
  <c r="M167" i="26"/>
  <c r="AI19" i="13"/>
  <c r="AG34" i="18"/>
  <c r="AG36" i="18" s="1"/>
  <c r="AK4" i="18"/>
  <c r="O452" i="68" s="1"/>
  <c r="G6392" i="75" s="1"/>
  <c r="AK31" i="18"/>
  <c r="O479" i="68" s="1"/>
  <c r="G6419" i="75" s="1"/>
  <c r="I6419" i="75" s="1"/>
  <c r="AK15" i="18"/>
  <c r="O463" i="68" s="1"/>
  <c r="G6403" i="75" s="1"/>
  <c r="AQ26" i="7"/>
  <c r="O234" i="68" s="1"/>
  <c r="G6174" i="75" s="1"/>
  <c r="I6174" i="75" s="1"/>
  <c r="AQ10" i="7"/>
  <c r="O218" i="68" s="1"/>
  <c r="G6158" i="75" s="1"/>
  <c r="AQ25" i="7"/>
  <c r="O233" i="68" s="1"/>
  <c r="G6173" i="75" s="1"/>
  <c r="I6173" i="75" s="1"/>
  <c r="AQ9" i="7"/>
  <c r="O217" i="68" s="1"/>
  <c r="G6157" i="75" s="1"/>
  <c r="AQ28" i="7"/>
  <c r="O236" i="68" s="1"/>
  <c r="G6176" i="75" s="1"/>
  <c r="I6176" i="75" s="1"/>
  <c r="AQ12" i="7"/>
  <c r="O220" i="68" s="1"/>
  <c r="G6160" i="75" s="1"/>
  <c r="AQ23" i="7"/>
  <c r="O231" i="68" s="1"/>
  <c r="G6171" i="75" s="1"/>
  <c r="I6171" i="75" s="1"/>
  <c r="AQ7" i="7"/>
  <c r="AN34" i="18"/>
  <c r="AN36" i="18" s="1"/>
  <c r="K24" i="4"/>
  <c r="K99" i="43"/>
  <c r="M179" i="26"/>
  <c r="AI31" i="13"/>
  <c r="K93" i="43"/>
  <c r="AI25" i="13"/>
  <c r="M173" i="26"/>
  <c r="K92" i="43"/>
  <c r="AI24" i="13"/>
  <c r="M172" i="26"/>
  <c r="M156" i="26"/>
  <c r="N156" i="26" s="1"/>
  <c r="AI8" i="13"/>
  <c r="AU34" i="7"/>
  <c r="AU36" i="7" s="1"/>
  <c r="K98" i="43"/>
  <c r="AI30" i="13"/>
  <c r="M178" i="26"/>
  <c r="AK13" i="18"/>
  <c r="AQ22" i="7"/>
  <c r="AQ6" i="7"/>
  <c r="AQ21" i="7"/>
  <c r="O229" i="68" s="1"/>
  <c r="G6169" i="75" s="1"/>
  <c r="I6169" i="75" s="1"/>
  <c r="AQ5" i="7"/>
  <c r="AQ24" i="7"/>
  <c r="O232" i="68" s="1"/>
  <c r="G6172" i="75" s="1"/>
  <c r="I6172" i="75" s="1"/>
  <c r="AQ8" i="7"/>
  <c r="O216" i="68" s="1"/>
  <c r="G6156" i="75" s="1"/>
  <c r="AQ19" i="7"/>
  <c r="O227" i="68" s="1"/>
  <c r="G6167" i="75" s="1"/>
  <c r="I6167" i="75" s="1"/>
  <c r="AO34" i="18"/>
  <c r="AO36" i="18" s="1"/>
  <c r="L210" i="43"/>
  <c r="N391" i="26"/>
  <c r="L406" i="26"/>
  <c r="L225" i="43"/>
  <c r="M406" i="26"/>
  <c r="N377" i="26"/>
  <c r="AD4" i="23"/>
  <c r="K242" i="43" s="1"/>
  <c r="L242" i="43" s="1"/>
  <c r="M392" i="26"/>
  <c r="N392" i="26" s="1"/>
  <c r="E11" i="29"/>
  <c r="AC18" i="23"/>
  <c r="J246" i="43" s="1"/>
  <c r="AD18" i="23"/>
  <c r="K246" i="43" s="1"/>
  <c r="M407" i="26"/>
  <c r="N407" i="26" s="1"/>
  <c r="AD19" i="23"/>
  <c r="K247" i="43" s="1"/>
  <c r="L247" i="43" s="1"/>
  <c r="AD17" i="23"/>
  <c r="K245" i="43" s="1"/>
  <c r="M405" i="26"/>
  <c r="N362" i="26"/>
  <c r="L408" i="26"/>
  <c r="N378" i="26"/>
  <c r="N62" i="26"/>
  <c r="D10" i="29"/>
  <c r="L228" i="43"/>
  <c r="AC20" i="23"/>
  <c r="J248" i="43" s="1"/>
  <c r="L8" i="13"/>
  <c r="P36" i="26" s="1"/>
  <c r="M8" i="13"/>
  <c r="L12" i="13"/>
  <c r="P40" i="26" s="1"/>
  <c r="M12" i="13"/>
  <c r="M9" i="13"/>
  <c r="L9" i="13"/>
  <c r="P37" i="26" s="1"/>
  <c r="L6" i="13"/>
  <c r="P34" i="26" s="1"/>
  <c r="M6" i="13"/>
  <c r="L14" i="13"/>
  <c r="P42" i="26" s="1"/>
  <c r="M14" i="13"/>
  <c r="L10" i="13"/>
  <c r="P38" i="26" s="1"/>
  <c r="M10" i="13"/>
  <c r="M13" i="13"/>
  <c r="L13" i="13"/>
  <c r="P41" i="26" s="1"/>
  <c r="L11" i="13"/>
  <c r="P39" i="26" s="1"/>
  <c r="M11" i="13"/>
  <c r="M7" i="13"/>
  <c r="L7" i="13"/>
  <c r="P35" i="26" s="1"/>
  <c r="L5" i="13"/>
  <c r="P33" i="26" s="1"/>
  <c r="M5" i="13"/>
  <c r="L409" i="26"/>
  <c r="AC21" i="23"/>
  <c r="J249" i="43" s="1"/>
  <c r="L229" i="43"/>
  <c r="N374" i="26"/>
  <c r="I15" i="43"/>
  <c r="K55" i="26"/>
  <c r="L27" i="13"/>
  <c r="M27" i="13"/>
  <c r="D85" i="68" s="1"/>
  <c r="M23" i="13"/>
  <c r="D81" i="68" s="1"/>
  <c r="K51" i="26"/>
  <c r="L23" i="13"/>
  <c r="I11" i="43"/>
  <c r="M17" i="13"/>
  <c r="D75" i="68" s="1"/>
  <c r="K45" i="26"/>
  <c r="I5" i="43"/>
  <c r="L17" i="13"/>
  <c r="M22" i="13"/>
  <c r="D80" i="68" s="1"/>
  <c r="I10" i="43"/>
  <c r="L22" i="13"/>
  <c r="K50" i="26"/>
  <c r="K59" i="26"/>
  <c r="I19" i="43"/>
  <c r="M31" i="13"/>
  <c r="D89" i="68" s="1"/>
  <c r="L31" i="13"/>
  <c r="I17" i="43"/>
  <c r="M29" i="13"/>
  <c r="D87" i="68" s="1"/>
  <c r="L29" i="13"/>
  <c r="K57" i="26"/>
  <c r="M21" i="13"/>
  <c r="D79" i="68" s="1"/>
  <c r="L21" i="13"/>
  <c r="K49" i="26"/>
  <c r="I9" i="43"/>
  <c r="M18" i="13"/>
  <c r="D76" i="68" s="1"/>
  <c r="L18" i="13"/>
  <c r="K46" i="26"/>
  <c r="I6" i="43"/>
  <c r="M20" i="13"/>
  <c r="D78" i="68" s="1"/>
  <c r="I8" i="43"/>
  <c r="L20" i="13"/>
  <c r="K48" i="26"/>
  <c r="M16" i="13"/>
  <c r="D74" i="68" s="1"/>
  <c r="I4" i="43"/>
  <c r="L16" i="13"/>
  <c r="K44" i="26"/>
  <c r="L25" i="13"/>
  <c r="I13" i="43"/>
  <c r="K53" i="26"/>
  <c r="M25" i="13"/>
  <c r="D83" i="68" s="1"/>
  <c r="K56" i="26"/>
  <c r="L28" i="13"/>
  <c r="I16" i="43"/>
  <c r="M28" i="13"/>
  <c r="D86" i="68" s="1"/>
  <c r="M19" i="13"/>
  <c r="D77" i="68" s="1"/>
  <c r="I7" i="43"/>
  <c r="L19" i="13"/>
  <c r="K47" i="26"/>
  <c r="I20" i="43"/>
  <c r="M32" i="13"/>
  <c r="D90" i="68" s="1"/>
  <c r="K60" i="26"/>
  <c r="L32" i="13"/>
  <c r="I21" i="43"/>
  <c r="M33" i="13"/>
  <c r="D91" i="68" s="1"/>
  <c r="L33" i="13"/>
  <c r="K61" i="26"/>
  <c r="N379" i="26"/>
  <c r="I14" i="43"/>
  <c r="M26" i="13"/>
  <c r="D84" i="68" s="1"/>
  <c r="L26" i="13"/>
  <c r="K54" i="26"/>
  <c r="M24" i="13"/>
  <c r="D82" i="68" s="1"/>
  <c r="I12" i="43"/>
  <c r="K52" i="26"/>
  <c r="L24" i="13"/>
  <c r="M4" i="13"/>
  <c r="D62" i="68" s="1"/>
  <c r="K32" i="26"/>
  <c r="H34" i="13"/>
  <c r="I2" i="43"/>
  <c r="L4" i="13"/>
  <c r="I18" i="43"/>
  <c r="M30" i="13"/>
  <c r="D88" i="68" s="1"/>
  <c r="L30" i="13"/>
  <c r="K58" i="26"/>
  <c r="M15" i="13"/>
  <c r="D73" i="68" s="1"/>
  <c r="I3" i="43"/>
  <c r="L15" i="13"/>
  <c r="K43" i="26"/>
  <c r="AD15" i="23"/>
  <c r="K243" i="43" s="1"/>
  <c r="L223" i="43"/>
  <c r="M403" i="26"/>
  <c r="N381" i="26"/>
  <c r="L215" i="43"/>
  <c r="N375" i="26"/>
  <c r="L405" i="26"/>
  <c r="AD20" i="23"/>
  <c r="K248" i="43" s="1"/>
  <c r="AC17" i="23"/>
  <c r="J245" i="43" s="1"/>
  <c r="M408" i="26"/>
  <c r="L224" i="43"/>
  <c r="N373" i="26"/>
  <c r="AD16" i="23"/>
  <c r="K244" i="43" s="1"/>
  <c r="L220" i="43"/>
  <c r="N384" i="26"/>
  <c r="L212" i="43"/>
  <c r="AD21" i="23"/>
  <c r="K249" i="43" s="1"/>
  <c r="M404" i="26"/>
  <c r="M409" i="26"/>
  <c r="L217" i="43"/>
  <c r="L219" i="43"/>
  <c r="N385" i="26"/>
  <c r="N389" i="26"/>
  <c r="L216" i="43"/>
  <c r="L218" i="43"/>
  <c r="AD32" i="23"/>
  <c r="M420" i="26"/>
  <c r="K240" i="43"/>
  <c r="J231" i="43"/>
  <c r="L411" i="26"/>
  <c r="AC23" i="23"/>
  <c r="J241" i="43"/>
  <c r="L421" i="26"/>
  <c r="AC33" i="23"/>
  <c r="N390" i="26"/>
  <c r="K230" i="43"/>
  <c r="AD22" i="23"/>
  <c r="M410" i="26"/>
  <c r="M417" i="26"/>
  <c r="AD29" i="23"/>
  <c r="K237" i="43"/>
  <c r="J237" i="43"/>
  <c r="L417" i="26"/>
  <c r="AC29" i="23"/>
  <c r="K232" i="43"/>
  <c r="AD24" i="23"/>
  <c r="M412" i="26"/>
  <c r="M413" i="26"/>
  <c r="K233" i="43"/>
  <c r="AD25" i="23"/>
  <c r="J239" i="43"/>
  <c r="L419" i="26"/>
  <c r="AC31" i="23"/>
  <c r="M416" i="26"/>
  <c r="K236" i="43"/>
  <c r="AD28" i="23"/>
  <c r="M418" i="26"/>
  <c r="AD30" i="23"/>
  <c r="K238" i="43"/>
  <c r="AD27" i="23"/>
  <c r="M415" i="26"/>
  <c r="K235" i="43"/>
  <c r="L221" i="43"/>
  <c r="J235" i="43"/>
  <c r="L415" i="26"/>
  <c r="AC27" i="23"/>
  <c r="M414" i="26"/>
  <c r="K234" i="43"/>
  <c r="AD26" i="23"/>
  <c r="M419" i="26"/>
  <c r="K239" i="43"/>
  <c r="AD31" i="23"/>
  <c r="N386" i="26"/>
  <c r="L211" i="43"/>
  <c r="J238" i="43"/>
  <c r="AC30" i="23"/>
  <c r="L418" i="26"/>
  <c r="N418" i="26" s="1"/>
  <c r="J234" i="43"/>
  <c r="AC26" i="23"/>
  <c r="L414" i="26"/>
  <c r="L214" i="43"/>
  <c r="N382" i="26"/>
  <c r="J236" i="43"/>
  <c r="L236" i="43" s="1"/>
  <c r="L416" i="26"/>
  <c r="AC28" i="23"/>
  <c r="J233" i="43"/>
  <c r="AC25" i="23"/>
  <c r="L413" i="26"/>
  <c r="N413" i="26" s="1"/>
  <c r="J230" i="43"/>
  <c r="AC22" i="23"/>
  <c r="L410" i="26"/>
  <c r="J240" i="43"/>
  <c r="AC32" i="23"/>
  <c r="L420" i="26"/>
  <c r="N388" i="26"/>
  <c r="M411" i="26"/>
  <c r="K231" i="43"/>
  <c r="AD23" i="23"/>
  <c r="N387" i="26"/>
  <c r="K241" i="43"/>
  <c r="L241" i="43" s="1"/>
  <c r="M421" i="26"/>
  <c r="AD33" i="23"/>
  <c r="J232" i="43"/>
  <c r="L412" i="26"/>
  <c r="AC24" i="23"/>
  <c r="L151" i="26"/>
  <c r="N151" i="26" s="1"/>
  <c r="AC33" i="13"/>
  <c r="J101" i="43" s="1"/>
  <c r="L146" i="26"/>
  <c r="N146" i="26" s="1"/>
  <c r="AC28" i="13"/>
  <c r="J96" i="43" s="1"/>
  <c r="AC30" i="13"/>
  <c r="J98" i="43" s="1"/>
  <c r="L148" i="26"/>
  <c r="N148" i="26" s="1"/>
  <c r="L143" i="26"/>
  <c r="N143" i="26" s="1"/>
  <c r="AC25" i="13"/>
  <c r="J93" i="43" s="1"/>
  <c r="AC31" i="13"/>
  <c r="J99" i="43" s="1"/>
  <c r="L149" i="26"/>
  <c r="N149" i="26" s="1"/>
  <c r="L150" i="26"/>
  <c r="AC26" i="13"/>
  <c r="J94" i="43" s="1"/>
  <c r="L94" i="43" s="1"/>
  <c r="L147" i="26"/>
  <c r="N147" i="26" s="1"/>
  <c r="AC16" i="23"/>
  <c r="J244" i="43" s="1"/>
  <c r="AC32" i="13"/>
  <c r="J100" i="43" s="1"/>
  <c r="AC29" i="13"/>
  <c r="J97" i="43" s="1"/>
  <c r="L404" i="26"/>
  <c r="L144" i="26"/>
  <c r="N144" i="26" s="1"/>
  <c r="L92" i="26"/>
  <c r="E18" i="29" s="1"/>
  <c r="J42" i="43"/>
  <c r="L42" i="43" s="1"/>
  <c r="AC27" i="13"/>
  <c r="J95" i="43" s="1"/>
  <c r="J75" i="43"/>
  <c r="L145" i="26"/>
  <c r="N145" i="26" s="1"/>
  <c r="AC26" i="2"/>
  <c r="I234" i="68" s="1"/>
  <c r="G2934" i="75" s="1"/>
  <c r="AC24" i="2"/>
  <c r="I232" i="68" s="1"/>
  <c r="G2932" i="75" s="1"/>
  <c r="AC29" i="2"/>
  <c r="I237" i="68" s="1"/>
  <c r="G2937" i="75" s="1"/>
  <c r="AC27" i="2"/>
  <c r="I235" i="68" s="1"/>
  <c r="G2935" i="75" s="1"/>
  <c r="AC33" i="2"/>
  <c r="I241" i="68" s="1"/>
  <c r="G2941" i="75" s="1"/>
  <c r="AC32" i="2"/>
  <c r="I240" i="68" s="1"/>
  <c r="G2940" i="75" s="1"/>
  <c r="AC28" i="2"/>
  <c r="I236" i="68" s="1"/>
  <c r="G2936" i="75" s="1"/>
  <c r="AC31" i="2"/>
  <c r="I239" i="68" s="1"/>
  <c r="G2939" i="75" s="1"/>
  <c r="AC30" i="2"/>
  <c r="I238" i="68" s="1"/>
  <c r="G2938" i="75" s="1"/>
  <c r="AC25" i="2"/>
  <c r="I233" i="68" s="1"/>
  <c r="G2933" i="75" s="1"/>
  <c r="AC23" i="2"/>
  <c r="I231" i="68" s="1"/>
  <c r="G2931" i="75" s="1"/>
  <c r="Z34" i="2"/>
  <c r="AC17" i="13"/>
  <c r="J85" i="43" s="1"/>
  <c r="L135" i="26"/>
  <c r="N135" i="26" s="1"/>
  <c r="AC24" i="13"/>
  <c r="J92" i="43" s="1"/>
  <c r="L142" i="26"/>
  <c r="N142" i="26" s="1"/>
  <c r="AC23" i="13"/>
  <c r="J91" i="43" s="1"/>
  <c r="L91" i="43" s="1"/>
  <c r="L141" i="26"/>
  <c r="N141" i="26" s="1"/>
  <c r="AC20" i="13"/>
  <c r="J88" i="43" s="1"/>
  <c r="L138" i="26"/>
  <c r="N138" i="26" s="1"/>
  <c r="AC16" i="13"/>
  <c r="J84" i="43" s="1"/>
  <c r="L84" i="43" s="1"/>
  <c r="L134" i="26"/>
  <c r="N134" i="26" s="1"/>
  <c r="AC15" i="13"/>
  <c r="J83" i="43" s="1"/>
  <c r="L133" i="26"/>
  <c r="N133" i="26" s="1"/>
  <c r="AC19" i="13"/>
  <c r="J87" i="43" s="1"/>
  <c r="L137" i="26"/>
  <c r="N137" i="26" s="1"/>
  <c r="AC22" i="13"/>
  <c r="J90" i="43" s="1"/>
  <c r="L90" i="43" s="1"/>
  <c r="L140" i="26"/>
  <c r="N140" i="26" s="1"/>
  <c r="AC21" i="13"/>
  <c r="J89" i="43" s="1"/>
  <c r="L139" i="26"/>
  <c r="N139" i="26" s="1"/>
  <c r="AC18" i="13"/>
  <c r="J86" i="43" s="1"/>
  <c r="L136" i="26"/>
  <c r="N136" i="26" s="1"/>
  <c r="AH4" i="23"/>
  <c r="J262" i="43" s="1"/>
  <c r="L422" i="26"/>
  <c r="AH19" i="23"/>
  <c r="J267" i="43" s="1"/>
  <c r="L437" i="26"/>
  <c r="AC15" i="23"/>
  <c r="J243" i="43" s="1"/>
  <c r="L403" i="26"/>
  <c r="X4" i="13"/>
  <c r="S34" i="13"/>
  <c r="X34" i="23"/>
  <c r="AC22" i="2"/>
  <c r="I230" i="68" s="1"/>
  <c r="G2930" i="75" s="1"/>
  <c r="AC15" i="2"/>
  <c r="I223" i="68" s="1"/>
  <c r="G2923" i="75" s="1"/>
  <c r="AC21" i="2"/>
  <c r="I229" i="68" s="1"/>
  <c r="G2929" i="75" s="1"/>
  <c r="AC4" i="2"/>
  <c r="I212" i="68" s="1"/>
  <c r="G2912" i="75" s="1"/>
  <c r="AC19" i="2"/>
  <c r="I227" i="68" s="1"/>
  <c r="G2927" i="75" s="1"/>
  <c r="AC16" i="2"/>
  <c r="I224" i="68" s="1"/>
  <c r="G2924" i="75" s="1"/>
  <c r="Y34" i="2"/>
  <c r="Y36" i="2" s="1"/>
  <c r="AC20" i="2"/>
  <c r="I228" i="68" s="1"/>
  <c r="G2928" i="75" s="1"/>
  <c r="AC18" i="2"/>
  <c r="I226" i="68" s="1"/>
  <c r="G2926" i="75" s="1"/>
  <c r="AC34" i="6"/>
  <c r="AC36" i="6" s="1"/>
  <c r="I5868" i="75" l="1"/>
  <c r="I5876" i="75"/>
  <c r="I5866" i="75"/>
  <c r="I5874" i="75"/>
  <c r="I5877" i="75"/>
  <c r="I5865" i="75"/>
  <c r="I5873" i="75"/>
  <c r="I5871" i="75"/>
  <c r="I5879" i="75"/>
  <c r="J5857" i="75"/>
  <c r="J5860" i="75"/>
  <c r="J5866" i="75"/>
  <c r="J5863" i="75"/>
  <c r="J5879" i="75"/>
  <c r="J5876" i="75"/>
  <c r="J5873" i="75"/>
  <c r="J5859" i="75"/>
  <c r="J5852" i="75"/>
  <c r="J5858" i="75"/>
  <c r="J5870" i="75"/>
  <c r="J5867" i="75"/>
  <c r="J5864" i="75"/>
  <c r="J5880" i="75"/>
  <c r="J5877" i="75"/>
  <c r="J5861" i="75"/>
  <c r="J5853" i="75"/>
  <c r="J5856" i="75"/>
  <c r="J5874" i="75"/>
  <c r="J5871" i="75"/>
  <c r="J5868" i="75"/>
  <c r="J5865" i="75"/>
  <c r="J5881" i="75"/>
  <c r="J5855" i="75"/>
  <c r="J5862" i="75"/>
  <c r="J5854" i="75"/>
  <c r="J5878" i="75"/>
  <c r="J5875" i="75"/>
  <c r="J5872" i="75"/>
  <c r="J5869" i="75"/>
  <c r="I5822" i="75"/>
  <c r="AP6" i="18"/>
  <c r="AV6" i="18" s="1"/>
  <c r="N514" i="68" s="1"/>
  <c r="G5914" i="75" s="1"/>
  <c r="N454" i="68"/>
  <c r="G5854" i="75" s="1"/>
  <c r="I5854" i="75" s="1"/>
  <c r="AP4" i="18"/>
  <c r="AV4" i="18" s="1"/>
  <c r="N452" i="68"/>
  <c r="G5852" i="75" s="1"/>
  <c r="AP5" i="18"/>
  <c r="AV5" i="18" s="1"/>
  <c r="N513" i="68" s="1"/>
  <c r="G5913" i="75" s="1"/>
  <c r="N453" i="68"/>
  <c r="G5853" i="75" s="1"/>
  <c r="I5853" i="75" s="1"/>
  <c r="AP31" i="18"/>
  <c r="N509" i="68" s="1"/>
  <c r="G5909" i="75" s="1"/>
  <c r="AQ68" i="18"/>
  <c r="AP18" i="18"/>
  <c r="AV18" i="18" s="1"/>
  <c r="N526" i="68" s="1"/>
  <c r="G5926" i="75" s="1"/>
  <c r="AQ55" i="18"/>
  <c r="AP33" i="18"/>
  <c r="AV33" i="18" s="1"/>
  <c r="N541" i="68" s="1"/>
  <c r="G5941" i="75" s="1"/>
  <c r="AQ70" i="18"/>
  <c r="AP26" i="18"/>
  <c r="N504" i="68" s="1"/>
  <c r="G5904" i="75" s="1"/>
  <c r="AQ63" i="18"/>
  <c r="AP10" i="18"/>
  <c r="N488" i="68" s="1"/>
  <c r="G5888" i="75" s="1"/>
  <c r="AQ47" i="18"/>
  <c r="AP30" i="18"/>
  <c r="N508" i="68" s="1"/>
  <c r="G5908" i="75" s="1"/>
  <c r="AQ67" i="18"/>
  <c r="AP14" i="18"/>
  <c r="AQ51" i="18"/>
  <c r="AP32" i="18"/>
  <c r="AQ69" i="18"/>
  <c r="AP22" i="18"/>
  <c r="AV22" i="18" s="1"/>
  <c r="N530" i="68" s="1"/>
  <c r="G5930" i="75" s="1"/>
  <c r="AQ59" i="18"/>
  <c r="AP12" i="18"/>
  <c r="AV12" i="18" s="1"/>
  <c r="N520" i="68" s="1"/>
  <c r="G5920" i="75" s="1"/>
  <c r="AQ49" i="18"/>
  <c r="AP27" i="18"/>
  <c r="AV27" i="18" s="1"/>
  <c r="N535" i="68" s="1"/>
  <c r="G5935" i="75" s="1"/>
  <c r="AQ64" i="18"/>
  <c r="AP23" i="18"/>
  <c r="AV23" i="18" s="1"/>
  <c r="N531" i="68" s="1"/>
  <c r="G5931" i="75" s="1"/>
  <c r="AQ60" i="18"/>
  <c r="AP19" i="18"/>
  <c r="AV19" i="18" s="1"/>
  <c r="N527" i="68" s="1"/>
  <c r="G5927" i="75" s="1"/>
  <c r="AQ56" i="18"/>
  <c r="AP15" i="18"/>
  <c r="AQ52" i="18"/>
  <c r="AP28" i="18"/>
  <c r="AV28" i="18" s="1"/>
  <c r="N536" i="68" s="1"/>
  <c r="G5936" i="75" s="1"/>
  <c r="AQ65" i="18"/>
  <c r="AP24" i="18"/>
  <c r="AV24" i="18" s="1"/>
  <c r="N532" i="68" s="1"/>
  <c r="G5932" i="75" s="1"/>
  <c r="AQ61" i="18"/>
  <c r="AP20" i="18"/>
  <c r="N498" i="68" s="1"/>
  <c r="G5898" i="75" s="1"/>
  <c r="AQ57" i="18"/>
  <c r="AP16" i="18"/>
  <c r="AQ53" i="18"/>
  <c r="AP29" i="18"/>
  <c r="AV29" i="18" s="1"/>
  <c r="N537" i="68" s="1"/>
  <c r="G5937" i="75" s="1"/>
  <c r="AQ66" i="18"/>
  <c r="AP25" i="18"/>
  <c r="AV25" i="18" s="1"/>
  <c r="N533" i="68" s="1"/>
  <c r="G5933" i="75" s="1"/>
  <c r="AQ62" i="18"/>
  <c r="AP21" i="18"/>
  <c r="AV21" i="18" s="1"/>
  <c r="N529" i="68" s="1"/>
  <c r="G5929" i="75" s="1"/>
  <c r="AQ58" i="18"/>
  <c r="AP17" i="18"/>
  <c r="AV17" i="18" s="1"/>
  <c r="N525" i="68" s="1"/>
  <c r="G5925" i="75" s="1"/>
  <c r="AQ54" i="18"/>
  <c r="AP11" i="18"/>
  <c r="AV11" i="18" s="1"/>
  <c r="N519" i="68" s="1"/>
  <c r="G5919" i="75" s="1"/>
  <c r="AQ48" i="18"/>
  <c r="AP7" i="18"/>
  <c r="AV7" i="18" s="1"/>
  <c r="N515" i="68" s="1"/>
  <c r="G5915" i="75" s="1"/>
  <c r="AQ44" i="18"/>
  <c r="AP8" i="18"/>
  <c r="AV8" i="18" s="1"/>
  <c r="N516" i="68" s="1"/>
  <c r="G5916" i="75" s="1"/>
  <c r="AQ45" i="18"/>
  <c r="AP71" i="18"/>
  <c r="AP73" i="18" s="1"/>
  <c r="AQ41" i="18"/>
  <c r="AP13" i="18"/>
  <c r="AV13" i="18" s="1"/>
  <c r="N521" i="68" s="1"/>
  <c r="G5921" i="75" s="1"/>
  <c r="AQ50" i="18"/>
  <c r="AP9" i="18"/>
  <c r="AQ46" i="18"/>
  <c r="J6411" i="75"/>
  <c r="J6414" i="75"/>
  <c r="J6417" i="75"/>
  <c r="J6420" i="75"/>
  <c r="J6404" i="75"/>
  <c r="J6407" i="75"/>
  <c r="J6410" i="75"/>
  <c r="J6413" i="75"/>
  <c r="J6416" i="75"/>
  <c r="J6419" i="75"/>
  <c r="J6403" i="75"/>
  <c r="J6406" i="75"/>
  <c r="J6409" i="75"/>
  <c r="J6412" i="75"/>
  <c r="J6397" i="75"/>
  <c r="J6415" i="75"/>
  <c r="J6418" i="75"/>
  <c r="J6421" i="75"/>
  <c r="J6405" i="75"/>
  <c r="AQ10" i="18"/>
  <c r="O488" i="68" s="1"/>
  <c r="G6428" i="75" s="1"/>
  <c r="K104" i="43"/>
  <c r="L96" i="43"/>
  <c r="AD10" i="23"/>
  <c r="M428" i="26" s="1"/>
  <c r="N428" i="26" s="1"/>
  <c r="AD5" i="23"/>
  <c r="M423" i="26" s="1"/>
  <c r="N423" i="26" s="1"/>
  <c r="AQ16" i="18"/>
  <c r="O494" i="68" s="1"/>
  <c r="G6434" i="75" s="1"/>
  <c r="I527" i="68"/>
  <c r="G3227" i="75" s="1"/>
  <c r="AB34" i="2"/>
  <c r="Y34" i="23"/>
  <c r="AQ32" i="18"/>
  <c r="O510" i="68" s="1"/>
  <c r="G6450" i="75" s="1"/>
  <c r="N150" i="26"/>
  <c r="I528" i="68"/>
  <c r="G3228" i="75" s="1"/>
  <c r="I529" i="68"/>
  <c r="G3229" i="75" s="1"/>
  <c r="AH18" i="23"/>
  <c r="J266" i="43" s="1"/>
  <c r="I526" i="68"/>
  <c r="G3226" i="75" s="1"/>
  <c r="I525" i="68"/>
  <c r="G3225" i="75" s="1"/>
  <c r="I524" i="68"/>
  <c r="G3224" i="75" s="1"/>
  <c r="AD21" i="2"/>
  <c r="F229" i="68"/>
  <c r="G1309" i="75" s="1"/>
  <c r="AE33" i="2"/>
  <c r="G271" i="68" s="1"/>
  <c r="G1891" i="75" s="1"/>
  <c r="G241" i="68"/>
  <c r="G1861" i="75" s="1"/>
  <c r="AE17" i="2"/>
  <c r="G255" i="68" s="1"/>
  <c r="G1875" i="75" s="1"/>
  <c r="G225" i="68"/>
  <c r="G1845" i="75" s="1"/>
  <c r="AE23" i="2"/>
  <c r="G261" i="68" s="1"/>
  <c r="G1881" i="75" s="1"/>
  <c r="G231" i="68"/>
  <c r="G1851" i="75" s="1"/>
  <c r="AD26" i="2"/>
  <c r="F234" i="68"/>
  <c r="G1314" i="75" s="1"/>
  <c r="AF25" i="2"/>
  <c r="H263" i="68" s="1"/>
  <c r="G2423" i="75" s="1"/>
  <c r="H233" i="68"/>
  <c r="G2393" i="75" s="1"/>
  <c r="AD31" i="2"/>
  <c r="F239" i="68"/>
  <c r="G1319" i="75" s="1"/>
  <c r="AF18" i="2"/>
  <c r="H256" i="68" s="1"/>
  <c r="G2416" i="75" s="1"/>
  <c r="H226" i="68"/>
  <c r="G2386" i="75" s="1"/>
  <c r="AD28" i="2"/>
  <c r="F236" i="68"/>
  <c r="G1316" i="75" s="1"/>
  <c r="AD27" i="2"/>
  <c r="F235" i="68"/>
  <c r="G1315" i="75" s="1"/>
  <c r="AD30" i="2"/>
  <c r="F238" i="68"/>
  <c r="G1318" i="75" s="1"/>
  <c r="AF33" i="2"/>
  <c r="H271" i="68" s="1"/>
  <c r="G2431" i="75" s="1"/>
  <c r="H241" i="68"/>
  <c r="G2401" i="75" s="1"/>
  <c r="AF23" i="2"/>
  <c r="H261" i="68" s="1"/>
  <c r="G2421" i="75" s="1"/>
  <c r="H231" i="68"/>
  <c r="G2391" i="75" s="1"/>
  <c r="AD19" i="2"/>
  <c r="F227" i="68"/>
  <c r="G1307" i="75" s="1"/>
  <c r="AF17" i="2"/>
  <c r="H255" i="68" s="1"/>
  <c r="G2415" i="75" s="1"/>
  <c r="H225" i="68"/>
  <c r="G2385" i="75" s="1"/>
  <c r="AD29" i="2"/>
  <c r="F237" i="68"/>
  <c r="G1317" i="75" s="1"/>
  <c r="AD22" i="2"/>
  <c r="F230" i="68"/>
  <c r="G1310" i="75" s="1"/>
  <c r="AE22" i="2"/>
  <c r="G260" i="68" s="1"/>
  <c r="G1880" i="75" s="1"/>
  <c r="G230" i="68"/>
  <c r="G1850" i="75" s="1"/>
  <c r="AE26" i="2"/>
  <c r="G264" i="68" s="1"/>
  <c r="G1884" i="75" s="1"/>
  <c r="G234" i="68"/>
  <c r="G1854" i="75" s="1"/>
  <c r="AD20" i="2"/>
  <c r="F228" i="68"/>
  <c r="G1308" i="75" s="1"/>
  <c r="AD32" i="2"/>
  <c r="F240" i="68"/>
  <c r="G1320" i="75" s="1"/>
  <c r="AE28" i="2"/>
  <c r="G266" i="68" s="1"/>
  <c r="G1886" i="75" s="1"/>
  <c r="G236" i="68"/>
  <c r="G1856" i="75" s="1"/>
  <c r="AE24" i="2"/>
  <c r="G262" i="68" s="1"/>
  <c r="G1882" i="75" s="1"/>
  <c r="G232" i="68"/>
  <c r="G1852" i="75" s="1"/>
  <c r="AE27" i="2"/>
  <c r="G265" i="68" s="1"/>
  <c r="G1885" i="75" s="1"/>
  <c r="G235" i="68"/>
  <c r="G1855" i="75" s="1"/>
  <c r="AF19" i="2"/>
  <c r="H257" i="68" s="1"/>
  <c r="G2417" i="75" s="1"/>
  <c r="H227" i="68"/>
  <c r="G2387" i="75" s="1"/>
  <c r="AF22" i="2"/>
  <c r="H260" i="68" s="1"/>
  <c r="G2420" i="75" s="1"/>
  <c r="H230" i="68"/>
  <c r="G2390" i="75" s="1"/>
  <c r="AE32" i="2"/>
  <c r="G270" i="68" s="1"/>
  <c r="G1890" i="75" s="1"/>
  <c r="G240" i="68"/>
  <c r="G1860" i="75" s="1"/>
  <c r="G523" i="68"/>
  <c r="G2143" i="75" s="1"/>
  <c r="AE34" i="6"/>
  <c r="AF15" i="2"/>
  <c r="H253" i="68" s="1"/>
  <c r="G2413" i="75" s="1"/>
  <c r="H223" i="68"/>
  <c r="G2383" i="75" s="1"/>
  <c r="AE31" i="2"/>
  <c r="G269" i="68" s="1"/>
  <c r="G1889" i="75" s="1"/>
  <c r="G239" i="68"/>
  <c r="G1859" i="75" s="1"/>
  <c r="AF24" i="2"/>
  <c r="H262" i="68" s="1"/>
  <c r="G2422" i="75" s="1"/>
  <c r="H232" i="68"/>
  <c r="G2392" i="75" s="1"/>
  <c r="AD33" i="2"/>
  <c r="F241" i="68"/>
  <c r="G1321" i="75" s="1"/>
  <c r="AF27" i="2"/>
  <c r="H265" i="68" s="1"/>
  <c r="G2425" i="75" s="1"/>
  <c r="H235" i="68"/>
  <c r="G2395" i="75" s="1"/>
  <c r="AE20" i="2"/>
  <c r="G258" i="68" s="1"/>
  <c r="G1878" i="75" s="1"/>
  <c r="G228" i="68"/>
  <c r="G1848" i="75" s="1"/>
  <c r="AD17" i="2"/>
  <c r="F225" i="68"/>
  <c r="G1305" i="75" s="1"/>
  <c r="AC17" i="2"/>
  <c r="I225" i="68" s="1"/>
  <c r="G2925" i="75" s="1"/>
  <c r="AE16" i="2"/>
  <c r="G254" i="68" s="1"/>
  <c r="G1874" i="75" s="1"/>
  <c r="G224" i="68"/>
  <c r="G1844" i="75" s="1"/>
  <c r="AE18" i="2"/>
  <c r="G256" i="68" s="1"/>
  <c r="G1876" i="75" s="1"/>
  <c r="G226" i="68"/>
  <c r="G1846" i="75" s="1"/>
  <c r="AD16" i="2"/>
  <c r="F224" i="68"/>
  <c r="G1304" i="75" s="1"/>
  <c r="AD25" i="2"/>
  <c r="F233" i="68"/>
  <c r="G1313" i="75" s="1"/>
  <c r="AD18" i="2"/>
  <c r="F226" i="68"/>
  <c r="G1306" i="75" s="1"/>
  <c r="AE19" i="2"/>
  <c r="G257" i="68" s="1"/>
  <c r="G1877" i="75" s="1"/>
  <c r="G227" i="68"/>
  <c r="G1847" i="75" s="1"/>
  <c r="AF31" i="2"/>
  <c r="H269" i="68" s="1"/>
  <c r="G2429" i="75" s="1"/>
  <c r="H239" i="68"/>
  <c r="G2399" i="75" s="1"/>
  <c r="AE29" i="2"/>
  <c r="G267" i="68" s="1"/>
  <c r="G1887" i="75" s="1"/>
  <c r="G237" i="68"/>
  <c r="G1857" i="75" s="1"/>
  <c r="AF32" i="2"/>
  <c r="H270" i="68" s="1"/>
  <c r="G2430" i="75" s="1"/>
  <c r="H240" i="68"/>
  <c r="G2400" i="75" s="1"/>
  <c r="AF16" i="2"/>
  <c r="H254" i="68" s="1"/>
  <c r="G2414" i="75" s="1"/>
  <c r="H224" i="68"/>
  <c r="G2384" i="75" s="1"/>
  <c r="AD23" i="2"/>
  <c r="F231" i="68"/>
  <c r="G1311" i="75" s="1"/>
  <c r="AE30" i="2"/>
  <c r="G268" i="68" s="1"/>
  <c r="G1888" i="75" s="1"/>
  <c r="G238" i="68"/>
  <c r="G1858" i="75" s="1"/>
  <c r="AD24" i="2"/>
  <c r="F232" i="68"/>
  <c r="G1312" i="75" s="1"/>
  <c r="AF29" i="2"/>
  <c r="H267" i="68" s="1"/>
  <c r="G2427" i="75" s="1"/>
  <c r="H237" i="68"/>
  <c r="G2397" i="75" s="1"/>
  <c r="AF30" i="2"/>
  <c r="H268" i="68" s="1"/>
  <c r="G2428" i="75" s="1"/>
  <c r="H238" i="68"/>
  <c r="G2398" i="75" s="1"/>
  <c r="AF21" i="2"/>
  <c r="H259" i="68" s="1"/>
  <c r="G2419" i="75" s="1"/>
  <c r="H229" i="68"/>
  <c r="G2389" i="75" s="1"/>
  <c r="AE21" i="2"/>
  <c r="G259" i="68" s="1"/>
  <c r="G1879" i="75" s="1"/>
  <c r="G229" i="68"/>
  <c r="G1849" i="75" s="1"/>
  <c r="AF26" i="2"/>
  <c r="H264" i="68" s="1"/>
  <c r="G2424" i="75" s="1"/>
  <c r="H234" i="68"/>
  <c r="G2394" i="75" s="1"/>
  <c r="AE25" i="2"/>
  <c r="G263" i="68" s="1"/>
  <c r="G1883" i="75" s="1"/>
  <c r="G233" i="68"/>
  <c r="G1853" i="75" s="1"/>
  <c r="AD15" i="2"/>
  <c r="F223" i="68"/>
  <c r="G1303" i="75" s="1"/>
  <c r="AF28" i="2"/>
  <c r="H266" i="68" s="1"/>
  <c r="G2426" i="75" s="1"/>
  <c r="H236" i="68"/>
  <c r="G2396" i="75" s="1"/>
  <c r="AF20" i="2"/>
  <c r="H258" i="68" s="1"/>
  <c r="G2418" i="75" s="1"/>
  <c r="H228" i="68"/>
  <c r="G2388" i="75" s="1"/>
  <c r="AE15" i="2"/>
  <c r="G253" i="68" s="1"/>
  <c r="G1873" i="75" s="1"/>
  <c r="G223" i="68"/>
  <c r="G1843" i="75" s="1"/>
  <c r="I1322" i="75"/>
  <c r="H242" i="68"/>
  <c r="G2402" i="75" s="1"/>
  <c r="I2402" i="75" s="1"/>
  <c r="L436" i="26"/>
  <c r="I2912" i="75"/>
  <c r="J2952" i="75"/>
  <c r="J2945" i="75"/>
  <c r="J2947" i="75"/>
  <c r="J2943" i="75"/>
  <c r="J2946" i="75"/>
  <c r="J2949" i="75"/>
  <c r="J2948" i="75"/>
  <c r="J2944" i="75"/>
  <c r="J2951" i="75"/>
  <c r="J2942" i="75"/>
  <c r="J2950" i="75"/>
  <c r="I2944" i="75"/>
  <c r="I2951" i="75"/>
  <c r="I2945" i="75"/>
  <c r="I2950" i="75"/>
  <c r="I2946" i="75"/>
  <c r="I2949" i="75"/>
  <c r="I2943" i="75"/>
  <c r="I2952" i="75"/>
  <c r="I2948" i="75"/>
  <c r="I2947" i="75"/>
  <c r="I1292" i="75"/>
  <c r="J1328" i="75"/>
  <c r="J1332" i="75"/>
  <c r="J1330" i="75"/>
  <c r="J1322" i="75"/>
  <c r="J1325" i="75"/>
  <c r="J1326" i="75"/>
  <c r="J1329" i="75"/>
  <c r="J1324" i="75"/>
  <c r="J1327" i="75"/>
  <c r="J1323" i="75"/>
  <c r="J1331" i="75"/>
  <c r="I1330" i="75"/>
  <c r="I1331" i="75"/>
  <c r="I1332" i="75"/>
  <c r="I1327" i="75"/>
  <c r="I1328" i="75"/>
  <c r="I1329" i="75"/>
  <c r="I1324" i="75"/>
  <c r="I1325" i="75"/>
  <c r="I1326" i="75"/>
  <c r="I1323" i="75"/>
  <c r="I1832" i="75"/>
  <c r="J1872" i="75"/>
  <c r="J1863" i="75"/>
  <c r="J1868" i="75"/>
  <c r="J1867" i="75"/>
  <c r="J1865" i="75"/>
  <c r="J1870" i="75"/>
  <c r="J1869" i="75"/>
  <c r="J1866" i="75"/>
  <c r="J1862" i="75"/>
  <c r="J1871" i="75"/>
  <c r="J1864" i="75"/>
  <c r="I1870" i="75"/>
  <c r="I1872" i="75"/>
  <c r="I1871" i="75"/>
  <c r="I1867" i="75"/>
  <c r="I1863" i="75"/>
  <c r="I1866" i="75"/>
  <c r="I1865" i="75"/>
  <c r="I1864" i="75"/>
  <c r="I1869" i="75"/>
  <c r="I1868" i="75"/>
  <c r="I2372" i="75"/>
  <c r="J2411" i="75"/>
  <c r="J2409" i="75"/>
  <c r="J2412" i="75"/>
  <c r="J2405" i="75"/>
  <c r="J2402" i="75"/>
  <c r="J2403" i="75"/>
  <c r="J2407" i="75"/>
  <c r="J2408" i="75"/>
  <c r="J2406" i="75"/>
  <c r="J2410" i="75"/>
  <c r="J2404" i="75"/>
  <c r="I2411" i="75"/>
  <c r="I2410" i="75"/>
  <c r="I2412" i="75"/>
  <c r="I2406" i="75"/>
  <c r="I2403" i="75"/>
  <c r="I2407" i="75"/>
  <c r="I2409" i="75"/>
  <c r="I2408" i="75"/>
  <c r="I2405" i="75"/>
  <c r="I2404" i="75"/>
  <c r="L89" i="43"/>
  <c r="L85" i="43"/>
  <c r="I6156" i="75"/>
  <c r="J6186" i="75"/>
  <c r="I6160" i="75"/>
  <c r="J6190" i="75"/>
  <c r="I6157" i="75"/>
  <c r="J6187" i="75"/>
  <c r="I6158" i="75"/>
  <c r="J6188" i="75"/>
  <c r="I6403" i="75"/>
  <c r="I6392" i="75"/>
  <c r="J6422" i="75"/>
  <c r="I6161" i="75"/>
  <c r="J6191" i="75"/>
  <c r="I5888" i="75"/>
  <c r="I6163" i="75"/>
  <c r="J6196" i="75"/>
  <c r="J6200" i="75"/>
  <c r="J6204" i="75"/>
  <c r="J6208" i="75"/>
  <c r="J6193" i="75"/>
  <c r="J6197" i="75"/>
  <c r="J6201" i="75"/>
  <c r="J6205" i="75"/>
  <c r="J6209" i="75"/>
  <c r="J6194" i="75"/>
  <c r="J6198" i="75"/>
  <c r="J6202" i="75"/>
  <c r="J6206" i="75"/>
  <c r="J6210" i="75"/>
  <c r="J6195" i="75"/>
  <c r="J6199" i="75"/>
  <c r="J6203" i="75"/>
  <c r="J6207" i="75"/>
  <c r="J6211" i="75"/>
  <c r="I6152" i="75"/>
  <c r="J6182" i="75"/>
  <c r="I6368" i="75"/>
  <c r="J6398" i="75"/>
  <c r="I6369" i="75"/>
  <c r="J6399" i="75"/>
  <c r="I6363" i="75"/>
  <c r="J6393" i="75"/>
  <c r="I6372" i="75"/>
  <c r="J6402" i="75"/>
  <c r="I6123" i="75"/>
  <c r="J6153" i="75"/>
  <c r="I6366" i="75"/>
  <c r="J6396" i="75"/>
  <c r="I6365" i="75"/>
  <c r="J6395" i="75"/>
  <c r="I6370" i="75"/>
  <c r="J6400" i="75"/>
  <c r="I6125" i="75"/>
  <c r="J6155" i="75"/>
  <c r="I6364" i="75"/>
  <c r="J6394" i="75"/>
  <c r="I6124" i="75"/>
  <c r="J6154" i="75"/>
  <c r="I6371" i="75"/>
  <c r="J6401" i="75"/>
  <c r="I6129" i="75"/>
  <c r="J6159" i="75"/>
  <c r="I6132" i="75"/>
  <c r="J6162" i="75"/>
  <c r="I43" i="75"/>
  <c r="I6512" i="75"/>
  <c r="J6542" i="75"/>
  <c r="I7063" i="75"/>
  <c r="I6523" i="75"/>
  <c r="I32" i="75"/>
  <c r="J62" i="75"/>
  <c r="I7052" i="75"/>
  <c r="J7082" i="75"/>
  <c r="AQ26" i="18"/>
  <c r="O504" i="68" s="1"/>
  <c r="G6444" i="75" s="1"/>
  <c r="AQ14" i="18"/>
  <c r="L87" i="43"/>
  <c r="AI18" i="23"/>
  <c r="K266" i="43" s="1"/>
  <c r="L97" i="43"/>
  <c r="L93" i="43"/>
  <c r="AQ15" i="18"/>
  <c r="O493" i="68" s="1"/>
  <c r="G6433" i="75" s="1"/>
  <c r="AQ9" i="18"/>
  <c r="O487" i="68" s="1"/>
  <c r="G6427" i="75" s="1"/>
  <c r="AQ31" i="18"/>
  <c r="O509" i="68" s="1"/>
  <c r="G6449" i="75" s="1"/>
  <c r="AQ30" i="18"/>
  <c r="O508" i="68" s="1"/>
  <c r="G6448" i="75" s="1"/>
  <c r="AQ20" i="18"/>
  <c r="O498" i="68" s="1"/>
  <c r="G6438" i="75" s="1"/>
  <c r="P89" i="68"/>
  <c r="G6569" i="75" s="1"/>
  <c r="Q89" i="68"/>
  <c r="G7109" i="75" s="1"/>
  <c r="G89" i="75"/>
  <c r="P38" i="68"/>
  <c r="G6518" i="75" s="1"/>
  <c r="Q38" i="68"/>
  <c r="G7058" i="75" s="1"/>
  <c r="G38" i="75"/>
  <c r="P34" i="68"/>
  <c r="G6514" i="75" s="1"/>
  <c r="Q34" i="68"/>
  <c r="G7054" i="75" s="1"/>
  <c r="G34" i="75"/>
  <c r="P40" i="68"/>
  <c r="G6520" i="75" s="1"/>
  <c r="Q40" i="68"/>
  <c r="G7060" i="75" s="1"/>
  <c r="G40" i="75"/>
  <c r="P33" i="68"/>
  <c r="G6513" i="75" s="1"/>
  <c r="Q33" i="68"/>
  <c r="G7053" i="75" s="1"/>
  <c r="G33" i="75"/>
  <c r="P39" i="68"/>
  <c r="G6519" i="75" s="1"/>
  <c r="Q39" i="68"/>
  <c r="G7059" i="75" s="1"/>
  <c r="G39" i="75"/>
  <c r="P73" i="68"/>
  <c r="G6553" i="75" s="1"/>
  <c r="Q73" i="68"/>
  <c r="G7093" i="75" s="1"/>
  <c r="G73" i="75"/>
  <c r="P84" i="68"/>
  <c r="G6564" i="75" s="1"/>
  <c r="Q84" i="68"/>
  <c r="G7104" i="75" s="1"/>
  <c r="G84" i="75"/>
  <c r="P77" i="68"/>
  <c r="G6557" i="75" s="1"/>
  <c r="Q77" i="68"/>
  <c r="G7097" i="75" s="1"/>
  <c r="G77" i="75"/>
  <c r="P74" i="68"/>
  <c r="G6554" i="75" s="1"/>
  <c r="Q74" i="68"/>
  <c r="G7094" i="75" s="1"/>
  <c r="G74" i="75"/>
  <c r="P78" i="68"/>
  <c r="G6558" i="75" s="1"/>
  <c r="Q78" i="68"/>
  <c r="G7098" i="75" s="1"/>
  <c r="G78" i="75"/>
  <c r="P76" i="68"/>
  <c r="G6556" i="75" s="1"/>
  <c r="Q76" i="68"/>
  <c r="G7096" i="75" s="1"/>
  <c r="G76" i="75"/>
  <c r="P79" i="68"/>
  <c r="G6559" i="75" s="1"/>
  <c r="Q79" i="68"/>
  <c r="G7099" i="75" s="1"/>
  <c r="G79" i="75"/>
  <c r="P80" i="68"/>
  <c r="G6560" i="75" s="1"/>
  <c r="Q80" i="68"/>
  <c r="G7100" i="75" s="1"/>
  <c r="G80" i="75"/>
  <c r="P75" i="68"/>
  <c r="G6555" i="75" s="1"/>
  <c r="Q75" i="68"/>
  <c r="G7095" i="75" s="1"/>
  <c r="G75" i="75"/>
  <c r="P81" i="68"/>
  <c r="G6561" i="75" s="1"/>
  <c r="Q81" i="68"/>
  <c r="G7101" i="75" s="1"/>
  <c r="G81" i="75"/>
  <c r="P62" i="68"/>
  <c r="G6542" i="75" s="1"/>
  <c r="Q62" i="68"/>
  <c r="G7082" i="75" s="1"/>
  <c r="G62" i="75"/>
  <c r="P82" i="68"/>
  <c r="G6562" i="75" s="1"/>
  <c r="Q82" i="68"/>
  <c r="G7102" i="75" s="1"/>
  <c r="G82" i="75"/>
  <c r="P91" i="68"/>
  <c r="G6571" i="75" s="1"/>
  <c r="Q91" i="68"/>
  <c r="G7111" i="75" s="1"/>
  <c r="G91" i="75"/>
  <c r="P90" i="68"/>
  <c r="G6570" i="75" s="1"/>
  <c r="Q90" i="68"/>
  <c r="G7110" i="75" s="1"/>
  <c r="G90" i="75"/>
  <c r="P87" i="68"/>
  <c r="G6567" i="75" s="1"/>
  <c r="Q87" i="68"/>
  <c r="G7107" i="75" s="1"/>
  <c r="G87" i="75"/>
  <c r="P88" i="68"/>
  <c r="G6568" i="75" s="1"/>
  <c r="Q88" i="68"/>
  <c r="G7108" i="75" s="1"/>
  <c r="G88" i="75"/>
  <c r="P86" i="68"/>
  <c r="G6566" i="75" s="1"/>
  <c r="Q86" i="68"/>
  <c r="G7106" i="75" s="1"/>
  <c r="G86" i="75"/>
  <c r="P83" i="68"/>
  <c r="G6563" i="75" s="1"/>
  <c r="Q83" i="68"/>
  <c r="G7103" i="75" s="1"/>
  <c r="G83" i="75"/>
  <c r="I83" i="75" s="1"/>
  <c r="P85" i="68"/>
  <c r="G6565" i="75" s="1"/>
  <c r="Q85" i="68"/>
  <c r="G7105" i="75" s="1"/>
  <c r="G85" i="75"/>
  <c r="P41" i="68"/>
  <c r="G6521" i="75" s="1"/>
  <c r="Q41" i="68"/>
  <c r="G7061" i="75" s="1"/>
  <c r="G41" i="75"/>
  <c r="P42" i="68"/>
  <c r="G6522" i="75" s="1"/>
  <c r="Q42" i="68"/>
  <c r="G7062" i="75" s="1"/>
  <c r="G42" i="75"/>
  <c r="P37" i="68"/>
  <c r="G6517" i="75" s="1"/>
  <c r="Q37" i="68"/>
  <c r="G7057" i="75" s="1"/>
  <c r="G37" i="75"/>
  <c r="P36" i="68"/>
  <c r="G6516" i="75" s="1"/>
  <c r="Q36" i="68"/>
  <c r="G7056" i="75" s="1"/>
  <c r="G36" i="75"/>
  <c r="P35" i="68"/>
  <c r="G6515" i="75" s="1"/>
  <c r="J6564" i="75" s="1"/>
  <c r="Q35" i="68"/>
  <c r="G7055" i="75" s="1"/>
  <c r="G35" i="75"/>
  <c r="L75" i="43"/>
  <c r="L238" i="43"/>
  <c r="AD14" i="23"/>
  <c r="M432" i="26" s="1"/>
  <c r="N432" i="26" s="1"/>
  <c r="E19" i="29"/>
  <c r="K110" i="43"/>
  <c r="AI14" i="13"/>
  <c r="M192" i="26" s="1"/>
  <c r="N192" i="26" s="1"/>
  <c r="L248" i="43"/>
  <c r="G242" i="68"/>
  <c r="G1862" i="75" s="1"/>
  <c r="I1862" i="75" s="1"/>
  <c r="AE34" i="2"/>
  <c r="K115" i="43"/>
  <c r="M205" i="26"/>
  <c r="AW28" i="7"/>
  <c r="O266" i="68" s="1"/>
  <c r="G6206" i="75" s="1"/>
  <c r="I6206" i="75" s="1"/>
  <c r="K266" i="68"/>
  <c r="G4046" i="75" s="1"/>
  <c r="I4046" i="75" s="1"/>
  <c r="AW24" i="7"/>
  <c r="O262" i="68" s="1"/>
  <c r="G6202" i="75" s="1"/>
  <c r="I6202" i="75" s="1"/>
  <c r="K262" i="68"/>
  <c r="G4042" i="75" s="1"/>
  <c r="I4042" i="75" s="1"/>
  <c r="AW31" i="7"/>
  <c r="O269" i="68" s="1"/>
  <c r="G6209" i="75" s="1"/>
  <c r="I6209" i="75" s="1"/>
  <c r="K269" i="68"/>
  <c r="G4049" i="75" s="1"/>
  <c r="I4049" i="75" s="1"/>
  <c r="AW15" i="7"/>
  <c r="O253" i="68" s="1"/>
  <c r="G6193" i="75" s="1"/>
  <c r="I6193" i="75" s="1"/>
  <c r="K253" i="68"/>
  <c r="G4033" i="75" s="1"/>
  <c r="I4033" i="75" s="1"/>
  <c r="AW26" i="7"/>
  <c r="O264" i="68" s="1"/>
  <c r="G6204" i="75" s="1"/>
  <c r="I6204" i="75" s="1"/>
  <c r="K264" i="68"/>
  <c r="G4044" i="75" s="1"/>
  <c r="I4044" i="75" s="1"/>
  <c r="AW10" i="7"/>
  <c r="O248" i="68" s="1"/>
  <c r="G6188" i="75" s="1"/>
  <c r="I6188" i="75" s="1"/>
  <c r="K248" i="68"/>
  <c r="G4028" i="75" s="1"/>
  <c r="I4028" i="75" s="1"/>
  <c r="AW25" i="7"/>
  <c r="O263" i="68" s="1"/>
  <c r="G6203" i="75" s="1"/>
  <c r="I6203" i="75" s="1"/>
  <c r="K263" i="68"/>
  <c r="G4043" i="75" s="1"/>
  <c r="I4043" i="75" s="1"/>
  <c r="AW9" i="7"/>
  <c r="O247" i="68" s="1"/>
  <c r="G6187" i="75" s="1"/>
  <c r="I6187" i="75" s="1"/>
  <c r="K247" i="68"/>
  <c r="G4027" i="75" s="1"/>
  <c r="I4027" i="75" s="1"/>
  <c r="AQ29" i="18"/>
  <c r="O507" i="68" s="1"/>
  <c r="G6447" i="75" s="1"/>
  <c r="I6447" i="75" s="1"/>
  <c r="N507" i="68"/>
  <c r="G5907" i="75" s="1"/>
  <c r="I5907" i="75" s="1"/>
  <c r="O459" i="68"/>
  <c r="G6399" i="75" s="1"/>
  <c r="AD11" i="23"/>
  <c r="M429" i="26" s="1"/>
  <c r="N429" i="26" s="1"/>
  <c r="AD7" i="23"/>
  <c r="M425" i="26" s="1"/>
  <c r="N425" i="26" s="1"/>
  <c r="AD12" i="23"/>
  <c r="M430" i="26" s="1"/>
  <c r="N430" i="26" s="1"/>
  <c r="AD6" i="23"/>
  <c r="M424" i="26" s="1"/>
  <c r="N424" i="26" s="1"/>
  <c r="AN6" i="13"/>
  <c r="M214" i="26" s="1"/>
  <c r="N214" i="26" s="1"/>
  <c r="O214" i="68"/>
  <c r="G6154" i="75" s="1"/>
  <c r="AW20" i="7"/>
  <c r="O258" i="68" s="1"/>
  <c r="G6198" i="75" s="1"/>
  <c r="I6198" i="75" s="1"/>
  <c r="K258" i="68"/>
  <c r="G4038" i="75" s="1"/>
  <c r="I4038" i="75" s="1"/>
  <c r="AW16" i="7"/>
  <c r="O254" i="68" s="1"/>
  <c r="G6194" i="75" s="1"/>
  <c r="I6194" i="75" s="1"/>
  <c r="K254" i="68"/>
  <c r="G4034" i="75" s="1"/>
  <c r="I4034" i="75" s="1"/>
  <c r="AW27" i="7"/>
  <c r="O265" i="68" s="1"/>
  <c r="G6205" i="75" s="1"/>
  <c r="I6205" i="75" s="1"/>
  <c r="K265" i="68"/>
  <c r="G4045" i="75" s="1"/>
  <c r="I4045" i="75" s="1"/>
  <c r="AW11" i="7"/>
  <c r="K249" i="68"/>
  <c r="G4029" i="75" s="1"/>
  <c r="I4029" i="75" s="1"/>
  <c r="AW22" i="7"/>
  <c r="O260" i="68" s="1"/>
  <c r="G6200" i="75" s="1"/>
  <c r="I6200" i="75" s="1"/>
  <c r="K260" i="68"/>
  <c r="G4040" i="75" s="1"/>
  <c r="I4040" i="75" s="1"/>
  <c r="AW6" i="7"/>
  <c r="O244" i="68" s="1"/>
  <c r="G6184" i="75" s="1"/>
  <c r="K244" i="68"/>
  <c r="G4024" i="75" s="1"/>
  <c r="I4024" i="75" s="1"/>
  <c r="AW21" i="7"/>
  <c r="O259" i="68" s="1"/>
  <c r="G6199" i="75" s="1"/>
  <c r="I6199" i="75" s="1"/>
  <c r="K259" i="68"/>
  <c r="G4039" i="75" s="1"/>
  <c r="I4039" i="75" s="1"/>
  <c r="AW5" i="7"/>
  <c r="O243" i="68" s="1"/>
  <c r="G6183" i="75" s="1"/>
  <c r="K243" i="68"/>
  <c r="G4023" i="75" s="1"/>
  <c r="I4023" i="75" s="1"/>
  <c r="O219" i="68"/>
  <c r="G6159" i="75" s="1"/>
  <c r="AQ33" i="18"/>
  <c r="O511" i="68" s="1"/>
  <c r="G6451" i="75" s="1"/>
  <c r="I6451" i="75" s="1"/>
  <c r="N511" i="68"/>
  <c r="G5911" i="75" s="1"/>
  <c r="I5911" i="75" s="1"/>
  <c r="AQ17" i="18"/>
  <c r="O495" i="68" s="1"/>
  <c r="G6435" i="75" s="1"/>
  <c r="I6435" i="75" s="1"/>
  <c r="N495" i="68"/>
  <c r="G5895" i="75" s="1"/>
  <c r="I5895" i="75" s="1"/>
  <c r="AQ27" i="18"/>
  <c r="O505" i="68" s="1"/>
  <c r="G6445" i="75" s="1"/>
  <c r="I6445" i="75" s="1"/>
  <c r="N505" i="68"/>
  <c r="G5905" i="75" s="1"/>
  <c r="I5905" i="75" s="1"/>
  <c r="AQ11" i="18"/>
  <c r="O489" i="68" s="1"/>
  <c r="G6429" i="75" s="1"/>
  <c r="N489" i="68"/>
  <c r="G5889" i="75" s="1"/>
  <c r="O460" i="68"/>
  <c r="G6400" i="75" s="1"/>
  <c r="AI10" i="23"/>
  <c r="M458" i="26" s="1"/>
  <c r="N458" i="26" s="1"/>
  <c r="O458" i="68"/>
  <c r="G6398" i="75" s="1"/>
  <c r="O455" i="68"/>
  <c r="G6395" i="75" s="1"/>
  <c r="J6440" i="75" s="1"/>
  <c r="AI5" i="23"/>
  <c r="M453" i="26" s="1"/>
  <c r="N453" i="26" s="1"/>
  <c r="O453" i="68"/>
  <c r="G6393" i="75" s="1"/>
  <c r="AI32" i="13"/>
  <c r="M180" i="26"/>
  <c r="K100" i="43"/>
  <c r="L100" i="43" s="1"/>
  <c r="K95" i="43"/>
  <c r="L95" i="43" s="1"/>
  <c r="M175" i="26"/>
  <c r="AI11" i="13"/>
  <c r="M189" i="26" s="1"/>
  <c r="N189" i="26" s="1"/>
  <c r="AN22" i="13"/>
  <c r="O230" i="68"/>
  <c r="G6170" i="75" s="1"/>
  <c r="I6170" i="75" s="1"/>
  <c r="AW12" i="7"/>
  <c r="O250" i="68" s="1"/>
  <c r="G6190" i="75" s="1"/>
  <c r="I6190" i="75" s="1"/>
  <c r="K250" i="68"/>
  <c r="G4030" i="75" s="1"/>
  <c r="I4030" i="75" s="1"/>
  <c r="AW8" i="7"/>
  <c r="O246" i="68" s="1"/>
  <c r="G6186" i="75" s="1"/>
  <c r="I6186" i="75" s="1"/>
  <c r="K246" i="68"/>
  <c r="G4026" i="75" s="1"/>
  <c r="I4026" i="75" s="1"/>
  <c r="AW23" i="7"/>
  <c r="O261" i="68" s="1"/>
  <c r="G6201" i="75" s="1"/>
  <c r="I6201" i="75" s="1"/>
  <c r="K261" i="68"/>
  <c r="G4041" i="75" s="1"/>
  <c r="I4041" i="75" s="1"/>
  <c r="AW7" i="7"/>
  <c r="O245" i="68" s="1"/>
  <c r="G6185" i="75" s="1"/>
  <c r="K245" i="68"/>
  <c r="G4025" i="75" s="1"/>
  <c r="I4025" i="75" s="1"/>
  <c r="AW18" i="7"/>
  <c r="O256" i="68" s="1"/>
  <c r="G6196" i="75" s="1"/>
  <c r="I6196" i="75" s="1"/>
  <c r="K256" i="68"/>
  <c r="G4036" i="75" s="1"/>
  <c r="I4036" i="75" s="1"/>
  <c r="AW33" i="7"/>
  <c r="O271" i="68" s="1"/>
  <c r="G6211" i="75" s="1"/>
  <c r="I6211" i="75" s="1"/>
  <c r="K271" i="68"/>
  <c r="G4051" i="75" s="1"/>
  <c r="I4051" i="75" s="1"/>
  <c r="AW17" i="7"/>
  <c r="O255" i="68" s="1"/>
  <c r="G6195" i="75" s="1"/>
  <c r="I6195" i="75" s="1"/>
  <c r="K255" i="68"/>
  <c r="G4035" i="75" s="1"/>
  <c r="I4035" i="75" s="1"/>
  <c r="AN27" i="13"/>
  <c r="K135" i="43" s="1"/>
  <c r="O235" i="68"/>
  <c r="G6175" i="75" s="1"/>
  <c r="I6175" i="75" s="1"/>
  <c r="AQ25" i="18"/>
  <c r="O503" i="68" s="1"/>
  <c r="G6443" i="75" s="1"/>
  <c r="I6443" i="75" s="1"/>
  <c r="N503" i="68"/>
  <c r="G5903" i="75" s="1"/>
  <c r="I5903" i="75" s="1"/>
  <c r="AQ5" i="18"/>
  <c r="O483" i="68" s="1"/>
  <c r="G6423" i="75" s="1"/>
  <c r="N483" i="68"/>
  <c r="G5883" i="75" s="1"/>
  <c r="AQ28" i="18"/>
  <c r="O506" i="68" s="1"/>
  <c r="G6446" i="75" s="1"/>
  <c r="I6446" i="75" s="1"/>
  <c r="N506" i="68"/>
  <c r="G5906" i="75" s="1"/>
  <c r="I5906" i="75" s="1"/>
  <c r="AQ12" i="18"/>
  <c r="O490" i="68" s="1"/>
  <c r="G6430" i="75" s="1"/>
  <c r="N490" i="68"/>
  <c r="G5890" i="75" s="1"/>
  <c r="AQ23" i="18"/>
  <c r="O501" i="68" s="1"/>
  <c r="G6441" i="75" s="1"/>
  <c r="I6441" i="75" s="1"/>
  <c r="N501" i="68"/>
  <c r="G5901" i="75" s="1"/>
  <c r="I5901" i="75" s="1"/>
  <c r="AQ7" i="18"/>
  <c r="O485" i="68" s="1"/>
  <c r="G6425" i="75" s="1"/>
  <c r="N485" i="68"/>
  <c r="G5885" i="75" s="1"/>
  <c r="AQ22" i="18"/>
  <c r="O500" i="68" s="1"/>
  <c r="G6440" i="75" s="1"/>
  <c r="I6440" i="75" s="1"/>
  <c r="N500" i="68"/>
  <c r="G5900" i="75" s="1"/>
  <c r="I5900" i="75" s="1"/>
  <c r="AQ6" i="18"/>
  <c r="O484" i="68" s="1"/>
  <c r="G6424" i="75" s="1"/>
  <c r="N484" i="68"/>
  <c r="G5884" i="75" s="1"/>
  <c r="AD8" i="23"/>
  <c r="M426" i="26" s="1"/>
  <c r="N426" i="26" s="1"/>
  <c r="AD13" i="23"/>
  <c r="M431" i="26" s="1"/>
  <c r="N431" i="26" s="1"/>
  <c r="AN5" i="13"/>
  <c r="M213" i="26" s="1"/>
  <c r="N213" i="26" s="1"/>
  <c r="O213" i="68"/>
  <c r="G6153" i="75" s="1"/>
  <c r="O461" i="68"/>
  <c r="G6401" i="75" s="1"/>
  <c r="AN7" i="13"/>
  <c r="M215" i="26" s="1"/>
  <c r="N215" i="26" s="1"/>
  <c r="O215" i="68"/>
  <c r="G6155" i="75" s="1"/>
  <c r="O492" i="68"/>
  <c r="G6432" i="75" s="1"/>
  <c r="AW32" i="7"/>
  <c r="O270" i="68" s="1"/>
  <c r="G6210" i="75" s="1"/>
  <c r="I6210" i="75" s="1"/>
  <c r="K270" i="68"/>
  <c r="G4050" i="75" s="1"/>
  <c r="I4050" i="75" s="1"/>
  <c r="AW19" i="7"/>
  <c r="O257" i="68" s="1"/>
  <c r="G6197" i="75" s="1"/>
  <c r="I6197" i="75" s="1"/>
  <c r="K257" i="68"/>
  <c r="G4037" i="75" s="1"/>
  <c r="I4037" i="75" s="1"/>
  <c r="AW30" i="7"/>
  <c r="O268" i="68" s="1"/>
  <c r="G6208" i="75" s="1"/>
  <c r="I6208" i="75" s="1"/>
  <c r="K268" i="68"/>
  <c r="G4048" i="75" s="1"/>
  <c r="I4048" i="75" s="1"/>
  <c r="AW14" i="7"/>
  <c r="K252" i="68"/>
  <c r="G4032" i="75" s="1"/>
  <c r="I4032" i="75" s="1"/>
  <c r="AW29" i="7"/>
  <c r="O267" i="68" s="1"/>
  <c r="G6207" i="75" s="1"/>
  <c r="I6207" i="75" s="1"/>
  <c r="K267" i="68"/>
  <c r="G4047" i="75" s="1"/>
  <c r="I4047" i="75" s="1"/>
  <c r="AW13" i="7"/>
  <c r="O251" i="68" s="1"/>
  <c r="G6191" i="75" s="1"/>
  <c r="I6191" i="75" s="1"/>
  <c r="K251" i="68"/>
  <c r="G4031" i="75" s="1"/>
  <c r="I4031" i="75" s="1"/>
  <c r="AN16" i="13"/>
  <c r="M224" i="26" s="1"/>
  <c r="O224" i="68"/>
  <c r="G6164" i="75" s="1"/>
  <c r="I6164" i="75" s="1"/>
  <c r="O222" i="68"/>
  <c r="G6162" i="75" s="1"/>
  <c r="AQ13" i="18"/>
  <c r="O491" i="68" s="1"/>
  <c r="G6431" i="75" s="1"/>
  <c r="N491" i="68"/>
  <c r="G5891" i="75" s="1"/>
  <c r="AQ21" i="18"/>
  <c r="O499" i="68" s="1"/>
  <c r="G6439" i="75" s="1"/>
  <c r="I6439" i="75" s="1"/>
  <c r="N499" i="68"/>
  <c r="G5899" i="75" s="1"/>
  <c r="I5899" i="75" s="1"/>
  <c r="AQ24" i="18"/>
  <c r="O502" i="68" s="1"/>
  <c r="G6442" i="75" s="1"/>
  <c r="I6442" i="75" s="1"/>
  <c r="N502" i="68"/>
  <c r="G5902" i="75" s="1"/>
  <c r="I5902" i="75" s="1"/>
  <c r="AQ8" i="18"/>
  <c r="O486" i="68" s="1"/>
  <c r="G6426" i="75" s="1"/>
  <c r="N486" i="68"/>
  <c r="G5886" i="75" s="1"/>
  <c r="AQ19" i="18"/>
  <c r="O497" i="68" s="1"/>
  <c r="G6437" i="75" s="1"/>
  <c r="I6437" i="75" s="1"/>
  <c r="N497" i="68"/>
  <c r="G5897" i="75" s="1"/>
  <c r="I5897" i="75" s="1"/>
  <c r="AQ4" i="18"/>
  <c r="O482" i="68" s="1"/>
  <c r="G6422" i="75" s="1"/>
  <c r="N482" i="68"/>
  <c r="G5882" i="75" s="1"/>
  <c r="J5912" i="75" s="1"/>
  <c r="AQ18" i="18"/>
  <c r="O496" i="68" s="1"/>
  <c r="G6436" i="75" s="1"/>
  <c r="I6436" i="75" s="1"/>
  <c r="N496" i="68"/>
  <c r="G5896" i="75" s="1"/>
  <c r="I5896" i="75" s="1"/>
  <c r="O457" i="68"/>
  <c r="G6397" i="75" s="1"/>
  <c r="AI14" i="23"/>
  <c r="M462" i="26" s="1"/>
  <c r="N462" i="26" s="1"/>
  <c r="O462" i="68"/>
  <c r="G6402" i="75" s="1"/>
  <c r="O456" i="68"/>
  <c r="G6396" i="75" s="1"/>
  <c r="O454" i="68"/>
  <c r="G6394" i="75" s="1"/>
  <c r="M397" i="26"/>
  <c r="N397" i="26" s="1"/>
  <c r="AD9" i="23"/>
  <c r="M427" i="26" s="1"/>
  <c r="N427" i="26" s="1"/>
  <c r="K66" i="26"/>
  <c r="D66" i="68"/>
  <c r="K72" i="26"/>
  <c r="D72" i="68"/>
  <c r="K65" i="26"/>
  <c r="D65" i="68"/>
  <c r="K71" i="26"/>
  <c r="D71" i="68"/>
  <c r="K67" i="26"/>
  <c r="D67" i="68"/>
  <c r="K63" i="26"/>
  <c r="D63" i="68"/>
  <c r="K69" i="26"/>
  <c r="D69" i="68"/>
  <c r="K68" i="26"/>
  <c r="D68" i="68"/>
  <c r="K64" i="26"/>
  <c r="D64" i="68"/>
  <c r="K70" i="26"/>
  <c r="D70" i="68"/>
  <c r="N406" i="26"/>
  <c r="N408" i="26"/>
  <c r="L83" i="43"/>
  <c r="L92" i="43"/>
  <c r="AN12" i="13"/>
  <c r="M220" i="26" s="1"/>
  <c r="N220" i="26" s="1"/>
  <c r="L86" i="43"/>
  <c r="L88" i="43"/>
  <c r="AI4" i="23"/>
  <c r="K262" i="43" s="1"/>
  <c r="L262" i="43" s="1"/>
  <c r="AN10" i="13"/>
  <c r="M218" i="26" s="1"/>
  <c r="N218" i="26" s="1"/>
  <c r="F11" i="29"/>
  <c r="L98" i="43"/>
  <c r="L101" i="43"/>
  <c r="L99" i="43"/>
  <c r="AN19" i="13"/>
  <c r="K127" i="43" s="1"/>
  <c r="N417" i="26"/>
  <c r="M186" i="26"/>
  <c r="N186" i="26" s="1"/>
  <c r="AN8" i="13"/>
  <c r="K119" i="43"/>
  <c r="AN31" i="13"/>
  <c r="M209" i="26"/>
  <c r="K121" i="43"/>
  <c r="M211" i="26"/>
  <c r="AN33" i="13"/>
  <c r="AS6" i="13"/>
  <c r="M244" i="26" s="1"/>
  <c r="N244" i="26" s="1"/>
  <c r="AN13" i="13"/>
  <c r="M221" i="26" s="1"/>
  <c r="N221" i="26" s="1"/>
  <c r="M196" i="26"/>
  <c r="K106" i="43"/>
  <c r="AN18" i="13"/>
  <c r="M197" i="26"/>
  <c r="K107" i="43"/>
  <c r="K82" i="43"/>
  <c r="AD34" i="13"/>
  <c r="M152" i="26"/>
  <c r="AI4" i="13"/>
  <c r="K117" i="43"/>
  <c r="AN29" i="13"/>
  <c r="M207" i="26"/>
  <c r="K111" i="43"/>
  <c r="M201" i="26"/>
  <c r="AN23" i="13"/>
  <c r="K114" i="43"/>
  <c r="AN26" i="13"/>
  <c r="M204" i="26"/>
  <c r="K118" i="43"/>
  <c r="M208" i="26"/>
  <c r="K113" i="43"/>
  <c r="AN25" i="13"/>
  <c r="M203" i="26"/>
  <c r="K116" i="43"/>
  <c r="AN28" i="13"/>
  <c r="M206" i="26"/>
  <c r="AW4" i="7"/>
  <c r="AS34" i="7"/>
  <c r="AS36" i="7" s="1"/>
  <c r="M187" i="26"/>
  <c r="N187" i="26" s="1"/>
  <c r="AN9" i="13"/>
  <c r="M193" i="26"/>
  <c r="K103" i="43"/>
  <c r="AN15" i="13"/>
  <c r="AP34" i="18"/>
  <c r="AP36" i="18" s="1"/>
  <c r="AQ34" i="7"/>
  <c r="AQ36" i="7" s="1"/>
  <c r="K112" i="43"/>
  <c r="M202" i="26"/>
  <c r="AN24" i="13"/>
  <c r="AS24" i="13" s="1"/>
  <c r="K512" i="68"/>
  <c r="G4292" i="75" s="1"/>
  <c r="I4292" i="75" s="1"/>
  <c r="AK34" i="18"/>
  <c r="AK36" i="18" s="1"/>
  <c r="M195" i="26"/>
  <c r="K105" i="43"/>
  <c r="AN17" i="13"/>
  <c r="AN30" i="13"/>
  <c r="K109" i="43"/>
  <c r="AN21" i="13"/>
  <c r="M199" i="26"/>
  <c r="K108" i="43"/>
  <c r="M198" i="26"/>
  <c r="AN20" i="13"/>
  <c r="M436" i="26"/>
  <c r="N436" i="26" s="1"/>
  <c r="AI19" i="23"/>
  <c r="K267" i="43" s="1"/>
  <c r="L267" i="43" s="1"/>
  <c r="AI17" i="23"/>
  <c r="K265" i="43" s="1"/>
  <c r="L245" i="43"/>
  <c r="M435" i="26"/>
  <c r="N405" i="26"/>
  <c r="L438" i="26"/>
  <c r="L246" i="43"/>
  <c r="M422" i="26"/>
  <c r="N422" i="26" s="1"/>
  <c r="M437" i="26"/>
  <c r="N437" i="26" s="1"/>
  <c r="C9" i="29"/>
  <c r="C13" i="29" s="1"/>
  <c r="AH20" i="23"/>
  <c r="J268" i="43" s="1"/>
  <c r="L244" i="43"/>
  <c r="N404" i="26"/>
  <c r="L439" i="26"/>
  <c r="AH21" i="23"/>
  <c r="J269" i="43" s="1"/>
  <c r="Q42" i="26"/>
  <c r="R42" i="26" s="1"/>
  <c r="Q36" i="26"/>
  <c r="R36" i="26" s="1"/>
  <c r="L249" i="43"/>
  <c r="N92" i="26"/>
  <c r="E10" i="29"/>
  <c r="F33" i="26"/>
  <c r="Q33" i="26"/>
  <c r="R33" i="26" s="1"/>
  <c r="F39" i="26"/>
  <c r="Q39" i="26"/>
  <c r="R39" i="26" s="1"/>
  <c r="F38" i="26"/>
  <c r="Q38" i="26"/>
  <c r="R38" i="26" s="1"/>
  <c r="F34" i="26"/>
  <c r="Q34" i="26"/>
  <c r="R34" i="26" s="1"/>
  <c r="F40" i="26"/>
  <c r="Q40" i="26"/>
  <c r="R40" i="26" s="1"/>
  <c r="F35" i="26"/>
  <c r="Q35" i="26"/>
  <c r="R35" i="26" s="1"/>
  <c r="F41" i="26"/>
  <c r="Q41" i="26"/>
  <c r="R41" i="26" s="1"/>
  <c r="F37" i="26"/>
  <c r="Q37" i="26"/>
  <c r="R37" i="26" s="1"/>
  <c r="N409" i="26"/>
  <c r="I35" i="26"/>
  <c r="H35" i="26"/>
  <c r="G35" i="26"/>
  <c r="J35" i="26"/>
  <c r="H41" i="26"/>
  <c r="I41" i="26"/>
  <c r="G41" i="26"/>
  <c r="J41" i="26"/>
  <c r="H37" i="26"/>
  <c r="I37" i="26"/>
  <c r="G37" i="26"/>
  <c r="J37" i="26"/>
  <c r="I42" i="26"/>
  <c r="G42" i="26"/>
  <c r="H42" i="26"/>
  <c r="J42" i="26"/>
  <c r="H36" i="26"/>
  <c r="I36" i="26"/>
  <c r="J36" i="26"/>
  <c r="G36" i="26"/>
  <c r="F42" i="26"/>
  <c r="H33" i="26"/>
  <c r="I33" i="26"/>
  <c r="G33" i="26"/>
  <c r="J33" i="26"/>
  <c r="I39" i="26"/>
  <c r="H39" i="26"/>
  <c r="G39" i="26"/>
  <c r="J39" i="26"/>
  <c r="H38" i="26"/>
  <c r="I38" i="26"/>
  <c r="G38" i="26"/>
  <c r="J38" i="26"/>
  <c r="H34" i="26"/>
  <c r="G34" i="26"/>
  <c r="I34" i="26"/>
  <c r="J34" i="26"/>
  <c r="H40" i="26"/>
  <c r="I40" i="26"/>
  <c r="G40" i="26"/>
  <c r="J40" i="26"/>
  <c r="F36" i="26"/>
  <c r="Q5" i="13"/>
  <c r="P63" i="26" s="1"/>
  <c r="R5" i="13"/>
  <c r="Q11" i="13"/>
  <c r="P69" i="26" s="1"/>
  <c r="R11" i="13"/>
  <c r="R10" i="13"/>
  <c r="Q10" i="13"/>
  <c r="P68" i="26" s="1"/>
  <c r="R6" i="13"/>
  <c r="Q6" i="13"/>
  <c r="P64" i="26" s="1"/>
  <c r="R12" i="13"/>
  <c r="Q12" i="13"/>
  <c r="P70" i="26" s="1"/>
  <c r="Q14" i="13"/>
  <c r="P72" i="26" s="1"/>
  <c r="R14" i="13"/>
  <c r="R8" i="13"/>
  <c r="Q8" i="13"/>
  <c r="P66" i="26" s="1"/>
  <c r="Q7" i="13"/>
  <c r="P65" i="26" s="1"/>
  <c r="R7" i="13"/>
  <c r="Q13" i="13"/>
  <c r="P71" i="26" s="1"/>
  <c r="R13" i="13"/>
  <c r="Q9" i="13"/>
  <c r="P67" i="26" s="1"/>
  <c r="R9" i="13"/>
  <c r="M438" i="26"/>
  <c r="N403" i="26"/>
  <c r="L435" i="26"/>
  <c r="AH17" i="23"/>
  <c r="J265" i="43" s="1"/>
  <c r="M433" i="26"/>
  <c r="L243" i="43"/>
  <c r="AI20" i="23"/>
  <c r="K268" i="43" s="1"/>
  <c r="AI15" i="23"/>
  <c r="K263" i="43" s="1"/>
  <c r="R15" i="13"/>
  <c r="D103" i="68" s="1"/>
  <c r="I23" i="43"/>
  <c r="K73" i="26"/>
  <c r="Q15" i="13"/>
  <c r="R26" i="13"/>
  <c r="D114" i="68" s="1"/>
  <c r="I34" i="43"/>
  <c r="Q26" i="13"/>
  <c r="K84" i="26"/>
  <c r="P61" i="26"/>
  <c r="N21" i="43"/>
  <c r="P47" i="26"/>
  <c r="N7" i="43"/>
  <c r="P44" i="26"/>
  <c r="N4" i="43"/>
  <c r="P48" i="26"/>
  <c r="N8" i="43"/>
  <c r="P57" i="26"/>
  <c r="N17" i="43"/>
  <c r="R31" i="13"/>
  <c r="D119" i="68" s="1"/>
  <c r="I39" i="43"/>
  <c r="K89" i="26"/>
  <c r="Q31" i="13"/>
  <c r="P50" i="26"/>
  <c r="N10" i="43"/>
  <c r="P51" i="26"/>
  <c r="N11" i="43"/>
  <c r="P55" i="26"/>
  <c r="N15" i="43"/>
  <c r="N2" i="43"/>
  <c r="P32" i="26"/>
  <c r="L34" i="13"/>
  <c r="R4" i="13"/>
  <c r="D92" i="68" s="1"/>
  <c r="I22" i="43"/>
  <c r="K62" i="26"/>
  <c r="M34" i="13"/>
  <c r="Q4" i="13"/>
  <c r="R24" i="13"/>
  <c r="D112" i="68" s="1"/>
  <c r="I32" i="43"/>
  <c r="K82" i="26"/>
  <c r="Q24" i="13"/>
  <c r="R33" i="13"/>
  <c r="D121" i="68" s="1"/>
  <c r="I41" i="43"/>
  <c r="K91" i="26"/>
  <c r="Q33" i="13"/>
  <c r="R32" i="13"/>
  <c r="D120" i="68" s="1"/>
  <c r="Q32" i="13"/>
  <c r="K90" i="26"/>
  <c r="I40" i="43"/>
  <c r="P56" i="26"/>
  <c r="N16" i="43"/>
  <c r="P46" i="26"/>
  <c r="N6" i="43"/>
  <c r="P49" i="26"/>
  <c r="Q49" i="26" s="1"/>
  <c r="R49" i="26" s="1"/>
  <c r="N9" i="43"/>
  <c r="R29" i="13"/>
  <c r="D117" i="68" s="1"/>
  <c r="Q29" i="13"/>
  <c r="I37" i="43"/>
  <c r="K87" i="26"/>
  <c r="P43" i="26"/>
  <c r="N3" i="43"/>
  <c r="P58" i="26"/>
  <c r="Q58" i="26" s="1"/>
  <c r="R58" i="26" s="1"/>
  <c r="N18" i="43"/>
  <c r="P52" i="26"/>
  <c r="N12" i="43"/>
  <c r="R19" i="13"/>
  <c r="D107" i="68" s="1"/>
  <c r="I27" i="43"/>
  <c r="K77" i="26"/>
  <c r="Q19" i="13"/>
  <c r="P53" i="26"/>
  <c r="N13" i="43"/>
  <c r="R16" i="13"/>
  <c r="D104" i="68" s="1"/>
  <c r="I24" i="43"/>
  <c r="K74" i="26"/>
  <c r="Q16" i="13"/>
  <c r="R20" i="13"/>
  <c r="D108" i="68" s="1"/>
  <c r="I28" i="43"/>
  <c r="K78" i="26"/>
  <c r="Q20" i="13"/>
  <c r="R18" i="13"/>
  <c r="D106" i="68" s="1"/>
  <c r="I26" i="43"/>
  <c r="K76" i="26"/>
  <c r="Q18" i="13"/>
  <c r="R21" i="13"/>
  <c r="D109" i="68" s="1"/>
  <c r="I29" i="43"/>
  <c r="Q21" i="13"/>
  <c r="K79" i="26"/>
  <c r="R22" i="13"/>
  <c r="D110" i="68" s="1"/>
  <c r="I30" i="43"/>
  <c r="K80" i="26"/>
  <c r="Q22" i="13"/>
  <c r="R17" i="13"/>
  <c r="D105" i="68" s="1"/>
  <c r="I25" i="43"/>
  <c r="Q17" i="13"/>
  <c r="K75" i="26"/>
  <c r="R23" i="13"/>
  <c r="D111" i="68" s="1"/>
  <c r="I31" i="43"/>
  <c r="Q23" i="13"/>
  <c r="K81" i="26"/>
  <c r="R30" i="13"/>
  <c r="D118" i="68" s="1"/>
  <c r="Q30" i="13"/>
  <c r="I38" i="43"/>
  <c r="K88" i="26"/>
  <c r="P54" i="26"/>
  <c r="N14" i="43"/>
  <c r="P60" i="26"/>
  <c r="Q60" i="26" s="1"/>
  <c r="R60" i="26" s="1"/>
  <c r="N20" i="43"/>
  <c r="R28" i="13"/>
  <c r="D116" i="68" s="1"/>
  <c r="Q28" i="13"/>
  <c r="I36" i="43"/>
  <c r="K86" i="26"/>
  <c r="R25" i="13"/>
  <c r="D113" i="68" s="1"/>
  <c r="K83" i="26"/>
  <c r="I33" i="43"/>
  <c r="Q25" i="13"/>
  <c r="P59" i="26"/>
  <c r="N19" i="43"/>
  <c r="P45" i="26"/>
  <c r="N5" i="43"/>
  <c r="R27" i="13"/>
  <c r="D115" i="68" s="1"/>
  <c r="Q27" i="13"/>
  <c r="K85" i="26"/>
  <c r="I35" i="43"/>
  <c r="AI21" i="23"/>
  <c r="K269" i="43" s="1"/>
  <c r="M439" i="26"/>
  <c r="AI16" i="23"/>
  <c r="K264" i="43" s="1"/>
  <c r="M434" i="26"/>
  <c r="L233" i="43"/>
  <c r="L178" i="26"/>
  <c r="N178" i="26" s="1"/>
  <c r="N420" i="26"/>
  <c r="N412" i="26"/>
  <c r="N414" i="26"/>
  <c r="N416" i="26"/>
  <c r="N410" i="26"/>
  <c r="L235" i="43"/>
  <c r="L230" i="43"/>
  <c r="J252" i="43"/>
  <c r="L442" i="26"/>
  <c r="AH24" i="23"/>
  <c r="AH32" i="23"/>
  <c r="L450" i="26"/>
  <c r="J260" i="43"/>
  <c r="J256" i="43"/>
  <c r="AH28" i="23"/>
  <c r="L446" i="26"/>
  <c r="M444" i="26"/>
  <c r="K254" i="43"/>
  <c r="AI26" i="23"/>
  <c r="N415" i="26"/>
  <c r="J259" i="43"/>
  <c r="AH31" i="23"/>
  <c r="L449" i="26"/>
  <c r="L232" i="43"/>
  <c r="L237" i="43"/>
  <c r="K250" i="43"/>
  <c r="AI22" i="23"/>
  <c r="M440" i="26"/>
  <c r="N421" i="26"/>
  <c r="L231" i="43"/>
  <c r="J258" i="43"/>
  <c r="AH30" i="23"/>
  <c r="L448" i="26"/>
  <c r="K259" i="43"/>
  <c r="AI31" i="23"/>
  <c r="M449" i="26"/>
  <c r="L234" i="43"/>
  <c r="AI27" i="23"/>
  <c r="M445" i="26"/>
  <c r="K255" i="43"/>
  <c r="K256" i="43"/>
  <c r="AI28" i="23"/>
  <c r="M446" i="26"/>
  <c r="N419" i="26"/>
  <c r="J257" i="43"/>
  <c r="L447" i="26"/>
  <c r="AH29" i="23"/>
  <c r="K257" i="43"/>
  <c r="M447" i="26"/>
  <c r="AI29" i="23"/>
  <c r="L240" i="43"/>
  <c r="J253" i="43"/>
  <c r="L443" i="26"/>
  <c r="AH25" i="23"/>
  <c r="J254" i="43"/>
  <c r="AH26" i="23"/>
  <c r="L444" i="26"/>
  <c r="N444" i="26" s="1"/>
  <c r="L239" i="43"/>
  <c r="J251" i="43"/>
  <c r="AH23" i="23"/>
  <c r="L441" i="26"/>
  <c r="M451" i="26"/>
  <c r="K261" i="43"/>
  <c r="AI33" i="23"/>
  <c r="K251" i="43"/>
  <c r="AI23" i="23"/>
  <c r="M441" i="26"/>
  <c r="J250" i="43"/>
  <c r="AH22" i="23"/>
  <c r="L440" i="26"/>
  <c r="J255" i="43"/>
  <c r="AH27" i="23"/>
  <c r="L445" i="26"/>
  <c r="K258" i="43"/>
  <c r="M448" i="26"/>
  <c r="AI30" i="23"/>
  <c r="K253" i="43"/>
  <c r="M443" i="26"/>
  <c r="AI25" i="23"/>
  <c r="K252" i="43"/>
  <c r="L252" i="43" s="1"/>
  <c r="M442" i="26"/>
  <c r="AI24" i="23"/>
  <c r="J261" i="43"/>
  <c r="AH33" i="23"/>
  <c r="L451" i="26"/>
  <c r="N411" i="26"/>
  <c r="M450" i="26"/>
  <c r="AI32" i="23"/>
  <c r="K260" i="43"/>
  <c r="AH30" i="13"/>
  <c r="J118" i="43" s="1"/>
  <c r="AH28" i="13"/>
  <c r="J116" i="43" s="1"/>
  <c r="L181" i="26"/>
  <c r="N181" i="26" s="1"/>
  <c r="AH33" i="13"/>
  <c r="J121" i="43" s="1"/>
  <c r="L176" i="26"/>
  <c r="N176" i="26" s="1"/>
  <c r="AH26" i="13"/>
  <c r="J114" i="43" s="1"/>
  <c r="AH31" i="13"/>
  <c r="J119" i="43" s="1"/>
  <c r="L179" i="26"/>
  <c r="N179" i="26" s="1"/>
  <c r="L173" i="26"/>
  <c r="N173" i="26" s="1"/>
  <c r="AH25" i="13"/>
  <c r="J113" i="43" s="1"/>
  <c r="L174" i="26"/>
  <c r="N174" i="26" s="1"/>
  <c r="AH16" i="23"/>
  <c r="J264" i="43" s="1"/>
  <c r="L175" i="26"/>
  <c r="L177" i="26"/>
  <c r="N177" i="26" s="1"/>
  <c r="L180" i="26"/>
  <c r="N180" i="26" s="1"/>
  <c r="AH29" i="13"/>
  <c r="J117" i="43" s="1"/>
  <c r="AH32" i="13"/>
  <c r="J120" i="43" s="1"/>
  <c r="AH27" i="13"/>
  <c r="J115" i="43" s="1"/>
  <c r="L115" i="43" s="1"/>
  <c r="L434" i="26"/>
  <c r="AG34" i="6"/>
  <c r="AG36" i="6" s="1"/>
  <c r="L266" i="43"/>
  <c r="L122" i="26"/>
  <c r="F18" i="29" s="1"/>
  <c r="J62" i="43"/>
  <c r="L62" i="43" s="1"/>
  <c r="M466" i="26"/>
  <c r="AG4" i="2"/>
  <c r="AD34" i="2"/>
  <c r="AH18" i="13"/>
  <c r="J106" i="43" s="1"/>
  <c r="L166" i="26"/>
  <c r="N166" i="26" s="1"/>
  <c r="AH16" i="13"/>
  <c r="J104" i="43" s="1"/>
  <c r="L104" i="43" s="1"/>
  <c r="L164" i="26"/>
  <c r="N164" i="26" s="1"/>
  <c r="AH21" i="13"/>
  <c r="J109" i="43" s="1"/>
  <c r="L169" i="26"/>
  <c r="N169" i="26" s="1"/>
  <c r="AH24" i="13"/>
  <c r="J112" i="43" s="1"/>
  <c r="L172" i="26"/>
  <c r="N172" i="26" s="1"/>
  <c r="AH17" i="13"/>
  <c r="J105" i="43" s="1"/>
  <c r="L165" i="26"/>
  <c r="N165" i="26" s="1"/>
  <c r="AH22" i="13"/>
  <c r="J110" i="43" s="1"/>
  <c r="L110" i="43" s="1"/>
  <c r="L170" i="26"/>
  <c r="N170" i="26" s="1"/>
  <c r="AH23" i="13"/>
  <c r="J111" i="43" s="1"/>
  <c r="L171" i="26"/>
  <c r="N171" i="26" s="1"/>
  <c r="AH15" i="13"/>
  <c r="J103" i="43" s="1"/>
  <c r="L163" i="26"/>
  <c r="N163" i="26" s="1"/>
  <c r="AH19" i="13"/>
  <c r="J107" i="43" s="1"/>
  <c r="L167" i="26"/>
  <c r="N167" i="26" s="1"/>
  <c r="AH20" i="13"/>
  <c r="J108" i="43" s="1"/>
  <c r="L168" i="26"/>
  <c r="N168" i="26" s="1"/>
  <c r="AH15" i="23"/>
  <c r="J263" i="43" s="1"/>
  <c r="L433" i="26"/>
  <c r="AM19" i="23"/>
  <c r="J287" i="43" s="1"/>
  <c r="L467" i="26"/>
  <c r="AM4" i="23"/>
  <c r="J282" i="43" s="1"/>
  <c r="L452" i="26"/>
  <c r="AM18" i="23"/>
  <c r="J286" i="43" s="1"/>
  <c r="L466" i="26"/>
  <c r="AC4" i="13"/>
  <c r="X34" i="13"/>
  <c r="AC34" i="23"/>
  <c r="AC34" i="2"/>
  <c r="AC36" i="2" s="1"/>
  <c r="I5898" i="75" l="1"/>
  <c r="I5909" i="75"/>
  <c r="I5908" i="75"/>
  <c r="I5904" i="75"/>
  <c r="J5894" i="75"/>
  <c r="J5910" i="75"/>
  <c r="J5907" i="75"/>
  <c r="J5904" i="75"/>
  <c r="J5901" i="75"/>
  <c r="J5889" i="75"/>
  <c r="J5882" i="75"/>
  <c r="J5888" i="75"/>
  <c r="J5891" i="75"/>
  <c r="J5883" i="75"/>
  <c r="J5886" i="75"/>
  <c r="J5898" i="75"/>
  <c r="J5895" i="75"/>
  <c r="J5911" i="75"/>
  <c r="J5908" i="75"/>
  <c r="J5905" i="75"/>
  <c r="J5902" i="75"/>
  <c r="J5899" i="75"/>
  <c r="J5896" i="75"/>
  <c r="J5893" i="75"/>
  <c r="J5909" i="75"/>
  <c r="J5885" i="75"/>
  <c r="J5892" i="75"/>
  <c r="J5884" i="75"/>
  <c r="J5887" i="75"/>
  <c r="J5890" i="75"/>
  <c r="J5906" i="75"/>
  <c r="J5903" i="75"/>
  <c r="J5900" i="75"/>
  <c r="J5897" i="75"/>
  <c r="I5852" i="75"/>
  <c r="N492" i="68"/>
  <c r="G5892" i="75" s="1"/>
  <c r="I5892" i="75" s="1"/>
  <c r="AV14" i="18"/>
  <c r="N522" i="68" s="1"/>
  <c r="G5922" i="75" s="1"/>
  <c r="N512" i="68"/>
  <c r="G5912" i="75" s="1"/>
  <c r="AV30" i="18"/>
  <c r="N538" i="68" s="1"/>
  <c r="G5938" i="75" s="1"/>
  <c r="AV10" i="18"/>
  <c r="N518" i="68" s="1"/>
  <c r="G5918" i="75" s="1"/>
  <c r="AQ71" i="18"/>
  <c r="AQ73" i="18" s="1"/>
  <c r="AV31" i="18"/>
  <c r="N539" i="68" s="1"/>
  <c r="G5939" i="75" s="1"/>
  <c r="AV9" i="18"/>
  <c r="N517" i="68" s="1"/>
  <c r="G5917" i="75" s="1"/>
  <c r="N487" i="68"/>
  <c r="G5887" i="75" s="1"/>
  <c r="I5887" i="75" s="1"/>
  <c r="AV16" i="18"/>
  <c r="N524" i="68" s="1"/>
  <c r="G5924" i="75" s="1"/>
  <c r="N494" i="68"/>
  <c r="G5894" i="75" s="1"/>
  <c r="I5894" i="75" s="1"/>
  <c r="AV15" i="18"/>
  <c r="N523" i="68" s="1"/>
  <c r="G5923" i="75" s="1"/>
  <c r="N493" i="68"/>
  <c r="G5893" i="75" s="1"/>
  <c r="I5893" i="75" s="1"/>
  <c r="AV32" i="18"/>
  <c r="N540" i="68" s="1"/>
  <c r="G5940" i="75" s="1"/>
  <c r="N510" i="68"/>
  <c r="G5910" i="75" s="1"/>
  <c r="I5910" i="75" s="1"/>
  <c r="AV20" i="18"/>
  <c r="N528" i="68" s="1"/>
  <c r="G5928" i="75" s="1"/>
  <c r="AV26" i="18"/>
  <c r="N534" i="68" s="1"/>
  <c r="G5934" i="75" s="1"/>
  <c r="I7106" i="75"/>
  <c r="I7105" i="75"/>
  <c r="I6438" i="75"/>
  <c r="J6443" i="75"/>
  <c r="J6446" i="75"/>
  <c r="J6449" i="75"/>
  <c r="J6433" i="75"/>
  <c r="J6436" i="75"/>
  <c r="J6458" i="75"/>
  <c r="I6448" i="75"/>
  <c r="J6439" i="75"/>
  <c r="J6442" i="75"/>
  <c r="J6445" i="75"/>
  <c r="J6448" i="75"/>
  <c r="I6449" i="75"/>
  <c r="I6444" i="75"/>
  <c r="J6451" i="75"/>
  <c r="J6435" i="75"/>
  <c r="J6438" i="75"/>
  <c r="J6441" i="75"/>
  <c r="J6444" i="75"/>
  <c r="J6447" i="75"/>
  <c r="J6450" i="75"/>
  <c r="J6434" i="75"/>
  <c r="J6437" i="75"/>
  <c r="I6450" i="75"/>
  <c r="I6434" i="75"/>
  <c r="C34" i="29"/>
  <c r="I6568" i="75"/>
  <c r="I90" i="75"/>
  <c r="I7111" i="75"/>
  <c r="I6562" i="75"/>
  <c r="I81" i="75"/>
  <c r="I7095" i="75"/>
  <c r="I6560" i="75"/>
  <c r="I76" i="75"/>
  <c r="I7098" i="75"/>
  <c r="I6554" i="75"/>
  <c r="I84" i="75"/>
  <c r="J7096" i="75"/>
  <c r="J6556" i="75"/>
  <c r="I85" i="75"/>
  <c r="I7103" i="75"/>
  <c r="I6566" i="75"/>
  <c r="I87" i="75"/>
  <c r="I7110" i="75"/>
  <c r="I6571" i="75"/>
  <c r="I7101" i="75"/>
  <c r="I6555" i="75"/>
  <c r="I79" i="75"/>
  <c r="I7096" i="75"/>
  <c r="I6558" i="75"/>
  <c r="J6553" i="75"/>
  <c r="J6567" i="75"/>
  <c r="I6563" i="75"/>
  <c r="I88" i="75"/>
  <c r="I7107" i="75"/>
  <c r="I6570" i="75"/>
  <c r="I82" i="75"/>
  <c r="I6561" i="75"/>
  <c r="I80" i="75"/>
  <c r="I7099" i="75"/>
  <c r="I6556" i="75"/>
  <c r="I74" i="75"/>
  <c r="I7097" i="75"/>
  <c r="I6564" i="75"/>
  <c r="I6565" i="75"/>
  <c r="I86" i="75"/>
  <c r="I7108" i="75"/>
  <c r="I6567" i="75"/>
  <c r="I91" i="75"/>
  <c r="I7102" i="75"/>
  <c r="I75" i="75"/>
  <c r="I7100" i="75"/>
  <c r="I6559" i="75"/>
  <c r="I78" i="75"/>
  <c r="I7094" i="75"/>
  <c r="I6557" i="75"/>
  <c r="J83" i="75"/>
  <c r="I6569" i="75"/>
  <c r="I7109" i="75"/>
  <c r="J6559" i="75"/>
  <c r="J6562" i="75"/>
  <c r="J6565" i="75"/>
  <c r="J7099" i="75"/>
  <c r="J7102" i="75"/>
  <c r="J7105" i="75"/>
  <c r="J7108" i="75"/>
  <c r="J86" i="75"/>
  <c r="J89" i="75"/>
  <c r="J73" i="75"/>
  <c r="J76" i="75"/>
  <c r="J79" i="75"/>
  <c r="J6568" i="75"/>
  <c r="J6571" i="75"/>
  <c r="J6555" i="75"/>
  <c r="J6558" i="75"/>
  <c r="J6561" i="75"/>
  <c r="J7111" i="75"/>
  <c r="J7095" i="75"/>
  <c r="J7098" i="75"/>
  <c r="J7101" i="75"/>
  <c r="J7104" i="75"/>
  <c r="J82" i="75"/>
  <c r="J85" i="75"/>
  <c r="J88" i="75"/>
  <c r="J91" i="75"/>
  <c r="J75" i="75"/>
  <c r="J6570" i="75"/>
  <c r="J6554" i="75"/>
  <c r="J6557" i="75"/>
  <c r="J7107" i="75"/>
  <c r="J7110" i="75"/>
  <c r="J7094" i="75"/>
  <c r="J7097" i="75"/>
  <c r="J7100" i="75"/>
  <c r="J78" i="75"/>
  <c r="J81" i="75"/>
  <c r="J84" i="75"/>
  <c r="J87" i="75"/>
  <c r="I77" i="75"/>
  <c r="I7104" i="75"/>
  <c r="I89" i="75"/>
  <c r="J6560" i="75"/>
  <c r="J6563" i="75"/>
  <c r="J6566" i="75"/>
  <c r="J6569" i="75"/>
  <c r="J7103" i="75"/>
  <c r="J7106" i="75"/>
  <c r="J7109" i="75"/>
  <c r="J7093" i="75"/>
  <c r="J90" i="75"/>
  <c r="J74" i="75"/>
  <c r="J77" i="75"/>
  <c r="J80" i="75"/>
  <c r="H4" i="43"/>
  <c r="H8" i="43"/>
  <c r="H19" i="43"/>
  <c r="H16" i="43"/>
  <c r="H14" i="43"/>
  <c r="H10" i="43"/>
  <c r="H20" i="43"/>
  <c r="H9" i="43"/>
  <c r="H21" i="43"/>
  <c r="H5" i="43"/>
  <c r="H6" i="43"/>
  <c r="H7" i="43"/>
  <c r="H15" i="43"/>
  <c r="H12" i="43"/>
  <c r="H2" i="43"/>
  <c r="H17" i="43"/>
  <c r="H13" i="43"/>
  <c r="H18" i="43"/>
  <c r="H3" i="43"/>
  <c r="H11" i="43"/>
  <c r="F19" i="29"/>
  <c r="N175" i="26"/>
  <c r="J5921" i="75"/>
  <c r="AN5" i="23"/>
  <c r="N438" i="26"/>
  <c r="L108" i="43"/>
  <c r="J5914" i="75"/>
  <c r="J6456" i="75"/>
  <c r="N435" i="26"/>
  <c r="J6462" i="75"/>
  <c r="J5915" i="75"/>
  <c r="J5920" i="75"/>
  <c r="J5913" i="75"/>
  <c r="I5928" i="75"/>
  <c r="I5930" i="75"/>
  <c r="I5933" i="75"/>
  <c r="I5939" i="75"/>
  <c r="J5922" i="75"/>
  <c r="J5933" i="75"/>
  <c r="J5936" i="75"/>
  <c r="J5939" i="75"/>
  <c r="J5923" i="75"/>
  <c r="J5926" i="75"/>
  <c r="M452" i="26"/>
  <c r="J5916" i="75"/>
  <c r="J6454" i="75"/>
  <c r="J6453" i="75"/>
  <c r="I5927" i="75"/>
  <c r="I5924" i="75"/>
  <c r="I5918" i="75"/>
  <c r="I5941" i="75"/>
  <c r="I5931" i="75"/>
  <c r="I5935" i="75"/>
  <c r="J5929" i="75"/>
  <c r="J5932" i="75"/>
  <c r="J5935" i="75"/>
  <c r="J5938" i="75"/>
  <c r="J5919" i="75"/>
  <c r="I5932" i="75"/>
  <c r="I5922" i="75"/>
  <c r="I5926" i="75"/>
  <c r="I5937" i="75"/>
  <c r="I5936" i="75"/>
  <c r="I5940" i="75"/>
  <c r="J6457" i="75"/>
  <c r="J5918" i="75"/>
  <c r="J5941" i="75"/>
  <c r="J5925" i="75"/>
  <c r="J5928" i="75"/>
  <c r="J5931" i="75"/>
  <c r="J5934" i="75"/>
  <c r="J5917" i="75"/>
  <c r="I5923" i="75"/>
  <c r="I5934" i="75"/>
  <c r="I5929" i="75"/>
  <c r="I5917" i="75"/>
  <c r="I5925" i="75"/>
  <c r="I5938" i="75"/>
  <c r="J5937" i="75"/>
  <c r="J5940" i="75"/>
  <c r="J5924" i="75"/>
  <c r="J5927" i="75"/>
  <c r="J5930" i="75"/>
  <c r="AF34" i="2"/>
  <c r="L269" i="43"/>
  <c r="F253" i="68"/>
  <c r="G1333" i="75" s="1"/>
  <c r="AG15" i="2"/>
  <c r="I253" i="68" s="1"/>
  <c r="G2953" i="75" s="1"/>
  <c r="F262" i="68"/>
  <c r="G1342" i="75" s="1"/>
  <c r="AG24" i="2"/>
  <c r="I262" i="68" s="1"/>
  <c r="G2962" i="75" s="1"/>
  <c r="F261" i="68"/>
  <c r="G1341" i="75" s="1"/>
  <c r="AG23" i="2"/>
  <c r="I261" i="68" s="1"/>
  <c r="G2961" i="75" s="1"/>
  <c r="F256" i="68"/>
  <c r="G1336" i="75" s="1"/>
  <c r="AG18" i="2"/>
  <c r="I256" i="68" s="1"/>
  <c r="G2956" i="75" s="1"/>
  <c r="F263" i="68"/>
  <c r="G1343" i="75" s="1"/>
  <c r="AG25" i="2"/>
  <c r="I263" i="68" s="1"/>
  <c r="G2963" i="75" s="1"/>
  <c r="F254" i="68"/>
  <c r="G1334" i="75" s="1"/>
  <c r="AG16" i="2"/>
  <c r="I254" i="68" s="1"/>
  <c r="G2954" i="75" s="1"/>
  <c r="F271" i="68"/>
  <c r="G1351" i="75" s="1"/>
  <c r="AG33" i="2"/>
  <c r="I271" i="68" s="1"/>
  <c r="G2971" i="75" s="1"/>
  <c r="F270" i="68"/>
  <c r="G1350" i="75" s="1"/>
  <c r="AG32" i="2"/>
  <c r="I270" i="68" s="1"/>
  <c r="G2970" i="75" s="1"/>
  <c r="F258" i="68"/>
  <c r="G1338" i="75" s="1"/>
  <c r="AG20" i="2"/>
  <c r="I258" i="68" s="1"/>
  <c r="G2958" i="75" s="1"/>
  <c r="F260" i="68"/>
  <c r="G1340" i="75" s="1"/>
  <c r="AG22" i="2"/>
  <c r="I260" i="68" s="1"/>
  <c r="G2960" i="75" s="1"/>
  <c r="F267" i="68"/>
  <c r="G1347" i="75" s="1"/>
  <c r="AG29" i="2"/>
  <c r="I267" i="68" s="1"/>
  <c r="G2967" i="75" s="1"/>
  <c r="F257" i="68"/>
  <c r="G1337" i="75" s="1"/>
  <c r="AG19" i="2"/>
  <c r="I257" i="68" s="1"/>
  <c r="G2957" i="75" s="1"/>
  <c r="F268" i="68"/>
  <c r="G1348" i="75" s="1"/>
  <c r="AG30" i="2"/>
  <c r="I268" i="68" s="1"/>
  <c r="G2968" i="75" s="1"/>
  <c r="F265" i="68"/>
  <c r="G1345" i="75" s="1"/>
  <c r="AG27" i="2"/>
  <c r="I265" i="68" s="1"/>
  <c r="G2965" i="75" s="1"/>
  <c r="F266" i="68"/>
  <c r="G1346" i="75" s="1"/>
  <c r="AG28" i="2"/>
  <c r="I266" i="68" s="1"/>
  <c r="G2966" i="75" s="1"/>
  <c r="F269" i="68"/>
  <c r="G1349" i="75" s="1"/>
  <c r="AG31" i="2"/>
  <c r="I269" i="68" s="1"/>
  <c r="G2969" i="75" s="1"/>
  <c r="F264" i="68"/>
  <c r="G1344" i="75" s="1"/>
  <c r="AG26" i="2"/>
  <c r="I264" i="68" s="1"/>
  <c r="G2964" i="75" s="1"/>
  <c r="F259" i="68"/>
  <c r="G1339" i="75" s="1"/>
  <c r="AG21" i="2"/>
  <c r="I259" i="68" s="1"/>
  <c r="G2959" i="75" s="1"/>
  <c r="F255" i="68"/>
  <c r="G1335" i="75" s="1"/>
  <c r="AG17" i="2"/>
  <c r="I255" i="68" s="1"/>
  <c r="G2955" i="75" s="1"/>
  <c r="C33" i="29"/>
  <c r="C26" i="29"/>
  <c r="C27" i="29"/>
  <c r="C30" i="29"/>
  <c r="C29" i="29"/>
  <c r="C31" i="29"/>
  <c r="C28" i="29"/>
  <c r="C32" i="29"/>
  <c r="L121" i="43"/>
  <c r="AD34" i="23"/>
  <c r="AS22" i="13"/>
  <c r="AI12" i="23"/>
  <c r="M460" i="26" s="1"/>
  <c r="N460" i="26" s="1"/>
  <c r="I6394" i="75"/>
  <c r="J6424" i="75"/>
  <c r="I6396" i="75"/>
  <c r="J6426" i="75"/>
  <c r="I6402" i="75"/>
  <c r="J6432" i="75"/>
  <c r="I6397" i="75"/>
  <c r="J6427" i="75"/>
  <c r="I6422" i="75"/>
  <c r="J6452" i="75"/>
  <c r="I6431" i="75"/>
  <c r="J6461" i="75"/>
  <c r="I6162" i="75"/>
  <c r="J6192" i="75"/>
  <c r="I6155" i="75"/>
  <c r="J6185" i="75"/>
  <c r="I6401" i="75"/>
  <c r="J6431" i="75"/>
  <c r="I6153" i="75"/>
  <c r="J6183" i="75"/>
  <c r="I6425" i="75"/>
  <c r="J6455" i="75"/>
  <c r="I6430" i="75"/>
  <c r="J6460" i="75"/>
  <c r="I6393" i="75"/>
  <c r="J6423" i="75"/>
  <c r="I6395" i="75"/>
  <c r="J6425" i="75"/>
  <c r="I6398" i="75"/>
  <c r="J6428" i="75"/>
  <c r="I6400" i="75"/>
  <c r="J6430" i="75"/>
  <c r="I6429" i="75"/>
  <c r="J6459" i="75"/>
  <c r="I6159" i="75"/>
  <c r="J6189" i="75"/>
  <c r="I6154" i="75"/>
  <c r="J6184" i="75"/>
  <c r="I6399" i="75"/>
  <c r="J6429" i="75"/>
  <c r="I6433" i="75"/>
  <c r="J6464" i="75"/>
  <c r="J6468" i="75"/>
  <c r="J6472" i="75"/>
  <c r="J6476" i="75"/>
  <c r="J6480" i="75"/>
  <c r="J6465" i="75"/>
  <c r="J6469" i="75"/>
  <c r="J6473" i="75"/>
  <c r="J6477" i="75"/>
  <c r="J6481" i="75"/>
  <c r="J6466" i="75"/>
  <c r="J6470" i="75"/>
  <c r="J6474" i="75"/>
  <c r="J6478" i="75"/>
  <c r="J6463" i="75"/>
  <c r="J6467" i="75"/>
  <c r="J6471" i="75"/>
  <c r="J6475" i="75"/>
  <c r="J6479" i="75"/>
  <c r="I7055" i="75"/>
  <c r="J7085" i="75"/>
  <c r="I6516" i="75"/>
  <c r="J6546" i="75"/>
  <c r="I42" i="75"/>
  <c r="J72" i="75"/>
  <c r="I7061" i="75"/>
  <c r="J7091" i="75"/>
  <c r="I6542" i="75"/>
  <c r="J6572" i="75"/>
  <c r="I73" i="75"/>
  <c r="I7059" i="75"/>
  <c r="J7089" i="75"/>
  <c r="I6513" i="75"/>
  <c r="J6543" i="75"/>
  <c r="I34" i="75"/>
  <c r="J64" i="75"/>
  <c r="I7058" i="75"/>
  <c r="J7088" i="75"/>
  <c r="I6515" i="75"/>
  <c r="J6545" i="75"/>
  <c r="I37" i="75"/>
  <c r="J67" i="75"/>
  <c r="I7062" i="75"/>
  <c r="J7092" i="75"/>
  <c r="I6521" i="75"/>
  <c r="J6551" i="75"/>
  <c r="I7093" i="75"/>
  <c r="I6519" i="75"/>
  <c r="J6549" i="75"/>
  <c r="I40" i="75"/>
  <c r="J70" i="75"/>
  <c r="I7054" i="75"/>
  <c r="J7084" i="75"/>
  <c r="I6518" i="75"/>
  <c r="J6548" i="75"/>
  <c r="I36" i="75"/>
  <c r="J66" i="75"/>
  <c r="I7057" i="75"/>
  <c r="J7087" i="75"/>
  <c r="I6522" i="75"/>
  <c r="J6552" i="75"/>
  <c r="I62" i="75"/>
  <c r="J92" i="75"/>
  <c r="I6553" i="75"/>
  <c r="I33" i="75"/>
  <c r="J63" i="75"/>
  <c r="I7060" i="75"/>
  <c r="J7090" i="75"/>
  <c r="I6514" i="75"/>
  <c r="J6544" i="75"/>
  <c r="I35" i="75"/>
  <c r="J65" i="75"/>
  <c r="I7056" i="75"/>
  <c r="J7086" i="75"/>
  <c r="I6517" i="75"/>
  <c r="J6547" i="75"/>
  <c r="I41" i="75"/>
  <c r="J71" i="75"/>
  <c r="I7082" i="75"/>
  <c r="J7112" i="75"/>
  <c r="I39" i="75"/>
  <c r="J69" i="75"/>
  <c r="I7053" i="75"/>
  <c r="J7083" i="75"/>
  <c r="I6520" i="75"/>
  <c r="J6550" i="75"/>
  <c r="I38" i="75"/>
  <c r="J68" i="75"/>
  <c r="AN17" i="23"/>
  <c r="K285" i="43" s="1"/>
  <c r="I5882" i="75"/>
  <c r="I5912" i="75"/>
  <c r="I5886" i="75"/>
  <c r="I5916" i="75"/>
  <c r="I6424" i="75"/>
  <c r="I6423" i="75"/>
  <c r="I6185" i="75"/>
  <c r="I6183" i="75"/>
  <c r="I6184" i="75"/>
  <c r="I6426" i="75"/>
  <c r="AN18" i="23"/>
  <c r="K286" i="43" s="1"/>
  <c r="L107" i="43"/>
  <c r="I5891" i="75"/>
  <c r="I5921" i="75"/>
  <c r="I5889" i="75"/>
  <c r="I5919" i="75"/>
  <c r="I6432" i="75"/>
  <c r="I5884" i="75"/>
  <c r="I5914" i="75"/>
  <c r="I5885" i="75"/>
  <c r="I5915" i="75"/>
  <c r="I5890" i="75"/>
  <c r="I5920" i="75"/>
  <c r="I5883" i="75"/>
  <c r="I5913" i="75"/>
  <c r="I6428" i="75"/>
  <c r="I6427" i="75"/>
  <c r="P107" i="68"/>
  <c r="G6587" i="75" s="1"/>
  <c r="Q107" i="68"/>
  <c r="G7127" i="75" s="1"/>
  <c r="G107" i="75"/>
  <c r="P120" i="68"/>
  <c r="G6600" i="75" s="1"/>
  <c r="Q120" i="68"/>
  <c r="G7140" i="75" s="1"/>
  <c r="G120" i="75"/>
  <c r="P121" i="68"/>
  <c r="G6601" i="75" s="1"/>
  <c r="Q121" i="68"/>
  <c r="G7141" i="75" s="1"/>
  <c r="G121" i="75"/>
  <c r="P112" i="68"/>
  <c r="G6592" i="75" s="1"/>
  <c r="Q112" i="68"/>
  <c r="G7132" i="75" s="1"/>
  <c r="G112" i="75"/>
  <c r="P114" i="68"/>
  <c r="G6594" i="75" s="1"/>
  <c r="Q114" i="68"/>
  <c r="G7134" i="75" s="1"/>
  <c r="G114" i="75"/>
  <c r="P103" i="68"/>
  <c r="G6583" i="75" s="1"/>
  <c r="Q103" i="68"/>
  <c r="G7123" i="75" s="1"/>
  <c r="G103" i="75"/>
  <c r="P70" i="68"/>
  <c r="G6550" i="75" s="1"/>
  <c r="Q70" i="68"/>
  <c r="G7090" i="75" s="1"/>
  <c r="G70" i="75"/>
  <c r="P68" i="68"/>
  <c r="G6548" i="75" s="1"/>
  <c r="Q68" i="68"/>
  <c r="G7088" i="75" s="1"/>
  <c r="G68" i="75"/>
  <c r="P63" i="68"/>
  <c r="G6543" i="75" s="1"/>
  <c r="Q63" i="68"/>
  <c r="G7083" i="75" s="1"/>
  <c r="G63" i="75"/>
  <c r="P71" i="68"/>
  <c r="G6551" i="75" s="1"/>
  <c r="Q71" i="68"/>
  <c r="G7091" i="75" s="1"/>
  <c r="G71" i="75"/>
  <c r="P72" i="68"/>
  <c r="G6552" i="75" s="1"/>
  <c r="Q72" i="68"/>
  <c r="G7092" i="75" s="1"/>
  <c r="G72" i="75"/>
  <c r="P115" i="68"/>
  <c r="G6595" i="75" s="1"/>
  <c r="Q115" i="68"/>
  <c r="G7135" i="75" s="1"/>
  <c r="G115" i="75"/>
  <c r="P113" i="68"/>
  <c r="G6593" i="75" s="1"/>
  <c r="Q113" i="68"/>
  <c r="G7133" i="75" s="1"/>
  <c r="G113" i="75"/>
  <c r="P116" i="68"/>
  <c r="G6596" i="75" s="1"/>
  <c r="Q116" i="68"/>
  <c r="G7136" i="75" s="1"/>
  <c r="G116" i="75"/>
  <c r="P118" i="68"/>
  <c r="G6598" i="75" s="1"/>
  <c r="Q118" i="68"/>
  <c r="G7138" i="75" s="1"/>
  <c r="G118" i="75"/>
  <c r="P111" i="68"/>
  <c r="G6591" i="75" s="1"/>
  <c r="Q111" i="68"/>
  <c r="G7131" i="75" s="1"/>
  <c r="G111" i="75"/>
  <c r="P105" i="68"/>
  <c r="G6585" i="75" s="1"/>
  <c r="Q105" i="68"/>
  <c r="G7125" i="75" s="1"/>
  <c r="G105" i="75"/>
  <c r="P110" i="68"/>
  <c r="G6590" i="75" s="1"/>
  <c r="Q110" i="68"/>
  <c r="G7130" i="75" s="1"/>
  <c r="G110" i="75"/>
  <c r="P109" i="68"/>
  <c r="G6589" i="75" s="1"/>
  <c r="Q109" i="68"/>
  <c r="G7129" i="75" s="1"/>
  <c r="G109" i="75"/>
  <c r="P106" i="68"/>
  <c r="G6586" i="75" s="1"/>
  <c r="Q106" i="68"/>
  <c r="G7126" i="75" s="1"/>
  <c r="G106" i="75"/>
  <c r="P108" i="68"/>
  <c r="G6588" i="75" s="1"/>
  <c r="Q108" i="68"/>
  <c r="G7128" i="75" s="1"/>
  <c r="G108" i="75"/>
  <c r="P104" i="68"/>
  <c r="G6584" i="75" s="1"/>
  <c r="Q104" i="68"/>
  <c r="G7124" i="75" s="1"/>
  <c r="G104" i="75"/>
  <c r="P117" i="68"/>
  <c r="G6597" i="75" s="1"/>
  <c r="Q117" i="68"/>
  <c r="G7137" i="75" s="1"/>
  <c r="G117" i="75"/>
  <c r="P119" i="68"/>
  <c r="G6599" i="75" s="1"/>
  <c r="Q119" i="68"/>
  <c r="G7139" i="75" s="1"/>
  <c r="G119" i="75"/>
  <c r="P64" i="68"/>
  <c r="G6544" i="75" s="1"/>
  <c r="Q64" i="68"/>
  <c r="G7084" i="75" s="1"/>
  <c r="G64" i="75"/>
  <c r="J115" i="75" s="1"/>
  <c r="P69" i="68"/>
  <c r="G6549" i="75" s="1"/>
  <c r="Q69" i="68"/>
  <c r="G7089" i="75" s="1"/>
  <c r="G69" i="75"/>
  <c r="P67" i="68"/>
  <c r="G6547" i="75" s="1"/>
  <c r="Q67" i="68"/>
  <c r="G7087" i="75" s="1"/>
  <c r="G67" i="75"/>
  <c r="P65" i="68"/>
  <c r="G6545" i="75" s="1"/>
  <c r="Q65" i="68"/>
  <c r="G7085" i="75" s="1"/>
  <c r="G65" i="75"/>
  <c r="P66" i="68"/>
  <c r="G6546" i="75" s="1"/>
  <c r="Q66" i="68"/>
  <c r="G7086" i="75" s="1"/>
  <c r="G66" i="75"/>
  <c r="P92" i="68"/>
  <c r="G6572" i="75" s="1"/>
  <c r="Q92" i="68"/>
  <c r="G7112" i="75" s="1"/>
  <c r="G92" i="75"/>
  <c r="K124" i="43"/>
  <c r="AI13" i="23"/>
  <c r="AN13" i="23" s="1"/>
  <c r="M491" i="26" s="1"/>
  <c r="N491" i="26" s="1"/>
  <c r="AQ34" i="18"/>
  <c r="AQ36" i="18" s="1"/>
  <c r="AS26" i="13"/>
  <c r="M264" i="26" s="1"/>
  <c r="K130" i="43"/>
  <c r="AN4" i="23"/>
  <c r="K282" i="43" s="1"/>
  <c r="AI7" i="23"/>
  <c r="L106" i="43"/>
  <c r="M465" i="26"/>
  <c r="AN10" i="23"/>
  <c r="M488" i="26" s="1"/>
  <c r="N488" i="26" s="1"/>
  <c r="AS12" i="13"/>
  <c r="M250" i="26" s="1"/>
  <c r="N250" i="26" s="1"/>
  <c r="M235" i="26"/>
  <c r="AS7" i="13"/>
  <c r="M245" i="26" s="1"/>
  <c r="N245" i="26" s="1"/>
  <c r="AS5" i="13"/>
  <c r="M243" i="26" s="1"/>
  <c r="N243" i="26" s="1"/>
  <c r="AS16" i="13"/>
  <c r="K144" i="43" s="1"/>
  <c r="M230" i="26"/>
  <c r="AI6" i="23"/>
  <c r="M454" i="26" s="1"/>
  <c r="N454" i="26" s="1"/>
  <c r="AN14" i="13"/>
  <c r="M222" i="26" s="1"/>
  <c r="N222" i="26" s="1"/>
  <c r="L265" i="43"/>
  <c r="M227" i="26"/>
  <c r="AS27" i="13"/>
  <c r="K155" i="43" s="1"/>
  <c r="AN12" i="23"/>
  <c r="M490" i="26" s="1"/>
  <c r="N490" i="26" s="1"/>
  <c r="AI8" i="23"/>
  <c r="AI9" i="23"/>
  <c r="AM21" i="23"/>
  <c r="J289" i="43" s="1"/>
  <c r="L468" i="26"/>
  <c r="AG34" i="2"/>
  <c r="AG36" i="2" s="1"/>
  <c r="I242" i="68"/>
  <c r="G2942" i="75" s="1"/>
  <c r="I2942" i="75" s="1"/>
  <c r="AW30" i="18"/>
  <c r="O538" i="68" s="1"/>
  <c r="G6478" i="75" s="1"/>
  <c r="I6478" i="75" s="1"/>
  <c r="K538" i="68"/>
  <c r="G4318" i="75" s="1"/>
  <c r="I4318" i="75" s="1"/>
  <c r="AW14" i="18"/>
  <c r="O522" i="68" s="1"/>
  <c r="G6462" i="75" s="1"/>
  <c r="I6462" i="75" s="1"/>
  <c r="K522" i="68"/>
  <c r="G4302" i="75" s="1"/>
  <c r="I4302" i="75" s="1"/>
  <c r="AW21" i="18"/>
  <c r="O529" i="68" s="1"/>
  <c r="G6469" i="75" s="1"/>
  <c r="I6469" i="75" s="1"/>
  <c r="K529" i="68"/>
  <c r="G4309" i="75" s="1"/>
  <c r="I4309" i="75" s="1"/>
  <c r="AW10" i="18"/>
  <c r="K518" i="68"/>
  <c r="G4298" i="75" s="1"/>
  <c r="I4298" i="75" s="1"/>
  <c r="AW32" i="18"/>
  <c r="O540" i="68" s="1"/>
  <c r="G6480" i="75" s="1"/>
  <c r="I6480" i="75" s="1"/>
  <c r="K540" i="68"/>
  <c r="G4320" i="75" s="1"/>
  <c r="I4320" i="75" s="1"/>
  <c r="AW16" i="18"/>
  <c r="O524" i="68" s="1"/>
  <c r="G6464" i="75" s="1"/>
  <c r="I6464" i="75" s="1"/>
  <c r="K524" i="68"/>
  <c r="G4304" i="75" s="1"/>
  <c r="I4304" i="75" s="1"/>
  <c r="AW19" i="18"/>
  <c r="O527" i="68" s="1"/>
  <c r="G6467" i="75" s="1"/>
  <c r="I6467" i="75" s="1"/>
  <c r="K527" i="68"/>
  <c r="G4307" i="75" s="1"/>
  <c r="I4307" i="75" s="1"/>
  <c r="AW12" i="18"/>
  <c r="O520" i="68" s="1"/>
  <c r="G6460" i="75" s="1"/>
  <c r="I6460" i="75" s="1"/>
  <c r="K520" i="68"/>
  <c r="G4300" i="75" s="1"/>
  <c r="I4300" i="75" s="1"/>
  <c r="AW26" i="18"/>
  <c r="O534" i="68" s="1"/>
  <c r="G6474" i="75" s="1"/>
  <c r="I6474" i="75" s="1"/>
  <c r="K534" i="68"/>
  <c r="G4314" i="75" s="1"/>
  <c r="I4314" i="75" s="1"/>
  <c r="AW33" i="18"/>
  <c r="O541" i="68" s="1"/>
  <c r="G6481" i="75" s="1"/>
  <c r="I6481" i="75" s="1"/>
  <c r="K541" i="68"/>
  <c r="G4321" i="75" s="1"/>
  <c r="I4321" i="75" s="1"/>
  <c r="AW17" i="18"/>
  <c r="O525" i="68" s="1"/>
  <c r="G6465" i="75" s="1"/>
  <c r="I6465" i="75" s="1"/>
  <c r="K525" i="68"/>
  <c r="G4305" i="75" s="1"/>
  <c r="I4305" i="75" s="1"/>
  <c r="AW9" i="18"/>
  <c r="O517" i="68" s="1"/>
  <c r="G6457" i="75" s="1"/>
  <c r="I6457" i="75" s="1"/>
  <c r="K517" i="68"/>
  <c r="G4297" i="75" s="1"/>
  <c r="I4297" i="75" s="1"/>
  <c r="AW28" i="18"/>
  <c r="O536" i="68" s="1"/>
  <c r="G6476" i="75" s="1"/>
  <c r="I6476" i="75" s="1"/>
  <c r="K536" i="68"/>
  <c r="G4316" i="75" s="1"/>
  <c r="I4316" i="75" s="1"/>
  <c r="AW31" i="18"/>
  <c r="O539" i="68" s="1"/>
  <c r="G6479" i="75" s="1"/>
  <c r="I6479" i="75" s="1"/>
  <c r="K539" i="68"/>
  <c r="G4319" i="75" s="1"/>
  <c r="I4319" i="75" s="1"/>
  <c r="AW15" i="18"/>
  <c r="O523" i="68" s="1"/>
  <c r="G6463" i="75" s="1"/>
  <c r="I6463" i="75" s="1"/>
  <c r="K523" i="68"/>
  <c r="G4303" i="75" s="1"/>
  <c r="I4303" i="75" s="1"/>
  <c r="AW8" i="18"/>
  <c r="O516" i="68" s="1"/>
  <c r="G6456" i="75" s="1"/>
  <c r="I6456" i="75" s="1"/>
  <c r="K516" i="68"/>
  <c r="G4296" i="75" s="1"/>
  <c r="I4296" i="75" s="1"/>
  <c r="AN11" i="13"/>
  <c r="M219" i="26" s="1"/>
  <c r="N219" i="26" s="1"/>
  <c r="AI11" i="23"/>
  <c r="AS10" i="13"/>
  <c r="M248" i="26" s="1"/>
  <c r="N248" i="26" s="1"/>
  <c r="AW22" i="18"/>
  <c r="O530" i="68" s="1"/>
  <c r="G6470" i="75" s="1"/>
  <c r="I6470" i="75" s="1"/>
  <c r="K530" i="68"/>
  <c r="G4310" i="75" s="1"/>
  <c r="I4310" i="75" s="1"/>
  <c r="AW29" i="18"/>
  <c r="O537" i="68" s="1"/>
  <c r="G6477" i="75" s="1"/>
  <c r="I6477" i="75" s="1"/>
  <c r="K537" i="68"/>
  <c r="G4317" i="75" s="1"/>
  <c r="I4317" i="75" s="1"/>
  <c r="AW13" i="18"/>
  <c r="O521" i="68" s="1"/>
  <c r="G6461" i="75" s="1"/>
  <c r="I6461" i="75" s="1"/>
  <c r="K521" i="68"/>
  <c r="G4301" i="75" s="1"/>
  <c r="I4301" i="75" s="1"/>
  <c r="AW7" i="18"/>
  <c r="O515" i="68" s="1"/>
  <c r="G6455" i="75" s="1"/>
  <c r="I6455" i="75" s="1"/>
  <c r="K515" i="68"/>
  <c r="G4295" i="75" s="1"/>
  <c r="I4295" i="75" s="1"/>
  <c r="AW24" i="18"/>
  <c r="O532" i="68" s="1"/>
  <c r="G6472" i="75" s="1"/>
  <c r="I6472" i="75" s="1"/>
  <c r="K532" i="68"/>
  <c r="G4312" i="75" s="1"/>
  <c r="I4312" i="75" s="1"/>
  <c r="AW27" i="18"/>
  <c r="O535" i="68" s="1"/>
  <c r="G6475" i="75" s="1"/>
  <c r="I6475" i="75" s="1"/>
  <c r="K535" i="68"/>
  <c r="G4315" i="75" s="1"/>
  <c r="I4315" i="75" s="1"/>
  <c r="AW6" i="18"/>
  <c r="O514" i="68" s="1"/>
  <c r="G6454" i="75" s="1"/>
  <c r="I6454" i="75" s="1"/>
  <c r="K514" i="68"/>
  <c r="G4294" i="75" s="1"/>
  <c r="I4294" i="75" s="1"/>
  <c r="AW34" i="7"/>
  <c r="AW36" i="7" s="1"/>
  <c r="O242" i="68"/>
  <c r="G6182" i="75" s="1"/>
  <c r="I6182" i="75" s="1"/>
  <c r="AW18" i="18"/>
  <c r="O526" i="68" s="1"/>
  <c r="G6466" i="75" s="1"/>
  <c r="I6466" i="75" s="1"/>
  <c r="K526" i="68"/>
  <c r="G4306" i="75" s="1"/>
  <c r="I4306" i="75" s="1"/>
  <c r="AW25" i="18"/>
  <c r="O533" i="68" s="1"/>
  <c r="G6473" i="75" s="1"/>
  <c r="I6473" i="75" s="1"/>
  <c r="K533" i="68"/>
  <c r="G4313" i="75" s="1"/>
  <c r="I4313" i="75" s="1"/>
  <c r="AW11" i="18"/>
  <c r="O519" i="68" s="1"/>
  <c r="G6459" i="75" s="1"/>
  <c r="I6459" i="75" s="1"/>
  <c r="K519" i="68"/>
  <c r="G4299" i="75" s="1"/>
  <c r="I4299" i="75" s="1"/>
  <c r="AW20" i="18"/>
  <c r="O528" i="68" s="1"/>
  <c r="G6468" i="75" s="1"/>
  <c r="I6468" i="75" s="1"/>
  <c r="K528" i="68"/>
  <c r="G4308" i="75" s="1"/>
  <c r="I4308" i="75" s="1"/>
  <c r="AW23" i="18"/>
  <c r="O531" i="68" s="1"/>
  <c r="G6471" i="75" s="1"/>
  <c r="I6471" i="75" s="1"/>
  <c r="K531" i="68"/>
  <c r="G4311" i="75" s="1"/>
  <c r="I4311" i="75" s="1"/>
  <c r="AW5" i="18"/>
  <c r="O513" i="68" s="1"/>
  <c r="G6453" i="75" s="1"/>
  <c r="I6453" i="75" s="1"/>
  <c r="K513" i="68"/>
  <c r="G4293" i="75" s="1"/>
  <c r="I4293" i="75" s="1"/>
  <c r="AS14" i="13"/>
  <c r="M252" i="26" s="1"/>
  <c r="N252" i="26" s="1"/>
  <c r="O252" i="68"/>
  <c r="G6192" i="75" s="1"/>
  <c r="I6192" i="75" s="1"/>
  <c r="AN14" i="23"/>
  <c r="M210" i="26"/>
  <c r="AN32" i="13"/>
  <c r="K120" i="43"/>
  <c r="L120" i="43" s="1"/>
  <c r="O249" i="68"/>
  <c r="G6189" i="75" s="1"/>
  <c r="I6189" i="75" s="1"/>
  <c r="K97" i="26"/>
  <c r="D97" i="68"/>
  <c r="K95" i="26"/>
  <c r="D95" i="68"/>
  <c r="K102" i="26"/>
  <c r="D102" i="68"/>
  <c r="K99" i="26"/>
  <c r="D99" i="68"/>
  <c r="K101" i="26"/>
  <c r="D101" i="68"/>
  <c r="K93" i="26"/>
  <c r="D93" i="68"/>
  <c r="K96" i="26"/>
  <c r="D96" i="68"/>
  <c r="K100" i="26"/>
  <c r="D100" i="68"/>
  <c r="K98" i="26"/>
  <c r="D98" i="68"/>
  <c r="K94" i="26"/>
  <c r="D94" i="68"/>
  <c r="L118" i="43"/>
  <c r="L111" i="43"/>
  <c r="L109" i="43"/>
  <c r="L113" i="43"/>
  <c r="AS19" i="13"/>
  <c r="M257" i="26" s="1"/>
  <c r="L103" i="43"/>
  <c r="L112" i="43"/>
  <c r="L117" i="43"/>
  <c r="G11" i="29"/>
  <c r="AS13" i="13"/>
  <c r="M251" i="26" s="1"/>
  <c r="N251" i="26" s="1"/>
  <c r="L119" i="43"/>
  <c r="L105" i="43"/>
  <c r="L114" i="43"/>
  <c r="L116" i="43"/>
  <c r="K138" i="43"/>
  <c r="M238" i="26"/>
  <c r="M225" i="26"/>
  <c r="K125" i="43"/>
  <c r="AS17" i="13"/>
  <c r="AS34" i="18"/>
  <c r="AS36" i="18" s="1"/>
  <c r="AW4" i="18"/>
  <c r="M223" i="26"/>
  <c r="AS15" i="13"/>
  <c r="K123" i="43"/>
  <c r="K133" i="43"/>
  <c r="AS25" i="13"/>
  <c r="M233" i="26"/>
  <c r="M216" i="26"/>
  <c r="N216" i="26" s="1"/>
  <c r="AS8" i="13"/>
  <c r="M246" i="26" s="1"/>
  <c r="N246" i="26" s="1"/>
  <c r="M254" i="26"/>
  <c r="K136" i="43"/>
  <c r="M236" i="26"/>
  <c r="AS28" i="13"/>
  <c r="K134" i="43"/>
  <c r="M234" i="26"/>
  <c r="K137" i="43"/>
  <c r="M237" i="26"/>
  <c r="AS29" i="13"/>
  <c r="M182" i="26"/>
  <c r="AN4" i="13"/>
  <c r="AI34" i="13"/>
  <c r="K102" i="43"/>
  <c r="M228" i="26"/>
  <c r="K128" i="43"/>
  <c r="AS20" i="13"/>
  <c r="AS21" i="13"/>
  <c r="M229" i="26"/>
  <c r="K129" i="43"/>
  <c r="M483" i="26"/>
  <c r="N483" i="26" s="1"/>
  <c r="K141" i="43"/>
  <c r="M241" i="26"/>
  <c r="AS33" i="13"/>
  <c r="K139" i="43"/>
  <c r="M239" i="26"/>
  <c r="AS31" i="13"/>
  <c r="M260" i="26"/>
  <c r="K150" i="43"/>
  <c r="M262" i="26"/>
  <c r="K152" i="43"/>
  <c r="K132" i="43"/>
  <c r="M232" i="26"/>
  <c r="M217" i="26"/>
  <c r="N217" i="26" s="1"/>
  <c r="AS9" i="13"/>
  <c r="M247" i="26" s="1"/>
  <c r="N247" i="26" s="1"/>
  <c r="AS30" i="13"/>
  <c r="K131" i="43"/>
  <c r="M231" i="26"/>
  <c r="AS23" i="13"/>
  <c r="M226" i="26"/>
  <c r="K126" i="43"/>
  <c r="AS18" i="13"/>
  <c r="M467" i="26"/>
  <c r="N467" i="26" s="1"/>
  <c r="AN19" i="23"/>
  <c r="K287" i="43" s="1"/>
  <c r="L287" i="43" s="1"/>
  <c r="M463" i="26"/>
  <c r="L469" i="26"/>
  <c r="AM20" i="23"/>
  <c r="J288" i="43" s="1"/>
  <c r="N439" i="26"/>
  <c r="L268" i="43"/>
  <c r="C47" i="29"/>
  <c r="C36" i="29"/>
  <c r="C43" i="29"/>
  <c r="C39" i="29"/>
  <c r="C35" i="29"/>
  <c r="C54" i="29"/>
  <c r="C50" i="29"/>
  <c r="C46" i="29"/>
  <c r="C42" i="29"/>
  <c r="C38" i="29"/>
  <c r="C51" i="29"/>
  <c r="C53" i="29"/>
  <c r="C49" i="29"/>
  <c r="C45" i="29"/>
  <c r="C41" i="29"/>
  <c r="C37" i="29"/>
  <c r="C52" i="29"/>
  <c r="C48" i="29"/>
  <c r="C44" i="29"/>
  <c r="C40" i="29"/>
  <c r="AN15" i="23"/>
  <c r="K283" i="43" s="1"/>
  <c r="G19" i="29"/>
  <c r="AN20" i="23"/>
  <c r="K288" i="43" s="1"/>
  <c r="N434" i="26"/>
  <c r="AM17" i="23"/>
  <c r="J285" i="43" s="1"/>
  <c r="L285" i="43" s="1"/>
  <c r="Q66" i="26"/>
  <c r="R66" i="26" s="1"/>
  <c r="Q70" i="26"/>
  <c r="R70" i="26" s="1"/>
  <c r="Q68" i="26"/>
  <c r="R68" i="26" s="1"/>
  <c r="Q71" i="26"/>
  <c r="R71" i="26" s="1"/>
  <c r="Q63" i="26"/>
  <c r="R63" i="26" s="1"/>
  <c r="N122" i="26"/>
  <c r="F10" i="29"/>
  <c r="Q64" i="26"/>
  <c r="R64" i="26" s="1"/>
  <c r="Q32" i="26"/>
  <c r="R32" i="26" s="1"/>
  <c r="C25" i="29"/>
  <c r="C3" i="29"/>
  <c r="Q67" i="26"/>
  <c r="R67" i="26" s="1"/>
  <c r="Q65" i="26"/>
  <c r="R65" i="26" s="1"/>
  <c r="Q72" i="26"/>
  <c r="R72" i="26" s="1"/>
  <c r="Q69" i="26"/>
  <c r="R69" i="26" s="1"/>
  <c r="F47" i="26"/>
  <c r="Q47" i="26"/>
  <c r="R47" i="26" s="1"/>
  <c r="F59" i="26"/>
  <c r="Q59" i="26"/>
  <c r="R59" i="26" s="1"/>
  <c r="F54" i="26"/>
  <c r="Q54" i="26"/>
  <c r="R54" i="26" s="1"/>
  <c r="F52" i="26"/>
  <c r="Q52" i="26"/>
  <c r="R52" i="26" s="1"/>
  <c r="F43" i="26"/>
  <c r="Q43" i="26"/>
  <c r="R43" i="26" s="1"/>
  <c r="F46" i="26"/>
  <c r="Q46" i="26"/>
  <c r="R46" i="26" s="1"/>
  <c r="F55" i="26"/>
  <c r="Q55" i="26"/>
  <c r="R55" i="26" s="1"/>
  <c r="F50" i="26"/>
  <c r="Q50" i="26"/>
  <c r="R50" i="26" s="1"/>
  <c r="F48" i="26"/>
  <c r="Q48" i="26"/>
  <c r="R48" i="26" s="1"/>
  <c r="F45" i="26"/>
  <c r="Q45" i="26"/>
  <c r="R45" i="26" s="1"/>
  <c r="F53" i="26"/>
  <c r="Q53" i="26"/>
  <c r="R53" i="26" s="1"/>
  <c r="F56" i="26"/>
  <c r="Q56" i="26"/>
  <c r="R56" i="26" s="1"/>
  <c r="F51" i="26"/>
  <c r="Q51" i="26"/>
  <c r="R51" i="26" s="1"/>
  <c r="F57" i="26"/>
  <c r="Q57" i="26"/>
  <c r="R57" i="26" s="1"/>
  <c r="F44" i="26"/>
  <c r="Q44" i="26"/>
  <c r="R44" i="26" s="1"/>
  <c r="F61" i="26"/>
  <c r="Q61" i="26"/>
  <c r="R61" i="26" s="1"/>
  <c r="K7" i="23"/>
  <c r="E305" i="68" s="1"/>
  <c r="G845" i="75" s="1"/>
  <c r="K11" i="23"/>
  <c r="E309" i="68" s="1"/>
  <c r="G849" i="75" s="1"/>
  <c r="K15" i="23"/>
  <c r="E313" i="68" s="1"/>
  <c r="G853" i="75" s="1"/>
  <c r="K19" i="23"/>
  <c r="E317" i="68" s="1"/>
  <c r="G857" i="75" s="1"/>
  <c r="I857" i="75" s="1"/>
  <c r="K8" i="23"/>
  <c r="E306" i="68" s="1"/>
  <c r="G846" i="75" s="1"/>
  <c r="K12" i="23"/>
  <c r="E310" i="68" s="1"/>
  <c r="G850" i="75" s="1"/>
  <c r="K16" i="23"/>
  <c r="E314" i="68" s="1"/>
  <c r="G854" i="75" s="1"/>
  <c r="I854" i="75" s="1"/>
  <c r="K20" i="23"/>
  <c r="E318" i="68" s="1"/>
  <c r="G858" i="75" s="1"/>
  <c r="I858" i="75" s="1"/>
  <c r="K24" i="23"/>
  <c r="E322" i="68" s="1"/>
  <c r="K28" i="23"/>
  <c r="E326" i="68" s="1"/>
  <c r="K32" i="23"/>
  <c r="E330" i="68" s="1"/>
  <c r="K6" i="23"/>
  <c r="E304" i="68" s="1"/>
  <c r="G844" i="75" s="1"/>
  <c r="K14" i="23"/>
  <c r="E312" i="68" s="1"/>
  <c r="K22" i="23"/>
  <c r="E320" i="68" s="1"/>
  <c r="K27" i="23"/>
  <c r="E325" i="68" s="1"/>
  <c r="K33" i="23"/>
  <c r="E331" i="68" s="1"/>
  <c r="K13" i="23"/>
  <c r="E311" i="68" s="1"/>
  <c r="K26" i="23"/>
  <c r="E324" i="68" s="1"/>
  <c r="K9" i="23"/>
  <c r="E307" i="68" s="1"/>
  <c r="G847" i="75" s="1"/>
  <c r="K17" i="23"/>
  <c r="E315" i="68" s="1"/>
  <c r="G855" i="75" s="1"/>
  <c r="I855" i="75" s="1"/>
  <c r="K23" i="23"/>
  <c r="E321" i="68" s="1"/>
  <c r="K29" i="23"/>
  <c r="E327" i="68" s="1"/>
  <c r="K4" i="23"/>
  <c r="E302" i="68" s="1"/>
  <c r="G842" i="75" s="1"/>
  <c r="K10" i="23"/>
  <c r="E308" i="68" s="1"/>
  <c r="G848" i="75" s="1"/>
  <c r="K18" i="23"/>
  <c r="E316" i="68" s="1"/>
  <c r="G856" i="75" s="1"/>
  <c r="I856" i="75" s="1"/>
  <c r="K25" i="23"/>
  <c r="E323" i="68" s="1"/>
  <c r="K30" i="23"/>
  <c r="E328" i="68" s="1"/>
  <c r="K5" i="23"/>
  <c r="E303" i="68" s="1"/>
  <c r="G843" i="75" s="1"/>
  <c r="K21" i="23"/>
  <c r="E319" i="68" s="1"/>
  <c r="G859" i="75" s="1"/>
  <c r="I859" i="75" s="1"/>
  <c r="K31" i="23"/>
  <c r="E329" i="68" s="1"/>
  <c r="I67" i="26"/>
  <c r="H67" i="26"/>
  <c r="F67" i="26"/>
  <c r="G67" i="26"/>
  <c r="J67" i="26"/>
  <c r="I65" i="26"/>
  <c r="F65" i="26"/>
  <c r="H65" i="26"/>
  <c r="G65" i="26"/>
  <c r="J65" i="26"/>
  <c r="F72" i="26"/>
  <c r="H72" i="26"/>
  <c r="I72" i="26"/>
  <c r="G72" i="26"/>
  <c r="J72" i="26"/>
  <c r="I69" i="26"/>
  <c r="F69" i="26"/>
  <c r="H69" i="26"/>
  <c r="G69" i="26"/>
  <c r="J69" i="26"/>
  <c r="L208" i="26"/>
  <c r="N208" i="26" s="1"/>
  <c r="F66" i="26"/>
  <c r="I66" i="26"/>
  <c r="H66" i="26"/>
  <c r="G66" i="26"/>
  <c r="J66" i="26"/>
  <c r="F70" i="26"/>
  <c r="I70" i="26"/>
  <c r="H70" i="26"/>
  <c r="G70" i="26"/>
  <c r="J70" i="26"/>
  <c r="F68" i="26"/>
  <c r="I68" i="26"/>
  <c r="H68" i="26"/>
  <c r="G68" i="26"/>
  <c r="J68" i="26"/>
  <c r="F64" i="26"/>
  <c r="I64" i="26"/>
  <c r="H64" i="26"/>
  <c r="G64" i="26"/>
  <c r="J64" i="26"/>
  <c r="AM30" i="13"/>
  <c r="J138" i="43" s="1"/>
  <c r="I71" i="26"/>
  <c r="H71" i="26"/>
  <c r="F71" i="26"/>
  <c r="G71" i="26"/>
  <c r="J71" i="26"/>
  <c r="I63" i="26"/>
  <c r="F63" i="26"/>
  <c r="H63" i="26"/>
  <c r="G63" i="26"/>
  <c r="J63" i="26"/>
  <c r="V9" i="13"/>
  <c r="P97" i="26" s="1"/>
  <c r="W9" i="13"/>
  <c r="V7" i="13"/>
  <c r="P95" i="26" s="1"/>
  <c r="W7" i="13"/>
  <c r="W14" i="13"/>
  <c r="V14" i="13"/>
  <c r="P102" i="26" s="1"/>
  <c r="W11" i="13"/>
  <c r="V11" i="13"/>
  <c r="P99" i="26" s="1"/>
  <c r="V6" i="13"/>
  <c r="P94" i="26" s="1"/>
  <c r="W6" i="13"/>
  <c r="V13" i="13"/>
  <c r="P101" i="26" s="1"/>
  <c r="W13" i="13"/>
  <c r="W5" i="13"/>
  <c r="V5" i="13"/>
  <c r="P93" i="26" s="1"/>
  <c r="V8" i="13"/>
  <c r="P96" i="26" s="1"/>
  <c r="W8" i="13"/>
  <c r="V12" i="13"/>
  <c r="P100" i="26" s="1"/>
  <c r="W12" i="13"/>
  <c r="W10" i="13"/>
  <c r="V10" i="13"/>
  <c r="P98" i="26" s="1"/>
  <c r="L465" i="26"/>
  <c r="N433" i="26"/>
  <c r="L264" i="43"/>
  <c r="AN16" i="23"/>
  <c r="K284" i="43" s="1"/>
  <c r="M464" i="26"/>
  <c r="M468" i="26"/>
  <c r="AN21" i="23"/>
  <c r="K289" i="43" s="1"/>
  <c r="L263" i="43"/>
  <c r="M469" i="26"/>
  <c r="P85" i="26"/>
  <c r="Q85" i="26" s="1"/>
  <c r="R85" i="26" s="1"/>
  <c r="N35" i="43"/>
  <c r="P86" i="26"/>
  <c r="Q86" i="26" s="1"/>
  <c r="R86" i="26" s="1"/>
  <c r="N36" i="43"/>
  <c r="H60" i="26"/>
  <c r="G60" i="26"/>
  <c r="I60" i="26"/>
  <c r="J60" i="26"/>
  <c r="W30" i="13"/>
  <c r="D148" i="68" s="1"/>
  <c r="I58" i="43"/>
  <c r="V30" i="13"/>
  <c r="K118" i="26"/>
  <c r="W23" i="13"/>
  <c r="D141" i="68" s="1"/>
  <c r="I51" i="43"/>
  <c r="V23" i="13"/>
  <c r="K111" i="26"/>
  <c r="W17" i="13"/>
  <c r="D135" i="68" s="1"/>
  <c r="I45" i="43"/>
  <c r="K105" i="26"/>
  <c r="V17" i="13"/>
  <c r="W22" i="13"/>
  <c r="D140" i="68" s="1"/>
  <c r="I50" i="43"/>
  <c r="V22" i="13"/>
  <c r="K110" i="26"/>
  <c r="W19" i="13"/>
  <c r="D137" i="68" s="1"/>
  <c r="I47" i="43"/>
  <c r="K107" i="26"/>
  <c r="V19" i="13"/>
  <c r="J49" i="26"/>
  <c r="H49" i="26"/>
  <c r="G49" i="26"/>
  <c r="I49" i="26"/>
  <c r="G56" i="26"/>
  <c r="I56" i="26"/>
  <c r="J56" i="26"/>
  <c r="H56" i="26"/>
  <c r="W32" i="13"/>
  <c r="D150" i="68" s="1"/>
  <c r="I60" i="43"/>
  <c r="V32" i="13"/>
  <c r="K120" i="26"/>
  <c r="W33" i="13"/>
  <c r="D151" i="68" s="1"/>
  <c r="K121" i="26"/>
  <c r="V33" i="13"/>
  <c r="I61" i="43"/>
  <c r="W24" i="13"/>
  <c r="D142" i="68" s="1"/>
  <c r="I52" i="43"/>
  <c r="K112" i="26"/>
  <c r="V24" i="13"/>
  <c r="G55" i="26"/>
  <c r="J55" i="26"/>
  <c r="I55" i="26"/>
  <c r="H55" i="26"/>
  <c r="G50" i="26"/>
  <c r="H50" i="26"/>
  <c r="J50" i="26"/>
  <c r="I50" i="26"/>
  <c r="W31" i="13"/>
  <c r="D149" i="68" s="1"/>
  <c r="V31" i="13"/>
  <c r="I59" i="43"/>
  <c r="K119" i="26"/>
  <c r="I44" i="26"/>
  <c r="J44" i="26"/>
  <c r="H44" i="26"/>
  <c r="G44" i="26"/>
  <c r="F60" i="26"/>
  <c r="P84" i="26"/>
  <c r="Q84" i="26" s="1"/>
  <c r="R84" i="26" s="1"/>
  <c r="N34" i="43"/>
  <c r="W27" i="13"/>
  <c r="D145" i="68" s="1"/>
  <c r="I55" i="43"/>
  <c r="V27" i="13"/>
  <c r="K115" i="26"/>
  <c r="W25" i="13"/>
  <c r="D143" i="68" s="1"/>
  <c r="I53" i="43"/>
  <c r="V25" i="13"/>
  <c r="K113" i="26"/>
  <c r="W28" i="13"/>
  <c r="D146" i="68" s="1"/>
  <c r="K116" i="26"/>
  <c r="V28" i="13"/>
  <c r="I56" i="43"/>
  <c r="P80" i="26"/>
  <c r="Q80" i="26" s="1"/>
  <c r="R80" i="26" s="1"/>
  <c r="N30" i="43"/>
  <c r="W21" i="13"/>
  <c r="D139" i="68" s="1"/>
  <c r="I49" i="43"/>
  <c r="K109" i="26"/>
  <c r="V21" i="13"/>
  <c r="W18" i="13"/>
  <c r="D136" i="68" s="1"/>
  <c r="I46" i="43"/>
  <c r="K106" i="26"/>
  <c r="V18" i="13"/>
  <c r="W20" i="13"/>
  <c r="D138" i="68" s="1"/>
  <c r="I48" i="43"/>
  <c r="K108" i="26"/>
  <c r="V20" i="13"/>
  <c r="W16" i="13"/>
  <c r="D134" i="68" s="1"/>
  <c r="I44" i="43"/>
  <c r="V16" i="13"/>
  <c r="K104" i="26"/>
  <c r="N27" i="43"/>
  <c r="P77" i="26"/>
  <c r="Q77" i="26" s="1"/>
  <c r="R77" i="26" s="1"/>
  <c r="J58" i="26"/>
  <c r="I58" i="26"/>
  <c r="G58" i="26"/>
  <c r="H58" i="26"/>
  <c r="P87" i="26"/>
  <c r="Q87" i="26" s="1"/>
  <c r="R87" i="26" s="1"/>
  <c r="N37" i="43"/>
  <c r="P91" i="26"/>
  <c r="Q91" i="26" s="1"/>
  <c r="R91" i="26" s="1"/>
  <c r="N41" i="43"/>
  <c r="P82" i="26"/>
  <c r="Q82" i="26" s="1"/>
  <c r="R82" i="26" s="1"/>
  <c r="N32" i="43"/>
  <c r="N22" i="43"/>
  <c r="H22" i="43" s="1"/>
  <c r="Q34" i="13"/>
  <c r="P62" i="26"/>
  <c r="W4" i="13"/>
  <c r="D122" i="68" s="1"/>
  <c r="I42" i="43"/>
  <c r="R34" i="13"/>
  <c r="K92" i="26"/>
  <c r="V4" i="13"/>
  <c r="F58" i="26"/>
  <c r="N39" i="43"/>
  <c r="P89" i="26"/>
  <c r="Q89" i="26" s="1"/>
  <c r="R89" i="26" s="1"/>
  <c r="H59" i="26"/>
  <c r="I59" i="26"/>
  <c r="G59" i="26"/>
  <c r="J59" i="26"/>
  <c r="P83" i="26"/>
  <c r="Q83" i="26" s="1"/>
  <c r="R83" i="26" s="1"/>
  <c r="N33" i="43"/>
  <c r="P81" i="26"/>
  <c r="Q81" i="26" s="1"/>
  <c r="R81" i="26" s="1"/>
  <c r="N31" i="43"/>
  <c r="P75" i="26"/>
  <c r="Q75" i="26" s="1"/>
  <c r="R75" i="26" s="1"/>
  <c r="N25" i="43"/>
  <c r="N26" i="43"/>
  <c r="P76" i="26"/>
  <c r="Q76" i="26" s="1"/>
  <c r="R76" i="26" s="1"/>
  <c r="N28" i="43"/>
  <c r="P78" i="26"/>
  <c r="Q78" i="26" s="1"/>
  <c r="R78" i="26" s="1"/>
  <c r="P74" i="26"/>
  <c r="Q74" i="26" s="1"/>
  <c r="R74" i="26" s="1"/>
  <c r="N24" i="43"/>
  <c r="W29" i="13"/>
  <c r="D147" i="68" s="1"/>
  <c r="I57" i="43"/>
  <c r="V29" i="13"/>
  <c r="K117" i="26"/>
  <c r="G46" i="26"/>
  <c r="I46" i="26"/>
  <c r="J46" i="26"/>
  <c r="H46" i="26"/>
  <c r="L35" i="13"/>
  <c r="J51" i="26"/>
  <c r="H51" i="26"/>
  <c r="I51" i="26"/>
  <c r="G51" i="26"/>
  <c r="H57" i="26"/>
  <c r="G57" i="26"/>
  <c r="I57" i="26"/>
  <c r="J57" i="26"/>
  <c r="J48" i="26"/>
  <c r="I48" i="26"/>
  <c r="G48" i="26"/>
  <c r="H48" i="26"/>
  <c r="H61" i="26"/>
  <c r="G61" i="26"/>
  <c r="J61" i="26"/>
  <c r="I61" i="26"/>
  <c r="W26" i="13"/>
  <c r="D144" i="68" s="1"/>
  <c r="I54" i="43"/>
  <c r="V26" i="13"/>
  <c r="K114" i="26"/>
  <c r="W15" i="13"/>
  <c r="D133" i="68" s="1"/>
  <c r="V15" i="13"/>
  <c r="K103" i="26"/>
  <c r="I43" i="43"/>
  <c r="I45" i="26"/>
  <c r="J45" i="26"/>
  <c r="G45" i="26"/>
  <c r="H45" i="26"/>
  <c r="I54" i="26"/>
  <c r="J54" i="26"/>
  <c r="H54" i="26"/>
  <c r="G54" i="26"/>
  <c r="P88" i="26"/>
  <c r="Q88" i="26" s="1"/>
  <c r="R88" i="26" s="1"/>
  <c r="N38" i="43"/>
  <c r="P79" i="26"/>
  <c r="Q79" i="26" s="1"/>
  <c r="R79" i="26" s="1"/>
  <c r="N29" i="43"/>
  <c r="H53" i="26"/>
  <c r="I53" i="26"/>
  <c r="G53" i="26"/>
  <c r="J53" i="26"/>
  <c r="J52" i="26"/>
  <c r="G52" i="26"/>
  <c r="I52" i="26"/>
  <c r="H52" i="26"/>
  <c r="J43" i="26"/>
  <c r="H43" i="26"/>
  <c r="I43" i="26"/>
  <c r="G43" i="26"/>
  <c r="N40" i="43"/>
  <c r="P90" i="26"/>
  <c r="Q90" i="26" s="1"/>
  <c r="R90" i="26" s="1"/>
  <c r="F32" i="26"/>
  <c r="G32" i="26"/>
  <c r="I32" i="26"/>
  <c r="J32" i="26"/>
  <c r="H32" i="26"/>
  <c r="F49" i="26"/>
  <c r="G47" i="26"/>
  <c r="H47" i="26"/>
  <c r="I47" i="26"/>
  <c r="J47" i="26"/>
  <c r="P73" i="26"/>
  <c r="Q73" i="26" s="1"/>
  <c r="R73" i="26" s="1"/>
  <c r="N23" i="43"/>
  <c r="L206" i="26"/>
  <c r="N206" i="26" s="1"/>
  <c r="N440" i="26"/>
  <c r="AM28" i="13"/>
  <c r="J136" i="43" s="1"/>
  <c r="L251" i="43"/>
  <c r="N445" i="26"/>
  <c r="N449" i="26"/>
  <c r="N447" i="26"/>
  <c r="L256" i="43"/>
  <c r="L254" i="43"/>
  <c r="L253" i="43"/>
  <c r="AN25" i="23"/>
  <c r="M473" i="26"/>
  <c r="K273" i="43"/>
  <c r="L261" i="43"/>
  <c r="J277" i="43"/>
  <c r="L477" i="26"/>
  <c r="AM29" i="23"/>
  <c r="AN31" i="23"/>
  <c r="M479" i="26"/>
  <c r="K279" i="43"/>
  <c r="L258" i="43"/>
  <c r="K270" i="43"/>
  <c r="M470" i="26"/>
  <c r="AN22" i="23"/>
  <c r="M474" i="26"/>
  <c r="K274" i="43"/>
  <c r="AN26" i="23"/>
  <c r="J276" i="43"/>
  <c r="AM28" i="23"/>
  <c r="L476" i="26"/>
  <c r="J280" i="43"/>
  <c r="AM32" i="23"/>
  <c r="L480" i="26"/>
  <c r="M472" i="26"/>
  <c r="K272" i="43"/>
  <c r="AN24" i="23"/>
  <c r="M471" i="26"/>
  <c r="AN23" i="23"/>
  <c r="K271" i="43"/>
  <c r="J273" i="43"/>
  <c r="L473" i="26"/>
  <c r="AM25" i="23"/>
  <c r="K277" i="43"/>
  <c r="M477" i="26"/>
  <c r="AN29" i="23"/>
  <c r="M476" i="26"/>
  <c r="K276" i="43"/>
  <c r="AN28" i="23"/>
  <c r="K275" i="43"/>
  <c r="AN27" i="23"/>
  <c r="M475" i="26"/>
  <c r="J279" i="43"/>
  <c r="L279" i="43" s="1"/>
  <c r="AM31" i="23"/>
  <c r="L479" i="26"/>
  <c r="J272" i="43"/>
  <c r="AM24" i="23"/>
  <c r="L472" i="26"/>
  <c r="N451" i="26"/>
  <c r="J270" i="43"/>
  <c r="AM22" i="23"/>
  <c r="L470" i="26"/>
  <c r="N441" i="26"/>
  <c r="N443" i="26"/>
  <c r="L257" i="43"/>
  <c r="N448" i="26"/>
  <c r="L259" i="43"/>
  <c r="L260" i="43"/>
  <c r="N442" i="26"/>
  <c r="M480" i="26"/>
  <c r="AN32" i="23"/>
  <c r="K280" i="43"/>
  <c r="L280" i="43" s="1"/>
  <c r="J281" i="43"/>
  <c r="AM33" i="23"/>
  <c r="L481" i="26"/>
  <c r="M478" i="26"/>
  <c r="K278" i="43"/>
  <c r="AN30" i="23"/>
  <c r="J275" i="43"/>
  <c r="L475" i="26"/>
  <c r="N475" i="26" s="1"/>
  <c r="AM27" i="23"/>
  <c r="L250" i="43"/>
  <c r="M481" i="26"/>
  <c r="AN33" i="23"/>
  <c r="K281" i="43"/>
  <c r="L281" i="43" s="1"/>
  <c r="J271" i="43"/>
  <c r="AM23" i="23"/>
  <c r="L471" i="26"/>
  <c r="J274" i="43"/>
  <c r="AM26" i="23"/>
  <c r="L474" i="26"/>
  <c r="L255" i="43"/>
  <c r="J278" i="43"/>
  <c r="AM30" i="23"/>
  <c r="L478" i="26"/>
  <c r="N446" i="26"/>
  <c r="N450" i="26"/>
  <c r="L207" i="26"/>
  <c r="N207" i="26" s="1"/>
  <c r="L211" i="26"/>
  <c r="N211" i="26" s="1"/>
  <c r="AM33" i="13"/>
  <c r="L204" i="26"/>
  <c r="N204" i="26" s="1"/>
  <c r="AM26" i="13"/>
  <c r="J134" i="43" s="1"/>
  <c r="AM25" i="13"/>
  <c r="J133" i="43" s="1"/>
  <c r="AM31" i="13"/>
  <c r="J139" i="43" s="1"/>
  <c r="L209" i="26"/>
  <c r="N209" i="26" s="1"/>
  <c r="AM29" i="13"/>
  <c r="J137" i="43" s="1"/>
  <c r="L137" i="43" s="1"/>
  <c r="L203" i="26"/>
  <c r="N203" i="26" s="1"/>
  <c r="L205" i="26"/>
  <c r="N205" i="26" s="1"/>
  <c r="L210" i="26"/>
  <c r="L464" i="26"/>
  <c r="AM16" i="23"/>
  <c r="J284" i="43" s="1"/>
  <c r="AM32" i="13"/>
  <c r="J140" i="43" s="1"/>
  <c r="AM27" i="13"/>
  <c r="J135" i="43" s="1"/>
  <c r="L135" i="43" s="1"/>
  <c r="N452" i="26"/>
  <c r="L286" i="43"/>
  <c r="L282" i="43"/>
  <c r="L152" i="26"/>
  <c r="G18" i="29" s="1"/>
  <c r="J82" i="43"/>
  <c r="L82" i="43" s="1"/>
  <c r="N466" i="26"/>
  <c r="M495" i="26"/>
  <c r="M496" i="26"/>
  <c r="M482" i="26"/>
  <c r="AM20" i="13"/>
  <c r="J128" i="43" s="1"/>
  <c r="L198" i="26"/>
  <c r="N198" i="26" s="1"/>
  <c r="AM24" i="13"/>
  <c r="J132" i="43" s="1"/>
  <c r="L132" i="43" s="1"/>
  <c r="L202" i="26"/>
  <c r="N202" i="26" s="1"/>
  <c r="AM17" i="13"/>
  <c r="J125" i="43" s="1"/>
  <c r="L195" i="26"/>
  <c r="N195" i="26" s="1"/>
  <c r="AM15" i="13"/>
  <c r="J123" i="43" s="1"/>
  <c r="L193" i="26"/>
  <c r="N193" i="26" s="1"/>
  <c r="AM22" i="13"/>
  <c r="J130" i="43" s="1"/>
  <c r="L200" i="26"/>
  <c r="N200" i="26" s="1"/>
  <c r="AM16" i="13"/>
  <c r="J124" i="43" s="1"/>
  <c r="L124" i="43" s="1"/>
  <c r="L194" i="26"/>
  <c r="N194" i="26" s="1"/>
  <c r="AM19" i="13"/>
  <c r="J127" i="43" s="1"/>
  <c r="L127" i="43" s="1"/>
  <c r="L197" i="26"/>
  <c r="N197" i="26" s="1"/>
  <c r="AM23" i="13"/>
  <c r="J131" i="43" s="1"/>
  <c r="L201" i="26"/>
  <c r="N201" i="26" s="1"/>
  <c r="AM21" i="13"/>
  <c r="J129" i="43" s="1"/>
  <c r="L199" i="26"/>
  <c r="N199" i="26" s="1"/>
  <c r="AM18" i="13"/>
  <c r="J126" i="43" s="1"/>
  <c r="L196" i="26"/>
  <c r="N196" i="26" s="1"/>
  <c r="AR18" i="23"/>
  <c r="L496" i="26"/>
  <c r="AR19" i="23"/>
  <c r="L497" i="26"/>
  <c r="AR4" i="23"/>
  <c r="L482" i="26"/>
  <c r="AR21" i="23"/>
  <c r="AM15" i="23"/>
  <c r="J283" i="43" s="1"/>
  <c r="L463" i="26"/>
  <c r="AH4" i="13"/>
  <c r="AC34" i="13"/>
  <c r="AH34" i="23"/>
  <c r="AV34" i="18" l="1"/>
  <c r="AV36" i="18" s="1"/>
  <c r="L136" i="43"/>
  <c r="L130" i="43"/>
  <c r="L138" i="43"/>
  <c r="N468" i="26"/>
  <c r="L289" i="43"/>
  <c r="AS4" i="23"/>
  <c r="K302" i="43" s="1"/>
  <c r="AN6" i="23"/>
  <c r="M484" i="26" s="1"/>
  <c r="N484" i="26" s="1"/>
  <c r="L499" i="26"/>
  <c r="J6597" i="75"/>
  <c r="J7136" i="75"/>
  <c r="I6599" i="75"/>
  <c r="I104" i="75"/>
  <c r="I6586" i="75"/>
  <c r="I110" i="75"/>
  <c r="I119" i="75"/>
  <c r="I7137" i="75"/>
  <c r="I6584" i="75"/>
  <c r="I106" i="75"/>
  <c r="I7129" i="75"/>
  <c r="I6590" i="75"/>
  <c r="I111" i="75"/>
  <c r="I7138" i="75"/>
  <c r="I6596" i="75"/>
  <c r="I115" i="75"/>
  <c r="I112" i="75"/>
  <c r="I7141" i="75"/>
  <c r="I6600" i="75"/>
  <c r="J6600" i="75"/>
  <c r="J6584" i="75"/>
  <c r="J6587" i="75"/>
  <c r="J6590" i="75"/>
  <c r="J6593" i="75"/>
  <c r="J7139" i="75"/>
  <c r="J7123" i="75"/>
  <c r="J7126" i="75"/>
  <c r="J7129" i="75"/>
  <c r="J7132" i="75"/>
  <c r="J118" i="75"/>
  <c r="J121" i="75"/>
  <c r="J105" i="75"/>
  <c r="J108" i="75"/>
  <c r="J111" i="75"/>
  <c r="I7139" i="75"/>
  <c r="I6597" i="75"/>
  <c r="I108" i="75"/>
  <c r="I7126" i="75"/>
  <c r="I6589" i="75"/>
  <c r="I105" i="75"/>
  <c r="I7131" i="75"/>
  <c r="I6598" i="75"/>
  <c r="I113" i="75"/>
  <c r="I7135" i="75"/>
  <c r="I114" i="75"/>
  <c r="I7132" i="75"/>
  <c r="I6601" i="75"/>
  <c r="I107" i="75"/>
  <c r="J6596" i="75"/>
  <c r="J6599" i="75"/>
  <c r="J6583" i="75"/>
  <c r="J6586" i="75"/>
  <c r="J6589" i="75"/>
  <c r="J7135" i="75"/>
  <c r="J7138" i="75"/>
  <c r="J7141" i="75"/>
  <c r="J7125" i="75"/>
  <c r="J7128" i="75"/>
  <c r="J114" i="75"/>
  <c r="J117" i="75"/>
  <c r="J120" i="75"/>
  <c r="J104" i="75"/>
  <c r="J107" i="75"/>
  <c r="I7128" i="75"/>
  <c r="I7125" i="75"/>
  <c r="I6591" i="75"/>
  <c r="I116" i="75"/>
  <c r="I7133" i="75"/>
  <c r="I6595" i="75"/>
  <c r="I7134" i="75"/>
  <c r="I6592" i="75"/>
  <c r="I120" i="75"/>
  <c r="I7127" i="75"/>
  <c r="J6592" i="75"/>
  <c r="J6595" i="75"/>
  <c r="J6598" i="75"/>
  <c r="J6601" i="75"/>
  <c r="J6585" i="75"/>
  <c r="J7131" i="75"/>
  <c r="J7134" i="75"/>
  <c r="J7137" i="75"/>
  <c r="J7140" i="75"/>
  <c r="J7124" i="75"/>
  <c r="J110" i="75"/>
  <c r="J113" i="75"/>
  <c r="J116" i="75"/>
  <c r="J119" i="75"/>
  <c r="J103" i="75"/>
  <c r="I117" i="75"/>
  <c r="I7124" i="75"/>
  <c r="I6588" i="75"/>
  <c r="I109" i="75"/>
  <c r="I7130" i="75"/>
  <c r="I6585" i="75"/>
  <c r="I118" i="75"/>
  <c r="I7136" i="75"/>
  <c r="I6593" i="75"/>
  <c r="I6594" i="75"/>
  <c r="I121" i="75"/>
  <c r="I7140" i="75"/>
  <c r="I6587" i="75"/>
  <c r="J6588" i="75"/>
  <c r="J6591" i="75"/>
  <c r="J6594" i="75"/>
  <c r="J7127" i="75"/>
  <c r="J7130" i="75"/>
  <c r="J7133" i="75"/>
  <c r="J106" i="75"/>
  <c r="J109" i="75"/>
  <c r="J112" i="75"/>
  <c r="AI34" i="23"/>
  <c r="AS17" i="23"/>
  <c r="N465" i="26"/>
  <c r="AR20" i="23"/>
  <c r="M497" i="26"/>
  <c r="L133" i="43"/>
  <c r="N463" i="26"/>
  <c r="L129" i="43"/>
  <c r="L128" i="43"/>
  <c r="AS19" i="23"/>
  <c r="L139" i="43"/>
  <c r="L498" i="26"/>
  <c r="N469" i="26"/>
  <c r="L288" i="43"/>
  <c r="L134" i="43"/>
  <c r="L125" i="43"/>
  <c r="N210" i="26"/>
  <c r="AS18" i="23"/>
  <c r="I848" i="75"/>
  <c r="J878" i="75"/>
  <c r="I92" i="75"/>
  <c r="J122" i="75"/>
  <c r="I7086" i="75"/>
  <c r="J7116" i="75"/>
  <c r="I6545" i="75"/>
  <c r="J6575" i="75"/>
  <c r="I69" i="75"/>
  <c r="J99" i="75"/>
  <c r="I7084" i="75"/>
  <c r="J7114" i="75"/>
  <c r="I71" i="75"/>
  <c r="J101" i="75"/>
  <c r="I7083" i="75"/>
  <c r="J7113" i="75"/>
  <c r="I6548" i="75"/>
  <c r="J6578" i="75"/>
  <c r="I103" i="75"/>
  <c r="I846" i="75"/>
  <c r="J876" i="75"/>
  <c r="I843" i="75"/>
  <c r="J873" i="75"/>
  <c r="I842" i="75"/>
  <c r="J872" i="75"/>
  <c r="I847" i="75"/>
  <c r="J877" i="75"/>
  <c r="I853" i="75"/>
  <c r="J883" i="75"/>
  <c r="J887" i="75"/>
  <c r="J891" i="75"/>
  <c r="J895" i="75"/>
  <c r="J899" i="75"/>
  <c r="J884" i="75"/>
  <c r="J888" i="75"/>
  <c r="J892" i="75"/>
  <c r="J896" i="75"/>
  <c r="J900" i="75"/>
  <c r="J885" i="75"/>
  <c r="J889" i="75"/>
  <c r="J893" i="75"/>
  <c r="J897" i="75"/>
  <c r="J901" i="75"/>
  <c r="J886" i="75"/>
  <c r="J890" i="75"/>
  <c r="J894" i="75"/>
  <c r="J898" i="75"/>
  <c r="I7112" i="75"/>
  <c r="J7142" i="75"/>
  <c r="I6546" i="75"/>
  <c r="J6576" i="75"/>
  <c r="I67" i="75"/>
  <c r="J97" i="75"/>
  <c r="I7089" i="75"/>
  <c r="J7119" i="75"/>
  <c r="I6544" i="75"/>
  <c r="J6574" i="75"/>
  <c r="I72" i="75"/>
  <c r="J102" i="75"/>
  <c r="I7091" i="75"/>
  <c r="J7121" i="75"/>
  <c r="I6543" i="75"/>
  <c r="J6573" i="75"/>
  <c r="I70" i="75"/>
  <c r="J100" i="75"/>
  <c r="I7123" i="75"/>
  <c r="I845" i="75"/>
  <c r="J875" i="75"/>
  <c r="I844" i="75"/>
  <c r="J874" i="75"/>
  <c r="I850" i="75"/>
  <c r="J880" i="75"/>
  <c r="I849" i="75"/>
  <c r="J879" i="75"/>
  <c r="I6572" i="75"/>
  <c r="J6602" i="75"/>
  <c r="I65" i="75"/>
  <c r="J95" i="75"/>
  <c r="I7087" i="75"/>
  <c r="J7117" i="75"/>
  <c r="I6549" i="75"/>
  <c r="J6579" i="75"/>
  <c r="I7092" i="75"/>
  <c r="J7122" i="75"/>
  <c r="I6551" i="75"/>
  <c r="J6581" i="75"/>
  <c r="I68" i="75"/>
  <c r="J98" i="75"/>
  <c r="I7090" i="75"/>
  <c r="J7120" i="75"/>
  <c r="I6583" i="75"/>
  <c r="I66" i="75"/>
  <c r="J96" i="75"/>
  <c r="I7085" i="75"/>
  <c r="J7115" i="75"/>
  <c r="I6547" i="75"/>
  <c r="J6577" i="75"/>
  <c r="I64" i="75"/>
  <c r="J94" i="75"/>
  <c r="I6552" i="75"/>
  <c r="J6582" i="75"/>
  <c r="I63" i="75"/>
  <c r="J93" i="75"/>
  <c r="I7088" i="75"/>
  <c r="J7118" i="75"/>
  <c r="I6550" i="75"/>
  <c r="J6580" i="75"/>
  <c r="AS5" i="23"/>
  <c r="M513" i="26" s="1"/>
  <c r="N513" i="26" s="1"/>
  <c r="L126" i="43"/>
  <c r="L131" i="43"/>
  <c r="L123" i="43"/>
  <c r="H11" i="29"/>
  <c r="M461" i="26"/>
  <c r="N461" i="26" s="1"/>
  <c r="P329" i="68"/>
  <c r="G6809" i="75" s="1"/>
  <c r="I6809" i="75" s="1"/>
  <c r="G869" i="75"/>
  <c r="I869" i="75" s="1"/>
  <c r="Q329" i="68"/>
  <c r="G7349" i="75" s="1"/>
  <c r="I7349" i="75" s="1"/>
  <c r="P323" i="68"/>
  <c r="G6803" i="75" s="1"/>
  <c r="I6803" i="75" s="1"/>
  <c r="G863" i="75"/>
  <c r="I863" i="75" s="1"/>
  <c r="Q323" i="68"/>
  <c r="G7343" i="75" s="1"/>
  <c r="I7343" i="75" s="1"/>
  <c r="P327" i="68"/>
  <c r="G6807" i="75" s="1"/>
  <c r="I6807" i="75" s="1"/>
  <c r="G867" i="75"/>
  <c r="I867" i="75" s="1"/>
  <c r="Q327" i="68"/>
  <c r="G7347" i="75" s="1"/>
  <c r="I7347" i="75" s="1"/>
  <c r="P324" i="68"/>
  <c r="G6804" i="75" s="1"/>
  <c r="I6804" i="75" s="1"/>
  <c r="G864" i="75"/>
  <c r="I864" i="75" s="1"/>
  <c r="Q324" i="68"/>
  <c r="G7344" i="75" s="1"/>
  <c r="I7344" i="75" s="1"/>
  <c r="P320" i="68"/>
  <c r="G6800" i="75" s="1"/>
  <c r="I6800" i="75" s="1"/>
  <c r="G860" i="75"/>
  <c r="I860" i="75" s="1"/>
  <c r="Q320" i="68"/>
  <c r="G7340" i="75" s="1"/>
  <c r="I7340" i="75" s="1"/>
  <c r="P326" i="68"/>
  <c r="G6806" i="75" s="1"/>
  <c r="I6806" i="75" s="1"/>
  <c r="G866" i="75"/>
  <c r="I866" i="75" s="1"/>
  <c r="Q326" i="68"/>
  <c r="G7346" i="75" s="1"/>
  <c r="I7346" i="75" s="1"/>
  <c r="P133" i="68"/>
  <c r="G6613" i="75" s="1"/>
  <c r="Q133" i="68"/>
  <c r="G7153" i="75" s="1"/>
  <c r="G133" i="75"/>
  <c r="P144" i="68"/>
  <c r="G6624" i="75" s="1"/>
  <c r="Q144" i="68"/>
  <c r="G7164" i="75" s="1"/>
  <c r="G144" i="75"/>
  <c r="P321" i="68"/>
  <c r="G6801" i="75" s="1"/>
  <c r="I6801" i="75" s="1"/>
  <c r="G861" i="75"/>
  <c r="I861" i="75" s="1"/>
  <c r="Q321" i="68"/>
  <c r="G7341" i="75" s="1"/>
  <c r="I7341" i="75" s="1"/>
  <c r="P311" i="68"/>
  <c r="G6791" i="75" s="1"/>
  <c r="G851" i="75"/>
  <c r="Q311" i="68"/>
  <c r="G7331" i="75" s="1"/>
  <c r="P312" i="68"/>
  <c r="G6792" i="75" s="1"/>
  <c r="G852" i="75"/>
  <c r="Q312" i="68"/>
  <c r="G7332" i="75" s="1"/>
  <c r="P322" i="68"/>
  <c r="G6802" i="75" s="1"/>
  <c r="I6802" i="75" s="1"/>
  <c r="G862" i="75"/>
  <c r="I862" i="75" s="1"/>
  <c r="Q322" i="68"/>
  <c r="G7342" i="75" s="1"/>
  <c r="I7342" i="75" s="1"/>
  <c r="P142" i="68"/>
  <c r="G6622" i="75" s="1"/>
  <c r="Q142" i="68"/>
  <c r="G7162" i="75" s="1"/>
  <c r="G142" i="75"/>
  <c r="P98" i="68"/>
  <c r="G6578" i="75" s="1"/>
  <c r="Q98" i="68"/>
  <c r="G7118" i="75" s="1"/>
  <c r="G98" i="75"/>
  <c r="P96" i="68"/>
  <c r="G6576" i="75" s="1"/>
  <c r="Q96" i="68"/>
  <c r="G7116" i="75" s="1"/>
  <c r="G96" i="75"/>
  <c r="P101" i="68"/>
  <c r="G6581" i="75" s="1"/>
  <c r="Q101" i="68"/>
  <c r="G7121" i="75" s="1"/>
  <c r="G101" i="75"/>
  <c r="P102" i="68"/>
  <c r="G6582" i="75" s="1"/>
  <c r="Q102" i="68"/>
  <c r="G7122" i="75" s="1"/>
  <c r="G102" i="75"/>
  <c r="P97" i="68"/>
  <c r="G6577" i="75" s="1"/>
  <c r="Q97" i="68"/>
  <c r="G7117" i="75" s="1"/>
  <c r="G97" i="75"/>
  <c r="P147" i="68"/>
  <c r="G6627" i="75" s="1"/>
  <c r="Q147" i="68"/>
  <c r="G7167" i="75" s="1"/>
  <c r="G147" i="75"/>
  <c r="P122" i="68"/>
  <c r="G6602" i="75" s="1"/>
  <c r="Q122" i="68"/>
  <c r="G7142" i="75" s="1"/>
  <c r="G122" i="75"/>
  <c r="P149" i="68"/>
  <c r="G6629" i="75" s="1"/>
  <c r="Q149" i="68"/>
  <c r="G7169" i="75" s="1"/>
  <c r="G149" i="75"/>
  <c r="P151" i="68"/>
  <c r="G6631" i="75" s="1"/>
  <c r="Q151" i="68"/>
  <c r="G7171" i="75" s="1"/>
  <c r="G151" i="75"/>
  <c r="P150" i="68"/>
  <c r="G6630" i="75" s="1"/>
  <c r="Q150" i="68"/>
  <c r="G7170" i="75" s="1"/>
  <c r="G150" i="75"/>
  <c r="P137" i="68"/>
  <c r="G6617" i="75" s="1"/>
  <c r="Q137" i="68"/>
  <c r="G7157" i="75" s="1"/>
  <c r="G137" i="75"/>
  <c r="P140" i="68"/>
  <c r="G6620" i="75" s="1"/>
  <c r="Q140" i="68"/>
  <c r="G7160" i="75" s="1"/>
  <c r="G140" i="75"/>
  <c r="P135" i="68"/>
  <c r="G6615" i="75" s="1"/>
  <c r="Q135" i="68"/>
  <c r="G7155" i="75" s="1"/>
  <c r="G135" i="75"/>
  <c r="P141" i="68"/>
  <c r="G6621" i="75" s="1"/>
  <c r="Q141" i="68"/>
  <c r="G7161" i="75" s="1"/>
  <c r="G141" i="75"/>
  <c r="P148" i="68"/>
  <c r="G6628" i="75" s="1"/>
  <c r="Q148" i="68"/>
  <c r="G7168" i="75" s="1"/>
  <c r="G148" i="75"/>
  <c r="P331" i="68"/>
  <c r="G6811" i="75" s="1"/>
  <c r="I6811" i="75" s="1"/>
  <c r="G871" i="75"/>
  <c r="I871" i="75" s="1"/>
  <c r="Q331" i="68"/>
  <c r="G7351" i="75" s="1"/>
  <c r="I7351" i="75" s="1"/>
  <c r="P146" i="68"/>
  <c r="G6626" i="75" s="1"/>
  <c r="Q146" i="68"/>
  <c r="G7166" i="75" s="1"/>
  <c r="G146" i="75"/>
  <c r="P143" i="68"/>
  <c r="G6623" i="75" s="1"/>
  <c r="Q143" i="68"/>
  <c r="G7163" i="75" s="1"/>
  <c r="G143" i="75"/>
  <c r="P145" i="68"/>
  <c r="G6625" i="75" s="1"/>
  <c r="Q145" i="68"/>
  <c r="G7165" i="75" s="1"/>
  <c r="G145" i="75"/>
  <c r="P328" i="68"/>
  <c r="G6808" i="75" s="1"/>
  <c r="I6808" i="75" s="1"/>
  <c r="G868" i="75"/>
  <c r="I868" i="75" s="1"/>
  <c r="Q328" i="68"/>
  <c r="G7348" i="75" s="1"/>
  <c r="I7348" i="75" s="1"/>
  <c r="P325" i="68"/>
  <c r="G6805" i="75" s="1"/>
  <c r="I6805" i="75" s="1"/>
  <c r="G865" i="75"/>
  <c r="I865" i="75" s="1"/>
  <c r="Q325" i="68"/>
  <c r="G7345" i="75" s="1"/>
  <c r="I7345" i="75" s="1"/>
  <c r="P330" i="68"/>
  <c r="G6810" i="75" s="1"/>
  <c r="I6810" i="75" s="1"/>
  <c r="G870" i="75"/>
  <c r="I870" i="75" s="1"/>
  <c r="Q330" i="68"/>
  <c r="G7350" i="75" s="1"/>
  <c r="I7350" i="75" s="1"/>
  <c r="P94" i="68"/>
  <c r="G6574" i="75" s="1"/>
  <c r="Q94" i="68"/>
  <c r="G7114" i="75" s="1"/>
  <c r="G94" i="75"/>
  <c r="P100" i="68"/>
  <c r="G6580" i="75" s="1"/>
  <c r="Q100" i="68"/>
  <c r="G7120" i="75" s="1"/>
  <c r="G100" i="75"/>
  <c r="P93" i="68"/>
  <c r="G6573" i="75" s="1"/>
  <c r="Q93" i="68"/>
  <c r="G7113" i="75" s="1"/>
  <c r="G93" i="75"/>
  <c r="P99" i="68"/>
  <c r="G6579" i="75" s="1"/>
  <c r="Q99" i="68"/>
  <c r="G7119" i="75" s="1"/>
  <c r="G99" i="75"/>
  <c r="P95" i="68"/>
  <c r="G6575" i="75" s="1"/>
  <c r="Q95" i="68"/>
  <c r="G7115" i="75" s="1"/>
  <c r="G95" i="75"/>
  <c r="P134" i="68"/>
  <c r="G6614" i="75" s="1"/>
  <c r="Q134" i="68"/>
  <c r="G7154" i="75" s="1"/>
  <c r="G134" i="75"/>
  <c r="P138" i="68"/>
  <c r="G6618" i="75" s="1"/>
  <c r="Q138" i="68"/>
  <c r="G7158" i="75" s="1"/>
  <c r="I7158" i="75" s="1"/>
  <c r="G138" i="75"/>
  <c r="P136" i="68"/>
  <c r="G6616" i="75" s="1"/>
  <c r="Q136" i="68"/>
  <c r="G7156" i="75" s="1"/>
  <c r="I7156" i="75" s="1"/>
  <c r="G136" i="75"/>
  <c r="P139" i="68"/>
  <c r="G6619" i="75" s="1"/>
  <c r="I6619" i="75" s="1"/>
  <c r="Q139" i="68"/>
  <c r="G7159" i="75" s="1"/>
  <c r="I7159" i="75" s="1"/>
  <c r="G139" i="75"/>
  <c r="I139" i="75" s="1"/>
  <c r="M265" i="26"/>
  <c r="K154" i="43"/>
  <c r="AS12" i="23"/>
  <c r="M520" i="26" s="1"/>
  <c r="N520" i="26" s="1"/>
  <c r="AS13" i="23"/>
  <c r="M521" i="26" s="1"/>
  <c r="N521" i="26" s="1"/>
  <c r="M455" i="26"/>
  <c r="N455" i="26" s="1"/>
  <c r="AN7" i="23"/>
  <c r="K147" i="43"/>
  <c r="AS6" i="23"/>
  <c r="M514" i="26" s="1"/>
  <c r="N514" i="26" s="1"/>
  <c r="AS11" i="13"/>
  <c r="M249" i="26" s="1"/>
  <c r="N249" i="26" s="1"/>
  <c r="AN9" i="23"/>
  <c r="M457" i="26"/>
  <c r="N457" i="26" s="1"/>
  <c r="M456" i="26"/>
  <c r="N456" i="26" s="1"/>
  <c r="AN8" i="23"/>
  <c r="AR17" i="23"/>
  <c r="J305" i="43" s="1"/>
  <c r="L495" i="26"/>
  <c r="N495" i="26" s="1"/>
  <c r="M492" i="26"/>
  <c r="N492" i="26" s="1"/>
  <c r="AS14" i="23"/>
  <c r="M522" i="26" s="1"/>
  <c r="N522" i="26" s="1"/>
  <c r="AS10" i="23"/>
  <c r="M518" i="26" s="1"/>
  <c r="N518" i="26" s="1"/>
  <c r="O518" i="68"/>
  <c r="G6458" i="75" s="1"/>
  <c r="I6458" i="75" s="1"/>
  <c r="M459" i="26"/>
  <c r="N459" i="26" s="1"/>
  <c r="AN11" i="23"/>
  <c r="AW34" i="18"/>
  <c r="AW36" i="18" s="1"/>
  <c r="O512" i="68"/>
  <c r="G6452" i="75" s="1"/>
  <c r="I6452" i="75" s="1"/>
  <c r="K140" i="43"/>
  <c r="L140" i="43" s="1"/>
  <c r="AS32" i="13"/>
  <c r="M240" i="26"/>
  <c r="C14" i="29"/>
  <c r="K130" i="26"/>
  <c r="D130" i="68"/>
  <c r="K124" i="26"/>
  <c r="D124" i="68"/>
  <c r="K127" i="26"/>
  <c r="D127" i="68"/>
  <c r="K123" i="26"/>
  <c r="D123" i="68"/>
  <c r="K132" i="26"/>
  <c r="D132" i="68"/>
  <c r="K126" i="26"/>
  <c r="D126" i="68"/>
  <c r="K131" i="26"/>
  <c r="D131" i="68"/>
  <c r="K125" i="26"/>
  <c r="D125" i="68"/>
  <c r="K128" i="26"/>
  <c r="D128" i="68"/>
  <c r="K129" i="26"/>
  <c r="D129" i="68"/>
  <c r="M266" i="26"/>
  <c r="K156" i="43"/>
  <c r="M263" i="26"/>
  <c r="K153" i="43"/>
  <c r="M261" i="26"/>
  <c r="K151" i="43"/>
  <c r="M259" i="26"/>
  <c r="K149" i="43"/>
  <c r="M212" i="26"/>
  <c r="K122" i="43"/>
  <c r="AS4" i="13"/>
  <c r="AN34" i="13"/>
  <c r="M253" i="26"/>
  <c r="K143" i="43"/>
  <c r="M256" i="26"/>
  <c r="K146" i="43"/>
  <c r="M268" i="26"/>
  <c r="K158" i="43"/>
  <c r="K161" i="43"/>
  <c r="M271" i="26"/>
  <c r="K148" i="43"/>
  <c r="M258" i="26"/>
  <c r="M269" i="26"/>
  <c r="K159" i="43"/>
  <c r="M267" i="26"/>
  <c r="K157" i="43"/>
  <c r="M255" i="26"/>
  <c r="K145" i="43"/>
  <c r="AS20" i="23"/>
  <c r="K308" i="43" s="1"/>
  <c r="M493" i="26"/>
  <c r="L283" i="43"/>
  <c r="AS15" i="23"/>
  <c r="M523" i="26" s="1"/>
  <c r="M499" i="26"/>
  <c r="N499" i="26" s="1"/>
  <c r="N464" i="26"/>
  <c r="M498" i="26"/>
  <c r="N498" i="26" s="1"/>
  <c r="H26" i="43"/>
  <c r="H31" i="43"/>
  <c r="H32" i="43"/>
  <c r="H38" i="43"/>
  <c r="H41" i="43"/>
  <c r="H30" i="43"/>
  <c r="H23" i="43"/>
  <c r="H35" i="43"/>
  <c r="H36" i="43"/>
  <c r="H29" i="43"/>
  <c r="H34" i="43"/>
  <c r="H27" i="43"/>
  <c r="H25" i="43"/>
  <c r="H37" i="43"/>
  <c r="H24" i="43"/>
  <c r="H39" i="43"/>
  <c r="H40" i="43"/>
  <c r="H33" i="43"/>
  <c r="H28" i="43"/>
  <c r="F87" i="26"/>
  <c r="Q93" i="26"/>
  <c r="R93" i="26" s="1"/>
  <c r="Q62" i="26"/>
  <c r="R62" i="26" s="1"/>
  <c r="Q100" i="26"/>
  <c r="R100" i="26" s="1"/>
  <c r="Q94" i="26"/>
  <c r="R94" i="26" s="1"/>
  <c r="Q97" i="26"/>
  <c r="R97" i="26" s="1"/>
  <c r="Q102" i="26"/>
  <c r="R102" i="26" s="1"/>
  <c r="Q98" i="26"/>
  <c r="R98" i="26" s="1"/>
  <c r="Q99" i="26"/>
  <c r="R99" i="26" s="1"/>
  <c r="L238" i="26"/>
  <c r="N238" i="26" s="1"/>
  <c r="AR30" i="13"/>
  <c r="J158" i="43" s="1"/>
  <c r="N152" i="26"/>
  <c r="G10" i="29"/>
  <c r="Q96" i="26"/>
  <c r="R96" i="26" s="1"/>
  <c r="Q101" i="26"/>
  <c r="R101" i="26" s="1"/>
  <c r="Q95" i="26"/>
  <c r="R95" i="26" s="1"/>
  <c r="P5" i="23"/>
  <c r="E333" i="68" s="1"/>
  <c r="G873" i="75" s="1"/>
  <c r="P9" i="23"/>
  <c r="E337" i="68" s="1"/>
  <c r="G877" i="75" s="1"/>
  <c r="P13" i="23"/>
  <c r="E341" i="68" s="1"/>
  <c r="P17" i="23"/>
  <c r="E345" i="68" s="1"/>
  <c r="G885" i="75" s="1"/>
  <c r="I885" i="75" s="1"/>
  <c r="P21" i="23"/>
  <c r="E349" i="68" s="1"/>
  <c r="G889" i="75" s="1"/>
  <c r="I889" i="75" s="1"/>
  <c r="P25" i="23"/>
  <c r="E353" i="68" s="1"/>
  <c r="P29" i="23"/>
  <c r="E357" i="68" s="1"/>
  <c r="P33" i="23"/>
  <c r="E361" i="68" s="1"/>
  <c r="P6" i="23"/>
  <c r="E334" i="68" s="1"/>
  <c r="G874" i="75" s="1"/>
  <c r="P10" i="23"/>
  <c r="E338" i="68" s="1"/>
  <c r="G878" i="75" s="1"/>
  <c r="P14" i="23"/>
  <c r="E342" i="68" s="1"/>
  <c r="P18" i="23"/>
  <c r="E346" i="68" s="1"/>
  <c r="G886" i="75" s="1"/>
  <c r="I886" i="75" s="1"/>
  <c r="P22" i="23"/>
  <c r="E350" i="68" s="1"/>
  <c r="P26" i="23"/>
  <c r="E354" i="68" s="1"/>
  <c r="P30" i="23"/>
  <c r="E358" i="68" s="1"/>
  <c r="P4" i="23"/>
  <c r="E332" i="68" s="1"/>
  <c r="G872" i="75" s="1"/>
  <c r="P12" i="23"/>
  <c r="E340" i="68" s="1"/>
  <c r="G880" i="75" s="1"/>
  <c r="P20" i="23"/>
  <c r="E348" i="68" s="1"/>
  <c r="G888" i="75" s="1"/>
  <c r="I888" i="75" s="1"/>
  <c r="P28" i="23"/>
  <c r="E356" i="68" s="1"/>
  <c r="P11" i="23"/>
  <c r="E339" i="68" s="1"/>
  <c r="G879" i="75" s="1"/>
  <c r="P27" i="23"/>
  <c r="E355" i="68" s="1"/>
  <c r="P7" i="23"/>
  <c r="E335" i="68" s="1"/>
  <c r="G875" i="75" s="1"/>
  <c r="P15" i="23"/>
  <c r="E343" i="68" s="1"/>
  <c r="G883" i="75" s="1"/>
  <c r="P23" i="23"/>
  <c r="E351" i="68" s="1"/>
  <c r="P31" i="23"/>
  <c r="E359" i="68" s="1"/>
  <c r="P19" i="23"/>
  <c r="E347" i="68" s="1"/>
  <c r="G887" i="75" s="1"/>
  <c r="I887" i="75" s="1"/>
  <c r="P8" i="23"/>
  <c r="E336" i="68" s="1"/>
  <c r="G876" i="75" s="1"/>
  <c r="P16" i="23"/>
  <c r="E344" i="68" s="1"/>
  <c r="G884" i="75" s="1"/>
  <c r="I884" i="75" s="1"/>
  <c r="P24" i="23"/>
  <c r="E352" i="68" s="1"/>
  <c r="P32" i="23"/>
  <c r="E360" i="68" s="1"/>
  <c r="F96" i="26"/>
  <c r="H96" i="26"/>
  <c r="I96" i="26"/>
  <c r="G96" i="26"/>
  <c r="J96" i="26"/>
  <c r="F101" i="26"/>
  <c r="I101" i="26"/>
  <c r="H101" i="26"/>
  <c r="G101" i="26"/>
  <c r="J101" i="26"/>
  <c r="F95" i="26"/>
  <c r="I95" i="26"/>
  <c r="H95" i="26"/>
  <c r="G95" i="26"/>
  <c r="J95" i="26"/>
  <c r="I98" i="26"/>
  <c r="H98" i="26"/>
  <c r="F98" i="26"/>
  <c r="G98" i="26"/>
  <c r="J98" i="26"/>
  <c r="I93" i="26"/>
  <c r="F93" i="26"/>
  <c r="H93" i="26"/>
  <c r="G93" i="26"/>
  <c r="J93" i="26"/>
  <c r="F102" i="26"/>
  <c r="I102" i="26"/>
  <c r="H102" i="26"/>
  <c r="G102" i="26"/>
  <c r="J102" i="26"/>
  <c r="F99" i="26"/>
  <c r="I99" i="26"/>
  <c r="H99" i="26"/>
  <c r="G99" i="26"/>
  <c r="J99" i="26"/>
  <c r="I100" i="26"/>
  <c r="F100" i="26"/>
  <c r="H100" i="26"/>
  <c r="G100" i="26"/>
  <c r="J100" i="26"/>
  <c r="I94" i="26"/>
  <c r="F94" i="26"/>
  <c r="H94" i="26"/>
  <c r="G94" i="26"/>
  <c r="J94" i="26"/>
  <c r="H97" i="26"/>
  <c r="F97" i="26"/>
  <c r="I97" i="26"/>
  <c r="G97" i="26"/>
  <c r="J97" i="26"/>
  <c r="O303" i="26"/>
  <c r="L14" i="23"/>
  <c r="P312" i="26" s="1"/>
  <c r="O312" i="26"/>
  <c r="O306" i="26"/>
  <c r="O310" i="26"/>
  <c r="L13" i="23"/>
  <c r="P311" i="26" s="1"/>
  <c r="O311" i="26"/>
  <c r="O309" i="26"/>
  <c r="O305" i="26"/>
  <c r="O307" i="26"/>
  <c r="O308" i="26"/>
  <c r="O304" i="26"/>
  <c r="F86" i="26"/>
  <c r="AA8" i="13"/>
  <c r="P126" i="26" s="1"/>
  <c r="AB8" i="13"/>
  <c r="AA13" i="13"/>
  <c r="P131" i="26" s="1"/>
  <c r="AB13" i="13"/>
  <c r="AA7" i="13"/>
  <c r="P125" i="26" s="1"/>
  <c r="AB7" i="13"/>
  <c r="AB10" i="13"/>
  <c r="AA10" i="13"/>
  <c r="P128" i="26" s="1"/>
  <c r="AA11" i="13"/>
  <c r="P129" i="26" s="1"/>
  <c r="AB11" i="13"/>
  <c r="AA12" i="13"/>
  <c r="P130" i="26" s="1"/>
  <c r="AB12" i="13"/>
  <c r="AA6" i="13"/>
  <c r="P124" i="26" s="1"/>
  <c r="AB6" i="13"/>
  <c r="AA9" i="13"/>
  <c r="P127" i="26" s="1"/>
  <c r="AB9" i="13"/>
  <c r="AA5" i="13"/>
  <c r="P123" i="26" s="1"/>
  <c r="AB5" i="13"/>
  <c r="AB14" i="13"/>
  <c r="AA14" i="13"/>
  <c r="P132" i="26" s="1"/>
  <c r="AS16" i="23"/>
  <c r="M524" i="26" s="1"/>
  <c r="L284" i="43"/>
  <c r="M494" i="26"/>
  <c r="AS21" i="23"/>
  <c r="K309" i="43" s="1"/>
  <c r="F76" i="26"/>
  <c r="F85" i="26"/>
  <c r="F80" i="26"/>
  <c r="F84" i="26"/>
  <c r="F83" i="26"/>
  <c r="F90" i="26"/>
  <c r="F78" i="26"/>
  <c r="F74" i="26"/>
  <c r="F77" i="26"/>
  <c r="F88" i="26"/>
  <c r="F91" i="26"/>
  <c r="J141" i="43"/>
  <c r="L141" i="43" s="1"/>
  <c r="L241" i="26"/>
  <c r="N241" i="26" s="1"/>
  <c r="H79" i="26"/>
  <c r="I79" i="26"/>
  <c r="G79" i="26"/>
  <c r="J79" i="26"/>
  <c r="L239" i="26"/>
  <c r="N239" i="26" s="1"/>
  <c r="I73" i="26"/>
  <c r="H73" i="26"/>
  <c r="J73" i="26"/>
  <c r="G73" i="26"/>
  <c r="P103" i="26"/>
  <c r="Q103" i="26" s="1"/>
  <c r="R103" i="26" s="1"/>
  <c r="N43" i="43"/>
  <c r="M164" i="43"/>
  <c r="O314" i="26"/>
  <c r="M176" i="43"/>
  <c r="O326" i="26"/>
  <c r="L28" i="23"/>
  <c r="M178" i="43"/>
  <c r="O328" i="26"/>
  <c r="L30" i="23"/>
  <c r="M179" i="43"/>
  <c r="O329" i="26"/>
  <c r="L31" i="23"/>
  <c r="N57" i="43"/>
  <c r="P117" i="26"/>
  <c r="Q117" i="26" s="1"/>
  <c r="R117" i="26" s="1"/>
  <c r="H76" i="26"/>
  <c r="I76" i="26"/>
  <c r="G76" i="26"/>
  <c r="J76" i="26"/>
  <c r="I89" i="26"/>
  <c r="G89" i="26"/>
  <c r="H89" i="26"/>
  <c r="J89" i="26"/>
  <c r="G62" i="26"/>
  <c r="J62" i="26"/>
  <c r="I62" i="26"/>
  <c r="H62" i="26"/>
  <c r="F62" i="26"/>
  <c r="H82" i="26"/>
  <c r="G82" i="26"/>
  <c r="I82" i="26"/>
  <c r="J82" i="26"/>
  <c r="J87" i="26"/>
  <c r="I87" i="26"/>
  <c r="H87" i="26"/>
  <c r="G87" i="26"/>
  <c r="N48" i="43"/>
  <c r="P108" i="26"/>
  <c r="Q108" i="26" s="1"/>
  <c r="R108" i="26" s="1"/>
  <c r="N46" i="43"/>
  <c r="P106" i="26"/>
  <c r="Q106" i="26" s="1"/>
  <c r="R106" i="26" s="1"/>
  <c r="P109" i="26"/>
  <c r="Q109" i="26" s="1"/>
  <c r="R109" i="26" s="1"/>
  <c r="N49" i="43"/>
  <c r="AB28" i="13"/>
  <c r="D176" i="68" s="1"/>
  <c r="K146" i="26"/>
  <c r="I76" i="43"/>
  <c r="AA28" i="13"/>
  <c r="AB25" i="13"/>
  <c r="D173" i="68" s="1"/>
  <c r="I73" i="43"/>
  <c r="K143" i="26"/>
  <c r="AA25" i="13"/>
  <c r="AB27" i="13"/>
  <c r="D175" i="68" s="1"/>
  <c r="I75" i="43"/>
  <c r="K145" i="26"/>
  <c r="AA27" i="13"/>
  <c r="AB19" i="13"/>
  <c r="D167" i="68" s="1"/>
  <c r="I67" i="43"/>
  <c r="K137" i="26"/>
  <c r="AA19" i="13"/>
  <c r="AB22" i="13"/>
  <c r="D170" i="68" s="1"/>
  <c r="I70" i="43"/>
  <c r="AA22" i="13"/>
  <c r="K140" i="26"/>
  <c r="AB17" i="13"/>
  <c r="D165" i="68" s="1"/>
  <c r="I65" i="43"/>
  <c r="AA17" i="13"/>
  <c r="K135" i="26"/>
  <c r="AB23" i="13"/>
  <c r="D171" i="68" s="1"/>
  <c r="I71" i="43"/>
  <c r="K141" i="26"/>
  <c r="AA23" i="13"/>
  <c r="AB30" i="13"/>
  <c r="D178" i="68" s="1"/>
  <c r="AA30" i="13"/>
  <c r="K148" i="26"/>
  <c r="I78" i="43"/>
  <c r="C55" i="29"/>
  <c r="C56" i="29" s="1"/>
  <c r="G88" i="26"/>
  <c r="I88" i="26"/>
  <c r="H88" i="26"/>
  <c r="J88" i="26"/>
  <c r="AB15" i="13"/>
  <c r="D163" i="68" s="1"/>
  <c r="I63" i="43"/>
  <c r="AA15" i="13"/>
  <c r="K133" i="26"/>
  <c r="AB26" i="13"/>
  <c r="D174" i="68" s="1"/>
  <c r="I74" i="43"/>
  <c r="K144" i="26"/>
  <c r="AA26" i="13"/>
  <c r="M166" i="43"/>
  <c r="O316" i="26"/>
  <c r="O325" i="26"/>
  <c r="L27" i="23"/>
  <c r="M175" i="43"/>
  <c r="M174" i="43"/>
  <c r="O324" i="26"/>
  <c r="L26" i="23"/>
  <c r="M172" i="43"/>
  <c r="O322" i="26"/>
  <c r="L24" i="23"/>
  <c r="M173" i="43"/>
  <c r="O323" i="26"/>
  <c r="L25" i="23"/>
  <c r="M163" i="43"/>
  <c r="O313" i="26"/>
  <c r="J74" i="26"/>
  <c r="I74" i="26"/>
  <c r="G74" i="26"/>
  <c r="H74" i="26"/>
  <c r="G75" i="26"/>
  <c r="J75" i="26"/>
  <c r="H75" i="26"/>
  <c r="I75" i="26"/>
  <c r="N44" i="43"/>
  <c r="P104" i="26"/>
  <c r="Q104" i="26" s="1"/>
  <c r="R104" i="26" s="1"/>
  <c r="F108" i="26"/>
  <c r="J80" i="26"/>
  <c r="G80" i="26"/>
  <c r="I80" i="26"/>
  <c r="H80" i="26"/>
  <c r="F73" i="26"/>
  <c r="P119" i="26"/>
  <c r="Q119" i="26" s="1"/>
  <c r="R119" i="26" s="1"/>
  <c r="N59" i="43"/>
  <c r="AB24" i="13"/>
  <c r="D172" i="68" s="1"/>
  <c r="I72" i="43"/>
  <c r="K142" i="26"/>
  <c r="AA24" i="13"/>
  <c r="AB33" i="13"/>
  <c r="D181" i="68" s="1"/>
  <c r="AA33" i="13"/>
  <c r="I81" i="43"/>
  <c r="K151" i="26"/>
  <c r="AB32" i="13"/>
  <c r="D180" i="68" s="1"/>
  <c r="I80" i="43"/>
  <c r="K150" i="26"/>
  <c r="AA32" i="13"/>
  <c r="P107" i="26"/>
  <c r="Q107" i="26" s="1"/>
  <c r="R107" i="26" s="1"/>
  <c r="N47" i="43"/>
  <c r="P105" i="26"/>
  <c r="Q105" i="26" s="1"/>
  <c r="R105" i="26" s="1"/>
  <c r="N45" i="43"/>
  <c r="H90" i="26"/>
  <c r="G90" i="26"/>
  <c r="J90" i="26"/>
  <c r="I90" i="26"/>
  <c r="F89" i="26"/>
  <c r="M169" i="43"/>
  <c r="O319" i="26"/>
  <c r="M181" i="43"/>
  <c r="O331" i="26"/>
  <c r="L33" i="23"/>
  <c r="O321" i="26"/>
  <c r="L23" i="23"/>
  <c r="M171" i="43"/>
  <c r="O320" i="26"/>
  <c r="M170" i="43"/>
  <c r="L22" i="23"/>
  <c r="F82" i="26"/>
  <c r="AB29" i="13"/>
  <c r="D177" i="68" s="1"/>
  <c r="K147" i="26"/>
  <c r="I77" i="43"/>
  <c r="AA29" i="13"/>
  <c r="J78" i="26"/>
  <c r="G78" i="26"/>
  <c r="I78" i="26"/>
  <c r="H78" i="26"/>
  <c r="F79" i="26"/>
  <c r="J83" i="26"/>
  <c r="I83" i="26"/>
  <c r="H83" i="26"/>
  <c r="G83" i="26"/>
  <c r="J91" i="26"/>
  <c r="G91" i="26"/>
  <c r="I91" i="26"/>
  <c r="H91" i="26"/>
  <c r="I77" i="26"/>
  <c r="J77" i="26"/>
  <c r="G77" i="26"/>
  <c r="H77" i="26"/>
  <c r="F75" i="26"/>
  <c r="P116" i="26"/>
  <c r="Q116" i="26" s="1"/>
  <c r="R116" i="26" s="1"/>
  <c r="N56" i="43"/>
  <c r="P113" i="26"/>
  <c r="Q113" i="26" s="1"/>
  <c r="R113" i="26" s="1"/>
  <c r="N53" i="43"/>
  <c r="N55" i="43"/>
  <c r="P115" i="26"/>
  <c r="Q115" i="26" s="1"/>
  <c r="R115" i="26" s="1"/>
  <c r="AB31" i="13"/>
  <c r="D179" i="68" s="1"/>
  <c r="I79" i="43"/>
  <c r="AA31" i="13"/>
  <c r="K149" i="26"/>
  <c r="P112" i="26"/>
  <c r="Q112" i="26" s="1"/>
  <c r="R112" i="26" s="1"/>
  <c r="N52" i="43"/>
  <c r="P110" i="26"/>
  <c r="Q110" i="26" s="1"/>
  <c r="R110" i="26" s="1"/>
  <c r="N50" i="43"/>
  <c r="P111" i="26"/>
  <c r="Q111" i="26" s="1"/>
  <c r="R111" i="26" s="1"/>
  <c r="N51" i="43"/>
  <c r="P118" i="26"/>
  <c r="Q118" i="26" s="1"/>
  <c r="R118" i="26" s="1"/>
  <c r="N58" i="43"/>
  <c r="H85" i="26"/>
  <c r="J85" i="26"/>
  <c r="I85" i="26"/>
  <c r="G85" i="26"/>
  <c r="P114" i="26"/>
  <c r="Q114" i="26" s="1"/>
  <c r="R114" i="26" s="1"/>
  <c r="N54" i="43"/>
  <c r="M180" i="43"/>
  <c r="O330" i="26"/>
  <c r="L32" i="23"/>
  <c r="O315" i="26"/>
  <c r="M165" i="43"/>
  <c r="L29" i="23"/>
  <c r="M177" i="43"/>
  <c r="O327" i="26"/>
  <c r="O317" i="26"/>
  <c r="M167" i="43"/>
  <c r="M168" i="43"/>
  <c r="O318" i="26"/>
  <c r="I81" i="26"/>
  <c r="H81" i="26"/>
  <c r="G81" i="26"/>
  <c r="J81" i="26"/>
  <c r="N42" i="43"/>
  <c r="H42" i="43" s="1"/>
  <c r="V34" i="13"/>
  <c r="P92" i="26"/>
  <c r="AB4" i="13"/>
  <c r="D152" i="68" s="1"/>
  <c r="I62" i="43"/>
  <c r="W34" i="13"/>
  <c r="K122" i="26"/>
  <c r="AA4" i="13"/>
  <c r="AB16" i="13"/>
  <c r="D164" i="68" s="1"/>
  <c r="I64" i="43"/>
  <c r="K134" i="26"/>
  <c r="AA16" i="13"/>
  <c r="AB20" i="13"/>
  <c r="D168" i="68" s="1"/>
  <c r="I68" i="43"/>
  <c r="K138" i="26"/>
  <c r="AA20" i="13"/>
  <c r="AB18" i="13"/>
  <c r="D166" i="68" s="1"/>
  <c r="I66" i="43"/>
  <c r="AA18" i="13"/>
  <c r="K136" i="26"/>
  <c r="AB21" i="13"/>
  <c r="D169" i="68" s="1"/>
  <c r="I69" i="43"/>
  <c r="K139" i="26"/>
  <c r="AA21" i="13"/>
  <c r="F81" i="26"/>
  <c r="H84" i="26"/>
  <c r="I84" i="26"/>
  <c r="J84" i="26"/>
  <c r="G84" i="26"/>
  <c r="P121" i="26"/>
  <c r="Q121" i="26" s="1"/>
  <c r="R121" i="26" s="1"/>
  <c r="N61" i="43"/>
  <c r="P120" i="26"/>
  <c r="Q120" i="26" s="1"/>
  <c r="R120" i="26" s="1"/>
  <c r="N60" i="43"/>
  <c r="H86" i="26"/>
  <c r="G86" i="26"/>
  <c r="J86" i="26"/>
  <c r="I86" i="26"/>
  <c r="AR33" i="13"/>
  <c r="L271" i="26" s="1"/>
  <c r="L234" i="26"/>
  <c r="N234" i="26" s="1"/>
  <c r="AR26" i="13"/>
  <c r="J154" i="43" s="1"/>
  <c r="L236" i="26"/>
  <c r="N236" i="26" s="1"/>
  <c r="AR28" i="13"/>
  <c r="L266" i="26" s="1"/>
  <c r="N478" i="26"/>
  <c r="N479" i="26"/>
  <c r="L271" i="43"/>
  <c r="N470" i="26"/>
  <c r="L273" i="43"/>
  <c r="N471" i="26"/>
  <c r="N474" i="26"/>
  <c r="L275" i="43"/>
  <c r="L274" i="43"/>
  <c r="N473" i="26"/>
  <c r="J291" i="43"/>
  <c r="L501" i="26"/>
  <c r="AR23" i="23"/>
  <c r="N481" i="26"/>
  <c r="M510" i="26"/>
  <c r="K300" i="43"/>
  <c r="AS32" i="23"/>
  <c r="M505" i="26"/>
  <c r="K295" i="43"/>
  <c r="AS27" i="23"/>
  <c r="J293" i="43"/>
  <c r="L503" i="26"/>
  <c r="AR25" i="23"/>
  <c r="M501" i="26"/>
  <c r="K291" i="43"/>
  <c r="AS23" i="23"/>
  <c r="N476" i="26"/>
  <c r="K299" i="43"/>
  <c r="AS31" i="23"/>
  <c r="M509" i="26"/>
  <c r="J298" i="43"/>
  <c r="AR30" i="23"/>
  <c r="L508" i="26"/>
  <c r="J294" i="43"/>
  <c r="AR26" i="23"/>
  <c r="L504" i="26"/>
  <c r="K298" i="43"/>
  <c r="AS30" i="23"/>
  <c r="M508" i="26"/>
  <c r="J301" i="43"/>
  <c r="AR33" i="23"/>
  <c r="L511" i="26"/>
  <c r="N472" i="26"/>
  <c r="J299" i="43"/>
  <c r="L299" i="43" s="1"/>
  <c r="AR31" i="23"/>
  <c r="L509" i="26"/>
  <c r="M507" i="26"/>
  <c r="K297" i="43"/>
  <c r="AS29" i="23"/>
  <c r="N480" i="26"/>
  <c r="J296" i="43"/>
  <c r="L506" i="26"/>
  <c r="AR28" i="23"/>
  <c r="J297" i="43"/>
  <c r="AR29" i="23"/>
  <c r="L507" i="26"/>
  <c r="J295" i="43"/>
  <c r="L505" i="26"/>
  <c r="N505" i="26" s="1"/>
  <c r="AR27" i="23"/>
  <c r="L278" i="43"/>
  <c r="J290" i="43"/>
  <c r="AR22" i="23"/>
  <c r="L500" i="26"/>
  <c r="J292" i="43"/>
  <c r="AR24" i="23"/>
  <c r="L502" i="26"/>
  <c r="M506" i="26"/>
  <c r="K296" i="43"/>
  <c r="AS28" i="23"/>
  <c r="M502" i="26"/>
  <c r="K292" i="43"/>
  <c r="AS24" i="23"/>
  <c r="J300" i="43"/>
  <c r="AR32" i="23"/>
  <c r="L510" i="26"/>
  <c r="N510" i="26" s="1"/>
  <c r="L276" i="43"/>
  <c r="K290" i="43"/>
  <c r="AS22" i="23"/>
  <c r="M500" i="26"/>
  <c r="N477" i="26"/>
  <c r="M511" i="26"/>
  <c r="AS33" i="23"/>
  <c r="K301" i="43"/>
  <c r="L270" i="43"/>
  <c r="L272" i="43"/>
  <c r="K294" i="43"/>
  <c r="AS26" i="23"/>
  <c r="M504" i="26"/>
  <c r="L277" i="43"/>
  <c r="M503" i="26"/>
  <c r="K293" i="43"/>
  <c r="AS25" i="23"/>
  <c r="L233" i="26"/>
  <c r="N233" i="26" s="1"/>
  <c r="AR25" i="13"/>
  <c r="J153" i="43" s="1"/>
  <c r="AR31" i="13"/>
  <c r="J159" i="43" s="1"/>
  <c r="AR32" i="13"/>
  <c r="J160" i="43" s="1"/>
  <c r="L237" i="26"/>
  <c r="N237" i="26" s="1"/>
  <c r="AR29" i="13"/>
  <c r="L267" i="26" s="1"/>
  <c r="L494" i="26"/>
  <c r="AR16" i="23"/>
  <c r="J304" i="43" s="1"/>
  <c r="L240" i="26"/>
  <c r="L235" i="26"/>
  <c r="N235" i="26" s="1"/>
  <c r="AR27" i="13"/>
  <c r="J155" i="43" s="1"/>
  <c r="L155" i="43" s="1"/>
  <c r="L512" i="26"/>
  <c r="J302" i="43"/>
  <c r="L302" i="43" s="1"/>
  <c r="L529" i="26"/>
  <c r="J309" i="43"/>
  <c r="L527" i="26"/>
  <c r="J307" i="43"/>
  <c r="L528" i="26"/>
  <c r="J308" i="43"/>
  <c r="L525" i="26"/>
  <c r="L526" i="26"/>
  <c r="J306" i="43"/>
  <c r="L182" i="26"/>
  <c r="H18" i="29" s="1"/>
  <c r="J102" i="43"/>
  <c r="L102" i="43" s="1"/>
  <c r="M526" i="26"/>
  <c r="K306" i="43"/>
  <c r="M527" i="26"/>
  <c r="K307" i="43"/>
  <c r="M525" i="26"/>
  <c r="K305" i="43"/>
  <c r="N497" i="26"/>
  <c r="N496" i="26"/>
  <c r="N482" i="26"/>
  <c r="M512" i="26"/>
  <c r="AR22" i="13"/>
  <c r="J150" i="43" s="1"/>
  <c r="L150" i="43" s="1"/>
  <c r="L230" i="26"/>
  <c r="N230" i="26" s="1"/>
  <c r="AR17" i="13"/>
  <c r="J145" i="43" s="1"/>
  <c r="L225" i="26"/>
  <c r="N225" i="26" s="1"/>
  <c r="AR18" i="13"/>
  <c r="J146" i="43" s="1"/>
  <c r="L226" i="26"/>
  <c r="N226" i="26" s="1"/>
  <c r="AR16" i="13"/>
  <c r="J144" i="43" s="1"/>
  <c r="L144" i="43" s="1"/>
  <c r="L224" i="26"/>
  <c r="N224" i="26" s="1"/>
  <c r="AR15" i="13"/>
  <c r="J143" i="43" s="1"/>
  <c r="L223" i="26"/>
  <c r="N223" i="26" s="1"/>
  <c r="AR24" i="13"/>
  <c r="J152" i="43" s="1"/>
  <c r="L152" i="43" s="1"/>
  <c r="L232" i="26"/>
  <c r="N232" i="26" s="1"/>
  <c r="AR23" i="13"/>
  <c r="J151" i="43" s="1"/>
  <c r="L231" i="26"/>
  <c r="N231" i="26" s="1"/>
  <c r="AR21" i="13"/>
  <c r="J149" i="43" s="1"/>
  <c r="L229" i="26"/>
  <c r="N229" i="26" s="1"/>
  <c r="AR19" i="13"/>
  <c r="J147" i="43" s="1"/>
  <c r="L227" i="26"/>
  <c r="N227" i="26" s="1"/>
  <c r="AR20" i="13"/>
  <c r="J148" i="43" s="1"/>
  <c r="L228" i="26"/>
  <c r="N228" i="26" s="1"/>
  <c r="AR15" i="23"/>
  <c r="J303" i="43" s="1"/>
  <c r="L493" i="26"/>
  <c r="AM4" i="13"/>
  <c r="AH34" i="13"/>
  <c r="AM34" i="23"/>
  <c r="L268" i="26" l="1"/>
  <c r="I6614" i="75"/>
  <c r="I6618" i="75"/>
  <c r="I6616" i="75"/>
  <c r="I7163" i="75"/>
  <c r="I6626" i="75"/>
  <c r="J6617" i="75"/>
  <c r="J147" i="75"/>
  <c r="I6615" i="75"/>
  <c r="J7160" i="75"/>
  <c r="I6623" i="75"/>
  <c r="I145" i="75"/>
  <c r="I148" i="75"/>
  <c r="I7161" i="75"/>
  <c r="I137" i="75"/>
  <c r="I7170" i="75"/>
  <c r="I6631" i="75"/>
  <c r="I7167" i="75"/>
  <c r="I144" i="75"/>
  <c r="J6620" i="75"/>
  <c r="J6623" i="75"/>
  <c r="J6626" i="75"/>
  <c r="J6629" i="75"/>
  <c r="J6613" i="75"/>
  <c r="J7163" i="75"/>
  <c r="J7166" i="75"/>
  <c r="J7169" i="75"/>
  <c r="J7153" i="75"/>
  <c r="J7156" i="75"/>
  <c r="J150" i="75"/>
  <c r="J134" i="75"/>
  <c r="J137" i="75"/>
  <c r="J140" i="75"/>
  <c r="J143" i="75"/>
  <c r="I134" i="75"/>
  <c r="I7165" i="75"/>
  <c r="I7168" i="75"/>
  <c r="I6621" i="75"/>
  <c r="I140" i="75"/>
  <c r="I7157" i="75"/>
  <c r="I6630" i="75"/>
  <c r="I149" i="75"/>
  <c r="I6627" i="75"/>
  <c r="I142" i="75"/>
  <c r="I7164" i="75"/>
  <c r="J6616" i="75"/>
  <c r="J6619" i="75"/>
  <c r="J6622" i="75"/>
  <c r="J6625" i="75"/>
  <c r="J7159" i="75"/>
  <c r="J7162" i="75"/>
  <c r="J7165" i="75"/>
  <c r="J7168" i="75"/>
  <c r="J146" i="75"/>
  <c r="J149" i="75"/>
  <c r="J133" i="75"/>
  <c r="J136" i="75"/>
  <c r="J139" i="75"/>
  <c r="I138" i="75"/>
  <c r="I7154" i="75"/>
  <c r="I6625" i="75"/>
  <c r="I146" i="75"/>
  <c r="I6628" i="75"/>
  <c r="I135" i="75"/>
  <c r="I7160" i="75"/>
  <c r="I6617" i="75"/>
  <c r="I151" i="75"/>
  <c r="I7169" i="75"/>
  <c r="I7162" i="75"/>
  <c r="I6624" i="75"/>
  <c r="J6628" i="75"/>
  <c r="J6631" i="75"/>
  <c r="J6615" i="75"/>
  <c r="J6618" i="75"/>
  <c r="J6621" i="75"/>
  <c r="J7171" i="75"/>
  <c r="J7155" i="75"/>
  <c r="J7158" i="75"/>
  <c r="J7161" i="75"/>
  <c r="J7164" i="75"/>
  <c r="J142" i="75"/>
  <c r="J145" i="75"/>
  <c r="J148" i="75"/>
  <c r="J151" i="75"/>
  <c r="J135" i="75"/>
  <c r="I136" i="75"/>
  <c r="I143" i="75"/>
  <c r="I7166" i="75"/>
  <c r="I141" i="75"/>
  <c r="I7155" i="75"/>
  <c r="I6620" i="75"/>
  <c r="I150" i="75"/>
  <c r="I7171" i="75"/>
  <c r="I6629" i="75"/>
  <c r="I147" i="75"/>
  <c r="I6622" i="75"/>
  <c r="J6624" i="75"/>
  <c r="J6627" i="75"/>
  <c r="J6630" i="75"/>
  <c r="J6614" i="75"/>
  <c r="J7167" i="75"/>
  <c r="J7170" i="75"/>
  <c r="J7154" i="75"/>
  <c r="J7157" i="75"/>
  <c r="J138" i="75"/>
  <c r="J141" i="75"/>
  <c r="J144" i="75"/>
  <c r="M528" i="26"/>
  <c r="N266" i="26"/>
  <c r="L151" i="43"/>
  <c r="L143" i="43"/>
  <c r="L158" i="43"/>
  <c r="AN34" i="23"/>
  <c r="I7115" i="75"/>
  <c r="J7145" i="75"/>
  <c r="I6579" i="75"/>
  <c r="J6609" i="75"/>
  <c r="I100" i="75"/>
  <c r="J130" i="75"/>
  <c r="I7114" i="75"/>
  <c r="J7144" i="75"/>
  <c r="I880" i="75"/>
  <c r="J910" i="75"/>
  <c r="I874" i="75"/>
  <c r="J904" i="75"/>
  <c r="I6575" i="75"/>
  <c r="J6605" i="75"/>
  <c r="I93" i="75"/>
  <c r="J123" i="75"/>
  <c r="I7120" i="75"/>
  <c r="J7150" i="75"/>
  <c r="I6574" i="75"/>
  <c r="J6604" i="75"/>
  <c r="I6602" i="75"/>
  <c r="J6632" i="75"/>
  <c r="I97" i="75"/>
  <c r="J127" i="75"/>
  <c r="I7122" i="75"/>
  <c r="J7152" i="75"/>
  <c r="I6581" i="75"/>
  <c r="J6611" i="75"/>
  <c r="I98" i="75"/>
  <c r="J128" i="75"/>
  <c r="I7331" i="75"/>
  <c r="I878" i="75"/>
  <c r="J908" i="75"/>
  <c r="I877" i="75"/>
  <c r="J907" i="75"/>
  <c r="I7117" i="75"/>
  <c r="J7147" i="75"/>
  <c r="I6582" i="75"/>
  <c r="J6612" i="75"/>
  <c r="I96" i="75"/>
  <c r="J126" i="75"/>
  <c r="I7118" i="75"/>
  <c r="J7148" i="75"/>
  <c r="I7332" i="75"/>
  <c r="I851" i="75"/>
  <c r="J881" i="75"/>
  <c r="I133" i="75"/>
  <c r="I873" i="75"/>
  <c r="J903" i="75"/>
  <c r="I879" i="75"/>
  <c r="J909" i="75"/>
  <c r="I872" i="75"/>
  <c r="J902" i="75"/>
  <c r="I99" i="75"/>
  <c r="J129" i="75"/>
  <c r="I7113" i="75"/>
  <c r="J7143" i="75"/>
  <c r="I6580" i="75"/>
  <c r="J6610" i="75"/>
  <c r="I876" i="75"/>
  <c r="J906" i="75"/>
  <c r="I883" i="75"/>
  <c r="J915" i="75"/>
  <c r="J919" i="75"/>
  <c r="J923" i="75"/>
  <c r="J927" i="75"/>
  <c r="J931" i="75"/>
  <c r="J916" i="75"/>
  <c r="J920" i="75"/>
  <c r="J924" i="75"/>
  <c r="J928" i="75"/>
  <c r="J913" i="75"/>
  <c r="J917" i="75"/>
  <c r="J921" i="75"/>
  <c r="J925" i="75"/>
  <c r="J929" i="75"/>
  <c r="J914" i="75"/>
  <c r="J918" i="75"/>
  <c r="J922" i="75"/>
  <c r="J926" i="75"/>
  <c r="J930" i="75"/>
  <c r="I95" i="75"/>
  <c r="J125" i="75"/>
  <c r="I7119" i="75"/>
  <c r="J7149" i="75"/>
  <c r="I6573" i="75"/>
  <c r="J6603" i="75"/>
  <c r="I94" i="75"/>
  <c r="J124" i="75"/>
  <c r="I122" i="75"/>
  <c r="J152" i="75"/>
  <c r="I6577" i="75"/>
  <c r="J6607" i="75"/>
  <c r="I101" i="75"/>
  <c r="J131" i="75"/>
  <c r="I7116" i="75"/>
  <c r="J7146" i="75"/>
  <c r="I6578" i="75"/>
  <c r="J6608" i="75"/>
  <c r="I852" i="75"/>
  <c r="J882" i="75"/>
  <c r="I6791" i="75"/>
  <c r="I7153" i="75"/>
  <c r="I875" i="75"/>
  <c r="J905" i="75"/>
  <c r="I7142" i="75"/>
  <c r="J7172" i="75"/>
  <c r="I102" i="75"/>
  <c r="J132" i="75"/>
  <c r="I7121" i="75"/>
  <c r="J7151" i="75"/>
  <c r="I6576" i="75"/>
  <c r="J6606" i="75"/>
  <c r="I6792" i="75"/>
  <c r="I6613" i="75"/>
  <c r="N271" i="26"/>
  <c r="L159" i="43"/>
  <c r="L147" i="43"/>
  <c r="L146" i="43"/>
  <c r="N268" i="26"/>
  <c r="L153" i="43"/>
  <c r="I11" i="29"/>
  <c r="N267" i="26"/>
  <c r="H19" i="29"/>
  <c r="L148" i="43"/>
  <c r="L149" i="43"/>
  <c r="L145" i="43"/>
  <c r="N240" i="26"/>
  <c r="L154" i="43"/>
  <c r="P179" i="68"/>
  <c r="G6659" i="75" s="1"/>
  <c r="Q179" i="68"/>
  <c r="G7199" i="75" s="1"/>
  <c r="G179" i="75"/>
  <c r="P177" i="68"/>
  <c r="G6657" i="75" s="1"/>
  <c r="Q177" i="68"/>
  <c r="G7197" i="75" s="1"/>
  <c r="G177" i="75"/>
  <c r="P178" i="68"/>
  <c r="G6658" i="75" s="1"/>
  <c r="Q178" i="68"/>
  <c r="G7198" i="75" s="1"/>
  <c r="G178" i="75"/>
  <c r="P171" i="68"/>
  <c r="G6651" i="75" s="1"/>
  <c r="Q171" i="68"/>
  <c r="G7191" i="75" s="1"/>
  <c r="G171" i="75"/>
  <c r="P165" i="68"/>
  <c r="G6645" i="75" s="1"/>
  <c r="Q165" i="68"/>
  <c r="G7185" i="75" s="1"/>
  <c r="G165" i="75"/>
  <c r="P170" i="68"/>
  <c r="G6650" i="75" s="1"/>
  <c r="Q170" i="68"/>
  <c r="G7190" i="75" s="1"/>
  <c r="G170" i="75"/>
  <c r="P167" i="68"/>
  <c r="G6647" i="75" s="1"/>
  <c r="Q167" i="68"/>
  <c r="G7187" i="75" s="1"/>
  <c r="G167" i="75"/>
  <c r="P175" i="68"/>
  <c r="G6655" i="75" s="1"/>
  <c r="Q175" i="68"/>
  <c r="G7195" i="75" s="1"/>
  <c r="G175" i="75"/>
  <c r="P173" i="68"/>
  <c r="G6653" i="75" s="1"/>
  <c r="Q173" i="68"/>
  <c r="G7193" i="75" s="1"/>
  <c r="G173" i="75"/>
  <c r="P176" i="68"/>
  <c r="G6656" i="75" s="1"/>
  <c r="Q176" i="68"/>
  <c r="G7196" i="75" s="1"/>
  <c r="G176" i="75"/>
  <c r="P360" i="68"/>
  <c r="G6840" i="75" s="1"/>
  <c r="G900" i="75"/>
  <c r="I900" i="75" s="1"/>
  <c r="Q360" i="68"/>
  <c r="G7380" i="75" s="1"/>
  <c r="P354" i="68"/>
  <c r="G6834" i="75" s="1"/>
  <c r="G894" i="75"/>
  <c r="I894" i="75" s="1"/>
  <c r="Q354" i="68"/>
  <c r="G7374" i="75" s="1"/>
  <c r="P353" i="68"/>
  <c r="G6833" i="75" s="1"/>
  <c r="G893" i="75"/>
  <c r="I893" i="75" s="1"/>
  <c r="Q353" i="68"/>
  <c r="G7373" i="75" s="1"/>
  <c r="P128" i="68"/>
  <c r="G6608" i="75" s="1"/>
  <c r="Q128" i="68"/>
  <c r="G7148" i="75" s="1"/>
  <c r="G128" i="75"/>
  <c r="P180" i="68"/>
  <c r="G6660" i="75" s="1"/>
  <c r="Q180" i="68"/>
  <c r="G7200" i="75" s="1"/>
  <c r="G180" i="75"/>
  <c r="P181" i="68"/>
  <c r="G6661" i="75" s="1"/>
  <c r="Q181" i="68"/>
  <c r="G7201" i="75" s="1"/>
  <c r="G181" i="75"/>
  <c r="P172" i="68"/>
  <c r="G6652" i="75" s="1"/>
  <c r="Q172" i="68"/>
  <c r="G7192" i="75" s="1"/>
  <c r="I7192" i="75" s="1"/>
  <c r="G172" i="75"/>
  <c r="P152" i="68"/>
  <c r="G6632" i="75" s="1"/>
  <c r="Q152" i="68"/>
  <c r="G7172" i="75" s="1"/>
  <c r="G152" i="75"/>
  <c r="P174" i="68"/>
  <c r="G6654" i="75" s="1"/>
  <c r="Q174" i="68"/>
  <c r="G7194" i="75" s="1"/>
  <c r="G174" i="75"/>
  <c r="P163" i="68"/>
  <c r="G6643" i="75" s="1"/>
  <c r="Q163" i="68"/>
  <c r="G7183" i="75" s="1"/>
  <c r="G163" i="75"/>
  <c r="P356" i="68"/>
  <c r="G6836" i="75" s="1"/>
  <c r="G896" i="75"/>
  <c r="I896" i="75" s="1"/>
  <c r="Q356" i="68"/>
  <c r="G7376" i="75" s="1"/>
  <c r="P358" i="68"/>
  <c r="G6838" i="75" s="1"/>
  <c r="G898" i="75"/>
  <c r="I898" i="75" s="1"/>
  <c r="Q358" i="68"/>
  <c r="G7378" i="75" s="1"/>
  <c r="P342" i="68"/>
  <c r="G6822" i="75" s="1"/>
  <c r="G882" i="75"/>
  <c r="Q342" i="68"/>
  <c r="G7362" i="75" s="1"/>
  <c r="P357" i="68"/>
  <c r="G6837" i="75" s="1"/>
  <c r="G897" i="75"/>
  <c r="I897" i="75" s="1"/>
  <c r="Q357" i="68"/>
  <c r="G7377" i="75" s="1"/>
  <c r="P341" i="68"/>
  <c r="G6821" i="75" s="1"/>
  <c r="G881" i="75"/>
  <c r="Q341" i="68"/>
  <c r="G7361" i="75" s="1"/>
  <c r="P131" i="68"/>
  <c r="G6611" i="75" s="1"/>
  <c r="Q131" i="68"/>
  <c r="G7151" i="75" s="1"/>
  <c r="G131" i="75"/>
  <c r="P132" i="68"/>
  <c r="G6612" i="75" s="1"/>
  <c r="Q132" i="68"/>
  <c r="G7152" i="75" s="1"/>
  <c r="G132" i="75"/>
  <c r="P127" i="68"/>
  <c r="G6607" i="75" s="1"/>
  <c r="Q127" i="68"/>
  <c r="G7147" i="75" s="1"/>
  <c r="G127" i="75"/>
  <c r="P130" i="68"/>
  <c r="G6610" i="75" s="1"/>
  <c r="Q130" i="68"/>
  <c r="G7150" i="75" s="1"/>
  <c r="G130" i="75"/>
  <c r="P352" i="68"/>
  <c r="G6832" i="75" s="1"/>
  <c r="G892" i="75"/>
  <c r="I892" i="75" s="1"/>
  <c r="Q352" i="68"/>
  <c r="G7372" i="75" s="1"/>
  <c r="P359" i="68"/>
  <c r="G6839" i="75" s="1"/>
  <c r="G899" i="75"/>
  <c r="I899" i="75" s="1"/>
  <c r="Q359" i="68"/>
  <c r="G7379" i="75" s="1"/>
  <c r="P355" i="68"/>
  <c r="G6835" i="75" s="1"/>
  <c r="G895" i="75"/>
  <c r="I895" i="75" s="1"/>
  <c r="Q355" i="68"/>
  <c r="G7375" i="75" s="1"/>
  <c r="P350" i="68"/>
  <c r="G6830" i="75" s="1"/>
  <c r="G890" i="75"/>
  <c r="I890" i="75" s="1"/>
  <c r="Q350" i="68"/>
  <c r="G7370" i="75" s="1"/>
  <c r="P129" i="68"/>
  <c r="G6609" i="75" s="1"/>
  <c r="Q129" i="68"/>
  <c r="G7149" i="75" s="1"/>
  <c r="G129" i="75"/>
  <c r="P125" i="68"/>
  <c r="G6605" i="75" s="1"/>
  <c r="Q125" i="68"/>
  <c r="G7145" i="75" s="1"/>
  <c r="G125" i="75"/>
  <c r="P126" i="68"/>
  <c r="G6606" i="75" s="1"/>
  <c r="Q126" i="68"/>
  <c r="G7146" i="75" s="1"/>
  <c r="G126" i="75"/>
  <c r="P123" i="68"/>
  <c r="G6603" i="75" s="1"/>
  <c r="Q123" i="68"/>
  <c r="G7143" i="75" s="1"/>
  <c r="G123" i="75"/>
  <c r="P124" i="68"/>
  <c r="G6604" i="75" s="1"/>
  <c r="Q124" i="68"/>
  <c r="G7144" i="75" s="1"/>
  <c r="G124" i="75"/>
  <c r="J175" i="75" s="1"/>
  <c r="P169" i="68"/>
  <c r="G6649" i="75" s="1"/>
  <c r="I6649" i="75" s="1"/>
  <c r="Q169" i="68"/>
  <c r="G7189" i="75" s="1"/>
  <c r="G169" i="75"/>
  <c r="P166" i="68"/>
  <c r="G6646" i="75" s="1"/>
  <c r="I6646" i="75" s="1"/>
  <c r="Q166" i="68"/>
  <c r="G7186" i="75" s="1"/>
  <c r="I7186" i="75" s="1"/>
  <c r="G166" i="75"/>
  <c r="P168" i="68"/>
  <c r="G6648" i="75" s="1"/>
  <c r="Q168" i="68"/>
  <c r="G7188" i="75" s="1"/>
  <c r="I7188" i="75" s="1"/>
  <c r="G168" i="75"/>
  <c r="P164" i="68"/>
  <c r="G6644" i="75" s="1"/>
  <c r="Q164" i="68"/>
  <c r="G7184" i="75" s="1"/>
  <c r="G164" i="75"/>
  <c r="I164" i="75" s="1"/>
  <c r="P351" i="68"/>
  <c r="G6831" i="75" s="1"/>
  <c r="G891" i="75"/>
  <c r="I891" i="75" s="1"/>
  <c r="Q351" i="68"/>
  <c r="G7371" i="75" s="1"/>
  <c r="P361" i="68"/>
  <c r="G6841" i="75" s="1"/>
  <c r="G901" i="75"/>
  <c r="I901" i="75" s="1"/>
  <c r="Q361" i="68"/>
  <c r="G7381" i="75" s="1"/>
  <c r="M485" i="26"/>
  <c r="N485" i="26" s="1"/>
  <c r="AS7" i="23"/>
  <c r="M515" i="26" s="1"/>
  <c r="N515" i="26" s="1"/>
  <c r="M486" i="26"/>
  <c r="N486" i="26" s="1"/>
  <c r="AS8" i="23"/>
  <c r="M516" i="26" s="1"/>
  <c r="N516" i="26" s="1"/>
  <c r="M487" i="26"/>
  <c r="N487" i="26" s="1"/>
  <c r="AS9" i="23"/>
  <c r="M517" i="26" s="1"/>
  <c r="N517" i="26" s="1"/>
  <c r="M270" i="26"/>
  <c r="K160" i="43"/>
  <c r="L160" i="43" s="1"/>
  <c r="M489" i="26"/>
  <c r="N489" i="26" s="1"/>
  <c r="AS11" i="23"/>
  <c r="M519" i="26" s="1"/>
  <c r="N519" i="26" s="1"/>
  <c r="K157" i="26"/>
  <c r="D157" i="68"/>
  <c r="K160" i="26"/>
  <c r="D160" i="68"/>
  <c r="K161" i="26"/>
  <c r="D161" i="68"/>
  <c r="K162" i="26"/>
  <c r="D162" i="68"/>
  <c r="K158" i="26"/>
  <c r="D158" i="68"/>
  <c r="K153" i="26"/>
  <c r="D153" i="68"/>
  <c r="K154" i="26"/>
  <c r="D154" i="68"/>
  <c r="K159" i="26"/>
  <c r="D159" i="68"/>
  <c r="K155" i="26"/>
  <c r="D155" i="68"/>
  <c r="K156" i="26"/>
  <c r="D156" i="68"/>
  <c r="M242" i="26"/>
  <c r="K142" i="43"/>
  <c r="AS34" i="13"/>
  <c r="N493" i="26"/>
  <c r="K303" i="43"/>
  <c r="L303" i="43" s="1"/>
  <c r="N509" i="26"/>
  <c r="K304" i="43"/>
  <c r="L304" i="43" s="1"/>
  <c r="M529" i="26"/>
  <c r="N529" i="26" s="1"/>
  <c r="H45" i="43"/>
  <c r="H51" i="43"/>
  <c r="H48" i="43"/>
  <c r="H54" i="43"/>
  <c r="H61" i="43"/>
  <c r="H44" i="43"/>
  <c r="H55" i="43"/>
  <c r="H52" i="43"/>
  <c r="H49" i="43"/>
  <c r="H50" i="43"/>
  <c r="H46" i="43"/>
  <c r="H56" i="43"/>
  <c r="H47" i="43"/>
  <c r="H60" i="43"/>
  <c r="H43" i="43"/>
  <c r="H59" i="43"/>
  <c r="H53" i="43"/>
  <c r="H57" i="43"/>
  <c r="H58" i="43"/>
  <c r="N494" i="26"/>
  <c r="Q92" i="26"/>
  <c r="R92" i="26" s="1"/>
  <c r="Q127" i="26"/>
  <c r="R127" i="26" s="1"/>
  <c r="Q130" i="26"/>
  <c r="R130" i="26" s="1"/>
  <c r="Q131" i="26"/>
  <c r="R131" i="26" s="1"/>
  <c r="N182" i="26"/>
  <c r="H10" i="29"/>
  <c r="Q123" i="26"/>
  <c r="R123" i="26" s="1"/>
  <c r="Q124" i="26"/>
  <c r="R124" i="26" s="1"/>
  <c r="Q129" i="26"/>
  <c r="R129" i="26" s="1"/>
  <c r="Q125" i="26"/>
  <c r="R125" i="26" s="1"/>
  <c r="Q126" i="26"/>
  <c r="R126" i="26" s="1"/>
  <c r="Q311" i="26"/>
  <c r="R311" i="26" s="1"/>
  <c r="Q312" i="26"/>
  <c r="R312" i="26" s="1"/>
  <c r="Q132" i="26"/>
  <c r="R132" i="26" s="1"/>
  <c r="Q128" i="26"/>
  <c r="R128" i="26" s="1"/>
  <c r="U7" i="23"/>
  <c r="E365" i="68" s="1"/>
  <c r="G905" i="75" s="1"/>
  <c r="U11" i="23"/>
  <c r="E369" i="68" s="1"/>
  <c r="G909" i="75" s="1"/>
  <c r="U15" i="23"/>
  <c r="E373" i="68" s="1"/>
  <c r="G913" i="75" s="1"/>
  <c r="U19" i="23"/>
  <c r="E377" i="68" s="1"/>
  <c r="G917" i="75" s="1"/>
  <c r="I917" i="75" s="1"/>
  <c r="U23" i="23"/>
  <c r="E381" i="68" s="1"/>
  <c r="U27" i="23"/>
  <c r="E385" i="68" s="1"/>
  <c r="U31" i="23"/>
  <c r="E389" i="68" s="1"/>
  <c r="U8" i="23"/>
  <c r="E366" i="68" s="1"/>
  <c r="G906" i="75" s="1"/>
  <c r="U12" i="23"/>
  <c r="E370" i="68" s="1"/>
  <c r="G910" i="75" s="1"/>
  <c r="U16" i="23"/>
  <c r="E374" i="68" s="1"/>
  <c r="G914" i="75" s="1"/>
  <c r="I914" i="75" s="1"/>
  <c r="U20" i="23"/>
  <c r="E378" i="68" s="1"/>
  <c r="G918" i="75" s="1"/>
  <c r="I918" i="75" s="1"/>
  <c r="U24" i="23"/>
  <c r="E382" i="68" s="1"/>
  <c r="U28" i="23"/>
  <c r="E386" i="68" s="1"/>
  <c r="U32" i="23"/>
  <c r="E390" i="68" s="1"/>
  <c r="U10" i="23"/>
  <c r="E368" i="68" s="1"/>
  <c r="G908" i="75" s="1"/>
  <c r="U18" i="23"/>
  <c r="E376" i="68" s="1"/>
  <c r="G916" i="75" s="1"/>
  <c r="I916" i="75" s="1"/>
  <c r="U26" i="23"/>
  <c r="E384" i="68" s="1"/>
  <c r="U4" i="23"/>
  <c r="E362" i="68" s="1"/>
  <c r="G902" i="75" s="1"/>
  <c r="U17" i="23"/>
  <c r="E375" i="68" s="1"/>
  <c r="G915" i="75" s="1"/>
  <c r="I915" i="75" s="1"/>
  <c r="U5" i="23"/>
  <c r="E363" i="68" s="1"/>
  <c r="G903" i="75" s="1"/>
  <c r="U13" i="23"/>
  <c r="E371" i="68" s="1"/>
  <c r="U21" i="23"/>
  <c r="E379" i="68" s="1"/>
  <c r="G919" i="75" s="1"/>
  <c r="I919" i="75" s="1"/>
  <c r="U29" i="23"/>
  <c r="E387" i="68" s="1"/>
  <c r="U9" i="23"/>
  <c r="E367" i="68" s="1"/>
  <c r="G907" i="75" s="1"/>
  <c r="U25" i="23"/>
  <c r="E383" i="68" s="1"/>
  <c r="U33" i="23"/>
  <c r="E391" i="68" s="1"/>
  <c r="U6" i="23"/>
  <c r="E364" i="68" s="1"/>
  <c r="G904" i="75" s="1"/>
  <c r="U14" i="23"/>
  <c r="E372" i="68" s="1"/>
  <c r="U22" i="23"/>
  <c r="E380" i="68" s="1"/>
  <c r="U30" i="23"/>
  <c r="E388" i="68" s="1"/>
  <c r="H132" i="26"/>
  <c r="I132" i="26"/>
  <c r="F132" i="26"/>
  <c r="G132" i="26"/>
  <c r="J132" i="26"/>
  <c r="H128" i="26"/>
  <c r="I128" i="26"/>
  <c r="F128" i="26"/>
  <c r="G128" i="26"/>
  <c r="J128" i="26"/>
  <c r="I123" i="26"/>
  <c r="H123" i="26"/>
  <c r="F123" i="26"/>
  <c r="G123" i="26"/>
  <c r="J123" i="26"/>
  <c r="H124" i="26"/>
  <c r="F124" i="26"/>
  <c r="I124" i="26"/>
  <c r="G124" i="26"/>
  <c r="J124" i="26"/>
  <c r="I129" i="26"/>
  <c r="F129" i="26"/>
  <c r="H129" i="26"/>
  <c r="G129" i="26"/>
  <c r="J129" i="26"/>
  <c r="I125" i="26"/>
  <c r="H125" i="26"/>
  <c r="F125" i="26"/>
  <c r="G125" i="26"/>
  <c r="J125" i="26"/>
  <c r="I126" i="26"/>
  <c r="F126" i="26"/>
  <c r="H126" i="26"/>
  <c r="G126" i="26"/>
  <c r="J126" i="26"/>
  <c r="F127" i="26"/>
  <c r="H127" i="26"/>
  <c r="I127" i="26"/>
  <c r="G127" i="26"/>
  <c r="J127" i="26"/>
  <c r="I130" i="26"/>
  <c r="F130" i="26"/>
  <c r="H130" i="26"/>
  <c r="G130" i="26"/>
  <c r="J130" i="26"/>
  <c r="F131" i="26"/>
  <c r="H131" i="26"/>
  <c r="I131" i="26"/>
  <c r="G131" i="26"/>
  <c r="J131" i="26"/>
  <c r="Q13" i="23"/>
  <c r="P341" i="26" s="1"/>
  <c r="D34" i="29" s="1"/>
  <c r="O341" i="26"/>
  <c r="O336" i="26"/>
  <c r="I312" i="26"/>
  <c r="Q14" i="23"/>
  <c r="P342" i="26" s="1"/>
  <c r="D35" i="29" s="1"/>
  <c r="O342" i="26"/>
  <c r="O337" i="26"/>
  <c r="O338" i="26"/>
  <c r="H312" i="26"/>
  <c r="F312" i="26"/>
  <c r="G312" i="26"/>
  <c r="J312" i="26"/>
  <c r="O333" i="26"/>
  <c r="O334" i="26"/>
  <c r="O335" i="26"/>
  <c r="I311" i="26"/>
  <c r="O339" i="26"/>
  <c r="O340" i="26"/>
  <c r="G311" i="26"/>
  <c r="H311" i="26"/>
  <c r="F311" i="26"/>
  <c r="J311" i="26"/>
  <c r="AG9" i="13"/>
  <c r="AF9" i="13"/>
  <c r="P157" i="26" s="1"/>
  <c r="AF12" i="13"/>
  <c r="P160" i="26" s="1"/>
  <c r="AG12" i="13"/>
  <c r="AG13" i="13"/>
  <c r="AF13" i="13"/>
  <c r="P161" i="26" s="1"/>
  <c r="AF14" i="13"/>
  <c r="P162" i="26" s="1"/>
  <c r="AG14" i="13"/>
  <c r="AF10" i="13"/>
  <c r="P158" i="26" s="1"/>
  <c r="AG10" i="13"/>
  <c r="AF5" i="13"/>
  <c r="P153" i="26" s="1"/>
  <c r="AG5" i="13"/>
  <c r="AF6" i="13"/>
  <c r="P154" i="26" s="1"/>
  <c r="AG6" i="13"/>
  <c r="AG11" i="13"/>
  <c r="AF11" i="13"/>
  <c r="P159" i="26" s="1"/>
  <c r="AG7" i="13"/>
  <c r="AF7" i="13"/>
  <c r="P155" i="26" s="1"/>
  <c r="AF8" i="13"/>
  <c r="P156" i="26" s="1"/>
  <c r="AG8" i="13"/>
  <c r="F106" i="26"/>
  <c r="F117" i="26"/>
  <c r="L269" i="26"/>
  <c r="N269" i="26" s="1"/>
  <c r="L264" i="26"/>
  <c r="N264" i="26" s="1"/>
  <c r="F103" i="26"/>
  <c r="F107" i="26"/>
  <c r="J161" i="43"/>
  <c r="L161" i="43" s="1"/>
  <c r="F116" i="26"/>
  <c r="F112" i="26"/>
  <c r="F105" i="26"/>
  <c r="F119" i="26"/>
  <c r="F113" i="26"/>
  <c r="F104" i="26"/>
  <c r="I120" i="26"/>
  <c r="J120" i="26"/>
  <c r="H120" i="26"/>
  <c r="G120" i="26"/>
  <c r="N69" i="43"/>
  <c r="P139" i="26"/>
  <c r="Q139" i="26" s="1"/>
  <c r="R139" i="26" s="1"/>
  <c r="P138" i="26"/>
  <c r="Q138" i="26" s="1"/>
  <c r="R138" i="26" s="1"/>
  <c r="N68" i="43"/>
  <c r="N64" i="43"/>
  <c r="P134" i="26"/>
  <c r="Q134" i="26" s="1"/>
  <c r="R134" i="26" s="1"/>
  <c r="N62" i="43"/>
  <c r="H62" i="43" s="1"/>
  <c r="P122" i="26"/>
  <c r="AA34" i="13"/>
  <c r="AG4" i="13"/>
  <c r="D182" i="68" s="1"/>
  <c r="I82" i="43"/>
  <c r="AB34" i="13"/>
  <c r="K152" i="26"/>
  <c r="AF4" i="13"/>
  <c r="P330" i="26"/>
  <c r="Q330" i="26" s="1"/>
  <c r="R330" i="26" s="1"/>
  <c r="N180" i="43"/>
  <c r="H180" i="43" s="1"/>
  <c r="I114" i="26"/>
  <c r="J114" i="26"/>
  <c r="H114" i="26"/>
  <c r="G114" i="26"/>
  <c r="J118" i="26"/>
  <c r="G118" i="26"/>
  <c r="I118" i="26"/>
  <c r="H118" i="26"/>
  <c r="AG29" i="13"/>
  <c r="D207" i="68" s="1"/>
  <c r="I97" i="43"/>
  <c r="K177" i="26"/>
  <c r="AF29" i="13"/>
  <c r="N181" i="43"/>
  <c r="H181" i="43" s="1"/>
  <c r="P331" i="26"/>
  <c r="Q331" i="26" s="1"/>
  <c r="R331" i="26" s="1"/>
  <c r="I105" i="26"/>
  <c r="G105" i="26"/>
  <c r="H105" i="26"/>
  <c r="J105" i="26"/>
  <c r="P150" i="26"/>
  <c r="Q150" i="26" s="1"/>
  <c r="R150" i="26" s="1"/>
  <c r="N80" i="43"/>
  <c r="P142" i="26"/>
  <c r="Q142" i="26" s="1"/>
  <c r="R142" i="26" s="1"/>
  <c r="N72" i="43"/>
  <c r="P324" i="26"/>
  <c r="Q324" i="26" s="1"/>
  <c r="R324" i="26" s="1"/>
  <c r="N174" i="43"/>
  <c r="H174" i="43" s="1"/>
  <c r="N175" i="43"/>
  <c r="H175" i="43" s="1"/>
  <c r="P325" i="26"/>
  <c r="Q325" i="26" s="1"/>
  <c r="R325" i="26" s="1"/>
  <c r="N74" i="43"/>
  <c r="P144" i="26"/>
  <c r="Q144" i="26" s="1"/>
  <c r="R144" i="26" s="1"/>
  <c r="N78" i="43"/>
  <c r="P148" i="26"/>
  <c r="Q148" i="26" s="1"/>
  <c r="R148" i="26" s="1"/>
  <c r="G109" i="26"/>
  <c r="H109" i="26"/>
  <c r="J109" i="26"/>
  <c r="I109" i="26"/>
  <c r="N179" i="43"/>
  <c r="H179" i="43" s="1"/>
  <c r="P329" i="26"/>
  <c r="Q329" i="26" s="1"/>
  <c r="R329" i="26" s="1"/>
  <c r="G103" i="26"/>
  <c r="I103" i="26"/>
  <c r="J103" i="26"/>
  <c r="H103" i="26"/>
  <c r="N66" i="43"/>
  <c r="P136" i="26"/>
  <c r="Q136" i="26" s="1"/>
  <c r="R136" i="26" s="1"/>
  <c r="F138" i="26"/>
  <c r="I92" i="26"/>
  <c r="J92" i="26"/>
  <c r="H92" i="26"/>
  <c r="G92" i="26"/>
  <c r="F92" i="26"/>
  <c r="N177" i="43"/>
  <c r="H177" i="43" s="1"/>
  <c r="P327" i="26"/>
  <c r="Q327" i="26" s="1"/>
  <c r="R327" i="26" s="1"/>
  <c r="G110" i="26"/>
  <c r="I110" i="26"/>
  <c r="H110" i="26"/>
  <c r="J110" i="26"/>
  <c r="J112" i="26"/>
  <c r="G112" i="26"/>
  <c r="H112" i="26"/>
  <c r="I112" i="26"/>
  <c r="AG31" i="13"/>
  <c r="D209" i="68" s="1"/>
  <c r="AF31" i="13"/>
  <c r="I99" i="43"/>
  <c r="K179" i="26"/>
  <c r="H113" i="26"/>
  <c r="J113" i="26"/>
  <c r="I113" i="26"/>
  <c r="G113" i="26"/>
  <c r="N77" i="43"/>
  <c r="P147" i="26"/>
  <c r="Q147" i="26" s="1"/>
  <c r="R147" i="26" s="1"/>
  <c r="F118" i="26"/>
  <c r="F110" i="26"/>
  <c r="H119" i="26"/>
  <c r="J119" i="26"/>
  <c r="G119" i="26"/>
  <c r="I119" i="26"/>
  <c r="P322" i="26"/>
  <c r="Q322" i="26" s="1"/>
  <c r="R322" i="26" s="1"/>
  <c r="N172" i="43"/>
  <c r="H172" i="43" s="1"/>
  <c r="P133" i="26"/>
  <c r="Q133" i="26" s="1"/>
  <c r="R133" i="26" s="1"/>
  <c r="N63" i="43"/>
  <c r="AG30" i="13"/>
  <c r="D208" i="68" s="1"/>
  <c r="AF30" i="13"/>
  <c r="I98" i="43"/>
  <c r="K178" i="26"/>
  <c r="AG23" i="13"/>
  <c r="D201" i="68" s="1"/>
  <c r="I91" i="43"/>
  <c r="K171" i="26"/>
  <c r="AF23" i="13"/>
  <c r="AG17" i="13"/>
  <c r="D195" i="68" s="1"/>
  <c r="I85" i="43"/>
  <c r="K165" i="26"/>
  <c r="AF17" i="13"/>
  <c r="AG22" i="13"/>
  <c r="D200" i="68" s="1"/>
  <c r="I90" i="43"/>
  <c r="AF22" i="13"/>
  <c r="K170" i="26"/>
  <c r="AG19" i="13"/>
  <c r="D197" i="68" s="1"/>
  <c r="I87" i="43"/>
  <c r="K167" i="26"/>
  <c r="AF19" i="13"/>
  <c r="I106" i="26"/>
  <c r="H106" i="26"/>
  <c r="J106" i="26"/>
  <c r="G106" i="26"/>
  <c r="H121" i="26"/>
  <c r="I121" i="26"/>
  <c r="J121" i="26"/>
  <c r="G121" i="26"/>
  <c r="I111" i="26"/>
  <c r="H111" i="26"/>
  <c r="G111" i="26"/>
  <c r="J111" i="26"/>
  <c r="G115" i="26"/>
  <c r="I115" i="26"/>
  <c r="H115" i="26"/>
  <c r="J115" i="26"/>
  <c r="N170" i="43"/>
  <c r="H170" i="43" s="1"/>
  <c r="P320" i="26"/>
  <c r="Q320" i="26" s="1"/>
  <c r="R320" i="26" s="1"/>
  <c r="P321" i="26"/>
  <c r="Q321" i="26" s="1"/>
  <c r="R321" i="26" s="1"/>
  <c r="N171" i="43"/>
  <c r="H171" i="43" s="1"/>
  <c r="F114" i="26"/>
  <c r="F111" i="26"/>
  <c r="P151" i="26"/>
  <c r="Q151" i="26" s="1"/>
  <c r="R151" i="26" s="1"/>
  <c r="N81" i="43"/>
  <c r="G104" i="26"/>
  <c r="I104" i="26"/>
  <c r="H104" i="26"/>
  <c r="J104" i="26"/>
  <c r="P323" i="26"/>
  <c r="Q323" i="26" s="1"/>
  <c r="R323" i="26" s="1"/>
  <c r="N173" i="43"/>
  <c r="H173" i="43" s="1"/>
  <c r="P141" i="26"/>
  <c r="Q141" i="26" s="1"/>
  <c r="R141" i="26" s="1"/>
  <c r="N71" i="43"/>
  <c r="P137" i="26"/>
  <c r="Q137" i="26" s="1"/>
  <c r="R137" i="26" s="1"/>
  <c r="N67" i="43"/>
  <c r="F121" i="26"/>
  <c r="AG27" i="13"/>
  <c r="D205" i="68" s="1"/>
  <c r="I95" i="43"/>
  <c r="AF27" i="13"/>
  <c r="K175" i="26"/>
  <c r="AG25" i="13"/>
  <c r="D203" i="68" s="1"/>
  <c r="I93" i="43"/>
  <c r="AF25" i="13"/>
  <c r="K173" i="26"/>
  <c r="AG28" i="13"/>
  <c r="D206" i="68" s="1"/>
  <c r="I96" i="43"/>
  <c r="AF28" i="13"/>
  <c r="K176" i="26"/>
  <c r="I117" i="26"/>
  <c r="J117" i="26"/>
  <c r="H117" i="26"/>
  <c r="G117" i="26"/>
  <c r="N176" i="43"/>
  <c r="H176" i="43" s="1"/>
  <c r="P326" i="26"/>
  <c r="Q326" i="26" s="1"/>
  <c r="R326" i="26" s="1"/>
  <c r="AG21" i="13"/>
  <c r="D199" i="68" s="1"/>
  <c r="I89" i="43"/>
  <c r="AF21" i="13"/>
  <c r="K169" i="26"/>
  <c r="AG18" i="13"/>
  <c r="D196" i="68" s="1"/>
  <c r="I86" i="43"/>
  <c r="AF18" i="13"/>
  <c r="K166" i="26"/>
  <c r="AG20" i="13"/>
  <c r="D198" i="68" s="1"/>
  <c r="I88" i="43"/>
  <c r="K168" i="26"/>
  <c r="AF20" i="13"/>
  <c r="AG16" i="13"/>
  <c r="D194" i="68" s="1"/>
  <c r="I84" i="43"/>
  <c r="AF16" i="13"/>
  <c r="K164" i="26"/>
  <c r="F120" i="26"/>
  <c r="P149" i="26"/>
  <c r="Q149" i="26" s="1"/>
  <c r="R149" i="26" s="1"/>
  <c r="N79" i="43"/>
  <c r="H116" i="26"/>
  <c r="J116" i="26"/>
  <c r="G116" i="26"/>
  <c r="I116" i="26"/>
  <c r="G107" i="26"/>
  <c r="H107" i="26"/>
  <c r="J107" i="26"/>
  <c r="I107" i="26"/>
  <c r="AG32" i="13"/>
  <c r="D210" i="68" s="1"/>
  <c r="AF32" i="13"/>
  <c r="I100" i="43"/>
  <c r="K180" i="26"/>
  <c r="AG33" i="13"/>
  <c r="D211" i="68" s="1"/>
  <c r="I101" i="43"/>
  <c r="K181" i="26"/>
  <c r="AF33" i="13"/>
  <c r="AG24" i="13"/>
  <c r="D202" i="68" s="1"/>
  <c r="I92" i="43"/>
  <c r="AF24" i="13"/>
  <c r="K172" i="26"/>
  <c r="F115" i="26"/>
  <c r="F109" i="26"/>
  <c r="AG26" i="13"/>
  <c r="D204" i="68" s="1"/>
  <c r="I94" i="43"/>
  <c r="K174" i="26"/>
  <c r="AF26" i="13"/>
  <c r="AG15" i="13"/>
  <c r="D193" i="68" s="1"/>
  <c r="K163" i="26"/>
  <c r="AF15" i="13"/>
  <c r="I83" i="43"/>
  <c r="P135" i="26"/>
  <c r="Q135" i="26" s="1"/>
  <c r="R135" i="26" s="1"/>
  <c r="N65" i="43"/>
  <c r="P140" i="26"/>
  <c r="Q140" i="26" s="1"/>
  <c r="R140" i="26" s="1"/>
  <c r="N70" i="43"/>
  <c r="P145" i="26"/>
  <c r="Q145" i="26" s="1"/>
  <c r="R145" i="26" s="1"/>
  <c r="N75" i="43"/>
  <c r="P143" i="26"/>
  <c r="Q143" i="26" s="1"/>
  <c r="R143" i="26" s="1"/>
  <c r="N73" i="43"/>
  <c r="P146" i="26"/>
  <c r="Q146" i="26" s="1"/>
  <c r="R146" i="26" s="1"/>
  <c r="N76" i="43"/>
  <c r="I108" i="26"/>
  <c r="H108" i="26"/>
  <c r="J108" i="26"/>
  <c r="G108" i="26"/>
  <c r="N178" i="43"/>
  <c r="H178" i="43" s="1"/>
  <c r="P328" i="26"/>
  <c r="Q328" i="26" s="1"/>
  <c r="R328" i="26" s="1"/>
  <c r="J156" i="43"/>
  <c r="L156" i="43" s="1"/>
  <c r="L524" i="26"/>
  <c r="N524" i="26" s="1"/>
  <c r="L295" i="43"/>
  <c r="N508" i="26"/>
  <c r="L301" i="43"/>
  <c r="L292" i="43"/>
  <c r="N507" i="26"/>
  <c r="M541" i="26"/>
  <c r="K321" i="43"/>
  <c r="K310" i="43"/>
  <c r="M530" i="26"/>
  <c r="J11" i="29" s="1"/>
  <c r="J320" i="43"/>
  <c r="L540" i="26"/>
  <c r="N502" i="26"/>
  <c r="L530" i="26"/>
  <c r="J310" i="43"/>
  <c r="L297" i="43"/>
  <c r="N511" i="26"/>
  <c r="M538" i="26"/>
  <c r="K318" i="43"/>
  <c r="L294" i="43"/>
  <c r="K311" i="43"/>
  <c r="M531" i="26"/>
  <c r="N503" i="26"/>
  <c r="K316" i="43"/>
  <c r="M536" i="26"/>
  <c r="J312" i="43"/>
  <c r="L532" i="26"/>
  <c r="L290" i="43"/>
  <c r="J316" i="43"/>
  <c r="L536" i="26"/>
  <c r="K317" i="43"/>
  <c r="M537" i="26"/>
  <c r="L539" i="26"/>
  <c r="J319" i="43"/>
  <c r="L541" i="26"/>
  <c r="N541" i="26" s="1"/>
  <c r="J321" i="43"/>
  <c r="L321" i="43" s="1"/>
  <c r="M539" i="26"/>
  <c r="K319" i="43"/>
  <c r="L293" i="43"/>
  <c r="M540" i="26"/>
  <c r="K320" i="43"/>
  <c r="L531" i="26"/>
  <c r="J311" i="43"/>
  <c r="M533" i="26"/>
  <c r="K313" i="43"/>
  <c r="M532" i="26"/>
  <c r="K312" i="43"/>
  <c r="N506" i="26"/>
  <c r="N504" i="26"/>
  <c r="L538" i="26"/>
  <c r="N538" i="26" s="1"/>
  <c r="J318" i="43"/>
  <c r="L318" i="43" s="1"/>
  <c r="M535" i="26"/>
  <c r="K315" i="43"/>
  <c r="L300" i="43"/>
  <c r="N501" i="26"/>
  <c r="M534" i="26"/>
  <c r="K314" i="43"/>
  <c r="N500" i="26"/>
  <c r="L535" i="26"/>
  <c r="J315" i="43"/>
  <c r="L537" i="26"/>
  <c r="J317" i="43"/>
  <c r="L296" i="43"/>
  <c r="L534" i="26"/>
  <c r="J314" i="43"/>
  <c r="L298" i="43"/>
  <c r="J313" i="43"/>
  <c r="L533" i="26"/>
  <c r="N533" i="26" s="1"/>
  <c r="L291" i="43"/>
  <c r="L263" i="26"/>
  <c r="N263" i="26" s="1"/>
  <c r="L270" i="26"/>
  <c r="J157" i="43"/>
  <c r="L157" i="43" s="1"/>
  <c r="L265" i="26"/>
  <c r="N265" i="26" s="1"/>
  <c r="I199" i="43"/>
  <c r="K359" i="26"/>
  <c r="I192" i="43"/>
  <c r="K352" i="26"/>
  <c r="K360" i="26"/>
  <c r="I200" i="43"/>
  <c r="K351" i="26"/>
  <c r="I191" i="43"/>
  <c r="K356" i="26"/>
  <c r="I196" i="43"/>
  <c r="K358" i="26"/>
  <c r="I198" i="43"/>
  <c r="I201" i="43"/>
  <c r="K361" i="26"/>
  <c r="K353" i="26"/>
  <c r="I193" i="43"/>
  <c r="K357" i="26"/>
  <c r="I197" i="43"/>
  <c r="I190" i="43"/>
  <c r="K350" i="26"/>
  <c r="I195" i="43"/>
  <c r="K355" i="26"/>
  <c r="I194" i="43"/>
  <c r="K354" i="26"/>
  <c r="N512" i="26"/>
  <c r="N525" i="26"/>
  <c r="N527" i="26"/>
  <c r="N528" i="26"/>
  <c r="L305" i="43"/>
  <c r="L307" i="43"/>
  <c r="L308" i="43"/>
  <c r="L306" i="43"/>
  <c r="N526" i="26"/>
  <c r="L309" i="43"/>
  <c r="L212" i="26"/>
  <c r="I18" i="29" s="1"/>
  <c r="J122" i="43"/>
  <c r="L122" i="43" s="1"/>
  <c r="L254" i="26"/>
  <c r="N254" i="26" s="1"/>
  <c r="L258" i="26"/>
  <c r="N258" i="26" s="1"/>
  <c r="L253" i="26"/>
  <c r="N253" i="26" s="1"/>
  <c r="L255" i="26"/>
  <c r="N255" i="26" s="1"/>
  <c r="L261" i="26"/>
  <c r="L257" i="26"/>
  <c r="N257" i="26" s="1"/>
  <c r="L260" i="26"/>
  <c r="L262" i="26"/>
  <c r="L256" i="26"/>
  <c r="N256" i="26" s="1"/>
  <c r="L259" i="26"/>
  <c r="N259" i="26" s="1"/>
  <c r="L523" i="26"/>
  <c r="AR4" i="13"/>
  <c r="AM34" i="13"/>
  <c r="AR34" i="23"/>
  <c r="I6661" i="75" l="1"/>
  <c r="I7184" i="75"/>
  <c r="J7184" i="75"/>
  <c r="I6655" i="75"/>
  <c r="I6651" i="75"/>
  <c r="I6648" i="75"/>
  <c r="I6644" i="75"/>
  <c r="J6649" i="75"/>
  <c r="I6654" i="75"/>
  <c r="I6660" i="75"/>
  <c r="I6652" i="75"/>
  <c r="I6653" i="75"/>
  <c r="I6645" i="75"/>
  <c r="I169" i="75"/>
  <c r="I174" i="75"/>
  <c r="I7196" i="75"/>
  <c r="I166" i="75"/>
  <c r="I7189" i="75"/>
  <c r="I7194" i="75"/>
  <c r="I181" i="75"/>
  <c r="I7200" i="75"/>
  <c r="I6656" i="75"/>
  <c r="I175" i="75"/>
  <c r="I7187" i="75"/>
  <c r="I6650" i="75"/>
  <c r="I171" i="75"/>
  <c r="I7198" i="75"/>
  <c r="I6657" i="75"/>
  <c r="J6652" i="75"/>
  <c r="J6655" i="75"/>
  <c r="J6658" i="75"/>
  <c r="J6661" i="75"/>
  <c r="J6645" i="75"/>
  <c r="J7187" i="75"/>
  <c r="J7190" i="75"/>
  <c r="J7193" i="75"/>
  <c r="J7196" i="75"/>
  <c r="J178" i="75"/>
  <c r="J181" i="75"/>
  <c r="J165" i="75"/>
  <c r="J168" i="75"/>
  <c r="J171" i="75"/>
  <c r="I168" i="75"/>
  <c r="I172" i="75"/>
  <c r="I7201" i="75"/>
  <c r="I173" i="75"/>
  <c r="I7195" i="75"/>
  <c r="I6647" i="75"/>
  <c r="I165" i="75"/>
  <c r="I7191" i="75"/>
  <c r="I6658" i="75"/>
  <c r="I179" i="75"/>
  <c r="J6648" i="75"/>
  <c r="J6651" i="75"/>
  <c r="J6654" i="75"/>
  <c r="J6657" i="75"/>
  <c r="J7199" i="75"/>
  <c r="J7183" i="75"/>
  <c r="J7186" i="75"/>
  <c r="J7189" i="75"/>
  <c r="J7192" i="75"/>
  <c r="J174" i="75"/>
  <c r="J177" i="75"/>
  <c r="J180" i="75"/>
  <c r="J164" i="75"/>
  <c r="J167" i="75"/>
  <c r="I176" i="75"/>
  <c r="I7193" i="75"/>
  <c r="I170" i="75"/>
  <c r="I7185" i="75"/>
  <c r="I177" i="75"/>
  <c r="I7199" i="75"/>
  <c r="J6660" i="75"/>
  <c r="J6644" i="75"/>
  <c r="J6647" i="75"/>
  <c r="J6650" i="75"/>
  <c r="J6653" i="75"/>
  <c r="J7195" i="75"/>
  <c r="J7198" i="75"/>
  <c r="J7201" i="75"/>
  <c r="J7185" i="75"/>
  <c r="J7188" i="75"/>
  <c r="J170" i="75"/>
  <c r="J173" i="75"/>
  <c r="J176" i="75"/>
  <c r="J179" i="75"/>
  <c r="J163" i="75"/>
  <c r="I180" i="75"/>
  <c r="I167" i="75"/>
  <c r="I7190" i="75"/>
  <c r="I178" i="75"/>
  <c r="I7197" i="75"/>
  <c r="I6659" i="75"/>
  <c r="J6656" i="75"/>
  <c r="J6659" i="75"/>
  <c r="J6643" i="75"/>
  <c r="J6646" i="75"/>
  <c r="J7191" i="75"/>
  <c r="J7194" i="75"/>
  <c r="J7197" i="75"/>
  <c r="J7200" i="75"/>
  <c r="J166" i="75"/>
  <c r="J169" i="75"/>
  <c r="J172" i="75"/>
  <c r="E25" i="58"/>
  <c r="I124" i="75"/>
  <c r="J154" i="75"/>
  <c r="I7143" i="75"/>
  <c r="J7173" i="75"/>
  <c r="I6606" i="75"/>
  <c r="J6636" i="75"/>
  <c r="I129" i="75"/>
  <c r="J159" i="75"/>
  <c r="I7150" i="75"/>
  <c r="J7180" i="75"/>
  <c r="I6607" i="75"/>
  <c r="J6637" i="75"/>
  <c r="I131" i="75"/>
  <c r="J161" i="75"/>
  <c r="I881" i="75"/>
  <c r="J911" i="75"/>
  <c r="I6643" i="75"/>
  <c r="I152" i="75"/>
  <c r="J182" i="75"/>
  <c r="I128" i="75"/>
  <c r="J158" i="75"/>
  <c r="I913" i="75"/>
  <c r="J943" i="75"/>
  <c r="J947" i="75"/>
  <c r="J951" i="75"/>
  <c r="J955" i="75"/>
  <c r="J959" i="75"/>
  <c r="J944" i="75"/>
  <c r="J948" i="75"/>
  <c r="J952" i="75"/>
  <c r="J956" i="75"/>
  <c r="J960" i="75"/>
  <c r="J945" i="75"/>
  <c r="J949" i="75"/>
  <c r="J953" i="75"/>
  <c r="J957" i="75"/>
  <c r="J961" i="75"/>
  <c r="J946" i="75"/>
  <c r="J950" i="75"/>
  <c r="J954" i="75"/>
  <c r="J958" i="75"/>
  <c r="I909" i="75"/>
  <c r="J939" i="75"/>
  <c r="I7144" i="75"/>
  <c r="J7174" i="75"/>
  <c r="I6603" i="75"/>
  <c r="J6633" i="75"/>
  <c r="I125" i="75"/>
  <c r="J155" i="75"/>
  <c r="I7149" i="75"/>
  <c r="J7179" i="75"/>
  <c r="I6610" i="75"/>
  <c r="J6640" i="75"/>
  <c r="I132" i="75"/>
  <c r="J162" i="75"/>
  <c r="I7151" i="75"/>
  <c r="J7181" i="75"/>
  <c r="I7172" i="75"/>
  <c r="J7202" i="75"/>
  <c r="I7148" i="75"/>
  <c r="J7178" i="75"/>
  <c r="I908" i="75"/>
  <c r="J938" i="75"/>
  <c r="I902" i="75"/>
  <c r="J932" i="75"/>
  <c r="I910" i="75"/>
  <c r="J940" i="75"/>
  <c r="I905" i="75"/>
  <c r="J935" i="75"/>
  <c r="I6604" i="75"/>
  <c r="J6634" i="75"/>
  <c r="I126" i="75"/>
  <c r="J156" i="75"/>
  <c r="I7145" i="75"/>
  <c r="J7175" i="75"/>
  <c r="I6609" i="75"/>
  <c r="J6639" i="75"/>
  <c r="I127" i="75"/>
  <c r="J157" i="75"/>
  <c r="I7152" i="75"/>
  <c r="J7182" i="75"/>
  <c r="I6611" i="75"/>
  <c r="J6641" i="75"/>
  <c r="I882" i="75"/>
  <c r="J912" i="75"/>
  <c r="I163" i="75"/>
  <c r="I6632" i="75"/>
  <c r="J6662" i="75"/>
  <c r="I6608" i="75"/>
  <c r="J6638" i="75"/>
  <c r="I904" i="75"/>
  <c r="J934" i="75"/>
  <c r="I907" i="75"/>
  <c r="J937" i="75"/>
  <c r="I903" i="75"/>
  <c r="J933" i="75"/>
  <c r="I906" i="75"/>
  <c r="J936" i="75"/>
  <c r="I123" i="75"/>
  <c r="J153" i="75"/>
  <c r="I7146" i="75"/>
  <c r="J7176" i="75"/>
  <c r="I6605" i="75"/>
  <c r="J6635" i="75"/>
  <c r="I130" i="75"/>
  <c r="J160" i="75"/>
  <c r="I7147" i="75"/>
  <c r="J7177" i="75"/>
  <c r="I6612" i="75"/>
  <c r="J6642" i="75"/>
  <c r="I7183" i="75"/>
  <c r="N270" i="26"/>
  <c r="AS34" i="23"/>
  <c r="I19" i="29"/>
  <c r="P182" i="68"/>
  <c r="G6662" i="75" s="1"/>
  <c r="Q182" i="68"/>
  <c r="G7202" i="75" s="1"/>
  <c r="G182" i="75"/>
  <c r="P381" i="68"/>
  <c r="G6861" i="75" s="1"/>
  <c r="G921" i="75"/>
  <c r="I921" i="75" s="1"/>
  <c r="Q381" i="68"/>
  <c r="G7401" i="75" s="1"/>
  <c r="P206" i="68"/>
  <c r="G6686" i="75" s="1"/>
  <c r="Q206" i="68"/>
  <c r="G7226" i="75" s="1"/>
  <c r="G206" i="75"/>
  <c r="P203" i="68"/>
  <c r="G6683" i="75" s="1"/>
  <c r="Q203" i="68"/>
  <c r="G7223" i="75" s="1"/>
  <c r="G203" i="75"/>
  <c r="P205" i="68"/>
  <c r="G6685" i="75" s="1"/>
  <c r="Q205" i="68"/>
  <c r="G7225" i="75" s="1"/>
  <c r="G205" i="75"/>
  <c r="P380" i="68"/>
  <c r="G6860" i="75" s="1"/>
  <c r="G920" i="75"/>
  <c r="I920" i="75" s="1"/>
  <c r="Q380" i="68"/>
  <c r="G7400" i="75" s="1"/>
  <c r="P383" i="68"/>
  <c r="G6863" i="75" s="1"/>
  <c r="G923" i="75"/>
  <c r="I923" i="75" s="1"/>
  <c r="Q383" i="68"/>
  <c r="G7403" i="75" s="1"/>
  <c r="P371" i="68"/>
  <c r="G6851" i="75" s="1"/>
  <c r="G911" i="75"/>
  <c r="Q371" i="68"/>
  <c r="G7391" i="75" s="1"/>
  <c r="P384" i="68"/>
  <c r="G6864" i="75" s="1"/>
  <c r="G924" i="75"/>
  <c r="I924" i="75" s="1"/>
  <c r="Q384" i="68"/>
  <c r="G7404" i="75" s="1"/>
  <c r="P386" i="68"/>
  <c r="G6866" i="75" s="1"/>
  <c r="G926" i="75"/>
  <c r="I926" i="75" s="1"/>
  <c r="Q386" i="68"/>
  <c r="G7406" i="75" s="1"/>
  <c r="P193" i="68"/>
  <c r="G6673" i="75" s="1"/>
  <c r="Q193" i="68"/>
  <c r="G7213" i="75" s="1"/>
  <c r="G193" i="75"/>
  <c r="P204" i="68"/>
  <c r="G6684" i="75" s="1"/>
  <c r="Q204" i="68"/>
  <c r="G7224" i="75" s="1"/>
  <c r="G204" i="75"/>
  <c r="P194" i="68"/>
  <c r="G6674" i="75" s="1"/>
  <c r="Q194" i="68"/>
  <c r="G7214" i="75" s="1"/>
  <c r="G194" i="75"/>
  <c r="P198" i="68"/>
  <c r="G6678" i="75" s="1"/>
  <c r="Q198" i="68"/>
  <c r="G7218" i="75" s="1"/>
  <c r="G198" i="75"/>
  <c r="P196" i="68"/>
  <c r="G6676" i="75" s="1"/>
  <c r="Q196" i="68"/>
  <c r="G7216" i="75" s="1"/>
  <c r="G196" i="75"/>
  <c r="P199" i="68"/>
  <c r="G6679" i="75" s="1"/>
  <c r="Q199" i="68"/>
  <c r="G7219" i="75" s="1"/>
  <c r="G199" i="75"/>
  <c r="P387" i="68"/>
  <c r="G6867" i="75" s="1"/>
  <c r="G927" i="75"/>
  <c r="I927" i="75" s="1"/>
  <c r="Q387" i="68"/>
  <c r="G7407" i="75" s="1"/>
  <c r="P389" i="68"/>
  <c r="G6869" i="75" s="1"/>
  <c r="G929" i="75"/>
  <c r="I929" i="75" s="1"/>
  <c r="Q389" i="68"/>
  <c r="G7409" i="75" s="1"/>
  <c r="P207" i="68"/>
  <c r="G6687" i="75" s="1"/>
  <c r="Q207" i="68"/>
  <c r="G7227" i="75" s="1"/>
  <c r="G207" i="75"/>
  <c r="P372" i="68"/>
  <c r="G6852" i="75" s="1"/>
  <c r="G912" i="75"/>
  <c r="Q372" i="68"/>
  <c r="G7392" i="75" s="1"/>
  <c r="P382" i="68"/>
  <c r="G6862" i="75" s="1"/>
  <c r="G922" i="75"/>
  <c r="I922" i="75" s="1"/>
  <c r="Q382" i="68"/>
  <c r="G7402" i="75" s="1"/>
  <c r="P155" i="68"/>
  <c r="G6635" i="75" s="1"/>
  <c r="J6673" i="75" s="1"/>
  <c r="Q155" i="68"/>
  <c r="G7175" i="75" s="1"/>
  <c r="J7216" i="75" s="1"/>
  <c r="G155" i="75"/>
  <c r="J195" i="75" s="1"/>
  <c r="P154" i="68"/>
  <c r="G6634" i="75" s="1"/>
  <c r="Q154" i="68"/>
  <c r="G7174" i="75" s="1"/>
  <c r="G154" i="75"/>
  <c r="P158" i="68"/>
  <c r="G6638" i="75" s="1"/>
  <c r="Q158" i="68"/>
  <c r="G7178" i="75" s="1"/>
  <c r="G158" i="75"/>
  <c r="P161" i="68"/>
  <c r="G6641" i="75" s="1"/>
  <c r="Q161" i="68"/>
  <c r="G7181" i="75" s="1"/>
  <c r="G161" i="75"/>
  <c r="P157" i="68"/>
  <c r="G6637" i="75" s="1"/>
  <c r="Q157" i="68"/>
  <c r="G7177" i="75" s="1"/>
  <c r="G157" i="75"/>
  <c r="P202" i="68"/>
  <c r="G6682" i="75" s="1"/>
  <c r="Q202" i="68"/>
  <c r="G7222" i="75" s="1"/>
  <c r="G202" i="75"/>
  <c r="P211" i="68"/>
  <c r="G6691" i="75" s="1"/>
  <c r="Q211" i="68"/>
  <c r="G7231" i="75" s="1"/>
  <c r="G211" i="75"/>
  <c r="P210" i="68"/>
  <c r="G6690" i="75" s="1"/>
  <c r="I6690" i="75" s="1"/>
  <c r="Q210" i="68"/>
  <c r="G7230" i="75" s="1"/>
  <c r="G210" i="75"/>
  <c r="P197" i="68"/>
  <c r="G6677" i="75" s="1"/>
  <c r="I6677" i="75" s="1"/>
  <c r="Q197" i="68"/>
  <c r="G7217" i="75" s="1"/>
  <c r="I7217" i="75" s="1"/>
  <c r="G197" i="75"/>
  <c r="I197" i="75" s="1"/>
  <c r="P200" i="68"/>
  <c r="G6680" i="75" s="1"/>
  <c r="I6680" i="75" s="1"/>
  <c r="Q200" i="68"/>
  <c r="G7220" i="75" s="1"/>
  <c r="G200" i="75"/>
  <c r="P195" i="68"/>
  <c r="G6675" i="75" s="1"/>
  <c r="I6675" i="75" s="1"/>
  <c r="Q195" i="68"/>
  <c r="G7215" i="75" s="1"/>
  <c r="G195" i="75"/>
  <c r="P201" i="68"/>
  <c r="G6681" i="75" s="1"/>
  <c r="I6681" i="75" s="1"/>
  <c r="Q201" i="68"/>
  <c r="G7221" i="75" s="1"/>
  <c r="I7221" i="75" s="1"/>
  <c r="G201" i="75"/>
  <c r="P208" i="68"/>
  <c r="G6688" i="75" s="1"/>
  <c r="I6688" i="75" s="1"/>
  <c r="Q208" i="68"/>
  <c r="G7228" i="75" s="1"/>
  <c r="I7228" i="75" s="1"/>
  <c r="G208" i="75"/>
  <c r="I208" i="75" s="1"/>
  <c r="P209" i="68"/>
  <c r="G6689" i="75" s="1"/>
  <c r="I6689" i="75" s="1"/>
  <c r="Q209" i="68"/>
  <c r="G7229" i="75" s="1"/>
  <c r="G209" i="75"/>
  <c r="I209" i="75" s="1"/>
  <c r="P388" i="68"/>
  <c r="G6868" i="75" s="1"/>
  <c r="G928" i="75"/>
  <c r="I928" i="75" s="1"/>
  <c r="Q388" i="68"/>
  <c r="G7408" i="75" s="1"/>
  <c r="P391" i="68"/>
  <c r="G6871" i="75" s="1"/>
  <c r="G931" i="75"/>
  <c r="I931" i="75" s="1"/>
  <c r="Q391" i="68"/>
  <c r="G7411" i="75" s="1"/>
  <c r="P390" i="68"/>
  <c r="G6870" i="75" s="1"/>
  <c r="G930" i="75"/>
  <c r="I930" i="75" s="1"/>
  <c r="Q390" i="68"/>
  <c r="G7410" i="75" s="1"/>
  <c r="P385" i="68"/>
  <c r="G6865" i="75" s="1"/>
  <c r="G925" i="75"/>
  <c r="I925" i="75" s="1"/>
  <c r="Q385" i="68"/>
  <c r="G7405" i="75" s="1"/>
  <c r="P156" i="68"/>
  <c r="G6636" i="75" s="1"/>
  <c r="Q156" i="68"/>
  <c r="G7176" i="75" s="1"/>
  <c r="G156" i="75"/>
  <c r="P159" i="68"/>
  <c r="G6639" i="75" s="1"/>
  <c r="Q159" i="68"/>
  <c r="G7179" i="75" s="1"/>
  <c r="G159" i="75"/>
  <c r="P153" i="68"/>
  <c r="G6633" i="75" s="1"/>
  <c r="Q153" i="68"/>
  <c r="G7173" i="75" s="1"/>
  <c r="G153" i="75"/>
  <c r="P162" i="68"/>
  <c r="G6642" i="75" s="1"/>
  <c r="Q162" i="68"/>
  <c r="G7182" i="75" s="1"/>
  <c r="G162" i="75"/>
  <c r="P160" i="68"/>
  <c r="G6640" i="75" s="1"/>
  <c r="Q160" i="68"/>
  <c r="G7180" i="75" s="1"/>
  <c r="G160" i="75"/>
  <c r="K186" i="26"/>
  <c r="D186" i="68"/>
  <c r="K183" i="26"/>
  <c r="D183" i="68"/>
  <c r="K192" i="26"/>
  <c r="D192" i="68"/>
  <c r="K190" i="26"/>
  <c r="D190" i="68"/>
  <c r="K189" i="26"/>
  <c r="D189" i="68"/>
  <c r="K184" i="26"/>
  <c r="D184" i="68"/>
  <c r="K188" i="26"/>
  <c r="D188" i="68"/>
  <c r="K185" i="26"/>
  <c r="D185" i="68"/>
  <c r="K191" i="26"/>
  <c r="D191" i="68"/>
  <c r="K187" i="26"/>
  <c r="D187" i="68"/>
  <c r="L314" i="43"/>
  <c r="F142" i="26"/>
  <c r="J19" i="29"/>
  <c r="H77" i="43"/>
  <c r="H63" i="43"/>
  <c r="H64" i="43"/>
  <c r="H71" i="43"/>
  <c r="H68" i="43"/>
  <c r="H78" i="43"/>
  <c r="H81" i="43"/>
  <c r="H75" i="43"/>
  <c r="H69" i="43"/>
  <c r="H67" i="43"/>
  <c r="H80" i="43"/>
  <c r="H65" i="43"/>
  <c r="H66" i="43"/>
  <c r="H72" i="43"/>
  <c r="H70" i="43"/>
  <c r="H74" i="43"/>
  <c r="H79" i="43"/>
  <c r="H76" i="43"/>
  <c r="H73" i="43"/>
  <c r="N534" i="26"/>
  <c r="Q122" i="26"/>
  <c r="R122" i="26" s="1"/>
  <c r="Q154" i="26"/>
  <c r="R154" i="26" s="1"/>
  <c r="Q158" i="26"/>
  <c r="R158" i="26" s="1"/>
  <c r="Q159" i="26"/>
  <c r="R159" i="26" s="1"/>
  <c r="Q156" i="26"/>
  <c r="R156" i="26" s="1"/>
  <c r="Q153" i="26"/>
  <c r="R153" i="26" s="1"/>
  <c r="Q162" i="26"/>
  <c r="R162" i="26" s="1"/>
  <c r="Q160" i="26"/>
  <c r="R160" i="26" s="1"/>
  <c r="N212" i="26"/>
  <c r="I10" i="29"/>
  <c r="Q155" i="26"/>
  <c r="R155" i="26" s="1"/>
  <c r="Q161" i="26"/>
  <c r="R161" i="26" s="1"/>
  <c r="Q157" i="26"/>
  <c r="R157" i="26" s="1"/>
  <c r="R27" i="26"/>
  <c r="R15" i="26"/>
  <c r="E27" i="58"/>
  <c r="E19" i="58"/>
  <c r="D19" i="58"/>
  <c r="D21" i="58"/>
  <c r="D27" i="58"/>
  <c r="E23" i="58"/>
  <c r="Z5" i="23"/>
  <c r="E393" i="68" s="1"/>
  <c r="G933" i="75" s="1"/>
  <c r="Z9" i="23"/>
  <c r="E397" i="68" s="1"/>
  <c r="G937" i="75" s="1"/>
  <c r="Z13" i="23"/>
  <c r="E401" i="68" s="1"/>
  <c r="Z17" i="23"/>
  <c r="E405" i="68" s="1"/>
  <c r="G945" i="75" s="1"/>
  <c r="I945" i="75" s="1"/>
  <c r="Z21" i="23"/>
  <c r="E409" i="68" s="1"/>
  <c r="G949" i="75" s="1"/>
  <c r="I949" i="75" s="1"/>
  <c r="Z25" i="23"/>
  <c r="E413" i="68" s="1"/>
  <c r="Z29" i="23"/>
  <c r="E417" i="68" s="1"/>
  <c r="Z33" i="23"/>
  <c r="E421" i="68" s="1"/>
  <c r="Z6" i="23"/>
  <c r="E394" i="68" s="1"/>
  <c r="G934" i="75" s="1"/>
  <c r="Z10" i="23"/>
  <c r="E398" i="68" s="1"/>
  <c r="G938" i="75" s="1"/>
  <c r="Z14" i="23"/>
  <c r="E402" i="68" s="1"/>
  <c r="Z18" i="23"/>
  <c r="E406" i="68" s="1"/>
  <c r="G946" i="75" s="1"/>
  <c r="I946" i="75" s="1"/>
  <c r="Z22" i="23"/>
  <c r="E410" i="68" s="1"/>
  <c r="Z26" i="23"/>
  <c r="E414" i="68" s="1"/>
  <c r="Z30" i="23"/>
  <c r="E418" i="68" s="1"/>
  <c r="Z4" i="23"/>
  <c r="E392" i="68" s="1"/>
  <c r="G932" i="75" s="1"/>
  <c r="Z8" i="23"/>
  <c r="E396" i="68" s="1"/>
  <c r="G936" i="75" s="1"/>
  <c r="Z16" i="23"/>
  <c r="E404" i="68" s="1"/>
  <c r="G944" i="75" s="1"/>
  <c r="I944" i="75" s="1"/>
  <c r="Z24" i="23"/>
  <c r="E412" i="68" s="1"/>
  <c r="Z32" i="23"/>
  <c r="E420" i="68" s="1"/>
  <c r="Z15" i="23"/>
  <c r="E403" i="68" s="1"/>
  <c r="G943" i="75" s="1"/>
  <c r="Z31" i="23"/>
  <c r="E419" i="68" s="1"/>
  <c r="Z11" i="23"/>
  <c r="E399" i="68" s="1"/>
  <c r="G939" i="75" s="1"/>
  <c r="Z19" i="23"/>
  <c r="E407" i="68" s="1"/>
  <c r="G947" i="75" s="1"/>
  <c r="I947" i="75" s="1"/>
  <c r="Z27" i="23"/>
  <c r="E415" i="68" s="1"/>
  <c r="Z7" i="23"/>
  <c r="E395" i="68" s="1"/>
  <c r="G935" i="75" s="1"/>
  <c r="Z23" i="23"/>
  <c r="E411" i="68" s="1"/>
  <c r="Z12" i="23"/>
  <c r="E400" i="68" s="1"/>
  <c r="G940" i="75" s="1"/>
  <c r="Z20" i="23"/>
  <c r="E408" i="68" s="1"/>
  <c r="G948" i="75" s="1"/>
  <c r="I948" i="75" s="1"/>
  <c r="Z28" i="23"/>
  <c r="E416" i="68" s="1"/>
  <c r="E21" i="58"/>
  <c r="H154" i="26"/>
  <c r="I154" i="26"/>
  <c r="F154" i="26"/>
  <c r="G154" i="26"/>
  <c r="J154" i="26"/>
  <c r="I158" i="26"/>
  <c r="F158" i="26"/>
  <c r="H158" i="26"/>
  <c r="G158" i="26"/>
  <c r="J158" i="26"/>
  <c r="F155" i="26"/>
  <c r="H155" i="26"/>
  <c r="I155" i="26"/>
  <c r="G155" i="26"/>
  <c r="J155" i="26"/>
  <c r="I161" i="26"/>
  <c r="F161" i="26"/>
  <c r="H161" i="26"/>
  <c r="G161" i="26"/>
  <c r="J161" i="26"/>
  <c r="I157" i="26"/>
  <c r="F157" i="26"/>
  <c r="H157" i="26"/>
  <c r="G157" i="26"/>
  <c r="J157" i="26"/>
  <c r="F159" i="26"/>
  <c r="H159" i="26"/>
  <c r="I159" i="26"/>
  <c r="G159" i="26"/>
  <c r="J159" i="26"/>
  <c r="H156" i="26"/>
  <c r="I156" i="26"/>
  <c r="F156" i="26"/>
  <c r="G156" i="26"/>
  <c r="J156" i="26"/>
  <c r="H153" i="26"/>
  <c r="F153" i="26"/>
  <c r="I153" i="26"/>
  <c r="G153" i="26"/>
  <c r="J153" i="26"/>
  <c r="I162" i="26"/>
  <c r="F162" i="26"/>
  <c r="H162" i="26"/>
  <c r="G162" i="26"/>
  <c r="J162" i="26"/>
  <c r="H160" i="26"/>
  <c r="I160" i="26"/>
  <c r="F160" i="26"/>
  <c r="G160" i="26"/>
  <c r="J160" i="26"/>
  <c r="I342" i="26"/>
  <c r="O368" i="26"/>
  <c r="O366" i="26"/>
  <c r="O369" i="26"/>
  <c r="O367" i="26"/>
  <c r="V13" i="23"/>
  <c r="P371" i="26" s="1"/>
  <c r="E34" i="29" s="1"/>
  <c r="O371" i="26"/>
  <c r="O370" i="26"/>
  <c r="O365" i="26"/>
  <c r="H342" i="26"/>
  <c r="G342" i="26"/>
  <c r="F342" i="26"/>
  <c r="J342" i="26"/>
  <c r="I341" i="26"/>
  <c r="O363" i="26"/>
  <c r="V14" i="23"/>
  <c r="P372" i="26" s="1"/>
  <c r="E35" i="29" s="1"/>
  <c r="O372" i="26"/>
  <c r="O364" i="26"/>
  <c r="G341" i="26"/>
  <c r="H341" i="26"/>
  <c r="F341" i="26"/>
  <c r="J341" i="26"/>
  <c r="F141" i="26"/>
  <c r="AL8" i="13"/>
  <c r="AK8" i="13"/>
  <c r="P186" i="26" s="1"/>
  <c r="AK5" i="13"/>
  <c r="P183" i="26" s="1"/>
  <c r="AL5" i="13"/>
  <c r="AK14" i="13"/>
  <c r="P192" i="26" s="1"/>
  <c r="AL14" i="13"/>
  <c r="AL12" i="13"/>
  <c r="AK12" i="13"/>
  <c r="P190" i="26" s="1"/>
  <c r="AL11" i="13"/>
  <c r="AK11" i="13"/>
  <c r="P189" i="26" s="1"/>
  <c r="AL6" i="13"/>
  <c r="AK6" i="13"/>
  <c r="P184" i="26" s="1"/>
  <c r="AK10" i="13"/>
  <c r="P188" i="26" s="1"/>
  <c r="AL10" i="13"/>
  <c r="AK7" i="13"/>
  <c r="P185" i="26" s="1"/>
  <c r="AL7" i="13"/>
  <c r="AK13" i="13"/>
  <c r="P191" i="26" s="1"/>
  <c r="AL13" i="13"/>
  <c r="AK9" i="13"/>
  <c r="P187" i="26" s="1"/>
  <c r="AL9" i="13"/>
  <c r="F148" i="26"/>
  <c r="F144" i="26"/>
  <c r="F150" i="26"/>
  <c r="F135" i="26"/>
  <c r="F149" i="26"/>
  <c r="F140" i="26"/>
  <c r="F151" i="26"/>
  <c r="F134" i="26"/>
  <c r="F139" i="26"/>
  <c r="F146" i="26"/>
  <c r="I146" i="26"/>
  <c r="J146" i="26"/>
  <c r="H146" i="26"/>
  <c r="G146" i="26"/>
  <c r="I145" i="26"/>
  <c r="H145" i="26"/>
  <c r="J145" i="26"/>
  <c r="G145" i="26"/>
  <c r="N94" i="43"/>
  <c r="P174" i="26"/>
  <c r="Q174" i="26" s="1"/>
  <c r="R174" i="26" s="1"/>
  <c r="N100" i="43"/>
  <c r="P180" i="26"/>
  <c r="Q180" i="26" s="1"/>
  <c r="R180" i="26" s="1"/>
  <c r="P164" i="26"/>
  <c r="Q164" i="26" s="1"/>
  <c r="R164" i="26" s="1"/>
  <c r="N84" i="43"/>
  <c r="P166" i="26"/>
  <c r="Q166" i="26" s="1"/>
  <c r="R166" i="26" s="1"/>
  <c r="N86" i="43"/>
  <c r="P169" i="26"/>
  <c r="Q169" i="26" s="1"/>
  <c r="R169" i="26" s="1"/>
  <c r="N89" i="43"/>
  <c r="H137" i="26"/>
  <c r="G137" i="26"/>
  <c r="J137" i="26"/>
  <c r="I137" i="26"/>
  <c r="J141" i="26"/>
  <c r="G141" i="26"/>
  <c r="H141" i="26"/>
  <c r="I141" i="26"/>
  <c r="P170" i="26"/>
  <c r="Q170" i="26" s="1"/>
  <c r="R170" i="26" s="1"/>
  <c r="N90" i="43"/>
  <c r="G133" i="26"/>
  <c r="I133" i="26"/>
  <c r="J133" i="26"/>
  <c r="H133" i="26"/>
  <c r="H327" i="26"/>
  <c r="F327" i="26"/>
  <c r="J327" i="26"/>
  <c r="I327" i="26"/>
  <c r="G327" i="26"/>
  <c r="F145" i="26"/>
  <c r="J144" i="26"/>
  <c r="I144" i="26"/>
  <c r="H144" i="26"/>
  <c r="G144" i="26"/>
  <c r="H139" i="26"/>
  <c r="J139" i="26"/>
  <c r="I139" i="26"/>
  <c r="G139" i="26"/>
  <c r="N531" i="26"/>
  <c r="D25" i="58"/>
  <c r="P179" i="26"/>
  <c r="Q179" i="26" s="1"/>
  <c r="R179" i="26" s="1"/>
  <c r="N99" i="43"/>
  <c r="F137" i="26"/>
  <c r="J135" i="26"/>
  <c r="G135" i="26"/>
  <c r="I135" i="26"/>
  <c r="H135" i="26"/>
  <c r="P163" i="26"/>
  <c r="Q163" i="26" s="1"/>
  <c r="R163" i="26" s="1"/>
  <c r="N83" i="43"/>
  <c r="AL24" i="13"/>
  <c r="D232" i="68" s="1"/>
  <c r="I112" i="43"/>
  <c r="K202" i="26"/>
  <c r="AK24" i="13"/>
  <c r="AL33" i="13"/>
  <c r="D241" i="68" s="1"/>
  <c r="I121" i="43"/>
  <c r="K211" i="26"/>
  <c r="AK33" i="13"/>
  <c r="AL32" i="13"/>
  <c r="D240" i="68" s="1"/>
  <c r="I120" i="43"/>
  <c r="AK32" i="13"/>
  <c r="K210" i="26"/>
  <c r="J149" i="26"/>
  <c r="G149" i="26"/>
  <c r="H149" i="26"/>
  <c r="I149" i="26"/>
  <c r="AL28" i="13"/>
  <c r="D236" i="68" s="1"/>
  <c r="K206" i="26"/>
  <c r="AK28" i="13"/>
  <c r="I116" i="43"/>
  <c r="AL25" i="13"/>
  <c r="D233" i="68" s="1"/>
  <c r="AK25" i="13"/>
  <c r="I113" i="43"/>
  <c r="K203" i="26"/>
  <c r="AL27" i="13"/>
  <c r="D235" i="68" s="1"/>
  <c r="I115" i="43"/>
  <c r="AK27" i="13"/>
  <c r="K205" i="26"/>
  <c r="P178" i="26"/>
  <c r="Q178" i="26" s="1"/>
  <c r="R178" i="26" s="1"/>
  <c r="N98" i="43"/>
  <c r="F147" i="26"/>
  <c r="I147" i="26"/>
  <c r="H147" i="26"/>
  <c r="J147" i="26"/>
  <c r="G147" i="26"/>
  <c r="I148" i="26"/>
  <c r="H148" i="26"/>
  <c r="G148" i="26"/>
  <c r="J148" i="26"/>
  <c r="I324" i="26"/>
  <c r="G324" i="26"/>
  <c r="J324" i="26"/>
  <c r="F324" i="26"/>
  <c r="H324" i="26"/>
  <c r="I331" i="26"/>
  <c r="H331" i="26"/>
  <c r="F331" i="26"/>
  <c r="J331" i="26"/>
  <c r="G331" i="26"/>
  <c r="J122" i="26"/>
  <c r="G122" i="26"/>
  <c r="F122" i="26"/>
  <c r="I122" i="26"/>
  <c r="H122" i="26"/>
  <c r="H143" i="26"/>
  <c r="J143" i="26"/>
  <c r="G143" i="26"/>
  <c r="I143" i="26"/>
  <c r="P181" i="26"/>
  <c r="Q181" i="26" s="1"/>
  <c r="R181" i="26" s="1"/>
  <c r="N101" i="43"/>
  <c r="AL16" i="13"/>
  <c r="D224" i="68" s="1"/>
  <c r="I104" i="43"/>
  <c r="K194" i="26"/>
  <c r="AK16" i="13"/>
  <c r="AL20" i="13"/>
  <c r="D228" i="68" s="1"/>
  <c r="I108" i="43"/>
  <c r="K198" i="26"/>
  <c r="AK20" i="13"/>
  <c r="AL18" i="13"/>
  <c r="D226" i="68" s="1"/>
  <c r="I106" i="43"/>
  <c r="K196" i="26"/>
  <c r="AK18" i="13"/>
  <c r="AL21" i="13"/>
  <c r="D229" i="68" s="1"/>
  <c r="I109" i="43"/>
  <c r="AK21" i="13"/>
  <c r="K199" i="26"/>
  <c r="G136" i="26"/>
  <c r="J136" i="26"/>
  <c r="I136" i="26"/>
  <c r="H136" i="26"/>
  <c r="H325" i="26"/>
  <c r="I325" i="26"/>
  <c r="G325" i="26"/>
  <c r="F325" i="26"/>
  <c r="J325" i="26"/>
  <c r="G150" i="26"/>
  <c r="H150" i="26"/>
  <c r="J150" i="26"/>
  <c r="I150" i="26"/>
  <c r="AL29" i="13"/>
  <c r="D237" i="68" s="1"/>
  <c r="I117" i="43"/>
  <c r="K207" i="26"/>
  <c r="AK29" i="13"/>
  <c r="I330" i="26"/>
  <c r="J330" i="26"/>
  <c r="F330" i="26"/>
  <c r="G330" i="26"/>
  <c r="H330" i="26"/>
  <c r="G138" i="26"/>
  <c r="H138" i="26"/>
  <c r="J138" i="26"/>
  <c r="I138" i="26"/>
  <c r="N530" i="26"/>
  <c r="D23" i="58"/>
  <c r="F323" i="26"/>
  <c r="G323" i="26"/>
  <c r="I323" i="26"/>
  <c r="J323" i="26"/>
  <c r="H323" i="26"/>
  <c r="I151" i="26"/>
  <c r="G151" i="26"/>
  <c r="H151" i="26"/>
  <c r="J151" i="26"/>
  <c r="I321" i="26"/>
  <c r="H321" i="26"/>
  <c r="J321" i="26"/>
  <c r="G321" i="26"/>
  <c r="F321" i="26"/>
  <c r="AL19" i="13"/>
  <c r="D227" i="68" s="1"/>
  <c r="I107" i="43"/>
  <c r="K197" i="26"/>
  <c r="AK19" i="13"/>
  <c r="AL22" i="13"/>
  <c r="D230" i="68" s="1"/>
  <c r="I110" i="43"/>
  <c r="AK22" i="13"/>
  <c r="K200" i="26"/>
  <c r="AL17" i="13"/>
  <c r="D225" i="68" s="1"/>
  <c r="I105" i="43"/>
  <c r="K195" i="26"/>
  <c r="AK17" i="13"/>
  <c r="AL23" i="13"/>
  <c r="D231" i="68" s="1"/>
  <c r="I111" i="43"/>
  <c r="K201" i="26"/>
  <c r="AK23" i="13"/>
  <c r="AL30" i="13"/>
  <c r="D238" i="68" s="1"/>
  <c r="I118" i="43"/>
  <c r="K208" i="26"/>
  <c r="AK30" i="13"/>
  <c r="J328" i="26"/>
  <c r="F328" i="26"/>
  <c r="I328" i="26"/>
  <c r="G328" i="26"/>
  <c r="H328" i="26"/>
  <c r="I140" i="26"/>
  <c r="H140" i="26"/>
  <c r="G140" i="26"/>
  <c r="J140" i="26"/>
  <c r="AL15" i="13"/>
  <c r="D223" i="68" s="1"/>
  <c r="K193" i="26"/>
  <c r="I103" i="43"/>
  <c r="AK15" i="13"/>
  <c r="AL26" i="13"/>
  <c r="D234" i="68" s="1"/>
  <c r="I114" i="43"/>
  <c r="AK26" i="13"/>
  <c r="K204" i="26"/>
  <c r="P172" i="26"/>
  <c r="Q172" i="26" s="1"/>
  <c r="R172" i="26" s="1"/>
  <c r="N92" i="43"/>
  <c r="P168" i="26"/>
  <c r="Q168" i="26" s="1"/>
  <c r="R168" i="26" s="1"/>
  <c r="N88" i="43"/>
  <c r="F326" i="26"/>
  <c r="H326" i="26"/>
  <c r="G326" i="26"/>
  <c r="J326" i="26"/>
  <c r="I326" i="26"/>
  <c r="P176" i="26"/>
  <c r="Q176" i="26" s="1"/>
  <c r="R176" i="26" s="1"/>
  <c r="N96" i="43"/>
  <c r="P173" i="26"/>
  <c r="Q173" i="26" s="1"/>
  <c r="R173" i="26" s="1"/>
  <c r="N93" i="43"/>
  <c r="P175" i="26"/>
  <c r="Q175" i="26" s="1"/>
  <c r="R175" i="26" s="1"/>
  <c r="N95" i="43"/>
  <c r="F320" i="26"/>
  <c r="G320" i="26"/>
  <c r="H320" i="26"/>
  <c r="J320" i="26"/>
  <c r="I320" i="26"/>
  <c r="P167" i="26"/>
  <c r="Q167" i="26" s="1"/>
  <c r="R167" i="26" s="1"/>
  <c r="N87" i="43"/>
  <c r="P165" i="26"/>
  <c r="Q165" i="26" s="1"/>
  <c r="R165" i="26" s="1"/>
  <c r="N85" i="43"/>
  <c r="P171" i="26"/>
  <c r="Q171" i="26" s="1"/>
  <c r="R171" i="26" s="1"/>
  <c r="N91" i="43"/>
  <c r="I322" i="26"/>
  <c r="G322" i="26"/>
  <c r="H322" i="26"/>
  <c r="J322" i="26"/>
  <c r="F322" i="26"/>
  <c r="AL31" i="13"/>
  <c r="D239" i="68" s="1"/>
  <c r="I119" i="43"/>
  <c r="AK31" i="13"/>
  <c r="K209" i="26"/>
  <c r="I329" i="26"/>
  <c r="H329" i="26"/>
  <c r="G329" i="26"/>
  <c r="J329" i="26"/>
  <c r="F329" i="26"/>
  <c r="F143" i="26"/>
  <c r="F133" i="26"/>
  <c r="J142" i="26"/>
  <c r="H142" i="26"/>
  <c r="I142" i="26"/>
  <c r="G142" i="26"/>
  <c r="P177" i="26"/>
  <c r="Q177" i="26" s="1"/>
  <c r="R177" i="26" s="1"/>
  <c r="N97" i="43"/>
  <c r="N82" i="43"/>
  <c r="H82" i="43" s="1"/>
  <c r="AF34" i="13"/>
  <c r="P152" i="26"/>
  <c r="AL4" i="13"/>
  <c r="D212" i="68" s="1"/>
  <c r="I102" i="43"/>
  <c r="AG34" i="13"/>
  <c r="K182" i="26"/>
  <c r="AK4" i="13"/>
  <c r="I134" i="26"/>
  <c r="H134" i="26"/>
  <c r="G134" i="26"/>
  <c r="J134" i="26"/>
  <c r="F136" i="26"/>
  <c r="E11" i="58"/>
  <c r="E15" i="58"/>
  <c r="E9" i="58"/>
  <c r="E13" i="58"/>
  <c r="L317" i="43"/>
  <c r="E7" i="58"/>
  <c r="E17" i="58"/>
  <c r="L315" i="43"/>
  <c r="L311" i="43"/>
  <c r="L310" i="43"/>
  <c r="L319" i="43"/>
  <c r="N536" i="26"/>
  <c r="L312" i="43"/>
  <c r="N537" i="26"/>
  <c r="N539" i="26"/>
  <c r="L316" i="43"/>
  <c r="N540" i="26"/>
  <c r="L313" i="43"/>
  <c r="N535" i="26"/>
  <c r="N532" i="26"/>
  <c r="L320" i="43"/>
  <c r="N260" i="26"/>
  <c r="N261" i="26"/>
  <c r="N262" i="26"/>
  <c r="N523" i="26"/>
  <c r="I212" i="43"/>
  <c r="K382" i="26"/>
  <c r="K387" i="26"/>
  <c r="I217" i="43"/>
  <c r="I210" i="43"/>
  <c r="K380" i="26"/>
  <c r="K388" i="26"/>
  <c r="I218" i="43"/>
  <c r="K383" i="26"/>
  <c r="I213" i="43"/>
  <c r="I214" i="43"/>
  <c r="K384" i="26"/>
  <c r="K386" i="26"/>
  <c r="I216" i="43"/>
  <c r="K391" i="26"/>
  <c r="I221" i="43"/>
  <c r="K385" i="26"/>
  <c r="I215" i="43"/>
  <c r="K389" i="26"/>
  <c r="I219" i="43"/>
  <c r="I211" i="43"/>
  <c r="K381" i="26"/>
  <c r="K390" i="26"/>
  <c r="I220" i="43"/>
  <c r="L242" i="26"/>
  <c r="J18" i="29" s="1"/>
  <c r="J142" i="43"/>
  <c r="L142" i="43" s="1"/>
  <c r="AR34" i="13"/>
  <c r="I200" i="75" l="1"/>
  <c r="I207" i="75"/>
  <c r="I202" i="75"/>
  <c r="I196" i="75"/>
  <c r="I7229" i="75"/>
  <c r="I201" i="75"/>
  <c r="I195" i="75"/>
  <c r="I7220" i="75"/>
  <c r="I211" i="75"/>
  <c r="I7215" i="75"/>
  <c r="I210" i="75"/>
  <c r="I7231" i="75"/>
  <c r="I7230" i="75"/>
  <c r="I7222" i="75"/>
  <c r="I7227" i="75"/>
  <c r="I199" i="75"/>
  <c r="I6691" i="75"/>
  <c r="I6679" i="75"/>
  <c r="I198" i="75"/>
  <c r="I7214" i="75"/>
  <c r="I6684" i="75"/>
  <c r="I7225" i="75"/>
  <c r="I6683" i="75"/>
  <c r="J7226" i="75"/>
  <c r="J7219" i="75"/>
  <c r="J7225" i="75"/>
  <c r="J7228" i="75"/>
  <c r="J198" i="75"/>
  <c r="J201" i="75"/>
  <c r="J204" i="75"/>
  <c r="J207" i="75"/>
  <c r="J6676" i="75"/>
  <c r="J6679" i="75"/>
  <c r="J6682" i="75"/>
  <c r="J6685" i="75"/>
  <c r="I7218" i="75"/>
  <c r="I6674" i="75"/>
  <c r="I6685" i="75"/>
  <c r="I206" i="75"/>
  <c r="J7222" i="75"/>
  <c r="J7231" i="75"/>
  <c r="J7215" i="75"/>
  <c r="J7221" i="75"/>
  <c r="J7224" i="75"/>
  <c r="J210" i="75"/>
  <c r="J194" i="75"/>
  <c r="J197" i="75"/>
  <c r="J200" i="75"/>
  <c r="J203" i="75"/>
  <c r="J6688" i="75"/>
  <c r="J6691" i="75"/>
  <c r="J6675" i="75"/>
  <c r="J6678" i="75"/>
  <c r="J6681" i="75"/>
  <c r="I7216" i="75"/>
  <c r="I6678" i="75"/>
  <c r="I204" i="75"/>
  <c r="I203" i="75"/>
  <c r="I7226" i="75"/>
  <c r="J7218" i="75"/>
  <c r="J7227" i="75"/>
  <c r="J7214" i="75"/>
  <c r="J7217" i="75"/>
  <c r="J7220" i="75"/>
  <c r="J206" i="75"/>
  <c r="J209" i="75"/>
  <c r="J193" i="75"/>
  <c r="J196" i="75"/>
  <c r="J199" i="75"/>
  <c r="J6684" i="75"/>
  <c r="J6687" i="75"/>
  <c r="J6690" i="75"/>
  <c r="J6674" i="75"/>
  <c r="J6677" i="75"/>
  <c r="I6682" i="75"/>
  <c r="I6687" i="75"/>
  <c r="I7219" i="75"/>
  <c r="I6676" i="75"/>
  <c r="I194" i="75"/>
  <c r="I7224" i="75"/>
  <c r="I205" i="75"/>
  <c r="I7223" i="75"/>
  <c r="I6686" i="75"/>
  <c r="J7230" i="75"/>
  <c r="J7223" i="75"/>
  <c r="J7229" i="75"/>
  <c r="J7213" i="75"/>
  <c r="J202" i="75"/>
  <c r="J205" i="75"/>
  <c r="J208" i="75"/>
  <c r="J211" i="75"/>
  <c r="J6680" i="75"/>
  <c r="J6683" i="75"/>
  <c r="J6686" i="75"/>
  <c r="J6689" i="75"/>
  <c r="I939" i="75"/>
  <c r="J969" i="75"/>
  <c r="I157" i="75"/>
  <c r="J187" i="75"/>
  <c r="I7181" i="75"/>
  <c r="J7211" i="75"/>
  <c r="I6638" i="75"/>
  <c r="J6668" i="75"/>
  <c r="I155" i="75"/>
  <c r="J185" i="75"/>
  <c r="I935" i="75"/>
  <c r="J965" i="75"/>
  <c r="I938" i="75"/>
  <c r="J968" i="75"/>
  <c r="I937" i="75"/>
  <c r="J967" i="75"/>
  <c r="I162" i="75"/>
  <c r="J192" i="75"/>
  <c r="I7173" i="75"/>
  <c r="J7203" i="75"/>
  <c r="I6639" i="75"/>
  <c r="J6669" i="75"/>
  <c r="I7177" i="75"/>
  <c r="J7207" i="75"/>
  <c r="I6641" i="75"/>
  <c r="J6671" i="75"/>
  <c r="I154" i="75"/>
  <c r="J184" i="75"/>
  <c r="I7175" i="75"/>
  <c r="J7205" i="75"/>
  <c r="I193" i="75"/>
  <c r="I6662" i="75"/>
  <c r="J6692" i="75"/>
  <c r="I943" i="75"/>
  <c r="J975" i="75"/>
  <c r="J979" i="75"/>
  <c r="J983" i="75"/>
  <c r="J987" i="75"/>
  <c r="J991" i="75"/>
  <c r="J976" i="75"/>
  <c r="J980" i="75"/>
  <c r="J984" i="75"/>
  <c r="J988" i="75"/>
  <c r="J973" i="75"/>
  <c r="J977" i="75"/>
  <c r="J981" i="75"/>
  <c r="J985" i="75"/>
  <c r="J989" i="75"/>
  <c r="J974" i="75"/>
  <c r="J978" i="75"/>
  <c r="J982" i="75"/>
  <c r="J986" i="75"/>
  <c r="J990" i="75"/>
  <c r="I936" i="75"/>
  <c r="J966" i="75"/>
  <c r="I934" i="75"/>
  <c r="J964" i="75"/>
  <c r="I933" i="75"/>
  <c r="J963" i="75"/>
  <c r="I160" i="75"/>
  <c r="J190" i="75"/>
  <c r="I7182" i="75"/>
  <c r="J7212" i="75"/>
  <c r="I6633" i="75"/>
  <c r="J6663" i="75"/>
  <c r="I156" i="75"/>
  <c r="J186" i="75"/>
  <c r="I6637" i="75"/>
  <c r="J6667" i="75"/>
  <c r="I158" i="75"/>
  <c r="J188" i="75"/>
  <c r="I7174" i="75"/>
  <c r="J7204" i="75"/>
  <c r="I6635" i="75"/>
  <c r="J6665" i="75"/>
  <c r="I7213" i="75"/>
  <c r="I940" i="75"/>
  <c r="J970" i="75"/>
  <c r="I7180" i="75"/>
  <c r="J7210" i="75"/>
  <c r="I6642" i="75"/>
  <c r="J6672" i="75"/>
  <c r="I159" i="75"/>
  <c r="J189" i="75"/>
  <c r="I7176" i="75"/>
  <c r="J7206" i="75"/>
  <c r="I161" i="75"/>
  <c r="J191" i="75"/>
  <c r="I7178" i="75"/>
  <c r="J7208" i="75"/>
  <c r="I6634" i="75"/>
  <c r="J6664" i="75"/>
  <c r="I912" i="75"/>
  <c r="J942" i="75"/>
  <c r="I6673" i="75"/>
  <c r="I911" i="75"/>
  <c r="J941" i="75"/>
  <c r="I182" i="75"/>
  <c r="J212" i="75"/>
  <c r="I932" i="75"/>
  <c r="J962" i="75"/>
  <c r="I6640" i="75"/>
  <c r="J6670" i="75"/>
  <c r="I153" i="75"/>
  <c r="J183" i="75"/>
  <c r="I7179" i="75"/>
  <c r="J7209" i="75"/>
  <c r="I6636" i="75"/>
  <c r="J6666" i="75"/>
  <c r="I7202" i="75"/>
  <c r="J7232" i="75"/>
  <c r="P238" i="68"/>
  <c r="G6718" i="75" s="1"/>
  <c r="Q238" i="68"/>
  <c r="G7258" i="75" s="1"/>
  <c r="G238" i="75"/>
  <c r="P231" i="68"/>
  <c r="G6711" i="75" s="1"/>
  <c r="Q231" i="68"/>
  <c r="G7251" i="75" s="1"/>
  <c r="G231" i="75"/>
  <c r="P225" i="68"/>
  <c r="G6705" i="75" s="1"/>
  <c r="Q225" i="68"/>
  <c r="G7245" i="75" s="1"/>
  <c r="G225" i="75"/>
  <c r="P230" i="68"/>
  <c r="G6710" i="75" s="1"/>
  <c r="Q230" i="68"/>
  <c r="G7250" i="75" s="1"/>
  <c r="G230" i="75"/>
  <c r="I230" i="75" s="1"/>
  <c r="P227" i="68"/>
  <c r="G6707" i="75" s="1"/>
  <c r="Q227" i="68"/>
  <c r="G7247" i="75" s="1"/>
  <c r="G227" i="75"/>
  <c r="I227" i="75" s="1"/>
  <c r="P187" i="68"/>
  <c r="G6667" i="75" s="1"/>
  <c r="Q187" i="68"/>
  <c r="G7207" i="75" s="1"/>
  <c r="G187" i="75"/>
  <c r="P185" i="68"/>
  <c r="G6665" i="75" s="1"/>
  <c r="J6705" i="75" s="1"/>
  <c r="Q185" i="68"/>
  <c r="G7205" i="75" s="1"/>
  <c r="J7253" i="75" s="1"/>
  <c r="G185" i="75"/>
  <c r="J231" i="75" s="1"/>
  <c r="P184" i="68"/>
  <c r="G6664" i="75" s="1"/>
  <c r="Q184" i="68"/>
  <c r="G7204" i="75" s="1"/>
  <c r="G184" i="75"/>
  <c r="P190" i="68"/>
  <c r="G6670" i="75" s="1"/>
  <c r="Q190" i="68"/>
  <c r="G7210" i="75" s="1"/>
  <c r="G190" i="75"/>
  <c r="P183" i="68"/>
  <c r="G6663" i="75" s="1"/>
  <c r="Q183" i="68"/>
  <c r="G7203" i="75" s="1"/>
  <c r="G183" i="75"/>
  <c r="P234" i="68"/>
  <c r="G6714" i="75" s="1"/>
  <c r="I6714" i="75" s="1"/>
  <c r="Q234" i="68"/>
  <c r="G7254" i="75" s="1"/>
  <c r="I7254" i="75" s="1"/>
  <c r="G234" i="75"/>
  <c r="I234" i="75" s="1"/>
  <c r="P223" i="68"/>
  <c r="G6703" i="75" s="1"/>
  <c r="Q223" i="68"/>
  <c r="G7243" i="75" s="1"/>
  <c r="G223" i="75"/>
  <c r="P412" i="68"/>
  <c r="G6892" i="75" s="1"/>
  <c r="G952" i="75"/>
  <c r="I952" i="75" s="1"/>
  <c r="Q412" i="68"/>
  <c r="G7432" i="75" s="1"/>
  <c r="P418" i="68"/>
  <c r="G6898" i="75" s="1"/>
  <c r="G958" i="75"/>
  <c r="I958" i="75" s="1"/>
  <c r="Q418" i="68"/>
  <c r="G7438" i="75" s="1"/>
  <c r="P402" i="68"/>
  <c r="G6882" i="75" s="1"/>
  <c r="G942" i="75"/>
  <c r="Q402" i="68"/>
  <c r="G7422" i="75" s="1"/>
  <c r="P417" i="68"/>
  <c r="G6897" i="75" s="1"/>
  <c r="G957" i="75"/>
  <c r="I957" i="75" s="1"/>
  <c r="Q417" i="68"/>
  <c r="G7437" i="75" s="1"/>
  <c r="P401" i="68"/>
  <c r="G6881" i="75" s="1"/>
  <c r="G941" i="75"/>
  <c r="Q401" i="68"/>
  <c r="G7421" i="75" s="1"/>
  <c r="P191" i="68"/>
  <c r="G6671" i="75" s="1"/>
  <c r="Q191" i="68"/>
  <c r="G7211" i="75" s="1"/>
  <c r="G191" i="75"/>
  <c r="P188" i="68"/>
  <c r="G6668" i="75" s="1"/>
  <c r="Q188" i="68"/>
  <c r="G7208" i="75" s="1"/>
  <c r="G188" i="75"/>
  <c r="P189" i="68"/>
  <c r="G6669" i="75" s="1"/>
  <c r="Q189" i="68"/>
  <c r="G7209" i="75" s="1"/>
  <c r="G189" i="75"/>
  <c r="P192" i="68"/>
  <c r="G6672" i="75" s="1"/>
  <c r="Q192" i="68"/>
  <c r="G7212" i="75" s="1"/>
  <c r="G192" i="75"/>
  <c r="P186" i="68"/>
  <c r="G6666" i="75" s="1"/>
  <c r="Q186" i="68"/>
  <c r="G7206" i="75" s="1"/>
  <c r="G186" i="75"/>
  <c r="P212" i="68"/>
  <c r="G6692" i="75" s="1"/>
  <c r="Q212" i="68"/>
  <c r="G7232" i="75" s="1"/>
  <c r="G212" i="75"/>
  <c r="P239" i="68"/>
  <c r="G6719" i="75" s="1"/>
  <c r="Q239" i="68"/>
  <c r="G7259" i="75" s="1"/>
  <c r="I7259" i="75" s="1"/>
  <c r="G239" i="75"/>
  <c r="I239" i="75" s="1"/>
  <c r="P416" i="68"/>
  <c r="G6896" i="75" s="1"/>
  <c r="G956" i="75"/>
  <c r="I956" i="75" s="1"/>
  <c r="Q416" i="68"/>
  <c r="G7436" i="75" s="1"/>
  <c r="P237" i="68"/>
  <c r="G6717" i="75" s="1"/>
  <c r="Q237" i="68"/>
  <c r="G7257" i="75" s="1"/>
  <c r="G237" i="75"/>
  <c r="P415" i="68"/>
  <c r="G6895" i="75" s="1"/>
  <c r="G955" i="75"/>
  <c r="I955" i="75" s="1"/>
  <c r="Q415" i="68"/>
  <c r="G7435" i="75" s="1"/>
  <c r="P410" i="68"/>
  <c r="G6890" i="75" s="1"/>
  <c r="G950" i="75"/>
  <c r="I950" i="75" s="1"/>
  <c r="Q410" i="68"/>
  <c r="G7430" i="75" s="1"/>
  <c r="P229" i="68"/>
  <c r="G6709" i="75" s="1"/>
  <c r="Q229" i="68"/>
  <c r="G7249" i="75" s="1"/>
  <c r="G229" i="75"/>
  <c r="I229" i="75" s="1"/>
  <c r="P226" i="68"/>
  <c r="G6706" i="75" s="1"/>
  <c r="Q226" i="68"/>
  <c r="G7246" i="75" s="1"/>
  <c r="G226" i="75"/>
  <c r="P228" i="68"/>
  <c r="G6708" i="75" s="1"/>
  <c r="I6708" i="75" s="1"/>
  <c r="Q228" i="68"/>
  <c r="G7248" i="75" s="1"/>
  <c r="I7248" i="75" s="1"/>
  <c r="G228" i="75"/>
  <c r="I228" i="75" s="1"/>
  <c r="P224" i="68"/>
  <c r="G6704" i="75" s="1"/>
  <c r="Q224" i="68"/>
  <c r="G7244" i="75" s="1"/>
  <c r="I7244" i="75" s="1"/>
  <c r="G224" i="75"/>
  <c r="I224" i="75" s="1"/>
  <c r="P235" i="68"/>
  <c r="G6715" i="75" s="1"/>
  <c r="Q235" i="68"/>
  <c r="G7255" i="75" s="1"/>
  <c r="G235" i="75"/>
  <c r="I235" i="75" s="1"/>
  <c r="P233" i="68"/>
  <c r="G6713" i="75" s="1"/>
  <c r="I6713" i="75" s="1"/>
  <c r="Q233" i="68"/>
  <c r="G7253" i="75" s="1"/>
  <c r="G233" i="75"/>
  <c r="I233" i="75" s="1"/>
  <c r="P236" i="68"/>
  <c r="G6716" i="75" s="1"/>
  <c r="I6716" i="75" s="1"/>
  <c r="Q236" i="68"/>
  <c r="G7256" i="75" s="1"/>
  <c r="I7256" i="75" s="1"/>
  <c r="G236" i="75"/>
  <c r="I236" i="75" s="1"/>
  <c r="P240" i="68"/>
  <c r="G6720" i="75" s="1"/>
  <c r="Q240" i="68"/>
  <c r="G7260" i="75" s="1"/>
  <c r="I7260" i="75" s="1"/>
  <c r="G240" i="75"/>
  <c r="I240" i="75" s="1"/>
  <c r="P241" i="68"/>
  <c r="G6721" i="75" s="1"/>
  <c r="Q241" i="68"/>
  <c r="G7261" i="75" s="1"/>
  <c r="G241" i="75"/>
  <c r="I241" i="75" s="1"/>
  <c r="P232" i="68"/>
  <c r="G6712" i="75" s="1"/>
  <c r="I6712" i="75" s="1"/>
  <c r="Q232" i="68"/>
  <c r="G7252" i="75" s="1"/>
  <c r="G232" i="75"/>
  <c r="I232" i="75" s="1"/>
  <c r="P420" i="68"/>
  <c r="G6900" i="75" s="1"/>
  <c r="G960" i="75"/>
  <c r="I960" i="75" s="1"/>
  <c r="Q420" i="68"/>
  <c r="G7440" i="75" s="1"/>
  <c r="P421" i="68"/>
  <c r="G6901" i="75" s="1"/>
  <c r="G961" i="75"/>
  <c r="I961" i="75" s="1"/>
  <c r="Q421" i="68"/>
  <c r="G7441" i="75" s="1"/>
  <c r="P411" i="68"/>
  <c r="G6891" i="75" s="1"/>
  <c r="G951" i="75"/>
  <c r="I951" i="75" s="1"/>
  <c r="Q411" i="68"/>
  <c r="G7431" i="75" s="1"/>
  <c r="P419" i="68"/>
  <c r="G6899" i="75" s="1"/>
  <c r="G959" i="75"/>
  <c r="I959" i="75" s="1"/>
  <c r="Q419" i="68"/>
  <c r="G7439" i="75" s="1"/>
  <c r="P414" i="68"/>
  <c r="G6894" i="75" s="1"/>
  <c r="G954" i="75"/>
  <c r="I954" i="75" s="1"/>
  <c r="Q414" i="68"/>
  <c r="G7434" i="75" s="1"/>
  <c r="P413" i="68"/>
  <c r="G6893" i="75" s="1"/>
  <c r="G953" i="75"/>
  <c r="I953" i="75" s="1"/>
  <c r="Q413" i="68"/>
  <c r="G7433" i="75" s="1"/>
  <c r="K219" i="26"/>
  <c r="D219" i="68"/>
  <c r="K216" i="26"/>
  <c r="D216" i="68"/>
  <c r="K217" i="26"/>
  <c r="D217" i="68"/>
  <c r="K215" i="26"/>
  <c r="D215" i="68"/>
  <c r="K213" i="26"/>
  <c r="D213" i="68"/>
  <c r="K214" i="26"/>
  <c r="D214" i="68"/>
  <c r="K220" i="26"/>
  <c r="D220" i="68"/>
  <c r="K221" i="26"/>
  <c r="D221" i="68"/>
  <c r="K218" i="26"/>
  <c r="D218" i="68"/>
  <c r="K222" i="26"/>
  <c r="D222" i="68"/>
  <c r="E31" i="58"/>
  <c r="E32" i="58" s="1"/>
  <c r="H90" i="43"/>
  <c r="H85" i="43"/>
  <c r="H91" i="43"/>
  <c r="H88" i="43"/>
  <c r="H94" i="43"/>
  <c r="H101" i="43"/>
  <c r="H89" i="43"/>
  <c r="H96" i="43"/>
  <c r="H86" i="43"/>
  <c r="H87" i="43"/>
  <c r="H95" i="43"/>
  <c r="H92" i="43"/>
  <c r="H98" i="43"/>
  <c r="H99" i="43"/>
  <c r="H83" i="43"/>
  <c r="H97" i="43"/>
  <c r="H84" i="43"/>
  <c r="H93" i="43"/>
  <c r="H100" i="43"/>
  <c r="Q191" i="26"/>
  <c r="R191" i="26" s="1"/>
  <c r="Q188" i="26"/>
  <c r="R188" i="26" s="1"/>
  <c r="Q192" i="26"/>
  <c r="R192" i="26" s="1"/>
  <c r="Q184" i="26"/>
  <c r="R184" i="26" s="1"/>
  <c r="Q190" i="26"/>
  <c r="R190" i="26" s="1"/>
  <c r="Q152" i="26"/>
  <c r="R152" i="26" s="1"/>
  <c r="D17" i="58"/>
  <c r="J10" i="29"/>
  <c r="Q187" i="26"/>
  <c r="R187" i="26" s="1"/>
  <c r="Q185" i="26"/>
  <c r="R185" i="26" s="1"/>
  <c r="Q183" i="26"/>
  <c r="R183" i="26" s="1"/>
  <c r="Q189" i="26"/>
  <c r="R189" i="26" s="1"/>
  <c r="Q186" i="26"/>
  <c r="R186" i="26" s="1"/>
  <c r="F164" i="26"/>
  <c r="F181" i="26"/>
  <c r="F169" i="26"/>
  <c r="AE7" i="23"/>
  <c r="E425" i="68" s="1"/>
  <c r="G965" i="75" s="1"/>
  <c r="AE11" i="23"/>
  <c r="E429" i="68" s="1"/>
  <c r="G969" i="75" s="1"/>
  <c r="AE15" i="23"/>
  <c r="E433" i="68" s="1"/>
  <c r="G973" i="75" s="1"/>
  <c r="AE19" i="23"/>
  <c r="E437" i="68" s="1"/>
  <c r="G977" i="75" s="1"/>
  <c r="I977" i="75" s="1"/>
  <c r="AE23" i="23"/>
  <c r="E441" i="68" s="1"/>
  <c r="AE27" i="23"/>
  <c r="E445" i="68" s="1"/>
  <c r="AE31" i="23"/>
  <c r="E449" i="68" s="1"/>
  <c r="AE8" i="23"/>
  <c r="E426" i="68" s="1"/>
  <c r="G966" i="75" s="1"/>
  <c r="AE12" i="23"/>
  <c r="E430" i="68" s="1"/>
  <c r="G970" i="75" s="1"/>
  <c r="AE16" i="23"/>
  <c r="E434" i="68" s="1"/>
  <c r="G974" i="75" s="1"/>
  <c r="I974" i="75" s="1"/>
  <c r="AE20" i="23"/>
  <c r="E438" i="68" s="1"/>
  <c r="G978" i="75" s="1"/>
  <c r="I978" i="75" s="1"/>
  <c r="AE24" i="23"/>
  <c r="E442" i="68" s="1"/>
  <c r="AE28" i="23"/>
  <c r="E446" i="68" s="1"/>
  <c r="AE32" i="23"/>
  <c r="E450" i="68" s="1"/>
  <c r="AE5" i="23"/>
  <c r="E423" i="68" s="1"/>
  <c r="G963" i="75" s="1"/>
  <c r="AE9" i="23"/>
  <c r="E427" i="68" s="1"/>
  <c r="G967" i="75" s="1"/>
  <c r="AE13" i="23"/>
  <c r="E431" i="68" s="1"/>
  <c r="AE14" i="23"/>
  <c r="E432" i="68" s="1"/>
  <c r="AE22" i="23"/>
  <c r="E440" i="68" s="1"/>
  <c r="AE30" i="23"/>
  <c r="E448" i="68" s="1"/>
  <c r="AE21" i="23"/>
  <c r="E439" i="68" s="1"/>
  <c r="G979" i="75" s="1"/>
  <c r="I979" i="75" s="1"/>
  <c r="AE17" i="23"/>
  <c r="E435" i="68" s="1"/>
  <c r="G975" i="75" s="1"/>
  <c r="I975" i="75" s="1"/>
  <c r="AE25" i="23"/>
  <c r="E443" i="68" s="1"/>
  <c r="AE33" i="23"/>
  <c r="E451" i="68" s="1"/>
  <c r="AE10" i="23"/>
  <c r="E428" i="68" s="1"/>
  <c r="G968" i="75" s="1"/>
  <c r="AE29" i="23"/>
  <c r="E447" i="68" s="1"/>
  <c r="AE6" i="23"/>
  <c r="E424" i="68" s="1"/>
  <c r="G964" i="75" s="1"/>
  <c r="AE18" i="23"/>
  <c r="E436" i="68" s="1"/>
  <c r="G976" i="75" s="1"/>
  <c r="I976" i="75" s="1"/>
  <c r="AE26" i="23"/>
  <c r="E444" i="68" s="1"/>
  <c r="AE4" i="23"/>
  <c r="E422" i="68" s="1"/>
  <c r="G962" i="75" s="1"/>
  <c r="I191" i="26"/>
  <c r="H191" i="26"/>
  <c r="F191" i="26"/>
  <c r="G191" i="26"/>
  <c r="J191" i="26"/>
  <c r="I188" i="26"/>
  <c r="F188" i="26"/>
  <c r="H188" i="26"/>
  <c r="G188" i="26"/>
  <c r="J188" i="26"/>
  <c r="F192" i="26"/>
  <c r="H192" i="26"/>
  <c r="I192" i="26"/>
  <c r="G192" i="26"/>
  <c r="J192" i="26"/>
  <c r="F189" i="26"/>
  <c r="H189" i="26"/>
  <c r="I189" i="26"/>
  <c r="G189" i="26"/>
  <c r="J189" i="26"/>
  <c r="F186" i="26"/>
  <c r="H186" i="26"/>
  <c r="I186" i="26"/>
  <c r="G186" i="26"/>
  <c r="J186" i="26"/>
  <c r="F184" i="26"/>
  <c r="I184" i="26"/>
  <c r="H184" i="26"/>
  <c r="G184" i="26"/>
  <c r="J184" i="26"/>
  <c r="F190" i="26"/>
  <c r="H190" i="26"/>
  <c r="I190" i="26"/>
  <c r="G190" i="26"/>
  <c r="J190" i="26"/>
  <c r="H187" i="26"/>
  <c r="I187" i="26"/>
  <c r="F187" i="26"/>
  <c r="G187" i="26"/>
  <c r="J187" i="26"/>
  <c r="H185" i="26"/>
  <c r="F185" i="26"/>
  <c r="I185" i="26"/>
  <c r="G185" i="26"/>
  <c r="J185" i="26"/>
  <c r="H183" i="26"/>
  <c r="I183" i="26"/>
  <c r="F183" i="26"/>
  <c r="G183" i="26"/>
  <c r="J183" i="26"/>
  <c r="AA13" i="23"/>
  <c r="P401" i="26" s="1"/>
  <c r="F34" i="29" s="1"/>
  <c r="O401" i="26"/>
  <c r="O400" i="26"/>
  <c r="O398" i="26"/>
  <c r="I372" i="26"/>
  <c r="O399" i="26"/>
  <c r="O393" i="26"/>
  <c r="O394" i="26"/>
  <c r="G372" i="26"/>
  <c r="H372" i="26"/>
  <c r="J372" i="26"/>
  <c r="F372" i="26"/>
  <c r="I371" i="26"/>
  <c r="AA14" i="23"/>
  <c r="P402" i="26" s="1"/>
  <c r="F35" i="29" s="1"/>
  <c r="O402" i="26"/>
  <c r="O395" i="26"/>
  <c r="G371" i="26"/>
  <c r="H371" i="26"/>
  <c r="F371" i="26"/>
  <c r="J371" i="26"/>
  <c r="O397" i="26"/>
  <c r="O396" i="26"/>
  <c r="F174" i="26"/>
  <c r="AQ9" i="13"/>
  <c r="D247" i="68" s="1"/>
  <c r="AP9" i="13"/>
  <c r="P217" i="26" s="1"/>
  <c r="AP7" i="13"/>
  <c r="P215" i="26" s="1"/>
  <c r="AQ7" i="13"/>
  <c r="D245" i="68" s="1"/>
  <c r="AQ5" i="13"/>
  <c r="D243" i="68" s="1"/>
  <c r="AP5" i="13"/>
  <c r="P213" i="26" s="1"/>
  <c r="AP6" i="13"/>
  <c r="P214" i="26" s="1"/>
  <c r="AQ6" i="13"/>
  <c r="D244" i="68" s="1"/>
  <c r="AP12" i="13"/>
  <c r="P220" i="26" s="1"/>
  <c r="AQ12" i="13"/>
  <c r="D250" i="68" s="1"/>
  <c r="AP13" i="13"/>
  <c r="P221" i="26" s="1"/>
  <c r="AQ13" i="13"/>
  <c r="D251" i="68" s="1"/>
  <c r="AP10" i="13"/>
  <c r="P218" i="26" s="1"/>
  <c r="AQ10" i="13"/>
  <c r="D248" i="68" s="1"/>
  <c r="AP14" i="13"/>
  <c r="P222" i="26" s="1"/>
  <c r="AQ14" i="13"/>
  <c r="D252" i="68" s="1"/>
  <c r="AQ11" i="13"/>
  <c r="D249" i="68" s="1"/>
  <c r="AP11" i="13"/>
  <c r="P219" i="26" s="1"/>
  <c r="AP8" i="13"/>
  <c r="P216" i="26" s="1"/>
  <c r="AQ8" i="13"/>
  <c r="D246" i="68" s="1"/>
  <c r="F178" i="26"/>
  <c r="F166" i="26"/>
  <c r="F170" i="26"/>
  <c r="F180" i="26"/>
  <c r="F163" i="26"/>
  <c r="F177" i="26"/>
  <c r="F171" i="26"/>
  <c r="F173" i="26"/>
  <c r="F168" i="26"/>
  <c r="F172" i="26"/>
  <c r="F175" i="26"/>
  <c r="N103" i="43"/>
  <c r="P193" i="26"/>
  <c r="Q193" i="26" s="1"/>
  <c r="R193" i="26" s="1"/>
  <c r="N118" i="43"/>
  <c r="P208" i="26"/>
  <c r="Q208" i="26" s="1"/>
  <c r="R208" i="26" s="1"/>
  <c r="P201" i="26"/>
  <c r="Q201" i="26" s="1"/>
  <c r="R201" i="26" s="1"/>
  <c r="N111" i="43"/>
  <c r="N105" i="43"/>
  <c r="P195" i="26"/>
  <c r="Q195" i="26" s="1"/>
  <c r="R195" i="26" s="1"/>
  <c r="P197" i="26"/>
  <c r="Q197" i="26" s="1"/>
  <c r="R197" i="26" s="1"/>
  <c r="N107" i="43"/>
  <c r="P207" i="26"/>
  <c r="Q207" i="26" s="1"/>
  <c r="R207" i="26" s="1"/>
  <c r="N117" i="43"/>
  <c r="AQ21" i="13"/>
  <c r="D259" i="68" s="1"/>
  <c r="I129" i="43"/>
  <c r="K229" i="26"/>
  <c r="AP21" i="13"/>
  <c r="AQ18" i="13"/>
  <c r="D256" i="68" s="1"/>
  <c r="I126" i="43"/>
  <c r="K226" i="26"/>
  <c r="AP18" i="13"/>
  <c r="AQ20" i="13"/>
  <c r="D258" i="68" s="1"/>
  <c r="I128" i="43"/>
  <c r="K228" i="26"/>
  <c r="AP20" i="13"/>
  <c r="AQ16" i="13"/>
  <c r="D254" i="68" s="1"/>
  <c r="I124" i="43"/>
  <c r="AP16" i="13"/>
  <c r="K224" i="26"/>
  <c r="P203" i="26"/>
  <c r="Q203" i="26" s="1"/>
  <c r="R203" i="26" s="1"/>
  <c r="N113" i="43"/>
  <c r="P210" i="26"/>
  <c r="Q210" i="26" s="1"/>
  <c r="R210" i="26" s="1"/>
  <c r="N120" i="43"/>
  <c r="J170" i="26"/>
  <c r="G170" i="26"/>
  <c r="I170" i="26"/>
  <c r="H170" i="26"/>
  <c r="J164" i="26"/>
  <c r="G164" i="26"/>
  <c r="H164" i="26"/>
  <c r="I164" i="26"/>
  <c r="G167" i="26"/>
  <c r="I167" i="26"/>
  <c r="H167" i="26"/>
  <c r="J167" i="26"/>
  <c r="AQ31" i="13"/>
  <c r="D269" i="68" s="1"/>
  <c r="I139" i="43"/>
  <c r="AP31" i="13"/>
  <c r="K239" i="26"/>
  <c r="J165" i="26"/>
  <c r="I165" i="26"/>
  <c r="H165" i="26"/>
  <c r="G165" i="26"/>
  <c r="H175" i="26"/>
  <c r="I175" i="26"/>
  <c r="G175" i="26"/>
  <c r="J175" i="26"/>
  <c r="I176" i="26"/>
  <c r="J176" i="26"/>
  <c r="H176" i="26"/>
  <c r="G176" i="26"/>
  <c r="N114" i="43"/>
  <c r="P204" i="26"/>
  <c r="Q204" i="26" s="1"/>
  <c r="R204" i="26" s="1"/>
  <c r="N110" i="43"/>
  <c r="P200" i="26"/>
  <c r="Q200" i="26" s="1"/>
  <c r="R200" i="26" s="1"/>
  <c r="F176" i="26"/>
  <c r="P196" i="26"/>
  <c r="Q196" i="26" s="1"/>
  <c r="R196" i="26" s="1"/>
  <c r="N106" i="43"/>
  <c r="P198" i="26"/>
  <c r="Q198" i="26" s="1"/>
  <c r="R198" i="26" s="1"/>
  <c r="N108" i="43"/>
  <c r="N104" i="43"/>
  <c r="P194" i="26"/>
  <c r="Q194" i="26" s="1"/>
  <c r="R194" i="26" s="1"/>
  <c r="G178" i="26"/>
  <c r="I178" i="26"/>
  <c r="H178" i="26"/>
  <c r="J178" i="26"/>
  <c r="AQ27" i="13"/>
  <c r="D265" i="68" s="1"/>
  <c r="I135" i="43"/>
  <c r="K235" i="26"/>
  <c r="AP27" i="13"/>
  <c r="AQ25" i="13"/>
  <c r="D263" i="68" s="1"/>
  <c r="I133" i="43"/>
  <c r="K233" i="26"/>
  <c r="AP25" i="13"/>
  <c r="AQ28" i="13"/>
  <c r="D266" i="68" s="1"/>
  <c r="I136" i="43"/>
  <c r="K236" i="26"/>
  <c r="AP28" i="13"/>
  <c r="H163" i="26"/>
  <c r="I163" i="26"/>
  <c r="G163" i="26"/>
  <c r="J163" i="26"/>
  <c r="F167" i="26"/>
  <c r="J166" i="26"/>
  <c r="G166" i="26"/>
  <c r="H166" i="26"/>
  <c r="I166" i="26"/>
  <c r="I180" i="26"/>
  <c r="H180" i="26"/>
  <c r="G180" i="26"/>
  <c r="J180" i="26"/>
  <c r="N102" i="43"/>
  <c r="H102" i="43" s="1"/>
  <c r="AK34" i="13"/>
  <c r="P182" i="26"/>
  <c r="AQ4" i="13"/>
  <c r="D242" i="68" s="1"/>
  <c r="I122" i="43"/>
  <c r="K212" i="26"/>
  <c r="AL34" i="13"/>
  <c r="AP4" i="13"/>
  <c r="N109" i="43"/>
  <c r="P199" i="26"/>
  <c r="Q199" i="26" s="1"/>
  <c r="R199" i="26" s="1"/>
  <c r="AQ32" i="13"/>
  <c r="D270" i="68" s="1"/>
  <c r="I140" i="43"/>
  <c r="K240" i="26"/>
  <c r="AP32" i="13"/>
  <c r="AQ33" i="13"/>
  <c r="D271" i="68" s="1"/>
  <c r="I141" i="43"/>
  <c r="AP33" i="13"/>
  <c r="K241" i="26"/>
  <c r="AQ24" i="13"/>
  <c r="D262" i="68" s="1"/>
  <c r="I132" i="43"/>
  <c r="K232" i="26"/>
  <c r="AP24" i="13"/>
  <c r="I179" i="26"/>
  <c r="H179" i="26"/>
  <c r="G179" i="26"/>
  <c r="J179" i="26"/>
  <c r="F179" i="26"/>
  <c r="F165" i="26"/>
  <c r="H152" i="26"/>
  <c r="F152" i="26"/>
  <c r="J152" i="26"/>
  <c r="G152" i="26"/>
  <c r="I152" i="26"/>
  <c r="J177" i="26"/>
  <c r="G177" i="26"/>
  <c r="H177" i="26"/>
  <c r="I177" i="26"/>
  <c r="P209" i="26"/>
  <c r="Q209" i="26" s="1"/>
  <c r="R209" i="26" s="1"/>
  <c r="N119" i="43"/>
  <c r="H171" i="26"/>
  <c r="I171" i="26"/>
  <c r="G171" i="26"/>
  <c r="J171" i="26"/>
  <c r="I173" i="26"/>
  <c r="G173" i="26"/>
  <c r="H173" i="26"/>
  <c r="J173" i="26"/>
  <c r="J168" i="26"/>
  <c r="I168" i="26"/>
  <c r="G168" i="26"/>
  <c r="H168" i="26"/>
  <c r="I172" i="26"/>
  <c r="H172" i="26"/>
  <c r="G172" i="26"/>
  <c r="J172" i="26"/>
  <c r="AQ26" i="13"/>
  <c r="D264" i="68" s="1"/>
  <c r="I134" i="43"/>
  <c r="K234" i="26"/>
  <c r="AP26" i="13"/>
  <c r="AQ15" i="13"/>
  <c r="D253" i="68" s="1"/>
  <c r="I123" i="43"/>
  <c r="K223" i="26"/>
  <c r="AP15" i="13"/>
  <c r="AQ30" i="13"/>
  <c r="D268" i="68" s="1"/>
  <c r="K238" i="26"/>
  <c r="AP30" i="13"/>
  <c r="I138" i="43"/>
  <c r="AQ23" i="13"/>
  <c r="D261" i="68" s="1"/>
  <c r="I131" i="43"/>
  <c r="AP23" i="13"/>
  <c r="K231" i="26"/>
  <c r="AQ17" i="13"/>
  <c r="D255" i="68" s="1"/>
  <c r="I125" i="43"/>
  <c r="K225" i="26"/>
  <c r="AP17" i="13"/>
  <c r="AQ22" i="13"/>
  <c r="D260" i="68" s="1"/>
  <c r="I130" i="43"/>
  <c r="AP22" i="13"/>
  <c r="K230" i="26"/>
  <c r="AQ19" i="13"/>
  <c r="D257" i="68" s="1"/>
  <c r="I127" i="43"/>
  <c r="AP19" i="13"/>
  <c r="K227" i="26"/>
  <c r="AQ29" i="13"/>
  <c r="D267" i="68" s="1"/>
  <c r="I137" i="43"/>
  <c r="K237" i="26"/>
  <c r="AP29" i="13"/>
  <c r="J181" i="26"/>
  <c r="H181" i="26"/>
  <c r="G181" i="26"/>
  <c r="I181" i="26"/>
  <c r="P205" i="26"/>
  <c r="Q205" i="26" s="1"/>
  <c r="R205" i="26" s="1"/>
  <c r="N115" i="43"/>
  <c r="N116" i="43"/>
  <c r="P206" i="26"/>
  <c r="Q206" i="26" s="1"/>
  <c r="R206" i="26" s="1"/>
  <c r="N121" i="43"/>
  <c r="P211" i="26"/>
  <c r="Q211" i="26" s="1"/>
  <c r="R211" i="26" s="1"/>
  <c r="P202" i="26"/>
  <c r="Q202" i="26" s="1"/>
  <c r="R202" i="26" s="1"/>
  <c r="N112" i="43"/>
  <c r="I169" i="26"/>
  <c r="G169" i="26"/>
  <c r="H169" i="26"/>
  <c r="J169" i="26"/>
  <c r="J174" i="26"/>
  <c r="G174" i="26"/>
  <c r="I174" i="26"/>
  <c r="H174" i="26"/>
  <c r="D9" i="58"/>
  <c r="D15" i="58"/>
  <c r="D11" i="58"/>
  <c r="D13" i="58"/>
  <c r="N242" i="26"/>
  <c r="D7" i="58"/>
  <c r="I238" i="43"/>
  <c r="K418" i="26"/>
  <c r="I235" i="43"/>
  <c r="K415" i="26"/>
  <c r="K420" i="26"/>
  <c r="I240" i="43"/>
  <c r="K417" i="26"/>
  <c r="I237" i="43"/>
  <c r="I239" i="43"/>
  <c r="K419" i="26"/>
  <c r="K421" i="26"/>
  <c r="I241" i="43"/>
  <c r="K416" i="26"/>
  <c r="I236" i="43"/>
  <c r="I234" i="43"/>
  <c r="K414" i="26"/>
  <c r="I231" i="43"/>
  <c r="K411" i="26"/>
  <c r="K413" i="26"/>
  <c r="I233" i="43"/>
  <c r="I232" i="43"/>
  <c r="K412" i="26"/>
  <c r="K410" i="26"/>
  <c r="I230" i="43"/>
  <c r="I7261" i="75" l="1"/>
  <c r="I7255" i="75"/>
  <c r="I6721" i="75"/>
  <c r="I7252" i="75"/>
  <c r="I7253" i="75"/>
  <c r="I7250" i="75"/>
  <c r="I238" i="75"/>
  <c r="I7246" i="75"/>
  <c r="I7257" i="75"/>
  <c r="I6715" i="75"/>
  <c r="I6709" i="75"/>
  <c r="I6707" i="75"/>
  <c r="I225" i="75"/>
  <c r="I7251" i="75"/>
  <c r="I6718" i="75"/>
  <c r="J6708" i="75"/>
  <c r="J6711" i="75"/>
  <c r="J6714" i="75"/>
  <c r="J6717" i="75"/>
  <c r="J7256" i="75"/>
  <c r="J7259" i="75"/>
  <c r="J7243" i="75"/>
  <c r="J7246" i="75"/>
  <c r="J7249" i="75"/>
  <c r="J234" i="75"/>
  <c r="J237" i="75"/>
  <c r="J240" i="75"/>
  <c r="J224" i="75"/>
  <c r="J227" i="75"/>
  <c r="I6706" i="75"/>
  <c r="I6717" i="75"/>
  <c r="I7245" i="75"/>
  <c r="I6711" i="75"/>
  <c r="J6720" i="75"/>
  <c r="J6704" i="75"/>
  <c r="J6707" i="75"/>
  <c r="J6710" i="75"/>
  <c r="J6713" i="75"/>
  <c r="J7252" i="75"/>
  <c r="J7255" i="75"/>
  <c r="J7258" i="75"/>
  <c r="J7261" i="75"/>
  <c r="J7245" i="75"/>
  <c r="J230" i="75"/>
  <c r="J233" i="75"/>
  <c r="J236" i="75"/>
  <c r="J239" i="75"/>
  <c r="J223" i="75"/>
  <c r="I6705" i="75"/>
  <c r="J6716" i="75"/>
  <c r="J6719" i="75"/>
  <c r="J6703" i="75"/>
  <c r="J6706" i="75"/>
  <c r="J6709" i="75"/>
  <c r="J7248" i="75"/>
  <c r="J7251" i="75"/>
  <c r="J7254" i="75"/>
  <c r="J7257" i="75"/>
  <c r="J226" i="75"/>
  <c r="J229" i="75"/>
  <c r="J232" i="75"/>
  <c r="J235" i="75"/>
  <c r="I6720" i="75"/>
  <c r="I6704" i="75"/>
  <c r="I226" i="75"/>
  <c r="I7249" i="75"/>
  <c r="I237" i="75"/>
  <c r="I6719" i="75"/>
  <c r="I7247" i="75"/>
  <c r="I6710" i="75"/>
  <c r="I231" i="75"/>
  <c r="I7258" i="75"/>
  <c r="J6712" i="75"/>
  <c r="J6715" i="75"/>
  <c r="J6718" i="75"/>
  <c r="J6721" i="75"/>
  <c r="J7260" i="75"/>
  <c r="J7244" i="75"/>
  <c r="J7247" i="75"/>
  <c r="J7250" i="75"/>
  <c r="J238" i="75"/>
  <c r="J241" i="75"/>
  <c r="J225" i="75"/>
  <c r="J228" i="75"/>
  <c r="I964" i="75"/>
  <c r="J994" i="75"/>
  <c r="I963" i="75"/>
  <c r="J993" i="75"/>
  <c r="I962" i="75"/>
  <c r="J992" i="75"/>
  <c r="I7232" i="75"/>
  <c r="J7262" i="75"/>
  <c r="I6666" i="75"/>
  <c r="J6696" i="75"/>
  <c r="I189" i="75"/>
  <c r="J219" i="75"/>
  <c r="I7208" i="75"/>
  <c r="J7238" i="75"/>
  <c r="I6671" i="75"/>
  <c r="J6701" i="75"/>
  <c r="I942" i="75"/>
  <c r="J972" i="75"/>
  <c r="I223" i="75"/>
  <c r="I6663" i="75"/>
  <c r="J6693" i="75"/>
  <c r="I184" i="75"/>
  <c r="J214" i="75"/>
  <c r="I7205" i="75"/>
  <c r="J7235" i="75"/>
  <c r="I6667" i="75"/>
  <c r="J6697" i="75"/>
  <c r="I968" i="75"/>
  <c r="J998" i="75"/>
  <c r="I970" i="75"/>
  <c r="J1000" i="75"/>
  <c r="I965" i="75"/>
  <c r="J995" i="75"/>
  <c r="I967" i="75"/>
  <c r="J997" i="75"/>
  <c r="I966" i="75"/>
  <c r="J996" i="75"/>
  <c r="I6692" i="75"/>
  <c r="J6722" i="75"/>
  <c r="I192" i="75"/>
  <c r="J222" i="75"/>
  <c r="I7209" i="75"/>
  <c r="J7239" i="75"/>
  <c r="I6668" i="75"/>
  <c r="J6698" i="75"/>
  <c r="I7243" i="75"/>
  <c r="I190" i="75"/>
  <c r="J220" i="75"/>
  <c r="I7204" i="75"/>
  <c r="J7234" i="75"/>
  <c r="I6665" i="75"/>
  <c r="J6695" i="75"/>
  <c r="I186" i="75"/>
  <c r="J216" i="75"/>
  <c r="I7212" i="75"/>
  <c r="J7242" i="75"/>
  <c r="I6669" i="75"/>
  <c r="J6699" i="75"/>
  <c r="I191" i="75"/>
  <c r="J221" i="75"/>
  <c r="I941" i="75"/>
  <c r="J971" i="75"/>
  <c r="I6703" i="75"/>
  <c r="I183" i="75"/>
  <c r="J213" i="75"/>
  <c r="I7210" i="75"/>
  <c r="J7240" i="75"/>
  <c r="I6664" i="75"/>
  <c r="J6694" i="75"/>
  <c r="I187" i="75"/>
  <c r="J217" i="75"/>
  <c r="I973" i="75"/>
  <c r="J1003" i="75"/>
  <c r="J1007" i="75"/>
  <c r="J1011" i="75"/>
  <c r="J1015" i="75"/>
  <c r="J1019" i="75"/>
  <c r="J1004" i="75"/>
  <c r="J1008" i="75"/>
  <c r="J1012" i="75"/>
  <c r="J1016" i="75"/>
  <c r="J1020" i="75"/>
  <c r="J1005" i="75"/>
  <c r="J1009" i="75"/>
  <c r="J1013" i="75"/>
  <c r="J1017" i="75"/>
  <c r="J1021" i="75"/>
  <c r="J1018" i="75"/>
  <c r="J1006" i="75"/>
  <c r="J1010" i="75"/>
  <c r="J1014" i="75"/>
  <c r="I969" i="75"/>
  <c r="J999" i="75"/>
  <c r="I212" i="75"/>
  <c r="J242" i="75"/>
  <c r="I7206" i="75"/>
  <c r="J7236" i="75"/>
  <c r="I6672" i="75"/>
  <c r="J6702" i="75"/>
  <c r="I188" i="75"/>
  <c r="J218" i="75"/>
  <c r="I7211" i="75"/>
  <c r="J7241" i="75"/>
  <c r="I7203" i="75"/>
  <c r="J7233" i="75"/>
  <c r="I6670" i="75"/>
  <c r="J6700" i="75"/>
  <c r="I185" i="75"/>
  <c r="J215" i="75"/>
  <c r="I7207" i="75"/>
  <c r="J7237" i="75"/>
  <c r="P262" i="68"/>
  <c r="G6742" i="75" s="1"/>
  <c r="Q262" i="68"/>
  <c r="G7282" i="75" s="1"/>
  <c r="G262" i="75"/>
  <c r="P271" i="68"/>
  <c r="G6751" i="75" s="1"/>
  <c r="Q271" i="68"/>
  <c r="G7291" i="75" s="1"/>
  <c r="G271" i="75"/>
  <c r="P270" i="68"/>
  <c r="G6750" i="75" s="1"/>
  <c r="I6750" i="75" s="1"/>
  <c r="Q270" i="68"/>
  <c r="G7290" i="75" s="1"/>
  <c r="I7290" i="75" s="1"/>
  <c r="G270" i="75"/>
  <c r="P248" i="68"/>
  <c r="G6728" i="75" s="1"/>
  <c r="Q248" i="68"/>
  <c r="G7268" i="75" s="1"/>
  <c r="G248" i="75"/>
  <c r="P250" i="68"/>
  <c r="G6730" i="75" s="1"/>
  <c r="Q250" i="68"/>
  <c r="G7270" i="75" s="1"/>
  <c r="G250" i="75"/>
  <c r="P444" i="68"/>
  <c r="G6924" i="75" s="1"/>
  <c r="G984" i="75"/>
  <c r="I984" i="75" s="1"/>
  <c r="Q444" i="68"/>
  <c r="G7464" i="75" s="1"/>
  <c r="P431" i="68"/>
  <c r="G6911" i="75" s="1"/>
  <c r="G971" i="75"/>
  <c r="Q431" i="68"/>
  <c r="G7451" i="75" s="1"/>
  <c r="P446" i="68"/>
  <c r="G6926" i="75" s="1"/>
  <c r="G986" i="75"/>
  <c r="I986" i="75" s="1"/>
  <c r="Q446" i="68"/>
  <c r="G7466" i="75" s="1"/>
  <c r="P441" i="68"/>
  <c r="G6921" i="75" s="1"/>
  <c r="G981" i="75"/>
  <c r="I981" i="75" s="1"/>
  <c r="Q441" i="68"/>
  <c r="G7461" i="75" s="1"/>
  <c r="P222" i="68"/>
  <c r="G6702" i="75" s="1"/>
  <c r="Q222" i="68"/>
  <c r="G7242" i="75" s="1"/>
  <c r="G222" i="75"/>
  <c r="P221" i="68"/>
  <c r="G6701" i="75" s="1"/>
  <c r="Q221" i="68"/>
  <c r="G7241" i="75" s="1"/>
  <c r="G221" i="75"/>
  <c r="P214" i="68"/>
  <c r="G6694" i="75" s="1"/>
  <c r="Q214" i="68"/>
  <c r="G7234" i="75" s="1"/>
  <c r="G214" i="75"/>
  <c r="P215" i="68"/>
  <c r="G6695" i="75" s="1"/>
  <c r="J6733" i="75" s="1"/>
  <c r="Q215" i="68"/>
  <c r="G7235" i="75" s="1"/>
  <c r="J7273" i="75" s="1"/>
  <c r="G215" i="75"/>
  <c r="J263" i="75" s="1"/>
  <c r="P216" i="68"/>
  <c r="G6696" i="75" s="1"/>
  <c r="Q216" i="68"/>
  <c r="G7236" i="75" s="1"/>
  <c r="G216" i="75"/>
  <c r="P249" i="68"/>
  <c r="G6729" i="75" s="1"/>
  <c r="Q249" i="68"/>
  <c r="G7269" i="75" s="1"/>
  <c r="G249" i="75"/>
  <c r="P243" i="68"/>
  <c r="G6723" i="75" s="1"/>
  <c r="Q243" i="68"/>
  <c r="G7263" i="75" s="1"/>
  <c r="G243" i="75"/>
  <c r="P247" i="68"/>
  <c r="G6727" i="75" s="1"/>
  <c r="Q247" i="68"/>
  <c r="G7267" i="75" s="1"/>
  <c r="G247" i="75"/>
  <c r="P451" i="68"/>
  <c r="G6931" i="75" s="1"/>
  <c r="G991" i="75"/>
  <c r="I991" i="75" s="1"/>
  <c r="Q451" i="68"/>
  <c r="G7471" i="75" s="1"/>
  <c r="P448" i="68"/>
  <c r="G6928" i="75" s="1"/>
  <c r="G988" i="75"/>
  <c r="I988" i="75" s="1"/>
  <c r="Q448" i="68"/>
  <c r="G7468" i="75" s="1"/>
  <c r="P442" i="68"/>
  <c r="G6922" i="75" s="1"/>
  <c r="G982" i="75"/>
  <c r="I982" i="75" s="1"/>
  <c r="Q442" i="68"/>
  <c r="G7462" i="75" s="1"/>
  <c r="P269" i="68"/>
  <c r="G6749" i="75" s="1"/>
  <c r="I6749" i="75" s="1"/>
  <c r="Q269" i="68"/>
  <c r="G7289" i="75" s="1"/>
  <c r="I7289" i="75" s="1"/>
  <c r="G269" i="75"/>
  <c r="I269" i="75" s="1"/>
  <c r="P254" i="68"/>
  <c r="G6734" i="75" s="1"/>
  <c r="I6734" i="75" s="1"/>
  <c r="Q254" i="68"/>
  <c r="G7274" i="75" s="1"/>
  <c r="G254" i="75"/>
  <c r="P258" i="68"/>
  <c r="G6738" i="75" s="1"/>
  <c r="I6738" i="75" s="1"/>
  <c r="Q258" i="68"/>
  <c r="G7278" i="75" s="1"/>
  <c r="I7278" i="75" s="1"/>
  <c r="G258" i="75"/>
  <c r="P256" i="68"/>
  <c r="G6736" i="75" s="1"/>
  <c r="Q256" i="68"/>
  <c r="G7276" i="75" s="1"/>
  <c r="I7276" i="75" s="1"/>
  <c r="G256" i="75"/>
  <c r="P259" i="68"/>
  <c r="G6739" i="75" s="1"/>
  <c r="I6739" i="75" s="1"/>
  <c r="Q259" i="68"/>
  <c r="G7279" i="75" s="1"/>
  <c r="I7279" i="75" s="1"/>
  <c r="G259" i="75"/>
  <c r="I259" i="75" s="1"/>
  <c r="P246" i="68"/>
  <c r="G6726" i="75" s="1"/>
  <c r="I6726" i="75" s="1"/>
  <c r="Q246" i="68"/>
  <c r="G7266" i="75" s="1"/>
  <c r="I7266" i="75" s="1"/>
  <c r="G246" i="75"/>
  <c r="P252" i="68"/>
  <c r="G6732" i="75" s="1"/>
  <c r="I6732" i="75" s="1"/>
  <c r="Q252" i="68"/>
  <c r="G7272" i="75" s="1"/>
  <c r="I7272" i="75" s="1"/>
  <c r="G252" i="75"/>
  <c r="P251" i="68"/>
  <c r="G6731" i="75" s="1"/>
  <c r="I6731" i="75" s="1"/>
  <c r="Q251" i="68"/>
  <c r="G7271" i="75" s="1"/>
  <c r="I7271" i="75" s="1"/>
  <c r="G251" i="75"/>
  <c r="I251" i="75" s="1"/>
  <c r="P244" i="68"/>
  <c r="G6724" i="75" s="1"/>
  <c r="I6724" i="75" s="1"/>
  <c r="Q244" i="68"/>
  <c r="G7264" i="75" s="1"/>
  <c r="G244" i="75"/>
  <c r="I244" i="75" s="1"/>
  <c r="P245" i="68"/>
  <c r="G6725" i="75" s="1"/>
  <c r="I6725" i="75" s="1"/>
  <c r="Q245" i="68"/>
  <c r="G7265" i="75" s="1"/>
  <c r="I7265" i="75" s="1"/>
  <c r="G245" i="75"/>
  <c r="P443" i="68"/>
  <c r="G6923" i="75" s="1"/>
  <c r="G983" i="75"/>
  <c r="I983" i="75" s="1"/>
  <c r="Q443" i="68"/>
  <c r="G7463" i="75" s="1"/>
  <c r="P440" i="68"/>
  <c r="G6920" i="75" s="1"/>
  <c r="G980" i="75"/>
  <c r="I980" i="75" s="1"/>
  <c r="Q440" i="68"/>
  <c r="G7460" i="75" s="1"/>
  <c r="P449" i="68"/>
  <c r="G6929" i="75" s="1"/>
  <c r="G989" i="75"/>
  <c r="I989" i="75" s="1"/>
  <c r="Q449" i="68"/>
  <c r="G7469" i="75" s="1"/>
  <c r="P218" i="68"/>
  <c r="G6698" i="75" s="1"/>
  <c r="Q218" i="68"/>
  <c r="G7238" i="75" s="1"/>
  <c r="G218" i="75"/>
  <c r="P220" i="68"/>
  <c r="G6700" i="75" s="1"/>
  <c r="Q220" i="68"/>
  <c r="G7240" i="75" s="1"/>
  <c r="G220" i="75"/>
  <c r="P213" i="68"/>
  <c r="G6693" i="75" s="1"/>
  <c r="Q213" i="68"/>
  <c r="G7233" i="75" s="1"/>
  <c r="G213" i="75"/>
  <c r="P217" i="68"/>
  <c r="G6697" i="75" s="1"/>
  <c r="Q217" i="68"/>
  <c r="G7237" i="75" s="1"/>
  <c r="G217" i="75"/>
  <c r="P219" i="68"/>
  <c r="G6699" i="75" s="1"/>
  <c r="Q219" i="68"/>
  <c r="G7239" i="75" s="1"/>
  <c r="G219" i="75"/>
  <c r="P267" i="68"/>
  <c r="G6747" i="75" s="1"/>
  <c r="I6747" i="75" s="1"/>
  <c r="Q267" i="68"/>
  <c r="G7287" i="75" s="1"/>
  <c r="I7287" i="75" s="1"/>
  <c r="G267" i="75"/>
  <c r="P257" i="68"/>
  <c r="G6737" i="75" s="1"/>
  <c r="I6737" i="75" s="1"/>
  <c r="Q257" i="68"/>
  <c r="G7277" i="75" s="1"/>
  <c r="I7277" i="75" s="1"/>
  <c r="G257" i="75"/>
  <c r="I257" i="75" s="1"/>
  <c r="P260" i="68"/>
  <c r="G6740" i="75" s="1"/>
  <c r="I6740" i="75" s="1"/>
  <c r="Q260" i="68"/>
  <c r="G7280" i="75" s="1"/>
  <c r="I7280" i="75" s="1"/>
  <c r="G260" i="75"/>
  <c r="I260" i="75" s="1"/>
  <c r="P255" i="68"/>
  <c r="G6735" i="75" s="1"/>
  <c r="I6735" i="75" s="1"/>
  <c r="Q255" i="68"/>
  <c r="G7275" i="75" s="1"/>
  <c r="I7275" i="75" s="1"/>
  <c r="G255" i="75"/>
  <c r="P261" i="68"/>
  <c r="G6741" i="75" s="1"/>
  <c r="I6741" i="75" s="1"/>
  <c r="Q261" i="68"/>
  <c r="G7281" i="75" s="1"/>
  <c r="I7281" i="75" s="1"/>
  <c r="G261" i="75"/>
  <c r="I261" i="75" s="1"/>
  <c r="P268" i="68"/>
  <c r="G6748" i="75" s="1"/>
  <c r="I6748" i="75" s="1"/>
  <c r="Q268" i="68"/>
  <c r="G7288" i="75" s="1"/>
  <c r="I7288" i="75" s="1"/>
  <c r="G268" i="75"/>
  <c r="I268" i="75" s="1"/>
  <c r="P253" i="68"/>
  <c r="G6733" i="75" s="1"/>
  <c r="I6733" i="75" s="1"/>
  <c r="Q253" i="68"/>
  <c r="G7273" i="75" s="1"/>
  <c r="I7273" i="75" s="1"/>
  <c r="G253" i="75"/>
  <c r="I253" i="75" s="1"/>
  <c r="P264" i="68"/>
  <c r="G6744" i="75" s="1"/>
  <c r="I6744" i="75" s="1"/>
  <c r="Q264" i="68"/>
  <c r="G7284" i="75" s="1"/>
  <c r="I7284" i="75" s="1"/>
  <c r="G264" i="75"/>
  <c r="I264" i="75" s="1"/>
  <c r="P242" i="68"/>
  <c r="G6722" i="75" s="1"/>
  <c r="I6722" i="75" s="1"/>
  <c r="Q242" i="68"/>
  <c r="G7262" i="75" s="1"/>
  <c r="I7262" i="75" s="1"/>
  <c r="G242" i="75"/>
  <c r="I242" i="75" s="1"/>
  <c r="P266" i="68"/>
  <c r="G6746" i="75" s="1"/>
  <c r="I6746" i="75" s="1"/>
  <c r="Q266" i="68"/>
  <c r="G7286" i="75" s="1"/>
  <c r="I7286" i="75" s="1"/>
  <c r="G266" i="75"/>
  <c r="I266" i="75" s="1"/>
  <c r="P263" i="68"/>
  <c r="G6743" i="75" s="1"/>
  <c r="I6743" i="75" s="1"/>
  <c r="Q263" i="68"/>
  <c r="G7283" i="75" s="1"/>
  <c r="I7283" i="75" s="1"/>
  <c r="G263" i="75"/>
  <c r="I263" i="75" s="1"/>
  <c r="P265" i="68"/>
  <c r="G6745" i="75" s="1"/>
  <c r="I6745" i="75" s="1"/>
  <c r="Q265" i="68"/>
  <c r="G7285" i="75" s="1"/>
  <c r="I7285" i="75" s="1"/>
  <c r="G265" i="75"/>
  <c r="I265" i="75" s="1"/>
  <c r="P447" i="68"/>
  <c r="G6927" i="75" s="1"/>
  <c r="G987" i="75"/>
  <c r="I987" i="75" s="1"/>
  <c r="Q447" i="68"/>
  <c r="G7467" i="75" s="1"/>
  <c r="P432" i="68"/>
  <c r="G6912" i="75" s="1"/>
  <c r="G972" i="75"/>
  <c r="Q432" i="68"/>
  <c r="G7452" i="75" s="1"/>
  <c r="P450" i="68"/>
  <c r="G6930" i="75" s="1"/>
  <c r="G990" i="75"/>
  <c r="I990" i="75" s="1"/>
  <c r="Q450" i="68"/>
  <c r="G7470" i="75" s="1"/>
  <c r="P445" i="68"/>
  <c r="G6925" i="75" s="1"/>
  <c r="G985" i="75"/>
  <c r="I985" i="75" s="1"/>
  <c r="Q445" i="68"/>
  <c r="G7465" i="75" s="1"/>
  <c r="F201" i="26"/>
  <c r="D31" i="58"/>
  <c r="D32" i="58" s="1"/>
  <c r="H105" i="43"/>
  <c r="H111" i="43"/>
  <c r="H108" i="43"/>
  <c r="H118" i="43"/>
  <c r="H121" i="43"/>
  <c r="H106" i="43"/>
  <c r="H103" i="43"/>
  <c r="H115" i="43"/>
  <c r="H112" i="43"/>
  <c r="H109" i="43"/>
  <c r="H114" i="43"/>
  <c r="H110" i="43"/>
  <c r="H107" i="43"/>
  <c r="H119" i="43"/>
  <c r="H116" i="43"/>
  <c r="H113" i="43"/>
  <c r="H104" i="43"/>
  <c r="H117" i="43"/>
  <c r="H120" i="43"/>
  <c r="Q216" i="26"/>
  <c r="R216" i="26" s="1"/>
  <c r="Q222" i="26"/>
  <c r="R222" i="26" s="1"/>
  <c r="Q221" i="26"/>
  <c r="R221" i="26" s="1"/>
  <c r="Q214" i="26"/>
  <c r="R214" i="26" s="1"/>
  <c r="Q215" i="26"/>
  <c r="R215" i="26" s="1"/>
  <c r="Q182" i="26"/>
  <c r="R182" i="26" s="1"/>
  <c r="Q219" i="26"/>
  <c r="R219" i="26" s="1"/>
  <c r="Q213" i="26"/>
  <c r="R213" i="26" s="1"/>
  <c r="Q217" i="26"/>
  <c r="R217" i="26" s="1"/>
  <c r="Q218" i="26"/>
  <c r="R218" i="26" s="1"/>
  <c r="Q220" i="26"/>
  <c r="R220" i="26" s="1"/>
  <c r="AJ5" i="23"/>
  <c r="E453" i="68" s="1"/>
  <c r="G993" i="75" s="1"/>
  <c r="AJ9" i="23"/>
  <c r="E457" i="68" s="1"/>
  <c r="G997" i="75" s="1"/>
  <c r="AJ13" i="23"/>
  <c r="E461" i="68" s="1"/>
  <c r="AJ17" i="23"/>
  <c r="E465" i="68" s="1"/>
  <c r="G1005" i="75" s="1"/>
  <c r="I1005" i="75" s="1"/>
  <c r="AJ21" i="23"/>
  <c r="E469" i="68" s="1"/>
  <c r="G1009" i="75" s="1"/>
  <c r="I1009" i="75" s="1"/>
  <c r="AJ25" i="23"/>
  <c r="E473" i="68" s="1"/>
  <c r="AJ29" i="23"/>
  <c r="E477" i="68" s="1"/>
  <c r="AJ33" i="23"/>
  <c r="E481" i="68" s="1"/>
  <c r="AJ6" i="23"/>
  <c r="E454" i="68" s="1"/>
  <c r="G994" i="75" s="1"/>
  <c r="AJ10" i="23"/>
  <c r="E458" i="68" s="1"/>
  <c r="G998" i="75" s="1"/>
  <c r="AJ14" i="23"/>
  <c r="E462" i="68" s="1"/>
  <c r="AJ18" i="23"/>
  <c r="E466" i="68" s="1"/>
  <c r="G1006" i="75" s="1"/>
  <c r="I1006" i="75" s="1"/>
  <c r="AJ22" i="23"/>
  <c r="E470" i="68" s="1"/>
  <c r="AJ26" i="23"/>
  <c r="E474" i="68" s="1"/>
  <c r="AJ30" i="23"/>
  <c r="E478" i="68" s="1"/>
  <c r="AJ4" i="23"/>
  <c r="E452" i="68" s="1"/>
  <c r="G992" i="75" s="1"/>
  <c r="AJ7" i="23"/>
  <c r="E455" i="68" s="1"/>
  <c r="G995" i="75" s="1"/>
  <c r="AJ11" i="23"/>
  <c r="E459" i="68" s="1"/>
  <c r="G999" i="75" s="1"/>
  <c r="AJ15" i="23"/>
  <c r="E463" i="68" s="1"/>
  <c r="G1003" i="75" s="1"/>
  <c r="AJ19" i="23"/>
  <c r="E467" i="68" s="1"/>
  <c r="G1007" i="75" s="1"/>
  <c r="I1007" i="75" s="1"/>
  <c r="AJ23" i="23"/>
  <c r="E471" i="68" s="1"/>
  <c r="AJ27" i="23"/>
  <c r="E475" i="68" s="1"/>
  <c r="AJ31" i="23"/>
  <c r="E479" i="68" s="1"/>
  <c r="AJ12" i="23"/>
  <c r="E460" i="68" s="1"/>
  <c r="G1000" i="75" s="1"/>
  <c r="AJ28" i="23"/>
  <c r="E476" i="68" s="1"/>
  <c r="AJ24" i="23"/>
  <c r="E472" i="68" s="1"/>
  <c r="AJ16" i="23"/>
  <c r="E464" i="68" s="1"/>
  <c r="G1004" i="75" s="1"/>
  <c r="I1004" i="75" s="1"/>
  <c r="AJ32" i="23"/>
  <c r="E480" i="68" s="1"/>
  <c r="AJ8" i="23"/>
  <c r="E456" i="68" s="1"/>
  <c r="G996" i="75" s="1"/>
  <c r="AJ20" i="23"/>
  <c r="E468" i="68" s="1"/>
  <c r="G1008" i="75" s="1"/>
  <c r="I1008" i="75" s="1"/>
  <c r="AU10" i="13"/>
  <c r="P248" i="26" s="1"/>
  <c r="G248" i="26" s="1"/>
  <c r="K248" i="26"/>
  <c r="AU12" i="13"/>
  <c r="P250" i="26" s="1"/>
  <c r="K250" i="26"/>
  <c r="AU11" i="13"/>
  <c r="P249" i="26" s="1"/>
  <c r="K249" i="26"/>
  <c r="AU5" i="13"/>
  <c r="P243" i="26" s="1"/>
  <c r="G243" i="26" s="1"/>
  <c r="K243" i="26"/>
  <c r="AU9" i="13"/>
  <c r="P247" i="26" s="1"/>
  <c r="K247" i="26"/>
  <c r="AU8" i="13"/>
  <c r="P246" i="26" s="1"/>
  <c r="K246" i="26"/>
  <c r="AU14" i="13"/>
  <c r="P252" i="26" s="1"/>
  <c r="K252" i="26"/>
  <c r="AU13" i="13"/>
  <c r="P251" i="26" s="1"/>
  <c r="K251" i="26"/>
  <c r="AU6" i="13"/>
  <c r="P244" i="26" s="1"/>
  <c r="K244" i="26"/>
  <c r="AU7" i="13"/>
  <c r="P245" i="26" s="1"/>
  <c r="K245" i="26"/>
  <c r="F197" i="26"/>
  <c r="F216" i="26"/>
  <c r="H216" i="26"/>
  <c r="I216" i="26"/>
  <c r="G216" i="26"/>
  <c r="J216" i="26"/>
  <c r="I222" i="26"/>
  <c r="F222" i="26"/>
  <c r="H222" i="26"/>
  <c r="G222" i="26"/>
  <c r="J222" i="26"/>
  <c r="H221" i="26"/>
  <c r="I221" i="26"/>
  <c r="F221" i="26"/>
  <c r="G221" i="26"/>
  <c r="J221" i="26"/>
  <c r="I214" i="26"/>
  <c r="H214" i="26"/>
  <c r="F214" i="26"/>
  <c r="G214" i="26"/>
  <c r="J214" i="26"/>
  <c r="F215" i="26"/>
  <c r="H215" i="26"/>
  <c r="I215" i="26"/>
  <c r="G215" i="26"/>
  <c r="J215" i="26"/>
  <c r="F219" i="26"/>
  <c r="H219" i="26"/>
  <c r="I219" i="26"/>
  <c r="G219" i="26"/>
  <c r="J219" i="26"/>
  <c r="I213" i="26"/>
  <c r="F213" i="26"/>
  <c r="H213" i="26"/>
  <c r="G213" i="26"/>
  <c r="J213" i="26"/>
  <c r="H217" i="26"/>
  <c r="I217" i="26"/>
  <c r="F217" i="26"/>
  <c r="G217" i="26"/>
  <c r="J217" i="26"/>
  <c r="I218" i="26"/>
  <c r="F218" i="26"/>
  <c r="H218" i="26"/>
  <c r="G218" i="26"/>
  <c r="J218" i="26"/>
  <c r="F220" i="26"/>
  <c r="H220" i="26"/>
  <c r="I220" i="26"/>
  <c r="G220" i="26"/>
  <c r="J220" i="26"/>
  <c r="I402" i="26"/>
  <c r="O427" i="26"/>
  <c r="O424" i="26"/>
  <c r="O428" i="26"/>
  <c r="AF14" i="23"/>
  <c r="P432" i="26" s="1"/>
  <c r="G35" i="29" s="1"/>
  <c r="O432" i="26"/>
  <c r="O423" i="26"/>
  <c r="O426" i="26"/>
  <c r="O429" i="26"/>
  <c r="G402" i="26"/>
  <c r="H402" i="26"/>
  <c r="J402" i="26"/>
  <c r="F402" i="26"/>
  <c r="I401" i="26"/>
  <c r="O425" i="26"/>
  <c r="AF13" i="23"/>
  <c r="P431" i="26" s="1"/>
  <c r="G34" i="29" s="1"/>
  <c r="O431" i="26"/>
  <c r="O430" i="26"/>
  <c r="H401" i="26"/>
  <c r="G401" i="26"/>
  <c r="J401" i="26"/>
  <c r="F401" i="26"/>
  <c r="F210" i="26"/>
  <c r="F207" i="26"/>
  <c r="F203" i="26"/>
  <c r="F193" i="26"/>
  <c r="F198" i="26"/>
  <c r="F196" i="26"/>
  <c r="F195" i="26"/>
  <c r="F194" i="26"/>
  <c r="AU29" i="13"/>
  <c r="K267" i="26"/>
  <c r="I157" i="43"/>
  <c r="K257" i="26"/>
  <c r="AU19" i="13"/>
  <c r="I147" i="43"/>
  <c r="AU22" i="13"/>
  <c r="K260" i="26"/>
  <c r="I150" i="43"/>
  <c r="AU17" i="13"/>
  <c r="K255" i="26"/>
  <c r="I145" i="43"/>
  <c r="AU23" i="13"/>
  <c r="K261" i="26"/>
  <c r="I151" i="43"/>
  <c r="K268" i="26"/>
  <c r="AU30" i="13"/>
  <c r="I158" i="43"/>
  <c r="K253" i="26"/>
  <c r="I143" i="43"/>
  <c r="AU15" i="13"/>
  <c r="K264" i="26"/>
  <c r="I154" i="43"/>
  <c r="AU26" i="13"/>
  <c r="J211" i="26"/>
  <c r="I211" i="26"/>
  <c r="G211" i="26"/>
  <c r="H211" i="26"/>
  <c r="P237" i="26"/>
  <c r="Q237" i="26" s="1"/>
  <c r="R237" i="26" s="1"/>
  <c r="N137" i="43"/>
  <c r="P225" i="26"/>
  <c r="Q225" i="26" s="1"/>
  <c r="R225" i="26" s="1"/>
  <c r="N125" i="43"/>
  <c r="P223" i="26"/>
  <c r="Q223" i="26" s="1"/>
  <c r="R223" i="26" s="1"/>
  <c r="N123" i="43"/>
  <c r="P234" i="26"/>
  <c r="Q234" i="26" s="1"/>
  <c r="R234" i="26" s="1"/>
  <c r="N134" i="43"/>
  <c r="I209" i="26"/>
  <c r="G209" i="26"/>
  <c r="H209" i="26"/>
  <c r="J209" i="26"/>
  <c r="AU24" i="13"/>
  <c r="K262" i="26"/>
  <c r="I152" i="43"/>
  <c r="K271" i="26"/>
  <c r="AU33" i="13"/>
  <c r="I161" i="43"/>
  <c r="K270" i="26"/>
  <c r="AU32" i="13"/>
  <c r="I160" i="43"/>
  <c r="N122" i="43"/>
  <c r="H122" i="43" s="1"/>
  <c r="P212" i="26"/>
  <c r="AP34" i="13"/>
  <c r="I142" i="43"/>
  <c r="K242" i="26"/>
  <c r="AQ34" i="13"/>
  <c r="AU4" i="13"/>
  <c r="G194" i="26"/>
  <c r="H194" i="26"/>
  <c r="J194" i="26"/>
  <c r="I194" i="26"/>
  <c r="H203" i="26"/>
  <c r="G203" i="26"/>
  <c r="J203" i="26"/>
  <c r="I203" i="26"/>
  <c r="I202" i="26"/>
  <c r="H202" i="26"/>
  <c r="J202" i="26"/>
  <c r="G202" i="26"/>
  <c r="G206" i="26"/>
  <c r="H206" i="26"/>
  <c r="J206" i="26"/>
  <c r="I206" i="26"/>
  <c r="P227" i="26"/>
  <c r="Q227" i="26" s="1"/>
  <c r="R227" i="26" s="1"/>
  <c r="N127" i="43"/>
  <c r="P230" i="26"/>
  <c r="Q230" i="26" s="1"/>
  <c r="R230" i="26" s="1"/>
  <c r="N130" i="43"/>
  <c r="P231" i="26"/>
  <c r="Q231" i="26" s="1"/>
  <c r="R231" i="26" s="1"/>
  <c r="N131" i="43"/>
  <c r="P238" i="26"/>
  <c r="Q238" i="26" s="1"/>
  <c r="R238" i="26" s="1"/>
  <c r="N138" i="43"/>
  <c r="P232" i="26"/>
  <c r="Q232" i="26" s="1"/>
  <c r="R232" i="26" s="1"/>
  <c r="N132" i="43"/>
  <c r="P240" i="26"/>
  <c r="Q240" i="26" s="1"/>
  <c r="R240" i="26" s="1"/>
  <c r="N140" i="43"/>
  <c r="F182" i="26"/>
  <c r="H182" i="26"/>
  <c r="I182" i="26"/>
  <c r="J182" i="26"/>
  <c r="G182" i="26"/>
  <c r="I196" i="26"/>
  <c r="G196" i="26"/>
  <c r="J196" i="26"/>
  <c r="H196" i="26"/>
  <c r="N139" i="43"/>
  <c r="P239" i="26"/>
  <c r="Q239" i="26" s="1"/>
  <c r="R239" i="26" s="1"/>
  <c r="J210" i="26"/>
  <c r="H210" i="26"/>
  <c r="I210" i="26"/>
  <c r="G210" i="26"/>
  <c r="AU16" i="13"/>
  <c r="K254" i="26"/>
  <c r="I144" i="43"/>
  <c r="AU20" i="13"/>
  <c r="K258" i="26"/>
  <c r="I148" i="43"/>
  <c r="AU18" i="13"/>
  <c r="K256" i="26"/>
  <c r="I146" i="43"/>
  <c r="AU21" i="13"/>
  <c r="K259" i="26"/>
  <c r="I149" i="43"/>
  <c r="G197" i="26"/>
  <c r="J197" i="26"/>
  <c r="I197" i="26"/>
  <c r="H197" i="26"/>
  <c r="J193" i="26"/>
  <c r="I193" i="26"/>
  <c r="G193" i="26"/>
  <c r="H193" i="26"/>
  <c r="J205" i="26"/>
  <c r="I205" i="26"/>
  <c r="G205" i="26"/>
  <c r="H205" i="26"/>
  <c r="P241" i="26"/>
  <c r="Q241" i="26" s="1"/>
  <c r="R241" i="26" s="1"/>
  <c r="N141" i="43"/>
  <c r="F205" i="26"/>
  <c r="J199" i="26"/>
  <c r="G199" i="26"/>
  <c r="I199" i="26"/>
  <c r="H199" i="26"/>
  <c r="K266" i="26"/>
  <c r="AU28" i="13"/>
  <c r="I156" i="43"/>
  <c r="K263" i="26"/>
  <c r="AU25" i="13"/>
  <c r="I153" i="43"/>
  <c r="K265" i="26"/>
  <c r="AU27" i="13"/>
  <c r="I155" i="43"/>
  <c r="F199" i="26"/>
  <c r="J200" i="26"/>
  <c r="I200" i="26"/>
  <c r="G200" i="26"/>
  <c r="H200" i="26"/>
  <c r="H204" i="26"/>
  <c r="I204" i="26"/>
  <c r="G204" i="26"/>
  <c r="J204" i="26"/>
  <c r="F202" i="26"/>
  <c r="F206" i="26"/>
  <c r="P228" i="26"/>
  <c r="Q228" i="26" s="1"/>
  <c r="R228" i="26" s="1"/>
  <c r="N128" i="43"/>
  <c r="P226" i="26"/>
  <c r="Q226" i="26" s="1"/>
  <c r="R226" i="26" s="1"/>
  <c r="N126" i="43"/>
  <c r="P229" i="26"/>
  <c r="Q229" i="26" s="1"/>
  <c r="R229" i="26" s="1"/>
  <c r="N129" i="43"/>
  <c r="F200" i="26"/>
  <c r="I201" i="26"/>
  <c r="J201" i="26"/>
  <c r="G201" i="26"/>
  <c r="H201" i="26"/>
  <c r="F209" i="26"/>
  <c r="P236" i="26"/>
  <c r="Q236" i="26" s="1"/>
  <c r="R236" i="26" s="1"/>
  <c r="N136" i="43"/>
  <c r="P233" i="26"/>
  <c r="Q233" i="26" s="1"/>
  <c r="R233" i="26" s="1"/>
  <c r="N133" i="43"/>
  <c r="N135" i="43"/>
  <c r="P235" i="26"/>
  <c r="Q235" i="26" s="1"/>
  <c r="R235" i="26" s="1"/>
  <c r="G198" i="26"/>
  <c r="H198" i="26"/>
  <c r="J198" i="26"/>
  <c r="I198" i="26"/>
  <c r="AU31" i="13"/>
  <c r="K269" i="26"/>
  <c r="I159" i="43"/>
  <c r="F211" i="26"/>
  <c r="P224" i="26"/>
  <c r="Q224" i="26" s="1"/>
  <c r="R224" i="26" s="1"/>
  <c r="N124" i="43"/>
  <c r="J207" i="26"/>
  <c r="G207" i="26"/>
  <c r="H207" i="26"/>
  <c r="I207" i="26"/>
  <c r="H195" i="26"/>
  <c r="I195" i="26"/>
  <c r="J195" i="26"/>
  <c r="G195" i="26"/>
  <c r="F208" i="26"/>
  <c r="J208" i="26"/>
  <c r="I208" i="26"/>
  <c r="G208" i="26"/>
  <c r="H208" i="26"/>
  <c r="F204" i="26"/>
  <c r="I255" i="43"/>
  <c r="K445" i="26"/>
  <c r="I253" i="43"/>
  <c r="K443" i="26"/>
  <c r="K450" i="26"/>
  <c r="I260" i="43"/>
  <c r="K447" i="26"/>
  <c r="I257" i="43"/>
  <c r="K442" i="26"/>
  <c r="I252" i="43"/>
  <c r="I251" i="43"/>
  <c r="K441" i="26"/>
  <c r="K446" i="26"/>
  <c r="I256" i="43"/>
  <c r="K440" i="26"/>
  <c r="I250" i="43"/>
  <c r="K448" i="26"/>
  <c r="I258" i="43"/>
  <c r="I261" i="43"/>
  <c r="K451" i="26"/>
  <c r="K444" i="26"/>
  <c r="I254" i="43"/>
  <c r="I259" i="43"/>
  <c r="K449" i="26"/>
  <c r="I6736" i="75" l="1"/>
  <c r="I6751" i="75"/>
  <c r="I255" i="75"/>
  <c r="I245" i="75"/>
  <c r="I7264" i="75"/>
  <c r="I246" i="75"/>
  <c r="I254" i="75"/>
  <c r="I267" i="75"/>
  <c r="I256" i="75"/>
  <c r="I252" i="75"/>
  <c r="I258" i="75"/>
  <c r="I7274" i="75"/>
  <c r="I270" i="75"/>
  <c r="I7291" i="75"/>
  <c r="I6742" i="75"/>
  <c r="J6736" i="75"/>
  <c r="J6739" i="75"/>
  <c r="J6742" i="75"/>
  <c r="J6745" i="75"/>
  <c r="J7276" i="75"/>
  <c r="J7279" i="75"/>
  <c r="J7282" i="75"/>
  <c r="J7285" i="75"/>
  <c r="J261" i="75"/>
  <c r="J262" i="75"/>
  <c r="J253" i="75"/>
  <c r="J256" i="75"/>
  <c r="J259" i="75"/>
  <c r="J6748" i="75"/>
  <c r="J6751" i="75"/>
  <c r="J6735" i="75"/>
  <c r="J6738" i="75"/>
  <c r="J6741" i="75"/>
  <c r="J7288" i="75"/>
  <c r="J7291" i="75"/>
  <c r="J7275" i="75"/>
  <c r="J7278" i="75"/>
  <c r="J7281" i="75"/>
  <c r="J269" i="75"/>
  <c r="J258" i="75"/>
  <c r="J268" i="75"/>
  <c r="J271" i="75"/>
  <c r="J255" i="75"/>
  <c r="I262" i="75"/>
  <c r="J6744" i="75"/>
  <c r="J6747" i="75"/>
  <c r="J6750" i="75"/>
  <c r="J6734" i="75"/>
  <c r="J6737" i="75"/>
  <c r="J7284" i="75"/>
  <c r="J7287" i="75"/>
  <c r="J7290" i="75"/>
  <c r="J7274" i="75"/>
  <c r="J7277" i="75"/>
  <c r="J270" i="75"/>
  <c r="J254" i="75"/>
  <c r="J264" i="75"/>
  <c r="J267" i="75"/>
  <c r="I271" i="75"/>
  <c r="I7282" i="75"/>
  <c r="J6740" i="75"/>
  <c r="J6743" i="75"/>
  <c r="J6746" i="75"/>
  <c r="J6749" i="75"/>
  <c r="J7280" i="75"/>
  <c r="J7283" i="75"/>
  <c r="J7286" i="75"/>
  <c r="J7289" i="75"/>
  <c r="J265" i="75"/>
  <c r="J266" i="75"/>
  <c r="J257" i="75"/>
  <c r="J260" i="75"/>
  <c r="I1000" i="75"/>
  <c r="J1030" i="75"/>
  <c r="I992" i="75"/>
  <c r="J1022" i="75"/>
  <c r="I6699" i="75"/>
  <c r="J6729" i="75"/>
  <c r="I213" i="75"/>
  <c r="J243" i="75"/>
  <c r="I7240" i="75"/>
  <c r="J7270" i="75"/>
  <c r="I6698" i="75"/>
  <c r="J6728" i="75"/>
  <c r="I6696" i="75"/>
  <c r="J6726" i="75"/>
  <c r="I214" i="75"/>
  <c r="J244" i="75"/>
  <c r="I7241" i="75"/>
  <c r="J7271" i="75"/>
  <c r="I6702" i="75"/>
  <c r="J6732" i="75"/>
  <c r="I971" i="75"/>
  <c r="J1001" i="75"/>
  <c r="I999" i="75"/>
  <c r="J1029" i="75"/>
  <c r="I998" i="75"/>
  <c r="J1028" i="75"/>
  <c r="I997" i="75"/>
  <c r="J1027" i="75"/>
  <c r="I972" i="75"/>
  <c r="J1002" i="75"/>
  <c r="I217" i="75"/>
  <c r="J247" i="75"/>
  <c r="I7233" i="75"/>
  <c r="J7263" i="75"/>
  <c r="I6700" i="75"/>
  <c r="J6730" i="75"/>
  <c r="I215" i="75"/>
  <c r="J245" i="75"/>
  <c r="I7234" i="75"/>
  <c r="J7264" i="75"/>
  <c r="I6701" i="75"/>
  <c r="J6731" i="75"/>
  <c r="I1003" i="75"/>
  <c r="J1036" i="75"/>
  <c r="J1040" i="75"/>
  <c r="J1044" i="75"/>
  <c r="J1048" i="75"/>
  <c r="J1033" i="75"/>
  <c r="J1037" i="75"/>
  <c r="J1041" i="75"/>
  <c r="J1045" i="75"/>
  <c r="J1049" i="75"/>
  <c r="J1034" i="75"/>
  <c r="J1042" i="75"/>
  <c r="J1050" i="75"/>
  <c r="J1035" i="75"/>
  <c r="J1043" i="75"/>
  <c r="J1051" i="75"/>
  <c r="J1038" i="75"/>
  <c r="J1046" i="75"/>
  <c r="J1039" i="75"/>
  <c r="J1047" i="75"/>
  <c r="I996" i="75"/>
  <c r="J1026" i="75"/>
  <c r="I995" i="75"/>
  <c r="J1025" i="75"/>
  <c r="I994" i="75"/>
  <c r="J1024" i="75"/>
  <c r="I993" i="75"/>
  <c r="J1023" i="75"/>
  <c r="I219" i="75"/>
  <c r="J249" i="75"/>
  <c r="I7237" i="75"/>
  <c r="J7267" i="75"/>
  <c r="I6693" i="75"/>
  <c r="J6723" i="75"/>
  <c r="I218" i="75"/>
  <c r="J248" i="75"/>
  <c r="I216" i="75"/>
  <c r="J246" i="75"/>
  <c r="I7235" i="75"/>
  <c r="J7265" i="75"/>
  <c r="I6694" i="75"/>
  <c r="J6724" i="75"/>
  <c r="I222" i="75"/>
  <c r="J252" i="75"/>
  <c r="I7239" i="75"/>
  <c r="J7269" i="75"/>
  <c r="I6697" i="75"/>
  <c r="J6727" i="75"/>
  <c r="I220" i="75"/>
  <c r="J250" i="75"/>
  <c r="I7238" i="75"/>
  <c r="J7268" i="75"/>
  <c r="I7236" i="75"/>
  <c r="J7266" i="75"/>
  <c r="I6695" i="75"/>
  <c r="J6725" i="75"/>
  <c r="I221" i="75"/>
  <c r="J251" i="75"/>
  <c r="I7242" i="75"/>
  <c r="J7272" i="75"/>
  <c r="I7267" i="75"/>
  <c r="I6723" i="75"/>
  <c r="I248" i="75"/>
  <c r="P478" i="68"/>
  <c r="G6958" i="75" s="1"/>
  <c r="G1018" i="75"/>
  <c r="I1018" i="75" s="1"/>
  <c r="Q478" i="68"/>
  <c r="G7498" i="75" s="1"/>
  <c r="P462" i="68"/>
  <c r="G6942" i="75" s="1"/>
  <c r="G1002" i="75"/>
  <c r="Q462" i="68"/>
  <c r="G7482" i="75" s="1"/>
  <c r="P477" i="68"/>
  <c r="G6957" i="75" s="1"/>
  <c r="G1017" i="75"/>
  <c r="I1017" i="75" s="1"/>
  <c r="Q477" i="68"/>
  <c r="G7497" i="75" s="1"/>
  <c r="P461" i="68"/>
  <c r="G6941" i="75" s="1"/>
  <c r="G1001" i="75"/>
  <c r="Q461" i="68"/>
  <c r="G7481" i="75" s="1"/>
  <c r="P474" i="68"/>
  <c r="G6954" i="75" s="1"/>
  <c r="G1014" i="75"/>
  <c r="I1014" i="75" s="1"/>
  <c r="Q474" i="68"/>
  <c r="G7494" i="75" s="1"/>
  <c r="I6727" i="75"/>
  <c r="I249" i="75"/>
  <c r="I250" i="75"/>
  <c r="I7268" i="75"/>
  <c r="P479" i="68"/>
  <c r="G6959" i="75" s="1"/>
  <c r="G1019" i="75"/>
  <c r="I1019" i="75" s="1"/>
  <c r="Q479" i="68"/>
  <c r="G7499" i="75" s="1"/>
  <c r="P472" i="68"/>
  <c r="G6952" i="75" s="1"/>
  <c r="G1012" i="75"/>
  <c r="I1012" i="75" s="1"/>
  <c r="Q472" i="68"/>
  <c r="G7492" i="75" s="1"/>
  <c r="P475" i="68"/>
  <c r="G6955" i="75" s="1"/>
  <c r="G1015" i="75"/>
  <c r="I1015" i="75" s="1"/>
  <c r="Q475" i="68"/>
  <c r="G7495" i="75" s="1"/>
  <c r="P473" i="68"/>
  <c r="G6953" i="75" s="1"/>
  <c r="G1013" i="75"/>
  <c r="I1013" i="75" s="1"/>
  <c r="Q473" i="68"/>
  <c r="G7493" i="75" s="1"/>
  <c r="P476" i="68"/>
  <c r="G6956" i="75" s="1"/>
  <c r="G1016" i="75"/>
  <c r="I1016" i="75" s="1"/>
  <c r="Q476" i="68"/>
  <c r="G7496" i="75" s="1"/>
  <c r="P471" i="68"/>
  <c r="G6951" i="75" s="1"/>
  <c r="G1011" i="75"/>
  <c r="I1011" i="75" s="1"/>
  <c r="Q471" i="68"/>
  <c r="G7491" i="75" s="1"/>
  <c r="P470" i="68"/>
  <c r="G6950" i="75" s="1"/>
  <c r="G1010" i="75"/>
  <c r="I1010" i="75" s="1"/>
  <c r="Q470" i="68"/>
  <c r="G7490" i="75" s="1"/>
  <c r="I243" i="75"/>
  <c r="I7269" i="75"/>
  <c r="I7270" i="75"/>
  <c r="I6728" i="75"/>
  <c r="P480" i="68"/>
  <c r="G6960" i="75" s="1"/>
  <c r="G1020" i="75"/>
  <c r="I1020" i="75" s="1"/>
  <c r="Q480" i="68"/>
  <c r="G7500" i="75" s="1"/>
  <c r="P481" i="68"/>
  <c r="G6961" i="75" s="1"/>
  <c r="G1021" i="75"/>
  <c r="I1021" i="75" s="1"/>
  <c r="Q481" i="68"/>
  <c r="G7501" i="75" s="1"/>
  <c r="I247" i="75"/>
  <c r="I7263" i="75"/>
  <c r="I6729" i="75"/>
  <c r="I6730" i="75"/>
  <c r="H123" i="43"/>
  <c r="H131" i="43"/>
  <c r="H128" i="43"/>
  <c r="H141" i="43"/>
  <c r="H137" i="43"/>
  <c r="H135" i="43"/>
  <c r="H134" i="43"/>
  <c r="H125" i="43"/>
  <c r="H132" i="43"/>
  <c r="H130" i="43"/>
  <c r="H127" i="43"/>
  <c r="H139" i="43"/>
  <c r="H136" i="43"/>
  <c r="H129" i="43"/>
  <c r="H126" i="43"/>
  <c r="H124" i="43"/>
  <c r="H138" i="43"/>
  <c r="H133" i="43"/>
  <c r="H140" i="43"/>
  <c r="J243" i="26"/>
  <c r="I243" i="26"/>
  <c r="I248" i="26"/>
  <c r="H244" i="26"/>
  <c r="S248" i="26"/>
  <c r="T248" i="26" s="1"/>
  <c r="H248" i="26"/>
  <c r="J248" i="26"/>
  <c r="F248" i="26"/>
  <c r="Q248" i="26"/>
  <c r="R248" i="26" s="1"/>
  <c r="S252" i="26"/>
  <c r="T252" i="26" s="1"/>
  <c r="F243" i="26"/>
  <c r="Q243" i="26"/>
  <c r="R243" i="26" s="1"/>
  <c r="Q212" i="26"/>
  <c r="R212" i="26" s="1"/>
  <c r="G245" i="26"/>
  <c r="Q245" i="26"/>
  <c r="R245" i="26" s="1"/>
  <c r="H251" i="26"/>
  <c r="Q251" i="26"/>
  <c r="R251" i="26" s="1"/>
  <c r="H246" i="26"/>
  <c r="Q246" i="26"/>
  <c r="R246" i="26" s="1"/>
  <c r="H247" i="26"/>
  <c r="Q247" i="26"/>
  <c r="R247" i="26" s="1"/>
  <c r="G249" i="26"/>
  <c r="Q249" i="26"/>
  <c r="R249" i="26" s="1"/>
  <c r="I250" i="26"/>
  <c r="Q250" i="26"/>
  <c r="R250" i="26" s="1"/>
  <c r="I244" i="26"/>
  <c r="Q244" i="26"/>
  <c r="R244" i="26" s="1"/>
  <c r="H252" i="26"/>
  <c r="Q252" i="26"/>
  <c r="R252" i="26" s="1"/>
  <c r="S243" i="26"/>
  <c r="T243" i="26" s="1"/>
  <c r="H243" i="26"/>
  <c r="G244" i="26"/>
  <c r="I252" i="26"/>
  <c r="F244" i="26"/>
  <c r="F252" i="26"/>
  <c r="S244" i="26"/>
  <c r="T244" i="26" s="1"/>
  <c r="G252" i="26"/>
  <c r="H250" i="26"/>
  <c r="G247" i="26"/>
  <c r="J251" i="26"/>
  <c r="F251" i="26"/>
  <c r="S246" i="26"/>
  <c r="T246" i="26" s="1"/>
  <c r="I249" i="26"/>
  <c r="J250" i="26"/>
  <c r="F245" i="26"/>
  <c r="F246" i="26"/>
  <c r="H245" i="26"/>
  <c r="G251" i="26"/>
  <c r="J246" i="26"/>
  <c r="I246" i="26"/>
  <c r="F247" i="26"/>
  <c r="S249" i="26"/>
  <c r="T249" i="26" s="1"/>
  <c r="H249" i="26"/>
  <c r="G250" i="26"/>
  <c r="S245" i="26"/>
  <c r="T245" i="26" s="1"/>
  <c r="I245" i="26"/>
  <c r="I251" i="26"/>
  <c r="G246" i="26"/>
  <c r="S247" i="26"/>
  <c r="T247" i="26" s="1"/>
  <c r="I247" i="26"/>
  <c r="J249" i="26"/>
  <c r="F249" i="26"/>
  <c r="F250" i="26"/>
  <c r="J245" i="26"/>
  <c r="S251" i="26"/>
  <c r="T251" i="26" s="1"/>
  <c r="J247" i="26"/>
  <c r="S250" i="26"/>
  <c r="T250" i="26" s="1"/>
  <c r="F238" i="26"/>
  <c r="J244" i="26"/>
  <c r="J252" i="26"/>
  <c r="AO7" i="23"/>
  <c r="E485" i="68" s="1"/>
  <c r="G1025" i="75" s="1"/>
  <c r="AO11" i="23"/>
  <c r="E489" i="68" s="1"/>
  <c r="G1029" i="75" s="1"/>
  <c r="AO15" i="23"/>
  <c r="E493" i="68" s="1"/>
  <c r="G1033" i="75" s="1"/>
  <c r="AO19" i="23"/>
  <c r="E497" i="68" s="1"/>
  <c r="G1037" i="75" s="1"/>
  <c r="I1037" i="75" s="1"/>
  <c r="AO23" i="23"/>
  <c r="E501" i="68" s="1"/>
  <c r="AO27" i="23"/>
  <c r="E505" i="68" s="1"/>
  <c r="AO31" i="23"/>
  <c r="E509" i="68" s="1"/>
  <c r="AO8" i="23"/>
  <c r="E486" i="68" s="1"/>
  <c r="G1026" i="75" s="1"/>
  <c r="AO12" i="23"/>
  <c r="E490" i="68" s="1"/>
  <c r="G1030" i="75" s="1"/>
  <c r="AO16" i="23"/>
  <c r="E494" i="68" s="1"/>
  <c r="G1034" i="75" s="1"/>
  <c r="I1034" i="75" s="1"/>
  <c r="AO20" i="23"/>
  <c r="E498" i="68" s="1"/>
  <c r="G1038" i="75" s="1"/>
  <c r="I1038" i="75" s="1"/>
  <c r="AO24" i="23"/>
  <c r="E502" i="68" s="1"/>
  <c r="AO28" i="23"/>
  <c r="E506" i="68" s="1"/>
  <c r="AO32" i="23"/>
  <c r="E510" i="68" s="1"/>
  <c r="AO5" i="23"/>
  <c r="E483" i="68" s="1"/>
  <c r="G1023" i="75" s="1"/>
  <c r="AO9" i="23"/>
  <c r="E487" i="68" s="1"/>
  <c r="G1027" i="75" s="1"/>
  <c r="AO13" i="23"/>
  <c r="E491" i="68" s="1"/>
  <c r="AO17" i="23"/>
  <c r="E495" i="68" s="1"/>
  <c r="G1035" i="75" s="1"/>
  <c r="I1035" i="75" s="1"/>
  <c r="AO21" i="23"/>
  <c r="E499" i="68" s="1"/>
  <c r="G1039" i="75" s="1"/>
  <c r="I1039" i="75" s="1"/>
  <c r="AO25" i="23"/>
  <c r="E503" i="68" s="1"/>
  <c r="AO29" i="23"/>
  <c r="E507" i="68" s="1"/>
  <c r="AO33" i="23"/>
  <c r="E511" i="68" s="1"/>
  <c r="AO10" i="23"/>
  <c r="E488" i="68" s="1"/>
  <c r="G1028" i="75" s="1"/>
  <c r="AO26" i="23"/>
  <c r="E504" i="68" s="1"/>
  <c r="AO22" i="23"/>
  <c r="E500" i="68" s="1"/>
  <c r="AO14" i="23"/>
  <c r="E492" i="68" s="1"/>
  <c r="AO30" i="23"/>
  <c r="E508" i="68" s="1"/>
  <c r="AO6" i="23"/>
  <c r="E484" i="68" s="1"/>
  <c r="G1024" i="75" s="1"/>
  <c r="AO18" i="23"/>
  <c r="E496" i="68" s="1"/>
  <c r="G1036" i="75" s="1"/>
  <c r="I1036" i="75" s="1"/>
  <c r="AO4" i="23"/>
  <c r="E482" i="68" s="1"/>
  <c r="G1022" i="75" s="1"/>
  <c r="I432" i="26"/>
  <c r="O454" i="26"/>
  <c r="O459" i="26"/>
  <c r="AK13" i="23"/>
  <c r="P461" i="26" s="1"/>
  <c r="H34" i="29" s="1"/>
  <c r="O461" i="26"/>
  <c r="O460" i="26"/>
  <c r="O453" i="26"/>
  <c r="O455" i="26"/>
  <c r="O456" i="26"/>
  <c r="AK14" i="23"/>
  <c r="P462" i="26" s="1"/>
  <c r="H35" i="29" s="1"/>
  <c r="O462" i="26"/>
  <c r="I431" i="26"/>
  <c r="G432" i="26"/>
  <c r="H432" i="26"/>
  <c r="J432" i="26"/>
  <c r="F432" i="26"/>
  <c r="O457" i="26"/>
  <c r="O458" i="26"/>
  <c r="H431" i="26"/>
  <c r="G431" i="26"/>
  <c r="J431" i="26"/>
  <c r="F431" i="26"/>
  <c r="F223" i="26"/>
  <c r="F237" i="26"/>
  <c r="F234" i="26"/>
  <c r="F225" i="26"/>
  <c r="F232" i="26"/>
  <c r="F226" i="26"/>
  <c r="F240" i="26"/>
  <c r="F231" i="26"/>
  <c r="F235" i="26"/>
  <c r="F229" i="26"/>
  <c r="F227" i="26"/>
  <c r="F228" i="26"/>
  <c r="F239" i="26"/>
  <c r="T233" i="26"/>
  <c r="G233" i="26"/>
  <c r="J233" i="26"/>
  <c r="I233" i="26"/>
  <c r="H233" i="26"/>
  <c r="P266" i="26"/>
  <c r="N156" i="43"/>
  <c r="T241" i="26"/>
  <c r="J241" i="26"/>
  <c r="I241" i="26"/>
  <c r="G241" i="26"/>
  <c r="H241" i="26"/>
  <c r="N149" i="43"/>
  <c r="P259" i="26"/>
  <c r="T232" i="26"/>
  <c r="I232" i="26"/>
  <c r="G232" i="26"/>
  <c r="J232" i="26"/>
  <c r="H232" i="26"/>
  <c r="T238" i="26"/>
  <c r="I238" i="26"/>
  <c r="H238" i="26"/>
  <c r="G238" i="26"/>
  <c r="J238" i="26"/>
  <c r="J212" i="26"/>
  <c r="T212" i="26"/>
  <c r="F212" i="26"/>
  <c r="G212" i="26"/>
  <c r="I212" i="26"/>
  <c r="H212" i="26"/>
  <c r="N154" i="43"/>
  <c r="P264" i="26"/>
  <c r="T235" i="26"/>
  <c r="I235" i="26"/>
  <c r="G235" i="26"/>
  <c r="J235" i="26"/>
  <c r="H235" i="26"/>
  <c r="T229" i="26"/>
  <c r="J229" i="26"/>
  <c r="G229" i="26"/>
  <c r="H229" i="26"/>
  <c r="I229" i="26"/>
  <c r="T228" i="26"/>
  <c r="G228" i="26"/>
  <c r="I228" i="26"/>
  <c r="H228" i="26"/>
  <c r="J228" i="26"/>
  <c r="N153" i="43"/>
  <c r="P263" i="26"/>
  <c r="P254" i="26"/>
  <c r="Q254" i="26" s="1"/>
  <c r="R254" i="26" s="1"/>
  <c r="N144" i="43"/>
  <c r="T240" i="26"/>
  <c r="I240" i="26"/>
  <c r="J240" i="26"/>
  <c r="H240" i="26"/>
  <c r="G240" i="26"/>
  <c r="T230" i="26"/>
  <c r="I230" i="26"/>
  <c r="G230" i="26"/>
  <c r="J230" i="26"/>
  <c r="H230" i="26"/>
  <c r="F233" i="26"/>
  <c r="T234" i="26"/>
  <c r="J234" i="26"/>
  <c r="H234" i="26"/>
  <c r="G234" i="26"/>
  <c r="I234" i="26"/>
  <c r="P260" i="26"/>
  <c r="Q260" i="26" s="1"/>
  <c r="R260" i="26" s="1"/>
  <c r="N150" i="43"/>
  <c r="T224" i="26"/>
  <c r="H224" i="26"/>
  <c r="I224" i="26"/>
  <c r="J224" i="26"/>
  <c r="G224" i="26"/>
  <c r="P269" i="26"/>
  <c r="Q269" i="26" s="1"/>
  <c r="R269" i="26" s="1"/>
  <c r="N159" i="43"/>
  <c r="T236" i="26"/>
  <c r="H236" i="26"/>
  <c r="I236" i="26"/>
  <c r="G236" i="26"/>
  <c r="J236" i="26"/>
  <c r="F224" i="26"/>
  <c r="P265" i="26"/>
  <c r="N155" i="43"/>
  <c r="N148" i="43"/>
  <c r="P258" i="26"/>
  <c r="Q258" i="26" s="1"/>
  <c r="R258" i="26" s="1"/>
  <c r="F241" i="26"/>
  <c r="T231" i="26"/>
  <c r="I231" i="26"/>
  <c r="H231" i="26"/>
  <c r="G231" i="26"/>
  <c r="J231" i="26"/>
  <c r="F236" i="26"/>
  <c r="P271" i="26"/>
  <c r="Q271" i="26" s="1"/>
  <c r="R271" i="26" s="1"/>
  <c r="N161" i="43"/>
  <c r="P262" i="26"/>
  <c r="Q262" i="26" s="1"/>
  <c r="R262" i="26" s="1"/>
  <c r="N152" i="43"/>
  <c r="T225" i="26"/>
  <c r="G225" i="26"/>
  <c r="J225" i="26"/>
  <c r="I225" i="26"/>
  <c r="H225" i="26"/>
  <c r="T237" i="26"/>
  <c r="I237" i="26"/>
  <c r="H237" i="26"/>
  <c r="G237" i="26"/>
  <c r="J237" i="26"/>
  <c r="P255" i="26"/>
  <c r="Q255" i="26" s="1"/>
  <c r="R255" i="26" s="1"/>
  <c r="N145" i="43"/>
  <c r="T226" i="26"/>
  <c r="H226" i="26"/>
  <c r="G226" i="26"/>
  <c r="I226" i="26"/>
  <c r="J226" i="26"/>
  <c r="P256" i="26"/>
  <c r="Q256" i="26" s="1"/>
  <c r="R256" i="26" s="1"/>
  <c r="N146" i="43"/>
  <c r="T239" i="26"/>
  <c r="H239" i="26"/>
  <c r="I239" i="26"/>
  <c r="G239" i="26"/>
  <c r="J239" i="26"/>
  <c r="T227" i="26"/>
  <c r="I227" i="26"/>
  <c r="H227" i="26"/>
  <c r="G227" i="26"/>
  <c r="J227" i="26"/>
  <c r="N142" i="43"/>
  <c r="H142" i="43" s="1"/>
  <c r="AU34" i="13"/>
  <c r="P242" i="26"/>
  <c r="P270" i="26"/>
  <c r="Q270" i="26" s="1"/>
  <c r="R270" i="26" s="1"/>
  <c r="N160" i="43"/>
  <c r="T223" i="26"/>
  <c r="I223" i="26"/>
  <c r="G223" i="26"/>
  <c r="J223" i="26"/>
  <c r="H223" i="26"/>
  <c r="F230" i="26"/>
  <c r="N143" i="43"/>
  <c r="P253" i="26"/>
  <c r="Q253" i="26" s="1"/>
  <c r="R253" i="26" s="1"/>
  <c r="N158" i="43"/>
  <c r="P268" i="26"/>
  <c r="Q268" i="26" s="1"/>
  <c r="R268" i="26" s="1"/>
  <c r="P261" i="26"/>
  <c r="Q261" i="26" s="1"/>
  <c r="R261" i="26" s="1"/>
  <c r="N151" i="43"/>
  <c r="P257" i="26"/>
  <c r="Q257" i="26" s="1"/>
  <c r="R257" i="26" s="1"/>
  <c r="N147" i="43"/>
  <c r="P267" i="26"/>
  <c r="Q267" i="26" s="1"/>
  <c r="R267" i="26" s="1"/>
  <c r="N157" i="43"/>
  <c r="K473" i="26"/>
  <c r="I273" i="43"/>
  <c r="K472" i="26"/>
  <c r="I272" i="43"/>
  <c r="K470" i="26"/>
  <c r="I270" i="43"/>
  <c r="I275" i="43"/>
  <c r="K475" i="26"/>
  <c r="I277" i="43"/>
  <c r="K477" i="26"/>
  <c r="I271" i="43"/>
  <c r="K471" i="26"/>
  <c r="I279" i="43"/>
  <c r="K479" i="26"/>
  <c r="I276" i="43"/>
  <c r="K476" i="26"/>
  <c r="I274" i="43"/>
  <c r="K474" i="26"/>
  <c r="I280" i="43"/>
  <c r="K480" i="26"/>
  <c r="K478" i="26"/>
  <c r="I278" i="43"/>
  <c r="K481" i="26"/>
  <c r="I281" i="43"/>
  <c r="I1030" i="75" l="1"/>
  <c r="J1060" i="75"/>
  <c r="I1001" i="75"/>
  <c r="J1031" i="75"/>
  <c r="I1025" i="75"/>
  <c r="J1055" i="75"/>
  <c r="I1024" i="75"/>
  <c r="J1054" i="75"/>
  <c r="I1027" i="75"/>
  <c r="J1057" i="75"/>
  <c r="I1026" i="75"/>
  <c r="J1056" i="75"/>
  <c r="I1028" i="75"/>
  <c r="J1058" i="75"/>
  <c r="I1023" i="75"/>
  <c r="J1053" i="75"/>
  <c r="I1033" i="75"/>
  <c r="J1064" i="75"/>
  <c r="J1068" i="75"/>
  <c r="J1072" i="75"/>
  <c r="J1076" i="75"/>
  <c r="J1080" i="75"/>
  <c r="J1065" i="75"/>
  <c r="J1069" i="75"/>
  <c r="J1073" i="75"/>
  <c r="J1077" i="75"/>
  <c r="J1066" i="75"/>
  <c r="J1074" i="75"/>
  <c r="J1081" i="75"/>
  <c r="J1067" i="75"/>
  <c r="J1075" i="75"/>
  <c r="J1070" i="75"/>
  <c r="J1078" i="75"/>
  <c r="J1063" i="75"/>
  <c r="J1071" i="75"/>
  <c r="J1079" i="75"/>
  <c r="I1002" i="75"/>
  <c r="J1032" i="75"/>
  <c r="I1022" i="75"/>
  <c r="J1052" i="75"/>
  <c r="I1029" i="75"/>
  <c r="J1059" i="75"/>
  <c r="P508" i="68"/>
  <c r="G6988" i="75" s="1"/>
  <c r="G1048" i="75"/>
  <c r="I1048" i="75" s="1"/>
  <c r="Q508" i="68"/>
  <c r="G7528" i="75" s="1"/>
  <c r="P492" i="68"/>
  <c r="G6972" i="75" s="1"/>
  <c r="G1032" i="75"/>
  <c r="Q492" i="68"/>
  <c r="G7512" i="75" s="1"/>
  <c r="P511" i="68"/>
  <c r="G6991" i="75" s="1"/>
  <c r="G1051" i="75"/>
  <c r="I1051" i="75" s="1"/>
  <c r="Q511" i="68"/>
  <c r="G7531" i="75" s="1"/>
  <c r="P510" i="68"/>
  <c r="G6990" i="75" s="1"/>
  <c r="G1050" i="75"/>
  <c r="I1050" i="75" s="1"/>
  <c r="Q510" i="68"/>
  <c r="G7530" i="75" s="1"/>
  <c r="P505" i="68"/>
  <c r="G6985" i="75" s="1"/>
  <c r="G1045" i="75"/>
  <c r="I1045" i="75" s="1"/>
  <c r="Q505" i="68"/>
  <c r="G7525" i="75" s="1"/>
  <c r="P504" i="68"/>
  <c r="G6984" i="75" s="1"/>
  <c r="G1044" i="75"/>
  <c r="I1044" i="75" s="1"/>
  <c r="Q504" i="68"/>
  <c r="G7524" i="75" s="1"/>
  <c r="P503" i="68"/>
  <c r="G6983" i="75" s="1"/>
  <c r="G1043" i="75"/>
  <c r="I1043" i="75" s="1"/>
  <c r="Q503" i="68"/>
  <c r="G7523" i="75" s="1"/>
  <c r="P502" i="68"/>
  <c r="G6982" i="75" s="1"/>
  <c r="G1042" i="75"/>
  <c r="I1042" i="75" s="1"/>
  <c r="Q502" i="68"/>
  <c r="G7522" i="75" s="1"/>
  <c r="P509" i="68"/>
  <c r="G6989" i="75" s="1"/>
  <c r="G1049" i="75"/>
  <c r="I1049" i="75" s="1"/>
  <c r="Q509" i="68"/>
  <c r="G7529" i="75" s="1"/>
  <c r="P500" i="68"/>
  <c r="G6980" i="75" s="1"/>
  <c r="G1040" i="75"/>
  <c r="I1040" i="75" s="1"/>
  <c r="Q500" i="68"/>
  <c r="G7520" i="75" s="1"/>
  <c r="P507" i="68"/>
  <c r="G6987" i="75" s="1"/>
  <c r="G1047" i="75"/>
  <c r="I1047" i="75" s="1"/>
  <c r="Q507" i="68"/>
  <c r="G7527" i="75" s="1"/>
  <c r="P491" i="68"/>
  <c r="G6971" i="75" s="1"/>
  <c r="G1031" i="75"/>
  <c r="Q491" i="68"/>
  <c r="G7511" i="75" s="1"/>
  <c r="P506" i="68"/>
  <c r="G6986" i="75" s="1"/>
  <c r="G1046" i="75"/>
  <c r="I1046" i="75" s="1"/>
  <c r="Q506" i="68"/>
  <c r="G7526" i="75" s="1"/>
  <c r="P501" i="68"/>
  <c r="G6981" i="75" s="1"/>
  <c r="G1041" i="75"/>
  <c r="I1041" i="75" s="1"/>
  <c r="Q501" i="68"/>
  <c r="G7521" i="75" s="1"/>
  <c r="H147" i="43"/>
  <c r="H160" i="43"/>
  <c r="H157" i="43"/>
  <c r="H144" i="43"/>
  <c r="H155" i="43"/>
  <c r="H149" i="43"/>
  <c r="H156" i="43"/>
  <c r="H145" i="43"/>
  <c r="H159" i="43"/>
  <c r="H161" i="43"/>
  <c r="H153" i="43"/>
  <c r="H143" i="43"/>
  <c r="H152" i="43"/>
  <c r="H158" i="43"/>
  <c r="H151" i="43"/>
  <c r="H148" i="43"/>
  <c r="H150" i="43"/>
  <c r="H146" i="43"/>
  <c r="H154" i="43"/>
  <c r="Q242" i="26"/>
  <c r="R242" i="26" s="1"/>
  <c r="F265" i="26"/>
  <c r="Q265" i="26"/>
  <c r="R265" i="26" s="1"/>
  <c r="F264" i="26"/>
  <c r="Q264" i="26"/>
  <c r="R264" i="26" s="1"/>
  <c r="F263" i="26"/>
  <c r="Q263" i="26"/>
  <c r="R263" i="26" s="1"/>
  <c r="F259" i="26"/>
  <c r="Q259" i="26"/>
  <c r="R259" i="26" s="1"/>
  <c r="F266" i="26"/>
  <c r="Q266" i="26"/>
  <c r="R266" i="26" s="1"/>
  <c r="AT5" i="23"/>
  <c r="E513" i="68" s="1"/>
  <c r="G1053" i="75" s="1"/>
  <c r="I1053" i="75" s="1"/>
  <c r="AT9" i="23"/>
  <c r="E517" i="68" s="1"/>
  <c r="G1057" i="75" s="1"/>
  <c r="I1057" i="75" s="1"/>
  <c r="AT13" i="23"/>
  <c r="E521" i="68" s="1"/>
  <c r="AT17" i="23"/>
  <c r="E525" i="68" s="1"/>
  <c r="G1065" i="75" s="1"/>
  <c r="I1065" i="75" s="1"/>
  <c r="AT21" i="23"/>
  <c r="E529" i="68" s="1"/>
  <c r="G1069" i="75" s="1"/>
  <c r="I1069" i="75" s="1"/>
  <c r="AT25" i="23"/>
  <c r="E533" i="68" s="1"/>
  <c r="AT29" i="23"/>
  <c r="E537" i="68" s="1"/>
  <c r="AT33" i="23"/>
  <c r="E541" i="68" s="1"/>
  <c r="AT6" i="23"/>
  <c r="E514" i="68" s="1"/>
  <c r="G1054" i="75" s="1"/>
  <c r="I1054" i="75" s="1"/>
  <c r="AT10" i="23"/>
  <c r="E518" i="68" s="1"/>
  <c r="G1058" i="75" s="1"/>
  <c r="I1058" i="75" s="1"/>
  <c r="AT14" i="23"/>
  <c r="E522" i="68" s="1"/>
  <c r="AT18" i="23"/>
  <c r="E526" i="68" s="1"/>
  <c r="G1066" i="75" s="1"/>
  <c r="I1066" i="75" s="1"/>
  <c r="AT22" i="23"/>
  <c r="E530" i="68" s="1"/>
  <c r="AT26" i="23"/>
  <c r="E534" i="68" s="1"/>
  <c r="AT30" i="23"/>
  <c r="E538" i="68" s="1"/>
  <c r="AT4" i="23"/>
  <c r="E512" i="68" s="1"/>
  <c r="G1052" i="75" s="1"/>
  <c r="I1052" i="75" s="1"/>
  <c r="AT7" i="23"/>
  <c r="E515" i="68" s="1"/>
  <c r="G1055" i="75" s="1"/>
  <c r="I1055" i="75" s="1"/>
  <c r="AT11" i="23"/>
  <c r="E519" i="68" s="1"/>
  <c r="G1059" i="75" s="1"/>
  <c r="I1059" i="75" s="1"/>
  <c r="AT15" i="23"/>
  <c r="E523" i="68" s="1"/>
  <c r="G1063" i="75" s="1"/>
  <c r="I1063" i="75" s="1"/>
  <c r="AT19" i="23"/>
  <c r="E527" i="68" s="1"/>
  <c r="G1067" i="75" s="1"/>
  <c r="I1067" i="75" s="1"/>
  <c r="AT23" i="23"/>
  <c r="E531" i="68" s="1"/>
  <c r="AT27" i="23"/>
  <c r="E535" i="68" s="1"/>
  <c r="AT31" i="23"/>
  <c r="E539" i="68" s="1"/>
  <c r="AT8" i="23"/>
  <c r="E516" i="68" s="1"/>
  <c r="G1056" i="75" s="1"/>
  <c r="I1056" i="75" s="1"/>
  <c r="AT24" i="23"/>
  <c r="E532" i="68" s="1"/>
  <c r="AT20" i="23"/>
  <c r="E528" i="68" s="1"/>
  <c r="G1068" i="75" s="1"/>
  <c r="I1068" i="75" s="1"/>
  <c r="AT12" i="23"/>
  <c r="E520" i="68" s="1"/>
  <c r="G1060" i="75" s="1"/>
  <c r="I1060" i="75" s="1"/>
  <c r="AT28" i="23"/>
  <c r="E536" i="68" s="1"/>
  <c r="AT16" i="23"/>
  <c r="E524" i="68" s="1"/>
  <c r="G1064" i="75" s="1"/>
  <c r="I1064" i="75" s="1"/>
  <c r="AT32" i="23"/>
  <c r="E540" i="68" s="1"/>
  <c r="I462" i="26"/>
  <c r="O489" i="26"/>
  <c r="O490" i="26"/>
  <c r="O486" i="26"/>
  <c r="I461" i="26"/>
  <c r="H461" i="26"/>
  <c r="G461" i="26"/>
  <c r="J461" i="26"/>
  <c r="F461" i="26"/>
  <c r="O485" i="26"/>
  <c r="O483" i="26"/>
  <c r="O488" i="26"/>
  <c r="AP14" i="23"/>
  <c r="P492" i="26" s="1"/>
  <c r="I35" i="29" s="1"/>
  <c r="O492" i="26"/>
  <c r="O484" i="26"/>
  <c r="O487" i="26"/>
  <c r="AP13" i="23"/>
  <c r="P491" i="26" s="1"/>
  <c r="I34" i="29" s="1"/>
  <c r="O491" i="26"/>
  <c r="G462" i="26"/>
  <c r="H462" i="26"/>
  <c r="J462" i="26"/>
  <c r="F462" i="26"/>
  <c r="F257" i="26"/>
  <c r="S257" i="26"/>
  <c r="T257" i="26" s="1"/>
  <c r="S260" i="26"/>
  <c r="T260" i="26" s="1"/>
  <c r="S266" i="26"/>
  <c r="T266" i="26" s="1"/>
  <c r="S255" i="26"/>
  <c r="T255" i="26" s="1"/>
  <c r="S262" i="26"/>
  <c r="T262" i="26" s="1"/>
  <c r="S263" i="26"/>
  <c r="T263" i="26" s="1"/>
  <c r="S270" i="26"/>
  <c r="T270" i="26" s="1"/>
  <c r="F253" i="26"/>
  <c r="S253" i="26"/>
  <c r="T253" i="26" s="1"/>
  <c r="S242" i="26"/>
  <c r="T242" i="26" s="1"/>
  <c r="S256" i="26"/>
  <c r="T256" i="26" s="1"/>
  <c r="F258" i="26"/>
  <c r="S258" i="26"/>
  <c r="T258" i="26" s="1"/>
  <c r="S265" i="26"/>
  <c r="T265" i="26" s="1"/>
  <c r="S267" i="26"/>
  <c r="T267" i="26" s="1"/>
  <c r="F261" i="26"/>
  <c r="S261" i="26"/>
  <c r="T261" i="26" s="1"/>
  <c r="F268" i="26"/>
  <c r="S268" i="26"/>
  <c r="T268" i="26" s="1"/>
  <c r="F271" i="26"/>
  <c r="S271" i="26"/>
  <c r="T271" i="26" s="1"/>
  <c r="S269" i="26"/>
  <c r="T269" i="26" s="1"/>
  <c r="S254" i="26"/>
  <c r="T254" i="26" s="1"/>
  <c r="S264" i="26"/>
  <c r="T264" i="26" s="1"/>
  <c r="S259" i="26"/>
  <c r="T259" i="26" s="1"/>
  <c r="J262" i="26"/>
  <c r="I262" i="26"/>
  <c r="G262" i="26"/>
  <c r="H262" i="26"/>
  <c r="H267" i="26"/>
  <c r="I267" i="26"/>
  <c r="G267" i="26"/>
  <c r="J267" i="26"/>
  <c r="I261" i="26"/>
  <c r="H261" i="26"/>
  <c r="J261" i="26"/>
  <c r="G261" i="26"/>
  <c r="F242" i="26"/>
  <c r="H242" i="26"/>
  <c r="G242" i="26"/>
  <c r="J242" i="26"/>
  <c r="I242" i="26"/>
  <c r="J271" i="26"/>
  <c r="I271" i="26"/>
  <c r="G271" i="26"/>
  <c r="H271" i="26"/>
  <c r="J265" i="26"/>
  <c r="G265" i="26"/>
  <c r="I265" i="26"/>
  <c r="H265" i="26"/>
  <c r="H254" i="26"/>
  <c r="I254" i="26"/>
  <c r="G254" i="26"/>
  <c r="J254" i="26"/>
  <c r="J266" i="26"/>
  <c r="H266" i="26"/>
  <c r="G266" i="26"/>
  <c r="I266" i="26"/>
  <c r="J256" i="26"/>
  <c r="H256" i="26"/>
  <c r="G256" i="26"/>
  <c r="I256" i="26"/>
  <c r="I255" i="26"/>
  <c r="H255" i="26"/>
  <c r="J255" i="26"/>
  <c r="G255" i="26"/>
  <c r="F256" i="26"/>
  <c r="I269" i="26"/>
  <c r="G269" i="26"/>
  <c r="J269" i="26"/>
  <c r="H269" i="26"/>
  <c r="F269" i="26"/>
  <c r="J264" i="26"/>
  <c r="G264" i="26"/>
  <c r="I264" i="26"/>
  <c r="H264" i="26"/>
  <c r="J268" i="26"/>
  <c r="G268" i="26"/>
  <c r="H268" i="26"/>
  <c r="I268" i="26"/>
  <c r="H260" i="26"/>
  <c r="G260" i="26"/>
  <c r="I260" i="26"/>
  <c r="J260" i="26"/>
  <c r="F254" i="26"/>
  <c r="G257" i="26"/>
  <c r="J257" i="26"/>
  <c r="I257" i="26"/>
  <c r="H257" i="26"/>
  <c r="I253" i="26"/>
  <c r="H253" i="26"/>
  <c r="G253" i="26"/>
  <c r="J253" i="26"/>
  <c r="G270" i="26"/>
  <c r="H270" i="26"/>
  <c r="J270" i="26"/>
  <c r="I270" i="26"/>
  <c r="F267" i="26"/>
  <c r="H258" i="26"/>
  <c r="G258" i="26"/>
  <c r="I258" i="26"/>
  <c r="J258" i="26"/>
  <c r="F255" i="26"/>
  <c r="F262" i="26"/>
  <c r="G263" i="26"/>
  <c r="I263" i="26"/>
  <c r="H263" i="26"/>
  <c r="J263" i="26"/>
  <c r="F260" i="26"/>
  <c r="F270" i="26"/>
  <c r="I259" i="26"/>
  <c r="G259" i="26"/>
  <c r="H259" i="26"/>
  <c r="J259" i="26"/>
  <c r="K503" i="26"/>
  <c r="I293" i="43"/>
  <c r="I296" i="43"/>
  <c r="K506" i="26"/>
  <c r="K504" i="26"/>
  <c r="I294" i="43"/>
  <c r="K500" i="26"/>
  <c r="I290" i="43"/>
  <c r="I295" i="43"/>
  <c r="K505" i="26"/>
  <c r="I297" i="43"/>
  <c r="K507" i="26"/>
  <c r="I291" i="43"/>
  <c r="K501" i="26"/>
  <c r="K502" i="26"/>
  <c r="I292" i="43"/>
  <c r="I299" i="43"/>
  <c r="K509" i="26"/>
  <c r="K511" i="26"/>
  <c r="I301" i="43"/>
  <c r="K510" i="26"/>
  <c r="I300" i="43"/>
  <c r="K508" i="26"/>
  <c r="I298" i="43"/>
  <c r="I1032" i="75" l="1"/>
  <c r="J1062" i="75"/>
  <c r="I1031" i="75"/>
  <c r="J1061" i="75"/>
  <c r="P539" i="68"/>
  <c r="G7019" i="75" s="1"/>
  <c r="G1079" i="75"/>
  <c r="I1079" i="75" s="1"/>
  <c r="Q539" i="68"/>
  <c r="G7559" i="75" s="1"/>
  <c r="P535" i="68"/>
  <c r="G7015" i="75" s="1"/>
  <c r="G1075" i="75"/>
  <c r="I1075" i="75" s="1"/>
  <c r="Q535" i="68"/>
  <c r="G7555" i="75" s="1"/>
  <c r="P540" i="68"/>
  <c r="G7020" i="75" s="1"/>
  <c r="G1080" i="75"/>
  <c r="I1080" i="75" s="1"/>
  <c r="Q540" i="68"/>
  <c r="G7560" i="75" s="1"/>
  <c r="P533" i="68"/>
  <c r="G7013" i="75" s="1"/>
  <c r="G1073" i="75"/>
  <c r="I1073" i="75" s="1"/>
  <c r="Q533" i="68"/>
  <c r="G7553" i="75" s="1"/>
  <c r="P532" i="68"/>
  <c r="G7012" i="75" s="1"/>
  <c r="G1072" i="75"/>
  <c r="I1072" i="75" s="1"/>
  <c r="Q532" i="68"/>
  <c r="G7552" i="75" s="1"/>
  <c r="P531" i="68"/>
  <c r="G7011" i="75" s="1"/>
  <c r="G1071" i="75"/>
  <c r="I1071" i="75" s="1"/>
  <c r="Q531" i="68"/>
  <c r="G7551" i="75" s="1"/>
  <c r="P530" i="68"/>
  <c r="G7010" i="75" s="1"/>
  <c r="G1070" i="75"/>
  <c r="I1070" i="75" s="1"/>
  <c r="Q530" i="68"/>
  <c r="G7550" i="75" s="1"/>
  <c r="P536" i="68"/>
  <c r="G7016" i="75" s="1"/>
  <c r="G1076" i="75"/>
  <c r="I1076" i="75" s="1"/>
  <c r="Q536" i="68"/>
  <c r="G7556" i="75" s="1"/>
  <c r="P541" i="68"/>
  <c r="G7021" i="75" s="1"/>
  <c r="G1081" i="75"/>
  <c r="I1081" i="75" s="1"/>
  <c r="Q541" i="68"/>
  <c r="G7561" i="75" s="1"/>
  <c r="P538" i="68"/>
  <c r="G7018" i="75" s="1"/>
  <c r="G1078" i="75"/>
  <c r="I1078" i="75" s="1"/>
  <c r="Q538" i="68"/>
  <c r="G7558" i="75" s="1"/>
  <c r="P522" i="68"/>
  <c r="G7002" i="75" s="1"/>
  <c r="G1062" i="75"/>
  <c r="I1062" i="75" s="1"/>
  <c r="Q522" i="68"/>
  <c r="G7542" i="75" s="1"/>
  <c r="P537" i="68"/>
  <c r="G7017" i="75" s="1"/>
  <c r="G1077" i="75"/>
  <c r="I1077" i="75" s="1"/>
  <c r="Q537" i="68"/>
  <c r="G7557" i="75" s="1"/>
  <c r="P521" i="68"/>
  <c r="G7001" i="75" s="1"/>
  <c r="G1061" i="75"/>
  <c r="I1061" i="75" s="1"/>
  <c r="Q521" i="68"/>
  <c r="G7541" i="75" s="1"/>
  <c r="P534" i="68"/>
  <c r="G7014" i="75" s="1"/>
  <c r="G1074" i="75"/>
  <c r="I1074" i="75" s="1"/>
  <c r="Q534" i="68"/>
  <c r="G7554" i="75" s="1"/>
  <c r="AU13" i="23"/>
  <c r="P521" i="26" s="1"/>
  <c r="J34" i="29" s="1"/>
  <c r="O521" i="26"/>
  <c r="O518" i="26"/>
  <c r="O513" i="26"/>
  <c r="O517" i="26"/>
  <c r="O514" i="26"/>
  <c r="O520" i="26"/>
  <c r="O515" i="26"/>
  <c r="O519" i="26"/>
  <c r="I491" i="26"/>
  <c r="I492" i="26"/>
  <c r="O516" i="26"/>
  <c r="AU14" i="23"/>
  <c r="P522" i="26" s="1"/>
  <c r="J35" i="29" s="1"/>
  <c r="O522" i="26"/>
  <c r="G491" i="26"/>
  <c r="H491" i="26"/>
  <c r="J491" i="26"/>
  <c r="F491" i="26"/>
  <c r="H492" i="26"/>
  <c r="G492" i="26"/>
  <c r="J492" i="26"/>
  <c r="F492" i="26"/>
  <c r="K541" i="26"/>
  <c r="I321" i="43"/>
  <c r="K530" i="26"/>
  <c r="I310" i="43"/>
  <c r="I311" i="43"/>
  <c r="K531" i="26"/>
  <c r="K538" i="26"/>
  <c r="I318" i="43"/>
  <c r="I314" i="43"/>
  <c r="K534" i="26"/>
  <c r="K535" i="26"/>
  <c r="I315" i="43"/>
  <c r="I313" i="43"/>
  <c r="K533" i="26"/>
  <c r="K539" i="26"/>
  <c r="I319" i="43"/>
  <c r="I317" i="43"/>
  <c r="K537" i="26"/>
  <c r="K536" i="26"/>
  <c r="I316" i="43"/>
  <c r="I312" i="43"/>
  <c r="K532" i="26"/>
  <c r="K540" i="26"/>
  <c r="I320" i="43"/>
  <c r="M162" i="43"/>
  <c r="O302" i="26"/>
  <c r="K34" i="23"/>
  <c r="F11" i="66" l="1"/>
  <c r="F9" i="66"/>
  <c r="F23" i="66"/>
  <c r="F21" i="66"/>
  <c r="F19" i="66"/>
  <c r="F7" i="66"/>
  <c r="F13" i="66"/>
  <c r="F15" i="66"/>
  <c r="F17" i="66"/>
  <c r="F25" i="66"/>
  <c r="I2025" i="75"/>
  <c r="I2055" i="75"/>
  <c r="I690" i="75"/>
  <c r="I2660" i="75"/>
  <c r="I2483" i="75"/>
  <c r="J302" i="75"/>
  <c r="I2147" i="75"/>
  <c r="J303" i="75"/>
  <c r="J311" i="75"/>
  <c r="I3120" i="75"/>
  <c r="I2755" i="75"/>
  <c r="J307" i="75"/>
  <c r="J306" i="75"/>
  <c r="J305" i="75"/>
  <c r="J308" i="75"/>
  <c r="J309" i="75"/>
  <c r="I1438" i="75"/>
  <c r="I1307" i="75"/>
  <c r="J310" i="75"/>
  <c r="I1309" i="75"/>
  <c r="I2083" i="75"/>
  <c r="I2028" i="75"/>
  <c r="I4104" i="75"/>
  <c r="J581" i="75"/>
  <c r="I1730" i="75"/>
  <c r="I2131" i="75"/>
  <c r="I1760" i="75"/>
  <c r="I3031" i="75"/>
  <c r="I1321" i="75"/>
  <c r="I2550" i="75"/>
  <c r="I2212" i="75"/>
  <c r="I2870" i="75"/>
  <c r="J304" i="75"/>
  <c r="I2938" i="75"/>
  <c r="I2820" i="75"/>
  <c r="I1253" i="75"/>
  <c r="I3106" i="75"/>
  <c r="I1404" i="75"/>
  <c r="I1163" i="75"/>
  <c r="J572" i="75"/>
  <c r="I2268" i="75"/>
  <c r="I2756" i="75"/>
  <c r="I745" i="75"/>
  <c r="I2034" i="75"/>
  <c r="I593" i="75"/>
  <c r="I1817" i="75"/>
  <c r="I2904" i="75"/>
  <c r="J5994" i="75"/>
  <c r="I2606" i="75"/>
  <c r="I2204" i="75"/>
  <c r="I1698" i="75"/>
  <c r="I2423" i="75"/>
  <c r="J4103" i="75"/>
  <c r="I1965" i="75"/>
  <c r="I2781" i="75"/>
  <c r="J7344" i="75"/>
  <c r="I2569" i="75"/>
  <c r="I2397" i="75"/>
  <c r="J3028" i="75"/>
  <c r="I2780" i="75"/>
  <c r="I1974" i="75"/>
  <c r="I1784" i="75"/>
  <c r="J3569" i="75"/>
  <c r="I2846" i="75"/>
  <c r="I2812" i="75"/>
  <c r="I2215" i="75"/>
  <c r="I2905" i="75"/>
  <c r="J6015" i="75"/>
  <c r="I2667" i="75"/>
  <c r="I2264" i="75"/>
  <c r="I3030" i="75"/>
  <c r="J5995" i="75"/>
  <c r="I1951" i="75"/>
  <c r="I2328" i="75"/>
  <c r="J5185" i="75"/>
  <c r="I2396" i="75"/>
  <c r="I2425" i="75"/>
  <c r="I3110" i="75"/>
  <c r="J5208" i="75"/>
  <c r="I3081" i="75"/>
  <c r="I2836" i="75"/>
  <c r="I2241" i="75"/>
  <c r="I2509" i="75"/>
  <c r="I709" i="75"/>
  <c r="I2327" i="75"/>
  <c r="I2658" i="75"/>
  <c r="J2577" i="75"/>
  <c r="I2572" i="75"/>
  <c r="I2534" i="75"/>
  <c r="J1700" i="75"/>
  <c r="I1531" i="75"/>
  <c r="I1575" i="75"/>
  <c r="I1936" i="75"/>
  <c r="J4098" i="75"/>
  <c r="I2424" i="75"/>
  <c r="I2545" i="75"/>
  <c r="I1680" i="75"/>
  <c r="J2744" i="75"/>
  <c r="I3143" i="75"/>
  <c r="I1350" i="75"/>
  <c r="J2370" i="75"/>
  <c r="I2515" i="75"/>
  <c r="J809" i="75"/>
  <c r="J1527" i="75"/>
  <c r="J1668" i="75"/>
  <c r="J1667" i="75"/>
  <c r="J3864" i="75"/>
  <c r="J2363" i="75"/>
  <c r="I645" i="75"/>
  <c r="J2244" i="75"/>
  <c r="I1845" i="75"/>
  <c r="J1673" i="75"/>
  <c r="J1310" i="75"/>
  <c r="J2337" i="75"/>
  <c r="J2902" i="75"/>
  <c r="J3554" i="75"/>
  <c r="J6027" i="75"/>
  <c r="J3199" i="75"/>
  <c r="I1610" i="75"/>
  <c r="I2267" i="75"/>
  <c r="J653" i="75"/>
  <c r="J1890" i="75"/>
  <c r="J1163" i="75"/>
  <c r="J2693" i="75"/>
  <c r="I1284" i="75"/>
  <c r="J7341" i="75"/>
  <c r="J2697" i="75"/>
  <c r="J2128" i="75"/>
  <c r="J855" i="75"/>
  <c r="J1997" i="75"/>
  <c r="J1253" i="75"/>
  <c r="J2516" i="75"/>
  <c r="I1405" i="75"/>
  <c r="J5186" i="75"/>
  <c r="J5484" i="75"/>
  <c r="J7075" i="75"/>
  <c r="I2869" i="75"/>
  <c r="J601" i="75"/>
  <c r="J1463" i="75"/>
  <c r="J796" i="75"/>
  <c r="J2778" i="75"/>
  <c r="I617" i="75"/>
  <c r="J5459" i="75"/>
  <c r="J3593" i="75"/>
  <c r="I2640" i="75"/>
  <c r="J312" i="75"/>
  <c r="J1247" i="75"/>
  <c r="J2114" i="75"/>
  <c r="J1335" i="75"/>
  <c r="J3112" i="75"/>
  <c r="I1433" i="75"/>
  <c r="J5723" i="75"/>
  <c r="J3841" i="75"/>
  <c r="J2837" i="75"/>
  <c r="I1792" i="75"/>
  <c r="J674" i="75"/>
  <c r="I602" i="75"/>
  <c r="J2759" i="75"/>
  <c r="J1468" i="75"/>
  <c r="J4937" i="75"/>
  <c r="J3600" i="75"/>
  <c r="J2214" i="75"/>
  <c r="I780" i="75"/>
  <c r="I1729" i="75"/>
  <c r="J1167" i="75"/>
  <c r="J2281" i="75"/>
  <c r="J2870" i="75"/>
  <c r="J1694" i="75"/>
  <c r="J5991" i="75"/>
  <c r="J3287" i="75"/>
  <c r="I1303" i="75"/>
  <c r="J6804" i="75"/>
  <c r="I3230" i="75"/>
  <c r="I2574" i="75"/>
  <c r="I2626" i="75"/>
  <c r="J4914" i="75"/>
  <c r="I3053" i="75"/>
  <c r="J1735" i="75"/>
  <c r="J1284" i="75"/>
  <c r="I579" i="75"/>
  <c r="J2667" i="75"/>
  <c r="I652" i="75"/>
  <c r="J4637" i="75"/>
  <c r="J3168" i="75"/>
  <c r="I2928" i="75"/>
  <c r="J743" i="75"/>
  <c r="J1459" i="75"/>
  <c r="J1216" i="75"/>
  <c r="J1559" i="75"/>
  <c r="J3294" i="75"/>
  <c r="J2938" i="75"/>
  <c r="I776" i="75"/>
  <c r="J5987" i="75"/>
  <c r="J2357" i="75"/>
  <c r="I2010" i="75"/>
  <c r="J679" i="75"/>
  <c r="J1494" i="75"/>
  <c r="J1138" i="75"/>
  <c r="J1880" i="75"/>
  <c r="I741" i="75"/>
  <c r="J6535" i="75"/>
  <c r="J3113" i="75"/>
  <c r="J870" i="75"/>
  <c r="J2338" i="75"/>
  <c r="J1319" i="75"/>
  <c r="J3081" i="75"/>
  <c r="J2547" i="75"/>
  <c r="J5483" i="75"/>
  <c r="J4097" i="75"/>
  <c r="J3570" i="75"/>
  <c r="I1795" i="75"/>
  <c r="I1966" i="75"/>
  <c r="J1591" i="75"/>
  <c r="J738" i="75"/>
  <c r="J3031" i="75"/>
  <c r="J1843" i="75"/>
  <c r="I774" i="75"/>
  <c r="J4941" i="75"/>
  <c r="J3328" i="75"/>
  <c r="I3134" i="75"/>
  <c r="J1261" i="75"/>
  <c r="J2145" i="75"/>
  <c r="J583" i="75"/>
  <c r="J2960" i="75"/>
  <c r="I1498" i="75"/>
  <c r="J5986" i="75"/>
  <c r="J6284" i="75"/>
  <c r="J2572" i="75"/>
  <c r="I1699" i="75"/>
  <c r="J1141" i="75"/>
  <c r="J2265" i="75"/>
  <c r="J2842" i="75"/>
  <c r="J1576" i="75"/>
  <c r="J5455" i="75"/>
  <c r="J3223" i="75"/>
  <c r="I1196" i="75"/>
  <c r="J6536" i="75"/>
  <c r="I2385" i="75"/>
  <c r="J1213" i="75"/>
  <c r="J1524" i="75"/>
  <c r="J1860" i="75"/>
  <c r="J1757" i="75"/>
  <c r="J4680" i="75"/>
  <c r="J2747" i="75"/>
  <c r="I1286" i="75"/>
  <c r="I1125" i="75"/>
  <c r="I1139" i="75"/>
  <c r="I1619" i="75"/>
  <c r="I1789" i="75"/>
  <c r="I2422" i="75"/>
  <c r="J798" i="75"/>
  <c r="J865" i="75"/>
  <c r="J3135" i="75"/>
  <c r="J2323" i="75"/>
  <c r="J6031" i="75"/>
  <c r="J2929" i="75"/>
  <c r="J2662" i="75"/>
  <c r="I3024" i="75"/>
  <c r="J1580" i="75"/>
  <c r="J1403" i="75"/>
  <c r="J1158" i="75"/>
  <c r="J3115" i="75"/>
  <c r="I1464" i="75"/>
  <c r="J6294" i="75"/>
  <c r="J7074" i="75"/>
  <c r="J2876" i="75"/>
  <c r="I1734" i="75"/>
  <c r="J1243" i="75"/>
  <c r="J1544" i="75"/>
  <c r="J2954" i="75"/>
  <c r="J1766" i="75"/>
  <c r="J2365" i="75"/>
  <c r="J2000" i="75"/>
  <c r="I1223" i="75"/>
  <c r="J3090" i="75"/>
  <c r="I2693" i="75"/>
  <c r="J1309" i="75"/>
  <c r="J1741" i="75"/>
  <c r="J2116" i="75"/>
  <c r="J2203" i="75"/>
  <c r="J4131" i="75"/>
  <c r="J3561" i="75"/>
  <c r="J2366" i="75"/>
  <c r="I1496" i="75"/>
  <c r="I1584" i="75"/>
  <c r="I1818" i="75"/>
  <c r="J1617" i="75"/>
  <c r="I577" i="75"/>
  <c r="J2687" i="75"/>
  <c r="J2306" i="75"/>
  <c r="J4677" i="75"/>
  <c r="J3324" i="75"/>
  <c r="I1559" i="75"/>
  <c r="I626" i="75"/>
  <c r="I1582" i="75"/>
  <c r="J2301" i="75"/>
  <c r="J1341" i="75"/>
  <c r="J3080" i="75"/>
  <c r="J2546" i="75"/>
  <c r="J5714" i="75"/>
  <c r="J6268" i="75"/>
  <c r="J2548" i="75"/>
  <c r="I1306" i="75"/>
  <c r="I2965" i="75"/>
  <c r="J616" i="75"/>
  <c r="J2293" i="75"/>
  <c r="J1186" i="75"/>
  <c r="J3147" i="75"/>
  <c r="I1340" i="75"/>
  <c r="J6532" i="75"/>
  <c r="J7342" i="75"/>
  <c r="J2939" i="75"/>
  <c r="J327" i="75"/>
  <c r="J1670" i="75"/>
  <c r="J739" i="75"/>
  <c r="J2627" i="75"/>
  <c r="I1230" i="75"/>
  <c r="J3826" i="75"/>
  <c r="J4124" i="75"/>
  <c r="I1949" i="75"/>
  <c r="I1484" i="75"/>
  <c r="I1516" i="75"/>
  <c r="J2563" i="75"/>
  <c r="I2035" i="75"/>
  <c r="J1318" i="75"/>
  <c r="J2089" i="75"/>
  <c r="J2654" i="75"/>
  <c r="J2221" i="75"/>
  <c r="J7334" i="75"/>
  <c r="J3027" i="75"/>
  <c r="I1591" i="75"/>
  <c r="J5750" i="75"/>
  <c r="I2092" i="75"/>
  <c r="J1615" i="75"/>
  <c r="J763" i="75"/>
  <c r="J3055" i="75"/>
  <c r="J2247" i="75"/>
  <c r="J4951" i="75"/>
  <c r="J2032" i="75"/>
  <c r="J2506" i="75"/>
  <c r="I799" i="75"/>
  <c r="I3080" i="75"/>
  <c r="J750" i="75"/>
  <c r="J1607" i="75"/>
  <c r="J615" i="75"/>
  <c r="J2359" i="75"/>
  <c r="I648" i="75"/>
  <c r="J2641" i="75"/>
  <c r="J3206" i="75"/>
  <c r="J2810" i="75"/>
  <c r="J736" i="75"/>
  <c r="J1946" i="75"/>
  <c r="J1187" i="75"/>
  <c r="J2789" i="75"/>
  <c r="I1604" i="75"/>
  <c r="J2413" i="75"/>
  <c r="J4133" i="75"/>
  <c r="I2958" i="75"/>
  <c r="J720" i="75"/>
  <c r="J1550" i="75"/>
  <c r="J593" i="75"/>
  <c r="J2216" i="75"/>
  <c r="I748" i="75"/>
  <c r="J7067" i="75"/>
  <c r="J3165" i="75"/>
  <c r="I2417" i="75"/>
  <c r="J1885" i="75"/>
  <c r="J2430" i="75"/>
  <c r="J2029" i="75"/>
  <c r="J5996" i="75"/>
  <c r="J2540" i="75"/>
  <c r="I1621" i="75"/>
  <c r="J4938" i="75"/>
  <c r="J5444" i="75"/>
  <c r="I1753" i="75"/>
  <c r="J1726" i="75"/>
  <c r="J866" i="75"/>
  <c r="J3208" i="75"/>
  <c r="J2686" i="75"/>
  <c r="J6262" i="75"/>
  <c r="J7338" i="75"/>
  <c r="J2932" i="75"/>
  <c r="I1141" i="75"/>
  <c r="I2099" i="75"/>
  <c r="J1813" i="75"/>
  <c r="J677" i="75"/>
  <c r="J3327" i="75"/>
  <c r="J1736" i="75"/>
  <c r="J3134" i="75"/>
  <c r="J4108" i="75"/>
  <c r="J2300" i="75"/>
  <c r="I2540" i="75"/>
  <c r="J3829" i="75"/>
  <c r="I3224" i="75"/>
  <c r="J860" i="75"/>
  <c r="J1164" i="75"/>
  <c r="J688" i="75"/>
  <c r="J2534" i="75"/>
  <c r="I621" i="75"/>
  <c r="J3863" i="75"/>
  <c r="J3289" i="75"/>
  <c r="I2546" i="75"/>
  <c r="J608" i="75"/>
  <c r="J1155" i="75"/>
  <c r="J2002" i="75"/>
  <c r="J1231" i="75"/>
  <c r="J2909" i="75"/>
  <c r="I1401" i="75"/>
  <c r="J3855" i="75"/>
  <c r="J3114" i="75"/>
  <c r="J2549" i="75"/>
  <c r="I1815" i="75"/>
  <c r="J1573" i="75"/>
  <c r="J2098" i="75"/>
  <c r="J2635" i="75"/>
  <c r="J2250" i="75"/>
  <c r="J4633" i="75"/>
  <c r="J3228" i="75"/>
  <c r="I1215" i="75"/>
  <c r="J6283" i="75"/>
  <c r="I2059" i="75"/>
  <c r="J1937" i="75"/>
  <c r="J776" i="75"/>
  <c r="J2385" i="75"/>
  <c r="J1848" i="75"/>
  <c r="J3866" i="75"/>
  <c r="J4640" i="75"/>
  <c r="J2551" i="75"/>
  <c r="I595" i="75"/>
  <c r="I1935" i="75"/>
  <c r="I1788" i="75"/>
  <c r="J1308" i="75"/>
  <c r="J1134" i="75"/>
  <c r="J2604" i="75"/>
  <c r="J2003" i="75"/>
  <c r="J6531" i="75"/>
  <c r="J3149" i="75"/>
  <c r="J1696" i="75"/>
  <c r="I746" i="75"/>
  <c r="I1279" i="75"/>
  <c r="J2038" i="75"/>
  <c r="J686" i="75"/>
  <c r="J2600" i="75"/>
  <c r="J2040" i="75"/>
  <c r="J5491" i="75"/>
  <c r="J2537" i="75"/>
  <c r="J3567" i="75"/>
  <c r="I1396" i="75"/>
  <c r="I2565" i="75"/>
  <c r="J579" i="75"/>
  <c r="J1171" i="75"/>
  <c r="J2030" i="75"/>
  <c r="J1255" i="75"/>
  <c r="J2967" i="75"/>
  <c r="I1218" i="75"/>
  <c r="J4375" i="75"/>
  <c r="J3210" i="75"/>
  <c r="J2629" i="75"/>
  <c r="J1217" i="75"/>
  <c r="J2093" i="75"/>
  <c r="J1345" i="75"/>
  <c r="J2820" i="75"/>
  <c r="I1611" i="75"/>
  <c r="J5718" i="75"/>
  <c r="J6016" i="75"/>
  <c r="I1740" i="75"/>
  <c r="I1848" i="75"/>
  <c r="I1256" i="75"/>
  <c r="J1995" i="75"/>
  <c r="I1706" i="75"/>
  <c r="J1411" i="75"/>
  <c r="J1814" i="75"/>
  <c r="J2367" i="75"/>
  <c r="J1950" i="75"/>
  <c r="J3178" i="75"/>
  <c r="J2749" i="75"/>
  <c r="I1345" i="75"/>
  <c r="J6019" i="75"/>
  <c r="I1939" i="75"/>
  <c r="J1981" i="75"/>
  <c r="J328" i="75"/>
  <c r="J2517" i="75"/>
  <c r="J1936" i="75"/>
  <c r="J4130" i="75"/>
  <c r="J4904" i="75"/>
  <c r="J2655" i="75"/>
  <c r="I1617" i="75"/>
  <c r="I3087" i="75"/>
  <c r="J744" i="75"/>
  <c r="J1973" i="75"/>
  <c r="J1225" i="75"/>
  <c r="J2400" i="75"/>
  <c r="I1135" i="75"/>
  <c r="J4950" i="75"/>
  <c r="J5456" i="75"/>
  <c r="J2851" i="75"/>
  <c r="J585" i="75"/>
  <c r="J1435" i="75"/>
  <c r="J767" i="75"/>
  <c r="J2690" i="75"/>
  <c r="I707" i="75"/>
  <c r="J5183" i="75"/>
  <c r="J4394" i="75"/>
  <c r="I1164" i="75"/>
  <c r="I1613" i="75"/>
  <c r="J1608" i="75"/>
  <c r="J649" i="75"/>
  <c r="J3164" i="75"/>
  <c r="J2630" i="75"/>
  <c r="J5998" i="75"/>
  <c r="J6802" i="75"/>
  <c r="J3828" i="75"/>
  <c r="I2387" i="75"/>
  <c r="J691" i="75"/>
  <c r="J1252" i="75"/>
  <c r="J1436" i="75"/>
  <c r="J1465" i="75"/>
  <c r="J2304" i="75"/>
  <c r="J1767" i="75"/>
  <c r="I772" i="75"/>
  <c r="J4669" i="75"/>
  <c r="J3204" i="75"/>
  <c r="I2125" i="75"/>
  <c r="J1530" i="75"/>
  <c r="J708" i="75"/>
  <c r="J2028" i="75"/>
  <c r="J1827" i="75"/>
  <c r="J5757" i="75"/>
  <c r="J2904" i="75"/>
  <c r="J2127" i="75"/>
  <c r="I1316" i="75"/>
  <c r="I1858" i="75"/>
  <c r="J1395" i="75"/>
  <c r="J1786" i="75"/>
  <c r="J2336" i="75"/>
  <c r="J1934" i="75"/>
  <c r="J3050" i="75"/>
  <c r="J2653" i="75"/>
  <c r="I1607" i="75"/>
  <c r="I2008" i="75"/>
  <c r="I715" i="75"/>
  <c r="I2116" i="75"/>
  <c r="J6299" i="75"/>
  <c r="I3078" i="75"/>
  <c r="I3117" i="75"/>
  <c r="I3140" i="75"/>
  <c r="I2333" i="75"/>
  <c r="I3211" i="75"/>
  <c r="I2961" i="75"/>
  <c r="I681" i="75"/>
  <c r="I713" i="75"/>
  <c r="I585" i="75"/>
  <c r="J4107" i="75"/>
  <c r="I2817" i="75"/>
  <c r="J594" i="75"/>
  <c r="J1701" i="75"/>
  <c r="J764" i="75"/>
  <c r="J2671" i="75"/>
  <c r="I1217" i="75"/>
  <c r="J3854" i="75"/>
  <c r="J4140" i="75"/>
  <c r="I2214" i="75"/>
  <c r="J799" i="75"/>
  <c r="J1485" i="75"/>
  <c r="J1727" i="75"/>
  <c r="J1561" i="75"/>
  <c r="J2656" i="75"/>
  <c r="J2063" i="75"/>
  <c r="I643" i="75"/>
  <c r="J5181" i="75"/>
  <c r="J3592" i="75"/>
  <c r="I2101" i="75"/>
  <c r="J690" i="75"/>
  <c r="J807" i="75"/>
  <c r="J2508" i="75"/>
  <c r="J1951" i="75"/>
  <c r="J6269" i="75"/>
  <c r="J3105" i="75"/>
  <c r="J707" i="75"/>
  <c r="I615" i="75"/>
  <c r="I1666" i="75"/>
  <c r="J1348" i="75"/>
  <c r="J1886" i="75"/>
  <c r="J2475" i="75"/>
  <c r="J2034" i="75"/>
  <c r="J3833" i="75"/>
  <c r="J2933" i="75"/>
  <c r="I1670" i="75"/>
  <c r="I1189" i="75"/>
  <c r="J2895" i="75"/>
  <c r="I2427" i="75"/>
  <c r="J1737" i="75"/>
  <c r="J806" i="75"/>
  <c r="J712" i="75"/>
  <c r="J2327" i="75"/>
  <c r="I596" i="75"/>
  <c r="J5761" i="75"/>
  <c r="J2784" i="75"/>
  <c r="I2807" i="75"/>
  <c r="J1140" i="75"/>
  <c r="J1560" i="75"/>
  <c r="J1258" i="75"/>
  <c r="J3239" i="75"/>
  <c r="I1483" i="75"/>
  <c r="J7336" i="75"/>
  <c r="J4367" i="75"/>
  <c r="J3079" i="75"/>
  <c r="I1703" i="75"/>
  <c r="J1339" i="75"/>
  <c r="J1758" i="75"/>
  <c r="J2236" i="75"/>
  <c r="J1878" i="75"/>
  <c r="J2905" i="75"/>
  <c r="J2581" i="75"/>
  <c r="I1550" i="75"/>
  <c r="J5443" i="75"/>
  <c r="I2700" i="75"/>
  <c r="I2088" i="75"/>
  <c r="I2000" i="75"/>
  <c r="I2234" i="75"/>
  <c r="J2485" i="75"/>
  <c r="I2967" i="75"/>
  <c r="J2923" i="75"/>
  <c r="I1317" i="75"/>
  <c r="I1249" i="75"/>
  <c r="I2669" i="75"/>
  <c r="I1427" i="75"/>
  <c r="I614" i="75"/>
  <c r="I1882" i="75"/>
  <c r="I2933" i="75"/>
  <c r="I1216" i="75"/>
  <c r="I1547" i="75"/>
  <c r="I2149" i="75"/>
  <c r="I2339" i="75"/>
  <c r="I1576" i="75"/>
  <c r="I1346" i="75"/>
  <c r="I2119" i="75"/>
  <c r="J3146" i="75"/>
  <c r="I3207" i="75"/>
  <c r="I2748" i="75"/>
  <c r="I1225" i="75"/>
  <c r="J5489" i="75"/>
  <c r="I2279" i="75"/>
  <c r="I3046" i="75"/>
  <c r="I2361" i="75"/>
  <c r="I2007" i="75"/>
  <c r="I661" i="75"/>
  <c r="I1873" i="75"/>
  <c r="J3171" i="75"/>
  <c r="I2276" i="75"/>
  <c r="J2035" i="75"/>
  <c r="I1603" i="75"/>
  <c r="I1398" i="75"/>
  <c r="J4947" i="75"/>
  <c r="I2299" i="75"/>
  <c r="I2551" i="75"/>
  <c r="I2429" i="75"/>
  <c r="J4403" i="75"/>
  <c r="I2477" i="75"/>
  <c r="I2659" i="75"/>
  <c r="I1821" i="75"/>
  <c r="I1758" i="75"/>
  <c r="I1799" i="75"/>
  <c r="I1981" i="75"/>
  <c r="I2089" i="75"/>
  <c r="I803" i="75"/>
  <c r="I1759" i="75"/>
  <c r="J4648" i="75"/>
  <c r="I2783" i="75"/>
  <c r="I2879" i="75"/>
  <c r="I2865" i="75"/>
  <c r="I684" i="75"/>
  <c r="I2095" i="75"/>
  <c r="I1335" i="75"/>
  <c r="I1283" i="75"/>
  <c r="J4369" i="75"/>
  <c r="I2485" i="75"/>
  <c r="I3151" i="75"/>
  <c r="I644" i="75"/>
  <c r="I1876" i="75"/>
  <c r="I1826" i="75"/>
  <c r="J1586" i="75"/>
  <c r="J749" i="75"/>
  <c r="J2368" i="75"/>
  <c r="J1879" i="75"/>
  <c r="J6017" i="75"/>
  <c r="J3045" i="75"/>
  <c r="J2251" i="75"/>
  <c r="I704" i="75"/>
  <c r="I1126" i="75"/>
  <c r="J1938" i="75"/>
  <c r="J1821" i="75"/>
  <c r="J794" i="75"/>
  <c r="J2867" i="75"/>
  <c r="I1129" i="75"/>
  <c r="J4402" i="75"/>
  <c r="J4908" i="75"/>
  <c r="J2659" i="75"/>
  <c r="I2489" i="75"/>
  <c r="J1162" i="75"/>
  <c r="J1941" i="75"/>
  <c r="J2486" i="75"/>
  <c r="J2053" i="75"/>
  <c r="J6024" i="75"/>
  <c r="J2596" i="75"/>
  <c r="I1530" i="75"/>
  <c r="J5174" i="75"/>
  <c r="I2701" i="75"/>
  <c r="J685" i="75"/>
  <c r="J1340" i="75"/>
  <c r="J2311" i="75"/>
  <c r="J1519" i="75"/>
  <c r="J3030" i="75"/>
  <c r="J2838" i="75"/>
  <c r="I734" i="75"/>
  <c r="I3239" i="75"/>
  <c r="J4408" i="75"/>
  <c r="I2636" i="75"/>
  <c r="J770" i="75"/>
  <c r="J1457" i="75"/>
  <c r="J1703" i="75"/>
  <c r="J1545" i="75"/>
  <c r="J2576" i="75"/>
  <c r="J2011" i="75"/>
  <c r="I714" i="75"/>
  <c r="J4945" i="75"/>
  <c r="I1800" i="75"/>
  <c r="J1346" i="75"/>
  <c r="J2113" i="75"/>
  <c r="J2670" i="75"/>
  <c r="J2245" i="75"/>
  <c r="J7350" i="75"/>
  <c r="J3059" i="75"/>
  <c r="I1455" i="75"/>
  <c r="J5990" i="75"/>
  <c r="I1341" i="75"/>
  <c r="I1407" i="75"/>
  <c r="J1966" i="75"/>
  <c r="J1338" i="75"/>
  <c r="J2396" i="75"/>
  <c r="J2930" i="75"/>
  <c r="J4127" i="75"/>
  <c r="J6805" i="75"/>
  <c r="J3231" i="75"/>
  <c r="I1304" i="75"/>
  <c r="I1814" i="75"/>
  <c r="J2033" i="75"/>
  <c r="J777" i="75"/>
  <c r="J2605" i="75"/>
  <c r="J2068" i="75"/>
  <c r="J4398" i="75"/>
  <c r="J4948" i="75"/>
  <c r="J2751" i="75"/>
  <c r="I1408" i="75"/>
  <c r="I2906" i="75"/>
  <c r="I3145" i="75"/>
  <c r="I3018" i="75"/>
  <c r="J2473" i="75"/>
  <c r="I3050" i="75"/>
  <c r="J858" i="75"/>
  <c r="J1464" i="75"/>
  <c r="J1230" i="75"/>
  <c r="J3211" i="75"/>
  <c r="I1467" i="75"/>
  <c r="J7068" i="75"/>
  <c r="J3859" i="75"/>
  <c r="I2280" i="75"/>
  <c r="J1514" i="75"/>
  <c r="J683" i="75"/>
  <c r="J2931" i="75"/>
  <c r="J1799" i="75"/>
  <c r="J5729" i="75"/>
  <c r="J2848" i="75"/>
  <c r="J2083" i="75"/>
  <c r="I798" i="75"/>
  <c r="I2803" i="75"/>
  <c r="J1275" i="75"/>
  <c r="J2130" i="75"/>
  <c r="J1351" i="75"/>
  <c r="J3144" i="75"/>
  <c r="I1549" i="75"/>
  <c r="J6267" i="75"/>
  <c r="J3865" i="75"/>
  <c r="J2901" i="75"/>
  <c r="J1313" i="75"/>
  <c r="J2217" i="75"/>
  <c r="J781" i="75"/>
  <c r="J3051" i="75"/>
  <c r="I1519" i="75"/>
  <c r="J6030" i="75"/>
  <c r="J5989" i="75"/>
  <c r="I3020" i="75"/>
  <c r="J1831" i="75"/>
  <c r="J1489" i="75"/>
  <c r="J1342" i="75"/>
  <c r="J3583" i="75"/>
  <c r="I1348" i="75"/>
  <c r="J4371" i="75"/>
  <c r="J5719" i="75"/>
  <c r="I2331" i="75"/>
  <c r="J628" i="75"/>
  <c r="J1551" i="75"/>
  <c r="J1704" i="75"/>
  <c r="J773" i="75"/>
  <c r="J4104" i="75"/>
  <c r="J2415" i="75"/>
  <c r="I650" i="75"/>
  <c r="J2545" i="75"/>
  <c r="J3110" i="75"/>
  <c r="I1741" i="75"/>
  <c r="J2005" i="75"/>
  <c r="J661" i="75"/>
  <c r="J2565" i="75"/>
  <c r="J1964" i="75"/>
  <c r="J4370" i="75"/>
  <c r="J4920" i="75"/>
  <c r="J2691" i="75"/>
  <c r="I1343" i="75"/>
  <c r="I1855" i="75"/>
  <c r="J1471" i="75"/>
  <c r="J614" i="75"/>
  <c r="J2804" i="75"/>
  <c r="J2071" i="75"/>
  <c r="J7079" i="75"/>
  <c r="J3229" i="75"/>
  <c r="J1852" i="75"/>
  <c r="I1946" i="75"/>
  <c r="J6259" i="75"/>
  <c r="I1879" i="75"/>
  <c r="I2090" i="75"/>
  <c r="J1492" i="75"/>
  <c r="J1581" i="75"/>
  <c r="J613" i="75"/>
  <c r="J2099" i="75"/>
  <c r="I658" i="75"/>
  <c r="J5457" i="75"/>
  <c r="J2480" i="75"/>
  <c r="I2867" i="75"/>
  <c r="J1393" i="75"/>
  <c r="J2269" i="75"/>
  <c r="J1705" i="75"/>
  <c r="J4636" i="75"/>
  <c r="J2631" i="75"/>
  <c r="I1609" i="75"/>
  <c r="J3166" i="75"/>
  <c r="J3860" i="75"/>
  <c r="I1608" i="75"/>
  <c r="J2101" i="75"/>
  <c r="J1169" i="75"/>
  <c r="J2781" i="75"/>
  <c r="J2333" i="75"/>
  <c r="J4678" i="75"/>
  <c r="J5452" i="75"/>
  <c r="J2847" i="75"/>
  <c r="I1526" i="75"/>
  <c r="I2027" i="75"/>
  <c r="J1575" i="75"/>
  <c r="J713" i="75"/>
  <c r="J3015" i="75"/>
  <c r="J1739" i="75"/>
  <c r="I708" i="75"/>
  <c r="J4917" i="75"/>
  <c r="J3296" i="75"/>
  <c r="J4643" i="75"/>
  <c r="I1500" i="75"/>
  <c r="I1183" i="75"/>
  <c r="J1882" i="75"/>
  <c r="J1282" i="75"/>
  <c r="J2144" i="75"/>
  <c r="J2874" i="75"/>
  <c r="J7348" i="75"/>
  <c r="J5479" i="75"/>
  <c r="J3167" i="75"/>
  <c r="I3055" i="75"/>
  <c r="J734" i="75"/>
  <c r="J1583" i="75"/>
  <c r="J586" i="75"/>
  <c r="J2204" i="75"/>
  <c r="I768" i="75"/>
  <c r="J2513" i="75"/>
  <c r="J3078" i="75"/>
  <c r="J2754" i="75"/>
  <c r="I2478" i="75"/>
  <c r="J1189" i="75"/>
  <c r="J1408" i="75"/>
  <c r="J1844" i="75"/>
  <c r="J1733" i="75"/>
  <c r="J4664" i="75"/>
  <c r="J2683" i="75"/>
  <c r="I1192" i="75"/>
  <c r="J3318" i="75"/>
  <c r="I2414" i="75"/>
  <c r="J721" i="75"/>
  <c r="J1288" i="75"/>
  <c r="J1999" i="75"/>
  <c r="J1498" i="75"/>
  <c r="J3173" i="75"/>
  <c r="J1828" i="75"/>
  <c r="I747" i="75"/>
  <c r="J6261" i="75"/>
  <c r="I2541" i="75"/>
  <c r="I2037" i="75"/>
  <c r="I1999" i="75"/>
  <c r="I659" i="75"/>
  <c r="I1980" i="75"/>
  <c r="I1766" i="75"/>
  <c r="J1829" i="75"/>
  <c r="J706" i="75"/>
  <c r="J3563" i="75"/>
  <c r="J1764" i="75"/>
  <c r="J3230" i="75"/>
  <c r="J4136" i="75"/>
  <c r="J2383" i="75"/>
  <c r="I2757" i="75"/>
  <c r="J1855" i="75"/>
  <c r="J1513" i="75"/>
  <c r="J576" i="75"/>
  <c r="J1963" i="75"/>
  <c r="I705" i="75"/>
  <c r="J5177" i="75"/>
  <c r="J3584" i="75"/>
  <c r="I1468" i="75"/>
  <c r="I2508" i="75"/>
  <c r="J597" i="75"/>
  <c r="J1605" i="75"/>
  <c r="J1847" i="75"/>
  <c r="J1224" i="75"/>
  <c r="J3025" i="75"/>
  <c r="J2331" i="75"/>
  <c r="I660" i="75"/>
  <c r="J5721" i="75"/>
  <c r="I2491" i="75"/>
  <c r="J1969" i="75"/>
  <c r="J2514" i="75"/>
  <c r="J2069" i="75"/>
  <c r="J6264" i="75"/>
  <c r="J2684" i="75"/>
  <c r="I1553" i="75"/>
  <c r="J2632" i="75"/>
  <c r="I2482" i="75"/>
  <c r="J325" i="75"/>
  <c r="J1315" i="75"/>
  <c r="J2218" i="75"/>
  <c r="J591" i="75"/>
  <c r="J3224" i="75"/>
  <c r="I1243" i="75"/>
  <c r="I685" i="75"/>
  <c r="J4129" i="75"/>
  <c r="I2413" i="75"/>
  <c r="J1132" i="75"/>
  <c r="J1131" i="75"/>
  <c r="J3151" i="75"/>
  <c r="J2339" i="75"/>
  <c r="J6537" i="75"/>
  <c r="J3046" i="75"/>
  <c r="J2750" i="75"/>
  <c r="I765" i="75"/>
  <c r="I3133" i="75"/>
  <c r="J1127" i="75"/>
  <c r="J1556" i="75"/>
  <c r="J710" i="75"/>
  <c r="J2575" i="75"/>
  <c r="I1131" i="75"/>
  <c r="J3286" i="75"/>
  <c r="J4096" i="75"/>
  <c r="J2088" i="75"/>
  <c r="J596" i="75"/>
  <c r="J1410" i="75"/>
  <c r="J795" i="75"/>
  <c r="J1724" i="75"/>
  <c r="I589" i="75"/>
  <c r="J6257" i="75"/>
  <c r="J2841" i="75"/>
  <c r="I2871" i="75"/>
  <c r="J3300" i="75"/>
  <c r="I2484" i="75"/>
  <c r="J675" i="75"/>
  <c r="J1128" i="75"/>
  <c r="J2330" i="75"/>
  <c r="J1441" i="75"/>
  <c r="J3596" i="75"/>
  <c r="J1612" i="75"/>
  <c r="I683" i="75"/>
  <c r="J4641" i="75"/>
  <c r="I2211" i="75"/>
  <c r="J1246" i="75"/>
  <c r="J2009" i="75"/>
  <c r="J2570" i="75"/>
  <c r="J2121" i="75"/>
  <c r="J6530" i="75"/>
  <c r="J2836" i="75"/>
  <c r="I1411" i="75"/>
  <c r="J5458" i="75"/>
  <c r="I1495" i="75"/>
  <c r="I1124" i="75"/>
  <c r="J1826" i="75"/>
  <c r="J1226" i="75"/>
  <c r="J3560" i="75"/>
  <c r="J2818" i="75"/>
  <c r="J7064" i="75"/>
  <c r="J4635" i="75"/>
  <c r="J3103" i="75"/>
  <c r="I1441" i="75"/>
  <c r="I2040" i="75"/>
  <c r="J704" i="75"/>
  <c r="J1522" i="75"/>
  <c r="J326" i="75"/>
  <c r="J1972" i="75"/>
  <c r="I624" i="75"/>
  <c r="J6803" i="75"/>
  <c r="J3137" i="75"/>
  <c r="J5446" i="75"/>
  <c r="I3240" i="75"/>
  <c r="J1484" i="75"/>
  <c r="J1347" i="75"/>
  <c r="J3109" i="75"/>
  <c r="J2571" i="75"/>
  <c r="J6023" i="75"/>
  <c r="J4125" i="75"/>
  <c r="J3020" i="75"/>
  <c r="I2840" i="75"/>
  <c r="J645" i="75"/>
  <c r="J1945" i="75"/>
  <c r="J1201" i="75"/>
  <c r="J2329" i="75"/>
  <c r="I1288" i="75"/>
  <c r="J4934" i="75"/>
  <c r="J5220" i="75"/>
  <c r="J2819" i="75"/>
  <c r="I1793" i="75"/>
  <c r="J1274" i="75"/>
  <c r="J2037" i="75"/>
  <c r="J2598" i="75"/>
  <c r="J2149" i="75"/>
  <c r="J6798" i="75"/>
  <c r="J2924" i="75"/>
  <c r="I1881" i="75"/>
  <c r="J5486" i="75"/>
  <c r="I2609" i="75"/>
  <c r="J793" i="75"/>
  <c r="J1499" i="75"/>
  <c r="J1520" i="75"/>
  <c r="J1611" i="75"/>
  <c r="J3836" i="75"/>
  <c r="J2220" i="75"/>
  <c r="I682" i="75"/>
  <c r="J6809" i="75"/>
  <c r="I2662" i="75"/>
  <c r="I2026" i="75"/>
  <c r="I2056" i="75"/>
  <c r="J5451" i="75"/>
  <c r="I1277" i="75"/>
  <c r="I1501" i="75"/>
  <c r="J2277" i="75"/>
  <c r="J1317" i="75"/>
  <c r="J3052" i="75"/>
  <c r="J2518" i="75"/>
  <c r="J5478" i="75"/>
  <c r="J6028" i="75"/>
  <c r="J2476" i="75"/>
  <c r="I3107" i="75"/>
  <c r="J745" i="75"/>
  <c r="J1578" i="75"/>
  <c r="J618" i="75"/>
  <c r="J2341" i="75"/>
  <c r="I600" i="75"/>
  <c r="J7335" i="75"/>
  <c r="J3181" i="75"/>
  <c r="J1756" i="75"/>
  <c r="I2698" i="75"/>
  <c r="J660" i="75"/>
  <c r="J1244" i="75"/>
  <c r="J2295" i="75"/>
  <c r="J1491" i="75"/>
  <c r="J2897" i="75"/>
  <c r="J2782" i="75"/>
  <c r="I654" i="75"/>
  <c r="J4915" i="75"/>
  <c r="I2668" i="75"/>
  <c r="J741" i="75"/>
  <c r="J1433" i="75"/>
  <c r="J1664" i="75"/>
  <c r="J1517" i="75"/>
  <c r="J2512" i="75"/>
  <c r="J1967" i="75"/>
  <c r="I677" i="75"/>
  <c r="J5747" i="75"/>
  <c r="I2930" i="75"/>
  <c r="J804" i="75"/>
  <c r="J1679" i="75"/>
  <c r="J656" i="75"/>
  <c r="J2483" i="75"/>
  <c r="I809" i="75"/>
  <c r="J3054" i="75"/>
  <c r="J5985" i="75"/>
  <c r="I2069" i="75"/>
  <c r="J1219" i="75"/>
  <c r="J1432" i="75"/>
  <c r="J2926" i="75"/>
  <c r="J1738" i="75"/>
  <c r="J7333" i="75"/>
  <c r="J3559" i="75"/>
  <c r="I1245" i="75"/>
  <c r="J7340" i="75"/>
  <c r="I3177" i="75"/>
  <c r="J2210" i="75"/>
  <c r="J1199" i="75"/>
  <c r="J2880" i="75"/>
  <c r="J2395" i="75"/>
  <c r="J3026" i="75"/>
  <c r="J3194" i="75"/>
  <c r="J2597" i="75"/>
  <c r="I1311" i="75"/>
  <c r="I1213" i="75"/>
  <c r="J2249" i="75"/>
  <c r="J1289" i="75"/>
  <c r="J3024" i="75"/>
  <c r="J2490" i="75"/>
  <c r="J5450" i="75"/>
  <c r="J6000" i="75"/>
  <c r="J3291" i="75"/>
  <c r="I2300" i="75"/>
  <c r="J4366" i="75"/>
  <c r="I2655" i="75"/>
  <c r="I2335" i="75"/>
  <c r="J6795" i="75"/>
  <c r="I1251" i="75"/>
  <c r="I3109" i="75"/>
  <c r="I2745" i="75"/>
  <c r="I1723" i="75"/>
  <c r="J5726" i="75"/>
  <c r="I2476" i="75"/>
  <c r="J2700" i="75"/>
  <c r="I2303" i="75"/>
  <c r="J746" i="75"/>
  <c r="J1405" i="75"/>
  <c r="J2023" i="75"/>
  <c r="J1526" i="75"/>
  <c r="J3197" i="75"/>
  <c r="J1884" i="75"/>
  <c r="I1123" i="75"/>
  <c r="J6289" i="75"/>
  <c r="I1708" i="75"/>
  <c r="J1311" i="75"/>
  <c r="J1730" i="75"/>
  <c r="J2120" i="75"/>
  <c r="J1850" i="75"/>
  <c r="J2777" i="75"/>
  <c r="J2533" i="75"/>
  <c r="I1399" i="75"/>
  <c r="J4911" i="75"/>
  <c r="I3193" i="75"/>
  <c r="J2310" i="75"/>
  <c r="J1303" i="75"/>
  <c r="J3057" i="75"/>
  <c r="J2519" i="75"/>
  <c r="J5175" i="75"/>
  <c r="J3861" i="75"/>
  <c r="J2893" i="75"/>
  <c r="I1247" i="75"/>
  <c r="I1137" i="75"/>
  <c r="J1528" i="75"/>
  <c r="J316" i="75"/>
  <c r="J3136" i="75"/>
  <c r="J2602" i="75"/>
  <c r="J5758" i="75"/>
  <c r="J6534" i="75"/>
  <c r="J2692" i="75"/>
  <c r="I678" i="75"/>
  <c r="I1663" i="75"/>
  <c r="I1975" i="75"/>
  <c r="J867" i="75"/>
  <c r="J1974" i="75"/>
  <c r="J1215" i="75"/>
  <c r="J2845" i="75"/>
  <c r="I1336" i="75"/>
  <c r="J3106" i="75"/>
  <c r="J2959" i="75"/>
  <c r="I2487" i="75"/>
  <c r="J1257" i="75"/>
  <c r="J1697" i="75"/>
  <c r="J1948" i="75"/>
  <c r="J1801" i="75"/>
  <c r="J4944" i="75"/>
  <c r="J2807" i="75"/>
  <c r="I1193" i="75"/>
  <c r="J4094" i="75"/>
  <c r="J4380" i="75"/>
  <c r="I1133" i="75"/>
  <c r="J2233" i="75"/>
  <c r="J1273" i="75"/>
  <c r="J2961" i="75"/>
  <c r="J2474" i="75"/>
  <c r="J5210" i="75"/>
  <c r="J5984" i="75"/>
  <c r="J2124" i="75"/>
  <c r="I1282" i="75"/>
  <c r="I1994" i="75"/>
  <c r="I1458" i="75"/>
  <c r="I2087" i="75"/>
  <c r="I2510" i="75"/>
  <c r="J2601" i="75"/>
  <c r="I3238" i="75"/>
  <c r="I2848" i="75"/>
  <c r="J7078" i="75"/>
  <c r="I2957" i="75"/>
  <c r="I3241" i="75"/>
  <c r="I2294" i="75"/>
  <c r="I1732" i="75"/>
  <c r="J3556" i="75"/>
  <c r="I3088" i="75"/>
  <c r="I2899" i="75"/>
  <c r="I3226" i="75"/>
  <c r="J3013" i="75"/>
  <c r="I3203" i="75"/>
  <c r="J3053" i="75"/>
  <c r="I3165" i="75"/>
  <c r="I3201" i="75"/>
  <c r="J5474" i="75"/>
  <c r="I2637" i="75"/>
  <c r="I2594" i="75"/>
  <c r="I2760" i="75"/>
  <c r="J6793" i="75"/>
  <c r="I2114" i="75"/>
  <c r="I2604" i="75"/>
  <c r="I1754" i="75"/>
  <c r="J2910" i="75"/>
  <c r="I1281" i="75"/>
  <c r="I1524" i="75"/>
  <c r="J6291" i="75"/>
  <c r="I3164" i="75"/>
  <c r="J4100" i="75"/>
  <c r="I2761" i="75"/>
  <c r="I1224" i="75"/>
  <c r="I1620" i="75"/>
  <c r="I1857" i="75"/>
  <c r="I2388" i="75"/>
  <c r="I2567" i="75"/>
  <c r="I743" i="75"/>
  <c r="I1797" i="75"/>
  <c r="I1250" i="75"/>
  <c r="I1261" i="75"/>
  <c r="I2688" i="75"/>
  <c r="I3073" i="75"/>
  <c r="I3197" i="75"/>
  <c r="J2607" i="75"/>
  <c r="I1260" i="75"/>
  <c r="I1214" i="75"/>
  <c r="J7343" i="75"/>
  <c r="I2581" i="75"/>
  <c r="I2601" i="75"/>
  <c r="I2580" i="75"/>
  <c r="J2812" i="75"/>
  <c r="I1486" i="75"/>
  <c r="I1528" i="75"/>
  <c r="I2964" i="75"/>
  <c r="I2842" i="75"/>
  <c r="J6524" i="75"/>
  <c r="I2246" i="75"/>
  <c r="I2244" i="75"/>
  <c r="J4111" i="75"/>
  <c r="J2266" i="75"/>
  <c r="J1251" i="75"/>
  <c r="J2968" i="75"/>
  <c r="J2479" i="75"/>
  <c r="J4135" i="75"/>
  <c r="J3599" i="75"/>
  <c r="J2757" i="75"/>
  <c r="I2835" i="75"/>
  <c r="J718" i="75"/>
  <c r="J2143" i="75"/>
  <c r="J1196" i="75"/>
  <c r="J3557" i="75"/>
  <c r="J2482" i="75"/>
  <c r="I618" i="75"/>
  <c r="J7339" i="75"/>
  <c r="J3193" i="75"/>
  <c r="I1971" i="75"/>
  <c r="J1693" i="75"/>
  <c r="J315" i="75"/>
  <c r="J3175" i="75"/>
  <c r="J1280" i="75"/>
  <c r="J7337" i="75"/>
  <c r="J3174" i="75"/>
  <c r="J2806" i="75"/>
  <c r="I1127" i="75"/>
  <c r="I1877" i="75"/>
  <c r="J1458" i="75"/>
  <c r="J625" i="75"/>
  <c r="J2879" i="75"/>
  <c r="J1759" i="75"/>
  <c r="J5477" i="75"/>
  <c r="J2664" i="75"/>
  <c r="J1979" i="75"/>
  <c r="I1185" i="75"/>
  <c r="J1488" i="75"/>
  <c r="I2120" i="75"/>
  <c r="J1287" i="75"/>
  <c r="J1702" i="75"/>
  <c r="J2024" i="75"/>
  <c r="J1822" i="75"/>
  <c r="J2633" i="75"/>
  <c r="J2417" i="75"/>
  <c r="I1466" i="75"/>
  <c r="J4399" i="75"/>
  <c r="I1677" i="75"/>
  <c r="J1857" i="75"/>
  <c r="J735" i="75"/>
  <c r="J3587" i="75"/>
  <c r="J1792" i="75"/>
  <c r="J3594" i="75"/>
  <c r="J4372" i="75"/>
  <c r="J2427" i="75"/>
  <c r="I794" i="75"/>
  <c r="I2866" i="75"/>
  <c r="J747" i="75"/>
  <c r="J1849" i="75"/>
  <c r="J871" i="75"/>
  <c r="J2899" i="75"/>
  <c r="I1315" i="75"/>
  <c r="J4638" i="75"/>
  <c r="J4936" i="75"/>
  <c r="J2695" i="75"/>
  <c r="J803" i="75"/>
  <c r="J1666" i="75"/>
  <c r="J659" i="75"/>
  <c r="J2478" i="75"/>
  <c r="I795" i="75"/>
  <c r="J3290" i="75"/>
  <c r="J3233" i="75"/>
  <c r="I1825" i="75"/>
  <c r="I2937" i="75"/>
  <c r="J2393" i="75"/>
  <c r="I2395" i="75"/>
  <c r="J1229" i="75"/>
  <c r="J1620" i="75"/>
  <c r="J1888" i="75"/>
  <c r="J1785" i="75"/>
  <c r="J4916" i="75"/>
  <c r="J2779" i="75"/>
  <c r="I1459" i="75"/>
  <c r="J3858" i="75"/>
  <c r="J2150" i="75"/>
  <c r="J1183" i="75"/>
  <c r="J2840" i="75"/>
  <c r="J2371" i="75"/>
  <c r="J2276" i="75"/>
  <c r="J3082" i="75"/>
  <c r="J2541" i="75"/>
  <c r="I1170" i="75"/>
  <c r="I3150" i="75"/>
  <c r="J1402" i="75"/>
  <c r="J2129" i="75"/>
  <c r="J2698" i="75"/>
  <c r="J2273" i="75"/>
  <c r="J3595" i="75"/>
  <c r="J3091" i="75"/>
  <c r="I1430" i="75"/>
  <c r="J6018" i="75"/>
  <c r="I2694" i="75"/>
  <c r="J810" i="75"/>
  <c r="J1603" i="75"/>
  <c r="J1760" i="75"/>
  <c r="J1588" i="75"/>
  <c r="J4368" i="75"/>
  <c r="J2539" i="75"/>
  <c r="I1424" i="75"/>
  <c r="J2865" i="75"/>
  <c r="I2537" i="75"/>
  <c r="J1222" i="75"/>
  <c r="J1734" i="75"/>
  <c r="J1877" i="75"/>
  <c r="J5448" i="75"/>
  <c r="J2903" i="75"/>
  <c r="I1344" i="75"/>
  <c r="J4378" i="75"/>
  <c r="I1733" i="75"/>
  <c r="J1614" i="75"/>
  <c r="J778" i="75"/>
  <c r="J2416" i="75"/>
  <c r="J1935" i="75"/>
  <c r="J6253" i="75"/>
  <c r="J3073" i="75"/>
  <c r="J2303" i="75"/>
  <c r="I808" i="75"/>
  <c r="I2966" i="75"/>
  <c r="J774" i="75"/>
  <c r="J1606" i="75"/>
  <c r="J643" i="75"/>
  <c r="J2394" i="75"/>
  <c r="I676" i="75"/>
  <c r="J7351" i="75"/>
  <c r="J3205" i="75"/>
  <c r="J1800" i="75"/>
  <c r="J1711" i="75"/>
  <c r="J1156" i="75"/>
  <c r="J577" i="75"/>
  <c r="J2639" i="75"/>
  <c r="I674" i="75"/>
  <c r="J4401" i="75"/>
  <c r="J5176" i="75"/>
  <c r="I2564" i="75"/>
  <c r="J5473" i="75"/>
  <c r="I2790" i="75"/>
  <c r="J1334" i="75"/>
  <c r="J1846" i="75"/>
  <c r="J802" i="75"/>
  <c r="J2573" i="75"/>
  <c r="I1402" i="75"/>
  <c r="J5999" i="75"/>
  <c r="J2429" i="75"/>
  <c r="I2571" i="75"/>
  <c r="J1161" i="75"/>
  <c r="J1675" i="75"/>
  <c r="J1816" i="75"/>
  <c r="J2027" i="75"/>
  <c r="J6799" i="75"/>
  <c r="J3177" i="75"/>
  <c r="J1740" i="75"/>
  <c r="I749" i="75"/>
  <c r="I3019" i="75"/>
  <c r="J318" i="75"/>
  <c r="J1396" i="75"/>
  <c r="J742" i="75"/>
  <c r="J2634" i="75"/>
  <c r="I598" i="75"/>
  <c r="J4671" i="75"/>
  <c r="J3329" i="75"/>
  <c r="J2309" i="75"/>
  <c r="J1815" i="75"/>
  <c r="J1461" i="75"/>
  <c r="J1314" i="75"/>
  <c r="J3555" i="75"/>
  <c r="I1138" i="75"/>
  <c r="J3835" i="75"/>
  <c r="I2367" i="75"/>
  <c r="J4949" i="75"/>
  <c r="I2959" i="75"/>
  <c r="J689" i="75"/>
  <c r="J1797" i="75"/>
  <c r="J678" i="75"/>
  <c r="J2835" i="75"/>
  <c r="I1434" i="75"/>
  <c r="J4374" i="75"/>
  <c r="J4672" i="75"/>
  <c r="I2274" i="75"/>
  <c r="J330" i="75"/>
  <c r="J1577" i="75"/>
  <c r="J1823" i="75"/>
  <c r="J854" i="75"/>
  <c r="J2957" i="75"/>
  <c r="J2279" i="75"/>
  <c r="I744" i="75"/>
  <c r="J5485" i="75"/>
  <c r="J2568" i="75"/>
  <c r="I2127" i="75"/>
  <c r="J1455" i="75"/>
  <c r="J589" i="75"/>
  <c r="J2748" i="75"/>
  <c r="J2055" i="75"/>
  <c r="J7063" i="75"/>
  <c r="J3201" i="75"/>
  <c r="J1796" i="75"/>
  <c r="I675" i="75"/>
  <c r="I1947" i="75"/>
  <c r="J1497" i="75"/>
  <c r="J2026" i="75"/>
  <c r="J2567" i="75"/>
  <c r="J2146" i="75"/>
  <c r="J4137" i="75"/>
  <c r="J3116" i="75"/>
  <c r="I1166" i="75"/>
  <c r="J4919" i="75"/>
  <c r="I3079" i="75"/>
  <c r="I2608" i="75"/>
  <c r="I2602" i="75"/>
  <c r="J2340" i="75"/>
  <c r="I3179" i="75"/>
  <c r="J621" i="75"/>
  <c r="J1438" i="75"/>
  <c r="J811" i="75"/>
  <c r="J1768" i="75"/>
  <c r="I586" i="75"/>
  <c r="J6285" i="75"/>
  <c r="J3049" i="75"/>
  <c r="I2304" i="75"/>
  <c r="J1250" i="75"/>
  <c r="J1762" i="75"/>
  <c r="J1398" i="75"/>
  <c r="J2353" i="75"/>
  <c r="I1290" i="75"/>
  <c r="J4679" i="75"/>
  <c r="J6263" i="75"/>
  <c r="J3207" i="75"/>
  <c r="I2058" i="75"/>
  <c r="J1220" i="75"/>
  <c r="J1858" i="75"/>
  <c r="J2419" i="75"/>
  <c r="J2006" i="75"/>
  <c r="J3591" i="75"/>
  <c r="J2869" i="75"/>
  <c r="I1551" i="75"/>
  <c r="J7349" i="75"/>
  <c r="I2542" i="75"/>
  <c r="J1190" i="75"/>
  <c r="J331" i="75"/>
  <c r="J3203" i="75"/>
  <c r="J1440" i="75"/>
  <c r="J2481" i="75"/>
  <c r="J3326" i="75"/>
  <c r="I1579" i="75"/>
  <c r="I1426" i="75"/>
  <c r="I2024" i="75"/>
  <c r="J719" i="75"/>
  <c r="J2213" i="75"/>
  <c r="J2786" i="75"/>
  <c r="J1248" i="75"/>
  <c r="J4411" i="75"/>
  <c r="J3163" i="75"/>
  <c r="I1161" i="75"/>
  <c r="J6270" i="75"/>
  <c r="I1762" i="75"/>
  <c r="J1604" i="75"/>
  <c r="J1609" i="75"/>
  <c r="J629" i="75"/>
  <c r="J2151" i="75"/>
  <c r="I592" i="75"/>
  <c r="J5481" i="75"/>
  <c r="J2544" i="75"/>
  <c r="J1819" i="75"/>
  <c r="I2266" i="75"/>
  <c r="J705" i="75"/>
  <c r="J1160" i="75"/>
  <c r="J1971" i="75"/>
  <c r="J1470" i="75"/>
  <c r="J3145" i="75"/>
  <c r="J1784" i="75"/>
  <c r="I773" i="75"/>
  <c r="J6025" i="75"/>
  <c r="I2568" i="75"/>
  <c r="J573" i="75"/>
  <c r="J1195" i="75"/>
  <c r="J2058" i="75"/>
  <c r="J1283" i="75"/>
  <c r="J3044" i="75"/>
  <c r="I1310" i="75"/>
  <c r="J4903" i="75"/>
  <c r="J5731" i="75"/>
  <c r="I793" i="75"/>
  <c r="I750" i="75"/>
  <c r="I1701" i="75"/>
  <c r="J1191" i="75"/>
  <c r="J2305" i="75"/>
  <c r="J2898" i="75"/>
  <c r="J1710" i="75"/>
  <c r="J6529" i="75"/>
  <c r="J3319" i="75"/>
  <c r="I1342" i="75"/>
  <c r="J7072" i="75"/>
  <c r="I1854" i="75"/>
  <c r="J1761" i="75"/>
  <c r="J627" i="75"/>
  <c r="J3283" i="75"/>
  <c r="J1676" i="75"/>
  <c r="J2817" i="75"/>
  <c r="J3840" i="75"/>
  <c r="J2962" i="75"/>
  <c r="I751" i="75"/>
  <c r="I2774" i="75"/>
  <c r="J648" i="75"/>
  <c r="J1753" i="75"/>
  <c r="J805" i="75"/>
  <c r="J2775" i="75"/>
  <c r="I1429" i="75"/>
  <c r="J4106" i="75"/>
  <c r="J4404" i="75"/>
  <c r="J2511" i="75"/>
  <c r="J1291" i="75"/>
  <c r="J2158" i="75"/>
  <c r="J1407" i="75"/>
  <c r="J3176" i="75"/>
  <c r="I1188" i="75"/>
  <c r="J6801" i="75"/>
  <c r="I3180" i="75"/>
  <c r="J3018" i="75"/>
  <c r="I2910" i="75"/>
  <c r="J1337" i="75"/>
  <c r="J2241" i="75"/>
  <c r="J1124" i="75"/>
  <c r="J3087" i="75"/>
  <c r="I1274" i="75"/>
  <c r="J6266" i="75"/>
  <c r="J6806" i="75"/>
  <c r="I2578" i="75"/>
  <c r="J644" i="75"/>
  <c r="J862" i="75"/>
  <c r="J2267" i="75"/>
  <c r="J1467" i="75"/>
  <c r="J2657" i="75"/>
  <c r="J2694" i="75"/>
  <c r="I718" i="75"/>
  <c r="J4379" i="75"/>
  <c r="J3317" i="75"/>
  <c r="I2091" i="75"/>
  <c r="J1789" i="75"/>
  <c r="J652" i="75"/>
  <c r="J3299" i="75"/>
  <c r="J1708" i="75"/>
  <c r="J3022" i="75"/>
  <c r="J3868" i="75"/>
  <c r="J2056" i="75"/>
  <c r="I647" i="75"/>
  <c r="I1796" i="75"/>
  <c r="J1558" i="75"/>
  <c r="J733" i="75"/>
  <c r="J2156" i="75"/>
  <c r="J1851" i="75"/>
  <c r="J5993" i="75"/>
  <c r="J2963" i="75"/>
  <c r="J2207" i="75"/>
  <c r="I796" i="75"/>
  <c r="I3147" i="75"/>
  <c r="I2301" i="75"/>
  <c r="I2653" i="75"/>
  <c r="J6293" i="75"/>
  <c r="I3051" i="75"/>
  <c r="J709" i="75"/>
  <c r="J1555" i="75"/>
  <c r="J319" i="75"/>
  <c r="J1976" i="75"/>
  <c r="I628" i="75"/>
  <c r="J2160" i="75"/>
  <c r="J2953" i="75"/>
  <c r="I2401" i="75"/>
  <c r="J592" i="75"/>
  <c r="J1343" i="75"/>
  <c r="J2246" i="75"/>
  <c r="J1188" i="75"/>
  <c r="J3284" i="75"/>
  <c r="I1158" i="75"/>
  <c r="I594" i="75"/>
  <c r="J4365" i="75"/>
  <c r="J3060" i="75"/>
  <c r="I2157" i="75"/>
  <c r="J1430" i="75"/>
  <c r="J600" i="75"/>
  <c r="J2863" i="75"/>
  <c r="J1731" i="75"/>
  <c r="J5453" i="75"/>
  <c r="J2608" i="75"/>
  <c r="J1887" i="75"/>
  <c r="I737" i="75"/>
  <c r="I1934" i="75"/>
  <c r="J1259" i="75"/>
  <c r="J1672" i="75"/>
  <c r="J2970" i="75"/>
  <c r="J1794" i="75"/>
  <c r="J2505" i="75"/>
  <c r="J2361" i="75"/>
  <c r="I1556" i="75"/>
  <c r="J3143" i="75"/>
  <c r="I2481" i="75"/>
  <c r="J647" i="75"/>
  <c r="J1677" i="75"/>
  <c r="J1891" i="75"/>
  <c r="J1426" i="75"/>
  <c r="J3089" i="75"/>
  <c r="J1616" i="75"/>
  <c r="I810" i="75"/>
  <c r="J3170" i="75"/>
  <c r="I1828" i="75"/>
  <c r="J2085" i="75"/>
  <c r="J1153" i="75"/>
  <c r="J2701" i="75"/>
  <c r="J2280" i="75"/>
  <c r="J4650" i="75"/>
  <c r="J5216" i="75"/>
  <c r="J2815" i="75"/>
  <c r="I1423" i="75"/>
  <c r="I3225" i="75"/>
  <c r="J1193" i="75"/>
  <c r="J2065" i="75"/>
  <c r="J1321" i="75"/>
  <c r="J2756" i="75"/>
  <c r="I1544" i="75"/>
  <c r="J5482" i="75"/>
  <c r="J5988" i="75"/>
  <c r="J2208" i="75"/>
  <c r="J680" i="75"/>
  <c r="J1531" i="75"/>
  <c r="J1135" i="75"/>
  <c r="J2934" i="75"/>
  <c r="I739" i="75"/>
  <c r="J6797" i="75"/>
  <c r="J5445" i="75"/>
  <c r="I2788" i="75"/>
  <c r="J5207" i="75"/>
  <c r="I2909" i="75"/>
  <c r="I3121" i="75"/>
  <c r="J4128" i="75"/>
  <c r="I1851" i="75"/>
  <c r="I1791" i="75"/>
  <c r="I2121" i="75"/>
  <c r="J3565" i="75"/>
  <c r="I2671" i="75"/>
  <c r="J3562" i="75"/>
  <c r="I2360" i="75"/>
  <c r="I717" i="75"/>
  <c r="I2002" i="75"/>
  <c r="J1521" i="75"/>
  <c r="J2054" i="75"/>
  <c r="J2595" i="75"/>
  <c r="J2206" i="75"/>
  <c r="J4373" i="75"/>
  <c r="J3148" i="75"/>
  <c r="I1195" i="75"/>
  <c r="J5215" i="75"/>
  <c r="I1470" i="75"/>
  <c r="J2209" i="75"/>
  <c r="J1249" i="75"/>
  <c r="J2925" i="75"/>
  <c r="J2418" i="75"/>
  <c r="J5182" i="75"/>
  <c r="J5748" i="75"/>
  <c r="J1980" i="75"/>
  <c r="I1615" i="75"/>
  <c r="I2844" i="75"/>
  <c r="J1285" i="75"/>
  <c r="J2161" i="75"/>
  <c r="J682" i="75"/>
  <c r="J3023" i="75"/>
  <c r="I1460" i="75"/>
  <c r="J6014" i="75"/>
  <c r="J6300" i="75"/>
  <c r="J2636" i="75"/>
  <c r="J775" i="75"/>
  <c r="J1663" i="75"/>
  <c r="J631" i="75"/>
  <c r="J2399" i="75"/>
  <c r="I622" i="75"/>
  <c r="J2849" i="75"/>
  <c r="J3558" i="75"/>
  <c r="J3118" i="75"/>
  <c r="I3137" i="75"/>
  <c r="J1993" i="75"/>
  <c r="J2542" i="75"/>
  <c r="J2097" i="75"/>
  <c r="J6292" i="75"/>
  <c r="J2780" i="75"/>
  <c r="I1580" i="75"/>
  <c r="J5218" i="75"/>
  <c r="I2029" i="75"/>
  <c r="J1523" i="75"/>
  <c r="J655" i="75"/>
  <c r="J2908" i="75"/>
  <c r="J2123" i="75"/>
  <c r="J3202" i="75"/>
  <c r="J3301" i="75"/>
  <c r="J2084" i="75"/>
  <c r="I620" i="75"/>
  <c r="I2804" i="75"/>
  <c r="J651" i="75"/>
  <c r="J1515" i="75"/>
  <c r="J869" i="75"/>
  <c r="J2878" i="75"/>
  <c r="I591" i="75"/>
  <c r="J6255" i="75"/>
  <c r="J2593" i="75"/>
  <c r="J2566" i="75"/>
  <c r="J1939" i="75"/>
  <c r="J1557" i="75"/>
  <c r="J588" i="75"/>
  <c r="J2059" i="75"/>
  <c r="I778" i="75"/>
  <c r="J5221" i="75"/>
  <c r="J2364" i="75"/>
  <c r="I2067" i="75"/>
  <c r="I3022" i="75"/>
  <c r="J4942" i="75"/>
  <c r="I2420" i="75"/>
  <c r="I2398" i="75"/>
  <c r="J3198" i="75"/>
  <c r="I2610" i="75"/>
  <c r="I2544" i="75"/>
  <c r="I1695" i="75"/>
  <c r="J3853" i="75"/>
  <c r="I2931" i="75"/>
  <c r="I3202" i="75"/>
  <c r="I2332" i="75"/>
  <c r="I2324" i="75"/>
  <c r="J6013" i="75"/>
  <c r="I2307" i="75"/>
  <c r="I3195" i="75"/>
  <c r="J4673" i="75"/>
  <c r="I2362" i="75"/>
  <c r="I2699" i="75"/>
  <c r="I804" i="75"/>
  <c r="I805" i="75"/>
  <c r="I1820" i="75"/>
  <c r="I3059" i="75"/>
  <c r="I2323" i="75"/>
  <c r="I1255" i="75"/>
  <c r="I1162" i="75"/>
  <c r="I1977" i="75"/>
  <c r="I2813" i="75"/>
  <c r="I2902" i="75"/>
  <c r="J5756" i="75"/>
  <c r="I3163" i="75"/>
  <c r="I3138" i="75"/>
  <c r="J4410" i="75"/>
  <c r="I2355" i="75"/>
  <c r="J6527" i="75"/>
  <c r="I2340" i="75"/>
  <c r="I2744" i="75"/>
  <c r="J3209" i="75"/>
  <c r="I2896" i="75"/>
  <c r="I2819" i="75"/>
  <c r="I2006" i="75"/>
  <c r="J2426" i="75"/>
  <c r="I1229" i="75"/>
  <c r="I1560" i="75"/>
  <c r="I3112" i="75"/>
  <c r="I3103" i="75"/>
  <c r="I2880" i="75"/>
  <c r="I2776" i="75"/>
  <c r="J6288" i="75"/>
  <c r="I2743" i="75"/>
  <c r="I3236" i="75"/>
  <c r="I588" i="75"/>
  <c r="I1798" i="75"/>
  <c r="I2384" i="75"/>
  <c r="I1794" i="75"/>
  <c r="J4395" i="75"/>
  <c r="I3045" i="75"/>
  <c r="I3233" i="75"/>
  <c r="I2392" i="75"/>
  <c r="I2353" i="75"/>
  <c r="I1525" i="75"/>
  <c r="I1252" i="75"/>
  <c r="I1945" i="75"/>
  <c r="J5180" i="75"/>
  <c r="I2935" i="75"/>
  <c r="J1245" i="75"/>
  <c r="J2117" i="75"/>
  <c r="J1401" i="75"/>
  <c r="J2900" i="75"/>
  <c r="I1578" i="75"/>
  <c r="J5746" i="75"/>
  <c r="J6256" i="75"/>
  <c r="I2657" i="75"/>
  <c r="J1139" i="75"/>
  <c r="J1546" i="75"/>
  <c r="J2743" i="75"/>
  <c r="J2334" i="75"/>
  <c r="J4913" i="75"/>
  <c r="J3568" i="75"/>
  <c r="I1585" i="75"/>
  <c r="I688" i="75"/>
  <c r="I3105" i="75"/>
  <c r="J580" i="75"/>
  <c r="J1665" i="75"/>
  <c r="J658" i="75"/>
  <c r="J2235" i="75"/>
  <c r="I703" i="75"/>
  <c r="J5717" i="75"/>
  <c r="J2624" i="75"/>
  <c r="J1943" i="75"/>
  <c r="J2094" i="75"/>
  <c r="J1125" i="75"/>
  <c r="J2696" i="75"/>
  <c r="J2268" i="75"/>
  <c r="J6287" i="75"/>
  <c r="J2809" i="75"/>
  <c r="J2369" i="75"/>
  <c r="I657" i="75"/>
  <c r="I1702" i="75"/>
  <c r="I1494" i="75"/>
  <c r="J2153" i="75"/>
  <c r="J1221" i="75"/>
  <c r="J2877" i="75"/>
  <c r="J2390" i="75"/>
  <c r="J4946" i="75"/>
  <c r="J5720" i="75"/>
  <c r="J2911" i="75"/>
  <c r="I2806" i="75"/>
  <c r="J650" i="75"/>
  <c r="J1466" i="75"/>
  <c r="J868" i="75"/>
  <c r="J1824" i="75"/>
  <c r="I686" i="75"/>
  <c r="J6301" i="75"/>
  <c r="J3077" i="75"/>
  <c r="J2307" i="75"/>
  <c r="I2325" i="75"/>
  <c r="J323" i="75"/>
  <c r="J1574" i="75"/>
  <c r="J2159" i="75"/>
  <c r="J1276" i="75"/>
  <c r="J3585" i="75"/>
  <c r="J2538" i="75"/>
  <c r="I613" i="75"/>
  <c r="J2969" i="75"/>
  <c r="I2275" i="75"/>
  <c r="J646" i="75"/>
  <c r="J1423" i="75"/>
  <c r="J2302" i="75"/>
  <c r="J1425" i="75"/>
  <c r="J3564" i="75"/>
  <c r="J2298" i="75"/>
  <c r="I653" i="75"/>
  <c r="J4405" i="75"/>
  <c r="I2418" i="75"/>
  <c r="I1978" i="75"/>
  <c r="I2068" i="75"/>
  <c r="I646" i="75"/>
  <c r="I1886" i="75"/>
  <c r="I1696" i="75"/>
  <c r="J1495" i="75"/>
  <c r="J630" i="75"/>
  <c r="J2844" i="75"/>
  <c r="J2095" i="75"/>
  <c r="J7347" i="75"/>
  <c r="J3285" i="75"/>
  <c r="J1940" i="75"/>
  <c r="J1165" i="75"/>
  <c r="J2041" i="75"/>
  <c r="J1305" i="75"/>
  <c r="J2660" i="75"/>
  <c r="I1159" i="75"/>
  <c r="J5454" i="75"/>
  <c r="J5752" i="75"/>
  <c r="J1996" i="75"/>
  <c r="I2041" i="75"/>
  <c r="J1881" i="75"/>
  <c r="J751" i="75"/>
  <c r="J2332" i="75"/>
  <c r="J1820" i="75"/>
  <c r="J3838" i="75"/>
  <c r="J4400" i="75"/>
  <c r="J2507" i="75"/>
  <c r="I806" i="75"/>
  <c r="I1801" i="75"/>
  <c r="J1228" i="75"/>
  <c r="J864" i="75"/>
  <c r="J2564" i="75"/>
  <c r="J1975" i="75"/>
  <c r="J6297" i="75"/>
  <c r="J3133" i="75"/>
  <c r="J1456" i="75"/>
  <c r="I1471" i="75"/>
  <c r="I2603" i="75"/>
  <c r="J1333" i="75"/>
  <c r="J1765" i="75"/>
  <c r="J2264" i="75"/>
  <c r="J2219" i="75"/>
  <c r="J4639" i="75"/>
  <c r="J3589" i="75"/>
  <c r="J2422" i="75"/>
  <c r="J2294" i="75"/>
  <c r="J1279" i="75"/>
  <c r="J3029" i="75"/>
  <c r="J2503" i="75"/>
  <c r="J4667" i="75"/>
  <c r="J3837" i="75"/>
  <c r="J2813" i="75"/>
  <c r="I1186" i="75"/>
  <c r="I2639" i="75"/>
  <c r="J617" i="75"/>
  <c r="J1399" i="75"/>
  <c r="J2274" i="75"/>
  <c r="J1316" i="75"/>
  <c r="J3316" i="75"/>
  <c r="J2154" i="75"/>
  <c r="I716" i="75"/>
  <c r="J4381" i="75"/>
  <c r="J3104" i="75"/>
  <c r="J748" i="75"/>
  <c r="J1184" i="75"/>
  <c r="J1214" i="75"/>
  <c r="J3179" i="75"/>
  <c r="I1612" i="75"/>
  <c r="J6800" i="75"/>
  <c r="J5190" i="75"/>
  <c r="J3553" i="75"/>
  <c r="I2473" i="75"/>
  <c r="J1861" i="75"/>
  <c r="J2414" i="75"/>
  <c r="J2001" i="75"/>
  <c r="J5760" i="75"/>
  <c r="J2424" i="75"/>
  <c r="I1523" i="75"/>
  <c r="J4910" i="75"/>
  <c r="I1937" i="75"/>
  <c r="J1427" i="75"/>
  <c r="J322" i="75"/>
  <c r="J2668" i="75"/>
  <c r="J2599" i="75"/>
  <c r="J6533" i="75"/>
  <c r="J4141" i="75"/>
  <c r="J3056" i="75"/>
  <c r="I1231" i="75"/>
  <c r="I2213" i="75"/>
  <c r="J716" i="75"/>
  <c r="J1404" i="75"/>
  <c r="J1516" i="75"/>
  <c r="J1493" i="75"/>
  <c r="J2420" i="75"/>
  <c r="J1859" i="75"/>
  <c r="I721" i="75"/>
  <c r="J4905" i="75"/>
  <c r="J3240" i="75"/>
  <c r="J1194" i="75"/>
  <c r="J1706" i="75"/>
  <c r="J1853" i="75"/>
  <c r="J5212" i="75"/>
  <c r="J2871" i="75"/>
  <c r="I1513" i="75"/>
  <c r="I3091" i="75"/>
  <c r="J3169" i="75"/>
  <c r="I2251" i="75"/>
  <c r="J1123" i="75"/>
  <c r="J1518" i="75"/>
  <c r="J2119" i="75"/>
  <c r="J624" i="75"/>
  <c r="J3321" i="75"/>
  <c r="J2398" i="75"/>
  <c r="I740" i="75"/>
  <c r="J7071" i="75"/>
  <c r="I2153" i="75"/>
  <c r="J657" i="75"/>
  <c r="J1830" i="75"/>
  <c r="J2391" i="75"/>
  <c r="J1978" i="75"/>
  <c r="J3298" i="75"/>
  <c r="J2805" i="75"/>
  <c r="I1462" i="75"/>
  <c r="J6541" i="75"/>
  <c r="I3178" i="75"/>
  <c r="J1695" i="75"/>
  <c r="J324" i="75"/>
  <c r="I608" i="75"/>
  <c r="J2623" i="75"/>
  <c r="I590" i="75"/>
  <c r="J4377" i="75"/>
  <c r="J3088" i="75"/>
  <c r="I1499" i="75"/>
  <c r="I1437" i="75"/>
  <c r="J1754" i="75"/>
  <c r="J1154" i="75"/>
  <c r="J3236" i="75"/>
  <c r="J2746" i="75"/>
  <c r="J6290" i="75"/>
  <c r="J3074" i="75"/>
  <c r="J2971" i="75"/>
  <c r="I1463" i="75"/>
  <c r="I3119" i="75"/>
  <c r="I3047" i="75"/>
  <c r="J6260" i="75"/>
  <c r="I2357" i="75"/>
  <c r="I580" i="75"/>
  <c r="J1223" i="75"/>
  <c r="J2086" i="75"/>
  <c r="J1307" i="75"/>
  <c r="J3076" i="75"/>
  <c r="I1558" i="75"/>
  <c r="J5191" i="75"/>
  <c r="J3825" i="75"/>
  <c r="I2305" i="75"/>
  <c r="J1349" i="75"/>
  <c r="J1793" i="75"/>
  <c r="J2325" i="75"/>
  <c r="J1933" i="75"/>
  <c r="J5476" i="75"/>
  <c r="J2935" i="75"/>
  <c r="I1156" i="75"/>
  <c r="J4406" i="75"/>
  <c r="J4912" i="75"/>
  <c r="I1435" i="75"/>
  <c r="J1312" i="75"/>
  <c r="J1397" i="75"/>
  <c r="J3108" i="75"/>
  <c r="J2574" i="75"/>
  <c r="J5730" i="75"/>
  <c r="J6296" i="75"/>
  <c r="J2628" i="75"/>
  <c r="I1400" i="75"/>
  <c r="I2098" i="75"/>
  <c r="J1709" i="75"/>
  <c r="J1681" i="75"/>
  <c r="J687" i="75"/>
  <c r="J2275" i="75"/>
  <c r="I797" i="75"/>
  <c r="J5745" i="75"/>
  <c r="J6286" i="75"/>
  <c r="I1676" i="75"/>
  <c r="I1883" i="75"/>
  <c r="J1965" i="75"/>
  <c r="J801" i="75"/>
  <c r="J2425" i="75"/>
  <c r="J1876" i="75"/>
  <c r="J4102" i="75"/>
  <c r="J4668" i="75"/>
  <c r="J2603" i="75"/>
  <c r="I2941" i="75"/>
  <c r="J1350" i="75"/>
  <c r="J1874" i="75"/>
  <c r="J1133" i="75"/>
  <c r="J2637" i="75"/>
  <c r="I1157" i="75"/>
  <c r="J6525" i="75"/>
  <c r="J2569" i="75"/>
  <c r="J3571" i="75"/>
  <c r="I1736" i="75"/>
  <c r="J1469" i="75"/>
  <c r="J1998" i="75"/>
  <c r="J2543" i="75"/>
  <c r="J2118" i="75"/>
  <c r="J4109" i="75"/>
  <c r="J3084" i="75"/>
  <c r="I1406" i="75"/>
  <c r="J4407" i="75"/>
  <c r="I2369" i="75"/>
  <c r="J1290" i="75"/>
  <c r="J2061" i="75"/>
  <c r="J2626" i="75"/>
  <c r="J2205" i="75"/>
  <c r="J7066" i="75"/>
  <c r="J2965" i="75"/>
  <c r="I1581" i="75"/>
  <c r="I1555" i="75"/>
  <c r="I1349" i="75"/>
  <c r="J5754" i="75"/>
  <c r="I1737" i="75"/>
  <c r="I1843" i="75"/>
  <c r="J2057" i="75"/>
  <c r="J863" i="75"/>
  <c r="J2661" i="75"/>
  <c r="J2148" i="75"/>
  <c r="J4634" i="75"/>
  <c r="J5188" i="75"/>
  <c r="J2783" i="75"/>
  <c r="I2923" i="75"/>
  <c r="J313" i="75"/>
  <c r="J1192" i="75"/>
  <c r="J737" i="75"/>
  <c r="J1344" i="75"/>
  <c r="I767" i="75"/>
  <c r="J5997" i="75"/>
  <c r="J2864" i="75"/>
  <c r="J2087" i="75"/>
  <c r="I2505" i="75"/>
  <c r="J800" i="75"/>
  <c r="J1462" i="75"/>
  <c r="J2067" i="75"/>
  <c r="J1582" i="75"/>
  <c r="J3241" i="75"/>
  <c r="J2248" i="75"/>
  <c r="I719" i="75"/>
  <c r="J6539" i="75"/>
  <c r="I2575" i="75"/>
  <c r="J620" i="75"/>
  <c r="J2157" i="75"/>
  <c r="J2758" i="75"/>
  <c r="J2297" i="75"/>
  <c r="J4123" i="75"/>
  <c r="J3119" i="75"/>
  <c r="I1228" i="75"/>
  <c r="I2843" i="75"/>
  <c r="J2956" i="75"/>
  <c r="I2296" i="75"/>
  <c r="J1129" i="75"/>
  <c r="J1619" i="75"/>
  <c r="J1788" i="75"/>
  <c r="J1678" i="75"/>
  <c r="J4396" i="75"/>
  <c r="J2579" i="75"/>
  <c r="I1403" i="75"/>
  <c r="J3086" i="75"/>
  <c r="I1831" i="75"/>
  <c r="J1336" i="75"/>
  <c r="J584" i="75"/>
  <c r="J2839" i="75"/>
  <c r="J1707" i="75"/>
  <c r="J5217" i="75"/>
  <c r="J2520" i="75"/>
  <c r="J1791" i="75"/>
  <c r="I599" i="75"/>
  <c r="I3077" i="75"/>
  <c r="J329" i="75"/>
  <c r="J1304" i="75"/>
  <c r="J766" i="75"/>
  <c r="J1584" i="75"/>
  <c r="I584" i="75"/>
  <c r="J6021" i="75"/>
  <c r="J2928" i="75"/>
  <c r="J2131" i="75"/>
  <c r="J2238" i="75"/>
  <c r="J1227" i="75"/>
  <c r="J2936" i="75"/>
  <c r="J2423" i="75"/>
  <c r="J3823" i="75"/>
  <c r="J3314" i="75"/>
  <c r="J2669" i="75"/>
  <c r="I1199" i="75"/>
  <c r="I3149" i="75"/>
  <c r="I2818" i="75"/>
  <c r="J3832" i="75"/>
  <c r="I2690" i="75"/>
  <c r="J314" i="75"/>
  <c r="J1553" i="75"/>
  <c r="J1795" i="75"/>
  <c r="J1669" i="75"/>
  <c r="J2896" i="75"/>
  <c r="J2239" i="75"/>
  <c r="I807" i="75"/>
  <c r="J5461" i="75"/>
  <c r="I2031" i="75"/>
  <c r="J859" i="75"/>
  <c r="J2237" i="75"/>
  <c r="J2814" i="75"/>
  <c r="J1496" i="75"/>
  <c r="J4907" i="75"/>
  <c r="J3195" i="75"/>
  <c r="I1518" i="75"/>
  <c r="J6298" i="75"/>
  <c r="J2066" i="75"/>
  <c r="J769" i="75"/>
  <c r="J2640" i="75"/>
  <c r="J2152" i="75"/>
  <c r="J5983" i="75"/>
  <c r="J2665" i="75"/>
  <c r="J2064" i="75"/>
  <c r="I1280" i="75"/>
  <c r="I1169" i="75"/>
  <c r="J2125" i="75"/>
  <c r="J1197" i="75"/>
  <c r="J2821" i="75"/>
  <c r="J2362" i="75"/>
  <c r="J4918" i="75"/>
  <c r="J5480" i="75"/>
  <c r="I631" i="75"/>
  <c r="I2004" i="75"/>
  <c r="J1429" i="75"/>
  <c r="J1942" i="75"/>
  <c r="J2491" i="75"/>
  <c r="J2062" i="75"/>
  <c r="J3857" i="75"/>
  <c r="J3016" i="75"/>
  <c r="J2788" i="75"/>
  <c r="I2754" i="75"/>
  <c r="J1130" i="75"/>
  <c r="J1260" i="75"/>
  <c r="J717" i="75"/>
  <c r="J2578" i="75"/>
  <c r="I769" i="75"/>
  <c r="J4363" i="75"/>
  <c r="J3313" i="75"/>
  <c r="J2100" i="75"/>
  <c r="I2632" i="75"/>
  <c r="J768" i="75"/>
  <c r="J1483" i="75"/>
  <c r="J1424" i="75"/>
  <c r="J1587" i="75"/>
  <c r="J3598" i="75"/>
  <c r="J2008" i="75"/>
  <c r="I583" i="75"/>
  <c r="J6271" i="75"/>
  <c r="I2270" i="75"/>
  <c r="J1126" i="75"/>
  <c r="J1525" i="75"/>
  <c r="J1771" i="75"/>
  <c r="J1613" i="75"/>
  <c r="J2816" i="75"/>
  <c r="J2155" i="75"/>
  <c r="I720" i="75"/>
  <c r="I710" i="75"/>
  <c r="I1589" i="75"/>
  <c r="J3047" i="75"/>
  <c r="I2054" i="75"/>
  <c r="I1312" i="75"/>
  <c r="J2211" i="75"/>
  <c r="I2356" i="75"/>
  <c r="I2691" i="75"/>
  <c r="I1671" i="75"/>
  <c r="I2203" i="75"/>
  <c r="J2881" i="75"/>
  <c r="I3135" i="75"/>
  <c r="J3172" i="75"/>
  <c r="I2841" i="75"/>
  <c r="J1150" i="75"/>
  <c r="J3862" i="75"/>
  <c r="I1254" i="75"/>
  <c r="I1275" i="75"/>
  <c r="J1770" i="75"/>
  <c r="J1170" i="75"/>
  <c r="J3292" i="75"/>
  <c r="J2774" i="75"/>
  <c r="J6528" i="75"/>
  <c r="J3831" i="75"/>
  <c r="J3043" i="75"/>
  <c r="I2877" i="75"/>
  <c r="J626" i="75"/>
  <c r="J1487" i="75"/>
  <c r="J853" i="75"/>
  <c r="J2834" i="75"/>
  <c r="I629" i="75"/>
  <c r="J5759" i="75"/>
  <c r="J2308" i="75"/>
  <c r="J2510" i="75"/>
  <c r="I2686" i="75"/>
  <c r="J711" i="75"/>
  <c r="J1579" i="75"/>
  <c r="J1732" i="75"/>
  <c r="J1460" i="75"/>
  <c r="J4132" i="75"/>
  <c r="J2487" i="75"/>
  <c r="I763" i="75"/>
  <c r="J2753" i="75"/>
  <c r="I2611" i="75"/>
  <c r="J622" i="75"/>
  <c r="J1621" i="75"/>
  <c r="J1875" i="75"/>
  <c r="J1320" i="75"/>
  <c r="J3061" i="75"/>
  <c r="J1400" i="75"/>
  <c r="I800" i="75"/>
  <c r="I3170" i="75"/>
  <c r="J6810" i="75"/>
  <c r="I2330" i="75"/>
  <c r="J1218" i="75"/>
  <c r="J598" i="75"/>
  <c r="J3227" i="75"/>
  <c r="J1552" i="75"/>
  <c r="J2609" i="75"/>
  <c r="J3824" i="75"/>
  <c r="J2906" i="75"/>
  <c r="I2894" i="75"/>
  <c r="J1763" i="75"/>
  <c r="J1409" i="75"/>
  <c r="J4665" i="75"/>
  <c r="J856" i="75"/>
  <c r="J2752" i="75"/>
  <c r="J2272" i="75"/>
  <c r="J1306" i="75"/>
  <c r="J2386" i="75"/>
  <c r="J2299" i="75"/>
  <c r="I1220" i="75"/>
  <c r="I1227" i="75"/>
  <c r="I673" i="75"/>
  <c r="I1859" i="75"/>
  <c r="I1313" i="75"/>
  <c r="I1337" i="75"/>
  <c r="I1944" i="75"/>
  <c r="J1256" i="75"/>
  <c r="J317" i="75"/>
  <c r="J2811" i="75"/>
  <c r="J1674" i="75"/>
  <c r="J5189" i="75"/>
  <c r="J2428" i="75"/>
  <c r="J1699" i="75"/>
  <c r="I775" i="75"/>
  <c r="I1226" i="75"/>
  <c r="J1698" i="75"/>
  <c r="J765" i="75"/>
  <c r="J3180" i="75"/>
  <c r="J2658" i="75"/>
  <c r="J6026" i="75"/>
  <c r="J7070" i="75"/>
  <c r="J2868" i="75"/>
  <c r="I1258" i="75"/>
  <c r="I2536" i="75"/>
  <c r="J1166" i="75"/>
  <c r="J1680" i="75"/>
  <c r="J1286" i="75"/>
  <c r="J3315" i="75"/>
  <c r="I1614" i="75"/>
  <c r="J2761" i="75"/>
  <c r="J4651" i="75"/>
  <c r="J3111" i="75"/>
  <c r="J673" i="75"/>
  <c r="J1769" i="75"/>
  <c r="J595" i="75"/>
  <c r="J2803" i="75"/>
  <c r="I1491" i="75"/>
  <c r="J4134" i="75"/>
  <c r="J5727" i="75"/>
  <c r="I1276" i="75"/>
  <c r="J2122" i="75"/>
  <c r="J1159" i="75"/>
  <c r="J2776" i="75"/>
  <c r="J2355" i="75"/>
  <c r="J7077" i="75"/>
  <c r="J2937" i="75"/>
  <c r="J2477" i="75"/>
  <c r="I2787" i="75"/>
  <c r="J623" i="75"/>
  <c r="J1729" i="75"/>
  <c r="J780" i="75"/>
  <c r="J2699" i="75"/>
  <c r="I1153" i="75"/>
  <c r="J3870" i="75"/>
  <c r="J4376" i="75"/>
  <c r="J2431" i="75"/>
  <c r="I2670" i="75"/>
  <c r="J599" i="75"/>
  <c r="J1817" i="75"/>
  <c r="J2358" i="75"/>
  <c r="J1949" i="75"/>
  <c r="J5716" i="75"/>
  <c r="J2092" i="75"/>
  <c r="I1577" i="75"/>
  <c r="J4642" i="75"/>
  <c r="I2633" i="75"/>
  <c r="J590" i="75"/>
  <c r="J1590" i="75"/>
  <c r="J2215" i="75"/>
  <c r="J1406" i="75"/>
  <c r="J3601" i="75"/>
  <c r="J2594" i="75"/>
  <c r="I649" i="75"/>
  <c r="I656" i="75"/>
  <c r="I1289" i="75"/>
  <c r="J2666" i="75"/>
  <c r="I2415" i="75"/>
  <c r="I3231" i="75"/>
  <c r="I1397" i="75"/>
  <c r="J5213" i="75"/>
  <c r="I2488" i="75"/>
  <c r="I2209" i="75"/>
  <c r="J4674" i="75"/>
  <c r="I1757" i="75"/>
  <c r="I3168" i="75"/>
  <c r="I3176" i="75"/>
  <c r="I1461" i="75"/>
  <c r="I1678" i="75"/>
  <c r="J3869" i="75"/>
  <c r="I3234" i="75"/>
  <c r="I3016" i="75"/>
  <c r="J4364" i="75"/>
  <c r="I2934" i="75"/>
  <c r="J4101" i="75"/>
  <c r="I1824" i="75"/>
  <c r="I1976" i="75"/>
  <c r="I1963" i="75"/>
  <c r="J4393" i="75"/>
  <c r="I2272" i="75"/>
  <c r="I2281" i="75"/>
  <c r="I689" i="75"/>
  <c r="J5722" i="75"/>
  <c r="I2810" i="75"/>
  <c r="I2431" i="75"/>
  <c r="I1785" i="75"/>
  <c r="J5178" i="75"/>
  <c r="I3044" i="75"/>
  <c r="I2605" i="75"/>
  <c r="I1889" i="75"/>
  <c r="I2309" i="75"/>
  <c r="I2208" i="75"/>
  <c r="J4676" i="75"/>
  <c r="I2897" i="75"/>
  <c r="I2805" i="75"/>
  <c r="J2941" i="75"/>
  <c r="I3114" i="75"/>
  <c r="J3586" i="75"/>
  <c r="I2145" i="75"/>
  <c r="I2093" i="75"/>
  <c r="I2479" i="75"/>
  <c r="I2630" i="75"/>
  <c r="I1351" i="75"/>
  <c r="I1552" i="75"/>
  <c r="I1829" i="75"/>
  <c r="I781" i="75"/>
  <c r="I1545" i="75"/>
  <c r="I2308" i="75"/>
  <c r="I2513" i="75"/>
  <c r="I3232" i="75"/>
  <c r="I3048" i="75"/>
  <c r="I2839" i="75"/>
  <c r="J4647" i="75"/>
  <c r="I2030" i="75"/>
  <c r="I2809" i="75"/>
  <c r="J2875" i="75"/>
  <c r="I3210" i="75"/>
  <c r="I1492" i="75"/>
  <c r="I3052" i="75"/>
  <c r="J2755" i="75"/>
  <c r="I2875" i="75"/>
  <c r="J5753" i="75"/>
  <c r="I2927" i="75"/>
  <c r="I2426" i="75"/>
  <c r="I3175" i="75"/>
  <c r="I2847" i="75"/>
  <c r="I2753" i="75"/>
  <c r="J3566" i="75"/>
  <c r="I2248" i="75"/>
  <c r="I2511" i="75"/>
  <c r="J6265" i="75"/>
  <c r="I2486" i="75"/>
  <c r="J3139" i="75"/>
  <c r="I3057" i="75"/>
  <c r="I2249" i="75"/>
  <c r="I2816" i="75"/>
  <c r="I1318" i="75"/>
  <c r="J4935" i="75"/>
  <c r="I2627" i="75"/>
  <c r="I3146" i="75"/>
  <c r="J2873" i="75"/>
  <c r="I2641" i="75"/>
  <c r="J2833" i="75"/>
  <c r="I1493" i="75"/>
  <c r="I1972" i="75"/>
  <c r="I2117" i="75"/>
  <c r="J5992" i="75"/>
  <c r="I2970" i="75"/>
  <c r="I2850" i="75"/>
  <c r="J3834" i="75"/>
  <c r="I801" i="75"/>
  <c r="I2900" i="75"/>
  <c r="I3237" i="75"/>
  <c r="I2150" i="75"/>
  <c r="I679" i="75"/>
  <c r="I3118" i="75"/>
  <c r="I2243" i="75"/>
  <c r="I1850" i="75"/>
  <c r="I1522" i="75"/>
  <c r="I1704" i="75"/>
  <c r="J3226" i="75"/>
  <c r="I2759" i="75"/>
  <c r="I2926" i="75"/>
  <c r="J6020" i="75"/>
  <c r="I3148" i="75"/>
  <c r="J5187" i="75"/>
  <c r="I1409" i="75"/>
  <c r="I2665" i="75"/>
  <c r="I3025" i="75"/>
  <c r="J3019" i="75"/>
  <c r="I1529" i="75"/>
  <c r="I1201" i="75"/>
  <c r="I1561" i="75"/>
  <c r="I1616" i="75"/>
  <c r="I777" i="75"/>
  <c r="I2419" i="75"/>
  <c r="I2520" i="75"/>
  <c r="I2664" i="75"/>
  <c r="I2217" i="75"/>
  <c r="I2898" i="75"/>
  <c r="I597" i="75"/>
  <c r="I1767" i="75"/>
  <c r="J1944" i="75"/>
  <c r="I2390" i="75"/>
  <c r="I2207" i="75"/>
  <c r="I1874" i="75"/>
  <c r="I2779" i="75"/>
  <c r="J1152" i="75"/>
  <c r="I2911" i="75"/>
  <c r="J2625" i="75"/>
  <c r="I1394" i="75"/>
  <c r="I1938" i="75"/>
  <c r="I2518" i="75"/>
  <c r="J2521" i="75"/>
  <c r="I2811" i="75"/>
  <c r="I573" i="75"/>
  <c r="J3200" i="75"/>
  <c r="J1501" i="75"/>
  <c r="J2115" i="75"/>
  <c r="J1845" i="75"/>
  <c r="J3107" i="75"/>
  <c r="J2509" i="75"/>
  <c r="J2360" i="75"/>
  <c r="J2606" i="75"/>
  <c r="I2057" i="75"/>
  <c r="I2038" i="75"/>
  <c r="I2654" i="75"/>
  <c r="J7076" i="75"/>
  <c r="I1440" i="75"/>
  <c r="I1197" i="75"/>
  <c r="J2010" i="75"/>
  <c r="J320" i="75"/>
  <c r="J2536" i="75"/>
  <c r="J3014" i="75"/>
  <c r="J5179" i="75"/>
  <c r="J2397" i="75"/>
  <c r="J3323" i="75"/>
  <c r="I3200" i="75"/>
  <c r="J861" i="75"/>
  <c r="J1428" i="75"/>
  <c r="J681" i="75"/>
  <c r="J2535" i="75"/>
  <c r="I1184" i="75"/>
  <c r="J3150" i="75"/>
  <c r="J3856" i="75"/>
  <c r="J2966" i="75"/>
  <c r="I2563" i="75"/>
  <c r="J1281" i="75"/>
  <c r="J1725" i="75"/>
  <c r="J2036" i="75"/>
  <c r="J1825" i="75"/>
  <c r="J5184" i="75"/>
  <c r="J2843" i="75"/>
  <c r="I1514" i="75"/>
  <c r="J4110" i="75"/>
  <c r="I2263" i="75"/>
  <c r="J857" i="75"/>
  <c r="J1490" i="75"/>
  <c r="J2091" i="75"/>
  <c r="J1610" i="75"/>
  <c r="J3297" i="75"/>
  <c r="J2354" i="75"/>
  <c r="I587" i="75"/>
  <c r="J5728" i="75"/>
  <c r="I2969" i="75"/>
  <c r="J1137" i="75"/>
  <c r="J2025" i="75"/>
  <c r="J1277" i="75"/>
  <c r="J2580" i="75"/>
  <c r="I1573" i="75"/>
  <c r="J5214" i="75"/>
  <c r="J5724" i="75"/>
  <c r="I2692" i="75"/>
  <c r="J771" i="75"/>
  <c r="J1434" i="75"/>
  <c r="J2039" i="75"/>
  <c r="J1554" i="75"/>
  <c r="J3225" i="75"/>
  <c r="J2004" i="75"/>
  <c r="I736" i="75"/>
  <c r="J6523" i="75"/>
  <c r="J3085" i="75"/>
  <c r="I1761" i="75"/>
  <c r="J1671" i="75"/>
  <c r="J779" i="75"/>
  <c r="J3083" i="75"/>
  <c r="J2271" i="75"/>
  <c r="J5447" i="75"/>
  <c r="J2421" i="75"/>
  <c r="J2550" i="75"/>
  <c r="I616" i="75"/>
  <c r="I1669" i="75"/>
  <c r="J1136" i="75"/>
  <c r="I576" i="75"/>
  <c r="J2787" i="75"/>
  <c r="J1548" i="75"/>
  <c r="J5173" i="75"/>
  <c r="J2356" i="75"/>
  <c r="J2326" i="75"/>
  <c r="I1878" i="75"/>
  <c r="I766" i="75"/>
  <c r="I2363" i="75"/>
  <c r="I2206" i="75"/>
  <c r="I2777" i="75"/>
  <c r="I2338" i="75"/>
  <c r="I3208" i="75"/>
  <c r="I2881" i="75"/>
  <c r="I2775" i="75"/>
  <c r="J5475" i="75"/>
  <c r="I1969" i="75"/>
  <c r="I735" i="75"/>
  <c r="I1248" i="75"/>
  <c r="I2490" i="75"/>
  <c r="I2302" i="75"/>
  <c r="I2778" i="75"/>
  <c r="I2925" i="75"/>
  <c r="I3136" i="75"/>
  <c r="J6022" i="75"/>
  <c r="I2336" i="75"/>
  <c r="I2329" i="75"/>
  <c r="J6811" i="75"/>
  <c r="I2576" i="75"/>
  <c r="J2384" i="75"/>
  <c r="I2901" i="75"/>
  <c r="I1246" i="75"/>
  <c r="I1410" i="75"/>
  <c r="J6540" i="75"/>
  <c r="I2600" i="75"/>
  <c r="I1488" i="75"/>
  <c r="J2940" i="75"/>
  <c r="I3205" i="75"/>
  <c r="I2368" i="75"/>
  <c r="I2096" i="75"/>
  <c r="I3021" i="75"/>
  <c r="I1134" i="75"/>
  <c r="I1155" i="75"/>
  <c r="I1846" i="75"/>
  <c r="I1783" i="75"/>
  <c r="J3058" i="75"/>
  <c r="I2504" i="75"/>
  <c r="I2247" i="75"/>
  <c r="J4409" i="75"/>
  <c r="I2265" i="75"/>
  <c r="J2688" i="75"/>
  <c r="I2749" i="75"/>
  <c r="I2009" i="75"/>
  <c r="I2086" i="75"/>
  <c r="J3597" i="75"/>
  <c r="I2940" i="75"/>
  <c r="J2791" i="75"/>
  <c r="I1554" i="75"/>
  <c r="J6254" i="75"/>
  <c r="I2063" i="75"/>
  <c r="I2271" i="75"/>
  <c r="I2218" i="75"/>
  <c r="I2597" i="75"/>
  <c r="J1200" i="75"/>
  <c r="I1465" i="75"/>
  <c r="I1711" i="75"/>
  <c r="J3293" i="75"/>
  <c r="I2239" i="75"/>
  <c r="I3108" i="75"/>
  <c r="I1940" i="75"/>
  <c r="I3090" i="75"/>
  <c r="I2666" i="75"/>
  <c r="J2745" i="75"/>
  <c r="I1948" i="75"/>
  <c r="I2298" i="75"/>
  <c r="I2337" i="75"/>
  <c r="I2371" i="75"/>
  <c r="I2205" i="75"/>
  <c r="I2391" i="75"/>
  <c r="I733" i="75"/>
  <c r="I1672" i="75"/>
  <c r="J4943" i="75"/>
  <c r="I1950" i="75"/>
  <c r="I3206" i="75"/>
  <c r="I2697" i="75"/>
  <c r="I2297" i="75"/>
  <c r="I2750" i="75"/>
  <c r="I3142" i="75"/>
  <c r="I3113" i="75"/>
  <c r="I712" i="75"/>
  <c r="I2001" i="75"/>
  <c r="I2399" i="75"/>
  <c r="J5206" i="75"/>
  <c r="I1765" i="75"/>
  <c r="I2868" i="75"/>
  <c r="I3014" i="75"/>
  <c r="I3085" i="75"/>
  <c r="J6295" i="75"/>
  <c r="I2695" i="75"/>
  <c r="I2474" i="75"/>
  <c r="I1244" i="75"/>
  <c r="J3330" i="75"/>
  <c r="I2235" i="75"/>
  <c r="I2354" i="75"/>
  <c r="I1590" i="75"/>
  <c r="J2504" i="75"/>
  <c r="I3139" i="75"/>
  <c r="I2955" i="75"/>
  <c r="I3174" i="75"/>
  <c r="I3209" i="75"/>
  <c r="J5490" i="75"/>
  <c r="I2624" i="75"/>
  <c r="I2506" i="75"/>
  <c r="J7069" i="75"/>
  <c r="I2129" i="75"/>
  <c r="J2850" i="75"/>
  <c r="I2785" i="75"/>
  <c r="I1725" i="75"/>
  <c r="I1771" i="75"/>
  <c r="J4675" i="75"/>
  <c r="I3017" i="75"/>
  <c r="I2956" i="75"/>
  <c r="J3141" i="75"/>
  <c r="I2864" i="75"/>
  <c r="J6807" i="75"/>
  <c r="I1827" i="75"/>
  <c r="I2219" i="75"/>
  <c r="I1933" i="75"/>
  <c r="J3295" i="75"/>
  <c r="J3322" i="75"/>
  <c r="J3117" i="75"/>
  <c r="I2310" i="75"/>
  <c r="I3104" i="75"/>
  <c r="I1735" i="75"/>
  <c r="J2270" i="75"/>
  <c r="I1490" i="75"/>
  <c r="J1755" i="75"/>
  <c r="I625" i="75"/>
  <c r="J715" i="75"/>
  <c r="J808" i="75"/>
  <c r="J703" i="75"/>
  <c r="J5744" i="75"/>
  <c r="J2689" i="75"/>
  <c r="J2212" i="75"/>
  <c r="I2311" i="75"/>
  <c r="I2326" i="75"/>
  <c r="I2549" i="75"/>
  <c r="J4645" i="75"/>
  <c r="I2821" i="75"/>
  <c r="J797" i="75"/>
  <c r="J1889" i="75"/>
  <c r="J1185" i="75"/>
  <c r="J2060" i="75"/>
  <c r="I1527" i="75"/>
  <c r="J4906" i="75"/>
  <c r="J5204" i="75"/>
  <c r="I2628" i="75"/>
  <c r="J676" i="75"/>
  <c r="J740" i="75"/>
  <c r="J1947" i="75"/>
  <c r="J1454" i="75"/>
  <c r="J3121" i="75"/>
  <c r="J1728" i="75"/>
  <c r="I601" i="75"/>
  <c r="J6001" i="75"/>
  <c r="J2872" i="75"/>
  <c r="I1764" i="75"/>
  <c r="J1547" i="75"/>
  <c r="J684" i="75"/>
  <c r="J2955" i="75"/>
  <c r="J2147" i="75"/>
  <c r="J3839" i="75"/>
  <c r="J3325" i="75"/>
  <c r="J2296" i="75"/>
  <c r="I680" i="75"/>
  <c r="I1756" i="75"/>
  <c r="J1589" i="75"/>
  <c r="J2126" i="75"/>
  <c r="J2663" i="75"/>
  <c r="J2278" i="75"/>
  <c r="J4649" i="75"/>
  <c r="J3288" i="75"/>
  <c r="I1457" i="75"/>
  <c r="J2866" i="75"/>
  <c r="I2625" i="75"/>
  <c r="J714" i="75"/>
  <c r="J1431" i="75"/>
  <c r="J2335" i="75"/>
  <c r="J1543" i="75"/>
  <c r="J3142" i="75"/>
  <c r="J2894" i="75"/>
  <c r="I655" i="75"/>
  <c r="J5487" i="75"/>
  <c r="I1724" i="75"/>
  <c r="J1549" i="75"/>
  <c r="J2070" i="75"/>
  <c r="J2611" i="75"/>
  <c r="J2234" i="75"/>
  <c r="J4397" i="75"/>
  <c r="J3196" i="75"/>
  <c r="I1548" i="75"/>
  <c r="J5751" i="75"/>
  <c r="I3082" i="75"/>
  <c r="J1883" i="75"/>
  <c r="J1529" i="75"/>
  <c r="J321" i="75"/>
  <c r="J2007" i="75"/>
  <c r="I706" i="75"/>
  <c r="J5205" i="75"/>
  <c r="J2240" i="75"/>
  <c r="J2242" i="75"/>
  <c r="I1454" i="75"/>
  <c r="J1994" i="75"/>
  <c r="J1394" i="75"/>
  <c r="J2488" i="75"/>
  <c r="J2958" i="75"/>
  <c r="J4663" i="75"/>
  <c r="J2096" i="75"/>
  <c r="J3017" i="75"/>
  <c r="I2416" i="75"/>
  <c r="J5219" i="75"/>
  <c r="I2521" i="75"/>
  <c r="I2663" i="75"/>
  <c r="I1830" i="75"/>
  <c r="I2539" i="75"/>
  <c r="I2598" i="75"/>
  <c r="I1187" i="75"/>
  <c r="I1339" i="75"/>
  <c r="I3228" i="75"/>
  <c r="J3331" i="75"/>
  <c r="I3084" i="75"/>
  <c r="J4138" i="75"/>
  <c r="I2238" i="75"/>
  <c r="I1763" i="75"/>
  <c r="I2573" i="75"/>
  <c r="I2596" i="75"/>
  <c r="I1334" i="75"/>
  <c r="I630" i="75"/>
  <c r="I2122" i="75"/>
  <c r="J7345" i="75"/>
  <c r="I2003" i="75"/>
  <c r="I2878" i="75"/>
  <c r="I2929" i="75"/>
  <c r="I2782" i="75"/>
  <c r="I2953" i="75"/>
  <c r="I2924" i="75"/>
  <c r="I1171" i="75"/>
  <c r="I1710" i="75"/>
  <c r="J2484" i="75"/>
  <c r="I2689" i="75"/>
  <c r="I3026" i="75"/>
  <c r="I2503" i="75"/>
  <c r="I1428" i="75"/>
  <c r="I2746" i="75"/>
  <c r="I1487" i="75"/>
  <c r="I2936" i="75"/>
  <c r="J4105" i="75"/>
  <c r="I2963" i="75"/>
  <c r="I2874" i="75"/>
  <c r="I2876" i="75"/>
  <c r="I3027" i="75"/>
  <c r="I687" i="75"/>
  <c r="I1667" i="75"/>
  <c r="J6808" i="75"/>
  <c r="I1823" i="75"/>
  <c r="I3043" i="75"/>
  <c r="I2747" i="75"/>
  <c r="I1543" i="75"/>
  <c r="J5725" i="75"/>
  <c r="I2808" i="75"/>
  <c r="I3199" i="75"/>
  <c r="J6794" i="75"/>
  <c r="I2383" i="75"/>
  <c r="J3234" i="75"/>
  <c r="I1852" i="75"/>
  <c r="I1996" i="75"/>
  <c r="I2159" i="75"/>
  <c r="J3238" i="75"/>
  <c r="I2833" i="75"/>
  <c r="I2873" i="75"/>
  <c r="J3827" i="75"/>
  <c r="I1136" i="75"/>
  <c r="I2656" i="75"/>
  <c r="I2124" i="75"/>
  <c r="J3138" i="75"/>
  <c r="I3167" i="75"/>
  <c r="I1890" i="75"/>
  <c r="I1675" i="75"/>
  <c r="I2061" i="75"/>
  <c r="I2623" i="75"/>
  <c r="J2392" i="75"/>
  <c r="I1546" i="75"/>
  <c r="I1431" i="75"/>
  <c r="J1723" i="75"/>
  <c r="I1221" i="75"/>
  <c r="I627" i="75"/>
  <c r="I1707" i="75"/>
  <c r="I1860" i="75"/>
  <c r="I2595" i="75"/>
  <c r="I2631" i="75"/>
  <c r="J2610" i="75"/>
  <c r="I1432" i="75"/>
  <c r="I1888" i="75"/>
  <c r="I764" i="75"/>
  <c r="I1587" i="75"/>
  <c r="I2514" i="75"/>
  <c r="I2269" i="75"/>
  <c r="I3083" i="75"/>
  <c r="I2814" i="75"/>
  <c r="I3013" i="75"/>
  <c r="I802" i="75"/>
  <c r="I2064" i="75"/>
  <c r="I1308" i="75"/>
  <c r="I2837" i="75"/>
  <c r="I2273" i="75"/>
  <c r="I1973" i="75"/>
  <c r="I2126" i="75"/>
  <c r="J2685" i="75"/>
  <c r="I2389" i="75"/>
  <c r="J6258" i="75"/>
  <c r="I2475" i="75"/>
  <c r="I2358" i="75"/>
  <c r="I2607" i="75"/>
  <c r="I742" i="75"/>
  <c r="I711" i="75"/>
  <c r="I1849" i="75"/>
  <c r="I623" i="75"/>
  <c r="I1259" i="75"/>
  <c r="I2893" i="75"/>
  <c r="I2334" i="75"/>
  <c r="I2968" i="75"/>
  <c r="I2791" i="75"/>
  <c r="I3028" i="75"/>
  <c r="J4126" i="75"/>
  <c r="I2400" i="75"/>
  <c r="I2599" i="75"/>
  <c r="J4933" i="75"/>
  <c r="I2364" i="75"/>
  <c r="J3120" i="75"/>
  <c r="I1190" i="75"/>
  <c r="I1853" i="75"/>
  <c r="I2036" i="75"/>
  <c r="J7081" i="75"/>
  <c r="I3111" i="75"/>
  <c r="I2773" i="75"/>
  <c r="J5755" i="75"/>
  <c r="J2489" i="75"/>
  <c r="I2548" i="75"/>
  <c r="J2785" i="75"/>
  <c r="I779" i="75"/>
  <c r="I2661" i="75"/>
  <c r="J1585" i="75"/>
  <c r="J5209" i="75"/>
  <c r="J1168" i="75"/>
  <c r="J1818" i="75"/>
  <c r="J1977" i="75"/>
  <c r="J5743" i="75"/>
  <c r="J5715" i="75"/>
  <c r="J4670" i="75"/>
  <c r="I2815" i="75"/>
  <c r="I3089" i="75"/>
  <c r="I3204" i="75"/>
  <c r="J3021" i="75"/>
  <c r="I2638" i="75"/>
  <c r="J619" i="75"/>
  <c r="J1618" i="75"/>
  <c r="J2243" i="75"/>
  <c r="J1439" i="75"/>
  <c r="J2389" i="75"/>
  <c r="J2638" i="75"/>
  <c r="I771" i="75"/>
  <c r="J4095" i="75"/>
  <c r="I1967" i="75"/>
  <c r="J1453" i="75"/>
  <c r="J1970" i="75"/>
  <c r="J2515" i="75"/>
  <c r="J2090" i="75"/>
  <c r="J4093" i="75"/>
  <c r="J3048" i="75"/>
  <c r="I1128" i="75"/>
  <c r="J3871" i="75"/>
  <c r="I2962" i="75"/>
  <c r="J1787" i="75"/>
  <c r="J1437" i="75"/>
  <c r="J602" i="75"/>
  <c r="J1500" i="75"/>
  <c r="I619" i="75"/>
  <c r="J4681" i="75"/>
  <c r="J3232" i="75"/>
  <c r="I1287" i="75"/>
  <c r="I1222" i="75"/>
  <c r="J1854" i="75"/>
  <c r="J1254" i="75"/>
  <c r="J3588" i="75"/>
  <c r="J2846" i="75"/>
  <c r="J7080" i="75"/>
  <c r="J4939" i="75"/>
  <c r="I738" i="75"/>
  <c r="I1856" i="75"/>
  <c r="I1700" i="75"/>
  <c r="J1486" i="75"/>
  <c r="J654" i="75"/>
  <c r="J2907" i="75"/>
  <c r="J1783" i="75"/>
  <c r="J5713" i="75"/>
  <c r="J2760" i="75"/>
  <c r="J2031" i="75"/>
  <c r="I770" i="75"/>
  <c r="I1167" i="75"/>
  <c r="J1798" i="75"/>
  <c r="J1198" i="75"/>
  <c r="J3320" i="75"/>
  <c r="J2790" i="75"/>
  <c r="J6796" i="75"/>
  <c r="J4139" i="75"/>
  <c r="J3075" i="75"/>
  <c r="I1574" i="75"/>
  <c r="I2593" i="75"/>
  <c r="J1278" i="75"/>
  <c r="J1790" i="75"/>
  <c r="J587" i="75"/>
  <c r="J2401" i="75"/>
  <c r="I1278" i="75"/>
  <c r="J5211" i="75"/>
  <c r="J7065" i="75"/>
  <c r="J3235" i="75"/>
  <c r="J772" i="75"/>
  <c r="J1873" i="75"/>
  <c r="J1157" i="75"/>
  <c r="J2927" i="75"/>
  <c r="I1469" i="75"/>
  <c r="J4666" i="75"/>
  <c r="J5203" i="75"/>
  <c r="I2838" i="75"/>
  <c r="J5488" i="75"/>
  <c r="I2863" i="75"/>
  <c r="I1425" i="75"/>
  <c r="I2152" i="75"/>
  <c r="I1998" i="75"/>
  <c r="J3237" i="75"/>
  <c r="I2306" i="75"/>
  <c r="I2635" i="75"/>
  <c r="J2324" i="75"/>
  <c r="I2393" i="75"/>
  <c r="J4644" i="75"/>
  <c r="I1786" i="75"/>
  <c r="I1709" i="75"/>
  <c r="I2507" i="75"/>
  <c r="J2388" i="75"/>
  <c r="I1583" i="75"/>
  <c r="J2263" i="75"/>
  <c r="I1168" i="75"/>
  <c r="J7073" i="75"/>
  <c r="I2543" i="75"/>
  <c r="I2789" i="75"/>
  <c r="I2684" i="75"/>
  <c r="I2516" i="75"/>
  <c r="J2808" i="75"/>
  <c r="I2751" i="75"/>
  <c r="J5449" i="75"/>
  <c r="I1393" i="75"/>
  <c r="I2971" i="75"/>
  <c r="I2570" i="75"/>
  <c r="J6526" i="75"/>
  <c r="I2118" i="75"/>
  <c r="I2250" i="75"/>
  <c r="I2685" i="75"/>
  <c r="I2233" i="75"/>
  <c r="I3015" i="75"/>
  <c r="J1856" i="75"/>
  <c r="I1347" i="75"/>
  <c r="I1305" i="75"/>
  <c r="I1154" i="75"/>
  <c r="I1485" i="75"/>
  <c r="I651" i="75"/>
  <c r="I2535" i="75"/>
  <c r="I2577" i="75"/>
  <c r="I2872" i="75"/>
  <c r="I3229" i="75"/>
  <c r="I3223" i="75"/>
  <c r="J1968" i="75"/>
  <c r="I2538" i="75"/>
  <c r="I2517" i="75"/>
  <c r="J2964" i="75"/>
  <c r="I2130" i="75"/>
  <c r="I2851" i="75"/>
  <c r="I1194" i="75"/>
  <c r="J6029" i="75"/>
  <c r="I2683" i="75"/>
  <c r="I2579" i="75"/>
  <c r="I811" i="75"/>
  <c r="J5749" i="75"/>
  <c r="I2070" i="75"/>
  <c r="I2060" i="75"/>
  <c r="I3061" i="75"/>
  <c r="I1285" i="75"/>
  <c r="I1140" i="75"/>
  <c r="I3086" i="75"/>
  <c r="I2146" i="75"/>
  <c r="I1787" i="75"/>
  <c r="J7346" i="75"/>
  <c r="I3058" i="75"/>
  <c r="I2845" i="75"/>
  <c r="J3590" i="75"/>
  <c r="I3116" i="75"/>
  <c r="J4921" i="75"/>
  <c r="I3060" i="75"/>
  <c r="I2085" i="75"/>
  <c r="I2097" i="75"/>
  <c r="J5460" i="75"/>
  <c r="I3141" i="75"/>
  <c r="I3054" i="75"/>
  <c r="J2773" i="75"/>
  <c r="I2752" i="75"/>
  <c r="J3830" i="75"/>
  <c r="I2143" i="75"/>
  <c r="I2161" i="75"/>
  <c r="I2687" i="75"/>
  <c r="I2293" i="75"/>
  <c r="J2328" i="75"/>
  <c r="I1515" i="75"/>
  <c r="I1314" i="75"/>
  <c r="J4940" i="75"/>
  <c r="I2154" i="75"/>
  <c r="I2365" i="75"/>
  <c r="I1816" i="75"/>
  <c r="I2359" i="75"/>
  <c r="J4909" i="75"/>
  <c r="I1586" i="75"/>
  <c r="I3074" i="75"/>
  <c r="I1681" i="75"/>
  <c r="I2065" i="75"/>
  <c r="I1844" i="75"/>
  <c r="J3140" i="75"/>
  <c r="I2932" i="75"/>
  <c r="I2960" i="75"/>
  <c r="J2387" i="75"/>
  <c r="I1588" i="75"/>
  <c r="J3867" i="75"/>
  <c r="I2295" i="75"/>
  <c r="I1673" i="75"/>
  <c r="I2428" i="75"/>
  <c r="I2784" i="75"/>
  <c r="I2895" i="75"/>
  <c r="I691" i="75"/>
  <c r="I1891" i="75"/>
  <c r="I1668" i="75"/>
  <c r="J4099" i="75"/>
  <c r="I1755" i="75"/>
  <c r="I2907" i="75"/>
  <c r="I2834" i="75"/>
  <c r="I3227" i="75"/>
  <c r="I3172" i="75"/>
  <c r="J4646" i="75"/>
  <c r="I2237" i="75"/>
  <c r="I1618" i="75"/>
  <c r="J6538" i="75"/>
  <c r="I3049" i="75"/>
  <c r="I2634" i="75"/>
  <c r="I1770" i="75"/>
  <c r="I3144" i="75"/>
  <c r="I1517" i="75"/>
  <c r="I2278" i="75"/>
  <c r="I1739" i="75"/>
  <c r="I1861" i="75"/>
  <c r="I1674" i="75"/>
  <c r="I1790" i="75"/>
  <c r="I2430" i="75"/>
  <c r="I2005" i="75"/>
  <c r="I2566" i="75"/>
  <c r="J2232" i="75"/>
  <c r="I3565" i="75"/>
  <c r="I3290" i="75"/>
  <c r="I3826" i="75"/>
  <c r="I3287" i="75"/>
  <c r="I1728" i="75"/>
  <c r="I1694" i="75"/>
  <c r="I1993" i="75"/>
  <c r="I1731" i="75"/>
  <c r="I2151" i="75"/>
  <c r="I2216" i="75"/>
  <c r="I1489" i="75"/>
  <c r="I1819" i="75"/>
  <c r="I2240" i="75"/>
  <c r="I3827" i="75"/>
  <c r="I3834" i="75"/>
  <c r="I3324" i="75"/>
  <c r="I2939" i="75"/>
  <c r="I2158" i="75"/>
  <c r="I2100" i="75"/>
  <c r="I2236" i="75"/>
  <c r="I2094" i="75"/>
  <c r="I3194" i="75"/>
  <c r="I2039" i="75"/>
  <c r="I2629" i="75"/>
  <c r="I3298" i="75"/>
  <c r="I4109" i="75"/>
  <c r="I3564" i="75"/>
  <c r="I4101" i="75"/>
  <c r="I3321" i="75"/>
  <c r="I4103" i="75"/>
  <c r="I1320" i="75"/>
  <c r="I1995" i="75"/>
  <c r="I2113" i="75"/>
  <c r="I1705" i="75"/>
  <c r="I2480" i="75"/>
  <c r="I1291" i="75"/>
  <c r="I1964" i="75"/>
  <c r="I2032" i="75"/>
  <c r="I2066" i="75"/>
  <c r="I1693" i="75"/>
  <c r="I4107" i="75"/>
  <c r="I634" i="75"/>
  <c r="I3839" i="75"/>
  <c r="I4105" i="75"/>
  <c r="I3316" i="75"/>
  <c r="I612" i="75"/>
  <c r="I3285" i="75"/>
  <c r="I3319" i="75"/>
  <c r="I3560" i="75"/>
  <c r="J844" i="75"/>
  <c r="I3166" i="75"/>
  <c r="J851" i="75"/>
  <c r="I1453" i="75"/>
  <c r="I1769" i="75"/>
  <c r="I1885" i="75"/>
  <c r="I2053" i="75"/>
  <c r="I1979" i="75"/>
  <c r="I4097" i="75"/>
  <c r="I3830" i="75"/>
  <c r="I3838" i="75"/>
  <c r="I4093" i="75"/>
  <c r="I1738" i="75"/>
  <c r="I1436" i="75"/>
  <c r="I3169" i="75"/>
  <c r="I2341" i="75"/>
  <c r="I1395" i="75"/>
  <c r="I1847" i="75"/>
  <c r="I1822" i="75"/>
  <c r="I1456" i="75"/>
  <c r="I1813" i="75"/>
  <c r="I3829" i="75"/>
  <c r="I4111" i="75"/>
  <c r="I3325" i="75"/>
  <c r="I575" i="75"/>
  <c r="I3318" i="75"/>
  <c r="I1941" i="75"/>
  <c r="I2366" i="75"/>
  <c r="I1198" i="75"/>
  <c r="I2242" i="75"/>
  <c r="I1942" i="75"/>
  <c r="I2210" i="75"/>
  <c r="I1520" i="75"/>
  <c r="I2221" i="75"/>
  <c r="I2144" i="75"/>
  <c r="I3828" i="75"/>
  <c r="J606" i="75"/>
  <c r="I3570" i="75"/>
  <c r="I3566" i="75"/>
  <c r="I3824" i="75"/>
  <c r="I3329" i="75"/>
  <c r="I3825" i="75"/>
  <c r="I2062" i="75"/>
  <c r="I1726" i="75"/>
  <c r="I1257" i="75"/>
  <c r="I2148" i="75"/>
  <c r="I1333" i="75"/>
  <c r="I1606" i="75"/>
  <c r="I3292" i="75"/>
  <c r="I3330" i="75"/>
  <c r="I3299" i="75"/>
  <c r="I4106" i="75"/>
  <c r="J604" i="75"/>
  <c r="I3294" i="75"/>
  <c r="J1144" i="75"/>
  <c r="I4110" i="75"/>
  <c r="I604" i="75"/>
  <c r="I2128" i="75"/>
  <c r="I2245" i="75"/>
  <c r="I632" i="75"/>
  <c r="I3181" i="75"/>
  <c r="I3198" i="75"/>
  <c r="I1884" i="75"/>
  <c r="I3554" i="75"/>
  <c r="I3296" i="75"/>
  <c r="I3835" i="75"/>
  <c r="I3301" i="75"/>
  <c r="I3293" i="75"/>
  <c r="J1115" i="75"/>
  <c r="I2908" i="75"/>
  <c r="I1191" i="75"/>
  <c r="I2849" i="75"/>
  <c r="I3235" i="75"/>
  <c r="I1887" i="75"/>
  <c r="I1943" i="75"/>
  <c r="I2160" i="75"/>
  <c r="I3328" i="75"/>
  <c r="I4098" i="75"/>
  <c r="I3288" i="75"/>
  <c r="I4096" i="75"/>
  <c r="I2156" i="75"/>
  <c r="I2277" i="75"/>
  <c r="I1970" i="75"/>
  <c r="I2071" i="75"/>
  <c r="I1200" i="75"/>
  <c r="I2084" i="75"/>
  <c r="I1557" i="75"/>
  <c r="I1219" i="75"/>
  <c r="I2123" i="75"/>
  <c r="I3833" i="75"/>
  <c r="I3286" i="75"/>
  <c r="I4095" i="75"/>
  <c r="I4094" i="75"/>
  <c r="I3568" i="75"/>
  <c r="I3322" i="75"/>
  <c r="I3569" i="75"/>
  <c r="I3056" i="75"/>
  <c r="I1338" i="75"/>
  <c r="I2903" i="75"/>
  <c r="I1273" i="75"/>
  <c r="I3115" i="75"/>
  <c r="I1132" i="75"/>
  <c r="I3076" i="75"/>
  <c r="I3291" i="75"/>
  <c r="J607" i="75"/>
  <c r="I3557" i="75"/>
  <c r="I3836" i="75"/>
  <c r="J634" i="75"/>
  <c r="I3567" i="75"/>
  <c r="I572" i="75"/>
  <c r="J638" i="75"/>
  <c r="I638" i="75"/>
  <c r="I3841" i="75"/>
  <c r="I1679" i="75"/>
  <c r="I2011" i="75"/>
  <c r="I2115" i="75"/>
  <c r="I2421" i="75"/>
  <c r="I3171" i="75"/>
  <c r="I2386" i="75"/>
  <c r="I3289" i="75"/>
  <c r="I4099" i="75"/>
  <c r="I3831" i="75"/>
  <c r="I3558" i="75"/>
  <c r="I3320" i="75"/>
  <c r="I3297" i="75"/>
  <c r="I1665" i="75"/>
  <c r="I2394" i="75"/>
  <c r="I1768" i="75"/>
  <c r="I2220" i="75"/>
  <c r="I1727" i="75"/>
  <c r="I3029" i="75"/>
  <c r="I3023" i="75"/>
  <c r="I1130" i="75"/>
  <c r="I1319" i="75"/>
  <c r="I3300" i="75"/>
  <c r="J1204" i="75"/>
  <c r="I4102" i="75"/>
  <c r="I3317" i="75"/>
  <c r="I4100" i="75"/>
  <c r="I3823" i="75"/>
  <c r="I1697" i="75"/>
  <c r="I1997" i="75"/>
  <c r="I3196" i="75"/>
  <c r="I1968" i="75"/>
  <c r="I1165" i="75"/>
  <c r="I2758" i="75"/>
  <c r="I1497" i="75"/>
  <c r="I607" i="75"/>
  <c r="I3323" i="75"/>
  <c r="I3840" i="75"/>
  <c r="I3571" i="75"/>
  <c r="J609" i="75"/>
  <c r="I3327" i="75"/>
  <c r="I3326" i="75"/>
  <c r="I3283" i="75"/>
  <c r="I2023" i="75"/>
  <c r="I2696" i="75"/>
  <c r="I1664" i="75"/>
  <c r="I2519" i="75"/>
  <c r="I1160" i="75"/>
  <c r="I1875" i="75"/>
  <c r="I2370" i="75"/>
  <c r="I1880" i="75"/>
  <c r="I2547" i="75"/>
  <c r="I3284" i="75"/>
  <c r="I3559" i="75"/>
  <c r="I606" i="75"/>
  <c r="I3837" i="75"/>
  <c r="I3561" i="75"/>
  <c r="I3295" i="75"/>
  <c r="I3556" i="75"/>
  <c r="I3563" i="75"/>
  <c r="J612" i="75"/>
  <c r="J632" i="75"/>
  <c r="I4108" i="75"/>
  <c r="J575" i="75"/>
  <c r="I3555" i="75"/>
  <c r="I3832" i="75"/>
  <c r="I3553" i="75"/>
  <c r="I3331" i="75"/>
  <c r="I640" i="75"/>
  <c r="J1145" i="75"/>
  <c r="J849" i="75"/>
  <c r="J1658" i="75"/>
  <c r="J574" i="75"/>
  <c r="J1683" i="75"/>
  <c r="J1112" i="75"/>
  <c r="I610" i="75"/>
  <c r="J578" i="75"/>
  <c r="J605" i="75"/>
  <c r="I642" i="75"/>
  <c r="J1143" i="75"/>
  <c r="J1660" i="75"/>
  <c r="J2196" i="75"/>
  <c r="J1142" i="75"/>
  <c r="J1116" i="75"/>
  <c r="J1121" i="75"/>
  <c r="J1208" i="75"/>
  <c r="I609" i="75"/>
  <c r="J845" i="75"/>
  <c r="J1388" i="75"/>
  <c r="I605" i="75"/>
  <c r="J1412" i="75"/>
  <c r="I662" i="75"/>
  <c r="J610" i="75"/>
  <c r="J1417" i="75"/>
  <c r="J603" i="75"/>
  <c r="J1180" i="75"/>
  <c r="J1659" i="75"/>
  <c r="J1418" i="75"/>
  <c r="I672" i="75"/>
  <c r="J1391" i="75"/>
  <c r="J848" i="75"/>
  <c r="J1382" i="75"/>
  <c r="J672" i="75"/>
  <c r="J1691" i="75"/>
  <c r="J642" i="75"/>
  <c r="J1392" i="75"/>
  <c r="J852" i="75"/>
  <c r="I1521" i="75"/>
  <c r="I603" i="75"/>
  <c r="J1386" i="75"/>
  <c r="J843" i="75"/>
  <c r="J1653" i="75"/>
  <c r="J847" i="75"/>
  <c r="I582" i="75"/>
  <c r="I637" i="75"/>
  <c r="J1385" i="75"/>
  <c r="J2201" i="75"/>
  <c r="I578" i="75"/>
  <c r="J1114" i="75"/>
  <c r="J1655" i="75"/>
  <c r="J1444" i="75"/>
  <c r="J1113" i="75"/>
  <c r="J1383" i="75"/>
  <c r="J1149" i="75"/>
  <c r="J842" i="75"/>
  <c r="J640" i="75"/>
  <c r="J1422" i="75"/>
  <c r="J635" i="75"/>
  <c r="I635" i="75"/>
  <c r="J1119" i="75"/>
  <c r="J2197" i="75"/>
  <c r="J2224" i="75"/>
  <c r="J1148" i="75"/>
  <c r="J1413" i="75"/>
  <c r="J1146" i="75"/>
  <c r="J1120" i="75"/>
  <c r="J1117" i="75"/>
  <c r="I574" i="75"/>
  <c r="J846" i="75"/>
  <c r="J850" i="75"/>
  <c r="J1686" i="75"/>
  <c r="J1662" i="75"/>
  <c r="J1387" i="75"/>
  <c r="I1605" i="75"/>
  <c r="J1389" i="75"/>
  <c r="J1419" i="75"/>
  <c r="J1682" i="75"/>
  <c r="J1688" i="75"/>
  <c r="J1172" i="75"/>
  <c r="J582" i="75"/>
  <c r="I633" i="75"/>
  <c r="J1176" i="75"/>
  <c r="J1932" i="75"/>
  <c r="J2502" i="75"/>
  <c r="I4910" i="75"/>
  <c r="J2739" i="75"/>
  <c r="J2492" i="75"/>
  <c r="J2468" i="75"/>
  <c r="J2735" i="75"/>
  <c r="I4917" i="75"/>
  <c r="J1928" i="75"/>
  <c r="J2200" i="75"/>
  <c r="J1390" i="75"/>
  <c r="J2230" i="75"/>
  <c r="J1210" i="75"/>
  <c r="J1959" i="75"/>
  <c r="J1960" i="75"/>
  <c r="I4374" i="75"/>
  <c r="J2222" i="75"/>
  <c r="J1956" i="75"/>
  <c r="J1212" i="75"/>
  <c r="I4373" i="75"/>
  <c r="J2467" i="75"/>
  <c r="I4364" i="75"/>
  <c r="I4375" i="75"/>
  <c r="I5189" i="75"/>
  <c r="I5176" i="75"/>
  <c r="J1930" i="75"/>
  <c r="J1207" i="75"/>
  <c r="I4368" i="75"/>
  <c r="I5187" i="75"/>
  <c r="J1420" i="75"/>
  <c r="J1721" i="75"/>
  <c r="I4904" i="75"/>
  <c r="J1685" i="75"/>
  <c r="J2227" i="75"/>
  <c r="I4909" i="75"/>
  <c r="J2472" i="75"/>
  <c r="J1961" i="75"/>
  <c r="I1439" i="75"/>
  <c r="J1384" i="75"/>
  <c r="J1174" i="75"/>
  <c r="J1652" i="75"/>
  <c r="J1926" i="75"/>
  <c r="I5186" i="75"/>
  <c r="J1654" i="75"/>
  <c r="J1202" i="75"/>
  <c r="I4376" i="75"/>
  <c r="J1415" i="75"/>
  <c r="I4370" i="75"/>
  <c r="J1925" i="75"/>
  <c r="J2262" i="75"/>
  <c r="J1929" i="75"/>
  <c r="J2199" i="75"/>
  <c r="I4642" i="75"/>
  <c r="J2740" i="75"/>
  <c r="I4641" i="75"/>
  <c r="I4908" i="75"/>
  <c r="J1719" i="75"/>
  <c r="I4380" i="75"/>
  <c r="I4648" i="75"/>
  <c r="J1958" i="75"/>
  <c r="J1988" i="75"/>
  <c r="I4371" i="75"/>
  <c r="J1927" i="75"/>
  <c r="I4637" i="75"/>
  <c r="I4378" i="75"/>
  <c r="I4377" i="75"/>
  <c r="I4644" i="75"/>
  <c r="I4381" i="75"/>
  <c r="J1923" i="75"/>
  <c r="J2772" i="75"/>
  <c r="J1452" i="75"/>
  <c r="J1178" i="75"/>
  <c r="J1722" i="75"/>
  <c r="J1238" i="75"/>
  <c r="J1122" i="75"/>
  <c r="J1182" i="75"/>
  <c r="J1177" i="75"/>
  <c r="J2228" i="75"/>
  <c r="J1752" i="75"/>
  <c r="J1232" i="75"/>
  <c r="I4646" i="75"/>
  <c r="J1175" i="75"/>
  <c r="I4366" i="75"/>
  <c r="I4634" i="75"/>
  <c r="I4372" i="75"/>
  <c r="J2194" i="75"/>
  <c r="I4914" i="75"/>
  <c r="J1661" i="75"/>
  <c r="J1952" i="75"/>
  <c r="J2762" i="75"/>
  <c r="J1445" i="75"/>
  <c r="J1715" i="75"/>
  <c r="J1962" i="75"/>
  <c r="J2768" i="75"/>
  <c r="J2462" i="75"/>
  <c r="J1689" i="75"/>
  <c r="I4643" i="75"/>
  <c r="I2155" i="75"/>
  <c r="J1446" i="75"/>
  <c r="I5175" i="75"/>
  <c r="I4650" i="75"/>
  <c r="I5174" i="75"/>
  <c r="J1713" i="75"/>
  <c r="I5180" i="75"/>
  <c r="I4635" i="75"/>
  <c r="J1234" i="75"/>
  <c r="I4915" i="75"/>
  <c r="I4369" i="75"/>
  <c r="I4379" i="75"/>
  <c r="J1421" i="75"/>
  <c r="J1684" i="75"/>
  <c r="I5178" i="75"/>
  <c r="J1714" i="75"/>
  <c r="J1931" i="75"/>
  <c r="J2471" i="75"/>
  <c r="J1449" i="75"/>
  <c r="J1448" i="75"/>
  <c r="J1922" i="75"/>
  <c r="I4640" i="75"/>
  <c r="J1992" i="75"/>
  <c r="J1953" i="75"/>
  <c r="J1687" i="75"/>
  <c r="I4645" i="75"/>
  <c r="J2229" i="75"/>
  <c r="J1657" i="75"/>
  <c r="J1151" i="75"/>
  <c r="J1414" i="75"/>
  <c r="J1954" i="75"/>
  <c r="J1443" i="75"/>
  <c r="J2465" i="75"/>
  <c r="J2764" i="75"/>
  <c r="J1712" i="75"/>
  <c r="I2033" i="75"/>
  <c r="I4907" i="75"/>
  <c r="J1416" i="75"/>
  <c r="J2195" i="75"/>
  <c r="J1982" i="75"/>
  <c r="J2193" i="75"/>
  <c r="I4636" i="75"/>
  <c r="I4647" i="75"/>
  <c r="J1442" i="75"/>
  <c r="I4638" i="75"/>
  <c r="J1742" i="75"/>
  <c r="J2225" i="75"/>
  <c r="J2258" i="75"/>
  <c r="J1690" i="75"/>
  <c r="I4651" i="75"/>
  <c r="J1748" i="75"/>
  <c r="I4633" i="75"/>
  <c r="J2464" i="75"/>
  <c r="J1924" i="75"/>
  <c r="J1447" i="75"/>
  <c r="J2733" i="75"/>
  <c r="J2498" i="75"/>
  <c r="J1206" i="75"/>
  <c r="J1474" i="75"/>
  <c r="J1955" i="75"/>
  <c r="J1173" i="75"/>
  <c r="J2192" i="75"/>
  <c r="I4363" i="75"/>
  <c r="J1179" i="75"/>
  <c r="J1181" i="75"/>
  <c r="I5183" i="75"/>
  <c r="J2466" i="75"/>
  <c r="J1692" i="75"/>
  <c r="J1656" i="75"/>
  <c r="J1147" i="75"/>
  <c r="J1118" i="75"/>
  <c r="I4365" i="75"/>
  <c r="J1472" i="75"/>
  <c r="I4639" i="75"/>
  <c r="J1717" i="75"/>
  <c r="J2254" i="75"/>
  <c r="I4649" i="75"/>
  <c r="J3573" i="75"/>
  <c r="J2469" i="75"/>
  <c r="J2252" i="75"/>
  <c r="I5720" i="75"/>
  <c r="J2014" i="75"/>
  <c r="J2771" i="75"/>
  <c r="I5457" i="75"/>
  <c r="I4905" i="75"/>
  <c r="J2463" i="75"/>
  <c r="I5173" i="75"/>
  <c r="I4919" i="75"/>
  <c r="I5459" i="75"/>
  <c r="J2312" i="75"/>
  <c r="I4916" i="75"/>
  <c r="J1205" i="75"/>
  <c r="I5717" i="75"/>
  <c r="J1984" i="75"/>
  <c r="I5185" i="75"/>
  <c r="I5191" i="75"/>
  <c r="I4921" i="75"/>
  <c r="I5453" i="75"/>
  <c r="I5448" i="75"/>
  <c r="I5719" i="75"/>
  <c r="I5729" i="75"/>
  <c r="J1211" i="75"/>
  <c r="J1744" i="75"/>
  <c r="J2202" i="75"/>
  <c r="I5723" i="75"/>
  <c r="I5461" i="75"/>
  <c r="I5715" i="75"/>
  <c r="I5714" i="75"/>
  <c r="I2512" i="75"/>
  <c r="J1985" i="75"/>
  <c r="I5728" i="75"/>
  <c r="J1502" i="75"/>
  <c r="I5725" i="75"/>
  <c r="I5444" i="75"/>
  <c r="I5190" i="75"/>
  <c r="I4920" i="75"/>
  <c r="I5443" i="75"/>
  <c r="I5718" i="75"/>
  <c r="I5731" i="75"/>
  <c r="J2022" i="75"/>
  <c r="J1203" i="75"/>
  <c r="J1957" i="75"/>
  <c r="I5450" i="75"/>
  <c r="I5454" i="75"/>
  <c r="J2012" i="75"/>
  <c r="I5184" i="75"/>
  <c r="J1482" i="75"/>
  <c r="I5447" i="75"/>
  <c r="I4913" i="75"/>
  <c r="J2736" i="75"/>
  <c r="I4367" i="75"/>
  <c r="J3010" i="75"/>
  <c r="I3075" i="75"/>
  <c r="I4911" i="75"/>
  <c r="I5179" i="75"/>
  <c r="J1242" i="75"/>
  <c r="J3277" i="75"/>
  <c r="I5446" i="75"/>
  <c r="J2470" i="75"/>
  <c r="I5449" i="75"/>
  <c r="I5445" i="75"/>
  <c r="I5451" i="75"/>
  <c r="I4912" i="75"/>
  <c r="I5455" i="75"/>
  <c r="I5721" i="75"/>
  <c r="I5730" i="75"/>
  <c r="J2532" i="75"/>
  <c r="J2738" i="75"/>
  <c r="J1451" i="75"/>
  <c r="I4918" i="75"/>
  <c r="I5713" i="75"/>
  <c r="J1473" i="75"/>
  <c r="J2223" i="75"/>
  <c r="J1716" i="75"/>
  <c r="J1209" i="75"/>
  <c r="I5716" i="75"/>
  <c r="J1477" i="75"/>
  <c r="I5456" i="75"/>
  <c r="J1720" i="75"/>
  <c r="J1450" i="75"/>
  <c r="I5722" i="75"/>
  <c r="J2494" i="75"/>
  <c r="J1718" i="75"/>
  <c r="I5724" i="75"/>
  <c r="I5727" i="75"/>
  <c r="I5181" i="75"/>
  <c r="I5182" i="75"/>
  <c r="I5452" i="75"/>
  <c r="I5460" i="75"/>
  <c r="I2954" i="75"/>
  <c r="I5188" i="75"/>
  <c r="J2226" i="75"/>
  <c r="I3173" i="75"/>
  <c r="I6263" i="75"/>
  <c r="J2231" i="75"/>
  <c r="I5458" i="75"/>
  <c r="I5177" i="75"/>
  <c r="J2198" i="75"/>
  <c r="J2737" i="75"/>
  <c r="J1241" i="75"/>
  <c r="I4903" i="75"/>
  <c r="J1478" i="75"/>
  <c r="I4906" i="75"/>
  <c r="I5726" i="75"/>
  <c r="J2050" i="75"/>
  <c r="J2765" i="75"/>
  <c r="I5992" i="75"/>
  <c r="J2527" i="75"/>
  <c r="I5996" i="75"/>
  <c r="I5997" i="75"/>
  <c r="I5993" i="75"/>
  <c r="J1782" i="75"/>
  <c r="I3277" i="75"/>
  <c r="J3011" i="75"/>
  <c r="I6000" i="75"/>
  <c r="J3002" i="75"/>
  <c r="I6258" i="75"/>
  <c r="J2741" i="75"/>
  <c r="I3276" i="75"/>
  <c r="J3012" i="75"/>
  <c r="J1812" i="75"/>
  <c r="J2499" i="75"/>
  <c r="J2766" i="75"/>
  <c r="J2501" i="75"/>
  <c r="J2734" i="75"/>
  <c r="J1774" i="75"/>
  <c r="J1476" i="75"/>
  <c r="I5999" i="75"/>
  <c r="J2800" i="75"/>
  <c r="J2260" i="75"/>
  <c r="I5985" i="75"/>
  <c r="J3308" i="75"/>
  <c r="J2052" i="75"/>
  <c r="J2742" i="75"/>
  <c r="J3282" i="75"/>
  <c r="I2533" i="75"/>
  <c r="J2282" i="75"/>
  <c r="J1504" i="75"/>
  <c r="I2786" i="75"/>
  <c r="I6264" i="75"/>
  <c r="J2798" i="75"/>
  <c r="I6270" i="75"/>
  <c r="J3572" i="75"/>
  <c r="J3582" i="75"/>
  <c r="J2288" i="75"/>
  <c r="J1990" i="75"/>
  <c r="J3276" i="75"/>
  <c r="I6269" i="75"/>
  <c r="J3072" i="75"/>
  <c r="J2528" i="75"/>
  <c r="J1989" i="75"/>
  <c r="I3275" i="75"/>
  <c r="I3279" i="75"/>
  <c r="I5989" i="75"/>
  <c r="I3278" i="75"/>
  <c r="I6262" i="75"/>
  <c r="J2286" i="75"/>
  <c r="J1747" i="75"/>
  <c r="I5984" i="75"/>
  <c r="I3820" i="75"/>
  <c r="J3038" i="75"/>
  <c r="J1746" i="75"/>
  <c r="I3273" i="75"/>
  <c r="J3042" i="75"/>
  <c r="I6265" i="75"/>
  <c r="J3281" i="75"/>
  <c r="J2522" i="75"/>
  <c r="J3310" i="75"/>
  <c r="J1479" i="75"/>
  <c r="J3039" i="75"/>
  <c r="J2767" i="75"/>
  <c r="I3546" i="75"/>
  <c r="J2496" i="75"/>
  <c r="J2318" i="75"/>
  <c r="I6257" i="75"/>
  <c r="I5995" i="75"/>
  <c r="J2763" i="75"/>
  <c r="J1481" i="75"/>
  <c r="J2493" i="75"/>
  <c r="J2769" i="75"/>
  <c r="I5983" i="75"/>
  <c r="J2259" i="75"/>
  <c r="J1773" i="75"/>
  <c r="I6271" i="75"/>
  <c r="J3820" i="75"/>
  <c r="I3544" i="75"/>
  <c r="J3006" i="75"/>
  <c r="J1775" i="75"/>
  <c r="J2795" i="75"/>
  <c r="J3312" i="75"/>
  <c r="J2292" i="75"/>
  <c r="I6253" i="75"/>
  <c r="J2732" i="75"/>
  <c r="J3032" i="75"/>
  <c r="J2253" i="75"/>
  <c r="I6259" i="75"/>
  <c r="J3008" i="75"/>
  <c r="J2824" i="75"/>
  <c r="J2020" i="75"/>
  <c r="J2072" i="75"/>
  <c r="J2794" i="75"/>
  <c r="I6256" i="75"/>
  <c r="I5988" i="75"/>
  <c r="J1991" i="75"/>
  <c r="J3005" i="75"/>
  <c r="J2261" i="75"/>
  <c r="J2256" i="75"/>
  <c r="J3546" i="75"/>
  <c r="J3275" i="75"/>
  <c r="J3279" i="75"/>
  <c r="J2021" i="75"/>
  <c r="I3280" i="75"/>
  <c r="J3003" i="75"/>
  <c r="J2524" i="75"/>
  <c r="J1507" i="75"/>
  <c r="J2495" i="75"/>
  <c r="J3274" i="75"/>
  <c r="J3009" i="75"/>
  <c r="J2792" i="75"/>
  <c r="J1750" i="75"/>
  <c r="I3815" i="75"/>
  <c r="J1508" i="75"/>
  <c r="I5994" i="75"/>
  <c r="J2257" i="75"/>
  <c r="I6261" i="75"/>
  <c r="J3007" i="75"/>
  <c r="I6254" i="75"/>
  <c r="I6255" i="75"/>
  <c r="I5991" i="75"/>
  <c r="J2044" i="75"/>
  <c r="J2283" i="75"/>
  <c r="J2255" i="75"/>
  <c r="J1745" i="75"/>
  <c r="J1480" i="75"/>
  <c r="J3815" i="75"/>
  <c r="J3304" i="75"/>
  <c r="J1987" i="75"/>
  <c r="J3848" i="75"/>
  <c r="J1512" i="75"/>
  <c r="J3273" i="75"/>
  <c r="I6266" i="75"/>
  <c r="J2526" i="75"/>
  <c r="I6268" i="75"/>
  <c r="J2497" i="75"/>
  <c r="J2284" i="75"/>
  <c r="J3844" i="75"/>
  <c r="I5990" i="75"/>
  <c r="I3281" i="75"/>
  <c r="J1983" i="75"/>
  <c r="J1749" i="75"/>
  <c r="J1743" i="75"/>
  <c r="J2802" i="75"/>
  <c r="I5998" i="75"/>
  <c r="I6267" i="75"/>
  <c r="I5986" i="75"/>
  <c r="J2018" i="75"/>
  <c r="J2770" i="75"/>
  <c r="J3004" i="75"/>
  <c r="I6001" i="75"/>
  <c r="I6260" i="75"/>
  <c r="J3280" i="75"/>
  <c r="J3034" i="75"/>
  <c r="J3578" i="75"/>
  <c r="J1751" i="75"/>
  <c r="J1772" i="75"/>
  <c r="J1778" i="75"/>
  <c r="J2592" i="75"/>
  <c r="J2822" i="75"/>
  <c r="J3544" i="75"/>
  <c r="J3309" i="75"/>
  <c r="I4092" i="75"/>
  <c r="J2530" i="75"/>
  <c r="J1986" i="75"/>
  <c r="J3070" i="75"/>
  <c r="I3282" i="75"/>
  <c r="J2584" i="75"/>
  <c r="J2531" i="75"/>
  <c r="J4355" i="75"/>
  <c r="J3102" i="75"/>
  <c r="J2047" i="75"/>
  <c r="J2500" i="75"/>
  <c r="J4382" i="75"/>
  <c r="J2320" i="75"/>
  <c r="I5987" i="75"/>
  <c r="J3064" i="75"/>
  <c r="J2523" i="75"/>
  <c r="J3581" i="75"/>
  <c r="I3816" i="75"/>
  <c r="J2555" i="75"/>
  <c r="J3575" i="75"/>
  <c r="J2342" i="75"/>
  <c r="J3817" i="75"/>
  <c r="J2793" i="75"/>
  <c r="J3065" i="75"/>
  <c r="I3821" i="75"/>
  <c r="I4084" i="75"/>
  <c r="J3062" i="75"/>
  <c r="I3813" i="75"/>
  <c r="J3822" i="75"/>
  <c r="I4085" i="75"/>
  <c r="J3551" i="75"/>
  <c r="J2825" i="75"/>
  <c r="I4359" i="75"/>
  <c r="J2559" i="75"/>
  <c r="J2852" i="75"/>
  <c r="I3550" i="75"/>
  <c r="J2287" i="75"/>
  <c r="J3069" i="75"/>
  <c r="J2046" i="75"/>
  <c r="J3845" i="75"/>
  <c r="J3302" i="75"/>
  <c r="J2558" i="75"/>
  <c r="I4082" i="75"/>
  <c r="I3814" i="75"/>
  <c r="J4122" i="75"/>
  <c r="I3552" i="75"/>
  <c r="J4090" i="75"/>
  <c r="J2013" i="75"/>
  <c r="J3842" i="75"/>
  <c r="J2588" i="75"/>
  <c r="J3033" i="75"/>
  <c r="J3035" i="75"/>
  <c r="J4086" i="75"/>
  <c r="I3543" i="75"/>
  <c r="J2525" i="75"/>
  <c r="J2557" i="75"/>
  <c r="J3849" i="75"/>
  <c r="I4353" i="75"/>
  <c r="J2529" i="75"/>
  <c r="J3307" i="75"/>
  <c r="J2796" i="75"/>
  <c r="J4392" i="75"/>
  <c r="J2556" i="75"/>
  <c r="J2314" i="75"/>
  <c r="J3303" i="75"/>
  <c r="J2042" i="75"/>
  <c r="J4084" i="75"/>
  <c r="J4089" i="75"/>
  <c r="I3547" i="75"/>
  <c r="J2854" i="75"/>
  <c r="I3542" i="75"/>
  <c r="J3063" i="75"/>
  <c r="J2045" i="75"/>
  <c r="J2862" i="75"/>
  <c r="J3545" i="75"/>
  <c r="J3847" i="75"/>
  <c r="J3305" i="75"/>
  <c r="J4112" i="75"/>
  <c r="J3037" i="75"/>
  <c r="J3574" i="75"/>
  <c r="J4662" i="75"/>
  <c r="J2082" i="75"/>
  <c r="J3071" i="75"/>
  <c r="J2831" i="75"/>
  <c r="J3843" i="75"/>
  <c r="I4088" i="75"/>
  <c r="J2049" i="75"/>
  <c r="J3543" i="75"/>
  <c r="J4360" i="75"/>
  <c r="J4083" i="75"/>
  <c r="J3852" i="75"/>
  <c r="J3580" i="75"/>
  <c r="J2291" i="75"/>
  <c r="I4087" i="75"/>
  <c r="J2048" i="75"/>
  <c r="J2348" i="75"/>
  <c r="J3818" i="75"/>
  <c r="I3562" i="75"/>
  <c r="J2553" i="75"/>
  <c r="J4082" i="75"/>
  <c r="J4361" i="75"/>
  <c r="J3819" i="75"/>
  <c r="J4091" i="75"/>
  <c r="J4085" i="75"/>
  <c r="J2043" i="75"/>
  <c r="I4360" i="75"/>
  <c r="J2858" i="75"/>
  <c r="I3274" i="75"/>
  <c r="J2017" i="75"/>
  <c r="J2828" i="75"/>
  <c r="I3551" i="75"/>
  <c r="J4356" i="75"/>
  <c r="J3094" i="75"/>
  <c r="I4083" i="75"/>
  <c r="J2317" i="75"/>
  <c r="J2321" i="75"/>
  <c r="I3548" i="75"/>
  <c r="J2051" i="75"/>
  <c r="J3311" i="75"/>
  <c r="J2827" i="75"/>
  <c r="I3817" i="75"/>
  <c r="J3814" i="75"/>
  <c r="I4356" i="75"/>
  <c r="J3576" i="75"/>
  <c r="J3549" i="75"/>
  <c r="J2582" i="75"/>
  <c r="J3041" i="75"/>
  <c r="J3548" i="75"/>
  <c r="J3066" i="75"/>
  <c r="J3552" i="75"/>
  <c r="J2319" i="75"/>
  <c r="J3579" i="75"/>
  <c r="J3092" i="75"/>
  <c r="J2289" i="75"/>
  <c r="J3851" i="75"/>
  <c r="J3577" i="75"/>
  <c r="J2829" i="75"/>
  <c r="J2290" i="75"/>
  <c r="J2322" i="75"/>
  <c r="J2826" i="75"/>
  <c r="J4114" i="75"/>
  <c r="J2801" i="75"/>
  <c r="I4623" i="75"/>
  <c r="I4091" i="75"/>
  <c r="J2561" i="75"/>
  <c r="J4899" i="75"/>
  <c r="J2857" i="75"/>
  <c r="J3363" i="75"/>
  <c r="J3101" i="75"/>
  <c r="J4624" i="75"/>
  <c r="J4118" i="75"/>
  <c r="J4092" i="75"/>
  <c r="J3812" i="75"/>
  <c r="J2823" i="75"/>
  <c r="J3306" i="75"/>
  <c r="J2797" i="75"/>
  <c r="J4388" i="75"/>
  <c r="J3040" i="75"/>
  <c r="J2554" i="75"/>
  <c r="J4087" i="75"/>
  <c r="J3850" i="75"/>
  <c r="I3549" i="75"/>
  <c r="J4353" i="75"/>
  <c r="J3547" i="75"/>
  <c r="J4384" i="75"/>
  <c r="J4391" i="75"/>
  <c r="J2618" i="75"/>
  <c r="J2892" i="75"/>
  <c r="I4354" i="75"/>
  <c r="J3095" i="75"/>
  <c r="J2586" i="75"/>
  <c r="J4901" i="75"/>
  <c r="I4895" i="75"/>
  <c r="J2888" i="75"/>
  <c r="I4631" i="75"/>
  <c r="J4922" i="75"/>
  <c r="J4117" i="75"/>
  <c r="J2861" i="75"/>
  <c r="J3097" i="75"/>
  <c r="J4897" i="75"/>
  <c r="I4361" i="75"/>
  <c r="J4631" i="75"/>
  <c r="J2585" i="75"/>
  <c r="I4899" i="75"/>
  <c r="J3846" i="75"/>
  <c r="I4089" i="75"/>
  <c r="J2552" i="75"/>
  <c r="I3819" i="75"/>
  <c r="J3821" i="75"/>
  <c r="J3067" i="75"/>
  <c r="J2832" i="75"/>
  <c r="J4088" i="75"/>
  <c r="J4357" i="75"/>
  <c r="J3278" i="75"/>
  <c r="I3272" i="75"/>
  <c r="I4355" i="75"/>
  <c r="J3068" i="75"/>
  <c r="J4359" i="75"/>
  <c r="J4654" i="75"/>
  <c r="I4900" i="75"/>
  <c r="J3093" i="75"/>
  <c r="J4389" i="75"/>
  <c r="J4113" i="75"/>
  <c r="J2612" i="75"/>
  <c r="J2882" i="75"/>
  <c r="J2856" i="75"/>
  <c r="J4354" i="75"/>
  <c r="I4893" i="75"/>
  <c r="J4626" i="75"/>
  <c r="J3096" i="75"/>
  <c r="J2855" i="75"/>
  <c r="I4624" i="75"/>
  <c r="J2614" i="75"/>
  <c r="I3314" i="75"/>
  <c r="J4116" i="75"/>
  <c r="I4362" i="75"/>
  <c r="J3366" i="75"/>
  <c r="J3816" i="75"/>
  <c r="J2799" i="75"/>
  <c r="I4086" i="75"/>
  <c r="J2560" i="75"/>
  <c r="J3542" i="75"/>
  <c r="I4357" i="75"/>
  <c r="J2830" i="75"/>
  <c r="I3812" i="75"/>
  <c r="I4090" i="75"/>
  <c r="I3818" i="75"/>
  <c r="I3545" i="75"/>
  <c r="J3128" i="75"/>
  <c r="J4119" i="75"/>
  <c r="I4630" i="75"/>
  <c r="I4896" i="75"/>
  <c r="J3132" i="75"/>
  <c r="J4632" i="75"/>
  <c r="J4362" i="75"/>
  <c r="J4630" i="75"/>
  <c r="I3315" i="75"/>
  <c r="J4628" i="75"/>
  <c r="I4628" i="75"/>
  <c r="J3364" i="75"/>
  <c r="J4352" i="75"/>
  <c r="J4652" i="75"/>
  <c r="J4895" i="75"/>
  <c r="J2859" i="75"/>
  <c r="J4629" i="75"/>
  <c r="J4622" i="75"/>
  <c r="J2562" i="75"/>
  <c r="J3036" i="75"/>
  <c r="J3272" i="75"/>
  <c r="J3098" i="75"/>
  <c r="I3822" i="75"/>
  <c r="J3813" i="75"/>
  <c r="J3550" i="75"/>
  <c r="J4386" i="75"/>
  <c r="I4627" i="75"/>
  <c r="J4383" i="75"/>
  <c r="J4623" i="75"/>
  <c r="J4627" i="75"/>
  <c r="J2860" i="75"/>
  <c r="J4390" i="75"/>
  <c r="J2853" i="75"/>
  <c r="J2619" i="75"/>
  <c r="J3371" i="75"/>
  <c r="J4896" i="75"/>
  <c r="J2884" i="75"/>
  <c r="J2587" i="75"/>
  <c r="I4632" i="75"/>
  <c r="J3099" i="75"/>
  <c r="J5436" i="75"/>
  <c r="I5164" i="75"/>
  <c r="J5171" i="75"/>
  <c r="I4626" i="75"/>
  <c r="I4898" i="75"/>
  <c r="J3123" i="75"/>
  <c r="J3154" i="75"/>
  <c r="I4629" i="75"/>
  <c r="J4115" i="75"/>
  <c r="I5441" i="75"/>
  <c r="J5202" i="75"/>
  <c r="J5166" i="75"/>
  <c r="I4902" i="75"/>
  <c r="J4653" i="75"/>
  <c r="J4120" i="75"/>
  <c r="J4900" i="75"/>
  <c r="J3162" i="75"/>
  <c r="J4898" i="75"/>
  <c r="J3131" i="75"/>
  <c r="J5167" i="75"/>
  <c r="I4358" i="75"/>
  <c r="J4927" i="75"/>
  <c r="I5169" i="75"/>
  <c r="I4352" i="75"/>
  <c r="J4924" i="75"/>
  <c r="J5162" i="75"/>
  <c r="J5172" i="75"/>
  <c r="J4385" i="75"/>
  <c r="J5464" i="75"/>
  <c r="J3129" i="75"/>
  <c r="J5433" i="75"/>
  <c r="I4622" i="75"/>
  <c r="J3126" i="75"/>
  <c r="J4928" i="75"/>
  <c r="J4932" i="75"/>
  <c r="J3127" i="75"/>
  <c r="J5462" i="75"/>
  <c r="J5472" i="75"/>
  <c r="J3122" i="75"/>
  <c r="J5440" i="75"/>
  <c r="J4894" i="75"/>
  <c r="J5192" i="75"/>
  <c r="J5168" i="75"/>
  <c r="J5439" i="75"/>
  <c r="I4625" i="75"/>
  <c r="J4625" i="75"/>
  <c r="J4931" i="75"/>
  <c r="J4893" i="75"/>
  <c r="J4358" i="75"/>
  <c r="I5165" i="75"/>
  <c r="I4897" i="75"/>
  <c r="J4655" i="75"/>
  <c r="J5198" i="75"/>
  <c r="I4901" i="75"/>
  <c r="I5440" i="75"/>
  <c r="J3124" i="75"/>
  <c r="J4930" i="75"/>
  <c r="J4658" i="75"/>
  <c r="J3100" i="75"/>
  <c r="J4121" i="75"/>
  <c r="J5165" i="75"/>
  <c r="J4659" i="75"/>
  <c r="J5163" i="75"/>
  <c r="I5166" i="75"/>
  <c r="J4660" i="75"/>
  <c r="J4387" i="75"/>
  <c r="J5732" i="75"/>
  <c r="J6519" i="75"/>
  <c r="J5169" i="75"/>
  <c r="I5432" i="75"/>
  <c r="J5194" i="75"/>
  <c r="I5980" i="75"/>
  <c r="J5435" i="75"/>
  <c r="J6516" i="75"/>
  <c r="J4902" i="75"/>
  <c r="J5200" i="75"/>
  <c r="I5163" i="75"/>
  <c r="I5976" i="75"/>
  <c r="J4661" i="75"/>
  <c r="I5439" i="75"/>
  <c r="J4929" i="75"/>
  <c r="J5979" i="75"/>
  <c r="J5438" i="75"/>
  <c r="I5710" i="75"/>
  <c r="J6513" i="75"/>
  <c r="I5708" i="75"/>
  <c r="J5706" i="75"/>
  <c r="J5442" i="75"/>
  <c r="J6002" i="75"/>
  <c r="J4925" i="75"/>
  <c r="I5702" i="75"/>
  <c r="I5709" i="75"/>
  <c r="J5702" i="75"/>
  <c r="J5441" i="75"/>
  <c r="J5470" i="75"/>
  <c r="J5467" i="75"/>
  <c r="J6012" i="75"/>
  <c r="I5437" i="75"/>
  <c r="J5977" i="75"/>
  <c r="I4894" i="75"/>
  <c r="J5195" i="75"/>
  <c r="J6248" i="75"/>
  <c r="J5981" i="75"/>
  <c r="I5442" i="75"/>
  <c r="J6521" i="75"/>
  <c r="J5466" i="75"/>
  <c r="J5164" i="75"/>
  <c r="J5976" i="75"/>
  <c r="J5980" i="75"/>
  <c r="J5469" i="75"/>
  <c r="I5703" i="75"/>
  <c r="J6517" i="75"/>
  <c r="I5438" i="75"/>
  <c r="J5709" i="75"/>
  <c r="J5170" i="75"/>
  <c r="I5436" i="75"/>
  <c r="I5168" i="75"/>
  <c r="J5705" i="75"/>
  <c r="J4657" i="75"/>
  <c r="I5167" i="75"/>
  <c r="J5735" i="75"/>
  <c r="J6004" i="75"/>
  <c r="I4892" i="75"/>
  <c r="I5705" i="75"/>
  <c r="I5162" i="75"/>
  <c r="I5979" i="75"/>
  <c r="J4926" i="75"/>
  <c r="J5738" i="75"/>
  <c r="I5171" i="75"/>
  <c r="J5437" i="75"/>
  <c r="J5468" i="75"/>
  <c r="J4892" i="75"/>
  <c r="J4656" i="75"/>
  <c r="J5973" i="75"/>
  <c r="J7329" i="75"/>
  <c r="J5196" i="75"/>
  <c r="J6247" i="75"/>
  <c r="J6243" i="75"/>
  <c r="J6787" i="75"/>
  <c r="J7056" i="75"/>
  <c r="J6249" i="75"/>
  <c r="I6245" i="75"/>
  <c r="J7055" i="75"/>
  <c r="I5172" i="75"/>
  <c r="J5199" i="75"/>
  <c r="J4923" i="75"/>
  <c r="I5704" i="75"/>
  <c r="I5982" i="75"/>
  <c r="J6008" i="75"/>
  <c r="J5742" i="75"/>
  <c r="J5734" i="75"/>
  <c r="J6246" i="75"/>
  <c r="I6250" i="75"/>
  <c r="I6251" i="75"/>
  <c r="J6520" i="75"/>
  <c r="J7059" i="75"/>
  <c r="I5981" i="75"/>
  <c r="J5201" i="75"/>
  <c r="J6515" i="75"/>
  <c r="I6246" i="75"/>
  <c r="J5432" i="75"/>
  <c r="I5433" i="75"/>
  <c r="J6789" i="75"/>
  <c r="J6790" i="75"/>
  <c r="I5711" i="75"/>
  <c r="J5733" i="75"/>
  <c r="I5978" i="75"/>
  <c r="J6244" i="75"/>
  <c r="J5434" i="75"/>
  <c r="I5977" i="75"/>
  <c r="I5434" i="75"/>
  <c r="J6278" i="75"/>
  <c r="I5974" i="75"/>
  <c r="J7060" i="75"/>
  <c r="J6005" i="75"/>
  <c r="J6251" i="75"/>
  <c r="J6518" i="75"/>
  <c r="I6243" i="75"/>
  <c r="J5708" i="75"/>
  <c r="J6282" i="75"/>
  <c r="J5737" i="75"/>
  <c r="J6788" i="75"/>
  <c r="J5711" i="75"/>
  <c r="I5975" i="75"/>
  <c r="J5741" i="75"/>
  <c r="I5170" i="75"/>
  <c r="J5463" i="75"/>
  <c r="J6245" i="75"/>
  <c r="I6244" i="75"/>
  <c r="J6791" i="75"/>
  <c r="I6242" i="75"/>
  <c r="I6249" i="75"/>
  <c r="I5707" i="75"/>
  <c r="I5435" i="75"/>
  <c r="J5471" i="75"/>
  <c r="J6242" i="75"/>
  <c r="I5706" i="75"/>
  <c r="J6783" i="75"/>
  <c r="I5973" i="75"/>
  <c r="J5465" i="75"/>
  <c r="J5978" i="75"/>
  <c r="J7057" i="75"/>
  <c r="J5710" i="75"/>
  <c r="J5707" i="75"/>
  <c r="J5740" i="75"/>
  <c r="J6785" i="75"/>
  <c r="J5982" i="75"/>
  <c r="J6250" i="75"/>
  <c r="J7061" i="75"/>
  <c r="J6007" i="75"/>
  <c r="J5197" i="75"/>
  <c r="I6248" i="75"/>
  <c r="J5975" i="75"/>
  <c r="J5193" i="75"/>
  <c r="J5703" i="75"/>
  <c r="J6522" i="75"/>
  <c r="J6009" i="75"/>
  <c r="J5712" i="75"/>
  <c r="J6279" i="75"/>
  <c r="J5972" i="75"/>
  <c r="J5739" i="75"/>
  <c r="J7327" i="75"/>
  <c r="J7054" i="75"/>
  <c r="I6252" i="75"/>
  <c r="J7328" i="75"/>
  <c r="J6782" i="75"/>
  <c r="I6247" i="75"/>
  <c r="J5736" i="75"/>
  <c r="J7322" i="75"/>
  <c r="J6786" i="75"/>
  <c r="J6512" i="75"/>
  <c r="J6277" i="75"/>
  <c r="J6792" i="75"/>
  <c r="J6274" i="75"/>
  <c r="J6272" i="75"/>
  <c r="J6273" i="75"/>
  <c r="J6003" i="75"/>
  <c r="J6280" i="75"/>
  <c r="I5712" i="75"/>
  <c r="J6784" i="75"/>
  <c r="J5704" i="75"/>
  <c r="J6276" i="75"/>
  <c r="J6006" i="75"/>
  <c r="J6252" i="75"/>
  <c r="J7331" i="75"/>
  <c r="I5972" i="75"/>
  <c r="J7058" i="75"/>
  <c r="J7323" i="75"/>
  <c r="J5974" i="75"/>
  <c r="J6010" i="75"/>
  <c r="J7052" i="75"/>
  <c r="J6281" i="75"/>
  <c r="J6275" i="75"/>
  <c r="J6011" i="75"/>
  <c r="J7325" i="75"/>
  <c r="J7053" i="75"/>
  <c r="J7326" i="75"/>
  <c r="J7324" i="75"/>
  <c r="J6514" i="75"/>
  <c r="J7332" i="75"/>
  <c r="J7330" i="75"/>
  <c r="J7062" i="75"/>
  <c r="C20" i="29"/>
  <c r="F5" i="66"/>
  <c r="F29" i="66" s="1"/>
  <c r="F30" i="66" s="1"/>
  <c r="H12" i="23"/>
  <c r="D310" i="68" s="1"/>
  <c r="H8" i="23"/>
  <c r="D306" i="68" s="1"/>
  <c r="H9" i="23"/>
  <c r="D307" i="68" s="1"/>
  <c r="H7" i="23"/>
  <c r="D305" i="68" s="1"/>
  <c r="H10" i="23"/>
  <c r="D308" i="68" s="1"/>
  <c r="H6" i="23"/>
  <c r="D304" i="68" s="1"/>
  <c r="H11" i="23"/>
  <c r="D309" i="68" s="1"/>
  <c r="H5" i="23"/>
  <c r="D303" i="68" s="1"/>
  <c r="F12" i="58"/>
  <c r="F16" i="58"/>
  <c r="F22" i="58"/>
  <c r="F24" i="58"/>
  <c r="F26" i="58"/>
  <c r="F20" i="58"/>
  <c r="F18" i="58"/>
  <c r="F14" i="58"/>
  <c r="F8" i="58"/>
  <c r="F10" i="58"/>
  <c r="H16" i="23"/>
  <c r="D314" i="68" s="1"/>
  <c r="H20" i="23"/>
  <c r="D318" i="68" s="1"/>
  <c r="H17" i="23"/>
  <c r="D315" i="68" s="1"/>
  <c r="H21" i="23"/>
  <c r="D319" i="68" s="1"/>
  <c r="H18" i="23"/>
  <c r="D316" i="68" s="1"/>
  <c r="H15" i="23"/>
  <c r="D313" i="68" s="1"/>
  <c r="H19" i="23"/>
  <c r="D317" i="68" s="1"/>
  <c r="H4" i="23"/>
  <c r="D302" i="68" s="1"/>
  <c r="I522" i="26"/>
  <c r="J522" i="26"/>
  <c r="H522" i="26"/>
  <c r="G522" i="26"/>
  <c r="F522" i="26"/>
  <c r="I521" i="26"/>
  <c r="G521" i="26"/>
  <c r="H521" i="26"/>
  <c r="J521" i="26"/>
  <c r="F521" i="26"/>
  <c r="F6" i="58"/>
  <c r="M263" i="43"/>
  <c r="O463" i="26"/>
  <c r="P316" i="68" l="1"/>
  <c r="G6796" i="75" s="1"/>
  <c r="I6796" i="75" s="1"/>
  <c r="Q316" i="68"/>
  <c r="G7336" i="75" s="1"/>
  <c r="I7336" i="75" s="1"/>
  <c r="G316" i="75"/>
  <c r="I316" i="75" s="1"/>
  <c r="P314" i="68"/>
  <c r="G6794" i="75" s="1"/>
  <c r="I6794" i="75" s="1"/>
  <c r="Q314" i="68"/>
  <c r="G7334" i="75" s="1"/>
  <c r="I7334" i="75" s="1"/>
  <c r="G314" i="75"/>
  <c r="I314" i="75" s="1"/>
  <c r="P309" i="68"/>
  <c r="G6789" i="75" s="1"/>
  <c r="Q309" i="68"/>
  <c r="G7329" i="75" s="1"/>
  <c r="G309" i="75"/>
  <c r="P307" i="68"/>
  <c r="G6787" i="75" s="1"/>
  <c r="Q307" i="68"/>
  <c r="G7327" i="75" s="1"/>
  <c r="G307" i="75"/>
  <c r="P304" i="68"/>
  <c r="G6784" i="75" s="1"/>
  <c r="Q304" i="68"/>
  <c r="G7324" i="75" s="1"/>
  <c r="G304" i="75"/>
  <c r="P306" i="68"/>
  <c r="G6786" i="75" s="1"/>
  <c r="Q306" i="68"/>
  <c r="G7326" i="75" s="1"/>
  <c r="G306" i="75"/>
  <c r="P308" i="68"/>
  <c r="G6788" i="75" s="1"/>
  <c r="Q308" i="68"/>
  <c r="G7328" i="75" s="1"/>
  <c r="G308" i="75"/>
  <c r="P310" i="68"/>
  <c r="G6790" i="75" s="1"/>
  <c r="Q310" i="68"/>
  <c r="G7330" i="75" s="1"/>
  <c r="G310" i="75"/>
  <c r="P302" i="68"/>
  <c r="G6782" i="75" s="1"/>
  <c r="Q302" i="68"/>
  <c r="G7322" i="75" s="1"/>
  <c r="G302" i="75"/>
  <c r="P319" i="68"/>
  <c r="G6799" i="75" s="1"/>
  <c r="I6799" i="75" s="1"/>
  <c r="Q319" i="68"/>
  <c r="G7339" i="75" s="1"/>
  <c r="I7339" i="75" s="1"/>
  <c r="G319" i="75"/>
  <c r="I319" i="75" s="1"/>
  <c r="P317" i="68"/>
  <c r="G6797" i="75" s="1"/>
  <c r="I6797" i="75" s="1"/>
  <c r="Q317" i="68"/>
  <c r="G7337" i="75" s="1"/>
  <c r="I7337" i="75" s="1"/>
  <c r="G317" i="75"/>
  <c r="I317" i="75" s="1"/>
  <c r="P315" i="68"/>
  <c r="G6795" i="75" s="1"/>
  <c r="I6795" i="75" s="1"/>
  <c r="Q315" i="68"/>
  <c r="G7335" i="75" s="1"/>
  <c r="I7335" i="75" s="1"/>
  <c r="G315" i="75"/>
  <c r="I315" i="75" s="1"/>
  <c r="P313" i="68"/>
  <c r="G6793" i="75" s="1"/>
  <c r="Q313" i="68"/>
  <c r="G7333" i="75" s="1"/>
  <c r="G313" i="75"/>
  <c r="P318" i="68"/>
  <c r="G6798" i="75" s="1"/>
  <c r="I6798" i="75" s="1"/>
  <c r="Q318" i="68"/>
  <c r="G7338" i="75" s="1"/>
  <c r="I7338" i="75" s="1"/>
  <c r="G318" i="75"/>
  <c r="I318" i="75" s="1"/>
  <c r="P303" i="68"/>
  <c r="G6783" i="75" s="1"/>
  <c r="Q303" i="68"/>
  <c r="G7323" i="75" s="1"/>
  <c r="G303" i="75"/>
  <c r="P305" i="68"/>
  <c r="G6785" i="75" s="1"/>
  <c r="Q305" i="68"/>
  <c r="G7325" i="75" s="1"/>
  <c r="G305" i="75"/>
  <c r="F30" i="58"/>
  <c r="K303" i="26"/>
  <c r="L5" i="23"/>
  <c r="P303" i="26" s="1"/>
  <c r="K305" i="26"/>
  <c r="L7" i="23"/>
  <c r="P305" i="26" s="1"/>
  <c r="K309" i="26"/>
  <c r="L11" i="23"/>
  <c r="P309" i="26" s="1"/>
  <c r="K307" i="26"/>
  <c r="L9" i="23"/>
  <c r="P307" i="26" s="1"/>
  <c r="K304" i="26"/>
  <c r="L6" i="23"/>
  <c r="P304" i="26" s="1"/>
  <c r="K306" i="26"/>
  <c r="L8" i="23"/>
  <c r="P306" i="26" s="1"/>
  <c r="K308" i="26"/>
  <c r="L10" i="23"/>
  <c r="P308" i="26" s="1"/>
  <c r="K310" i="26"/>
  <c r="L12" i="23"/>
  <c r="P310" i="26" s="1"/>
  <c r="M307" i="43"/>
  <c r="O527" i="26"/>
  <c r="M202" i="43"/>
  <c r="O362" i="26"/>
  <c r="U34" i="23"/>
  <c r="M269" i="43"/>
  <c r="O469" i="26"/>
  <c r="M186" i="43"/>
  <c r="O346" i="26"/>
  <c r="M317" i="43"/>
  <c r="O537" i="26"/>
  <c r="AU29" i="23"/>
  <c r="M310" i="43"/>
  <c r="O530" i="26"/>
  <c r="AU22" i="23"/>
  <c r="M259" i="43"/>
  <c r="O449" i="26"/>
  <c r="AF31" i="23"/>
  <c r="M242" i="43"/>
  <c r="O422" i="26"/>
  <c r="AE34" i="23"/>
  <c r="M222" i="43"/>
  <c r="O392" i="26"/>
  <c r="Z34" i="23"/>
  <c r="M305" i="43"/>
  <c r="O525" i="26"/>
  <c r="M302" i="43"/>
  <c r="O512" i="26"/>
  <c r="J12" i="29" s="1"/>
  <c r="AT34" i="23"/>
  <c r="M225" i="43"/>
  <c r="O405" i="26"/>
  <c r="M268" i="43"/>
  <c r="O468" i="26"/>
  <c r="M267" i="43"/>
  <c r="O467" i="26"/>
  <c r="M243" i="43"/>
  <c r="O433" i="26"/>
  <c r="M182" i="43"/>
  <c r="O332" i="26"/>
  <c r="P34" i="23"/>
  <c r="M15" i="23" s="1"/>
  <c r="D343" i="68" s="1"/>
  <c r="M227" i="43"/>
  <c r="O407" i="26"/>
  <c r="M187" i="43"/>
  <c r="O347" i="26"/>
  <c r="M228" i="43"/>
  <c r="O408" i="26"/>
  <c r="M312" i="43"/>
  <c r="O532" i="26"/>
  <c r="AU24" i="23"/>
  <c r="M297" i="43"/>
  <c r="AP29" i="23"/>
  <c r="O507" i="26"/>
  <c r="M315" i="43"/>
  <c r="O535" i="26"/>
  <c r="AU27" i="23"/>
  <c r="M203" i="43"/>
  <c r="O373" i="26"/>
  <c r="M226" i="43"/>
  <c r="O406" i="26"/>
  <c r="M189" i="43"/>
  <c r="O349" i="26"/>
  <c r="M188" i="43"/>
  <c r="O348" i="26"/>
  <c r="M260" i="43"/>
  <c r="O450" i="26"/>
  <c r="AF32" i="23"/>
  <c r="M257" i="43"/>
  <c r="AF29" i="23"/>
  <c r="O447" i="26"/>
  <c r="M299" i="43"/>
  <c r="AP31" i="23"/>
  <c r="O509" i="26"/>
  <c r="AK30" i="23"/>
  <c r="M278" i="43"/>
  <c r="O478" i="26"/>
  <c r="M270" i="43"/>
  <c r="AK22" i="23"/>
  <c r="O470" i="26"/>
  <c r="M287" i="43"/>
  <c r="O497" i="26"/>
  <c r="M280" i="43"/>
  <c r="O480" i="26"/>
  <c r="AK32" i="23"/>
  <c r="M190" i="43"/>
  <c r="O350" i="26"/>
  <c r="Q22" i="23"/>
  <c r="M250" i="43"/>
  <c r="AF22" i="23"/>
  <c r="O440" i="26"/>
  <c r="M251" i="43"/>
  <c r="O441" i="26"/>
  <c r="AF23" i="23"/>
  <c r="M239" i="43"/>
  <c r="O419" i="26"/>
  <c r="AA31" i="23"/>
  <c r="I167" i="43"/>
  <c r="K317" i="26"/>
  <c r="L19" i="23"/>
  <c r="M261" i="43"/>
  <c r="AF33" i="23"/>
  <c r="O451" i="26"/>
  <c r="O353" i="26"/>
  <c r="Q25" i="23"/>
  <c r="M193" i="43"/>
  <c r="M241" i="43"/>
  <c r="O421" i="26"/>
  <c r="AA33" i="23"/>
  <c r="M191" i="43"/>
  <c r="O351" i="26"/>
  <c r="Q23" i="23"/>
  <c r="Q33" i="23"/>
  <c r="O361" i="26"/>
  <c r="M201" i="43"/>
  <c r="M196" i="43"/>
  <c r="Q28" i="23"/>
  <c r="O356" i="26"/>
  <c r="K315" i="26"/>
  <c r="L17" i="23"/>
  <c r="I165" i="43"/>
  <c r="M264" i="43"/>
  <c r="O464" i="26"/>
  <c r="M209" i="43"/>
  <c r="O379" i="26"/>
  <c r="M247" i="43"/>
  <c r="O437" i="26"/>
  <c r="M321" i="43"/>
  <c r="O541" i="26"/>
  <c r="AU33" i="23"/>
  <c r="M294" i="43"/>
  <c r="O504" i="26"/>
  <c r="AP26" i="23"/>
  <c r="M244" i="43"/>
  <c r="O434" i="26"/>
  <c r="M313" i="43"/>
  <c r="AU25" i="23"/>
  <c r="O533" i="26"/>
  <c r="M273" i="43"/>
  <c r="O473" i="26"/>
  <c r="AK25" i="23"/>
  <c r="M276" i="43"/>
  <c r="O476" i="26"/>
  <c r="AK28" i="23"/>
  <c r="M230" i="43"/>
  <c r="O410" i="26"/>
  <c r="AA22" i="23"/>
  <c r="M219" i="43"/>
  <c r="O389" i="26"/>
  <c r="V31" i="23"/>
  <c r="M218" i="43"/>
  <c r="V30" i="23"/>
  <c r="O388" i="26"/>
  <c r="M296" i="43"/>
  <c r="O506" i="26"/>
  <c r="AP28" i="23"/>
  <c r="M279" i="43"/>
  <c r="AK31" i="23"/>
  <c r="O479" i="26"/>
  <c r="M232" i="43"/>
  <c r="O412" i="26"/>
  <c r="AA24" i="23"/>
  <c r="M238" i="43"/>
  <c r="O418" i="26"/>
  <c r="AA30" i="23"/>
  <c r="M253" i="43"/>
  <c r="AF25" i="23"/>
  <c r="O443" i="26"/>
  <c r="O358" i="26"/>
  <c r="M198" i="43"/>
  <c r="Q30" i="23"/>
  <c r="M195" i="43"/>
  <c r="O355" i="26"/>
  <c r="Q27" i="23"/>
  <c r="M221" i="43"/>
  <c r="V33" i="23"/>
  <c r="O391" i="26"/>
  <c r="I164" i="43"/>
  <c r="L16" i="23"/>
  <c r="K314" i="26"/>
  <c r="M212" i="43"/>
  <c r="O382" i="26"/>
  <c r="V24" i="23"/>
  <c r="M200" i="43"/>
  <c r="O360" i="26"/>
  <c r="Q32" i="23"/>
  <c r="I169" i="43"/>
  <c r="K319" i="26"/>
  <c r="L21" i="23"/>
  <c r="M309" i="43"/>
  <c r="O529" i="26"/>
  <c r="I162" i="43"/>
  <c r="H34" i="23"/>
  <c r="K302" i="26"/>
  <c r="L4" i="23"/>
  <c r="M300" i="43"/>
  <c r="AP32" i="23"/>
  <c r="O510" i="26"/>
  <c r="M185" i="43"/>
  <c r="O345" i="26"/>
  <c r="M290" i="43"/>
  <c r="O500" i="26"/>
  <c r="AP22" i="23"/>
  <c r="M319" i="43"/>
  <c r="O539" i="26"/>
  <c r="AU31" i="23"/>
  <c r="M224" i="43"/>
  <c r="O404" i="26"/>
  <c r="M292" i="43"/>
  <c r="O502" i="26"/>
  <c r="AP24" i="23"/>
  <c r="AP33" i="23"/>
  <c r="M301" i="43"/>
  <c r="O511" i="26"/>
  <c r="M271" i="43"/>
  <c r="O471" i="26"/>
  <c r="AK23" i="23"/>
  <c r="O416" i="26"/>
  <c r="M236" i="43"/>
  <c r="AA28" i="23"/>
  <c r="M295" i="43"/>
  <c r="AP27" i="23"/>
  <c r="O505" i="26"/>
  <c r="M272" i="43"/>
  <c r="AK24" i="23"/>
  <c r="O472" i="26"/>
  <c r="M235" i="43"/>
  <c r="AA27" i="23"/>
  <c r="O415" i="26"/>
  <c r="M192" i="43"/>
  <c r="Q24" i="23"/>
  <c r="O352" i="26"/>
  <c r="M231" i="43"/>
  <c r="AA23" i="23"/>
  <c r="O411" i="26"/>
  <c r="M275" i="43"/>
  <c r="AK27" i="23"/>
  <c r="O475" i="26"/>
  <c r="O446" i="26"/>
  <c r="M256" i="43"/>
  <c r="AF28" i="23"/>
  <c r="M210" i="43"/>
  <c r="O380" i="26"/>
  <c r="V22" i="23"/>
  <c r="M211" i="43"/>
  <c r="O381" i="26"/>
  <c r="V23" i="23"/>
  <c r="M255" i="43"/>
  <c r="O445" i="26"/>
  <c r="AF27" i="23"/>
  <c r="M214" i="43"/>
  <c r="O384" i="26"/>
  <c r="V26" i="23"/>
  <c r="M285" i="43"/>
  <c r="O495" i="26"/>
  <c r="M217" i="43"/>
  <c r="V29" i="23"/>
  <c r="O387" i="26"/>
  <c r="M240" i="43"/>
  <c r="O420" i="26"/>
  <c r="AA32" i="23"/>
  <c r="K313" i="26"/>
  <c r="L15" i="23"/>
  <c r="I163" i="43"/>
  <c r="M199" i="43"/>
  <c r="O359" i="26"/>
  <c r="Q31" i="23"/>
  <c r="I166" i="43"/>
  <c r="L18" i="23"/>
  <c r="K316" i="26"/>
  <c r="M266" i="43"/>
  <c r="O466" i="26"/>
  <c r="M246" i="43"/>
  <c r="O436" i="26"/>
  <c r="M208" i="43"/>
  <c r="O378" i="26"/>
  <c r="M311" i="43"/>
  <c r="AU23" i="23"/>
  <c r="O531" i="26"/>
  <c r="M314" i="43"/>
  <c r="AU26" i="23"/>
  <c r="O534" i="26"/>
  <c r="M220" i="43"/>
  <c r="V32" i="23"/>
  <c r="O390" i="26"/>
  <c r="M282" i="43"/>
  <c r="O482" i="26"/>
  <c r="AO34" i="23"/>
  <c r="M245" i="43"/>
  <c r="O435" i="26"/>
  <c r="M262" i="43"/>
  <c r="O452" i="26"/>
  <c r="AJ34" i="23"/>
  <c r="M265" i="43"/>
  <c r="O465" i="26"/>
  <c r="M249" i="43"/>
  <c r="O439" i="26"/>
  <c r="M206" i="43"/>
  <c r="O376" i="26"/>
  <c r="M298" i="43"/>
  <c r="O508" i="26"/>
  <c r="AP30" i="23"/>
  <c r="M303" i="43"/>
  <c r="O523" i="26"/>
  <c r="M289" i="43"/>
  <c r="O499" i="26"/>
  <c r="M308" i="43"/>
  <c r="O528" i="26"/>
  <c r="M248" i="43"/>
  <c r="O438" i="26"/>
  <c r="M306" i="43"/>
  <c r="O526" i="26"/>
  <c r="M229" i="43"/>
  <c r="O409" i="26"/>
  <c r="M288" i="43"/>
  <c r="O498" i="26"/>
  <c r="M207" i="43"/>
  <c r="O377" i="26"/>
  <c r="M205" i="43"/>
  <c r="O375" i="26"/>
  <c r="M293" i="43"/>
  <c r="O503" i="26"/>
  <c r="AP25" i="23"/>
  <c r="M318" i="43"/>
  <c r="AU30" i="23"/>
  <c r="O538" i="26"/>
  <c r="M320" i="43"/>
  <c r="O540" i="26"/>
  <c r="AU32" i="23"/>
  <c r="M183" i="43"/>
  <c r="O343" i="26"/>
  <c r="M184" i="43"/>
  <c r="O344" i="26"/>
  <c r="M223" i="43"/>
  <c r="O403" i="26"/>
  <c r="M204" i="43"/>
  <c r="O374" i="26"/>
  <c r="M291" i="43"/>
  <c r="O501" i="26"/>
  <c r="AP23" i="23"/>
  <c r="M274" i="43"/>
  <c r="O474" i="26"/>
  <c r="AK26" i="23"/>
  <c r="M254" i="43"/>
  <c r="AF26" i="23"/>
  <c r="O444" i="26"/>
  <c r="M316" i="43"/>
  <c r="AU28" i="23"/>
  <c r="O536" i="26"/>
  <c r="O481" i="26"/>
  <c r="M281" i="43"/>
  <c r="AK33" i="23"/>
  <c r="M258" i="43"/>
  <c r="AF30" i="23"/>
  <c r="O448" i="26"/>
  <c r="M286" i="43"/>
  <c r="O496" i="26"/>
  <c r="M277" i="43"/>
  <c r="AK29" i="23"/>
  <c r="O477" i="26"/>
  <c r="M233" i="43"/>
  <c r="O413" i="26"/>
  <c r="AA25" i="23"/>
  <c r="M252" i="43"/>
  <c r="O442" i="26"/>
  <c r="AF24" i="23"/>
  <c r="M283" i="43"/>
  <c r="O493" i="26"/>
  <c r="M213" i="43"/>
  <c r="O383" i="26"/>
  <c r="V25" i="23"/>
  <c r="O385" i="26"/>
  <c r="V27" i="23"/>
  <c r="M215" i="43"/>
  <c r="O494" i="26"/>
  <c r="M284" i="43"/>
  <c r="M197" i="43"/>
  <c r="O357" i="26"/>
  <c r="Q29" i="23"/>
  <c r="M237" i="43"/>
  <c r="AA29" i="23"/>
  <c r="O417" i="26"/>
  <c r="M194" i="43"/>
  <c r="Q26" i="23"/>
  <c r="O354" i="26"/>
  <c r="M234" i="43"/>
  <c r="AA26" i="23"/>
  <c r="O414" i="26"/>
  <c r="M216" i="43"/>
  <c r="O386" i="26"/>
  <c r="V28" i="23"/>
  <c r="I168" i="43"/>
  <c r="L20" i="23"/>
  <c r="K318" i="26"/>
  <c r="M304" i="43"/>
  <c r="O524" i="26"/>
  <c r="C23" i="66" l="1"/>
  <c r="M13" i="66" s="1"/>
  <c r="N13" i="66" s="1"/>
  <c r="C21" i="66"/>
  <c r="C13" i="66"/>
  <c r="C15" i="66"/>
  <c r="C11" i="66"/>
  <c r="C17" i="66"/>
  <c r="C9" i="66"/>
  <c r="C19" i="66"/>
  <c r="C7" i="66"/>
  <c r="G23" i="66"/>
  <c r="H23" i="66" s="1"/>
  <c r="J7361" i="75"/>
  <c r="J7362" i="75"/>
  <c r="I7361" i="75"/>
  <c r="I7362" i="75"/>
  <c r="J6821" i="75"/>
  <c r="J6822" i="75"/>
  <c r="I6821" i="75"/>
  <c r="I6822" i="75"/>
  <c r="J342" i="75"/>
  <c r="I342" i="75"/>
  <c r="J341" i="75"/>
  <c r="I341" i="75"/>
  <c r="I310" i="75"/>
  <c r="J340" i="75"/>
  <c r="I7328" i="75"/>
  <c r="J7358" i="75"/>
  <c r="I6786" i="75"/>
  <c r="J6816" i="75"/>
  <c r="I307" i="75"/>
  <c r="J337" i="75"/>
  <c r="I7329" i="75"/>
  <c r="J7359" i="75"/>
  <c r="I7325" i="75"/>
  <c r="J7355" i="75"/>
  <c r="I6783" i="75"/>
  <c r="J6813" i="75"/>
  <c r="J343" i="75"/>
  <c r="J347" i="75"/>
  <c r="J351" i="75"/>
  <c r="J355" i="75"/>
  <c r="J359" i="75"/>
  <c r="J344" i="75"/>
  <c r="J348" i="75"/>
  <c r="J352" i="75"/>
  <c r="J356" i="75"/>
  <c r="J360" i="75"/>
  <c r="J346" i="75"/>
  <c r="J350" i="75"/>
  <c r="J354" i="75"/>
  <c r="J358" i="75"/>
  <c r="J345" i="75"/>
  <c r="J361" i="75"/>
  <c r="J349" i="75"/>
  <c r="J353" i="75"/>
  <c r="J357" i="75"/>
  <c r="I302" i="75"/>
  <c r="J332" i="75"/>
  <c r="I7330" i="75"/>
  <c r="J7360" i="75"/>
  <c r="I6788" i="75"/>
  <c r="J6818" i="75"/>
  <c r="I304" i="75"/>
  <c r="J334" i="75"/>
  <c r="I7327" i="75"/>
  <c r="J7357" i="75"/>
  <c r="I6789" i="75"/>
  <c r="J6819" i="75"/>
  <c r="I303" i="75"/>
  <c r="J333" i="75"/>
  <c r="J6826" i="75"/>
  <c r="J6830" i="75"/>
  <c r="J6834" i="75"/>
  <c r="J6838" i="75"/>
  <c r="J6824" i="75"/>
  <c r="J6828" i="75"/>
  <c r="J6832" i="75"/>
  <c r="J6836" i="75"/>
  <c r="J6840" i="75"/>
  <c r="J6829" i="75"/>
  <c r="J6837" i="75"/>
  <c r="J6823" i="75"/>
  <c r="J6831" i="75"/>
  <c r="J6839" i="75"/>
  <c r="J6825" i="75"/>
  <c r="J6833" i="75"/>
  <c r="J6841" i="75"/>
  <c r="J6827" i="75"/>
  <c r="J6835" i="75"/>
  <c r="I305" i="75"/>
  <c r="J335" i="75"/>
  <c r="I7323" i="75"/>
  <c r="J7353" i="75"/>
  <c r="I6785" i="75"/>
  <c r="J6815" i="75"/>
  <c r="J7365" i="75"/>
  <c r="J7369" i="75"/>
  <c r="J7373" i="75"/>
  <c r="J7377" i="75"/>
  <c r="J7381" i="75"/>
  <c r="J7366" i="75"/>
  <c r="J7370" i="75"/>
  <c r="J7374" i="75"/>
  <c r="J7378" i="75"/>
  <c r="J7363" i="75"/>
  <c r="J7367" i="75"/>
  <c r="J7371" i="75"/>
  <c r="J7375" i="75"/>
  <c r="J7379" i="75"/>
  <c r="J7364" i="75"/>
  <c r="J7368" i="75"/>
  <c r="J7372" i="75"/>
  <c r="J7376" i="75"/>
  <c r="J7380" i="75"/>
  <c r="I7322" i="75"/>
  <c r="J7352" i="75"/>
  <c r="I6790" i="75"/>
  <c r="J6820" i="75"/>
  <c r="I306" i="75"/>
  <c r="J336" i="75"/>
  <c r="I7324" i="75"/>
  <c r="J7354" i="75"/>
  <c r="I6787" i="75"/>
  <c r="J6817" i="75"/>
  <c r="I6782" i="75"/>
  <c r="J6812" i="75"/>
  <c r="I308" i="75"/>
  <c r="J338" i="75"/>
  <c r="I7326" i="75"/>
  <c r="J7356" i="75"/>
  <c r="I6784" i="75"/>
  <c r="J6814" i="75"/>
  <c r="I309" i="75"/>
  <c r="J339" i="75"/>
  <c r="I313" i="75"/>
  <c r="I350" i="75"/>
  <c r="I355" i="75"/>
  <c r="I353" i="75"/>
  <c r="I360" i="75"/>
  <c r="I359" i="75"/>
  <c r="I361" i="75"/>
  <c r="I354" i="75"/>
  <c r="I356" i="75"/>
  <c r="I357" i="75"/>
  <c r="I351" i="75"/>
  <c r="I358" i="75"/>
  <c r="I352" i="75"/>
  <c r="I7333" i="75"/>
  <c r="I7373" i="75"/>
  <c r="I7379" i="75"/>
  <c r="I7378" i="75"/>
  <c r="I7377" i="75"/>
  <c r="I7370" i="75"/>
  <c r="I7381" i="75"/>
  <c r="I7371" i="75"/>
  <c r="I7372" i="75"/>
  <c r="I7380" i="75"/>
  <c r="I7375" i="75"/>
  <c r="I7374" i="75"/>
  <c r="I7376" i="75"/>
  <c r="P343" i="68"/>
  <c r="G6823" i="75" s="1"/>
  <c r="Q343" i="68"/>
  <c r="G7363" i="75" s="1"/>
  <c r="G343" i="75"/>
  <c r="I6793" i="75"/>
  <c r="I6832" i="75"/>
  <c r="I6831" i="75"/>
  <c r="I6837" i="75"/>
  <c r="I6840" i="75"/>
  <c r="I6841" i="75"/>
  <c r="I6838" i="75"/>
  <c r="I6839" i="75"/>
  <c r="I6835" i="75"/>
  <c r="I6834" i="75"/>
  <c r="I6833" i="75"/>
  <c r="I6830" i="75"/>
  <c r="I6836" i="75"/>
  <c r="D12" i="29"/>
  <c r="G12" i="29"/>
  <c r="C20" i="58"/>
  <c r="G20" i="58" s="1"/>
  <c r="F12" i="29"/>
  <c r="H12" i="29"/>
  <c r="I12" i="29"/>
  <c r="E12" i="29"/>
  <c r="C25" i="66"/>
  <c r="G25" i="66" s="1"/>
  <c r="H25" i="66" s="1"/>
  <c r="G13" i="66"/>
  <c r="H13" i="66" s="1"/>
  <c r="M8" i="66"/>
  <c r="N8" i="66" s="1"/>
  <c r="G17" i="66"/>
  <c r="H17" i="66" s="1"/>
  <c r="M10" i="66"/>
  <c r="N10" i="66" s="1"/>
  <c r="G9" i="66"/>
  <c r="H9" i="66" s="1"/>
  <c r="M6" i="66"/>
  <c r="N6" i="66" s="1"/>
  <c r="M11" i="66"/>
  <c r="N11" i="66" s="1"/>
  <c r="G19" i="66"/>
  <c r="H19" i="66" s="1"/>
  <c r="G7" i="66"/>
  <c r="H7" i="66" s="1"/>
  <c r="M5" i="66"/>
  <c r="N5" i="66" s="1"/>
  <c r="C17" i="29"/>
  <c r="C21" i="29" s="1"/>
  <c r="C5" i="66"/>
  <c r="C29" i="66" s="1"/>
  <c r="C30" i="66" s="1"/>
  <c r="J20" i="29"/>
  <c r="G21" i="66"/>
  <c r="H21" i="66" s="1"/>
  <c r="M12" i="66"/>
  <c r="N12" i="66" s="1"/>
  <c r="G15" i="66"/>
  <c r="H15" i="66" s="1"/>
  <c r="M9" i="66"/>
  <c r="N9" i="66" s="1"/>
  <c r="G11" i="66"/>
  <c r="H11" i="66" s="1"/>
  <c r="M7" i="66"/>
  <c r="N7" i="66" s="1"/>
  <c r="D20" i="29"/>
  <c r="F20" i="29"/>
  <c r="H20" i="29"/>
  <c r="Q308" i="26"/>
  <c r="R308" i="26" s="1"/>
  <c r="Q304" i="26"/>
  <c r="R304" i="26" s="1"/>
  <c r="Q309" i="26"/>
  <c r="R309" i="26" s="1"/>
  <c r="Q303" i="26"/>
  <c r="R303" i="26" s="1"/>
  <c r="I20" i="29"/>
  <c r="G20" i="29"/>
  <c r="E20" i="29"/>
  <c r="Q310" i="26"/>
  <c r="R310" i="26" s="1"/>
  <c r="Q306" i="26"/>
  <c r="R306" i="26" s="1"/>
  <c r="Q307" i="26"/>
  <c r="R307" i="26" s="1"/>
  <c r="Q305" i="26"/>
  <c r="R305" i="26" s="1"/>
  <c r="F19" i="58"/>
  <c r="C16" i="58"/>
  <c r="G16" i="58" s="1"/>
  <c r="C12" i="58"/>
  <c r="G12" i="58" s="1"/>
  <c r="F25" i="58"/>
  <c r="F310" i="26"/>
  <c r="F306" i="26"/>
  <c r="F307" i="26"/>
  <c r="M11" i="23"/>
  <c r="M8" i="23"/>
  <c r="G310" i="26"/>
  <c r="H310" i="26"/>
  <c r="I310" i="26"/>
  <c r="J310" i="26"/>
  <c r="G306" i="26"/>
  <c r="J306" i="26"/>
  <c r="I306" i="26"/>
  <c r="H306" i="26"/>
  <c r="I307" i="26"/>
  <c r="G307" i="26"/>
  <c r="H307" i="26"/>
  <c r="J307" i="26"/>
  <c r="I305" i="26"/>
  <c r="J305" i="26"/>
  <c r="G305" i="26"/>
  <c r="H305" i="26"/>
  <c r="M9" i="23"/>
  <c r="M6" i="23"/>
  <c r="F305" i="26"/>
  <c r="M5" i="23"/>
  <c r="M10" i="23"/>
  <c r="J308" i="26"/>
  <c r="H308" i="26"/>
  <c r="I308" i="26"/>
  <c r="G308" i="26"/>
  <c r="H304" i="26"/>
  <c r="G304" i="26"/>
  <c r="I304" i="26"/>
  <c r="J304" i="26"/>
  <c r="G309" i="26"/>
  <c r="I309" i="26"/>
  <c r="H309" i="26"/>
  <c r="J309" i="26"/>
  <c r="G303" i="26"/>
  <c r="J303" i="26"/>
  <c r="H303" i="26"/>
  <c r="I303" i="26"/>
  <c r="M7" i="23"/>
  <c r="M12" i="23"/>
  <c r="F308" i="26"/>
  <c r="F304" i="26"/>
  <c r="F309" i="26"/>
  <c r="F303" i="26"/>
  <c r="K336" i="26"/>
  <c r="C18" i="58"/>
  <c r="G18" i="58" s="1"/>
  <c r="F27" i="58"/>
  <c r="F21" i="58"/>
  <c r="C14" i="58"/>
  <c r="G14" i="58" s="1"/>
  <c r="C8" i="58"/>
  <c r="G8" i="58" s="1"/>
  <c r="C6" i="58"/>
  <c r="C24" i="58"/>
  <c r="G24" i="58" s="1"/>
  <c r="C26" i="58"/>
  <c r="G26" i="58" s="1"/>
  <c r="C22" i="58"/>
  <c r="G22" i="58" s="1"/>
  <c r="C10" i="58"/>
  <c r="G10" i="58" s="1"/>
  <c r="F23" i="58"/>
  <c r="M17" i="23"/>
  <c r="D345" i="68" s="1"/>
  <c r="M21" i="23"/>
  <c r="M19" i="23"/>
  <c r="M4" i="23"/>
  <c r="D332" i="68" s="1"/>
  <c r="M16" i="23"/>
  <c r="M18" i="23"/>
  <c r="M20" i="23"/>
  <c r="R15" i="23"/>
  <c r="D373" i="68" s="1"/>
  <c r="P448" i="26"/>
  <c r="N258" i="43"/>
  <c r="H258" i="43" s="1"/>
  <c r="N298" i="43"/>
  <c r="H298" i="43" s="1"/>
  <c r="P508" i="26"/>
  <c r="N163" i="43"/>
  <c r="H163" i="43" s="1"/>
  <c r="P313" i="26"/>
  <c r="N192" i="43"/>
  <c r="H192" i="43" s="1"/>
  <c r="P352" i="26"/>
  <c r="I352" i="26" s="1"/>
  <c r="N292" i="43"/>
  <c r="H292" i="43" s="1"/>
  <c r="P502" i="26"/>
  <c r="N290" i="43"/>
  <c r="H290" i="43" s="1"/>
  <c r="P500" i="26"/>
  <c r="P314" i="26"/>
  <c r="N164" i="43"/>
  <c r="H164" i="43" s="1"/>
  <c r="N253" i="43"/>
  <c r="H253" i="43" s="1"/>
  <c r="P443" i="26"/>
  <c r="P410" i="26"/>
  <c r="N230" i="43"/>
  <c r="H230" i="43" s="1"/>
  <c r="N278" i="43"/>
  <c r="H278" i="43" s="1"/>
  <c r="P478" i="26"/>
  <c r="N168" i="43"/>
  <c r="H168" i="43" s="1"/>
  <c r="P318" i="26"/>
  <c r="Q318" i="26" s="1"/>
  <c r="R318" i="26" s="1"/>
  <c r="N237" i="43"/>
  <c r="H237" i="43" s="1"/>
  <c r="P417" i="26"/>
  <c r="N215" i="43"/>
  <c r="H215" i="43" s="1"/>
  <c r="P385" i="26"/>
  <c r="F15" i="58"/>
  <c r="N254" i="43"/>
  <c r="H254" i="43" s="1"/>
  <c r="P444" i="26"/>
  <c r="N320" i="43"/>
  <c r="H320" i="43" s="1"/>
  <c r="P540" i="26"/>
  <c r="P538" i="26"/>
  <c r="N318" i="43"/>
  <c r="H318" i="43" s="1"/>
  <c r="N314" i="43"/>
  <c r="H314" i="43" s="1"/>
  <c r="P534" i="26"/>
  <c r="N255" i="43"/>
  <c r="H255" i="43" s="1"/>
  <c r="P445" i="26"/>
  <c r="N231" i="43"/>
  <c r="H231" i="43" s="1"/>
  <c r="P411" i="26"/>
  <c r="N295" i="43"/>
  <c r="H295" i="43" s="1"/>
  <c r="P505" i="26"/>
  <c r="I502" i="26"/>
  <c r="N319" i="43"/>
  <c r="H319" i="43" s="1"/>
  <c r="P539" i="26"/>
  <c r="N200" i="43"/>
  <c r="H200" i="43" s="1"/>
  <c r="P360" i="26"/>
  <c r="N195" i="43"/>
  <c r="H195" i="43" s="1"/>
  <c r="P355" i="26"/>
  <c r="N232" i="43"/>
  <c r="H232" i="43" s="1"/>
  <c r="P412" i="26"/>
  <c r="N279" i="43"/>
  <c r="H279" i="43" s="1"/>
  <c r="P479" i="26"/>
  <c r="N219" i="43"/>
  <c r="H219" i="43" s="1"/>
  <c r="P389" i="26"/>
  <c r="P541" i="26"/>
  <c r="N321" i="43"/>
  <c r="H321" i="43" s="1"/>
  <c r="N261" i="43"/>
  <c r="H261" i="43" s="1"/>
  <c r="P451" i="26"/>
  <c r="N251" i="43"/>
  <c r="H251" i="43" s="1"/>
  <c r="P441" i="26"/>
  <c r="N250" i="43"/>
  <c r="H250" i="43" s="1"/>
  <c r="P440" i="26"/>
  <c r="F17" i="58"/>
  <c r="N257" i="43"/>
  <c r="H257" i="43" s="1"/>
  <c r="P447" i="26"/>
  <c r="N317" i="43"/>
  <c r="H317" i="43" s="1"/>
  <c r="P537" i="26"/>
  <c r="F9" i="58"/>
  <c r="N220" i="43"/>
  <c r="H220" i="43" s="1"/>
  <c r="P390" i="26"/>
  <c r="P420" i="26"/>
  <c r="N240" i="43"/>
  <c r="H240" i="43" s="1"/>
  <c r="N275" i="43"/>
  <c r="H275" i="43" s="1"/>
  <c r="P475" i="26"/>
  <c r="N272" i="43"/>
  <c r="H272" i="43" s="1"/>
  <c r="P472" i="26"/>
  <c r="N238" i="43"/>
  <c r="H238" i="43" s="1"/>
  <c r="P418" i="26"/>
  <c r="N294" i="43"/>
  <c r="H294" i="43" s="1"/>
  <c r="P504" i="26"/>
  <c r="N201" i="43"/>
  <c r="H201" i="43" s="1"/>
  <c r="P361" i="26"/>
  <c r="N310" i="43"/>
  <c r="H310" i="43" s="1"/>
  <c r="P530" i="26"/>
  <c r="P354" i="26"/>
  <c r="N194" i="43"/>
  <c r="H194" i="43" s="1"/>
  <c r="P481" i="26"/>
  <c r="N281" i="43"/>
  <c r="H281" i="43" s="1"/>
  <c r="N316" i="43"/>
  <c r="H316" i="43" s="1"/>
  <c r="P536" i="26"/>
  <c r="N291" i="43"/>
  <c r="H291" i="43" s="1"/>
  <c r="P501" i="26"/>
  <c r="P316" i="26"/>
  <c r="N166" i="43"/>
  <c r="H166" i="43" s="1"/>
  <c r="P387" i="26"/>
  <c r="N217" i="43"/>
  <c r="H217" i="43" s="1"/>
  <c r="N214" i="43"/>
  <c r="H214" i="43" s="1"/>
  <c r="P384" i="26"/>
  <c r="N256" i="43"/>
  <c r="H256" i="43" s="1"/>
  <c r="P446" i="26"/>
  <c r="P471" i="26"/>
  <c r="N271" i="43"/>
  <c r="H271" i="43" s="1"/>
  <c r="N300" i="43"/>
  <c r="H300" i="43" s="1"/>
  <c r="P510" i="26"/>
  <c r="N169" i="43"/>
  <c r="H169" i="43" s="1"/>
  <c r="P319" i="26"/>
  <c r="N273" i="43"/>
  <c r="H273" i="43" s="1"/>
  <c r="P473" i="26"/>
  <c r="N313" i="43"/>
  <c r="H313" i="43" s="1"/>
  <c r="P533" i="26"/>
  <c r="N196" i="43"/>
  <c r="H196" i="43" s="1"/>
  <c r="P356" i="26"/>
  <c r="N241" i="43"/>
  <c r="H241" i="43" s="1"/>
  <c r="P421" i="26"/>
  <c r="P353" i="26"/>
  <c r="N193" i="43"/>
  <c r="H193" i="43" s="1"/>
  <c r="N239" i="43"/>
  <c r="H239" i="43" s="1"/>
  <c r="P419" i="26"/>
  <c r="P480" i="26"/>
  <c r="N280" i="43"/>
  <c r="H280" i="43" s="1"/>
  <c r="P509" i="26"/>
  <c r="N299" i="43"/>
  <c r="H299" i="43" s="1"/>
  <c r="N315" i="43"/>
  <c r="H315" i="43" s="1"/>
  <c r="P535" i="26"/>
  <c r="N297" i="43"/>
  <c r="H297" i="43" s="1"/>
  <c r="P507" i="26"/>
  <c r="P386" i="26"/>
  <c r="N216" i="43"/>
  <c r="H216" i="43" s="1"/>
  <c r="P414" i="26"/>
  <c r="N234" i="43"/>
  <c r="H234" i="43" s="1"/>
  <c r="N197" i="43"/>
  <c r="H197" i="43" s="1"/>
  <c r="P357" i="26"/>
  <c r="F11" i="58"/>
  <c r="N213" i="43"/>
  <c r="H213" i="43" s="1"/>
  <c r="P383" i="26"/>
  <c r="P413" i="26"/>
  <c r="N233" i="43"/>
  <c r="H233" i="43" s="1"/>
  <c r="N277" i="43"/>
  <c r="H277" i="43" s="1"/>
  <c r="P477" i="26"/>
  <c r="N274" i="43"/>
  <c r="H274" i="43" s="1"/>
  <c r="P474" i="26"/>
  <c r="N293" i="43"/>
  <c r="H293" i="43" s="1"/>
  <c r="P503" i="26"/>
  <c r="F7" i="58"/>
  <c r="N210" i="43"/>
  <c r="H210" i="43" s="1"/>
  <c r="P380" i="26"/>
  <c r="N235" i="43"/>
  <c r="H235" i="43" s="1"/>
  <c r="P415" i="26"/>
  <c r="N236" i="43"/>
  <c r="H236" i="43" s="1"/>
  <c r="P416" i="26"/>
  <c r="N301" i="43"/>
  <c r="H301" i="43" s="1"/>
  <c r="P511" i="26"/>
  <c r="P391" i="26"/>
  <c r="N221" i="43"/>
  <c r="H221" i="43" s="1"/>
  <c r="N296" i="43"/>
  <c r="H296" i="43" s="1"/>
  <c r="P506" i="26"/>
  <c r="P388" i="26"/>
  <c r="N218" i="43"/>
  <c r="H218" i="43" s="1"/>
  <c r="P476" i="26"/>
  <c r="N276" i="43"/>
  <c r="H276" i="43" s="1"/>
  <c r="N165" i="43"/>
  <c r="H165" i="43" s="1"/>
  <c r="P315" i="26"/>
  <c r="Q315" i="26" s="1"/>
  <c r="R315" i="26" s="1"/>
  <c r="N191" i="43"/>
  <c r="H191" i="43" s="1"/>
  <c r="P351" i="26"/>
  <c r="N167" i="43"/>
  <c r="H167" i="43" s="1"/>
  <c r="P317" i="26"/>
  <c r="N190" i="43"/>
  <c r="H190" i="43" s="1"/>
  <c r="P350" i="26"/>
  <c r="N260" i="43"/>
  <c r="H260" i="43" s="1"/>
  <c r="P450" i="26"/>
  <c r="N259" i="43"/>
  <c r="H259" i="43" s="1"/>
  <c r="P449" i="26"/>
  <c r="N252" i="43"/>
  <c r="H252" i="43" s="1"/>
  <c r="P442" i="26"/>
  <c r="P531" i="26"/>
  <c r="N311" i="43"/>
  <c r="H311" i="43" s="1"/>
  <c r="P359" i="26"/>
  <c r="N199" i="43"/>
  <c r="H199" i="43" s="1"/>
  <c r="F13" i="58"/>
  <c r="N211" i="43"/>
  <c r="H211" i="43" s="1"/>
  <c r="P381" i="26"/>
  <c r="N162" i="43"/>
  <c r="H162" i="43" s="1"/>
  <c r="P302" i="26"/>
  <c r="L34" i="23"/>
  <c r="N212" i="43"/>
  <c r="H212" i="43" s="1"/>
  <c r="P382" i="26"/>
  <c r="N198" i="43"/>
  <c r="H198" i="43" s="1"/>
  <c r="P358" i="26"/>
  <c r="P470" i="26"/>
  <c r="N270" i="43"/>
  <c r="H270" i="43" s="1"/>
  <c r="P532" i="26"/>
  <c r="N312" i="43"/>
  <c r="H312" i="43" s="1"/>
  <c r="C63" i="29" l="1"/>
  <c r="C64" i="29"/>
  <c r="C68" i="29"/>
  <c r="C66" i="29"/>
  <c r="C61" i="29"/>
  <c r="C62" i="29"/>
  <c r="C67" i="29"/>
  <c r="C65" i="29"/>
  <c r="C69" i="29"/>
  <c r="Q342" i="26"/>
  <c r="R342" i="26" s="1"/>
  <c r="Q341" i="26"/>
  <c r="R341" i="26" s="1"/>
  <c r="P345" i="68"/>
  <c r="G6825" i="75" s="1"/>
  <c r="I6825" i="75" s="1"/>
  <c r="Q345" i="68"/>
  <c r="G7365" i="75" s="1"/>
  <c r="I7365" i="75" s="1"/>
  <c r="G345" i="75"/>
  <c r="I345" i="75" s="1"/>
  <c r="I7363" i="75"/>
  <c r="P373" i="68"/>
  <c r="G6853" i="75" s="1"/>
  <c r="Q373" i="68"/>
  <c r="G7393" i="75" s="1"/>
  <c r="G373" i="75"/>
  <c r="P332" i="68"/>
  <c r="G6812" i="75" s="1"/>
  <c r="Q332" i="68"/>
  <c r="G7352" i="75" s="1"/>
  <c r="G332" i="75"/>
  <c r="I6823" i="75"/>
  <c r="I343" i="75"/>
  <c r="R20" i="23"/>
  <c r="D378" i="68" s="1"/>
  <c r="D348" i="68"/>
  <c r="R19" i="23"/>
  <c r="D377" i="68" s="1"/>
  <c r="D347" i="68"/>
  <c r="K335" i="26"/>
  <c r="D335" i="68"/>
  <c r="Q6" i="23"/>
  <c r="P334" i="26" s="1"/>
  <c r="D27" i="29" s="1"/>
  <c r="D334" i="68"/>
  <c r="R18" i="23"/>
  <c r="D376" i="68" s="1"/>
  <c r="D346" i="68"/>
  <c r="R21" i="23"/>
  <c r="D379" i="68" s="1"/>
  <c r="D349" i="68"/>
  <c r="Q10" i="23"/>
  <c r="P338" i="26" s="1"/>
  <c r="D31" i="29" s="1"/>
  <c r="D338" i="68"/>
  <c r="K337" i="26"/>
  <c r="D337" i="68"/>
  <c r="R16" i="23"/>
  <c r="D374" i="68" s="1"/>
  <c r="D344" i="68"/>
  <c r="Q5" i="23"/>
  <c r="P333" i="26" s="1"/>
  <c r="D26" i="29" s="1"/>
  <c r="D333" i="68"/>
  <c r="Q8" i="23"/>
  <c r="P336" i="26" s="1"/>
  <c r="D29" i="29" s="1"/>
  <c r="D336" i="68"/>
  <c r="K340" i="26"/>
  <c r="D340" i="68"/>
  <c r="K339" i="26"/>
  <c r="D339" i="68"/>
  <c r="Q359" i="26"/>
  <c r="R359" i="26" s="1"/>
  <c r="Q358" i="26"/>
  <c r="R358" i="26" s="1"/>
  <c r="Q350" i="26"/>
  <c r="R350" i="26" s="1"/>
  <c r="Q351" i="26"/>
  <c r="R351" i="26" s="1"/>
  <c r="Q354" i="26"/>
  <c r="R354" i="26" s="1"/>
  <c r="Q361" i="26"/>
  <c r="R361" i="26" s="1"/>
  <c r="Q360" i="26"/>
  <c r="R360" i="26" s="1"/>
  <c r="Q357" i="26"/>
  <c r="R357" i="26" s="1"/>
  <c r="Q356" i="26"/>
  <c r="R356" i="26" s="1"/>
  <c r="Q353" i="26"/>
  <c r="R353" i="26" s="1"/>
  <c r="Q352" i="26"/>
  <c r="R352" i="26" s="1"/>
  <c r="Q355" i="26"/>
  <c r="R355" i="26" s="1"/>
  <c r="F31" i="58"/>
  <c r="F32" i="58" s="1"/>
  <c r="G6" i="58"/>
  <c r="C30" i="58"/>
  <c r="R4" i="23"/>
  <c r="D362" i="68" s="1"/>
  <c r="I538" i="26"/>
  <c r="M14" i="66"/>
  <c r="N14" i="66" s="1"/>
  <c r="I445" i="26"/>
  <c r="G5" i="66"/>
  <c r="M4" i="66"/>
  <c r="C73" i="29"/>
  <c r="C77" i="29"/>
  <c r="C81" i="29"/>
  <c r="C85" i="29"/>
  <c r="C89" i="29"/>
  <c r="C84" i="29"/>
  <c r="C70" i="29"/>
  <c r="C74" i="29"/>
  <c r="C78" i="29"/>
  <c r="C82" i="29"/>
  <c r="C86" i="29"/>
  <c r="C71" i="29"/>
  <c r="C75" i="29"/>
  <c r="C79" i="29"/>
  <c r="C83" i="29"/>
  <c r="C87" i="29"/>
  <c r="C72" i="29"/>
  <c r="C76" i="29"/>
  <c r="C88" i="29"/>
  <c r="C80" i="29"/>
  <c r="Q302" i="26"/>
  <c r="R302" i="26" s="1"/>
  <c r="C60" i="29"/>
  <c r="C4" i="29"/>
  <c r="F319" i="26"/>
  <c r="Q319" i="26"/>
  <c r="R319" i="26" s="1"/>
  <c r="F316" i="26"/>
  <c r="Q316" i="26"/>
  <c r="R316" i="26" s="1"/>
  <c r="I389" i="26"/>
  <c r="I412" i="26"/>
  <c r="I411" i="26"/>
  <c r="I540" i="26"/>
  <c r="F313" i="26"/>
  <c r="Q313" i="26"/>
  <c r="R313" i="26" s="1"/>
  <c r="F317" i="26"/>
  <c r="Q317" i="26"/>
  <c r="R317" i="26" s="1"/>
  <c r="I504" i="26"/>
  <c r="I441" i="26"/>
  <c r="F314" i="26"/>
  <c r="Q314" i="26"/>
  <c r="R314" i="26" s="1"/>
  <c r="I448" i="26"/>
  <c r="Q9" i="23"/>
  <c r="P337" i="26" s="1"/>
  <c r="K333" i="26"/>
  <c r="K338" i="26"/>
  <c r="K334" i="26"/>
  <c r="Q12" i="23"/>
  <c r="P340" i="26" s="1"/>
  <c r="Q11" i="23"/>
  <c r="P339" i="26" s="1"/>
  <c r="Q7" i="23"/>
  <c r="P335" i="26" s="1"/>
  <c r="J335" i="26" s="1"/>
  <c r="R10" i="23"/>
  <c r="D368" i="68" s="1"/>
  <c r="R8" i="23"/>
  <c r="D366" i="68" s="1"/>
  <c r="R7" i="23"/>
  <c r="D365" i="68" s="1"/>
  <c r="R9" i="23"/>
  <c r="D367" i="68" s="1"/>
  <c r="R12" i="23"/>
  <c r="D370" i="68" s="1"/>
  <c r="R6" i="23"/>
  <c r="D364" i="68" s="1"/>
  <c r="R5" i="23"/>
  <c r="D363" i="68" s="1"/>
  <c r="R11" i="23"/>
  <c r="D369" i="68" s="1"/>
  <c r="C97" i="29"/>
  <c r="C100" i="29"/>
  <c r="C103" i="29"/>
  <c r="C98" i="29"/>
  <c r="C102" i="29"/>
  <c r="C96" i="29"/>
  <c r="C104" i="29"/>
  <c r="C101" i="29"/>
  <c r="C99" i="29"/>
  <c r="S522" i="26"/>
  <c r="T522" i="26" s="1"/>
  <c r="S521" i="26"/>
  <c r="T521" i="26" s="1"/>
  <c r="R17" i="23"/>
  <c r="I360" i="26"/>
  <c r="I355" i="26"/>
  <c r="I386" i="26"/>
  <c r="S531" i="26"/>
  <c r="T531" i="26" s="1"/>
  <c r="I449" i="26"/>
  <c r="I350" i="26"/>
  <c r="I351" i="26"/>
  <c r="I388" i="26"/>
  <c r="I391" i="26"/>
  <c r="I416" i="26"/>
  <c r="I480" i="26"/>
  <c r="I353" i="26"/>
  <c r="I470" i="26"/>
  <c r="I357" i="26"/>
  <c r="I507" i="26"/>
  <c r="I419" i="26"/>
  <c r="I421" i="26"/>
  <c r="I533" i="26"/>
  <c r="S533" i="26"/>
  <c r="T533" i="26" s="1"/>
  <c r="I471" i="26"/>
  <c r="I481" i="26"/>
  <c r="S537" i="26"/>
  <c r="T537" i="26" s="1"/>
  <c r="I447" i="26"/>
  <c r="I385" i="26"/>
  <c r="I536" i="26"/>
  <c r="S536" i="26"/>
  <c r="T536" i="26" s="1"/>
  <c r="I479" i="26"/>
  <c r="I505" i="26"/>
  <c r="I444" i="26"/>
  <c r="I410" i="26"/>
  <c r="I358" i="26"/>
  <c r="I381" i="26"/>
  <c r="I359" i="26"/>
  <c r="I450" i="26"/>
  <c r="I476" i="26"/>
  <c r="S532" i="26"/>
  <c r="T532" i="26" s="1"/>
  <c r="I474" i="26"/>
  <c r="I535" i="26"/>
  <c r="S535" i="26"/>
  <c r="T535" i="26" s="1"/>
  <c r="I356" i="26"/>
  <c r="I473" i="26"/>
  <c r="I361" i="26"/>
  <c r="I541" i="26"/>
  <c r="S541" i="26"/>
  <c r="T541" i="26" s="1"/>
  <c r="I539" i="26"/>
  <c r="S539" i="26"/>
  <c r="T539" i="26" s="1"/>
  <c r="S538" i="26"/>
  <c r="T538" i="26" s="1"/>
  <c r="I417" i="26"/>
  <c r="I478" i="26"/>
  <c r="I443" i="26"/>
  <c r="I500" i="26"/>
  <c r="I508" i="26"/>
  <c r="I477" i="26"/>
  <c r="I383" i="26"/>
  <c r="I384" i="26"/>
  <c r="I501" i="26"/>
  <c r="I530" i="26"/>
  <c r="S530" i="26"/>
  <c r="T530" i="26" s="1"/>
  <c r="I418" i="26"/>
  <c r="I420" i="26"/>
  <c r="I440" i="26"/>
  <c r="I451" i="26"/>
  <c r="I534" i="26"/>
  <c r="S534" i="26"/>
  <c r="T534" i="26" s="1"/>
  <c r="S540" i="26"/>
  <c r="T540" i="26" s="1"/>
  <c r="L35" i="23"/>
  <c r="K35" i="23"/>
  <c r="J413" i="26"/>
  <c r="G413" i="26"/>
  <c r="H413" i="26"/>
  <c r="F413" i="26"/>
  <c r="G382" i="26"/>
  <c r="H382" i="26"/>
  <c r="F382" i="26"/>
  <c r="J382" i="26"/>
  <c r="G531" i="26"/>
  <c r="F531" i="26"/>
  <c r="H531" i="26"/>
  <c r="J531" i="26"/>
  <c r="G317" i="26"/>
  <c r="J317" i="26"/>
  <c r="I317" i="26"/>
  <c r="H317" i="26"/>
  <c r="G351" i="26"/>
  <c r="H351" i="26"/>
  <c r="F351" i="26"/>
  <c r="J351" i="26"/>
  <c r="G511" i="26"/>
  <c r="J511" i="26"/>
  <c r="F511" i="26"/>
  <c r="T511" i="26"/>
  <c r="H511" i="26"/>
  <c r="F380" i="26"/>
  <c r="G380" i="26"/>
  <c r="J380" i="26"/>
  <c r="H380" i="26"/>
  <c r="I531" i="26"/>
  <c r="G535" i="26"/>
  <c r="J535" i="26"/>
  <c r="F535" i="26"/>
  <c r="H535" i="26"/>
  <c r="H509" i="26"/>
  <c r="G509" i="26"/>
  <c r="F509" i="26"/>
  <c r="T509" i="26"/>
  <c r="J509" i="26"/>
  <c r="G419" i="26"/>
  <c r="F419" i="26"/>
  <c r="H419" i="26"/>
  <c r="J419" i="26"/>
  <c r="H421" i="26"/>
  <c r="F421" i="26"/>
  <c r="J421" i="26"/>
  <c r="G421" i="26"/>
  <c r="G473" i="26"/>
  <c r="J473" i="26"/>
  <c r="H473" i="26"/>
  <c r="F473" i="26"/>
  <c r="J319" i="26"/>
  <c r="H319" i="26"/>
  <c r="G319" i="26"/>
  <c r="I319" i="26"/>
  <c r="G446" i="26"/>
  <c r="H446" i="26"/>
  <c r="J446" i="26"/>
  <c r="F446" i="26"/>
  <c r="H481" i="26"/>
  <c r="J481" i="26"/>
  <c r="F481" i="26"/>
  <c r="G481" i="26"/>
  <c r="J354" i="26"/>
  <c r="H354" i="26"/>
  <c r="F354" i="26"/>
  <c r="G354" i="26"/>
  <c r="H530" i="26"/>
  <c r="G530" i="26"/>
  <c r="J530" i="26"/>
  <c r="F530" i="26"/>
  <c r="H472" i="26"/>
  <c r="F472" i="26"/>
  <c r="J472" i="26"/>
  <c r="G472" i="26"/>
  <c r="F390" i="26"/>
  <c r="J390" i="26"/>
  <c r="H390" i="26"/>
  <c r="G390" i="26"/>
  <c r="H537" i="26"/>
  <c r="G537" i="26"/>
  <c r="J537" i="26"/>
  <c r="F537" i="26"/>
  <c r="I182" i="43"/>
  <c r="M34" i="23"/>
  <c r="Q4" i="23"/>
  <c r="K332" i="26"/>
  <c r="I187" i="43"/>
  <c r="K347" i="26"/>
  <c r="Q19" i="23"/>
  <c r="G441" i="26"/>
  <c r="F441" i="26"/>
  <c r="J441" i="26"/>
  <c r="H441" i="26"/>
  <c r="F479" i="26"/>
  <c r="H479" i="26"/>
  <c r="G479" i="26"/>
  <c r="J479" i="26"/>
  <c r="G355" i="26"/>
  <c r="J355" i="26"/>
  <c r="F355" i="26"/>
  <c r="H355" i="26"/>
  <c r="I511" i="26"/>
  <c r="I472" i="26"/>
  <c r="G385" i="26"/>
  <c r="F385" i="26"/>
  <c r="J385" i="26"/>
  <c r="H385" i="26"/>
  <c r="I354" i="26"/>
  <c r="H443" i="26"/>
  <c r="G443" i="26"/>
  <c r="J443" i="26"/>
  <c r="F443" i="26"/>
  <c r="I446" i="26"/>
  <c r="J414" i="26"/>
  <c r="F414" i="26"/>
  <c r="H414" i="26"/>
  <c r="G414" i="26"/>
  <c r="G387" i="26"/>
  <c r="F387" i="26"/>
  <c r="H387" i="26"/>
  <c r="J387" i="26"/>
  <c r="J536" i="26"/>
  <c r="F536" i="26"/>
  <c r="G536" i="26"/>
  <c r="H536" i="26"/>
  <c r="I414" i="26"/>
  <c r="J361" i="26"/>
  <c r="H361" i="26"/>
  <c r="F361" i="26"/>
  <c r="G361" i="26"/>
  <c r="I184" i="43"/>
  <c r="Q16" i="23"/>
  <c r="K344" i="26"/>
  <c r="Q20" i="23"/>
  <c r="I188" i="43"/>
  <c r="K348" i="26"/>
  <c r="G447" i="26"/>
  <c r="F447" i="26"/>
  <c r="H447" i="26"/>
  <c r="J447" i="26"/>
  <c r="H539" i="26"/>
  <c r="J539" i="26"/>
  <c r="F539" i="26"/>
  <c r="G539" i="26"/>
  <c r="G411" i="26"/>
  <c r="F411" i="26"/>
  <c r="J411" i="26"/>
  <c r="H411" i="26"/>
  <c r="J445" i="26"/>
  <c r="G445" i="26"/>
  <c r="F445" i="26"/>
  <c r="H445" i="26"/>
  <c r="I390" i="26"/>
  <c r="F538" i="26"/>
  <c r="J538" i="26"/>
  <c r="G538" i="26"/>
  <c r="H538" i="26"/>
  <c r="H318" i="26"/>
  <c r="G318" i="26"/>
  <c r="J318" i="26"/>
  <c r="I318" i="26"/>
  <c r="J500" i="26"/>
  <c r="H500" i="26"/>
  <c r="F500" i="26"/>
  <c r="G500" i="26"/>
  <c r="T500" i="26"/>
  <c r="I380" i="26"/>
  <c r="G415" i="26"/>
  <c r="J415" i="26"/>
  <c r="H415" i="26"/>
  <c r="F415" i="26"/>
  <c r="F532" i="26"/>
  <c r="J532" i="26"/>
  <c r="H532" i="26"/>
  <c r="G532" i="26"/>
  <c r="F470" i="26"/>
  <c r="G470" i="26"/>
  <c r="H470" i="26"/>
  <c r="J470" i="26"/>
  <c r="I302" i="26"/>
  <c r="G302" i="26"/>
  <c r="J302" i="26"/>
  <c r="H302" i="26"/>
  <c r="G359" i="26"/>
  <c r="J359" i="26"/>
  <c r="F359" i="26"/>
  <c r="H359" i="26"/>
  <c r="F442" i="26"/>
  <c r="G442" i="26"/>
  <c r="J442" i="26"/>
  <c r="H442" i="26"/>
  <c r="J315" i="26"/>
  <c r="I315" i="26"/>
  <c r="H315" i="26"/>
  <c r="G315" i="26"/>
  <c r="F506" i="26"/>
  <c r="J506" i="26"/>
  <c r="T506" i="26"/>
  <c r="G506" i="26"/>
  <c r="H506" i="26"/>
  <c r="H503" i="26"/>
  <c r="G503" i="26"/>
  <c r="J503" i="26"/>
  <c r="F503" i="26"/>
  <c r="T503" i="26"/>
  <c r="G477" i="26"/>
  <c r="F477" i="26"/>
  <c r="H477" i="26"/>
  <c r="J477" i="26"/>
  <c r="H383" i="26"/>
  <c r="G383" i="26"/>
  <c r="F383" i="26"/>
  <c r="J383" i="26"/>
  <c r="J357" i="26"/>
  <c r="H357" i="26"/>
  <c r="F357" i="26"/>
  <c r="G357" i="26"/>
  <c r="J507" i="26"/>
  <c r="H507" i="26"/>
  <c r="G507" i="26"/>
  <c r="F507" i="26"/>
  <c r="T507" i="26"/>
  <c r="J356" i="26"/>
  <c r="F356" i="26"/>
  <c r="H356" i="26"/>
  <c r="G356" i="26"/>
  <c r="F533" i="26"/>
  <c r="H533" i="26"/>
  <c r="J533" i="26"/>
  <c r="G533" i="26"/>
  <c r="G510" i="26"/>
  <c r="H510" i="26"/>
  <c r="F510" i="26"/>
  <c r="J510" i="26"/>
  <c r="T510" i="26"/>
  <c r="H471" i="26"/>
  <c r="G471" i="26"/>
  <c r="F471" i="26"/>
  <c r="J471" i="26"/>
  <c r="J384" i="26"/>
  <c r="H384" i="26"/>
  <c r="F384" i="26"/>
  <c r="G384" i="26"/>
  <c r="G418" i="26"/>
  <c r="H418" i="26"/>
  <c r="F418" i="26"/>
  <c r="J418" i="26"/>
  <c r="G475" i="26"/>
  <c r="J475" i="26"/>
  <c r="H475" i="26"/>
  <c r="F475" i="26"/>
  <c r="J420" i="26"/>
  <c r="H420" i="26"/>
  <c r="F420" i="26"/>
  <c r="G420" i="26"/>
  <c r="I186" i="43"/>
  <c r="K346" i="26"/>
  <c r="Q18" i="23"/>
  <c r="I183" i="43"/>
  <c r="Q15" i="23"/>
  <c r="K343" i="26"/>
  <c r="F440" i="26"/>
  <c r="H440" i="26"/>
  <c r="G440" i="26"/>
  <c r="J440" i="26"/>
  <c r="H451" i="26"/>
  <c r="J451" i="26"/>
  <c r="G451" i="26"/>
  <c r="F451" i="26"/>
  <c r="F389" i="26"/>
  <c r="G389" i="26"/>
  <c r="J389" i="26"/>
  <c r="H389" i="26"/>
  <c r="J412" i="26"/>
  <c r="G412" i="26"/>
  <c r="F412" i="26"/>
  <c r="H412" i="26"/>
  <c r="I382" i="26"/>
  <c r="F302" i="26"/>
  <c r="J505" i="26"/>
  <c r="G505" i="26"/>
  <c r="T505" i="26"/>
  <c r="F505" i="26"/>
  <c r="H505" i="26"/>
  <c r="J540" i="26"/>
  <c r="G540" i="26"/>
  <c r="H540" i="26"/>
  <c r="F540" i="26"/>
  <c r="F444" i="26"/>
  <c r="H444" i="26"/>
  <c r="G444" i="26"/>
  <c r="J444" i="26"/>
  <c r="G417" i="26"/>
  <c r="H417" i="26"/>
  <c r="J417" i="26"/>
  <c r="F417" i="26"/>
  <c r="H478" i="26"/>
  <c r="F478" i="26"/>
  <c r="J478" i="26"/>
  <c r="G478" i="26"/>
  <c r="F315" i="26"/>
  <c r="G410" i="26"/>
  <c r="H410" i="26"/>
  <c r="J410" i="26"/>
  <c r="F410" i="26"/>
  <c r="F352" i="26"/>
  <c r="H352" i="26"/>
  <c r="J352" i="26"/>
  <c r="G352" i="26"/>
  <c r="H313" i="26"/>
  <c r="G313" i="26"/>
  <c r="I313" i="26"/>
  <c r="J313" i="26"/>
  <c r="F448" i="26"/>
  <c r="G448" i="26"/>
  <c r="H448" i="26"/>
  <c r="J448" i="26"/>
  <c r="G358" i="26"/>
  <c r="F358" i="26"/>
  <c r="H358" i="26"/>
  <c r="J358" i="26"/>
  <c r="J381" i="26"/>
  <c r="G381" i="26"/>
  <c r="H381" i="26"/>
  <c r="F381" i="26"/>
  <c r="J450" i="26"/>
  <c r="F450" i="26"/>
  <c r="H450" i="26"/>
  <c r="G450" i="26"/>
  <c r="F350" i="26"/>
  <c r="H350" i="26"/>
  <c r="J350" i="26"/>
  <c r="G350" i="26"/>
  <c r="J388" i="26"/>
  <c r="H388" i="26"/>
  <c r="F388" i="26"/>
  <c r="G388" i="26"/>
  <c r="J449" i="26"/>
  <c r="G449" i="26"/>
  <c r="F449" i="26"/>
  <c r="H449" i="26"/>
  <c r="H476" i="26"/>
  <c r="G476" i="26"/>
  <c r="J476" i="26"/>
  <c r="F476" i="26"/>
  <c r="G391" i="26"/>
  <c r="F391" i="26"/>
  <c r="J391" i="26"/>
  <c r="H391" i="26"/>
  <c r="H416" i="26"/>
  <c r="G416" i="26"/>
  <c r="J416" i="26"/>
  <c r="F416" i="26"/>
  <c r="G474" i="26"/>
  <c r="F474" i="26"/>
  <c r="H474" i="26"/>
  <c r="J474" i="26"/>
  <c r="H386" i="26"/>
  <c r="G386" i="26"/>
  <c r="F386" i="26"/>
  <c r="J386" i="26"/>
  <c r="H480" i="26"/>
  <c r="G480" i="26"/>
  <c r="F480" i="26"/>
  <c r="J480" i="26"/>
  <c r="G353" i="26"/>
  <c r="J353" i="26"/>
  <c r="F353" i="26"/>
  <c r="H353" i="26"/>
  <c r="I415" i="26"/>
  <c r="H316" i="26"/>
  <c r="G316" i="26"/>
  <c r="I316" i="26"/>
  <c r="J316" i="26"/>
  <c r="G501" i="26"/>
  <c r="H501" i="26"/>
  <c r="F501" i="26"/>
  <c r="J501" i="26"/>
  <c r="T501" i="26"/>
  <c r="I537" i="26"/>
  <c r="F504" i="26"/>
  <c r="G504" i="26"/>
  <c r="J504" i="26"/>
  <c r="H504" i="26"/>
  <c r="T504" i="26"/>
  <c r="K345" i="26"/>
  <c r="I185" i="43"/>
  <c r="Q17" i="23"/>
  <c r="K349" i="26"/>
  <c r="Q21" i="23"/>
  <c r="I189" i="43"/>
  <c r="I532" i="26"/>
  <c r="I509" i="26"/>
  <c r="J541" i="26"/>
  <c r="F541" i="26"/>
  <c r="H541" i="26"/>
  <c r="G541" i="26"/>
  <c r="F360" i="26"/>
  <c r="H360" i="26"/>
  <c r="G360" i="26"/>
  <c r="J360" i="26"/>
  <c r="I510" i="26"/>
  <c r="I475" i="26"/>
  <c r="I387" i="26"/>
  <c r="J534" i="26"/>
  <c r="F534" i="26"/>
  <c r="H534" i="26"/>
  <c r="G534" i="26"/>
  <c r="I442" i="26"/>
  <c r="I506" i="26"/>
  <c r="I314" i="26"/>
  <c r="J314" i="26"/>
  <c r="G314" i="26"/>
  <c r="H314" i="26"/>
  <c r="H502" i="26"/>
  <c r="F502" i="26"/>
  <c r="J502" i="26"/>
  <c r="G502" i="26"/>
  <c r="T502" i="26"/>
  <c r="G508" i="26"/>
  <c r="F508" i="26"/>
  <c r="J508" i="26"/>
  <c r="T508" i="26"/>
  <c r="H508" i="26"/>
  <c r="I503" i="26"/>
  <c r="I413" i="26"/>
  <c r="F318" i="26"/>
  <c r="Q338" i="26" l="1"/>
  <c r="R338" i="26" s="1"/>
  <c r="I338" i="26"/>
  <c r="H334" i="26"/>
  <c r="G333" i="26"/>
  <c r="F334" i="26"/>
  <c r="Q334" i="26"/>
  <c r="R334" i="26" s="1"/>
  <c r="I333" i="26"/>
  <c r="G334" i="26"/>
  <c r="H333" i="26"/>
  <c r="I334" i="26"/>
  <c r="F333" i="26"/>
  <c r="I332" i="75"/>
  <c r="J362" i="75"/>
  <c r="I7352" i="75"/>
  <c r="J7382" i="75"/>
  <c r="I6812" i="75"/>
  <c r="J6842" i="75"/>
  <c r="F336" i="26"/>
  <c r="Q336" i="26"/>
  <c r="R336" i="26" s="1"/>
  <c r="J336" i="26"/>
  <c r="K379" i="26"/>
  <c r="J333" i="26"/>
  <c r="J334" i="26"/>
  <c r="Q333" i="26"/>
  <c r="R333" i="26" s="1"/>
  <c r="G336" i="26"/>
  <c r="J338" i="26"/>
  <c r="P366" i="68"/>
  <c r="G6846" i="75" s="1"/>
  <c r="Q366" i="68"/>
  <c r="G7386" i="75" s="1"/>
  <c r="G366" i="75"/>
  <c r="P368" i="68"/>
  <c r="G6848" i="75" s="1"/>
  <c r="Q368" i="68"/>
  <c r="G7388" i="75" s="1"/>
  <c r="G368" i="75"/>
  <c r="P340" i="68"/>
  <c r="G6820" i="75" s="1"/>
  <c r="Q340" i="68"/>
  <c r="G7360" i="75" s="1"/>
  <c r="G340" i="75"/>
  <c r="P333" i="68"/>
  <c r="G6813" i="75" s="1"/>
  <c r="Q333" i="68"/>
  <c r="G7353" i="75" s="1"/>
  <c r="G333" i="75"/>
  <c r="P337" i="68"/>
  <c r="G6817" i="75" s="1"/>
  <c r="Q337" i="68"/>
  <c r="G7357" i="75" s="1"/>
  <c r="G337" i="75"/>
  <c r="P349" i="68"/>
  <c r="G6829" i="75" s="1"/>
  <c r="I6829" i="75" s="1"/>
  <c r="Q349" i="68"/>
  <c r="G7369" i="75" s="1"/>
  <c r="I7369" i="75" s="1"/>
  <c r="G349" i="75"/>
  <c r="I349" i="75" s="1"/>
  <c r="P334" i="68"/>
  <c r="G6814" i="75" s="1"/>
  <c r="Q334" i="68"/>
  <c r="G7354" i="75" s="1"/>
  <c r="G334" i="75"/>
  <c r="P347" i="68"/>
  <c r="G6827" i="75" s="1"/>
  <c r="I6827" i="75" s="1"/>
  <c r="Q347" i="68"/>
  <c r="G7367" i="75" s="1"/>
  <c r="I7367" i="75" s="1"/>
  <c r="G347" i="75"/>
  <c r="I347" i="75" s="1"/>
  <c r="P379" i="68"/>
  <c r="G6859" i="75" s="1"/>
  <c r="Q379" i="68"/>
  <c r="G7399" i="75" s="1"/>
  <c r="G379" i="75"/>
  <c r="P377" i="68"/>
  <c r="G6857" i="75" s="1"/>
  <c r="Q377" i="68"/>
  <c r="G7397" i="75" s="1"/>
  <c r="G377" i="75"/>
  <c r="P363" i="68"/>
  <c r="G6843" i="75" s="1"/>
  <c r="Q363" i="68"/>
  <c r="G7383" i="75" s="1"/>
  <c r="G363" i="75"/>
  <c r="P370" i="68"/>
  <c r="G6850" i="75" s="1"/>
  <c r="Q370" i="68"/>
  <c r="G7390" i="75" s="1"/>
  <c r="G370" i="75"/>
  <c r="I336" i="26"/>
  <c r="G338" i="26"/>
  <c r="P367" i="68"/>
  <c r="G6847" i="75" s="1"/>
  <c r="Q367" i="68"/>
  <c r="G7387" i="75" s="1"/>
  <c r="G367" i="75"/>
  <c r="H336" i="26"/>
  <c r="P364" i="68"/>
  <c r="G6844" i="75" s="1"/>
  <c r="Q364" i="68"/>
  <c r="G7384" i="75" s="1"/>
  <c r="G364" i="75"/>
  <c r="H338" i="26"/>
  <c r="P365" i="68"/>
  <c r="G6845" i="75" s="1"/>
  <c r="Q365" i="68"/>
  <c r="G7385" i="75" s="1"/>
  <c r="G365" i="75"/>
  <c r="F338" i="26"/>
  <c r="P362" i="68"/>
  <c r="G6842" i="75" s="1"/>
  <c r="J6892" i="75" s="1"/>
  <c r="Q362" i="68"/>
  <c r="G7382" i="75" s="1"/>
  <c r="J7425" i="75" s="1"/>
  <c r="G362" i="75"/>
  <c r="J407" i="75" s="1"/>
  <c r="P339" i="68"/>
  <c r="G6819" i="75" s="1"/>
  <c r="Q339" i="68"/>
  <c r="G7359" i="75" s="1"/>
  <c r="G339" i="75"/>
  <c r="P336" i="68"/>
  <c r="G6816" i="75" s="1"/>
  <c r="Q336" i="68"/>
  <c r="G7356" i="75" s="1"/>
  <c r="G336" i="75"/>
  <c r="P344" i="68"/>
  <c r="G6824" i="75" s="1"/>
  <c r="I6824" i="75" s="1"/>
  <c r="Q344" i="68"/>
  <c r="G7364" i="75" s="1"/>
  <c r="I7364" i="75" s="1"/>
  <c r="G344" i="75"/>
  <c r="I344" i="75" s="1"/>
  <c r="P338" i="68"/>
  <c r="G6818" i="75" s="1"/>
  <c r="Q338" i="68"/>
  <c r="G7358" i="75" s="1"/>
  <c r="G338" i="75"/>
  <c r="P346" i="68"/>
  <c r="G6826" i="75" s="1"/>
  <c r="I6826" i="75" s="1"/>
  <c r="Q346" i="68"/>
  <c r="G7366" i="75" s="1"/>
  <c r="I7366" i="75" s="1"/>
  <c r="G346" i="75"/>
  <c r="I346" i="75" s="1"/>
  <c r="P335" i="68"/>
  <c r="G6815" i="75" s="1"/>
  <c r="J6862" i="75" s="1"/>
  <c r="Q335" i="68"/>
  <c r="G7355" i="75" s="1"/>
  <c r="J7397" i="75" s="1"/>
  <c r="G335" i="75"/>
  <c r="J384" i="75" s="1"/>
  <c r="P348" i="68"/>
  <c r="G6828" i="75" s="1"/>
  <c r="I6828" i="75" s="1"/>
  <c r="Q348" i="68"/>
  <c r="G7368" i="75" s="1"/>
  <c r="I7368" i="75" s="1"/>
  <c r="G348" i="75"/>
  <c r="I348" i="75" s="1"/>
  <c r="I7393" i="75"/>
  <c r="I7441" i="75"/>
  <c r="P369" i="68"/>
  <c r="G6849" i="75" s="1"/>
  <c r="Q369" i="68"/>
  <c r="G7389" i="75" s="1"/>
  <c r="G369" i="75"/>
  <c r="P374" i="68"/>
  <c r="G6854" i="75" s="1"/>
  <c r="I6854" i="75" s="1"/>
  <c r="Q374" i="68"/>
  <c r="G7394" i="75" s="1"/>
  <c r="I7394" i="75" s="1"/>
  <c r="G374" i="75"/>
  <c r="P376" i="68"/>
  <c r="G6856" i="75" s="1"/>
  <c r="Q376" i="68"/>
  <c r="G7396" i="75" s="1"/>
  <c r="I7396" i="75" s="1"/>
  <c r="G376" i="75"/>
  <c r="I376" i="75" s="1"/>
  <c r="P378" i="68"/>
  <c r="G6858" i="75" s="1"/>
  <c r="Q378" i="68"/>
  <c r="G7398" i="75" s="1"/>
  <c r="I7398" i="75" s="1"/>
  <c r="G378" i="75"/>
  <c r="I378" i="75" s="1"/>
  <c r="I6853" i="75"/>
  <c r="I6895" i="75"/>
  <c r="I6901" i="75"/>
  <c r="I6890" i="75"/>
  <c r="I6892" i="75"/>
  <c r="I6896" i="75"/>
  <c r="I6894" i="75"/>
  <c r="I6897" i="75"/>
  <c r="I6893" i="75"/>
  <c r="I6898" i="75"/>
  <c r="I6900" i="75"/>
  <c r="I6899" i="75"/>
  <c r="I6891" i="75"/>
  <c r="W21" i="23"/>
  <c r="D409" i="68" s="1"/>
  <c r="D375" i="68"/>
  <c r="C123" i="29"/>
  <c r="C118" i="29"/>
  <c r="C121" i="29"/>
  <c r="C105" i="29"/>
  <c r="C116" i="29"/>
  <c r="C114" i="29"/>
  <c r="C117" i="29"/>
  <c r="C119" i="29"/>
  <c r="C5" i="29"/>
  <c r="C113" i="29"/>
  <c r="C124" i="29"/>
  <c r="C115" i="29"/>
  <c r="C122" i="29"/>
  <c r="C120" i="29"/>
  <c r="D9" i="29"/>
  <c r="D13" i="29" s="1"/>
  <c r="D33" i="29"/>
  <c r="D30" i="29"/>
  <c r="D28" i="29"/>
  <c r="D32" i="29"/>
  <c r="G29" i="66"/>
  <c r="D32" i="66" s="1"/>
  <c r="H5" i="66"/>
  <c r="G30" i="58"/>
  <c r="F33" i="58" s="1"/>
  <c r="D17" i="29"/>
  <c r="D21" i="29" s="1"/>
  <c r="C31" i="66"/>
  <c r="N4" i="66"/>
  <c r="M15" i="66"/>
  <c r="N15" i="66" s="1"/>
  <c r="D31" i="66"/>
  <c r="E31" i="66"/>
  <c r="F31" i="66"/>
  <c r="F335" i="26"/>
  <c r="Q335" i="26"/>
  <c r="R335" i="26" s="1"/>
  <c r="J339" i="26"/>
  <c r="Q339" i="26"/>
  <c r="R339" i="26" s="1"/>
  <c r="F340" i="26"/>
  <c r="Q340" i="26"/>
  <c r="R340" i="26" s="1"/>
  <c r="F337" i="26"/>
  <c r="Q337" i="26"/>
  <c r="R337" i="26" s="1"/>
  <c r="J337" i="26"/>
  <c r="G337" i="26"/>
  <c r="I337" i="26"/>
  <c r="H337" i="26"/>
  <c r="H335" i="26"/>
  <c r="I335" i="26"/>
  <c r="G335" i="26"/>
  <c r="F339" i="26"/>
  <c r="I339" i="26"/>
  <c r="H339" i="26"/>
  <c r="G339" i="26"/>
  <c r="H340" i="26"/>
  <c r="I340" i="26"/>
  <c r="G340" i="26"/>
  <c r="J340" i="26"/>
  <c r="W11" i="23"/>
  <c r="D399" i="68" s="1"/>
  <c r="K369" i="26"/>
  <c r="V11" i="23"/>
  <c r="P369" i="26" s="1"/>
  <c r="E32" i="29" s="1"/>
  <c r="W8" i="23"/>
  <c r="D396" i="68" s="1"/>
  <c r="K366" i="26"/>
  <c r="V8" i="23"/>
  <c r="P366" i="26" s="1"/>
  <c r="E29" i="29" s="1"/>
  <c r="W5" i="23"/>
  <c r="D393" i="68" s="1"/>
  <c r="K363" i="26"/>
  <c r="V5" i="23"/>
  <c r="P363" i="26" s="1"/>
  <c r="E26" i="29" s="1"/>
  <c r="W12" i="23"/>
  <c r="D400" i="68" s="1"/>
  <c r="K370" i="26"/>
  <c r="V12" i="23"/>
  <c r="P370" i="26" s="1"/>
  <c r="E33" i="29" s="1"/>
  <c r="W9" i="23"/>
  <c r="D397" i="68" s="1"/>
  <c r="K367" i="26"/>
  <c r="V9" i="23"/>
  <c r="P367" i="26" s="1"/>
  <c r="E30" i="29" s="1"/>
  <c r="W10" i="23"/>
  <c r="D398" i="68" s="1"/>
  <c r="K368" i="26"/>
  <c r="V10" i="23"/>
  <c r="P368" i="26" s="1"/>
  <c r="E31" i="29" s="1"/>
  <c r="W6" i="23"/>
  <c r="D394" i="68" s="1"/>
  <c r="K364" i="26"/>
  <c r="V6" i="23"/>
  <c r="P364" i="26" s="1"/>
  <c r="E27" i="29" s="1"/>
  <c r="W7" i="23"/>
  <c r="D395" i="68" s="1"/>
  <c r="K365" i="26"/>
  <c r="V7" i="23"/>
  <c r="P365" i="26" s="1"/>
  <c r="E28" i="29" s="1"/>
  <c r="V17" i="23"/>
  <c r="N205" i="43" s="1"/>
  <c r="H205" i="43" s="1"/>
  <c r="W16" i="23"/>
  <c r="D404" i="68" s="1"/>
  <c r="W20" i="23"/>
  <c r="D408" i="68" s="1"/>
  <c r="W17" i="23"/>
  <c r="D405" i="68" s="1"/>
  <c r="W18" i="23"/>
  <c r="D406" i="68" s="1"/>
  <c r="W4" i="23"/>
  <c r="D392" i="68" s="1"/>
  <c r="W15" i="23"/>
  <c r="W19" i="23"/>
  <c r="D407" i="68" s="1"/>
  <c r="I205" i="43"/>
  <c r="K375" i="26"/>
  <c r="I209" i="43"/>
  <c r="V21" i="23"/>
  <c r="P379" i="26" s="1"/>
  <c r="N189" i="43"/>
  <c r="H189" i="43" s="1"/>
  <c r="P349" i="26"/>
  <c r="Q349" i="26" s="1"/>
  <c r="R349" i="26" s="1"/>
  <c r="I206" i="43"/>
  <c r="K376" i="26"/>
  <c r="V18" i="23"/>
  <c r="P343" i="26"/>
  <c r="N183" i="43"/>
  <c r="H183" i="43" s="1"/>
  <c r="C111" i="29"/>
  <c r="N184" i="43"/>
  <c r="H184" i="43" s="1"/>
  <c r="P344" i="26"/>
  <c r="Q344" i="26" s="1"/>
  <c r="R344" i="26" s="1"/>
  <c r="C109" i="29"/>
  <c r="C108" i="29"/>
  <c r="C110" i="29"/>
  <c r="K377" i="26"/>
  <c r="I207" i="43"/>
  <c r="V19" i="23"/>
  <c r="N185" i="43"/>
  <c r="H185" i="43" s="1"/>
  <c r="P345" i="26"/>
  <c r="Q345" i="26" s="1"/>
  <c r="R345" i="26" s="1"/>
  <c r="N186" i="43"/>
  <c r="H186" i="43" s="1"/>
  <c r="P346" i="26"/>
  <c r="Q346" i="26" s="1"/>
  <c r="R346" i="26" s="1"/>
  <c r="R34" i="23"/>
  <c r="I202" i="43"/>
  <c r="K362" i="26"/>
  <c r="E9" i="29" s="1"/>
  <c r="E13" i="29" s="1"/>
  <c r="V4" i="23"/>
  <c r="C22" i="29"/>
  <c r="N188" i="43"/>
  <c r="H188" i="43" s="1"/>
  <c r="P348" i="26"/>
  <c r="Q348" i="26" s="1"/>
  <c r="R348" i="26" s="1"/>
  <c r="C112" i="29"/>
  <c r="C107" i="29"/>
  <c r="V15" i="23"/>
  <c r="I203" i="43"/>
  <c r="K373" i="26"/>
  <c r="C106" i="29"/>
  <c r="I208" i="43"/>
  <c r="V20" i="23"/>
  <c r="K378" i="26"/>
  <c r="C95" i="29"/>
  <c r="C90" i="29"/>
  <c r="V16" i="23"/>
  <c r="K374" i="26"/>
  <c r="I204" i="43"/>
  <c r="P347" i="26"/>
  <c r="Q347" i="26" s="1"/>
  <c r="R347" i="26" s="1"/>
  <c r="N187" i="43"/>
  <c r="H187" i="43" s="1"/>
  <c r="Q34" i="23"/>
  <c r="P332" i="26"/>
  <c r="N182" i="43"/>
  <c r="H182" i="43" s="1"/>
  <c r="I374" i="75" l="1"/>
  <c r="I377" i="75"/>
  <c r="I7399" i="75"/>
  <c r="I7397" i="75"/>
  <c r="I6859" i="75"/>
  <c r="I372" i="75"/>
  <c r="J6852" i="75"/>
  <c r="J7392" i="75"/>
  <c r="J386" i="75"/>
  <c r="J7407" i="75"/>
  <c r="J6871" i="75"/>
  <c r="I7406" i="75"/>
  <c r="J390" i="75"/>
  <c r="J7395" i="75"/>
  <c r="J6864" i="75"/>
  <c r="I7403" i="75"/>
  <c r="J378" i="75"/>
  <c r="J7402" i="75"/>
  <c r="J6870" i="75"/>
  <c r="I7411" i="75"/>
  <c r="J7409" i="75"/>
  <c r="J6858" i="75"/>
  <c r="J6859" i="75"/>
  <c r="I6856" i="75"/>
  <c r="I385" i="75"/>
  <c r="I388" i="75"/>
  <c r="I383" i="75"/>
  <c r="I390" i="75"/>
  <c r="I391" i="75"/>
  <c r="I381" i="75"/>
  <c r="I387" i="75"/>
  <c r="I382" i="75"/>
  <c r="I389" i="75"/>
  <c r="I384" i="75"/>
  <c r="I380" i="75"/>
  <c r="I386" i="75"/>
  <c r="I6857" i="75"/>
  <c r="J372" i="75"/>
  <c r="J6851" i="75"/>
  <c r="J7391" i="75"/>
  <c r="J385" i="75"/>
  <c r="J7404" i="75"/>
  <c r="J6867" i="75"/>
  <c r="J379" i="75"/>
  <c r="J373" i="75"/>
  <c r="J7411" i="75"/>
  <c r="J6869" i="75"/>
  <c r="I7407" i="75"/>
  <c r="J377" i="75"/>
  <c r="J7399" i="75"/>
  <c r="J6868" i="75"/>
  <c r="I7408" i="75"/>
  <c r="J382" i="75"/>
  <c r="J7406" i="75"/>
  <c r="J6856" i="75"/>
  <c r="I7400" i="75"/>
  <c r="J375" i="75"/>
  <c r="I6858" i="75"/>
  <c r="I373" i="75"/>
  <c r="I379" i="75"/>
  <c r="I371" i="75"/>
  <c r="I6852" i="75"/>
  <c r="I7391" i="75"/>
  <c r="J391" i="75"/>
  <c r="J7394" i="75"/>
  <c r="J6860" i="75"/>
  <c r="I7410" i="75"/>
  <c r="J376" i="75"/>
  <c r="J7401" i="75"/>
  <c r="J7408" i="75"/>
  <c r="J6857" i="75"/>
  <c r="J383" i="75"/>
  <c r="J389" i="75"/>
  <c r="J7396" i="75"/>
  <c r="J6855" i="75"/>
  <c r="I7404" i="75"/>
  <c r="J381" i="75"/>
  <c r="J7403" i="75"/>
  <c r="J6853" i="75"/>
  <c r="I7402" i="75"/>
  <c r="I6861" i="75"/>
  <c r="I6869" i="75"/>
  <c r="I6870" i="75"/>
  <c r="I6868" i="75"/>
  <c r="I6865" i="75"/>
  <c r="I6863" i="75"/>
  <c r="I6871" i="75"/>
  <c r="I6862" i="75"/>
  <c r="I6864" i="75"/>
  <c r="I6860" i="75"/>
  <c r="I6867" i="75"/>
  <c r="I6866" i="75"/>
  <c r="J371" i="75"/>
  <c r="I6851" i="75"/>
  <c r="I7392" i="75"/>
  <c r="J388" i="75"/>
  <c r="J7410" i="75"/>
  <c r="J6861" i="75"/>
  <c r="I7401" i="75"/>
  <c r="J374" i="75"/>
  <c r="J7398" i="75"/>
  <c r="J6866" i="75"/>
  <c r="I7405" i="75"/>
  <c r="J380" i="75"/>
  <c r="J7405" i="75"/>
  <c r="J6854" i="75"/>
  <c r="J6865" i="75"/>
  <c r="J387" i="75"/>
  <c r="J7393" i="75"/>
  <c r="J7400" i="75"/>
  <c r="J6863" i="75"/>
  <c r="I7409" i="75"/>
  <c r="I7432" i="75"/>
  <c r="I7435" i="75"/>
  <c r="I7431" i="75"/>
  <c r="J7419" i="75"/>
  <c r="I7440" i="75"/>
  <c r="I7437" i="75"/>
  <c r="I7430" i="75"/>
  <c r="I7434" i="75"/>
  <c r="I7439" i="75"/>
  <c r="D65" i="29"/>
  <c r="D67" i="29"/>
  <c r="D66" i="29"/>
  <c r="J6875" i="75"/>
  <c r="I421" i="75"/>
  <c r="I415" i="75"/>
  <c r="I413" i="75"/>
  <c r="J6878" i="75"/>
  <c r="J6899" i="75"/>
  <c r="J6898" i="75"/>
  <c r="J6897" i="75"/>
  <c r="J6896" i="75"/>
  <c r="J6888" i="75"/>
  <c r="J7428" i="75"/>
  <c r="J7431" i="75"/>
  <c r="J7434" i="75"/>
  <c r="J7437" i="75"/>
  <c r="J417" i="75"/>
  <c r="J414" i="75"/>
  <c r="J416" i="75"/>
  <c r="J419" i="75"/>
  <c r="J403" i="75"/>
  <c r="D63" i="29"/>
  <c r="D68" i="29"/>
  <c r="I7438" i="75"/>
  <c r="I7433" i="75"/>
  <c r="I7436" i="75"/>
  <c r="I411" i="75"/>
  <c r="I418" i="75"/>
  <c r="I410" i="75"/>
  <c r="J396" i="75"/>
  <c r="J6895" i="75"/>
  <c r="J6894" i="75"/>
  <c r="J6893" i="75"/>
  <c r="J6891" i="75"/>
  <c r="J6884" i="75"/>
  <c r="J7440" i="75"/>
  <c r="J7424" i="75"/>
  <c r="J7427" i="75"/>
  <c r="J7430" i="75"/>
  <c r="J7433" i="75"/>
  <c r="J413" i="75"/>
  <c r="J410" i="75"/>
  <c r="J412" i="75"/>
  <c r="J415" i="75"/>
  <c r="D61" i="29"/>
  <c r="J395" i="75"/>
  <c r="I412" i="75"/>
  <c r="I419" i="75"/>
  <c r="I416" i="75"/>
  <c r="J398" i="75"/>
  <c r="J7416" i="75"/>
  <c r="J6890" i="75"/>
  <c r="J6889" i="75"/>
  <c r="J6887" i="75"/>
  <c r="J6885" i="75"/>
  <c r="J6886" i="75"/>
  <c r="J7436" i="75"/>
  <c r="J7439" i="75"/>
  <c r="J7423" i="75"/>
  <c r="J7426" i="75"/>
  <c r="J7429" i="75"/>
  <c r="J421" i="75"/>
  <c r="J409" i="75"/>
  <c r="J406" i="75"/>
  <c r="J408" i="75"/>
  <c r="J411" i="75"/>
  <c r="D64" i="29"/>
  <c r="J7415" i="75"/>
  <c r="I417" i="75"/>
  <c r="I420" i="75"/>
  <c r="I414" i="75"/>
  <c r="J7418" i="75"/>
  <c r="J6876" i="75"/>
  <c r="D62" i="29"/>
  <c r="J6883" i="75"/>
  <c r="J6901" i="75"/>
  <c r="J6900" i="75"/>
  <c r="J7432" i="75"/>
  <c r="J7435" i="75"/>
  <c r="J7438" i="75"/>
  <c r="J7441" i="75"/>
  <c r="J405" i="75"/>
  <c r="J418" i="75"/>
  <c r="J420" i="75"/>
  <c r="J404" i="75"/>
  <c r="D69" i="29"/>
  <c r="Q371" i="26"/>
  <c r="R371" i="26" s="1"/>
  <c r="Q372" i="26"/>
  <c r="R372" i="26" s="1"/>
  <c r="J7422" i="75"/>
  <c r="J7421" i="75"/>
  <c r="I7421" i="75"/>
  <c r="I7422" i="75"/>
  <c r="J6881" i="75"/>
  <c r="J6882" i="75"/>
  <c r="I6881" i="75"/>
  <c r="I6882" i="75"/>
  <c r="J402" i="75"/>
  <c r="I402" i="75"/>
  <c r="J401" i="75"/>
  <c r="I401" i="75"/>
  <c r="I229" i="43"/>
  <c r="AB21" i="23"/>
  <c r="D439" i="68" s="1"/>
  <c r="I369" i="75"/>
  <c r="J399" i="75"/>
  <c r="I7355" i="75"/>
  <c r="J7385" i="75"/>
  <c r="I7356" i="75"/>
  <c r="J7386" i="75"/>
  <c r="I6819" i="75"/>
  <c r="J6849" i="75"/>
  <c r="I6850" i="75"/>
  <c r="J6880" i="75"/>
  <c r="I6814" i="75"/>
  <c r="J6844" i="75"/>
  <c r="I337" i="75"/>
  <c r="J367" i="75"/>
  <c r="I7353" i="75"/>
  <c r="J7383" i="75"/>
  <c r="I6820" i="75"/>
  <c r="J6850" i="75"/>
  <c r="I6815" i="75"/>
  <c r="J6845" i="75"/>
  <c r="I338" i="75"/>
  <c r="J368" i="75"/>
  <c r="I6816" i="75"/>
  <c r="J6846" i="75"/>
  <c r="I362" i="75"/>
  <c r="J392" i="75"/>
  <c r="I364" i="75"/>
  <c r="J394" i="75"/>
  <c r="I367" i="75"/>
  <c r="J397" i="75"/>
  <c r="I363" i="75"/>
  <c r="J393" i="75"/>
  <c r="I7357" i="75"/>
  <c r="J7387" i="75"/>
  <c r="I6813" i="75"/>
  <c r="J6843" i="75"/>
  <c r="I6849" i="75"/>
  <c r="J6879" i="75"/>
  <c r="I7358" i="75"/>
  <c r="J7388" i="75"/>
  <c r="I339" i="75"/>
  <c r="J369" i="75"/>
  <c r="I7382" i="75"/>
  <c r="J7412" i="75"/>
  <c r="I7384" i="75"/>
  <c r="J7414" i="75"/>
  <c r="I7387" i="75"/>
  <c r="J7417" i="75"/>
  <c r="I370" i="75"/>
  <c r="J400" i="75"/>
  <c r="I7383" i="75"/>
  <c r="J7413" i="75"/>
  <c r="I334" i="75"/>
  <c r="J364" i="75"/>
  <c r="I6817" i="75"/>
  <c r="J6847" i="75"/>
  <c r="I340" i="75"/>
  <c r="J370" i="75"/>
  <c r="I335" i="75"/>
  <c r="J365" i="75"/>
  <c r="I6818" i="75"/>
  <c r="J6848" i="75"/>
  <c r="I336" i="75"/>
  <c r="J366" i="75"/>
  <c r="I7359" i="75"/>
  <c r="J7389" i="75"/>
  <c r="I6842" i="75"/>
  <c r="J6872" i="75"/>
  <c r="I6844" i="75"/>
  <c r="J6874" i="75"/>
  <c r="I6847" i="75"/>
  <c r="J6877" i="75"/>
  <c r="I7390" i="75"/>
  <c r="J7420" i="75"/>
  <c r="I6843" i="75"/>
  <c r="J6873" i="75"/>
  <c r="I7354" i="75"/>
  <c r="J7384" i="75"/>
  <c r="I333" i="75"/>
  <c r="J363" i="75"/>
  <c r="I7360" i="75"/>
  <c r="J7390" i="75"/>
  <c r="I6845" i="75"/>
  <c r="I7389" i="75"/>
  <c r="I7385" i="75"/>
  <c r="P439" i="68"/>
  <c r="G6919" i="75" s="1"/>
  <c r="Q439" i="68"/>
  <c r="G7459" i="75" s="1"/>
  <c r="G439" i="75"/>
  <c r="P406" i="68"/>
  <c r="G6886" i="75" s="1"/>
  <c r="I6886" i="75" s="1"/>
  <c r="Q406" i="68"/>
  <c r="G7426" i="75" s="1"/>
  <c r="I7426" i="75" s="1"/>
  <c r="G406" i="75"/>
  <c r="I406" i="75" s="1"/>
  <c r="P397" i="68"/>
  <c r="G6877" i="75" s="1"/>
  <c r="Q397" i="68"/>
  <c r="G7417" i="75" s="1"/>
  <c r="G397" i="75"/>
  <c r="P399" i="68"/>
  <c r="G6879" i="75" s="1"/>
  <c r="Q399" i="68"/>
  <c r="G7419" i="75" s="1"/>
  <c r="G399" i="75"/>
  <c r="I6848" i="75"/>
  <c r="P407" i="68"/>
  <c r="G6887" i="75" s="1"/>
  <c r="I6887" i="75" s="1"/>
  <c r="Q407" i="68"/>
  <c r="G7427" i="75" s="1"/>
  <c r="I7427" i="75" s="1"/>
  <c r="G407" i="75"/>
  <c r="I407" i="75" s="1"/>
  <c r="P405" i="68"/>
  <c r="G6885" i="75" s="1"/>
  <c r="I6885" i="75" s="1"/>
  <c r="Q405" i="68"/>
  <c r="G7425" i="75" s="1"/>
  <c r="I7425" i="75" s="1"/>
  <c r="G405" i="75"/>
  <c r="I405" i="75" s="1"/>
  <c r="P398" i="68"/>
  <c r="G6878" i="75" s="1"/>
  <c r="Q398" i="68"/>
  <c r="G7418" i="75" s="1"/>
  <c r="G398" i="75"/>
  <c r="P396" i="68"/>
  <c r="G6876" i="75" s="1"/>
  <c r="Q396" i="68"/>
  <c r="G7416" i="75" s="1"/>
  <c r="G396" i="75"/>
  <c r="P375" i="68"/>
  <c r="G6855" i="75" s="1"/>
  <c r="I6855" i="75" s="1"/>
  <c r="Q375" i="68"/>
  <c r="G7395" i="75" s="1"/>
  <c r="I7395" i="75" s="1"/>
  <c r="G375" i="75"/>
  <c r="I375" i="75" s="1"/>
  <c r="I366" i="75"/>
  <c r="P408" i="68"/>
  <c r="G6888" i="75" s="1"/>
  <c r="I6888" i="75" s="1"/>
  <c r="Q408" i="68"/>
  <c r="G7428" i="75" s="1"/>
  <c r="I7428" i="75" s="1"/>
  <c r="G408" i="75"/>
  <c r="I408" i="75" s="1"/>
  <c r="P394" i="68"/>
  <c r="G6874" i="75" s="1"/>
  <c r="Q394" i="68"/>
  <c r="G7414" i="75" s="1"/>
  <c r="G394" i="75"/>
  <c r="P393" i="68"/>
  <c r="G6873" i="75" s="1"/>
  <c r="Q393" i="68"/>
  <c r="G7413" i="75" s="1"/>
  <c r="G393" i="75"/>
  <c r="P409" i="68"/>
  <c r="G6889" i="75" s="1"/>
  <c r="I6889" i="75" s="1"/>
  <c r="Q409" i="68"/>
  <c r="G7429" i="75" s="1"/>
  <c r="I7429" i="75" s="1"/>
  <c r="G409" i="75"/>
  <c r="I409" i="75" s="1"/>
  <c r="I365" i="75"/>
  <c r="I368" i="75"/>
  <c r="I7386" i="75"/>
  <c r="P392" i="68"/>
  <c r="G6872" i="75" s="1"/>
  <c r="Q392" i="68"/>
  <c r="G7412" i="75" s="1"/>
  <c r="G392" i="75"/>
  <c r="P404" i="68"/>
  <c r="G6884" i="75" s="1"/>
  <c r="I6884" i="75" s="1"/>
  <c r="Q404" i="68"/>
  <c r="G7424" i="75" s="1"/>
  <c r="I7424" i="75" s="1"/>
  <c r="G404" i="75"/>
  <c r="I404" i="75" s="1"/>
  <c r="P395" i="68"/>
  <c r="G6875" i="75" s="1"/>
  <c r="Q395" i="68"/>
  <c r="G7415" i="75" s="1"/>
  <c r="G395" i="75"/>
  <c r="P400" i="68"/>
  <c r="G6880" i="75" s="1"/>
  <c r="Q400" i="68"/>
  <c r="G7420" i="75" s="1"/>
  <c r="G400" i="75"/>
  <c r="I7388" i="75"/>
  <c r="I6846" i="75"/>
  <c r="AB15" i="23"/>
  <c r="D433" i="68" s="1"/>
  <c r="D403" i="68"/>
  <c r="D48" i="29"/>
  <c r="D39" i="29"/>
  <c r="D54" i="29"/>
  <c r="D49" i="29"/>
  <c r="D44" i="29"/>
  <c r="D51" i="29"/>
  <c r="D46" i="29"/>
  <c r="D45" i="29"/>
  <c r="D40" i="29"/>
  <c r="D47" i="29"/>
  <c r="D50" i="29"/>
  <c r="D38" i="29"/>
  <c r="D41" i="29"/>
  <c r="D52" i="29"/>
  <c r="D37" i="29"/>
  <c r="D43" i="29"/>
  <c r="D42" i="29"/>
  <c r="D53" i="29"/>
  <c r="D36" i="29"/>
  <c r="D25" i="29"/>
  <c r="D3" i="29"/>
  <c r="Q379" i="26"/>
  <c r="R379" i="26" s="1"/>
  <c r="H29" i="66"/>
  <c r="Q384" i="26"/>
  <c r="R384" i="26" s="1"/>
  <c r="Q390" i="26"/>
  <c r="R390" i="26" s="1"/>
  <c r="Q385" i="26"/>
  <c r="R385" i="26" s="1"/>
  <c r="Q381" i="26"/>
  <c r="R381" i="26" s="1"/>
  <c r="Q387" i="26"/>
  <c r="R387" i="26" s="1"/>
  <c r="Q382" i="26"/>
  <c r="R382" i="26" s="1"/>
  <c r="Q380" i="26"/>
  <c r="R380" i="26" s="1"/>
  <c r="Q388" i="26"/>
  <c r="R388" i="26" s="1"/>
  <c r="Q383" i="26"/>
  <c r="R383" i="26" s="1"/>
  <c r="Q391" i="26"/>
  <c r="R391" i="26" s="1"/>
  <c r="Q386" i="26"/>
  <c r="R386" i="26" s="1"/>
  <c r="Q389" i="26"/>
  <c r="R389" i="26" s="1"/>
  <c r="F32" i="66"/>
  <c r="E32" i="66"/>
  <c r="G30" i="66"/>
  <c r="C32" i="66"/>
  <c r="E33" i="58"/>
  <c r="C33" i="58"/>
  <c r="D33" i="58"/>
  <c r="P35" i="23"/>
  <c r="E17" i="29"/>
  <c r="E21" i="29" s="1"/>
  <c r="AB4" i="23"/>
  <c r="D422" i="68" s="1"/>
  <c r="G31" i="66"/>
  <c r="F368" i="26"/>
  <c r="F366" i="26"/>
  <c r="Q364" i="26"/>
  <c r="R364" i="26" s="1"/>
  <c r="Q363" i="26"/>
  <c r="R363" i="26" s="1"/>
  <c r="Q365" i="26"/>
  <c r="R365" i="26" s="1"/>
  <c r="Q370" i="26"/>
  <c r="R370" i="26" s="1"/>
  <c r="Q343" i="26"/>
  <c r="R343" i="26" s="1"/>
  <c r="D73" i="29"/>
  <c r="D77" i="29"/>
  <c r="D81" i="29"/>
  <c r="D85" i="29"/>
  <c r="D89" i="29"/>
  <c r="D70" i="29"/>
  <c r="D105" i="29" s="1"/>
  <c r="D74" i="29"/>
  <c r="D78" i="29"/>
  <c r="D82" i="29"/>
  <c r="D117" i="29" s="1"/>
  <c r="D86" i="29"/>
  <c r="D71" i="29"/>
  <c r="D75" i="29"/>
  <c r="D79" i="29"/>
  <c r="D114" i="29" s="1"/>
  <c r="D83" i="29"/>
  <c r="D87" i="29"/>
  <c r="D72" i="29"/>
  <c r="D76" i="29"/>
  <c r="D80" i="29"/>
  <c r="D84" i="29"/>
  <c r="D119" i="29" s="1"/>
  <c r="D88" i="29"/>
  <c r="Q332" i="26"/>
  <c r="R332" i="26" s="1"/>
  <c r="D60" i="29"/>
  <c r="D4" i="29"/>
  <c r="Q367" i="26"/>
  <c r="R367" i="26" s="1"/>
  <c r="Q369" i="26"/>
  <c r="R369" i="26" s="1"/>
  <c r="Q368" i="26"/>
  <c r="R368" i="26" s="1"/>
  <c r="Q366" i="26"/>
  <c r="R366" i="26" s="1"/>
  <c r="P375" i="26"/>
  <c r="Q375" i="26" s="1"/>
  <c r="R375" i="26" s="1"/>
  <c r="F367" i="26"/>
  <c r="F369" i="26"/>
  <c r="I365" i="26"/>
  <c r="G365" i="26"/>
  <c r="H365" i="26"/>
  <c r="J365" i="26"/>
  <c r="F364" i="26"/>
  <c r="AB10" i="23"/>
  <c r="D428" i="68" s="1"/>
  <c r="K398" i="26"/>
  <c r="AA10" i="23"/>
  <c r="P398" i="26" s="1"/>
  <c r="F31" i="29" s="1"/>
  <c r="G370" i="26"/>
  <c r="H370" i="26"/>
  <c r="I370" i="26"/>
  <c r="J370" i="26"/>
  <c r="F363" i="26"/>
  <c r="AB8" i="23"/>
  <c r="D426" i="68" s="1"/>
  <c r="K396" i="26"/>
  <c r="AA8" i="23"/>
  <c r="P396" i="26" s="1"/>
  <c r="F29" i="29" s="1"/>
  <c r="F365" i="26"/>
  <c r="AB6" i="23"/>
  <c r="D424" i="68" s="1"/>
  <c r="K394" i="26"/>
  <c r="AA6" i="23"/>
  <c r="P394" i="26" s="1"/>
  <c r="F27" i="29" s="1"/>
  <c r="J367" i="26"/>
  <c r="I367" i="26"/>
  <c r="G367" i="26"/>
  <c r="H367" i="26"/>
  <c r="F370" i="26"/>
  <c r="AB5" i="23"/>
  <c r="D423" i="68" s="1"/>
  <c r="K393" i="26"/>
  <c r="AA5" i="23"/>
  <c r="P393" i="26" s="1"/>
  <c r="F26" i="29" s="1"/>
  <c r="J369" i="26"/>
  <c r="G369" i="26"/>
  <c r="H369" i="26"/>
  <c r="I369" i="26"/>
  <c r="AB7" i="23"/>
  <c r="D425" i="68" s="1"/>
  <c r="K395" i="26"/>
  <c r="AA7" i="23"/>
  <c r="P395" i="26" s="1"/>
  <c r="F28" i="29" s="1"/>
  <c r="H368" i="26"/>
  <c r="I368" i="26"/>
  <c r="G368" i="26"/>
  <c r="J368" i="26"/>
  <c r="AB12" i="23"/>
  <c r="D430" i="68" s="1"/>
  <c r="K400" i="26"/>
  <c r="AA12" i="23"/>
  <c r="P400" i="26" s="1"/>
  <c r="F33" i="29" s="1"/>
  <c r="G366" i="26"/>
  <c r="I366" i="26"/>
  <c r="J366" i="26"/>
  <c r="H366" i="26"/>
  <c r="J364" i="26"/>
  <c r="G364" i="26"/>
  <c r="I364" i="26"/>
  <c r="H364" i="26"/>
  <c r="AB9" i="23"/>
  <c r="D427" i="68" s="1"/>
  <c r="K397" i="26"/>
  <c r="AA9" i="23"/>
  <c r="P397" i="26" s="1"/>
  <c r="F30" i="29" s="1"/>
  <c r="I363" i="26"/>
  <c r="H363" i="26"/>
  <c r="J363" i="26"/>
  <c r="G363" i="26"/>
  <c r="AB11" i="23"/>
  <c r="D429" i="68" s="1"/>
  <c r="K399" i="26"/>
  <c r="AA11" i="23"/>
  <c r="P399" i="26" s="1"/>
  <c r="F32" i="29" s="1"/>
  <c r="AB20" i="23"/>
  <c r="D438" i="68" s="1"/>
  <c r="AB16" i="23"/>
  <c r="D434" i="68" s="1"/>
  <c r="D104" i="29"/>
  <c r="D102" i="29"/>
  <c r="D99" i="29"/>
  <c r="D100" i="29"/>
  <c r="D101" i="29"/>
  <c r="D97" i="29"/>
  <c r="D103" i="29"/>
  <c r="D96" i="29"/>
  <c r="D98" i="29"/>
  <c r="AB19" i="23"/>
  <c r="D437" i="68" s="1"/>
  <c r="AB18" i="23"/>
  <c r="D436" i="68" s="1"/>
  <c r="AB17" i="23"/>
  <c r="F349" i="26"/>
  <c r="F346" i="26"/>
  <c r="F332" i="26"/>
  <c r="F345" i="26"/>
  <c r="F344" i="26"/>
  <c r="F348" i="26"/>
  <c r="F343" i="26"/>
  <c r="F379" i="26"/>
  <c r="N209" i="43"/>
  <c r="H209" i="43" s="1"/>
  <c r="C125" i="29"/>
  <c r="C126" i="29" s="1"/>
  <c r="K409" i="26"/>
  <c r="AA21" i="23"/>
  <c r="N229" i="43" s="1"/>
  <c r="H229" i="43" s="1"/>
  <c r="I249" i="43"/>
  <c r="I228" i="43"/>
  <c r="AA20" i="23"/>
  <c r="K408" i="26"/>
  <c r="N203" i="43"/>
  <c r="H203" i="43" s="1"/>
  <c r="P373" i="26"/>
  <c r="AA19" i="23"/>
  <c r="K407" i="26"/>
  <c r="I227" i="43"/>
  <c r="I225" i="43"/>
  <c r="K405" i="26"/>
  <c r="AA17" i="23"/>
  <c r="J343" i="26"/>
  <c r="G343" i="26"/>
  <c r="H343" i="26"/>
  <c r="I343" i="26"/>
  <c r="G347" i="26"/>
  <c r="H347" i="26"/>
  <c r="J347" i="26"/>
  <c r="I347" i="26"/>
  <c r="I223" i="43"/>
  <c r="K403" i="26"/>
  <c r="AA15" i="23"/>
  <c r="N207" i="43"/>
  <c r="H207" i="43" s="1"/>
  <c r="P377" i="26"/>
  <c r="Q377" i="26" s="1"/>
  <c r="R377" i="26" s="1"/>
  <c r="I226" i="43"/>
  <c r="K406" i="26"/>
  <c r="AA18" i="23"/>
  <c r="J348" i="26"/>
  <c r="G348" i="26"/>
  <c r="H348" i="26"/>
  <c r="I348" i="26"/>
  <c r="N202" i="43"/>
  <c r="H202" i="43" s="1"/>
  <c r="V34" i="23"/>
  <c r="U35" i="23" s="1"/>
  <c r="P362" i="26"/>
  <c r="H332" i="26"/>
  <c r="G332" i="26"/>
  <c r="J332" i="26"/>
  <c r="I332" i="26"/>
  <c r="N204" i="43"/>
  <c r="H204" i="43" s="1"/>
  <c r="P374" i="26"/>
  <c r="Q374" i="26" s="1"/>
  <c r="R374" i="26" s="1"/>
  <c r="K404" i="26"/>
  <c r="AA16" i="23"/>
  <c r="I224" i="43"/>
  <c r="C91" i="29"/>
  <c r="N208" i="43"/>
  <c r="H208" i="43" s="1"/>
  <c r="P378" i="26"/>
  <c r="Q378" i="26" s="1"/>
  <c r="R378" i="26" s="1"/>
  <c r="G346" i="26"/>
  <c r="J346" i="26"/>
  <c r="H346" i="26"/>
  <c r="I346" i="26"/>
  <c r="H345" i="26"/>
  <c r="G345" i="26"/>
  <c r="J345" i="26"/>
  <c r="I345" i="26"/>
  <c r="J344" i="26"/>
  <c r="H344" i="26"/>
  <c r="G344" i="26"/>
  <c r="I344" i="26"/>
  <c r="N206" i="43"/>
  <c r="H206" i="43" s="1"/>
  <c r="P376" i="26"/>
  <c r="Q376" i="26" s="1"/>
  <c r="R376" i="26" s="1"/>
  <c r="G349" i="26"/>
  <c r="J349" i="26"/>
  <c r="H349" i="26"/>
  <c r="I349" i="26"/>
  <c r="I222" i="43"/>
  <c r="W34" i="23"/>
  <c r="AA4" i="23"/>
  <c r="K392" i="26"/>
  <c r="F9" i="29" s="1"/>
  <c r="F13" i="29" s="1"/>
  <c r="H379" i="26"/>
  <c r="G379" i="26"/>
  <c r="J379" i="26"/>
  <c r="I379" i="26"/>
  <c r="F347" i="26"/>
  <c r="E61" i="29" l="1"/>
  <c r="E63" i="29"/>
  <c r="D115" i="29"/>
  <c r="E66" i="29"/>
  <c r="E62" i="29"/>
  <c r="E65" i="29"/>
  <c r="E64" i="29"/>
  <c r="E67" i="29"/>
  <c r="E68" i="29"/>
  <c r="E69" i="29"/>
  <c r="Q401" i="26"/>
  <c r="R401" i="26" s="1"/>
  <c r="Q402" i="26"/>
  <c r="R402" i="26" s="1"/>
  <c r="J7451" i="75"/>
  <c r="J7452" i="75"/>
  <c r="I7452" i="75"/>
  <c r="I7451" i="75"/>
  <c r="J6911" i="75"/>
  <c r="J6912" i="75"/>
  <c r="I6911" i="75"/>
  <c r="I6912" i="75"/>
  <c r="J432" i="75"/>
  <c r="I432" i="75"/>
  <c r="J431" i="75"/>
  <c r="I431" i="75"/>
  <c r="I398" i="75"/>
  <c r="J428" i="75"/>
  <c r="I6879" i="75"/>
  <c r="J6909" i="75"/>
  <c r="I395" i="75"/>
  <c r="J425" i="75"/>
  <c r="I6872" i="75"/>
  <c r="J6902" i="75"/>
  <c r="I7413" i="75"/>
  <c r="J7443" i="75"/>
  <c r="I6874" i="75"/>
  <c r="J6904" i="75"/>
  <c r="I396" i="75"/>
  <c r="J426" i="75"/>
  <c r="I7418" i="75"/>
  <c r="J7448" i="75"/>
  <c r="I397" i="75"/>
  <c r="J427" i="75"/>
  <c r="I6880" i="75"/>
  <c r="J6910" i="75"/>
  <c r="I7412" i="75"/>
  <c r="J7442" i="75"/>
  <c r="I393" i="75"/>
  <c r="J423" i="75"/>
  <c r="I7414" i="75"/>
  <c r="J7444" i="75"/>
  <c r="D116" i="29"/>
  <c r="I400" i="75"/>
  <c r="J430" i="75"/>
  <c r="I7415" i="75"/>
  <c r="J7445" i="75"/>
  <c r="I6873" i="75"/>
  <c r="J6903" i="75"/>
  <c r="I7416" i="75"/>
  <c r="J7446" i="75"/>
  <c r="I6878" i="75"/>
  <c r="J6908" i="75"/>
  <c r="I399" i="75"/>
  <c r="J429" i="75"/>
  <c r="I7417" i="75"/>
  <c r="J7447" i="75"/>
  <c r="I7420" i="75"/>
  <c r="J7450" i="75"/>
  <c r="I6875" i="75"/>
  <c r="J6905" i="75"/>
  <c r="I392" i="75"/>
  <c r="J422" i="75"/>
  <c r="I394" i="75"/>
  <c r="J424" i="75"/>
  <c r="I6876" i="75"/>
  <c r="J6906" i="75"/>
  <c r="I7419" i="75"/>
  <c r="J7449" i="75"/>
  <c r="I6877" i="75"/>
  <c r="J6907" i="75"/>
  <c r="D124" i="29"/>
  <c r="D121" i="29"/>
  <c r="D113" i="29"/>
  <c r="D120" i="29"/>
  <c r="P423" i="68"/>
  <c r="G6903" i="75" s="1"/>
  <c r="Q423" i="68"/>
  <c r="G7443" i="75" s="1"/>
  <c r="G423" i="75"/>
  <c r="P426" i="68"/>
  <c r="G6906" i="75" s="1"/>
  <c r="Q426" i="68"/>
  <c r="G7446" i="75" s="1"/>
  <c r="G426" i="75"/>
  <c r="P437" i="68"/>
  <c r="G6917" i="75" s="1"/>
  <c r="Q437" i="68"/>
  <c r="G7457" i="75" s="1"/>
  <c r="G437" i="75"/>
  <c r="P438" i="68"/>
  <c r="G6918" i="75" s="1"/>
  <c r="Q438" i="68"/>
  <c r="G7458" i="75" s="1"/>
  <c r="G438" i="75"/>
  <c r="P425" i="68"/>
  <c r="G6905" i="75" s="1"/>
  <c r="Q425" i="68"/>
  <c r="G7445" i="75" s="1"/>
  <c r="G425" i="75"/>
  <c r="P403" i="68"/>
  <c r="G6883" i="75" s="1"/>
  <c r="Q403" i="68"/>
  <c r="G7423" i="75" s="1"/>
  <c r="G403" i="75"/>
  <c r="P430" i="68"/>
  <c r="G6910" i="75" s="1"/>
  <c r="Q430" i="68"/>
  <c r="G7450" i="75" s="1"/>
  <c r="G430" i="75"/>
  <c r="D118" i="29"/>
  <c r="P433" i="68"/>
  <c r="G6913" i="75" s="1"/>
  <c r="Q433" i="68"/>
  <c r="G7453" i="75" s="1"/>
  <c r="G433" i="75"/>
  <c r="I439" i="75"/>
  <c r="P427" i="68"/>
  <c r="G6907" i="75" s="1"/>
  <c r="Q427" i="68"/>
  <c r="G7447" i="75" s="1"/>
  <c r="G427" i="75"/>
  <c r="P436" i="68"/>
  <c r="G6916" i="75" s="1"/>
  <c r="Q436" i="68"/>
  <c r="G7456" i="75" s="1"/>
  <c r="G436" i="75"/>
  <c r="I436" i="75" s="1"/>
  <c r="P434" i="68"/>
  <c r="G6914" i="75" s="1"/>
  <c r="I6914" i="75" s="1"/>
  <c r="Q434" i="68"/>
  <c r="G7454" i="75" s="1"/>
  <c r="G434" i="75"/>
  <c r="P429" i="68"/>
  <c r="G6909" i="75" s="1"/>
  <c r="Q429" i="68"/>
  <c r="G7449" i="75" s="1"/>
  <c r="G429" i="75"/>
  <c r="P424" i="68"/>
  <c r="G6904" i="75" s="1"/>
  <c r="Q424" i="68"/>
  <c r="G7444" i="75" s="1"/>
  <c r="G424" i="75"/>
  <c r="P428" i="68"/>
  <c r="G6908" i="75" s="1"/>
  <c r="Q428" i="68"/>
  <c r="G7448" i="75" s="1"/>
  <c r="G428" i="75"/>
  <c r="P422" i="68"/>
  <c r="G6902" i="75" s="1"/>
  <c r="Q422" i="68"/>
  <c r="G7442" i="75" s="1"/>
  <c r="G422" i="75"/>
  <c r="I6919" i="75"/>
  <c r="D123" i="29"/>
  <c r="D122" i="29"/>
  <c r="AG15" i="23"/>
  <c r="D463" i="68" s="1"/>
  <c r="D435" i="68"/>
  <c r="D5" i="29"/>
  <c r="D14" i="29"/>
  <c r="E25" i="29"/>
  <c r="E3" i="29"/>
  <c r="E42" i="29"/>
  <c r="E45" i="29"/>
  <c r="E52" i="29"/>
  <c r="E39" i="29"/>
  <c r="E54" i="29"/>
  <c r="E38" i="29"/>
  <c r="E41" i="29"/>
  <c r="E48" i="29"/>
  <c r="E51" i="29"/>
  <c r="E50" i="29"/>
  <c r="E53" i="29"/>
  <c r="E36" i="29"/>
  <c r="E44" i="29"/>
  <c r="E47" i="29"/>
  <c r="E46" i="29"/>
  <c r="E49" i="29"/>
  <c r="E37" i="29"/>
  <c r="E40" i="29"/>
  <c r="E43" i="29"/>
  <c r="D55" i="29"/>
  <c r="D56" i="29" s="1"/>
  <c r="G33" i="58"/>
  <c r="G32" i="66"/>
  <c r="Q421" i="26"/>
  <c r="R421" i="26" s="1"/>
  <c r="Q413" i="26"/>
  <c r="R413" i="26" s="1"/>
  <c r="Q417" i="26"/>
  <c r="R417" i="26" s="1"/>
  <c r="Q414" i="26"/>
  <c r="R414" i="26" s="1"/>
  <c r="Q410" i="26"/>
  <c r="R410" i="26" s="1"/>
  <c r="Q412" i="26"/>
  <c r="R412" i="26" s="1"/>
  <c r="Q418" i="26"/>
  <c r="R418" i="26" s="1"/>
  <c r="Q419" i="26"/>
  <c r="R419" i="26" s="1"/>
  <c r="Q415" i="26"/>
  <c r="R415" i="26" s="1"/>
  <c r="Q416" i="26"/>
  <c r="R416" i="26" s="1"/>
  <c r="Q420" i="26"/>
  <c r="R420" i="26" s="1"/>
  <c r="Q411" i="26"/>
  <c r="R411" i="26" s="1"/>
  <c r="F17" i="29"/>
  <c r="F21" i="29" s="1"/>
  <c r="F375" i="26"/>
  <c r="G375" i="26"/>
  <c r="J375" i="26"/>
  <c r="H375" i="26"/>
  <c r="I375" i="26"/>
  <c r="Q397" i="26"/>
  <c r="R397" i="26" s="1"/>
  <c r="Q399" i="26"/>
  <c r="R399" i="26" s="1"/>
  <c r="Q393" i="26"/>
  <c r="R393" i="26" s="1"/>
  <c r="Q394" i="26"/>
  <c r="R394" i="26" s="1"/>
  <c r="Q396" i="26"/>
  <c r="R396" i="26" s="1"/>
  <c r="Q398" i="26"/>
  <c r="R398" i="26" s="1"/>
  <c r="Q362" i="26"/>
  <c r="R362" i="26" s="1"/>
  <c r="E60" i="29"/>
  <c r="E4" i="29"/>
  <c r="Q395" i="26"/>
  <c r="R395" i="26" s="1"/>
  <c r="Q373" i="26"/>
  <c r="R373" i="26" s="1"/>
  <c r="E72" i="29"/>
  <c r="E76" i="29"/>
  <c r="E80" i="29"/>
  <c r="E84" i="29"/>
  <c r="E88" i="29"/>
  <c r="E123" i="29" s="1"/>
  <c r="E73" i="29"/>
  <c r="E108" i="29" s="1"/>
  <c r="E77" i="29"/>
  <c r="E81" i="29"/>
  <c r="E85" i="29"/>
  <c r="E89" i="29"/>
  <c r="E70" i="29"/>
  <c r="E105" i="29" s="1"/>
  <c r="E74" i="29"/>
  <c r="E78" i="29"/>
  <c r="E113" i="29" s="1"/>
  <c r="E82" i="29"/>
  <c r="E86" i="29"/>
  <c r="E71" i="29"/>
  <c r="E75" i="29"/>
  <c r="E79" i="29"/>
  <c r="E83" i="29"/>
  <c r="E87" i="29"/>
  <c r="E122" i="29" s="1"/>
  <c r="Q400" i="26"/>
  <c r="R400" i="26" s="1"/>
  <c r="F395" i="26"/>
  <c r="G399" i="26"/>
  <c r="I399" i="26"/>
  <c r="H399" i="26"/>
  <c r="J399" i="26"/>
  <c r="F397" i="26"/>
  <c r="AG12" i="23"/>
  <c r="D460" i="68" s="1"/>
  <c r="K430" i="26"/>
  <c r="AF12" i="23"/>
  <c r="P430" i="26" s="1"/>
  <c r="G33" i="29" s="1"/>
  <c r="H393" i="26"/>
  <c r="G393" i="26"/>
  <c r="I393" i="26"/>
  <c r="J393" i="26"/>
  <c r="I394" i="26"/>
  <c r="G394" i="26"/>
  <c r="J394" i="26"/>
  <c r="H394" i="26"/>
  <c r="H396" i="26"/>
  <c r="J396" i="26"/>
  <c r="I396" i="26"/>
  <c r="G396" i="26"/>
  <c r="I398" i="26"/>
  <c r="G398" i="26"/>
  <c r="H398" i="26"/>
  <c r="J398" i="26"/>
  <c r="F399" i="26"/>
  <c r="AG9" i="23"/>
  <c r="D457" i="68" s="1"/>
  <c r="K427" i="26"/>
  <c r="AF9" i="23"/>
  <c r="P427" i="26" s="1"/>
  <c r="G30" i="29" s="1"/>
  <c r="I395" i="26"/>
  <c r="G395" i="26"/>
  <c r="H395" i="26"/>
  <c r="J395" i="26"/>
  <c r="F393" i="26"/>
  <c r="F394" i="26"/>
  <c r="F396" i="26"/>
  <c r="F398" i="26"/>
  <c r="AG11" i="23"/>
  <c r="D459" i="68" s="1"/>
  <c r="K429" i="26"/>
  <c r="AF11" i="23"/>
  <c r="P429" i="26" s="1"/>
  <c r="G32" i="29" s="1"/>
  <c r="H400" i="26"/>
  <c r="I400" i="26"/>
  <c r="J400" i="26"/>
  <c r="G400" i="26"/>
  <c r="AG5" i="23"/>
  <c r="D453" i="68" s="1"/>
  <c r="K423" i="26"/>
  <c r="AF5" i="23"/>
  <c r="P423" i="26" s="1"/>
  <c r="G26" i="29" s="1"/>
  <c r="AG6" i="23"/>
  <c r="D454" i="68" s="1"/>
  <c r="K424" i="26"/>
  <c r="AF6" i="23"/>
  <c r="P424" i="26" s="1"/>
  <c r="G27" i="29" s="1"/>
  <c r="AG8" i="23"/>
  <c r="D456" i="68" s="1"/>
  <c r="K426" i="26"/>
  <c r="AF8" i="23"/>
  <c r="P426" i="26" s="1"/>
  <c r="G29" i="29" s="1"/>
  <c r="AG10" i="23"/>
  <c r="D458" i="68" s="1"/>
  <c r="K428" i="26"/>
  <c r="AF10" i="23"/>
  <c r="P428" i="26" s="1"/>
  <c r="G31" i="29" s="1"/>
  <c r="J397" i="26"/>
  <c r="G397" i="26"/>
  <c r="H397" i="26"/>
  <c r="I397" i="26"/>
  <c r="F400" i="26"/>
  <c r="AG7" i="23"/>
  <c r="D455" i="68" s="1"/>
  <c r="K425" i="26"/>
  <c r="AF7" i="23"/>
  <c r="P425" i="26" s="1"/>
  <c r="G28" i="29" s="1"/>
  <c r="E104" i="29"/>
  <c r="E102" i="29"/>
  <c r="E103" i="29"/>
  <c r="E100" i="29"/>
  <c r="E101" i="29"/>
  <c r="E97" i="29"/>
  <c r="E96" i="29"/>
  <c r="E99" i="29"/>
  <c r="E98" i="29"/>
  <c r="AG4" i="23"/>
  <c r="D452" i="68" s="1"/>
  <c r="AG16" i="23"/>
  <c r="D464" i="68" s="1"/>
  <c r="AG17" i="23"/>
  <c r="D465" i="68" s="1"/>
  <c r="AG18" i="23"/>
  <c r="D466" i="68" s="1"/>
  <c r="AG19" i="23"/>
  <c r="D467" i="68" s="1"/>
  <c r="AG20" i="23"/>
  <c r="D468" i="68" s="1"/>
  <c r="AG21" i="23"/>
  <c r="F373" i="26"/>
  <c r="F376" i="26"/>
  <c r="F378" i="26"/>
  <c r="F362" i="26"/>
  <c r="F377" i="26"/>
  <c r="P409" i="26"/>
  <c r="K439" i="26"/>
  <c r="AF21" i="23"/>
  <c r="N249" i="43" s="1"/>
  <c r="H249" i="43" s="1"/>
  <c r="D108" i="29"/>
  <c r="D112" i="29"/>
  <c r="I244" i="43"/>
  <c r="AF16" i="23"/>
  <c r="K434" i="26"/>
  <c r="D107" i="29"/>
  <c r="H376" i="26"/>
  <c r="J376" i="26"/>
  <c r="G376" i="26"/>
  <c r="I376" i="26"/>
  <c r="N224" i="43"/>
  <c r="H224" i="43" s="1"/>
  <c r="P404" i="26"/>
  <c r="Q404" i="26" s="1"/>
  <c r="R404" i="26" s="1"/>
  <c r="J362" i="26"/>
  <c r="H362" i="26"/>
  <c r="G362" i="26"/>
  <c r="I362" i="26"/>
  <c r="P406" i="26"/>
  <c r="Q406" i="26" s="1"/>
  <c r="R406" i="26" s="1"/>
  <c r="N226" i="43"/>
  <c r="H226" i="43" s="1"/>
  <c r="N223" i="43"/>
  <c r="H223" i="43" s="1"/>
  <c r="P403" i="26"/>
  <c r="I245" i="43"/>
  <c r="K435" i="26"/>
  <c r="AF17" i="23"/>
  <c r="I248" i="43"/>
  <c r="AF20" i="23"/>
  <c r="K438" i="26"/>
  <c r="N222" i="43"/>
  <c r="H222" i="43" s="1"/>
  <c r="AA34" i="23"/>
  <c r="Z35" i="23" s="1"/>
  <c r="P392" i="26"/>
  <c r="H378" i="26"/>
  <c r="G378" i="26"/>
  <c r="J378" i="26"/>
  <c r="I378" i="26"/>
  <c r="D111" i="29"/>
  <c r="D22" i="29"/>
  <c r="D106" i="29"/>
  <c r="P405" i="26"/>
  <c r="Q405" i="26" s="1"/>
  <c r="R405" i="26" s="1"/>
  <c r="N225" i="43"/>
  <c r="H225" i="43" s="1"/>
  <c r="P407" i="26"/>
  <c r="Q407" i="26" s="1"/>
  <c r="R407" i="26" s="1"/>
  <c r="N227" i="43"/>
  <c r="H227" i="43" s="1"/>
  <c r="D90" i="29"/>
  <c r="D95" i="29"/>
  <c r="D110" i="29"/>
  <c r="K437" i="26"/>
  <c r="I247" i="43"/>
  <c r="AF19" i="23"/>
  <c r="J373" i="26"/>
  <c r="G373" i="26"/>
  <c r="H373" i="26"/>
  <c r="I373" i="26"/>
  <c r="N228" i="43"/>
  <c r="H228" i="43" s="1"/>
  <c r="P408" i="26"/>
  <c r="Q408" i="26" s="1"/>
  <c r="R408" i="26" s="1"/>
  <c r="AB34" i="23"/>
  <c r="K422" i="26"/>
  <c r="G9" i="29" s="1"/>
  <c r="G13" i="29" s="1"/>
  <c r="I242" i="43"/>
  <c r="AF4" i="23"/>
  <c r="D109" i="29"/>
  <c r="H374" i="26"/>
  <c r="G374" i="26"/>
  <c r="J374" i="26"/>
  <c r="I374" i="26"/>
  <c r="I246" i="43"/>
  <c r="K436" i="26"/>
  <c r="AF18" i="23"/>
  <c r="J377" i="26"/>
  <c r="G377" i="26"/>
  <c r="H377" i="26"/>
  <c r="I377" i="26"/>
  <c r="I243" i="43"/>
  <c r="K433" i="26"/>
  <c r="AF15" i="23"/>
  <c r="F374" i="26"/>
  <c r="F65" i="29" l="1"/>
  <c r="E121" i="29"/>
  <c r="E112" i="29"/>
  <c r="F63" i="29"/>
  <c r="F66" i="29"/>
  <c r="F67" i="29"/>
  <c r="F68" i="29"/>
  <c r="F62" i="29"/>
  <c r="F64" i="29"/>
  <c r="F61" i="29"/>
  <c r="F69" i="29"/>
  <c r="Q432" i="26"/>
  <c r="R432" i="26" s="1"/>
  <c r="Q431" i="26"/>
  <c r="R431" i="26" s="1"/>
  <c r="J7482" i="75"/>
  <c r="J7481" i="75"/>
  <c r="I7482" i="75"/>
  <c r="I7481" i="75"/>
  <c r="J6941" i="75"/>
  <c r="J6942" i="75"/>
  <c r="I6942" i="75"/>
  <c r="I6941" i="75"/>
  <c r="J462" i="75"/>
  <c r="I462" i="75"/>
  <c r="J461" i="75"/>
  <c r="I461" i="75"/>
  <c r="I434" i="75"/>
  <c r="I7454" i="75"/>
  <c r="I6902" i="75"/>
  <c r="J6932" i="75"/>
  <c r="I424" i="75"/>
  <c r="J454" i="75"/>
  <c r="I7449" i="75"/>
  <c r="J7479" i="75"/>
  <c r="I427" i="75"/>
  <c r="J457" i="75"/>
  <c r="J463" i="75"/>
  <c r="J467" i="75"/>
  <c r="J471" i="75"/>
  <c r="J475" i="75"/>
  <c r="J479" i="75"/>
  <c r="J464" i="75"/>
  <c r="J468" i="75"/>
  <c r="J472" i="75"/>
  <c r="J476" i="75"/>
  <c r="J480" i="75"/>
  <c r="J465" i="75"/>
  <c r="J469" i="75"/>
  <c r="J473" i="75"/>
  <c r="J477" i="75"/>
  <c r="J481" i="75"/>
  <c r="J466" i="75"/>
  <c r="J470" i="75"/>
  <c r="J474" i="75"/>
  <c r="J478" i="75"/>
  <c r="I430" i="75"/>
  <c r="J460" i="75"/>
  <c r="I7459" i="75"/>
  <c r="J7453" i="75"/>
  <c r="J7457" i="75"/>
  <c r="J7461" i="75"/>
  <c r="J7465" i="75"/>
  <c r="J7469" i="75"/>
  <c r="J7454" i="75"/>
  <c r="J7458" i="75"/>
  <c r="J7462" i="75"/>
  <c r="J7466" i="75"/>
  <c r="J7470" i="75"/>
  <c r="J7455" i="75"/>
  <c r="J7459" i="75"/>
  <c r="J7463" i="75"/>
  <c r="J7467" i="75"/>
  <c r="J7471" i="75"/>
  <c r="J7456" i="75"/>
  <c r="J7460" i="75"/>
  <c r="J7464" i="75"/>
  <c r="J7468" i="75"/>
  <c r="I6905" i="75"/>
  <c r="J6935" i="75"/>
  <c r="I7446" i="75"/>
  <c r="J7476" i="75"/>
  <c r="I6903" i="75"/>
  <c r="J6933" i="75"/>
  <c r="I428" i="75"/>
  <c r="J458" i="75"/>
  <c r="I7444" i="75"/>
  <c r="J7474" i="75"/>
  <c r="I6909" i="75"/>
  <c r="J6939" i="75"/>
  <c r="I7447" i="75"/>
  <c r="J7477" i="75"/>
  <c r="J7485" i="75"/>
  <c r="J7489" i="75"/>
  <c r="J7493" i="75"/>
  <c r="J7497" i="75"/>
  <c r="J7501" i="75"/>
  <c r="J7486" i="75"/>
  <c r="J7490" i="75"/>
  <c r="J7494" i="75"/>
  <c r="J7498" i="75"/>
  <c r="J7483" i="75"/>
  <c r="J7487" i="75"/>
  <c r="J7491" i="75"/>
  <c r="J7495" i="75"/>
  <c r="J7499" i="75"/>
  <c r="J7484" i="75"/>
  <c r="J7488" i="75"/>
  <c r="J7492" i="75"/>
  <c r="J7496" i="75"/>
  <c r="J7500" i="75"/>
  <c r="I7450" i="75"/>
  <c r="J7480" i="75"/>
  <c r="J6916" i="75"/>
  <c r="J6920" i="75"/>
  <c r="J6924" i="75"/>
  <c r="J6928" i="75"/>
  <c r="J6913" i="75"/>
  <c r="J6917" i="75"/>
  <c r="J6921" i="75"/>
  <c r="J6925" i="75"/>
  <c r="J6929" i="75"/>
  <c r="J6914" i="75"/>
  <c r="J6918" i="75"/>
  <c r="J6922" i="75"/>
  <c r="J6926" i="75"/>
  <c r="J6930" i="75"/>
  <c r="J6915" i="75"/>
  <c r="J6919" i="75"/>
  <c r="J6923" i="75"/>
  <c r="J6927" i="75"/>
  <c r="J6931" i="75"/>
  <c r="I6906" i="75"/>
  <c r="J6936" i="75"/>
  <c r="I422" i="75"/>
  <c r="J452" i="75"/>
  <c r="I7448" i="75"/>
  <c r="J7478" i="75"/>
  <c r="I6904" i="75"/>
  <c r="J6934" i="75"/>
  <c r="I7456" i="75"/>
  <c r="I6907" i="75"/>
  <c r="J6937" i="75"/>
  <c r="J6944" i="75"/>
  <c r="J6948" i="75"/>
  <c r="J6952" i="75"/>
  <c r="J6956" i="75"/>
  <c r="J6960" i="75"/>
  <c r="J6945" i="75"/>
  <c r="J6949" i="75"/>
  <c r="J6953" i="75"/>
  <c r="J6957" i="75"/>
  <c r="J6961" i="75"/>
  <c r="J6946" i="75"/>
  <c r="J6950" i="75"/>
  <c r="J6954" i="75"/>
  <c r="J6958" i="75"/>
  <c r="J6943" i="75"/>
  <c r="J6947" i="75"/>
  <c r="J6951" i="75"/>
  <c r="J6955" i="75"/>
  <c r="J6959" i="75"/>
  <c r="I6910" i="75"/>
  <c r="J6940" i="75"/>
  <c r="I425" i="75"/>
  <c r="J455" i="75"/>
  <c r="I423" i="75"/>
  <c r="J453" i="75"/>
  <c r="I7442" i="75"/>
  <c r="J7472" i="75"/>
  <c r="I6908" i="75"/>
  <c r="J6938" i="75"/>
  <c r="I429" i="75"/>
  <c r="J459" i="75"/>
  <c r="I6916" i="75"/>
  <c r="J435" i="75"/>
  <c r="J439" i="75"/>
  <c r="J443" i="75"/>
  <c r="J447" i="75"/>
  <c r="J451" i="75"/>
  <c r="J436" i="75"/>
  <c r="J440" i="75"/>
  <c r="J444" i="75"/>
  <c r="J448" i="75"/>
  <c r="J434" i="75"/>
  <c r="J442" i="75"/>
  <c r="J450" i="75"/>
  <c r="J437" i="75"/>
  <c r="J445" i="75"/>
  <c r="J438" i="75"/>
  <c r="J446" i="75"/>
  <c r="J433" i="75"/>
  <c r="J441" i="75"/>
  <c r="J449" i="75"/>
  <c r="I7445" i="75"/>
  <c r="J7475" i="75"/>
  <c r="I426" i="75"/>
  <c r="J456" i="75"/>
  <c r="I7443" i="75"/>
  <c r="J7473" i="75"/>
  <c r="E114" i="29"/>
  <c r="E124" i="29"/>
  <c r="P454" i="68"/>
  <c r="G6934" i="75" s="1"/>
  <c r="Q454" i="68"/>
  <c r="G7474" i="75" s="1"/>
  <c r="G454" i="75"/>
  <c r="P468" i="68"/>
  <c r="G6948" i="75" s="1"/>
  <c r="I6948" i="75" s="1"/>
  <c r="Q468" i="68"/>
  <c r="G7488" i="75" s="1"/>
  <c r="I7488" i="75" s="1"/>
  <c r="G468" i="75"/>
  <c r="I468" i="75" s="1"/>
  <c r="P464" i="68"/>
  <c r="G6944" i="75" s="1"/>
  <c r="I6944" i="75" s="1"/>
  <c r="Q464" i="68"/>
  <c r="G7484" i="75" s="1"/>
  <c r="I7484" i="75" s="1"/>
  <c r="G464" i="75"/>
  <c r="I464" i="75" s="1"/>
  <c r="P456" i="68"/>
  <c r="G6936" i="75" s="1"/>
  <c r="Q456" i="68"/>
  <c r="G7476" i="75" s="1"/>
  <c r="G456" i="75"/>
  <c r="P457" i="68"/>
  <c r="G6937" i="75" s="1"/>
  <c r="Q457" i="68"/>
  <c r="G7477" i="75" s="1"/>
  <c r="G457" i="75"/>
  <c r="P460" i="68"/>
  <c r="G6940" i="75" s="1"/>
  <c r="Q460" i="68"/>
  <c r="G7480" i="75" s="1"/>
  <c r="G460" i="75"/>
  <c r="P463" i="68"/>
  <c r="G6943" i="75" s="1"/>
  <c r="Q463" i="68"/>
  <c r="G7483" i="75" s="1"/>
  <c r="G463" i="75"/>
  <c r="I7453" i="75"/>
  <c r="I7494" i="75"/>
  <c r="I7491" i="75"/>
  <c r="I7497" i="75"/>
  <c r="I7492" i="75"/>
  <c r="I7495" i="75"/>
  <c r="I7493" i="75"/>
  <c r="I7498" i="75"/>
  <c r="I7501" i="75"/>
  <c r="I7499" i="75"/>
  <c r="I7500" i="75"/>
  <c r="I7490" i="75"/>
  <c r="I7496" i="75"/>
  <c r="I6883" i="75"/>
  <c r="I6930" i="75"/>
  <c r="I6920" i="75"/>
  <c r="I6927" i="75"/>
  <c r="I6926" i="75"/>
  <c r="I6929" i="75"/>
  <c r="I6928" i="75"/>
  <c r="I6922" i="75"/>
  <c r="I6931" i="75"/>
  <c r="I6921" i="75"/>
  <c r="I6924" i="75"/>
  <c r="I6923" i="75"/>
  <c r="I6925" i="75"/>
  <c r="I438" i="75"/>
  <c r="I7457" i="75"/>
  <c r="P465" i="68"/>
  <c r="G6945" i="75" s="1"/>
  <c r="I6945" i="75" s="1"/>
  <c r="Q465" i="68"/>
  <c r="G7485" i="75" s="1"/>
  <c r="I7485" i="75" s="1"/>
  <c r="G465" i="75"/>
  <c r="I465" i="75" s="1"/>
  <c r="P435" i="68"/>
  <c r="G6915" i="75" s="1"/>
  <c r="I6915" i="75" s="1"/>
  <c r="Q435" i="68"/>
  <c r="G7455" i="75" s="1"/>
  <c r="I7455" i="75" s="1"/>
  <c r="G435" i="75"/>
  <c r="I435" i="75" s="1"/>
  <c r="P467" i="68"/>
  <c r="G6947" i="75" s="1"/>
  <c r="I6947" i="75" s="1"/>
  <c r="Q467" i="68"/>
  <c r="G7487" i="75" s="1"/>
  <c r="I7487" i="75" s="1"/>
  <c r="G467" i="75"/>
  <c r="I467" i="75" s="1"/>
  <c r="P452" i="68"/>
  <c r="G6932" i="75" s="1"/>
  <c r="Q452" i="68"/>
  <c r="G7472" i="75" s="1"/>
  <c r="G452" i="75"/>
  <c r="P455" i="68"/>
  <c r="G6935" i="75" s="1"/>
  <c r="Q455" i="68"/>
  <c r="G7475" i="75" s="1"/>
  <c r="G455" i="75"/>
  <c r="P458" i="68"/>
  <c r="G6938" i="75" s="1"/>
  <c r="Q458" i="68"/>
  <c r="G7478" i="75" s="1"/>
  <c r="G458" i="75"/>
  <c r="E119" i="29"/>
  <c r="I6913" i="75"/>
  <c r="I6956" i="75"/>
  <c r="I6961" i="75"/>
  <c r="I6951" i="75"/>
  <c r="I6955" i="75"/>
  <c r="I6957" i="75"/>
  <c r="I6958" i="75"/>
  <c r="I6959" i="75"/>
  <c r="I6952" i="75"/>
  <c r="I6950" i="75"/>
  <c r="I6953" i="75"/>
  <c r="I6960" i="75"/>
  <c r="I6954" i="75"/>
  <c r="I7458" i="75"/>
  <c r="I6917" i="75"/>
  <c r="P459" i="68"/>
  <c r="G6939" i="75" s="1"/>
  <c r="Q459" i="68"/>
  <c r="G7479" i="75" s="1"/>
  <c r="G459" i="75"/>
  <c r="P466" i="68"/>
  <c r="G6946" i="75" s="1"/>
  <c r="I6946" i="75" s="1"/>
  <c r="Q466" i="68"/>
  <c r="G7486" i="75" s="1"/>
  <c r="I7486" i="75" s="1"/>
  <c r="G466" i="75"/>
  <c r="I466" i="75" s="1"/>
  <c r="P453" i="68"/>
  <c r="G6933" i="75" s="1"/>
  <c r="Q453" i="68"/>
  <c r="G7473" i="75" s="1"/>
  <c r="G453" i="75"/>
  <c r="E118" i="29"/>
  <c r="E115" i="29"/>
  <c r="I403" i="75"/>
  <c r="I440" i="75"/>
  <c r="I443" i="75"/>
  <c r="I448" i="75"/>
  <c r="I451" i="75"/>
  <c r="I449" i="75"/>
  <c r="I447" i="75"/>
  <c r="I444" i="75"/>
  <c r="I450" i="75"/>
  <c r="I445" i="75"/>
  <c r="I446" i="75"/>
  <c r="I441" i="75"/>
  <c r="I442" i="75"/>
  <c r="I6918" i="75"/>
  <c r="I433" i="75"/>
  <c r="I474" i="75"/>
  <c r="I479" i="75"/>
  <c r="I475" i="75"/>
  <c r="I478" i="75"/>
  <c r="I480" i="75"/>
  <c r="I476" i="75"/>
  <c r="I477" i="75"/>
  <c r="I470" i="75"/>
  <c r="I473" i="75"/>
  <c r="I481" i="75"/>
  <c r="I471" i="75"/>
  <c r="I472" i="75"/>
  <c r="I7423" i="75"/>
  <c r="I7465" i="75"/>
  <c r="I7468" i="75"/>
  <c r="I7460" i="75"/>
  <c r="I7467" i="75"/>
  <c r="I7462" i="75"/>
  <c r="I7466" i="75"/>
  <c r="I7469" i="75"/>
  <c r="I7464" i="75"/>
  <c r="I7463" i="75"/>
  <c r="I7471" i="75"/>
  <c r="I7461" i="75"/>
  <c r="I7470" i="75"/>
  <c r="I437" i="75"/>
  <c r="E116" i="29"/>
  <c r="AK21" i="23"/>
  <c r="N269" i="43" s="1"/>
  <c r="H269" i="43" s="1"/>
  <c r="D469" i="68"/>
  <c r="E14" i="29"/>
  <c r="E5" i="29"/>
  <c r="E117" i="29"/>
  <c r="E120" i="29"/>
  <c r="F25" i="29"/>
  <c r="F3" i="29"/>
  <c r="F53" i="29"/>
  <c r="F48" i="29"/>
  <c r="F36" i="29"/>
  <c r="F43" i="29"/>
  <c r="F46" i="29"/>
  <c r="F41" i="29"/>
  <c r="F44" i="29"/>
  <c r="F39" i="29"/>
  <c r="F42" i="29"/>
  <c r="F45" i="29"/>
  <c r="F37" i="29"/>
  <c r="F40" i="29"/>
  <c r="F51" i="29"/>
  <c r="F54" i="29"/>
  <c r="F38" i="29"/>
  <c r="F52" i="29"/>
  <c r="F49" i="29"/>
  <c r="F47" i="29"/>
  <c r="F50" i="29"/>
  <c r="E55" i="29"/>
  <c r="E56" i="29" s="1"/>
  <c r="Q450" i="26"/>
  <c r="R450" i="26" s="1"/>
  <c r="Q446" i="26"/>
  <c r="R446" i="26" s="1"/>
  <c r="Q444" i="26"/>
  <c r="R444" i="26" s="1"/>
  <c r="Q448" i="26"/>
  <c r="R448" i="26" s="1"/>
  <c r="Q440" i="26"/>
  <c r="R440" i="26" s="1"/>
  <c r="Q441" i="26"/>
  <c r="R441" i="26" s="1"/>
  <c r="Q442" i="26"/>
  <c r="R442" i="26" s="1"/>
  <c r="Q443" i="26"/>
  <c r="R443" i="26" s="1"/>
  <c r="Q451" i="26"/>
  <c r="R451" i="26" s="1"/>
  <c r="Q445" i="26"/>
  <c r="R445" i="26" s="1"/>
  <c r="Q449" i="26"/>
  <c r="R449" i="26" s="1"/>
  <c r="Q447" i="26"/>
  <c r="R447" i="26" s="1"/>
  <c r="G17" i="29"/>
  <c r="G21" i="29" s="1"/>
  <c r="Q403" i="26"/>
  <c r="R403" i="26" s="1"/>
  <c r="F72" i="29"/>
  <c r="F83" i="29"/>
  <c r="F87" i="29"/>
  <c r="F75" i="29"/>
  <c r="F76" i="29"/>
  <c r="F80" i="29"/>
  <c r="F84" i="29"/>
  <c r="F119" i="29" s="1"/>
  <c r="F88" i="29"/>
  <c r="F77" i="29"/>
  <c r="F78" i="29"/>
  <c r="F113" i="29" s="1"/>
  <c r="F70" i="29"/>
  <c r="F105" i="29" s="1"/>
  <c r="F81" i="29"/>
  <c r="F85" i="29"/>
  <c r="F120" i="29" s="1"/>
  <c r="F89" i="29"/>
  <c r="F79" i="29"/>
  <c r="F71" i="29"/>
  <c r="F82" i="29"/>
  <c r="F86" i="29"/>
  <c r="F73" i="29"/>
  <c r="F74" i="29"/>
  <c r="Q425" i="26"/>
  <c r="R425" i="26" s="1"/>
  <c r="Q428" i="26"/>
  <c r="R428" i="26" s="1"/>
  <c r="Q429" i="26"/>
  <c r="R429" i="26" s="1"/>
  <c r="Q423" i="26"/>
  <c r="R423" i="26" s="1"/>
  <c r="Q424" i="26"/>
  <c r="R424" i="26" s="1"/>
  <c r="Q392" i="26"/>
  <c r="R392" i="26" s="1"/>
  <c r="F60" i="29"/>
  <c r="F4" i="29"/>
  <c r="Q426" i="26"/>
  <c r="R426" i="26" s="1"/>
  <c r="Q427" i="26"/>
  <c r="R427" i="26" s="1"/>
  <c r="Q430" i="26"/>
  <c r="R430" i="26" s="1"/>
  <c r="J409" i="26"/>
  <c r="Q409" i="26"/>
  <c r="R409" i="26" s="1"/>
  <c r="F429" i="26"/>
  <c r="F425" i="26"/>
  <c r="F428" i="26"/>
  <c r="F426" i="26"/>
  <c r="F427" i="26"/>
  <c r="F430" i="26"/>
  <c r="F423" i="26"/>
  <c r="I426" i="26"/>
  <c r="J426" i="26"/>
  <c r="H426" i="26"/>
  <c r="G426" i="26"/>
  <c r="F424" i="26"/>
  <c r="AL5" i="23"/>
  <c r="D483" i="68" s="1"/>
  <c r="K453" i="26"/>
  <c r="AK5" i="23"/>
  <c r="P453" i="26" s="1"/>
  <c r="H26" i="29" s="1"/>
  <c r="J427" i="26"/>
  <c r="G427" i="26"/>
  <c r="I427" i="26"/>
  <c r="H427" i="26"/>
  <c r="H430" i="26"/>
  <c r="J430" i="26"/>
  <c r="I430" i="26"/>
  <c r="G430" i="26"/>
  <c r="G425" i="26"/>
  <c r="J425" i="26"/>
  <c r="I425" i="26"/>
  <c r="H425" i="26"/>
  <c r="J428" i="26"/>
  <c r="I428" i="26"/>
  <c r="G428" i="26"/>
  <c r="H428" i="26"/>
  <c r="AL6" i="23"/>
  <c r="D484" i="68" s="1"/>
  <c r="K454" i="26"/>
  <c r="AK6" i="23"/>
  <c r="P454" i="26" s="1"/>
  <c r="H27" i="29" s="1"/>
  <c r="J429" i="26"/>
  <c r="I429" i="26"/>
  <c r="G429" i="26"/>
  <c r="H429" i="26"/>
  <c r="AL8" i="23"/>
  <c r="D486" i="68" s="1"/>
  <c r="K456" i="26"/>
  <c r="AK8" i="23"/>
  <c r="P456" i="26" s="1"/>
  <c r="H29" i="29" s="1"/>
  <c r="G423" i="26"/>
  <c r="H423" i="26"/>
  <c r="I423" i="26"/>
  <c r="J423" i="26"/>
  <c r="AL9" i="23"/>
  <c r="D487" i="68" s="1"/>
  <c r="K457" i="26"/>
  <c r="AK9" i="23"/>
  <c r="P457" i="26" s="1"/>
  <c r="H30" i="29" s="1"/>
  <c r="AL12" i="23"/>
  <c r="D490" i="68" s="1"/>
  <c r="K460" i="26"/>
  <c r="AK12" i="23"/>
  <c r="P460" i="26" s="1"/>
  <c r="H33" i="29" s="1"/>
  <c r="AL7" i="23"/>
  <c r="D485" i="68" s="1"/>
  <c r="K455" i="26"/>
  <c r="AK7" i="23"/>
  <c r="P455" i="26" s="1"/>
  <c r="H28" i="29" s="1"/>
  <c r="AL10" i="23"/>
  <c r="D488" i="68" s="1"/>
  <c r="K458" i="26"/>
  <c r="AK10" i="23"/>
  <c r="P458" i="26" s="1"/>
  <c r="H31" i="29" s="1"/>
  <c r="I424" i="26"/>
  <c r="H424" i="26"/>
  <c r="J424" i="26"/>
  <c r="G424" i="26"/>
  <c r="AL11" i="23"/>
  <c r="D489" i="68" s="1"/>
  <c r="K459" i="26"/>
  <c r="AK11" i="23"/>
  <c r="P459" i="26" s="1"/>
  <c r="H32" i="29" s="1"/>
  <c r="G409" i="26"/>
  <c r="F104" i="29"/>
  <c r="F99" i="29"/>
  <c r="F98" i="29"/>
  <c r="F100" i="29"/>
  <c r="F96" i="29"/>
  <c r="F97" i="29"/>
  <c r="F102" i="29"/>
  <c r="F103" i="29"/>
  <c r="F101" i="29"/>
  <c r="AL21" i="23"/>
  <c r="AL15" i="23"/>
  <c r="D493" i="68" s="1"/>
  <c r="AL16" i="23"/>
  <c r="D494" i="68" s="1"/>
  <c r="AL19" i="23"/>
  <c r="D497" i="68" s="1"/>
  <c r="AL17" i="23"/>
  <c r="D495" i="68" s="1"/>
  <c r="AL18" i="23"/>
  <c r="D496" i="68" s="1"/>
  <c r="AL20" i="23"/>
  <c r="D498" i="68" s="1"/>
  <c r="AL4" i="23"/>
  <c r="D482" i="68" s="1"/>
  <c r="I409" i="26"/>
  <c r="H409" i="26"/>
  <c r="F403" i="26"/>
  <c r="F405" i="26"/>
  <c r="F392" i="26"/>
  <c r="F406" i="26"/>
  <c r="F404" i="26"/>
  <c r="F409" i="26"/>
  <c r="P439" i="26"/>
  <c r="E22" i="29"/>
  <c r="K469" i="26"/>
  <c r="I269" i="43"/>
  <c r="E90" i="29"/>
  <c r="E95" i="29"/>
  <c r="I264" i="43"/>
  <c r="K464" i="26"/>
  <c r="AK16" i="23"/>
  <c r="N248" i="43"/>
  <c r="H248" i="43" s="1"/>
  <c r="P438" i="26"/>
  <c r="Q438" i="26" s="1"/>
  <c r="R438" i="26" s="1"/>
  <c r="N245" i="43"/>
  <c r="H245" i="43" s="1"/>
  <c r="P435" i="26"/>
  <c r="Q435" i="26" s="1"/>
  <c r="R435" i="26" s="1"/>
  <c r="I266" i="43"/>
  <c r="K466" i="26"/>
  <c r="AK18" i="23"/>
  <c r="I262" i="43"/>
  <c r="AG34" i="23"/>
  <c r="AK4" i="23"/>
  <c r="K452" i="26"/>
  <c r="J407" i="26"/>
  <c r="H407" i="26"/>
  <c r="G407" i="26"/>
  <c r="I407" i="26"/>
  <c r="N243" i="43"/>
  <c r="H243" i="43" s="1"/>
  <c r="P433" i="26"/>
  <c r="N246" i="43"/>
  <c r="H246" i="43" s="1"/>
  <c r="P436" i="26"/>
  <c r="Q436" i="26" s="1"/>
  <c r="R436" i="26" s="1"/>
  <c r="AF34" i="23"/>
  <c r="AE35" i="23" s="1"/>
  <c r="N242" i="43"/>
  <c r="H242" i="43" s="1"/>
  <c r="P422" i="26"/>
  <c r="G408" i="26"/>
  <c r="H408" i="26"/>
  <c r="J408" i="26"/>
  <c r="I408" i="26"/>
  <c r="E106" i="29"/>
  <c r="I267" i="43"/>
  <c r="K467" i="26"/>
  <c r="AK19" i="23"/>
  <c r="E111" i="29"/>
  <c r="AK20" i="23"/>
  <c r="I268" i="43"/>
  <c r="K468" i="26"/>
  <c r="F407" i="26"/>
  <c r="H406" i="26"/>
  <c r="J406" i="26"/>
  <c r="G406" i="26"/>
  <c r="I406" i="26"/>
  <c r="H404" i="26"/>
  <c r="J404" i="26"/>
  <c r="G404" i="26"/>
  <c r="I404" i="26"/>
  <c r="N244" i="43"/>
  <c r="H244" i="43" s="1"/>
  <c r="P434" i="26"/>
  <c r="Q434" i="26" s="1"/>
  <c r="R434" i="26" s="1"/>
  <c r="E110" i="29"/>
  <c r="D91" i="29"/>
  <c r="AK15" i="23"/>
  <c r="I263" i="43"/>
  <c r="K463" i="26"/>
  <c r="E107" i="29"/>
  <c r="N247" i="43"/>
  <c r="H247" i="43" s="1"/>
  <c r="P437" i="26"/>
  <c r="Q437" i="26" s="1"/>
  <c r="R437" i="26" s="1"/>
  <c r="D125" i="29"/>
  <c r="D126" i="29" s="1"/>
  <c r="F408" i="26"/>
  <c r="G405" i="26"/>
  <c r="H405" i="26"/>
  <c r="J405" i="26"/>
  <c r="I405" i="26"/>
  <c r="J392" i="26"/>
  <c r="G392" i="26"/>
  <c r="H392" i="26"/>
  <c r="I392" i="26"/>
  <c r="I265" i="43"/>
  <c r="K465" i="26"/>
  <c r="AK17" i="23"/>
  <c r="G403" i="26"/>
  <c r="H403" i="26"/>
  <c r="J403" i="26"/>
  <c r="I403" i="26"/>
  <c r="E109" i="29"/>
  <c r="G63" i="29" l="1"/>
  <c r="G64" i="29"/>
  <c r="G65" i="29"/>
  <c r="G61" i="29"/>
  <c r="G66" i="29"/>
  <c r="G68" i="29"/>
  <c r="G62" i="29"/>
  <c r="G67" i="29"/>
  <c r="G69" i="29"/>
  <c r="Q462" i="26"/>
  <c r="R462" i="26" s="1"/>
  <c r="Q461" i="26"/>
  <c r="R461" i="26" s="1"/>
  <c r="J7512" i="75"/>
  <c r="J7511" i="75"/>
  <c r="I7512" i="75"/>
  <c r="I7511" i="75"/>
  <c r="J6972" i="75"/>
  <c r="J6971" i="75"/>
  <c r="I6972" i="75"/>
  <c r="I6971" i="75"/>
  <c r="J492" i="75"/>
  <c r="I492" i="75"/>
  <c r="J491" i="75"/>
  <c r="I491" i="75"/>
  <c r="P469" i="26"/>
  <c r="F112" i="29"/>
  <c r="I7473" i="75"/>
  <c r="J7503" i="75"/>
  <c r="I458" i="75"/>
  <c r="J488" i="75"/>
  <c r="I7475" i="75"/>
  <c r="J7505" i="75"/>
  <c r="I6932" i="75"/>
  <c r="J6962" i="75"/>
  <c r="J6976" i="75"/>
  <c r="J6980" i="75"/>
  <c r="J6984" i="75"/>
  <c r="J6988" i="75"/>
  <c r="J6973" i="75"/>
  <c r="J6977" i="75"/>
  <c r="J6981" i="75"/>
  <c r="J6985" i="75"/>
  <c r="J6989" i="75"/>
  <c r="J6974" i="75"/>
  <c r="J6978" i="75"/>
  <c r="J6982" i="75"/>
  <c r="J6986" i="75"/>
  <c r="J6990" i="75"/>
  <c r="J6975" i="75"/>
  <c r="J6979" i="75"/>
  <c r="J6983" i="75"/>
  <c r="J6987" i="75"/>
  <c r="J6991" i="75"/>
  <c r="I457" i="75"/>
  <c r="J487" i="75"/>
  <c r="I7476" i="75"/>
  <c r="J7506" i="75"/>
  <c r="I454" i="75"/>
  <c r="J484" i="75"/>
  <c r="I6933" i="75"/>
  <c r="J6963" i="75"/>
  <c r="I459" i="75"/>
  <c r="J489" i="75"/>
  <c r="I7478" i="75"/>
  <c r="J7508" i="75"/>
  <c r="I6935" i="75"/>
  <c r="J6965" i="75"/>
  <c r="I460" i="75"/>
  <c r="J490" i="75"/>
  <c r="I7477" i="75"/>
  <c r="J7507" i="75"/>
  <c r="I6936" i="75"/>
  <c r="J6966" i="75"/>
  <c r="I7474" i="75"/>
  <c r="J7504" i="75"/>
  <c r="I7479" i="75"/>
  <c r="J7509" i="75"/>
  <c r="I6938" i="75"/>
  <c r="J6968" i="75"/>
  <c r="I452" i="75"/>
  <c r="J482" i="75"/>
  <c r="J495" i="75"/>
  <c r="J499" i="75"/>
  <c r="J503" i="75"/>
  <c r="J507" i="75"/>
  <c r="J511" i="75"/>
  <c r="J496" i="75"/>
  <c r="J500" i="75"/>
  <c r="J504" i="75"/>
  <c r="J508" i="75"/>
  <c r="J493" i="75"/>
  <c r="J497" i="75"/>
  <c r="J501" i="75"/>
  <c r="J505" i="75"/>
  <c r="J509" i="75"/>
  <c r="J494" i="75"/>
  <c r="J498" i="75"/>
  <c r="J502" i="75"/>
  <c r="J506" i="75"/>
  <c r="J510" i="75"/>
  <c r="I7480" i="75"/>
  <c r="J7510" i="75"/>
  <c r="I6937" i="75"/>
  <c r="J6967" i="75"/>
  <c r="I6934" i="75"/>
  <c r="J6964" i="75"/>
  <c r="I453" i="75"/>
  <c r="J483" i="75"/>
  <c r="I6939" i="75"/>
  <c r="J6969" i="75"/>
  <c r="I455" i="75"/>
  <c r="J485" i="75"/>
  <c r="I7472" i="75"/>
  <c r="J7502" i="75"/>
  <c r="J7513" i="75"/>
  <c r="J7517" i="75"/>
  <c r="J7521" i="75"/>
  <c r="J7525" i="75"/>
  <c r="J7529" i="75"/>
  <c r="J7514" i="75"/>
  <c r="J7518" i="75"/>
  <c r="J7522" i="75"/>
  <c r="J7526" i="75"/>
  <c r="J7530" i="75"/>
  <c r="J7515" i="75"/>
  <c r="J7519" i="75"/>
  <c r="J7523" i="75"/>
  <c r="J7527" i="75"/>
  <c r="J7531" i="75"/>
  <c r="J7516" i="75"/>
  <c r="J7520" i="75"/>
  <c r="J7524" i="75"/>
  <c r="J7528" i="75"/>
  <c r="I6940" i="75"/>
  <c r="J6970" i="75"/>
  <c r="I456" i="75"/>
  <c r="J486" i="75"/>
  <c r="F116" i="29"/>
  <c r="F123" i="29"/>
  <c r="F114" i="29"/>
  <c r="F121" i="29"/>
  <c r="F124" i="29"/>
  <c r="F115" i="29"/>
  <c r="F118" i="29"/>
  <c r="F117" i="29"/>
  <c r="P482" i="68"/>
  <c r="G6962" i="75" s="1"/>
  <c r="Q482" i="68"/>
  <c r="G7502" i="75" s="1"/>
  <c r="G482" i="75"/>
  <c r="P498" i="68"/>
  <c r="G6978" i="75" s="1"/>
  <c r="I6978" i="75" s="1"/>
  <c r="Q498" i="68"/>
  <c r="G7518" i="75" s="1"/>
  <c r="I7518" i="75" s="1"/>
  <c r="G498" i="75"/>
  <c r="I498" i="75" s="1"/>
  <c r="P496" i="68"/>
  <c r="G6976" i="75" s="1"/>
  <c r="I6976" i="75" s="1"/>
  <c r="Q496" i="68"/>
  <c r="G7516" i="75" s="1"/>
  <c r="I7516" i="75" s="1"/>
  <c r="G496" i="75"/>
  <c r="I496" i="75" s="1"/>
  <c r="P495" i="68"/>
  <c r="G6975" i="75" s="1"/>
  <c r="I6975" i="75" s="1"/>
  <c r="Q495" i="68"/>
  <c r="G7515" i="75" s="1"/>
  <c r="I7515" i="75" s="1"/>
  <c r="G495" i="75"/>
  <c r="I495" i="75" s="1"/>
  <c r="P497" i="68"/>
  <c r="G6977" i="75" s="1"/>
  <c r="I6977" i="75" s="1"/>
  <c r="Q497" i="68"/>
  <c r="G7517" i="75" s="1"/>
  <c r="I7517" i="75" s="1"/>
  <c r="G497" i="75"/>
  <c r="I497" i="75" s="1"/>
  <c r="P494" i="68"/>
  <c r="G6974" i="75" s="1"/>
  <c r="I6974" i="75" s="1"/>
  <c r="Q494" i="68"/>
  <c r="G7514" i="75" s="1"/>
  <c r="I7514" i="75" s="1"/>
  <c r="G494" i="75"/>
  <c r="I494" i="75" s="1"/>
  <c r="P493" i="68"/>
  <c r="G6973" i="75" s="1"/>
  <c r="Q493" i="68"/>
  <c r="G7513" i="75" s="1"/>
  <c r="G493" i="75"/>
  <c r="P489" i="68"/>
  <c r="G6969" i="75" s="1"/>
  <c r="Q489" i="68"/>
  <c r="G7509" i="75" s="1"/>
  <c r="G489" i="75"/>
  <c r="P488" i="68"/>
  <c r="G6968" i="75" s="1"/>
  <c r="Q488" i="68"/>
  <c r="G7508" i="75" s="1"/>
  <c r="G488" i="75"/>
  <c r="P485" i="68"/>
  <c r="G6965" i="75" s="1"/>
  <c r="Q485" i="68"/>
  <c r="G7505" i="75" s="1"/>
  <c r="G485" i="75"/>
  <c r="P490" i="68"/>
  <c r="G6970" i="75" s="1"/>
  <c r="Q490" i="68"/>
  <c r="G7510" i="75" s="1"/>
  <c r="G490" i="75"/>
  <c r="P487" i="68"/>
  <c r="G6967" i="75" s="1"/>
  <c r="Q487" i="68"/>
  <c r="G7507" i="75" s="1"/>
  <c r="G487" i="75"/>
  <c r="P486" i="68"/>
  <c r="G6966" i="75" s="1"/>
  <c r="Q486" i="68"/>
  <c r="G7506" i="75" s="1"/>
  <c r="G486" i="75"/>
  <c r="P484" i="68"/>
  <c r="G6964" i="75" s="1"/>
  <c r="Q484" i="68"/>
  <c r="G7504" i="75" s="1"/>
  <c r="G484" i="75"/>
  <c r="P483" i="68"/>
  <c r="G6963" i="75" s="1"/>
  <c r="Q483" i="68"/>
  <c r="G7503" i="75" s="1"/>
  <c r="G483" i="75"/>
  <c r="P469" i="68"/>
  <c r="G6949" i="75" s="1"/>
  <c r="I6949" i="75" s="1"/>
  <c r="Q469" i="68"/>
  <c r="G7489" i="75" s="1"/>
  <c r="I7489" i="75" s="1"/>
  <c r="G469" i="75"/>
  <c r="I469" i="75" s="1"/>
  <c r="I463" i="75"/>
  <c r="I506" i="75"/>
  <c r="I509" i="75"/>
  <c r="I504" i="75"/>
  <c r="I500" i="75"/>
  <c r="I503" i="75"/>
  <c r="I510" i="75"/>
  <c r="I505" i="75"/>
  <c r="I508" i="75"/>
  <c r="I507" i="75"/>
  <c r="I511" i="75"/>
  <c r="I501" i="75"/>
  <c r="I502" i="75"/>
  <c r="I7483" i="75"/>
  <c r="I7529" i="75"/>
  <c r="I7531" i="75"/>
  <c r="I7527" i="75"/>
  <c r="I7525" i="75"/>
  <c r="I7522" i="75"/>
  <c r="I7530" i="75"/>
  <c r="I7526" i="75"/>
  <c r="I7521" i="75"/>
  <c r="I7528" i="75"/>
  <c r="I7520" i="75"/>
  <c r="I7524" i="75"/>
  <c r="I7523" i="75"/>
  <c r="I6943" i="75"/>
  <c r="I6983" i="75"/>
  <c r="I6989" i="75"/>
  <c r="I6991" i="75"/>
  <c r="I6981" i="75"/>
  <c r="I6988" i="75"/>
  <c r="I6990" i="75"/>
  <c r="I6984" i="75"/>
  <c r="I6982" i="75"/>
  <c r="I6980" i="75"/>
  <c r="I6987" i="75"/>
  <c r="I6985" i="75"/>
  <c r="I6986" i="75"/>
  <c r="K499" i="26"/>
  <c r="D499" i="68"/>
  <c r="F14" i="29"/>
  <c r="F5" i="29"/>
  <c r="F122" i="29"/>
  <c r="H9" i="29"/>
  <c r="H13" i="29" s="1"/>
  <c r="G25" i="29"/>
  <c r="G3" i="29"/>
  <c r="G46" i="29"/>
  <c r="G49" i="29"/>
  <c r="G52" i="29"/>
  <c r="G36" i="29"/>
  <c r="G39" i="29"/>
  <c r="G42" i="29"/>
  <c r="G45" i="29"/>
  <c r="G48" i="29"/>
  <c r="G51" i="29"/>
  <c r="G54" i="29"/>
  <c r="G38" i="29"/>
  <c r="G41" i="29"/>
  <c r="G44" i="29"/>
  <c r="G47" i="29"/>
  <c r="G50" i="29"/>
  <c r="G53" i="29"/>
  <c r="G37" i="29"/>
  <c r="G40" i="29"/>
  <c r="G43" i="29"/>
  <c r="F55" i="29"/>
  <c r="F56" i="29" s="1"/>
  <c r="Q469" i="26"/>
  <c r="R469" i="26" s="1"/>
  <c r="Q479" i="26"/>
  <c r="R479" i="26" s="1"/>
  <c r="Q480" i="26"/>
  <c r="R480" i="26" s="1"/>
  <c r="Q470" i="26"/>
  <c r="R470" i="26" s="1"/>
  <c r="Q477" i="26"/>
  <c r="R477" i="26" s="1"/>
  <c r="Q478" i="26"/>
  <c r="R478" i="26" s="1"/>
  <c r="Q473" i="26"/>
  <c r="R473" i="26" s="1"/>
  <c r="Q481" i="26"/>
  <c r="R481" i="26" s="1"/>
  <c r="Q471" i="26"/>
  <c r="R471" i="26" s="1"/>
  <c r="Q476" i="26"/>
  <c r="R476" i="26" s="1"/>
  <c r="Q472" i="26"/>
  <c r="R472" i="26" s="1"/>
  <c r="Q475" i="26"/>
  <c r="R475" i="26" s="1"/>
  <c r="Q474" i="26"/>
  <c r="R474" i="26" s="1"/>
  <c r="H17" i="29"/>
  <c r="H21" i="29" s="1"/>
  <c r="Q454" i="26"/>
  <c r="R454" i="26" s="1"/>
  <c r="Q422" i="26"/>
  <c r="R422" i="26" s="1"/>
  <c r="G60" i="29"/>
  <c r="G4" i="29"/>
  <c r="Q458" i="26"/>
  <c r="R458" i="26" s="1"/>
  <c r="Q456" i="26"/>
  <c r="R456" i="26" s="1"/>
  <c r="Q459" i="26"/>
  <c r="R459" i="26" s="1"/>
  <c r="Q457" i="26"/>
  <c r="R457" i="26" s="1"/>
  <c r="Q455" i="26"/>
  <c r="R455" i="26" s="1"/>
  <c r="Q433" i="26"/>
  <c r="R433" i="26" s="1"/>
  <c r="G70" i="29"/>
  <c r="G105" i="29" s="1"/>
  <c r="G74" i="29"/>
  <c r="G78" i="29"/>
  <c r="G82" i="29"/>
  <c r="G86" i="29"/>
  <c r="G71" i="29"/>
  <c r="G75" i="29"/>
  <c r="G79" i="29"/>
  <c r="G83" i="29"/>
  <c r="G87" i="29"/>
  <c r="G72" i="29"/>
  <c r="G76" i="29"/>
  <c r="G80" i="29"/>
  <c r="G84" i="29"/>
  <c r="G88" i="29"/>
  <c r="G73" i="29"/>
  <c r="G77" i="29"/>
  <c r="G81" i="29"/>
  <c r="G85" i="29"/>
  <c r="G89" i="29"/>
  <c r="Q460" i="26"/>
  <c r="R460" i="26" s="1"/>
  <c r="Q453" i="26"/>
  <c r="R453" i="26" s="1"/>
  <c r="H439" i="26"/>
  <c r="Q439" i="26"/>
  <c r="R439" i="26" s="1"/>
  <c r="F454" i="26"/>
  <c r="F455" i="26"/>
  <c r="I439" i="26"/>
  <c r="J439" i="26"/>
  <c r="G439" i="26"/>
  <c r="F460" i="26"/>
  <c r="F453" i="26"/>
  <c r="F458" i="26"/>
  <c r="F456" i="26"/>
  <c r="F459" i="26"/>
  <c r="AQ10" i="23"/>
  <c r="D518" i="68" s="1"/>
  <c r="K488" i="26"/>
  <c r="AP10" i="23"/>
  <c r="P488" i="26" s="1"/>
  <c r="I31" i="29" s="1"/>
  <c r="H460" i="26"/>
  <c r="G460" i="26"/>
  <c r="I460" i="26"/>
  <c r="J460" i="26"/>
  <c r="F457" i="26"/>
  <c r="AQ8" i="23"/>
  <c r="D516" i="68" s="1"/>
  <c r="K486" i="26"/>
  <c r="AP8" i="23"/>
  <c r="P486" i="26" s="1"/>
  <c r="I29" i="29" s="1"/>
  <c r="H453" i="26"/>
  <c r="J453" i="26"/>
  <c r="I453" i="26"/>
  <c r="G453" i="26"/>
  <c r="AQ11" i="23"/>
  <c r="D519" i="68" s="1"/>
  <c r="K489" i="26"/>
  <c r="AP11" i="23"/>
  <c r="P489" i="26" s="1"/>
  <c r="I32" i="29" s="1"/>
  <c r="J455" i="26"/>
  <c r="I455" i="26"/>
  <c r="G455" i="26"/>
  <c r="H455" i="26"/>
  <c r="AQ9" i="23"/>
  <c r="D517" i="68" s="1"/>
  <c r="K487" i="26"/>
  <c r="AP9" i="23"/>
  <c r="P487" i="26" s="1"/>
  <c r="I30" i="29" s="1"/>
  <c r="J454" i="26"/>
  <c r="I454" i="26"/>
  <c r="H454" i="26"/>
  <c r="G454" i="26"/>
  <c r="G458" i="26"/>
  <c r="I458" i="26"/>
  <c r="H458" i="26"/>
  <c r="J458" i="26"/>
  <c r="AQ12" i="23"/>
  <c r="D520" i="68" s="1"/>
  <c r="K490" i="26"/>
  <c r="AP12" i="23"/>
  <c r="P490" i="26" s="1"/>
  <c r="I33" i="29" s="1"/>
  <c r="G456" i="26"/>
  <c r="J456" i="26"/>
  <c r="I456" i="26"/>
  <c r="H456" i="26"/>
  <c r="AQ5" i="23"/>
  <c r="D513" i="68" s="1"/>
  <c r="K483" i="26"/>
  <c r="AP5" i="23"/>
  <c r="P483" i="26" s="1"/>
  <c r="I26" i="29" s="1"/>
  <c r="I459" i="26"/>
  <c r="G459" i="26"/>
  <c r="H459" i="26"/>
  <c r="J459" i="26"/>
  <c r="AQ7" i="23"/>
  <c r="D515" i="68" s="1"/>
  <c r="K485" i="26"/>
  <c r="AP7" i="23"/>
  <c r="P485" i="26" s="1"/>
  <c r="I28" i="29" s="1"/>
  <c r="J457" i="26"/>
  <c r="I457" i="26"/>
  <c r="H457" i="26"/>
  <c r="G457" i="26"/>
  <c r="AQ6" i="23"/>
  <c r="D514" i="68" s="1"/>
  <c r="K484" i="26"/>
  <c r="AP6" i="23"/>
  <c r="P484" i="26" s="1"/>
  <c r="I27" i="29" s="1"/>
  <c r="G98" i="29"/>
  <c r="G103" i="29"/>
  <c r="G96" i="29"/>
  <c r="G97" i="29"/>
  <c r="G101" i="29"/>
  <c r="G100" i="29"/>
  <c r="G104" i="29"/>
  <c r="G99" i="29"/>
  <c r="G102" i="29"/>
  <c r="AQ19" i="23"/>
  <c r="D527" i="68" s="1"/>
  <c r="AQ16" i="23"/>
  <c r="D524" i="68" s="1"/>
  <c r="AQ17" i="23"/>
  <c r="D525" i="68" s="1"/>
  <c r="AQ4" i="23"/>
  <c r="D512" i="68" s="1"/>
  <c r="AQ20" i="23"/>
  <c r="D528" i="68" s="1"/>
  <c r="AQ21" i="23"/>
  <c r="D529" i="68" s="1"/>
  <c r="F435" i="26"/>
  <c r="AQ18" i="23"/>
  <c r="D526" i="68" s="1"/>
  <c r="AQ15" i="23"/>
  <c r="D523" i="68" s="1"/>
  <c r="F436" i="26"/>
  <c r="F469" i="26"/>
  <c r="F438" i="26"/>
  <c r="F422" i="26"/>
  <c r="F433" i="26"/>
  <c r="F439" i="26"/>
  <c r="AP21" i="23"/>
  <c r="N289" i="43" s="1"/>
  <c r="H289" i="43" s="1"/>
  <c r="I289" i="43"/>
  <c r="N265" i="43"/>
  <c r="H265" i="43" s="1"/>
  <c r="P465" i="26"/>
  <c r="Q465" i="26" s="1"/>
  <c r="R465" i="26" s="1"/>
  <c r="F107" i="29"/>
  <c r="I288" i="43"/>
  <c r="K498" i="26"/>
  <c r="AP20" i="23"/>
  <c r="I282" i="43"/>
  <c r="AL34" i="23"/>
  <c r="K482" i="26"/>
  <c r="AP4" i="23"/>
  <c r="J438" i="26"/>
  <c r="G438" i="26"/>
  <c r="H438" i="26"/>
  <c r="I438" i="26"/>
  <c r="I283" i="43"/>
  <c r="K493" i="26"/>
  <c r="AP15" i="23"/>
  <c r="F90" i="29"/>
  <c r="F95" i="29"/>
  <c r="F108" i="29"/>
  <c r="H434" i="26"/>
  <c r="J434" i="26"/>
  <c r="G434" i="26"/>
  <c r="I434" i="26"/>
  <c r="H436" i="26"/>
  <c r="G436" i="26"/>
  <c r="J436" i="26"/>
  <c r="I436" i="26"/>
  <c r="G469" i="26"/>
  <c r="H469" i="26"/>
  <c r="J469" i="26"/>
  <c r="I469" i="26"/>
  <c r="I286" i="43"/>
  <c r="AP18" i="23"/>
  <c r="K496" i="26"/>
  <c r="E125" i="29"/>
  <c r="E126" i="29" s="1"/>
  <c r="I287" i="43"/>
  <c r="K497" i="26"/>
  <c r="AP19" i="23"/>
  <c r="J422" i="26"/>
  <c r="G422" i="26"/>
  <c r="H422" i="26"/>
  <c r="I422" i="26"/>
  <c r="F110" i="29"/>
  <c r="AK34" i="23"/>
  <c r="AJ35" i="23" s="1"/>
  <c r="N262" i="43"/>
  <c r="H262" i="43" s="1"/>
  <c r="P452" i="26"/>
  <c r="P466" i="26"/>
  <c r="Q466" i="26" s="1"/>
  <c r="R466" i="26" s="1"/>
  <c r="N266" i="43"/>
  <c r="H266" i="43" s="1"/>
  <c r="H435" i="26"/>
  <c r="G435" i="26"/>
  <c r="J435" i="26"/>
  <c r="I435" i="26"/>
  <c r="I284" i="43"/>
  <c r="K494" i="26"/>
  <c r="AP16" i="23"/>
  <c r="F22" i="29"/>
  <c r="E91" i="29"/>
  <c r="F106" i="29"/>
  <c r="I285" i="43"/>
  <c r="AP17" i="23"/>
  <c r="K495" i="26"/>
  <c r="J437" i="26"/>
  <c r="G437" i="26"/>
  <c r="H437" i="26"/>
  <c r="I437" i="26"/>
  <c r="P463" i="26"/>
  <c r="N263" i="43"/>
  <c r="H263" i="43" s="1"/>
  <c r="F109" i="29"/>
  <c r="N268" i="43"/>
  <c r="H268" i="43" s="1"/>
  <c r="P468" i="26"/>
  <c r="Q468" i="26" s="1"/>
  <c r="R468" i="26" s="1"/>
  <c r="P467" i="26"/>
  <c r="Q467" i="26" s="1"/>
  <c r="R467" i="26" s="1"/>
  <c r="N267" i="43"/>
  <c r="H267" i="43" s="1"/>
  <c r="F111" i="29"/>
  <c r="J433" i="26"/>
  <c r="H433" i="26"/>
  <c r="G433" i="26"/>
  <c r="I433" i="26"/>
  <c r="F434" i="26"/>
  <c r="F437" i="26"/>
  <c r="N264" i="43"/>
  <c r="H264" i="43" s="1"/>
  <c r="P464" i="26"/>
  <c r="Q464" i="26" s="1"/>
  <c r="R464" i="26" s="1"/>
  <c r="G112" i="29" l="1"/>
  <c r="G124" i="29"/>
  <c r="G117" i="29"/>
  <c r="G115" i="29"/>
  <c r="H68" i="29"/>
  <c r="H62" i="29"/>
  <c r="H64" i="29"/>
  <c r="H67" i="29"/>
  <c r="H65" i="29"/>
  <c r="H61" i="29"/>
  <c r="H63" i="29"/>
  <c r="H66" i="29"/>
  <c r="I7541" i="75"/>
  <c r="I7542" i="75"/>
  <c r="I7001" i="75"/>
  <c r="I7002" i="75"/>
  <c r="H69" i="29"/>
  <c r="Q492" i="26"/>
  <c r="R492" i="26" s="1"/>
  <c r="Q491" i="26"/>
  <c r="R491" i="26" s="1"/>
  <c r="J7542" i="75"/>
  <c r="J7541" i="75"/>
  <c r="J7001" i="75"/>
  <c r="J7002" i="75"/>
  <c r="J522" i="75"/>
  <c r="I522" i="75"/>
  <c r="J521" i="75"/>
  <c r="I521" i="75"/>
  <c r="I7503" i="75"/>
  <c r="J7533" i="75"/>
  <c r="I6964" i="75"/>
  <c r="J6994" i="75"/>
  <c r="I487" i="75"/>
  <c r="J517" i="75"/>
  <c r="I7510" i="75"/>
  <c r="J7540" i="75"/>
  <c r="I6965" i="75"/>
  <c r="J6995" i="75"/>
  <c r="I489" i="75"/>
  <c r="J519" i="75"/>
  <c r="J7545" i="75"/>
  <c r="J7553" i="75"/>
  <c r="J7561" i="75"/>
  <c r="J7546" i="75"/>
  <c r="J7550" i="75"/>
  <c r="J7554" i="75"/>
  <c r="J7558" i="75"/>
  <c r="J7543" i="75"/>
  <c r="J7551" i="75"/>
  <c r="J7559" i="75"/>
  <c r="J7547" i="75"/>
  <c r="J7555" i="75"/>
  <c r="J7544" i="75"/>
  <c r="J7548" i="75"/>
  <c r="J7552" i="75"/>
  <c r="J7556" i="75"/>
  <c r="J7560" i="75"/>
  <c r="J7549" i="75"/>
  <c r="J7557" i="75"/>
  <c r="I6963" i="75"/>
  <c r="J6993" i="75"/>
  <c r="I486" i="75"/>
  <c r="J516" i="75"/>
  <c r="I7507" i="75"/>
  <c r="J7537" i="75"/>
  <c r="I6970" i="75"/>
  <c r="J7000" i="75"/>
  <c r="I488" i="75"/>
  <c r="J518" i="75"/>
  <c r="I7509" i="75"/>
  <c r="J7539" i="75"/>
  <c r="J7004" i="75"/>
  <c r="J7008" i="75"/>
  <c r="J7012" i="75"/>
  <c r="J7016" i="75"/>
  <c r="J7020" i="75"/>
  <c r="J7005" i="75"/>
  <c r="J7009" i="75"/>
  <c r="J7013" i="75"/>
  <c r="J7017" i="75"/>
  <c r="J7021" i="75"/>
  <c r="J7006" i="75"/>
  <c r="J7010" i="75"/>
  <c r="J7014" i="75"/>
  <c r="J7018" i="75"/>
  <c r="J7003" i="75"/>
  <c r="J7007" i="75"/>
  <c r="J7011" i="75"/>
  <c r="J7015" i="75"/>
  <c r="J7019" i="75"/>
  <c r="I482" i="75"/>
  <c r="J512" i="75"/>
  <c r="I484" i="75"/>
  <c r="J514" i="75"/>
  <c r="I7506" i="75"/>
  <c r="J7536" i="75"/>
  <c r="I6967" i="75"/>
  <c r="J6997" i="75"/>
  <c r="I485" i="75"/>
  <c r="J515" i="75"/>
  <c r="I7508" i="75"/>
  <c r="J7538" i="75"/>
  <c r="I6969" i="75"/>
  <c r="J6999" i="75"/>
  <c r="I7502" i="75"/>
  <c r="J7532" i="75"/>
  <c r="I483" i="75"/>
  <c r="J513" i="75"/>
  <c r="I7504" i="75"/>
  <c r="J7534" i="75"/>
  <c r="I6966" i="75"/>
  <c r="J6996" i="75"/>
  <c r="I490" i="75"/>
  <c r="J520" i="75"/>
  <c r="I7505" i="75"/>
  <c r="J7535" i="75"/>
  <c r="I6968" i="75"/>
  <c r="J6998" i="75"/>
  <c r="J523" i="75"/>
  <c r="J527" i="75"/>
  <c r="J531" i="75"/>
  <c r="J535" i="75"/>
  <c r="J539" i="75"/>
  <c r="J524" i="75"/>
  <c r="J528" i="75"/>
  <c r="J532" i="75"/>
  <c r="J536" i="75"/>
  <c r="J540" i="75"/>
  <c r="J525" i="75"/>
  <c r="J529" i="75"/>
  <c r="J533" i="75"/>
  <c r="J537" i="75"/>
  <c r="J541" i="75"/>
  <c r="J526" i="75"/>
  <c r="J530" i="75"/>
  <c r="J534" i="75"/>
  <c r="J538" i="75"/>
  <c r="I6962" i="75"/>
  <c r="J6992" i="75"/>
  <c r="G116" i="29"/>
  <c r="G5" i="29"/>
  <c r="G118" i="29"/>
  <c r="G123" i="29"/>
  <c r="G120" i="29"/>
  <c r="G113" i="29"/>
  <c r="G119" i="29"/>
  <c r="G122" i="29"/>
  <c r="P523" i="68"/>
  <c r="G7003" i="75" s="1"/>
  <c r="I7003" i="75" s="1"/>
  <c r="Q523" i="68"/>
  <c r="G7543" i="75" s="1"/>
  <c r="I7543" i="75" s="1"/>
  <c r="G523" i="75"/>
  <c r="I523" i="75" s="1"/>
  <c r="P526" i="68"/>
  <c r="G7006" i="75" s="1"/>
  <c r="I7006" i="75" s="1"/>
  <c r="Q526" i="68"/>
  <c r="G7546" i="75" s="1"/>
  <c r="I7546" i="75" s="1"/>
  <c r="G526" i="75"/>
  <c r="I526" i="75" s="1"/>
  <c r="P529" i="68"/>
  <c r="G7009" i="75" s="1"/>
  <c r="I7009" i="75" s="1"/>
  <c r="Q529" i="68"/>
  <c r="G7549" i="75" s="1"/>
  <c r="I7549" i="75" s="1"/>
  <c r="G529" i="75"/>
  <c r="I529" i="75" s="1"/>
  <c r="P528" i="68"/>
  <c r="G7008" i="75" s="1"/>
  <c r="I7008" i="75" s="1"/>
  <c r="Q528" i="68"/>
  <c r="G7548" i="75" s="1"/>
  <c r="I7548" i="75" s="1"/>
  <c r="G528" i="75"/>
  <c r="I528" i="75" s="1"/>
  <c r="P512" i="68"/>
  <c r="G6992" i="75" s="1"/>
  <c r="I6992" i="75" s="1"/>
  <c r="Q512" i="68"/>
  <c r="G7532" i="75" s="1"/>
  <c r="I7532" i="75" s="1"/>
  <c r="G512" i="75"/>
  <c r="I512" i="75" s="1"/>
  <c r="P525" i="68"/>
  <c r="G7005" i="75" s="1"/>
  <c r="I7005" i="75" s="1"/>
  <c r="Q525" i="68"/>
  <c r="G7545" i="75" s="1"/>
  <c r="I7545" i="75" s="1"/>
  <c r="G525" i="75"/>
  <c r="I525" i="75" s="1"/>
  <c r="P524" i="68"/>
  <c r="G7004" i="75" s="1"/>
  <c r="I7004" i="75" s="1"/>
  <c r="Q524" i="68"/>
  <c r="G7544" i="75" s="1"/>
  <c r="I7544" i="75" s="1"/>
  <c r="G524" i="75"/>
  <c r="I524" i="75" s="1"/>
  <c r="P527" i="68"/>
  <c r="G7007" i="75" s="1"/>
  <c r="I7007" i="75" s="1"/>
  <c r="Q527" i="68"/>
  <c r="G7547" i="75" s="1"/>
  <c r="I7547" i="75" s="1"/>
  <c r="G527" i="75"/>
  <c r="I527" i="75" s="1"/>
  <c r="P514" i="68"/>
  <c r="G6994" i="75" s="1"/>
  <c r="I6994" i="75" s="1"/>
  <c r="Q514" i="68"/>
  <c r="G7534" i="75" s="1"/>
  <c r="I7534" i="75" s="1"/>
  <c r="G514" i="75"/>
  <c r="I514" i="75" s="1"/>
  <c r="P515" i="68"/>
  <c r="G6995" i="75" s="1"/>
  <c r="I6995" i="75" s="1"/>
  <c r="Q515" i="68"/>
  <c r="G7535" i="75" s="1"/>
  <c r="I7535" i="75" s="1"/>
  <c r="G515" i="75"/>
  <c r="I515" i="75" s="1"/>
  <c r="P513" i="68"/>
  <c r="G6993" i="75" s="1"/>
  <c r="I6993" i="75" s="1"/>
  <c r="Q513" i="68"/>
  <c r="G7533" i="75" s="1"/>
  <c r="I7533" i="75" s="1"/>
  <c r="G513" i="75"/>
  <c r="I513" i="75" s="1"/>
  <c r="P520" i="68"/>
  <c r="G7000" i="75" s="1"/>
  <c r="I7000" i="75" s="1"/>
  <c r="Q520" i="68"/>
  <c r="G7540" i="75" s="1"/>
  <c r="I7540" i="75" s="1"/>
  <c r="G520" i="75"/>
  <c r="I520" i="75" s="1"/>
  <c r="P517" i="68"/>
  <c r="G6997" i="75" s="1"/>
  <c r="I6997" i="75" s="1"/>
  <c r="Q517" i="68"/>
  <c r="G7537" i="75" s="1"/>
  <c r="I7537" i="75" s="1"/>
  <c r="G517" i="75"/>
  <c r="I517" i="75" s="1"/>
  <c r="P519" i="68"/>
  <c r="G6999" i="75" s="1"/>
  <c r="I6999" i="75" s="1"/>
  <c r="Q519" i="68"/>
  <c r="G7539" i="75" s="1"/>
  <c r="I7539" i="75" s="1"/>
  <c r="G519" i="75"/>
  <c r="I519" i="75" s="1"/>
  <c r="P516" i="68"/>
  <c r="G6996" i="75" s="1"/>
  <c r="I6996" i="75" s="1"/>
  <c r="Q516" i="68"/>
  <c r="G7536" i="75" s="1"/>
  <c r="I7536" i="75" s="1"/>
  <c r="G516" i="75"/>
  <c r="I516" i="75" s="1"/>
  <c r="P518" i="68"/>
  <c r="G6998" i="75" s="1"/>
  <c r="I6998" i="75" s="1"/>
  <c r="Q518" i="68"/>
  <c r="G7538" i="75" s="1"/>
  <c r="I7538" i="75" s="1"/>
  <c r="G518" i="75"/>
  <c r="I518" i="75" s="1"/>
  <c r="P499" i="68"/>
  <c r="G6979" i="75" s="1"/>
  <c r="I6979" i="75" s="1"/>
  <c r="Q499" i="68"/>
  <c r="G7519" i="75" s="1"/>
  <c r="I7519" i="75" s="1"/>
  <c r="G499" i="75"/>
  <c r="I499" i="75" s="1"/>
  <c r="I493" i="75"/>
  <c r="I535" i="75"/>
  <c r="I540" i="75"/>
  <c r="I541" i="75"/>
  <c r="I534" i="75"/>
  <c r="I537" i="75"/>
  <c r="I536" i="75"/>
  <c r="I530" i="75"/>
  <c r="I539" i="75"/>
  <c r="I533" i="75"/>
  <c r="I538" i="75"/>
  <c r="I532" i="75"/>
  <c r="I531" i="75"/>
  <c r="I7513" i="75"/>
  <c r="I7554" i="75"/>
  <c r="I7560" i="75"/>
  <c r="I7559" i="75"/>
  <c r="I7556" i="75"/>
  <c r="I7561" i="75"/>
  <c r="I7555" i="75"/>
  <c r="I7551" i="75"/>
  <c r="I7550" i="75"/>
  <c r="I7557" i="75"/>
  <c r="I7553" i="75"/>
  <c r="I7552" i="75"/>
  <c r="I7558" i="75"/>
  <c r="I6973" i="75"/>
  <c r="I7018" i="75"/>
  <c r="I7020" i="75"/>
  <c r="I7016" i="75"/>
  <c r="I7021" i="75"/>
  <c r="I7015" i="75"/>
  <c r="I7014" i="75"/>
  <c r="I7011" i="75"/>
  <c r="I7010" i="75"/>
  <c r="I7017" i="75"/>
  <c r="I7013" i="75"/>
  <c r="I7012" i="75"/>
  <c r="I7019" i="75"/>
  <c r="G14" i="29"/>
  <c r="G121" i="29"/>
  <c r="G114" i="29"/>
  <c r="H46" i="29"/>
  <c r="H49" i="29"/>
  <c r="H52" i="29"/>
  <c r="H37" i="29"/>
  <c r="H43" i="29"/>
  <c r="H42" i="29"/>
  <c r="H45" i="29"/>
  <c r="H48" i="29"/>
  <c r="H39" i="29"/>
  <c r="H54" i="29"/>
  <c r="H38" i="29"/>
  <c r="H41" i="29"/>
  <c r="H44" i="29"/>
  <c r="H51" i="29"/>
  <c r="H50" i="29"/>
  <c r="H53" i="29"/>
  <c r="H36" i="29"/>
  <c r="H40" i="29"/>
  <c r="H47" i="29"/>
  <c r="H25" i="29"/>
  <c r="H3" i="29"/>
  <c r="G55" i="29"/>
  <c r="G56" i="29" s="1"/>
  <c r="I9" i="29"/>
  <c r="I13" i="29" s="1"/>
  <c r="Q503" i="26"/>
  <c r="R503" i="26" s="1"/>
  <c r="Q508" i="26"/>
  <c r="R508" i="26" s="1"/>
  <c r="Q506" i="26"/>
  <c r="R506" i="26" s="1"/>
  <c r="Q501" i="26"/>
  <c r="R501" i="26" s="1"/>
  <c r="Q511" i="26"/>
  <c r="R511" i="26" s="1"/>
  <c r="Q509" i="26"/>
  <c r="R509" i="26" s="1"/>
  <c r="Q502" i="26"/>
  <c r="R502" i="26" s="1"/>
  <c r="Q505" i="26"/>
  <c r="R505" i="26" s="1"/>
  <c r="Q507" i="26"/>
  <c r="R507" i="26" s="1"/>
  <c r="Q510" i="26"/>
  <c r="R510" i="26" s="1"/>
  <c r="Q500" i="26"/>
  <c r="R500" i="26" s="1"/>
  <c r="Q504" i="26"/>
  <c r="R504" i="26" s="1"/>
  <c r="I17" i="29"/>
  <c r="I21" i="29" s="1"/>
  <c r="Q490" i="26"/>
  <c r="R490" i="26" s="1"/>
  <c r="Q483" i="26"/>
  <c r="R483" i="26" s="1"/>
  <c r="Q486" i="26"/>
  <c r="R486" i="26" s="1"/>
  <c r="Q488" i="26"/>
  <c r="R488" i="26" s="1"/>
  <c r="Q452" i="26"/>
  <c r="R452" i="26" s="1"/>
  <c r="H60" i="29"/>
  <c r="H4" i="29"/>
  <c r="Q485" i="26"/>
  <c r="R485" i="26" s="1"/>
  <c r="Q489" i="26"/>
  <c r="R489" i="26" s="1"/>
  <c r="Q463" i="26"/>
  <c r="R463" i="26" s="1"/>
  <c r="H72" i="29"/>
  <c r="H76" i="29"/>
  <c r="H80" i="29"/>
  <c r="H84" i="29"/>
  <c r="H88" i="29"/>
  <c r="H73" i="29"/>
  <c r="H77" i="29"/>
  <c r="H81" i="29"/>
  <c r="H85" i="29"/>
  <c r="H120" i="29" s="1"/>
  <c r="H89" i="29"/>
  <c r="H70" i="29"/>
  <c r="H105" i="29" s="1"/>
  <c r="H74" i="29"/>
  <c r="H78" i="29"/>
  <c r="H82" i="29"/>
  <c r="H86" i="29"/>
  <c r="H83" i="29"/>
  <c r="H87" i="29"/>
  <c r="H122" i="29" s="1"/>
  <c r="H71" i="29"/>
  <c r="H75" i="29"/>
  <c r="H79" i="29"/>
  <c r="Q484" i="26"/>
  <c r="R484" i="26" s="1"/>
  <c r="Q487" i="26"/>
  <c r="R487" i="26" s="1"/>
  <c r="F485" i="26"/>
  <c r="F489" i="26"/>
  <c r="F483" i="26"/>
  <c r="F486" i="26"/>
  <c r="F488" i="26"/>
  <c r="K514" i="26"/>
  <c r="AU6" i="23"/>
  <c r="P514" i="26" s="1"/>
  <c r="J27" i="29" s="1"/>
  <c r="G483" i="26"/>
  <c r="H483" i="26"/>
  <c r="I483" i="26"/>
  <c r="J483" i="26"/>
  <c r="F490" i="26"/>
  <c r="K517" i="26"/>
  <c r="AU9" i="23"/>
  <c r="P517" i="26" s="1"/>
  <c r="J30" i="29" s="1"/>
  <c r="I486" i="26"/>
  <c r="H486" i="26"/>
  <c r="J486" i="26"/>
  <c r="G486" i="26"/>
  <c r="I488" i="26"/>
  <c r="J488" i="26"/>
  <c r="H488" i="26"/>
  <c r="G488" i="26"/>
  <c r="G485" i="26"/>
  <c r="I485" i="26"/>
  <c r="H485" i="26"/>
  <c r="J485" i="26"/>
  <c r="K520" i="26"/>
  <c r="AU12" i="23"/>
  <c r="P520" i="26" s="1"/>
  <c r="J33" i="29" s="1"/>
  <c r="H489" i="26"/>
  <c r="I489" i="26"/>
  <c r="J489" i="26"/>
  <c r="G489" i="26"/>
  <c r="J484" i="26"/>
  <c r="I484" i="26"/>
  <c r="H484" i="26"/>
  <c r="G484" i="26"/>
  <c r="K513" i="26"/>
  <c r="AU5" i="23"/>
  <c r="P513" i="26" s="1"/>
  <c r="J26" i="29" s="1"/>
  <c r="G487" i="26"/>
  <c r="I487" i="26"/>
  <c r="H487" i="26"/>
  <c r="J487" i="26"/>
  <c r="K516" i="26"/>
  <c r="AU8" i="23"/>
  <c r="P516" i="26" s="1"/>
  <c r="J29" i="29" s="1"/>
  <c r="K518" i="26"/>
  <c r="AU10" i="23"/>
  <c r="P518" i="26" s="1"/>
  <c r="J31" i="29" s="1"/>
  <c r="F484" i="26"/>
  <c r="K515" i="26"/>
  <c r="AU7" i="23"/>
  <c r="P515" i="26" s="1"/>
  <c r="J28" i="29" s="1"/>
  <c r="H490" i="26"/>
  <c r="J490" i="26"/>
  <c r="I490" i="26"/>
  <c r="G490" i="26"/>
  <c r="F487" i="26"/>
  <c r="K519" i="26"/>
  <c r="AU11" i="23"/>
  <c r="P519" i="26" s="1"/>
  <c r="J32" i="29" s="1"/>
  <c r="H101" i="29"/>
  <c r="H104" i="29"/>
  <c r="H97" i="29"/>
  <c r="H98" i="29"/>
  <c r="H102" i="29"/>
  <c r="H103" i="29"/>
  <c r="H100" i="29"/>
  <c r="H96" i="29"/>
  <c r="H99" i="29"/>
  <c r="F465" i="26"/>
  <c r="F467" i="26"/>
  <c r="F466" i="26"/>
  <c r="F463" i="26"/>
  <c r="P499" i="26"/>
  <c r="H464" i="26"/>
  <c r="J464" i="26"/>
  <c r="G464" i="26"/>
  <c r="I464" i="26"/>
  <c r="I304" i="43"/>
  <c r="K524" i="26"/>
  <c r="AU16" i="23"/>
  <c r="G108" i="29"/>
  <c r="J452" i="26"/>
  <c r="H452" i="26"/>
  <c r="G452" i="26"/>
  <c r="I452" i="26"/>
  <c r="K527" i="26"/>
  <c r="I307" i="43"/>
  <c r="AU19" i="23"/>
  <c r="T499" i="26"/>
  <c r="F452" i="26"/>
  <c r="G109" i="29"/>
  <c r="F91" i="29"/>
  <c r="N283" i="43"/>
  <c r="H283" i="43" s="1"/>
  <c r="P493" i="26"/>
  <c r="F464" i="26"/>
  <c r="AP34" i="23"/>
  <c r="AO35" i="23" s="1"/>
  <c r="N282" i="43"/>
  <c r="H282" i="43" s="1"/>
  <c r="P482" i="26"/>
  <c r="H468" i="26"/>
  <c r="J468" i="26"/>
  <c r="G468" i="26"/>
  <c r="I468" i="26"/>
  <c r="J463" i="26"/>
  <c r="G463" i="26"/>
  <c r="H463" i="26"/>
  <c r="I463" i="26"/>
  <c r="P495" i="26"/>
  <c r="Q495" i="26" s="1"/>
  <c r="R495" i="26" s="1"/>
  <c r="N285" i="43"/>
  <c r="H285" i="43" s="1"/>
  <c r="N284" i="43"/>
  <c r="H284" i="43" s="1"/>
  <c r="P494" i="26"/>
  <c r="Q494" i="26" s="1"/>
  <c r="R494" i="26" s="1"/>
  <c r="N286" i="43"/>
  <c r="H286" i="43" s="1"/>
  <c r="P496" i="26"/>
  <c r="Q496" i="26" s="1"/>
  <c r="R496" i="26" s="1"/>
  <c r="F468" i="26"/>
  <c r="G107" i="29"/>
  <c r="G111" i="29"/>
  <c r="I308" i="43"/>
  <c r="K528" i="26"/>
  <c r="AU20" i="23"/>
  <c r="G110" i="29"/>
  <c r="G95" i="29"/>
  <c r="G90" i="29"/>
  <c r="N287" i="43"/>
  <c r="H287" i="43" s="1"/>
  <c r="P497" i="26"/>
  <c r="Q497" i="26" s="1"/>
  <c r="R497" i="26" s="1"/>
  <c r="G106" i="29"/>
  <c r="J467" i="26"/>
  <c r="G467" i="26"/>
  <c r="H467" i="26"/>
  <c r="I467" i="26"/>
  <c r="N288" i="43"/>
  <c r="H288" i="43" s="1"/>
  <c r="P498" i="26"/>
  <c r="Q498" i="26" s="1"/>
  <c r="R498" i="26" s="1"/>
  <c r="H465" i="26"/>
  <c r="G465" i="26"/>
  <c r="J465" i="26"/>
  <c r="I465" i="26"/>
  <c r="I305" i="43"/>
  <c r="K525" i="26"/>
  <c r="AU17" i="23"/>
  <c r="H466" i="26"/>
  <c r="G466" i="26"/>
  <c r="J466" i="26"/>
  <c r="I466" i="26"/>
  <c r="K526" i="26"/>
  <c r="I306" i="43"/>
  <c r="AU18" i="23"/>
  <c r="F125" i="29"/>
  <c r="F126" i="29" s="1"/>
  <c r="K523" i="26"/>
  <c r="I303" i="43"/>
  <c r="AU15" i="23"/>
  <c r="I309" i="43"/>
  <c r="K529" i="26"/>
  <c r="AU21" i="23"/>
  <c r="AQ34" i="23"/>
  <c r="I302" i="43"/>
  <c r="K512" i="26"/>
  <c r="J9" i="29" s="1"/>
  <c r="J13" i="29" s="1"/>
  <c r="AU4" i="23"/>
  <c r="G22" i="29"/>
  <c r="H115" i="29" l="1"/>
  <c r="H117" i="29"/>
  <c r="H118" i="29"/>
  <c r="I62" i="29"/>
  <c r="H124" i="29"/>
  <c r="I67" i="29"/>
  <c r="H113" i="29"/>
  <c r="I68" i="29"/>
  <c r="I64" i="29"/>
  <c r="I63" i="29"/>
  <c r="I65" i="29"/>
  <c r="I66" i="29"/>
  <c r="I61" i="29"/>
  <c r="I69" i="29"/>
  <c r="Q522" i="26"/>
  <c r="R522" i="26" s="1"/>
  <c r="Q521" i="26"/>
  <c r="R521" i="26" s="1"/>
  <c r="H119" i="29"/>
  <c r="H121" i="29"/>
  <c r="H112" i="29"/>
  <c r="H116" i="29"/>
  <c r="H114" i="29"/>
  <c r="H5" i="29"/>
  <c r="H14" i="29"/>
  <c r="H123" i="29"/>
  <c r="H55" i="29"/>
  <c r="H56" i="29" s="1"/>
  <c r="I25" i="29"/>
  <c r="I3" i="29"/>
  <c r="I53" i="29"/>
  <c r="I44" i="29"/>
  <c r="I47" i="29"/>
  <c r="I50" i="29"/>
  <c r="I49" i="29"/>
  <c r="I37" i="29"/>
  <c r="I40" i="29"/>
  <c r="I43" i="29"/>
  <c r="I46" i="29"/>
  <c r="I45" i="29"/>
  <c r="I52" i="29"/>
  <c r="I39" i="29"/>
  <c r="I42" i="29"/>
  <c r="I36" i="29"/>
  <c r="I41" i="29"/>
  <c r="I48" i="29"/>
  <c r="I51" i="29"/>
  <c r="I54" i="29"/>
  <c r="I38" i="29"/>
  <c r="I14" i="29"/>
  <c r="Q537" i="26"/>
  <c r="R537" i="26" s="1"/>
  <c r="Q532" i="26"/>
  <c r="R532" i="26" s="1"/>
  <c r="Q535" i="26"/>
  <c r="R535" i="26" s="1"/>
  <c r="Q541" i="26"/>
  <c r="R541" i="26" s="1"/>
  <c r="Q536" i="26"/>
  <c r="R536" i="26" s="1"/>
  <c r="Q540" i="26"/>
  <c r="R540" i="26" s="1"/>
  <c r="Q531" i="26"/>
  <c r="R531" i="26" s="1"/>
  <c r="Q530" i="26"/>
  <c r="R530" i="26" s="1"/>
  <c r="Q539" i="26"/>
  <c r="R539" i="26" s="1"/>
  <c r="Q538" i="26"/>
  <c r="R538" i="26" s="1"/>
  <c r="Q533" i="26"/>
  <c r="R533" i="26" s="1"/>
  <c r="Q534" i="26"/>
  <c r="R534" i="26" s="1"/>
  <c r="J17" i="29"/>
  <c r="J21" i="29" s="1"/>
  <c r="Q514" i="26"/>
  <c r="R514" i="26" s="1"/>
  <c r="Q519" i="26"/>
  <c r="R519" i="26" s="1"/>
  <c r="Q516" i="26"/>
  <c r="R516" i="26" s="1"/>
  <c r="Q520" i="26"/>
  <c r="R520" i="26" s="1"/>
  <c r="Q482" i="26"/>
  <c r="R482" i="26" s="1"/>
  <c r="I60" i="29"/>
  <c r="I4" i="29"/>
  <c r="Q493" i="26"/>
  <c r="R493" i="26" s="1"/>
  <c r="I71" i="29"/>
  <c r="I75" i="29"/>
  <c r="I79" i="29"/>
  <c r="I83" i="29"/>
  <c r="I118" i="29" s="1"/>
  <c r="I87" i="29"/>
  <c r="I72" i="29"/>
  <c r="I76" i="29"/>
  <c r="I80" i="29"/>
  <c r="I84" i="29"/>
  <c r="I88" i="29"/>
  <c r="I123" i="29" s="1"/>
  <c r="I73" i="29"/>
  <c r="I77" i="29"/>
  <c r="I112" i="29" s="1"/>
  <c r="I81" i="29"/>
  <c r="I85" i="29"/>
  <c r="I120" i="29" s="1"/>
  <c r="I89" i="29"/>
  <c r="I70" i="29"/>
  <c r="I105" i="29" s="1"/>
  <c r="I74" i="29"/>
  <c r="I78" i="29"/>
  <c r="I113" i="29" s="1"/>
  <c r="I82" i="29"/>
  <c r="I117" i="29" s="1"/>
  <c r="I86" i="29"/>
  <c r="I121" i="29" s="1"/>
  <c r="Q518" i="26"/>
  <c r="R518" i="26" s="1"/>
  <c r="Q513" i="26"/>
  <c r="R513" i="26" s="1"/>
  <c r="Q517" i="26"/>
  <c r="R517" i="26" s="1"/>
  <c r="Q515" i="26"/>
  <c r="R515" i="26" s="1"/>
  <c r="G499" i="26"/>
  <c r="Q499" i="26"/>
  <c r="R499" i="26" s="1"/>
  <c r="F493" i="26"/>
  <c r="I515" i="26"/>
  <c r="J515" i="26"/>
  <c r="H515" i="26"/>
  <c r="G515" i="26"/>
  <c r="S515" i="26"/>
  <c r="T515" i="26" s="1"/>
  <c r="F518" i="26"/>
  <c r="F513" i="26"/>
  <c r="F517" i="26"/>
  <c r="J519" i="26"/>
  <c r="H519" i="26"/>
  <c r="G519" i="26"/>
  <c r="I519" i="26"/>
  <c r="S519" i="26"/>
  <c r="T519" i="26" s="1"/>
  <c r="F515" i="26"/>
  <c r="G516" i="26"/>
  <c r="J516" i="26"/>
  <c r="I516" i="26"/>
  <c r="H516" i="26"/>
  <c r="S516" i="26"/>
  <c r="T516" i="26" s="1"/>
  <c r="I520" i="26"/>
  <c r="G520" i="26"/>
  <c r="H520" i="26"/>
  <c r="J520" i="26"/>
  <c r="S520" i="26"/>
  <c r="T520" i="26" s="1"/>
  <c r="F519" i="26"/>
  <c r="F516" i="26"/>
  <c r="F520" i="26"/>
  <c r="G514" i="26"/>
  <c r="J514" i="26"/>
  <c r="H514" i="26"/>
  <c r="I514" i="26"/>
  <c r="S514" i="26"/>
  <c r="T514" i="26" s="1"/>
  <c r="G518" i="26"/>
  <c r="I518" i="26"/>
  <c r="J518" i="26"/>
  <c r="H518" i="26"/>
  <c r="S518" i="26"/>
  <c r="T518" i="26" s="1"/>
  <c r="G513" i="26"/>
  <c r="I513" i="26"/>
  <c r="J513" i="26"/>
  <c r="H513" i="26"/>
  <c r="S513" i="26"/>
  <c r="T513" i="26" s="1"/>
  <c r="J517" i="26"/>
  <c r="I517" i="26"/>
  <c r="G517" i="26"/>
  <c r="H517" i="26"/>
  <c r="S517" i="26"/>
  <c r="T517" i="26" s="1"/>
  <c r="F514" i="26"/>
  <c r="I499" i="26"/>
  <c r="J499" i="26"/>
  <c r="H499" i="26"/>
  <c r="C9" i="58"/>
  <c r="M7" i="58" s="1"/>
  <c r="N7" i="58" s="1"/>
  <c r="C21" i="58"/>
  <c r="M13" i="58" s="1"/>
  <c r="N13" i="58" s="1"/>
  <c r="C15" i="58"/>
  <c r="M10" i="58" s="1"/>
  <c r="N10" i="58" s="1"/>
  <c r="C13" i="58"/>
  <c r="M9" i="58" s="1"/>
  <c r="N9" i="58" s="1"/>
  <c r="C7" i="58"/>
  <c r="C27" i="58"/>
  <c r="C25" i="58"/>
  <c r="C23" i="58"/>
  <c r="C19" i="58"/>
  <c r="G19" i="58" s="1"/>
  <c r="H19" i="58" s="1"/>
  <c r="I100" i="29"/>
  <c r="I98" i="29"/>
  <c r="I102" i="29"/>
  <c r="I99" i="29"/>
  <c r="I101" i="29"/>
  <c r="I103" i="29"/>
  <c r="I97" i="29"/>
  <c r="I104" i="29"/>
  <c r="I96" i="29"/>
  <c r="C11" i="58"/>
  <c r="M8" i="58" s="1"/>
  <c r="N8" i="58" s="1"/>
  <c r="C17" i="58"/>
  <c r="M11" i="58" s="1"/>
  <c r="N11" i="58" s="1"/>
  <c r="H22" i="29"/>
  <c r="F498" i="26"/>
  <c r="F494" i="26"/>
  <c r="F482" i="26"/>
  <c r="F497" i="26"/>
  <c r="F499" i="26"/>
  <c r="G125" i="29"/>
  <c r="G126" i="29" s="1"/>
  <c r="J495" i="26"/>
  <c r="H495" i="26"/>
  <c r="T495" i="26"/>
  <c r="G495" i="26"/>
  <c r="I495" i="26"/>
  <c r="H107" i="29"/>
  <c r="P512" i="26"/>
  <c r="AU34" i="23"/>
  <c r="AT35" i="23" s="1"/>
  <c r="N302" i="43"/>
  <c r="H302" i="43" s="1"/>
  <c r="P529" i="26"/>
  <c r="Q529" i="26" s="1"/>
  <c r="R529" i="26" s="1"/>
  <c r="N309" i="43"/>
  <c r="H309" i="43" s="1"/>
  <c r="N306" i="43"/>
  <c r="H306" i="43" s="1"/>
  <c r="P526" i="26"/>
  <c r="Q526" i="26" s="1"/>
  <c r="R526" i="26" s="1"/>
  <c r="H110" i="29"/>
  <c r="J497" i="26"/>
  <c r="G497" i="26"/>
  <c r="T497" i="26"/>
  <c r="H497" i="26"/>
  <c r="I497" i="26"/>
  <c r="H494" i="26"/>
  <c r="J494" i="26"/>
  <c r="G494" i="26"/>
  <c r="T494" i="26"/>
  <c r="I494" i="26"/>
  <c r="H482" i="26"/>
  <c r="J482" i="26"/>
  <c r="T482" i="26"/>
  <c r="G482" i="26"/>
  <c r="I482" i="26"/>
  <c r="J493" i="26"/>
  <c r="G493" i="26"/>
  <c r="H493" i="26"/>
  <c r="T493" i="26"/>
  <c r="I493" i="26"/>
  <c r="F495" i="26"/>
  <c r="N308" i="43"/>
  <c r="H308" i="43" s="1"/>
  <c r="P528" i="26"/>
  <c r="Q528" i="26" s="1"/>
  <c r="R528" i="26" s="1"/>
  <c r="H106" i="29"/>
  <c r="N303" i="43"/>
  <c r="H303" i="43" s="1"/>
  <c r="P523" i="26"/>
  <c r="H111" i="29"/>
  <c r="N305" i="43"/>
  <c r="H305" i="43" s="1"/>
  <c r="P525" i="26"/>
  <c r="Q525" i="26" s="1"/>
  <c r="R525" i="26" s="1"/>
  <c r="H109" i="29"/>
  <c r="H108" i="29"/>
  <c r="G498" i="26"/>
  <c r="T498" i="26"/>
  <c r="H498" i="26"/>
  <c r="J498" i="26"/>
  <c r="I498" i="26"/>
  <c r="G91" i="29"/>
  <c r="H496" i="26"/>
  <c r="G496" i="26"/>
  <c r="J496" i="26"/>
  <c r="T496" i="26"/>
  <c r="I496" i="26"/>
  <c r="F496" i="26"/>
  <c r="N307" i="43"/>
  <c r="H307" i="43" s="1"/>
  <c r="P527" i="26"/>
  <c r="Q527" i="26" s="1"/>
  <c r="R527" i="26" s="1"/>
  <c r="H90" i="29"/>
  <c r="H95" i="29"/>
  <c r="N304" i="43"/>
  <c r="H304" i="43" s="1"/>
  <c r="P524" i="26"/>
  <c r="Q524" i="26" s="1"/>
  <c r="R524" i="26" s="1"/>
  <c r="I119" i="29" l="1"/>
  <c r="I122" i="29"/>
  <c r="J66" i="29"/>
  <c r="J62" i="29"/>
  <c r="J65" i="29"/>
  <c r="J64" i="29"/>
  <c r="J69" i="29"/>
  <c r="J63" i="29"/>
  <c r="J61" i="29"/>
  <c r="J68" i="29"/>
  <c r="J67" i="29"/>
  <c r="I116" i="29"/>
  <c r="I124" i="29"/>
  <c r="I114" i="29"/>
  <c r="I115" i="29"/>
  <c r="I5" i="29"/>
  <c r="I55" i="29"/>
  <c r="I56" i="29" s="1"/>
  <c r="J53" i="29"/>
  <c r="J36" i="29"/>
  <c r="J44" i="29"/>
  <c r="J47" i="29"/>
  <c r="J50" i="29"/>
  <c r="J49" i="29"/>
  <c r="J37" i="29"/>
  <c r="J40" i="29"/>
  <c r="J43" i="29"/>
  <c r="J46" i="29"/>
  <c r="J45" i="29"/>
  <c r="J52" i="29"/>
  <c r="J39" i="29"/>
  <c r="J42" i="29"/>
  <c r="J41" i="29"/>
  <c r="J48" i="29"/>
  <c r="J51" i="29"/>
  <c r="J54" i="29"/>
  <c r="J38" i="29"/>
  <c r="J25" i="29"/>
  <c r="J3" i="29"/>
  <c r="G7" i="58"/>
  <c r="H7" i="58" s="1"/>
  <c r="C31" i="58"/>
  <c r="C32" i="58" s="1"/>
  <c r="M6" i="58"/>
  <c r="N6" i="58" s="1"/>
  <c r="Q512" i="26"/>
  <c r="R512" i="26" s="1"/>
  <c r="J60" i="29"/>
  <c r="J4" i="29"/>
  <c r="Q523" i="26"/>
  <c r="R523" i="26" s="1"/>
  <c r="J74" i="29"/>
  <c r="J75" i="29"/>
  <c r="J81" i="29"/>
  <c r="J85" i="29"/>
  <c r="J89" i="29"/>
  <c r="J70" i="29"/>
  <c r="J105" i="29" s="1"/>
  <c r="J76" i="29"/>
  <c r="J77" i="29"/>
  <c r="J82" i="29"/>
  <c r="J117" i="29" s="1"/>
  <c r="J86" i="29"/>
  <c r="J71" i="29"/>
  <c r="J78" i="29"/>
  <c r="J79" i="29"/>
  <c r="J114" i="29" s="1"/>
  <c r="J83" i="29"/>
  <c r="J118" i="29" s="1"/>
  <c r="J87" i="29"/>
  <c r="J122" i="29" s="1"/>
  <c r="J72" i="29"/>
  <c r="J73" i="29"/>
  <c r="J80" i="29"/>
  <c r="J115" i="29" s="1"/>
  <c r="J84" i="29"/>
  <c r="J88" i="29"/>
  <c r="G21" i="58"/>
  <c r="H21" i="58" s="1"/>
  <c r="M12" i="58"/>
  <c r="N12" i="58" s="1"/>
  <c r="G15" i="58"/>
  <c r="H15" i="58" s="1"/>
  <c r="G13" i="58"/>
  <c r="H13" i="58" s="1"/>
  <c r="G9" i="58"/>
  <c r="H9" i="58" s="1"/>
  <c r="G17" i="58"/>
  <c r="H17" i="58" s="1"/>
  <c r="G11" i="58"/>
  <c r="H11" i="58" s="1"/>
  <c r="F512" i="26"/>
  <c r="J104" i="29"/>
  <c r="J96" i="29"/>
  <c r="J103" i="29"/>
  <c r="J99" i="29"/>
  <c r="J102" i="29"/>
  <c r="J97" i="29"/>
  <c r="J98" i="29"/>
  <c r="J100" i="29"/>
  <c r="J101" i="29"/>
  <c r="M15" i="58"/>
  <c r="G25" i="58"/>
  <c r="H25" i="58" s="1"/>
  <c r="M16" i="58"/>
  <c r="N16" i="58" s="1"/>
  <c r="G27" i="58"/>
  <c r="H27" i="58" s="1"/>
  <c r="M14" i="58"/>
  <c r="N14" i="58" s="1"/>
  <c r="G23" i="58"/>
  <c r="H23" i="58" s="1"/>
  <c r="S527" i="26"/>
  <c r="T527" i="26" s="1"/>
  <c r="F524" i="26"/>
  <c r="S524" i="26"/>
  <c r="T524" i="26" s="1"/>
  <c r="F525" i="26"/>
  <c r="S525" i="26"/>
  <c r="T525" i="26" s="1"/>
  <c r="S512" i="26"/>
  <c r="T512" i="26" s="1"/>
  <c r="F528" i="26"/>
  <c r="S528" i="26"/>
  <c r="T528" i="26" s="1"/>
  <c r="F529" i="26"/>
  <c r="S529" i="26"/>
  <c r="T529" i="26" s="1"/>
  <c r="F526" i="26"/>
  <c r="S526" i="26"/>
  <c r="T526" i="26" s="1"/>
  <c r="F523" i="26"/>
  <c r="S523" i="26"/>
  <c r="T523" i="26" s="1"/>
  <c r="J527" i="26"/>
  <c r="H527" i="26"/>
  <c r="G527" i="26"/>
  <c r="I527" i="26"/>
  <c r="G524" i="26"/>
  <c r="H524" i="26"/>
  <c r="J524" i="26"/>
  <c r="I524" i="26"/>
  <c r="I109" i="29"/>
  <c r="F527" i="26"/>
  <c r="I106" i="29"/>
  <c r="G529" i="26"/>
  <c r="H529" i="26"/>
  <c r="J529" i="26"/>
  <c r="I529" i="26"/>
  <c r="I108" i="29"/>
  <c r="I111" i="29"/>
  <c r="I22" i="29"/>
  <c r="G526" i="26"/>
  <c r="J526" i="26"/>
  <c r="H526" i="26"/>
  <c r="I526" i="26"/>
  <c r="H525" i="26"/>
  <c r="J525" i="26"/>
  <c r="G525" i="26"/>
  <c r="I525" i="26"/>
  <c r="G528" i="26"/>
  <c r="J528" i="26"/>
  <c r="H528" i="26"/>
  <c r="I528" i="26"/>
  <c r="H125" i="29"/>
  <c r="H126" i="29" s="1"/>
  <c r="H523" i="26"/>
  <c r="G523" i="26"/>
  <c r="J523" i="26"/>
  <c r="I523" i="26"/>
  <c r="I110" i="29"/>
  <c r="H91" i="29"/>
  <c r="I90" i="29"/>
  <c r="I95" i="29"/>
  <c r="I107" i="29"/>
  <c r="H512" i="26"/>
  <c r="J512" i="26"/>
  <c r="G512" i="26"/>
  <c r="I512" i="26"/>
  <c r="J119" i="29" l="1"/>
  <c r="J123" i="29"/>
  <c r="J120" i="29"/>
  <c r="J121" i="29"/>
  <c r="J14" i="29"/>
  <c r="J5" i="29"/>
  <c r="J116" i="29"/>
  <c r="J124" i="29"/>
  <c r="J55" i="29"/>
  <c r="J56" i="29" s="1"/>
  <c r="G31" i="58"/>
  <c r="J113" i="29"/>
  <c r="M17" i="58"/>
  <c r="N17" i="58" s="1"/>
  <c r="N15" i="58"/>
  <c r="J111" i="29"/>
  <c r="J109" i="29"/>
  <c r="J110" i="29"/>
  <c r="J106" i="29"/>
  <c r="J90" i="29"/>
  <c r="J95" i="29"/>
  <c r="J107" i="29"/>
  <c r="I91" i="29"/>
  <c r="I125" i="29"/>
  <c r="I126" i="29" s="1"/>
  <c r="J22" i="29"/>
  <c r="J108" i="29"/>
  <c r="J112" i="29"/>
  <c r="C34" i="58" l="1"/>
  <c r="G32" i="58"/>
  <c r="D34" i="58"/>
  <c r="F34" i="58"/>
  <c r="H31" i="58"/>
  <c r="E34" i="58"/>
  <c r="J125" i="29"/>
  <c r="J126" i="29" s="1"/>
  <c r="J91" i="29"/>
  <c r="G34" i="58" l="1"/>
</calcChain>
</file>

<file path=xl/comments1.xml><?xml version="1.0" encoding="utf-8"?>
<comments xmlns="http://schemas.openxmlformats.org/spreadsheetml/2006/main">
  <authors>
    <author>Andreas Slettebak Wangen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Andreas Slettebak Wangen:</t>
        </r>
        <r>
          <rPr>
            <sz val="9"/>
            <color indexed="81"/>
            <rFont val="Tahoma"/>
            <family val="2"/>
          </rPr>
          <t xml:space="preserve">
Navnet må være likt skrevet som i arkfanen "Enheter".</t>
        </r>
      </text>
    </comment>
  </commentList>
</comments>
</file>

<file path=xl/comments2.xml><?xml version="1.0" encoding="utf-8"?>
<comments xmlns="http://schemas.openxmlformats.org/spreadsheetml/2006/main">
  <authors>
    <author>Andreas Slettebak Wangen</author>
  </authors>
  <commentList>
    <comment ref="D13" authorId="0" shapeId="0">
      <text>
        <r>
          <rPr>
            <b/>
            <sz val="9"/>
            <color indexed="81"/>
            <rFont val="Tahoma"/>
            <charset val="1"/>
          </rPr>
          <t>Andreas Slettebak Wangen:</t>
        </r>
        <r>
          <rPr>
            <sz val="9"/>
            <color indexed="81"/>
            <rFont val="Tahoma"/>
            <charset val="1"/>
          </rPr>
          <t xml:space="preserve">
Hvis "Ja" velges her brukes predikerte beløp til fordeling framover i tid. Hvis "Nei" velges settes beløp lik første budsjettår utover i perioden.</t>
        </r>
      </text>
    </comment>
  </commentList>
</comments>
</file>

<file path=xl/comments3.xml><?xml version="1.0" encoding="utf-8"?>
<comments xmlns="http://schemas.openxmlformats.org/spreadsheetml/2006/main">
  <authors>
    <author>Andreas Slettebak Wangen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Andreas Slettebak Wangen:</t>
        </r>
        <r>
          <rPr>
            <sz val="9"/>
            <color indexed="81"/>
            <rFont val="Tahoma"/>
            <family val="2"/>
          </rPr>
          <t xml:space="preserve">
Her settes faktisk andel av sektor/fakultetene basert på produksjon to år før budsjettår.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Andreas Slettebak Wangen:</t>
        </r>
        <r>
          <rPr>
            <sz val="9"/>
            <color indexed="81"/>
            <rFont val="Tahoma"/>
            <family val="2"/>
          </rPr>
          <t xml:space="preserve">
Korresponderende prod.år er to år før budsjettår.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Data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Oppsummert liste hele tall!$A$1:$Q$321" type="102" refreshedVersion="6" minRefreshableVersion="5">
    <extLst>
      <ext xmlns:x15="http://schemas.microsoft.com/office/spreadsheetml/2010/11/main" uri="{DE250136-89BD-433C-8126-D09CA5730AF9}">
        <x15:connection id="Område" autoDelete="1" usedByAddin="1">
          <x15:rangePr sourceName="_xlcn.WorksheetConnection_OppsummertlisteheletallA1Q3211"/>
        </x15:connection>
      </ext>
    </extLst>
  </connection>
</connections>
</file>

<file path=xl/sharedStrings.xml><?xml version="1.0" encoding="utf-8"?>
<sst xmlns="http://schemas.openxmlformats.org/spreadsheetml/2006/main" count="428" uniqueCount="152">
  <si>
    <t>Fakultet</t>
  </si>
  <si>
    <t>Studieprogramnavn</t>
  </si>
  <si>
    <t>Studiepoengprod</t>
  </si>
  <si>
    <t>Kandidatprod</t>
  </si>
  <si>
    <t>Utvekslingsstudenter</t>
  </si>
  <si>
    <t>D</t>
  </si>
  <si>
    <t>F</t>
  </si>
  <si>
    <t>E</t>
  </si>
  <si>
    <t>C</t>
  </si>
  <si>
    <t>B</t>
  </si>
  <si>
    <t>A</t>
  </si>
  <si>
    <t>Sum</t>
  </si>
  <si>
    <t>Finanskategorier studiepoeng- og kandidatproduksjon</t>
  </si>
  <si>
    <t>Stykkpris</t>
  </si>
  <si>
    <t>Studiepoengbev RFM</t>
  </si>
  <si>
    <t>Kandidatbev RFM</t>
  </si>
  <si>
    <t>Utvekslingsbev RFM</t>
  </si>
  <si>
    <t>Ufordelt</t>
  </si>
  <si>
    <t>Tot studiebevilgning RFM</t>
  </si>
  <si>
    <t>Tot studiebevilgning KD</t>
  </si>
  <si>
    <t>Tot forskningsbevilgning KD</t>
  </si>
  <si>
    <t>Avlagte doktorgrader</t>
  </si>
  <si>
    <t>EU-inntekt</t>
  </si>
  <si>
    <t>NFR-inntekt</t>
  </si>
  <si>
    <t>BOA (eksl. EU og NFR)</t>
  </si>
  <si>
    <t>Ja</t>
  </si>
  <si>
    <t>Nei</t>
  </si>
  <si>
    <t>Publikasjonspoeng</t>
  </si>
  <si>
    <t>Basisbevilgning</t>
  </si>
  <si>
    <t>Utdanningsbevilgning</t>
  </si>
  <si>
    <t>Forskningsbevilgning</t>
  </si>
  <si>
    <t>Finanskategori KD</t>
  </si>
  <si>
    <t>Totalsum</t>
  </si>
  <si>
    <t>Lukket ramme?</t>
  </si>
  <si>
    <t>Utdanning</t>
  </si>
  <si>
    <t>Forskning</t>
  </si>
  <si>
    <t>SO-bev</t>
  </si>
  <si>
    <t>År</t>
  </si>
  <si>
    <t>Modell</t>
  </si>
  <si>
    <t>Total bevilgning</t>
  </si>
  <si>
    <t>Enhet</t>
  </si>
  <si>
    <t>RFM</t>
  </si>
  <si>
    <t>Kalibrering</t>
  </si>
  <si>
    <t>Radetiketter</t>
  </si>
  <si>
    <t>ID 1</t>
  </si>
  <si>
    <t>ID 2</t>
  </si>
  <si>
    <t>Modeller oppsummert</t>
  </si>
  <si>
    <t>Handlingsrom</t>
  </si>
  <si>
    <t>Utdanningsinsentiv</t>
  </si>
  <si>
    <t>Forskningsinsentiv</t>
  </si>
  <si>
    <t>Gammel inst</t>
  </si>
  <si>
    <t>Andel basis</t>
  </si>
  <si>
    <t>Andel utdanning</t>
  </si>
  <si>
    <t>Andel forskning</t>
  </si>
  <si>
    <t>Andel SO</t>
  </si>
  <si>
    <t>Andel resultat</t>
  </si>
  <si>
    <t>Resultatbevilgning</t>
  </si>
  <si>
    <t>Enheter</t>
  </si>
  <si>
    <t>ID 3</t>
  </si>
  <si>
    <t>Indikator:</t>
  </si>
  <si>
    <t>På/av</t>
  </si>
  <si>
    <t>Åpen/lukket ramme</t>
  </si>
  <si>
    <t>Studiepoengproduksjon</t>
  </si>
  <si>
    <t>Åpen</t>
  </si>
  <si>
    <t>Studentutveksling</t>
  </si>
  <si>
    <t>Kandidatproduksjon</t>
  </si>
  <si>
    <t>Inntekter fra EU</t>
  </si>
  <si>
    <t>Vitenskapelig publiseringspoeng</t>
  </si>
  <si>
    <t>Inntekter fra NFR og RFF</t>
  </si>
  <si>
    <t xml:space="preserve">Inntekter fra annen BOA </t>
  </si>
  <si>
    <t>(dvs. all BOA ekskl. EU, NFR og RFF)</t>
  </si>
  <si>
    <t>Fra år 1 modell</t>
  </si>
  <si>
    <t>Handlingsrom i 2024:</t>
  </si>
  <si>
    <t>Type enhet</t>
  </si>
  <si>
    <t>Faglig enhet</t>
  </si>
  <si>
    <t>Administrasjon</t>
  </si>
  <si>
    <t>Vitenskapsmuseet</t>
  </si>
  <si>
    <t>Salderes</t>
  </si>
  <si>
    <t>Salderes ikke</t>
  </si>
  <si>
    <t>Årlig vekst tot bev</t>
  </si>
  <si>
    <t>Årlig vekst tot bev %</t>
  </si>
  <si>
    <t>Summer av Utdanningsinsentiv</t>
  </si>
  <si>
    <t>Summer av Forskningsinsentiv</t>
  </si>
  <si>
    <t>Tot bev</t>
  </si>
  <si>
    <t>Programnivå</t>
  </si>
  <si>
    <t>Utreisende Erasmus+</t>
  </si>
  <si>
    <t>Andre inn- og utreisende</t>
  </si>
  <si>
    <t>Dobbel kandidatuttelling?</t>
  </si>
  <si>
    <t>Studieprogram-/Emnekode</t>
  </si>
  <si>
    <t>Lukkingsbehov</t>
  </si>
  <si>
    <t>% av RFM</t>
  </si>
  <si>
    <t>VFM</t>
  </si>
  <si>
    <t>SO-midler (andel av fak. totale ramme):</t>
  </si>
  <si>
    <t>Dato</t>
  </si>
  <si>
    <t>Versjon</t>
  </si>
  <si>
    <t>Endringer</t>
  </si>
  <si>
    <t>Hvis enhet ikke er faglig settes basis lik fjoråret</t>
  </si>
  <si>
    <t>Hvis modell ikke skal lukkes mot basis settes basis lik fjoråret</t>
  </si>
  <si>
    <t>Overordnet modell</t>
  </si>
  <si>
    <t>Intern model</t>
  </si>
  <si>
    <t>KD</t>
  </si>
  <si>
    <t>Studiepoengprod, ny egenfinansiert</t>
  </si>
  <si>
    <t>Budsjettår</t>
  </si>
  <si>
    <t>Versjon 1 foreligger, ikke lenger mulig å kalibrere. Modellen virker fra og med 2018.</t>
  </si>
  <si>
    <t>Legg til/trekk lukkingsbehov fra basis</t>
  </si>
  <si>
    <t>Utvidet modellen fra 20 til 30 budsjettenheter.</t>
  </si>
  <si>
    <t>Rettet feil i arkfanen for forskningsdata og utdanningsbevilgning lokal og overordnet modell.</t>
  </si>
  <si>
    <t>Bruk SO-prosent?</t>
  </si>
  <si>
    <t>"Utvikling basis" er  endret slik at man kan legge inn endring i basis i tabellen for VFM uten å legge inn tilsvarende endring i tabellen over (RFM). Hvis man legger inn endringer i basis VFM som ikke tilsvarer en like stor endring i basis RFM vil dette føre til et lukkingsbehov, velger man å lukke modellen mot basis må alle faglige enheter bidra fra sin basis for å dekke endringen som er lagt inn.</t>
  </si>
  <si>
    <t>Oprettet arkfanen SO-bevilgning. Denne kan brukes til å legge inn SO-bevilgningen i tusen kr, framfor å la modellen beregne denne ut ifra prosenten som settes i "Sentrale parametere". Bruk av denne funksjonen styres av å sette enten Ja eller Nei i celle B29 i "Sentrale parametere".</t>
  </si>
  <si>
    <t>Fra år</t>
  </si>
  <si>
    <t>Til år</t>
  </si>
  <si>
    <t>Endring</t>
  </si>
  <si>
    <t>(Flere elementer)</t>
  </si>
  <si>
    <t>Summer av Basis KD</t>
  </si>
  <si>
    <t>Vekst %</t>
  </si>
  <si>
    <t>Predikert vekst %</t>
  </si>
  <si>
    <t>Endring andel</t>
  </si>
  <si>
    <t>Prediker beløp til fordeling?</t>
  </si>
  <si>
    <t>Hvis man har valgt "Nei" i celle B31 i "Sentrale parametere", kan man legge inn SO-bevilgning i tusen kr i tabellen under.</t>
  </si>
  <si>
    <t>Studiepoengbev</t>
  </si>
  <si>
    <t>Kandidatbev</t>
  </si>
  <si>
    <t>Utvekslingsbev</t>
  </si>
  <si>
    <t>Total forskningsbev</t>
  </si>
  <si>
    <t>Basisbev</t>
  </si>
  <si>
    <t>Tot bevilgning</t>
  </si>
  <si>
    <t>Total utdanningsinsentiv</t>
  </si>
  <si>
    <t>Kolonneetiketter</t>
  </si>
  <si>
    <t>Summer av Tot bev</t>
  </si>
  <si>
    <t>Summer av Studiepoengbev</t>
  </si>
  <si>
    <t>Summer av EU-inntekt</t>
  </si>
  <si>
    <t>Summer av NFR-inntekt</t>
  </si>
  <si>
    <t>Summer av Kandidatbev</t>
  </si>
  <si>
    <t>Summer av Utvekslingsbev</t>
  </si>
  <si>
    <t>Summer av Avlagte doktorgrader</t>
  </si>
  <si>
    <t>Summer av Publikasjonspoeng</t>
  </si>
  <si>
    <t>Summer av BOA (eksl. EU og NFR)</t>
  </si>
  <si>
    <t>Verdier</t>
  </si>
  <si>
    <t>(Alle)</t>
  </si>
  <si>
    <t>Bevilgning</t>
  </si>
  <si>
    <t>Bevilgningstype</t>
  </si>
  <si>
    <t>Basis KD</t>
  </si>
  <si>
    <t>Bevilgningstype overordnet</t>
  </si>
  <si>
    <t>ID</t>
  </si>
  <si>
    <t>Årlig vekst</t>
  </si>
  <si>
    <t>Summer av Årlig vekst</t>
  </si>
  <si>
    <t>Bevilgning år t-1</t>
  </si>
  <si>
    <t>Kalibreringsalt i 2017</t>
  </si>
  <si>
    <t>Alt 1</t>
  </si>
  <si>
    <t>Alt 2 eller 3</t>
  </si>
  <si>
    <t>Utdanningsbevilgning før nedskalering. Det er denne beregningen som brukes hvis ikke kalibreringsalternativ 2 eller 3 er valgt.</t>
  </si>
  <si>
    <t>Forskningsbevilgning før nedskalering. Det er denne beregningen som brukes hvis ikke kalibreringsalternativ 2 eller 3 er valgt.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</si>
</sst>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 ;_ * \-#,##0.00_ ;_ * &quot;-&quot;??_ ;_ @_ "/>
    <numFmt numFmtId="165" formatCode="_ * #,##0_ ;_ * \-#,##0_ ;_ * &quot;-&quot;??_ ;_ @_ "/>
    <numFmt numFmtId="166" formatCode="0.0\ %"/>
    <numFmt numFmtId="167" formatCode="_-* #,##0_-;\-* #,##0_-;_-* &quot;-&quot;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lightGray">
        <bgColor theme="4" tint="0.79995117038483843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165" fontId="0" fillId="0" borderId="0" xfId="1" applyNumberFormat="1" applyFont="1"/>
    <xf numFmtId="165" fontId="0" fillId="3" borderId="0" xfId="1" applyNumberFormat="1" applyFont="1" applyFill="1"/>
    <xf numFmtId="165" fontId="0" fillId="5" borderId="0" xfId="1" applyNumberFormat="1" applyFont="1" applyFill="1"/>
    <xf numFmtId="165" fontId="2" fillId="0" borderId="0" xfId="1" applyNumberFormat="1" applyFont="1"/>
    <xf numFmtId="165" fontId="0" fillId="0" borderId="0" xfId="0" applyNumberFormat="1"/>
    <xf numFmtId="165" fontId="2" fillId="3" borderId="0" xfId="1" applyNumberFormat="1" applyFont="1" applyFill="1" applyAlignment="1">
      <alignment wrapText="1"/>
    </xf>
    <xf numFmtId="165" fontId="2" fillId="5" borderId="0" xfId="1" applyNumberFormat="1" applyFont="1" applyFill="1" applyAlignment="1">
      <alignment wrapText="1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4" xfId="0" applyBorder="1" applyAlignment="1">
      <alignment horizontal="left"/>
    </xf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4" xfId="0" applyBorder="1"/>
    <xf numFmtId="165" fontId="0" fillId="0" borderId="0" xfId="1" applyNumberFormat="1" applyFont="1" applyBorder="1"/>
    <xf numFmtId="165" fontId="0" fillId="0" borderId="5" xfId="1" applyNumberFormat="1" applyFont="1" applyBorder="1"/>
    <xf numFmtId="165" fontId="0" fillId="0" borderId="8" xfId="1" applyNumberFormat="1" applyFont="1" applyBorder="1"/>
    <xf numFmtId="0" fontId="0" fillId="0" borderId="0" xfId="0" applyAlignment="1">
      <alignment horizontal="left"/>
    </xf>
    <xf numFmtId="0" fontId="2" fillId="0" borderId="12" xfId="0" applyFont="1" applyBorder="1"/>
    <xf numFmtId="0" fontId="2" fillId="0" borderId="0" xfId="0" applyFont="1" applyBorder="1"/>
    <xf numFmtId="0" fontId="2" fillId="0" borderId="13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5" fontId="0" fillId="0" borderId="12" xfId="1" applyNumberFormat="1" applyFont="1" applyBorder="1"/>
    <xf numFmtId="165" fontId="0" fillId="0" borderId="13" xfId="0" applyNumberFormat="1" applyBorder="1"/>
    <xf numFmtId="165" fontId="2" fillId="0" borderId="12" xfId="1" applyNumberFormat="1" applyFont="1" applyBorder="1"/>
    <xf numFmtId="165" fontId="2" fillId="0" borderId="0" xfId="1" applyNumberFormat="1" applyFont="1" applyBorder="1"/>
    <xf numFmtId="165" fontId="2" fillId="0" borderId="13" xfId="1" applyNumberFormat="1" applyFon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9" fontId="0" fillId="0" borderId="0" xfId="2" applyFont="1"/>
    <xf numFmtId="0" fontId="0" fillId="0" borderId="12" xfId="0" applyBorder="1"/>
    <xf numFmtId="165" fontId="0" fillId="0" borderId="13" xfId="1" applyNumberFormat="1" applyFont="1" applyBorder="1"/>
    <xf numFmtId="165" fontId="2" fillId="0" borderId="15" xfId="1" applyNumberFormat="1" applyFont="1" applyBorder="1"/>
    <xf numFmtId="165" fontId="2" fillId="0" borderId="16" xfId="1" applyNumberFormat="1" applyFont="1" applyBorder="1"/>
    <xf numFmtId="165" fontId="2" fillId="0" borderId="14" xfId="1" applyNumberFormat="1" applyFont="1" applyBorder="1"/>
    <xf numFmtId="165" fontId="0" fillId="0" borderId="12" xfId="1" quotePrefix="1" applyNumberFormat="1" applyFont="1" applyBorder="1"/>
    <xf numFmtId="0" fontId="0" fillId="0" borderId="1" xfId="0" applyBorder="1"/>
    <xf numFmtId="0" fontId="0" fillId="0" borderId="0" xfId="0" applyFill="1" applyBorder="1"/>
    <xf numFmtId="0" fontId="0" fillId="0" borderId="13" xfId="0" applyBorder="1"/>
    <xf numFmtId="165" fontId="0" fillId="0" borderId="0" xfId="1" quotePrefix="1" applyNumberFormat="1" applyFont="1" applyBorder="1"/>
    <xf numFmtId="165" fontId="2" fillId="0" borderId="0" xfId="0" applyNumberFormat="1" applyFont="1"/>
    <xf numFmtId="0" fontId="0" fillId="0" borderId="0" xfId="0" pivotButton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65" fontId="1" fillId="0" borderId="0" xfId="1" applyNumberFormat="1" applyFont="1"/>
    <xf numFmtId="165" fontId="1" fillId="0" borderId="12" xfId="1" applyNumberFormat="1" applyFont="1" applyBorder="1"/>
    <xf numFmtId="0" fontId="0" fillId="0" borderId="14" xfId="0" applyBorder="1"/>
    <xf numFmtId="165" fontId="1" fillId="0" borderId="0" xfId="1" applyNumberFormat="1" applyFont="1" applyBorder="1"/>
    <xf numFmtId="165" fontId="2" fillId="0" borderId="15" xfId="0" applyNumberFormat="1" applyFont="1" applyBorder="1"/>
    <xf numFmtId="165" fontId="2" fillId="0" borderId="16" xfId="0" applyNumberFormat="1" applyFont="1" applyBorder="1"/>
    <xf numFmtId="165" fontId="2" fillId="0" borderId="0" xfId="1" applyNumberFormat="1" applyFont="1" applyAlignment="1">
      <alignment wrapText="1"/>
    </xf>
    <xf numFmtId="165" fontId="2" fillId="2" borderId="0" xfId="1" applyNumberFormat="1" applyFont="1" applyFill="1" applyAlignment="1">
      <alignment wrapText="1"/>
    </xf>
    <xf numFmtId="165" fontId="2" fillId="4" borderId="0" xfId="1" applyNumberFormat="1" applyFont="1" applyFill="1" applyAlignment="1">
      <alignment wrapText="1"/>
    </xf>
    <xf numFmtId="165" fontId="0" fillId="2" borderId="0" xfId="1" applyNumberFormat="1" applyFont="1" applyFill="1"/>
    <xf numFmtId="165" fontId="0" fillId="4" borderId="0" xfId="1" applyNumberFormat="1" applyFont="1" applyFill="1"/>
    <xf numFmtId="1" fontId="0" fillId="0" borderId="4" xfId="0" applyNumberFormat="1" applyBorder="1"/>
    <xf numFmtId="1" fontId="0" fillId="0" borderId="0" xfId="0" applyNumberFormat="1"/>
    <xf numFmtId="9" fontId="2" fillId="0" borderId="0" xfId="2" applyFont="1"/>
    <xf numFmtId="165" fontId="0" fillId="0" borderId="7" xfId="1" applyNumberFormat="1" applyFont="1" applyBorder="1"/>
    <xf numFmtId="166" fontId="0" fillId="0" borderId="0" xfId="2" applyNumberFormat="1" applyFont="1"/>
    <xf numFmtId="0" fontId="2" fillId="0" borderId="6" xfId="0" applyFont="1" applyBorder="1"/>
    <xf numFmtId="165" fontId="0" fillId="0" borderId="0" xfId="1" quotePrefix="1" applyNumberFormat="1" applyFont="1"/>
    <xf numFmtId="0" fontId="2" fillId="3" borderId="22" xfId="0" applyFont="1" applyFill="1" applyBorder="1"/>
    <xf numFmtId="9" fontId="0" fillId="3" borderId="23" xfId="2" applyFont="1" applyFill="1" applyBorder="1"/>
    <xf numFmtId="9" fontId="0" fillId="3" borderId="24" xfId="2" applyFont="1" applyFill="1" applyBorder="1"/>
    <xf numFmtId="0" fontId="2" fillId="3" borderId="20" xfId="0" applyFont="1" applyFill="1" applyBorder="1"/>
    <xf numFmtId="0" fontId="0" fillId="3" borderId="21" xfId="0" applyFill="1" applyBorder="1"/>
    <xf numFmtId="0" fontId="2" fillId="0" borderId="25" xfId="0" applyFont="1" applyBorder="1"/>
    <xf numFmtId="0" fontId="0" fillId="0" borderId="25" xfId="0" applyBorder="1"/>
    <xf numFmtId="9" fontId="0" fillId="0" borderId="25" xfId="0" applyNumberFormat="1" applyBorder="1"/>
    <xf numFmtId="0" fontId="0" fillId="6" borderId="0" xfId="0" applyFill="1"/>
    <xf numFmtId="9" fontId="0" fillId="3" borderId="12" xfId="2" applyFont="1" applyFill="1" applyBorder="1"/>
    <xf numFmtId="9" fontId="0" fillId="3" borderId="0" xfId="2" applyFont="1" applyFill="1" applyBorder="1"/>
    <xf numFmtId="9" fontId="0" fillId="3" borderId="13" xfId="2" applyFont="1" applyFill="1" applyBorder="1"/>
    <xf numFmtId="9" fontId="0" fillId="3" borderId="14" xfId="2" applyFont="1" applyFill="1" applyBorder="1"/>
    <xf numFmtId="9" fontId="0" fillId="3" borderId="15" xfId="2" applyFont="1" applyFill="1" applyBorder="1"/>
    <xf numFmtId="9" fontId="0" fillId="3" borderId="16" xfId="2" applyFont="1" applyFill="1" applyBorder="1"/>
    <xf numFmtId="166" fontId="2" fillId="0" borderId="0" xfId="2" applyNumberFormat="1" applyFont="1"/>
    <xf numFmtId="166" fontId="0" fillId="0" borderId="0" xfId="0" applyNumberFormat="1"/>
    <xf numFmtId="0" fontId="0" fillId="0" borderId="0" xfId="0" applyFont="1"/>
    <xf numFmtId="0" fontId="4" fillId="0" borderId="0" xfId="0" applyFont="1"/>
    <xf numFmtId="166" fontId="0" fillId="0" borderId="25" xfId="0" applyNumberFormat="1" applyBorder="1"/>
    <xf numFmtId="9" fontId="0" fillId="3" borderId="4" xfId="2" applyFont="1" applyFill="1" applyBorder="1"/>
    <xf numFmtId="9" fontId="0" fillId="3" borderId="5" xfId="2" applyFont="1" applyFill="1" applyBorder="1"/>
    <xf numFmtId="9" fontId="0" fillId="3" borderId="6" xfId="2" applyFont="1" applyFill="1" applyBorder="1"/>
    <xf numFmtId="9" fontId="0" fillId="3" borderId="8" xfId="2" applyFont="1" applyFill="1" applyBorder="1"/>
    <xf numFmtId="9" fontId="5" fillId="3" borderId="0" xfId="2" applyFont="1" applyFill="1" applyBorder="1"/>
    <xf numFmtId="10" fontId="0" fillId="0" borderId="0" xfId="2" applyNumberFormat="1" applyFont="1"/>
    <xf numFmtId="0" fontId="2" fillId="7" borderId="0" xfId="0" applyFont="1" applyFill="1" applyBorder="1"/>
    <xf numFmtId="0" fontId="0" fillId="0" borderId="10" xfId="0" applyBorder="1" applyAlignment="1">
      <alignment horizontal="left" indent="1"/>
    </xf>
    <xf numFmtId="165" fontId="0" fillId="0" borderId="10" xfId="0" applyNumberFormat="1" applyBorder="1"/>
    <xf numFmtId="0" fontId="0" fillId="0" borderId="15" xfId="0" applyBorder="1" applyAlignment="1">
      <alignment horizontal="left" indent="1"/>
    </xf>
    <xf numFmtId="0" fontId="2" fillId="0" borderId="9" xfId="0" applyFont="1" applyBorder="1"/>
    <xf numFmtId="0" fontId="2" fillId="0" borderId="10" xfId="0" applyFont="1" applyBorder="1"/>
    <xf numFmtId="0" fontId="2" fillId="0" borderId="14" xfId="0" applyFont="1" applyBorder="1"/>
    <xf numFmtId="0" fontId="2" fillId="0" borderId="15" xfId="0" applyFont="1" applyBorder="1"/>
    <xf numFmtId="9" fontId="2" fillId="7" borderId="0" xfId="2" applyFont="1" applyFill="1" applyBorder="1"/>
    <xf numFmtId="9" fontId="2" fillId="0" borderId="11" xfId="2" applyFont="1" applyBorder="1"/>
    <xf numFmtId="165" fontId="2" fillId="7" borderId="0" xfId="1" applyNumberFormat="1" applyFont="1" applyFill="1" applyBorder="1"/>
    <xf numFmtId="165" fontId="0" fillId="0" borderId="10" xfId="1" applyNumberFormat="1" applyFont="1" applyBorder="1"/>
    <xf numFmtId="165" fontId="0" fillId="0" borderId="15" xfId="1" applyNumberFormat="1" applyFont="1" applyBorder="1"/>
    <xf numFmtId="165" fontId="2" fillId="0" borderId="10" xfId="1" applyNumberFormat="1" applyFont="1" applyBorder="1"/>
    <xf numFmtId="166" fontId="0" fillId="0" borderId="11" xfId="2" applyNumberFormat="1" applyFont="1" applyBorder="1"/>
    <xf numFmtId="166" fontId="0" fillId="0" borderId="16" xfId="2" applyNumberFormat="1" applyFont="1" applyBorder="1"/>
    <xf numFmtId="0" fontId="0" fillId="0" borderId="0" xfId="0" applyFill="1" applyBorder="1" applyAlignment="1">
      <alignment horizontal="left" indent="1"/>
    </xf>
    <xf numFmtId="9" fontId="0" fillId="0" borderId="0" xfId="0" applyNumberFormat="1"/>
    <xf numFmtId="166" fontId="2" fillId="0" borderId="16" xfId="2" applyNumberFormat="1" applyFont="1" applyBorder="1"/>
    <xf numFmtId="165" fontId="0" fillId="6" borderId="0" xfId="1" applyNumberFormat="1" applyFont="1" applyFill="1"/>
    <xf numFmtId="0" fontId="0" fillId="3" borderId="0" xfId="0" applyFill="1"/>
    <xf numFmtId="165" fontId="0" fillId="3" borderId="12" xfId="1" applyNumberFormat="1" applyFont="1" applyFill="1" applyBorder="1"/>
    <xf numFmtId="165" fontId="0" fillId="3" borderId="0" xfId="1" applyNumberFormat="1" applyFont="1" applyFill="1" applyBorder="1"/>
    <xf numFmtId="165" fontId="0" fillId="3" borderId="13" xfId="1" applyNumberFormat="1" applyFont="1" applyFill="1" applyBorder="1"/>
    <xf numFmtId="0" fontId="0" fillId="3" borderId="0" xfId="0" applyFill="1" applyBorder="1"/>
    <xf numFmtId="0" fontId="0" fillId="8" borderId="0" xfId="0" applyFill="1"/>
    <xf numFmtId="1" fontId="0" fillId="8" borderId="4" xfId="0" applyNumberFormat="1" applyFill="1" applyBorder="1"/>
    <xf numFmtId="1" fontId="0" fillId="8" borderId="0" xfId="0" applyNumberFormat="1" applyFill="1"/>
    <xf numFmtId="0" fontId="0" fillId="8" borderId="8" xfId="0" applyFill="1" applyBorder="1"/>
    <xf numFmtId="165" fontId="0" fillId="8" borderId="0" xfId="1" applyNumberFormat="1" applyFont="1" applyFill="1" applyBorder="1"/>
    <xf numFmtId="165" fontId="0" fillId="8" borderId="5" xfId="1" applyNumberFormat="1" applyFont="1" applyFill="1" applyBorder="1"/>
    <xf numFmtId="166" fontId="0" fillId="3" borderId="7" xfId="2" applyNumberFormat="1" applyFont="1" applyFill="1" applyBorder="1"/>
    <xf numFmtId="166" fontId="0" fillId="3" borderId="7" xfId="0" applyNumberFormat="1" applyFill="1" applyBorder="1"/>
    <xf numFmtId="166" fontId="0" fillId="3" borderId="8" xfId="0" applyNumberFormat="1" applyFill="1" applyBorder="1"/>
    <xf numFmtId="1" fontId="0" fillId="8" borderId="5" xfId="0" applyNumberFormat="1" applyFill="1" applyBorder="1"/>
    <xf numFmtId="0" fontId="2" fillId="0" borderId="0" xfId="0" applyFont="1" applyAlignment="1"/>
    <xf numFmtId="0" fontId="2" fillId="0" borderId="0" xfId="0" applyFont="1" applyFill="1"/>
    <xf numFmtId="14" fontId="0" fillId="0" borderId="0" xfId="0" applyNumberFormat="1"/>
    <xf numFmtId="0" fontId="0" fillId="2" borderId="0" xfId="0" applyFill="1"/>
    <xf numFmtId="9" fontId="0" fillId="2" borderId="0" xfId="2" applyFont="1" applyFill="1"/>
    <xf numFmtId="166" fontId="0" fillId="2" borderId="0" xfId="2" applyNumberFormat="1" applyFont="1" applyFill="1"/>
    <xf numFmtId="165" fontId="0" fillId="2" borderId="0" xfId="1" quotePrefix="1" applyNumberFormat="1" applyFont="1" applyFill="1"/>
    <xf numFmtId="0" fontId="2" fillId="0" borderId="12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6" fontId="0" fillId="0" borderId="13" xfId="2" applyNumberFormat="1" applyFont="1" applyBorder="1"/>
    <xf numFmtId="0" fontId="2" fillId="0" borderId="0" xfId="0" quotePrefix="1" applyFont="1"/>
    <xf numFmtId="0" fontId="0" fillId="3" borderId="0" xfId="0" applyFill="1" applyAlignment="1">
      <alignment vertical="center"/>
    </xf>
    <xf numFmtId="0" fontId="2" fillId="6" borderId="20" xfId="0" applyFont="1" applyFill="1" applyBorder="1"/>
    <xf numFmtId="0" fontId="0" fillId="0" borderId="0" xfId="0" applyFill="1"/>
    <xf numFmtId="0" fontId="2" fillId="9" borderId="0" xfId="0" applyFont="1" applyFill="1" applyBorder="1"/>
    <xf numFmtId="165" fontId="0" fillId="9" borderId="0" xfId="1" applyNumberFormat="1" applyFont="1" applyFill="1" applyBorder="1"/>
    <xf numFmtId="165" fontId="0" fillId="9" borderId="15" xfId="0" applyNumberFormat="1" applyFill="1" applyBorder="1"/>
    <xf numFmtId="165" fontId="2" fillId="9" borderId="15" xfId="0" applyNumberFormat="1" applyFont="1" applyFill="1" applyBorder="1"/>
    <xf numFmtId="165" fontId="0" fillId="9" borderId="0" xfId="0" applyNumberFormat="1" applyFill="1" applyBorder="1"/>
    <xf numFmtId="165" fontId="2" fillId="9" borderId="15" xfId="1" applyNumberFormat="1" applyFont="1" applyFill="1" applyBorder="1"/>
    <xf numFmtId="0" fontId="0" fillId="9" borderId="0" xfId="0" applyFill="1"/>
    <xf numFmtId="165" fontId="2" fillId="3" borderId="25" xfId="1" applyNumberFormat="1" applyFont="1" applyFill="1" applyBorder="1"/>
    <xf numFmtId="166" fontId="2" fillId="3" borderId="25" xfId="2" applyNumberFormat="1" applyFont="1" applyFill="1" applyBorder="1"/>
    <xf numFmtId="165" fontId="2" fillId="0" borderId="18" xfId="1" applyNumberFormat="1" applyFont="1" applyBorder="1"/>
    <xf numFmtId="166" fontId="2" fillId="0" borderId="18" xfId="2" applyNumberFormat="1" applyFont="1" applyBorder="1"/>
    <xf numFmtId="164" fontId="0" fillId="8" borderId="0" xfId="1" applyFont="1" applyFill="1" applyBorder="1"/>
    <xf numFmtId="164" fontId="0" fillId="0" borderId="0" xfId="1" applyFont="1" applyBorder="1"/>
    <xf numFmtId="164" fontId="0" fillId="8" borderId="7" xfId="1" applyFont="1" applyFill="1" applyBorder="1"/>
    <xf numFmtId="164" fontId="0" fillId="8" borderId="0" xfId="1" applyNumberFormat="1" applyFont="1" applyFill="1" applyBorder="1"/>
    <xf numFmtId="164" fontId="0" fillId="0" borderId="0" xfId="1" applyNumberFormat="1" applyFont="1" applyFill="1" applyBorder="1"/>
    <xf numFmtId="164" fontId="0" fillId="0" borderId="7" xfId="1" applyNumberFormat="1" applyFont="1" applyBorder="1"/>
    <xf numFmtId="0" fontId="2" fillId="0" borderId="4" xfId="0" applyFont="1" applyBorder="1"/>
    <xf numFmtId="0" fontId="2" fillId="0" borderId="5" xfId="0" applyFont="1" applyBorder="1"/>
    <xf numFmtId="165" fontId="0" fillId="0" borderId="5" xfId="0" applyNumberFormat="1" applyBorder="1"/>
    <xf numFmtId="165" fontId="2" fillId="0" borderId="7" xfId="1" applyNumberFormat="1" applyFont="1" applyBorder="1"/>
    <xf numFmtId="165" fontId="2" fillId="0" borderId="8" xfId="1" applyNumberFormat="1" applyFont="1" applyBorder="1"/>
    <xf numFmtId="0" fontId="2" fillId="0" borderId="0" xfId="0" quotePrefix="1" applyFont="1" applyBorder="1"/>
    <xf numFmtId="166" fontId="0" fillId="0" borderId="0" xfId="2" applyNumberFormat="1" applyFont="1" applyBorder="1"/>
    <xf numFmtId="0" fontId="0" fillId="0" borderId="15" xfId="0" applyBorder="1"/>
    <xf numFmtId="166" fontId="0" fillId="0" borderId="15" xfId="2" applyNumberFormat="1" applyFont="1" applyBorder="1"/>
    <xf numFmtId="166" fontId="0" fillId="3" borderId="0" xfId="2" applyNumberFormat="1" applyFont="1" applyFill="1" applyBorder="1"/>
    <xf numFmtId="166" fontId="0" fillId="3" borderId="15" xfId="2" applyNumberFormat="1" applyFont="1" applyFill="1" applyBorder="1"/>
    <xf numFmtId="165" fontId="0" fillId="3" borderId="15" xfId="1" applyNumberFormat="1" applyFont="1" applyFill="1" applyBorder="1"/>
    <xf numFmtId="165" fontId="0" fillId="0" borderId="16" xfId="1" applyNumberFormat="1" applyFont="1" applyBorder="1"/>
    <xf numFmtId="166" fontId="0" fillId="3" borderId="13" xfId="2" applyNumberFormat="1" applyFont="1" applyFill="1" applyBorder="1"/>
    <xf numFmtId="166" fontId="0" fillId="3" borderId="16" xfId="2" applyNumberFormat="1" applyFont="1" applyFill="1" applyBorder="1"/>
    <xf numFmtId="167" fontId="0" fillId="0" borderId="0" xfId="0" applyNumberFormat="1"/>
    <xf numFmtId="165" fontId="0" fillId="8" borderId="7" xfId="1" applyNumberFormat="1" applyFont="1" applyFill="1" applyBorder="1"/>
    <xf numFmtId="165" fontId="0" fillId="8" borderId="8" xfId="1" applyNumberFormat="1" applyFont="1" applyFill="1" applyBorder="1"/>
    <xf numFmtId="0" fontId="0" fillId="8" borderId="4" xfId="0" applyFill="1" applyBorder="1"/>
    <xf numFmtId="0" fontId="0" fillId="8" borderId="6" xfId="0" applyFill="1" applyBorder="1"/>
    <xf numFmtId="0" fontId="0" fillId="3" borderId="4" xfId="0" applyFill="1" applyBorder="1"/>
    <xf numFmtId="0" fontId="0" fillId="3" borderId="6" xfId="0" applyFill="1" applyBorder="1"/>
    <xf numFmtId="0" fontId="2" fillId="6" borderId="1" xfId="0" applyFont="1" applyFill="1" applyBorder="1"/>
    <xf numFmtId="0" fontId="0" fillId="3" borderId="3" xfId="0" applyFill="1" applyBorder="1"/>
    <xf numFmtId="9" fontId="2" fillId="0" borderId="0" xfId="0" applyNumberFormat="1" applyFont="1"/>
    <xf numFmtId="165" fontId="0" fillId="3" borderId="4" xfId="1" applyNumberFormat="1" applyFont="1" applyFill="1" applyBorder="1"/>
    <xf numFmtId="165" fontId="2" fillId="0" borderId="6" xfId="1" applyNumberFormat="1" applyFont="1" applyBorder="1"/>
    <xf numFmtId="164" fontId="0" fillId="0" borderId="0" xfId="1" applyFont="1"/>
    <xf numFmtId="0" fontId="2" fillId="0" borderId="0" xfId="0" applyFont="1" applyFill="1" applyBorder="1"/>
    <xf numFmtId="0" fontId="2" fillId="0" borderId="3" xfId="0" applyFont="1" applyFill="1" applyBorder="1"/>
    <xf numFmtId="165" fontId="2" fillId="0" borderId="8" xfId="0" applyNumberFormat="1" applyFont="1" applyBorder="1"/>
    <xf numFmtId="1" fontId="0" fillId="2" borderId="0" xfId="0" applyNumberFormat="1" applyFill="1"/>
    <xf numFmtId="166" fontId="0" fillId="3" borderId="12" xfId="2" applyNumberFormat="1" applyFont="1" applyFill="1" applyBorder="1"/>
    <xf numFmtId="165" fontId="0" fillId="10" borderId="4" xfId="1" applyNumberFormat="1" applyFont="1" applyFill="1" applyBorder="1"/>
    <xf numFmtId="165" fontId="0" fillId="10" borderId="0" xfId="1" applyNumberFormat="1" applyFont="1" applyFill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2" fillId="0" borderId="26" xfId="1" applyFont="1" applyBorder="1" applyAlignment="1">
      <alignment horizontal="left"/>
    </xf>
    <xf numFmtId="164" fontId="2" fillId="0" borderId="14" xfId="1" applyFont="1" applyBorder="1" applyAlignment="1">
      <alignment horizontal="left"/>
    </xf>
    <xf numFmtId="164" fontId="2" fillId="0" borderId="26" xfId="1" applyFont="1" applyBorder="1" applyAlignment="1">
      <alignment horizontal="center"/>
    </xf>
    <xf numFmtId="164" fontId="2" fillId="0" borderId="14" xfId="1" applyFont="1" applyBorder="1" applyAlignment="1">
      <alignment horizontal="center"/>
    </xf>
  </cellXfs>
  <cellStyles count="3">
    <cellStyle name="Komma" xfId="1" builtinId="3"/>
    <cellStyle name="Normal" xfId="0" builtinId="0"/>
    <cellStyle name="Prosent" xfId="2" builtinId="5"/>
  </cellStyles>
  <dxfs count="35"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66" formatCode="0.0\ %"/>
    </dxf>
    <dxf>
      <numFmt numFmtId="13" formatCode="0\ %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66" formatCode="0.0\ %"/>
    </dxf>
    <dxf>
      <numFmt numFmtId="13" formatCode="0\ %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3" formatCode="0\ %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66" formatCode="0.0\ %"/>
    </dxf>
    <dxf>
      <numFmt numFmtId="13" formatCode="0\ %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66" formatCode="0.0\ %"/>
    </dxf>
    <dxf>
      <numFmt numFmtId="13" formatCode="0\ %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8" formatCode="_ * #,##0.0_ ;_ * \-#,##0.0_ ;_ * &quot;-&quot;??_ ;_ @_ "/>
    </dxf>
    <dxf>
      <numFmt numFmtId="164" formatCode="_ * #,##0.00_ ;_ * \-#,##0.00_ ;_ * &quot;-&quot;??_ ;_ @_ "/>
    </dxf>
    <dxf>
      <numFmt numFmtId="13" formatCode="0\ %"/>
    </dxf>
    <dxf>
      <numFmt numFmtId="165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42" Type="http://schemas.openxmlformats.org/officeDocument/2006/relationships/customXml" Target="../customXml/item4.xml"/><Relationship Id="rId47" Type="http://schemas.openxmlformats.org/officeDocument/2006/relationships/customXml" Target="../customXml/item9.xml"/><Relationship Id="rId50" Type="http://schemas.openxmlformats.org/officeDocument/2006/relationships/customXml" Target="../customXml/item12.xml"/><Relationship Id="rId55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alcChain" Target="calcChain.xml"/><Relationship Id="rId46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54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3.xml"/><Relationship Id="rId37" Type="http://schemas.openxmlformats.org/officeDocument/2006/relationships/powerPivotData" Target="model/item.data"/><Relationship Id="rId40" Type="http://schemas.openxmlformats.org/officeDocument/2006/relationships/customXml" Target="../customXml/item2.xml"/><Relationship Id="rId45" Type="http://schemas.openxmlformats.org/officeDocument/2006/relationships/customXml" Target="../customXml/item7.xml"/><Relationship Id="rId53" Type="http://schemas.openxmlformats.org/officeDocument/2006/relationships/customXml" Target="../customXml/item15.xml"/><Relationship Id="rId58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49" Type="http://schemas.openxmlformats.org/officeDocument/2006/relationships/customXml" Target="../customXml/item11.xml"/><Relationship Id="rId57" Type="http://schemas.openxmlformats.org/officeDocument/2006/relationships/customXml" Target="../customXml/item1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2.xml"/><Relationship Id="rId44" Type="http://schemas.openxmlformats.org/officeDocument/2006/relationships/customXml" Target="../customXml/item6.xml"/><Relationship Id="rId52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35" Type="http://schemas.openxmlformats.org/officeDocument/2006/relationships/styles" Target="styles.xml"/><Relationship Id="rId43" Type="http://schemas.openxmlformats.org/officeDocument/2006/relationships/customXml" Target="../customXml/item5.xml"/><Relationship Id="rId48" Type="http://schemas.openxmlformats.org/officeDocument/2006/relationships/customXml" Target="../customXml/item10.xml"/><Relationship Id="rId56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'Vekst kommende budsjettår'!$C$3</c:f>
              <c:strCache>
                <c:ptCount val="1"/>
                <c:pt idx="0">
                  <c:v>Basisbevilgning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kommende budsjettår'!$C$4:$C$15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0-499A-948C-1A9C74578E8E}"/>
            </c:ext>
          </c:extLst>
        </c:ser>
        <c:ser>
          <c:idx val="1"/>
          <c:order val="1"/>
          <c:tx>
            <c:strRef>
              <c:f>'Vekst kommende budsjettår'!$D$3</c:f>
              <c:strCache>
                <c:ptCount val="1"/>
                <c:pt idx="0">
                  <c:v>Utdanningsinsentiv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kommende budsjettår'!$D$4:$D$15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0-499A-948C-1A9C74578E8E}"/>
            </c:ext>
          </c:extLst>
        </c:ser>
        <c:ser>
          <c:idx val="2"/>
          <c:order val="2"/>
          <c:tx>
            <c:strRef>
              <c:f>'Vekst kommende budsjettår'!$E$3</c:f>
              <c:strCache>
                <c:ptCount val="1"/>
                <c:pt idx="0">
                  <c:v>Forskningsinsentiv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kommende budsjettår'!$E$4:$E$15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0-499A-948C-1A9C74578E8E}"/>
            </c:ext>
          </c:extLst>
        </c:ser>
        <c:ser>
          <c:idx val="3"/>
          <c:order val="3"/>
          <c:tx>
            <c:strRef>
              <c:f>'Vekst kommende budsjettår'!$F$3</c:f>
              <c:strCache>
                <c:ptCount val="1"/>
                <c:pt idx="0">
                  <c:v>SO-bev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kommende budsjettår'!$F$4:$F$15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0-499A-948C-1A9C7457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845624"/>
        <c:axId val="193847096"/>
      </c:barChart>
      <c:scatterChart>
        <c:scatterStyle val="lineMarker"/>
        <c:varyColors val="0"/>
        <c:ser>
          <c:idx val="4"/>
          <c:order val="4"/>
          <c:tx>
            <c:strRef>
              <c:f>'Vekst kommende budsjettår'!$H$3</c:f>
              <c:strCache>
                <c:ptCount val="1"/>
                <c:pt idx="0">
                  <c:v>Vekst 2017-2018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xVal>
          <c:yVal>
            <c:numRef>
              <c:f>'Vekst kommende budsjettår'!$H$4:$H$15</c:f>
              <c:numCache>
                <c:formatCode>0.0\ %</c:formatCode>
                <c:ptCount val="1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90-499A-948C-1A9C7457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4680"/>
        <c:axId val="189933432"/>
      </c:scatterChart>
      <c:catAx>
        <c:axId val="19384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847096"/>
        <c:crosses val="autoZero"/>
        <c:auto val="1"/>
        <c:lblAlgn val="ctr"/>
        <c:lblOffset val="100"/>
        <c:noMultiLvlLbl val="0"/>
      </c:catAx>
      <c:valAx>
        <c:axId val="19384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845624"/>
        <c:crosses val="autoZero"/>
        <c:crossBetween val="between"/>
      </c:valAx>
      <c:valAx>
        <c:axId val="1899334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14680"/>
        <c:crosses val="max"/>
        <c:crossBetween val="midCat"/>
      </c:valAx>
      <c:valAx>
        <c:axId val="811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933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[RFM-VFM.xlsx]Pivot detaljert 2!Pivottabell9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'Pivot detaljert 2'!$B$7:$B$9</c:f>
              <c:strCache>
                <c:ptCount val="1"/>
                <c:pt idx="0">
                  <c:v>Basisbevilgning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detaljert 2'!$A$10:$A$11</c:f>
              <c:strCache>
                <c:ptCount val="1"/>
                <c:pt idx="0">
                  <c:v>0</c:v>
                </c:pt>
              </c:strCache>
            </c:strRef>
          </c:cat>
          <c:val>
            <c:numRef>
              <c:f>'Pivot detaljert 2'!$B$10:$B$11</c:f>
              <c:numCache>
                <c:formatCode>_ * #\ ##0_ ;_ * \-#\ ##0_ ;_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F-4037-A699-C0575253BD40}"/>
            </c:ext>
          </c:extLst>
        </c:ser>
        <c:ser>
          <c:idx val="1"/>
          <c:order val="1"/>
          <c:tx>
            <c:strRef>
              <c:f>'Pivot detaljert 2'!$C$7:$C$9</c:f>
              <c:strCache>
                <c:ptCount val="1"/>
                <c:pt idx="0">
                  <c:v>Utdanningsinsentiv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'Pivot detaljert 2'!$A$10:$A$11</c:f>
              <c:strCache>
                <c:ptCount val="1"/>
                <c:pt idx="0">
                  <c:v>0</c:v>
                </c:pt>
              </c:strCache>
            </c:strRef>
          </c:cat>
          <c:val>
            <c:numRef>
              <c:f>'Pivot detaljert 2'!$C$10:$C$11</c:f>
              <c:numCache>
                <c:formatCode>_ * #\ ##0_ ;_ * \-#\ ##0_ ;_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EF99-49D3-8845-F7E195E79C81}"/>
            </c:ext>
          </c:extLst>
        </c:ser>
        <c:ser>
          <c:idx val="2"/>
          <c:order val="2"/>
          <c:tx>
            <c:strRef>
              <c:f>'Pivot detaljert 2'!$D$7:$D$9</c:f>
              <c:strCache>
                <c:ptCount val="1"/>
                <c:pt idx="0">
                  <c:v>Forskningsinsentiv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'Pivot detaljert 2'!$A$10:$A$11</c:f>
              <c:strCache>
                <c:ptCount val="1"/>
                <c:pt idx="0">
                  <c:v>0</c:v>
                </c:pt>
              </c:strCache>
            </c:strRef>
          </c:cat>
          <c:val>
            <c:numRef>
              <c:f>'Pivot detaljert 2'!$D$10:$D$11</c:f>
              <c:numCache>
                <c:formatCode>_ * #\ ##0_ ;_ * \-#\ ##0_ ;_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EF99-49D3-8845-F7E195E79C81}"/>
            </c:ext>
          </c:extLst>
        </c:ser>
        <c:ser>
          <c:idx val="3"/>
          <c:order val="3"/>
          <c:tx>
            <c:strRef>
              <c:f>'Pivot detaljert 2'!$E$7:$E$9</c:f>
              <c:strCache>
                <c:ptCount val="1"/>
                <c:pt idx="0">
                  <c:v>SO-bev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'Pivot detaljert 2'!$A$10:$A$11</c:f>
              <c:strCache>
                <c:ptCount val="1"/>
                <c:pt idx="0">
                  <c:v>0</c:v>
                </c:pt>
              </c:strCache>
            </c:strRef>
          </c:cat>
          <c:val>
            <c:numRef>
              <c:f>'Pivot detaljert 2'!$E$10:$E$11</c:f>
              <c:numCache>
                <c:formatCode>_ * #\ ##0_ ;_ * \-#\ ##0_ ;_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EF99-49D3-8845-F7E195E79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58709256"/>
        <c:axId val="858705648"/>
      </c:barChart>
      <c:catAx>
        <c:axId val="85870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8705648"/>
        <c:crosses val="autoZero"/>
        <c:auto val="1"/>
        <c:lblAlgn val="ctr"/>
        <c:lblOffset val="100"/>
        <c:noMultiLvlLbl val="0"/>
      </c:catAx>
      <c:valAx>
        <c:axId val="85870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870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'Vekst kommende budsjettår'!$M$3</c:f>
              <c:strCache>
                <c:ptCount val="1"/>
                <c:pt idx="0">
                  <c:v>Endring i basis 2017-2018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'Vekst kommende budsjettår'!$L$4:$L$12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'Vekst kommende budsjettår'!$M$4:$M$12</c:f>
              <c:numCache>
                <c:formatCode>_ * #\ ##0_ ;_ * \-#\ 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7-41AB-AA08-EA0FE58EC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54216"/>
        <c:axId val="193845088"/>
      </c:barChart>
      <c:scatterChart>
        <c:scatterStyle val="lineMarker"/>
        <c:varyColors val="0"/>
        <c:ser>
          <c:idx val="1"/>
          <c:order val="1"/>
          <c:tx>
            <c:strRef>
              <c:f>'Vekst kommende budsjettår'!$N$3</c:f>
              <c:strCache>
                <c:ptCount val="1"/>
                <c:pt idx="0">
                  <c:v>I % av tot bev 2018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'Vekst kommende budsjettår'!$L$4:$L$12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'Vekst kommende budsjettår'!$N$4:$N$12</c:f>
              <c:numCache>
                <c:formatCode>0.0\ 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47-41AB-AA08-EA0FE58EC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621112"/>
        <c:axId val="193620728"/>
      </c:scatterChart>
      <c:catAx>
        <c:axId val="19365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845088"/>
        <c:crosses val="autoZero"/>
        <c:auto val="1"/>
        <c:lblAlgn val="ctr"/>
        <c:lblOffset val="100"/>
        <c:noMultiLvlLbl val="0"/>
      </c:catAx>
      <c:valAx>
        <c:axId val="19384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654216"/>
        <c:crosses val="autoZero"/>
        <c:crossBetween val="between"/>
      </c:valAx>
      <c:valAx>
        <c:axId val="193620728"/>
        <c:scaling>
          <c:orientation val="minMax"/>
        </c:scaling>
        <c:delete val="0"/>
        <c:axPos val="r"/>
        <c:numFmt formatCode="0.0\ 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621112"/>
        <c:crosses val="max"/>
        <c:crossBetween val="midCat"/>
      </c:valAx>
      <c:valAx>
        <c:axId val="1936211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9362072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'Vekst kommende budsjettår'!$G$3</c:f>
              <c:strCache>
                <c:ptCount val="1"/>
                <c:pt idx="0">
                  <c:v>Tot bev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3-42D2-AC5A-69C119ED976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D3-42D2-AC5A-69C119ED976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D3-42D2-AC5A-69C119ED976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3-42D2-AC5A-69C119ED976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D3-42D2-AC5A-69C119ED976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D3-42D2-AC5A-69C119ED9767}"/>
              </c:ext>
            </c:extLst>
          </c:dPt>
          <c:cat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kommende budsjettår'!$G$4:$G$15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D3-42D2-AC5A-69C119ED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403352"/>
        <c:axId val="189404920"/>
      </c:barChart>
      <c:scatterChart>
        <c:scatterStyle val="lineMarker"/>
        <c:varyColors val="0"/>
        <c:ser>
          <c:idx val="1"/>
          <c:order val="1"/>
          <c:tx>
            <c:strRef>
              <c:f>'Vekst kommende budsjettår'!$H$3</c:f>
              <c:strCache>
                <c:ptCount val="1"/>
                <c:pt idx="0">
                  <c:v>Vekst 2017-2018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multiLvlStrRef>
              <c:f>'Vekst kommende budsjettår'!$A$4:$B$15</c:f>
              <c:multiLvlStrCache>
                <c:ptCount val="1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xVal>
          <c:yVal>
            <c:numRef>
              <c:f>'Vekst kommende budsjettår'!$H$4:$H$15</c:f>
              <c:numCache>
                <c:formatCode>0.0\ %</c:formatCode>
                <c:ptCount val="1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2D3-42D2-AC5A-69C119ED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98440"/>
        <c:axId val="192298048"/>
      </c:scatterChart>
      <c:catAx>
        <c:axId val="18940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404920"/>
        <c:crosses val="autoZero"/>
        <c:auto val="1"/>
        <c:lblAlgn val="ctr"/>
        <c:lblOffset val="100"/>
        <c:noMultiLvlLbl val="0"/>
      </c:catAx>
      <c:valAx>
        <c:axId val="18940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403352"/>
        <c:crosses val="autoZero"/>
        <c:crossBetween val="between"/>
      </c:valAx>
      <c:valAx>
        <c:axId val="192298048"/>
        <c:scaling>
          <c:orientation val="minMax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2298440"/>
        <c:crosses val="max"/>
        <c:crossBetween val="midCat"/>
      </c:valAx>
      <c:valAx>
        <c:axId val="192298440"/>
        <c:scaling>
          <c:orientation val="minMax"/>
        </c:scaling>
        <c:delete val="1"/>
        <c:axPos val="t"/>
        <c:majorTickMark val="out"/>
        <c:minorTickMark val="none"/>
        <c:tickLblPos val="nextTo"/>
        <c:crossAx val="19229804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'Vekst kommende budsjettår'!$C$3</c:f>
              <c:strCache>
                <c:ptCount val="1"/>
                <c:pt idx="0">
                  <c:v>Basisbevilgning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kommende budsjettår'!$B$31:$B$32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'Vekst kommende budsjettår'!$C$31:$C$32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6-4847-A1C5-82F0F4395774}"/>
            </c:ext>
          </c:extLst>
        </c:ser>
        <c:ser>
          <c:idx val="1"/>
          <c:order val="1"/>
          <c:tx>
            <c:strRef>
              <c:f>'Vekst kommende budsjettår'!$D$3</c:f>
              <c:strCache>
                <c:ptCount val="1"/>
                <c:pt idx="0">
                  <c:v>Utdanningsinsentiv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kommende budsjettår'!$B$31:$B$32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'Vekst kommende budsjettår'!$D$31:$D$32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6-4847-A1C5-82F0F4395774}"/>
            </c:ext>
          </c:extLst>
        </c:ser>
        <c:ser>
          <c:idx val="2"/>
          <c:order val="2"/>
          <c:tx>
            <c:strRef>
              <c:f>'Vekst kommende budsjettår'!$E$3</c:f>
              <c:strCache>
                <c:ptCount val="1"/>
                <c:pt idx="0">
                  <c:v>Forskningsinsentiv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kommende budsjettår'!$B$31:$B$32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'Vekst kommende budsjettår'!$E$31:$E$32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6-4847-A1C5-82F0F4395774}"/>
            </c:ext>
          </c:extLst>
        </c:ser>
        <c:ser>
          <c:idx val="3"/>
          <c:order val="3"/>
          <c:tx>
            <c:strRef>
              <c:f>'Vekst kommende budsjettår'!$F$3</c:f>
              <c:strCache>
                <c:ptCount val="1"/>
                <c:pt idx="0">
                  <c:v>SO-bev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kommende budsjettår'!$B$31:$B$32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'Vekst kommende budsjettår'!$F$31:$F$32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26-4847-A1C5-82F0F43957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92300792"/>
        <c:axId val="192301184"/>
      </c:barChart>
      <c:catAx>
        <c:axId val="19230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2301184"/>
        <c:crosses val="autoZero"/>
        <c:auto val="1"/>
        <c:lblAlgn val="ctr"/>
        <c:lblOffset val="100"/>
        <c:noMultiLvlLbl val="0"/>
      </c:catAx>
      <c:valAx>
        <c:axId val="192301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2300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'Vekst egendefinert'!$C$5</c:f>
              <c:strCache>
                <c:ptCount val="1"/>
                <c:pt idx="0">
                  <c:v>Basisbevilgning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egendefinert'!$C$6:$C$17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40-4CB4-83CD-330A7C3C368E}"/>
            </c:ext>
          </c:extLst>
        </c:ser>
        <c:ser>
          <c:idx val="1"/>
          <c:order val="1"/>
          <c:tx>
            <c:strRef>
              <c:f>'Vekst egendefinert'!$D$5</c:f>
              <c:strCache>
                <c:ptCount val="1"/>
                <c:pt idx="0">
                  <c:v>Utdanningsinsentiv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egendefinert'!$D$6:$D$17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40-4CB4-83CD-330A7C3C368E}"/>
            </c:ext>
          </c:extLst>
        </c:ser>
        <c:ser>
          <c:idx val="2"/>
          <c:order val="2"/>
          <c:tx>
            <c:strRef>
              <c:f>'Vekst egendefinert'!$E$5</c:f>
              <c:strCache>
                <c:ptCount val="1"/>
                <c:pt idx="0">
                  <c:v>Forskningsinsentiv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egendefinert'!$E$6:$E$17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40-4CB4-83CD-330A7C3C368E}"/>
            </c:ext>
          </c:extLst>
        </c:ser>
        <c:ser>
          <c:idx val="3"/>
          <c:order val="3"/>
          <c:tx>
            <c:strRef>
              <c:f>'Vekst egendefinert'!$F$5</c:f>
              <c:strCache>
                <c:ptCount val="1"/>
                <c:pt idx="0">
                  <c:v>SO-bev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egendefinert'!$F$6:$F$17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40-4CB4-83CD-330A7C3C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845624"/>
        <c:axId val="193847096"/>
      </c:barChart>
      <c:scatterChart>
        <c:scatterStyle val="lineMarker"/>
        <c:varyColors val="0"/>
        <c:ser>
          <c:idx val="4"/>
          <c:order val="4"/>
          <c:tx>
            <c:strRef>
              <c:f>'Vekst egendefinert'!$H$5</c:f>
              <c:strCache>
                <c:ptCount val="1"/>
                <c:pt idx="0">
                  <c:v>Vekst 2017-2025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xVal>
          <c:yVal>
            <c:numRef>
              <c:f>'Vekst egendefinert'!$H$6:$H$17</c:f>
              <c:numCache>
                <c:formatCode>0.0\ %</c:formatCode>
                <c:ptCount val="1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D40-4CB4-83CD-330A7C3C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4680"/>
        <c:axId val="189933432"/>
      </c:scatterChart>
      <c:catAx>
        <c:axId val="19384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847096"/>
        <c:crosses val="autoZero"/>
        <c:auto val="1"/>
        <c:lblAlgn val="ctr"/>
        <c:lblOffset val="100"/>
        <c:noMultiLvlLbl val="0"/>
      </c:catAx>
      <c:valAx>
        <c:axId val="19384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845624"/>
        <c:crosses val="autoZero"/>
        <c:crossBetween val="between"/>
      </c:valAx>
      <c:valAx>
        <c:axId val="1899334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14680"/>
        <c:crosses val="max"/>
        <c:crossBetween val="midCat"/>
      </c:valAx>
      <c:valAx>
        <c:axId val="811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933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'Vekst egendefinert'!$M$5</c:f>
              <c:strCache>
                <c:ptCount val="1"/>
                <c:pt idx="0">
                  <c:v>Endring i basis 2017-2025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'Vekst egendefinert'!$L$6:$L$14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'Vekst egendefinert'!$M$6:$M$14</c:f>
              <c:numCache>
                <c:formatCode>_ * #\ ##0_ ;_ * \-#\ 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F-4DC7-B0F8-921F9B81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54216"/>
        <c:axId val="193845088"/>
      </c:barChart>
      <c:scatterChart>
        <c:scatterStyle val="lineMarker"/>
        <c:varyColors val="0"/>
        <c:ser>
          <c:idx val="1"/>
          <c:order val="1"/>
          <c:tx>
            <c:strRef>
              <c:f>'Vekst egendefinert'!$N$5</c:f>
              <c:strCache>
                <c:ptCount val="1"/>
                <c:pt idx="0">
                  <c:v>I % av tot bev 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'Vekst egendefinert'!$L$6:$L$14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'Vekst egendefinert'!$N$6:$N$14</c:f>
              <c:numCache>
                <c:formatCode>0.0\ 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4F-4DC7-B0F8-921F9B81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621112"/>
        <c:axId val="193620728"/>
      </c:scatterChart>
      <c:catAx>
        <c:axId val="19365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845088"/>
        <c:crosses val="autoZero"/>
        <c:auto val="1"/>
        <c:lblAlgn val="ctr"/>
        <c:lblOffset val="100"/>
        <c:noMultiLvlLbl val="0"/>
      </c:catAx>
      <c:valAx>
        <c:axId val="19384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654216"/>
        <c:crosses val="autoZero"/>
        <c:crossBetween val="between"/>
      </c:valAx>
      <c:valAx>
        <c:axId val="193620728"/>
        <c:scaling>
          <c:orientation val="minMax"/>
        </c:scaling>
        <c:delete val="0"/>
        <c:axPos val="r"/>
        <c:numFmt formatCode="0.0\ 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621112"/>
        <c:crosses val="max"/>
        <c:crossBetween val="midCat"/>
      </c:valAx>
      <c:valAx>
        <c:axId val="1936211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9362072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'Vekst egendefinert'!$G$5</c:f>
              <c:strCache>
                <c:ptCount val="1"/>
                <c:pt idx="0">
                  <c:v>Tot bev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055-44E9-B479-8CEB51B32ED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55-44E9-B479-8CEB51B32ED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55-44E9-B479-8CEB51B32ED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55-44E9-B479-8CEB51B32E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55-44E9-B479-8CEB51B32ED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55-44E9-B479-8CEB51B32ED0}"/>
              </c:ext>
            </c:extLst>
          </c:dPt>
          <c:cat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cat>
          <c:val>
            <c:numRef>
              <c:f>'Vekst egendefinert'!$G$6:$G$17</c:f>
              <c:numCache>
                <c:formatCode>_ * #\ ##0_ ;_ * \-#\ ##0_ ;_ * "-"??_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5-44E9-B479-8CEB51B3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403352"/>
        <c:axId val="189404920"/>
      </c:barChart>
      <c:scatterChart>
        <c:scatterStyle val="lineMarker"/>
        <c:varyColors val="0"/>
        <c:ser>
          <c:idx val="1"/>
          <c:order val="1"/>
          <c:tx>
            <c:strRef>
              <c:f>'Vekst egendefinert'!$H$5</c:f>
              <c:strCache>
                <c:ptCount val="1"/>
                <c:pt idx="0">
                  <c:v>Vekst 2017-2025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multiLvlStrRef>
              <c:f>'Vekst egendefinert'!$A$6:$B$17</c:f>
              <c:multiLvlStrCache>
                <c:ptCount val="12"/>
                <c:lvl>
                  <c:pt idx="0">
                    <c:v>2017</c:v>
                  </c:pt>
                  <c:pt idx="1">
                    <c:v>2025</c:v>
                  </c:pt>
                  <c:pt idx="2">
                    <c:v>2017</c:v>
                  </c:pt>
                  <c:pt idx="3">
                    <c:v>2025</c:v>
                  </c:pt>
                  <c:pt idx="4">
                    <c:v>2017</c:v>
                  </c:pt>
                  <c:pt idx="5">
                    <c:v>2025</c:v>
                  </c:pt>
                  <c:pt idx="6">
                    <c:v>2017</c:v>
                  </c:pt>
                  <c:pt idx="7">
                    <c:v>2025</c:v>
                  </c:pt>
                  <c:pt idx="8">
                    <c:v>2017</c:v>
                  </c:pt>
                  <c:pt idx="9">
                    <c:v>2025</c:v>
                  </c:pt>
                  <c:pt idx="10">
                    <c:v>2017</c:v>
                  </c:pt>
                  <c:pt idx="11">
                    <c:v>2025</c:v>
                  </c:pt>
                </c:lvl>
                <c:lvl>
                  <c:pt idx="0">
                    <c:v>0 %</c:v>
                  </c:pt>
                  <c:pt idx="2">
                    <c:v>0 %</c:v>
                  </c:pt>
                  <c:pt idx="4">
                    <c:v>0 %</c:v>
                  </c:pt>
                  <c:pt idx="6">
                    <c:v>0 %</c:v>
                  </c:pt>
                  <c:pt idx="8">
                    <c:v>0 %</c:v>
                  </c:pt>
                  <c:pt idx="10">
                    <c:v>0 %</c:v>
                  </c:pt>
                </c:lvl>
              </c:multiLvlStrCache>
            </c:multiLvlStrRef>
          </c:xVal>
          <c:yVal>
            <c:numRef>
              <c:f>'Vekst egendefinert'!$H$6:$H$17</c:f>
              <c:numCache>
                <c:formatCode>0.0\ %</c:formatCode>
                <c:ptCount val="1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55-44E9-B479-8CEB51B3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98440"/>
        <c:axId val="192298048"/>
      </c:scatterChart>
      <c:catAx>
        <c:axId val="18940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404920"/>
        <c:crosses val="autoZero"/>
        <c:auto val="1"/>
        <c:lblAlgn val="ctr"/>
        <c:lblOffset val="100"/>
        <c:noMultiLvlLbl val="0"/>
      </c:catAx>
      <c:valAx>
        <c:axId val="18940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403352"/>
        <c:crosses val="autoZero"/>
        <c:crossBetween val="between"/>
      </c:valAx>
      <c:valAx>
        <c:axId val="192298048"/>
        <c:scaling>
          <c:orientation val="minMax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2298440"/>
        <c:crosses val="max"/>
        <c:crossBetween val="midCat"/>
      </c:valAx>
      <c:valAx>
        <c:axId val="192298440"/>
        <c:scaling>
          <c:orientation val="minMax"/>
        </c:scaling>
        <c:delete val="1"/>
        <c:axPos val="t"/>
        <c:majorTickMark val="out"/>
        <c:minorTickMark val="none"/>
        <c:tickLblPos val="nextTo"/>
        <c:crossAx val="19229804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'Vekst egendefinert'!$C$5</c:f>
              <c:strCache>
                <c:ptCount val="1"/>
                <c:pt idx="0">
                  <c:v>Basisbevilgning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egendefinert'!$B$33:$B$34</c:f>
              <c:numCache>
                <c:formatCode>General</c:formatCode>
                <c:ptCount val="2"/>
                <c:pt idx="0">
                  <c:v>2017</c:v>
                </c:pt>
                <c:pt idx="1">
                  <c:v>2025</c:v>
                </c:pt>
              </c:numCache>
            </c:numRef>
          </c:cat>
          <c:val>
            <c:numRef>
              <c:f>'Vekst egendefinert'!$C$33:$C$34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D-4C18-8DFF-822DA3B77E2E}"/>
            </c:ext>
          </c:extLst>
        </c:ser>
        <c:ser>
          <c:idx val="1"/>
          <c:order val="1"/>
          <c:tx>
            <c:strRef>
              <c:f>'Vekst egendefinert'!$D$5</c:f>
              <c:strCache>
                <c:ptCount val="1"/>
                <c:pt idx="0">
                  <c:v>Utdanningsinsentiv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egendefinert'!$B$33:$B$34</c:f>
              <c:numCache>
                <c:formatCode>General</c:formatCode>
                <c:ptCount val="2"/>
                <c:pt idx="0">
                  <c:v>2017</c:v>
                </c:pt>
                <c:pt idx="1">
                  <c:v>2025</c:v>
                </c:pt>
              </c:numCache>
            </c:numRef>
          </c:cat>
          <c:val>
            <c:numRef>
              <c:f>'Vekst egendefinert'!$D$33:$D$34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D-4C18-8DFF-822DA3B77E2E}"/>
            </c:ext>
          </c:extLst>
        </c:ser>
        <c:ser>
          <c:idx val="2"/>
          <c:order val="2"/>
          <c:tx>
            <c:strRef>
              <c:f>'Vekst egendefinert'!$E$5</c:f>
              <c:strCache>
                <c:ptCount val="1"/>
                <c:pt idx="0">
                  <c:v>Forskningsinsentiv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egendefinert'!$B$33:$B$34</c:f>
              <c:numCache>
                <c:formatCode>General</c:formatCode>
                <c:ptCount val="2"/>
                <c:pt idx="0">
                  <c:v>2017</c:v>
                </c:pt>
                <c:pt idx="1">
                  <c:v>2025</c:v>
                </c:pt>
              </c:numCache>
            </c:numRef>
          </c:cat>
          <c:val>
            <c:numRef>
              <c:f>'Vekst egendefinert'!$E$33:$E$34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8D-4C18-8DFF-822DA3B77E2E}"/>
            </c:ext>
          </c:extLst>
        </c:ser>
        <c:ser>
          <c:idx val="3"/>
          <c:order val="3"/>
          <c:tx>
            <c:strRef>
              <c:f>'Vekst egendefinert'!$F$5</c:f>
              <c:strCache>
                <c:ptCount val="1"/>
                <c:pt idx="0">
                  <c:v>SO-bev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'Vekst egendefinert'!$B$33:$B$34</c:f>
              <c:numCache>
                <c:formatCode>General</c:formatCode>
                <c:ptCount val="2"/>
                <c:pt idx="0">
                  <c:v>2017</c:v>
                </c:pt>
                <c:pt idx="1">
                  <c:v>2025</c:v>
                </c:pt>
              </c:numCache>
            </c:numRef>
          </c:cat>
          <c:val>
            <c:numRef>
              <c:f>'Vekst egendefinert'!$F$33:$F$34</c:f>
              <c:numCache>
                <c:formatCode>0.0\ 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8D-4C18-8DFF-822DA3B77E2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92300792"/>
        <c:axId val="192301184"/>
      </c:barChart>
      <c:catAx>
        <c:axId val="19230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2301184"/>
        <c:crosses val="autoZero"/>
        <c:auto val="1"/>
        <c:lblAlgn val="ctr"/>
        <c:lblOffset val="100"/>
        <c:noMultiLvlLbl val="0"/>
      </c:catAx>
      <c:valAx>
        <c:axId val="192301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2300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[RFM-VFM.xlsx]Pivot oppsummert!Pivottabell2</c:name>
    <c:fmtId val="1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'Pivot oppsummert'!$B$6</c:f>
              <c:strCache>
                <c:ptCount val="1"/>
                <c:pt idx="0">
                  <c:v>Summer av Basis KD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oppsummert'!$A$7:$A$15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'Pivot oppsummert'!$B$7:$B$15</c:f>
              <c:numCache>
                <c:formatCode>_ * #\ ##0_ ;_ * \-#\ ##0_ ;_ * "-"??_ ;_ @_ </c:formatCode>
                <c:ptCount val="9"/>
                <c:pt idx="0">
                  <c:v>4027707.9752846658</c:v>
                </c:pt>
                <c:pt idx="1">
                  <c:v>3984018.8382974998</c:v>
                </c:pt>
                <c:pt idx="2">
                  <c:v>3999661.3382974998</c:v>
                </c:pt>
                <c:pt idx="3">
                  <c:v>4008368.8382974989</c:v>
                </c:pt>
                <c:pt idx="4">
                  <c:v>4013548.8382974998</c:v>
                </c:pt>
                <c:pt idx="5">
                  <c:v>4016138.8382974998</c:v>
                </c:pt>
                <c:pt idx="6">
                  <c:v>4016138.8382974998</c:v>
                </c:pt>
                <c:pt idx="7">
                  <c:v>4016138.8382974998</c:v>
                </c:pt>
                <c:pt idx="8">
                  <c:v>4016138.8382974998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E-4ACE-B832-C51174B2FC5A}"/>
            </c:ext>
          </c:extLst>
        </c:ser>
        <c:ser>
          <c:idx val="1"/>
          <c:order val="1"/>
          <c:tx>
            <c:strRef>
              <c:f>'Pivot oppsummert'!$C$6</c:f>
              <c:strCache>
                <c:ptCount val="1"/>
                <c:pt idx="0">
                  <c:v>Summer av Utdanningsinsentiv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'Pivot oppsummert'!$A$7:$A$15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'Pivot oppsummert'!$C$7:$C$15</c:f>
              <c:numCache>
                <c:formatCode>_ * #\ ##0_ ;_ * \-#\ ##0_ ;_ * "-"??_ ;_ @_ </c:formatCode>
                <c:ptCount val="9"/>
                <c:pt idx="0">
                  <c:v>1553366.457764267</c:v>
                </c:pt>
                <c:pt idx="1">
                  <c:v>1631750.6667391998</c:v>
                </c:pt>
                <c:pt idx="2">
                  <c:v>1652225.1165828982</c:v>
                </c:pt>
                <c:pt idx="3">
                  <c:v>1673436.3771631313</c:v>
                </c:pt>
                <c:pt idx="4">
                  <c:v>1692113.969114759</c:v>
                </c:pt>
                <c:pt idx="5">
                  <c:v>1707492.9384643415</c:v>
                </c:pt>
                <c:pt idx="6">
                  <c:v>1721341.3388686446</c:v>
                </c:pt>
                <c:pt idx="7">
                  <c:v>1731415.6544001738</c:v>
                </c:pt>
                <c:pt idx="8">
                  <c:v>1741853.0789113778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E-4ACE-B832-C51174B2FC5A}"/>
            </c:ext>
          </c:extLst>
        </c:ser>
        <c:ser>
          <c:idx val="2"/>
          <c:order val="2"/>
          <c:tx>
            <c:strRef>
              <c:f>'Pivot oppsummert'!$D$6</c:f>
              <c:strCache>
                <c:ptCount val="1"/>
                <c:pt idx="0">
                  <c:v>Summer av Forskningsinsentiv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'Pivot oppsummert'!$A$7:$A$15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'Pivot oppsummert'!$D$7:$D$15</c:f>
              <c:numCache>
                <c:formatCode>_ * #\ ##0_ ;_ * \-#\ ##0_ ;_ * "-"??_ ;_ @_ </c:formatCode>
                <c:ptCount val="9"/>
                <c:pt idx="0">
                  <c:v>563513.41195106669</c:v>
                </c:pt>
                <c:pt idx="1">
                  <c:v>567319.0938560192</c:v>
                </c:pt>
                <c:pt idx="2">
                  <c:v>562037.48102286283</c:v>
                </c:pt>
                <c:pt idx="3">
                  <c:v>556755.8681897067</c:v>
                </c:pt>
                <c:pt idx="4">
                  <c:v>551474.25535655033</c:v>
                </c:pt>
                <c:pt idx="5">
                  <c:v>546192.64252339408</c:v>
                </c:pt>
                <c:pt idx="6">
                  <c:v>540911.02969023783</c:v>
                </c:pt>
                <c:pt idx="7">
                  <c:v>535629.41685708147</c:v>
                </c:pt>
                <c:pt idx="8">
                  <c:v>530347.8040239251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E-4ACE-B832-C51174B2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284336"/>
        <c:axId val="691280072"/>
      </c:barChart>
      <c:catAx>
        <c:axId val="6912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1280072"/>
        <c:crosses val="autoZero"/>
        <c:auto val="1"/>
        <c:lblAlgn val="ctr"/>
        <c:lblOffset val="100"/>
        <c:noMultiLvlLbl val="0"/>
      </c:catAx>
      <c:valAx>
        <c:axId val="69128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128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118110</xdr:rowOff>
    </xdr:from>
    <xdr:to>
      <xdr:col>9</xdr:col>
      <xdr:colOff>15240</xdr:colOff>
      <xdr:row>56</xdr:row>
      <xdr:rowOff>121920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541020</xdr:colOff>
      <xdr:row>33</xdr:row>
      <xdr:rowOff>144780</xdr:rowOff>
    </xdr:from>
    <xdr:to>
      <xdr:col>16</xdr:col>
      <xdr:colOff>106680</xdr:colOff>
      <xdr:row>50</xdr:row>
      <xdr:rowOff>7620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9</xdr:col>
      <xdr:colOff>15240</xdr:colOff>
      <xdr:row>81</xdr:row>
      <xdr:rowOff>3810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52</xdr:row>
      <xdr:rowOff>0</xdr:rowOff>
    </xdr:from>
    <xdr:to>
      <xdr:col>15</xdr:col>
      <xdr:colOff>609600</xdr:colOff>
      <xdr:row>67</xdr:row>
      <xdr:rowOff>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118110</xdr:rowOff>
    </xdr:from>
    <xdr:to>
      <xdr:col>9</xdr:col>
      <xdr:colOff>15240</xdr:colOff>
      <xdr:row>58</xdr:row>
      <xdr:rowOff>121920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541020</xdr:colOff>
      <xdr:row>35</xdr:row>
      <xdr:rowOff>144780</xdr:rowOff>
    </xdr:from>
    <xdr:to>
      <xdr:col>16</xdr:col>
      <xdr:colOff>106680</xdr:colOff>
      <xdr:row>52</xdr:row>
      <xdr:rowOff>7620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9</xdr:col>
      <xdr:colOff>15240</xdr:colOff>
      <xdr:row>83</xdr:row>
      <xdr:rowOff>3810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54</xdr:row>
      <xdr:rowOff>0</xdr:rowOff>
    </xdr:from>
    <xdr:to>
      <xdr:col>15</xdr:col>
      <xdr:colOff>609600</xdr:colOff>
      <xdr:row>69</xdr:row>
      <xdr:rowOff>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400050</xdr:colOff>
      <xdr:row>35</xdr:row>
      <xdr:rowOff>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66674</xdr:rowOff>
    </xdr:from>
    <xdr:to>
      <xdr:col>6</xdr:col>
      <xdr:colOff>762001</xdr:colOff>
      <xdr:row>44</xdr:row>
      <xdr:rowOff>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as Slettebak Wangen" refreshedDate="42874.389499074074" createdVersion="6" refreshedVersion="6" minRefreshableVersion="3" recordCount="540">
  <cacheSource type="worksheet">
    <worksheetSource ref="A1:P541" sheet="Liste detaljert wide"/>
  </cacheSource>
  <cacheFields count="17">
    <cacheField name="År" numFmtId="0">
      <sharedItems containsSemiMixedTypes="0" containsString="0" containsNumber="1" containsInteger="1" minValue="2017" maxValue="2025" count="9">
        <n v="2017"/>
        <n v="2018"/>
        <n v="2019"/>
        <n v="2020"/>
        <n v="2021"/>
        <n v="2022"/>
        <n v="2023"/>
        <n v="2024"/>
        <n v="2025"/>
      </sharedItems>
    </cacheField>
    <cacheField name="Modell" numFmtId="0">
      <sharedItems count="2">
        <s v="KD"/>
        <s v="RFM"/>
      </sharedItems>
    </cacheField>
    <cacheField name="Enhet" numFmtId="1">
      <sharedItems containsMixedTypes="1" containsNumber="1" containsInteger="1" minValue="0" maxValue="0" count="12">
        <s v="HF"/>
        <s v="AD"/>
        <s v="IE"/>
        <s v="IV"/>
        <s v="MH"/>
        <s v="NV"/>
        <s v="SU"/>
        <s v="ØK"/>
        <s v="VM"/>
        <s v="FA"/>
        <s v="Abyråkratisering"/>
        <n v="0"/>
      </sharedItems>
    </cacheField>
    <cacheField name="Basisbevilgning" numFmtId="165">
      <sharedItems containsSemiMixedTypes="0" containsString="0" containsNumber="1" minValue="-43012" maxValue="1617817.59634765"/>
    </cacheField>
    <cacheField name="SO-bev" numFmtId="165">
      <sharedItems containsSemiMixedTypes="0" containsString="0" containsNumber="1" minValue="0" maxValue="943250.95818492048"/>
    </cacheField>
    <cacheField name="Studiepoengbev" numFmtId="165">
      <sharedItems containsSemiMixedTypes="0" containsString="0" containsNumber="1" minValue="0" maxValue="267276.64339777059"/>
    </cacheField>
    <cacheField name="Kandidatbev" numFmtId="165">
      <sharedItems containsSemiMixedTypes="0" containsString="0" containsNumber="1" minValue="0" maxValue="89675.442569891326"/>
    </cacheField>
    <cacheField name="Utvekslingsbev" numFmtId="165">
      <sharedItems containsSemiMixedTypes="0" containsString="0" containsNumber="1" minValue="0" maxValue="7685"/>
    </cacheField>
    <cacheField name="Total utdanningsinsentiv" numFmtId="165">
      <sharedItems containsSemiMixedTypes="0" containsString="0" containsNumber="1" minValue="0" maxValue="343354.09815596382"/>
    </cacheField>
    <cacheField name="Avlagte doktorgrader" numFmtId="165">
      <sharedItems containsSemiMixedTypes="0" containsString="0" containsNumber="1" minValue="0" maxValue="31562.000000000011"/>
    </cacheField>
    <cacheField name="Publikasjonspoeng" numFmtId="165">
      <sharedItems containsSemiMixedTypes="0" containsString="0" containsNumber="1" minValue="0" maxValue="29937.671377266623"/>
    </cacheField>
    <cacheField name="EU-inntekt" numFmtId="165">
      <sharedItems containsSemiMixedTypes="0" containsString="0" containsNumber="1" minValue="0" maxValue="38253.88928847263"/>
    </cacheField>
    <cacheField name="NFR-inntekt" numFmtId="165">
      <sharedItems containsSemiMixedTypes="0" containsString="0" containsNumber="1" minValue="0" maxValue="25977.78678488014"/>
    </cacheField>
    <cacheField name="BOA (eksl. EU og NFR)" numFmtId="165">
      <sharedItems containsSemiMixedTypes="0" containsString="0" containsNumber="1" minValue="0" maxValue="35751.124876725131"/>
    </cacheField>
    <cacheField name="Total forskningsbev" numFmtId="165">
      <sharedItems containsSemiMixedTypes="0" containsString="0" containsNumber="1" minValue="0" maxValue="148039.38210117782"/>
    </cacheField>
    <cacheField name="Tot bev" numFmtId="165">
      <sharedItems containsSemiMixedTypes="0" containsString="0" containsNumber="1" minValue="-43012" maxValue="2558522.5545325708"/>
    </cacheField>
    <cacheField name="Basis KD" numFmtId="0" formula="Basisbevilgning+'SO-bev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dreas Slettebak Wangen" refreshedDate="42874.389499305558" createdVersion="6" refreshedVersion="6" minRefreshableVersion="3" recordCount="540">
  <cacheSource type="worksheet">
    <worksheetSource ref="A1:T541" sheet="Oppsummert liste"/>
  </cacheSource>
  <cacheFields count="21">
    <cacheField name="År" numFmtId="0">
      <sharedItems containsSemiMixedTypes="0" containsString="0" containsNumber="1" containsInteger="1" minValue="2017" maxValue="2025" count="9">
        <n v="2017"/>
        <n v="2018"/>
        <n v="2019"/>
        <n v="2020"/>
        <n v="2021"/>
        <n v="2022"/>
        <n v="2023"/>
        <n v="2024"/>
        <n v="2025"/>
      </sharedItems>
    </cacheField>
    <cacheField name="Modell" numFmtId="0">
      <sharedItems count="4">
        <s v="KD"/>
        <s v="RFM"/>
        <s v="Lokal RFM" u="1"/>
        <s v="VFM" u="1"/>
      </sharedItems>
    </cacheField>
    <cacheField name="Enhet" numFmtId="0">
      <sharedItems containsMixedTypes="1" containsNumber="1" containsInteger="1" minValue="0" maxValue="0" count="12">
        <s v="HF"/>
        <s v="AD"/>
        <s v="IE"/>
        <s v="IV"/>
        <s v="MH"/>
        <s v="NV"/>
        <s v="SU"/>
        <s v="ØK"/>
        <s v="VM"/>
        <s v="FA"/>
        <s v="Abyråkratisering"/>
        <n v="0"/>
      </sharedItems>
    </cacheField>
    <cacheField name="ID 1" numFmtId="0">
      <sharedItems/>
    </cacheField>
    <cacheField name="ID 2" numFmtId="0">
      <sharedItems/>
    </cacheField>
    <cacheField name="Andel basis" numFmtId="9">
      <sharedItems containsSemiMixedTypes="0" containsString="0" containsNumber="1" minValue="0" maxValue="1"/>
    </cacheField>
    <cacheField name="Andel utdanning" numFmtId="9">
      <sharedItems containsSemiMixedTypes="0" containsString="0" containsNumber="1" minValue="0" maxValue="0.62188636174378342"/>
    </cacheField>
    <cacheField name="Andel forskning" numFmtId="9">
      <sharedItems containsSemiMixedTypes="0" containsString="0" containsNumber="1" minValue="0" maxValue="0.23411196727861666"/>
    </cacheField>
    <cacheField name="Andel SO" numFmtId="9">
      <sharedItems containsSemiMixedTypes="0" containsString="0" containsNumber="1" minValue="0" maxValue="0.36867017510316524"/>
    </cacheField>
    <cacheField name="Andel resultat" numFmtId="9">
      <sharedItems containsSemiMixedTypes="0" containsString="0" containsNumber="1" minValue="0" maxValue="0.66892497032822895"/>
    </cacheField>
    <cacheField name="Basisbevilgning" numFmtId="165">
      <sharedItems containsSemiMixedTypes="0" containsString="0" containsNumber="1" minValue="-43012" maxValue="1617817.59634765"/>
    </cacheField>
    <cacheField name="Utdanningsinsentiv" numFmtId="165">
      <sharedItems containsSemiMixedTypes="0" containsString="0" containsNumber="1" minValue="0" maxValue="343354.09815596382"/>
    </cacheField>
    <cacheField name="Forskningsinsentiv" numFmtId="165">
      <sharedItems containsSemiMixedTypes="0" containsString="0" containsNumber="1" minValue="0" maxValue="148039.38210117782"/>
    </cacheField>
    <cacheField name="Resultatbevilgning" numFmtId="165">
      <sharedItems containsSemiMixedTypes="0" containsString="0" containsNumber="1" minValue="0" maxValue="439125.73645536095"/>
    </cacheField>
    <cacheField name="SO-bev" numFmtId="165">
      <sharedItems containsSemiMixedTypes="0" containsString="0" containsNumber="1" minValue="0" maxValue="943250.95818492048"/>
    </cacheField>
    <cacheField name="Total bevilgning" numFmtId="165">
      <sharedItems containsSemiMixedTypes="0" containsString="0" containsNumber="1" minValue="-43012" maxValue="2633362.3740735105" count="446">
        <n v="314354.62244087615"/>
        <n v="148086.97019446237"/>
        <n v="610802.97541841236"/>
        <n v="657931.43065102596"/>
        <n v="645156.86906342814"/>
        <n v="465667.93356796482"/>
        <n v="574870.09025841195"/>
        <n v="218477.83430442322"/>
        <n v="81564.126675868276"/>
        <n v="2427674.992425126"/>
        <n v="0"/>
        <n v="314710.30206249625"/>
        <n v="141973.42727566542"/>
        <n v="665911.73367463599"/>
        <n v="678845.28531485784"/>
        <n v="653452.92954383034"/>
        <n v="474973.45241564728"/>
        <n v="590273.94208527741"/>
        <n v="219189.89049157154"/>
        <n v="82540.503803801359"/>
        <n v="2404229.1322249351"/>
        <n v="-43012"/>
        <n v="314501.0273743103"/>
        <n v="143094.76928657186"/>
        <n v="677672.36856889096"/>
        <n v="685706.76938032208"/>
        <n v="658810.59197628929"/>
        <n v="475595.1430394827"/>
        <n v="595547.40467677056"/>
        <n v="219352.41453188562"/>
        <n v="82426.314843802058"/>
        <n v="314291.75268612441"/>
        <n v="144005.6909924979"/>
        <n v="688035.85305780498"/>
        <n v="690911.70167100127"/>
        <n v="663130.75440874812"/>
        <n v="475697.67590904224"/>
        <n v="599550.48731383344"/>
        <n v="219407.90950254694"/>
        <n v="82312.125883802742"/>
        <n v="314082.47799793852"/>
        <n v="144750.61269842394"/>
        <n v="694049.17704932927"/>
        <n v="695491.58774538408"/>
        <n v="667341.07902333047"/>
        <n v="475281.05102432572"/>
        <n v="603369.63267778268"/>
        <n v="219356.37540355543"/>
        <n v="82197.936923803427"/>
        <n v="313873.20330975263"/>
        <n v="145216.52369015766"/>
        <n v="697310.11912111321"/>
        <n v="699962.96724316292"/>
        <n v="669716.56582003622"/>
        <n v="474838.59177441569"/>
        <n v="606323.77804173192"/>
        <n v="219281.79009612536"/>
        <n v="82083.747963804111"/>
        <n v="313663.92862156674"/>
        <n v="145403.42396769908"/>
        <n v="700137.76024819806"/>
        <n v="704327.95772469242"/>
        <n v="670367.05261674197"/>
        <n v="474370.29815931199"/>
        <n v="607749.94070917461"/>
        <n v="219184.15358025677"/>
        <n v="81969.55900380481"/>
        <n v="313454.65393338085"/>
        <n v="145590.32424524054"/>
        <n v="702557.81946960429"/>
        <n v="706590.88723775977"/>
        <n v="670627.81010372622"/>
        <n v="473902.00454420841"/>
        <n v="608301.39068770583"/>
        <n v="219086.51706438814"/>
        <n v="81855.370043805495"/>
        <n v="313245.37924519496"/>
        <n v="145781.1479486858"/>
        <n v="705128.28013255331"/>
        <n v="709027.33092416683"/>
        <n v="670907.18474733864"/>
        <n v="473443.50539320981"/>
        <n v="608859.4993779856"/>
        <n v="218989.08015492614"/>
        <n v="81741.181083806179"/>
        <n v="610802.97541841248"/>
        <n v="218477.83430442325"/>
        <n v="312762.882391288"/>
        <n v="145700.24482845119"/>
        <n v="651780.33420628612"/>
        <n v="672597.94104222546"/>
        <n v="645064.00161611626"/>
        <n v="472588.98845086084"/>
        <n v="585060.50190308527"/>
        <n v="217493.17693319006"/>
        <n v="82699.970323048416"/>
        <n v="2440352.5571981668"/>
        <n v="309792.17608777015"/>
        <n v="145245.18116166795"/>
        <n v="655402.77792100515"/>
        <n v="671449.91543069307"/>
        <n v="644198.90551367821"/>
        <n v="468742.81269531313"/>
        <n v="583313.44133467798"/>
        <n v="215927.24702129944"/>
        <n v="82585.781363049115"/>
        <n v="2480277.6973741064"/>
        <n v="307129.60040104506"/>
        <n v="144652.44007388939"/>
        <n v="657488.69799621264"/>
        <n v="668703.06277481513"/>
        <n v="643063.43471962563"/>
        <n v="464965.24143644422"/>
        <n v="581106.52347196173"/>
        <n v="214460.53689634448"/>
        <n v="82471.592403049799"/>
        <n v="2517531.9534769491"/>
        <n v="304604.51241702284"/>
        <n v="144001.40894330898"/>
        <n v="656139.66461579921"/>
        <n v="665490.15300717228"/>
        <n v="641790.8659537799"/>
        <n v="461012.06524737022"/>
        <n v="578695.06272583327"/>
        <n v="212992.77065249975"/>
        <n v="82357.403443050483"/>
        <n v="2553065.1557629714"/>
        <n v="305023.84881501715"/>
        <n v="144458.76724187707"/>
        <n v="658430.30138945009"/>
        <n v="667399.45371001796"/>
        <n v="643834.35031993827"/>
        <n v="461258.72746939084"/>
        <n v="581192.90661646496"/>
        <n v="213249.58999959272"/>
        <n v="82243.214483051168"/>
        <n v="2555745.2592404354"/>
        <n v="305482.09373580787"/>
        <n v="144767.52971379401"/>
        <n v="660188.44800968084"/>
        <n v="669202.2214021784"/>
        <n v="644739.3738559928"/>
        <n v="461434.59512724564"/>
        <n v="582928.53449470049"/>
        <n v="213501.10761782221"/>
        <n v="82129.025523051867"/>
        <n v="2557030.2773761074"/>
        <n v="305789.96237473772"/>
        <n v="145011.23634768435"/>
        <n v="661529.81672764488"/>
        <n v="669986.4717509764"/>
        <n v="645082.09491275542"/>
        <n v="461389.43425208656"/>
        <n v="583979.77970623341"/>
        <n v="213663.09413872025"/>
        <n v="82014.836563052551"/>
        <n v="2557749.1827808637"/>
        <n v="306114.68863802875"/>
        <n v="145263.60913180586"/>
        <n v="662954.55608477816"/>
        <n v="670863.15432594717"/>
        <n v="645459.67868424335"/>
        <n v="461372.47938929452"/>
        <n v="585065.16562135809"/>
        <n v="213835.18722172297"/>
        <n v="81900.647603053236"/>
        <n v="2558522.5545325708"/>
        <n v="680799.46557788237" u="1"/>
        <n v="206662.10824212004" u="1"/>
        <n v="206662.1082421201" u="1"/>
        <n v="584613.56141273666" u="1"/>
        <n v="466234.18557052402" u="1"/>
        <n v="687234.55993466778" u="1"/>
        <n v="160730.23002975833" u="1"/>
        <n v="656015.60413148184" u="1"/>
        <n v="656015.60413148208" u="1"/>
        <n v="2632589.0023218035" u="1"/>
        <n v="314264.65992970241" u="1"/>
        <n v="715624.06728089298" u="1"/>
        <n v="698977.76485036674" u="1"/>
        <n v="210256.61380310479" u="1"/>
        <n v="612551.69472790125" u="1"/>
        <n v="612551.69472790137" u="1"/>
        <n v="588616.64404979965" u="1"/>
        <n v="72703.02175377449" u="1"/>
        <n v="469611.5377980069" u="1"/>
        <n v="563979.89914502518" u="1"/>
        <n v="82292.440684874586" u="1"/>
        <n v="696298.92361567146" u="1"/>
        <n v="714580.27054862306" u="1"/>
        <n v="82242.376467517839" u="1"/>
        <n v="2515192.3767391071" u="1"/>
        <n v="690868.93924986594" u="1"/>
        <n v="210055.80346645939" u="1"/>
        <n v="688617.62658932235" u="1"/>
        <n v="236279.53785912759" u="1"/>
        <n v="2592371.7730178889" u="1"/>
        <n v="209540.03147759044" u="1"/>
        <n v="306269.22019617283" u="1"/>
        <n v="614530.68656945915" u="1"/>
        <n v="2520784.8119660662" u="1"/>
        <n v="469194.91291329038" u="1"/>
        <n v="577418.72345308587" u="1"/>
        <n v="577418.7234530861" u="1"/>
        <n v="143863.76980123745" u="1"/>
        <n v="143863.7698012375" u="1"/>
        <n v="649541.78727800096" u="1"/>
        <n v="649541.7872780012" u="1"/>
        <n v="314055.38524151652" u="1"/>
        <n v="236377.17437499622" u="1"/>
        <n v="314338.05722146528" u="1"/>
        <n v="314338.05722146534" u="1"/>
        <n v="575587.98658312345" u="1"/>
        <n v="466548.277585681" u="1"/>
        <n v="592435.78941374877" u="1"/>
        <n v="159332.49705455714" u="1"/>
        <n v="2627904.9753039116" u="1"/>
        <n v="210419.13784341887" u="1"/>
        <n v="236474.81089086481" u="1"/>
        <n v="679051.72112242901" u="1"/>
        <n v="146606.9451944624" u="1"/>
        <n v="693862.4799292644" u="1"/>
        <n v="659754.94255127432" u="1"/>
        <n v="645024.6256409965" u="1"/>
        <n v="645024.62564099662" u="1"/>
        <n v="143965.76868416936" u="1"/>
        <n v="72360.454873776558" u="1"/>
        <n v="144475.23232852382" u="1"/>
        <n v="81949.873804876654" u="1"/>
        <n v="686442.82717392989" u="1"/>
        <n v="313846.11055333063" u="1"/>
        <n v="81899.809587519907" u="1"/>
        <n v="469509.00492844736" u="1"/>
        <n v="73159.777593771738" u="1"/>
        <n v="615657.1408421481" u="1"/>
        <n v="210474.63281408019" u="1"/>
        <n v="2555117.5169150466" u="1"/>
        <n v="644076.49655600649" u="1"/>
        <n v="644076.49655600672" u="1"/>
        <n v="82699.132307515087" u="1"/>
        <n v="464855.13909040671" u="1"/>
        <n v="711044.1812065104" u="1"/>
        <n v="81563.288660334947" u="1"/>
        <n v="144487.94779841453" u="1"/>
        <n v="637756.66193889233" u="1"/>
        <n v="698203.46206818486" u="1"/>
        <n v="210423.09871508871" u="1"/>
        <n v="313636.83586514473" u="1"/>
        <n v="683627.10670496721" u="1"/>
        <n v="144099.71131215763" u="1"/>
        <n v="209586.54342846584" u="1"/>
        <n v="209586.54342846587" u="1"/>
        <n v="662076.92554702354" u="1"/>
        <n v="634449.44376788009" u="1"/>
        <n v="467815.86643317307" u="1"/>
        <n v="636427.05641385412" u="1"/>
        <n v="638296.79406948888" u="1"/>
        <n v="2633362.3740735105" u="1"/>
        <n v="661437.95445882913" u="1"/>
        <n v="661437.95445882925" u="1"/>
        <n v="72817.210713773806" u="1"/>
        <n v="311234.94472793746" u="1"/>
        <n v="82406.629644873901" u="1"/>
        <n v="146605.7541540692" u="1"/>
        <n v="705839.24891583109" u="1"/>
        <n v="2286776.8368166974" u="1"/>
        <n v="465323.43270551029" u="1"/>
        <n v="82356.565427517155" u="1"/>
        <n v="326079.26702790969" u="1"/>
        <n v="313427.56117695884" u="1"/>
        <n v="143725.9107570748" u="1"/>
        <n v="630520.36373089836" u="1"/>
        <n v="637106.17514218646" u="1"/>
        <n v="307091.56380126055" u="1"/>
        <n v="691599.55041619716" u="1"/>
        <n v="2496739.2347374321" u="1"/>
        <n v="729159.81045967585" u="1"/>
        <n v="2630585.0787813757" u="1"/>
        <n v="615367.36689615168" u="1"/>
        <n v="708566.94655709877" u="1"/>
        <n v="468284.16004827665" u="1"/>
        <n v="690608.18176288181" u="1"/>
        <n v="325869.99233972374" u="1"/>
        <n v="160543.3297522169" u="1"/>
        <n v="313218.28648877295" u="1"/>
        <n v="236382.91128631099" u="1"/>
        <n v="645351.24539934238" u="1"/>
        <n v="72474.643833775874" u="1"/>
        <n v="657938.15380137367" u="1"/>
        <n v="717841.21262040711" u="1"/>
        <n v="82064.062764875955" u="1"/>
        <n v="457502.41545951628" u="1"/>
        <n v="595389.93477769801" u="1"/>
        <n v="160917.13030729978" u="1"/>
        <n v="457502.41545951652" u="1"/>
        <n v="597367.54742367205" u="1"/>
        <n v="465926.58696184558" u="1"/>
        <n v="723088.91296889808" u="1"/>
        <n v="82013.998547519222" u="1"/>
        <n v="720095.44677867205" u="1"/>
        <n v="691148.31389347848" u="1"/>
        <n v="726723.36677326867" u="1"/>
        <n v="456718.6379410635" u="1"/>
        <n v="636985.16510413389" u="1"/>
        <n v="453955.23285201081" u="1"/>
        <n v="308455.30683615146" u="1"/>
        <n v="453955.23285201093" u="1"/>
        <n v="308455.30683615163" u="1"/>
        <n v="325660.71765153785" u="1"/>
        <n v="313009.01180058706" u="1"/>
        <n v="660550.05534718558" u="1"/>
        <n v="620842.53886598058" u="1"/>
        <n v="689957.69496617606" u="1"/>
        <n v="236545.43532662507" u="1"/>
        <n v="682763.18043688871" u="1"/>
        <n v="141604.156353489" u="1"/>
        <n v="663284.16111400339" u="1"/>
        <n v="468887.31430461194" u="1"/>
        <n v="663284.16111400351" u="1"/>
        <n v="573342.67392831692" u="1"/>
        <n v="314157.72133004951" u="1"/>
        <n v="635875.60643532278" u="1"/>
        <n v="325242.16827516607" u="1"/>
        <n v="677538.52350609843" u="1"/>
        <n v="206035.96212774824" u="1"/>
        <n v="144290.53501560295" u="1"/>
        <n v="575098.57027257863" u="1"/>
        <n v="465791.72632061399" u="1"/>
        <n v="576165.51794710348" u="1"/>
        <n v="81721.495884878022" u="1"/>
        <n v="325451.44296335196" u="1"/>
        <n v="236182.10094966559" u="1"/>
        <n v="570825.7828418758" u="1"/>
        <n v="570825.78284187603" u="1"/>
        <n v="72931.399673773121" u="1"/>
        <n v="613585.68273160595" u="1"/>
        <n v="613585.68273160618" u="1"/>
        <n v="82520.818604873202" u="1"/>
        <n v="236600.9302972864" u="1"/>
        <n v="158421.5753486311" u="1"/>
        <n v="615980.05155484413" u="1"/>
        <n v="314152.93342990847" u="1"/>
        <n v="82470.75438751647" u="1"/>
        <n v="208077.78827165475" u="1"/>
        <n v="161107.95401074504" u="1"/>
        <n v="683371.88355488784" u="1"/>
        <n v="140482.81434258257" u="1"/>
        <n v="325032.89358698018" u="1"/>
        <n v="725659.37363184709" u="1"/>
        <n v="210153.24037592142" u="1"/>
        <n v="144978.53021446982" u="1"/>
        <n v="468752.45366338035" u="1"/>
        <n v="144978.53021446988" u="1"/>
        <n v="666116.87800636247" u="1"/>
        <n v="661161.71502566012" u="1"/>
        <n v="307441.63642832532" u="1"/>
        <n v="236549.39619829488" u="1"/>
        <n v="597925.65611395182" u="1"/>
        <n v="210250.87689179002" u="1"/>
        <n v="461319.58948468231" u="1"/>
        <n v="642736.53998894733" u="1"/>
        <n v="2631870.0969170472" u="1"/>
        <n v="642736.53998894757" u="1"/>
        <n v="465210.81649414636" u="1"/>
        <n v="465210.81649414648" u="1"/>
        <n v="673694.05868997006" u="1"/>
        <n v="649401.08013140515" u="1"/>
        <n v="638345.9548237893" u="1"/>
        <n v="638345.95482378954" u="1"/>
        <n v="205486.32329647717" u="1"/>
        <n v="464396.63993940811" u="1"/>
        <n v="641980.71837993036" u="1"/>
        <n v="210348.51340765864" u="1"/>
        <n v="563973.06604087877" u="1"/>
        <n v="612389.71253207768" u="1"/>
        <n v="143183.13369464109" u="1"/>
        <n v="143183.13369464112" u="1"/>
        <n v="205723.8748733071" u="1"/>
        <n v="324823.61889879429" u="1"/>
        <n v="596816.09744514071" u="1"/>
        <n v="577267.118187616" u="1"/>
        <n v="646780.01735635439" u="1"/>
        <n v="720668.85374749184" u="1"/>
        <n v="618399.60781142558" u="1"/>
        <n v="577267.11818761623" u="1"/>
        <n v="205242.64228919704" u="1"/>
        <n v="205242.64228919707" u="1"/>
        <n v="72588.832793775189" u="1"/>
        <n v="678183.2943625059" u="1"/>
        <n v="82178.25172487527" u="1"/>
        <n v="648119.25178395072" u="1"/>
        <n v="456661.70607735158" u="1"/>
        <n v="82128.187507518538" u="1"/>
        <n v="143259.99976534105" u="1"/>
        <n v="634730.68834548071" u="1"/>
        <n v="594319.08791926585" u="1"/>
        <n v="453909.79520788376" u="1"/>
        <n v="453909.79520788387" u="1"/>
        <n v="467357.36728217447" u="1"/>
        <n v="306759.14894596889" u="1"/>
        <n v="306759.14894596895" u="1"/>
        <n v="453512.10248264304" u="1"/>
        <n v="453512.10248264327" u="1"/>
        <n v="209542.28652351655" u="1"/>
        <n v="143912.81103461623" u="1"/>
        <n v="645244.49007982598" u="1"/>
        <n v="324614.3442106084" u="1"/>
        <n v="623673.07040291873" u="1"/>
        <n v="573307.11711453879" u="1"/>
        <n v="573307.11711453903" u="1"/>
        <n v="671525.19951457402" u="1"/>
        <n v="157300.23333772467" u="1"/>
        <n v="160077.41876048318" u="1"/>
        <n v="724460.43726020143" u="1"/>
        <n v="627676.15303998173" u="1"/>
        <n v="672978.36207182682" u="1"/>
        <n v="143648.50668110655" u="1"/>
        <n v="143648.50668110658" u="1"/>
        <n v="81835.684844877338" u="1"/>
        <n v="686047.16592637345" u="1"/>
        <n v="638017.41942587646" u="1"/>
        <n v="659277.65950375376" u="1"/>
        <n v="659277.659503754" u="1"/>
        <n v="73045.588633772437" u="1"/>
        <n v="594306.319317688" u="1"/>
        <n v="579340.0988212435" u="1"/>
        <n v="305820.02188069251" u="1"/>
        <n v="305820.02188069257" u="1"/>
        <n v="612524.72600758809" u="1"/>
        <n v="615046.30309667054" u="1"/>
        <n v="615046.30309667066" u="1"/>
        <n v="82584.943347515786" u="1"/>
        <n v="142515.07805941501" u="1"/>
        <n v="314473.93461788836" u="1"/>
        <n v="631495.29840393085" u="1"/>
        <n v="687582.20816947019" u="1"/>
        <n v="466650.81045524054" u="1"/>
        <n v="626200.20129843953" u="1"/>
        <n v="453918.27728710824" u="1"/>
        <n v="453918.27728710836" u="1"/>
        <n v="205875.04156956048" u="1"/>
        <n v="205875.0415695605" u="1"/>
        <n v="453768.77392243943" u="1"/>
        <n v="144216.06010711548" u="1"/>
        <n v="453768.77392243955" u="1"/>
        <n v="614467.57484793221" u="1"/>
      </sharedItems>
    </cacheField>
    <cacheField name="Årlig vekst tot bev" numFmtId="165">
      <sharedItems containsSemiMixedTypes="0" containsString="0" containsNumber="1" minValue="-234007.97514936887" maxValue="92136.507856241893" count="296">
        <n v="0"/>
        <n v="355.67962162010372"/>
        <n v="-6113.5429187969421"/>
        <n v="55108.758256223635"/>
        <n v="20913.85466383188"/>
        <n v="8296.0604804022005"/>
        <n v="9305.5188476824551"/>
        <n v="15403.851826865459"/>
        <n v="712.05618714832235"/>
        <n v="976.3771279330831"/>
        <n v="-23445.860200190917"/>
        <n v="-43012"/>
        <n v="-209.27468818594934"/>
        <n v="1121.3420109064318"/>
        <n v="11760.634894254967"/>
        <n v="6861.4840654642321"/>
        <n v="5357.6624324589502"/>
        <n v="621.69062383542769"/>
        <n v="5273.462591493153"/>
        <n v="162.52404031407787"/>
        <n v="-114.18895999930101"/>
        <n v="-209.27468818589114"/>
        <n v="910.92170592604089"/>
        <n v="10363.484488914022"/>
        <n v="5204.9322906791931"/>
        <n v="4320.1624324588338"/>
        <n v="102.53286955953809"/>
        <n v="4003.0826370628783"/>
        <n v="55.494970661326079"/>
        <n v="-114.18895999931556"/>
        <n v="744.92170592604089"/>
        <n v="6013.3239915242884"/>
        <n v="4579.8860743828118"/>
        <n v="4210.3246145823505"/>
        <n v="-416.62488471652614"/>
        <n v="3819.1453639492393"/>
        <n v="-51.534098991513019"/>
        <n v="465.91099173371913"/>
        <n v="3260.9420717839384"/>
        <n v="4471.3794977788348"/>
        <n v="2375.4867967057507"/>
        <n v="-442.45924991002539"/>
        <n v="2954.1453639492393"/>
        <n v="-74.585307430068497"/>
        <n v="186.90027754142648"/>
        <n v="2827.6411270848475"/>
        <n v="4364.9904815295013"/>
        <n v="650.48679670575075"/>
        <n v="-468.29361510369927"/>
        <n v="1426.1626674426952"/>
        <n v="-97.63651586859487"/>
        <n v="186.90027754145558"/>
        <n v="2420.0592214062344"/>
        <n v="2262.9295130673563"/>
        <n v="260.75748698425014"/>
        <n v="-468.29361510358285"/>
        <n v="551.44997853122186"/>
        <n v="-97.636515868623974"/>
        <n v="190.82370344526134"/>
        <n v="2570.4606629490154"/>
        <n v="2436.4436864070594"/>
        <n v="279.37464361242019"/>
        <n v="-458.49915099859936"/>
        <n v="558.10869027976878"/>
        <n v="-97.436909462005133"/>
        <n v="-1591.7400495881448"/>
        <n v="-2386.7253660111746"/>
        <n v="40977.358787873643"/>
        <n v="14666.510391199496"/>
        <n v="-92.867447311873548"/>
        <n v="6921.0548828960164"/>
        <n v="10190.411644673324"/>
        <n v="-984.65737123318831"/>
        <n v="1135.8436471801397"/>
        <n v="12677.564773040824"/>
        <n v="-2970.706303517858"/>
        <n v="-455.06366678324412"/>
        <n v="3622.4437147190329"/>
        <n v="-1148.0256115323864"/>
        <n v="-865.09610243805218"/>
        <n v="-3846.1757555477088"/>
        <n v="-1747.0605684072943"/>
        <n v="-1565.9299118906201"/>
        <n v="39925.140175939538"/>
        <n v="-2662.5756867250893"/>
        <n v="-592.74108777855872"/>
        <n v="2085.920075207483"/>
        <n v="-2746.8526558779413"/>
        <n v="-1135.4707940525841"/>
        <n v="-3777.5712588689057"/>
        <n v="-2206.9178627162473"/>
        <n v="-1466.7101249549596"/>
        <n v="37254.256102842744"/>
        <n v="-2525.0879840222187"/>
        <n v="-651.03113058040617"/>
        <n v="-1349.0333804134279"/>
        <n v="-3212.9097676428501"/>
        <n v="-1272.5687658457318"/>
        <n v="-3953.1761890740017"/>
        <n v="-2411.4607461284613"/>
        <n v="-1467.7662438447296"/>
        <n v="35533.20228602225"/>
        <n v="419.33639799430966"/>
        <n v="457.35829856808414"/>
        <n v="2290.6367736508837"/>
        <n v="1909.3007028456777"/>
        <n v="2043.4843661583727"/>
        <n v="246.66222202061908"/>
        <n v="2497.8438906316878"/>
        <n v="256.81934709296911"/>
        <n v="2680.1034774640575"/>
        <n v="458.24492079071933"/>
        <n v="308.76247191693983"/>
        <n v="1758.1466202307492"/>
        <n v="1802.7676921604434"/>
        <n v="905.02353605453391"/>
        <n v="175.86765785480384"/>
        <n v="1735.6278782355366"/>
        <n v="251.51761822949629"/>
        <n v="1285.0181356719695"/>
        <n v="307.86863892985275"/>
        <n v="243.70663389033871"/>
        <n v="1341.3687179640401"/>
        <n v="784.25034879799932"/>
        <n v="342.72105676261708"/>
        <n v="-45.160875159082934"/>
        <n v="1051.2452115329215"/>
        <n v="161.98652089803363"/>
        <n v="718.90540475631133"/>
        <n v="324.72626329102786"/>
        <n v="252.372784121515"/>
        <n v="1424.7393571332796"/>
        <n v="876.68257497076411"/>
        <n v="377.58377148793079"/>
        <n v="-16.954862792044878"/>
        <n v="1085.3859151246725"/>
        <n v="172.09308300272096"/>
        <n v="773.37175170704722"/>
        <n v="1978.9918415579014" u="1"/>
        <n v="-3103.1124935278785" u="1"/>
        <n v="714.32727958823671" u="1"/>
        <n v="12168.676363548439" u="1"/>
        <n v="-234007.97514936887" u="1"/>
        <n v="35533.202286022715" u="1"/>
        <n v="-2779.6378917858237" u="1"/>
        <n v="3634.7635561408242" u="1"/>
        <n v="259.17222140834201" u="1"/>
        <n v="-1415.6800295347057" u="1"/>
        <n v="8317.8128583924845" u="1"/>
        <n v="4579.886074382579" u="1"/>
        <n v="54426.541770546813" u="1"/>
        <n v="-2779.6378917859984" u="1"/>
        <n v="-1207.2355669798562" u="1"/>
        <n v="1066.9476745248539" u="1"/>
        <n v="-3262.0553722719196" u="1"/>
        <n v="15360.199676218326" u="1"/>
        <n v="61304.346157892374" u="1"/>
        <n v="10694.479183655465" u="1"/>
        <n v="243.68100728010177" u="1"/>
        <n v="465.37298646545969" u="1"/>
        <n v="-8.4820792244863696" u="1"/>
        <n v="-1033.9880037046969" u="1"/>
        <n v="1422.5354940502439" u="1"/>
        <n v="3819.1453639491228" u="1"/>
        <n v="151.16669625337818" u="1"/>
        <n v="6861.4840654643485" u="1"/>
        <n v="-490.58241605534567" u="1"/>
        <n v="887.89911164354999" u="1"/>
        <n v="-2280.8694685844239" u="1"/>
        <n v="-1508.7551568110939" u="1"/>
        <n v="190.82370344531955" u="1"/>
        <n v="-97.436909462034237" u="1"/>
        <n v="2288.0856520491652" u="1"/>
        <n v="1922.5496698915958" u="1"/>
        <n v="350.07262706477195" u="1"/>
        <n v="-881.89211632602382" u="1"/>
        <n v="256.67143979639513" u="1"/>
        <n v="2656.5905645928578" u="1"/>
        <n v="2570.460662948899" u="1"/>
        <n v="-2481.3342726629926" u="1"/>
        <n v="-24045.577228634153" u="1"/>
        <n v="-1830.7368699624203" u="1"/>
        <n v="186.90027754139737" u="1"/>
        <n v="2262.9295130672399" u="1"/>
        <n v="186.4589295713813" u="1"/>
        <n v="836.68032669252716" u="1"/>
        <n v="489.92874979606131" u="1"/>
        <n v="44039.635506101302" u="1"/>
        <n v="2516.8910864411155" u="1"/>
        <n v="1755.3917153577786" u="1"/>
        <n v="317.2620030628168" u="1"/>
        <n v="-1419.4659529229975" u="1"/>
        <n v="185.12379155686358" u="1"/>
        <n v="-680.63610659638653" u="1"/>
        <n v="2436.4436864071758" u="1"/>
        <n v="1755.8963442617096" u="1"/>
        <n v="13445.657412207336" u="1"/>
        <n v="1816.7887499006465" u="1"/>
        <n v="46.511950875428738" u="1"/>
        <n v="44039.635506101535" u="1"/>
        <n v="11926.33359800122" u="1"/>
        <n v="92136.507856241893" u="1"/>
        <n v="46.511950875399634" u="1"/>
        <n v="1339.234427596326" u="1"/>
        <n v="1101.600240512751" u="1"/>
        <n v="8492.1785530828638" u="1"/>
        <n v="4003.0826370629948" u="1"/>
        <n v="-1415.6800295346475" u="1"/>
        <n v="316.2132878388511" u="1"/>
        <n v="4471.3794977790676" u="1"/>
        <n v="-1627.223939599382" u="1"/>
        <n v="-490.58241605528747" u="1"/>
        <n v="-2635.2849554590648" u="1"/>
        <n v="3634.7635561410571" u="1"/>
        <n v="2827.6411270847311" u="1"/>
        <n v="-2799.2660432695411" u="1"/>
        <n v="3260.9420717840549" u="1"/>
        <n v="-1207.2355669799726" u="1"/>
        <n v="250.29142294611665" u="1"/>
        <n v="37254.256102842279" u="1"/>
        <n v="449.19831548031652" u="1"/>
        <n v="956.69192900492635" u="1"/>
        <n v="2288.0856520490488" u="1"/>
        <n v="-1033.9880037048133" u="1"/>
        <n v="-1508.755156811123" u="1"/>
        <n v="-624.17799717703019" u="1"/>
        <n v="160.92055818776134" u="1"/>
        <n v="-2280.8694685846567" u="1"/>
        <n v="20872.387926536496" u="1"/>
        <n v="-578.72824873845093" u="1"/>
        <n v="8492.1785530829802" u="1"/>
        <n v="-3817.1740251657902" u="1"/>
        <n v="650.48679670586716" u="1"/>
        <n v="2095.7781760761281" u="1"/>
        <n v="5204.9322906793095" u="1"/>
        <n v="2375.4867967058672" u="1"/>
        <n v="-680.63610659635742" u="1"/>
        <n v="-6124.1308518798323" u="1"/>
        <n v="1101.6002405125182" u="1"/>
        <n v="-1419.4659529230266" u="1"/>
        <n v="1978.9918415577849" u="1"/>
        <n v="1755.391715357895" u="1"/>
        <n v="-3103.1124935278203" u="1"/>
        <n v="-3891.2270094641717" u="1"/>
        <n v="6013.3239915244048" u="1"/>
        <n v="-881.89211632625666" u="1"/>
        <n v="332.41485529165948" u="1"/>
        <n v="237.55157682992285" u="1"/>
        <n v="260.75748698413372" u="1"/>
        <n v="256.67143979627872" u="1"/>
        <n v="-1627.2239395993238" u="1"/>
        <n v="-2635.2849554589484" u="1"/>
        <n v="449.19831548025832" u="1"/>
        <n v="-1339.9565670591546" u="1"/>
        <n v="289.77394599642139" u="1"/>
        <n v="-8403.5110665632092" u="1"/>
        <n v="551.44997853133827" u="1"/>
        <n v="160.92055818773224" u="1"/>
        <n v="-3990.312976873247" u="1"/>
        <n v="322.9107126960298" u="1"/>
        <n v="-578.72824873833451" u="1"/>
        <n v="185.12379155680537" u="1"/>
        <n v="-51.534098991483916" u="1"/>
        <n v="9264.8808844939922" u="1"/>
        <n v="1285.0181356715038" u="1"/>
        <n v="-2799.2660432697739" u="1"/>
        <n v="26842.87980872055" u="1"/>
        <n v="795.11279591126367" u="1"/>
        <n v="243.68100728013087" u="1"/>
        <n v="1422.5354940504767" u="1"/>
        <n v="-624.1779971770884" u="1"/>
        <n v="151.16669625340728" u="1"/>
        <n v="2516.8910864408826" u="1"/>
        <n v="887.8991116436664" u="1"/>
        <n v="2656.5905645929743" u="1"/>
        <n v="55081.992212139303" u="1"/>
        <n v="5204.9322906790767" u="1"/>
        <n v="317.2620030627877" u="1"/>
        <n v="17932.915714661009" u="1"/>
        <n v="4364.9904815293849" u="1"/>
        <n v="-3817.1740251660231" u="1"/>
        <n v="10363.484488913906" u="1"/>
        <n v="2095.778176076361" u="1"/>
        <n v="465.91099173374823" u="1"/>
        <n v="1922.5496698918287" u="1"/>
        <n v="332.41485529160127" u="1"/>
        <n v="-36.955564902571496" u="1"/>
        <n v="910.92170592601178" u="1"/>
        <n v="-1830.7368699626531" u="1"/>
        <n v="53626.51945102436" u="1"/>
        <n v="279.3746436125366" u="1"/>
        <n v="-5592.4352269591764" u="1"/>
        <n v="13445.657412207103" u="1"/>
        <n v="-3891.2270094640553" u="1"/>
        <n v="17932.915714661125" u="1"/>
        <n v="489.92874979611952" u="1"/>
      </sharedItems>
    </cacheField>
    <cacheField name="Årlig vekst tot bev %" numFmtId="166">
      <sharedItems containsSemiMixedTypes="0" containsString="0" containsNumber="1" minValue="-4.1283462756843914E-2" maxValue="9.022346071328978E-2"/>
    </cacheField>
    <cacheField name="Vekst 2018-2025" numFmtId="165">
      <sharedItems containsString="0" containsBlank="1" containsNumber="1" minValue="-11216.509061566321" maxValue="118169.99733440392"/>
    </cacheField>
    <cacheField name="Vekst i % 2018-2025" numFmtId="166">
      <sharedItems containsString="0" containsBlank="1" containsNumber="1" minValue="-2.3734173532764399E-2" maxValue="5.8891508400839336E-2"/>
    </cacheField>
    <cacheField name="Basis KD" numFmtId="0" formula="Basisbevilgning+'SO-bev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dreas Slettebak Wangen" refreshedDate="42874.566656365743" createdVersion="6" refreshedVersion="6" minRefreshableVersion="3" recordCount="7560">
  <cacheSource type="worksheet">
    <worksheetSource ref="A1:J7561" sheet="Liste detaljert long"/>
  </cacheSource>
  <cacheFields count="11">
    <cacheField name="År" numFmtId="0">
      <sharedItems containsSemiMixedTypes="0" containsString="0" containsNumber="1" containsInteger="1" minValue="2017" maxValue="2025" count="9">
        <n v="2017"/>
        <n v="2018"/>
        <n v="2019"/>
        <n v="2020"/>
        <n v="2021"/>
        <n v="2022"/>
        <n v="2023"/>
        <n v="2024"/>
        <n v="2025"/>
      </sharedItems>
    </cacheField>
    <cacheField name="Modell" numFmtId="0">
      <sharedItems count="2">
        <s v="KD"/>
        <s v="RFM"/>
      </sharedItems>
    </cacheField>
    <cacheField name="Enhet" numFmtId="0">
      <sharedItems containsSemiMixedTypes="0" containsString="0" containsNumber="1" containsInteger="1" minValue="0" maxValue="0" count="1">
        <n v="0"/>
      </sharedItems>
    </cacheField>
    <cacheField name="Type enhet" numFmtId="0">
      <sharedItems containsSemiMixedTypes="0" containsString="0" containsNumber="1" containsInteger="1" minValue="0" maxValue="0" count="1">
        <n v="0"/>
      </sharedItems>
    </cacheField>
    <cacheField name="Bevilgningstype" numFmtId="0">
      <sharedItems count="14">
        <s v="Basisbevilgning"/>
        <s v="SO-bev"/>
        <s v="Studiepoengbev"/>
        <s v="Kandidatbev"/>
        <s v="Utvekslingsbev"/>
        <s v="Total utdanningsinsentiv"/>
        <s v="Avlagte doktorgrader"/>
        <s v="Publikasjonspoeng"/>
        <s v="EU-inntekt"/>
        <s v="NFR-inntekt"/>
        <s v="BOA (eksl. EU og NFR)"/>
        <s v="Total forskningsbev"/>
        <s v="Tot bev"/>
        <s v="Basis KD"/>
      </sharedItems>
    </cacheField>
    <cacheField name="ID" numFmtId="0">
      <sharedItems/>
    </cacheField>
    <cacheField name="Bevilgning" numFmtId="165">
      <sharedItems containsMixedTypes="1" containsNumber="1" containsInteger="1" minValue="0" maxValue="0"/>
    </cacheField>
    <cacheField name="Bevilgningstype overordnet" numFmtId="0">
      <sharedItems count="8">
        <s v="Basisbevilgning"/>
        <s v="SO-bev"/>
        <s v="Utdanningsinsentiv"/>
        <s v="Total utdanningsinsentiv"/>
        <s v="Forskningsinsentiv"/>
        <s v="Total forskningsbev"/>
        <s v="Tot bev"/>
        <s v="Basis KD"/>
      </sharedItems>
    </cacheField>
    <cacheField name="Årlig vekst" numFmtId="165">
      <sharedItems containsMixedTypes="1" containsNumber="1" containsInteger="1" minValue="0" maxValue="0"/>
    </cacheField>
    <cacheField name="Bevilgning år t-1" numFmtId="165">
      <sharedItems containsMixedTypes="1" containsNumber="1" containsInteger="1" minValue="0" maxValue="0"/>
    </cacheField>
    <cacheField name="Årlig vekst %" numFmtId="0" formula="IFERROR('Årlig vekst'/'Bevilgning år t-1'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0">
  <r>
    <x v="0"/>
    <x v="0"/>
    <x v="0"/>
    <n v="153080.04157488697"/>
    <n v="0"/>
    <n v="105238.24444479999"/>
    <n v="19932"/>
    <n v="3315"/>
    <n v="128485.24444479999"/>
    <n v="7645.833333333333"/>
    <n v="8159.8833525771588"/>
    <n v="11112.380934418818"/>
    <n v="4133.6459229658731"/>
    <n v="1737.5928778939999"/>
    <n v="32789.336421189182"/>
    <n v="314354.62244087615"/>
  </r>
  <r>
    <x v="0"/>
    <x v="0"/>
    <x v="1"/>
    <n v="54056.66256221298"/>
    <n v="0"/>
    <n v="61066.33666666667"/>
    <n v="21777"/>
    <n v="1165"/>
    <n v="84008.33666666667"/>
    <n v="2373.2666544333329"/>
    <n v="2029.8565948420489"/>
    <n v="2801.2800593685911"/>
    <n v="1216.7918809082041"/>
    <n v="1600.7757760305665"/>
    <n v="10021.970965582743"/>
    <n v="148086.97019446237"/>
  </r>
  <r>
    <x v="0"/>
    <x v="0"/>
    <x v="2"/>
    <n v="252620.59985251655"/>
    <n v="0"/>
    <n v="219897.70333440002"/>
    <n v="46858"/>
    <n v="5025"/>
    <n v="271780.70333440002"/>
    <n v="20275.526654433332"/>
    <n v="21761.168023761282"/>
    <n v="27562.416137426473"/>
    <n v="10987.881043597277"/>
    <n v="5814.6803722775239"/>
    <n v="86401.67223149589"/>
    <n v="610802.97541841236"/>
  </r>
  <r>
    <x v="0"/>
    <x v="0"/>
    <x v="3"/>
    <n v="274418.04832800408"/>
    <n v="0"/>
    <n v="177729.51220266669"/>
    <n v="56787.96"/>
    <n v="7385"/>
    <n v="241902.47220266669"/>
    <n v="30335.608321100004"/>
    <n v="26549.170172165948"/>
    <n v="37380.7117841738"/>
    <n v="18753.571670332687"/>
    <n v="28591.848172582748"/>
    <n v="141610.9101203552"/>
    <n v="657931.43065102596"/>
  </r>
  <r>
    <x v="0"/>
    <x v="0"/>
    <x v="4"/>
    <n v="213595.32956812141"/>
    <n v="0"/>
    <n v="243297.6422218667"/>
    <n v="57122"/>
    <n v="1805"/>
    <n v="302224.6422218667"/>
    <n v="27148.825000000004"/>
    <n v="21610.409158676073"/>
    <n v="27998.475859721573"/>
    <n v="16828.062378317252"/>
    <n v="35751.124876725131"/>
    <n v="129336.89727344003"/>
    <n v="645156.86906342814"/>
  </r>
  <r>
    <x v="0"/>
    <x v="0"/>
    <x v="5"/>
    <n v="237743.51419673374"/>
    <n v="0"/>
    <n v="90145.983345066663"/>
    <n v="26155"/>
    <n v="2605"/>
    <n v="118905.98334506666"/>
    <n v="25781.750000000004"/>
    <n v="22819.296239899442"/>
    <n v="28980.975613076604"/>
    <n v="25427.213328663118"/>
    <n v="6009.2008445252513"/>
    <n v="109018.43602616442"/>
    <n v="465667.93356796482"/>
  </r>
  <r>
    <x v="0"/>
    <x v="0"/>
    <x v="6"/>
    <n v="266443.57421314518"/>
    <n v="0"/>
    <n v="212143.52110826669"/>
    <n v="58169.840000000004"/>
    <n v="2555"/>
    <n v="272868.36110826669"/>
    <n v="12013.1333211"/>
    <n v="11645.466933068838"/>
    <n v="4776.712567118906"/>
    <n v="3306.6869482538377"/>
    <n v="3816.1551674585085"/>
    <n v="35558.154937000087"/>
    <n v="574870.09025841195"/>
  </r>
  <r>
    <x v="0"/>
    <x v="0"/>
    <x v="7"/>
    <n v="72615.051644851104"/>
    <n v="0"/>
    <n v="102825.71444053334"/>
    <n v="26505"/>
    <n v="3860"/>
    <n v="133190.71444053334"/>
    <n v="4287.7833333333328"/>
    <n v="3843.2112554162331"/>
    <n v="0"/>
    <n v="2959.2403720773596"/>
    <n v="1581.833258211836"/>
    <n v="12672.068219038762"/>
    <n v="218477.83430442322"/>
  </r>
  <r>
    <x v="0"/>
    <x v="0"/>
    <x v="8"/>
    <n v="75460.16091906793"/>
    <n v="0"/>
    <n v="0"/>
    <n v="0"/>
    <n v="0"/>
    <n v="0"/>
    <n v="452.63333333333327"/>
    <n v="1428.2062695929744"/>
    <n v="17.374044695223841"/>
    <n v="707.64345488437584"/>
    <n v="3498.1086542944372"/>
    <n v="6103.965756800344"/>
    <n v="81564.126675868276"/>
  </r>
  <r>
    <x v="0"/>
    <x v="0"/>
    <x v="9"/>
    <n v="1617817.59634765"/>
    <n v="809857.39607747598"/>
    <n v="0"/>
    <n v="0"/>
    <n v="0"/>
    <n v="0"/>
    <n v="0"/>
    <n v="0"/>
    <n v="0"/>
    <n v="0"/>
    <n v="0"/>
    <n v="0"/>
    <n v="2427674.992425126"/>
  </r>
  <r>
    <x v="0"/>
    <x v="0"/>
    <x v="10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0"/>
    <n v="152756.5444990946"/>
    <n v="0"/>
    <n v="109511.48333439999"/>
    <n v="20064"/>
    <n v="3450"/>
    <n v="133025.48333439999"/>
    <n v="7817.0999999999976"/>
    <n v="7942.6282348138138"/>
    <n v="9010.1518669951492"/>
    <n v="3075.7981063029029"/>
    <n v="1082.5960208897745"/>
    <n v="28928.274229001636"/>
    <n v="314710.30206249625"/>
  </r>
  <r>
    <x v="1"/>
    <x v="0"/>
    <x v="1"/>
    <n v="54274.427080656635"/>
    <n v="0"/>
    <n v="62135.34"/>
    <n v="14882.4"/>
    <n v="1170"/>
    <n v="78187.739999999991"/>
    <n v="1669.8499999999997"/>
    <n v="2188.6437304694882"/>
    <n v="3413.928872429261"/>
    <n v="904.7559988163805"/>
    <n v="1334.0815932936785"/>
    <n v="9511.2601950088065"/>
    <n v="141973.42727566542"/>
  </r>
  <r>
    <x v="1"/>
    <x v="0"/>
    <x v="2"/>
    <n v="264516.64825111604"/>
    <n v="0"/>
    <n v="251184.46666560002"/>
    <n v="50414"/>
    <n v="5405"/>
    <n v="307003.46666560002"/>
    <n v="22768.679999999997"/>
    <n v="20774.407965912651"/>
    <n v="32394.247455111385"/>
    <n v="12990.234209739094"/>
    <n v="5464.0491271568953"/>
    <n v="94391.61875792002"/>
    <n v="665911.73367463599"/>
  </r>
  <r>
    <x v="1"/>
    <x v="0"/>
    <x v="3"/>
    <n v="277428.23317207996"/>
    <n v="0"/>
    <n v="186613.87004160002"/>
    <n v="59078.8"/>
    <n v="7685"/>
    <n v="253377.67004160001"/>
    <n v="31562.000000000011"/>
    <n v="29937.671377266623"/>
    <n v="36259.678239215995"/>
    <n v="25977.78678488014"/>
    <n v="24302.245699815056"/>
    <n v="148039.38210117782"/>
    <n v="678845.28531485784"/>
  </r>
  <r>
    <x v="1"/>
    <x v="0"/>
    <x v="4"/>
    <n v="218668.94829197772"/>
    <n v="0"/>
    <n v="252950.44999999998"/>
    <n v="61913"/>
    <n v="2075"/>
    <n v="316938.44999999995"/>
    <n v="30160.060000000034"/>
    <n v="18547.51609258059"/>
    <n v="19097.924469262074"/>
    <n v="14666.183760100062"/>
    <n v="35373.846929909887"/>
    <n v="117845.53125185263"/>
    <n v="653452.92954383034"/>
  </r>
  <r>
    <x v="1"/>
    <x v="0"/>
    <x v="5"/>
    <n v="238337.60166248036"/>
    <n v="0"/>
    <n v="97626.720019199987"/>
    <n v="26581"/>
    <n v="2270"/>
    <n v="126477.72001919999"/>
    <n v="23128.339963300004"/>
    <n v="19071.185110291626"/>
    <n v="36929.940565127588"/>
    <n v="23825.659594838904"/>
    <n v="7203.0055004088235"/>
    <n v="110158.13073396694"/>
    <n v="474973.45241564728"/>
  </r>
  <r>
    <x v="1"/>
    <x v="0"/>
    <x v="6"/>
    <n v="268790.51114996028"/>
    <n v="0"/>
    <n v="218828.88333440002"/>
    <n v="60101.2"/>
    <n v="2315"/>
    <n v="281245.08333440003"/>
    <n v="14643.300000000003"/>
    <n v="11660.489380844347"/>
    <n v="7417.9261670500382"/>
    <n v="3224.322767733493"/>
    <n v="3292.3092852891832"/>
    <n v="40238.34760091707"/>
    <n v="590273.94208527741"/>
  </r>
  <r>
    <x v="1"/>
    <x v="0"/>
    <x v="7"/>
    <n v="72728.097565377713"/>
    <n v="0"/>
    <n v="103038.05334399999"/>
    <n v="27462"/>
    <n v="4995"/>
    <n v="135495.05334399999"/>
    <n v="2293.75"/>
    <n v="4860.1112396671433"/>
    <n v="365.12308496073041"/>
    <n v="2153.1490916871549"/>
    <n v="1294.6061658788112"/>
    <n v="10966.739582193839"/>
    <n v="219189.89049157154"/>
  </r>
  <r>
    <x v="1"/>
    <x v="0"/>
    <x v="8"/>
    <n v="75300.694399820874"/>
    <n v="0"/>
    <n v="0"/>
    <n v="0"/>
    <n v="0"/>
    <n v="0"/>
    <n v="734"/>
    <n v="1600.9917083401942"/>
    <n v="0"/>
    <n v="796.58921152975074"/>
    <n v="4108.2284841105438"/>
    <n v="7239.8094039804892"/>
    <n v="82540.503803801359"/>
  </r>
  <r>
    <x v="1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1"/>
    <x v="0"/>
    <x v="10"/>
    <n v="-43012"/>
    <n v="0"/>
    <n v="0"/>
    <n v="0"/>
    <n v="0"/>
    <n v="0"/>
    <n v="0"/>
    <n v="0"/>
    <n v="0"/>
    <n v="0"/>
    <n v="0"/>
    <n v="0"/>
    <n v="-43012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1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0"/>
    <n v="152756.5444990946"/>
    <n v="0"/>
    <n v="109511.48333439999"/>
    <n v="20064"/>
    <n v="3450"/>
    <n v="133025.48333439999"/>
    <n v="7817.0999999999976"/>
    <n v="7795.7244629807747"/>
    <n v="9056.2970770833308"/>
    <n v="2983.2538509689762"/>
    <n v="1066.6241497826602"/>
    <n v="28718.999540815737"/>
    <n v="314501.0273743103"/>
  </r>
  <r>
    <x v="2"/>
    <x v="0"/>
    <x v="1"/>
    <n v="54606.427080656635"/>
    <n v="0"/>
    <n v="62737.781733364973"/>
    <n v="15139.200561702128"/>
    <n v="1170"/>
    <n v="79046.982295067108"/>
    <n v="1669.8499999999997"/>
    <n v="2148.1634247445613"/>
    <n v="3431.41320203545"/>
    <n v="877.53380565689235"/>
    <n v="1314.3994784112058"/>
    <n v="9441.3599108481103"/>
    <n v="143094.76928657186"/>
  </r>
  <r>
    <x v="2"/>
    <x v="0"/>
    <x v="2"/>
    <n v="270094.59825111605"/>
    <n v="0"/>
    <n v="257751.25584951695"/>
    <n v="50719.686429258902"/>
    <n v="5405"/>
    <n v="313875.94227877585"/>
    <n v="22768.679999999997"/>
    <n v="20390.172572089963"/>
    <n v="32560.153577064822"/>
    <n v="12599.385555176843"/>
    <n v="5383.4363346674463"/>
    <n v="93701.828038999069"/>
    <n v="677672.36856889096"/>
  </r>
  <r>
    <x v="2"/>
    <x v="0"/>
    <x v="3"/>
    <n v="279698.28317207994"/>
    <n v="0"/>
    <n v="190611.41100295589"/>
    <n v="61180.860968462068"/>
    <n v="7685"/>
    <n v="259477.27197141797"/>
    <n v="31562.000000000011"/>
    <n v="29383.955816724392"/>
    <n v="36445.381043650137"/>
    <n v="25196.170160465226"/>
    <n v="23943.70721598445"/>
    <n v="146531.21423682422"/>
    <n v="685706.76938032208"/>
  </r>
  <r>
    <x v="2"/>
    <x v="0"/>
    <x v="4"/>
    <n v="223156.44829197772"/>
    <n v="0"/>
    <n v="255029.00631851502"/>
    <n v="61913"/>
    <n v="2075"/>
    <n v="319017.00631851505"/>
    <n v="30160.060000000034"/>
    <n v="18204.468427301323"/>
    <n v="19195.733890223171"/>
    <n v="14224.909330582832"/>
    <n v="34851.965717689141"/>
    <n v="116637.13736579649"/>
    <n v="658810.59197628929"/>
  </r>
  <r>
    <x v="2"/>
    <x v="0"/>
    <x v="5"/>
    <n v="239375.10166248036"/>
    <n v="0"/>
    <n v="98197.640176733359"/>
    <n v="26581"/>
    <n v="2270"/>
    <n v="127048.64017673336"/>
    <n v="23128.339963300004"/>
    <n v="18718.451865929521"/>
    <n v="37119.076097034027"/>
    <n v="23108.795922764435"/>
    <n v="7096.7373512410386"/>
    <n v="109171.40120026901"/>
    <n v="475595.1430394827"/>
  </r>
  <r>
    <x v="2"/>
    <x v="0"/>
    <x v="6"/>
    <n v="270520.51114996028"/>
    <n v="0"/>
    <n v="221369.64324326054"/>
    <n v="61427.165393012961"/>
    <n v="2315"/>
    <n v="285111.80863627349"/>
    <n v="14643.300000000003"/>
    <n v="11444.821490969191"/>
    <n v="7455.9168431729386"/>
    <n v="3127.3097196778813"/>
    <n v="3243.7368367167455"/>
    <n v="39915.08489053676"/>
    <n v="595547.40467677056"/>
  </r>
  <r>
    <x v="2"/>
    <x v="0"/>
    <x v="7"/>
    <n v="72935.597565377713"/>
    <n v="0"/>
    <n v="103164.98157171553"/>
    <n v="27462"/>
    <n v="4995"/>
    <n v="135621.98157171553"/>
    <n v="2293.75"/>
    <n v="4770.2205068356852"/>
    <n v="366.99305138441258"/>
    <n v="2088.3653924889586"/>
    <n v="1275.506444083328"/>
    <n v="10794.835394792384"/>
    <n v="219352.41453188562"/>
  </r>
  <r>
    <x v="2"/>
    <x v="0"/>
    <x v="8"/>
    <n v="75300.694399820874"/>
    <n v="0"/>
    <n v="0"/>
    <n v="0"/>
    <n v="0"/>
    <n v="0"/>
    <n v="734"/>
    <n v="1571.3803865364478"/>
    <n v="0"/>
    <n v="772.62152807322127"/>
    <n v="4047.6185293715089"/>
    <n v="7125.6204439811781"/>
    <n v="82426.314843802058"/>
  </r>
  <r>
    <x v="2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2"/>
    <x v="0"/>
    <x v="10"/>
    <n v="-43012"/>
    <n v="0"/>
    <n v="0"/>
    <n v="0"/>
    <n v="0"/>
    <n v="0"/>
    <n v="0"/>
    <n v="0"/>
    <n v="0"/>
    <n v="0"/>
    <n v="0"/>
    <n v="0"/>
    <n v="-43012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2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0"/>
    <n v="152756.5444990946"/>
    <n v="0"/>
    <n v="109511.48333439999"/>
    <n v="20064"/>
    <n v="3450"/>
    <n v="133025.48333439999"/>
    <n v="7817.0999999999976"/>
    <n v="7648.8206911477373"/>
    <n v="9102.4422871715142"/>
    <n v="2890.7095956350495"/>
    <n v="1050.6522786755459"/>
    <n v="28509.724852629843"/>
    <n v="314291.75268612441"/>
  </r>
  <r>
    <x v="3"/>
    <x v="0"/>
    <x v="1"/>
    <n v="54772.427080656635"/>
    <n v="0"/>
    <n v="63039.002600047461"/>
    <n v="15652.801685106382"/>
    <n v="1170"/>
    <n v="79861.804285153848"/>
    <n v="1669.8499999999997"/>
    <n v="2107.6831190196344"/>
    <n v="3448.8975316416386"/>
    <n v="850.31161249740444"/>
    <n v="1294.7173635287331"/>
    <n v="9371.4596266874087"/>
    <n v="144005.6909924979"/>
  </r>
  <r>
    <x v="3"/>
    <x v="0"/>
    <x v="2"/>
    <n v="272211.09825111605"/>
    <n v="0"/>
    <n v="263570.02947891102"/>
    <n v="53837.688007699711"/>
    <n v="5405"/>
    <n v="322812.71748661075"/>
    <n v="22768.679999999997"/>
    <n v="20005.937178267275"/>
    <n v="32726.05969901826"/>
    <n v="12208.536900614594"/>
    <n v="5302.8235421779973"/>
    <n v="93012.037320078118"/>
    <n v="688035.85305780498"/>
  </r>
  <r>
    <x v="3"/>
    <x v="0"/>
    <x v="3"/>
    <n v="280320.78317207994"/>
    <n v="0"/>
    <n v="192392.78617264138"/>
    <n v="65490.085953809314"/>
    <n v="7685"/>
    <n v="265567.8721264507"/>
    <n v="31562.000000000011"/>
    <n v="28830.240256182165"/>
    <n v="36631.083848084279"/>
    <n v="24414.553536050316"/>
    <n v="23585.168732153841"/>
    <n v="145023.04637247062"/>
    <n v="690911.70167100127"/>
  </r>
  <r>
    <x v="3"/>
    <x v="0"/>
    <x v="4"/>
    <n v="226606.44829197772"/>
    <n v="0"/>
    <n v="257107.56263703006"/>
    <n v="61913"/>
    <n v="2075"/>
    <n v="321095.56263703003"/>
    <n v="30160.060000000034"/>
    <n v="17861.420762022059"/>
    <n v="19293.543311184265"/>
    <n v="13783.634901065603"/>
    <n v="34330.084505468396"/>
    <n v="115428.74347974034"/>
    <n v="663130.75440874812"/>
  </r>
  <r>
    <x v="3"/>
    <x v="0"/>
    <x v="5"/>
    <n v="239893.85166248036"/>
    <n v="0"/>
    <n v="98747.415143246981"/>
    <n v="26601.73743674377"/>
    <n v="2270"/>
    <n v="127619.15257999075"/>
    <n v="23128.339963300004"/>
    <n v="18365.718621567419"/>
    <n v="37308.211628940466"/>
    <n v="22391.93225068997"/>
    <n v="6990.4692020732527"/>
    <n v="108184.6716665711"/>
    <n v="475697.67590904224"/>
  </r>
  <r>
    <x v="3"/>
    <x v="0"/>
    <x v="6"/>
    <n v="272250.51114996028"/>
    <n v="0"/>
    <n v="222640.02319769078"/>
    <n v="62753.130786025926"/>
    <n v="2315"/>
    <n v="287708.15398371674"/>
    <n v="14643.300000000003"/>
    <n v="11229.153601094034"/>
    <n v="7493.907519295838"/>
    <n v="3030.2966716222704"/>
    <n v="3195.1643881443074"/>
    <n v="39591.822180156458"/>
    <n v="599550.48731383344"/>
  </r>
  <r>
    <x v="3"/>
    <x v="0"/>
    <x v="7"/>
    <n v="73039.347565377713"/>
    <n v="0"/>
    <n v="103273.77719547172"/>
    <n v="27476.853534306571"/>
    <n v="4995"/>
    <n v="135745.63072977829"/>
    <n v="2293.75"/>
    <n v="4680.3297740042262"/>
    <n v="368.86301780809475"/>
    <n v="2023.5816932907626"/>
    <n v="1256.4067222878448"/>
    <n v="10622.931207390928"/>
    <n v="219407.90950254694"/>
  </r>
  <r>
    <x v="3"/>
    <x v="0"/>
    <x v="8"/>
    <n v="75300.694399820874"/>
    <n v="0"/>
    <n v="0"/>
    <n v="0"/>
    <n v="0"/>
    <n v="0"/>
    <n v="734"/>
    <n v="1541.7690647327015"/>
    <n v="0"/>
    <n v="748.65384461669191"/>
    <n v="3987.008574632473"/>
    <n v="7011.4314839818671"/>
    <n v="82312.125883802742"/>
  </r>
  <r>
    <x v="3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3"/>
    <x v="0"/>
    <x v="10"/>
    <n v="-43012"/>
    <n v="0"/>
    <n v="0"/>
    <n v="0"/>
    <n v="0"/>
    <n v="0"/>
    <n v="0"/>
    <n v="0"/>
    <n v="0"/>
    <n v="0"/>
    <n v="0"/>
    <n v="0"/>
    <n v="-43012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3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0"/>
    <n v="152756.5444990946"/>
    <n v="0"/>
    <n v="109511.48333439999"/>
    <n v="20064"/>
    <n v="3450"/>
    <n v="133025.48333439999"/>
    <n v="7817.0999999999976"/>
    <n v="7501.916919314699"/>
    <n v="9148.5874972596939"/>
    <n v="2798.1653403011228"/>
    <n v="1034.6804075684317"/>
    <n v="28300.450164443944"/>
    <n v="314082.47799793852"/>
  </r>
  <r>
    <x v="4"/>
    <x v="0"/>
    <x v="1"/>
    <n v="54772.427080656635"/>
    <n v="0"/>
    <n v="63340.223466729949"/>
    <n v="16166.402808510638"/>
    <n v="1170"/>
    <n v="80676.626275240589"/>
    <n v="1669.8499999999997"/>
    <n v="2067.2028132947075"/>
    <n v="3466.3818612478267"/>
    <n v="823.08941933791641"/>
    <n v="1275.0352486462605"/>
    <n v="9301.5593425267107"/>
    <n v="144750.61269842394"/>
  </r>
  <r>
    <x v="4"/>
    <x v="0"/>
    <x v="2"/>
    <n v="272211.09825111605"/>
    <n v="0"/>
    <n v="266272.72778512147"/>
    <n v="57838.104411934553"/>
    <n v="5405"/>
    <n v="329515.83219705604"/>
    <n v="22768.679999999997"/>
    <n v="19621.701784444587"/>
    <n v="32891.965820971694"/>
    <n v="11817.688246052343"/>
    <n v="5222.2107496885492"/>
    <n v="92322.246601157181"/>
    <n v="694049.17704932927"/>
  </r>
  <r>
    <x v="4"/>
    <x v="0"/>
    <x v="3"/>
    <n v="280320.78317207994"/>
    <n v="0"/>
    <n v="193547.30301839727"/>
    <n v="70423.623046789784"/>
    <n v="7685"/>
    <n v="271655.92606518709"/>
    <n v="31562.000000000011"/>
    <n v="28276.524695639939"/>
    <n v="36816.786652518414"/>
    <n v="23632.936911635399"/>
    <n v="23226.630248323236"/>
    <n v="143514.87850811699"/>
    <n v="695491.58774538408"/>
  </r>
  <r>
    <x v="4"/>
    <x v="0"/>
    <x v="4"/>
    <n v="230056.44829197772"/>
    <n v="0"/>
    <n v="258536.57010600917"/>
    <n v="62452.71103165939"/>
    <n v="2075"/>
    <n v="323064.28113766853"/>
    <n v="30160.060000000034"/>
    <n v="17518.373096742791"/>
    <n v="19391.352732145358"/>
    <n v="13342.360471548371"/>
    <n v="33808.20329324765"/>
    <n v="114220.34959368419"/>
    <n v="667341.07902333047"/>
  </r>
  <r>
    <x v="4"/>
    <x v="0"/>
    <x v="5"/>
    <n v="239893.85166248036"/>
    <n v="0"/>
    <n v="99276.044918740852"/>
    <n v="26643.212310231313"/>
    <n v="2270"/>
    <n v="128189.25722897216"/>
    <n v="23128.339963300004"/>
    <n v="18012.985377205317"/>
    <n v="37497.347160846897"/>
    <n v="21675.068578615497"/>
    <n v="6884.2010529054687"/>
    <n v="107197.94213287318"/>
    <n v="475281.05102432572"/>
  </r>
  <r>
    <x v="4"/>
    <x v="0"/>
    <x v="6"/>
    <n v="273980.51114996028"/>
    <n v="0"/>
    <n v="223063.48318250087"/>
    <n v="64742.078875545376"/>
    <n v="2315"/>
    <n v="290120.56205804623"/>
    <n v="14643.300000000003"/>
    <n v="11013.48571121888"/>
    <n v="7531.8981954187357"/>
    <n v="2933.2836235666587"/>
    <n v="3146.5919395718697"/>
    <n v="39268.559469776148"/>
    <n v="603369.63267778268"/>
  </r>
  <r>
    <x v="4"/>
    <x v="0"/>
    <x v="7"/>
    <n v="73039.347565377713"/>
    <n v="0"/>
    <n v="103364.44021526854"/>
    <n v="27506.560602919712"/>
    <n v="4995"/>
    <n v="135866.00081818824"/>
    <n v="2293.75"/>
    <n v="4590.4390411727682"/>
    <n v="370.73298423177687"/>
    <n v="1958.7979940925663"/>
    <n v="1237.3070004923616"/>
    <n v="10451.027019989473"/>
    <n v="219356.37540355543"/>
  </r>
  <r>
    <x v="4"/>
    <x v="0"/>
    <x v="8"/>
    <n v="75300.694399820874"/>
    <n v="0"/>
    <n v="0"/>
    <n v="0"/>
    <n v="0"/>
    <n v="0"/>
    <n v="734"/>
    <n v="1512.157742928955"/>
    <n v="0"/>
    <n v="724.68616116016244"/>
    <n v="3926.3986198934376"/>
    <n v="6897.2425239825552"/>
    <n v="82197.936923803427"/>
  </r>
  <r>
    <x v="4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4"/>
    <x v="0"/>
    <x v="10"/>
    <n v="-43012"/>
    <n v="0"/>
    <n v="0"/>
    <n v="0"/>
    <n v="0"/>
    <n v="0"/>
    <n v="0"/>
    <n v="0"/>
    <n v="0"/>
    <n v="0"/>
    <n v="0"/>
    <n v="0"/>
    <n v="-43012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4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0"/>
    <n v="152756.5444990946"/>
    <n v="0"/>
    <n v="109511.48333439999"/>
    <n v="20064"/>
    <n v="3450"/>
    <n v="133025.48333439999"/>
    <n v="7817.0999999999976"/>
    <n v="7355.0131474816608"/>
    <n v="9194.7327073478773"/>
    <n v="2705.6210849671957"/>
    <n v="1018.7085364613173"/>
    <n v="28091.175476258046"/>
    <n v="313873.20330975263"/>
  </r>
  <r>
    <x v="5"/>
    <x v="0"/>
    <x v="1"/>
    <n v="54772.427080656635"/>
    <n v="0"/>
    <n v="63490.833900071193"/>
    <n v="16551.60365106383"/>
    <n v="1170"/>
    <n v="81212.437551135023"/>
    <n v="1669.8499999999997"/>
    <n v="2026.7225075697809"/>
    <n v="3483.8661908540157"/>
    <n v="795.86722617842838"/>
    <n v="1255.3531337637878"/>
    <n v="9231.6590583660127"/>
    <n v="145216.52369015766"/>
  </r>
  <r>
    <x v="5"/>
    <x v="0"/>
    <x v="2"/>
    <n v="272211.09825111605"/>
    <n v="0"/>
    <n v="267276.64339777059"/>
    <n v="60784.921589990372"/>
    <n v="5405"/>
    <n v="333466.56498776097"/>
    <n v="22768.679999999997"/>
    <n v="19237.466390621899"/>
    <n v="33057.871942925129"/>
    <n v="11426.839591490094"/>
    <n v="5141.5979571991002"/>
    <n v="91632.455882236216"/>
    <n v="697310.11912111321"/>
  </r>
  <r>
    <x v="5"/>
    <x v="0"/>
    <x v="3"/>
    <n v="280320.78317207994"/>
    <n v="0"/>
    <n v="193863.89813149304"/>
    <n v="76086.575295826595"/>
    <n v="7685"/>
    <n v="277635.47342731967"/>
    <n v="31562.000000000011"/>
    <n v="27722.809135097712"/>
    <n v="37002.489456952557"/>
    <n v="22851.320287220486"/>
    <n v="22868.091764492623"/>
    <n v="142006.71064376336"/>
    <n v="699962.96724316292"/>
  </r>
  <r>
    <x v="5"/>
    <x v="0"/>
    <x v="4"/>
    <n v="231781.44829197772"/>
    <n v="0"/>
    <n v="259316.02872545234"/>
    <n v="63532.133094978155"/>
    <n v="2075"/>
    <n v="324923.16182043048"/>
    <n v="30160.060000000034"/>
    <n v="17175.325431463523"/>
    <n v="19489.162153106456"/>
    <n v="12901.08604203114"/>
    <n v="33286.322081026898"/>
    <n v="113011.95570762805"/>
    <n v="669716.56582003622"/>
  </r>
  <r>
    <x v="5"/>
    <x v="0"/>
    <x v="5"/>
    <n v="239893.85166248036"/>
    <n v="0"/>
    <n v="99540.359806487773"/>
    <n v="26923.167706272241"/>
    <n v="2270"/>
    <n v="128733.52751276002"/>
    <n v="23128.339963300004"/>
    <n v="17660.252132843216"/>
    <n v="37686.482692753329"/>
    <n v="20958.204906541028"/>
    <n v="6777.9329037376829"/>
    <n v="106211.21259917525"/>
    <n v="474838.59177441569"/>
  </r>
  <r>
    <x v="5"/>
    <x v="0"/>
    <x v="6"/>
    <n v="274845.51114996028"/>
    <n v="0"/>
    <n v="223486.94316731096"/>
    <n v="66731.026965064826"/>
    <n v="2315"/>
    <n v="292532.97013237578"/>
    <n v="14643.300000000003"/>
    <n v="10797.817821343726"/>
    <n v="7569.8888715416351"/>
    <n v="2836.2705755110474"/>
    <n v="3098.0194909994316"/>
    <n v="38945.296759395846"/>
    <n v="606323.77804173192"/>
  </r>
  <r>
    <x v="5"/>
    <x v="0"/>
    <x v="7"/>
    <n v="73039.347565377713"/>
    <n v="0"/>
    <n v="103409.77172516694"/>
    <n v="27558.547972992703"/>
    <n v="4995"/>
    <n v="135963.31969815964"/>
    <n v="2293.75"/>
    <n v="4500.5483083413101"/>
    <n v="372.60295065545904"/>
    <n v="1894.0142948943701"/>
    <n v="1218.2072786968783"/>
    <n v="10279.122832588017"/>
    <n v="219281.79009612536"/>
  </r>
  <r>
    <x v="5"/>
    <x v="0"/>
    <x v="8"/>
    <n v="75300.694399820874"/>
    <n v="0"/>
    <n v="0"/>
    <n v="0"/>
    <n v="0"/>
    <n v="0"/>
    <n v="734"/>
    <n v="1482.5464211252088"/>
    <n v="0"/>
    <n v="700.71847770363297"/>
    <n v="3865.7886651544018"/>
    <n v="6783.0535639832433"/>
    <n v="82083.747963804111"/>
  </r>
  <r>
    <x v="5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5"/>
    <x v="0"/>
    <x v="10"/>
    <n v="-43012"/>
    <n v="0"/>
    <n v="0"/>
    <n v="0"/>
    <n v="0"/>
    <n v="0"/>
    <n v="0"/>
    <n v="0"/>
    <n v="0"/>
    <n v="0"/>
    <n v="0"/>
    <n v="0"/>
    <n v="-43012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5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0"/>
    <n v="152756.5444990946"/>
    <n v="0"/>
    <n v="109511.48333439999"/>
    <n v="20064"/>
    <n v="3450"/>
    <n v="133025.48333439999"/>
    <n v="7817.0999999999976"/>
    <n v="7208.1093756486225"/>
    <n v="9240.8779174360589"/>
    <n v="2613.076829633269"/>
    <n v="1002.7366653542031"/>
    <n v="27881.900788072155"/>
    <n v="313663.92862156674"/>
  </r>
  <r>
    <x v="6"/>
    <x v="0"/>
    <x v="1"/>
    <n v="54772.427080656635"/>
    <n v="0"/>
    <n v="63490.833900071193"/>
    <n v="16808.40421276596"/>
    <n v="1170"/>
    <n v="81469.238112837149"/>
    <n v="1669.8499999999997"/>
    <n v="1986.2422018448538"/>
    <n v="3501.3505204602038"/>
    <n v="768.64503301894047"/>
    <n v="1235.6710188813151"/>
    <n v="9161.7587742053129"/>
    <n v="145403.42396769908"/>
  </r>
  <r>
    <x v="6"/>
    <x v="0"/>
    <x v="2"/>
    <n v="272211.09825111605"/>
    <n v="0"/>
    <n v="267276.64339777059"/>
    <n v="64302.353435996149"/>
    <n v="5405"/>
    <n v="336983.99683376675"/>
    <n v="22768.679999999997"/>
    <n v="18853.230996799211"/>
    <n v="33223.778064878563"/>
    <n v="11035.990936927845"/>
    <n v="5060.9851647096521"/>
    <n v="90942.66516331528"/>
    <n v="700137.76024819806"/>
  </r>
  <r>
    <x v="6"/>
    <x v="0"/>
    <x v="3"/>
    <n v="280320.78317207994"/>
    <n v="0"/>
    <n v="193863.89813149304"/>
    <n v="81959.733641709623"/>
    <n v="7685"/>
    <n v="283508.63177320268"/>
    <n v="31562.000000000011"/>
    <n v="27169.093574555482"/>
    <n v="37188.192261386692"/>
    <n v="22069.703662805576"/>
    <n v="22509.553280662018"/>
    <n v="140498.54277940979"/>
    <n v="704327.95772469242"/>
  </r>
  <r>
    <x v="6"/>
    <x v="0"/>
    <x v="4"/>
    <n v="231781.44829197772"/>
    <n v="0"/>
    <n v="260095.48734489546"/>
    <n v="64611.555158296927"/>
    <n v="2075"/>
    <n v="326782.04250319238"/>
    <n v="30160.060000000034"/>
    <n v="16832.277766184256"/>
    <n v="19586.971574067549"/>
    <n v="12459.811612513911"/>
    <n v="32764.440868806156"/>
    <n v="111803.5618215719"/>
    <n v="670367.05261674197"/>
  </r>
  <r>
    <x v="6"/>
    <x v="0"/>
    <x v="5"/>
    <n v="239893.85166248036"/>
    <n v="0"/>
    <n v="99540.359806487773"/>
    <n v="27441.603624866548"/>
    <n v="2270"/>
    <n v="129251.96343135432"/>
    <n v="23128.339963300004"/>
    <n v="17307.51888848111"/>
    <n v="37875.61822465976"/>
    <n v="20241.341234466563"/>
    <n v="6671.6647545698988"/>
    <n v="105224.48306547732"/>
    <n v="474370.29815931199"/>
  </r>
  <r>
    <x v="6"/>
    <x v="0"/>
    <x v="6"/>
    <n v="274845.51114996028"/>
    <n v="0"/>
    <n v="223910.40315212103"/>
    <n v="68056.992358077783"/>
    <n v="2315"/>
    <n v="294282.39551019878"/>
    <n v="14643.300000000003"/>
    <n v="10582.14993146857"/>
    <n v="7607.8795476645337"/>
    <n v="2739.2575274554365"/>
    <n v="3049.4470424269939"/>
    <n v="38622.034049015536"/>
    <n v="607749.94070917461"/>
  </r>
  <r>
    <x v="6"/>
    <x v="0"/>
    <x v="7"/>
    <n v="73039.347565377713"/>
    <n v="0"/>
    <n v="103409.77172516694"/>
    <n v="27632.815644525548"/>
    <n v="4995"/>
    <n v="136037.58736969248"/>
    <n v="2293.75"/>
    <n v="4410.6575755098511"/>
    <n v="374.47291707914115"/>
    <n v="1829.2305956961741"/>
    <n v="1199.1075569013951"/>
    <n v="10107.218645186562"/>
    <n v="219184.15358025677"/>
  </r>
  <r>
    <x v="6"/>
    <x v="0"/>
    <x v="8"/>
    <n v="75300.694399820874"/>
    <n v="0"/>
    <n v="0"/>
    <n v="0"/>
    <n v="0"/>
    <n v="0"/>
    <n v="734"/>
    <n v="1452.9350993214623"/>
    <n v="0"/>
    <n v="676.75079424710361"/>
    <n v="3805.1787104153668"/>
    <n v="6668.8646039839332"/>
    <n v="81969.55900380481"/>
  </r>
  <r>
    <x v="6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6"/>
    <x v="0"/>
    <x v="10"/>
    <n v="-43012"/>
    <n v="0"/>
    <n v="0"/>
    <n v="0"/>
    <n v="0"/>
    <n v="0"/>
    <n v="0"/>
    <n v="0"/>
    <n v="0"/>
    <n v="0"/>
    <n v="0"/>
    <n v="0"/>
    <n v="-43012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6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0"/>
    <n v="152756.5444990946"/>
    <n v="0"/>
    <n v="109511.48333439999"/>
    <n v="20064"/>
    <n v="3450"/>
    <n v="133025.48333439999"/>
    <n v="7817.0999999999976"/>
    <n v="7061.2056038155843"/>
    <n v="9287.0231275242404"/>
    <n v="2520.5325742993423"/>
    <n v="986.76479424708862"/>
    <n v="27672.626099886253"/>
    <n v="313454.65393338085"/>
  </r>
  <r>
    <x v="7"/>
    <x v="0"/>
    <x v="1"/>
    <n v="54772.427080656635"/>
    <n v="0"/>
    <n v="63490.833900071193"/>
    <n v="17065.204774468089"/>
    <n v="1170"/>
    <n v="81726.038674539275"/>
    <n v="1669.8499999999997"/>
    <n v="1945.7618961199271"/>
    <n v="3518.8348500663928"/>
    <n v="741.42283985945232"/>
    <n v="1215.9889039988425"/>
    <n v="9091.8584900446149"/>
    <n v="145590.32424524054"/>
  </r>
  <r>
    <x v="7"/>
    <x v="0"/>
    <x v="2"/>
    <n v="272211.09825111605"/>
    <n v="0"/>
    <n v="267276.64339777059"/>
    <n v="67412.203376323392"/>
    <n v="5405"/>
    <n v="340093.84677409398"/>
    <n v="22768.679999999997"/>
    <n v="18468.995602976524"/>
    <n v="33389.684186831997"/>
    <n v="10645.142282365594"/>
    <n v="4980.3723722202021"/>
    <n v="90252.8744443943"/>
    <n v="702557.81946960429"/>
  </r>
  <r>
    <x v="7"/>
    <x v="0"/>
    <x v="3"/>
    <n v="280320.78317207994"/>
    <n v="0"/>
    <n v="193863.89813149304"/>
    <n v="85730.831019130579"/>
    <n v="7685"/>
    <n v="287279.72915062361"/>
    <n v="31562.000000000011"/>
    <n v="26615.378014013255"/>
    <n v="37373.895065820834"/>
    <n v="21288.087038390662"/>
    <n v="22151.014796831409"/>
    <n v="138990.37491505616"/>
    <n v="706590.88723775977"/>
  </r>
  <r>
    <x v="7"/>
    <x v="0"/>
    <x v="4"/>
    <n v="231781.44829197772"/>
    <n v="0"/>
    <n v="260485.21665461702"/>
    <n v="65690.9772216157"/>
    <n v="2075"/>
    <n v="328251.19387623272"/>
    <n v="30160.060000000034"/>
    <n v="16489.230100904992"/>
    <n v="19684.780995028646"/>
    <n v="12018.537182996681"/>
    <n v="32242.559656585407"/>
    <n v="110595.16793551575"/>
    <n v="670627.81010372622"/>
  </r>
  <r>
    <x v="7"/>
    <x v="0"/>
    <x v="5"/>
    <n v="239893.85166248036"/>
    <n v="0"/>
    <n v="99540.359806487773"/>
    <n v="27960.039543460851"/>
    <n v="2270"/>
    <n v="129770.39934994862"/>
    <n v="23128.339963300004"/>
    <n v="16954.785644119009"/>
    <n v="38064.753756566199"/>
    <n v="19524.477562392094"/>
    <n v="6565.396605402113"/>
    <n v="104237.75353177942"/>
    <n v="473902.00454420841"/>
  </r>
  <r>
    <x v="7"/>
    <x v="0"/>
    <x v="6"/>
    <n v="274845.51114996028"/>
    <n v="0"/>
    <n v="224122.13314452604"/>
    <n v="68719.975054584254"/>
    <n v="2315"/>
    <n v="295157.10819911031"/>
    <n v="14643.300000000003"/>
    <n v="10366.482041593415"/>
    <n v="7645.8702237874331"/>
    <n v="2642.2444793998247"/>
    <n v="3000.8745938545558"/>
    <n v="38298.771338635226"/>
    <n v="608301.39068770583"/>
  </r>
  <r>
    <x v="7"/>
    <x v="0"/>
    <x v="7"/>
    <n v="73039.347565377713"/>
    <n v="0"/>
    <n v="103409.77172516694"/>
    <n v="27707.083316058397"/>
    <n v="4995"/>
    <n v="136111.85504122532"/>
    <n v="2293.75"/>
    <n v="4320.766842678393"/>
    <n v="376.34288350282333"/>
    <n v="1764.4468964979778"/>
    <n v="1180.0078351059119"/>
    <n v="9935.3144577851053"/>
    <n v="219086.51706438814"/>
  </r>
  <r>
    <x v="7"/>
    <x v="0"/>
    <x v="8"/>
    <n v="75300.694399820874"/>
    <n v="0"/>
    <n v="0"/>
    <n v="0"/>
    <n v="0"/>
    <n v="0"/>
    <n v="734"/>
    <n v="1423.3237775177158"/>
    <n v="0"/>
    <n v="652.78311079057414"/>
    <n v="3744.5687556763305"/>
    <n v="6554.6756439846204"/>
    <n v="81855.370043805495"/>
  </r>
  <r>
    <x v="7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7"/>
    <x v="0"/>
    <x v="10"/>
    <n v="-43012"/>
    <n v="0"/>
    <n v="0"/>
    <n v="0"/>
    <n v="0"/>
    <n v="0"/>
    <n v="0"/>
    <n v="0"/>
    <n v="0"/>
    <n v="0"/>
    <n v="0"/>
    <n v="0"/>
    <n v="-43012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7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0"/>
    <n v="152756.5444990946"/>
    <n v="0"/>
    <n v="109511.48333439999"/>
    <n v="20064"/>
    <n v="3450"/>
    <n v="133025.48333439999"/>
    <n v="7817.0999999999976"/>
    <n v="6914.301831982546"/>
    <n v="9333.168337612422"/>
    <n v="2427.9883189654156"/>
    <n v="970.79292313997428"/>
    <n v="27463.351411700358"/>
    <n v="313245.37924519496"/>
  </r>
  <r>
    <x v="8"/>
    <x v="0"/>
    <x v="1"/>
    <n v="54772.427080656635"/>
    <n v="0"/>
    <n v="63490.833900071193"/>
    <n v="17325.928762074054"/>
    <n v="1170"/>
    <n v="81986.762662145251"/>
    <n v="1669.8499999999997"/>
    <n v="1905.2815903950004"/>
    <n v="3536.319179672581"/>
    <n v="714.20064669996441"/>
    <n v="1196.3067891163696"/>
    <n v="9021.9582058839151"/>
    <n v="145781.1479486858"/>
  </r>
  <r>
    <x v="8"/>
    <x v="0"/>
    <x v="2"/>
    <n v="272211.09825111605"/>
    <n v="0"/>
    <n v="267276.64339777059"/>
    <n v="70672.454758193198"/>
    <n v="5405"/>
    <n v="343354.09815596382"/>
    <n v="22768.679999999997"/>
    <n v="18084.760209153839"/>
    <n v="33555.590308785431"/>
    <n v="10254.293627803347"/>
    <n v="4899.7595797307531"/>
    <n v="89563.083725473378"/>
    <n v="705128.28013255331"/>
  </r>
  <r>
    <x v="8"/>
    <x v="0"/>
    <x v="3"/>
    <n v="280320.78317207994"/>
    <n v="0"/>
    <n v="193863.89813149304"/>
    <n v="89675.442569891326"/>
    <n v="7685"/>
    <n v="291224.34070138435"/>
    <n v="31562.000000000011"/>
    <n v="26061.662453471028"/>
    <n v="37559.597870254969"/>
    <n v="20506.470413975752"/>
    <n v="21792.4763130008"/>
    <n v="137482.20705070256"/>
    <n v="709027.33092416683"/>
  </r>
  <r>
    <x v="8"/>
    <x v="0"/>
    <x v="4"/>
    <n v="231781.44829197772"/>
    <n v="0"/>
    <n v="260875.52993807994"/>
    <n v="66788.432467821418"/>
    <n v="2075"/>
    <n v="329738.96240590134"/>
    <n v="30160.060000000034"/>
    <n v="16146.182435625724"/>
    <n v="19782.59041598974"/>
    <n v="11577.262753479452"/>
    <n v="31720.678444364657"/>
    <n v="109386.77404945961"/>
    <n v="670907.18474733864"/>
  </r>
  <r>
    <x v="8"/>
    <x v="0"/>
    <x v="5"/>
    <n v="239893.85166248036"/>
    <n v="0"/>
    <n v="99540.359806487773"/>
    <n v="28488.269926160203"/>
    <n v="2270"/>
    <n v="130298.62973264797"/>
    <n v="23128.339963300004"/>
    <n v="16602.052399756907"/>
    <n v="38253.88928847263"/>
    <n v="18807.613890317629"/>
    <n v="6459.1284562343271"/>
    <n v="103251.02399808149"/>
    <n v="473443.50539320981"/>
  </r>
  <r>
    <x v="8"/>
    <x v="0"/>
    <x v="6"/>
    <n v="274845.51114996028"/>
    <n v="0"/>
    <n v="224334.06334910993"/>
    <n v="69389.416250660535"/>
    <n v="2315"/>
    <n v="296038.47959977045"/>
    <n v="14643.300000000003"/>
    <n v="10150.814151718261"/>
    <n v="7683.8608999103308"/>
    <n v="2545.2314313442139"/>
    <n v="2952.3021452821176"/>
    <n v="37975.508628254924"/>
    <n v="608859.4993779856"/>
  </r>
  <r>
    <x v="8"/>
    <x v="0"/>
    <x v="7"/>
    <n v="73039.347565377713"/>
    <n v="0"/>
    <n v="103409.77172516694"/>
    <n v="27781.550593997839"/>
    <n v="4995"/>
    <n v="136186.32231916478"/>
    <n v="2293.75"/>
    <n v="4230.8761098469349"/>
    <n v="378.21284992650544"/>
    <n v="1699.663197299782"/>
    <n v="1160.9081133104287"/>
    <n v="9763.4102703836506"/>
    <n v="218989.08015492614"/>
  </r>
  <r>
    <x v="8"/>
    <x v="0"/>
    <x v="8"/>
    <n v="75300.694399820874"/>
    <n v="0"/>
    <n v="0"/>
    <n v="0"/>
    <n v="0"/>
    <n v="0"/>
    <n v="734"/>
    <n v="1393.7124557139696"/>
    <n v="0"/>
    <n v="628.81542733404478"/>
    <n v="3683.9588009372947"/>
    <n v="6440.4866839853094"/>
    <n v="81741.181083806179"/>
  </r>
  <r>
    <x v="8"/>
    <x v="0"/>
    <x v="9"/>
    <n v="1594371.7361474591"/>
    <n v="809857.39607747598"/>
    <n v="0"/>
    <n v="0"/>
    <n v="0"/>
    <n v="0"/>
    <n v="0"/>
    <n v="0"/>
    <n v="0"/>
    <n v="0"/>
    <n v="0"/>
    <n v="0"/>
    <n v="2404229.1322249351"/>
  </r>
  <r>
    <x v="8"/>
    <x v="0"/>
    <x v="10"/>
    <n v="-43012"/>
    <n v="0"/>
    <n v="0"/>
    <n v="0"/>
    <n v="0"/>
    <n v="0"/>
    <n v="0"/>
    <n v="0"/>
    <n v="0"/>
    <n v="0"/>
    <n v="0"/>
    <n v="0"/>
    <n v="-43012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8"/>
    <x v="0"/>
    <x v="11"/>
    <n v="0"/>
    <n v="0"/>
    <n v="0"/>
    <n v="0"/>
    <n v="0"/>
    <n v="0"/>
    <n v="0"/>
    <n v="0"/>
    <n v="0"/>
    <n v="0"/>
    <n v="0"/>
    <n v="0"/>
    <n v="0"/>
  </r>
  <r>
    <x v="0"/>
    <x v="1"/>
    <x v="0"/>
    <n v="188077.99046384697"/>
    <n v="0"/>
    <n v="84190.595555840002"/>
    <n v="6976.1999999999989"/>
    <n v="2320.5"/>
    <n v="93487.295555839999"/>
    <n v="7645.833333333333"/>
    <n v="8159.8833525771588"/>
    <n v="11112.380934418818"/>
    <n v="4133.6459229658731"/>
    <n v="1737.5928778939999"/>
    <n v="32789.336421189182"/>
    <n v="314354.62244087615"/>
  </r>
  <r>
    <x v="0"/>
    <x v="1"/>
    <x v="1"/>
    <n v="80774.479895546319"/>
    <n v="0"/>
    <n v="48853.069333333333"/>
    <n v="7621.9499999999989"/>
    <n v="815.5"/>
    <n v="57290.51933333333"/>
    <n v="2373.2666544333329"/>
    <n v="2029.8565948420489"/>
    <n v="2801.2800593685911"/>
    <n v="1216.7918809082041"/>
    <n v="1600.7757760305665"/>
    <n v="10021.970965582743"/>
    <n v="148086.97019446237"/>
  </r>
  <r>
    <x v="0"/>
    <x v="1"/>
    <x v="2"/>
    <n v="328565.34051939659"/>
    <n v="0"/>
    <n v="175918.16266752002"/>
    <n v="16400.3"/>
    <n v="3517.5"/>
    <n v="195835.96266752001"/>
    <n v="20275.526654433332"/>
    <n v="21761.168023761282"/>
    <n v="27562.416137426473"/>
    <n v="10987.881043597277"/>
    <n v="5814.6803722775239"/>
    <n v="86401.67223149589"/>
    <n v="610802.97541841248"/>
  </r>
  <r>
    <x v="0"/>
    <x v="1"/>
    <x v="3"/>
    <n v="349091.62476853747"/>
    <n v="0"/>
    <n v="142183.60976213333"/>
    <n v="19875.785999999996"/>
    <n v="5169.5"/>
    <n v="167228.89576213332"/>
    <n v="30335.608321100004"/>
    <n v="26549.170172165948"/>
    <n v="37380.7117841738"/>
    <n v="18753.571670332687"/>
    <n v="28591.848172582748"/>
    <n v="141610.9101203552"/>
    <n v="657931.43065102596"/>
  </r>
  <r>
    <x v="0"/>
    <x v="1"/>
    <x v="4"/>
    <n v="299925.65801249474"/>
    <n v="0"/>
    <n v="194638.11377749336"/>
    <n v="19992.699999999997"/>
    <n v="1263.5"/>
    <n v="215894.31377749337"/>
    <n v="27148.825000000004"/>
    <n v="21610.409158676073"/>
    <n v="27998.475859721573"/>
    <n v="16828.062378317252"/>
    <n v="35751.124876725131"/>
    <n v="129336.89727344003"/>
    <n v="645156.86906342814"/>
  </r>
  <r>
    <x v="0"/>
    <x v="1"/>
    <x v="5"/>
    <n v="273554.96086574707"/>
    <n v="0"/>
    <n v="72116.786676053336"/>
    <n v="9154.25"/>
    <n v="1823.5"/>
    <n v="83094.536676053336"/>
    <n v="25781.750000000004"/>
    <n v="22819.296239899442"/>
    <n v="28980.975613076604"/>
    <n v="25427.213328663118"/>
    <n v="6009.2008445252513"/>
    <n v="109018.43602616442"/>
    <n v="465667.93356796482"/>
  </r>
  <r>
    <x v="0"/>
    <x v="1"/>
    <x v="6"/>
    <n v="347449.17443479854"/>
    <n v="0"/>
    <n v="169714.81688661335"/>
    <n v="20359.444"/>
    <n v="1788.5"/>
    <n v="191862.76088661334"/>
    <n v="12013.1333211"/>
    <n v="11645.466933068838"/>
    <n v="4776.712567118906"/>
    <n v="3306.6869482538377"/>
    <n v="3816.1551674585085"/>
    <n v="35558.154937000087"/>
    <n v="574870.09025841195"/>
  </r>
  <r>
    <x v="0"/>
    <x v="1"/>
    <x v="7"/>
    <n v="111566.44453295779"/>
    <n v="0"/>
    <n v="82260.571552426671"/>
    <n v="9276.7499999999982"/>
    <n v="2702"/>
    <n v="94239.321552426671"/>
    <n v="4287.7833333333328"/>
    <n v="3843.2112554162331"/>
    <n v="0"/>
    <n v="2959.2403720773596"/>
    <n v="1581.833258211836"/>
    <n v="12672.068219038762"/>
    <n v="218477.83430442325"/>
  </r>
  <r>
    <x v="0"/>
    <x v="1"/>
    <x v="8"/>
    <n v="75460.16091906793"/>
    <n v="0"/>
    <n v="0"/>
    <n v="0"/>
    <n v="0"/>
    <n v="0"/>
    <n v="452.63333333333327"/>
    <n v="1428.2062695929744"/>
    <n v="17.374044695223841"/>
    <n v="707.64345488437584"/>
    <n v="3498.1086542944372"/>
    <n v="6103.965756800344"/>
    <n v="81564.126675868276"/>
  </r>
  <r>
    <x v="0"/>
    <x v="1"/>
    <x v="9"/>
    <n v="1617817.59634765"/>
    <n v="809857.39607747598"/>
    <n v="0"/>
    <n v="0"/>
    <n v="0"/>
    <n v="0"/>
    <n v="0"/>
    <n v="0"/>
    <n v="0"/>
    <n v="0"/>
    <n v="0"/>
    <n v="0"/>
    <n v="2427674.992425126"/>
  </r>
  <r>
    <x v="0"/>
    <x v="1"/>
    <x v="10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0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0"/>
    <n v="186788.02149476635"/>
    <n v="0"/>
    <n v="87609.18666752"/>
    <n v="7022.4"/>
    <n v="2415"/>
    <n v="97046.586667519994"/>
    <n v="7817.0999999999976"/>
    <n v="7942.6282348138138"/>
    <n v="9010.1518669951492"/>
    <n v="3075.7981063029029"/>
    <n v="1082.5960208897745"/>
    <n v="28928.274229001636"/>
    <n v="312762.882391288"/>
  </r>
  <r>
    <x v="1"/>
    <x v="1"/>
    <x v="1"/>
    <n v="80452.872633442385"/>
    <n v="0"/>
    <n v="49708.272000000004"/>
    <n v="5208.8399999999983"/>
    <n v="819"/>
    <n v="55736.112000000001"/>
    <n v="1669.8499999999997"/>
    <n v="2188.6437304694882"/>
    <n v="3413.928872429261"/>
    <n v="904.7559988163805"/>
    <n v="1334.0815932936785"/>
    <n v="9511.2601950088065"/>
    <n v="145700.24482845119"/>
  </r>
  <r>
    <x v="1"/>
    <x v="1"/>
    <x v="2"/>
    <n v="335012.74211588618"/>
    <n v="0"/>
    <n v="200947.57333247998"/>
    <n v="17644.899999999998"/>
    <n v="3783.5"/>
    <n v="222375.97333247997"/>
    <n v="22768.679999999997"/>
    <n v="20774.407965912651"/>
    <n v="32394.247455111385"/>
    <n v="12990.234209739094"/>
    <n v="5464.0491271568953"/>
    <n v="94391.61875792002"/>
    <n v="651780.33420628612"/>
  </r>
  <r>
    <x v="1"/>
    <x v="1"/>
    <x v="3"/>
    <n v="349210.38290776761"/>
    <n v="0"/>
    <n v="149291.09603328002"/>
    <n v="20677.579999999998"/>
    <n v="5379.5"/>
    <n v="175348.17603328"/>
    <n v="31562.000000000011"/>
    <n v="29937.671377266623"/>
    <n v="36259.678239215995"/>
    <n v="25977.78678488014"/>
    <n v="24302.245699815056"/>
    <n v="148039.38210117782"/>
    <n v="672597.94104222546"/>
  </r>
  <r>
    <x v="1"/>
    <x v="1"/>
    <x v="4"/>
    <n v="301736.06036426366"/>
    <n v="0"/>
    <n v="202360.36000000002"/>
    <n v="21669.549999999996"/>
    <n v="1452.5"/>
    <n v="225482.41"/>
    <n v="30160.060000000034"/>
    <n v="18547.51609258059"/>
    <n v="19097.924469262074"/>
    <n v="14666.183760100062"/>
    <n v="35373.846929909887"/>
    <n v="117845.53125185263"/>
    <n v="645064.00161611626"/>
  </r>
  <r>
    <x v="1"/>
    <x v="1"/>
    <x v="5"/>
    <n v="273437.13170153392"/>
    <n v="0"/>
    <n v="78101.376015360001"/>
    <n v="9303.3499999999985"/>
    <n v="1589"/>
    <n v="88993.726015360007"/>
    <n v="23128.339963300004"/>
    <n v="19071.185110291626"/>
    <n v="36929.940565127588"/>
    <n v="23825.659594838904"/>
    <n v="7203.0055004088235"/>
    <n v="110158.13073396694"/>
    <n v="472588.98845086084"/>
  </r>
  <r>
    <x v="1"/>
    <x v="1"/>
    <x v="6"/>
    <n v="347103.12763464818"/>
    <n v="0"/>
    <n v="175063.10666751998"/>
    <n v="21035.42"/>
    <n v="1620.5"/>
    <n v="197719.02666752"/>
    <n v="14643.300000000003"/>
    <n v="11660.489380844347"/>
    <n v="7417.9261670500382"/>
    <n v="3224.322767733493"/>
    <n v="3292.3092852891832"/>
    <n v="40238.34760091707"/>
    <n v="585060.50190308527"/>
  </r>
  <r>
    <x v="1"/>
    <x v="1"/>
    <x v="7"/>
    <n v="110987.79467579622"/>
    <n v="0"/>
    <n v="82430.4426752"/>
    <n v="9611.6999999999971"/>
    <n v="3496.5"/>
    <n v="95538.642675199997"/>
    <n v="2293.75"/>
    <n v="4860.1112396671433"/>
    <n v="365.12308496073041"/>
    <n v="2153.1490916871549"/>
    <n v="1294.6061658788112"/>
    <n v="10966.739582193839"/>
    <n v="217493.17693319006"/>
  </r>
  <r>
    <x v="1"/>
    <x v="1"/>
    <x v="8"/>
    <n v="75460.16091906793"/>
    <n v="0"/>
    <n v="0"/>
    <n v="0"/>
    <n v="0"/>
    <n v="0"/>
    <n v="734"/>
    <n v="1600.9917083401942"/>
    <n v="0"/>
    <n v="796.58921152975074"/>
    <n v="4108.2284841105438"/>
    <n v="7239.8094039804892"/>
    <n v="82699.970323048416"/>
  </r>
  <r>
    <x v="1"/>
    <x v="1"/>
    <x v="9"/>
    <n v="1605635.59634765"/>
    <n v="834716.96085051703"/>
    <n v="0"/>
    <n v="0"/>
    <n v="0"/>
    <n v="0"/>
    <n v="0"/>
    <n v="0"/>
    <n v="0"/>
    <n v="0"/>
    <n v="0"/>
    <n v="0"/>
    <n v="2440352.5571981668"/>
  </r>
  <r>
    <x v="1"/>
    <x v="1"/>
    <x v="10"/>
    <n v="-43012"/>
    <n v="0"/>
    <n v="0"/>
    <n v="0"/>
    <n v="0"/>
    <n v="0"/>
    <n v="0"/>
    <n v="0"/>
    <n v="0"/>
    <n v="0"/>
    <n v="0"/>
    <n v="0"/>
    <n v="-43012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1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0"/>
    <n v="184026.58987943444"/>
    <n v="0"/>
    <n v="87609.18666752"/>
    <n v="7022.4"/>
    <n v="2415"/>
    <n v="97046.586667519994"/>
    <n v="7817.0999999999976"/>
    <n v="7795.7244629807747"/>
    <n v="9056.2970770833308"/>
    <n v="2983.2538509689762"/>
    <n v="1066.6241497826602"/>
    <n v="28718.999540815737"/>
    <n v="309792.17608777015"/>
  </r>
  <r>
    <x v="2"/>
    <x v="1"/>
    <x v="1"/>
    <n v="79495.875667532091"/>
    <n v="0"/>
    <n v="50190.225386691985"/>
    <n v="5298.7201965957429"/>
    <n v="819"/>
    <n v="56307.945583287728"/>
    <n v="1669.8499999999997"/>
    <n v="2148.1634247445613"/>
    <n v="3431.41320203545"/>
    <n v="877.53380565689235"/>
    <n v="1314.3994784112058"/>
    <n v="9441.3599108481103"/>
    <n v="145245.18116166795"/>
  </r>
  <r>
    <x v="2"/>
    <x v="1"/>
    <x v="2"/>
    <n v="333964.55495215196"/>
    <n v="0"/>
    <n v="206201.00467961351"/>
    <n v="17751.890250240613"/>
    <n v="3783.5"/>
    <n v="227736.39492985414"/>
    <n v="22768.679999999997"/>
    <n v="20390.172572089963"/>
    <n v="32560.153577064822"/>
    <n v="12599.385555176843"/>
    <n v="5383.4363346674463"/>
    <n v="93701.828038999069"/>
    <n v="655402.77792100515"/>
  </r>
  <r>
    <x v="2"/>
    <x v="1"/>
    <x v="3"/>
    <n v="345636.77105254249"/>
    <n v="0"/>
    <n v="152489.12880236472"/>
    <n v="21413.301338961723"/>
    <n v="5379.5"/>
    <n v="179281.93014132645"/>
    <n v="31562.000000000011"/>
    <n v="29383.955816724392"/>
    <n v="36445.381043650137"/>
    <n v="25196.170160465226"/>
    <n v="23943.70721598445"/>
    <n v="146531.21423682422"/>
    <n v="671449.91543069307"/>
  </r>
  <r>
    <x v="2"/>
    <x v="1"/>
    <x v="4"/>
    <n v="300416.51309306966"/>
    <n v="0"/>
    <n v="204023.20505481205"/>
    <n v="21669.549999999996"/>
    <n v="1452.5"/>
    <n v="227145.25505481203"/>
    <n v="30160.060000000034"/>
    <n v="18204.468427301323"/>
    <n v="19195.733890223171"/>
    <n v="14224.909330582832"/>
    <n v="34851.965717689141"/>
    <n v="116637.13736579649"/>
    <n v="644198.90551367821"/>
  </r>
  <r>
    <x v="2"/>
    <x v="1"/>
    <x v="5"/>
    <n v="270120.94935365743"/>
    <n v="0"/>
    <n v="78558.112141386693"/>
    <n v="9303.3499999999985"/>
    <n v="1589"/>
    <n v="89450.462141386699"/>
    <n v="23128.339963300004"/>
    <n v="18718.451865929521"/>
    <n v="37119.076097034027"/>
    <n v="23108.795922764435"/>
    <n v="7096.7373512410386"/>
    <n v="109171.40120026901"/>
    <n v="468742.81269531313"/>
  </r>
  <r>
    <x v="2"/>
    <x v="1"/>
    <x v="6"/>
    <n v="343182.63396197837"/>
    <n v="0"/>
    <n v="177095.71459460838"/>
    <n v="21499.507887554537"/>
    <n v="1620.5"/>
    <n v="200215.72248216291"/>
    <n v="14643.300000000003"/>
    <n v="11444.821490969191"/>
    <n v="7455.9168431729386"/>
    <n v="3127.3097196778813"/>
    <n v="3243.7368367167455"/>
    <n v="39915.08489053676"/>
    <n v="583313.44133467798"/>
  </r>
  <r>
    <x v="2"/>
    <x v="1"/>
    <x v="7"/>
    <n v="109492.22636913463"/>
    <n v="0"/>
    <n v="82531.985257372435"/>
    <n v="9611.6999999999971"/>
    <n v="3496.5"/>
    <n v="95640.185257372432"/>
    <n v="2293.75"/>
    <n v="4770.2205068356852"/>
    <n v="366.99305138441258"/>
    <n v="2088.3653924889586"/>
    <n v="1275.506444083328"/>
    <n v="10794.835394792384"/>
    <n v="215927.24702129944"/>
  </r>
  <r>
    <x v="2"/>
    <x v="1"/>
    <x v="8"/>
    <n v="75460.16091906793"/>
    <n v="0"/>
    <n v="0"/>
    <n v="0"/>
    <n v="0"/>
    <n v="0"/>
    <n v="734"/>
    <n v="1571.3803865364478"/>
    <n v="0"/>
    <n v="772.62152807322127"/>
    <n v="4047.6185293715089"/>
    <n v="7125.6204439811781"/>
    <n v="82585.781363049115"/>
  </r>
  <r>
    <x v="2"/>
    <x v="1"/>
    <x v="9"/>
    <n v="1610328.34634765"/>
    <n v="869949.35102645657"/>
    <n v="0"/>
    <n v="0"/>
    <n v="0"/>
    <n v="0"/>
    <n v="0"/>
    <n v="0"/>
    <n v="0"/>
    <n v="0"/>
    <n v="0"/>
    <n v="0"/>
    <n v="2480277.6973741064"/>
  </r>
  <r>
    <x v="2"/>
    <x v="1"/>
    <x v="10"/>
    <n v="-43012"/>
    <n v="0"/>
    <n v="0"/>
    <n v="0"/>
    <n v="0"/>
    <n v="0"/>
    <n v="0"/>
    <n v="0"/>
    <n v="0"/>
    <n v="0"/>
    <n v="0"/>
    <n v="0"/>
    <n v="-43012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2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0"/>
    <n v="181573.28888089527"/>
    <n v="0"/>
    <n v="87609.18666752"/>
    <n v="7022.4"/>
    <n v="2415"/>
    <n v="97046.586667519994"/>
    <n v="7817.0999999999976"/>
    <n v="7648.8206911477373"/>
    <n v="9102.4422871715142"/>
    <n v="2890.7095956350495"/>
    <n v="1050.6522786755459"/>
    <n v="28509.724852629843"/>
    <n v="307129.60040104506"/>
  </r>
  <r>
    <x v="3"/>
    <x v="1"/>
    <x v="1"/>
    <n v="78552.297777376778"/>
    <n v="0"/>
    <n v="50431.202080037976"/>
    <n v="5478.480589787232"/>
    <n v="819"/>
    <n v="56728.682669825212"/>
    <n v="1669.8499999999997"/>
    <n v="2107.6831190196344"/>
    <n v="3448.8975316416386"/>
    <n v="850.31161249740444"/>
    <n v="1294.7173635287331"/>
    <n v="9371.4596266874087"/>
    <n v="144652.44007388939"/>
  </r>
  <r>
    <x v="3"/>
    <x v="1"/>
    <x v="2"/>
    <n v="330993.94629031088"/>
    <n v="0"/>
    <n v="210856.02358312876"/>
    <n v="18843.190802694895"/>
    <n v="3783.5"/>
    <n v="233482.71438582364"/>
    <n v="22768.679999999997"/>
    <n v="20005.937178267275"/>
    <n v="32726.05969901826"/>
    <n v="12208.536900614594"/>
    <n v="5302.8235421779973"/>
    <n v="93012.037320078118"/>
    <n v="657488.69799621264"/>
  </r>
  <r>
    <x v="3"/>
    <x v="1"/>
    <x v="3"/>
    <n v="341464.75738039816"/>
    <n v="0"/>
    <n v="153914.22893811311"/>
    <n v="22921.530083833259"/>
    <n v="5379.5"/>
    <n v="182215.25902194637"/>
    <n v="31562.000000000011"/>
    <n v="28830.240256182165"/>
    <n v="36631.083848084279"/>
    <n v="24414.553536050316"/>
    <n v="23585.168732153841"/>
    <n v="145023.04637247062"/>
    <n v="668703.06277481513"/>
  </r>
  <r>
    <x v="3"/>
    <x v="1"/>
    <x v="4"/>
    <n v="298826.59113026125"/>
    <n v="0"/>
    <n v="205686.05010962408"/>
    <n v="21669.549999999996"/>
    <n v="1452.5"/>
    <n v="228808.10010962407"/>
    <n v="30160.060000000034"/>
    <n v="17861.420762022059"/>
    <n v="19293.543311184265"/>
    <n v="13783.634901065603"/>
    <n v="34330.084505468396"/>
    <n v="115428.74347974034"/>
    <n v="643063.43471962563"/>
  </r>
  <r>
    <x v="3"/>
    <x v="1"/>
    <x v="5"/>
    <n v="266883.02955241519"/>
    <n v="0"/>
    <n v="78997.932114597585"/>
    <n v="9310.6081028603185"/>
    <n v="1589"/>
    <n v="89897.540217457907"/>
    <n v="23128.339963300004"/>
    <n v="18365.718621567419"/>
    <n v="37308.211628940466"/>
    <n v="22391.93225068997"/>
    <n v="6990.4692020732527"/>
    <n v="108184.6716665711"/>
    <n v="464965.24143644422"/>
  </r>
  <r>
    <x v="3"/>
    <x v="1"/>
    <x v="6"/>
    <n v="339818.58695854363"/>
    <n v="0"/>
    <n v="178112.01855815257"/>
    <n v="21963.595775109075"/>
    <n v="1620.5"/>
    <n v="201696.11433326165"/>
    <n v="14643.300000000003"/>
    <n v="11229.153601094034"/>
    <n v="7493.907519295838"/>
    <n v="3030.2966716222704"/>
    <n v="3195.1643881443074"/>
    <n v="39591.822180156458"/>
    <n v="581106.52347196173"/>
  </r>
  <r>
    <x v="3"/>
    <x v="1"/>
    <x v="7"/>
    <n v="108105.18519556885"/>
    <n v="0"/>
    <n v="82619.021756377377"/>
    <n v="9616.8987370072973"/>
    <n v="3496.5"/>
    <n v="95732.420493384678"/>
    <n v="2293.75"/>
    <n v="4680.3297740042262"/>
    <n v="368.86301780809475"/>
    <n v="2023.5816932907626"/>
    <n v="1256.4067222878448"/>
    <n v="10622.931207390928"/>
    <n v="214460.53689634448"/>
  </r>
  <r>
    <x v="3"/>
    <x v="1"/>
    <x v="8"/>
    <n v="75460.16091906793"/>
    <n v="0"/>
    <n v="0"/>
    <n v="0"/>
    <n v="0"/>
    <n v="0"/>
    <n v="734"/>
    <n v="1541.7690647327015"/>
    <n v="0"/>
    <n v="748.65384461669191"/>
    <n v="3987.008574632473"/>
    <n v="7011.4314839818671"/>
    <n v="82471.592403049799"/>
  </r>
  <r>
    <x v="3"/>
    <x v="1"/>
    <x v="9"/>
    <n v="1612940.59634765"/>
    <n v="904591.35712929908"/>
    <n v="0"/>
    <n v="0"/>
    <n v="0"/>
    <n v="0"/>
    <n v="0"/>
    <n v="0"/>
    <n v="0"/>
    <n v="0"/>
    <n v="0"/>
    <n v="0"/>
    <n v="2517531.9534769491"/>
  </r>
  <r>
    <x v="3"/>
    <x v="1"/>
    <x v="10"/>
    <n v="-43012"/>
    <n v="0"/>
    <n v="0"/>
    <n v="0"/>
    <n v="0"/>
    <n v="0"/>
    <n v="0"/>
    <n v="0"/>
    <n v="0"/>
    <n v="0"/>
    <n v="0"/>
    <n v="0"/>
    <n v="-43012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0"/>
    <n v="179257.47558505894"/>
    <n v="0"/>
    <n v="87609.18666752"/>
    <n v="7022.4"/>
    <n v="2415"/>
    <n v="97046.586667519994"/>
    <n v="7817.0999999999976"/>
    <n v="7501.916919314699"/>
    <n v="9148.5874972596939"/>
    <n v="2798.1653403011228"/>
    <n v="1034.6804075684317"/>
    <n v="28300.450164443944"/>
    <n v="304604.51241702284"/>
  </r>
  <r>
    <x v="4"/>
    <x v="1"/>
    <x v="1"/>
    <n v="77550.429844419574"/>
    <n v="0"/>
    <n v="50672.178773383966"/>
    <n v="5658.2409829787221"/>
    <n v="819"/>
    <n v="57149.419756362688"/>
    <n v="1669.8499999999997"/>
    <n v="2067.2028132947075"/>
    <n v="3466.3818612478267"/>
    <n v="823.08941933791641"/>
    <n v="1275.0352486462605"/>
    <n v="9301.5593425267107"/>
    <n v="144001.40894330898"/>
  </r>
  <r>
    <x v="4"/>
    <x v="1"/>
    <x v="2"/>
    <n v="326772.39924236794"/>
    <n v="0"/>
    <n v="213018.18222809711"/>
    <n v="20243.336544177087"/>
    <n v="3783.5"/>
    <n v="237045.0187722742"/>
    <n v="22768.679999999997"/>
    <n v="19621.701784444587"/>
    <n v="32891.965820971694"/>
    <n v="11817.688246052343"/>
    <n v="5222.2107496885492"/>
    <n v="92322.246601157181"/>
    <n v="656139.66461579921"/>
  </r>
  <r>
    <x v="4"/>
    <x v="1"/>
    <x v="3"/>
    <n v="337109.66401796107"/>
    <n v="0"/>
    <n v="154837.84241471783"/>
    <n v="24648.268066376422"/>
    <n v="5379.5"/>
    <n v="184865.61048109425"/>
    <n v="31562.000000000011"/>
    <n v="28276.524695639939"/>
    <n v="36816.786652518414"/>
    <n v="23632.936911635399"/>
    <n v="23226.630248323236"/>
    <n v="143514.87850811699"/>
    <n v="665490.15300717228"/>
  </r>
  <r>
    <x v="4"/>
    <x v="1"/>
    <x v="4"/>
    <n v="297430.31141420762"/>
    <n v="0"/>
    <n v="206829.25608480736"/>
    <n v="21858.448861080782"/>
    <n v="1452.5"/>
    <n v="230140.20494588814"/>
    <n v="30160.060000000034"/>
    <n v="17518.373096742791"/>
    <n v="19391.352732145358"/>
    <n v="13342.360471548371"/>
    <n v="33808.20329324765"/>
    <n v="114220.34959368419"/>
    <n v="641790.8659537799"/>
  </r>
  <r>
    <x v="4"/>
    <x v="1"/>
    <x v="5"/>
    <n v="263479.16287092341"/>
    <n v="0"/>
    <n v="79420.835934992676"/>
    <n v="9325.1243085809583"/>
    <n v="1589"/>
    <n v="90334.960243573631"/>
    <n v="23128.339963300004"/>
    <n v="18012.985377205317"/>
    <n v="37497.347160846897"/>
    <n v="21675.068578615497"/>
    <n v="6884.2010529054687"/>
    <n v="107197.94213287318"/>
    <n v="461012.06524737022"/>
  </r>
  <r>
    <x v="4"/>
    <x v="1"/>
    <x v="6"/>
    <n v="336695.48910361558"/>
    <n v="0"/>
    <n v="178450.78654600063"/>
    <n v="22659.727606440883"/>
    <n v="1620.5"/>
    <n v="202731.01415244152"/>
    <n v="14643.300000000003"/>
    <n v="11013.48571121888"/>
    <n v="7531.8981954187357"/>
    <n v="2933.2836235666587"/>
    <n v="3146.5919395718697"/>
    <n v="39268.559469776148"/>
    <n v="578695.06272583327"/>
  </r>
  <r>
    <x v="4"/>
    <x v="1"/>
    <x v="7"/>
    <n v="106726.39524927356"/>
    <n v="0"/>
    <n v="82691.552172214826"/>
    <n v="9627.2962110218978"/>
    <n v="3496.5"/>
    <n v="95815.34838323672"/>
    <n v="2293.75"/>
    <n v="4590.4390411727682"/>
    <n v="370.73298423177687"/>
    <n v="1958.7979940925663"/>
    <n v="1237.3070004923616"/>
    <n v="10451.027019989473"/>
    <n v="212992.77065249975"/>
  </r>
  <r>
    <x v="4"/>
    <x v="1"/>
    <x v="8"/>
    <n v="75460.16091906793"/>
    <n v="0"/>
    <n v="0"/>
    <n v="0"/>
    <n v="0"/>
    <n v="0"/>
    <n v="734"/>
    <n v="1512.157742928955"/>
    <n v="0"/>
    <n v="724.68616116016244"/>
    <n v="3926.3986198934376"/>
    <n v="6897.2425239825552"/>
    <n v="82357.403443050483"/>
  </r>
  <r>
    <x v="4"/>
    <x v="1"/>
    <x v="9"/>
    <n v="1614494.59634765"/>
    <n v="938570.55941532145"/>
    <n v="0"/>
    <n v="0"/>
    <n v="0"/>
    <n v="0"/>
    <n v="0"/>
    <n v="0"/>
    <n v="0"/>
    <n v="0"/>
    <n v="0"/>
    <n v="0"/>
    <n v="2553065.1557629714"/>
  </r>
  <r>
    <x v="4"/>
    <x v="1"/>
    <x v="10"/>
    <n v="-43012"/>
    <n v="0"/>
    <n v="0"/>
    <n v="0"/>
    <n v="0"/>
    <n v="0"/>
    <n v="0"/>
    <n v="0"/>
    <n v="0"/>
    <n v="0"/>
    <n v="0"/>
    <n v="0"/>
    <n v="-43012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4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0"/>
    <n v="179886.08667123911"/>
    <n v="0"/>
    <n v="87609.18666752"/>
    <n v="7022.4"/>
    <n v="2415"/>
    <n v="97046.586667519994"/>
    <n v="7817.0999999999976"/>
    <n v="7355.0131474816608"/>
    <n v="9194.7327073478773"/>
    <n v="2705.6210849671957"/>
    <n v="1018.7085364613173"/>
    <n v="28091.175476258046"/>
    <n v="305023.84881501715"/>
  </r>
  <r>
    <x v="5"/>
    <x v="1"/>
    <x v="1"/>
    <n v="77822.379785581768"/>
    <n v="0"/>
    <n v="50792.667120056962"/>
    <n v="5793.0612778723398"/>
    <n v="819"/>
    <n v="57404.728397929299"/>
    <n v="1669.8499999999997"/>
    <n v="2026.7225075697809"/>
    <n v="3483.8661908540157"/>
    <n v="795.86722617842838"/>
    <n v="1255.3531337637878"/>
    <n v="9231.6590583660127"/>
    <n v="144458.76724187707"/>
  </r>
  <r>
    <x v="5"/>
    <x v="1"/>
    <x v="2"/>
    <n v="327918.3082325008"/>
    <n v="0"/>
    <n v="213821.31471821642"/>
    <n v="21274.722556496625"/>
    <n v="3783.5"/>
    <n v="238879.53727471305"/>
    <n v="22768.679999999997"/>
    <n v="19237.466390621899"/>
    <n v="33057.871942925129"/>
    <n v="11426.839591490094"/>
    <n v="5141.5979571991002"/>
    <n v="91632.455882236216"/>
    <n v="658430.30138945009"/>
  </r>
  <r>
    <x v="5"/>
    <x v="1"/>
    <x v="3"/>
    <n v="338291.82320752082"/>
    <n v="0"/>
    <n v="155091.11850519443"/>
    <n v="26630.301353539307"/>
    <n v="5379.5"/>
    <n v="187100.91985873375"/>
    <n v="31562.000000000011"/>
    <n v="27722.809135097712"/>
    <n v="37002.489456952557"/>
    <n v="22851.320287220486"/>
    <n v="22868.091764492623"/>
    <n v="142006.71064376336"/>
    <n v="667399.45371001796"/>
  </r>
  <r>
    <x v="5"/>
    <x v="1"/>
    <x v="4"/>
    <n v="299680.82504870603"/>
    <n v="0"/>
    <n v="207452.8229803619"/>
    <n v="22236.246583242351"/>
    <n v="1452.5"/>
    <n v="231141.56956360425"/>
    <n v="30160.060000000034"/>
    <n v="17175.325431463523"/>
    <n v="19489.162153106456"/>
    <n v="12901.08604203114"/>
    <n v="33286.322081026898"/>
    <n v="113011.95570762805"/>
    <n v="643834.35031993827"/>
  </r>
  <r>
    <x v="5"/>
    <x v="1"/>
    <x v="5"/>
    <n v="264403.11832783005"/>
    <n v="0"/>
    <n v="79632.287845190222"/>
    <n v="9423.1086971952827"/>
    <n v="1589"/>
    <n v="90644.396542385512"/>
    <n v="23128.339963300004"/>
    <n v="17660.252132843216"/>
    <n v="37686.482692753329"/>
    <n v="20958.204906541028"/>
    <n v="6777.9329037376829"/>
    <n v="106211.21259917525"/>
    <n v="461258.72746939084"/>
  </r>
  <r>
    <x v="5"/>
    <x v="1"/>
    <x v="6"/>
    <n v="338481.69588544767"/>
    <n v="0"/>
    <n v="178789.55453384868"/>
    <n v="23355.859437772691"/>
    <n v="1620.5"/>
    <n v="203765.91397162137"/>
    <n v="14643.300000000003"/>
    <n v="10797.817821343726"/>
    <n v="7569.8888715416351"/>
    <n v="2836.2705755110474"/>
    <n v="3098.0194909994316"/>
    <n v="38945.296759395846"/>
    <n v="581192.90661646496"/>
  </r>
  <r>
    <x v="5"/>
    <x v="1"/>
    <x v="7"/>
    <n v="107100.6579963237"/>
    <n v="0"/>
    <n v="82727.817380133551"/>
    <n v="9645.4917905474449"/>
    <n v="3496.5"/>
    <n v="95869.809170680994"/>
    <n v="2293.75"/>
    <n v="4500.5483083413101"/>
    <n v="372.60295065545904"/>
    <n v="1894.0142948943701"/>
    <n v="1218.2072786968783"/>
    <n v="10279.122832588017"/>
    <n v="213249.58999959272"/>
  </r>
  <r>
    <x v="5"/>
    <x v="1"/>
    <x v="8"/>
    <n v="75460.16091906793"/>
    <n v="0"/>
    <n v="0"/>
    <n v="0"/>
    <n v="0"/>
    <n v="0"/>
    <n v="734"/>
    <n v="1482.5464211252088"/>
    <n v="0"/>
    <n v="700.71847770363297"/>
    <n v="3865.7886651544018"/>
    <n v="6783.0535639832433"/>
    <n v="82243.214483051168"/>
  </r>
  <r>
    <x v="5"/>
    <x v="1"/>
    <x v="9"/>
    <n v="1615271.59634765"/>
    <n v="940473.66289278551"/>
    <n v="0"/>
    <n v="0"/>
    <n v="0"/>
    <n v="0"/>
    <n v="0"/>
    <n v="0"/>
    <n v="0"/>
    <n v="0"/>
    <n v="0"/>
    <n v="0"/>
    <n v="2555745.2592404354"/>
  </r>
  <r>
    <x v="5"/>
    <x v="1"/>
    <x v="10"/>
    <n v="-43012"/>
    <n v="0"/>
    <n v="0"/>
    <n v="0"/>
    <n v="0"/>
    <n v="0"/>
    <n v="0"/>
    <n v="0"/>
    <n v="0"/>
    <n v="0"/>
    <n v="0"/>
    <n v="0"/>
    <n v="-43012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5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0"/>
    <n v="180553.60628021572"/>
    <n v="0"/>
    <n v="87609.18666752"/>
    <n v="7022.4"/>
    <n v="2415"/>
    <n v="97046.586667519994"/>
    <n v="7817.0999999999976"/>
    <n v="7208.1093756486225"/>
    <n v="9240.8779174360589"/>
    <n v="2613.076829633269"/>
    <n v="1002.7366653542031"/>
    <n v="27881.900788072155"/>
    <n v="305482.09373580787"/>
  </r>
  <r>
    <x v="6"/>
    <x v="1"/>
    <x v="1"/>
    <n v="78111.162345063654"/>
    <n v="0"/>
    <n v="50792.667120056962"/>
    <n v="5882.9414744680853"/>
    <n v="819"/>
    <n v="57494.608594525045"/>
    <n v="1669.8499999999997"/>
    <n v="1986.2422018448538"/>
    <n v="3501.3505204602038"/>
    <n v="768.64503301894047"/>
    <n v="1235.6710188813151"/>
    <n v="9161.7587742053129"/>
    <n v="144767.52971379401"/>
  </r>
  <r>
    <x v="6"/>
    <x v="1"/>
    <x v="2"/>
    <n v="329135.14442555048"/>
    <n v="0"/>
    <n v="213821.31471821642"/>
    <n v="22505.823702598645"/>
    <n v="3783.5"/>
    <n v="240110.63842081506"/>
    <n v="22768.679999999997"/>
    <n v="18853.230996799211"/>
    <n v="33223.778064878563"/>
    <n v="11035.990936927845"/>
    <n v="5060.9851647096521"/>
    <n v="90942.66516331528"/>
    <n v="660188.44800968084"/>
  </r>
  <r>
    <x v="6"/>
    <x v="1"/>
    <x v="3"/>
    <n v="339547.15334297577"/>
    <n v="0"/>
    <n v="155091.11850519443"/>
    <n v="28685.906774598367"/>
    <n v="5379.5"/>
    <n v="189156.52527979281"/>
    <n v="31562.000000000011"/>
    <n v="27169.093574555482"/>
    <n v="37188.192261386692"/>
    <n v="22069.703662805576"/>
    <n v="22509.553280662018"/>
    <n v="140498.54277940979"/>
    <n v="669202.2214021784"/>
  </r>
  <r>
    <x v="6"/>
    <x v="1"/>
    <x v="4"/>
    <n v="300792.87785310054"/>
    <n v="0"/>
    <n v="208076.38987591641"/>
    <n v="22614.044305403921"/>
    <n v="1452.5"/>
    <n v="232142.93418132034"/>
    <n v="30160.060000000034"/>
    <n v="16832.277766184256"/>
    <n v="19586.971574067549"/>
    <n v="12459.811612513911"/>
    <n v="32764.440868806156"/>
    <n v="111803.5618215719"/>
    <n v="644739.3738559928"/>
  </r>
  <r>
    <x v="6"/>
    <x v="1"/>
    <x v="5"/>
    <n v="265384.26294787478"/>
    <n v="0"/>
    <n v="79632.287845190222"/>
    <n v="9604.5612687032899"/>
    <n v="1589"/>
    <n v="90825.849113893506"/>
    <n v="23128.339963300004"/>
    <n v="17307.51888848111"/>
    <n v="37875.61822465976"/>
    <n v="20241.341234466563"/>
    <n v="6671.6647545698988"/>
    <n v="105224.48306547732"/>
    <n v="461434.59512724564"/>
  </r>
  <r>
    <x v="6"/>
    <x v="1"/>
    <x v="6"/>
    <n v="339737.73059866106"/>
    <n v="0"/>
    <n v="179128.32252169674"/>
    <n v="23819.94732532723"/>
    <n v="1620.5"/>
    <n v="204568.76984702397"/>
    <n v="14643.300000000003"/>
    <n v="10582.14993146857"/>
    <n v="7607.8795476645337"/>
    <n v="2739.2575274554365"/>
    <n v="3049.4470424269939"/>
    <n v="38622.034049015536"/>
    <n v="582928.53449470049"/>
  </r>
  <r>
    <x v="6"/>
    <x v="1"/>
    <x v="7"/>
    <n v="107498.08611691816"/>
    <n v="0"/>
    <n v="82727.817380133551"/>
    <n v="9671.4854755839406"/>
    <n v="3496.5"/>
    <n v="95895.802855717484"/>
    <n v="2293.75"/>
    <n v="4410.6575755098511"/>
    <n v="374.47291707914115"/>
    <n v="1829.2305956961741"/>
    <n v="1199.1075569013951"/>
    <n v="10107.218645186562"/>
    <n v="213501.10761782221"/>
  </r>
  <r>
    <x v="6"/>
    <x v="1"/>
    <x v="8"/>
    <n v="75460.16091906793"/>
    <n v="0"/>
    <n v="0"/>
    <n v="0"/>
    <n v="0"/>
    <n v="0"/>
    <n v="734"/>
    <n v="1452.9350993214623"/>
    <n v="0"/>
    <n v="676.75079424710361"/>
    <n v="3805.1787104153668"/>
    <n v="6668.8646039839332"/>
    <n v="82129.025523051867"/>
  </r>
  <r>
    <x v="6"/>
    <x v="1"/>
    <x v="9"/>
    <n v="1615271.59634765"/>
    <n v="941758.68102845736"/>
    <n v="0"/>
    <n v="0"/>
    <n v="0"/>
    <n v="0"/>
    <n v="0"/>
    <n v="0"/>
    <n v="0"/>
    <n v="0"/>
    <n v="0"/>
    <n v="0"/>
    <n v="2557030.2773761074"/>
  </r>
  <r>
    <x v="6"/>
    <x v="1"/>
    <x v="10"/>
    <n v="-43012"/>
    <n v="0"/>
    <n v="0"/>
    <n v="0"/>
    <n v="0"/>
    <n v="0"/>
    <n v="0"/>
    <n v="0"/>
    <n v="0"/>
    <n v="0"/>
    <n v="0"/>
    <n v="0"/>
    <n v="-43012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6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0"/>
    <n v="181070.74960733147"/>
    <n v="0"/>
    <n v="87609.18666752"/>
    <n v="7022.4"/>
    <n v="2415"/>
    <n v="97046.586667519994"/>
    <n v="7817.0999999999976"/>
    <n v="7061.2056038155843"/>
    <n v="9287.0231275242404"/>
    <n v="2520.5325742993423"/>
    <n v="986.76479424708862"/>
    <n v="27672.626099886253"/>
    <n v="305789.96237473772"/>
  </r>
  <r>
    <x v="7"/>
    <x v="1"/>
    <x v="1"/>
    <n v="78334.889066518968"/>
    <n v="0"/>
    <n v="50792.667120056962"/>
    <n v="5972.8216710638308"/>
    <n v="819"/>
    <n v="57584.488791120792"/>
    <n v="1669.8499999999997"/>
    <n v="1945.7618961199271"/>
    <n v="3518.8348500663928"/>
    <n v="741.42283985945232"/>
    <n v="1215.9889039988425"/>
    <n v="9091.8584900446149"/>
    <n v="145011.23634768435"/>
  </r>
  <r>
    <x v="7"/>
    <x v="1"/>
    <x v="2"/>
    <n v="330077.85638332105"/>
    <n v="0"/>
    <n v="213821.31471821642"/>
    <n v="23594.271181713182"/>
    <n v="3783.5"/>
    <n v="241199.0858999296"/>
    <n v="22768.679999999997"/>
    <n v="18468.995602976524"/>
    <n v="33389.684186831997"/>
    <n v="10645.142282365594"/>
    <n v="4980.3723722202021"/>
    <n v="90252.8744443943"/>
    <n v="661529.81672764488"/>
  </r>
  <r>
    <x v="7"/>
    <x v="1"/>
    <x v="3"/>
    <n v="340519.68747403013"/>
    <n v="0"/>
    <n v="155091.11850519443"/>
    <n v="30005.790856695698"/>
    <n v="5379.5"/>
    <n v="190476.40936189014"/>
    <n v="31562.000000000011"/>
    <n v="26615.378014013255"/>
    <n v="37373.895065820834"/>
    <n v="21288.087038390662"/>
    <n v="22151.014796831409"/>
    <n v="138990.37491505616"/>
    <n v="669986.4717509764"/>
  </r>
  <r>
    <x v="7"/>
    <x v="1"/>
    <x v="4"/>
    <n v="301654.41162598046"/>
    <n v="0"/>
    <n v="208388.17332369369"/>
    <n v="22991.84202756549"/>
    <n v="1452.5"/>
    <n v="232832.51535125918"/>
    <n v="30160.060000000034"/>
    <n v="16489.230100904992"/>
    <n v="19684.780995028646"/>
    <n v="12018.537182996681"/>
    <n v="32242.559656585407"/>
    <n v="110595.16793551575"/>
    <n v="645082.09491275542"/>
  </r>
  <r>
    <x v="7"/>
    <x v="1"/>
    <x v="5"/>
    <n v="266144.37903490558"/>
    <n v="0"/>
    <n v="79632.287845190222"/>
    <n v="9786.0138402112971"/>
    <n v="1589"/>
    <n v="91007.301685401515"/>
    <n v="23128.339963300004"/>
    <n v="16954.785644119009"/>
    <n v="38064.753756566199"/>
    <n v="19524.477562392094"/>
    <n v="6565.396605402113"/>
    <n v="104237.75353177942"/>
    <n v="461389.43425208656"/>
  </r>
  <r>
    <x v="7"/>
    <x v="1"/>
    <x v="6"/>
    <n v="340710.81058287295"/>
    <n v="0"/>
    <n v="179297.70651562075"/>
    <n v="24051.991269104496"/>
    <n v="1620.5"/>
    <n v="204970.19778472526"/>
    <n v="14643.300000000003"/>
    <n v="10366.482041593415"/>
    <n v="7645.8702237874331"/>
    <n v="2642.2444793998247"/>
    <n v="3000.8745938545558"/>
    <n v="38298.771338635226"/>
    <n v="583979.77970623341"/>
  </r>
  <r>
    <x v="7"/>
    <x v="1"/>
    <x v="7"/>
    <n v="107805.98314018117"/>
    <n v="0"/>
    <n v="82727.817380133551"/>
    <n v="9697.4791606204381"/>
    <n v="3496.5"/>
    <n v="95921.796540753989"/>
    <n v="2293.75"/>
    <n v="4320.766842678393"/>
    <n v="376.34288350282333"/>
    <n v="1764.4468964979778"/>
    <n v="1180.0078351059119"/>
    <n v="9935.3144577851053"/>
    <n v="213663.09413872025"/>
  </r>
  <r>
    <x v="7"/>
    <x v="1"/>
    <x v="8"/>
    <n v="75460.16091906793"/>
    <n v="0"/>
    <n v="0"/>
    <n v="0"/>
    <n v="0"/>
    <n v="0"/>
    <n v="734"/>
    <n v="1423.3237775177158"/>
    <n v="0"/>
    <n v="652.78311079057414"/>
    <n v="3744.5687556763305"/>
    <n v="6554.6756439846204"/>
    <n v="82014.836563052551"/>
  </r>
  <r>
    <x v="7"/>
    <x v="1"/>
    <x v="9"/>
    <n v="1615271.59634765"/>
    <n v="942477.58643321344"/>
    <n v="0"/>
    <n v="0"/>
    <n v="0"/>
    <n v="0"/>
    <n v="0"/>
    <n v="0"/>
    <n v="0"/>
    <n v="0"/>
    <n v="0"/>
    <n v="0"/>
    <n v="2557749.1827808637"/>
  </r>
  <r>
    <x v="7"/>
    <x v="1"/>
    <x v="10"/>
    <n v="-43012"/>
    <n v="0"/>
    <n v="0"/>
    <n v="0"/>
    <n v="0"/>
    <n v="0"/>
    <n v="0"/>
    <n v="0"/>
    <n v="0"/>
    <n v="0"/>
    <n v="0"/>
    <n v="0"/>
    <n v="-43012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7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0"/>
    <n v="181604.75055880839"/>
    <n v="0"/>
    <n v="87609.18666752"/>
    <n v="7022.4"/>
    <n v="2415"/>
    <n v="97046.586667519994"/>
    <n v="7817.0999999999976"/>
    <n v="6914.301831982546"/>
    <n v="9333.168337612422"/>
    <n v="2427.9883189654156"/>
    <n v="970.79292313997428"/>
    <n v="27463.351411700358"/>
    <n v="306114.68863802875"/>
  </r>
  <r>
    <x v="8"/>
    <x v="1"/>
    <x v="1"/>
    <n v="78565.908739139064"/>
    <n v="0"/>
    <n v="50792.667120056962"/>
    <n v="6064.075066725919"/>
    <n v="819"/>
    <n v="57675.742186782882"/>
    <n v="1669.8499999999997"/>
    <n v="1905.2815903950004"/>
    <n v="3536.319179672581"/>
    <n v="714.20064669996441"/>
    <n v="1196.3067891163696"/>
    <n v="9021.9582058839151"/>
    <n v="145263.60913180586"/>
  </r>
  <r>
    <x v="8"/>
    <x v="1"/>
    <x v="2"/>
    <n v="331051.2984757208"/>
    <n v="0"/>
    <n v="213821.31471821642"/>
    <n v="24735.359165367616"/>
    <n v="3783.5"/>
    <n v="242340.17388358404"/>
    <n v="22768.679999999997"/>
    <n v="18084.760209153839"/>
    <n v="33555.590308785431"/>
    <n v="10254.293627803347"/>
    <n v="4899.7595797307531"/>
    <n v="89563.083725473378"/>
    <n v="662954.55608477816"/>
  </r>
  <r>
    <x v="8"/>
    <x v="1"/>
    <x v="3"/>
    <n v="341523.9238705883"/>
    <n v="0"/>
    <n v="155091.11850519443"/>
    <n v="31386.404899461959"/>
    <n v="5379.5"/>
    <n v="191857.02340465639"/>
    <n v="31562.000000000011"/>
    <n v="26061.662453471028"/>
    <n v="37559.597870254969"/>
    <n v="20506.470413975752"/>
    <n v="21792.4763130008"/>
    <n v="137482.20705070256"/>
    <n v="670863.15432594717"/>
  </r>
  <r>
    <x v="8"/>
    <x v="1"/>
    <x v="4"/>
    <n v="302544.02932058217"/>
    <n v="0"/>
    <n v="208700.42395046403"/>
    <n v="23375.951363737491"/>
    <n v="1452.5"/>
    <n v="233528.87531420152"/>
    <n v="30160.060000000034"/>
    <n v="16146.182435625724"/>
    <n v="19782.59041598974"/>
    <n v="11577.262753479452"/>
    <n v="31720.678444364657"/>
    <n v="109386.77404945961"/>
    <n v="645459.67868424335"/>
  </r>
  <r>
    <x v="8"/>
    <x v="1"/>
    <x v="5"/>
    <n v="266929.27307186672"/>
    <n v="0"/>
    <n v="79632.287845190222"/>
    <n v="9970.8944741560699"/>
    <n v="1589"/>
    <n v="91192.182319346291"/>
    <n v="23128.339963300004"/>
    <n v="16602.052399756907"/>
    <n v="38253.88928847263"/>
    <n v="18807.613890317629"/>
    <n v="6459.1284562343271"/>
    <n v="103251.02399808149"/>
    <n v="461372.47938929452"/>
  </r>
  <r>
    <x v="8"/>
    <x v="1"/>
    <x v="6"/>
    <n v="341715.61062608409"/>
    <n v="0"/>
    <n v="179467.25067928786"/>
    <n v="24286.295687731195"/>
    <n v="1620.5"/>
    <n v="205374.04636701907"/>
    <n v="14643.300000000003"/>
    <n v="10150.814151718261"/>
    <n v="7683.8608999103308"/>
    <n v="2545.2314313442139"/>
    <n v="2952.3021452821176"/>
    <n v="37975.508628254924"/>
    <n v="585065.16562135809"/>
  </r>
  <r>
    <x v="8"/>
    <x v="1"/>
    <x v="7"/>
    <n v="108123.91686330654"/>
    <n v="0"/>
    <n v="82727.817380133551"/>
    <n v="9723.5427078992434"/>
    <n v="3496.5"/>
    <n v="95947.860088032787"/>
    <n v="2293.75"/>
    <n v="4230.8761098469349"/>
    <n v="378.21284992650544"/>
    <n v="1699.663197299782"/>
    <n v="1160.9081133104287"/>
    <n v="9763.4102703836506"/>
    <n v="213835.18722172297"/>
  </r>
  <r>
    <x v="8"/>
    <x v="1"/>
    <x v="8"/>
    <n v="75460.16091906793"/>
    <n v="0"/>
    <n v="0"/>
    <n v="0"/>
    <n v="0"/>
    <n v="0"/>
    <n v="734"/>
    <n v="1393.7124557139696"/>
    <n v="0"/>
    <n v="628.81542733404478"/>
    <n v="3683.9588009372947"/>
    <n v="6440.4866839853094"/>
    <n v="81900.647603053236"/>
  </r>
  <r>
    <x v="8"/>
    <x v="1"/>
    <x v="9"/>
    <n v="1615271.59634765"/>
    <n v="943250.95818492048"/>
    <n v="0"/>
    <n v="0"/>
    <n v="0"/>
    <n v="0"/>
    <n v="0"/>
    <n v="0"/>
    <n v="0"/>
    <n v="0"/>
    <n v="0"/>
    <n v="0"/>
    <n v="2558522.5545325708"/>
  </r>
  <r>
    <x v="8"/>
    <x v="1"/>
    <x v="10"/>
    <n v="-43012"/>
    <n v="0"/>
    <n v="0"/>
    <n v="0"/>
    <n v="0"/>
    <n v="0"/>
    <n v="0"/>
    <n v="0"/>
    <n v="0"/>
    <n v="0"/>
    <n v="0"/>
    <n v="0"/>
    <n v="-43012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  <r>
    <x v="8"/>
    <x v="1"/>
    <x v="11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">
  <r>
    <x v="0"/>
    <x v="0"/>
    <x v="0"/>
    <s v="2017KD"/>
    <s v="2017KDHF"/>
    <n v="0.48696609067257562"/>
    <n v="0.40872707214275339"/>
    <n v="0.10430683718467096"/>
    <n v="0"/>
    <n v="0.51303390932742432"/>
    <n v="153080.04157488697"/>
    <n v="128485.24444479999"/>
    <n v="32789.336421189182"/>
    <n v="161274.58086598918"/>
    <n v="0"/>
    <x v="0"/>
    <x v="0"/>
    <n v="0"/>
    <m/>
    <m/>
  </r>
  <r>
    <x v="0"/>
    <x v="0"/>
    <x v="1"/>
    <s v="2017KD"/>
    <s v="2017KDAD"/>
    <n v="0.36503321319375875"/>
    <n v="0.56729053580034761"/>
    <n v="6.7676251005893764E-2"/>
    <n v="0"/>
    <n v="0.63496678680624141"/>
    <n v="54056.66256221298"/>
    <n v="84008.33666666667"/>
    <n v="10021.970965582743"/>
    <n v="94030.307632249416"/>
    <n v="0"/>
    <x v="1"/>
    <x v="0"/>
    <n v="0"/>
    <m/>
    <m/>
  </r>
  <r>
    <x v="0"/>
    <x v="0"/>
    <x v="2"/>
    <s v="2017KD"/>
    <s v="2017KDIE"/>
    <n v="0.4135877034316448"/>
    <n v="0.44495641683510917"/>
    <n v="0.14145587973324622"/>
    <n v="0"/>
    <n v="0.58641229656835536"/>
    <n v="252620.59985251655"/>
    <n v="271780.70333440002"/>
    <n v="86401.67223149589"/>
    <n v="358182.37556589593"/>
    <n v="0"/>
    <x v="2"/>
    <x v="0"/>
    <n v="0"/>
    <m/>
    <m/>
  </r>
  <r>
    <x v="0"/>
    <x v="0"/>
    <x v="3"/>
    <s v="2017KD"/>
    <s v="2017KDIV"/>
    <n v="0.41709217031395845"/>
    <n v="0.36767125103493409"/>
    <n v="0.21523657865110746"/>
    <n v="0"/>
    <n v="0.58290782968604149"/>
    <n v="274418.04832800408"/>
    <n v="241902.47220266669"/>
    <n v="141610.9101203552"/>
    <n v="383513.38232302188"/>
    <n v="0"/>
    <x v="3"/>
    <x v="0"/>
    <n v="0"/>
    <m/>
    <m/>
  </r>
  <r>
    <x v="0"/>
    <x v="0"/>
    <x v="4"/>
    <s v="2017KD"/>
    <s v="2017KDMH"/>
    <n v="0.3310750296717711"/>
    <n v="0.46845140571874422"/>
    <n v="0.20047356460948471"/>
    <n v="0"/>
    <n v="0.66892497032822895"/>
    <n v="213595.32956812141"/>
    <n v="302224.6422218667"/>
    <n v="129336.89727344003"/>
    <n v="431561.53949530673"/>
    <n v="0"/>
    <x v="4"/>
    <x v="0"/>
    <n v="0"/>
    <m/>
    <m/>
  </r>
  <r>
    <x v="0"/>
    <x v="0"/>
    <x v="5"/>
    <s v="2017KD"/>
    <s v="2017KDNV"/>
    <n v="0.51054302231019899"/>
    <n v="0.25534501041118429"/>
    <n v="0.23411196727861666"/>
    <n v="0"/>
    <n v="0.48945697768980095"/>
    <n v="237743.51419673374"/>
    <n v="118905.98334506666"/>
    <n v="109018.43602616442"/>
    <n v="227924.41937123108"/>
    <n v="0"/>
    <x v="5"/>
    <x v="0"/>
    <n v="0"/>
    <m/>
    <m/>
  </r>
  <r>
    <x v="0"/>
    <x v="0"/>
    <x v="6"/>
    <s v="2017KD"/>
    <s v="2017KDSU"/>
    <n v="0.46348484419040686"/>
    <n v="0.4746609116254572"/>
    <n v="6.1854244184135952E-2"/>
    <n v="0"/>
    <n v="0.53651515580959319"/>
    <n v="266443.57421314518"/>
    <n v="272868.36110826669"/>
    <n v="35558.154937000087"/>
    <n v="308426.51604526676"/>
    <n v="0"/>
    <x v="6"/>
    <x v="0"/>
    <n v="0"/>
    <m/>
    <m/>
  </r>
  <r>
    <x v="0"/>
    <x v="0"/>
    <x v="7"/>
    <s v="2017KD"/>
    <s v="2017KDØK"/>
    <n v="0.33236804949132986"/>
    <n v="0.60963033098793773"/>
    <n v="5.800161952073235E-2"/>
    <n v="0"/>
    <n v="0.66763195050867008"/>
    <n v="72615.051644851104"/>
    <n v="133190.71444053334"/>
    <n v="12672.068219038762"/>
    <n v="145862.78265957211"/>
    <n v="0"/>
    <x v="7"/>
    <x v="0"/>
    <n v="0"/>
    <m/>
    <m/>
  </r>
  <r>
    <x v="0"/>
    <x v="0"/>
    <x v="8"/>
    <s v="2017KD"/>
    <s v="2017KDVM"/>
    <n v="0.92516359819486327"/>
    <n v="0"/>
    <n v="7.4836401805136663E-2"/>
    <n v="0"/>
    <n v="7.4836401805136663E-2"/>
    <n v="75460.16091906793"/>
    <n v="0"/>
    <n v="6103.965756800344"/>
    <n v="6103.965756800344"/>
    <n v="0"/>
    <x v="8"/>
    <x v="0"/>
    <n v="0"/>
    <m/>
    <m/>
  </r>
  <r>
    <x v="0"/>
    <x v="0"/>
    <x v="9"/>
    <s v="2017KD"/>
    <s v="2017KDFA"/>
    <n v="0.66640617108780742"/>
    <n v="0"/>
    <n v="0"/>
    <n v="0.33359382891219258"/>
    <n v="0"/>
    <n v="1617817.59634765"/>
    <n v="0"/>
    <n v="0"/>
    <n v="0"/>
    <n v="809857.39607747598"/>
    <x v="9"/>
    <x v="0"/>
    <n v="0"/>
    <m/>
    <m/>
  </r>
  <r>
    <x v="0"/>
    <x v="0"/>
    <x v="10"/>
    <s v="2017KD"/>
    <s v="2017KDAbyråkratisering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0"/>
    <x v="0"/>
    <x v="11"/>
    <s v="2017KD"/>
    <s v="2017KD0"/>
    <n v="0"/>
    <n v="0"/>
    <n v="0"/>
    <n v="0"/>
    <n v="0"/>
    <n v="0"/>
    <n v="0"/>
    <n v="0"/>
    <n v="0"/>
    <n v="0"/>
    <x v="10"/>
    <x v="0"/>
    <n v="0"/>
    <m/>
    <m/>
  </r>
  <r>
    <x v="1"/>
    <x v="0"/>
    <x v="0"/>
    <s v="2018KD"/>
    <s v="2018KDHF"/>
    <n v="0.48538781062451425"/>
    <n v="0.42269186125334829"/>
    <n v="9.1920328122137421E-2"/>
    <n v="0"/>
    <n v="0.5146121893754857"/>
    <n v="152756.5444990946"/>
    <n v="133025.48333439999"/>
    <n v="28928.274229001636"/>
    <n v="161953.75756340162"/>
    <n v="0"/>
    <x v="11"/>
    <x v="1"/>
    <n v="1.1314598107651495E-3"/>
    <n v="0"/>
    <n v="0"/>
  </r>
  <r>
    <x v="1"/>
    <x v="0"/>
    <x v="1"/>
    <s v="2018KD"/>
    <s v="2018KDAD"/>
    <n v="0.38228581307172121"/>
    <n v="0.55072094475950961"/>
    <n v="6.6993242168769271E-2"/>
    <n v="0"/>
    <n v="0.61771418692827884"/>
    <n v="54274.427080656635"/>
    <n v="78187.739999999991"/>
    <n v="9511.2601950088065"/>
    <n v="87699.00019500879"/>
    <n v="0"/>
    <x v="12"/>
    <x v="2"/>
    <n v="-4.1283462756843914E-2"/>
    <n v="0"/>
    <n v="0"/>
  </r>
  <r>
    <x v="1"/>
    <x v="0"/>
    <x v="2"/>
    <s v="2018KD"/>
    <s v="2018KDIE"/>
    <n v="0.39722478952497131"/>
    <n v="0.46102726703957086"/>
    <n v="0.14174794343545791"/>
    <n v="0"/>
    <n v="0.6027752104750288"/>
    <n v="264516.64825111604"/>
    <n v="307003.46666560002"/>
    <n v="94391.61875792002"/>
    <n v="401395.08542352007"/>
    <n v="0"/>
    <x v="13"/>
    <x v="3"/>
    <n v="9.022346071328978E-2"/>
    <n v="0"/>
    <n v="0"/>
  </r>
  <r>
    <x v="1"/>
    <x v="0"/>
    <x v="3"/>
    <s v="2018KD"/>
    <s v="2018KDIV"/>
    <n v="0.40867667371867344"/>
    <n v="0.37324803681015467"/>
    <n v="0.21807528947117177"/>
    <n v="0"/>
    <n v="0.59132332628132644"/>
    <n v="277428.23317207996"/>
    <n v="253377.67004160001"/>
    <n v="148039.38210117782"/>
    <n v="401417.05214277783"/>
    <n v="0"/>
    <x v="14"/>
    <x v="4"/>
    <n v="3.1787286166185327E-2"/>
    <n v="0"/>
    <n v="0"/>
  </r>
  <r>
    <x v="1"/>
    <x v="0"/>
    <x v="4"/>
    <s v="2018KD"/>
    <s v="2018KDMH"/>
    <n v="0.33463611287905398"/>
    <n v="0.48502108670819161"/>
    <n v="0.18034280041275436"/>
    <n v="0"/>
    <n v="0.66536388712094596"/>
    <n v="218668.94829197772"/>
    <n v="316938.44999999995"/>
    <n v="117845.53125185263"/>
    <n v="434783.98125185259"/>
    <n v="0"/>
    <x v="15"/>
    <x v="5"/>
    <n v="1.2858981866604878E-2"/>
    <n v="0"/>
    <n v="0"/>
  </r>
  <r>
    <x v="1"/>
    <x v="0"/>
    <x v="5"/>
    <s v="2018KD"/>
    <s v="2018KDNV"/>
    <n v="0.50179141686830975"/>
    <n v="0.26628376675781001"/>
    <n v="0.23192481637388024"/>
    <n v="0"/>
    <n v="0.49820858313169031"/>
    <n v="238337.60166248036"/>
    <n v="126477.72001919999"/>
    <n v="110158.13073396694"/>
    <n v="236635.85075316695"/>
    <n v="0"/>
    <x v="16"/>
    <x v="6"/>
    <n v="1.9983164347141594E-2"/>
    <n v="0"/>
    <n v="0"/>
  </r>
  <r>
    <x v="1"/>
    <x v="0"/>
    <x v="6"/>
    <s v="2018KD"/>
    <s v="2018KDSU"/>
    <n v="0.45536570731954806"/>
    <n v="0.47646535495169851"/>
    <n v="6.8168937728753404E-2"/>
    <n v="0"/>
    <n v="0.54463429268045183"/>
    <n v="268790.51114996028"/>
    <n v="281245.08333440003"/>
    <n v="40238.34760091707"/>
    <n v="321483.43093531707"/>
    <n v="0"/>
    <x v="17"/>
    <x v="7"/>
    <n v="2.6795361400592639E-2"/>
    <n v="0"/>
    <n v="0"/>
  </r>
  <r>
    <x v="1"/>
    <x v="0"/>
    <x v="7"/>
    <s v="2018KD"/>
    <s v="2018KDØK"/>
    <n v="0.33180406907577842"/>
    <n v="0.61816287712963724"/>
    <n v="5.0033053794584295E-2"/>
    <n v="0"/>
    <n v="0.66819593092422158"/>
    <n v="72728.097565377713"/>
    <n v="135495.05334399999"/>
    <n v="10966.739582193839"/>
    <n v="146461.79292619383"/>
    <n v="0"/>
    <x v="18"/>
    <x v="8"/>
    <n v="3.2591690109677472E-3"/>
    <n v="0"/>
    <n v="0"/>
  </r>
  <r>
    <x v="1"/>
    <x v="0"/>
    <x v="8"/>
    <s v="2018KD"/>
    <s v="2018KDVM"/>
    <n v="0.91228779725903419"/>
    <n v="0"/>
    <n v="8.7712202740965861E-2"/>
    <n v="0"/>
    <n v="8.7712202740965861E-2"/>
    <n v="75300.694399820874"/>
    <n v="0"/>
    <n v="7239.8094039804892"/>
    <n v="7239.8094039804892"/>
    <n v="0"/>
    <x v="19"/>
    <x v="9"/>
    <n v="1.1970668573613943E-2"/>
    <n v="0"/>
    <n v="0"/>
  </r>
  <r>
    <x v="1"/>
    <x v="0"/>
    <x v="9"/>
    <s v="2018KD"/>
    <s v="2018KDFA"/>
    <n v="0.66315298936253497"/>
    <n v="0"/>
    <n v="0"/>
    <n v="0.33684701063746503"/>
    <n v="0"/>
    <n v="1594371.7361474591"/>
    <n v="0"/>
    <n v="0"/>
    <n v="0"/>
    <n v="809857.39607747598"/>
    <x v="20"/>
    <x v="10"/>
    <n v="-9.6577426028389719E-3"/>
    <n v="0"/>
    <n v="0"/>
  </r>
  <r>
    <x v="1"/>
    <x v="0"/>
    <x v="10"/>
    <s v="2018KD"/>
    <s v="2018KDAbyråkratisering"/>
    <n v="1"/>
    <n v="0"/>
    <n v="0"/>
    <n v="0"/>
    <n v="0"/>
    <n v="-43012"/>
    <n v="0"/>
    <n v="0"/>
    <n v="0"/>
    <n v="0"/>
    <x v="21"/>
    <x v="11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1"/>
    <x v="0"/>
    <x v="11"/>
    <s v="2018KD"/>
    <s v="2018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0"/>
    <s v="2019KD"/>
    <s v="2019KDHF"/>
    <n v="0.48571079647790161"/>
    <n v="0.4229731280848148"/>
    <n v="9.1316075437283678E-2"/>
    <n v="0"/>
    <n v="0.5142892035220985"/>
    <n v="152756.5444990946"/>
    <n v="133025.48333439999"/>
    <n v="28718.999540815737"/>
    <n v="161744.48287521573"/>
    <n v="0"/>
    <x v="22"/>
    <x v="12"/>
    <n v="-6.6497565162131512E-4"/>
    <n v="0"/>
    <n v="0"/>
  </r>
  <r>
    <x v="2"/>
    <x v="0"/>
    <x v="1"/>
    <s v="2019KD"/>
    <s v="2019KDAD"/>
    <n v="0.38161022483846269"/>
    <n v="0.55241000554508002"/>
    <n v="6.5979769616457226E-2"/>
    <n v="0"/>
    <n v="0.61838977516153726"/>
    <n v="54606.427080656635"/>
    <n v="79046.982295067108"/>
    <n v="9441.3599108481103"/>
    <n v="88488.342205915222"/>
    <n v="0"/>
    <x v="23"/>
    <x v="13"/>
    <n v="7.898252739430997E-3"/>
    <n v="0"/>
    <n v="0"/>
  </r>
  <r>
    <x v="2"/>
    <x v="0"/>
    <x v="2"/>
    <s v="2019KD"/>
    <s v="2019KDIE"/>
    <n v="0.39856221203396863"/>
    <n v="0.46316768520696705"/>
    <n v="0.13827010275906432"/>
    <n v="0"/>
    <n v="0.60143778796603142"/>
    <n v="270094.59825111605"/>
    <n v="313875.94227877585"/>
    <n v="93701.828038999069"/>
    <n v="407577.77031777491"/>
    <n v="0"/>
    <x v="24"/>
    <x v="14"/>
    <n v="1.7660951593925816E-2"/>
    <n v="0"/>
    <n v="0"/>
  </r>
  <r>
    <x v="2"/>
    <x v="0"/>
    <x v="3"/>
    <s v="2019KD"/>
    <s v="2019KDIV"/>
    <n v="0.40789780072441928"/>
    <n v="0.37840850281514554"/>
    <n v="0.21369369646043523"/>
    <n v="0"/>
    <n v="0.59210219927558083"/>
    <n v="279698.28317207994"/>
    <n v="259477.27197141797"/>
    <n v="146531.21423682422"/>
    <n v="406008.48620824219"/>
    <n v="0"/>
    <x v="25"/>
    <x v="15"/>
    <n v="1.0107581526889122E-2"/>
    <n v="0"/>
    <n v="0"/>
  </r>
  <r>
    <x v="2"/>
    <x v="0"/>
    <x v="4"/>
    <s v="2019KD"/>
    <s v="2019KDMH"/>
    <n v="0.33872626064276934"/>
    <n v="0.48423175067895163"/>
    <n v="0.177041988678279"/>
    <n v="0"/>
    <n v="0.66127373935723066"/>
    <n v="223156.44829197772"/>
    <n v="319017.00631851505"/>
    <n v="116637.13736579649"/>
    <n v="435654.14368431154"/>
    <n v="0"/>
    <x v="26"/>
    <x v="16"/>
    <n v="8.1990028512062621E-3"/>
    <n v="0"/>
    <n v="0"/>
  </r>
  <r>
    <x v="2"/>
    <x v="0"/>
    <x v="5"/>
    <s v="2019KD"/>
    <s v="2019KDNV"/>
    <n v="0.50331696016207639"/>
    <n v="0.26713611784337776"/>
    <n v="0.22954692199454585"/>
    <n v="0"/>
    <n v="0.49668303983792361"/>
    <n v="239375.10166248036"/>
    <n v="127048.64017673336"/>
    <n v="109171.40120026901"/>
    <n v="236220.04137700237"/>
    <n v="0"/>
    <x v="27"/>
    <x v="17"/>
    <n v="1.308895519683464E-3"/>
    <n v="0"/>
    <n v="0"/>
  </r>
  <r>
    <x v="2"/>
    <x v="0"/>
    <x v="6"/>
    <s v="2019KD"/>
    <s v="2019KDSU"/>
    <n v="0.45423841834519202"/>
    <n v="0.47873906660883875"/>
    <n v="6.7022515045969192E-2"/>
    <n v="0"/>
    <n v="0.54576158165480781"/>
    <n v="270520.51114996028"/>
    <n v="285111.80863627349"/>
    <n v="39915.08489053676"/>
    <n v="325026.89352681022"/>
    <n v="0"/>
    <x v="28"/>
    <x v="18"/>
    <n v="8.9339240910134756E-3"/>
    <n v="0"/>
    <n v="0"/>
  </r>
  <r>
    <x v="2"/>
    <x v="0"/>
    <x v="7"/>
    <s v="2019KD"/>
    <s v="2019KDØK"/>
    <n v="0.33250419294917594"/>
    <n v="0.61828351359223888"/>
    <n v="4.9212293458585202E-2"/>
    <n v="0"/>
    <n v="0.66749580705082412"/>
    <n v="72935.597565377713"/>
    <n v="135621.98157171553"/>
    <n v="10794.835394792384"/>
    <n v="146416.8169665079"/>
    <n v="0"/>
    <x v="29"/>
    <x v="19"/>
    <n v="7.4147598664148868E-4"/>
    <n v="0"/>
    <n v="0"/>
  </r>
  <r>
    <x v="2"/>
    <x v="0"/>
    <x v="8"/>
    <s v="2019KD"/>
    <s v="2019KDVM"/>
    <n v="0.91355163144823059"/>
    <n v="0"/>
    <n v="8.6448368551769364E-2"/>
    <n v="0"/>
    <n v="8.6448368551769364E-2"/>
    <n v="75300.694399820874"/>
    <n v="0"/>
    <n v="7125.6204439811781"/>
    <n v="7125.6204439811781"/>
    <n v="0"/>
    <x v="30"/>
    <x v="20"/>
    <n v="-1.3834294041956416E-3"/>
    <n v="0"/>
    <n v="0"/>
  </r>
  <r>
    <x v="2"/>
    <x v="0"/>
    <x v="9"/>
    <s v="2019KD"/>
    <s v="2019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2"/>
    <x v="0"/>
    <x v="10"/>
    <s v="2019KD"/>
    <s v="2019KDAbyråkratisering"/>
    <n v="1"/>
    <n v="0"/>
    <n v="0"/>
    <n v="0"/>
    <n v="0"/>
    <n v="-43012"/>
    <n v="0"/>
    <n v="0"/>
    <n v="0"/>
    <n v="0"/>
    <x v="21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2"/>
    <x v="0"/>
    <x v="11"/>
    <s v="2019KD"/>
    <s v="2019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0"/>
    <s v="2020KD"/>
    <s v="2020KDHF"/>
    <n v="0.48603421245879419"/>
    <n v="0.42325476948562929"/>
    <n v="9.0711018055576589E-2"/>
    <n v="0"/>
    <n v="0.51396578754120592"/>
    <n v="152756.5444990946"/>
    <n v="133025.48333439999"/>
    <n v="28509.724852629843"/>
    <n v="161535.20818702984"/>
    <n v="0"/>
    <x v="31"/>
    <x v="21"/>
    <n v="-6.6541813848136741E-4"/>
    <n v="0"/>
    <n v="0"/>
  </r>
  <r>
    <x v="3"/>
    <x v="0"/>
    <x v="1"/>
    <s v="2020KD"/>
    <s v="2020KDAD"/>
    <n v="0.38034904525759367"/>
    <n v="0.5545739458957516"/>
    <n v="6.5077008846654696E-2"/>
    <n v="0"/>
    <n v="0.61965095474240628"/>
    <n v="54772.427080656635"/>
    <n v="79861.804285153848"/>
    <n v="9371.4596266874087"/>
    <n v="89233.263911841263"/>
    <n v="0"/>
    <x v="32"/>
    <x v="22"/>
    <n v="6.3658630603174856E-3"/>
    <n v="0"/>
    <n v="0"/>
  </r>
  <r>
    <x v="3"/>
    <x v="0"/>
    <x v="2"/>
    <s v="2020KD"/>
    <s v="2020KDIE"/>
    <n v="0.39563504872797139"/>
    <n v="0.46918008131691041"/>
    <n v="0.13518486995511811"/>
    <n v="0"/>
    <n v="0.60436495127202849"/>
    <n v="272211.09825111605"/>
    <n v="322812.71748661075"/>
    <n v="93012.037320078118"/>
    <n v="415824.75480668887"/>
    <n v="0"/>
    <x v="33"/>
    <x v="23"/>
    <n v="1.5292765308993839E-2"/>
    <n v="0"/>
    <n v="0"/>
  </r>
  <r>
    <x v="3"/>
    <x v="0"/>
    <x v="3"/>
    <s v="2020KD"/>
    <s v="2020KDIV"/>
    <n v="0.40572591619755666"/>
    <n v="0.38437309931813685"/>
    <n v="0.20990098448430647"/>
    <n v="0"/>
    <n v="0.59427408380244329"/>
    <n v="280320.78317207994"/>
    <n v="265567.8721264507"/>
    <n v="145023.04637247062"/>
    <n v="410590.91849892132"/>
    <n v="0"/>
    <x v="34"/>
    <x v="24"/>
    <n v="7.59060946034254E-3"/>
    <n v="0"/>
    <n v="0"/>
  </r>
  <r>
    <x v="3"/>
    <x v="0"/>
    <x v="4"/>
    <s v="2020KD"/>
    <s v="2020KDMH"/>
    <n v="0.34172212159579535"/>
    <n v="0.48421153822570184"/>
    <n v="0.17406634017850278"/>
    <n v="0"/>
    <n v="0.6582778784042046"/>
    <n v="226606.44829197772"/>
    <n v="321095.56263703003"/>
    <n v="115428.74347974034"/>
    <n v="436524.30611677037"/>
    <n v="0"/>
    <x v="35"/>
    <x v="25"/>
    <n v="6.5575181775679725E-3"/>
    <n v="0"/>
    <n v="0"/>
  </r>
  <r>
    <x v="3"/>
    <x v="0"/>
    <x v="5"/>
    <s v="2020KD"/>
    <s v="2020KDNV"/>
    <n v="0.50429897771531318"/>
    <n v="0.26827785596411596"/>
    <n v="0.2274231663205708"/>
    <n v="0"/>
    <n v="0.49570102228468677"/>
    <n v="239893.85166248036"/>
    <n v="127619.15257999075"/>
    <n v="108184.6716665711"/>
    <n v="235803.82424656185"/>
    <n v="0"/>
    <x v="36"/>
    <x v="26"/>
    <n v="2.1558855480369375E-4"/>
    <n v="0"/>
    <n v="0"/>
  </r>
  <r>
    <x v="3"/>
    <x v="0"/>
    <x v="6"/>
    <s v="2020KD"/>
    <s v="2020KDSU"/>
    <n v="0.45409105139706329"/>
    <n v="0.4798731050536475"/>
    <n v="6.6035843549289291E-2"/>
    <n v="0"/>
    <n v="0.54590894860293682"/>
    <n v="272250.51114996028"/>
    <n v="287708.15398371674"/>
    <n v="39591.822180156458"/>
    <n v="327299.97616387322"/>
    <n v="0"/>
    <x v="37"/>
    <x v="27"/>
    <n v="6.7216859743273088E-3"/>
    <n v="0"/>
    <n v="0"/>
  </r>
  <r>
    <x v="3"/>
    <x v="0"/>
    <x v="7"/>
    <s v="2020KD"/>
    <s v="2020KDØK"/>
    <n v="0.33289295600589941"/>
    <n v="0.6186906891257834"/>
    <n v="4.8416354868317149E-2"/>
    <n v="0"/>
    <n v="0.66710704399410059"/>
    <n v="73039.347565377713"/>
    <n v="135745.63072977829"/>
    <n v="10622.931207390928"/>
    <n v="146368.56193716923"/>
    <n v="0"/>
    <x v="38"/>
    <x v="28"/>
    <n v="2.5299457395878901E-4"/>
    <n v="0"/>
    <n v="0"/>
  </r>
  <r>
    <x v="3"/>
    <x v="0"/>
    <x v="8"/>
    <s v="2020KD"/>
    <s v="2020KDVM"/>
    <n v="0.9148189721903226"/>
    <n v="0"/>
    <n v="8.5181027809677387E-2"/>
    <n v="0"/>
    <n v="8.5181027809677387E-2"/>
    <n v="75300.694399820874"/>
    <n v="0"/>
    <n v="7011.4314839818671"/>
    <n v="7011.4314839818671"/>
    <n v="0"/>
    <x v="39"/>
    <x v="29"/>
    <n v="-1.3853459324938127E-3"/>
    <n v="0"/>
    <n v="0"/>
  </r>
  <r>
    <x v="3"/>
    <x v="0"/>
    <x v="9"/>
    <s v="2020KD"/>
    <s v="2020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3"/>
    <x v="0"/>
    <x v="10"/>
    <s v="2020KD"/>
    <s v="2020KDAbyråkratisering"/>
    <n v="1"/>
    <n v="0"/>
    <n v="0"/>
    <n v="0"/>
    <n v="0"/>
    <n v="-43012"/>
    <n v="0"/>
    <n v="0"/>
    <n v="0"/>
    <n v="0"/>
    <x v="21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3"/>
    <x v="0"/>
    <x v="11"/>
    <s v="2020KD"/>
    <s v="2020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0"/>
    <s v="2021KD"/>
    <s v="2021KDHF"/>
    <n v="0.48635805942698024"/>
    <n v="0.42353678620452395"/>
    <n v="9.0105154368495824E-2"/>
    <n v="0"/>
    <n v="0.51364194057301971"/>
    <n v="152756.5444990946"/>
    <n v="133025.48333439999"/>
    <n v="28300.450164443944"/>
    <n v="161325.93349884392"/>
    <n v="0"/>
    <x v="40"/>
    <x v="21"/>
    <n v="-6.6586121461128102E-4"/>
    <n v="0"/>
    <n v="0"/>
  </r>
  <r>
    <x v="4"/>
    <x v="0"/>
    <x v="1"/>
    <s v="2021KD"/>
    <s v="2021KDAD"/>
    <n v="0.37839167696492249"/>
    <n v="0.55734911770856366"/>
    <n v="6.4259205326513871E-2"/>
    <n v="0"/>
    <n v="0.62160832303507751"/>
    <n v="54772.427080656635"/>
    <n v="80676.626275240589"/>
    <n v="9301.5593425267107"/>
    <n v="89978.185617767303"/>
    <n v="0"/>
    <x v="41"/>
    <x v="30"/>
    <n v="5.1728629666785058E-3"/>
    <n v="0"/>
    <n v="0"/>
  </r>
  <r>
    <x v="4"/>
    <x v="0"/>
    <x v="2"/>
    <s v="2021KD"/>
    <s v="2021KDIE"/>
    <n v="0.39220721996730895"/>
    <n v="0.47477303207527011"/>
    <n v="0.13301974795742091"/>
    <n v="0"/>
    <n v="0.60779278003269099"/>
    <n v="272211.09825111605"/>
    <n v="329515.83219705604"/>
    <n v="92322.246601157181"/>
    <n v="421838.07879821322"/>
    <n v="0"/>
    <x v="42"/>
    <x v="31"/>
    <n v="8.7398410486889001E-3"/>
    <n v="0"/>
    <n v="0"/>
  </r>
  <r>
    <x v="4"/>
    <x v="0"/>
    <x v="3"/>
    <s v="2021KD"/>
    <s v="2021KDIV"/>
    <n v="0.40305416788837417"/>
    <n v="0.3905955598195372"/>
    <n v="0.20635027229208855"/>
    <n v="0"/>
    <n v="0.59694583211162577"/>
    <n v="280320.78317207994"/>
    <n v="271655.92606518709"/>
    <n v="143514.87850811699"/>
    <n v="415170.80457330408"/>
    <n v="0"/>
    <x v="43"/>
    <x v="32"/>
    <n v="6.6287574277670352E-3"/>
    <n v="0"/>
    <n v="0"/>
  </r>
  <r>
    <x v="4"/>
    <x v="0"/>
    <x v="4"/>
    <s v="2021KD"/>
    <s v="2021KDMH"/>
    <n v="0.3447359311803056"/>
    <n v="0.48410669040557308"/>
    <n v="0.17115737841412129"/>
    <n v="0"/>
    <n v="0.65526406881969435"/>
    <n v="230056.44829197772"/>
    <n v="323064.28113766853"/>
    <n v="114220.34959368419"/>
    <n v="437284.63073135272"/>
    <n v="0"/>
    <x v="44"/>
    <x v="33"/>
    <n v="6.3491620417097149E-3"/>
    <n v="0"/>
    <n v="0"/>
  </r>
  <r>
    <x v="4"/>
    <x v="0"/>
    <x v="5"/>
    <s v="2021KD"/>
    <s v="2021KDNV"/>
    <n v="0.50474103931865399"/>
    <n v="0.26971253525192868"/>
    <n v="0.22554642542941736"/>
    <n v="0"/>
    <n v="0.49525896068134601"/>
    <n v="239893.85166248036"/>
    <n v="128189.25722897216"/>
    <n v="107197.94213287318"/>
    <n v="235387.19936184533"/>
    <n v="0"/>
    <x v="45"/>
    <x v="34"/>
    <n v="-8.7581862560158616E-4"/>
    <n v="0"/>
    <n v="0"/>
  </r>
  <r>
    <x v="4"/>
    <x v="0"/>
    <x v="6"/>
    <s v="2021KD"/>
    <s v="2021KDSU"/>
    <n v="0.45408402463680836"/>
    <n v="0.48083388083433631"/>
    <n v="6.50820945288553E-2"/>
    <n v="0"/>
    <n v="0.54591597536319159"/>
    <n v="273980.51114996028"/>
    <n v="290120.56205804623"/>
    <n v="39268.559469776148"/>
    <n v="329389.1215278224"/>
    <n v="0"/>
    <x v="46"/>
    <x v="35"/>
    <n v="6.370014610546244E-3"/>
    <n v="0"/>
    <n v="0"/>
  </r>
  <r>
    <x v="4"/>
    <x v="0"/>
    <x v="7"/>
    <s v="2021KD"/>
    <s v="2021KDØK"/>
    <n v="0.33297116361904411"/>
    <n v="0.61938478226690308"/>
    <n v="4.7644054114052786E-2"/>
    <n v="0"/>
    <n v="0.66702883638095589"/>
    <n v="73039.347565377713"/>
    <n v="135866.00081818824"/>
    <n v="10451.027019989473"/>
    <n v="146317.02783817772"/>
    <n v="0"/>
    <x v="47"/>
    <x v="36"/>
    <n v="-2.3487803656829792E-4"/>
    <n v="0"/>
    <n v="0"/>
  </r>
  <r>
    <x v="4"/>
    <x v="0"/>
    <x v="8"/>
    <s v="2021KD"/>
    <s v="2021KDVM"/>
    <n v="0.916089834099167"/>
    <n v="0"/>
    <n v="8.3910165900833042E-2"/>
    <n v="0"/>
    <n v="8.3910165900833042E-2"/>
    <n v="75300.694399820874"/>
    <n v="0"/>
    <n v="6897.2425239825552"/>
    <n v="6897.2425239825552"/>
    <n v="0"/>
    <x v="48"/>
    <x v="29"/>
    <n v="-1.3872677782677157E-3"/>
    <n v="0"/>
    <n v="0"/>
  </r>
  <r>
    <x v="4"/>
    <x v="0"/>
    <x v="9"/>
    <s v="2021KD"/>
    <s v="2021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4"/>
    <x v="0"/>
    <x v="10"/>
    <s v="2021KD"/>
    <s v="2021KDAbyråkratisering"/>
    <n v="1"/>
    <n v="0"/>
    <n v="0"/>
    <n v="0"/>
    <n v="0"/>
    <n v="-43012"/>
    <n v="0"/>
    <n v="0"/>
    <n v="0"/>
    <n v="0"/>
    <x v="21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4"/>
    <x v="0"/>
    <x v="11"/>
    <s v="2021KD"/>
    <s v="2021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0"/>
    <s v="2022KD"/>
    <s v="2022KDHF"/>
    <n v="0.48668233824454094"/>
    <n v="0.42381917899222793"/>
    <n v="8.9498482763231163E-2"/>
    <n v="0"/>
    <n v="0.51331766175545901"/>
    <n v="152756.5444990946"/>
    <n v="133025.48333439999"/>
    <n v="28091.175476258046"/>
    <n v="161116.65881065803"/>
    <n v="0"/>
    <x v="49"/>
    <x v="21"/>
    <n v="-6.6630488118877076E-4"/>
    <n v="0"/>
    <n v="0"/>
  </r>
  <r>
    <x v="5"/>
    <x v="0"/>
    <x v="1"/>
    <s v="2022KD"/>
    <s v="2022KDAD"/>
    <n v="0.3771776495457379"/>
    <n v="0.55925066574665128"/>
    <n v="6.3571684707610904E-2"/>
    <n v="0"/>
    <n v="0.62282235045426215"/>
    <n v="54772.427080656635"/>
    <n v="81212.437551135023"/>
    <n v="9231.6590583660127"/>
    <n v="90444.096609501037"/>
    <n v="0"/>
    <x v="50"/>
    <x v="37"/>
    <n v="3.2187151615337656E-3"/>
    <n v="0"/>
    <n v="0"/>
  </r>
  <r>
    <x v="5"/>
    <x v="0"/>
    <x v="2"/>
    <s v="2022KD"/>
    <s v="2022KDIE"/>
    <n v="0.39037307904581936"/>
    <n v="0.47821845093551896"/>
    <n v="0.13140847001866168"/>
    <n v="0"/>
    <n v="0.6096269209541807"/>
    <n v="272211.09825111605"/>
    <n v="333466.56498776097"/>
    <n v="91632.455882236216"/>
    <n v="425099.02086999721"/>
    <n v="0"/>
    <x v="51"/>
    <x v="38"/>
    <n v="4.6984308599679649E-3"/>
    <n v="0"/>
    <n v="0"/>
  </r>
  <r>
    <x v="5"/>
    <x v="0"/>
    <x v="3"/>
    <s v="2022KD"/>
    <s v="2022KDIV"/>
    <n v="0.40047944861445534"/>
    <n v="0.3966430888776874"/>
    <n v="0.20287746250785735"/>
    <n v="0"/>
    <n v="0.59952055138554472"/>
    <n v="280320.78317207994"/>
    <n v="277635.47342731967"/>
    <n v="142006.71064376336"/>
    <n v="419642.18407108303"/>
    <n v="0"/>
    <x v="52"/>
    <x v="39"/>
    <n v="6.4290921365044371E-3"/>
    <n v="0"/>
    <n v="0"/>
  </r>
  <r>
    <x v="5"/>
    <x v="0"/>
    <x v="4"/>
    <s v="2022KD"/>
    <s v="2022KDMH"/>
    <n v="0.34608886821871027"/>
    <n v="0.48516518539835946"/>
    <n v="0.16874594638293031"/>
    <n v="0"/>
    <n v="0.65391113178128979"/>
    <n v="231781.44829197772"/>
    <n v="324923.16182043048"/>
    <n v="113011.95570762805"/>
    <n v="437935.11752805853"/>
    <n v="0"/>
    <x v="53"/>
    <x v="40"/>
    <n v="3.5596292081739255E-3"/>
    <n v="0"/>
    <n v="0"/>
  </r>
  <r>
    <x v="5"/>
    <x v="0"/>
    <x v="5"/>
    <s v="2022KD"/>
    <s v="2022KDNV"/>
    <n v="0.50521136196202043"/>
    <n v="0.27111007770387413"/>
    <n v="0.22367856033410533"/>
    <n v="0"/>
    <n v="0.49478863803797951"/>
    <n v="239893.85166248036"/>
    <n v="128733.52751276002"/>
    <n v="106211.21259917525"/>
    <n v="234944.74011193527"/>
    <n v="0"/>
    <x v="54"/>
    <x v="41"/>
    <n v="-9.3094233181911464E-4"/>
    <n v="0"/>
    <n v="0"/>
  </r>
  <r>
    <x v="5"/>
    <x v="0"/>
    <x v="6"/>
    <s v="2022KD"/>
    <s v="2022KDSU"/>
    <n v="0.45329825598732049"/>
    <n v="0.48246989599712081"/>
    <n v="6.423184801555866E-2"/>
    <n v="0"/>
    <n v="0.54670174401267957"/>
    <n v="274845.51114996028"/>
    <n v="292532.97013237578"/>
    <n v="38945.296759395846"/>
    <n v="331478.26689177164"/>
    <n v="0"/>
    <x v="55"/>
    <x v="42"/>
    <n v="4.8960789604849744E-3"/>
    <n v="0"/>
    <n v="0"/>
  </r>
  <r>
    <x v="5"/>
    <x v="0"/>
    <x v="7"/>
    <s v="2022KD"/>
    <s v="2022KDØK"/>
    <n v="0.33308441860749061"/>
    <n v="0.62003926381008723"/>
    <n v="4.6876317582422201E-2"/>
    <n v="0"/>
    <n v="0.66691558139250939"/>
    <n v="73039.347565377713"/>
    <n v="135963.31969815964"/>
    <n v="10279.122832588017"/>
    <n v="146242.44253074765"/>
    <n v="0"/>
    <x v="56"/>
    <x v="43"/>
    <n v="-3.4001887245288417E-4"/>
    <n v="0"/>
    <n v="0"/>
  </r>
  <r>
    <x v="5"/>
    <x v="0"/>
    <x v="8"/>
    <s v="2022KD"/>
    <s v="2022KDVM"/>
    <n v="0.91736423186993954"/>
    <n v="0"/>
    <n v="8.2635768130060516E-2"/>
    <n v="0"/>
    <n v="8.2635768130060516E-2"/>
    <n v="75300.694399820874"/>
    <n v="0"/>
    <n v="6783.0535639832433"/>
    <n v="6783.0535639832433"/>
    <n v="0"/>
    <x v="57"/>
    <x v="29"/>
    <n v="-1.3891949636785587E-3"/>
    <n v="0"/>
    <n v="0"/>
  </r>
  <r>
    <x v="5"/>
    <x v="0"/>
    <x v="9"/>
    <s v="2022KD"/>
    <s v="2022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5"/>
    <x v="0"/>
    <x v="10"/>
    <s v="2022KD"/>
    <s v="2022KDAbyråkratisering"/>
    <n v="1"/>
    <n v="0"/>
    <n v="0"/>
    <n v="0"/>
    <n v="0"/>
    <n v="-43012"/>
    <n v="0"/>
    <n v="0"/>
    <n v="0"/>
    <n v="0"/>
    <x v="21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5"/>
    <x v="0"/>
    <x v="11"/>
    <s v="2022KD"/>
    <s v="2022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0"/>
    <s v="2023KD"/>
    <s v="2023KDHF"/>
    <n v="0.48700704977585824"/>
    <n v="0.42410194860147366"/>
    <n v="8.889100162266815E-2"/>
    <n v="0"/>
    <n v="0.51299295022414171"/>
    <n v="152756.5444990946"/>
    <n v="133025.48333439999"/>
    <n v="27881.900788072155"/>
    <n v="160907.38412247214"/>
    <n v="0"/>
    <x v="58"/>
    <x v="21"/>
    <n v="-6.6674913939487803E-4"/>
    <n v="0"/>
    <n v="0"/>
  </r>
  <r>
    <x v="6"/>
    <x v="0"/>
    <x v="1"/>
    <s v="2023KD"/>
    <s v="2023KDAD"/>
    <n v="0.37669282872474968"/>
    <n v="0.5602979344622262"/>
    <n v="6.3009236813024214E-2"/>
    <n v="0"/>
    <n v="0.62330717127525037"/>
    <n v="54772.427080656635"/>
    <n v="81469.238112837149"/>
    <n v="9161.7587742053129"/>
    <n v="90630.996887042464"/>
    <n v="0"/>
    <x v="59"/>
    <x v="44"/>
    <n v="1.2870455289248465E-3"/>
    <n v="0"/>
    <n v="0"/>
  </r>
  <r>
    <x v="6"/>
    <x v="0"/>
    <x v="2"/>
    <s v="2023KD"/>
    <s v="2023KDIE"/>
    <n v="0.38879648221603919"/>
    <n v="0.48131098758950852"/>
    <n v="0.12989253019445232"/>
    <n v="0"/>
    <n v="0.61120351778396087"/>
    <n v="272211.09825111605"/>
    <n v="336983.99683376675"/>
    <n v="90942.66516331528"/>
    <n v="427926.66199708206"/>
    <n v="0"/>
    <x v="60"/>
    <x v="45"/>
    <n v="4.055069687858244E-3"/>
    <n v="0"/>
    <n v="0"/>
  </r>
  <r>
    <x v="6"/>
    <x v="0"/>
    <x v="3"/>
    <s v="2023KD"/>
    <s v="2023KDIV"/>
    <n v="0.39799752387743731"/>
    <n v="0.40252360944050508"/>
    <n v="0.19947886668205755"/>
    <n v="0"/>
    <n v="0.60200247612256264"/>
    <n v="280320.78317207994"/>
    <n v="283508.63177320268"/>
    <n v="140498.54277940979"/>
    <n v="424007.17455261247"/>
    <n v="0"/>
    <x v="61"/>
    <x v="46"/>
    <n v="6.2360305984775479E-3"/>
    <n v="0"/>
    <n v="0"/>
  </r>
  <r>
    <x v="6"/>
    <x v="0"/>
    <x v="4"/>
    <s v="2023KD"/>
    <s v="2023KDMH"/>
    <n v="0.34575304288483633"/>
    <n v="0.4874673378227885"/>
    <n v="0.16677961929237523"/>
    <n v="0"/>
    <n v="0.65424695711516367"/>
    <n v="231781.44829197772"/>
    <n v="326782.04250319238"/>
    <n v="111803.5618215719"/>
    <n v="438585.60432476428"/>
    <n v="0"/>
    <x v="62"/>
    <x v="47"/>
    <n v="9.7128670530832761E-4"/>
    <n v="0"/>
    <n v="0"/>
  </r>
  <r>
    <x v="6"/>
    <x v="0"/>
    <x v="5"/>
    <s v="2023KD"/>
    <s v="2023KDNV"/>
    <n v="0.50571010156692964"/>
    <n v="0.27247060773595588"/>
    <n v="0.22181929069711454"/>
    <n v="0"/>
    <n v="0.49428989843307042"/>
    <n v="239893.85166248036"/>
    <n v="129251.96343135432"/>
    <n v="105224.48306547732"/>
    <n v="234476.44649683166"/>
    <n v="0"/>
    <x v="63"/>
    <x v="48"/>
    <n v="-9.8621641799109339E-4"/>
    <n v="0"/>
    <n v="0"/>
  </r>
  <r>
    <x v="6"/>
    <x v="0"/>
    <x v="6"/>
    <s v="2023KD"/>
    <s v="2023KDSU"/>
    <n v="0.45223453387629625"/>
    <n v="0.48421624717364004"/>
    <n v="6.3549218950063643E-2"/>
    <n v="0"/>
    <n v="0.54776546612370369"/>
    <n v="274845.51114996028"/>
    <n v="294282.39551019878"/>
    <n v="38622.034049015536"/>
    <n v="332904.42955921433"/>
    <n v="0"/>
    <x v="64"/>
    <x v="49"/>
    <n v="2.3521470196152124E-3"/>
    <n v="0"/>
    <n v="0"/>
  </r>
  <r>
    <x v="6"/>
    <x v="0"/>
    <x v="7"/>
    <s v="2023KD"/>
    <s v="2023KDØK"/>
    <n v="0.33323279248211496"/>
    <n v="0.62065429980950138"/>
    <n v="4.6112907708383624E-2"/>
    <n v="0"/>
    <n v="0.6667672075178851"/>
    <n v="73039.347565377713"/>
    <n v="136037.58736969248"/>
    <n v="10107.218645186562"/>
    <n v="146144.80601487905"/>
    <n v="0"/>
    <x v="65"/>
    <x v="50"/>
    <n v="-4.4525592310147816E-4"/>
    <n v="0"/>
    <n v="0"/>
  </r>
  <r>
    <x v="6"/>
    <x v="0"/>
    <x v="8"/>
    <s v="2023KD"/>
    <s v="2023KDVM"/>
    <n v="0.91864218027970135"/>
    <n v="0"/>
    <n v="8.1357819720298624E-2"/>
    <n v="0"/>
    <n v="8.1357819720298624E-2"/>
    <n v="75300.694399820874"/>
    <n v="0"/>
    <n v="6668.8646039839332"/>
    <n v="6668.8646039839332"/>
    <n v="0"/>
    <x v="66"/>
    <x v="20"/>
    <n v="-1.3911275110105121E-3"/>
    <n v="0"/>
    <n v="0"/>
  </r>
  <r>
    <x v="6"/>
    <x v="0"/>
    <x v="9"/>
    <s v="2023KD"/>
    <s v="2023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6"/>
    <x v="0"/>
    <x v="10"/>
    <s v="2023KD"/>
    <s v="2023KDAbyråkratisering"/>
    <n v="1"/>
    <n v="0"/>
    <n v="0"/>
    <n v="0"/>
    <n v="0"/>
    <n v="-43012"/>
    <n v="0"/>
    <n v="0"/>
    <n v="0"/>
    <n v="0"/>
    <x v="21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6"/>
    <x v="0"/>
    <x v="11"/>
    <s v="2023KD"/>
    <s v="2023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0"/>
    <s v="2024KD"/>
    <s v="2024KDHF"/>
    <n v="0.48733219488762242"/>
    <n v="0.4243850957870039"/>
    <n v="8.8282709325373659E-2"/>
    <n v="0"/>
    <n v="0.51266780511237753"/>
    <n v="152756.5444990946"/>
    <n v="133025.48333439999"/>
    <n v="27672.626099886253"/>
    <n v="160698.10943428625"/>
    <n v="0"/>
    <x v="67"/>
    <x v="21"/>
    <n v="-6.6719399041379585E-4"/>
    <n v="0"/>
    <n v="0"/>
  </r>
  <r>
    <x v="7"/>
    <x v="0"/>
    <x v="1"/>
    <s v="2024KD"/>
    <s v="2024KDAD"/>
    <n v="0.37620925267255312"/>
    <n v="0.56134251433409366"/>
    <n v="6.2448232993353163E-2"/>
    <n v="0"/>
    <n v="0.62379074732744677"/>
    <n v="54772.427080656635"/>
    <n v="81726.038674539275"/>
    <n v="9091.8584900446149"/>
    <n v="90817.89716458389"/>
    <n v="0"/>
    <x v="68"/>
    <x v="51"/>
    <n v="1.2853911719642509E-3"/>
    <n v="0"/>
    <n v="0"/>
  </r>
  <r>
    <x v="7"/>
    <x v="0"/>
    <x v="2"/>
    <s v="2024KD"/>
    <s v="2024KDIE"/>
    <n v="0.38745721805021216"/>
    <n v="0.48407951253157738"/>
    <n v="0.12846326941821054"/>
    <n v="0"/>
    <n v="0.61254278194978795"/>
    <n v="272211.09825111605"/>
    <n v="340093.84677409398"/>
    <n v="90252.8744443943"/>
    <n v="430346.7212184883"/>
    <n v="0"/>
    <x v="69"/>
    <x v="52"/>
    <n v="3.4565472094353635E-3"/>
    <n v="0"/>
    <n v="0"/>
  </r>
  <r>
    <x v="7"/>
    <x v="0"/>
    <x v="3"/>
    <s v="2024KD"/>
    <s v="2024KDIV"/>
    <n v="0.39672289614139222"/>
    <n v="0.40657151732266433"/>
    <n v="0.19670558653594339"/>
    <n v="0"/>
    <n v="0.60327710385860767"/>
    <n v="280320.78317207994"/>
    <n v="287279.72915062361"/>
    <n v="138990.37491505616"/>
    <n v="426270.10406567977"/>
    <n v="0"/>
    <x v="70"/>
    <x v="53"/>
    <n v="3.2128917903211924E-3"/>
    <n v="0"/>
    <n v="0"/>
  </r>
  <r>
    <x v="7"/>
    <x v="0"/>
    <x v="4"/>
    <s v="2024KD"/>
    <s v="2024KDMH"/>
    <n v="0.3456186051337895"/>
    <n v="0.48946850836004252"/>
    <n v="0.16491288650616795"/>
    <n v="0"/>
    <n v="0.6543813948662105"/>
    <n v="231781.44829197772"/>
    <n v="328251.19387623272"/>
    <n v="110595.16793551575"/>
    <n v="438846.36181174847"/>
    <n v="0"/>
    <x v="71"/>
    <x v="54"/>
    <n v="3.8897718192801572E-4"/>
    <n v="0"/>
    <n v="0"/>
  </r>
  <r>
    <x v="7"/>
    <x v="0"/>
    <x v="5"/>
    <s v="2024KD"/>
    <s v="2024KDNV"/>
    <n v="0.50620982684638893"/>
    <n v="0.27383382662573835"/>
    <n v="0.21995634652787274"/>
    <n v="0"/>
    <n v="0.49379017315361107"/>
    <n v="239893.85166248036"/>
    <n v="129770.39934994862"/>
    <n v="104237.75353177942"/>
    <n v="234008.15288172805"/>
    <n v="0"/>
    <x v="72"/>
    <x v="55"/>
    <n v="-9.8719000097748869E-4"/>
    <n v="0"/>
    <n v="0"/>
  </r>
  <r>
    <x v="7"/>
    <x v="0"/>
    <x v="6"/>
    <s v="2024KD"/>
    <s v="2024KDSU"/>
    <n v="0.45182456485795286"/>
    <n v="0.4852152448072245"/>
    <n v="6.2960190334822572E-2"/>
    <n v="0"/>
    <n v="0.54817543514204714"/>
    <n v="274845.51114996028"/>
    <n v="295157.10819911031"/>
    <n v="38298.771338635226"/>
    <n v="333455.87953774555"/>
    <n v="0"/>
    <x v="73"/>
    <x v="56"/>
    <n v="9.0736327820574176E-4"/>
    <n v="0"/>
    <n v="0"/>
  </r>
  <r>
    <x v="7"/>
    <x v="0"/>
    <x v="7"/>
    <s v="2024KD"/>
    <s v="2024KDØK"/>
    <n v="0.33338129860319937"/>
    <n v="0.62126988399392424"/>
    <n v="4.5348817402876412E-2"/>
    <n v="0"/>
    <n v="0.66661870139680068"/>
    <n v="73039.347565377713"/>
    <n v="136111.85504122532"/>
    <n v="9935.3144577851053"/>
    <n v="146047.16949901043"/>
    <n v="0"/>
    <x v="74"/>
    <x v="57"/>
    <n v="-4.4545426425123956E-4"/>
    <n v="0"/>
    <n v="0"/>
  </r>
  <r>
    <x v="7"/>
    <x v="0"/>
    <x v="8"/>
    <s v="2024KD"/>
    <s v="2024KDVM"/>
    <n v="0.91992369418797038"/>
    <n v="0"/>
    <n v="8.0076305812029652E-2"/>
    <n v="0"/>
    <n v="8.0076305812029652E-2"/>
    <n v="75300.694399820874"/>
    <n v="0"/>
    <n v="6554.6756439846204"/>
    <n v="6554.6756439846204"/>
    <n v="0"/>
    <x v="75"/>
    <x v="29"/>
    <n v="-1.3930654426726294E-3"/>
    <n v="0"/>
    <n v="0"/>
  </r>
  <r>
    <x v="7"/>
    <x v="0"/>
    <x v="9"/>
    <s v="2024KD"/>
    <s v="2024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7"/>
    <x v="0"/>
    <x v="10"/>
    <s v="2024KD"/>
    <s v="2024KDAbyråkratisering"/>
    <n v="1"/>
    <n v="0"/>
    <n v="0"/>
    <n v="0"/>
    <n v="0"/>
    <n v="-43012"/>
    <n v="0"/>
    <n v="0"/>
    <n v="0"/>
    <n v="0"/>
    <x v="21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7"/>
    <x v="0"/>
    <x v="11"/>
    <s v="2024KD"/>
    <s v="2024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0"/>
    <s v="2025KD"/>
    <s v="2025KDHF"/>
    <n v="0.4876577744488399"/>
    <n v="0.42466862130557842"/>
    <n v="8.7673604245581654E-2"/>
    <n v="0"/>
    <n v="0.51234222555116005"/>
    <n v="152756.5444990946"/>
    <n v="133025.48333439999"/>
    <n v="27463.351411700358"/>
    <n v="160488.83474610036"/>
    <n v="0"/>
    <x v="76"/>
    <x v="21"/>
    <n v="-6.6763943543287989E-4"/>
    <n v="-1464.9228173012962"/>
    <n v="-4.6548295613480957E-3"/>
  </r>
  <r>
    <x v="8"/>
    <x v="0"/>
    <x v="1"/>
    <s v="2025KD"/>
    <s v="2025KDAD"/>
    <n v="0.37571680461685103"/>
    <n v="0.56239619330617541"/>
    <n v="6.1887002076973611E-2"/>
    <n v="0"/>
    <n v="0.62428319538314903"/>
    <n v="54772.427080656635"/>
    <n v="81986.762662145251"/>
    <n v="9021.9582058839151"/>
    <n v="91008.720868029166"/>
    <n v="0"/>
    <x v="77"/>
    <x v="58"/>
    <n v="1.3106894598560489E-3"/>
    <n v="3807.7206730203761"/>
    <n v="2.6819953184810015E-2"/>
  </r>
  <r>
    <x v="8"/>
    <x v="0"/>
    <x v="2"/>
    <s v="2025KD"/>
    <s v="2025KDIE"/>
    <n v="0.38604478918352919"/>
    <n v="0.48693848740745233"/>
    <n v="0.12701672340901843"/>
    <n v="0"/>
    <n v="0.61395521081647075"/>
    <n v="272211.09825111605"/>
    <n v="343354.09815596382"/>
    <n v="89563.083725473378"/>
    <n v="432917.18188143719"/>
    <n v="0"/>
    <x v="78"/>
    <x v="59"/>
    <n v="3.6587176054628267E-3"/>
    <n v="39216.546457917313"/>
    <n v="5.8891508400839336E-2"/>
  </r>
  <r>
    <x v="8"/>
    <x v="0"/>
    <x v="3"/>
    <s v="2025KD"/>
    <s v="2025KDIV"/>
    <n v="0.39535962994078339"/>
    <n v="0.4107378206729973"/>
    <n v="0.19390254938621937"/>
    <n v="0"/>
    <n v="0.60464037005921667"/>
    <n v="280320.78317207994"/>
    <n v="291224.34070138435"/>
    <n v="137482.20705070256"/>
    <n v="428706.54775208689"/>
    <n v="0"/>
    <x v="79"/>
    <x v="60"/>
    <n v="3.4481674338197685E-3"/>
    <n v="30182.045609308989"/>
    <n v="4.4460860614668835E-2"/>
  </r>
  <r>
    <x v="8"/>
    <x v="0"/>
    <x v="4"/>
    <s v="2025KD"/>
    <s v="2025KDMH"/>
    <n v="0.34547468496594774"/>
    <n v="0.49148223465527485"/>
    <n v="0.16304308037877743"/>
    <n v="0"/>
    <n v="0.65452531503405231"/>
    <n v="231781.44829197772"/>
    <n v="329738.96240590134"/>
    <n v="109386.77404945961"/>
    <n v="439125.73645536095"/>
    <n v="0"/>
    <x v="80"/>
    <x v="61"/>
    <n v="4.1658672575658502E-4"/>
    <n v="17454.255203508306"/>
    <n v="2.6710807181923518E-2"/>
  </r>
  <r>
    <x v="8"/>
    <x v="0"/>
    <x v="5"/>
    <s v="2025KD"/>
    <s v="2025KDNV"/>
    <n v="0.50670005804228091"/>
    <n v="0.27521473681306674"/>
    <n v="0.21808520514465238"/>
    <n v="0"/>
    <n v="0.49329994195771915"/>
    <n v="239893.85166248036"/>
    <n v="130298.62973264797"/>
    <n v="103251.02399808149"/>
    <n v="233549.65373072948"/>
    <n v="0"/>
    <x v="81"/>
    <x v="62"/>
    <n v="-9.6749780883407892E-4"/>
    <n v="-1529.9470224374672"/>
    <n v="-3.2211211272048464E-3"/>
  </r>
  <r>
    <x v="8"/>
    <x v="0"/>
    <x v="6"/>
    <s v="2025KD"/>
    <s v="2025KDSU"/>
    <n v="0.45141040162918383"/>
    <n v="0.48621805178732547"/>
    <n v="6.2371546583490811E-2"/>
    <n v="0"/>
    <n v="0.54858959837081622"/>
    <n v="274845.51114996028"/>
    <n v="296038.47959977045"/>
    <n v="37975.508628254924"/>
    <n v="334013.98822802538"/>
    <n v="0"/>
    <x v="82"/>
    <x v="63"/>
    <n v="9.1748711876000729E-4"/>
    <n v="18585.557292708196"/>
    <n v="3.1486325191741438E-2"/>
  </r>
  <r>
    <x v="8"/>
    <x v="0"/>
    <x v="7"/>
    <s v="2025KD"/>
    <s v="2025KDØK"/>
    <n v="0.33352963313835216"/>
    <n v="0.62188636174378342"/>
    <n v="4.4584005117864429E-2"/>
    <n v="0"/>
    <n v="0.66647036686164784"/>
    <n v="73039.347565377713"/>
    <n v="136186.32231916478"/>
    <n v="9763.4102703836506"/>
    <n v="145949.73258954842"/>
    <n v="0"/>
    <x v="83"/>
    <x v="64"/>
    <n v="-4.4474169733306338E-4"/>
    <n v="-200.81033664540155"/>
    <n v="-9.1614780314479543E-4"/>
  </r>
  <r>
    <x v="8"/>
    <x v="0"/>
    <x v="8"/>
    <s v="2025KD"/>
    <s v="2025KDVM"/>
    <n v="0.9212087885372966"/>
    <n v="0"/>
    <n v="7.8791211462703473E-2"/>
    <n v="0"/>
    <n v="7.8791211462703473E-2"/>
    <n v="75300.694399820874"/>
    <n v="0"/>
    <n v="6440.4866839853094"/>
    <n v="6440.4866839853094"/>
    <n v="0"/>
    <x v="84"/>
    <x v="29"/>
    <n v="-1.3950087811979411E-3"/>
    <n v="-799.3227199951798"/>
    <n v="-9.6840058293703735E-3"/>
  </r>
  <r>
    <x v="8"/>
    <x v="0"/>
    <x v="9"/>
    <s v="2025KD"/>
    <s v="2025KDFA"/>
    <n v="0.66315298936253497"/>
    <n v="0"/>
    <n v="0"/>
    <n v="0.33684701063746503"/>
    <n v="0"/>
    <n v="1594371.7361474591"/>
    <n v="0"/>
    <n v="0"/>
    <n v="0"/>
    <n v="809857.39607747598"/>
    <x v="20"/>
    <x v="0"/>
    <n v="0"/>
    <n v="0"/>
    <n v="0"/>
  </r>
  <r>
    <x v="8"/>
    <x v="0"/>
    <x v="10"/>
    <s v="2025KD"/>
    <s v="2025KDAbyråkratisering"/>
    <n v="1"/>
    <n v="0"/>
    <n v="0"/>
    <n v="0"/>
    <n v="0"/>
    <n v="-43012"/>
    <n v="0"/>
    <n v="0"/>
    <n v="0"/>
    <n v="0"/>
    <x v="21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8"/>
    <x v="0"/>
    <x v="11"/>
    <s v="2025KD"/>
    <s v="2025KD0"/>
    <n v="0"/>
    <n v="0"/>
    <n v="0"/>
    <n v="0"/>
    <n v="0"/>
    <n v="0"/>
    <n v="0"/>
    <n v="0"/>
    <n v="0"/>
    <n v="0"/>
    <x v="10"/>
    <x v="0"/>
    <n v="0"/>
    <n v="0"/>
    <n v="0"/>
  </r>
  <r>
    <x v="0"/>
    <x v="1"/>
    <x v="0"/>
    <s v="2017RFM"/>
    <s v="2017RFMHF"/>
    <n v="0.59829879072072722"/>
    <n v="0.29739437209460184"/>
    <n v="0.10430683718467096"/>
    <n v="0"/>
    <n v="0.40170120927927278"/>
    <n v="188077.99046384697"/>
    <n v="93487.295555839999"/>
    <n v="32789.336421189182"/>
    <n v="126276.63197702917"/>
    <n v="0"/>
    <x v="0"/>
    <x v="0"/>
    <n v="0"/>
    <m/>
    <m/>
  </r>
  <r>
    <x v="0"/>
    <x v="1"/>
    <x v="1"/>
    <s v="2017RFM"/>
    <s v="2017RFMAD"/>
    <n v="0.54545298475265069"/>
    <n v="0.38687076424145572"/>
    <n v="6.7676251005893764E-2"/>
    <n v="0"/>
    <n v="0.45454701524734953"/>
    <n v="80774.479895546319"/>
    <n v="57290.51933333333"/>
    <n v="10021.970965582743"/>
    <n v="67312.490298916076"/>
    <n v="0"/>
    <x v="1"/>
    <x v="0"/>
    <n v="0"/>
    <m/>
    <m/>
  </r>
  <r>
    <x v="0"/>
    <x v="1"/>
    <x v="2"/>
    <s v="2017RFM"/>
    <s v="2017RFMIE"/>
    <n v="0.53792360833593289"/>
    <n v="0.32062051193082086"/>
    <n v="0.14145587973324619"/>
    <n v="0"/>
    <n v="0.46207639166406705"/>
    <n v="328565.34051939659"/>
    <n v="195835.96266752001"/>
    <n v="86401.67223149589"/>
    <n v="282237.63489901589"/>
    <n v="0"/>
    <x v="85"/>
    <x v="0"/>
    <n v="0"/>
    <m/>
    <m/>
  </r>
  <r>
    <x v="0"/>
    <x v="1"/>
    <x v="3"/>
    <s v="2017RFM"/>
    <s v="2017RFMIV"/>
    <n v="0.5305896762267609"/>
    <n v="0.2541737451221317"/>
    <n v="0.21523657865110746"/>
    <n v="0"/>
    <n v="0.4694103237732391"/>
    <n v="349091.62476853747"/>
    <n v="167228.89576213332"/>
    <n v="141610.9101203552"/>
    <n v="308839.80588248849"/>
    <n v="0"/>
    <x v="3"/>
    <x v="0"/>
    <n v="0"/>
    <m/>
    <m/>
  </r>
  <r>
    <x v="0"/>
    <x v="1"/>
    <x v="4"/>
    <s v="2017RFM"/>
    <s v="2017RFMMH"/>
    <n v="0.46488795577406733"/>
    <n v="0.33463847961644794"/>
    <n v="0.20047356460948471"/>
    <n v="0"/>
    <n v="0.53511204422593261"/>
    <n v="299925.65801249474"/>
    <n v="215894.31377749337"/>
    <n v="129336.89727344003"/>
    <n v="345231.2110509334"/>
    <n v="0"/>
    <x v="4"/>
    <x v="0"/>
    <n v="0"/>
    <m/>
    <m/>
  </r>
  <r>
    <x v="0"/>
    <x v="1"/>
    <x v="5"/>
    <s v="2017RFM"/>
    <s v="2017RFMNV"/>
    <n v="0.58744642082128973"/>
    <n v="0.17844161190009358"/>
    <n v="0.23411196727861666"/>
    <n v="0"/>
    <n v="0.41255357917871022"/>
    <n v="273554.96086574707"/>
    <n v="83094.536676053336"/>
    <n v="109018.43602616442"/>
    <n v="192112.97270221775"/>
    <n v="0"/>
    <x v="5"/>
    <x v="0"/>
    <n v="0"/>
    <m/>
    <m/>
  </r>
  <r>
    <x v="0"/>
    <x v="1"/>
    <x v="6"/>
    <s v="2017RFM"/>
    <s v="2017RFMSU"/>
    <n v="0.60439598497569325"/>
    <n v="0.33374977084017088"/>
    <n v="6.1854244184135952E-2"/>
    <n v="0"/>
    <n v="0.39560401502430681"/>
    <n v="347449.17443479854"/>
    <n v="191862.76088661334"/>
    <n v="35558.154937000087"/>
    <n v="227420.91582361341"/>
    <n v="0"/>
    <x v="6"/>
    <x v="0"/>
    <n v="0"/>
    <m/>
    <m/>
  </r>
  <r>
    <x v="0"/>
    <x v="1"/>
    <x v="7"/>
    <s v="2017RFM"/>
    <s v="2017RFMØK"/>
    <n v="0.51065337995571225"/>
    <n v="0.43134500052355529"/>
    <n v="5.8001619520732343E-2"/>
    <n v="0"/>
    <n v="0.48934662004428764"/>
    <n v="111566.44453295779"/>
    <n v="94239.321552426671"/>
    <n v="12672.068219038762"/>
    <n v="106911.38977146543"/>
    <n v="0"/>
    <x v="86"/>
    <x v="0"/>
    <n v="0"/>
    <m/>
    <m/>
  </r>
  <r>
    <x v="0"/>
    <x v="1"/>
    <x v="8"/>
    <s v="2017RFM"/>
    <s v="2017RFMVM"/>
    <n v="0.92516359819486327"/>
    <n v="0"/>
    <n v="7.4836401805136663E-2"/>
    <n v="0"/>
    <n v="7.4836401805136663E-2"/>
    <n v="75460.16091906793"/>
    <n v="0"/>
    <n v="6103.965756800344"/>
    <n v="6103.965756800344"/>
    <n v="0"/>
    <x v="8"/>
    <x v="0"/>
    <n v="0"/>
    <m/>
    <m/>
  </r>
  <r>
    <x v="0"/>
    <x v="1"/>
    <x v="9"/>
    <s v="2017RFM"/>
    <s v="2017RFMFA"/>
    <n v="0.66640617108780742"/>
    <n v="0"/>
    <n v="0"/>
    <n v="0.33359382891219258"/>
    <n v="0"/>
    <n v="1617817.59634765"/>
    <n v="0"/>
    <n v="0"/>
    <n v="0"/>
    <n v="809857.39607747598"/>
    <x v="9"/>
    <x v="0"/>
    <n v="0"/>
    <m/>
    <m/>
  </r>
  <r>
    <x v="0"/>
    <x v="1"/>
    <x v="10"/>
    <s v="2017RFM"/>
    <s v="2017RFMAbyråkratisering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0"/>
    <x v="1"/>
    <x v="11"/>
    <s v="2017RFM"/>
    <s v="2017RFM0"/>
    <n v="0"/>
    <n v="0"/>
    <n v="0"/>
    <n v="0"/>
    <n v="0"/>
    <n v="0"/>
    <n v="0"/>
    <n v="0"/>
    <n v="0"/>
    <n v="0"/>
    <x v="10"/>
    <x v="0"/>
    <n v="0"/>
    <m/>
    <m/>
  </r>
  <r>
    <x v="1"/>
    <x v="1"/>
    <x v="0"/>
    <s v="2018RFM"/>
    <s v="2018RFMHF"/>
    <n v="0.59721927380462492"/>
    <n v="0.31028805568465123"/>
    <n v="9.2492670510723726E-2"/>
    <n v="0"/>
    <n v="0.40278072619537492"/>
    <n v="186788.02149476635"/>
    <n v="97046.586667519994"/>
    <n v="28928.274229001636"/>
    <n v="125974.86089652163"/>
    <n v="0"/>
    <x v="87"/>
    <x v="65"/>
    <n v="-5.0635172380438572E-3"/>
    <n v="0"/>
    <n v="0"/>
  </r>
  <r>
    <x v="1"/>
    <x v="1"/>
    <x v="1"/>
    <s v="2018RFM"/>
    <s v="2018RFMAD"/>
    <n v="0.55218076488593648"/>
    <n v="0.38253959055198716"/>
    <n v="6.5279644562076411E-2"/>
    <n v="0"/>
    <n v="0.44781923511406357"/>
    <n v="80452.872633442385"/>
    <n v="55736.112000000001"/>
    <n v="9511.2601950088065"/>
    <n v="65247.372195008807"/>
    <n v="0"/>
    <x v="88"/>
    <x v="66"/>
    <n v="-1.6117051776243476E-2"/>
    <n v="0"/>
    <n v="0"/>
  </r>
  <r>
    <x v="1"/>
    <x v="1"/>
    <x v="2"/>
    <s v="2018RFM"/>
    <s v="2018RFMIE"/>
    <n v="0.51399639500300709"/>
    <n v="0.34118239176897103"/>
    <n v="0.14482121322802202"/>
    <n v="0"/>
    <n v="0.48600360499699302"/>
    <n v="335012.74211588618"/>
    <n v="222375.97333247997"/>
    <n v="94391.61875792002"/>
    <n v="316767.59209039999"/>
    <n v="0"/>
    <x v="89"/>
    <x v="67"/>
    <n v="6.7087686925236922E-2"/>
    <n v="0"/>
    <n v="0"/>
  </r>
  <r>
    <x v="1"/>
    <x v="1"/>
    <x v="3"/>
    <s v="2018RFM"/>
    <s v="2018RFMIV"/>
    <n v="0.51919633052496117"/>
    <n v="0.26070281416795432"/>
    <n v="0.22010085530708451"/>
    <n v="0"/>
    <n v="0.48080366947503878"/>
    <n v="349210.38290776761"/>
    <n v="175348.17603328"/>
    <n v="148039.38210117782"/>
    <n v="323387.55813445779"/>
    <n v="0"/>
    <x v="90"/>
    <x v="68"/>
    <n v="2.2291852475700882E-2"/>
    <n v="0"/>
    <n v="0"/>
  </r>
  <r>
    <x v="1"/>
    <x v="1"/>
    <x v="4"/>
    <s v="2018RFM"/>
    <s v="2018RFMMH"/>
    <n v="0.46776143081664268"/>
    <n v="0.34955044683176528"/>
    <n v="0.18268812235159207"/>
    <n v="0"/>
    <n v="0.53223856918335744"/>
    <n v="301736.06036426366"/>
    <n v="225482.41"/>
    <n v="117845.53125185263"/>
    <n v="343327.94125185267"/>
    <n v="0"/>
    <x v="91"/>
    <x v="69"/>
    <n v="-1.439455297851651E-4"/>
    <n v="0"/>
    <n v="0"/>
  </r>
  <r>
    <x v="1"/>
    <x v="1"/>
    <x v="5"/>
    <s v="2018RFM"/>
    <s v="2018RFMNV"/>
    <n v="0.5785939545435802"/>
    <n v="0.18831104445975355"/>
    <n v="0.23309500099666633"/>
    <n v="0"/>
    <n v="0.42140604545641985"/>
    <n v="273437.13170153392"/>
    <n v="88993.726015360007"/>
    <n v="110158.13073396694"/>
    <n v="199151.85674932695"/>
    <n v="0"/>
    <x v="92"/>
    <x v="70"/>
    <n v="1.486264005740451E-2"/>
    <n v="0"/>
    <n v="0"/>
  </r>
  <r>
    <x v="1"/>
    <x v="1"/>
    <x v="6"/>
    <s v="2018RFM"/>
    <s v="2018RFMSU"/>
    <n v="0.59327732175662318"/>
    <n v="0.33794629106627327"/>
    <n v="6.8776387177103465E-2"/>
    <n v="0"/>
    <n v="0.40672267824337677"/>
    <n v="347103.12763464818"/>
    <n v="197719.02666752"/>
    <n v="40238.34760091707"/>
    <n v="237957.37426843707"/>
    <n v="0"/>
    <x v="93"/>
    <x v="71"/>
    <n v="1.7726459973056861E-2"/>
    <n v="0"/>
    <n v="0"/>
  </r>
  <r>
    <x v="1"/>
    <x v="1"/>
    <x v="7"/>
    <s v="2018RFM"/>
    <s v="2018RFMØK"/>
    <n v="0.51030471962754786"/>
    <n v="0.43927190738745669"/>
    <n v="5.0423372984995392E-2"/>
    <n v="0"/>
    <n v="0.48969528037245208"/>
    <n v="110987.79467579622"/>
    <n v="95538.642675199997"/>
    <n v="10966.739582193839"/>
    <n v="106505.38225739384"/>
    <n v="0"/>
    <x v="94"/>
    <x v="72"/>
    <n v="-4.5068982598078285E-3"/>
    <n v="0"/>
    <n v="0"/>
  </r>
  <r>
    <x v="1"/>
    <x v="1"/>
    <x v="8"/>
    <s v="2018RFM"/>
    <s v="2018RFMVM"/>
    <n v="0.91245692863371253"/>
    <n v="0"/>
    <n v="8.7543071366287542E-2"/>
    <n v="0"/>
    <n v="8.7543071366287542E-2"/>
    <n v="75460.16091906793"/>
    <n v="0"/>
    <n v="7239.8094039804892"/>
    <n v="7239.8094039804892"/>
    <n v="0"/>
    <x v="95"/>
    <x v="73"/>
    <n v="1.3925774644702873E-2"/>
    <n v="0"/>
    <n v="0"/>
  </r>
  <r>
    <x v="1"/>
    <x v="1"/>
    <x v="9"/>
    <s v="2018RFM"/>
    <s v="2018RFMFA"/>
    <n v="0.65795230759244172"/>
    <n v="0"/>
    <n v="0"/>
    <n v="0.34204769240755833"/>
    <n v="0"/>
    <n v="1605635.59634765"/>
    <n v="0"/>
    <n v="0"/>
    <n v="0"/>
    <n v="834716.96085051703"/>
    <x v="96"/>
    <x v="74"/>
    <n v="5.2221013161142171E-3"/>
    <n v="0"/>
    <n v="0"/>
  </r>
  <r>
    <x v="1"/>
    <x v="1"/>
    <x v="10"/>
    <s v="2018RFM"/>
    <s v="2018RFMAbyråkratisering"/>
    <n v="1"/>
    <n v="0"/>
    <n v="0"/>
    <n v="0"/>
    <n v="0"/>
    <n v="-43012"/>
    <n v="0"/>
    <n v="0"/>
    <n v="0"/>
    <n v="0"/>
    <x v="21"/>
    <x v="11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1"/>
    <x v="1"/>
    <x v="11"/>
    <s v="2018RFM"/>
    <s v="2018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0"/>
    <s v="2019RFM"/>
    <s v="2019RFMHF"/>
    <n v="0.59403240005420965"/>
    <n v="0.3132635171523015"/>
    <n v="9.2704082793488907E-2"/>
    <n v="0"/>
    <n v="0.40596759994579046"/>
    <n v="184026.58987943444"/>
    <n v="97046.586667519994"/>
    <n v="28718.999540815737"/>
    <n v="125765.58620833574"/>
    <n v="0"/>
    <x v="97"/>
    <x v="75"/>
    <n v="-9.4982700018773295E-3"/>
    <n v="0"/>
    <n v="0"/>
  </r>
  <r>
    <x v="2"/>
    <x v="1"/>
    <x v="1"/>
    <s v="2019RFM"/>
    <s v="2019RFMAD"/>
    <n v="0.54732194921529054"/>
    <n v="0.38767513753597843"/>
    <n v="6.5002913248730934E-2"/>
    <n v="0"/>
    <n v="0.45267805078470941"/>
    <n v="79495.875667532091"/>
    <n v="56307.945583287728"/>
    <n v="9441.3599108481103"/>
    <n v="65749.305494135842"/>
    <n v="0"/>
    <x v="98"/>
    <x v="76"/>
    <n v="-3.1232869053791933E-3"/>
    <n v="0"/>
    <n v="0"/>
  </r>
  <r>
    <x v="2"/>
    <x v="1"/>
    <x v="2"/>
    <s v="2019RFM"/>
    <s v="2019RFMIE"/>
    <n v="0.50955620910170185"/>
    <n v="0.34747548011965079"/>
    <n v="0.14296831077864736"/>
    <n v="0"/>
    <n v="0.49044379089829815"/>
    <n v="333964.55495215196"/>
    <n v="227736.39492985414"/>
    <n v="93701.828038999069"/>
    <n v="321438.2229688532"/>
    <n v="0"/>
    <x v="99"/>
    <x v="77"/>
    <n v="5.5577677395411296E-3"/>
    <n v="0"/>
    <n v="0"/>
  </r>
  <r>
    <x v="2"/>
    <x v="1"/>
    <x v="3"/>
    <s v="2019RFM"/>
    <s v="2019RFMIV"/>
    <n v="0.51476180592090504"/>
    <n v="0.26700715276183828"/>
    <n v="0.21823104131725687"/>
    <n v="0"/>
    <n v="0.48523819407909519"/>
    <n v="345636.77105254249"/>
    <n v="179281.93014132645"/>
    <n v="146531.21423682422"/>
    <n v="325813.1443781507"/>
    <n v="0"/>
    <x v="100"/>
    <x v="78"/>
    <n v="-1.7068526997770185E-3"/>
    <n v="0"/>
    <n v="0"/>
  </r>
  <r>
    <x v="2"/>
    <x v="1"/>
    <x v="4"/>
    <s v="2019RFM"/>
    <s v="2019RFMMH"/>
    <n v="0.46634123486055962"/>
    <n v="0.35260111917403603"/>
    <n v="0.1810576459654043"/>
    <n v="0"/>
    <n v="0.53365876513944044"/>
    <n v="300416.51309306966"/>
    <n v="227145.25505481203"/>
    <n v="116637.13736579649"/>
    <n v="343782.39242060855"/>
    <n v="0"/>
    <x v="101"/>
    <x v="79"/>
    <n v="-1.3411011934795257E-3"/>
    <n v="0"/>
    <n v="0"/>
  </r>
  <r>
    <x v="2"/>
    <x v="1"/>
    <x v="5"/>
    <s v="2019RFM"/>
    <s v="2019RFMNV"/>
    <n v="0.57626686113956138"/>
    <n v="0.19083057855764984"/>
    <n v="0.23290256030278883"/>
    <n v="0"/>
    <n v="0.42373313886043862"/>
    <n v="270120.94935365743"/>
    <n v="89450.462141386699"/>
    <n v="109171.40120026901"/>
    <n v="198621.8633416557"/>
    <n v="0"/>
    <x v="102"/>
    <x v="80"/>
    <n v="-8.1385217377904027E-3"/>
    <n v="0"/>
    <n v="0"/>
  </r>
  <r>
    <x v="2"/>
    <x v="1"/>
    <x v="6"/>
    <s v="2019RFM"/>
    <s v="2019RFMSU"/>
    <n v="0.58833314928718783"/>
    <n v="0.34323865746012955"/>
    <n v="6.8428193252682734E-2"/>
    <n v="0"/>
    <n v="0.41166685071281228"/>
    <n v="343182.63396197837"/>
    <n v="200215.72248216291"/>
    <n v="39915.08489053676"/>
    <n v="240130.80737269967"/>
    <n v="0"/>
    <x v="103"/>
    <x v="81"/>
    <n v="-2.9861194914448238E-3"/>
    <n v="0"/>
    <n v="0"/>
  </r>
  <r>
    <x v="2"/>
    <x v="1"/>
    <x v="7"/>
    <s v="2019RFM"/>
    <s v="2019RFMØK"/>
    <n v="0.50707924951376848"/>
    <n v="0.44292782211009396"/>
    <n v="4.9992928376137558E-2"/>
    <n v="0"/>
    <n v="0.49292075048623152"/>
    <n v="109492.22636913463"/>
    <n v="95640.185257372432"/>
    <n v="10794.835394792384"/>
    <n v="106435.02065216482"/>
    <n v="0"/>
    <x v="104"/>
    <x v="82"/>
    <n v="-7.1999036198346824E-3"/>
    <n v="0"/>
    <n v="0"/>
  </r>
  <r>
    <x v="2"/>
    <x v="1"/>
    <x v="8"/>
    <s v="2019RFM"/>
    <s v="2019RFMVM"/>
    <n v="0.91371855631350407"/>
    <n v="0"/>
    <n v="8.6281443686495818E-2"/>
    <n v="0"/>
    <n v="8.6281443686495818E-2"/>
    <n v="75460.16091906793"/>
    <n v="0"/>
    <n v="7125.6204439811781"/>
    <n v="7125.6204439811781"/>
    <n v="0"/>
    <x v="105"/>
    <x v="20"/>
    <n v="-1.3807618014038952E-3"/>
    <n v="0"/>
    <n v="0"/>
  </r>
  <r>
    <x v="2"/>
    <x v="1"/>
    <x v="9"/>
    <s v="2019RFM"/>
    <s v="2019RFMFA"/>
    <n v="0.64925324613954316"/>
    <n v="0"/>
    <n v="0"/>
    <n v="0.35074675386045695"/>
    <n v="0"/>
    <n v="1610328.34634765"/>
    <n v="0"/>
    <n v="0"/>
    <n v="0"/>
    <n v="869949.35102645657"/>
    <x v="106"/>
    <x v="83"/>
    <n v="1.6360398442501541E-2"/>
    <n v="0"/>
    <n v="0"/>
  </r>
  <r>
    <x v="2"/>
    <x v="1"/>
    <x v="10"/>
    <s v="2019RFM"/>
    <s v="2019RFMAbyråkratisering"/>
    <n v="1"/>
    <n v="0"/>
    <n v="0"/>
    <n v="0"/>
    <n v="0"/>
    <n v="-43012"/>
    <n v="0"/>
    <n v="0"/>
    <n v="0"/>
    <n v="0"/>
    <x v="21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2"/>
    <x v="1"/>
    <x v="11"/>
    <s v="2019RFM"/>
    <s v="2019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0"/>
    <s v="2020RFM"/>
    <s v="2020RFMHF"/>
    <n v="0.5911943643458647"/>
    <n v="0.31597926914500613"/>
    <n v="9.2826366509129329E-2"/>
    <n v="0"/>
    <n v="0.40880563565413547"/>
    <n v="181573.28888089527"/>
    <n v="97046.586667519994"/>
    <n v="28509.724852629843"/>
    <n v="125556.31152014984"/>
    <n v="0"/>
    <x v="107"/>
    <x v="84"/>
    <n v="-8.5947157231328203E-3"/>
    <n v="0"/>
    <n v="0"/>
  </r>
  <r>
    <x v="3"/>
    <x v="1"/>
    <x v="1"/>
    <s v="2020RFM"/>
    <s v="2020RFMAD"/>
    <n v="0.54304163647188919"/>
    <n v="0.39217231759690913"/>
    <n v="6.4786045931201769E-2"/>
    <n v="0"/>
    <n v="0.45695836352811092"/>
    <n v="78552.297777376778"/>
    <n v="56728.682669825212"/>
    <n v="9371.4596266874087"/>
    <n v="66100.142296512626"/>
    <n v="0"/>
    <x v="108"/>
    <x v="85"/>
    <n v="-4.0809690417115928E-3"/>
    <n v="0"/>
    <n v="0"/>
  </r>
  <r>
    <x v="3"/>
    <x v="1"/>
    <x v="2"/>
    <s v="2020RFM"/>
    <s v="2020RFMIE"/>
    <n v="0.50342149956198567"/>
    <n v="0.35511289410357072"/>
    <n v="0.14146560633444363"/>
    <n v="0"/>
    <n v="0.49657850043801433"/>
    <n v="330993.94629031088"/>
    <n v="233482.71438582364"/>
    <n v="93012.037320078118"/>
    <n v="326494.75170590176"/>
    <n v="0"/>
    <x v="109"/>
    <x v="86"/>
    <n v="3.1826536985763224E-3"/>
    <n v="0"/>
    <n v="0"/>
  </r>
  <r>
    <x v="3"/>
    <x v="1"/>
    <x v="3"/>
    <s v="2020RFM"/>
    <s v="2020RFMIV"/>
    <n v="0.5106373462138396"/>
    <n v="0.27249054051859056"/>
    <n v="0.21687211326756992"/>
    <n v="0"/>
    <n v="0.48936265378616051"/>
    <n v="341464.75738039816"/>
    <n v="182215.25902194637"/>
    <n v="145023.04637247062"/>
    <n v="327238.30539441702"/>
    <n v="0"/>
    <x v="110"/>
    <x v="87"/>
    <n v="-4.0909271008188414E-3"/>
    <n v="0"/>
    <n v="0"/>
  </r>
  <r>
    <x v="3"/>
    <x v="1"/>
    <x v="4"/>
    <s v="2020RFM"/>
    <s v="2020RFMMH"/>
    <n v="0.46469224495799399"/>
    <n v="0.35580953255316705"/>
    <n v="0.17949822248883898"/>
    <n v="0"/>
    <n v="0.53530775504200612"/>
    <n v="298826.59113026125"/>
    <n v="228808.10010962407"/>
    <n v="115428.74347974034"/>
    <n v="344236.84358936443"/>
    <n v="0"/>
    <x v="111"/>
    <x v="88"/>
    <n v="-1.7626090083887526E-3"/>
    <n v="0"/>
    <n v="0"/>
  </r>
  <r>
    <x v="3"/>
    <x v="1"/>
    <x v="5"/>
    <s v="2020RFM"/>
    <s v="2020RFMNV"/>
    <n v="0.57398490417889714"/>
    <n v="0.19334249575243989"/>
    <n v="0.23267260006866294"/>
    <n v="0"/>
    <n v="0.42601509582110286"/>
    <n v="266883.02955241519"/>
    <n v="89897.540217457907"/>
    <n v="108184.6716665711"/>
    <n v="198082.21188402901"/>
    <n v="0"/>
    <x v="112"/>
    <x v="89"/>
    <n v="-8.0589422526769691E-3"/>
    <n v="0"/>
    <n v="0"/>
  </r>
  <r>
    <x v="3"/>
    <x v="1"/>
    <x v="6"/>
    <s v="2020RFM"/>
    <s v="2020RFMSU"/>
    <n v="0.58477847560239926"/>
    <n v="0.34708974376707963"/>
    <n v="6.8131780630521097E-2"/>
    <n v="0"/>
    <n v="0.41522152439760074"/>
    <n v="339818.58695854363"/>
    <n v="201696.11433326165"/>
    <n v="39591.822180156458"/>
    <n v="241287.9365134181"/>
    <n v="0"/>
    <x v="113"/>
    <x v="90"/>
    <n v="-3.7834167813218982E-3"/>
    <n v="0"/>
    <n v="0"/>
  </r>
  <r>
    <x v="3"/>
    <x v="1"/>
    <x v="7"/>
    <s v="2020RFM"/>
    <s v="2020RFMØK"/>
    <n v="0.50407961651154254"/>
    <n v="0.44638711568485517"/>
    <n v="4.9533267803602135E-2"/>
    <n v="0"/>
    <n v="0.49592038348845729"/>
    <n v="108105.18519556885"/>
    <n v="95732.420493384678"/>
    <n v="10622.931207390928"/>
    <n v="106355.3517007756"/>
    <n v="0"/>
    <x v="114"/>
    <x v="91"/>
    <n v="-6.7926125358801093E-3"/>
    <n v="0"/>
    <n v="0"/>
  </r>
  <r>
    <x v="3"/>
    <x v="1"/>
    <x v="8"/>
    <s v="2020RFM"/>
    <s v="2020RFMVM"/>
    <n v="0.91498367765574284"/>
    <n v="0"/>
    <n v="8.50163223442571E-2"/>
    <n v="0"/>
    <n v="8.50163223442571E-2"/>
    <n v="75460.16091906793"/>
    <n v="0"/>
    <n v="7011.4314839818671"/>
    <n v="7011.4314839818671"/>
    <n v="0"/>
    <x v="115"/>
    <x v="29"/>
    <n v="-1.3826709406227944E-3"/>
    <n v="0"/>
    <n v="0"/>
  </r>
  <r>
    <x v="3"/>
    <x v="1"/>
    <x v="9"/>
    <s v="2020RFM"/>
    <s v="2020RFMFA"/>
    <n v="0.64068326684792498"/>
    <n v="0"/>
    <n v="0"/>
    <n v="0.35931673315207502"/>
    <n v="0"/>
    <n v="1612940.59634765"/>
    <n v="0"/>
    <n v="0"/>
    <n v="0"/>
    <n v="904591.35712929908"/>
    <x v="116"/>
    <x v="92"/>
    <n v="1.502019557821456E-2"/>
    <n v="0"/>
    <n v="0"/>
  </r>
  <r>
    <x v="3"/>
    <x v="1"/>
    <x v="10"/>
    <s v="2020RFM"/>
    <s v="2020RFMAbyråkratisering"/>
    <n v="1"/>
    <n v="0"/>
    <n v="0"/>
    <n v="0"/>
    <n v="0"/>
    <n v="-43012"/>
    <n v="0"/>
    <n v="0"/>
    <n v="0"/>
    <n v="0"/>
    <x v="21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3"/>
    <x v="1"/>
    <x v="11"/>
    <s v="2020RFM"/>
    <s v="2020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0"/>
    <s v="2021RFM"/>
    <s v="2021RFMHF"/>
    <n v="0.58849251497510358"/>
    <n v="0.31859865074702859"/>
    <n v="9.2908834277867947E-2"/>
    <n v="0"/>
    <n v="0.41150748502489654"/>
    <n v="179257.47558505894"/>
    <n v="97046.586667519994"/>
    <n v="28300.450164443944"/>
    <n v="125347.03683196394"/>
    <n v="0"/>
    <x v="117"/>
    <x v="93"/>
    <n v="-8.2215715474021327E-3"/>
    <n v="0"/>
    <n v="0"/>
  </r>
  <r>
    <x v="4"/>
    <x v="1"/>
    <x v="1"/>
    <s v="2021RFM"/>
    <s v="2021RFMAD"/>
    <n v="0.53853938245111144"/>
    <n v="0.39686708745232824"/>
    <n v="6.4593530096560256E-2"/>
    <n v="0"/>
    <n v="0.46146061754888845"/>
    <n v="77550.429844419574"/>
    <n v="57149.419756362688"/>
    <n v="9301.5593425267107"/>
    <n v="66450.979098889395"/>
    <n v="0"/>
    <x v="118"/>
    <x v="94"/>
    <n v="-4.5006577852945671E-3"/>
    <n v="0"/>
    <n v="0"/>
  </r>
  <r>
    <x v="4"/>
    <x v="1"/>
    <x v="2"/>
    <s v="2021RFM"/>
    <s v="2021RFMIE"/>
    <n v="0.49802262668224551"/>
    <n v="0.36127219791090553"/>
    <n v="0.14070517540684913"/>
    <n v="0"/>
    <n v="0.50197737331775472"/>
    <n v="326772.39924236794"/>
    <n v="237045.0187722742"/>
    <n v="92322.246601157181"/>
    <n v="329367.26537343138"/>
    <n v="0"/>
    <x v="119"/>
    <x v="95"/>
    <n v="-2.0517970643826929E-3"/>
    <n v="0"/>
    <n v="0"/>
  </r>
  <r>
    <x v="4"/>
    <x v="1"/>
    <x v="3"/>
    <s v="2021RFM"/>
    <s v="2021RFMIV"/>
    <n v="0.50655845544017819"/>
    <n v="0.277788648931522"/>
    <n v="0.21565289562829981"/>
    <n v="0"/>
    <n v="0.49344154455982187"/>
    <n v="337109.66401796107"/>
    <n v="184865.61048109425"/>
    <n v="143514.87850811699"/>
    <n v="328380.48898921127"/>
    <n v="0"/>
    <x v="120"/>
    <x v="96"/>
    <n v="-4.8046882786968682E-3"/>
    <n v="0"/>
    <n v="0"/>
  </r>
  <r>
    <x v="4"/>
    <x v="1"/>
    <x v="4"/>
    <s v="2021RFM"/>
    <s v="2021RFMMH"/>
    <n v="0.46343805621507206"/>
    <n v="0.35859065180659994"/>
    <n v="0.17797129197832809"/>
    <n v="0"/>
    <n v="0.53656194378492805"/>
    <n v="297430.31141420762"/>
    <n v="230140.20494588814"/>
    <n v="114220.34959368419"/>
    <n v="344360.55453957233"/>
    <n v="0"/>
    <x v="121"/>
    <x v="97"/>
    <n v="-1.9789163823325908E-3"/>
    <n v="0"/>
    <n v="0"/>
  </r>
  <r>
    <x v="4"/>
    <x v="1"/>
    <x v="5"/>
    <s v="2021RFM"/>
    <s v="2021RFMNV"/>
    <n v="0.57152335639967589"/>
    <n v="0.19594923225079072"/>
    <n v="0.23252741134953339"/>
    <n v="0"/>
    <n v="0.42847664360032411"/>
    <n v="263479.16287092341"/>
    <n v="90334.960243573631"/>
    <n v="107197.94213287318"/>
    <n v="197532.90237644681"/>
    <n v="0"/>
    <x v="122"/>
    <x v="98"/>
    <n v="-8.5020896978475723E-3"/>
    <n v="0"/>
    <n v="0"/>
  </r>
  <r>
    <x v="4"/>
    <x v="1"/>
    <x v="6"/>
    <s v="2021RFM"/>
    <s v="2021RFMSU"/>
    <n v="0.58181849265773133"/>
    <n v="0.35032442336299807"/>
    <n v="6.7857083979270622E-2"/>
    <n v="0"/>
    <n v="0.41818150734226867"/>
    <n v="336695.48910361558"/>
    <n v="202731.01415244152"/>
    <n v="39268.559469776148"/>
    <n v="241999.57362221766"/>
    <n v="0"/>
    <x v="123"/>
    <x v="99"/>
    <n v="-4.1497740065291385E-3"/>
    <n v="0"/>
    <n v="0"/>
  </r>
  <r>
    <x v="4"/>
    <x v="1"/>
    <x v="7"/>
    <s v="2021RFM"/>
    <s v="2021RFMØK"/>
    <n v="0.50107989544583631"/>
    <n v="0.4498525846192245"/>
    <n v="4.9067519934939241E-2"/>
    <n v="0"/>
    <n v="0.49892010455416375"/>
    <n v="106726.39524927356"/>
    <n v="95815.34838323672"/>
    <n v="10451.027019989473"/>
    <n v="106266.37540322619"/>
    <n v="0"/>
    <x v="124"/>
    <x v="100"/>
    <n v="-6.8439922098775087E-3"/>
    <n v="0"/>
    <n v="0"/>
  </r>
  <r>
    <x v="4"/>
    <x v="1"/>
    <x v="8"/>
    <s v="2021RFM"/>
    <s v="2021RFMVM"/>
    <n v="0.91625230719237105"/>
    <n v="0"/>
    <n v="8.3747692807628962E-2"/>
    <n v="0"/>
    <n v="8.3747692807628962E-2"/>
    <n v="75460.16091906793"/>
    <n v="0"/>
    <n v="6897.2425239825552"/>
    <n v="6897.2425239825552"/>
    <n v="0"/>
    <x v="125"/>
    <x v="29"/>
    <n v="-1.3845853665739678E-3"/>
    <n v="0"/>
    <n v="0"/>
  </r>
  <r>
    <x v="4"/>
    <x v="1"/>
    <x v="9"/>
    <s v="2021RFM"/>
    <s v="2021RFMFA"/>
    <n v="0.63237500723524076"/>
    <n v="0"/>
    <n v="0"/>
    <n v="0.3676249927647593"/>
    <n v="0"/>
    <n v="1614494.59634765"/>
    <n v="0"/>
    <n v="0"/>
    <n v="0"/>
    <n v="938570.55941532145"/>
    <x v="126"/>
    <x v="101"/>
    <n v="1.4114300411141771E-2"/>
    <n v="0"/>
    <n v="0"/>
  </r>
  <r>
    <x v="4"/>
    <x v="1"/>
    <x v="10"/>
    <s v="2021RFM"/>
    <s v="2021RFMAbyråkratisering"/>
    <n v="1"/>
    <n v="0"/>
    <n v="0"/>
    <n v="0"/>
    <n v="0"/>
    <n v="-43012"/>
    <n v="0"/>
    <n v="0"/>
    <n v="0"/>
    <n v="0"/>
    <x v="21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4"/>
    <x v="1"/>
    <x v="11"/>
    <s v="2021RFM"/>
    <s v="2021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0"/>
    <s v="2022RFM"/>
    <s v="2022RFMHF"/>
    <n v="0.58974433432033602"/>
    <n v="0.31816065217370676"/>
    <n v="9.2095013505957182E-2"/>
    <n v="0"/>
    <n v="0.41025566567966393"/>
    <n v="179886.08667123911"/>
    <n v="97046.586667519994"/>
    <n v="28091.175476258046"/>
    <n v="125137.76214377803"/>
    <n v="0"/>
    <x v="127"/>
    <x v="102"/>
    <n v="1.3766585224456939E-3"/>
    <n v="0"/>
    <n v="0"/>
  </r>
  <r>
    <x v="5"/>
    <x v="1"/>
    <x v="1"/>
    <s v="2022RFM"/>
    <s v="2022RFMAD"/>
    <n v="0.53871690359421731"/>
    <n v="0.39737794731290133"/>
    <n v="6.3905149092881447E-2"/>
    <n v="0"/>
    <n v="0.46128309640578274"/>
    <n v="77822.379785581768"/>
    <n v="57404.728397929299"/>
    <n v="9231.6590583660127"/>
    <n v="66636.387456295313"/>
    <n v="0"/>
    <x v="128"/>
    <x v="103"/>
    <n v="3.1760682199167833E-3"/>
    <n v="0"/>
    <n v="0"/>
  </r>
  <r>
    <x v="5"/>
    <x v="1"/>
    <x v="2"/>
    <s v="2022RFM"/>
    <s v="2022RFMIE"/>
    <n v="0.49803040282397759"/>
    <n v="0.36280155510859446"/>
    <n v="0.13916804206742789"/>
    <n v="0"/>
    <n v="0.50196959717602241"/>
    <n v="327918.3082325008"/>
    <n v="238879.53727471305"/>
    <n v="91632.455882236216"/>
    <n v="330511.99315694929"/>
    <n v="0"/>
    <x v="129"/>
    <x v="104"/>
    <n v="3.4910810871221446E-3"/>
    <n v="0"/>
    <n v="0"/>
  </r>
  <r>
    <x v="5"/>
    <x v="1"/>
    <x v="3"/>
    <s v="2022RFM"/>
    <s v="2022RFMIV"/>
    <n v="0.50688058152727689"/>
    <n v="0.28034323195599775"/>
    <n v="0.21277618651672531"/>
    <n v="0"/>
    <n v="0.493119418472723"/>
    <n v="338291.82320752082"/>
    <n v="187100.91985873375"/>
    <n v="142006.71064376336"/>
    <n v="329107.63050249708"/>
    <n v="0"/>
    <x v="130"/>
    <x v="105"/>
    <n v="2.869014205872255E-3"/>
    <n v="0"/>
    <n v="0"/>
  </r>
  <r>
    <x v="5"/>
    <x v="1"/>
    <x v="4"/>
    <s v="2022RFM"/>
    <s v="2022RFMMH"/>
    <n v="0.46546262233412478"/>
    <n v="0.35900782468152548"/>
    <n v="0.17552955298434983"/>
    <n v="0"/>
    <n v="0.53453737766587528"/>
    <n v="299680.82504870603"/>
    <n v="231141.56956360425"/>
    <n v="113011.95570762805"/>
    <n v="344153.5252712323"/>
    <n v="0"/>
    <x v="131"/>
    <x v="106"/>
    <n v="3.1840346669962409E-3"/>
    <n v="0"/>
    <n v="0"/>
  </r>
  <r>
    <x v="5"/>
    <x v="1"/>
    <x v="5"/>
    <s v="2022RFM"/>
    <s v="2022RFMNV"/>
    <n v="0.5732208467434925"/>
    <n v="0.19651529856072084"/>
    <n v="0.23026385469578661"/>
    <n v="0"/>
    <n v="0.42677915325650745"/>
    <n v="264403.11832783005"/>
    <n v="90644.396542385512"/>
    <n v="106211.21259917525"/>
    <n v="196855.60914156077"/>
    <n v="0"/>
    <x v="132"/>
    <x v="107"/>
    <n v="5.3504504678910053E-4"/>
    <n v="0"/>
    <n v="0"/>
  </r>
  <r>
    <x v="5"/>
    <x v="1"/>
    <x v="6"/>
    <s v="2022RFM"/>
    <s v="2022RFMSU"/>
    <n v="0.5823913059365935"/>
    <n v="0.35059945097727863"/>
    <n v="6.7009243086127754E-2"/>
    <n v="0"/>
    <n v="0.41760869406340639"/>
    <n v="338481.69588544767"/>
    <n v="203765.91397162137"/>
    <n v="38945.296759395846"/>
    <n v="242711.21073101723"/>
    <n v="0"/>
    <x v="133"/>
    <x v="108"/>
    <n v="4.3163386928965113E-3"/>
    <n v="0"/>
    <n v="0"/>
  </r>
  <r>
    <x v="5"/>
    <x v="1"/>
    <x v="7"/>
    <s v="2022RFM"/>
    <s v="2022RFMØK"/>
    <n v="0.50223148375820204"/>
    <n v="0.44956620629781324"/>
    <n v="4.8202309943984646E-2"/>
    <n v="0"/>
    <n v="0.49776851624179791"/>
    <n v="107100.6579963237"/>
    <n v="95869.809170680994"/>
    <n v="10279.122832588017"/>
    <n v="106148.93200326902"/>
    <n v="0"/>
    <x v="134"/>
    <x v="109"/>
    <n v="1.2057655586441144E-3"/>
    <n v="0"/>
    <n v="0"/>
  </r>
  <r>
    <x v="5"/>
    <x v="1"/>
    <x v="8"/>
    <s v="2022RFM"/>
    <s v="2022RFMVM"/>
    <n v="0.91752445953603745"/>
    <n v="0"/>
    <n v="8.2475540463962618E-2"/>
    <n v="0"/>
    <n v="8.2475540463962618E-2"/>
    <n v="75460.16091906793"/>
    <n v="0"/>
    <n v="6783.0535639832433"/>
    <n v="6783.0535639832433"/>
    <n v="0"/>
    <x v="135"/>
    <x v="29"/>
    <n v="-1.3865051012478355E-3"/>
    <n v="0"/>
    <n v="0"/>
  </r>
  <r>
    <x v="5"/>
    <x v="1"/>
    <x v="9"/>
    <s v="2022RFM"/>
    <s v="2022RFMFA"/>
    <n v="0.63201588284573673"/>
    <n v="0"/>
    <n v="0"/>
    <n v="0.36798411715426332"/>
    <n v="0"/>
    <n v="1615271.59634765"/>
    <n v="0"/>
    <n v="0"/>
    <n v="0"/>
    <n v="940473.66289278551"/>
    <x v="136"/>
    <x v="110"/>
    <n v="1.0497591381145623E-3"/>
    <n v="0"/>
    <n v="0"/>
  </r>
  <r>
    <x v="5"/>
    <x v="1"/>
    <x v="10"/>
    <s v="2022RFM"/>
    <s v="2022RFMAbyråkratisering"/>
    <n v="1"/>
    <n v="0"/>
    <n v="0"/>
    <n v="0"/>
    <n v="0"/>
    <n v="-43012"/>
    <n v="0"/>
    <n v="0"/>
    <n v="0"/>
    <n v="0"/>
    <x v="21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5"/>
    <x v="1"/>
    <x v="11"/>
    <s v="2022RFM"/>
    <s v="2022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0"/>
    <s v="2023RFM"/>
    <s v="2023RFMHF"/>
    <n v="0.59104481075203419"/>
    <n v="0.31768338851130651"/>
    <n v="9.1271800736659373E-2"/>
    <n v="0"/>
    <n v="0.40895518924796581"/>
    <n v="180553.60628021572"/>
    <n v="97046.586667519994"/>
    <n v="27881.900788072155"/>
    <n v="124928.48745559214"/>
    <n v="0"/>
    <x v="137"/>
    <x v="111"/>
    <n v="1.5023248922041623E-3"/>
    <n v="0"/>
    <n v="0"/>
  </r>
  <r>
    <x v="6"/>
    <x v="1"/>
    <x v="1"/>
    <s v="2023RFM"/>
    <s v="2023RFMAD"/>
    <n v="0.5395627216924247"/>
    <n v="0.39715127216850438"/>
    <n v="6.328600613907101E-2"/>
    <n v="0"/>
    <n v="0.46043727830757536"/>
    <n v="78111.162345063654"/>
    <n v="57494.608594525045"/>
    <n v="9161.7587742053129"/>
    <n v="66656.367368730353"/>
    <n v="0"/>
    <x v="138"/>
    <x v="112"/>
    <n v="2.1373744066357564E-3"/>
    <n v="0"/>
    <n v="0"/>
  </r>
  <r>
    <x v="6"/>
    <x v="1"/>
    <x v="2"/>
    <s v="2023RFM"/>
    <s v="2023RFMIE"/>
    <n v="0.49854726391808074"/>
    <n v="0.36370015128967259"/>
    <n v="0.13775258479224664"/>
    <n v="0"/>
    <n v="0.50145273608191931"/>
    <n v="329135.14442555048"/>
    <n v="240110.63842081506"/>
    <n v="90942.66516331528"/>
    <n v="331053.30358413036"/>
    <n v="0"/>
    <x v="139"/>
    <x v="113"/>
    <n v="2.6702091573255773E-3"/>
    <n v="0"/>
    <n v="0"/>
  </r>
  <r>
    <x v="6"/>
    <x v="1"/>
    <x v="3"/>
    <s v="2023RFM"/>
    <s v="2023RFMIV"/>
    <n v="0.50739095371130583"/>
    <n v="0.28265973905982178"/>
    <n v="0.20994930722887231"/>
    <n v="0"/>
    <n v="0.49260904628869412"/>
    <n v="339547.15334297577"/>
    <n v="189156.52527979281"/>
    <n v="140498.54277940979"/>
    <n v="329655.06805920263"/>
    <n v="0"/>
    <x v="140"/>
    <x v="114"/>
    <n v="2.7011824509879474E-3"/>
    <n v="0"/>
    <n v="0"/>
  </r>
  <r>
    <x v="6"/>
    <x v="1"/>
    <x v="4"/>
    <s v="2023RFM"/>
    <s v="2023RFMMH"/>
    <n v="0.46653406019574789"/>
    <n v="0.36005701465530648"/>
    <n v="0.1734089251489456"/>
    <n v="0"/>
    <n v="0.53346593980425216"/>
    <n v="300792.87785310054"/>
    <n v="232142.93418132034"/>
    <n v="111803.5618215719"/>
    <n v="343946.49600289227"/>
    <n v="0"/>
    <x v="141"/>
    <x v="115"/>
    <n v="1.4056776181712017E-3"/>
    <n v="0"/>
    <n v="0"/>
  </r>
  <r>
    <x v="6"/>
    <x v="1"/>
    <x v="5"/>
    <s v="2023RFM"/>
    <s v="2023RFMNV"/>
    <n v="0.57512866557977116"/>
    <n v="0.19683363595407771"/>
    <n v="0.22803769846615102"/>
    <n v="0"/>
    <n v="0.42487133442022873"/>
    <n v="265384.26294787478"/>
    <n v="90825.849113893506"/>
    <n v="105224.48306547732"/>
    <n v="196050.33217937083"/>
    <n v="0"/>
    <x v="142"/>
    <x v="116"/>
    <n v="3.8127768079244511E-4"/>
    <n v="0"/>
    <n v="0"/>
  </r>
  <r>
    <x v="6"/>
    <x v="1"/>
    <x v="6"/>
    <s v="2023RFM"/>
    <s v="2023RFMSU"/>
    <n v="0.58281197521606254"/>
    <n v="0.3509328463811609"/>
    <n v="6.6255178402776671E-2"/>
    <n v="0"/>
    <n v="0.41718802478393752"/>
    <n v="339737.73059866106"/>
    <n v="204568.76984702397"/>
    <n v="38622.034049015536"/>
    <n v="243190.80389603949"/>
    <n v="0"/>
    <x v="143"/>
    <x v="117"/>
    <n v="2.9863197889662043E-3"/>
    <n v="0"/>
    <n v="0"/>
  </r>
  <r>
    <x v="6"/>
    <x v="1"/>
    <x v="7"/>
    <s v="2023RFM"/>
    <s v="2023RFMØK"/>
    <n v="0.50350130412131244"/>
    <n v="0.44915833892241824"/>
    <n v="4.7340356956269258E-2"/>
    <n v="0"/>
    <n v="0.4964986958786875"/>
    <n v="107498.08611691816"/>
    <n v="95895.802855717484"/>
    <n v="10107.218645186562"/>
    <n v="106003.02150090404"/>
    <n v="0"/>
    <x v="144"/>
    <x v="118"/>
    <n v="1.1794518255813606E-3"/>
    <n v="0"/>
    <n v="0"/>
  </r>
  <r>
    <x v="6"/>
    <x v="1"/>
    <x v="8"/>
    <s v="2023RFM"/>
    <s v="2023RFMVM"/>
    <n v="0.91880014938065802"/>
    <n v="0"/>
    <n v="8.1199850619341943E-2"/>
    <n v="0"/>
    <n v="8.1199850619341943E-2"/>
    <n v="75460.16091906793"/>
    <n v="0"/>
    <n v="6668.8646039839332"/>
    <n v="6668.8646039839332"/>
    <n v="0"/>
    <x v="145"/>
    <x v="20"/>
    <n v="-1.3884301667565933E-3"/>
    <n v="0"/>
    <n v="0"/>
  </r>
  <r>
    <x v="6"/>
    <x v="1"/>
    <x v="9"/>
    <s v="2023RFM"/>
    <s v="2023RFMFA"/>
    <n v="0.63169826757200487"/>
    <n v="0"/>
    <n v="0"/>
    <n v="0.36830173242799519"/>
    <n v="0"/>
    <n v="1615271.59634765"/>
    <n v="0"/>
    <n v="0"/>
    <n v="0"/>
    <n v="941758.68102845736"/>
    <x v="146"/>
    <x v="119"/>
    <n v="5.027958600435301E-4"/>
    <n v="0"/>
    <n v="0"/>
  </r>
  <r>
    <x v="6"/>
    <x v="1"/>
    <x v="10"/>
    <s v="2023RFM"/>
    <s v="2023RFMAbyråkratisering"/>
    <n v="1"/>
    <n v="0"/>
    <n v="0"/>
    <n v="0"/>
    <n v="0"/>
    <n v="-43012"/>
    <n v="0"/>
    <n v="0"/>
    <n v="0"/>
    <n v="0"/>
    <x v="21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6"/>
    <x v="1"/>
    <x v="11"/>
    <s v="2023RFM"/>
    <s v="2023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0"/>
    <s v="2024RFM"/>
    <s v="2024RFMHF"/>
    <n v="0.59214091986915496"/>
    <n v="0.31736354559798108"/>
    <n v="9.0495534532863978E-2"/>
    <n v="0"/>
    <n v="0.4078590801308451"/>
    <n v="181070.74960733147"/>
    <n v="97046.586667519994"/>
    <n v="27672.626099886253"/>
    <n v="124719.21276740625"/>
    <n v="0"/>
    <x v="147"/>
    <x v="120"/>
    <n v="1.0078123898028173E-3"/>
    <n v="0"/>
    <n v="0"/>
  </r>
  <r>
    <x v="7"/>
    <x v="1"/>
    <x v="1"/>
    <s v="2024RFM"/>
    <s v="2024RFMAD"/>
    <n v="0.54019875314144838"/>
    <n v="0.39710363308022611"/>
    <n v="6.2697613778325681E-2"/>
    <n v="0"/>
    <n v="0.45980124685855178"/>
    <n v="78334.889066518968"/>
    <n v="57584.488791120792"/>
    <n v="9091.8584900446149"/>
    <n v="66676.347281165406"/>
    <n v="0"/>
    <x v="148"/>
    <x v="121"/>
    <n v="1.6834343610901401E-3"/>
    <n v="0"/>
    <n v="0"/>
  </r>
  <r>
    <x v="7"/>
    <x v="1"/>
    <x v="2"/>
    <s v="2024RFM"/>
    <s v="2024RFMIE"/>
    <n v="0.49896141948083311"/>
    <n v="0.3646080339856132"/>
    <n v="0.13643054653355385"/>
    <n v="0"/>
    <n v="0.50103858051916705"/>
    <n v="330077.85638332105"/>
    <n v="241199.0858999296"/>
    <n v="90252.8744443943"/>
    <n v="331451.96034432389"/>
    <n v="0"/>
    <x v="149"/>
    <x v="122"/>
    <n v="2.0317967119963458E-3"/>
    <n v="0"/>
    <n v="0"/>
  </r>
  <r>
    <x v="7"/>
    <x v="1"/>
    <x v="3"/>
    <s v="2024RFM"/>
    <s v="2024RFMIV"/>
    <n v="0.50824860177265796"/>
    <n v="0.28429888869858744"/>
    <n v="0.20745250952875469"/>
    <n v="0"/>
    <n v="0.49175139822734215"/>
    <n v="340519.68747403013"/>
    <n v="190476.40936189014"/>
    <n v="138990.37491505616"/>
    <n v="329466.78427694633"/>
    <n v="0"/>
    <x v="150"/>
    <x v="123"/>
    <n v="1.1719183285954441E-3"/>
    <n v="0"/>
    <n v="0"/>
  </r>
  <r>
    <x v="7"/>
    <x v="1"/>
    <x v="4"/>
    <s v="2024RFM"/>
    <s v="2024RFMMH"/>
    <n v="0.46762173993804296"/>
    <n v="0.36093470457081711"/>
    <n v="0.1714435554911399"/>
    <n v="0"/>
    <n v="0.53237826006195699"/>
    <n v="301654.41162598046"/>
    <n v="232832.51535125918"/>
    <n v="110595.16793551575"/>
    <n v="343427.6832867749"/>
    <n v="0"/>
    <x v="151"/>
    <x v="124"/>
    <n v="5.3156526599718154E-4"/>
    <n v="0"/>
    <n v="0"/>
  </r>
  <r>
    <x v="7"/>
    <x v="1"/>
    <x v="5"/>
    <s v="2024RFM"/>
    <s v="2024RFMNV"/>
    <n v="0.57683240940774094"/>
    <n v="0.19724617628690302"/>
    <n v="0.22592141430535592"/>
    <n v="0"/>
    <n v="0.42316759059225889"/>
    <n v="266144.37903490558"/>
    <n v="91007.301685401515"/>
    <n v="104237.75353177942"/>
    <n v="195245.05521718092"/>
    <n v="0"/>
    <x v="152"/>
    <x v="125"/>
    <n v="-9.7870588022619606E-5"/>
    <n v="0"/>
    <n v="0"/>
  </r>
  <r>
    <x v="7"/>
    <x v="1"/>
    <x v="6"/>
    <s v="2024RFM"/>
    <s v="2024RFMSU"/>
    <n v="0.58342912275877934"/>
    <n v="0.35098851862274061"/>
    <n v="6.5582358618480135E-2"/>
    <n v="0"/>
    <n v="0.41657087724122072"/>
    <n v="340710.81058287295"/>
    <n v="204970.19778472526"/>
    <n v="38298.771338635226"/>
    <n v="243268.96912336047"/>
    <n v="0"/>
    <x v="153"/>
    <x v="126"/>
    <n v="1.803386091648733E-3"/>
    <n v="0"/>
    <n v="0"/>
  </r>
  <r>
    <x v="7"/>
    <x v="1"/>
    <x v="7"/>
    <s v="2024RFM"/>
    <s v="2024RFMØK"/>
    <n v="0.50456061948718389"/>
    <n v="0.44893947140200541"/>
    <n v="4.6499909110810811E-2"/>
    <n v="0"/>
    <n v="0.49543938051281622"/>
    <n v="107805.98314018117"/>
    <n v="95921.796540753989"/>
    <n v="9935.3144577851053"/>
    <n v="105857.11099853909"/>
    <n v="0"/>
    <x v="154"/>
    <x v="127"/>
    <n v="7.5871513129570128E-4"/>
    <n v="0"/>
    <n v="0"/>
  </r>
  <r>
    <x v="7"/>
    <x v="1"/>
    <x v="8"/>
    <s v="2024RFM"/>
    <s v="2024RFMVM"/>
    <n v="0.92007939150198237"/>
    <n v="0"/>
    <n v="7.9920608498017576E-2"/>
    <n v="0"/>
    <n v="7.9920608498017576E-2"/>
    <n v="75460.16091906793"/>
    <n v="0"/>
    <n v="6554.6756439846204"/>
    <n v="6554.6756439846204"/>
    <n v="0"/>
    <x v="155"/>
    <x v="29"/>
    <n v="-1.3903605853361203E-3"/>
    <n v="0"/>
    <n v="0"/>
  </r>
  <r>
    <x v="7"/>
    <x v="1"/>
    <x v="9"/>
    <s v="2024RFM"/>
    <s v="2024RFMFA"/>
    <n v="0.63152071642594643"/>
    <n v="0"/>
    <n v="0"/>
    <n v="0.36847928357405346"/>
    <n v="0"/>
    <n v="1615271.59634765"/>
    <n v="0"/>
    <n v="0"/>
    <n v="0"/>
    <n v="942477.58643321344"/>
    <x v="156"/>
    <x v="128"/>
    <n v="2.8114856954060592E-4"/>
    <n v="0"/>
    <n v="0"/>
  </r>
  <r>
    <x v="7"/>
    <x v="1"/>
    <x v="10"/>
    <s v="2024RFM"/>
    <s v="2024RFMAbyråkratisering"/>
    <n v="1"/>
    <n v="0"/>
    <n v="0"/>
    <n v="0"/>
    <n v="0"/>
    <n v="-43012"/>
    <n v="0"/>
    <n v="0"/>
    <n v="0"/>
    <n v="0"/>
    <x v="21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7"/>
    <x v="1"/>
    <x v="11"/>
    <s v="2024RFM"/>
    <s v="2024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0"/>
    <s v="2025RFM"/>
    <s v="2025RFMHF"/>
    <n v="0.5932572244958505"/>
    <n v="0.31702688655451816"/>
    <n v="8.9715888949631326E-2"/>
    <n v="0"/>
    <n v="0.40674277550414956"/>
    <n v="181604.75055880839"/>
    <n v="97046.586667519994"/>
    <n v="27463.351411700358"/>
    <n v="124509.93807922036"/>
    <n v="0"/>
    <x v="157"/>
    <x v="129"/>
    <n v="1.0619258420689565E-3"/>
    <n v="-6648.1937532592565"/>
    <n v="-2.1256338675578218E-2"/>
  </r>
  <r>
    <x v="8"/>
    <x v="1"/>
    <x v="1"/>
    <s v="2025RFM"/>
    <s v="2025RFMAD"/>
    <n v="0.54085059023868665"/>
    <n v="0.3970419193870533"/>
    <n v="6.210749037426011E-2"/>
    <n v="0"/>
    <n v="0.45914940976131341"/>
    <n v="78565.908739139064"/>
    <n v="57675.742186782882"/>
    <n v="9021.9582058839151"/>
    <n v="66697.700392666797"/>
    <n v="0"/>
    <x v="158"/>
    <x v="130"/>
    <n v="1.7403670948395792E-3"/>
    <n v="-436.63569664533134"/>
    <n v="-2.9968082562896871E-3"/>
  </r>
  <r>
    <x v="8"/>
    <x v="1"/>
    <x v="2"/>
    <s v="2025RFM"/>
    <s v="2025RFMIE"/>
    <n v="0.49935745284083422"/>
    <n v="0.3655456798046256"/>
    <n v="0.13509686735454024"/>
    <n v="0"/>
    <n v="0.5006425471591659"/>
    <n v="331051.2984757208"/>
    <n v="242340.17388358404"/>
    <n v="89563.083725473378"/>
    <n v="331903.25760905741"/>
    <n v="0"/>
    <x v="159"/>
    <x v="131"/>
    <n v="2.1537039164477327E-3"/>
    <n v="11174.221878492041"/>
    <n v="1.714415316335003E-2"/>
  </r>
  <r>
    <x v="8"/>
    <x v="1"/>
    <x v="3"/>
    <s v="2025RFM"/>
    <s v="2025RFMIV"/>
    <n v="0.50908135536782617"/>
    <n v="0.28598533421831107"/>
    <n v="0.20493331041386292"/>
    <n v="0"/>
    <n v="0.49091864463217405"/>
    <n v="341523.9238705883"/>
    <n v="191857.02340465639"/>
    <n v="137482.20705070256"/>
    <n v="329339.23045535898"/>
    <n v="0"/>
    <x v="160"/>
    <x v="132"/>
    <n v="1.3085078758076976E-3"/>
    <n v="-1734.7867162782932"/>
    <n v="-2.5792328676923259E-3"/>
  </r>
  <r>
    <x v="8"/>
    <x v="1"/>
    <x v="4"/>
    <s v="2025RFM"/>
    <s v="2025RFMMH"/>
    <n v="0.46872645854085282"/>
    <n v="0.36180242240730742"/>
    <n v="0.1694711190518397"/>
    <n v="0"/>
    <n v="0.53127354145914707"/>
    <n v="302544.02932058217"/>
    <n v="233528.87531420152"/>
    <n v="109386.77404945961"/>
    <n v="342915.64936366113"/>
    <n v="0"/>
    <x v="161"/>
    <x v="133"/>
    <n v="5.8532669634707099E-4"/>
    <n v="395.67706812708639"/>
    <n v="6.1339195356704707E-4"/>
  </r>
  <r>
    <x v="8"/>
    <x v="1"/>
    <x v="5"/>
    <s v="2025RFM"/>
    <s v="2025RFMNV"/>
    <n v="0.57855482283033721"/>
    <n v="0.19765414365428724"/>
    <n v="0.22379103351537549"/>
    <n v="0"/>
    <n v="0.42144517716966273"/>
    <n v="266929.27307186672"/>
    <n v="91192.182319346291"/>
    <n v="103251.02399808149"/>
    <n v="194443.2063174278"/>
    <n v="0"/>
    <x v="162"/>
    <x v="134"/>
    <n v="-3.6747401508074745E-5"/>
    <n v="-11216.509061566321"/>
    <n v="-2.3734173532764399E-2"/>
  </r>
  <r>
    <x v="8"/>
    <x v="1"/>
    <x v="6"/>
    <s v="2025RFM"/>
    <s v="2025RFMSU"/>
    <n v="0.58406418755622047"/>
    <n v="0.35102764347439008"/>
    <n v="6.4908168969389432E-2"/>
    <n v="0"/>
    <n v="0.41593581244377953"/>
    <n v="341715.61062608409"/>
    <n v="205374.04636701907"/>
    <n v="37975.508628254924"/>
    <n v="243349.554995274"/>
    <n v="0"/>
    <x v="163"/>
    <x v="135"/>
    <n v="1.8586018777408141E-3"/>
    <n v="4.6637182728154585"/>
    <n v="7.9713435749726938E-6"/>
  </r>
  <r>
    <x v="8"/>
    <x v="1"/>
    <x v="7"/>
    <s v="2025RFM"/>
    <s v="2025RFMØK"/>
    <n v="0.50564136926255376"/>
    <n v="0.44870005416155234"/>
    <n v="4.5658576575893915E-2"/>
    <n v="0"/>
    <n v="0.49435863073744629"/>
    <n v="108123.91686330654"/>
    <n v="95947.860088032787"/>
    <n v="9763.4102703836506"/>
    <n v="105711.27035841644"/>
    <n v="0"/>
    <x v="164"/>
    <x v="136"/>
    <n v="8.0544131262552036E-4"/>
    <n v="-3657.9897114670894"/>
    <n v="-1.6818871116084516E-2"/>
  </r>
  <r>
    <x v="8"/>
    <x v="1"/>
    <x v="8"/>
    <s v="2025RFM"/>
    <s v="2025RFMVM"/>
    <n v="0.92136220075816344"/>
    <n v="0"/>
    <n v="7.8637799241836642E-2"/>
    <n v="0"/>
    <n v="7.8637799241836642E-2"/>
    <n v="75460.16091906793"/>
    <n v="0"/>
    <n v="6440.4866839853094"/>
    <n v="6440.4866839853094"/>
    <n v="0"/>
    <x v="165"/>
    <x v="29"/>
    <n v="-1.3922963793450678E-3"/>
    <n v="-799.3227199951798"/>
    <n v="-9.6653326098281468E-3"/>
  </r>
  <r>
    <x v="8"/>
    <x v="1"/>
    <x v="9"/>
    <s v="2025RFM"/>
    <s v="2025RFMFA"/>
    <n v="0.63132982489683465"/>
    <n v="0"/>
    <n v="0"/>
    <n v="0.36867017510316524"/>
    <n v="0"/>
    <n v="1615271.59634765"/>
    <n v="0"/>
    <n v="0"/>
    <n v="0"/>
    <n v="943250.95818492048"/>
    <x v="166"/>
    <x v="137"/>
    <n v="3.0236418680670385E-4"/>
    <n v="118169.99733440392"/>
    <n v="4.8423330057718386E-2"/>
  </r>
  <r>
    <x v="8"/>
    <x v="1"/>
    <x v="10"/>
    <s v="2025RFM"/>
    <s v="2025RFMAbyråkratisering"/>
    <n v="1"/>
    <n v="0"/>
    <n v="0"/>
    <n v="0"/>
    <n v="0"/>
    <n v="-43012"/>
    <n v="0"/>
    <n v="0"/>
    <n v="0"/>
    <n v="0"/>
    <x v="21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  <r>
    <x v="8"/>
    <x v="1"/>
    <x v="11"/>
    <s v="2025RFM"/>
    <s v="2025RFM0"/>
    <n v="0"/>
    <n v="0"/>
    <n v="0"/>
    <n v="0"/>
    <n v="0"/>
    <n v="0"/>
    <n v="0"/>
    <n v="0"/>
    <n v="0"/>
    <n v="0"/>
    <x v="1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560"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0"/>
    <x v="0"/>
    <x v="0"/>
    <x v="0"/>
    <x v="0"/>
    <s v="2017KD0Basisbevilgning"/>
    <n v="0"/>
    <x v="0"/>
    <n v="0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1"/>
    <x v="0"/>
    <x v="0"/>
    <x v="0"/>
    <x v="0"/>
    <s v="2018KD0Basisbevilgning"/>
    <e v="#DIV/0!"/>
    <x v="0"/>
    <e v="#DIV/0!"/>
    <n v="0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2"/>
    <x v="0"/>
    <x v="0"/>
    <x v="0"/>
    <x v="0"/>
    <s v="2019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3"/>
    <x v="0"/>
    <x v="0"/>
    <x v="0"/>
    <x v="0"/>
    <s v="2020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4"/>
    <x v="0"/>
    <x v="0"/>
    <x v="0"/>
    <x v="0"/>
    <s v="2021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5"/>
    <x v="0"/>
    <x v="0"/>
    <x v="0"/>
    <x v="0"/>
    <s v="2022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6"/>
    <x v="0"/>
    <x v="0"/>
    <x v="0"/>
    <x v="0"/>
    <s v="2023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7"/>
    <x v="0"/>
    <x v="0"/>
    <x v="0"/>
    <x v="0"/>
    <s v="2024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8"/>
    <x v="0"/>
    <x v="0"/>
    <x v="0"/>
    <x v="0"/>
    <s v="2025KD0Basisbevilgning"/>
    <e v="#DIV/0!"/>
    <x v="0"/>
    <e v="#DIV/0!"/>
    <e v="#DIV/0!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0"/>
    <x v="1"/>
    <x v="0"/>
    <x v="0"/>
    <x v="0"/>
    <s v="2017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1"/>
    <x v="1"/>
    <x v="0"/>
    <x v="0"/>
    <x v="0"/>
    <s v="2018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2"/>
    <x v="1"/>
    <x v="0"/>
    <x v="0"/>
    <x v="0"/>
    <s v="2019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3"/>
    <x v="1"/>
    <x v="0"/>
    <x v="0"/>
    <x v="0"/>
    <s v="2020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4"/>
    <x v="1"/>
    <x v="0"/>
    <x v="0"/>
    <x v="0"/>
    <s v="2021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5"/>
    <x v="1"/>
    <x v="0"/>
    <x v="0"/>
    <x v="0"/>
    <s v="2022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6"/>
    <x v="1"/>
    <x v="0"/>
    <x v="0"/>
    <x v="0"/>
    <s v="2023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7"/>
    <x v="1"/>
    <x v="0"/>
    <x v="0"/>
    <x v="0"/>
    <s v="2024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8"/>
    <x v="1"/>
    <x v="0"/>
    <x v="0"/>
    <x v="0"/>
    <s v="2025RFM0Basisbevilgning"/>
    <n v="0"/>
    <x v="0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0"/>
    <x v="0"/>
    <x v="0"/>
    <x v="0"/>
    <x v="1"/>
    <s v="2017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1"/>
    <x v="0"/>
    <x v="0"/>
    <x v="0"/>
    <x v="1"/>
    <s v="2018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2"/>
    <x v="0"/>
    <x v="0"/>
    <x v="0"/>
    <x v="1"/>
    <s v="2019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3"/>
    <x v="0"/>
    <x v="0"/>
    <x v="0"/>
    <x v="1"/>
    <s v="2020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4"/>
    <x v="0"/>
    <x v="0"/>
    <x v="0"/>
    <x v="1"/>
    <s v="2021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5"/>
    <x v="0"/>
    <x v="0"/>
    <x v="0"/>
    <x v="1"/>
    <s v="2022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6"/>
    <x v="0"/>
    <x v="0"/>
    <x v="0"/>
    <x v="1"/>
    <s v="2023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7"/>
    <x v="0"/>
    <x v="0"/>
    <x v="0"/>
    <x v="1"/>
    <s v="2024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8"/>
    <x v="0"/>
    <x v="0"/>
    <x v="0"/>
    <x v="1"/>
    <s v="2025KD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0"/>
    <x v="1"/>
    <x v="0"/>
    <x v="0"/>
    <x v="1"/>
    <s v="2017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1"/>
    <x v="1"/>
    <x v="0"/>
    <x v="0"/>
    <x v="1"/>
    <s v="2018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2"/>
    <x v="1"/>
    <x v="0"/>
    <x v="0"/>
    <x v="1"/>
    <s v="2019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3"/>
    <x v="1"/>
    <x v="0"/>
    <x v="0"/>
    <x v="1"/>
    <s v="2020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4"/>
    <x v="1"/>
    <x v="0"/>
    <x v="0"/>
    <x v="1"/>
    <s v="2021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5"/>
    <x v="1"/>
    <x v="0"/>
    <x v="0"/>
    <x v="1"/>
    <s v="2022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6"/>
    <x v="1"/>
    <x v="0"/>
    <x v="0"/>
    <x v="1"/>
    <s v="2023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7"/>
    <x v="1"/>
    <x v="0"/>
    <x v="0"/>
    <x v="1"/>
    <s v="2024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8"/>
    <x v="1"/>
    <x v="0"/>
    <x v="0"/>
    <x v="1"/>
    <s v="2025RFM0SO-bev"/>
    <n v="0"/>
    <x v="1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0"/>
    <x v="0"/>
    <x v="0"/>
    <x v="0"/>
    <x v="2"/>
    <s v="2017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1"/>
    <x v="0"/>
    <x v="0"/>
    <x v="0"/>
    <x v="2"/>
    <s v="2018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2"/>
    <x v="0"/>
    <x v="0"/>
    <x v="0"/>
    <x v="2"/>
    <s v="2019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3"/>
    <x v="0"/>
    <x v="0"/>
    <x v="0"/>
    <x v="2"/>
    <s v="2020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4"/>
    <x v="0"/>
    <x v="0"/>
    <x v="0"/>
    <x v="2"/>
    <s v="2021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5"/>
    <x v="0"/>
    <x v="0"/>
    <x v="0"/>
    <x v="2"/>
    <s v="2022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6"/>
    <x v="0"/>
    <x v="0"/>
    <x v="0"/>
    <x v="2"/>
    <s v="2023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7"/>
    <x v="0"/>
    <x v="0"/>
    <x v="0"/>
    <x v="2"/>
    <s v="2024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8"/>
    <x v="0"/>
    <x v="0"/>
    <x v="0"/>
    <x v="2"/>
    <s v="2025KD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0"/>
    <x v="1"/>
    <x v="0"/>
    <x v="0"/>
    <x v="2"/>
    <s v="2017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1"/>
    <x v="1"/>
    <x v="0"/>
    <x v="0"/>
    <x v="2"/>
    <s v="2018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2"/>
    <x v="1"/>
    <x v="0"/>
    <x v="0"/>
    <x v="2"/>
    <s v="2019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3"/>
    <x v="1"/>
    <x v="0"/>
    <x v="0"/>
    <x v="2"/>
    <s v="2020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4"/>
    <x v="1"/>
    <x v="0"/>
    <x v="0"/>
    <x v="2"/>
    <s v="2021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5"/>
    <x v="1"/>
    <x v="0"/>
    <x v="0"/>
    <x v="2"/>
    <s v="2022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6"/>
    <x v="1"/>
    <x v="0"/>
    <x v="0"/>
    <x v="2"/>
    <s v="2023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7"/>
    <x v="1"/>
    <x v="0"/>
    <x v="0"/>
    <x v="2"/>
    <s v="2024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8"/>
    <x v="1"/>
    <x v="0"/>
    <x v="0"/>
    <x v="2"/>
    <s v="2025RFM0Studiepoeng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0"/>
    <x v="0"/>
    <x v="0"/>
    <x v="0"/>
    <x v="3"/>
    <s v="2017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1"/>
    <x v="0"/>
    <x v="0"/>
    <x v="0"/>
    <x v="3"/>
    <s v="2018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2"/>
    <x v="0"/>
    <x v="0"/>
    <x v="0"/>
    <x v="3"/>
    <s v="2019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3"/>
    <x v="0"/>
    <x v="0"/>
    <x v="0"/>
    <x v="3"/>
    <s v="2020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4"/>
    <x v="0"/>
    <x v="0"/>
    <x v="0"/>
    <x v="3"/>
    <s v="2021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5"/>
    <x v="0"/>
    <x v="0"/>
    <x v="0"/>
    <x v="3"/>
    <s v="2022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6"/>
    <x v="0"/>
    <x v="0"/>
    <x v="0"/>
    <x v="3"/>
    <s v="2023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7"/>
    <x v="0"/>
    <x v="0"/>
    <x v="0"/>
    <x v="3"/>
    <s v="2024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8"/>
    <x v="0"/>
    <x v="0"/>
    <x v="0"/>
    <x v="3"/>
    <s v="2025KD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0"/>
    <x v="1"/>
    <x v="0"/>
    <x v="0"/>
    <x v="3"/>
    <s v="2017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1"/>
    <x v="1"/>
    <x v="0"/>
    <x v="0"/>
    <x v="3"/>
    <s v="2018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2"/>
    <x v="1"/>
    <x v="0"/>
    <x v="0"/>
    <x v="3"/>
    <s v="2019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3"/>
    <x v="1"/>
    <x v="0"/>
    <x v="0"/>
    <x v="3"/>
    <s v="2020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4"/>
    <x v="1"/>
    <x v="0"/>
    <x v="0"/>
    <x v="3"/>
    <s v="2021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5"/>
    <x v="1"/>
    <x v="0"/>
    <x v="0"/>
    <x v="3"/>
    <s v="2022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6"/>
    <x v="1"/>
    <x v="0"/>
    <x v="0"/>
    <x v="3"/>
    <s v="2023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7"/>
    <x v="1"/>
    <x v="0"/>
    <x v="0"/>
    <x v="3"/>
    <s v="2024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8"/>
    <x v="1"/>
    <x v="0"/>
    <x v="0"/>
    <x v="3"/>
    <s v="2025RFM0Kandidat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0"/>
    <x v="0"/>
    <x v="0"/>
    <x v="0"/>
    <x v="4"/>
    <s v="2017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1"/>
    <x v="0"/>
    <x v="0"/>
    <x v="0"/>
    <x v="4"/>
    <s v="2018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2"/>
    <x v="0"/>
    <x v="0"/>
    <x v="0"/>
    <x v="4"/>
    <s v="2019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3"/>
    <x v="0"/>
    <x v="0"/>
    <x v="0"/>
    <x v="4"/>
    <s v="2020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4"/>
    <x v="0"/>
    <x v="0"/>
    <x v="0"/>
    <x v="4"/>
    <s v="2021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5"/>
    <x v="0"/>
    <x v="0"/>
    <x v="0"/>
    <x v="4"/>
    <s v="2022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6"/>
    <x v="0"/>
    <x v="0"/>
    <x v="0"/>
    <x v="4"/>
    <s v="2023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7"/>
    <x v="0"/>
    <x v="0"/>
    <x v="0"/>
    <x v="4"/>
    <s v="2024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8"/>
    <x v="0"/>
    <x v="0"/>
    <x v="0"/>
    <x v="4"/>
    <s v="2025KD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0"/>
    <x v="1"/>
    <x v="0"/>
    <x v="0"/>
    <x v="4"/>
    <s v="2017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1"/>
    <x v="1"/>
    <x v="0"/>
    <x v="0"/>
    <x v="4"/>
    <s v="2018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2"/>
    <x v="1"/>
    <x v="0"/>
    <x v="0"/>
    <x v="4"/>
    <s v="2019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3"/>
    <x v="1"/>
    <x v="0"/>
    <x v="0"/>
    <x v="4"/>
    <s v="2020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4"/>
    <x v="1"/>
    <x v="0"/>
    <x v="0"/>
    <x v="4"/>
    <s v="2021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5"/>
    <x v="1"/>
    <x v="0"/>
    <x v="0"/>
    <x v="4"/>
    <s v="2022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6"/>
    <x v="1"/>
    <x v="0"/>
    <x v="0"/>
    <x v="4"/>
    <s v="2023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7"/>
    <x v="1"/>
    <x v="0"/>
    <x v="0"/>
    <x v="4"/>
    <s v="2024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8"/>
    <x v="1"/>
    <x v="0"/>
    <x v="0"/>
    <x v="4"/>
    <s v="2025RFM0Utvekslingsbev"/>
    <n v="0"/>
    <x v="2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0"/>
    <x v="0"/>
    <x v="0"/>
    <x v="0"/>
    <x v="5"/>
    <s v="2017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1"/>
    <x v="0"/>
    <x v="0"/>
    <x v="0"/>
    <x v="5"/>
    <s v="2018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2"/>
    <x v="0"/>
    <x v="0"/>
    <x v="0"/>
    <x v="5"/>
    <s v="2019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3"/>
    <x v="0"/>
    <x v="0"/>
    <x v="0"/>
    <x v="5"/>
    <s v="2020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4"/>
    <x v="0"/>
    <x v="0"/>
    <x v="0"/>
    <x v="5"/>
    <s v="2021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5"/>
    <x v="0"/>
    <x v="0"/>
    <x v="0"/>
    <x v="5"/>
    <s v="2022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6"/>
    <x v="0"/>
    <x v="0"/>
    <x v="0"/>
    <x v="5"/>
    <s v="2023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7"/>
    <x v="0"/>
    <x v="0"/>
    <x v="0"/>
    <x v="5"/>
    <s v="2024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8"/>
    <x v="0"/>
    <x v="0"/>
    <x v="0"/>
    <x v="5"/>
    <s v="2025KD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0"/>
    <x v="1"/>
    <x v="0"/>
    <x v="0"/>
    <x v="5"/>
    <s v="2017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1"/>
    <x v="1"/>
    <x v="0"/>
    <x v="0"/>
    <x v="5"/>
    <s v="2018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2"/>
    <x v="1"/>
    <x v="0"/>
    <x v="0"/>
    <x v="5"/>
    <s v="2019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3"/>
    <x v="1"/>
    <x v="0"/>
    <x v="0"/>
    <x v="5"/>
    <s v="2020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4"/>
    <x v="1"/>
    <x v="0"/>
    <x v="0"/>
    <x v="5"/>
    <s v="2021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5"/>
    <x v="1"/>
    <x v="0"/>
    <x v="0"/>
    <x v="5"/>
    <s v="2022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6"/>
    <x v="1"/>
    <x v="0"/>
    <x v="0"/>
    <x v="5"/>
    <s v="2023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7"/>
    <x v="1"/>
    <x v="0"/>
    <x v="0"/>
    <x v="5"/>
    <s v="2024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8"/>
    <x v="1"/>
    <x v="0"/>
    <x v="0"/>
    <x v="5"/>
    <s v="2025RFM0Total utdanningsinsentiv"/>
    <n v="0"/>
    <x v="3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0"/>
    <x v="0"/>
    <x v="0"/>
    <x v="0"/>
    <x v="6"/>
    <s v="2017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1"/>
    <x v="0"/>
    <x v="0"/>
    <x v="0"/>
    <x v="6"/>
    <s v="2018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2"/>
    <x v="0"/>
    <x v="0"/>
    <x v="0"/>
    <x v="6"/>
    <s v="2019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3"/>
    <x v="0"/>
    <x v="0"/>
    <x v="0"/>
    <x v="6"/>
    <s v="2020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4"/>
    <x v="0"/>
    <x v="0"/>
    <x v="0"/>
    <x v="6"/>
    <s v="2021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5"/>
    <x v="0"/>
    <x v="0"/>
    <x v="0"/>
    <x v="6"/>
    <s v="2022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6"/>
    <x v="0"/>
    <x v="0"/>
    <x v="0"/>
    <x v="6"/>
    <s v="2023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7"/>
    <x v="0"/>
    <x v="0"/>
    <x v="0"/>
    <x v="6"/>
    <s v="2024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8"/>
    <x v="0"/>
    <x v="0"/>
    <x v="0"/>
    <x v="6"/>
    <s v="2025KD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0"/>
    <x v="1"/>
    <x v="0"/>
    <x v="0"/>
    <x v="6"/>
    <s v="2017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1"/>
    <x v="1"/>
    <x v="0"/>
    <x v="0"/>
    <x v="6"/>
    <s v="2018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2"/>
    <x v="1"/>
    <x v="0"/>
    <x v="0"/>
    <x v="6"/>
    <s v="2019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3"/>
    <x v="1"/>
    <x v="0"/>
    <x v="0"/>
    <x v="6"/>
    <s v="2020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4"/>
    <x v="1"/>
    <x v="0"/>
    <x v="0"/>
    <x v="6"/>
    <s v="2021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5"/>
    <x v="1"/>
    <x v="0"/>
    <x v="0"/>
    <x v="6"/>
    <s v="2022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6"/>
    <x v="1"/>
    <x v="0"/>
    <x v="0"/>
    <x v="6"/>
    <s v="2023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7"/>
    <x v="1"/>
    <x v="0"/>
    <x v="0"/>
    <x v="6"/>
    <s v="2024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8"/>
    <x v="1"/>
    <x v="0"/>
    <x v="0"/>
    <x v="6"/>
    <s v="2025RFM0Avlagte doktorgrader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0"/>
    <x v="0"/>
    <x v="0"/>
    <x v="0"/>
    <x v="7"/>
    <s v="2017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1"/>
    <x v="0"/>
    <x v="0"/>
    <x v="0"/>
    <x v="7"/>
    <s v="2018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2"/>
    <x v="0"/>
    <x v="0"/>
    <x v="0"/>
    <x v="7"/>
    <s v="2019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3"/>
    <x v="0"/>
    <x v="0"/>
    <x v="0"/>
    <x v="7"/>
    <s v="2020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4"/>
    <x v="0"/>
    <x v="0"/>
    <x v="0"/>
    <x v="7"/>
    <s v="2021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5"/>
    <x v="0"/>
    <x v="0"/>
    <x v="0"/>
    <x v="7"/>
    <s v="2022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6"/>
    <x v="0"/>
    <x v="0"/>
    <x v="0"/>
    <x v="7"/>
    <s v="2023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7"/>
    <x v="0"/>
    <x v="0"/>
    <x v="0"/>
    <x v="7"/>
    <s v="2024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8"/>
    <x v="0"/>
    <x v="0"/>
    <x v="0"/>
    <x v="7"/>
    <s v="2025KD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0"/>
    <x v="1"/>
    <x v="0"/>
    <x v="0"/>
    <x v="7"/>
    <s v="2017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1"/>
    <x v="1"/>
    <x v="0"/>
    <x v="0"/>
    <x v="7"/>
    <s v="2018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2"/>
    <x v="1"/>
    <x v="0"/>
    <x v="0"/>
    <x v="7"/>
    <s v="2019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3"/>
    <x v="1"/>
    <x v="0"/>
    <x v="0"/>
    <x v="7"/>
    <s v="2020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4"/>
    <x v="1"/>
    <x v="0"/>
    <x v="0"/>
    <x v="7"/>
    <s v="2021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5"/>
    <x v="1"/>
    <x v="0"/>
    <x v="0"/>
    <x v="7"/>
    <s v="2022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6"/>
    <x v="1"/>
    <x v="0"/>
    <x v="0"/>
    <x v="7"/>
    <s v="2023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7"/>
    <x v="1"/>
    <x v="0"/>
    <x v="0"/>
    <x v="7"/>
    <s v="2024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8"/>
    <x v="1"/>
    <x v="0"/>
    <x v="0"/>
    <x v="7"/>
    <s v="2025RFM0Publikasjonspoeng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0"/>
    <x v="0"/>
    <x v="0"/>
    <x v="0"/>
    <x v="8"/>
    <s v="2017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1"/>
    <x v="0"/>
    <x v="0"/>
    <x v="0"/>
    <x v="8"/>
    <s v="2018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2"/>
    <x v="0"/>
    <x v="0"/>
    <x v="0"/>
    <x v="8"/>
    <s v="2019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3"/>
    <x v="0"/>
    <x v="0"/>
    <x v="0"/>
    <x v="8"/>
    <s v="2020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4"/>
    <x v="0"/>
    <x v="0"/>
    <x v="0"/>
    <x v="8"/>
    <s v="2021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5"/>
    <x v="0"/>
    <x v="0"/>
    <x v="0"/>
    <x v="8"/>
    <s v="2022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6"/>
    <x v="0"/>
    <x v="0"/>
    <x v="0"/>
    <x v="8"/>
    <s v="2023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7"/>
    <x v="0"/>
    <x v="0"/>
    <x v="0"/>
    <x v="8"/>
    <s v="2024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8"/>
    <x v="0"/>
    <x v="0"/>
    <x v="0"/>
    <x v="8"/>
    <s v="2025KD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0"/>
    <x v="1"/>
    <x v="0"/>
    <x v="0"/>
    <x v="8"/>
    <s v="2017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1"/>
    <x v="1"/>
    <x v="0"/>
    <x v="0"/>
    <x v="8"/>
    <s v="2018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2"/>
    <x v="1"/>
    <x v="0"/>
    <x v="0"/>
    <x v="8"/>
    <s v="2019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3"/>
    <x v="1"/>
    <x v="0"/>
    <x v="0"/>
    <x v="8"/>
    <s v="2020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4"/>
    <x v="1"/>
    <x v="0"/>
    <x v="0"/>
    <x v="8"/>
    <s v="2021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5"/>
    <x v="1"/>
    <x v="0"/>
    <x v="0"/>
    <x v="8"/>
    <s v="2022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6"/>
    <x v="1"/>
    <x v="0"/>
    <x v="0"/>
    <x v="8"/>
    <s v="2023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7"/>
    <x v="1"/>
    <x v="0"/>
    <x v="0"/>
    <x v="8"/>
    <s v="2024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8"/>
    <x v="1"/>
    <x v="0"/>
    <x v="0"/>
    <x v="8"/>
    <s v="2025RFM0EU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0"/>
    <x v="0"/>
    <x v="0"/>
    <x v="0"/>
    <x v="9"/>
    <s v="2017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1"/>
    <x v="0"/>
    <x v="0"/>
    <x v="0"/>
    <x v="9"/>
    <s v="2018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2"/>
    <x v="0"/>
    <x v="0"/>
    <x v="0"/>
    <x v="9"/>
    <s v="2019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3"/>
    <x v="0"/>
    <x v="0"/>
    <x v="0"/>
    <x v="9"/>
    <s v="2020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4"/>
    <x v="0"/>
    <x v="0"/>
    <x v="0"/>
    <x v="9"/>
    <s v="2021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5"/>
    <x v="0"/>
    <x v="0"/>
    <x v="0"/>
    <x v="9"/>
    <s v="2022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6"/>
    <x v="0"/>
    <x v="0"/>
    <x v="0"/>
    <x v="9"/>
    <s v="2023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7"/>
    <x v="0"/>
    <x v="0"/>
    <x v="0"/>
    <x v="9"/>
    <s v="2024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8"/>
    <x v="0"/>
    <x v="0"/>
    <x v="0"/>
    <x v="9"/>
    <s v="2025KD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0"/>
    <x v="1"/>
    <x v="0"/>
    <x v="0"/>
    <x v="9"/>
    <s v="2017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1"/>
    <x v="1"/>
    <x v="0"/>
    <x v="0"/>
    <x v="9"/>
    <s v="2018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2"/>
    <x v="1"/>
    <x v="0"/>
    <x v="0"/>
    <x v="9"/>
    <s v="2019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3"/>
    <x v="1"/>
    <x v="0"/>
    <x v="0"/>
    <x v="9"/>
    <s v="2020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4"/>
    <x v="1"/>
    <x v="0"/>
    <x v="0"/>
    <x v="9"/>
    <s v="2021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5"/>
    <x v="1"/>
    <x v="0"/>
    <x v="0"/>
    <x v="9"/>
    <s v="2022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6"/>
    <x v="1"/>
    <x v="0"/>
    <x v="0"/>
    <x v="9"/>
    <s v="2023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7"/>
    <x v="1"/>
    <x v="0"/>
    <x v="0"/>
    <x v="9"/>
    <s v="2024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8"/>
    <x v="1"/>
    <x v="0"/>
    <x v="0"/>
    <x v="9"/>
    <s v="2025RFM0NFR-inntekt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0"/>
    <x v="0"/>
    <x v="0"/>
    <x v="0"/>
    <x v="10"/>
    <s v="2017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1"/>
    <x v="0"/>
    <x v="0"/>
    <x v="0"/>
    <x v="10"/>
    <s v="2018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2"/>
    <x v="0"/>
    <x v="0"/>
    <x v="0"/>
    <x v="10"/>
    <s v="2019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3"/>
    <x v="0"/>
    <x v="0"/>
    <x v="0"/>
    <x v="10"/>
    <s v="2020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4"/>
    <x v="0"/>
    <x v="0"/>
    <x v="0"/>
    <x v="10"/>
    <s v="2021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5"/>
    <x v="0"/>
    <x v="0"/>
    <x v="0"/>
    <x v="10"/>
    <s v="2022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6"/>
    <x v="0"/>
    <x v="0"/>
    <x v="0"/>
    <x v="10"/>
    <s v="2023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7"/>
    <x v="0"/>
    <x v="0"/>
    <x v="0"/>
    <x v="10"/>
    <s v="2024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8"/>
    <x v="0"/>
    <x v="0"/>
    <x v="0"/>
    <x v="10"/>
    <s v="2025KD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0"/>
    <x v="1"/>
    <x v="0"/>
    <x v="0"/>
    <x v="10"/>
    <s v="2017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1"/>
    <x v="1"/>
    <x v="0"/>
    <x v="0"/>
    <x v="10"/>
    <s v="2018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2"/>
    <x v="1"/>
    <x v="0"/>
    <x v="0"/>
    <x v="10"/>
    <s v="2019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3"/>
    <x v="1"/>
    <x v="0"/>
    <x v="0"/>
    <x v="10"/>
    <s v="2020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4"/>
    <x v="1"/>
    <x v="0"/>
    <x v="0"/>
    <x v="10"/>
    <s v="2021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5"/>
    <x v="1"/>
    <x v="0"/>
    <x v="0"/>
    <x v="10"/>
    <s v="2022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6"/>
    <x v="1"/>
    <x v="0"/>
    <x v="0"/>
    <x v="10"/>
    <s v="2023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7"/>
    <x v="1"/>
    <x v="0"/>
    <x v="0"/>
    <x v="10"/>
    <s v="2024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8"/>
    <x v="1"/>
    <x v="0"/>
    <x v="0"/>
    <x v="10"/>
    <s v="2025RFM0BOA (eksl. EU og NFR)"/>
    <n v="0"/>
    <x v="4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0"/>
    <x v="0"/>
    <x v="0"/>
    <x v="0"/>
    <x v="11"/>
    <s v="2017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1"/>
    <x v="0"/>
    <x v="0"/>
    <x v="0"/>
    <x v="11"/>
    <s v="2018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2"/>
    <x v="0"/>
    <x v="0"/>
    <x v="0"/>
    <x v="11"/>
    <s v="2019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3"/>
    <x v="0"/>
    <x v="0"/>
    <x v="0"/>
    <x v="11"/>
    <s v="2020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4"/>
    <x v="0"/>
    <x v="0"/>
    <x v="0"/>
    <x v="11"/>
    <s v="2021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5"/>
    <x v="0"/>
    <x v="0"/>
    <x v="0"/>
    <x v="11"/>
    <s v="2022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6"/>
    <x v="0"/>
    <x v="0"/>
    <x v="0"/>
    <x v="11"/>
    <s v="2023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7"/>
    <x v="0"/>
    <x v="0"/>
    <x v="0"/>
    <x v="11"/>
    <s v="2024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8"/>
    <x v="0"/>
    <x v="0"/>
    <x v="0"/>
    <x v="11"/>
    <s v="2025KD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0"/>
    <x v="1"/>
    <x v="0"/>
    <x v="0"/>
    <x v="11"/>
    <s v="2017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1"/>
    <x v="1"/>
    <x v="0"/>
    <x v="0"/>
    <x v="11"/>
    <s v="2018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2"/>
    <x v="1"/>
    <x v="0"/>
    <x v="0"/>
    <x v="11"/>
    <s v="2019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3"/>
    <x v="1"/>
    <x v="0"/>
    <x v="0"/>
    <x v="11"/>
    <s v="2020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4"/>
    <x v="1"/>
    <x v="0"/>
    <x v="0"/>
    <x v="11"/>
    <s v="2021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5"/>
    <x v="1"/>
    <x v="0"/>
    <x v="0"/>
    <x v="11"/>
    <s v="2022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6"/>
    <x v="1"/>
    <x v="0"/>
    <x v="0"/>
    <x v="11"/>
    <s v="2023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7"/>
    <x v="1"/>
    <x v="0"/>
    <x v="0"/>
    <x v="11"/>
    <s v="2024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8"/>
    <x v="1"/>
    <x v="0"/>
    <x v="0"/>
    <x v="11"/>
    <s v="2025RFM0Total forskningsbev"/>
    <n v="0"/>
    <x v="5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0"/>
    <x v="0"/>
    <x v="0"/>
    <x v="0"/>
    <x v="12"/>
    <s v="2017KD0Tot bev"/>
    <n v="0"/>
    <x v="6"/>
    <n v="0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1"/>
    <x v="0"/>
    <x v="0"/>
    <x v="0"/>
    <x v="12"/>
    <s v="2018KD0Tot bev"/>
    <e v="#DIV/0!"/>
    <x v="6"/>
    <e v="#DIV/0!"/>
    <n v="0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2"/>
    <x v="0"/>
    <x v="0"/>
    <x v="0"/>
    <x v="12"/>
    <s v="2019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3"/>
    <x v="0"/>
    <x v="0"/>
    <x v="0"/>
    <x v="12"/>
    <s v="2020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4"/>
    <x v="0"/>
    <x v="0"/>
    <x v="0"/>
    <x v="12"/>
    <s v="2021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5"/>
    <x v="0"/>
    <x v="0"/>
    <x v="0"/>
    <x v="12"/>
    <s v="2022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6"/>
    <x v="0"/>
    <x v="0"/>
    <x v="0"/>
    <x v="12"/>
    <s v="2023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7"/>
    <x v="0"/>
    <x v="0"/>
    <x v="0"/>
    <x v="12"/>
    <s v="2024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8"/>
    <x v="0"/>
    <x v="0"/>
    <x v="0"/>
    <x v="12"/>
    <s v="2025KD0Tot bev"/>
    <e v="#DIV/0!"/>
    <x v="6"/>
    <e v="#DIV/0!"/>
    <e v="#DIV/0!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0"/>
    <x v="1"/>
    <x v="0"/>
    <x v="0"/>
    <x v="12"/>
    <s v="2017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1"/>
    <x v="1"/>
    <x v="0"/>
    <x v="0"/>
    <x v="12"/>
    <s v="2018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2"/>
    <x v="1"/>
    <x v="0"/>
    <x v="0"/>
    <x v="12"/>
    <s v="2019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3"/>
    <x v="1"/>
    <x v="0"/>
    <x v="0"/>
    <x v="12"/>
    <s v="2020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4"/>
    <x v="1"/>
    <x v="0"/>
    <x v="0"/>
    <x v="12"/>
    <s v="2021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5"/>
    <x v="1"/>
    <x v="0"/>
    <x v="0"/>
    <x v="12"/>
    <s v="2022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6"/>
    <x v="1"/>
    <x v="0"/>
    <x v="0"/>
    <x v="12"/>
    <s v="2023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7"/>
    <x v="1"/>
    <x v="0"/>
    <x v="0"/>
    <x v="12"/>
    <s v="2024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8"/>
    <x v="1"/>
    <x v="0"/>
    <x v="0"/>
    <x v="12"/>
    <s v="2025RFM0Tot bev"/>
    <n v="0"/>
    <x v="6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0"/>
    <x v="0"/>
    <x v="0"/>
    <x v="0"/>
    <x v="13"/>
    <s v="2017KD0Basis KD"/>
    <n v="0"/>
    <x v="7"/>
    <n v="0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1"/>
    <x v="0"/>
    <x v="0"/>
    <x v="0"/>
    <x v="13"/>
    <s v="2018KD0Basis KD"/>
    <e v="#DIV/0!"/>
    <x v="7"/>
    <e v="#DIV/0!"/>
    <n v="0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2"/>
    <x v="0"/>
    <x v="0"/>
    <x v="0"/>
    <x v="13"/>
    <s v="2019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3"/>
    <x v="0"/>
    <x v="0"/>
    <x v="0"/>
    <x v="13"/>
    <s v="2020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4"/>
    <x v="0"/>
    <x v="0"/>
    <x v="0"/>
    <x v="13"/>
    <s v="2021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5"/>
    <x v="0"/>
    <x v="0"/>
    <x v="0"/>
    <x v="13"/>
    <s v="2022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6"/>
    <x v="0"/>
    <x v="0"/>
    <x v="0"/>
    <x v="13"/>
    <s v="2023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7"/>
    <x v="0"/>
    <x v="0"/>
    <x v="0"/>
    <x v="13"/>
    <s v="2024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8"/>
    <x v="0"/>
    <x v="0"/>
    <x v="0"/>
    <x v="13"/>
    <s v="2025KD0Basis KD"/>
    <e v="#DIV/0!"/>
    <x v="7"/>
    <e v="#DIV/0!"/>
    <e v="#DIV/0!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0"/>
    <x v="1"/>
    <x v="0"/>
    <x v="0"/>
    <x v="13"/>
    <s v="2017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1"/>
    <x v="1"/>
    <x v="0"/>
    <x v="0"/>
    <x v="13"/>
    <s v="2018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2"/>
    <x v="1"/>
    <x v="0"/>
    <x v="0"/>
    <x v="13"/>
    <s v="2019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3"/>
    <x v="1"/>
    <x v="0"/>
    <x v="0"/>
    <x v="13"/>
    <s v="2020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4"/>
    <x v="1"/>
    <x v="0"/>
    <x v="0"/>
    <x v="13"/>
    <s v="2021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5"/>
    <x v="1"/>
    <x v="0"/>
    <x v="0"/>
    <x v="13"/>
    <s v="2022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6"/>
    <x v="1"/>
    <x v="0"/>
    <x v="0"/>
    <x v="13"/>
    <s v="2023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7"/>
    <x v="1"/>
    <x v="0"/>
    <x v="0"/>
    <x v="13"/>
    <s v="2024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  <r>
    <x v="8"/>
    <x v="1"/>
    <x v="0"/>
    <x v="0"/>
    <x v="13"/>
    <s v="2025RFM0Basis KD"/>
    <n v="0"/>
    <x v="7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ell2" cacheId="1" applyNumberFormats="0" applyBorderFormats="0" applyFontFormats="0" applyPatternFormats="0" applyAlignmentFormats="0" applyWidthHeightFormats="1" dataCaption="Verdier" updatedVersion="6" minRefreshableVersion="3" useAutoFormatting="1" rowGrandTotals="0" colGrandTotals="0" itemPrintTitles="1" createdVersion="5" indent="0" outline="1" outlineData="1" multipleFieldFilters="0" chartFormat="18">
  <location ref="A6:D15" firstHeaderRow="0" firstDataRow="1" firstDataCol="1" rowPageCount="4" colPageCount="1"/>
  <pivotFields count="21">
    <pivotField axis="axisRow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Page" multipleItemSelectionAllowed="1" showAll="0" defaultSubtotal="0">
      <items count="4">
        <item x="0"/>
        <item h="1" x="1"/>
        <item m="1" x="2"/>
        <item m="1" x="3"/>
      </items>
    </pivotField>
    <pivotField axis="axisPage" multipleItemSelectionAllowed="1" showAll="0" defaultSubtotal="0">
      <items count="12">
        <item h="1" x="11"/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165" showAll="0" defaultSubtotal="0"/>
    <pivotField dataField="1" numFmtId="165" showAll="0" defaultSubtotal="0"/>
    <pivotField dataField="1" numFmtId="165" showAll="0" defaultSubtotal="0"/>
    <pivotField numFmtId="165" showAll="0" defaultSubtotal="0"/>
    <pivotField numFmtId="165" showAll="0" defaultSubtotal="0"/>
    <pivotField axis="axisPage" numFmtId="165" showAll="0" defaultSubtotal="0">
      <items count="446">
        <item x="21"/>
        <item x="10"/>
        <item m="1" x="226"/>
        <item m="1" x="287"/>
        <item m="1" x="387"/>
        <item m="1" x="184"/>
        <item m="1" x="260"/>
        <item m="1" x="334"/>
        <item m="1" x="423"/>
        <item m="1" x="233"/>
        <item m="1" x="242"/>
        <item m="1" x="231"/>
        <item m="1" x="298"/>
        <item m="1" x="392"/>
        <item m="1" x="190"/>
        <item m="1" x="267"/>
        <item m="1" x="342"/>
        <item m="1" x="431"/>
        <item m="1" x="239"/>
        <item m="1" x="376"/>
        <item m="1" x="417"/>
        <item m="1" x="205"/>
        <item m="1" x="225"/>
        <item m="1" x="443"/>
        <item m="1" x="227"/>
        <item m="1" x="243"/>
        <item m="1" x="352"/>
        <item m="1" x="263"/>
        <item m="1" x="411"/>
        <item m="1" x="339"/>
        <item m="1" x="215"/>
        <item m="1" x="412"/>
        <item m="1" x="283"/>
        <item m="1" x="173"/>
        <item m="1" x="293"/>
        <item m="1" x="344"/>
        <item m="1" x="386"/>
        <item m="1" x="369"/>
        <item m="1" x="377"/>
        <item m="1" x="440"/>
        <item m="1" x="324"/>
        <item m="1" x="169"/>
        <item m="1" x="343"/>
        <item m="1" x="197"/>
        <item m="1" x="251"/>
        <item m="1" x="331"/>
        <item m="1" x="195"/>
        <item m="1" x="209"/>
        <item m="1" x="285"/>
        <item m="1" x="218"/>
        <item m="1" x="313"/>
        <item m="1" x="356"/>
        <item m="1" x="338"/>
        <item m="1" x="427"/>
        <item m="1" x="198"/>
        <item m="1" x="400"/>
        <item m="1" x="273"/>
        <item m="1" x="355"/>
        <item m="1" x="307"/>
        <item m="1" x="261"/>
        <item m="1" x="341"/>
        <item m="1" x="211"/>
        <item m="1" x="406"/>
        <item m="1" x="378"/>
        <item m="1" x="347"/>
        <item m="1" x="322"/>
        <item m="1" x="330"/>
        <item m="1" x="308"/>
        <item m="1" x="282"/>
        <item m="1" x="268"/>
        <item m="1" x="402"/>
        <item m="1" x="444"/>
        <item m="1" x="397"/>
        <item m="1" x="439"/>
        <item m="1" x="306"/>
        <item m="1" x="302"/>
        <item m="1" x="294"/>
        <item m="1" x="359"/>
        <item m="1" x="364"/>
        <item m="1" x="398"/>
        <item m="1" x="254"/>
        <item m="1" x="280"/>
        <item m="1" x="351"/>
        <item m="1" x="317"/>
        <item m="1" x="201"/>
        <item m="1" x="232"/>
        <item m="1" x="185"/>
        <item m="1" x="373"/>
        <item m="1" x="333"/>
        <item m="1" x="409"/>
        <item m="1" x="319"/>
        <item m="1" x="326"/>
        <item m="1" x="212"/>
        <item m="1" x="328"/>
        <item m="1" x="384"/>
        <item m="1" x="203"/>
        <item m="1" x="424"/>
        <item m="1" x="374"/>
        <item m="1" x="182"/>
        <item m="1" x="336"/>
        <item m="1" x="445"/>
        <item m="1" x="199"/>
        <item m="1" x="430"/>
        <item m="1" x="278"/>
        <item m="1" x="234"/>
        <item m="1" x="340"/>
        <item m="1" x="383"/>
        <item m="1" x="407"/>
        <item m="1" x="414"/>
        <item m="1" x="434"/>
        <item m="1" x="253"/>
        <item m="1" x="321"/>
        <item m="1" x="255"/>
        <item m="1" x="303"/>
        <item m="1" x="368"/>
        <item m="1" x="371"/>
        <item m="1" x="362"/>
        <item m="1" x="238"/>
        <item m="1" x="224"/>
        <item m="1" x="286"/>
        <item m="1" x="381"/>
        <item m="1" x="390"/>
        <item m="1" x="207"/>
        <item m="1" x="175"/>
        <item m="1" x="288"/>
        <item m="1" x="422"/>
        <item m="1" x="222"/>
        <item m="1" x="310"/>
        <item m="1" x="259"/>
        <item m="1" x="252"/>
        <item m="1" x="318"/>
        <item m="1" x="365"/>
        <item m="1" x="219"/>
        <item m="1" x="345"/>
        <item m="1" x="229"/>
        <item m="1" x="435"/>
        <item m="1" x="312"/>
        <item m="1" x="281"/>
        <item m="1" x="192"/>
        <item m="1" x="300"/>
        <item m="1" x="245"/>
        <item m="1" x="179"/>
        <item m="1" x="264"/>
        <item m="1" x="279"/>
        <item m="1" x="241"/>
        <item m="1" x="189"/>
        <item m="1" x="178"/>
        <item m="1" x="289"/>
        <item m="1" x="299"/>
        <item m="1" x="382"/>
        <item m="1" x="297"/>
        <item m="1" x="413"/>
        <item m="1" x="348"/>
        <item m="1" x="301"/>
        <item m="1" x="276"/>
        <item m="1" x="265"/>
        <item m="1" x="191"/>
        <item m="1" x="200"/>
        <item m="1" x="236"/>
        <item m="1" x="196"/>
        <item m="1" x="216"/>
        <item m="1" x="277"/>
        <item m="1" x="361"/>
        <item m="1" x="176"/>
        <item m="1" x="257"/>
        <item m="1" x="320"/>
        <item m="1" x="220"/>
        <item m="1" x="395"/>
        <item m="1" x="405"/>
        <item m="1" x="428"/>
        <item m="1" x="391"/>
        <item m="1" x="186"/>
        <item m="1" x="403"/>
        <item x="8"/>
        <item m="1" x="433"/>
        <item m="1" x="346"/>
        <item m="1" x="366"/>
        <item m="1" x="353"/>
        <item m="1" x="311"/>
        <item m="1" x="296"/>
        <item m="1" x="425"/>
        <item m="1" x="180"/>
        <item m="1" x="337"/>
        <item m="1" x="275"/>
        <item m="1" x="177"/>
        <item m="1" x="315"/>
        <item m="1" x="354"/>
        <item m="1" x="415"/>
        <item m="1" x="437"/>
        <item m="1" x="213"/>
        <item m="1" x="170"/>
        <item m="1" x="217"/>
        <item m="1" x="262"/>
        <item m="1" x="208"/>
        <item m="1" x="432"/>
        <item m="1" x="410"/>
        <item m="1" x="388"/>
        <item m="1" x="271"/>
        <item m="1" x="436"/>
        <item m="1" x="183"/>
        <item m="1" x="235"/>
        <item m="1" x="187"/>
        <item m="1" x="230"/>
        <item m="1" x="393"/>
        <item m="1" x="323"/>
        <item m="1" x="314"/>
        <item m="1" x="394"/>
        <item m="1" x="171"/>
        <item m="1" x="214"/>
        <item m="1" x="246"/>
        <item m="1" x="389"/>
        <item m="1" x="247"/>
        <item m="1" x="270"/>
        <item m="1" x="167"/>
        <item m="1" x="172"/>
        <item m="1" x="272"/>
        <item m="1" x="327"/>
        <item m="1" x="292"/>
        <item m="1" x="372"/>
        <item m="1" x="290"/>
        <item m="1" x="269"/>
        <item m="1" x="404"/>
        <item m="1" x="248"/>
        <item m="1" x="274"/>
        <item m="1" x="244"/>
        <item m="1" x="266"/>
        <item m="1" x="379"/>
        <item m="1" x="358"/>
        <item m="1" x="228"/>
        <item m="1" x="284"/>
        <item m="1" x="249"/>
        <item m="1" x="419"/>
        <item m="1" x="221"/>
        <item m="1" x="420"/>
        <item m="1" x="240"/>
        <item m="1" x="295"/>
        <item m="1" x="349"/>
        <item m="1" x="418"/>
        <item m="1" x="309"/>
        <item m="1" x="325"/>
        <item m="1" x="194"/>
        <item m="1" x="188"/>
        <item m="1" x="256"/>
        <item m="1" x="370"/>
        <item m="1" x="357"/>
        <item m="1" x="193"/>
        <item m="1" x="329"/>
        <item m="1" x="210"/>
        <item m="1" x="350"/>
        <item m="1" x="367"/>
        <item m="1" x="316"/>
        <item m="1" x="429"/>
        <item m="1" x="363"/>
        <item m="1" x="202"/>
        <item m="1" x="250"/>
        <item m="1" x="305"/>
        <item m="1" x="204"/>
        <item m="1" x="237"/>
        <item m="1" x="421"/>
        <item m="1" x="335"/>
        <item m="1" x="291"/>
        <item m="1" x="408"/>
        <item m="1" x="168"/>
        <item m="1" x="426"/>
        <item m="1" x="375"/>
        <item m="1" x="360"/>
        <item m="1" x="174"/>
        <item m="1" x="181"/>
        <item m="1" x="401"/>
        <item m="1" x="332"/>
        <item m="1" x="385"/>
        <item m="1" x="416"/>
        <item m="1" x="223"/>
        <item m="1" x="442"/>
        <item m="1" x="399"/>
        <item m="1" x="304"/>
        <item m="1" x="438"/>
        <item m="1" x="441"/>
        <item m="1" x="206"/>
        <item m="1" x="258"/>
        <item m="1" x="396"/>
        <item m="1" x="380"/>
        <item x="0"/>
        <item x="1"/>
        <item x="2"/>
        <item x="3"/>
        <item x="4"/>
        <item x="5"/>
        <item x="6"/>
        <item x="7"/>
        <item x="9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Page" numFmtId="165" showAll="0" defaultSubtotal="0">
      <items count="296">
        <item m="1" x="142"/>
        <item x="11"/>
        <item m="1" x="255"/>
        <item m="1" x="291"/>
        <item m="1" x="258"/>
        <item m="1" x="243"/>
        <item m="1" x="231"/>
        <item m="1" x="154"/>
        <item m="1" x="139"/>
        <item m="1" x="215"/>
        <item m="1" x="144"/>
        <item m="1" x="212"/>
        <item m="1" x="179"/>
        <item m="1" x="168"/>
        <item m="1" x="288"/>
        <item m="1" x="250"/>
        <item m="1" x="224"/>
        <item m="1" x="239"/>
        <item m="1" x="207"/>
        <item m="1" x="253"/>
        <item m="1" x="217"/>
        <item m="1" x="223"/>
        <item m="1" x="175"/>
        <item m="1" x="193"/>
        <item m="1" x="225"/>
        <item m="1" x="229"/>
        <item m="1" x="166"/>
        <item x="48"/>
        <item x="55"/>
        <item x="62"/>
        <item x="41"/>
        <item x="34"/>
        <item x="12"/>
        <item x="21"/>
        <item x="29"/>
        <item x="20"/>
        <item x="57"/>
        <item x="50"/>
        <item x="64"/>
        <item x="43"/>
        <item x="36"/>
        <item m="1" x="286"/>
        <item m="1" x="160"/>
        <item x="0"/>
        <item m="1" x="198"/>
        <item x="28"/>
        <item x="26"/>
        <item m="1" x="164"/>
        <item m="1" x="226"/>
        <item x="19"/>
        <item m="1" x="192"/>
        <item m="1" x="184"/>
        <item x="44"/>
        <item x="51"/>
        <item x="58"/>
        <item m="1" x="247"/>
        <item m="1" x="158"/>
        <item m="1" x="218"/>
        <item m="1" x="249"/>
        <item m="1" x="146"/>
        <item m="1" x="248"/>
        <item m="1" x="290"/>
        <item m="1" x="254"/>
        <item m="1" x="277"/>
        <item m="1" x="259"/>
        <item m="1" x="285"/>
        <item m="1" x="174"/>
        <item m="1" x="252"/>
        <item m="1" x="159"/>
        <item x="37"/>
        <item m="1" x="295"/>
        <item m="1" x="256"/>
        <item x="63"/>
        <item x="17"/>
        <item x="47"/>
        <item x="128"/>
        <item x="30"/>
        <item x="137"/>
        <item m="1" x="267"/>
        <item m="1" x="185"/>
        <item m="1" x="273"/>
        <item x="22"/>
        <item m="1" x="153"/>
        <item m="1" x="204"/>
        <item x="13"/>
        <item x="73"/>
        <item m="1" x="264"/>
        <item m="1" x="203"/>
        <item m="1" x="269"/>
        <item x="49"/>
        <item m="1" x="189"/>
        <item m="1" x="195"/>
        <item m="1" x="197"/>
        <item m="1" x="173"/>
        <item m="1" x="240"/>
        <item m="1" x="282"/>
        <item m="1" x="183"/>
        <item m="1" x="222"/>
        <item m="1" x="235"/>
        <item x="52"/>
        <item m="1" x="194"/>
        <item m="1" x="272"/>
        <item x="59"/>
        <item m="1" x="274"/>
        <item x="110"/>
        <item m="1" x="214"/>
        <item x="42"/>
        <item m="1" x="216"/>
        <item m="1" x="145"/>
        <item m="1" x="163"/>
        <item m="1" x="206"/>
        <item x="33"/>
        <item x="25"/>
        <item m="1" x="279"/>
        <item m="1" x="209"/>
        <item m="1" x="149"/>
        <item m="1" x="234"/>
        <item x="18"/>
        <item x="16"/>
        <item x="31"/>
        <item m="1" x="165"/>
        <item m="1" x="230"/>
        <item m="1" x="281"/>
        <item m="1" x="157"/>
        <item x="14"/>
        <item m="1" x="200"/>
        <item m="1" x="141"/>
        <item m="1" x="196"/>
        <item m="1" x="294"/>
        <item m="1" x="266"/>
        <item m="1" x="143"/>
        <item m="1" x="219"/>
        <item x="83"/>
        <item m="1" x="199"/>
        <item m="1" x="289"/>
        <item m="1" x="150"/>
        <item m="1" x="156"/>
        <item m="1" x="201"/>
        <item m="1" x="208"/>
        <item m="1" x="237"/>
        <item m="1" x="275"/>
        <item m="1" x="228"/>
        <item m="1" x="148"/>
        <item m="1" x="263"/>
        <item m="1" x="155"/>
        <item m="1" x="140"/>
        <item m="1" x="221"/>
        <item m="1" x="180"/>
        <item m="1" x="287"/>
        <item m="1" x="276"/>
        <item m="1" x="244"/>
        <item x="32"/>
        <item m="1" x="262"/>
        <item m="1" x="283"/>
        <item x="38"/>
        <item x="40"/>
        <item x="45"/>
        <item m="1" x="232"/>
        <item m="1" x="182"/>
        <item m="1" x="170"/>
        <item m="1" x="178"/>
        <item x="60"/>
        <item x="61"/>
        <item m="1" x="171"/>
        <item m="1" x="261"/>
        <item m="1" x="210"/>
        <item m="1" x="187"/>
        <item m="1" x="278"/>
        <item m="1" x="177"/>
        <item m="1" x="205"/>
        <item m="1" x="292"/>
        <item m="1" x="202"/>
        <item m="1" x="242"/>
        <item m="1" x="211"/>
        <item m="1" x="213"/>
        <item m="1" x="152"/>
        <item m="1" x="260"/>
        <item m="1" x="293"/>
        <item m="1" x="181"/>
        <item m="1" x="169"/>
        <item m="1" x="151"/>
        <item m="1" x="270"/>
        <item m="1" x="233"/>
        <item m="1" x="265"/>
        <item m="1" x="245"/>
        <item m="1" x="280"/>
        <item m="1" x="227"/>
        <item m="1" x="147"/>
        <item m="1" x="251"/>
        <item m="1" x="236"/>
        <item m="1" x="161"/>
        <item m="1" x="191"/>
        <item m="1" x="220"/>
        <item m="1" x="172"/>
        <item m="1" x="284"/>
        <item m="1" x="138"/>
        <item m="1" x="176"/>
        <item m="1" x="188"/>
        <item m="1" x="268"/>
        <item m="1" x="186"/>
        <item m="1" x="190"/>
        <item m="1" x="241"/>
        <item m="1" x="246"/>
        <item m="1" x="271"/>
        <item m="1" x="162"/>
        <item m="1" x="167"/>
        <item m="1" x="238"/>
        <item m="1" x="257"/>
        <item x="1"/>
        <item x="2"/>
        <item x="3"/>
        <item x="4"/>
        <item x="5"/>
        <item x="6"/>
        <item x="7"/>
        <item x="8"/>
        <item x="9"/>
        <item x="10"/>
        <item x="15"/>
        <item x="23"/>
        <item x="24"/>
        <item x="27"/>
        <item x="35"/>
        <item x="39"/>
        <item x="46"/>
        <item x="53"/>
        <item x="54"/>
        <item x="56"/>
        <item x="65"/>
        <item x="66"/>
        <item x="67"/>
        <item x="68"/>
        <item x="69"/>
        <item x="70"/>
        <item x="71"/>
        <item x="72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</items>
    </pivotField>
    <pivotField numFmtId="166" showAll="0" defaultSubtotal="0"/>
    <pivotField numFmtId="165" showAll="0" defaultSubtotal="0"/>
    <pivotField numFmtId="166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-2"/>
  </colFields>
  <colItems count="3">
    <i>
      <x/>
    </i>
    <i i="1">
      <x v="1"/>
    </i>
    <i i="2">
      <x v="2"/>
    </i>
  </colItems>
  <pageFields count="4">
    <pageField fld="1" hier="-1"/>
    <pageField fld="2" hier="-1"/>
    <pageField fld="16" hier="-1"/>
    <pageField fld="15" hier="-1"/>
  </pageFields>
  <dataFields count="3">
    <dataField name="Summer av Basis KD" fld="20" baseField="0" baseItem="0" numFmtId="165"/>
    <dataField name="Summer av Utdanningsinsentiv" fld="11" baseField="0" baseItem="0"/>
    <dataField name="Summer av Forskningsinsentiv" fld="12" baseField="0" baseItem="0"/>
  </dataFields>
  <formats count="5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</formats>
  <chartFormats count="11">
    <chartFormat chart="14" format="108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14" format="109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14" format="110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14" format="111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14" format="112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14" format="113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14" format="114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14" format="115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l1" cacheId="0" dataOnRows="1" applyNumberFormats="0" applyBorderFormats="0" applyFontFormats="0" applyPatternFormats="0" applyAlignmentFormats="0" applyWidthHeightFormats="1" dataCaption="Verdier" updatedVersion="6" minRefreshableVersion="3" useAutoFormatting="1" rowGrandTotals="0" colGrandTotals="0" itemPrintTitles="1" createdVersion="6" indent="0" outline="1" outlineData="1" multipleFieldFilters="0" chartFormat="1">
  <location ref="A4:J15" firstHeaderRow="1" firstDataRow="2" firstDataCol="1" rowPageCount="2" colPageCount="1"/>
  <pivotFields count="17"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Page" multipleItemSelectionAllowed="1" showAll="0">
      <items count="13">
        <item h="1" x="11"/>
        <item x="10"/>
        <item x="1"/>
        <item x="9"/>
        <item x="0"/>
        <item x="2"/>
        <item x="3"/>
        <item x="4"/>
        <item x="5"/>
        <item x="6"/>
        <item x="8"/>
        <item x="7"/>
        <item t="default"/>
      </items>
    </pivotField>
    <pivotField numFmtId="165" showAll="0"/>
    <pivotField numFmtId="165" showAll="0"/>
    <pivotField dataField="1" numFmtId="165" showAll="0"/>
    <pivotField dataField="1" numFmtId="165" showAll="0"/>
    <pivotField dataField="1" numFmtId="165" showAll="0"/>
    <pivotField numFmtId="165" showAll="0"/>
    <pivotField dataField="1" numFmtId="165" showAll="0"/>
    <pivotField dataField="1" numFmtId="165" showAll="0"/>
    <pivotField dataField="1" numFmtId="165" showAll="0"/>
    <pivotField dataField="1" numFmtId="165" showAll="0"/>
    <pivotField dataField="1" numFmtId="165" showAll="0"/>
    <pivotField numFmtId="165" showAll="0"/>
    <pivotField dataField="1" numFmtId="165" showAll="0" defaultSubtotal="0"/>
    <pivotField dataField="1" dragToRow="0" dragToCol="0" dragToPage="0" showAll="0" defaultSubtotal="0"/>
  </pivotFields>
  <rowFields count="1">
    <field x="-2"/>
  </rowFields>
  <row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2">
    <pageField fld="2" hier="-1"/>
    <pageField fld="1" hier="-1"/>
  </pageFields>
  <dataFields count="10">
    <dataField name="Summer av Basis KD" fld="16" baseField="0" baseItem="0" numFmtId="165"/>
    <dataField name="Summer av Studiepoengbev" fld="5" baseField="0" baseItem="0"/>
    <dataField name="Summer av Kandidatbev" fld="6" baseField="0" baseItem="0"/>
    <dataField name="Summer av Utvekslingsbev" fld="7" baseField="0" baseItem="0"/>
    <dataField name="Summer av Avlagte doktorgrader" fld="9" baseField="0" baseItem="0"/>
    <dataField name="Summer av Publikasjonspoeng" fld="10" baseField="0" baseItem="0"/>
    <dataField name="Summer av EU-inntekt" fld="11" baseField="0" baseItem="0"/>
    <dataField name="Summer av NFR-inntekt" fld="12" baseField="0" baseItem="0"/>
    <dataField name="Summer av BOA (eksl. EU og NFR)" fld="13" baseField="0" baseItem="0"/>
    <dataField name="Summer av Tot bev" fld="15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l9" cacheId="2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 chartFormat="1" fieldListSortAscending="1">
  <location ref="A7:F11" firstHeaderRow="1" firstDataRow="3" firstDataCol="1" rowPageCount="3" colPageCount="1"/>
  <pivotFields count="11">
    <pivotField axis="axisPage" multipleItemSelectionAllowed="1" showAll="0">
      <items count="10">
        <item h="1" x="0"/>
        <item x="1"/>
        <item h="1" x="2"/>
        <item h="1" x="3"/>
        <item h="1" x="4"/>
        <item h="1" x="5"/>
        <item h="1" x="6"/>
        <item h="1" x="7"/>
        <item h="1" x="8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Row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  <pivotField axis="axisCol" showAll="0">
      <items count="15">
        <item x="6"/>
        <item x="13"/>
        <item x="0"/>
        <item x="10"/>
        <item x="8"/>
        <item x="3"/>
        <item x="9"/>
        <item x="7"/>
        <item x="1"/>
        <item x="2"/>
        <item x="12"/>
        <item x="11"/>
        <item x="5"/>
        <item x="4"/>
        <item t="default"/>
      </items>
    </pivotField>
    <pivotField showAll="0"/>
    <pivotField numFmtId="165" showAll="0"/>
    <pivotField axis="axisCol" multipleItemSelectionAllowed="1" showAll="0">
      <items count="9">
        <item h="1" sd="0" x="7"/>
        <item sd="0" x="0"/>
        <item h="1" sd="0" x="6"/>
        <item h="1" sd="0" x="5"/>
        <item h="1" sd="0" x="3"/>
        <item sd="0" x="2"/>
        <item sd="0" x="4"/>
        <item sd="0" x="1"/>
        <item t="default" sd="0"/>
      </items>
    </pivotField>
    <pivotField dataField="1" numFmtId="165" showAll="0"/>
    <pivotField numFmtId="165" showAll="0" defaultSubtotal="0"/>
    <pivotField dragToRow="0" dragToCol="0" dragToPage="0" showAll="0" defaultSubtotal="0"/>
  </pivotFields>
  <rowFields count="1">
    <field x="2"/>
  </rowFields>
  <rowItems count="2">
    <i>
      <x/>
    </i>
    <i t="grand">
      <x/>
    </i>
  </rowItems>
  <colFields count="2">
    <field x="7"/>
    <field x="4"/>
  </colFields>
  <colItems count="5">
    <i>
      <x v="1"/>
    </i>
    <i>
      <x v="5"/>
    </i>
    <i>
      <x v="6"/>
    </i>
    <i>
      <x v="7"/>
    </i>
    <i t="grand">
      <x/>
    </i>
  </colItems>
  <pageFields count="3">
    <pageField fld="1" hier="-1"/>
    <pageField fld="3" hier="-1"/>
    <pageField fld="0" hier="-1"/>
  </pageFields>
  <dataFields count="1">
    <dataField name="Summer av Årlig vekst" fld="8" baseField="0" baseItem="0"/>
  </dataFields>
  <formats count="27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chartFormats count="10">
    <chartFormat chart="0" format="58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59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60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61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0" format="62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0" format="63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0" format="64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0" format="65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0" format="66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0" format="6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E8" sqref="E8"/>
    </sheetView>
  </sheetViews>
  <sheetFormatPr baseColWidth="10" defaultRowHeight="15" x14ac:dyDescent="0.25"/>
  <cols>
    <col min="3" max="3" width="119.42578125" bestFit="1" customWidth="1"/>
  </cols>
  <sheetData>
    <row r="1" spans="1:3" x14ac:dyDescent="0.25">
      <c r="A1" s="1" t="s">
        <v>93</v>
      </c>
      <c r="B1" s="1" t="s">
        <v>94</v>
      </c>
      <c r="C1" s="1" t="s">
        <v>95</v>
      </c>
    </row>
    <row r="2" spans="1:3" x14ac:dyDescent="0.25">
      <c r="A2" s="136">
        <v>42790</v>
      </c>
      <c r="B2">
        <v>2</v>
      </c>
      <c r="C2" t="s">
        <v>103</v>
      </c>
    </row>
    <row r="3" spans="1:3" x14ac:dyDescent="0.25">
      <c r="A3" s="136">
        <v>42808</v>
      </c>
      <c r="B3">
        <v>3</v>
      </c>
      <c r="C3" t="s">
        <v>105</v>
      </c>
    </row>
    <row r="4" spans="1:3" x14ac:dyDescent="0.25">
      <c r="A4" s="136">
        <v>42818</v>
      </c>
      <c r="B4">
        <v>4</v>
      </c>
      <c r="C4" t="s">
        <v>106</v>
      </c>
    </row>
    <row r="5" spans="1:3" x14ac:dyDescent="0.25">
      <c r="A5" s="136">
        <v>42823</v>
      </c>
      <c r="B5">
        <v>7</v>
      </c>
      <c r="C5" t="s">
        <v>108</v>
      </c>
    </row>
    <row r="6" spans="1:3" x14ac:dyDescent="0.25">
      <c r="A6" s="136">
        <v>42823</v>
      </c>
      <c r="B6">
        <v>7</v>
      </c>
      <c r="C6" t="s">
        <v>109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5"/>
  <dimension ref="A1:L83"/>
  <sheetViews>
    <sheetView topLeftCell="A37" workbookViewId="0">
      <selection activeCell="G74" sqref="G74"/>
    </sheetView>
  </sheetViews>
  <sheetFormatPr baseColWidth="10" defaultRowHeight="15" x14ac:dyDescent="0.25"/>
  <cols>
    <col min="1" max="1" width="27.5703125" customWidth="1"/>
    <col min="2" max="2" width="29.28515625" customWidth="1"/>
    <col min="3" max="3" width="26" bestFit="1" customWidth="1"/>
    <col min="4" max="4" width="26.42578125" bestFit="1" customWidth="1"/>
    <col min="5" max="5" width="29.7109375" bestFit="1" customWidth="1"/>
    <col min="6" max="6" width="30.85546875" bestFit="1" customWidth="1"/>
    <col min="7" max="7" width="27.7109375" bestFit="1" customWidth="1"/>
    <col min="8" max="8" width="19.7109375" bestFit="1" customWidth="1"/>
  </cols>
  <sheetData>
    <row r="1" spans="1:11" x14ac:dyDescent="0.25">
      <c r="C1" s="1"/>
      <c r="E1" s="203" t="str">
        <f>"I prosent av"&amp;" "&amp;'Enheter, modell og år'!E2&amp;"s"&amp;" " &amp;"satser"</f>
        <v>I prosent av RFMs satser</v>
      </c>
      <c r="F1" s="203"/>
      <c r="G1" s="203"/>
    </row>
    <row r="2" spans="1:11" ht="15.75" thickBot="1" x14ac:dyDescent="0.3">
      <c r="C2" s="39"/>
      <c r="E2" s="97">
        <v>0.8</v>
      </c>
      <c r="F2" s="97">
        <v>0.34999999999999992</v>
      </c>
      <c r="G2" s="97">
        <v>0.7</v>
      </c>
    </row>
    <row r="3" spans="1:11" s="1" customFormat="1" x14ac:dyDescent="0.25">
      <c r="A3" s="10" t="s">
        <v>12</v>
      </c>
      <c r="B3" s="10" t="str">
        <f>"Stykkpris studiepoengprod"&amp;" "&amp;'Enheter, modell og år'!E2</f>
        <v>Stykkpris studiepoengprod RFM</v>
      </c>
      <c r="C3" s="11" t="str">
        <f>"Stykkpris kandidatprod"&amp;" "&amp;'Enheter, modell og år'!E2</f>
        <v>Stykkpris kandidatprod RFM</v>
      </c>
      <c r="D3" s="12" t="str">
        <f>"Stykkpris utveksling"&amp;" "&amp;'Enheter, modell og år'!E2</f>
        <v>Stykkpris utveksling RFM</v>
      </c>
      <c r="E3" s="11" t="str">
        <f>"Stykkpris studiepoengprod"&amp;" "&amp;'Enheter, modell og år'!E3</f>
        <v>Stykkpris studiepoengprod VFM</v>
      </c>
      <c r="F3" s="11" t="str">
        <f>"Stykkpris kandidatprod lokal"&amp;" "&amp;'Enheter, modell og år'!E3</f>
        <v>Stykkpris kandidatprod lokal VFM</v>
      </c>
      <c r="G3" s="12" t="str">
        <f>"Stykkpris utveksling lokal"&amp;" "&amp;'Enheter, modell og år'!E3</f>
        <v>Stykkpris utveksling lokal VFM</v>
      </c>
    </row>
    <row r="4" spans="1:11" x14ac:dyDescent="0.25">
      <c r="A4" s="13" t="s">
        <v>10</v>
      </c>
      <c r="B4" s="125">
        <v>100.80000000000001</v>
      </c>
      <c r="C4" s="126">
        <v>33.249999999999993</v>
      </c>
      <c r="D4" s="15"/>
      <c r="E4" s="19">
        <f>B4*$E$2</f>
        <v>80.640000000000015</v>
      </c>
      <c r="F4" s="19">
        <f>C4*$F$2</f>
        <v>11.637499999999996</v>
      </c>
      <c r="G4" s="15"/>
    </row>
    <row r="5" spans="1:11" x14ac:dyDescent="0.25">
      <c r="A5" s="13" t="s">
        <v>9</v>
      </c>
      <c r="B5" s="125">
        <v>76.800000000000011</v>
      </c>
      <c r="C5" s="126">
        <v>25.199999999999996</v>
      </c>
      <c r="D5" s="15"/>
      <c r="E5" s="19">
        <f t="shared" ref="E5:E9" si="0">B5*$E$2</f>
        <v>61.440000000000012</v>
      </c>
      <c r="F5" s="19">
        <f t="shared" ref="F5:F9" si="1">C5*$F$2</f>
        <v>8.8199999999999967</v>
      </c>
      <c r="G5" s="15"/>
    </row>
    <row r="6" spans="1:11" x14ac:dyDescent="0.25">
      <c r="A6" s="13" t="s">
        <v>8</v>
      </c>
      <c r="B6" s="125">
        <v>51.2</v>
      </c>
      <c r="C6" s="126">
        <v>16.799999999999997</v>
      </c>
      <c r="D6" s="15"/>
      <c r="E6" s="19">
        <f t="shared" si="0"/>
        <v>40.960000000000008</v>
      </c>
      <c r="F6" s="19">
        <f t="shared" si="1"/>
        <v>5.8799999999999981</v>
      </c>
      <c r="G6" s="15"/>
    </row>
    <row r="7" spans="1:11" x14ac:dyDescent="0.25">
      <c r="A7" s="13" t="s">
        <v>5</v>
      </c>
      <c r="B7" s="125">
        <v>37.6</v>
      </c>
      <c r="C7" s="126">
        <v>12.599999999999998</v>
      </c>
      <c r="D7" s="15"/>
      <c r="E7" s="19">
        <f t="shared" si="0"/>
        <v>30.080000000000002</v>
      </c>
      <c r="F7" s="19">
        <f t="shared" si="1"/>
        <v>4.4099999999999984</v>
      </c>
      <c r="G7" s="15"/>
    </row>
    <row r="8" spans="1:11" x14ac:dyDescent="0.25">
      <c r="A8" s="13" t="s">
        <v>7</v>
      </c>
      <c r="B8" s="125">
        <v>30.400000000000002</v>
      </c>
      <c r="C8" s="126">
        <v>10.149999999999999</v>
      </c>
      <c r="D8" s="15"/>
      <c r="E8" s="19">
        <f t="shared" si="0"/>
        <v>24.320000000000004</v>
      </c>
      <c r="F8" s="19">
        <f t="shared" si="1"/>
        <v>3.5524999999999989</v>
      </c>
      <c r="G8" s="15"/>
    </row>
    <row r="9" spans="1:11" x14ac:dyDescent="0.25">
      <c r="A9" s="13" t="s">
        <v>6</v>
      </c>
      <c r="B9" s="125">
        <v>25.6</v>
      </c>
      <c r="C9" s="126">
        <v>8.3999999999999986</v>
      </c>
      <c r="D9" s="15"/>
      <c r="E9" s="19">
        <f t="shared" si="0"/>
        <v>20.480000000000004</v>
      </c>
      <c r="F9" s="3">
        <f t="shared" si="1"/>
        <v>2.9399999999999991</v>
      </c>
      <c r="G9" s="20"/>
    </row>
    <row r="10" spans="1:11" x14ac:dyDescent="0.25">
      <c r="A10" s="13" t="s">
        <v>85</v>
      </c>
      <c r="B10" s="66"/>
      <c r="C10" s="67"/>
      <c r="D10" s="133">
        <v>10.5</v>
      </c>
      <c r="E10" s="19"/>
      <c r="F10" s="3"/>
      <c r="G10" s="20">
        <f>D10*$G$2</f>
        <v>7.35</v>
      </c>
    </row>
    <row r="11" spans="1:11" ht="15.75" thickBot="1" x14ac:dyDescent="0.3">
      <c r="A11" s="16" t="s">
        <v>86</v>
      </c>
      <c r="B11" s="16"/>
      <c r="C11" s="17"/>
      <c r="D11" s="127">
        <v>7</v>
      </c>
      <c r="E11" s="17"/>
      <c r="F11" s="69"/>
      <c r="G11" s="21">
        <f>D11*$G$2</f>
        <v>4.8999999999999995</v>
      </c>
    </row>
    <row r="12" spans="1:11" ht="15.75" thickBot="1" x14ac:dyDescent="0.3"/>
    <row r="13" spans="1:11" ht="15.75" thickBot="1" x14ac:dyDescent="0.3">
      <c r="D13" s="187" t="s">
        <v>118</v>
      </c>
      <c r="E13" s="188" t="s">
        <v>25</v>
      </c>
    </row>
    <row r="14" spans="1:11" x14ac:dyDescent="0.25">
      <c r="A14" s="10" t="str">
        <f>"Indikatorer"&amp;" "&amp;'Enheter, modell og år'!E2</f>
        <v>Indikatorer RFM</v>
      </c>
      <c r="B14" s="10" t="s">
        <v>33</v>
      </c>
      <c r="C14" s="11" t="s">
        <v>13</v>
      </c>
      <c r="D14" s="11" t="str">
        <f>"Beløp til fordeling i "&amp;'Enheter, modell og år'!F2</f>
        <v>Beløp til fordeling i 2018</v>
      </c>
      <c r="E14" s="11">
        <f>'Enheter, modell og år'!F2+1</f>
        <v>2019</v>
      </c>
      <c r="F14" s="11">
        <f>E14+1</f>
        <v>2020</v>
      </c>
      <c r="G14" s="11">
        <f t="shared" ref="G14:J14" si="2">F14+1</f>
        <v>2021</v>
      </c>
      <c r="H14" s="11">
        <f t="shared" si="2"/>
        <v>2022</v>
      </c>
      <c r="I14" s="11">
        <f t="shared" si="2"/>
        <v>2023</v>
      </c>
      <c r="J14" s="11">
        <f t="shared" si="2"/>
        <v>2024</v>
      </c>
      <c r="K14" s="12">
        <f>J14+1</f>
        <v>2025</v>
      </c>
    </row>
    <row r="15" spans="1:11" x14ac:dyDescent="0.25">
      <c r="A15" s="18" t="s">
        <v>21</v>
      </c>
      <c r="B15" s="183" t="s">
        <v>26</v>
      </c>
      <c r="C15" s="128">
        <v>367</v>
      </c>
      <c r="D15" s="128">
        <f>'Prediksjon lukket ramme'!C35</f>
        <v>0</v>
      </c>
      <c r="E15" s="128" t="e">
        <f>IF($E$13="Ja",'Prediksjon lukket ramme'!D35,$D15)</f>
        <v>#DIV/0!</v>
      </c>
      <c r="F15" s="128" t="e">
        <f>IF($E$13="Ja",'Prediksjon lukket ramme'!E35,$D15)</f>
        <v>#DIV/0!</v>
      </c>
      <c r="G15" s="128" t="e">
        <f>IF($E$13="Ja",'Prediksjon lukket ramme'!F35,$D15)</f>
        <v>#DIV/0!</v>
      </c>
      <c r="H15" s="128" t="e">
        <f>IF($E$13="Ja",'Prediksjon lukket ramme'!G35,$D15)</f>
        <v>#DIV/0!</v>
      </c>
      <c r="I15" s="128" t="e">
        <f>IF($E$13="Ja",'Prediksjon lukket ramme'!H35,$D15)</f>
        <v>#DIV/0!</v>
      </c>
      <c r="J15" s="128" t="e">
        <f>IF($E$13="Ja",'Prediksjon lukket ramme'!I35,$D15)</f>
        <v>#DIV/0!</v>
      </c>
      <c r="K15" s="129" t="e">
        <f>IF($E$13="Ja",'Prediksjon lukket ramme'!J35,$D15)</f>
        <v>#DIV/0!</v>
      </c>
    </row>
    <row r="16" spans="1:11" x14ac:dyDescent="0.25">
      <c r="A16" s="18" t="s">
        <v>27</v>
      </c>
      <c r="B16" s="183" t="s">
        <v>25</v>
      </c>
      <c r="C16" s="159">
        <v>23.100508211180646</v>
      </c>
      <c r="D16" s="128">
        <f>'Prediksjon lukket ramme'!C36</f>
        <v>0</v>
      </c>
      <c r="E16" s="128" t="e">
        <f>IF($E$13="Ja",'Prediksjon lukket ramme'!D36,$D16)</f>
        <v>#DIV/0!</v>
      </c>
      <c r="F16" s="128" t="e">
        <f>IF($E$13="Ja",'Prediksjon lukket ramme'!E36,$D16)</f>
        <v>#DIV/0!</v>
      </c>
      <c r="G16" s="128" t="e">
        <f>IF($E$13="Ja",'Prediksjon lukket ramme'!F36,$D16)</f>
        <v>#DIV/0!</v>
      </c>
      <c r="H16" s="128" t="e">
        <f>IF($E$13="Ja",'Prediksjon lukket ramme'!G36,$D16)</f>
        <v>#DIV/0!</v>
      </c>
      <c r="I16" s="128" t="e">
        <f>IF($E$13="Ja",'Prediksjon lukket ramme'!H36,$D16)</f>
        <v>#DIV/0!</v>
      </c>
      <c r="J16" s="128" t="e">
        <f>IF($E$13="Ja",'Prediksjon lukket ramme'!I36,$D16)</f>
        <v>#DIV/0!</v>
      </c>
      <c r="K16" s="129" t="e">
        <f>IF($E$13="Ja",'Prediksjon lukket ramme'!J36,$D16)</f>
        <v>#DIV/0!</v>
      </c>
    </row>
    <row r="17" spans="1:12" x14ac:dyDescent="0.25">
      <c r="A17" s="18" t="s">
        <v>22</v>
      </c>
      <c r="B17" s="183" t="s">
        <v>25</v>
      </c>
      <c r="C17" s="159">
        <v>0.96784246621745873</v>
      </c>
      <c r="D17" s="128">
        <f>'Prediksjon lukket ramme'!C37</f>
        <v>0</v>
      </c>
      <c r="E17" s="128" t="e">
        <f>IF($E$13="Ja",'Prediksjon lukket ramme'!D37,$D17)</f>
        <v>#DIV/0!</v>
      </c>
      <c r="F17" s="128" t="e">
        <f>IF($E$13="Ja",'Prediksjon lukket ramme'!E37,$D17)</f>
        <v>#DIV/0!</v>
      </c>
      <c r="G17" s="128" t="e">
        <f>IF($E$13="Ja",'Prediksjon lukket ramme'!F37,$D17)</f>
        <v>#DIV/0!</v>
      </c>
      <c r="H17" s="128" t="e">
        <f>IF($E$13="Ja",'Prediksjon lukket ramme'!G37,$D17)</f>
        <v>#DIV/0!</v>
      </c>
      <c r="I17" s="128" t="e">
        <f>IF($E$13="Ja",'Prediksjon lukket ramme'!H37,$D17)</f>
        <v>#DIV/0!</v>
      </c>
      <c r="J17" s="128" t="e">
        <f>IF($E$13="Ja",'Prediksjon lukket ramme'!I37,$D17)</f>
        <v>#DIV/0!</v>
      </c>
      <c r="K17" s="129" t="e">
        <f>IF($E$13="Ja",'Prediksjon lukket ramme'!J37,$D17)</f>
        <v>#DIV/0!</v>
      </c>
    </row>
    <row r="18" spans="1:12" x14ac:dyDescent="0.25">
      <c r="A18" s="18" t="s">
        <v>23</v>
      </c>
      <c r="B18" s="183" t="s">
        <v>25</v>
      </c>
      <c r="C18" s="162">
        <v>9.7016547142280585E-2</v>
      </c>
      <c r="D18" s="128">
        <f>'Prediksjon lukket ramme'!C38</f>
        <v>0</v>
      </c>
      <c r="E18" s="128" t="e">
        <f>IF($E$13="Ja",'Prediksjon lukket ramme'!D38,$D18)</f>
        <v>#DIV/0!</v>
      </c>
      <c r="F18" s="128" t="e">
        <f>IF($E$13="Ja",'Prediksjon lukket ramme'!E38,$D18)</f>
        <v>#DIV/0!</v>
      </c>
      <c r="G18" s="128" t="e">
        <f>IF($E$13="Ja",'Prediksjon lukket ramme'!F38,$D18)</f>
        <v>#DIV/0!</v>
      </c>
      <c r="H18" s="128" t="e">
        <f>IF($E$13="Ja",'Prediksjon lukket ramme'!G38,$D18)</f>
        <v>#DIV/0!</v>
      </c>
      <c r="I18" s="128" t="e">
        <f>IF($E$13="Ja",'Prediksjon lukket ramme'!H38,$D18)</f>
        <v>#DIV/0!</v>
      </c>
      <c r="J18" s="128" t="e">
        <f>IF($E$13="Ja",'Prediksjon lukket ramme'!I38,$D18)</f>
        <v>#DIV/0!</v>
      </c>
      <c r="K18" s="129" t="e">
        <f>IF($E$13="Ja",'Prediksjon lukket ramme'!J38,$D18)</f>
        <v>#DIV/0!</v>
      </c>
    </row>
    <row r="19" spans="1:12" ht="15.75" thickBot="1" x14ac:dyDescent="0.3">
      <c r="A19" s="16" t="s">
        <v>24</v>
      </c>
      <c r="B19" s="184" t="s">
        <v>25</v>
      </c>
      <c r="C19" s="161">
        <v>0.10449059804222027</v>
      </c>
      <c r="D19" s="181">
        <f>'Prediksjon lukket ramme'!C39</f>
        <v>0</v>
      </c>
      <c r="E19" s="181" t="e">
        <f>IF($E$13="Ja",'Prediksjon lukket ramme'!D39,$D19)</f>
        <v>#DIV/0!</v>
      </c>
      <c r="F19" s="181" t="e">
        <f>IF($E$13="Ja",'Prediksjon lukket ramme'!E39,$D19)</f>
        <v>#DIV/0!</v>
      </c>
      <c r="G19" s="181" t="e">
        <f>IF($E$13="Ja",'Prediksjon lukket ramme'!F39,$D19)</f>
        <v>#DIV/0!</v>
      </c>
      <c r="H19" s="181" t="e">
        <f>IF($E$13="Ja",'Prediksjon lukket ramme'!G39,$D19)</f>
        <v>#DIV/0!</v>
      </c>
      <c r="I19" s="181" t="e">
        <f>IF($E$13="Ja",'Prediksjon lukket ramme'!H39,$D19)</f>
        <v>#DIV/0!</v>
      </c>
      <c r="J19" s="181" t="e">
        <f>IF($E$13="Ja",'Prediksjon lukket ramme'!I39,$D19)</f>
        <v>#DIV/0!</v>
      </c>
      <c r="K19" s="182" t="e">
        <f>IF($E$13="Ja",'Prediksjon lukket ramme'!J39,$D19)</f>
        <v>#DIV/0!</v>
      </c>
    </row>
    <row r="20" spans="1:12" x14ac:dyDescent="0.25">
      <c r="A20" s="14"/>
      <c r="B20" s="14"/>
      <c r="D20" s="19"/>
    </row>
    <row r="21" spans="1:12" ht="15.75" thickBot="1" x14ac:dyDescent="0.3">
      <c r="A21" s="14"/>
      <c r="B21" s="14"/>
      <c r="D21" s="19"/>
    </row>
    <row r="22" spans="1:12" x14ac:dyDescent="0.25">
      <c r="A22" s="10" t="str">
        <f>"Indikatorer"&amp;" "&amp;'Enheter, modell og år'!E3</f>
        <v>Indikatorer VFM</v>
      </c>
      <c r="B22" s="10" t="s">
        <v>33</v>
      </c>
      <c r="C22" s="11" t="s">
        <v>13</v>
      </c>
      <c r="D22" s="11" t="str">
        <f>D14</f>
        <v>Beløp til fordeling i 2018</v>
      </c>
      <c r="E22" s="11">
        <f t="shared" ref="E22:K22" si="3">E14</f>
        <v>2019</v>
      </c>
      <c r="F22" s="11">
        <f t="shared" si="3"/>
        <v>2020</v>
      </c>
      <c r="G22" s="11">
        <f t="shared" si="3"/>
        <v>2021</v>
      </c>
      <c r="H22" s="11">
        <f t="shared" si="3"/>
        <v>2022</v>
      </c>
      <c r="I22" s="11">
        <f t="shared" si="3"/>
        <v>2023</v>
      </c>
      <c r="J22" s="11">
        <f t="shared" si="3"/>
        <v>2024</v>
      </c>
      <c r="K22" s="12">
        <f t="shared" si="3"/>
        <v>2025</v>
      </c>
      <c r="L22" s="73" t="str">
        <f>"I prosent av"&amp;" "&amp;'Enheter, modell og år'!E2&amp;"s"&amp;" " &amp;"satser"</f>
        <v>I prosent av RFMs satser</v>
      </c>
    </row>
    <row r="23" spans="1:12" x14ac:dyDescent="0.25">
      <c r="A23" s="18" t="s">
        <v>21</v>
      </c>
      <c r="B23" s="185" t="s">
        <v>26</v>
      </c>
      <c r="C23" s="19">
        <f>C15*$L$23</f>
        <v>367</v>
      </c>
      <c r="D23" s="19">
        <f>D15*$L23</f>
        <v>0</v>
      </c>
      <c r="E23" s="19" t="e">
        <f t="shared" ref="E23:K23" si="4">E15*$L23</f>
        <v>#DIV/0!</v>
      </c>
      <c r="F23" s="19" t="e">
        <f t="shared" si="4"/>
        <v>#DIV/0!</v>
      </c>
      <c r="G23" s="19" t="e">
        <f t="shared" si="4"/>
        <v>#DIV/0!</v>
      </c>
      <c r="H23" s="19" t="e">
        <f t="shared" si="4"/>
        <v>#DIV/0!</v>
      </c>
      <c r="I23" s="19" t="e">
        <f t="shared" si="4"/>
        <v>#DIV/0!</v>
      </c>
      <c r="J23" s="19" t="e">
        <f t="shared" si="4"/>
        <v>#DIV/0!</v>
      </c>
      <c r="K23" s="20" t="e">
        <f t="shared" si="4"/>
        <v>#DIV/0!</v>
      </c>
      <c r="L23" s="74">
        <v>1</v>
      </c>
    </row>
    <row r="24" spans="1:12" x14ac:dyDescent="0.25">
      <c r="A24" s="18" t="s">
        <v>27</v>
      </c>
      <c r="B24" s="185" t="s">
        <v>25</v>
      </c>
      <c r="C24" s="160">
        <f>C16*$L24</f>
        <v>23.100508211180646</v>
      </c>
      <c r="D24" s="19">
        <f t="shared" ref="D24:K27" si="5">D16*$L24</f>
        <v>0</v>
      </c>
      <c r="E24" s="19" t="e">
        <f t="shared" si="5"/>
        <v>#DIV/0!</v>
      </c>
      <c r="F24" s="19" t="e">
        <f t="shared" si="5"/>
        <v>#DIV/0!</v>
      </c>
      <c r="G24" s="19" t="e">
        <f t="shared" si="5"/>
        <v>#DIV/0!</v>
      </c>
      <c r="H24" s="19" t="e">
        <f t="shared" si="5"/>
        <v>#DIV/0!</v>
      </c>
      <c r="I24" s="19" t="e">
        <f t="shared" si="5"/>
        <v>#DIV/0!</v>
      </c>
      <c r="J24" s="19" t="e">
        <f t="shared" si="5"/>
        <v>#DIV/0!</v>
      </c>
      <c r="K24" s="20" t="e">
        <f t="shared" si="5"/>
        <v>#DIV/0!</v>
      </c>
      <c r="L24" s="74">
        <v>1</v>
      </c>
    </row>
    <row r="25" spans="1:12" x14ac:dyDescent="0.25">
      <c r="A25" s="18" t="s">
        <v>22</v>
      </c>
      <c r="B25" s="185" t="s">
        <v>25</v>
      </c>
      <c r="C25" s="160">
        <f>C17*$L25</f>
        <v>0.96784246621745873</v>
      </c>
      <c r="D25" s="19">
        <f t="shared" si="5"/>
        <v>0</v>
      </c>
      <c r="E25" s="19" t="e">
        <f t="shared" si="5"/>
        <v>#DIV/0!</v>
      </c>
      <c r="F25" s="19" t="e">
        <f t="shared" si="5"/>
        <v>#DIV/0!</v>
      </c>
      <c r="G25" s="19" t="e">
        <f t="shared" si="5"/>
        <v>#DIV/0!</v>
      </c>
      <c r="H25" s="19" t="e">
        <f t="shared" si="5"/>
        <v>#DIV/0!</v>
      </c>
      <c r="I25" s="19" t="e">
        <f t="shared" si="5"/>
        <v>#DIV/0!</v>
      </c>
      <c r="J25" s="19" t="e">
        <f t="shared" si="5"/>
        <v>#DIV/0!</v>
      </c>
      <c r="K25" s="20" t="e">
        <f t="shared" si="5"/>
        <v>#DIV/0!</v>
      </c>
      <c r="L25" s="74">
        <v>1</v>
      </c>
    </row>
    <row r="26" spans="1:12" x14ac:dyDescent="0.25">
      <c r="A26" s="18" t="s">
        <v>23</v>
      </c>
      <c r="B26" s="185" t="s">
        <v>25</v>
      </c>
      <c r="C26" s="163">
        <f>C18*$L26</f>
        <v>9.7016547142280585E-2</v>
      </c>
      <c r="D26" s="19">
        <f t="shared" si="5"/>
        <v>0</v>
      </c>
      <c r="E26" s="19" t="e">
        <f t="shared" si="5"/>
        <v>#DIV/0!</v>
      </c>
      <c r="F26" s="19" t="e">
        <f t="shared" si="5"/>
        <v>#DIV/0!</v>
      </c>
      <c r="G26" s="19" t="e">
        <f t="shared" si="5"/>
        <v>#DIV/0!</v>
      </c>
      <c r="H26" s="19" t="e">
        <f t="shared" si="5"/>
        <v>#DIV/0!</v>
      </c>
      <c r="I26" s="19" t="e">
        <f t="shared" si="5"/>
        <v>#DIV/0!</v>
      </c>
      <c r="J26" s="19" t="e">
        <f t="shared" si="5"/>
        <v>#DIV/0!</v>
      </c>
      <c r="K26" s="20" t="e">
        <f t="shared" si="5"/>
        <v>#DIV/0!</v>
      </c>
      <c r="L26" s="74">
        <v>1</v>
      </c>
    </row>
    <row r="27" spans="1:12" ht="15.75" thickBot="1" x14ac:dyDescent="0.3">
      <c r="A27" s="16" t="s">
        <v>24</v>
      </c>
      <c r="B27" s="186" t="s">
        <v>25</v>
      </c>
      <c r="C27" s="164">
        <f>C19*$L27</f>
        <v>0.10449059804222027</v>
      </c>
      <c r="D27" s="69">
        <f t="shared" si="5"/>
        <v>0</v>
      </c>
      <c r="E27" s="69" t="e">
        <f t="shared" si="5"/>
        <v>#DIV/0!</v>
      </c>
      <c r="F27" s="69" t="e">
        <f t="shared" si="5"/>
        <v>#DIV/0!</v>
      </c>
      <c r="G27" s="69" t="e">
        <f t="shared" si="5"/>
        <v>#DIV/0!</v>
      </c>
      <c r="H27" s="69" t="e">
        <f t="shared" si="5"/>
        <v>#DIV/0!</v>
      </c>
      <c r="I27" s="69" t="e">
        <f t="shared" si="5"/>
        <v>#DIV/0!</v>
      </c>
      <c r="J27" s="69" t="e">
        <f t="shared" si="5"/>
        <v>#DIV/0!</v>
      </c>
      <c r="K27" s="21" t="e">
        <f t="shared" si="5"/>
        <v>#DIV/0!</v>
      </c>
      <c r="L27" s="75">
        <v>1</v>
      </c>
    </row>
    <row r="28" spans="1:12" x14ac:dyDescent="0.25">
      <c r="A28" s="14"/>
      <c r="B28" s="14"/>
      <c r="C28" s="14"/>
      <c r="D28" s="19"/>
    </row>
    <row r="29" spans="1:12" ht="15.75" thickBot="1" x14ac:dyDescent="0.3">
      <c r="C29" s="14"/>
      <c r="D29" s="19"/>
    </row>
    <row r="30" spans="1:12" ht="15.75" thickBot="1" x14ac:dyDescent="0.3">
      <c r="C30" s="46"/>
      <c r="D30" s="11">
        <f>'Enheter, modell og år'!F2</f>
        <v>2018</v>
      </c>
      <c r="E30" s="11">
        <f t="shared" ref="E30:K30" si="6">D30+1</f>
        <v>2019</v>
      </c>
      <c r="F30" s="11">
        <f t="shared" si="6"/>
        <v>2020</v>
      </c>
      <c r="G30" s="11">
        <f t="shared" si="6"/>
        <v>2021</v>
      </c>
      <c r="H30" s="11">
        <f t="shared" si="6"/>
        <v>2022</v>
      </c>
      <c r="I30" s="11">
        <f t="shared" si="6"/>
        <v>2023</v>
      </c>
      <c r="J30" s="11">
        <f t="shared" si="6"/>
        <v>2024</v>
      </c>
      <c r="K30" s="12">
        <f t="shared" si="6"/>
        <v>2025</v>
      </c>
    </row>
    <row r="31" spans="1:12" ht="15.75" thickBot="1" x14ac:dyDescent="0.3">
      <c r="A31" s="146" t="s">
        <v>107</v>
      </c>
      <c r="B31" s="77" t="s">
        <v>25</v>
      </c>
      <c r="C31" s="71" t="str">
        <f>"SO-pott"&amp;" "&amp;'Enheter, modell og år'!E3</f>
        <v>SO-pott VFM</v>
      </c>
      <c r="D31" s="130">
        <v>0.13500000000000001</v>
      </c>
      <c r="E31" s="131">
        <f>D31+0.005</f>
        <v>0.14000000000000001</v>
      </c>
      <c r="F31" s="131">
        <f>E31+0.005</f>
        <v>0.14500000000000002</v>
      </c>
      <c r="G31" s="131">
        <f>F31+0.005</f>
        <v>0.15000000000000002</v>
      </c>
      <c r="H31" s="131">
        <f>G31</f>
        <v>0.15000000000000002</v>
      </c>
      <c r="I31" s="131">
        <f>H31</f>
        <v>0.15000000000000002</v>
      </c>
      <c r="J31" s="131">
        <f>I31</f>
        <v>0.15000000000000002</v>
      </c>
      <c r="K31" s="132">
        <f>J31</f>
        <v>0.15000000000000002</v>
      </c>
    </row>
    <row r="32" spans="1:12" x14ac:dyDescent="0.25">
      <c r="B32" s="14"/>
      <c r="C32" s="14"/>
      <c r="D32" s="19"/>
    </row>
    <row r="34" spans="1:6" ht="15.75" thickBot="1" x14ac:dyDescent="0.3">
      <c r="A34" s="47"/>
    </row>
    <row r="35" spans="1:6" ht="15.75" thickBot="1" x14ac:dyDescent="0.3">
      <c r="A35" s="76" t="s">
        <v>104</v>
      </c>
      <c r="B35" s="77" t="s">
        <v>25</v>
      </c>
    </row>
    <row r="37" spans="1:6" ht="15.75" thickBot="1" x14ac:dyDescent="0.3"/>
    <row r="38" spans="1:6" x14ac:dyDescent="0.25">
      <c r="A38" s="10" t="str">
        <f>"Oppsummert om"&amp;" "&amp;'Enheter, modell og år'!E3&amp;" "&amp;'Enheter, modell og år'!$F$2-1&amp;","&amp;" "&amp; "som grunnlag for neste års bevilgning"</f>
        <v>Oppsummert om VFM 2017, som grunnlag for neste års bevilgning</v>
      </c>
      <c r="B38" s="11"/>
      <c r="C38" s="11"/>
      <c r="D38" s="11"/>
      <c r="E38" s="11"/>
      <c r="F38" s="12"/>
    </row>
    <row r="39" spans="1:6" x14ac:dyDescent="0.25">
      <c r="A39" s="165"/>
      <c r="B39" s="24" t="str">
        <f>"Basis"&amp; " "&amp;'Enheter, modell og år'!F2-1</f>
        <v>Basis 2017</v>
      </c>
      <c r="C39" s="24" t="str">
        <f>"Utdanningsinsentiv"&amp; " "&amp;'Enheter, modell og år'!F2-1</f>
        <v>Utdanningsinsentiv 2017</v>
      </c>
      <c r="D39" s="24" t="str">
        <f>"Forskningsinsentiv"&amp;" "&amp;'Enheter, modell og år'!F2-1</f>
        <v>Forskningsinsentiv 2017</v>
      </c>
      <c r="E39" s="24" t="str">
        <f>"SO-bev"&amp;" "&amp;'Enheter, modell og år'!F2-1</f>
        <v>SO-bev 2017</v>
      </c>
      <c r="F39" s="166" t="str">
        <f>"Total bevilgning"&amp;" "&amp;'Enheter, modell og år'!F2-1</f>
        <v>Total bevilgning 2017</v>
      </c>
    </row>
    <row r="40" spans="1:6" x14ac:dyDescent="0.25">
      <c r="A40" s="13">
        <f>'Enheter, modell og år'!A2</f>
        <v>0</v>
      </c>
      <c r="B40" s="35">
        <f>Historikk!B38</f>
        <v>0</v>
      </c>
      <c r="C40" s="35">
        <f>Historikk!G38</f>
        <v>0</v>
      </c>
      <c r="D40" s="35">
        <f>Historikk!M38</f>
        <v>0</v>
      </c>
      <c r="E40" s="35">
        <f>Historikk!C38</f>
        <v>0</v>
      </c>
      <c r="F40" s="167">
        <f>SUM(B40:E40)</f>
        <v>0</v>
      </c>
    </row>
    <row r="41" spans="1:6" x14ac:dyDescent="0.25">
      <c r="A41" s="13">
        <f>'Enheter, modell og år'!A3</f>
        <v>0</v>
      </c>
      <c r="B41" s="35">
        <f>Historikk!B39</f>
        <v>0</v>
      </c>
      <c r="C41" s="35">
        <f>Historikk!G39</f>
        <v>0</v>
      </c>
      <c r="D41" s="35">
        <f>Historikk!M39</f>
        <v>0</v>
      </c>
      <c r="E41" s="35">
        <f>Historikk!C39</f>
        <v>0</v>
      </c>
      <c r="F41" s="167">
        <f t="shared" ref="F41:F50" si="7">SUM(B41:E41)</f>
        <v>0</v>
      </c>
    </row>
    <row r="42" spans="1:6" x14ac:dyDescent="0.25">
      <c r="A42" s="13">
        <f>'Enheter, modell og år'!A4</f>
        <v>0</v>
      </c>
      <c r="B42" s="35">
        <f>Historikk!B40</f>
        <v>0</v>
      </c>
      <c r="C42" s="35">
        <f>Historikk!G40</f>
        <v>0</v>
      </c>
      <c r="D42" s="35">
        <f>Historikk!M40</f>
        <v>0</v>
      </c>
      <c r="E42" s="35">
        <f>Historikk!C40</f>
        <v>0</v>
      </c>
      <c r="F42" s="167">
        <f t="shared" si="7"/>
        <v>0</v>
      </c>
    </row>
    <row r="43" spans="1:6" x14ac:dyDescent="0.25">
      <c r="A43" s="13">
        <f>'Enheter, modell og år'!A5</f>
        <v>0</v>
      </c>
      <c r="B43" s="35">
        <f>Historikk!B41</f>
        <v>0</v>
      </c>
      <c r="C43" s="35">
        <f>Historikk!G41</f>
        <v>0</v>
      </c>
      <c r="D43" s="35">
        <f>Historikk!M41</f>
        <v>0</v>
      </c>
      <c r="E43" s="35">
        <f>Historikk!C41</f>
        <v>0</v>
      </c>
      <c r="F43" s="167">
        <f t="shared" si="7"/>
        <v>0</v>
      </c>
    </row>
    <row r="44" spans="1:6" x14ac:dyDescent="0.25">
      <c r="A44" s="13">
        <f>'Enheter, modell og år'!A6</f>
        <v>0</v>
      </c>
      <c r="B44" s="35">
        <f>Historikk!B42</f>
        <v>0</v>
      </c>
      <c r="C44" s="35">
        <f>Historikk!G42</f>
        <v>0</v>
      </c>
      <c r="D44" s="35">
        <f>Historikk!M42</f>
        <v>0</v>
      </c>
      <c r="E44" s="35">
        <f>Historikk!C42</f>
        <v>0</v>
      </c>
      <c r="F44" s="167">
        <f t="shared" si="7"/>
        <v>0</v>
      </c>
    </row>
    <row r="45" spans="1:6" x14ac:dyDescent="0.25">
      <c r="A45" s="13">
        <f>'Enheter, modell og år'!A7</f>
        <v>0</v>
      </c>
      <c r="B45" s="35">
        <f>Historikk!B43</f>
        <v>0</v>
      </c>
      <c r="C45" s="35">
        <f>Historikk!G43</f>
        <v>0</v>
      </c>
      <c r="D45" s="35">
        <f>Historikk!M43</f>
        <v>0</v>
      </c>
      <c r="E45" s="35">
        <f>Historikk!C43</f>
        <v>0</v>
      </c>
      <c r="F45" s="167">
        <f t="shared" si="7"/>
        <v>0</v>
      </c>
    </row>
    <row r="46" spans="1:6" x14ac:dyDescent="0.25">
      <c r="A46" s="13">
        <f>'Enheter, modell og år'!A8</f>
        <v>0</v>
      </c>
      <c r="B46" s="35">
        <f>Historikk!B44</f>
        <v>0</v>
      </c>
      <c r="C46" s="35">
        <f>Historikk!G44</f>
        <v>0</v>
      </c>
      <c r="D46" s="35">
        <f>Historikk!M44</f>
        <v>0</v>
      </c>
      <c r="E46" s="35">
        <f>Historikk!C44</f>
        <v>0</v>
      </c>
      <c r="F46" s="167">
        <f t="shared" si="7"/>
        <v>0</v>
      </c>
    </row>
    <row r="47" spans="1:6" x14ac:dyDescent="0.25">
      <c r="A47" s="13">
        <f>'Enheter, modell og år'!A9</f>
        <v>0</v>
      </c>
      <c r="B47" s="35">
        <f>Historikk!B45</f>
        <v>0</v>
      </c>
      <c r="C47" s="35">
        <f>Historikk!G45</f>
        <v>0</v>
      </c>
      <c r="D47" s="35">
        <f>Historikk!M45</f>
        <v>0</v>
      </c>
      <c r="E47" s="35">
        <f>Historikk!C45</f>
        <v>0</v>
      </c>
      <c r="F47" s="167">
        <f t="shared" si="7"/>
        <v>0</v>
      </c>
    </row>
    <row r="48" spans="1:6" x14ac:dyDescent="0.25">
      <c r="A48" s="13">
        <f>'Enheter, modell og år'!A10</f>
        <v>0</v>
      </c>
      <c r="B48" s="35">
        <f>Historikk!B46</f>
        <v>0</v>
      </c>
      <c r="C48" s="35">
        <f>Historikk!G46</f>
        <v>0</v>
      </c>
      <c r="D48" s="35">
        <f>Historikk!M46</f>
        <v>0</v>
      </c>
      <c r="E48" s="35">
        <f>Historikk!C46</f>
        <v>0</v>
      </c>
      <c r="F48" s="167">
        <f t="shared" si="7"/>
        <v>0</v>
      </c>
    </row>
    <row r="49" spans="1:6" x14ac:dyDescent="0.25">
      <c r="A49" s="13">
        <f>'Enheter, modell og år'!A11</f>
        <v>0</v>
      </c>
      <c r="B49" s="35">
        <f>Historikk!B47</f>
        <v>0</v>
      </c>
      <c r="C49" s="35">
        <f>Historikk!G47</f>
        <v>0</v>
      </c>
      <c r="D49" s="35">
        <f>Historikk!M47</f>
        <v>0</v>
      </c>
      <c r="E49" s="35">
        <f>Historikk!C47</f>
        <v>0</v>
      </c>
      <c r="F49" s="167">
        <f t="shared" si="7"/>
        <v>0</v>
      </c>
    </row>
    <row r="50" spans="1:6" x14ac:dyDescent="0.25">
      <c r="A50" s="13">
        <f>'Enheter, modell og år'!A12</f>
        <v>0</v>
      </c>
      <c r="B50" s="35">
        <f>Historikk!B48</f>
        <v>0</v>
      </c>
      <c r="C50" s="35">
        <f>Historikk!G48</f>
        <v>0</v>
      </c>
      <c r="D50" s="35">
        <f>Historikk!M48</f>
        <v>0</v>
      </c>
      <c r="E50" s="35">
        <f>Historikk!C48</f>
        <v>0</v>
      </c>
      <c r="F50" s="167">
        <f t="shared" si="7"/>
        <v>0</v>
      </c>
    </row>
    <row r="51" spans="1:6" x14ac:dyDescent="0.25">
      <c r="A51" s="13">
        <f>'Enheter, modell og år'!A13</f>
        <v>0</v>
      </c>
      <c r="B51" s="35">
        <f>Historikk!B49</f>
        <v>0</v>
      </c>
      <c r="C51" s="35">
        <f>Historikk!G49</f>
        <v>0</v>
      </c>
      <c r="D51" s="35">
        <f>Historikk!M49</f>
        <v>0</v>
      </c>
      <c r="E51" s="35">
        <f>Historikk!C49</f>
        <v>0</v>
      </c>
      <c r="F51" s="167">
        <f t="shared" ref="F51:F69" si="8">SUM(B51:E51)</f>
        <v>0</v>
      </c>
    </row>
    <row r="52" spans="1:6" x14ac:dyDescent="0.25">
      <c r="A52" s="13">
        <f>'Enheter, modell og år'!A14</f>
        <v>0</v>
      </c>
      <c r="B52" s="35">
        <f>Historikk!B50</f>
        <v>0</v>
      </c>
      <c r="C52" s="35">
        <f>Historikk!G50</f>
        <v>0</v>
      </c>
      <c r="D52" s="35">
        <f>Historikk!M50</f>
        <v>0</v>
      </c>
      <c r="E52" s="35">
        <f>Historikk!C50</f>
        <v>0</v>
      </c>
      <c r="F52" s="167">
        <f t="shared" si="8"/>
        <v>0</v>
      </c>
    </row>
    <row r="53" spans="1:6" x14ac:dyDescent="0.25">
      <c r="A53" s="13">
        <f>'Enheter, modell og år'!A15</f>
        <v>0</v>
      </c>
      <c r="B53" s="35">
        <f>Historikk!B51</f>
        <v>0</v>
      </c>
      <c r="C53" s="35">
        <f>Historikk!G51</f>
        <v>0</v>
      </c>
      <c r="D53" s="35">
        <f>Historikk!M51</f>
        <v>0</v>
      </c>
      <c r="E53" s="35">
        <f>Historikk!C51</f>
        <v>0</v>
      </c>
      <c r="F53" s="167">
        <f t="shared" si="8"/>
        <v>0</v>
      </c>
    </row>
    <row r="54" spans="1:6" x14ac:dyDescent="0.25">
      <c r="A54" s="13">
        <f>'Enheter, modell og år'!A16</f>
        <v>0</v>
      </c>
      <c r="B54" s="35">
        <f>Historikk!B52</f>
        <v>0</v>
      </c>
      <c r="C54" s="35">
        <f>Historikk!G52</f>
        <v>0</v>
      </c>
      <c r="D54" s="35">
        <f>Historikk!M52</f>
        <v>0</v>
      </c>
      <c r="E54" s="35">
        <f>Historikk!C52</f>
        <v>0</v>
      </c>
      <c r="F54" s="167">
        <f t="shared" si="8"/>
        <v>0</v>
      </c>
    </row>
    <row r="55" spans="1:6" x14ac:dyDescent="0.25">
      <c r="A55" s="13">
        <f>'Enheter, modell og år'!A17</f>
        <v>0</v>
      </c>
      <c r="B55" s="35">
        <f>Historikk!B53</f>
        <v>0</v>
      </c>
      <c r="C55" s="35">
        <f>Historikk!G53</f>
        <v>0</v>
      </c>
      <c r="D55" s="35">
        <f>Historikk!M53</f>
        <v>0</v>
      </c>
      <c r="E55" s="35">
        <f>Historikk!C53</f>
        <v>0</v>
      </c>
      <c r="F55" s="167">
        <f t="shared" si="8"/>
        <v>0</v>
      </c>
    </row>
    <row r="56" spans="1:6" x14ac:dyDescent="0.25">
      <c r="A56" s="13">
        <f>'Enheter, modell og år'!A18</f>
        <v>0</v>
      </c>
      <c r="B56" s="35">
        <f>Historikk!B54</f>
        <v>0</v>
      </c>
      <c r="C56" s="35">
        <f>Historikk!G54</f>
        <v>0</v>
      </c>
      <c r="D56" s="35">
        <f>Historikk!M54</f>
        <v>0</v>
      </c>
      <c r="E56" s="35">
        <f>Historikk!C54</f>
        <v>0</v>
      </c>
      <c r="F56" s="167">
        <f t="shared" si="8"/>
        <v>0</v>
      </c>
    </row>
    <row r="57" spans="1:6" x14ac:dyDescent="0.25">
      <c r="A57" s="13">
        <f>'Enheter, modell og år'!A19</f>
        <v>0</v>
      </c>
      <c r="B57" s="35">
        <f>Historikk!B55</f>
        <v>0</v>
      </c>
      <c r="C57" s="35">
        <f>Historikk!G55</f>
        <v>0</v>
      </c>
      <c r="D57" s="35">
        <f>Historikk!M55</f>
        <v>0</v>
      </c>
      <c r="E57" s="35">
        <f>Historikk!C55</f>
        <v>0</v>
      </c>
      <c r="F57" s="167">
        <f t="shared" si="8"/>
        <v>0</v>
      </c>
    </row>
    <row r="58" spans="1:6" x14ac:dyDescent="0.25">
      <c r="A58" s="13">
        <f>'Enheter, modell og år'!A20</f>
        <v>0</v>
      </c>
      <c r="B58" s="35">
        <f>Historikk!B56</f>
        <v>0</v>
      </c>
      <c r="C58" s="35">
        <f>Historikk!G56</f>
        <v>0</v>
      </c>
      <c r="D58" s="35">
        <f>Historikk!M56</f>
        <v>0</v>
      </c>
      <c r="E58" s="35">
        <f>Historikk!C56</f>
        <v>0</v>
      </c>
      <c r="F58" s="167">
        <f t="shared" si="8"/>
        <v>0</v>
      </c>
    </row>
    <row r="59" spans="1:6" x14ac:dyDescent="0.25">
      <c r="A59" s="13">
        <f>'Enheter, modell og år'!A21</f>
        <v>0</v>
      </c>
      <c r="B59" s="35">
        <f>Historikk!B57</f>
        <v>0</v>
      </c>
      <c r="C59" s="35">
        <f>Historikk!G57</f>
        <v>0</v>
      </c>
      <c r="D59" s="35">
        <f>Historikk!M57</f>
        <v>0</v>
      </c>
      <c r="E59" s="35">
        <f>Historikk!C57</f>
        <v>0</v>
      </c>
      <c r="F59" s="167">
        <f t="shared" si="8"/>
        <v>0</v>
      </c>
    </row>
    <row r="60" spans="1:6" x14ac:dyDescent="0.25">
      <c r="A60" s="13">
        <f>'Enheter, modell og år'!A22</f>
        <v>0</v>
      </c>
      <c r="B60" s="35">
        <f>Historikk!B58</f>
        <v>0</v>
      </c>
      <c r="C60" s="35">
        <f>Historikk!G58</f>
        <v>0</v>
      </c>
      <c r="D60" s="35">
        <f>Historikk!M58</f>
        <v>0</v>
      </c>
      <c r="E60" s="35">
        <f>Historikk!C58</f>
        <v>0</v>
      </c>
      <c r="F60" s="167">
        <f t="shared" si="8"/>
        <v>0</v>
      </c>
    </row>
    <row r="61" spans="1:6" x14ac:dyDescent="0.25">
      <c r="A61" s="13">
        <f>'Enheter, modell og år'!A23</f>
        <v>0</v>
      </c>
      <c r="B61" s="35">
        <f>Historikk!B59</f>
        <v>0</v>
      </c>
      <c r="C61" s="35">
        <f>Historikk!G59</f>
        <v>0</v>
      </c>
      <c r="D61" s="35">
        <f>Historikk!M59</f>
        <v>0</v>
      </c>
      <c r="E61" s="35">
        <f>Historikk!C59</f>
        <v>0</v>
      </c>
      <c r="F61" s="167">
        <f t="shared" si="8"/>
        <v>0</v>
      </c>
    </row>
    <row r="62" spans="1:6" x14ac:dyDescent="0.25">
      <c r="A62" s="13">
        <f>'Enheter, modell og år'!A24</f>
        <v>0</v>
      </c>
      <c r="B62" s="35">
        <f>Historikk!B60</f>
        <v>0</v>
      </c>
      <c r="C62" s="35">
        <f>Historikk!G60</f>
        <v>0</v>
      </c>
      <c r="D62" s="35">
        <f>Historikk!M60</f>
        <v>0</v>
      </c>
      <c r="E62" s="35">
        <f>Historikk!C60</f>
        <v>0</v>
      </c>
      <c r="F62" s="167">
        <f t="shared" si="8"/>
        <v>0</v>
      </c>
    </row>
    <row r="63" spans="1:6" x14ac:dyDescent="0.25">
      <c r="A63" s="13">
        <f>'Enheter, modell og år'!A25</f>
        <v>0</v>
      </c>
      <c r="B63" s="35">
        <f>Historikk!B61</f>
        <v>0</v>
      </c>
      <c r="C63" s="35">
        <f>Historikk!G61</f>
        <v>0</v>
      </c>
      <c r="D63" s="35">
        <f>Historikk!M61</f>
        <v>0</v>
      </c>
      <c r="E63" s="35">
        <f>Historikk!C61</f>
        <v>0</v>
      </c>
      <c r="F63" s="167">
        <f t="shared" si="8"/>
        <v>0</v>
      </c>
    </row>
    <row r="64" spans="1:6" x14ac:dyDescent="0.25">
      <c r="A64" s="13">
        <f>'Enheter, modell og år'!A26</f>
        <v>0</v>
      </c>
      <c r="B64" s="35">
        <f>Historikk!B62</f>
        <v>0</v>
      </c>
      <c r="C64" s="35">
        <f>Historikk!G62</f>
        <v>0</v>
      </c>
      <c r="D64" s="35">
        <f>Historikk!M62</f>
        <v>0</v>
      </c>
      <c r="E64" s="35">
        <f>Historikk!C62</f>
        <v>0</v>
      </c>
      <c r="F64" s="167">
        <f t="shared" si="8"/>
        <v>0</v>
      </c>
    </row>
    <row r="65" spans="1:8" x14ac:dyDescent="0.25">
      <c r="A65" s="13">
        <f>'Enheter, modell og år'!A27</f>
        <v>0</v>
      </c>
      <c r="B65" s="35">
        <f>Historikk!B63</f>
        <v>0</v>
      </c>
      <c r="C65" s="35">
        <f>Historikk!G63</f>
        <v>0</v>
      </c>
      <c r="D65" s="35">
        <f>Historikk!M63</f>
        <v>0</v>
      </c>
      <c r="E65" s="35">
        <f>Historikk!C63</f>
        <v>0</v>
      </c>
      <c r="F65" s="167">
        <f t="shared" si="8"/>
        <v>0</v>
      </c>
    </row>
    <row r="66" spans="1:8" x14ac:dyDescent="0.25">
      <c r="A66" s="13">
        <f>'Enheter, modell og år'!A28</f>
        <v>0</v>
      </c>
      <c r="B66" s="35">
        <f>Historikk!B64</f>
        <v>0</v>
      </c>
      <c r="C66" s="35">
        <f>Historikk!G64</f>
        <v>0</v>
      </c>
      <c r="D66" s="35">
        <f>Historikk!M64</f>
        <v>0</v>
      </c>
      <c r="E66" s="35">
        <f>Historikk!C64</f>
        <v>0</v>
      </c>
      <c r="F66" s="167">
        <f t="shared" si="8"/>
        <v>0</v>
      </c>
    </row>
    <row r="67" spans="1:8" x14ac:dyDescent="0.25">
      <c r="A67" s="13">
        <f>'Enheter, modell og år'!A29</f>
        <v>0</v>
      </c>
      <c r="B67" s="35">
        <f>Historikk!B65</f>
        <v>0</v>
      </c>
      <c r="C67" s="35">
        <f>Historikk!G65</f>
        <v>0</v>
      </c>
      <c r="D67" s="35">
        <f>Historikk!M65</f>
        <v>0</v>
      </c>
      <c r="E67" s="35">
        <f>Historikk!C65</f>
        <v>0</v>
      </c>
      <c r="F67" s="167">
        <f t="shared" si="8"/>
        <v>0</v>
      </c>
    </row>
    <row r="68" spans="1:8" x14ac:dyDescent="0.25">
      <c r="A68" s="13">
        <f>'Enheter, modell og år'!A30</f>
        <v>0</v>
      </c>
      <c r="B68" s="35">
        <f>Historikk!B66</f>
        <v>0</v>
      </c>
      <c r="C68" s="35">
        <f>Historikk!G66</f>
        <v>0</v>
      </c>
      <c r="D68" s="35">
        <f>Historikk!M66</f>
        <v>0</v>
      </c>
      <c r="E68" s="35">
        <f>Historikk!C66</f>
        <v>0</v>
      </c>
      <c r="F68" s="167">
        <f t="shared" si="8"/>
        <v>0</v>
      </c>
    </row>
    <row r="69" spans="1:8" x14ac:dyDescent="0.25">
      <c r="A69" s="13">
        <f>'Enheter, modell og år'!A31</f>
        <v>0</v>
      </c>
      <c r="B69" s="35">
        <f>Historikk!B67</f>
        <v>0</v>
      </c>
      <c r="C69" s="35">
        <f>Historikk!G67</f>
        <v>0</v>
      </c>
      <c r="D69" s="35">
        <f>Historikk!M67</f>
        <v>0</v>
      </c>
      <c r="E69" s="35">
        <f>Historikk!C67</f>
        <v>0</v>
      </c>
      <c r="F69" s="167">
        <f t="shared" si="8"/>
        <v>0</v>
      </c>
    </row>
    <row r="70" spans="1:8" ht="15.75" thickBot="1" x14ac:dyDescent="0.3">
      <c r="A70" s="71" t="s">
        <v>32</v>
      </c>
      <c r="B70" s="168">
        <f>SUM(B40:B69)</f>
        <v>0</v>
      </c>
      <c r="C70" s="168">
        <f t="shared" ref="C70:E70" si="9">SUM(C40:C69)</f>
        <v>0</v>
      </c>
      <c r="D70" s="168">
        <f t="shared" si="9"/>
        <v>0</v>
      </c>
      <c r="E70" s="168">
        <f t="shared" si="9"/>
        <v>0</v>
      </c>
      <c r="F70" s="169">
        <f>SUM(F40:F69)</f>
        <v>0</v>
      </c>
    </row>
    <row r="72" spans="1:8" x14ac:dyDescent="0.25">
      <c r="G72" s="7"/>
    </row>
    <row r="73" spans="1:8" x14ac:dyDescent="0.25">
      <c r="F73" s="7"/>
    </row>
    <row r="74" spans="1:8" x14ac:dyDescent="0.25">
      <c r="A74" s="78" t="str">
        <f>"Total bevilgning fra"&amp;" "&amp;'Enheter, modell og år'!E2&amp;" i"&amp;" "&amp;'Enheter, modell og år'!F2</f>
        <v>Total bevilgning fra RFM i 2018</v>
      </c>
      <c r="B74" s="78" t="str">
        <f>"Pris- og lønnsjustering "&amp;'Enheter, modell og år'!F2-1&amp;"-"&amp;'Enheter, modell og år'!F2</f>
        <v>Pris- og lønnsjustering 2017-2018</v>
      </c>
      <c r="G74" s="3"/>
      <c r="H74" s="7"/>
    </row>
    <row r="75" spans="1:8" x14ac:dyDescent="0.25">
      <c r="A75" s="155"/>
      <c r="B75" s="156"/>
      <c r="G75" s="3"/>
      <c r="H75" s="7"/>
    </row>
    <row r="76" spans="1:8" x14ac:dyDescent="0.25">
      <c r="A76" s="7">
        <f>A75-F70</f>
        <v>0</v>
      </c>
      <c r="G76" s="3"/>
      <c r="H76" s="7"/>
    </row>
    <row r="77" spans="1:8" x14ac:dyDescent="0.25">
      <c r="G77" s="3"/>
      <c r="H77" s="7"/>
    </row>
    <row r="78" spans="1:8" x14ac:dyDescent="0.25">
      <c r="G78" s="3"/>
      <c r="H78" s="7"/>
    </row>
    <row r="79" spans="1:8" x14ac:dyDescent="0.25">
      <c r="G79" s="3"/>
      <c r="H79" s="7"/>
    </row>
    <row r="80" spans="1:8" x14ac:dyDescent="0.25">
      <c r="G80" s="3"/>
      <c r="H80" s="7"/>
    </row>
    <row r="81" spans="7:8" x14ac:dyDescent="0.25">
      <c r="G81" s="3"/>
      <c r="H81" s="7"/>
    </row>
    <row r="82" spans="7:8" x14ac:dyDescent="0.25">
      <c r="G82" s="3"/>
      <c r="H82" s="7"/>
    </row>
    <row r="83" spans="7:8" x14ac:dyDescent="0.25">
      <c r="G83" s="3"/>
    </row>
  </sheetData>
  <mergeCells count="1">
    <mergeCell ref="E1:G1"/>
  </mergeCells>
  <dataValidations count="1">
    <dataValidation type="list" allowBlank="1" showInputMessage="1" showErrorMessage="1" sqref="B15:B19 B23:B27 B35 B31 E13">
      <formula1>Ja_Nei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0"/>
  <sheetViews>
    <sheetView workbookViewId="0">
      <selection activeCell="J36" sqref="J36"/>
    </sheetView>
  </sheetViews>
  <sheetFormatPr baseColWidth="10" defaultRowHeight="15" x14ac:dyDescent="0.25"/>
  <cols>
    <col min="1" max="1" width="39.42578125" bestFit="1" customWidth="1"/>
  </cols>
  <sheetData>
    <row r="2" spans="1:9" x14ac:dyDescent="0.25">
      <c r="B2" s="134" t="str">
        <f>"Kjente utviklingstrekk i enhetenes basis fra "&amp;'Enheter, modell og år'!E2 &amp;" (f.eks. nye studieplasser). Endring legges inn i tusen kr."</f>
        <v>Kjente utviklingstrekk i enhetenes basis fra RFM (f.eks. nye studieplasser). Endring legges inn i tusen kr.</v>
      </c>
      <c r="C2" s="134"/>
      <c r="D2" s="134"/>
      <c r="E2" s="134"/>
      <c r="F2" s="134"/>
      <c r="G2" s="134"/>
      <c r="H2" s="134"/>
      <c r="I2" s="134"/>
    </row>
    <row r="3" spans="1:9" s="1" customFormat="1" x14ac:dyDescent="0.25">
      <c r="A3" s="1" t="str">
        <f>'Enheter, modell og år'!A1</f>
        <v>Enheter</v>
      </c>
      <c r="B3" s="135">
        <f>'Enheter, modell og år'!$F$2</f>
        <v>2018</v>
      </c>
      <c r="C3" s="135">
        <f>B3+1</f>
        <v>2019</v>
      </c>
      <c r="D3" s="135">
        <f t="shared" ref="D3:I3" si="0">C3+1</f>
        <v>2020</v>
      </c>
      <c r="E3" s="135">
        <f t="shared" si="0"/>
        <v>2021</v>
      </c>
      <c r="F3" s="135">
        <f t="shared" si="0"/>
        <v>2022</v>
      </c>
      <c r="G3" s="135">
        <f t="shared" si="0"/>
        <v>2023</v>
      </c>
      <c r="H3" s="135">
        <f t="shared" si="0"/>
        <v>2024</v>
      </c>
      <c r="I3" s="135">
        <f t="shared" si="0"/>
        <v>2025</v>
      </c>
    </row>
    <row r="4" spans="1:9" x14ac:dyDescent="0.25">
      <c r="A4" s="91">
        <f>'Enheter, modell og år'!A2</f>
        <v>0</v>
      </c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91">
        <f>'Enheter, modell og år'!A3</f>
        <v>0</v>
      </c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91">
        <f>'Enheter, modell og år'!A4</f>
        <v>0</v>
      </c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91">
        <f>'Enheter, modell og år'!A5</f>
        <v>0</v>
      </c>
      <c r="B7" s="121"/>
      <c r="C7" s="121"/>
      <c r="D7" s="121"/>
      <c r="E7" s="121"/>
      <c r="F7" s="121"/>
      <c r="G7" s="121"/>
      <c r="H7" s="121"/>
      <c r="I7" s="121"/>
    </row>
    <row r="8" spans="1:9" x14ac:dyDescent="0.25">
      <c r="A8" s="91">
        <f>'Enheter, modell og år'!A6</f>
        <v>0</v>
      </c>
      <c r="B8" s="121"/>
      <c r="C8" s="121"/>
      <c r="D8" s="121"/>
      <c r="E8" s="121"/>
      <c r="F8" s="121"/>
      <c r="G8" s="121"/>
      <c r="H8" s="121"/>
      <c r="I8" s="121"/>
    </row>
    <row r="9" spans="1:9" x14ac:dyDescent="0.25">
      <c r="A9" s="91">
        <f>'Enheter, modell og år'!A7</f>
        <v>0</v>
      </c>
      <c r="B9" s="121"/>
      <c r="C9" s="121"/>
      <c r="D9" s="121"/>
      <c r="E9" s="121"/>
      <c r="F9" s="121"/>
      <c r="G9" s="121"/>
      <c r="H9" s="121"/>
      <c r="I9" s="121"/>
    </row>
    <row r="10" spans="1:9" x14ac:dyDescent="0.25">
      <c r="A10" s="91">
        <f>'Enheter, modell og år'!A8</f>
        <v>0</v>
      </c>
      <c r="B10" s="121"/>
      <c r="C10" s="121"/>
      <c r="D10" s="121"/>
      <c r="E10" s="121"/>
      <c r="F10" s="121"/>
      <c r="G10" s="121"/>
      <c r="H10" s="121"/>
      <c r="I10" s="121"/>
    </row>
    <row r="11" spans="1:9" x14ac:dyDescent="0.25">
      <c r="A11" s="91">
        <f>'Enheter, modell og år'!A9</f>
        <v>0</v>
      </c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91">
        <f>'Enheter, modell og år'!A10</f>
        <v>0</v>
      </c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91">
        <f>'Enheter, modell og år'!A11</f>
        <v>0</v>
      </c>
      <c r="B13" s="121"/>
      <c r="C13" s="121"/>
      <c r="D13" s="121"/>
      <c r="E13" s="121"/>
      <c r="F13" s="121"/>
      <c r="G13" s="121"/>
      <c r="H13" s="121"/>
      <c r="I13" s="121"/>
    </row>
    <row r="14" spans="1:9" x14ac:dyDescent="0.25">
      <c r="A14" s="91">
        <f>'Enheter, modell og år'!A12</f>
        <v>0</v>
      </c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91">
        <f>'Enheter, modell og år'!A13</f>
        <v>0</v>
      </c>
      <c r="B15" s="121"/>
      <c r="C15" s="121"/>
      <c r="D15" s="121"/>
      <c r="E15" s="121"/>
      <c r="F15" s="121"/>
      <c r="G15" s="121"/>
      <c r="H15" s="121"/>
      <c r="I15" s="121"/>
    </row>
    <row r="16" spans="1:9" x14ac:dyDescent="0.25">
      <c r="A16" s="91">
        <f>'Enheter, modell og år'!A14</f>
        <v>0</v>
      </c>
      <c r="B16" s="121"/>
      <c r="C16" s="121"/>
      <c r="D16" s="121"/>
      <c r="E16" s="121"/>
      <c r="F16" s="121"/>
      <c r="G16" s="121"/>
      <c r="H16" s="121"/>
      <c r="I16" s="121"/>
    </row>
    <row r="17" spans="1:9" x14ac:dyDescent="0.25">
      <c r="A17" s="91">
        <f>'Enheter, modell og år'!A15</f>
        <v>0</v>
      </c>
      <c r="B17" s="121"/>
      <c r="C17" s="121"/>
      <c r="D17" s="121"/>
      <c r="E17" s="121"/>
      <c r="F17" s="121"/>
      <c r="G17" s="121"/>
      <c r="H17" s="121"/>
      <c r="I17" s="121"/>
    </row>
    <row r="18" spans="1:9" x14ac:dyDescent="0.25">
      <c r="A18" s="91">
        <f>'Enheter, modell og år'!A16</f>
        <v>0</v>
      </c>
      <c r="B18" s="121"/>
      <c r="C18" s="121"/>
      <c r="D18" s="121"/>
      <c r="E18" s="121"/>
      <c r="F18" s="121"/>
      <c r="G18" s="121"/>
      <c r="H18" s="121"/>
      <c r="I18" s="121"/>
    </row>
    <row r="19" spans="1:9" x14ac:dyDescent="0.25">
      <c r="A19" s="91">
        <f>'Enheter, modell og år'!A17</f>
        <v>0</v>
      </c>
      <c r="B19" s="121"/>
      <c r="C19" s="121"/>
      <c r="D19" s="121"/>
      <c r="E19" s="121"/>
      <c r="F19" s="121"/>
      <c r="G19" s="121"/>
      <c r="H19" s="121"/>
      <c r="I19" s="121"/>
    </row>
    <row r="20" spans="1:9" x14ac:dyDescent="0.25">
      <c r="A20" s="91">
        <f>'Enheter, modell og år'!A18</f>
        <v>0</v>
      </c>
      <c r="B20" s="121"/>
      <c r="C20" s="121"/>
      <c r="D20" s="121"/>
      <c r="E20" s="121"/>
      <c r="F20" s="121"/>
      <c r="G20" s="121"/>
      <c r="H20" s="121"/>
      <c r="I20" s="121"/>
    </row>
    <row r="21" spans="1:9" x14ac:dyDescent="0.25">
      <c r="A21" s="91">
        <f>'Enheter, modell og år'!A19</f>
        <v>0</v>
      </c>
      <c r="B21" s="121"/>
      <c r="C21" s="121"/>
      <c r="D21" s="121"/>
      <c r="E21" s="121"/>
      <c r="F21" s="121"/>
      <c r="G21" s="121"/>
      <c r="H21" s="121"/>
      <c r="I21" s="121"/>
    </row>
    <row r="22" spans="1:9" x14ac:dyDescent="0.25">
      <c r="A22" s="91">
        <f>'Enheter, modell og år'!A20</f>
        <v>0</v>
      </c>
      <c r="B22" s="121"/>
      <c r="C22" s="121"/>
      <c r="D22" s="121"/>
      <c r="E22" s="121"/>
      <c r="F22" s="121"/>
      <c r="G22" s="121"/>
      <c r="H22" s="121"/>
      <c r="I22" s="121"/>
    </row>
    <row r="23" spans="1:9" x14ac:dyDescent="0.25">
      <c r="A23" s="91">
        <f>'Enheter, modell og år'!A21</f>
        <v>0</v>
      </c>
      <c r="B23" s="121"/>
      <c r="C23" s="121"/>
      <c r="D23" s="121"/>
      <c r="E23" s="121"/>
      <c r="F23" s="121"/>
      <c r="G23" s="121"/>
      <c r="H23" s="121"/>
      <c r="I23" s="121"/>
    </row>
    <row r="24" spans="1:9" x14ac:dyDescent="0.25">
      <c r="A24" s="91">
        <f>'Enheter, modell og år'!A22</f>
        <v>0</v>
      </c>
      <c r="B24" s="121"/>
      <c r="C24" s="121"/>
      <c r="D24" s="121"/>
      <c r="E24" s="121"/>
      <c r="F24" s="121"/>
      <c r="G24" s="121"/>
      <c r="H24" s="121"/>
      <c r="I24" s="121"/>
    </row>
    <row r="25" spans="1:9" x14ac:dyDescent="0.25">
      <c r="A25" s="91">
        <f>'Enheter, modell og år'!A23</f>
        <v>0</v>
      </c>
      <c r="B25" s="121"/>
      <c r="C25" s="121"/>
      <c r="D25" s="121"/>
      <c r="E25" s="121"/>
      <c r="F25" s="121"/>
      <c r="G25" s="121"/>
      <c r="H25" s="121"/>
      <c r="I25" s="121"/>
    </row>
    <row r="26" spans="1:9" x14ac:dyDescent="0.25">
      <c r="A26" s="91">
        <f>'Enheter, modell og år'!A24</f>
        <v>0</v>
      </c>
      <c r="B26" s="121"/>
      <c r="C26" s="121"/>
      <c r="D26" s="121"/>
      <c r="E26" s="121"/>
      <c r="F26" s="121"/>
      <c r="G26" s="121"/>
      <c r="H26" s="121"/>
      <c r="I26" s="121"/>
    </row>
    <row r="27" spans="1:9" x14ac:dyDescent="0.25">
      <c r="A27" s="91">
        <f>'Enheter, modell og år'!A25</f>
        <v>0</v>
      </c>
      <c r="B27" s="121"/>
      <c r="C27" s="121"/>
      <c r="D27" s="121"/>
      <c r="E27" s="121"/>
      <c r="F27" s="121"/>
      <c r="G27" s="121"/>
      <c r="H27" s="121"/>
      <c r="I27" s="121"/>
    </row>
    <row r="28" spans="1:9" x14ac:dyDescent="0.25">
      <c r="A28" s="91">
        <f>'Enheter, modell og år'!A26</f>
        <v>0</v>
      </c>
      <c r="B28" s="121"/>
      <c r="C28" s="121"/>
      <c r="D28" s="121"/>
      <c r="E28" s="121"/>
      <c r="F28" s="121"/>
      <c r="G28" s="121"/>
      <c r="H28" s="121"/>
      <c r="I28" s="121"/>
    </row>
    <row r="29" spans="1:9" x14ac:dyDescent="0.25">
      <c r="A29" s="91">
        <f>'Enheter, modell og år'!A27</f>
        <v>0</v>
      </c>
      <c r="B29" s="121"/>
      <c r="C29" s="121"/>
      <c r="D29" s="121"/>
      <c r="E29" s="121"/>
      <c r="F29" s="121"/>
      <c r="G29" s="121"/>
      <c r="H29" s="121"/>
      <c r="I29" s="121"/>
    </row>
    <row r="30" spans="1:9" x14ac:dyDescent="0.25">
      <c r="A30" s="91">
        <f>'Enheter, modell og år'!A28</f>
        <v>0</v>
      </c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91">
        <f>'Enheter, modell og år'!A29</f>
        <v>0</v>
      </c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91">
        <f>'Enheter, modell og år'!A30</f>
        <v>0</v>
      </c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91">
        <f>'Enheter, modell og år'!A31</f>
        <v>0</v>
      </c>
      <c r="B33" s="121"/>
      <c r="C33" s="121"/>
      <c r="D33" s="121"/>
      <c r="E33" s="121"/>
      <c r="F33" s="121"/>
      <c r="G33" s="121"/>
      <c r="H33" s="121"/>
      <c r="I33" s="121"/>
    </row>
    <row r="34" spans="1:9" s="1" customFormat="1" x14ac:dyDescent="0.25">
      <c r="A34" s="1" t="s">
        <v>11</v>
      </c>
      <c r="B34" s="6">
        <f t="shared" ref="B34" si="1">SUM(B4:B33)</f>
        <v>0</v>
      </c>
      <c r="C34" s="6">
        <f t="shared" ref="C34:I34" si="2">SUM(C4:C33)</f>
        <v>0</v>
      </c>
      <c r="D34" s="6">
        <f t="shared" si="2"/>
        <v>0</v>
      </c>
      <c r="E34" s="6">
        <f t="shared" si="2"/>
        <v>0</v>
      </c>
      <c r="F34" s="6">
        <f t="shared" si="2"/>
        <v>0</v>
      </c>
      <c r="G34" s="6">
        <f t="shared" si="2"/>
        <v>0</v>
      </c>
      <c r="H34" s="6">
        <f t="shared" si="2"/>
        <v>0</v>
      </c>
      <c r="I34" s="6">
        <f t="shared" si="2"/>
        <v>0</v>
      </c>
    </row>
    <row r="36" spans="1:9" x14ac:dyDescent="0.25">
      <c r="B36" s="134" t="str">
        <f>"Endring i basis i "&amp;'Enheter, modell og år'!E3&amp;". Endring legges inn i tusen kr."</f>
        <v>Endring i basis i VFM. Endring legges inn i tusen kr.</v>
      </c>
      <c r="C36" s="134"/>
      <c r="D36" s="134"/>
      <c r="E36" s="134"/>
      <c r="F36" s="134"/>
      <c r="G36" s="134"/>
      <c r="H36" s="134"/>
      <c r="I36" s="134"/>
    </row>
    <row r="37" spans="1:9" x14ac:dyDescent="0.25">
      <c r="A37" s="1" t="str">
        <f>A3</f>
        <v>Enheter</v>
      </c>
      <c r="B37" s="135">
        <f>'Enheter, modell og år'!$F$2</f>
        <v>2018</v>
      </c>
      <c r="C37" s="135">
        <f>B37+1</f>
        <v>2019</v>
      </c>
      <c r="D37" s="135">
        <f t="shared" ref="D37:I37" si="3">C37+1</f>
        <v>2020</v>
      </c>
      <c r="E37" s="135">
        <f t="shared" si="3"/>
        <v>2021</v>
      </c>
      <c r="F37" s="135">
        <f t="shared" si="3"/>
        <v>2022</v>
      </c>
      <c r="G37" s="135">
        <f t="shared" si="3"/>
        <v>2023</v>
      </c>
      <c r="H37" s="135">
        <f t="shared" si="3"/>
        <v>2024</v>
      </c>
      <c r="I37" s="135">
        <f t="shared" si="3"/>
        <v>2025</v>
      </c>
    </row>
    <row r="38" spans="1:9" x14ac:dyDescent="0.25">
      <c r="A38" s="91">
        <f>A4</f>
        <v>0</v>
      </c>
      <c r="B38" s="121">
        <f>B4</f>
        <v>0</v>
      </c>
      <c r="C38" s="121">
        <f t="shared" ref="C38:I38" si="4">C4</f>
        <v>0</v>
      </c>
      <c r="D38" s="121">
        <f t="shared" si="4"/>
        <v>0</v>
      </c>
      <c r="E38" s="121">
        <f t="shared" si="4"/>
        <v>0</v>
      </c>
      <c r="F38" s="121">
        <f t="shared" si="4"/>
        <v>0</v>
      </c>
      <c r="G38" s="121">
        <f t="shared" si="4"/>
        <v>0</v>
      </c>
      <c r="H38" s="121">
        <f t="shared" si="4"/>
        <v>0</v>
      </c>
      <c r="I38" s="121">
        <f t="shared" si="4"/>
        <v>0</v>
      </c>
    </row>
    <row r="39" spans="1:9" x14ac:dyDescent="0.25">
      <c r="A39" s="91">
        <f t="shared" ref="A39:I49" si="5">A5</f>
        <v>0</v>
      </c>
      <c r="B39" s="121">
        <f t="shared" si="5"/>
        <v>0</v>
      </c>
      <c r="C39" s="121">
        <f t="shared" si="5"/>
        <v>0</v>
      </c>
      <c r="D39" s="121">
        <f t="shared" si="5"/>
        <v>0</v>
      </c>
      <c r="E39" s="121">
        <f t="shared" si="5"/>
        <v>0</v>
      </c>
      <c r="F39" s="121">
        <f t="shared" si="5"/>
        <v>0</v>
      </c>
      <c r="G39" s="121">
        <f t="shared" si="5"/>
        <v>0</v>
      </c>
      <c r="H39" s="121">
        <f t="shared" si="5"/>
        <v>0</v>
      </c>
      <c r="I39" s="121">
        <f t="shared" si="5"/>
        <v>0</v>
      </c>
    </row>
    <row r="40" spans="1:9" x14ac:dyDescent="0.25">
      <c r="A40" s="91">
        <f t="shared" si="5"/>
        <v>0</v>
      </c>
      <c r="B40" s="121">
        <f t="shared" si="5"/>
        <v>0</v>
      </c>
      <c r="C40" s="121">
        <f t="shared" si="5"/>
        <v>0</v>
      </c>
      <c r="D40" s="121">
        <f t="shared" si="5"/>
        <v>0</v>
      </c>
      <c r="E40" s="121">
        <f t="shared" si="5"/>
        <v>0</v>
      </c>
      <c r="F40" s="121">
        <f t="shared" si="5"/>
        <v>0</v>
      </c>
      <c r="G40" s="121">
        <f t="shared" si="5"/>
        <v>0</v>
      </c>
      <c r="H40" s="121">
        <f t="shared" si="5"/>
        <v>0</v>
      </c>
      <c r="I40" s="121">
        <f t="shared" si="5"/>
        <v>0</v>
      </c>
    </row>
    <row r="41" spans="1:9" x14ac:dyDescent="0.25">
      <c r="A41" s="91">
        <f t="shared" si="5"/>
        <v>0</v>
      </c>
      <c r="B41" s="121">
        <f t="shared" si="5"/>
        <v>0</v>
      </c>
      <c r="C41" s="121">
        <f t="shared" si="5"/>
        <v>0</v>
      </c>
      <c r="D41" s="121">
        <f t="shared" si="5"/>
        <v>0</v>
      </c>
      <c r="E41" s="121">
        <f t="shared" si="5"/>
        <v>0</v>
      </c>
      <c r="F41" s="121">
        <f t="shared" si="5"/>
        <v>0</v>
      </c>
      <c r="G41" s="121">
        <f t="shared" si="5"/>
        <v>0</v>
      </c>
      <c r="H41" s="121">
        <f t="shared" si="5"/>
        <v>0</v>
      </c>
      <c r="I41" s="121">
        <f t="shared" si="5"/>
        <v>0</v>
      </c>
    </row>
    <row r="42" spans="1:9" x14ac:dyDescent="0.25">
      <c r="A42" s="91">
        <f t="shared" si="5"/>
        <v>0</v>
      </c>
      <c r="B42" s="121">
        <f t="shared" si="5"/>
        <v>0</v>
      </c>
      <c r="C42" s="121">
        <f t="shared" si="5"/>
        <v>0</v>
      </c>
      <c r="D42" s="121">
        <f t="shared" si="5"/>
        <v>0</v>
      </c>
      <c r="E42" s="121">
        <f t="shared" si="5"/>
        <v>0</v>
      </c>
      <c r="F42" s="121">
        <f t="shared" si="5"/>
        <v>0</v>
      </c>
      <c r="G42" s="121">
        <f t="shared" si="5"/>
        <v>0</v>
      </c>
      <c r="H42" s="121">
        <f t="shared" si="5"/>
        <v>0</v>
      </c>
      <c r="I42" s="121">
        <f t="shared" si="5"/>
        <v>0</v>
      </c>
    </row>
    <row r="43" spans="1:9" x14ac:dyDescent="0.25">
      <c r="A43" s="91">
        <f t="shared" si="5"/>
        <v>0</v>
      </c>
      <c r="B43" s="121">
        <f t="shared" si="5"/>
        <v>0</v>
      </c>
      <c r="C43" s="121">
        <f t="shared" si="5"/>
        <v>0</v>
      </c>
      <c r="D43" s="121">
        <f t="shared" si="5"/>
        <v>0</v>
      </c>
      <c r="E43" s="121">
        <f t="shared" si="5"/>
        <v>0</v>
      </c>
      <c r="F43" s="121">
        <f t="shared" si="5"/>
        <v>0</v>
      </c>
      <c r="G43" s="121">
        <f t="shared" si="5"/>
        <v>0</v>
      </c>
      <c r="H43" s="121">
        <f t="shared" si="5"/>
        <v>0</v>
      </c>
      <c r="I43" s="121">
        <f t="shared" si="5"/>
        <v>0</v>
      </c>
    </row>
    <row r="44" spans="1:9" x14ac:dyDescent="0.25">
      <c r="A44" s="91">
        <f t="shared" si="5"/>
        <v>0</v>
      </c>
      <c r="B44" s="121">
        <f t="shared" si="5"/>
        <v>0</v>
      </c>
      <c r="C44" s="121">
        <f t="shared" si="5"/>
        <v>0</v>
      </c>
      <c r="D44" s="121">
        <f t="shared" si="5"/>
        <v>0</v>
      </c>
      <c r="E44" s="121">
        <f t="shared" si="5"/>
        <v>0</v>
      </c>
      <c r="F44" s="121">
        <f t="shared" si="5"/>
        <v>0</v>
      </c>
      <c r="G44" s="121">
        <f t="shared" si="5"/>
        <v>0</v>
      </c>
      <c r="H44" s="121">
        <f t="shared" si="5"/>
        <v>0</v>
      </c>
      <c r="I44" s="121">
        <f t="shared" si="5"/>
        <v>0</v>
      </c>
    </row>
    <row r="45" spans="1:9" x14ac:dyDescent="0.25">
      <c r="A45" s="91">
        <f t="shared" si="5"/>
        <v>0</v>
      </c>
      <c r="B45" s="121">
        <f t="shared" si="5"/>
        <v>0</v>
      </c>
      <c r="C45" s="121">
        <f t="shared" si="5"/>
        <v>0</v>
      </c>
      <c r="D45" s="121">
        <f t="shared" si="5"/>
        <v>0</v>
      </c>
      <c r="E45" s="121">
        <f t="shared" si="5"/>
        <v>0</v>
      </c>
      <c r="F45" s="121">
        <f t="shared" si="5"/>
        <v>0</v>
      </c>
      <c r="G45" s="121">
        <f t="shared" si="5"/>
        <v>0</v>
      </c>
      <c r="H45" s="121">
        <f t="shared" si="5"/>
        <v>0</v>
      </c>
      <c r="I45" s="121">
        <f t="shared" si="5"/>
        <v>0</v>
      </c>
    </row>
    <row r="46" spans="1:9" x14ac:dyDescent="0.25">
      <c r="A46" s="91">
        <f t="shared" si="5"/>
        <v>0</v>
      </c>
      <c r="B46" s="121">
        <f t="shared" si="5"/>
        <v>0</v>
      </c>
      <c r="C46" s="121">
        <f t="shared" si="5"/>
        <v>0</v>
      </c>
      <c r="D46" s="121">
        <f t="shared" si="5"/>
        <v>0</v>
      </c>
      <c r="E46" s="121">
        <f t="shared" si="5"/>
        <v>0</v>
      </c>
      <c r="F46" s="121">
        <f t="shared" si="5"/>
        <v>0</v>
      </c>
      <c r="G46" s="121">
        <f t="shared" si="5"/>
        <v>0</v>
      </c>
      <c r="H46" s="121">
        <f t="shared" si="5"/>
        <v>0</v>
      </c>
      <c r="I46" s="121">
        <f t="shared" si="5"/>
        <v>0</v>
      </c>
    </row>
    <row r="47" spans="1:9" x14ac:dyDescent="0.25">
      <c r="A47" s="91">
        <f t="shared" si="5"/>
        <v>0</v>
      </c>
      <c r="B47" s="121">
        <f t="shared" si="5"/>
        <v>0</v>
      </c>
      <c r="C47" s="121">
        <f t="shared" si="5"/>
        <v>0</v>
      </c>
      <c r="D47" s="121">
        <f t="shared" si="5"/>
        <v>0</v>
      </c>
      <c r="E47" s="121">
        <f t="shared" si="5"/>
        <v>0</v>
      </c>
      <c r="F47" s="121">
        <f t="shared" si="5"/>
        <v>0</v>
      </c>
      <c r="G47" s="121">
        <f t="shared" si="5"/>
        <v>0</v>
      </c>
      <c r="H47" s="121">
        <f t="shared" si="5"/>
        <v>0</v>
      </c>
      <c r="I47" s="121">
        <f t="shared" si="5"/>
        <v>0</v>
      </c>
    </row>
    <row r="48" spans="1:9" x14ac:dyDescent="0.25">
      <c r="A48" s="91">
        <f t="shared" si="5"/>
        <v>0</v>
      </c>
      <c r="B48" s="121">
        <f t="shared" si="5"/>
        <v>0</v>
      </c>
      <c r="C48" s="121">
        <f t="shared" si="5"/>
        <v>0</v>
      </c>
      <c r="D48" s="121">
        <f t="shared" si="5"/>
        <v>0</v>
      </c>
      <c r="E48" s="121">
        <f t="shared" si="5"/>
        <v>0</v>
      </c>
      <c r="F48" s="121">
        <f t="shared" si="5"/>
        <v>0</v>
      </c>
      <c r="G48" s="121">
        <f t="shared" si="5"/>
        <v>0</v>
      </c>
      <c r="H48" s="121">
        <f t="shared" si="5"/>
        <v>0</v>
      </c>
      <c r="I48" s="121">
        <f t="shared" si="5"/>
        <v>0</v>
      </c>
    </row>
    <row r="49" spans="1:9" x14ac:dyDescent="0.25">
      <c r="A49" s="91">
        <f t="shared" si="5"/>
        <v>0</v>
      </c>
      <c r="B49" s="121">
        <f t="shared" si="5"/>
        <v>0</v>
      </c>
      <c r="C49" s="121">
        <f t="shared" si="5"/>
        <v>0</v>
      </c>
      <c r="D49" s="121">
        <f t="shared" si="5"/>
        <v>0</v>
      </c>
      <c r="E49" s="121">
        <f t="shared" si="5"/>
        <v>0</v>
      </c>
      <c r="F49" s="121">
        <f t="shared" si="5"/>
        <v>0</v>
      </c>
      <c r="G49" s="121">
        <f t="shared" si="5"/>
        <v>0</v>
      </c>
      <c r="H49" s="121">
        <f t="shared" si="5"/>
        <v>0</v>
      </c>
      <c r="I49" s="121">
        <f t="shared" si="5"/>
        <v>0</v>
      </c>
    </row>
    <row r="50" spans="1:9" x14ac:dyDescent="0.25">
      <c r="A50" s="91">
        <f t="shared" ref="A50:I67" si="6">A16</f>
        <v>0</v>
      </c>
      <c r="B50" s="121">
        <f t="shared" si="6"/>
        <v>0</v>
      </c>
      <c r="C50" s="121">
        <f t="shared" si="6"/>
        <v>0</v>
      </c>
      <c r="D50" s="121">
        <f t="shared" si="6"/>
        <v>0</v>
      </c>
      <c r="E50" s="121">
        <f t="shared" si="6"/>
        <v>0</v>
      </c>
      <c r="F50" s="121">
        <f t="shared" si="6"/>
        <v>0</v>
      </c>
      <c r="G50" s="121">
        <f t="shared" si="6"/>
        <v>0</v>
      </c>
      <c r="H50" s="121">
        <f t="shared" si="6"/>
        <v>0</v>
      </c>
      <c r="I50" s="121">
        <f t="shared" si="6"/>
        <v>0</v>
      </c>
    </row>
    <row r="51" spans="1:9" x14ac:dyDescent="0.25">
      <c r="A51" s="91">
        <f t="shared" si="6"/>
        <v>0</v>
      </c>
      <c r="B51" s="121">
        <f t="shared" si="6"/>
        <v>0</v>
      </c>
      <c r="C51" s="121">
        <f t="shared" si="6"/>
        <v>0</v>
      </c>
      <c r="D51" s="121">
        <f t="shared" si="6"/>
        <v>0</v>
      </c>
      <c r="E51" s="121">
        <f t="shared" si="6"/>
        <v>0</v>
      </c>
      <c r="F51" s="121">
        <f t="shared" si="6"/>
        <v>0</v>
      </c>
      <c r="G51" s="121">
        <f t="shared" si="6"/>
        <v>0</v>
      </c>
      <c r="H51" s="121">
        <f t="shared" si="6"/>
        <v>0</v>
      </c>
      <c r="I51" s="121">
        <f t="shared" si="6"/>
        <v>0</v>
      </c>
    </row>
    <row r="52" spans="1:9" x14ac:dyDescent="0.25">
      <c r="A52" s="91">
        <f t="shared" si="6"/>
        <v>0</v>
      </c>
      <c r="B52" s="121">
        <f t="shared" si="6"/>
        <v>0</v>
      </c>
      <c r="C52" s="121">
        <f t="shared" si="6"/>
        <v>0</v>
      </c>
      <c r="D52" s="121">
        <f t="shared" si="6"/>
        <v>0</v>
      </c>
      <c r="E52" s="121">
        <f t="shared" si="6"/>
        <v>0</v>
      </c>
      <c r="F52" s="121">
        <f t="shared" si="6"/>
        <v>0</v>
      </c>
      <c r="G52" s="121">
        <f t="shared" si="6"/>
        <v>0</v>
      </c>
      <c r="H52" s="121">
        <f t="shared" si="6"/>
        <v>0</v>
      </c>
      <c r="I52" s="121">
        <f t="shared" si="6"/>
        <v>0</v>
      </c>
    </row>
    <row r="53" spans="1:9" x14ac:dyDescent="0.25">
      <c r="A53" s="91">
        <f t="shared" si="6"/>
        <v>0</v>
      </c>
      <c r="B53" s="121">
        <f t="shared" si="6"/>
        <v>0</v>
      </c>
      <c r="C53" s="121">
        <f t="shared" si="6"/>
        <v>0</v>
      </c>
      <c r="D53" s="121">
        <f t="shared" si="6"/>
        <v>0</v>
      </c>
      <c r="E53" s="121">
        <f t="shared" si="6"/>
        <v>0</v>
      </c>
      <c r="F53" s="121">
        <f t="shared" si="6"/>
        <v>0</v>
      </c>
      <c r="G53" s="121">
        <f t="shared" si="6"/>
        <v>0</v>
      </c>
      <c r="H53" s="121">
        <f t="shared" si="6"/>
        <v>0</v>
      </c>
      <c r="I53" s="121">
        <f t="shared" si="6"/>
        <v>0</v>
      </c>
    </row>
    <row r="54" spans="1:9" x14ac:dyDescent="0.25">
      <c r="A54" s="91">
        <f t="shared" si="6"/>
        <v>0</v>
      </c>
      <c r="B54" s="121">
        <f t="shared" si="6"/>
        <v>0</v>
      </c>
      <c r="C54" s="121">
        <f t="shared" si="6"/>
        <v>0</v>
      </c>
      <c r="D54" s="121">
        <f t="shared" si="6"/>
        <v>0</v>
      </c>
      <c r="E54" s="121">
        <f t="shared" si="6"/>
        <v>0</v>
      </c>
      <c r="F54" s="121">
        <f t="shared" si="6"/>
        <v>0</v>
      </c>
      <c r="G54" s="121">
        <f t="shared" si="6"/>
        <v>0</v>
      </c>
      <c r="H54" s="121">
        <f t="shared" si="6"/>
        <v>0</v>
      </c>
      <c r="I54" s="121">
        <f t="shared" si="6"/>
        <v>0</v>
      </c>
    </row>
    <row r="55" spans="1:9" x14ac:dyDescent="0.25">
      <c r="A55" s="91">
        <f t="shared" si="6"/>
        <v>0</v>
      </c>
      <c r="B55" s="121">
        <f t="shared" si="6"/>
        <v>0</v>
      </c>
      <c r="C55" s="121">
        <f t="shared" si="6"/>
        <v>0</v>
      </c>
      <c r="D55" s="121">
        <f t="shared" si="6"/>
        <v>0</v>
      </c>
      <c r="E55" s="121">
        <f t="shared" si="6"/>
        <v>0</v>
      </c>
      <c r="F55" s="121">
        <f t="shared" si="6"/>
        <v>0</v>
      </c>
      <c r="G55" s="121">
        <f t="shared" si="6"/>
        <v>0</v>
      </c>
      <c r="H55" s="121">
        <f t="shared" si="6"/>
        <v>0</v>
      </c>
      <c r="I55" s="121">
        <f t="shared" si="6"/>
        <v>0</v>
      </c>
    </row>
    <row r="56" spans="1:9" x14ac:dyDescent="0.25">
      <c r="A56" s="91">
        <f t="shared" si="6"/>
        <v>0</v>
      </c>
      <c r="B56" s="121">
        <f t="shared" si="6"/>
        <v>0</v>
      </c>
      <c r="C56" s="121">
        <f t="shared" si="6"/>
        <v>0</v>
      </c>
      <c r="D56" s="121">
        <f t="shared" si="6"/>
        <v>0</v>
      </c>
      <c r="E56" s="121">
        <f t="shared" si="6"/>
        <v>0</v>
      </c>
      <c r="F56" s="121">
        <f t="shared" si="6"/>
        <v>0</v>
      </c>
      <c r="G56" s="121">
        <f t="shared" si="6"/>
        <v>0</v>
      </c>
      <c r="H56" s="121">
        <f t="shared" si="6"/>
        <v>0</v>
      </c>
      <c r="I56" s="121">
        <f t="shared" si="6"/>
        <v>0</v>
      </c>
    </row>
    <row r="57" spans="1:9" x14ac:dyDescent="0.25">
      <c r="A57" s="91">
        <f t="shared" si="6"/>
        <v>0</v>
      </c>
      <c r="B57" s="121">
        <f t="shared" si="6"/>
        <v>0</v>
      </c>
      <c r="C57" s="121">
        <f t="shared" si="6"/>
        <v>0</v>
      </c>
      <c r="D57" s="121">
        <f t="shared" si="6"/>
        <v>0</v>
      </c>
      <c r="E57" s="121">
        <f t="shared" si="6"/>
        <v>0</v>
      </c>
      <c r="F57" s="121">
        <f t="shared" si="6"/>
        <v>0</v>
      </c>
      <c r="G57" s="121">
        <f t="shared" si="6"/>
        <v>0</v>
      </c>
      <c r="H57" s="121">
        <f t="shared" si="6"/>
        <v>0</v>
      </c>
      <c r="I57" s="121">
        <f t="shared" si="6"/>
        <v>0</v>
      </c>
    </row>
    <row r="58" spans="1:9" x14ac:dyDescent="0.25">
      <c r="A58" s="91">
        <f t="shared" si="6"/>
        <v>0</v>
      </c>
      <c r="B58" s="121">
        <f t="shared" si="6"/>
        <v>0</v>
      </c>
      <c r="C58" s="121">
        <f t="shared" si="6"/>
        <v>0</v>
      </c>
      <c r="D58" s="121">
        <f t="shared" si="6"/>
        <v>0</v>
      </c>
      <c r="E58" s="121">
        <f t="shared" si="6"/>
        <v>0</v>
      </c>
      <c r="F58" s="121">
        <f t="shared" si="6"/>
        <v>0</v>
      </c>
      <c r="G58" s="121">
        <f t="shared" si="6"/>
        <v>0</v>
      </c>
      <c r="H58" s="121">
        <f t="shared" si="6"/>
        <v>0</v>
      </c>
      <c r="I58" s="121">
        <f t="shared" si="6"/>
        <v>0</v>
      </c>
    </row>
    <row r="59" spans="1:9" x14ac:dyDescent="0.25">
      <c r="A59" s="91">
        <f t="shared" si="6"/>
        <v>0</v>
      </c>
      <c r="B59" s="121">
        <f t="shared" si="6"/>
        <v>0</v>
      </c>
      <c r="C59" s="121">
        <f t="shared" si="6"/>
        <v>0</v>
      </c>
      <c r="D59" s="121">
        <f t="shared" si="6"/>
        <v>0</v>
      </c>
      <c r="E59" s="121">
        <f t="shared" si="6"/>
        <v>0</v>
      </c>
      <c r="F59" s="121">
        <f t="shared" si="6"/>
        <v>0</v>
      </c>
      <c r="G59" s="121">
        <f t="shared" si="6"/>
        <v>0</v>
      </c>
      <c r="H59" s="121">
        <f t="shared" si="6"/>
        <v>0</v>
      </c>
      <c r="I59" s="121">
        <f t="shared" si="6"/>
        <v>0</v>
      </c>
    </row>
    <row r="60" spans="1:9" x14ac:dyDescent="0.25">
      <c r="A60" s="91">
        <f t="shared" si="6"/>
        <v>0</v>
      </c>
      <c r="B60" s="121">
        <f t="shared" si="6"/>
        <v>0</v>
      </c>
      <c r="C60" s="121">
        <f t="shared" si="6"/>
        <v>0</v>
      </c>
      <c r="D60" s="121">
        <f t="shared" si="6"/>
        <v>0</v>
      </c>
      <c r="E60" s="121">
        <f t="shared" si="6"/>
        <v>0</v>
      </c>
      <c r="F60" s="121">
        <f t="shared" si="6"/>
        <v>0</v>
      </c>
      <c r="G60" s="121">
        <f t="shared" si="6"/>
        <v>0</v>
      </c>
      <c r="H60" s="121">
        <f t="shared" si="6"/>
        <v>0</v>
      </c>
      <c r="I60" s="121">
        <f t="shared" si="6"/>
        <v>0</v>
      </c>
    </row>
    <row r="61" spans="1:9" x14ac:dyDescent="0.25">
      <c r="A61" s="91">
        <f t="shared" si="6"/>
        <v>0</v>
      </c>
      <c r="B61" s="121">
        <f t="shared" si="6"/>
        <v>0</v>
      </c>
      <c r="C61" s="121">
        <f t="shared" si="6"/>
        <v>0</v>
      </c>
      <c r="D61" s="121">
        <f t="shared" si="6"/>
        <v>0</v>
      </c>
      <c r="E61" s="121">
        <f t="shared" si="6"/>
        <v>0</v>
      </c>
      <c r="F61" s="121">
        <f t="shared" si="6"/>
        <v>0</v>
      </c>
      <c r="G61" s="121">
        <f t="shared" si="6"/>
        <v>0</v>
      </c>
      <c r="H61" s="121">
        <f t="shared" si="6"/>
        <v>0</v>
      </c>
      <c r="I61" s="121">
        <f t="shared" si="6"/>
        <v>0</v>
      </c>
    </row>
    <row r="62" spans="1:9" x14ac:dyDescent="0.25">
      <c r="A62" s="91">
        <f t="shared" si="6"/>
        <v>0</v>
      </c>
      <c r="B62" s="121">
        <f t="shared" si="6"/>
        <v>0</v>
      </c>
      <c r="C62" s="121">
        <f t="shared" si="6"/>
        <v>0</v>
      </c>
      <c r="D62" s="121">
        <f t="shared" si="6"/>
        <v>0</v>
      </c>
      <c r="E62" s="121">
        <f t="shared" si="6"/>
        <v>0</v>
      </c>
      <c r="F62" s="121">
        <f t="shared" si="6"/>
        <v>0</v>
      </c>
      <c r="G62" s="121">
        <f t="shared" si="6"/>
        <v>0</v>
      </c>
      <c r="H62" s="121">
        <f t="shared" si="6"/>
        <v>0</v>
      </c>
      <c r="I62" s="121">
        <f t="shared" si="6"/>
        <v>0</v>
      </c>
    </row>
    <row r="63" spans="1:9" x14ac:dyDescent="0.25">
      <c r="A63" s="91">
        <f t="shared" si="6"/>
        <v>0</v>
      </c>
      <c r="B63" s="121">
        <f t="shared" si="6"/>
        <v>0</v>
      </c>
      <c r="C63" s="121">
        <f t="shared" si="6"/>
        <v>0</v>
      </c>
      <c r="D63" s="121">
        <f t="shared" si="6"/>
        <v>0</v>
      </c>
      <c r="E63" s="121">
        <f t="shared" si="6"/>
        <v>0</v>
      </c>
      <c r="F63" s="121">
        <f t="shared" si="6"/>
        <v>0</v>
      </c>
      <c r="G63" s="121">
        <f t="shared" si="6"/>
        <v>0</v>
      </c>
      <c r="H63" s="121">
        <f t="shared" si="6"/>
        <v>0</v>
      </c>
      <c r="I63" s="121">
        <f t="shared" si="6"/>
        <v>0</v>
      </c>
    </row>
    <row r="64" spans="1:9" x14ac:dyDescent="0.25">
      <c r="A64" s="91">
        <f t="shared" si="6"/>
        <v>0</v>
      </c>
      <c r="B64" s="121">
        <f t="shared" si="6"/>
        <v>0</v>
      </c>
      <c r="C64" s="121">
        <f t="shared" si="6"/>
        <v>0</v>
      </c>
      <c r="D64" s="121">
        <f t="shared" si="6"/>
        <v>0</v>
      </c>
      <c r="E64" s="121">
        <f t="shared" si="6"/>
        <v>0</v>
      </c>
      <c r="F64" s="121">
        <f t="shared" si="6"/>
        <v>0</v>
      </c>
      <c r="G64" s="121">
        <f t="shared" si="6"/>
        <v>0</v>
      </c>
      <c r="H64" s="121">
        <f t="shared" si="6"/>
        <v>0</v>
      </c>
      <c r="I64" s="121">
        <f t="shared" si="6"/>
        <v>0</v>
      </c>
    </row>
    <row r="65" spans="1:9" x14ac:dyDescent="0.25">
      <c r="A65" s="91">
        <f t="shared" si="6"/>
        <v>0</v>
      </c>
      <c r="B65" s="121">
        <f t="shared" si="6"/>
        <v>0</v>
      </c>
      <c r="C65" s="121">
        <f t="shared" si="6"/>
        <v>0</v>
      </c>
      <c r="D65" s="121">
        <f t="shared" si="6"/>
        <v>0</v>
      </c>
      <c r="E65" s="121">
        <f t="shared" si="6"/>
        <v>0</v>
      </c>
      <c r="F65" s="121">
        <f t="shared" si="6"/>
        <v>0</v>
      </c>
      <c r="G65" s="121">
        <f t="shared" si="6"/>
        <v>0</v>
      </c>
      <c r="H65" s="121">
        <f t="shared" si="6"/>
        <v>0</v>
      </c>
      <c r="I65" s="121">
        <f t="shared" si="6"/>
        <v>0</v>
      </c>
    </row>
    <row r="66" spans="1:9" x14ac:dyDescent="0.25">
      <c r="A66" s="91">
        <f t="shared" si="6"/>
        <v>0</v>
      </c>
      <c r="B66" s="121">
        <f t="shared" si="6"/>
        <v>0</v>
      </c>
      <c r="C66" s="121">
        <f t="shared" si="6"/>
        <v>0</v>
      </c>
      <c r="D66" s="121">
        <f t="shared" si="6"/>
        <v>0</v>
      </c>
      <c r="E66" s="121">
        <f t="shared" si="6"/>
        <v>0</v>
      </c>
      <c r="F66" s="121">
        <f t="shared" si="6"/>
        <v>0</v>
      </c>
      <c r="G66" s="121">
        <f t="shared" si="6"/>
        <v>0</v>
      </c>
      <c r="H66" s="121">
        <f t="shared" si="6"/>
        <v>0</v>
      </c>
      <c r="I66" s="121">
        <f t="shared" si="6"/>
        <v>0</v>
      </c>
    </row>
    <row r="67" spans="1:9" x14ac:dyDescent="0.25">
      <c r="A67" s="91">
        <f t="shared" si="6"/>
        <v>0</v>
      </c>
      <c r="B67" s="121">
        <f t="shared" si="6"/>
        <v>0</v>
      </c>
      <c r="C67" s="121">
        <f t="shared" si="6"/>
        <v>0</v>
      </c>
      <c r="D67" s="121">
        <f t="shared" si="6"/>
        <v>0</v>
      </c>
      <c r="E67" s="121">
        <f t="shared" si="6"/>
        <v>0</v>
      </c>
      <c r="F67" s="121">
        <f t="shared" si="6"/>
        <v>0</v>
      </c>
      <c r="G67" s="121">
        <f t="shared" si="6"/>
        <v>0</v>
      </c>
      <c r="H67" s="121">
        <f t="shared" si="6"/>
        <v>0</v>
      </c>
      <c r="I67" s="121">
        <f t="shared" si="6"/>
        <v>0</v>
      </c>
    </row>
    <row r="68" spans="1:9" x14ac:dyDescent="0.25">
      <c r="A68" s="1" t="s">
        <v>11</v>
      </c>
      <c r="B68" s="6">
        <f t="shared" ref="B68" si="7">SUM(B38:B67)</f>
        <v>0</v>
      </c>
      <c r="C68" s="6">
        <f t="shared" ref="C68" si="8">SUM(C38:C67)</f>
        <v>0</v>
      </c>
      <c r="D68" s="6">
        <f t="shared" ref="D68" si="9">SUM(D38:D67)</f>
        <v>0</v>
      </c>
      <c r="E68" s="6">
        <f t="shared" ref="E68" si="10">SUM(E38:E67)</f>
        <v>0</v>
      </c>
      <c r="F68" s="6">
        <f t="shared" ref="F68" si="11">SUM(F38:F67)</f>
        <v>0</v>
      </c>
      <c r="G68" s="6">
        <f t="shared" ref="G68" si="12">SUM(G38:G67)</f>
        <v>0</v>
      </c>
      <c r="H68" s="6">
        <f t="shared" ref="H68" si="13">SUM(H38:H67)</f>
        <v>0</v>
      </c>
      <c r="I68" s="6">
        <f t="shared" ref="I68" si="14">SUM(I38:I67)</f>
        <v>0</v>
      </c>
    </row>
    <row r="70" spans="1:9" x14ac:dyDescent="0.25">
      <c r="B70" s="7">
        <f>B34-B68</f>
        <v>0</v>
      </c>
      <c r="C70" s="7">
        <f t="shared" ref="C70:I70" si="15">C34-C68</f>
        <v>0</v>
      </c>
      <c r="D70" s="7">
        <f t="shared" si="15"/>
        <v>0</v>
      </c>
      <c r="E70" s="7">
        <f t="shared" si="15"/>
        <v>0</v>
      </c>
      <c r="F70" s="7">
        <f t="shared" si="15"/>
        <v>0</v>
      </c>
      <c r="G70" s="7">
        <f t="shared" si="15"/>
        <v>0</v>
      </c>
      <c r="H70" s="7">
        <f t="shared" si="15"/>
        <v>0</v>
      </c>
      <c r="I70" s="7">
        <f t="shared" si="15"/>
        <v>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4"/>
  <sheetViews>
    <sheetView workbookViewId="0">
      <selection activeCell="J13" sqref="J13"/>
    </sheetView>
  </sheetViews>
  <sheetFormatPr baseColWidth="10" defaultRowHeight="15" x14ac:dyDescent="0.25"/>
  <cols>
    <col min="1" max="1" width="39.42578125" bestFit="1" customWidth="1"/>
  </cols>
  <sheetData>
    <row r="2" spans="1:9" x14ac:dyDescent="0.25">
      <c r="B2" s="134" t="s">
        <v>119</v>
      </c>
      <c r="C2" s="134"/>
      <c r="D2" s="134"/>
      <c r="E2" s="134"/>
      <c r="F2" s="134"/>
      <c r="G2" s="134"/>
      <c r="H2" s="134"/>
      <c r="I2" s="134"/>
    </row>
    <row r="3" spans="1:9" x14ac:dyDescent="0.25">
      <c r="A3" s="1" t="str">
        <f>'Enheter, modell og år'!A1</f>
        <v>Enheter</v>
      </c>
      <c r="B3" s="135">
        <f>'Enheter, modell og år'!$F$2</f>
        <v>2018</v>
      </c>
      <c r="C3" s="135">
        <f>B3+1</f>
        <v>2019</v>
      </c>
      <c r="D3" s="135">
        <f t="shared" ref="D3:I3" si="0">C3+1</f>
        <v>2020</v>
      </c>
      <c r="E3" s="135">
        <f t="shared" si="0"/>
        <v>2021</v>
      </c>
      <c r="F3" s="135">
        <f t="shared" si="0"/>
        <v>2022</v>
      </c>
      <c r="G3" s="135">
        <f t="shared" si="0"/>
        <v>2023</v>
      </c>
      <c r="H3" s="135">
        <f t="shared" si="0"/>
        <v>2024</v>
      </c>
      <c r="I3" s="135">
        <f t="shared" si="0"/>
        <v>2025</v>
      </c>
    </row>
    <row r="4" spans="1:9" x14ac:dyDescent="0.25">
      <c r="A4" s="91">
        <f>'Enheter, modell og år'!A2</f>
        <v>0</v>
      </c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91">
        <f>'Enheter, modell og år'!A3</f>
        <v>0</v>
      </c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91">
        <f>'Enheter, modell og år'!A4</f>
        <v>0</v>
      </c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91">
        <f>'Enheter, modell og år'!A5</f>
        <v>0</v>
      </c>
      <c r="B7" s="121"/>
      <c r="C7" s="121"/>
      <c r="D7" s="121"/>
      <c r="E7" s="121"/>
      <c r="F7" s="121"/>
      <c r="G7" s="121"/>
      <c r="H7" s="121"/>
      <c r="I7" s="121"/>
    </row>
    <row r="8" spans="1:9" x14ac:dyDescent="0.25">
      <c r="A8" s="91">
        <f>'Enheter, modell og år'!A6</f>
        <v>0</v>
      </c>
      <c r="B8" s="121"/>
      <c r="C8" s="121"/>
      <c r="D8" s="121"/>
      <c r="E8" s="121"/>
      <c r="F8" s="121"/>
      <c r="G8" s="121"/>
      <c r="H8" s="121"/>
      <c r="I8" s="121"/>
    </row>
    <row r="9" spans="1:9" x14ac:dyDescent="0.25">
      <c r="A9" s="91">
        <f>'Enheter, modell og år'!A7</f>
        <v>0</v>
      </c>
      <c r="B9" s="121"/>
      <c r="C9" s="121"/>
      <c r="D9" s="121"/>
      <c r="E9" s="121"/>
      <c r="F9" s="121"/>
      <c r="G9" s="121"/>
      <c r="H9" s="121"/>
      <c r="I9" s="121"/>
    </row>
    <row r="10" spans="1:9" x14ac:dyDescent="0.25">
      <c r="A10" s="91">
        <f>'Enheter, modell og år'!A8</f>
        <v>0</v>
      </c>
      <c r="B10" s="121"/>
      <c r="C10" s="121"/>
      <c r="D10" s="121"/>
      <c r="E10" s="121"/>
      <c r="F10" s="121"/>
      <c r="G10" s="121"/>
      <c r="H10" s="121"/>
      <c r="I10" s="121"/>
    </row>
    <row r="11" spans="1:9" x14ac:dyDescent="0.25">
      <c r="A11" s="91">
        <f>'Enheter, modell og år'!A9</f>
        <v>0</v>
      </c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91">
        <f>'Enheter, modell og år'!A10</f>
        <v>0</v>
      </c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91">
        <f>'Enheter, modell og år'!A11</f>
        <v>0</v>
      </c>
      <c r="B13" s="121"/>
      <c r="C13" s="121"/>
      <c r="D13" s="121"/>
      <c r="E13" s="121"/>
      <c r="F13" s="121"/>
      <c r="G13" s="121"/>
      <c r="H13" s="121"/>
      <c r="I13" s="121"/>
    </row>
    <row r="14" spans="1:9" x14ac:dyDescent="0.25">
      <c r="A14" s="91">
        <f>'Enheter, modell og år'!A12</f>
        <v>0</v>
      </c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91">
        <f>'Enheter, modell og år'!A13</f>
        <v>0</v>
      </c>
      <c r="B15" s="121"/>
      <c r="C15" s="121"/>
      <c r="D15" s="121"/>
      <c r="E15" s="121"/>
      <c r="F15" s="121"/>
      <c r="G15" s="121"/>
      <c r="H15" s="121"/>
      <c r="I15" s="121"/>
    </row>
    <row r="16" spans="1:9" x14ac:dyDescent="0.25">
      <c r="A16" s="91">
        <f>'Enheter, modell og år'!A14</f>
        <v>0</v>
      </c>
      <c r="B16" s="121"/>
      <c r="C16" s="121"/>
      <c r="D16" s="121"/>
      <c r="E16" s="121"/>
      <c r="F16" s="121"/>
      <c r="G16" s="121"/>
      <c r="H16" s="121"/>
      <c r="I16" s="121"/>
    </row>
    <row r="17" spans="1:9" x14ac:dyDescent="0.25">
      <c r="A17" s="91">
        <f>'Enheter, modell og år'!A15</f>
        <v>0</v>
      </c>
      <c r="B17" s="121"/>
      <c r="C17" s="121"/>
      <c r="D17" s="121"/>
      <c r="E17" s="121"/>
      <c r="F17" s="121"/>
      <c r="G17" s="121"/>
      <c r="H17" s="121"/>
      <c r="I17" s="121"/>
    </row>
    <row r="18" spans="1:9" x14ac:dyDescent="0.25">
      <c r="A18" s="91">
        <f>'Enheter, modell og år'!A16</f>
        <v>0</v>
      </c>
      <c r="B18" s="121"/>
      <c r="C18" s="121"/>
      <c r="D18" s="121"/>
      <c r="E18" s="121"/>
      <c r="F18" s="121"/>
      <c r="G18" s="121"/>
      <c r="H18" s="121"/>
      <c r="I18" s="121"/>
    </row>
    <row r="19" spans="1:9" x14ac:dyDescent="0.25">
      <c r="A19" s="91">
        <f>'Enheter, modell og år'!A17</f>
        <v>0</v>
      </c>
      <c r="B19" s="121"/>
      <c r="C19" s="121"/>
      <c r="D19" s="121"/>
      <c r="E19" s="121"/>
      <c r="F19" s="121"/>
      <c r="G19" s="121"/>
      <c r="H19" s="121"/>
      <c r="I19" s="121"/>
    </row>
    <row r="20" spans="1:9" x14ac:dyDescent="0.25">
      <c r="A20" s="91">
        <f>'Enheter, modell og år'!A18</f>
        <v>0</v>
      </c>
      <c r="B20" s="121"/>
      <c r="C20" s="121"/>
      <c r="D20" s="121"/>
      <c r="E20" s="121"/>
      <c r="F20" s="121"/>
      <c r="G20" s="121"/>
      <c r="H20" s="121"/>
      <c r="I20" s="121"/>
    </row>
    <row r="21" spans="1:9" x14ac:dyDescent="0.25">
      <c r="A21" s="91">
        <f>'Enheter, modell og år'!A19</f>
        <v>0</v>
      </c>
      <c r="B21" s="121"/>
      <c r="C21" s="121"/>
      <c r="D21" s="121"/>
      <c r="E21" s="121"/>
      <c r="F21" s="121"/>
      <c r="G21" s="121"/>
      <c r="H21" s="121"/>
      <c r="I21" s="121"/>
    </row>
    <row r="22" spans="1:9" x14ac:dyDescent="0.25">
      <c r="A22" s="91">
        <f>'Enheter, modell og år'!A20</f>
        <v>0</v>
      </c>
      <c r="B22" s="121"/>
      <c r="C22" s="121"/>
      <c r="D22" s="121"/>
      <c r="E22" s="121"/>
      <c r="F22" s="121"/>
      <c r="G22" s="121"/>
      <c r="H22" s="121"/>
      <c r="I22" s="121"/>
    </row>
    <row r="23" spans="1:9" x14ac:dyDescent="0.25">
      <c r="A23" s="91">
        <f>'Enheter, modell og år'!A21</f>
        <v>0</v>
      </c>
      <c r="B23" s="121"/>
      <c r="C23" s="121"/>
      <c r="D23" s="121"/>
      <c r="E23" s="121"/>
      <c r="F23" s="121"/>
      <c r="G23" s="121"/>
      <c r="H23" s="121"/>
      <c r="I23" s="121"/>
    </row>
    <row r="24" spans="1:9" x14ac:dyDescent="0.25">
      <c r="A24" s="91">
        <f>'Enheter, modell og år'!A22</f>
        <v>0</v>
      </c>
      <c r="B24" s="121"/>
      <c r="C24" s="121"/>
      <c r="D24" s="121"/>
      <c r="E24" s="121"/>
      <c r="F24" s="121"/>
      <c r="G24" s="121"/>
      <c r="H24" s="121"/>
      <c r="I24" s="121"/>
    </row>
    <row r="25" spans="1:9" x14ac:dyDescent="0.25">
      <c r="A25" s="91">
        <f>'Enheter, modell og år'!A23</f>
        <v>0</v>
      </c>
      <c r="B25" s="121"/>
      <c r="C25" s="121"/>
      <c r="D25" s="121"/>
      <c r="E25" s="121"/>
      <c r="F25" s="121"/>
      <c r="G25" s="121"/>
      <c r="H25" s="121"/>
      <c r="I25" s="121"/>
    </row>
    <row r="26" spans="1:9" x14ac:dyDescent="0.25">
      <c r="A26" s="91">
        <f>'Enheter, modell og år'!A24</f>
        <v>0</v>
      </c>
      <c r="B26" s="121"/>
      <c r="C26" s="121"/>
      <c r="D26" s="121"/>
      <c r="E26" s="121"/>
      <c r="F26" s="121"/>
      <c r="G26" s="121"/>
      <c r="H26" s="121"/>
      <c r="I26" s="121"/>
    </row>
    <row r="27" spans="1:9" x14ac:dyDescent="0.25">
      <c r="A27" s="91">
        <f>'Enheter, modell og år'!A25</f>
        <v>0</v>
      </c>
      <c r="B27" s="121"/>
      <c r="C27" s="121"/>
      <c r="D27" s="121"/>
      <c r="E27" s="121"/>
      <c r="F27" s="121"/>
      <c r="G27" s="121"/>
      <c r="H27" s="121"/>
      <c r="I27" s="121"/>
    </row>
    <row r="28" spans="1:9" x14ac:dyDescent="0.25">
      <c r="A28" s="91">
        <f>'Enheter, modell og år'!A26</f>
        <v>0</v>
      </c>
      <c r="B28" s="121"/>
      <c r="C28" s="121"/>
      <c r="D28" s="121"/>
      <c r="E28" s="121"/>
      <c r="F28" s="121"/>
      <c r="G28" s="121"/>
      <c r="H28" s="121"/>
      <c r="I28" s="121"/>
    </row>
    <row r="29" spans="1:9" x14ac:dyDescent="0.25">
      <c r="A29" s="91">
        <f>'Enheter, modell og år'!A27</f>
        <v>0</v>
      </c>
      <c r="B29" s="121"/>
      <c r="C29" s="121"/>
      <c r="D29" s="121"/>
      <c r="E29" s="121"/>
      <c r="F29" s="121"/>
      <c r="G29" s="121"/>
      <c r="H29" s="121"/>
      <c r="I29" s="121"/>
    </row>
    <row r="30" spans="1:9" x14ac:dyDescent="0.25">
      <c r="A30" s="91">
        <f>'Enheter, modell og år'!A28</f>
        <v>0</v>
      </c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91">
        <f>'Enheter, modell og år'!A29</f>
        <v>0</v>
      </c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91">
        <f>'Enheter, modell og år'!A30</f>
        <v>0</v>
      </c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91">
        <f>'Enheter, modell og år'!A31</f>
        <v>0</v>
      </c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" t="s">
        <v>11</v>
      </c>
      <c r="B34" s="6">
        <f t="shared" ref="B34" si="1">SUM(B4:B33)</f>
        <v>0</v>
      </c>
      <c r="C34" s="6">
        <f t="shared" ref="C34:I34" si="2">SUM(C4:C33)</f>
        <v>0</v>
      </c>
      <c r="D34" s="6">
        <f t="shared" si="2"/>
        <v>0</v>
      </c>
      <c r="E34" s="6">
        <f t="shared" si="2"/>
        <v>0</v>
      </c>
      <c r="F34" s="6">
        <f t="shared" si="2"/>
        <v>0</v>
      </c>
      <c r="G34" s="6">
        <f t="shared" si="2"/>
        <v>0</v>
      </c>
      <c r="H34" s="6">
        <f t="shared" si="2"/>
        <v>0</v>
      </c>
      <c r="I34" s="6">
        <f t="shared" si="2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I230"/>
  <sheetViews>
    <sheetView workbookViewId="0">
      <selection activeCell="J4" sqref="J4"/>
    </sheetView>
  </sheetViews>
  <sheetFormatPr baseColWidth="10" defaultRowHeight="15" x14ac:dyDescent="0.25"/>
  <cols>
    <col min="1" max="1" width="35.28515625" bestFit="1" customWidth="1"/>
    <col min="2" max="2" width="16.5703125" bestFit="1" customWidth="1"/>
    <col min="3" max="3" width="13" bestFit="1" customWidth="1"/>
    <col min="4" max="4" width="20" bestFit="1" customWidth="1"/>
    <col min="5" max="5" width="19.85546875" bestFit="1" customWidth="1"/>
    <col min="6" max="6" width="17.85546875" bestFit="1" customWidth="1"/>
    <col min="7" max="7" width="10.42578125" bestFit="1" customWidth="1"/>
    <col min="8" max="8" width="11.7109375" bestFit="1" customWidth="1"/>
    <col min="9" max="9" width="20.28515625" bestFit="1" customWidth="1"/>
  </cols>
  <sheetData>
    <row r="1" spans="1:9" x14ac:dyDescent="0.25">
      <c r="A1" s="1"/>
      <c r="B1" s="204" t="s">
        <v>34</v>
      </c>
      <c r="C1" s="205"/>
      <c r="D1" s="206"/>
      <c r="E1" s="204" t="s">
        <v>35</v>
      </c>
      <c r="F1" s="205"/>
      <c r="G1" s="205"/>
      <c r="H1" s="205"/>
      <c r="I1" s="206"/>
    </row>
    <row r="2" spans="1:9" s="1" customFormat="1" x14ac:dyDescent="0.25">
      <c r="A2" s="1" t="str">
        <f>"Vekst"&amp;" "&amp;'Enheter, modell og år'!$F$2&amp;"-"&amp;'Enheter, modell og år'!$F$2+1</f>
        <v>Vekst 2018-2019</v>
      </c>
      <c r="B2" s="52" t="s">
        <v>2</v>
      </c>
      <c r="C2" s="53" t="s">
        <v>3</v>
      </c>
      <c r="D2" s="54" t="s">
        <v>4</v>
      </c>
      <c r="E2" s="52" t="s">
        <v>21</v>
      </c>
      <c r="F2" s="53" t="s">
        <v>27</v>
      </c>
      <c r="G2" s="53" t="s">
        <v>22</v>
      </c>
      <c r="H2" s="53" t="s">
        <v>23</v>
      </c>
      <c r="I2" s="54" t="s">
        <v>24</v>
      </c>
    </row>
    <row r="3" spans="1:9" x14ac:dyDescent="0.25">
      <c r="A3">
        <f>'Enheter, modell og år'!A2</f>
        <v>0</v>
      </c>
      <c r="B3" s="197"/>
      <c r="C3" s="174"/>
      <c r="D3" s="84"/>
      <c r="E3" s="82"/>
      <c r="F3" s="83"/>
      <c r="G3" s="83"/>
      <c r="H3" s="83"/>
      <c r="I3" s="84"/>
    </row>
    <row r="4" spans="1:9" x14ac:dyDescent="0.25">
      <c r="A4">
        <f>'Enheter, modell og år'!A3</f>
        <v>0</v>
      </c>
      <c r="B4" s="197"/>
      <c r="C4" s="174"/>
      <c r="D4" s="84"/>
      <c r="E4" s="82"/>
      <c r="F4" s="83"/>
      <c r="G4" s="83"/>
      <c r="H4" s="83"/>
      <c r="I4" s="84"/>
    </row>
    <row r="5" spans="1:9" x14ac:dyDescent="0.25">
      <c r="A5">
        <f>'Enheter, modell og år'!A4</f>
        <v>0</v>
      </c>
      <c r="B5" s="197"/>
      <c r="C5" s="174"/>
      <c r="D5" s="84"/>
      <c r="E5" s="82"/>
      <c r="F5" s="83"/>
      <c r="G5" s="83"/>
      <c r="H5" s="83"/>
      <c r="I5" s="84"/>
    </row>
    <row r="6" spans="1:9" x14ac:dyDescent="0.25">
      <c r="A6">
        <f>'Enheter, modell og år'!A5</f>
        <v>0</v>
      </c>
      <c r="B6" s="197"/>
      <c r="C6" s="174"/>
      <c r="D6" s="84"/>
      <c r="E6" s="82"/>
      <c r="F6" s="83"/>
      <c r="G6" s="83"/>
      <c r="H6" s="83"/>
      <c r="I6" s="84"/>
    </row>
    <row r="7" spans="1:9" x14ac:dyDescent="0.25">
      <c r="A7">
        <f>'Enheter, modell og år'!A6</f>
        <v>0</v>
      </c>
      <c r="B7" s="197"/>
      <c r="C7" s="174"/>
      <c r="D7" s="84"/>
      <c r="E7" s="82"/>
      <c r="F7" s="83"/>
      <c r="G7" s="83"/>
      <c r="H7" s="83"/>
      <c r="I7" s="84"/>
    </row>
    <row r="8" spans="1:9" x14ac:dyDescent="0.25">
      <c r="A8">
        <f>'Enheter, modell og år'!A7</f>
        <v>0</v>
      </c>
      <c r="B8" s="197"/>
      <c r="C8" s="174"/>
      <c r="D8" s="84"/>
      <c r="E8" s="82"/>
      <c r="F8" s="83"/>
      <c r="G8" s="83"/>
      <c r="H8" s="83"/>
      <c r="I8" s="84"/>
    </row>
    <row r="9" spans="1:9" x14ac:dyDescent="0.25">
      <c r="A9">
        <f>'Enheter, modell og år'!A8</f>
        <v>0</v>
      </c>
      <c r="B9" s="197"/>
      <c r="C9" s="174"/>
      <c r="D9" s="84"/>
      <c r="E9" s="82"/>
      <c r="F9" s="83"/>
      <c r="G9" s="83"/>
      <c r="H9" s="83"/>
      <c r="I9" s="84"/>
    </row>
    <row r="10" spans="1:9" x14ac:dyDescent="0.25">
      <c r="A10">
        <f>'Enheter, modell og år'!A9</f>
        <v>0</v>
      </c>
      <c r="B10" s="197"/>
      <c r="C10" s="174"/>
      <c r="D10" s="84"/>
      <c r="E10" s="82"/>
      <c r="F10" s="83"/>
      <c r="G10" s="83"/>
      <c r="H10" s="83"/>
      <c r="I10" s="84"/>
    </row>
    <row r="11" spans="1:9" x14ac:dyDescent="0.25">
      <c r="A11">
        <f>'Enheter, modell og år'!A10</f>
        <v>0</v>
      </c>
      <c r="B11" s="82"/>
      <c r="C11" s="83"/>
      <c r="D11" s="84"/>
      <c r="E11" s="82"/>
      <c r="F11" s="83"/>
      <c r="G11" s="83"/>
      <c r="H11" s="83"/>
      <c r="I11" s="84"/>
    </row>
    <row r="12" spans="1:9" x14ac:dyDescent="0.25">
      <c r="A12">
        <f>'Enheter, modell og år'!A11</f>
        <v>0</v>
      </c>
      <c r="B12" s="82"/>
      <c r="C12" s="83"/>
      <c r="D12" s="84"/>
      <c r="E12" s="82"/>
      <c r="F12" s="83"/>
      <c r="G12" s="83"/>
      <c r="H12" s="83"/>
      <c r="I12" s="84"/>
    </row>
    <row r="13" spans="1:9" x14ac:dyDescent="0.25">
      <c r="A13">
        <f>'Enheter, modell og år'!A12</f>
        <v>0</v>
      </c>
      <c r="B13" s="82"/>
      <c r="C13" s="83"/>
      <c r="D13" s="84"/>
      <c r="E13" s="82"/>
      <c r="F13" s="83"/>
      <c r="G13" s="83"/>
      <c r="H13" s="83"/>
      <c r="I13" s="84"/>
    </row>
    <row r="14" spans="1:9" x14ac:dyDescent="0.25">
      <c r="A14">
        <f>'Enheter, modell og år'!A13</f>
        <v>0</v>
      </c>
      <c r="B14" s="82"/>
      <c r="C14" s="83"/>
      <c r="D14" s="84"/>
      <c r="E14" s="82"/>
      <c r="F14" s="83"/>
      <c r="G14" s="83"/>
      <c r="H14" s="83"/>
      <c r="I14" s="84"/>
    </row>
    <row r="15" spans="1:9" x14ac:dyDescent="0.25">
      <c r="A15">
        <f>'Enheter, modell og år'!A14</f>
        <v>0</v>
      </c>
      <c r="B15" s="82"/>
      <c r="C15" s="83"/>
      <c r="D15" s="84"/>
      <c r="E15" s="82"/>
      <c r="F15" s="83"/>
      <c r="G15" s="83"/>
      <c r="H15" s="83"/>
      <c r="I15" s="84"/>
    </row>
    <row r="16" spans="1:9" x14ac:dyDescent="0.25">
      <c r="A16">
        <f>'Enheter, modell og år'!A15</f>
        <v>0</v>
      </c>
      <c r="B16" s="82"/>
      <c r="C16" s="83"/>
      <c r="D16" s="84"/>
      <c r="E16" s="82"/>
      <c r="F16" s="83"/>
      <c r="G16" s="83"/>
      <c r="H16" s="83"/>
      <c r="I16" s="84"/>
    </row>
    <row r="17" spans="1:9" x14ac:dyDescent="0.25">
      <c r="A17">
        <f>'Enheter, modell og år'!A16</f>
        <v>0</v>
      </c>
      <c r="B17" s="82"/>
      <c r="C17" s="83"/>
      <c r="D17" s="84"/>
      <c r="E17" s="82"/>
      <c r="F17" s="83"/>
      <c r="G17" s="83"/>
      <c r="H17" s="83"/>
      <c r="I17" s="84"/>
    </row>
    <row r="18" spans="1:9" x14ac:dyDescent="0.25">
      <c r="A18">
        <f>'Enheter, modell og år'!A17</f>
        <v>0</v>
      </c>
      <c r="B18" s="82"/>
      <c r="C18" s="83"/>
      <c r="D18" s="84"/>
      <c r="E18" s="82"/>
      <c r="F18" s="83"/>
      <c r="G18" s="83"/>
      <c r="H18" s="83"/>
      <c r="I18" s="84"/>
    </row>
    <row r="19" spans="1:9" x14ac:dyDescent="0.25">
      <c r="A19">
        <f>'Enheter, modell og år'!A18</f>
        <v>0</v>
      </c>
      <c r="B19" s="82"/>
      <c r="C19" s="83"/>
      <c r="D19" s="84"/>
      <c r="E19" s="82"/>
      <c r="F19" s="83"/>
      <c r="G19" s="83"/>
      <c r="H19" s="83"/>
      <c r="I19" s="84"/>
    </row>
    <row r="20" spans="1:9" x14ac:dyDescent="0.25">
      <c r="A20">
        <f>'Enheter, modell og år'!A19</f>
        <v>0</v>
      </c>
      <c r="B20" s="82"/>
      <c r="C20" s="83"/>
      <c r="D20" s="84"/>
      <c r="E20" s="82"/>
      <c r="F20" s="83"/>
      <c r="G20" s="83"/>
      <c r="H20" s="83"/>
      <c r="I20" s="84"/>
    </row>
    <row r="21" spans="1:9" x14ac:dyDescent="0.25">
      <c r="A21">
        <f>'Enheter, modell og år'!A20</f>
        <v>0</v>
      </c>
      <c r="B21" s="82"/>
      <c r="C21" s="83"/>
      <c r="D21" s="84"/>
      <c r="E21" s="82"/>
      <c r="F21" s="83"/>
      <c r="G21" s="83"/>
      <c r="H21" s="83"/>
      <c r="I21" s="84"/>
    </row>
    <row r="22" spans="1:9" x14ac:dyDescent="0.25">
      <c r="A22">
        <f>'Enheter, modell og år'!A21</f>
        <v>0</v>
      </c>
      <c r="B22" s="82"/>
      <c r="C22" s="83"/>
      <c r="D22" s="84"/>
      <c r="E22" s="82"/>
      <c r="F22" s="83"/>
      <c r="G22" s="83"/>
      <c r="H22" s="83"/>
      <c r="I22" s="84"/>
    </row>
    <row r="23" spans="1:9" x14ac:dyDescent="0.25">
      <c r="A23">
        <f>'Enheter, modell og år'!A22</f>
        <v>0</v>
      </c>
      <c r="B23" s="82"/>
      <c r="C23" s="83"/>
      <c r="D23" s="84"/>
      <c r="E23" s="82"/>
      <c r="F23" s="83"/>
      <c r="G23" s="83"/>
      <c r="H23" s="83"/>
      <c r="I23" s="84"/>
    </row>
    <row r="24" spans="1:9" x14ac:dyDescent="0.25">
      <c r="A24">
        <f>'Enheter, modell og år'!A23</f>
        <v>0</v>
      </c>
      <c r="B24" s="82"/>
      <c r="C24" s="83"/>
      <c r="D24" s="84"/>
      <c r="E24" s="82"/>
      <c r="F24" s="83"/>
      <c r="G24" s="83"/>
      <c r="H24" s="83"/>
      <c r="I24" s="84"/>
    </row>
    <row r="25" spans="1:9" x14ac:dyDescent="0.25">
      <c r="A25">
        <f>'Enheter, modell og år'!A24</f>
        <v>0</v>
      </c>
      <c r="B25" s="82"/>
      <c r="C25" s="83"/>
      <c r="D25" s="84"/>
      <c r="E25" s="82"/>
      <c r="F25" s="83"/>
      <c r="G25" s="83"/>
      <c r="H25" s="83"/>
      <c r="I25" s="84"/>
    </row>
    <row r="26" spans="1:9" x14ac:dyDescent="0.25">
      <c r="A26">
        <f>'Enheter, modell og år'!A25</f>
        <v>0</v>
      </c>
      <c r="B26" s="82"/>
      <c r="C26" s="83"/>
      <c r="D26" s="84"/>
      <c r="E26" s="82"/>
      <c r="F26" s="83"/>
      <c r="G26" s="83"/>
      <c r="H26" s="83"/>
      <c r="I26" s="84"/>
    </row>
    <row r="27" spans="1:9" x14ac:dyDescent="0.25">
      <c r="A27">
        <f>'Enheter, modell og år'!A26</f>
        <v>0</v>
      </c>
      <c r="B27" s="82"/>
      <c r="C27" s="83"/>
      <c r="D27" s="84"/>
      <c r="E27" s="82"/>
      <c r="F27" s="83"/>
      <c r="G27" s="83"/>
      <c r="H27" s="83"/>
      <c r="I27" s="84"/>
    </row>
    <row r="28" spans="1:9" x14ac:dyDescent="0.25">
      <c r="A28">
        <f>'Enheter, modell og år'!A27</f>
        <v>0</v>
      </c>
      <c r="B28" s="82"/>
      <c r="C28" s="83"/>
      <c r="D28" s="84"/>
      <c r="E28" s="82"/>
      <c r="F28" s="83"/>
      <c r="G28" s="83"/>
      <c r="H28" s="83"/>
      <c r="I28" s="84"/>
    </row>
    <row r="29" spans="1:9" x14ac:dyDescent="0.25">
      <c r="A29">
        <f>'Enheter, modell og år'!A28</f>
        <v>0</v>
      </c>
      <c r="B29" s="82"/>
      <c r="C29" s="83"/>
      <c r="D29" s="84"/>
      <c r="E29" s="82"/>
      <c r="F29" s="83"/>
      <c r="G29" s="83"/>
      <c r="H29" s="83"/>
      <c r="I29" s="84"/>
    </row>
    <row r="30" spans="1:9" x14ac:dyDescent="0.25">
      <c r="A30">
        <f>'Enheter, modell og år'!A29</f>
        <v>0</v>
      </c>
      <c r="B30" s="82"/>
      <c r="C30" s="83"/>
      <c r="D30" s="84"/>
      <c r="E30" s="82"/>
      <c r="F30" s="83"/>
      <c r="G30" s="83"/>
      <c r="H30" s="83"/>
      <c r="I30" s="84"/>
    </row>
    <row r="31" spans="1:9" x14ac:dyDescent="0.25">
      <c r="A31">
        <f>'Enheter, modell og år'!A30</f>
        <v>0</v>
      </c>
      <c r="B31" s="82"/>
      <c r="C31" s="83"/>
      <c r="D31" s="84"/>
      <c r="E31" s="82"/>
      <c r="F31" s="83"/>
      <c r="G31" s="83"/>
      <c r="H31" s="83"/>
      <c r="I31" s="84"/>
    </row>
    <row r="32" spans="1:9" x14ac:dyDescent="0.25">
      <c r="A32">
        <f>'Enheter, modell og år'!A31</f>
        <v>0</v>
      </c>
      <c r="B32" s="85"/>
      <c r="C32" s="86"/>
      <c r="D32" s="87"/>
      <c r="E32" s="85"/>
      <c r="F32" s="86"/>
      <c r="G32" s="86"/>
      <c r="H32" s="86"/>
      <c r="I32" s="87"/>
    </row>
    <row r="34" spans="1:9" x14ac:dyDescent="0.25">
      <c r="B34" s="204" t="s">
        <v>34</v>
      </c>
      <c r="C34" s="205"/>
      <c r="D34" s="206"/>
      <c r="E34" s="204" t="s">
        <v>35</v>
      </c>
      <c r="F34" s="205"/>
      <c r="G34" s="205"/>
      <c r="H34" s="205"/>
      <c r="I34" s="206"/>
    </row>
    <row r="35" spans="1:9" x14ac:dyDescent="0.25">
      <c r="A35" s="1" t="str">
        <f>"Vekst"&amp;" "&amp;'Enheter, modell og år'!$F$2+1&amp;"-"&amp;'Enheter, modell og år'!$F$2+2</f>
        <v>Vekst 2019-2020</v>
      </c>
      <c r="B35" s="52" t="s">
        <v>2</v>
      </c>
      <c r="C35" s="53" t="s">
        <v>3</v>
      </c>
      <c r="D35" s="54" t="s">
        <v>4</v>
      </c>
      <c r="E35" s="52" t="s">
        <v>21</v>
      </c>
      <c r="F35" s="53" t="s">
        <v>27</v>
      </c>
      <c r="G35" s="53" t="s">
        <v>22</v>
      </c>
      <c r="H35" s="53" t="s">
        <v>23</v>
      </c>
      <c r="I35" s="54" t="s">
        <v>24</v>
      </c>
    </row>
    <row r="36" spans="1:9" x14ac:dyDescent="0.25">
      <c r="A36">
        <f>A3</f>
        <v>0</v>
      </c>
      <c r="B36" s="197">
        <f>B3</f>
        <v>0</v>
      </c>
      <c r="C36" s="174">
        <f t="shared" ref="C36:I36" si="0">C3</f>
        <v>0</v>
      </c>
      <c r="D36" s="84">
        <f t="shared" si="0"/>
        <v>0</v>
      </c>
      <c r="E36" s="82">
        <f t="shared" si="0"/>
        <v>0</v>
      </c>
      <c r="F36" s="83">
        <f t="shared" si="0"/>
        <v>0</v>
      </c>
      <c r="G36" s="83">
        <f t="shared" si="0"/>
        <v>0</v>
      </c>
      <c r="H36" s="83">
        <f t="shared" si="0"/>
        <v>0</v>
      </c>
      <c r="I36" s="84">
        <f t="shared" si="0"/>
        <v>0</v>
      </c>
    </row>
    <row r="37" spans="1:9" x14ac:dyDescent="0.25">
      <c r="A37">
        <f t="shared" ref="A37:I65" si="1">A4</f>
        <v>0</v>
      </c>
      <c r="B37" s="197">
        <f t="shared" si="1"/>
        <v>0</v>
      </c>
      <c r="C37" s="174">
        <f t="shared" si="1"/>
        <v>0</v>
      </c>
      <c r="D37" s="84">
        <f t="shared" si="1"/>
        <v>0</v>
      </c>
      <c r="E37" s="82">
        <f t="shared" si="1"/>
        <v>0</v>
      </c>
      <c r="F37" s="83">
        <f t="shared" si="1"/>
        <v>0</v>
      </c>
      <c r="G37" s="83">
        <f t="shared" si="1"/>
        <v>0</v>
      </c>
      <c r="H37" s="83">
        <f t="shared" si="1"/>
        <v>0</v>
      </c>
      <c r="I37" s="84">
        <f t="shared" si="1"/>
        <v>0</v>
      </c>
    </row>
    <row r="38" spans="1:9" x14ac:dyDescent="0.25">
      <c r="A38">
        <f t="shared" si="1"/>
        <v>0</v>
      </c>
      <c r="B38" s="197">
        <f t="shared" si="1"/>
        <v>0</v>
      </c>
      <c r="C38" s="174">
        <f t="shared" si="1"/>
        <v>0</v>
      </c>
      <c r="D38" s="84">
        <f t="shared" si="1"/>
        <v>0</v>
      </c>
      <c r="E38" s="82">
        <f t="shared" si="1"/>
        <v>0</v>
      </c>
      <c r="F38" s="83">
        <f t="shared" si="1"/>
        <v>0</v>
      </c>
      <c r="G38" s="83">
        <f t="shared" si="1"/>
        <v>0</v>
      </c>
      <c r="H38" s="83">
        <f t="shared" si="1"/>
        <v>0</v>
      </c>
      <c r="I38" s="84">
        <f t="shared" ref="I38" si="2">I5</f>
        <v>0</v>
      </c>
    </row>
    <row r="39" spans="1:9" x14ac:dyDescent="0.25">
      <c r="A39">
        <f t="shared" si="1"/>
        <v>0</v>
      </c>
      <c r="B39" s="197">
        <f t="shared" ref="B39:I39" si="3">B6</f>
        <v>0</v>
      </c>
      <c r="C39" s="174">
        <f t="shared" si="3"/>
        <v>0</v>
      </c>
      <c r="D39" s="84">
        <f t="shared" si="3"/>
        <v>0</v>
      </c>
      <c r="E39" s="82">
        <f t="shared" si="3"/>
        <v>0</v>
      </c>
      <c r="F39" s="83">
        <f t="shared" si="3"/>
        <v>0</v>
      </c>
      <c r="G39" s="83">
        <f t="shared" si="3"/>
        <v>0</v>
      </c>
      <c r="H39" s="83">
        <f t="shared" si="3"/>
        <v>0</v>
      </c>
      <c r="I39" s="84">
        <f t="shared" si="3"/>
        <v>0</v>
      </c>
    </row>
    <row r="40" spans="1:9" x14ac:dyDescent="0.25">
      <c r="A40">
        <f t="shared" si="1"/>
        <v>0</v>
      </c>
      <c r="B40" s="197">
        <f t="shared" ref="B40:I40" si="4">B7</f>
        <v>0</v>
      </c>
      <c r="C40" s="174">
        <f t="shared" si="4"/>
        <v>0</v>
      </c>
      <c r="D40" s="84">
        <f t="shared" si="4"/>
        <v>0</v>
      </c>
      <c r="E40" s="82">
        <f t="shared" si="4"/>
        <v>0</v>
      </c>
      <c r="F40" s="83">
        <f t="shared" si="4"/>
        <v>0</v>
      </c>
      <c r="G40" s="83">
        <f t="shared" si="4"/>
        <v>0</v>
      </c>
      <c r="H40" s="83">
        <f t="shared" si="4"/>
        <v>0</v>
      </c>
      <c r="I40" s="84">
        <f t="shared" si="4"/>
        <v>0</v>
      </c>
    </row>
    <row r="41" spans="1:9" x14ac:dyDescent="0.25">
      <c r="A41">
        <f t="shared" si="1"/>
        <v>0</v>
      </c>
      <c r="B41" s="197">
        <f t="shared" ref="B41:I41" si="5">B8</f>
        <v>0</v>
      </c>
      <c r="C41" s="174">
        <f t="shared" si="5"/>
        <v>0</v>
      </c>
      <c r="D41" s="84">
        <f t="shared" si="5"/>
        <v>0</v>
      </c>
      <c r="E41" s="82">
        <f t="shared" si="5"/>
        <v>0</v>
      </c>
      <c r="F41" s="83">
        <f t="shared" si="5"/>
        <v>0</v>
      </c>
      <c r="G41" s="83">
        <f t="shared" si="5"/>
        <v>0</v>
      </c>
      <c r="H41" s="83">
        <f t="shared" si="5"/>
        <v>0</v>
      </c>
      <c r="I41" s="84">
        <f t="shared" si="5"/>
        <v>0</v>
      </c>
    </row>
    <row r="42" spans="1:9" x14ac:dyDescent="0.25">
      <c r="A42">
        <f t="shared" si="1"/>
        <v>0</v>
      </c>
      <c r="B42" s="197">
        <f t="shared" ref="B42:I42" si="6">B9</f>
        <v>0</v>
      </c>
      <c r="C42" s="174">
        <f t="shared" si="6"/>
        <v>0</v>
      </c>
      <c r="D42" s="84">
        <f t="shared" si="6"/>
        <v>0</v>
      </c>
      <c r="E42" s="82">
        <f t="shared" si="6"/>
        <v>0</v>
      </c>
      <c r="F42" s="83">
        <f t="shared" si="6"/>
        <v>0</v>
      </c>
      <c r="G42" s="83">
        <f t="shared" si="6"/>
        <v>0</v>
      </c>
      <c r="H42" s="83">
        <f t="shared" si="6"/>
        <v>0</v>
      </c>
      <c r="I42" s="84">
        <f t="shared" si="6"/>
        <v>0</v>
      </c>
    </row>
    <row r="43" spans="1:9" x14ac:dyDescent="0.25">
      <c r="A43">
        <f t="shared" si="1"/>
        <v>0</v>
      </c>
      <c r="B43" s="197">
        <f t="shared" ref="B43:I43" si="7">B10</f>
        <v>0</v>
      </c>
      <c r="C43" s="174">
        <f t="shared" si="7"/>
        <v>0</v>
      </c>
      <c r="D43" s="84">
        <f t="shared" si="7"/>
        <v>0</v>
      </c>
      <c r="E43" s="82">
        <f t="shared" si="7"/>
        <v>0</v>
      </c>
      <c r="F43" s="83">
        <f t="shared" si="7"/>
        <v>0</v>
      </c>
      <c r="G43" s="83">
        <f t="shared" si="7"/>
        <v>0</v>
      </c>
      <c r="H43" s="83">
        <f t="shared" si="7"/>
        <v>0</v>
      </c>
      <c r="I43" s="84">
        <f t="shared" si="7"/>
        <v>0</v>
      </c>
    </row>
    <row r="44" spans="1:9" x14ac:dyDescent="0.25">
      <c r="A44">
        <f t="shared" si="1"/>
        <v>0</v>
      </c>
      <c r="B44" s="82">
        <f t="shared" ref="B44:I44" si="8">B11</f>
        <v>0</v>
      </c>
      <c r="C44" s="83">
        <f t="shared" si="8"/>
        <v>0</v>
      </c>
      <c r="D44" s="84">
        <f t="shared" si="8"/>
        <v>0</v>
      </c>
      <c r="E44" s="82">
        <f t="shared" si="8"/>
        <v>0</v>
      </c>
      <c r="F44" s="83">
        <f t="shared" si="8"/>
        <v>0</v>
      </c>
      <c r="G44" s="83">
        <f t="shared" si="8"/>
        <v>0</v>
      </c>
      <c r="H44" s="83">
        <f t="shared" si="8"/>
        <v>0</v>
      </c>
      <c r="I44" s="84">
        <f t="shared" si="8"/>
        <v>0</v>
      </c>
    </row>
    <row r="45" spans="1:9" x14ac:dyDescent="0.25">
      <c r="A45">
        <f t="shared" si="1"/>
        <v>0</v>
      </c>
      <c r="B45" s="82">
        <f t="shared" ref="B45:I45" si="9">B12</f>
        <v>0</v>
      </c>
      <c r="C45" s="83">
        <f t="shared" si="9"/>
        <v>0</v>
      </c>
      <c r="D45" s="84">
        <f t="shared" si="9"/>
        <v>0</v>
      </c>
      <c r="E45" s="82">
        <f t="shared" si="9"/>
        <v>0</v>
      </c>
      <c r="F45" s="83">
        <f t="shared" si="9"/>
        <v>0</v>
      </c>
      <c r="G45" s="83">
        <f t="shared" si="9"/>
        <v>0</v>
      </c>
      <c r="H45" s="83">
        <f t="shared" si="9"/>
        <v>0</v>
      </c>
      <c r="I45" s="84">
        <f t="shared" si="9"/>
        <v>0</v>
      </c>
    </row>
    <row r="46" spans="1:9" x14ac:dyDescent="0.25">
      <c r="A46">
        <f t="shared" si="1"/>
        <v>0</v>
      </c>
      <c r="B46" s="82">
        <f t="shared" ref="B46:I46" si="10">B13</f>
        <v>0</v>
      </c>
      <c r="C46" s="83">
        <f t="shared" si="10"/>
        <v>0</v>
      </c>
      <c r="D46" s="84">
        <f t="shared" si="10"/>
        <v>0</v>
      </c>
      <c r="E46" s="82">
        <f t="shared" si="10"/>
        <v>0</v>
      </c>
      <c r="F46" s="83">
        <f t="shared" si="10"/>
        <v>0</v>
      </c>
      <c r="G46" s="83">
        <f t="shared" si="10"/>
        <v>0</v>
      </c>
      <c r="H46" s="83">
        <f t="shared" si="10"/>
        <v>0</v>
      </c>
      <c r="I46" s="84">
        <f t="shared" si="10"/>
        <v>0</v>
      </c>
    </row>
    <row r="47" spans="1:9" x14ac:dyDescent="0.25">
      <c r="A47">
        <f t="shared" si="1"/>
        <v>0</v>
      </c>
      <c r="B47" s="82">
        <f t="shared" ref="B47:I47" si="11">B14</f>
        <v>0</v>
      </c>
      <c r="C47" s="83">
        <f t="shared" si="11"/>
        <v>0</v>
      </c>
      <c r="D47" s="84">
        <f t="shared" si="11"/>
        <v>0</v>
      </c>
      <c r="E47" s="82">
        <f t="shared" si="11"/>
        <v>0</v>
      </c>
      <c r="F47" s="83">
        <f t="shared" si="11"/>
        <v>0</v>
      </c>
      <c r="G47" s="83">
        <f t="shared" si="11"/>
        <v>0</v>
      </c>
      <c r="H47" s="83">
        <f t="shared" si="11"/>
        <v>0</v>
      </c>
      <c r="I47" s="84">
        <f t="shared" si="11"/>
        <v>0</v>
      </c>
    </row>
    <row r="48" spans="1:9" x14ac:dyDescent="0.25">
      <c r="A48">
        <f t="shared" si="1"/>
        <v>0</v>
      </c>
      <c r="B48" s="82">
        <f t="shared" ref="B48:I48" si="12">B15</f>
        <v>0</v>
      </c>
      <c r="C48" s="83">
        <f t="shared" si="12"/>
        <v>0</v>
      </c>
      <c r="D48" s="84">
        <f t="shared" si="12"/>
        <v>0</v>
      </c>
      <c r="E48" s="82">
        <f t="shared" si="12"/>
        <v>0</v>
      </c>
      <c r="F48" s="83">
        <f t="shared" si="12"/>
        <v>0</v>
      </c>
      <c r="G48" s="83">
        <f t="shared" si="12"/>
        <v>0</v>
      </c>
      <c r="H48" s="83">
        <f t="shared" si="12"/>
        <v>0</v>
      </c>
      <c r="I48" s="84">
        <f t="shared" si="12"/>
        <v>0</v>
      </c>
    </row>
    <row r="49" spans="1:9" x14ac:dyDescent="0.25">
      <c r="A49">
        <f t="shared" si="1"/>
        <v>0</v>
      </c>
      <c r="B49" s="82">
        <f t="shared" ref="B49:I49" si="13">B16</f>
        <v>0</v>
      </c>
      <c r="C49" s="83">
        <f t="shared" si="13"/>
        <v>0</v>
      </c>
      <c r="D49" s="84">
        <f t="shared" si="13"/>
        <v>0</v>
      </c>
      <c r="E49" s="82">
        <f t="shared" si="13"/>
        <v>0</v>
      </c>
      <c r="F49" s="83">
        <f t="shared" si="13"/>
        <v>0</v>
      </c>
      <c r="G49" s="83">
        <f t="shared" si="13"/>
        <v>0</v>
      </c>
      <c r="H49" s="83">
        <f t="shared" si="13"/>
        <v>0</v>
      </c>
      <c r="I49" s="84">
        <f t="shared" si="13"/>
        <v>0</v>
      </c>
    </row>
    <row r="50" spans="1:9" x14ac:dyDescent="0.25">
      <c r="A50">
        <f t="shared" si="1"/>
        <v>0</v>
      </c>
      <c r="B50" s="82">
        <f t="shared" ref="B50:I50" si="14">B17</f>
        <v>0</v>
      </c>
      <c r="C50" s="83">
        <f t="shared" si="14"/>
        <v>0</v>
      </c>
      <c r="D50" s="84">
        <f t="shared" si="14"/>
        <v>0</v>
      </c>
      <c r="E50" s="82">
        <f t="shared" si="14"/>
        <v>0</v>
      </c>
      <c r="F50" s="83">
        <f t="shared" si="14"/>
        <v>0</v>
      </c>
      <c r="G50" s="83">
        <f t="shared" si="14"/>
        <v>0</v>
      </c>
      <c r="H50" s="83">
        <f t="shared" si="14"/>
        <v>0</v>
      </c>
      <c r="I50" s="84">
        <f t="shared" si="14"/>
        <v>0</v>
      </c>
    </row>
    <row r="51" spans="1:9" x14ac:dyDescent="0.25">
      <c r="A51">
        <f t="shared" si="1"/>
        <v>0</v>
      </c>
      <c r="B51" s="82">
        <f t="shared" ref="B51:I51" si="15">B18</f>
        <v>0</v>
      </c>
      <c r="C51" s="83">
        <f t="shared" si="15"/>
        <v>0</v>
      </c>
      <c r="D51" s="84">
        <f t="shared" si="15"/>
        <v>0</v>
      </c>
      <c r="E51" s="82">
        <f t="shared" si="15"/>
        <v>0</v>
      </c>
      <c r="F51" s="83">
        <f t="shared" si="15"/>
        <v>0</v>
      </c>
      <c r="G51" s="83">
        <f t="shared" si="15"/>
        <v>0</v>
      </c>
      <c r="H51" s="83">
        <f t="shared" si="15"/>
        <v>0</v>
      </c>
      <c r="I51" s="84">
        <f t="shared" si="15"/>
        <v>0</v>
      </c>
    </row>
    <row r="52" spans="1:9" x14ac:dyDescent="0.25">
      <c r="A52">
        <f t="shared" si="1"/>
        <v>0</v>
      </c>
      <c r="B52" s="82">
        <f t="shared" ref="B52:I52" si="16">B19</f>
        <v>0</v>
      </c>
      <c r="C52" s="83">
        <f t="shared" si="16"/>
        <v>0</v>
      </c>
      <c r="D52" s="84">
        <f t="shared" si="16"/>
        <v>0</v>
      </c>
      <c r="E52" s="82">
        <f t="shared" si="16"/>
        <v>0</v>
      </c>
      <c r="F52" s="83">
        <f t="shared" si="16"/>
        <v>0</v>
      </c>
      <c r="G52" s="83">
        <f t="shared" si="16"/>
        <v>0</v>
      </c>
      <c r="H52" s="83">
        <f t="shared" si="16"/>
        <v>0</v>
      </c>
      <c r="I52" s="84">
        <f t="shared" si="16"/>
        <v>0</v>
      </c>
    </row>
    <row r="53" spans="1:9" x14ac:dyDescent="0.25">
      <c r="A53">
        <f t="shared" si="1"/>
        <v>0</v>
      </c>
      <c r="B53" s="82">
        <f t="shared" ref="B53:I53" si="17">B20</f>
        <v>0</v>
      </c>
      <c r="C53" s="83">
        <f t="shared" si="17"/>
        <v>0</v>
      </c>
      <c r="D53" s="84">
        <f t="shared" si="17"/>
        <v>0</v>
      </c>
      <c r="E53" s="82">
        <f t="shared" si="17"/>
        <v>0</v>
      </c>
      <c r="F53" s="83">
        <f t="shared" si="17"/>
        <v>0</v>
      </c>
      <c r="G53" s="83">
        <f t="shared" si="17"/>
        <v>0</v>
      </c>
      <c r="H53" s="83">
        <f t="shared" si="17"/>
        <v>0</v>
      </c>
      <c r="I53" s="84">
        <f t="shared" si="17"/>
        <v>0</v>
      </c>
    </row>
    <row r="54" spans="1:9" x14ac:dyDescent="0.25">
      <c r="A54">
        <f t="shared" si="1"/>
        <v>0</v>
      </c>
      <c r="B54" s="82">
        <f t="shared" ref="B54:I54" si="18">B21</f>
        <v>0</v>
      </c>
      <c r="C54" s="83">
        <f t="shared" si="18"/>
        <v>0</v>
      </c>
      <c r="D54" s="84">
        <f t="shared" si="18"/>
        <v>0</v>
      </c>
      <c r="E54" s="82">
        <f t="shared" si="18"/>
        <v>0</v>
      </c>
      <c r="F54" s="83">
        <f t="shared" si="18"/>
        <v>0</v>
      </c>
      <c r="G54" s="83">
        <f t="shared" si="18"/>
        <v>0</v>
      </c>
      <c r="H54" s="83">
        <f t="shared" si="18"/>
        <v>0</v>
      </c>
      <c r="I54" s="84">
        <f t="shared" si="18"/>
        <v>0</v>
      </c>
    </row>
    <row r="55" spans="1:9" x14ac:dyDescent="0.25">
      <c r="A55">
        <f t="shared" si="1"/>
        <v>0</v>
      </c>
      <c r="B55" s="82">
        <f t="shared" ref="B55:I55" si="19">B22</f>
        <v>0</v>
      </c>
      <c r="C55" s="83">
        <f t="shared" si="19"/>
        <v>0</v>
      </c>
      <c r="D55" s="84">
        <f t="shared" si="19"/>
        <v>0</v>
      </c>
      <c r="E55" s="82">
        <f t="shared" si="19"/>
        <v>0</v>
      </c>
      <c r="F55" s="83">
        <f t="shared" si="19"/>
        <v>0</v>
      </c>
      <c r="G55" s="83">
        <f t="shared" si="19"/>
        <v>0</v>
      </c>
      <c r="H55" s="83">
        <f t="shared" si="19"/>
        <v>0</v>
      </c>
      <c r="I55" s="84">
        <f t="shared" si="19"/>
        <v>0</v>
      </c>
    </row>
    <row r="56" spans="1:9" x14ac:dyDescent="0.25">
      <c r="A56">
        <f t="shared" si="1"/>
        <v>0</v>
      </c>
      <c r="B56" s="82">
        <f t="shared" ref="B56:I56" si="20">B23</f>
        <v>0</v>
      </c>
      <c r="C56" s="83">
        <f t="shared" si="20"/>
        <v>0</v>
      </c>
      <c r="D56" s="84">
        <f t="shared" si="20"/>
        <v>0</v>
      </c>
      <c r="E56" s="82">
        <f t="shared" si="20"/>
        <v>0</v>
      </c>
      <c r="F56" s="83">
        <f t="shared" si="20"/>
        <v>0</v>
      </c>
      <c r="G56" s="83">
        <f t="shared" si="20"/>
        <v>0</v>
      </c>
      <c r="H56" s="83">
        <f t="shared" si="20"/>
        <v>0</v>
      </c>
      <c r="I56" s="84">
        <f t="shared" si="20"/>
        <v>0</v>
      </c>
    </row>
    <row r="57" spans="1:9" x14ac:dyDescent="0.25">
      <c r="A57">
        <f t="shared" si="1"/>
        <v>0</v>
      </c>
      <c r="B57" s="82">
        <f t="shared" ref="B57:I57" si="21">B24</f>
        <v>0</v>
      </c>
      <c r="C57" s="83">
        <f t="shared" si="21"/>
        <v>0</v>
      </c>
      <c r="D57" s="84">
        <f t="shared" si="21"/>
        <v>0</v>
      </c>
      <c r="E57" s="82">
        <f t="shared" si="21"/>
        <v>0</v>
      </c>
      <c r="F57" s="83">
        <f t="shared" si="21"/>
        <v>0</v>
      </c>
      <c r="G57" s="83">
        <f t="shared" si="21"/>
        <v>0</v>
      </c>
      <c r="H57" s="83">
        <f t="shared" si="21"/>
        <v>0</v>
      </c>
      <c r="I57" s="84">
        <f t="shared" si="21"/>
        <v>0</v>
      </c>
    </row>
    <row r="58" spans="1:9" x14ac:dyDescent="0.25">
      <c r="A58">
        <f t="shared" si="1"/>
        <v>0</v>
      </c>
      <c r="B58" s="82">
        <f t="shared" ref="B58:I58" si="22">B25</f>
        <v>0</v>
      </c>
      <c r="C58" s="83">
        <f t="shared" si="22"/>
        <v>0</v>
      </c>
      <c r="D58" s="84">
        <f t="shared" si="22"/>
        <v>0</v>
      </c>
      <c r="E58" s="82">
        <f t="shared" si="22"/>
        <v>0</v>
      </c>
      <c r="F58" s="83">
        <f t="shared" si="22"/>
        <v>0</v>
      </c>
      <c r="G58" s="83">
        <f t="shared" si="22"/>
        <v>0</v>
      </c>
      <c r="H58" s="83">
        <f t="shared" si="22"/>
        <v>0</v>
      </c>
      <c r="I58" s="84">
        <f t="shared" si="22"/>
        <v>0</v>
      </c>
    </row>
    <row r="59" spans="1:9" x14ac:dyDescent="0.25">
      <c r="A59">
        <f t="shared" si="1"/>
        <v>0</v>
      </c>
      <c r="B59" s="82">
        <f t="shared" ref="B59:I59" si="23">B26</f>
        <v>0</v>
      </c>
      <c r="C59" s="83">
        <f t="shared" si="23"/>
        <v>0</v>
      </c>
      <c r="D59" s="84">
        <f t="shared" si="23"/>
        <v>0</v>
      </c>
      <c r="E59" s="82">
        <f t="shared" si="23"/>
        <v>0</v>
      </c>
      <c r="F59" s="83">
        <f t="shared" si="23"/>
        <v>0</v>
      </c>
      <c r="G59" s="83">
        <f t="shared" si="23"/>
        <v>0</v>
      </c>
      <c r="H59" s="83">
        <f t="shared" si="23"/>
        <v>0</v>
      </c>
      <c r="I59" s="84">
        <f t="shared" si="23"/>
        <v>0</v>
      </c>
    </row>
    <row r="60" spans="1:9" x14ac:dyDescent="0.25">
      <c r="A60">
        <f t="shared" si="1"/>
        <v>0</v>
      </c>
      <c r="B60" s="82">
        <f t="shared" ref="B60:I60" si="24">B27</f>
        <v>0</v>
      </c>
      <c r="C60" s="83">
        <f t="shared" si="24"/>
        <v>0</v>
      </c>
      <c r="D60" s="84">
        <f t="shared" si="24"/>
        <v>0</v>
      </c>
      <c r="E60" s="82">
        <f t="shared" si="24"/>
        <v>0</v>
      </c>
      <c r="F60" s="83">
        <f t="shared" si="24"/>
        <v>0</v>
      </c>
      <c r="G60" s="83">
        <f t="shared" si="24"/>
        <v>0</v>
      </c>
      <c r="H60" s="83">
        <f t="shared" si="24"/>
        <v>0</v>
      </c>
      <c r="I60" s="84">
        <f t="shared" si="24"/>
        <v>0</v>
      </c>
    </row>
    <row r="61" spans="1:9" x14ac:dyDescent="0.25">
      <c r="A61">
        <f t="shared" si="1"/>
        <v>0</v>
      </c>
      <c r="B61" s="82">
        <f t="shared" ref="B61:I61" si="25">B28</f>
        <v>0</v>
      </c>
      <c r="C61" s="83">
        <f t="shared" si="25"/>
        <v>0</v>
      </c>
      <c r="D61" s="84">
        <f t="shared" si="25"/>
        <v>0</v>
      </c>
      <c r="E61" s="82">
        <f t="shared" si="25"/>
        <v>0</v>
      </c>
      <c r="F61" s="83">
        <f t="shared" si="25"/>
        <v>0</v>
      </c>
      <c r="G61" s="83">
        <f t="shared" si="25"/>
        <v>0</v>
      </c>
      <c r="H61" s="83">
        <f t="shared" si="25"/>
        <v>0</v>
      </c>
      <c r="I61" s="84">
        <f t="shared" si="25"/>
        <v>0</v>
      </c>
    </row>
    <row r="62" spans="1:9" x14ac:dyDescent="0.25">
      <c r="A62">
        <f t="shared" si="1"/>
        <v>0</v>
      </c>
      <c r="B62" s="82">
        <f t="shared" ref="B62:I62" si="26">B29</f>
        <v>0</v>
      </c>
      <c r="C62" s="83">
        <f t="shared" si="26"/>
        <v>0</v>
      </c>
      <c r="D62" s="84">
        <f t="shared" si="26"/>
        <v>0</v>
      </c>
      <c r="E62" s="82">
        <f t="shared" si="26"/>
        <v>0</v>
      </c>
      <c r="F62" s="83">
        <f t="shared" si="26"/>
        <v>0</v>
      </c>
      <c r="G62" s="83">
        <f t="shared" si="26"/>
        <v>0</v>
      </c>
      <c r="H62" s="83">
        <f t="shared" si="26"/>
        <v>0</v>
      </c>
      <c r="I62" s="84">
        <f t="shared" si="26"/>
        <v>0</v>
      </c>
    </row>
    <row r="63" spans="1:9" x14ac:dyDescent="0.25">
      <c r="A63">
        <f t="shared" si="1"/>
        <v>0</v>
      </c>
      <c r="B63" s="82">
        <f t="shared" ref="B63:I63" si="27">B30</f>
        <v>0</v>
      </c>
      <c r="C63" s="83">
        <f t="shared" si="27"/>
        <v>0</v>
      </c>
      <c r="D63" s="84">
        <f t="shared" si="27"/>
        <v>0</v>
      </c>
      <c r="E63" s="82">
        <f t="shared" si="27"/>
        <v>0</v>
      </c>
      <c r="F63" s="83">
        <f t="shared" si="27"/>
        <v>0</v>
      </c>
      <c r="G63" s="83">
        <f t="shared" si="27"/>
        <v>0</v>
      </c>
      <c r="H63" s="83">
        <f t="shared" si="27"/>
        <v>0</v>
      </c>
      <c r="I63" s="84">
        <f t="shared" si="27"/>
        <v>0</v>
      </c>
    </row>
    <row r="64" spans="1:9" x14ac:dyDescent="0.25">
      <c r="A64">
        <f t="shared" si="1"/>
        <v>0</v>
      </c>
      <c r="B64" s="82">
        <f t="shared" ref="B64:I64" si="28">B31</f>
        <v>0</v>
      </c>
      <c r="C64" s="83">
        <f t="shared" si="28"/>
        <v>0</v>
      </c>
      <c r="D64" s="84">
        <f t="shared" si="28"/>
        <v>0</v>
      </c>
      <c r="E64" s="82">
        <f t="shared" si="28"/>
        <v>0</v>
      </c>
      <c r="F64" s="83">
        <f t="shared" si="28"/>
        <v>0</v>
      </c>
      <c r="G64" s="83">
        <f t="shared" si="28"/>
        <v>0</v>
      </c>
      <c r="H64" s="83">
        <f t="shared" si="28"/>
        <v>0</v>
      </c>
      <c r="I64" s="84">
        <f t="shared" si="28"/>
        <v>0</v>
      </c>
    </row>
    <row r="65" spans="1:9" x14ac:dyDescent="0.25">
      <c r="A65">
        <f t="shared" si="1"/>
        <v>0</v>
      </c>
      <c r="B65" s="85">
        <f t="shared" ref="B65:I65" si="29">B32</f>
        <v>0</v>
      </c>
      <c r="C65" s="86">
        <f t="shared" si="29"/>
        <v>0</v>
      </c>
      <c r="D65" s="87">
        <f t="shared" si="29"/>
        <v>0</v>
      </c>
      <c r="E65" s="85">
        <f t="shared" si="29"/>
        <v>0</v>
      </c>
      <c r="F65" s="86">
        <f t="shared" si="29"/>
        <v>0</v>
      </c>
      <c r="G65" s="86">
        <f t="shared" si="29"/>
        <v>0</v>
      </c>
      <c r="H65" s="86">
        <f t="shared" si="29"/>
        <v>0</v>
      </c>
      <c r="I65" s="87">
        <f t="shared" si="29"/>
        <v>0</v>
      </c>
    </row>
    <row r="67" spans="1:9" x14ac:dyDescent="0.25">
      <c r="B67" s="204" t="s">
        <v>34</v>
      </c>
      <c r="C67" s="205"/>
      <c r="D67" s="206"/>
      <c r="E67" s="204" t="s">
        <v>35</v>
      </c>
      <c r="F67" s="205"/>
      <c r="G67" s="205"/>
      <c r="H67" s="205"/>
      <c r="I67" s="206"/>
    </row>
    <row r="68" spans="1:9" x14ac:dyDescent="0.25">
      <c r="A68" s="1" t="str">
        <f>"Vekst"&amp;" "&amp;'Enheter, modell og år'!$F$2+2&amp;"-"&amp;'Enheter, modell og år'!$F$2+3</f>
        <v>Vekst 2020-2021</v>
      </c>
      <c r="B68" s="52" t="s">
        <v>2</v>
      </c>
      <c r="C68" s="53" t="s">
        <v>3</v>
      </c>
      <c r="D68" s="54" t="s">
        <v>4</v>
      </c>
      <c r="E68" s="52" t="s">
        <v>21</v>
      </c>
      <c r="F68" s="53" t="s">
        <v>27</v>
      </c>
      <c r="G68" s="53" t="s">
        <v>22</v>
      </c>
      <c r="H68" s="53" t="s">
        <v>23</v>
      </c>
      <c r="I68" s="54" t="s">
        <v>24</v>
      </c>
    </row>
    <row r="69" spans="1:9" x14ac:dyDescent="0.25">
      <c r="A69">
        <f>A36</f>
        <v>0</v>
      </c>
      <c r="B69" s="197">
        <f>B36</f>
        <v>0</v>
      </c>
      <c r="C69" s="174">
        <f t="shared" ref="C69:I69" si="30">C36</f>
        <v>0</v>
      </c>
      <c r="D69" s="84">
        <f t="shared" si="30"/>
        <v>0</v>
      </c>
      <c r="E69" s="82">
        <f t="shared" si="30"/>
        <v>0</v>
      </c>
      <c r="F69" s="83">
        <f t="shared" si="30"/>
        <v>0</v>
      </c>
      <c r="G69" s="83">
        <f t="shared" si="30"/>
        <v>0</v>
      </c>
      <c r="H69" s="83">
        <f t="shared" si="30"/>
        <v>0</v>
      </c>
      <c r="I69" s="84">
        <f t="shared" si="30"/>
        <v>0</v>
      </c>
    </row>
    <row r="70" spans="1:9" x14ac:dyDescent="0.25">
      <c r="A70">
        <f t="shared" ref="A70:I98" si="31">A37</f>
        <v>0</v>
      </c>
      <c r="B70" s="197">
        <f t="shared" si="31"/>
        <v>0</v>
      </c>
      <c r="C70" s="174">
        <f t="shared" si="31"/>
        <v>0</v>
      </c>
      <c r="D70" s="84">
        <f t="shared" si="31"/>
        <v>0</v>
      </c>
      <c r="E70" s="82">
        <f t="shared" si="31"/>
        <v>0</v>
      </c>
      <c r="F70" s="83">
        <f t="shared" si="31"/>
        <v>0</v>
      </c>
      <c r="G70" s="83">
        <f t="shared" si="31"/>
        <v>0</v>
      </c>
      <c r="H70" s="83">
        <f t="shared" si="31"/>
        <v>0</v>
      </c>
      <c r="I70" s="84">
        <f t="shared" si="31"/>
        <v>0</v>
      </c>
    </row>
    <row r="71" spans="1:9" x14ac:dyDescent="0.25">
      <c r="A71">
        <f t="shared" si="31"/>
        <v>0</v>
      </c>
      <c r="B71" s="197">
        <f t="shared" si="31"/>
        <v>0</v>
      </c>
      <c r="C71" s="174">
        <f t="shared" si="31"/>
        <v>0</v>
      </c>
      <c r="D71" s="84">
        <f t="shared" si="31"/>
        <v>0</v>
      </c>
      <c r="E71" s="82">
        <f t="shared" si="31"/>
        <v>0</v>
      </c>
      <c r="F71" s="83">
        <f t="shared" si="31"/>
        <v>0</v>
      </c>
      <c r="G71" s="83">
        <f t="shared" si="31"/>
        <v>0</v>
      </c>
      <c r="H71" s="83">
        <f t="shared" ref="H71:I71" si="32">H38</f>
        <v>0</v>
      </c>
      <c r="I71" s="84">
        <f t="shared" si="32"/>
        <v>0</v>
      </c>
    </row>
    <row r="72" spans="1:9" x14ac:dyDescent="0.25">
      <c r="A72">
        <f t="shared" si="31"/>
        <v>0</v>
      </c>
      <c r="B72" s="197">
        <f t="shared" ref="B72:I72" si="33">B39</f>
        <v>0</v>
      </c>
      <c r="C72" s="174">
        <f t="shared" si="33"/>
        <v>0</v>
      </c>
      <c r="D72" s="84">
        <f t="shared" si="33"/>
        <v>0</v>
      </c>
      <c r="E72" s="82">
        <f t="shared" si="33"/>
        <v>0</v>
      </c>
      <c r="F72" s="83">
        <f t="shared" si="33"/>
        <v>0</v>
      </c>
      <c r="G72" s="83">
        <f t="shared" si="33"/>
        <v>0</v>
      </c>
      <c r="H72" s="83">
        <f t="shared" si="33"/>
        <v>0</v>
      </c>
      <c r="I72" s="84">
        <f t="shared" si="33"/>
        <v>0</v>
      </c>
    </row>
    <row r="73" spans="1:9" x14ac:dyDescent="0.25">
      <c r="A73">
        <f t="shared" si="31"/>
        <v>0</v>
      </c>
      <c r="B73" s="197">
        <f t="shared" ref="B73:I73" si="34">B40</f>
        <v>0</v>
      </c>
      <c r="C73" s="174">
        <f t="shared" si="34"/>
        <v>0</v>
      </c>
      <c r="D73" s="84">
        <f t="shared" si="34"/>
        <v>0</v>
      </c>
      <c r="E73" s="82">
        <f t="shared" si="34"/>
        <v>0</v>
      </c>
      <c r="F73" s="83">
        <f t="shared" si="34"/>
        <v>0</v>
      </c>
      <c r="G73" s="83">
        <f t="shared" si="34"/>
        <v>0</v>
      </c>
      <c r="H73" s="83">
        <f t="shared" si="34"/>
        <v>0</v>
      </c>
      <c r="I73" s="84">
        <f t="shared" si="34"/>
        <v>0</v>
      </c>
    </row>
    <row r="74" spans="1:9" x14ac:dyDescent="0.25">
      <c r="A74">
        <f t="shared" si="31"/>
        <v>0</v>
      </c>
      <c r="B74" s="197">
        <f t="shared" ref="B74:I74" si="35">B41</f>
        <v>0</v>
      </c>
      <c r="C74" s="174">
        <f t="shared" si="35"/>
        <v>0</v>
      </c>
      <c r="D74" s="84">
        <f t="shared" si="35"/>
        <v>0</v>
      </c>
      <c r="E74" s="82">
        <f t="shared" si="35"/>
        <v>0</v>
      </c>
      <c r="F74" s="83">
        <f t="shared" si="35"/>
        <v>0</v>
      </c>
      <c r="G74" s="83">
        <f t="shared" si="35"/>
        <v>0</v>
      </c>
      <c r="H74" s="83">
        <f t="shared" si="35"/>
        <v>0</v>
      </c>
      <c r="I74" s="84">
        <f t="shared" si="35"/>
        <v>0</v>
      </c>
    </row>
    <row r="75" spans="1:9" x14ac:dyDescent="0.25">
      <c r="A75">
        <f t="shared" si="31"/>
        <v>0</v>
      </c>
      <c r="B75" s="197">
        <f t="shared" ref="B75:I75" si="36">B42</f>
        <v>0</v>
      </c>
      <c r="C75" s="174">
        <f t="shared" si="36"/>
        <v>0</v>
      </c>
      <c r="D75" s="84">
        <f t="shared" si="36"/>
        <v>0</v>
      </c>
      <c r="E75" s="82">
        <f t="shared" si="36"/>
        <v>0</v>
      </c>
      <c r="F75" s="83">
        <f t="shared" si="36"/>
        <v>0</v>
      </c>
      <c r="G75" s="83">
        <f t="shared" si="36"/>
        <v>0</v>
      </c>
      <c r="H75" s="83">
        <f t="shared" si="36"/>
        <v>0</v>
      </c>
      <c r="I75" s="84">
        <f t="shared" si="36"/>
        <v>0</v>
      </c>
    </row>
    <row r="76" spans="1:9" x14ac:dyDescent="0.25">
      <c r="A76">
        <f t="shared" si="31"/>
        <v>0</v>
      </c>
      <c r="B76" s="197">
        <f t="shared" ref="B76:I76" si="37">B43</f>
        <v>0</v>
      </c>
      <c r="C76" s="174">
        <f t="shared" si="37"/>
        <v>0</v>
      </c>
      <c r="D76" s="84">
        <f t="shared" si="37"/>
        <v>0</v>
      </c>
      <c r="E76" s="82">
        <f t="shared" si="37"/>
        <v>0</v>
      </c>
      <c r="F76" s="83">
        <f t="shared" si="37"/>
        <v>0</v>
      </c>
      <c r="G76" s="83">
        <f t="shared" si="37"/>
        <v>0</v>
      </c>
      <c r="H76" s="83">
        <f t="shared" si="37"/>
        <v>0</v>
      </c>
      <c r="I76" s="84">
        <f t="shared" si="37"/>
        <v>0</v>
      </c>
    </row>
    <row r="77" spans="1:9" x14ac:dyDescent="0.25">
      <c r="A77">
        <f t="shared" si="31"/>
        <v>0</v>
      </c>
      <c r="B77" s="82">
        <f t="shared" ref="B77:I77" si="38">B44</f>
        <v>0</v>
      </c>
      <c r="C77" s="83">
        <f t="shared" si="38"/>
        <v>0</v>
      </c>
      <c r="D77" s="84">
        <f t="shared" si="38"/>
        <v>0</v>
      </c>
      <c r="E77" s="82">
        <f t="shared" si="38"/>
        <v>0</v>
      </c>
      <c r="F77" s="83">
        <f t="shared" si="38"/>
        <v>0</v>
      </c>
      <c r="G77" s="83">
        <f t="shared" si="38"/>
        <v>0</v>
      </c>
      <c r="H77" s="83">
        <f t="shared" si="38"/>
        <v>0</v>
      </c>
      <c r="I77" s="84">
        <f t="shared" si="38"/>
        <v>0</v>
      </c>
    </row>
    <row r="78" spans="1:9" x14ac:dyDescent="0.25">
      <c r="A78">
        <f t="shared" si="31"/>
        <v>0</v>
      </c>
      <c r="B78" s="82">
        <f t="shared" ref="B78:I78" si="39">B45</f>
        <v>0</v>
      </c>
      <c r="C78" s="83">
        <f t="shared" si="39"/>
        <v>0</v>
      </c>
      <c r="D78" s="84">
        <f t="shared" si="39"/>
        <v>0</v>
      </c>
      <c r="E78" s="82">
        <f t="shared" si="39"/>
        <v>0</v>
      </c>
      <c r="F78" s="83">
        <f t="shared" si="39"/>
        <v>0</v>
      </c>
      <c r="G78" s="83">
        <f t="shared" si="39"/>
        <v>0</v>
      </c>
      <c r="H78" s="83">
        <f t="shared" si="39"/>
        <v>0</v>
      </c>
      <c r="I78" s="84">
        <f t="shared" si="39"/>
        <v>0</v>
      </c>
    </row>
    <row r="79" spans="1:9" x14ac:dyDescent="0.25">
      <c r="A79">
        <f t="shared" si="31"/>
        <v>0</v>
      </c>
      <c r="B79" s="82">
        <f t="shared" ref="B79:I79" si="40">B46</f>
        <v>0</v>
      </c>
      <c r="C79" s="83">
        <f t="shared" si="40"/>
        <v>0</v>
      </c>
      <c r="D79" s="84">
        <f t="shared" si="40"/>
        <v>0</v>
      </c>
      <c r="E79" s="82">
        <f t="shared" si="40"/>
        <v>0</v>
      </c>
      <c r="F79" s="83">
        <f t="shared" si="40"/>
        <v>0</v>
      </c>
      <c r="G79" s="83">
        <f t="shared" si="40"/>
        <v>0</v>
      </c>
      <c r="H79" s="83">
        <f t="shared" si="40"/>
        <v>0</v>
      </c>
      <c r="I79" s="84">
        <f t="shared" si="40"/>
        <v>0</v>
      </c>
    </row>
    <row r="80" spans="1:9" x14ac:dyDescent="0.25">
      <c r="A80">
        <f t="shared" si="31"/>
        <v>0</v>
      </c>
      <c r="B80" s="82">
        <f t="shared" ref="B80:I80" si="41">B47</f>
        <v>0</v>
      </c>
      <c r="C80" s="83">
        <f t="shared" si="41"/>
        <v>0</v>
      </c>
      <c r="D80" s="84">
        <f t="shared" si="41"/>
        <v>0</v>
      </c>
      <c r="E80" s="82">
        <f t="shared" si="41"/>
        <v>0</v>
      </c>
      <c r="F80" s="83">
        <f t="shared" si="41"/>
        <v>0</v>
      </c>
      <c r="G80" s="83">
        <f t="shared" si="41"/>
        <v>0</v>
      </c>
      <c r="H80" s="83">
        <f t="shared" si="41"/>
        <v>0</v>
      </c>
      <c r="I80" s="84">
        <f t="shared" si="41"/>
        <v>0</v>
      </c>
    </row>
    <row r="81" spans="1:9" x14ac:dyDescent="0.25">
      <c r="A81">
        <f t="shared" si="31"/>
        <v>0</v>
      </c>
      <c r="B81" s="82">
        <f t="shared" ref="B81:I81" si="42">B48</f>
        <v>0</v>
      </c>
      <c r="C81" s="83">
        <f t="shared" si="42"/>
        <v>0</v>
      </c>
      <c r="D81" s="84">
        <f t="shared" si="42"/>
        <v>0</v>
      </c>
      <c r="E81" s="82">
        <f t="shared" si="42"/>
        <v>0</v>
      </c>
      <c r="F81" s="83">
        <f t="shared" si="42"/>
        <v>0</v>
      </c>
      <c r="G81" s="83">
        <f t="shared" si="42"/>
        <v>0</v>
      </c>
      <c r="H81" s="83">
        <f t="shared" si="42"/>
        <v>0</v>
      </c>
      <c r="I81" s="84">
        <f t="shared" si="42"/>
        <v>0</v>
      </c>
    </row>
    <row r="82" spans="1:9" x14ac:dyDescent="0.25">
      <c r="A82">
        <f t="shared" si="31"/>
        <v>0</v>
      </c>
      <c r="B82" s="82">
        <f t="shared" ref="B82:I82" si="43">B49</f>
        <v>0</v>
      </c>
      <c r="C82" s="83">
        <f t="shared" si="43"/>
        <v>0</v>
      </c>
      <c r="D82" s="84">
        <f t="shared" si="43"/>
        <v>0</v>
      </c>
      <c r="E82" s="82">
        <f t="shared" si="43"/>
        <v>0</v>
      </c>
      <c r="F82" s="83">
        <f t="shared" si="43"/>
        <v>0</v>
      </c>
      <c r="G82" s="83">
        <f t="shared" si="43"/>
        <v>0</v>
      </c>
      <c r="H82" s="83">
        <f t="shared" si="43"/>
        <v>0</v>
      </c>
      <c r="I82" s="84">
        <f t="shared" si="43"/>
        <v>0</v>
      </c>
    </row>
    <row r="83" spans="1:9" x14ac:dyDescent="0.25">
      <c r="A83">
        <f t="shared" si="31"/>
        <v>0</v>
      </c>
      <c r="B83" s="82">
        <f t="shared" ref="B83:I83" si="44">B50</f>
        <v>0</v>
      </c>
      <c r="C83" s="83">
        <f t="shared" si="44"/>
        <v>0</v>
      </c>
      <c r="D83" s="84">
        <f t="shared" si="44"/>
        <v>0</v>
      </c>
      <c r="E83" s="82">
        <f t="shared" si="44"/>
        <v>0</v>
      </c>
      <c r="F83" s="83">
        <f t="shared" si="44"/>
        <v>0</v>
      </c>
      <c r="G83" s="83">
        <f t="shared" si="44"/>
        <v>0</v>
      </c>
      <c r="H83" s="83">
        <f t="shared" si="44"/>
        <v>0</v>
      </c>
      <c r="I83" s="84">
        <f t="shared" si="44"/>
        <v>0</v>
      </c>
    </row>
    <row r="84" spans="1:9" x14ac:dyDescent="0.25">
      <c r="A84">
        <f t="shared" si="31"/>
        <v>0</v>
      </c>
      <c r="B84" s="82">
        <f t="shared" ref="B84:I84" si="45">B51</f>
        <v>0</v>
      </c>
      <c r="C84" s="83">
        <f t="shared" si="45"/>
        <v>0</v>
      </c>
      <c r="D84" s="84">
        <f t="shared" si="45"/>
        <v>0</v>
      </c>
      <c r="E84" s="82">
        <f t="shared" si="45"/>
        <v>0</v>
      </c>
      <c r="F84" s="83">
        <f t="shared" si="45"/>
        <v>0</v>
      </c>
      <c r="G84" s="83">
        <f t="shared" si="45"/>
        <v>0</v>
      </c>
      <c r="H84" s="83">
        <f t="shared" si="45"/>
        <v>0</v>
      </c>
      <c r="I84" s="84">
        <f t="shared" si="45"/>
        <v>0</v>
      </c>
    </row>
    <row r="85" spans="1:9" x14ac:dyDescent="0.25">
      <c r="A85">
        <f t="shared" si="31"/>
        <v>0</v>
      </c>
      <c r="B85" s="82">
        <f t="shared" ref="B85:I85" si="46">B52</f>
        <v>0</v>
      </c>
      <c r="C85" s="83">
        <f t="shared" si="46"/>
        <v>0</v>
      </c>
      <c r="D85" s="84">
        <f t="shared" si="46"/>
        <v>0</v>
      </c>
      <c r="E85" s="82">
        <f t="shared" si="46"/>
        <v>0</v>
      </c>
      <c r="F85" s="83">
        <f t="shared" si="46"/>
        <v>0</v>
      </c>
      <c r="G85" s="83">
        <f t="shared" si="46"/>
        <v>0</v>
      </c>
      <c r="H85" s="83">
        <f t="shared" si="46"/>
        <v>0</v>
      </c>
      <c r="I85" s="84">
        <f t="shared" si="46"/>
        <v>0</v>
      </c>
    </row>
    <row r="86" spans="1:9" x14ac:dyDescent="0.25">
      <c r="A86">
        <f t="shared" si="31"/>
        <v>0</v>
      </c>
      <c r="B86" s="82">
        <f t="shared" ref="B86:I86" si="47">B53</f>
        <v>0</v>
      </c>
      <c r="C86" s="83">
        <f t="shared" si="47"/>
        <v>0</v>
      </c>
      <c r="D86" s="84">
        <f t="shared" si="47"/>
        <v>0</v>
      </c>
      <c r="E86" s="82">
        <f t="shared" si="47"/>
        <v>0</v>
      </c>
      <c r="F86" s="83">
        <f t="shared" si="47"/>
        <v>0</v>
      </c>
      <c r="G86" s="83">
        <f t="shared" si="47"/>
        <v>0</v>
      </c>
      <c r="H86" s="83">
        <f t="shared" si="47"/>
        <v>0</v>
      </c>
      <c r="I86" s="84">
        <f t="shared" si="47"/>
        <v>0</v>
      </c>
    </row>
    <row r="87" spans="1:9" x14ac:dyDescent="0.25">
      <c r="A87">
        <f t="shared" si="31"/>
        <v>0</v>
      </c>
      <c r="B87" s="82">
        <f t="shared" ref="B87:I87" si="48">B54</f>
        <v>0</v>
      </c>
      <c r="C87" s="83">
        <f t="shared" si="48"/>
        <v>0</v>
      </c>
      <c r="D87" s="84">
        <f t="shared" si="48"/>
        <v>0</v>
      </c>
      <c r="E87" s="82">
        <f t="shared" si="48"/>
        <v>0</v>
      </c>
      <c r="F87" s="83">
        <f t="shared" si="48"/>
        <v>0</v>
      </c>
      <c r="G87" s="83">
        <f t="shared" si="48"/>
        <v>0</v>
      </c>
      <c r="H87" s="83">
        <f t="shared" si="48"/>
        <v>0</v>
      </c>
      <c r="I87" s="84">
        <f t="shared" si="48"/>
        <v>0</v>
      </c>
    </row>
    <row r="88" spans="1:9" x14ac:dyDescent="0.25">
      <c r="A88">
        <f t="shared" si="31"/>
        <v>0</v>
      </c>
      <c r="B88" s="82">
        <f t="shared" ref="B88:I88" si="49">B55</f>
        <v>0</v>
      </c>
      <c r="C88" s="83">
        <f t="shared" si="49"/>
        <v>0</v>
      </c>
      <c r="D88" s="84">
        <f t="shared" si="49"/>
        <v>0</v>
      </c>
      <c r="E88" s="82">
        <f t="shared" si="49"/>
        <v>0</v>
      </c>
      <c r="F88" s="83">
        <f t="shared" si="49"/>
        <v>0</v>
      </c>
      <c r="G88" s="83">
        <f t="shared" si="49"/>
        <v>0</v>
      </c>
      <c r="H88" s="83">
        <f t="shared" si="49"/>
        <v>0</v>
      </c>
      <c r="I88" s="84">
        <f t="shared" si="49"/>
        <v>0</v>
      </c>
    </row>
    <row r="89" spans="1:9" x14ac:dyDescent="0.25">
      <c r="A89">
        <f t="shared" si="31"/>
        <v>0</v>
      </c>
      <c r="B89" s="82">
        <f t="shared" ref="B89:I89" si="50">B56</f>
        <v>0</v>
      </c>
      <c r="C89" s="83">
        <f t="shared" si="50"/>
        <v>0</v>
      </c>
      <c r="D89" s="84">
        <f t="shared" si="50"/>
        <v>0</v>
      </c>
      <c r="E89" s="82">
        <f t="shared" si="50"/>
        <v>0</v>
      </c>
      <c r="F89" s="83">
        <f t="shared" si="50"/>
        <v>0</v>
      </c>
      <c r="G89" s="83">
        <f t="shared" si="50"/>
        <v>0</v>
      </c>
      <c r="H89" s="83">
        <f t="shared" si="50"/>
        <v>0</v>
      </c>
      <c r="I89" s="84">
        <f t="shared" si="50"/>
        <v>0</v>
      </c>
    </row>
    <row r="90" spans="1:9" x14ac:dyDescent="0.25">
      <c r="A90">
        <f t="shared" si="31"/>
        <v>0</v>
      </c>
      <c r="B90" s="82">
        <f t="shared" ref="B90:I90" si="51">B57</f>
        <v>0</v>
      </c>
      <c r="C90" s="83">
        <f t="shared" si="51"/>
        <v>0</v>
      </c>
      <c r="D90" s="84">
        <f t="shared" si="51"/>
        <v>0</v>
      </c>
      <c r="E90" s="82">
        <f t="shared" si="51"/>
        <v>0</v>
      </c>
      <c r="F90" s="83">
        <f t="shared" si="51"/>
        <v>0</v>
      </c>
      <c r="G90" s="83">
        <f t="shared" si="51"/>
        <v>0</v>
      </c>
      <c r="H90" s="83">
        <f t="shared" si="51"/>
        <v>0</v>
      </c>
      <c r="I90" s="84">
        <f t="shared" si="51"/>
        <v>0</v>
      </c>
    </row>
    <row r="91" spans="1:9" x14ac:dyDescent="0.25">
      <c r="A91">
        <f t="shared" si="31"/>
        <v>0</v>
      </c>
      <c r="B91" s="82">
        <f t="shared" ref="B91:I91" si="52">B58</f>
        <v>0</v>
      </c>
      <c r="C91" s="83">
        <f t="shared" si="52"/>
        <v>0</v>
      </c>
      <c r="D91" s="84">
        <f t="shared" si="52"/>
        <v>0</v>
      </c>
      <c r="E91" s="82">
        <f t="shared" si="52"/>
        <v>0</v>
      </c>
      <c r="F91" s="83">
        <f t="shared" si="52"/>
        <v>0</v>
      </c>
      <c r="G91" s="83">
        <f t="shared" si="52"/>
        <v>0</v>
      </c>
      <c r="H91" s="83">
        <f t="shared" si="52"/>
        <v>0</v>
      </c>
      <c r="I91" s="84">
        <f t="shared" si="52"/>
        <v>0</v>
      </c>
    </row>
    <row r="92" spans="1:9" x14ac:dyDescent="0.25">
      <c r="A92">
        <f t="shared" si="31"/>
        <v>0</v>
      </c>
      <c r="B92" s="82">
        <f t="shared" ref="B92:I92" si="53">B59</f>
        <v>0</v>
      </c>
      <c r="C92" s="83">
        <f t="shared" si="53"/>
        <v>0</v>
      </c>
      <c r="D92" s="84">
        <f t="shared" si="53"/>
        <v>0</v>
      </c>
      <c r="E92" s="82">
        <f t="shared" si="53"/>
        <v>0</v>
      </c>
      <c r="F92" s="83">
        <f t="shared" si="53"/>
        <v>0</v>
      </c>
      <c r="G92" s="83">
        <f t="shared" si="53"/>
        <v>0</v>
      </c>
      <c r="H92" s="83">
        <f t="shared" si="53"/>
        <v>0</v>
      </c>
      <c r="I92" s="84">
        <f t="shared" si="53"/>
        <v>0</v>
      </c>
    </row>
    <row r="93" spans="1:9" x14ac:dyDescent="0.25">
      <c r="A93">
        <f t="shared" si="31"/>
        <v>0</v>
      </c>
      <c r="B93" s="82">
        <f t="shared" ref="B93:I93" si="54">B60</f>
        <v>0</v>
      </c>
      <c r="C93" s="83">
        <f t="shared" si="54"/>
        <v>0</v>
      </c>
      <c r="D93" s="84">
        <f t="shared" si="54"/>
        <v>0</v>
      </c>
      <c r="E93" s="82">
        <f t="shared" si="54"/>
        <v>0</v>
      </c>
      <c r="F93" s="83">
        <f t="shared" si="54"/>
        <v>0</v>
      </c>
      <c r="G93" s="83">
        <f t="shared" si="54"/>
        <v>0</v>
      </c>
      <c r="H93" s="83">
        <f t="shared" si="54"/>
        <v>0</v>
      </c>
      <c r="I93" s="84">
        <f t="shared" si="54"/>
        <v>0</v>
      </c>
    </row>
    <row r="94" spans="1:9" x14ac:dyDescent="0.25">
      <c r="A94">
        <f t="shared" si="31"/>
        <v>0</v>
      </c>
      <c r="B94" s="82">
        <f t="shared" ref="B94:I94" si="55">B61</f>
        <v>0</v>
      </c>
      <c r="C94" s="83">
        <f t="shared" si="55"/>
        <v>0</v>
      </c>
      <c r="D94" s="84">
        <f t="shared" si="55"/>
        <v>0</v>
      </c>
      <c r="E94" s="82">
        <f t="shared" si="55"/>
        <v>0</v>
      </c>
      <c r="F94" s="83">
        <f t="shared" si="55"/>
        <v>0</v>
      </c>
      <c r="G94" s="83">
        <f t="shared" si="55"/>
        <v>0</v>
      </c>
      <c r="H94" s="83">
        <f t="shared" si="55"/>
        <v>0</v>
      </c>
      <c r="I94" s="84">
        <f t="shared" si="55"/>
        <v>0</v>
      </c>
    </row>
    <row r="95" spans="1:9" x14ac:dyDescent="0.25">
      <c r="A95">
        <f t="shared" si="31"/>
        <v>0</v>
      </c>
      <c r="B95" s="82">
        <f t="shared" ref="B95:I95" si="56">B62</f>
        <v>0</v>
      </c>
      <c r="C95" s="83">
        <f t="shared" si="56"/>
        <v>0</v>
      </c>
      <c r="D95" s="84">
        <f t="shared" si="56"/>
        <v>0</v>
      </c>
      <c r="E95" s="82">
        <f t="shared" si="56"/>
        <v>0</v>
      </c>
      <c r="F95" s="83">
        <f t="shared" si="56"/>
        <v>0</v>
      </c>
      <c r="G95" s="83">
        <f t="shared" si="56"/>
        <v>0</v>
      </c>
      <c r="H95" s="83">
        <f t="shared" si="56"/>
        <v>0</v>
      </c>
      <c r="I95" s="84">
        <f t="shared" si="56"/>
        <v>0</v>
      </c>
    </row>
    <row r="96" spans="1:9" x14ac:dyDescent="0.25">
      <c r="A96">
        <f t="shared" si="31"/>
        <v>0</v>
      </c>
      <c r="B96" s="82">
        <f t="shared" ref="B96:I96" si="57">B63</f>
        <v>0</v>
      </c>
      <c r="C96" s="83">
        <f t="shared" si="57"/>
        <v>0</v>
      </c>
      <c r="D96" s="84">
        <f t="shared" si="57"/>
        <v>0</v>
      </c>
      <c r="E96" s="82">
        <f t="shared" si="57"/>
        <v>0</v>
      </c>
      <c r="F96" s="83">
        <f t="shared" si="57"/>
        <v>0</v>
      </c>
      <c r="G96" s="83">
        <f t="shared" si="57"/>
        <v>0</v>
      </c>
      <c r="H96" s="83">
        <f t="shared" si="57"/>
        <v>0</v>
      </c>
      <c r="I96" s="84">
        <f t="shared" si="57"/>
        <v>0</v>
      </c>
    </row>
    <row r="97" spans="1:9" x14ac:dyDescent="0.25">
      <c r="A97">
        <f t="shared" si="31"/>
        <v>0</v>
      </c>
      <c r="B97" s="82">
        <f t="shared" ref="B97:I97" si="58">B64</f>
        <v>0</v>
      </c>
      <c r="C97" s="83">
        <f t="shared" si="58"/>
        <v>0</v>
      </c>
      <c r="D97" s="84">
        <f t="shared" si="58"/>
        <v>0</v>
      </c>
      <c r="E97" s="82">
        <f t="shared" si="58"/>
        <v>0</v>
      </c>
      <c r="F97" s="83">
        <f t="shared" si="58"/>
        <v>0</v>
      </c>
      <c r="G97" s="83">
        <f t="shared" si="58"/>
        <v>0</v>
      </c>
      <c r="H97" s="83">
        <f t="shared" si="58"/>
        <v>0</v>
      </c>
      <c r="I97" s="84">
        <f t="shared" si="58"/>
        <v>0</v>
      </c>
    </row>
    <row r="98" spans="1:9" x14ac:dyDescent="0.25">
      <c r="A98">
        <f t="shared" si="31"/>
        <v>0</v>
      </c>
      <c r="B98" s="85">
        <f t="shared" ref="B98:I98" si="59">B65</f>
        <v>0</v>
      </c>
      <c r="C98" s="86">
        <f t="shared" si="59"/>
        <v>0</v>
      </c>
      <c r="D98" s="87">
        <f t="shared" si="59"/>
        <v>0</v>
      </c>
      <c r="E98" s="85">
        <f t="shared" si="59"/>
        <v>0</v>
      </c>
      <c r="F98" s="86">
        <f t="shared" si="59"/>
        <v>0</v>
      </c>
      <c r="G98" s="86">
        <f t="shared" si="59"/>
        <v>0</v>
      </c>
      <c r="H98" s="86">
        <f t="shared" si="59"/>
        <v>0</v>
      </c>
      <c r="I98" s="87">
        <f t="shared" si="59"/>
        <v>0</v>
      </c>
    </row>
    <row r="100" spans="1:9" x14ac:dyDescent="0.25">
      <c r="B100" s="204" t="s">
        <v>34</v>
      </c>
      <c r="C100" s="205"/>
      <c r="D100" s="206"/>
      <c r="E100" s="204" t="s">
        <v>35</v>
      </c>
      <c r="F100" s="205"/>
      <c r="G100" s="205"/>
      <c r="H100" s="205"/>
      <c r="I100" s="206"/>
    </row>
    <row r="101" spans="1:9" x14ac:dyDescent="0.25">
      <c r="A101" s="1" t="str">
        <f>"Vekst"&amp;" "&amp;'Enheter, modell og år'!$F$2+3&amp;"-"&amp;'Enheter, modell og år'!$F$2+4</f>
        <v>Vekst 2021-2022</v>
      </c>
      <c r="B101" s="52" t="s">
        <v>2</v>
      </c>
      <c r="C101" s="53" t="s">
        <v>3</v>
      </c>
      <c r="D101" s="54" t="s">
        <v>4</v>
      </c>
      <c r="E101" s="52" t="s">
        <v>21</v>
      </c>
      <c r="F101" s="53" t="s">
        <v>27</v>
      </c>
      <c r="G101" s="53" t="s">
        <v>22</v>
      </c>
      <c r="H101" s="53" t="s">
        <v>23</v>
      </c>
      <c r="I101" s="54" t="s">
        <v>24</v>
      </c>
    </row>
    <row r="102" spans="1:9" x14ac:dyDescent="0.25">
      <c r="A102">
        <f>A69</f>
        <v>0</v>
      </c>
      <c r="B102" s="197">
        <f>B69</f>
        <v>0</v>
      </c>
      <c r="C102" s="174">
        <f t="shared" ref="C102:I102" si="60">C69</f>
        <v>0</v>
      </c>
      <c r="D102" s="84">
        <f t="shared" si="60"/>
        <v>0</v>
      </c>
      <c r="E102" s="82">
        <f t="shared" si="60"/>
        <v>0</v>
      </c>
      <c r="F102" s="83">
        <f t="shared" si="60"/>
        <v>0</v>
      </c>
      <c r="G102" s="83">
        <f t="shared" si="60"/>
        <v>0</v>
      </c>
      <c r="H102" s="83">
        <f t="shared" si="60"/>
        <v>0</v>
      </c>
      <c r="I102" s="84">
        <f t="shared" si="60"/>
        <v>0</v>
      </c>
    </row>
    <row r="103" spans="1:9" x14ac:dyDescent="0.25">
      <c r="A103">
        <f t="shared" ref="A103:I131" si="61">A70</f>
        <v>0</v>
      </c>
      <c r="B103" s="197">
        <f t="shared" si="61"/>
        <v>0</v>
      </c>
      <c r="C103" s="174">
        <f t="shared" si="61"/>
        <v>0</v>
      </c>
      <c r="D103" s="84">
        <f t="shared" si="61"/>
        <v>0</v>
      </c>
      <c r="E103" s="82">
        <f t="shared" si="61"/>
        <v>0</v>
      </c>
      <c r="F103" s="83">
        <f t="shared" si="61"/>
        <v>0</v>
      </c>
      <c r="G103" s="83">
        <f t="shared" si="61"/>
        <v>0</v>
      </c>
      <c r="H103" s="83">
        <f t="shared" si="61"/>
        <v>0</v>
      </c>
      <c r="I103" s="84">
        <f t="shared" si="61"/>
        <v>0</v>
      </c>
    </row>
    <row r="104" spans="1:9" x14ac:dyDescent="0.25">
      <c r="A104">
        <f t="shared" si="61"/>
        <v>0</v>
      </c>
      <c r="B104" s="197">
        <f t="shared" si="61"/>
        <v>0</v>
      </c>
      <c r="C104" s="174">
        <f t="shared" si="61"/>
        <v>0</v>
      </c>
      <c r="D104" s="84">
        <f t="shared" si="61"/>
        <v>0</v>
      </c>
      <c r="E104" s="82">
        <f t="shared" si="61"/>
        <v>0</v>
      </c>
      <c r="F104" s="83">
        <f t="shared" si="61"/>
        <v>0</v>
      </c>
      <c r="G104" s="83">
        <f t="shared" si="61"/>
        <v>0</v>
      </c>
      <c r="H104" s="83">
        <f t="shared" ref="H104:I104" si="62">H71</f>
        <v>0</v>
      </c>
      <c r="I104" s="84">
        <f t="shared" si="62"/>
        <v>0</v>
      </c>
    </row>
    <row r="105" spans="1:9" x14ac:dyDescent="0.25">
      <c r="A105">
        <f t="shared" si="61"/>
        <v>0</v>
      </c>
      <c r="B105" s="197">
        <f t="shared" ref="B105:I105" si="63">B72</f>
        <v>0</v>
      </c>
      <c r="C105" s="174">
        <f t="shared" si="63"/>
        <v>0</v>
      </c>
      <c r="D105" s="84">
        <f t="shared" si="63"/>
        <v>0</v>
      </c>
      <c r="E105" s="82">
        <f t="shared" si="63"/>
        <v>0</v>
      </c>
      <c r="F105" s="83">
        <f t="shared" si="63"/>
        <v>0</v>
      </c>
      <c r="G105" s="83">
        <f t="shared" si="63"/>
        <v>0</v>
      </c>
      <c r="H105" s="83">
        <f t="shared" si="63"/>
        <v>0</v>
      </c>
      <c r="I105" s="84">
        <f t="shared" si="63"/>
        <v>0</v>
      </c>
    </row>
    <row r="106" spans="1:9" x14ac:dyDescent="0.25">
      <c r="A106">
        <f t="shared" si="61"/>
        <v>0</v>
      </c>
      <c r="B106" s="197">
        <f t="shared" ref="B106:I106" si="64">B73</f>
        <v>0</v>
      </c>
      <c r="C106" s="174">
        <f t="shared" si="64"/>
        <v>0</v>
      </c>
      <c r="D106" s="84">
        <f t="shared" si="64"/>
        <v>0</v>
      </c>
      <c r="E106" s="82">
        <f t="shared" si="64"/>
        <v>0</v>
      </c>
      <c r="F106" s="83">
        <f t="shared" si="64"/>
        <v>0</v>
      </c>
      <c r="G106" s="83">
        <f t="shared" si="64"/>
        <v>0</v>
      </c>
      <c r="H106" s="83">
        <f t="shared" si="64"/>
        <v>0</v>
      </c>
      <c r="I106" s="84">
        <f t="shared" si="64"/>
        <v>0</v>
      </c>
    </row>
    <row r="107" spans="1:9" x14ac:dyDescent="0.25">
      <c r="A107">
        <f t="shared" si="61"/>
        <v>0</v>
      </c>
      <c r="B107" s="197">
        <f t="shared" ref="B107:I107" si="65">B74</f>
        <v>0</v>
      </c>
      <c r="C107" s="174">
        <f t="shared" si="65"/>
        <v>0</v>
      </c>
      <c r="D107" s="84">
        <f t="shared" si="65"/>
        <v>0</v>
      </c>
      <c r="E107" s="82">
        <f t="shared" si="65"/>
        <v>0</v>
      </c>
      <c r="F107" s="83">
        <f t="shared" si="65"/>
        <v>0</v>
      </c>
      <c r="G107" s="83">
        <f t="shared" si="65"/>
        <v>0</v>
      </c>
      <c r="H107" s="83">
        <f t="shared" si="65"/>
        <v>0</v>
      </c>
      <c r="I107" s="84">
        <f t="shared" si="65"/>
        <v>0</v>
      </c>
    </row>
    <row r="108" spans="1:9" x14ac:dyDescent="0.25">
      <c r="A108">
        <f t="shared" si="61"/>
        <v>0</v>
      </c>
      <c r="B108" s="197">
        <f t="shared" ref="B108:I108" si="66">B75</f>
        <v>0</v>
      </c>
      <c r="C108" s="174">
        <f t="shared" si="66"/>
        <v>0</v>
      </c>
      <c r="D108" s="84">
        <f t="shared" si="66"/>
        <v>0</v>
      </c>
      <c r="E108" s="82">
        <f t="shared" si="66"/>
        <v>0</v>
      </c>
      <c r="F108" s="83">
        <f t="shared" si="66"/>
        <v>0</v>
      </c>
      <c r="G108" s="83">
        <f t="shared" si="66"/>
        <v>0</v>
      </c>
      <c r="H108" s="83">
        <f t="shared" si="66"/>
        <v>0</v>
      </c>
      <c r="I108" s="84">
        <f t="shared" si="66"/>
        <v>0</v>
      </c>
    </row>
    <row r="109" spans="1:9" x14ac:dyDescent="0.25">
      <c r="A109">
        <f t="shared" si="61"/>
        <v>0</v>
      </c>
      <c r="B109" s="197">
        <f t="shared" ref="B109:I109" si="67">B76</f>
        <v>0</v>
      </c>
      <c r="C109" s="174">
        <f t="shared" si="67"/>
        <v>0</v>
      </c>
      <c r="D109" s="84">
        <f t="shared" si="67"/>
        <v>0</v>
      </c>
      <c r="E109" s="82">
        <f t="shared" si="67"/>
        <v>0</v>
      </c>
      <c r="F109" s="83">
        <f t="shared" si="67"/>
        <v>0</v>
      </c>
      <c r="G109" s="83">
        <f t="shared" si="67"/>
        <v>0</v>
      </c>
      <c r="H109" s="83">
        <f t="shared" si="67"/>
        <v>0</v>
      </c>
      <c r="I109" s="84">
        <f t="shared" si="67"/>
        <v>0</v>
      </c>
    </row>
    <row r="110" spans="1:9" x14ac:dyDescent="0.25">
      <c r="A110">
        <f t="shared" si="61"/>
        <v>0</v>
      </c>
      <c r="B110" s="82">
        <f t="shared" ref="B110:I110" si="68">B77</f>
        <v>0</v>
      </c>
      <c r="C110" s="83">
        <f t="shared" si="68"/>
        <v>0</v>
      </c>
      <c r="D110" s="84">
        <f t="shared" si="68"/>
        <v>0</v>
      </c>
      <c r="E110" s="82">
        <f t="shared" si="68"/>
        <v>0</v>
      </c>
      <c r="F110" s="83">
        <f t="shared" si="68"/>
        <v>0</v>
      </c>
      <c r="G110" s="83">
        <f t="shared" si="68"/>
        <v>0</v>
      </c>
      <c r="H110" s="83">
        <f t="shared" si="68"/>
        <v>0</v>
      </c>
      <c r="I110" s="84">
        <f t="shared" si="68"/>
        <v>0</v>
      </c>
    </row>
    <row r="111" spans="1:9" x14ac:dyDescent="0.25">
      <c r="A111">
        <f t="shared" si="61"/>
        <v>0</v>
      </c>
      <c r="B111" s="82">
        <f t="shared" ref="B111:I111" si="69">B78</f>
        <v>0</v>
      </c>
      <c r="C111" s="83">
        <f t="shared" si="69"/>
        <v>0</v>
      </c>
      <c r="D111" s="84">
        <f t="shared" si="69"/>
        <v>0</v>
      </c>
      <c r="E111" s="82">
        <f t="shared" si="69"/>
        <v>0</v>
      </c>
      <c r="F111" s="83">
        <f t="shared" si="69"/>
        <v>0</v>
      </c>
      <c r="G111" s="83">
        <f t="shared" si="69"/>
        <v>0</v>
      </c>
      <c r="H111" s="83">
        <f t="shared" si="69"/>
        <v>0</v>
      </c>
      <c r="I111" s="84">
        <f t="shared" si="69"/>
        <v>0</v>
      </c>
    </row>
    <row r="112" spans="1:9" x14ac:dyDescent="0.25">
      <c r="A112">
        <f t="shared" si="61"/>
        <v>0</v>
      </c>
      <c r="B112" s="82">
        <f t="shared" ref="B112:I112" si="70">B79</f>
        <v>0</v>
      </c>
      <c r="C112" s="83">
        <f t="shared" si="70"/>
        <v>0</v>
      </c>
      <c r="D112" s="84">
        <f t="shared" si="70"/>
        <v>0</v>
      </c>
      <c r="E112" s="82">
        <f t="shared" si="70"/>
        <v>0</v>
      </c>
      <c r="F112" s="83">
        <f t="shared" si="70"/>
        <v>0</v>
      </c>
      <c r="G112" s="83">
        <f t="shared" si="70"/>
        <v>0</v>
      </c>
      <c r="H112" s="83">
        <f t="shared" si="70"/>
        <v>0</v>
      </c>
      <c r="I112" s="84">
        <f t="shared" si="70"/>
        <v>0</v>
      </c>
    </row>
    <row r="113" spans="1:9" x14ac:dyDescent="0.25">
      <c r="A113">
        <f t="shared" si="61"/>
        <v>0</v>
      </c>
      <c r="B113" s="82">
        <f t="shared" ref="B113:I113" si="71">B80</f>
        <v>0</v>
      </c>
      <c r="C113" s="83">
        <f t="shared" si="71"/>
        <v>0</v>
      </c>
      <c r="D113" s="84">
        <f t="shared" si="71"/>
        <v>0</v>
      </c>
      <c r="E113" s="82">
        <f t="shared" si="71"/>
        <v>0</v>
      </c>
      <c r="F113" s="83">
        <f t="shared" si="71"/>
        <v>0</v>
      </c>
      <c r="G113" s="83">
        <f t="shared" si="71"/>
        <v>0</v>
      </c>
      <c r="H113" s="83">
        <f t="shared" si="71"/>
        <v>0</v>
      </c>
      <c r="I113" s="84">
        <f t="shared" si="71"/>
        <v>0</v>
      </c>
    </row>
    <row r="114" spans="1:9" x14ac:dyDescent="0.25">
      <c r="A114">
        <f t="shared" si="61"/>
        <v>0</v>
      </c>
      <c r="B114" s="82">
        <f t="shared" ref="B114:I114" si="72">B81</f>
        <v>0</v>
      </c>
      <c r="C114" s="83">
        <f t="shared" si="72"/>
        <v>0</v>
      </c>
      <c r="D114" s="84">
        <f t="shared" si="72"/>
        <v>0</v>
      </c>
      <c r="E114" s="82">
        <f t="shared" si="72"/>
        <v>0</v>
      </c>
      <c r="F114" s="83">
        <f t="shared" si="72"/>
        <v>0</v>
      </c>
      <c r="G114" s="83">
        <f t="shared" si="72"/>
        <v>0</v>
      </c>
      <c r="H114" s="83">
        <f t="shared" si="72"/>
        <v>0</v>
      </c>
      <c r="I114" s="84">
        <f t="shared" si="72"/>
        <v>0</v>
      </c>
    </row>
    <row r="115" spans="1:9" x14ac:dyDescent="0.25">
      <c r="A115">
        <f t="shared" si="61"/>
        <v>0</v>
      </c>
      <c r="B115" s="82">
        <f t="shared" ref="B115:I115" si="73">B82</f>
        <v>0</v>
      </c>
      <c r="C115" s="83">
        <f t="shared" si="73"/>
        <v>0</v>
      </c>
      <c r="D115" s="84">
        <f t="shared" si="73"/>
        <v>0</v>
      </c>
      <c r="E115" s="82">
        <f t="shared" si="73"/>
        <v>0</v>
      </c>
      <c r="F115" s="83">
        <f t="shared" si="73"/>
        <v>0</v>
      </c>
      <c r="G115" s="83">
        <f t="shared" si="73"/>
        <v>0</v>
      </c>
      <c r="H115" s="83">
        <f t="shared" si="73"/>
        <v>0</v>
      </c>
      <c r="I115" s="84">
        <f t="shared" si="73"/>
        <v>0</v>
      </c>
    </row>
    <row r="116" spans="1:9" x14ac:dyDescent="0.25">
      <c r="A116">
        <f t="shared" si="61"/>
        <v>0</v>
      </c>
      <c r="B116" s="82">
        <f t="shared" ref="B116:I116" si="74">B83</f>
        <v>0</v>
      </c>
      <c r="C116" s="83">
        <f t="shared" si="74"/>
        <v>0</v>
      </c>
      <c r="D116" s="84">
        <f t="shared" si="74"/>
        <v>0</v>
      </c>
      <c r="E116" s="82">
        <f t="shared" si="74"/>
        <v>0</v>
      </c>
      <c r="F116" s="83">
        <f t="shared" si="74"/>
        <v>0</v>
      </c>
      <c r="G116" s="83">
        <f t="shared" si="74"/>
        <v>0</v>
      </c>
      <c r="H116" s="83">
        <f t="shared" si="74"/>
        <v>0</v>
      </c>
      <c r="I116" s="84">
        <f t="shared" si="74"/>
        <v>0</v>
      </c>
    </row>
    <row r="117" spans="1:9" x14ac:dyDescent="0.25">
      <c r="A117">
        <f t="shared" si="61"/>
        <v>0</v>
      </c>
      <c r="B117" s="82">
        <f t="shared" ref="B117:I117" si="75">B84</f>
        <v>0</v>
      </c>
      <c r="C117" s="83">
        <f t="shared" si="75"/>
        <v>0</v>
      </c>
      <c r="D117" s="84">
        <f t="shared" si="75"/>
        <v>0</v>
      </c>
      <c r="E117" s="82">
        <f t="shared" si="75"/>
        <v>0</v>
      </c>
      <c r="F117" s="83">
        <f t="shared" si="75"/>
        <v>0</v>
      </c>
      <c r="G117" s="83">
        <f t="shared" si="75"/>
        <v>0</v>
      </c>
      <c r="H117" s="83">
        <f t="shared" si="75"/>
        <v>0</v>
      </c>
      <c r="I117" s="84">
        <f t="shared" si="75"/>
        <v>0</v>
      </c>
    </row>
    <row r="118" spans="1:9" x14ac:dyDescent="0.25">
      <c r="A118">
        <f t="shared" si="61"/>
        <v>0</v>
      </c>
      <c r="B118" s="82">
        <f t="shared" ref="B118:I118" si="76">B85</f>
        <v>0</v>
      </c>
      <c r="C118" s="83">
        <f t="shared" si="76"/>
        <v>0</v>
      </c>
      <c r="D118" s="84">
        <f t="shared" si="76"/>
        <v>0</v>
      </c>
      <c r="E118" s="82">
        <f t="shared" si="76"/>
        <v>0</v>
      </c>
      <c r="F118" s="83">
        <f t="shared" si="76"/>
        <v>0</v>
      </c>
      <c r="G118" s="83">
        <f t="shared" si="76"/>
        <v>0</v>
      </c>
      <c r="H118" s="83">
        <f t="shared" si="76"/>
        <v>0</v>
      </c>
      <c r="I118" s="84">
        <f t="shared" si="76"/>
        <v>0</v>
      </c>
    </row>
    <row r="119" spans="1:9" x14ac:dyDescent="0.25">
      <c r="A119">
        <f t="shared" si="61"/>
        <v>0</v>
      </c>
      <c r="B119" s="82">
        <f t="shared" ref="B119:I119" si="77">B86</f>
        <v>0</v>
      </c>
      <c r="C119" s="83">
        <f t="shared" si="77"/>
        <v>0</v>
      </c>
      <c r="D119" s="84">
        <f t="shared" si="77"/>
        <v>0</v>
      </c>
      <c r="E119" s="82">
        <f t="shared" si="77"/>
        <v>0</v>
      </c>
      <c r="F119" s="83">
        <f t="shared" si="77"/>
        <v>0</v>
      </c>
      <c r="G119" s="83">
        <f t="shared" si="77"/>
        <v>0</v>
      </c>
      <c r="H119" s="83">
        <f t="shared" si="77"/>
        <v>0</v>
      </c>
      <c r="I119" s="84">
        <f t="shared" si="77"/>
        <v>0</v>
      </c>
    </row>
    <row r="120" spans="1:9" x14ac:dyDescent="0.25">
      <c r="A120">
        <f t="shared" si="61"/>
        <v>0</v>
      </c>
      <c r="B120" s="82">
        <f t="shared" ref="B120:I120" si="78">B87</f>
        <v>0</v>
      </c>
      <c r="C120" s="83">
        <f t="shared" si="78"/>
        <v>0</v>
      </c>
      <c r="D120" s="84">
        <f t="shared" si="78"/>
        <v>0</v>
      </c>
      <c r="E120" s="82">
        <f t="shared" si="78"/>
        <v>0</v>
      </c>
      <c r="F120" s="83">
        <f t="shared" si="78"/>
        <v>0</v>
      </c>
      <c r="G120" s="83">
        <f t="shared" si="78"/>
        <v>0</v>
      </c>
      <c r="H120" s="83">
        <f t="shared" si="78"/>
        <v>0</v>
      </c>
      <c r="I120" s="84">
        <f t="shared" si="78"/>
        <v>0</v>
      </c>
    </row>
    <row r="121" spans="1:9" x14ac:dyDescent="0.25">
      <c r="A121">
        <f t="shared" si="61"/>
        <v>0</v>
      </c>
      <c r="B121" s="82">
        <f t="shared" ref="B121:I121" si="79">B88</f>
        <v>0</v>
      </c>
      <c r="C121" s="83">
        <f t="shared" si="79"/>
        <v>0</v>
      </c>
      <c r="D121" s="84">
        <f t="shared" si="79"/>
        <v>0</v>
      </c>
      <c r="E121" s="82">
        <f t="shared" si="79"/>
        <v>0</v>
      </c>
      <c r="F121" s="83">
        <f t="shared" si="79"/>
        <v>0</v>
      </c>
      <c r="G121" s="83">
        <f t="shared" si="79"/>
        <v>0</v>
      </c>
      <c r="H121" s="83">
        <f t="shared" si="79"/>
        <v>0</v>
      </c>
      <c r="I121" s="84">
        <f t="shared" si="79"/>
        <v>0</v>
      </c>
    </row>
    <row r="122" spans="1:9" x14ac:dyDescent="0.25">
      <c r="A122">
        <f t="shared" si="61"/>
        <v>0</v>
      </c>
      <c r="B122" s="82">
        <f t="shared" ref="B122:I122" si="80">B89</f>
        <v>0</v>
      </c>
      <c r="C122" s="83">
        <f t="shared" si="80"/>
        <v>0</v>
      </c>
      <c r="D122" s="84">
        <f t="shared" si="80"/>
        <v>0</v>
      </c>
      <c r="E122" s="82">
        <f t="shared" si="80"/>
        <v>0</v>
      </c>
      <c r="F122" s="83">
        <f t="shared" si="80"/>
        <v>0</v>
      </c>
      <c r="G122" s="83">
        <f t="shared" si="80"/>
        <v>0</v>
      </c>
      <c r="H122" s="83">
        <f t="shared" si="80"/>
        <v>0</v>
      </c>
      <c r="I122" s="84">
        <f t="shared" si="80"/>
        <v>0</v>
      </c>
    </row>
    <row r="123" spans="1:9" x14ac:dyDescent="0.25">
      <c r="A123">
        <f t="shared" si="61"/>
        <v>0</v>
      </c>
      <c r="B123" s="82">
        <f t="shared" ref="B123:I123" si="81">B90</f>
        <v>0</v>
      </c>
      <c r="C123" s="83">
        <f t="shared" si="81"/>
        <v>0</v>
      </c>
      <c r="D123" s="84">
        <f t="shared" si="81"/>
        <v>0</v>
      </c>
      <c r="E123" s="82">
        <f t="shared" si="81"/>
        <v>0</v>
      </c>
      <c r="F123" s="83">
        <f t="shared" si="81"/>
        <v>0</v>
      </c>
      <c r="G123" s="83">
        <f t="shared" si="81"/>
        <v>0</v>
      </c>
      <c r="H123" s="83">
        <f t="shared" si="81"/>
        <v>0</v>
      </c>
      <c r="I123" s="84">
        <f t="shared" si="81"/>
        <v>0</v>
      </c>
    </row>
    <row r="124" spans="1:9" x14ac:dyDescent="0.25">
      <c r="A124">
        <f t="shared" si="61"/>
        <v>0</v>
      </c>
      <c r="B124" s="82">
        <f t="shared" ref="B124:I124" si="82">B91</f>
        <v>0</v>
      </c>
      <c r="C124" s="83">
        <f t="shared" si="82"/>
        <v>0</v>
      </c>
      <c r="D124" s="84">
        <f t="shared" si="82"/>
        <v>0</v>
      </c>
      <c r="E124" s="82">
        <f t="shared" si="82"/>
        <v>0</v>
      </c>
      <c r="F124" s="83">
        <f t="shared" si="82"/>
        <v>0</v>
      </c>
      <c r="G124" s="83">
        <f t="shared" si="82"/>
        <v>0</v>
      </c>
      <c r="H124" s="83">
        <f t="shared" si="82"/>
        <v>0</v>
      </c>
      <c r="I124" s="84">
        <f t="shared" si="82"/>
        <v>0</v>
      </c>
    </row>
    <row r="125" spans="1:9" x14ac:dyDescent="0.25">
      <c r="A125">
        <f t="shared" si="61"/>
        <v>0</v>
      </c>
      <c r="B125" s="82">
        <f t="shared" ref="B125:I125" si="83">B92</f>
        <v>0</v>
      </c>
      <c r="C125" s="83">
        <f t="shared" si="83"/>
        <v>0</v>
      </c>
      <c r="D125" s="84">
        <f t="shared" si="83"/>
        <v>0</v>
      </c>
      <c r="E125" s="82">
        <f t="shared" si="83"/>
        <v>0</v>
      </c>
      <c r="F125" s="83">
        <f t="shared" si="83"/>
        <v>0</v>
      </c>
      <c r="G125" s="83">
        <f t="shared" si="83"/>
        <v>0</v>
      </c>
      <c r="H125" s="83">
        <f t="shared" si="83"/>
        <v>0</v>
      </c>
      <c r="I125" s="84">
        <f t="shared" si="83"/>
        <v>0</v>
      </c>
    </row>
    <row r="126" spans="1:9" x14ac:dyDescent="0.25">
      <c r="A126">
        <f t="shared" si="61"/>
        <v>0</v>
      </c>
      <c r="B126" s="82">
        <f t="shared" ref="B126:I126" si="84">B93</f>
        <v>0</v>
      </c>
      <c r="C126" s="83">
        <f t="shared" si="84"/>
        <v>0</v>
      </c>
      <c r="D126" s="84">
        <f t="shared" si="84"/>
        <v>0</v>
      </c>
      <c r="E126" s="82">
        <f t="shared" si="84"/>
        <v>0</v>
      </c>
      <c r="F126" s="83">
        <f t="shared" si="84"/>
        <v>0</v>
      </c>
      <c r="G126" s="83">
        <f t="shared" si="84"/>
        <v>0</v>
      </c>
      <c r="H126" s="83">
        <f t="shared" si="84"/>
        <v>0</v>
      </c>
      <c r="I126" s="84">
        <f t="shared" si="84"/>
        <v>0</v>
      </c>
    </row>
    <row r="127" spans="1:9" x14ac:dyDescent="0.25">
      <c r="A127">
        <f t="shared" si="61"/>
        <v>0</v>
      </c>
      <c r="B127" s="82">
        <f t="shared" ref="B127:I127" si="85">B94</f>
        <v>0</v>
      </c>
      <c r="C127" s="83">
        <f t="shared" si="85"/>
        <v>0</v>
      </c>
      <c r="D127" s="84">
        <f t="shared" si="85"/>
        <v>0</v>
      </c>
      <c r="E127" s="82">
        <f t="shared" si="85"/>
        <v>0</v>
      </c>
      <c r="F127" s="83">
        <f t="shared" si="85"/>
        <v>0</v>
      </c>
      <c r="G127" s="83">
        <f t="shared" si="85"/>
        <v>0</v>
      </c>
      <c r="H127" s="83">
        <f t="shared" si="85"/>
        <v>0</v>
      </c>
      <c r="I127" s="84">
        <f t="shared" si="85"/>
        <v>0</v>
      </c>
    </row>
    <row r="128" spans="1:9" x14ac:dyDescent="0.25">
      <c r="A128">
        <f t="shared" si="61"/>
        <v>0</v>
      </c>
      <c r="B128" s="82">
        <f t="shared" ref="B128:I128" si="86">B95</f>
        <v>0</v>
      </c>
      <c r="C128" s="83">
        <f t="shared" si="86"/>
        <v>0</v>
      </c>
      <c r="D128" s="84">
        <f t="shared" si="86"/>
        <v>0</v>
      </c>
      <c r="E128" s="82">
        <f t="shared" si="86"/>
        <v>0</v>
      </c>
      <c r="F128" s="83">
        <f t="shared" si="86"/>
        <v>0</v>
      </c>
      <c r="G128" s="83">
        <f t="shared" si="86"/>
        <v>0</v>
      </c>
      <c r="H128" s="83">
        <f t="shared" si="86"/>
        <v>0</v>
      </c>
      <c r="I128" s="84">
        <f t="shared" si="86"/>
        <v>0</v>
      </c>
    </row>
    <row r="129" spans="1:9" x14ac:dyDescent="0.25">
      <c r="A129">
        <f t="shared" si="61"/>
        <v>0</v>
      </c>
      <c r="B129" s="82">
        <f t="shared" ref="B129:I129" si="87">B96</f>
        <v>0</v>
      </c>
      <c r="C129" s="83">
        <f t="shared" si="87"/>
        <v>0</v>
      </c>
      <c r="D129" s="84">
        <f t="shared" si="87"/>
        <v>0</v>
      </c>
      <c r="E129" s="82">
        <f t="shared" si="87"/>
        <v>0</v>
      </c>
      <c r="F129" s="83">
        <f t="shared" si="87"/>
        <v>0</v>
      </c>
      <c r="G129" s="83">
        <f t="shared" si="87"/>
        <v>0</v>
      </c>
      <c r="H129" s="83">
        <f t="shared" si="87"/>
        <v>0</v>
      </c>
      <c r="I129" s="84">
        <f t="shared" si="87"/>
        <v>0</v>
      </c>
    </row>
    <row r="130" spans="1:9" x14ac:dyDescent="0.25">
      <c r="A130">
        <f t="shared" si="61"/>
        <v>0</v>
      </c>
      <c r="B130" s="82">
        <f t="shared" ref="B130:I130" si="88">B97</f>
        <v>0</v>
      </c>
      <c r="C130" s="83">
        <f t="shared" si="88"/>
        <v>0</v>
      </c>
      <c r="D130" s="84">
        <f t="shared" si="88"/>
        <v>0</v>
      </c>
      <c r="E130" s="82">
        <f t="shared" si="88"/>
        <v>0</v>
      </c>
      <c r="F130" s="83">
        <f t="shared" si="88"/>
        <v>0</v>
      </c>
      <c r="G130" s="83">
        <f t="shared" si="88"/>
        <v>0</v>
      </c>
      <c r="H130" s="83">
        <f t="shared" si="88"/>
        <v>0</v>
      </c>
      <c r="I130" s="84">
        <f t="shared" si="88"/>
        <v>0</v>
      </c>
    </row>
    <row r="131" spans="1:9" x14ac:dyDescent="0.25">
      <c r="A131">
        <f t="shared" si="61"/>
        <v>0</v>
      </c>
      <c r="B131" s="85">
        <f t="shared" ref="B131:I131" si="89">B98</f>
        <v>0</v>
      </c>
      <c r="C131" s="86">
        <f t="shared" si="89"/>
        <v>0</v>
      </c>
      <c r="D131" s="87">
        <f t="shared" si="89"/>
        <v>0</v>
      </c>
      <c r="E131" s="85">
        <f t="shared" si="89"/>
        <v>0</v>
      </c>
      <c r="F131" s="86">
        <f t="shared" si="89"/>
        <v>0</v>
      </c>
      <c r="G131" s="86">
        <f t="shared" si="89"/>
        <v>0</v>
      </c>
      <c r="H131" s="86">
        <f t="shared" si="89"/>
        <v>0</v>
      </c>
      <c r="I131" s="87">
        <f t="shared" si="89"/>
        <v>0</v>
      </c>
    </row>
    <row r="133" spans="1:9" x14ac:dyDescent="0.25">
      <c r="B133" s="204" t="s">
        <v>34</v>
      </c>
      <c r="C133" s="205"/>
      <c r="D133" s="206"/>
      <c r="E133" s="204" t="s">
        <v>35</v>
      </c>
      <c r="F133" s="205"/>
      <c r="G133" s="205"/>
      <c r="H133" s="205"/>
      <c r="I133" s="206"/>
    </row>
    <row r="134" spans="1:9" x14ac:dyDescent="0.25">
      <c r="A134" s="1" t="str">
        <f>"Vekst"&amp;" "&amp;'Enheter, modell og år'!$F$2+4&amp;"-"&amp;'Enheter, modell og år'!$F$2+5</f>
        <v>Vekst 2022-2023</v>
      </c>
      <c r="B134" s="52" t="s">
        <v>2</v>
      </c>
      <c r="C134" s="53" t="s">
        <v>3</v>
      </c>
      <c r="D134" s="54" t="s">
        <v>4</v>
      </c>
      <c r="E134" s="52" t="s">
        <v>21</v>
      </c>
      <c r="F134" s="53" t="s">
        <v>27</v>
      </c>
      <c r="G134" s="53" t="s">
        <v>22</v>
      </c>
      <c r="H134" s="53" t="s">
        <v>23</v>
      </c>
      <c r="I134" s="54" t="s">
        <v>24</v>
      </c>
    </row>
    <row r="135" spans="1:9" x14ac:dyDescent="0.25">
      <c r="A135">
        <f>A102</f>
        <v>0</v>
      </c>
      <c r="B135" s="197">
        <f>B102</f>
        <v>0</v>
      </c>
      <c r="C135" s="174">
        <f t="shared" ref="C135:I135" si="90">C102</f>
        <v>0</v>
      </c>
      <c r="D135" s="84">
        <f t="shared" si="90"/>
        <v>0</v>
      </c>
      <c r="E135" s="82">
        <f t="shared" si="90"/>
        <v>0</v>
      </c>
      <c r="F135" s="83">
        <f t="shared" si="90"/>
        <v>0</v>
      </c>
      <c r="G135" s="83">
        <f t="shared" si="90"/>
        <v>0</v>
      </c>
      <c r="H135" s="83">
        <f t="shared" si="90"/>
        <v>0</v>
      </c>
      <c r="I135" s="84">
        <f t="shared" si="90"/>
        <v>0</v>
      </c>
    </row>
    <row r="136" spans="1:9" x14ac:dyDescent="0.25">
      <c r="A136">
        <f t="shared" ref="A136:A164" si="91">A103</f>
        <v>0</v>
      </c>
      <c r="B136" s="197">
        <f t="shared" ref="B136:I137" si="92">B103</f>
        <v>0</v>
      </c>
      <c r="C136" s="174">
        <f t="shared" si="92"/>
        <v>0</v>
      </c>
      <c r="D136" s="84">
        <f t="shared" si="92"/>
        <v>0</v>
      </c>
      <c r="E136" s="82">
        <f t="shared" si="92"/>
        <v>0</v>
      </c>
      <c r="F136" s="83">
        <f t="shared" si="92"/>
        <v>0</v>
      </c>
      <c r="G136" s="83">
        <f t="shared" si="92"/>
        <v>0</v>
      </c>
      <c r="H136" s="83">
        <f t="shared" si="92"/>
        <v>0</v>
      </c>
      <c r="I136" s="84">
        <f t="shared" si="92"/>
        <v>0</v>
      </c>
    </row>
    <row r="137" spans="1:9" x14ac:dyDescent="0.25">
      <c r="A137">
        <f t="shared" si="91"/>
        <v>0</v>
      </c>
      <c r="B137" s="197">
        <f t="shared" si="92"/>
        <v>0</v>
      </c>
      <c r="C137" s="174">
        <f t="shared" si="92"/>
        <v>0</v>
      </c>
      <c r="D137" s="84">
        <f t="shared" si="92"/>
        <v>0</v>
      </c>
      <c r="E137" s="82">
        <f t="shared" si="92"/>
        <v>0</v>
      </c>
      <c r="F137" s="83">
        <f t="shared" si="92"/>
        <v>0</v>
      </c>
      <c r="G137" s="83">
        <f t="shared" si="92"/>
        <v>0</v>
      </c>
      <c r="H137" s="83">
        <f t="shared" si="92"/>
        <v>0</v>
      </c>
      <c r="I137" s="84">
        <f t="shared" si="92"/>
        <v>0</v>
      </c>
    </row>
    <row r="138" spans="1:9" x14ac:dyDescent="0.25">
      <c r="A138">
        <f t="shared" si="91"/>
        <v>0</v>
      </c>
      <c r="B138" s="197">
        <f t="shared" ref="B138:I138" si="93">B105</f>
        <v>0</v>
      </c>
      <c r="C138" s="174">
        <f t="shared" si="93"/>
        <v>0</v>
      </c>
      <c r="D138" s="84">
        <f t="shared" si="93"/>
        <v>0</v>
      </c>
      <c r="E138" s="82">
        <f t="shared" si="93"/>
        <v>0</v>
      </c>
      <c r="F138" s="83">
        <f t="shared" si="93"/>
        <v>0</v>
      </c>
      <c r="G138" s="83">
        <f t="shared" si="93"/>
        <v>0</v>
      </c>
      <c r="H138" s="83">
        <f t="shared" si="93"/>
        <v>0</v>
      </c>
      <c r="I138" s="84">
        <f t="shared" si="93"/>
        <v>0</v>
      </c>
    </row>
    <row r="139" spans="1:9" x14ac:dyDescent="0.25">
      <c r="A139">
        <f t="shared" si="91"/>
        <v>0</v>
      </c>
      <c r="B139" s="197">
        <f t="shared" ref="B139:I139" si="94">B106</f>
        <v>0</v>
      </c>
      <c r="C139" s="174">
        <f t="shared" si="94"/>
        <v>0</v>
      </c>
      <c r="D139" s="84">
        <f t="shared" si="94"/>
        <v>0</v>
      </c>
      <c r="E139" s="82">
        <f t="shared" si="94"/>
        <v>0</v>
      </c>
      <c r="F139" s="83">
        <f t="shared" si="94"/>
        <v>0</v>
      </c>
      <c r="G139" s="83">
        <f t="shared" si="94"/>
        <v>0</v>
      </c>
      <c r="H139" s="83">
        <f t="shared" si="94"/>
        <v>0</v>
      </c>
      <c r="I139" s="84">
        <f t="shared" si="94"/>
        <v>0</v>
      </c>
    </row>
    <row r="140" spans="1:9" x14ac:dyDescent="0.25">
      <c r="A140">
        <f t="shared" si="91"/>
        <v>0</v>
      </c>
      <c r="B140" s="197">
        <f t="shared" ref="B140:I140" si="95">B107</f>
        <v>0</v>
      </c>
      <c r="C140" s="174">
        <f t="shared" si="95"/>
        <v>0</v>
      </c>
      <c r="D140" s="84">
        <f t="shared" si="95"/>
        <v>0</v>
      </c>
      <c r="E140" s="82">
        <f t="shared" si="95"/>
        <v>0</v>
      </c>
      <c r="F140" s="83">
        <f t="shared" si="95"/>
        <v>0</v>
      </c>
      <c r="G140" s="83">
        <f t="shared" si="95"/>
        <v>0</v>
      </c>
      <c r="H140" s="83">
        <f t="shared" si="95"/>
        <v>0</v>
      </c>
      <c r="I140" s="84">
        <f t="shared" si="95"/>
        <v>0</v>
      </c>
    </row>
    <row r="141" spans="1:9" x14ac:dyDescent="0.25">
      <c r="A141">
        <f t="shared" si="91"/>
        <v>0</v>
      </c>
      <c r="B141" s="197">
        <f t="shared" ref="B141:I141" si="96">B108</f>
        <v>0</v>
      </c>
      <c r="C141" s="174">
        <f t="shared" si="96"/>
        <v>0</v>
      </c>
      <c r="D141" s="84">
        <f t="shared" si="96"/>
        <v>0</v>
      </c>
      <c r="E141" s="82">
        <f t="shared" si="96"/>
        <v>0</v>
      </c>
      <c r="F141" s="83">
        <f t="shared" si="96"/>
        <v>0</v>
      </c>
      <c r="G141" s="83">
        <f t="shared" si="96"/>
        <v>0</v>
      </c>
      <c r="H141" s="83">
        <f t="shared" si="96"/>
        <v>0</v>
      </c>
      <c r="I141" s="84">
        <f t="shared" si="96"/>
        <v>0</v>
      </c>
    </row>
    <row r="142" spans="1:9" x14ac:dyDescent="0.25">
      <c r="A142">
        <f t="shared" si="91"/>
        <v>0</v>
      </c>
      <c r="B142" s="197">
        <f t="shared" ref="B142:I142" si="97">B109</f>
        <v>0</v>
      </c>
      <c r="C142" s="174">
        <f t="shared" si="97"/>
        <v>0</v>
      </c>
      <c r="D142" s="84">
        <f t="shared" si="97"/>
        <v>0</v>
      </c>
      <c r="E142" s="82">
        <f t="shared" si="97"/>
        <v>0</v>
      </c>
      <c r="F142" s="83">
        <f t="shared" si="97"/>
        <v>0</v>
      </c>
      <c r="G142" s="83">
        <f t="shared" si="97"/>
        <v>0</v>
      </c>
      <c r="H142" s="83">
        <f t="shared" si="97"/>
        <v>0</v>
      </c>
      <c r="I142" s="84">
        <f t="shared" si="97"/>
        <v>0</v>
      </c>
    </row>
    <row r="143" spans="1:9" x14ac:dyDescent="0.25">
      <c r="A143">
        <f t="shared" si="91"/>
        <v>0</v>
      </c>
      <c r="B143" s="82">
        <f t="shared" ref="B143:I143" si="98">B110</f>
        <v>0</v>
      </c>
      <c r="C143" s="83">
        <f t="shared" si="98"/>
        <v>0</v>
      </c>
      <c r="D143" s="84">
        <f t="shared" si="98"/>
        <v>0</v>
      </c>
      <c r="E143" s="82">
        <f t="shared" si="98"/>
        <v>0</v>
      </c>
      <c r="F143" s="83">
        <f t="shared" si="98"/>
        <v>0</v>
      </c>
      <c r="G143" s="83">
        <f t="shared" si="98"/>
        <v>0</v>
      </c>
      <c r="H143" s="83">
        <f t="shared" si="98"/>
        <v>0</v>
      </c>
      <c r="I143" s="84">
        <f t="shared" si="98"/>
        <v>0</v>
      </c>
    </row>
    <row r="144" spans="1:9" x14ac:dyDescent="0.25">
      <c r="A144">
        <f t="shared" si="91"/>
        <v>0</v>
      </c>
      <c r="B144" s="82">
        <f t="shared" ref="B144:I144" si="99">B111</f>
        <v>0</v>
      </c>
      <c r="C144" s="83">
        <f t="shared" si="99"/>
        <v>0</v>
      </c>
      <c r="D144" s="84">
        <f t="shared" si="99"/>
        <v>0</v>
      </c>
      <c r="E144" s="82">
        <f t="shared" si="99"/>
        <v>0</v>
      </c>
      <c r="F144" s="83">
        <f t="shared" si="99"/>
        <v>0</v>
      </c>
      <c r="G144" s="83">
        <f t="shared" si="99"/>
        <v>0</v>
      </c>
      <c r="H144" s="83">
        <f t="shared" si="99"/>
        <v>0</v>
      </c>
      <c r="I144" s="84">
        <f t="shared" si="99"/>
        <v>0</v>
      </c>
    </row>
    <row r="145" spans="1:9" x14ac:dyDescent="0.25">
      <c r="A145">
        <f t="shared" si="91"/>
        <v>0</v>
      </c>
      <c r="B145" s="82">
        <f t="shared" ref="B145:I145" si="100">B112</f>
        <v>0</v>
      </c>
      <c r="C145" s="83">
        <f t="shared" si="100"/>
        <v>0</v>
      </c>
      <c r="D145" s="84">
        <f t="shared" si="100"/>
        <v>0</v>
      </c>
      <c r="E145" s="82">
        <f t="shared" si="100"/>
        <v>0</v>
      </c>
      <c r="F145" s="83">
        <f t="shared" si="100"/>
        <v>0</v>
      </c>
      <c r="G145" s="83">
        <f t="shared" si="100"/>
        <v>0</v>
      </c>
      <c r="H145" s="83">
        <f t="shared" si="100"/>
        <v>0</v>
      </c>
      <c r="I145" s="84">
        <f t="shared" si="100"/>
        <v>0</v>
      </c>
    </row>
    <row r="146" spans="1:9" x14ac:dyDescent="0.25">
      <c r="A146">
        <f t="shared" si="91"/>
        <v>0</v>
      </c>
      <c r="B146" s="82">
        <f t="shared" ref="B146:I146" si="101">B113</f>
        <v>0</v>
      </c>
      <c r="C146" s="83">
        <f t="shared" si="101"/>
        <v>0</v>
      </c>
      <c r="D146" s="84">
        <f t="shared" si="101"/>
        <v>0</v>
      </c>
      <c r="E146" s="82">
        <f t="shared" si="101"/>
        <v>0</v>
      </c>
      <c r="F146" s="83">
        <f t="shared" si="101"/>
        <v>0</v>
      </c>
      <c r="G146" s="83">
        <f t="shared" si="101"/>
        <v>0</v>
      </c>
      <c r="H146" s="83">
        <f t="shared" si="101"/>
        <v>0</v>
      </c>
      <c r="I146" s="84">
        <f t="shared" si="101"/>
        <v>0</v>
      </c>
    </row>
    <row r="147" spans="1:9" x14ac:dyDescent="0.25">
      <c r="A147">
        <f t="shared" si="91"/>
        <v>0</v>
      </c>
      <c r="B147" s="82">
        <f t="shared" ref="B147:I147" si="102">B114</f>
        <v>0</v>
      </c>
      <c r="C147" s="83">
        <f t="shared" si="102"/>
        <v>0</v>
      </c>
      <c r="D147" s="84">
        <f t="shared" si="102"/>
        <v>0</v>
      </c>
      <c r="E147" s="82">
        <f t="shared" si="102"/>
        <v>0</v>
      </c>
      <c r="F147" s="83">
        <f t="shared" si="102"/>
        <v>0</v>
      </c>
      <c r="G147" s="83">
        <f t="shared" si="102"/>
        <v>0</v>
      </c>
      <c r="H147" s="83">
        <f t="shared" si="102"/>
        <v>0</v>
      </c>
      <c r="I147" s="84">
        <f t="shared" si="102"/>
        <v>0</v>
      </c>
    </row>
    <row r="148" spans="1:9" x14ac:dyDescent="0.25">
      <c r="A148">
        <f t="shared" si="91"/>
        <v>0</v>
      </c>
      <c r="B148" s="82">
        <f t="shared" ref="B148:I148" si="103">B115</f>
        <v>0</v>
      </c>
      <c r="C148" s="83">
        <f t="shared" si="103"/>
        <v>0</v>
      </c>
      <c r="D148" s="84">
        <f t="shared" si="103"/>
        <v>0</v>
      </c>
      <c r="E148" s="82">
        <f t="shared" si="103"/>
        <v>0</v>
      </c>
      <c r="F148" s="83">
        <f t="shared" si="103"/>
        <v>0</v>
      </c>
      <c r="G148" s="83">
        <f t="shared" si="103"/>
        <v>0</v>
      </c>
      <c r="H148" s="83">
        <f t="shared" si="103"/>
        <v>0</v>
      </c>
      <c r="I148" s="84">
        <f t="shared" si="103"/>
        <v>0</v>
      </c>
    </row>
    <row r="149" spans="1:9" x14ac:dyDescent="0.25">
      <c r="A149">
        <f t="shared" si="91"/>
        <v>0</v>
      </c>
      <c r="B149" s="82">
        <f t="shared" ref="B149:I149" si="104">B116</f>
        <v>0</v>
      </c>
      <c r="C149" s="83">
        <f t="shared" si="104"/>
        <v>0</v>
      </c>
      <c r="D149" s="84">
        <f t="shared" si="104"/>
        <v>0</v>
      </c>
      <c r="E149" s="82">
        <f t="shared" si="104"/>
        <v>0</v>
      </c>
      <c r="F149" s="83">
        <f t="shared" si="104"/>
        <v>0</v>
      </c>
      <c r="G149" s="83">
        <f t="shared" si="104"/>
        <v>0</v>
      </c>
      <c r="H149" s="83">
        <f t="shared" si="104"/>
        <v>0</v>
      </c>
      <c r="I149" s="84">
        <f t="shared" si="104"/>
        <v>0</v>
      </c>
    </row>
    <row r="150" spans="1:9" x14ac:dyDescent="0.25">
      <c r="A150">
        <f t="shared" si="91"/>
        <v>0</v>
      </c>
      <c r="B150" s="82">
        <f t="shared" ref="B150:I150" si="105">B117</f>
        <v>0</v>
      </c>
      <c r="C150" s="83">
        <f t="shared" si="105"/>
        <v>0</v>
      </c>
      <c r="D150" s="84">
        <f t="shared" si="105"/>
        <v>0</v>
      </c>
      <c r="E150" s="82">
        <f t="shared" si="105"/>
        <v>0</v>
      </c>
      <c r="F150" s="83">
        <f t="shared" si="105"/>
        <v>0</v>
      </c>
      <c r="G150" s="83">
        <f t="shared" si="105"/>
        <v>0</v>
      </c>
      <c r="H150" s="83">
        <f t="shared" si="105"/>
        <v>0</v>
      </c>
      <c r="I150" s="84">
        <f t="shared" si="105"/>
        <v>0</v>
      </c>
    </row>
    <row r="151" spans="1:9" x14ac:dyDescent="0.25">
      <c r="A151">
        <f t="shared" si="91"/>
        <v>0</v>
      </c>
      <c r="B151" s="82">
        <f t="shared" ref="B151:I151" si="106">B118</f>
        <v>0</v>
      </c>
      <c r="C151" s="83">
        <f t="shared" si="106"/>
        <v>0</v>
      </c>
      <c r="D151" s="84">
        <f t="shared" si="106"/>
        <v>0</v>
      </c>
      <c r="E151" s="82">
        <f t="shared" si="106"/>
        <v>0</v>
      </c>
      <c r="F151" s="83">
        <f t="shared" si="106"/>
        <v>0</v>
      </c>
      <c r="G151" s="83">
        <f t="shared" si="106"/>
        <v>0</v>
      </c>
      <c r="H151" s="83">
        <f t="shared" si="106"/>
        <v>0</v>
      </c>
      <c r="I151" s="84">
        <f t="shared" si="106"/>
        <v>0</v>
      </c>
    </row>
    <row r="152" spans="1:9" x14ac:dyDescent="0.25">
      <c r="A152">
        <f t="shared" si="91"/>
        <v>0</v>
      </c>
      <c r="B152" s="82">
        <f t="shared" ref="B152:I152" si="107">B119</f>
        <v>0</v>
      </c>
      <c r="C152" s="83">
        <f t="shared" si="107"/>
        <v>0</v>
      </c>
      <c r="D152" s="84">
        <f t="shared" si="107"/>
        <v>0</v>
      </c>
      <c r="E152" s="82">
        <f t="shared" si="107"/>
        <v>0</v>
      </c>
      <c r="F152" s="83">
        <f t="shared" si="107"/>
        <v>0</v>
      </c>
      <c r="G152" s="83">
        <f t="shared" si="107"/>
        <v>0</v>
      </c>
      <c r="H152" s="83">
        <f t="shared" si="107"/>
        <v>0</v>
      </c>
      <c r="I152" s="84">
        <f t="shared" si="107"/>
        <v>0</v>
      </c>
    </row>
    <row r="153" spans="1:9" x14ac:dyDescent="0.25">
      <c r="A153">
        <f t="shared" si="91"/>
        <v>0</v>
      </c>
      <c r="B153" s="82">
        <f t="shared" ref="B153:I153" si="108">B120</f>
        <v>0</v>
      </c>
      <c r="C153" s="83">
        <f t="shared" si="108"/>
        <v>0</v>
      </c>
      <c r="D153" s="84">
        <f t="shared" si="108"/>
        <v>0</v>
      </c>
      <c r="E153" s="82">
        <f t="shared" si="108"/>
        <v>0</v>
      </c>
      <c r="F153" s="83">
        <f t="shared" si="108"/>
        <v>0</v>
      </c>
      <c r="G153" s="83">
        <f t="shared" si="108"/>
        <v>0</v>
      </c>
      <c r="H153" s="83">
        <f t="shared" si="108"/>
        <v>0</v>
      </c>
      <c r="I153" s="84">
        <f t="shared" si="108"/>
        <v>0</v>
      </c>
    </row>
    <row r="154" spans="1:9" x14ac:dyDescent="0.25">
      <c r="A154">
        <f t="shared" si="91"/>
        <v>0</v>
      </c>
      <c r="B154" s="82">
        <f t="shared" ref="B154:I154" si="109">B121</f>
        <v>0</v>
      </c>
      <c r="C154" s="83">
        <f t="shared" si="109"/>
        <v>0</v>
      </c>
      <c r="D154" s="84">
        <f t="shared" si="109"/>
        <v>0</v>
      </c>
      <c r="E154" s="82">
        <f t="shared" si="109"/>
        <v>0</v>
      </c>
      <c r="F154" s="83">
        <f t="shared" si="109"/>
        <v>0</v>
      </c>
      <c r="G154" s="83">
        <f t="shared" si="109"/>
        <v>0</v>
      </c>
      <c r="H154" s="83">
        <f t="shared" si="109"/>
        <v>0</v>
      </c>
      <c r="I154" s="84">
        <f t="shared" si="109"/>
        <v>0</v>
      </c>
    </row>
    <row r="155" spans="1:9" x14ac:dyDescent="0.25">
      <c r="A155">
        <f t="shared" si="91"/>
        <v>0</v>
      </c>
      <c r="B155" s="82">
        <f t="shared" ref="B155:I155" si="110">B122</f>
        <v>0</v>
      </c>
      <c r="C155" s="83">
        <f t="shared" si="110"/>
        <v>0</v>
      </c>
      <c r="D155" s="84">
        <f t="shared" si="110"/>
        <v>0</v>
      </c>
      <c r="E155" s="82">
        <f t="shared" si="110"/>
        <v>0</v>
      </c>
      <c r="F155" s="83">
        <f t="shared" si="110"/>
        <v>0</v>
      </c>
      <c r="G155" s="83">
        <f t="shared" si="110"/>
        <v>0</v>
      </c>
      <c r="H155" s="83">
        <f t="shared" si="110"/>
        <v>0</v>
      </c>
      <c r="I155" s="84">
        <f t="shared" si="110"/>
        <v>0</v>
      </c>
    </row>
    <row r="156" spans="1:9" x14ac:dyDescent="0.25">
      <c r="A156">
        <f t="shared" si="91"/>
        <v>0</v>
      </c>
      <c r="B156" s="82">
        <f t="shared" ref="B156:I156" si="111">B123</f>
        <v>0</v>
      </c>
      <c r="C156" s="83">
        <f t="shared" si="111"/>
        <v>0</v>
      </c>
      <c r="D156" s="84">
        <f t="shared" si="111"/>
        <v>0</v>
      </c>
      <c r="E156" s="82">
        <f t="shared" si="111"/>
        <v>0</v>
      </c>
      <c r="F156" s="83">
        <f t="shared" si="111"/>
        <v>0</v>
      </c>
      <c r="G156" s="83">
        <f t="shared" si="111"/>
        <v>0</v>
      </c>
      <c r="H156" s="83">
        <f t="shared" si="111"/>
        <v>0</v>
      </c>
      <c r="I156" s="84">
        <f t="shared" si="111"/>
        <v>0</v>
      </c>
    </row>
    <row r="157" spans="1:9" x14ac:dyDescent="0.25">
      <c r="A157">
        <f t="shared" si="91"/>
        <v>0</v>
      </c>
      <c r="B157" s="82">
        <f t="shared" ref="B157:I157" si="112">B124</f>
        <v>0</v>
      </c>
      <c r="C157" s="83">
        <f t="shared" si="112"/>
        <v>0</v>
      </c>
      <c r="D157" s="84">
        <f t="shared" si="112"/>
        <v>0</v>
      </c>
      <c r="E157" s="82">
        <f t="shared" si="112"/>
        <v>0</v>
      </c>
      <c r="F157" s="83">
        <f t="shared" si="112"/>
        <v>0</v>
      </c>
      <c r="G157" s="83">
        <f t="shared" si="112"/>
        <v>0</v>
      </c>
      <c r="H157" s="83">
        <f t="shared" si="112"/>
        <v>0</v>
      </c>
      <c r="I157" s="84">
        <f t="shared" si="112"/>
        <v>0</v>
      </c>
    </row>
    <row r="158" spans="1:9" x14ac:dyDescent="0.25">
      <c r="A158">
        <f t="shared" si="91"/>
        <v>0</v>
      </c>
      <c r="B158" s="82">
        <f t="shared" ref="B158:I158" si="113">B125</f>
        <v>0</v>
      </c>
      <c r="C158" s="83">
        <f t="shared" si="113"/>
        <v>0</v>
      </c>
      <c r="D158" s="84">
        <f t="shared" si="113"/>
        <v>0</v>
      </c>
      <c r="E158" s="82">
        <f t="shared" si="113"/>
        <v>0</v>
      </c>
      <c r="F158" s="83">
        <f t="shared" si="113"/>
        <v>0</v>
      </c>
      <c r="G158" s="83">
        <f t="shared" si="113"/>
        <v>0</v>
      </c>
      <c r="H158" s="83">
        <f t="shared" si="113"/>
        <v>0</v>
      </c>
      <c r="I158" s="84">
        <f t="shared" si="113"/>
        <v>0</v>
      </c>
    </row>
    <row r="159" spans="1:9" x14ac:dyDescent="0.25">
      <c r="A159">
        <f t="shared" si="91"/>
        <v>0</v>
      </c>
      <c r="B159" s="82">
        <f t="shared" ref="B159:I159" si="114">B126</f>
        <v>0</v>
      </c>
      <c r="C159" s="83">
        <f t="shared" si="114"/>
        <v>0</v>
      </c>
      <c r="D159" s="84">
        <f t="shared" si="114"/>
        <v>0</v>
      </c>
      <c r="E159" s="82">
        <f t="shared" si="114"/>
        <v>0</v>
      </c>
      <c r="F159" s="83">
        <f t="shared" si="114"/>
        <v>0</v>
      </c>
      <c r="G159" s="83">
        <f t="shared" si="114"/>
        <v>0</v>
      </c>
      <c r="H159" s="83">
        <f t="shared" si="114"/>
        <v>0</v>
      </c>
      <c r="I159" s="84">
        <f t="shared" si="114"/>
        <v>0</v>
      </c>
    </row>
    <row r="160" spans="1:9" x14ac:dyDescent="0.25">
      <c r="A160">
        <f t="shared" si="91"/>
        <v>0</v>
      </c>
      <c r="B160" s="82">
        <f t="shared" ref="B160:I160" si="115">B127</f>
        <v>0</v>
      </c>
      <c r="C160" s="83">
        <f t="shared" si="115"/>
        <v>0</v>
      </c>
      <c r="D160" s="84">
        <f t="shared" si="115"/>
        <v>0</v>
      </c>
      <c r="E160" s="82">
        <f t="shared" si="115"/>
        <v>0</v>
      </c>
      <c r="F160" s="83">
        <f t="shared" si="115"/>
        <v>0</v>
      </c>
      <c r="G160" s="83">
        <f t="shared" si="115"/>
        <v>0</v>
      </c>
      <c r="H160" s="83">
        <f t="shared" si="115"/>
        <v>0</v>
      </c>
      <c r="I160" s="84">
        <f t="shared" si="115"/>
        <v>0</v>
      </c>
    </row>
    <row r="161" spans="1:9" x14ac:dyDescent="0.25">
      <c r="A161">
        <f t="shared" si="91"/>
        <v>0</v>
      </c>
      <c r="B161" s="82">
        <f t="shared" ref="B161:I161" si="116">B128</f>
        <v>0</v>
      </c>
      <c r="C161" s="83">
        <f t="shared" si="116"/>
        <v>0</v>
      </c>
      <c r="D161" s="84">
        <f t="shared" si="116"/>
        <v>0</v>
      </c>
      <c r="E161" s="82">
        <f t="shared" si="116"/>
        <v>0</v>
      </c>
      <c r="F161" s="83">
        <f t="shared" si="116"/>
        <v>0</v>
      </c>
      <c r="G161" s="83">
        <f t="shared" si="116"/>
        <v>0</v>
      </c>
      <c r="H161" s="83">
        <f t="shared" si="116"/>
        <v>0</v>
      </c>
      <c r="I161" s="84">
        <f t="shared" si="116"/>
        <v>0</v>
      </c>
    </row>
    <row r="162" spans="1:9" x14ac:dyDescent="0.25">
      <c r="A162">
        <f t="shared" si="91"/>
        <v>0</v>
      </c>
      <c r="B162" s="82">
        <f t="shared" ref="B162:I162" si="117">B129</f>
        <v>0</v>
      </c>
      <c r="C162" s="83">
        <f t="shared" si="117"/>
        <v>0</v>
      </c>
      <c r="D162" s="84">
        <f t="shared" si="117"/>
        <v>0</v>
      </c>
      <c r="E162" s="82">
        <f t="shared" si="117"/>
        <v>0</v>
      </c>
      <c r="F162" s="83">
        <f t="shared" si="117"/>
        <v>0</v>
      </c>
      <c r="G162" s="83">
        <f t="shared" si="117"/>
        <v>0</v>
      </c>
      <c r="H162" s="83">
        <f t="shared" si="117"/>
        <v>0</v>
      </c>
      <c r="I162" s="84">
        <f t="shared" si="117"/>
        <v>0</v>
      </c>
    </row>
    <row r="163" spans="1:9" x14ac:dyDescent="0.25">
      <c r="A163">
        <f t="shared" si="91"/>
        <v>0</v>
      </c>
      <c r="B163" s="82">
        <f t="shared" ref="B163:I163" si="118">B130</f>
        <v>0</v>
      </c>
      <c r="C163" s="83">
        <f t="shared" si="118"/>
        <v>0</v>
      </c>
      <c r="D163" s="84">
        <f t="shared" si="118"/>
        <v>0</v>
      </c>
      <c r="E163" s="82">
        <f t="shared" si="118"/>
        <v>0</v>
      </c>
      <c r="F163" s="83">
        <f t="shared" si="118"/>
        <v>0</v>
      </c>
      <c r="G163" s="83">
        <f t="shared" si="118"/>
        <v>0</v>
      </c>
      <c r="H163" s="83">
        <f t="shared" si="118"/>
        <v>0</v>
      </c>
      <c r="I163" s="84">
        <f t="shared" si="118"/>
        <v>0</v>
      </c>
    </row>
    <row r="164" spans="1:9" x14ac:dyDescent="0.25">
      <c r="A164">
        <f t="shared" si="91"/>
        <v>0</v>
      </c>
      <c r="B164" s="85">
        <f t="shared" ref="B164:I164" si="119">B131</f>
        <v>0</v>
      </c>
      <c r="C164" s="86">
        <f t="shared" si="119"/>
        <v>0</v>
      </c>
      <c r="D164" s="87">
        <f t="shared" si="119"/>
        <v>0</v>
      </c>
      <c r="E164" s="85">
        <f t="shared" si="119"/>
        <v>0</v>
      </c>
      <c r="F164" s="86">
        <f t="shared" si="119"/>
        <v>0</v>
      </c>
      <c r="G164" s="86">
        <f t="shared" si="119"/>
        <v>0</v>
      </c>
      <c r="H164" s="86">
        <f t="shared" si="119"/>
        <v>0</v>
      </c>
      <c r="I164" s="87">
        <f t="shared" si="119"/>
        <v>0</v>
      </c>
    </row>
    <row r="166" spans="1:9" x14ac:dyDescent="0.25">
      <c r="B166" s="204" t="s">
        <v>34</v>
      </c>
      <c r="C166" s="205"/>
      <c r="D166" s="206"/>
      <c r="E166" s="204" t="s">
        <v>35</v>
      </c>
      <c r="F166" s="205"/>
      <c r="G166" s="205"/>
      <c r="H166" s="205"/>
      <c r="I166" s="206"/>
    </row>
    <row r="167" spans="1:9" x14ac:dyDescent="0.25">
      <c r="A167" s="1" t="str">
        <f>"Vekst"&amp;" "&amp;'Enheter, modell og år'!$F$2+5&amp;"-"&amp;'Enheter, modell og år'!$F$2+6</f>
        <v>Vekst 2023-2024</v>
      </c>
      <c r="B167" s="52" t="s">
        <v>2</v>
      </c>
      <c r="C167" s="53" t="s">
        <v>3</v>
      </c>
      <c r="D167" s="54" t="s">
        <v>4</v>
      </c>
      <c r="E167" s="52" t="s">
        <v>21</v>
      </c>
      <c r="F167" s="53" t="s">
        <v>27</v>
      </c>
      <c r="G167" s="53" t="s">
        <v>22</v>
      </c>
      <c r="H167" s="53" t="s">
        <v>23</v>
      </c>
      <c r="I167" s="54" t="s">
        <v>24</v>
      </c>
    </row>
    <row r="168" spans="1:9" x14ac:dyDescent="0.25">
      <c r="A168">
        <f>A135</f>
        <v>0</v>
      </c>
      <c r="B168" s="197">
        <f>B135</f>
        <v>0</v>
      </c>
      <c r="C168" s="174">
        <f t="shared" ref="C168:I168" si="120">C135</f>
        <v>0</v>
      </c>
      <c r="D168" s="84">
        <f t="shared" si="120"/>
        <v>0</v>
      </c>
      <c r="E168" s="82">
        <f t="shared" si="120"/>
        <v>0</v>
      </c>
      <c r="F168" s="83">
        <f t="shared" si="120"/>
        <v>0</v>
      </c>
      <c r="G168" s="83">
        <f t="shared" si="120"/>
        <v>0</v>
      </c>
      <c r="H168" s="83">
        <f t="shared" si="120"/>
        <v>0</v>
      </c>
      <c r="I168" s="84">
        <f t="shared" si="120"/>
        <v>0</v>
      </c>
    </row>
    <row r="169" spans="1:9" x14ac:dyDescent="0.25">
      <c r="A169">
        <f t="shared" ref="A169:A197" si="121">A136</f>
        <v>0</v>
      </c>
      <c r="B169" s="197">
        <f t="shared" ref="B169:I170" si="122">B136</f>
        <v>0</v>
      </c>
      <c r="C169" s="174">
        <f t="shared" si="122"/>
        <v>0</v>
      </c>
      <c r="D169" s="84">
        <f t="shared" si="122"/>
        <v>0</v>
      </c>
      <c r="E169" s="82">
        <f t="shared" si="122"/>
        <v>0</v>
      </c>
      <c r="F169" s="83">
        <f t="shared" si="122"/>
        <v>0</v>
      </c>
      <c r="G169" s="83">
        <f t="shared" si="122"/>
        <v>0</v>
      </c>
      <c r="H169" s="83">
        <f t="shared" si="122"/>
        <v>0</v>
      </c>
      <c r="I169" s="84">
        <f t="shared" si="122"/>
        <v>0</v>
      </c>
    </row>
    <row r="170" spans="1:9" x14ac:dyDescent="0.25">
      <c r="A170">
        <f t="shared" si="121"/>
        <v>0</v>
      </c>
      <c r="B170" s="197">
        <f t="shared" si="122"/>
        <v>0</v>
      </c>
      <c r="C170" s="174">
        <f t="shared" si="122"/>
        <v>0</v>
      </c>
      <c r="D170" s="84">
        <f t="shared" si="122"/>
        <v>0</v>
      </c>
      <c r="E170" s="82">
        <f t="shared" si="122"/>
        <v>0</v>
      </c>
      <c r="F170" s="83">
        <f t="shared" si="122"/>
        <v>0</v>
      </c>
      <c r="G170" s="83">
        <f t="shared" si="122"/>
        <v>0</v>
      </c>
      <c r="H170" s="83">
        <f t="shared" si="122"/>
        <v>0</v>
      </c>
      <c r="I170" s="84">
        <f t="shared" si="122"/>
        <v>0</v>
      </c>
    </row>
    <row r="171" spans="1:9" x14ac:dyDescent="0.25">
      <c r="A171">
        <f t="shared" si="121"/>
        <v>0</v>
      </c>
      <c r="B171" s="197">
        <f t="shared" ref="B171:I171" si="123">B138</f>
        <v>0</v>
      </c>
      <c r="C171" s="174">
        <f t="shared" si="123"/>
        <v>0</v>
      </c>
      <c r="D171" s="84">
        <f t="shared" si="123"/>
        <v>0</v>
      </c>
      <c r="E171" s="82">
        <f t="shared" si="123"/>
        <v>0</v>
      </c>
      <c r="F171" s="83">
        <f t="shared" si="123"/>
        <v>0</v>
      </c>
      <c r="G171" s="83">
        <f t="shared" si="123"/>
        <v>0</v>
      </c>
      <c r="H171" s="83">
        <f t="shared" si="123"/>
        <v>0</v>
      </c>
      <c r="I171" s="84">
        <f t="shared" si="123"/>
        <v>0</v>
      </c>
    </row>
    <row r="172" spans="1:9" x14ac:dyDescent="0.25">
      <c r="A172">
        <f t="shared" si="121"/>
        <v>0</v>
      </c>
      <c r="B172" s="197">
        <f t="shared" ref="B172:I172" si="124">B139</f>
        <v>0</v>
      </c>
      <c r="C172" s="174">
        <f t="shared" si="124"/>
        <v>0</v>
      </c>
      <c r="D172" s="84">
        <f t="shared" si="124"/>
        <v>0</v>
      </c>
      <c r="E172" s="82">
        <f t="shared" si="124"/>
        <v>0</v>
      </c>
      <c r="F172" s="83">
        <f t="shared" si="124"/>
        <v>0</v>
      </c>
      <c r="G172" s="83">
        <f t="shared" si="124"/>
        <v>0</v>
      </c>
      <c r="H172" s="83">
        <f t="shared" si="124"/>
        <v>0</v>
      </c>
      <c r="I172" s="84">
        <f t="shared" si="124"/>
        <v>0</v>
      </c>
    </row>
    <row r="173" spans="1:9" x14ac:dyDescent="0.25">
      <c r="A173">
        <f t="shared" si="121"/>
        <v>0</v>
      </c>
      <c r="B173" s="197">
        <f t="shared" ref="B173:I173" si="125">B140</f>
        <v>0</v>
      </c>
      <c r="C173" s="174">
        <f t="shared" si="125"/>
        <v>0</v>
      </c>
      <c r="D173" s="84">
        <f t="shared" si="125"/>
        <v>0</v>
      </c>
      <c r="E173" s="82">
        <f t="shared" si="125"/>
        <v>0</v>
      </c>
      <c r="F173" s="83">
        <f t="shared" si="125"/>
        <v>0</v>
      </c>
      <c r="G173" s="83">
        <f t="shared" si="125"/>
        <v>0</v>
      </c>
      <c r="H173" s="83">
        <f t="shared" si="125"/>
        <v>0</v>
      </c>
      <c r="I173" s="84">
        <f t="shared" si="125"/>
        <v>0</v>
      </c>
    </row>
    <row r="174" spans="1:9" x14ac:dyDescent="0.25">
      <c r="A174">
        <f t="shared" si="121"/>
        <v>0</v>
      </c>
      <c r="B174" s="197">
        <f t="shared" ref="B174:I174" si="126">B141</f>
        <v>0</v>
      </c>
      <c r="C174" s="174">
        <f t="shared" si="126"/>
        <v>0</v>
      </c>
      <c r="D174" s="84">
        <f t="shared" si="126"/>
        <v>0</v>
      </c>
      <c r="E174" s="82">
        <f t="shared" si="126"/>
        <v>0</v>
      </c>
      <c r="F174" s="83">
        <f t="shared" si="126"/>
        <v>0</v>
      </c>
      <c r="G174" s="83">
        <f t="shared" si="126"/>
        <v>0</v>
      </c>
      <c r="H174" s="83">
        <f t="shared" si="126"/>
        <v>0</v>
      </c>
      <c r="I174" s="84">
        <f t="shared" si="126"/>
        <v>0</v>
      </c>
    </row>
    <row r="175" spans="1:9" x14ac:dyDescent="0.25">
      <c r="A175">
        <f t="shared" si="121"/>
        <v>0</v>
      </c>
      <c r="B175" s="197">
        <f t="shared" ref="B175:I175" si="127">B142</f>
        <v>0</v>
      </c>
      <c r="C175" s="174">
        <f t="shared" si="127"/>
        <v>0</v>
      </c>
      <c r="D175" s="84">
        <f t="shared" si="127"/>
        <v>0</v>
      </c>
      <c r="E175" s="82">
        <f t="shared" si="127"/>
        <v>0</v>
      </c>
      <c r="F175" s="83">
        <f t="shared" si="127"/>
        <v>0</v>
      </c>
      <c r="G175" s="83">
        <f t="shared" si="127"/>
        <v>0</v>
      </c>
      <c r="H175" s="83">
        <f t="shared" si="127"/>
        <v>0</v>
      </c>
      <c r="I175" s="84">
        <f t="shared" si="127"/>
        <v>0</v>
      </c>
    </row>
    <row r="176" spans="1:9" x14ac:dyDescent="0.25">
      <c r="A176">
        <f t="shared" si="121"/>
        <v>0</v>
      </c>
      <c r="B176" s="82">
        <f t="shared" ref="B176:I176" si="128">B143</f>
        <v>0</v>
      </c>
      <c r="C176" s="83">
        <f t="shared" si="128"/>
        <v>0</v>
      </c>
      <c r="D176" s="84">
        <f t="shared" si="128"/>
        <v>0</v>
      </c>
      <c r="E176" s="82">
        <f t="shared" si="128"/>
        <v>0</v>
      </c>
      <c r="F176" s="83">
        <f t="shared" si="128"/>
        <v>0</v>
      </c>
      <c r="G176" s="83">
        <f t="shared" si="128"/>
        <v>0</v>
      </c>
      <c r="H176" s="83">
        <f t="shared" si="128"/>
        <v>0</v>
      </c>
      <c r="I176" s="84">
        <f t="shared" si="128"/>
        <v>0</v>
      </c>
    </row>
    <row r="177" spans="1:9" x14ac:dyDescent="0.25">
      <c r="A177">
        <f t="shared" si="121"/>
        <v>0</v>
      </c>
      <c r="B177" s="82">
        <f t="shared" ref="B177:I177" si="129">B144</f>
        <v>0</v>
      </c>
      <c r="C177" s="83">
        <f t="shared" si="129"/>
        <v>0</v>
      </c>
      <c r="D177" s="84">
        <f t="shared" si="129"/>
        <v>0</v>
      </c>
      <c r="E177" s="82">
        <f t="shared" si="129"/>
        <v>0</v>
      </c>
      <c r="F177" s="83">
        <f t="shared" si="129"/>
        <v>0</v>
      </c>
      <c r="G177" s="83">
        <f t="shared" si="129"/>
        <v>0</v>
      </c>
      <c r="H177" s="83">
        <f t="shared" si="129"/>
        <v>0</v>
      </c>
      <c r="I177" s="84">
        <f t="shared" si="129"/>
        <v>0</v>
      </c>
    </row>
    <row r="178" spans="1:9" x14ac:dyDescent="0.25">
      <c r="A178">
        <f t="shared" si="121"/>
        <v>0</v>
      </c>
      <c r="B178" s="82">
        <f t="shared" ref="B178:I178" si="130">B145</f>
        <v>0</v>
      </c>
      <c r="C178" s="83">
        <f t="shared" si="130"/>
        <v>0</v>
      </c>
      <c r="D178" s="84">
        <f t="shared" si="130"/>
        <v>0</v>
      </c>
      <c r="E178" s="82">
        <f t="shared" si="130"/>
        <v>0</v>
      </c>
      <c r="F178" s="83">
        <f t="shared" si="130"/>
        <v>0</v>
      </c>
      <c r="G178" s="83">
        <f t="shared" si="130"/>
        <v>0</v>
      </c>
      <c r="H178" s="83">
        <f t="shared" si="130"/>
        <v>0</v>
      </c>
      <c r="I178" s="84">
        <f t="shared" si="130"/>
        <v>0</v>
      </c>
    </row>
    <row r="179" spans="1:9" x14ac:dyDescent="0.25">
      <c r="A179">
        <f t="shared" si="121"/>
        <v>0</v>
      </c>
      <c r="B179" s="82">
        <f t="shared" ref="B179:I179" si="131">B146</f>
        <v>0</v>
      </c>
      <c r="C179" s="83">
        <f t="shared" si="131"/>
        <v>0</v>
      </c>
      <c r="D179" s="84">
        <f t="shared" si="131"/>
        <v>0</v>
      </c>
      <c r="E179" s="82">
        <f t="shared" si="131"/>
        <v>0</v>
      </c>
      <c r="F179" s="83">
        <f t="shared" si="131"/>
        <v>0</v>
      </c>
      <c r="G179" s="83">
        <f t="shared" si="131"/>
        <v>0</v>
      </c>
      <c r="H179" s="83">
        <f t="shared" si="131"/>
        <v>0</v>
      </c>
      <c r="I179" s="84">
        <f t="shared" si="131"/>
        <v>0</v>
      </c>
    </row>
    <row r="180" spans="1:9" x14ac:dyDescent="0.25">
      <c r="A180">
        <f t="shared" si="121"/>
        <v>0</v>
      </c>
      <c r="B180" s="82">
        <f t="shared" ref="B180:I180" si="132">B147</f>
        <v>0</v>
      </c>
      <c r="C180" s="83">
        <f t="shared" si="132"/>
        <v>0</v>
      </c>
      <c r="D180" s="84">
        <f t="shared" si="132"/>
        <v>0</v>
      </c>
      <c r="E180" s="82">
        <f t="shared" si="132"/>
        <v>0</v>
      </c>
      <c r="F180" s="83">
        <f t="shared" si="132"/>
        <v>0</v>
      </c>
      <c r="G180" s="83">
        <f t="shared" si="132"/>
        <v>0</v>
      </c>
      <c r="H180" s="83">
        <f t="shared" si="132"/>
        <v>0</v>
      </c>
      <c r="I180" s="84">
        <f t="shared" si="132"/>
        <v>0</v>
      </c>
    </row>
    <row r="181" spans="1:9" x14ac:dyDescent="0.25">
      <c r="A181">
        <f t="shared" si="121"/>
        <v>0</v>
      </c>
      <c r="B181" s="82">
        <f t="shared" ref="B181:I181" si="133">B148</f>
        <v>0</v>
      </c>
      <c r="C181" s="83">
        <f t="shared" si="133"/>
        <v>0</v>
      </c>
      <c r="D181" s="84">
        <f t="shared" si="133"/>
        <v>0</v>
      </c>
      <c r="E181" s="82">
        <f t="shared" si="133"/>
        <v>0</v>
      </c>
      <c r="F181" s="83">
        <f t="shared" si="133"/>
        <v>0</v>
      </c>
      <c r="G181" s="83">
        <f t="shared" si="133"/>
        <v>0</v>
      </c>
      <c r="H181" s="83">
        <f t="shared" si="133"/>
        <v>0</v>
      </c>
      <c r="I181" s="84">
        <f t="shared" si="133"/>
        <v>0</v>
      </c>
    </row>
    <row r="182" spans="1:9" x14ac:dyDescent="0.25">
      <c r="A182">
        <f t="shared" si="121"/>
        <v>0</v>
      </c>
      <c r="B182" s="82">
        <f t="shared" ref="B182:I182" si="134">B149</f>
        <v>0</v>
      </c>
      <c r="C182" s="83">
        <f t="shared" si="134"/>
        <v>0</v>
      </c>
      <c r="D182" s="84">
        <f t="shared" si="134"/>
        <v>0</v>
      </c>
      <c r="E182" s="82">
        <f t="shared" si="134"/>
        <v>0</v>
      </c>
      <c r="F182" s="83">
        <f t="shared" si="134"/>
        <v>0</v>
      </c>
      <c r="G182" s="83">
        <f t="shared" si="134"/>
        <v>0</v>
      </c>
      <c r="H182" s="83">
        <f t="shared" si="134"/>
        <v>0</v>
      </c>
      <c r="I182" s="84">
        <f t="shared" si="134"/>
        <v>0</v>
      </c>
    </row>
    <row r="183" spans="1:9" x14ac:dyDescent="0.25">
      <c r="A183">
        <f t="shared" si="121"/>
        <v>0</v>
      </c>
      <c r="B183" s="82">
        <f t="shared" ref="B183:I183" si="135">B150</f>
        <v>0</v>
      </c>
      <c r="C183" s="83">
        <f t="shared" si="135"/>
        <v>0</v>
      </c>
      <c r="D183" s="84">
        <f t="shared" si="135"/>
        <v>0</v>
      </c>
      <c r="E183" s="82">
        <f t="shared" si="135"/>
        <v>0</v>
      </c>
      <c r="F183" s="83">
        <f t="shared" si="135"/>
        <v>0</v>
      </c>
      <c r="G183" s="83">
        <f t="shared" si="135"/>
        <v>0</v>
      </c>
      <c r="H183" s="83">
        <f t="shared" si="135"/>
        <v>0</v>
      </c>
      <c r="I183" s="84">
        <f t="shared" si="135"/>
        <v>0</v>
      </c>
    </row>
    <row r="184" spans="1:9" x14ac:dyDescent="0.25">
      <c r="A184">
        <f t="shared" si="121"/>
        <v>0</v>
      </c>
      <c r="B184" s="82">
        <f t="shared" ref="B184:I184" si="136">B151</f>
        <v>0</v>
      </c>
      <c r="C184" s="83">
        <f t="shared" si="136"/>
        <v>0</v>
      </c>
      <c r="D184" s="84">
        <f t="shared" si="136"/>
        <v>0</v>
      </c>
      <c r="E184" s="82">
        <f t="shared" si="136"/>
        <v>0</v>
      </c>
      <c r="F184" s="83">
        <f t="shared" si="136"/>
        <v>0</v>
      </c>
      <c r="G184" s="83">
        <f t="shared" si="136"/>
        <v>0</v>
      </c>
      <c r="H184" s="83">
        <f t="shared" si="136"/>
        <v>0</v>
      </c>
      <c r="I184" s="84">
        <f t="shared" si="136"/>
        <v>0</v>
      </c>
    </row>
    <row r="185" spans="1:9" x14ac:dyDescent="0.25">
      <c r="A185">
        <f t="shared" si="121"/>
        <v>0</v>
      </c>
      <c r="B185" s="82">
        <f t="shared" ref="B185:I185" si="137">B152</f>
        <v>0</v>
      </c>
      <c r="C185" s="83">
        <f t="shared" si="137"/>
        <v>0</v>
      </c>
      <c r="D185" s="84">
        <f t="shared" si="137"/>
        <v>0</v>
      </c>
      <c r="E185" s="82">
        <f t="shared" si="137"/>
        <v>0</v>
      </c>
      <c r="F185" s="83">
        <f t="shared" si="137"/>
        <v>0</v>
      </c>
      <c r="G185" s="83">
        <f t="shared" si="137"/>
        <v>0</v>
      </c>
      <c r="H185" s="83">
        <f t="shared" si="137"/>
        <v>0</v>
      </c>
      <c r="I185" s="84">
        <f t="shared" si="137"/>
        <v>0</v>
      </c>
    </row>
    <row r="186" spans="1:9" x14ac:dyDescent="0.25">
      <c r="A186">
        <f t="shared" si="121"/>
        <v>0</v>
      </c>
      <c r="B186" s="82">
        <f t="shared" ref="B186:I186" si="138">B153</f>
        <v>0</v>
      </c>
      <c r="C186" s="83">
        <f t="shared" si="138"/>
        <v>0</v>
      </c>
      <c r="D186" s="84">
        <f t="shared" si="138"/>
        <v>0</v>
      </c>
      <c r="E186" s="82">
        <f t="shared" si="138"/>
        <v>0</v>
      </c>
      <c r="F186" s="83">
        <f t="shared" si="138"/>
        <v>0</v>
      </c>
      <c r="G186" s="83">
        <f t="shared" si="138"/>
        <v>0</v>
      </c>
      <c r="H186" s="83">
        <f t="shared" si="138"/>
        <v>0</v>
      </c>
      <c r="I186" s="84">
        <f t="shared" si="138"/>
        <v>0</v>
      </c>
    </row>
    <row r="187" spans="1:9" x14ac:dyDescent="0.25">
      <c r="A187">
        <f t="shared" si="121"/>
        <v>0</v>
      </c>
      <c r="B187" s="82">
        <f t="shared" ref="B187:I187" si="139">B154</f>
        <v>0</v>
      </c>
      <c r="C187" s="83">
        <f t="shared" si="139"/>
        <v>0</v>
      </c>
      <c r="D187" s="84">
        <f t="shared" si="139"/>
        <v>0</v>
      </c>
      <c r="E187" s="82">
        <f t="shared" si="139"/>
        <v>0</v>
      </c>
      <c r="F187" s="83">
        <f t="shared" si="139"/>
        <v>0</v>
      </c>
      <c r="G187" s="83">
        <f t="shared" si="139"/>
        <v>0</v>
      </c>
      <c r="H187" s="83">
        <f t="shared" si="139"/>
        <v>0</v>
      </c>
      <c r="I187" s="84">
        <f t="shared" si="139"/>
        <v>0</v>
      </c>
    </row>
    <row r="188" spans="1:9" x14ac:dyDescent="0.25">
      <c r="A188">
        <f t="shared" si="121"/>
        <v>0</v>
      </c>
      <c r="B188" s="82">
        <f t="shared" ref="B188:I188" si="140">B155</f>
        <v>0</v>
      </c>
      <c r="C188" s="83">
        <f t="shared" si="140"/>
        <v>0</v>
      </c>
      <c r="D188" s="84">
        <f t="shared" si="140"/>
        <v>0</v>
      </c>
      <c r="E188" s="82">
        <f t="shared" si="140"/>
        <v>0</v>
      </c>
      <c r="F188" s="83">
        <f t="shared" si="140"/>
        <v>0</v>
      </c>
      <c r="G188" s="83">
        <f t="shared" si="140"/>
        <v>0</v>
      </c>
      <c r="H188" s="83">
        <f t="shared" si="140"/>
        <v>0</v>
      </c>
      <c r="I188" s="84">
        <f t="shared" si="140"/>
        <v>0</v>
      </c>
    </row>
    <row r="189" spans="1:9" x14ac:dyDescent="0.25">
      <c r="A189">
        <f t="shared" si="121"/>
        <v>0</v>
      </c>
      <c r="B189" s="82">
        <f t="shared" ref="B189:I189" si="141">B156</f>
        <v>0</v>
      </c>
      <c r="C189" s="83">
        <f t="shared" si="141"/>
        <v>0</v>
      </c>
      <c r="D189" s="84">
        <f t="shared" si="141"/>
        <v>0</v>
      </c>
      <c r="E189" s="82">
        <f t="shared" si="141"/>
        <v>0</v>
      </c>
      <c r="F189" s="83">
        <f t="shared" si="141"/>
        <v>0</v>
      </c>
      <c r="G189" s="83">
        <f t="shared" si="141"/>
        <v>0</v>
      </c>
      <c r="H189" s="83">
        <f t="shared" si="141"/>
        <v>0</v>
      </c>
      <c r="I189" s="84">
        <f t="shared" si="141"/>
        <v>0</v>
      </c>
    </row>
    <row r="190" spans="1:9" x14ac:dyDescent="0.25">
      <c r="A190">
        <f t="shared" si="121"/>
        <v>0</v>
      </c>
      <c r="B190" s="82">
        <f t="shared" ref="B190:I190" si="142">B157</f>
        <v>0</v>
      </c>
      <c r="C190" s="83">
        <f t="shared" si="142"/>
        <v>0</v>
      </c>
      <c r="D190" s="84">
        <f t="shared" si="142"/>
        <v>0</v>
      </c>
      <c r="E190" s="82">
        <f t="shared" si="142"/>
        <v>0</v>
      </c>
      <c r="F190" s="83">
        <f t="shared" si="142"/>
        <v>0</v>
      </c>
      <c r="G190" s="83">
        <f t="shared" si="142"/>
        <v>0</v>
      </c>
      <c r="H190" s="83">
        <f t="shared" si="142"/>
        <v>0</v>
      </c>
      <c r="I190" s="84">
        <f t="shared" si="142"/>
        <v>0</v>
      </c>
    </row>
    <row r="191" spans="1:9" x14ac:dyDescent="0.25">
      <c r="A191">
        <f t="shared" si="121"/>
        <v>0</v>
      </c>
      <c r="B191" s="82">
        <f t="shared" ref="B191:I191" si="143">B158</f>
        <v>0</v>
      </c>
      <c r="C191" s="83">
        <f t="shared" si="143"/>
        <v>0</v>
      </c>
      <c r="D191" s="84">
        <f t="shared" si="143"/>
        <v>0</v>
      </c>
      <c r="E191" s="82">
        <f t="shared" si="143"/>
        <v>0</v>
      </c>
      <c r="F191" s="83">
        <f t="shared" si="143"/>
        <v>0</v>
      </c>
      <c r="G191" s="83">
        <f t="shared" si="143"/>
        <v>0</v>
      </c>
      <c r="H191" s="83">
        <f t="shared" si="143"/>
        <v>0</v>
      </c>
      <c r="I191" s="84">
        <f t="shared" si="143"/>
        <v>0</v>
      </c>
    </row>
    <row r="192" spans="1:9" x14ac:dyDescent="0.25">
      <c r="A192">
        <f t="shared" si="121"/>
        <v>0</v>
      </c>
      <c r="B192" s="82">
        <f t="shared" ref="B192:I192" si="144">B159</f>
        <v>0</v>
      </c>
      <c r="C192" s="83">
        <f t="shared" si="144"/>
        <v>0</v>
      </c>
      <c r="D192" s="84">
        <f t="shared" si="144"/>
        <v>0</v>
      </c>
      <c r="E192" s="82">
        <f t="shared" si="144"/>
        <v>0</v>
      </c>
      <c r="F192" s="83">
        <f t="shared" si="144"/>
        <v>0</v>
      </c>
      <c r="G192" s="83">
        <f t="shared" si="144"/>
        <v>0</v>
      </c>
      <c r="H192" s="83">
        <f t="shared" si="144"/>
        <v>0</v>
      </c>
      <c r="I192" s="84">
        <f t="shared" si="144"/>
        <v>0</v>
      </c>
    </row>
    <row r="193" spans="1:9" x14ac:dyDescent="0.25">
      <c r="A193">
        <f t="shared" si="121"/>
        <v>0</v>
      </c>
      <c r="B193" s="82">
        <f t="shared" ref="B193:I193" si="145">B160</f>
        <v>0</v>
      </c>
      <c r="C193" s="83">
        <f t="shared" si="145"/>
        <v>0</v>
      </c>
      <c r="D193" s="84">
        <f t="shared" si="145"/>
        <v>0</v>
      </c>
      <c r="E193" s="82">
        <f t="shared" si="145"/>
        <v>0</v>
      </c>
      <c r="F193" s="83">
        <f t="shared" si="145"/>
        <v>0</v>
      </c>
      <c r="G193" s="83">
        <f t="shared" si="145"/>
        <v>0</v>
      </c>
      <c r="H193" s="83">
        <f t="shared" si="145"/>
        <v>0</v>
      </c>
      <c r="I193" s="84">
        <f t="shared" si="145"/>
        <v>0</v>
      </c>
    </row>
    <row r="194" spans="1:9" x14ac:dyDescent="0.25">
      <c r="A194">
        <f t="shared" si="121"/>
        <v>0</v>
      </c>
      <c r="B194" s="82">
        <f t="shared" ref="B194:I194" si="146">B161</f>
        <v>0</v>
      </c>
      <c r="C194" s="83">
        <f t="shared" si="146"/>
        <v>0</v>
      </c>
      <c r="D194" s="84">
        <f t="shared" si="146"/>
        <v>0</v>
      </c>
      <c r="E194" s="82">
        <f t="shared" si="146"/>
        <v>0</v>
      </c>
      <c r="F194" s="83">
        <f t="shared" si="146"/>
        <v>0</v>
      </c>
      <c r="G194" s="83">
        <f t="shared" si="146"/>
        <v>0</v>
      </c>
      <c r="H194" s="83">
        <f t="shared" si="146"/>
        <v>0</v>
      </c>
      <c r="I194" s="84">
        <f t="shared" si="146"/>
        <v>0</v>
      </c>
    </row>
    <row r="195" spans="1:9" x14ac:dyDescent="0.25">
      <c r="A195">
        <f t="shared" si="121"/>
        <v>0</v>
      </c>
      <c r="B195" s="82">
        <f t="shared" ref="B195:I195" si="147">B162</f>
        <v>0</v>
      </c>
      <c r="C195" s="83">
        <f t="shared" si="147"/>
        <v>0</v>
      </c>
      <c r="D195" s="84">
        <f t="shared" si="147"/>
        <v>0</v>
      </c>
      <c r="E195" s="82">
        <f t="shared" si="147"/>
        <v>0</v>
      </c>
      <c r="F195" s="83">
        <f t="shared" si="147"/>
        <v>0</v>
      </c>
      <c r="G195" s="83">
        <f t="shared" si="147"/>
        <v>0</v>
      </c>
      <c r="H195" s="83">
        <f t="shared" si="147"/>
        <v>0</v>
      </c>
      <c r="I195" s="84">
        <f t="shared" si="147"/>
        <v>0</v>
      </c>
    </row>
    <row r="196" spans="1:9" x14ac:dyDescent="0.25">
      <c r="A196">
        <f t="shared" si="121"/>
        <v>0</v>
      </c>
      <c r="B196" s="82">
        <f t="shared" ref="B196:I196" si="148">B163</f>
        <v>0</v>
      </c>
      <c r="C196" s="83">
        <f t="shared" si="148"/>
        <v>0</v>
      </c>
      <c r="D196" s="84">
        <f t="shared" si="148"/>
        <v>0</v>
      </c>
      <c r="E196" s="82">
        <f t="shared" si="148"/>
        <v>0</v>
      </c>
      <c r="F196" s="83">
        <f t="shared" si="148"/>
        <v>0</v>
      </c>
      <c r="G196" s="83">
        <f t="shared" si="148"/>
        <v>0</v>
      </c>
      <c r="H196" s="83">
        <f t="shared" si="148"/>
        <v>0</v>
      </c>
      <c r="I196" s="84">
        <f t="shared" si="148"/>
        <v>0</v>
      </c>
    </row>
    <row r="197" spans="1:9" x14ac:dyDescent="0.25">
      <c r="A197">
        <f t="shared" si="121"/>
        <v>0</v>
      </c>
      <c r="B197" s="85">
        <f t="shared" ref="B197:I197" si="149">B164</f>
        <v>0</v>
      </c>
      <c r="C197" s="86">
        <f t="shared" si="149"/>
        <v>0</v>
      </c>
      <c r="D197" s="87">
        <f t="shared" si="149"/>
        <v>0</v>
      </c>
      <c r="E197" s="85">
        <f t="shared" si="149"/>
        <v>0</v>
      </c>
      <c r="F197" s="86">
        <f t="shared" si="149"/>
        <v>0</v>
      </c>
      <c r="G197" s="86">
        <f t="shared" si="149"/>
        <v>0</v>
      </c>
      <c r="H197" s="86">
        <f t="shared" si="149"/>
        <v>0</v>
      </c>
      <c r="I197" s="87">
        <f t="shared" si="149"/>
        <v>0</v>
      </c>
    </row>
    <row r="199" spans="1:9" x14ac:dyDescent="0.25">
      <c r="B199" s="204" t="s">
        <v>34</v>
      </c>
      <c r="C199" s="205"/>
      <c r="D199" s="206"/>
      <c r="E199" s="204" t="s">
        <v>35</v>
      </c>
      <c r="F199" s="205"/>
      <c r="G199" s="205"/>
      <c r="H199" s="205"/>
      <c r="I199" s="206"/>
    </row>
    <row r="200" spans="1:9" x14ac:dyDescent="0.25">
      <c r="A200" s="1" t="str">
        <f>"Vekst"&amp;" "&amp;'Enheter, modell og år'!$F$2+6&amp;"-"&amp;'Enheter, modell og år'!$F$2+7</f>
        <v>Vekst 2024-2025</v>
      </c>
      <c r="B200" s="52" t="s">
        <v>2</v>
      </c>
      <c r="C200" s="53" t="s">
        <v>3</v>
      </c>
      <c r="D200" s="54" t="s">
        <v>4</v>
      </c>
      <c r="E200" s="52" t="s">
        <v>21</v>
      </c>
      <c r="F200" s="53" t="s">
        <v>27</v>
      </c>
      <c r="G200" s="53" t="s">
        <v>22</v>
      </c>
      <c r="H200" s="53" t="s">
        <v>23</v>
      </c>
      <c r="I200" s="54" t="s">
        <v>24</v>
      </c>
    </row>
    <row r="201" spans="1:9" x14ac:dyDescent="0.25">
      <c r="A201">
        <f>A168</f>
        <v>0</v>
      </c>
      <c r="B201" s="197">
        <f>B168</f>
        <v>0</v>
      </c>
      <c r="C201" s="174">
        <f t="shared" ref="C201:I201" si="150">C168</f>
        <v>0</v>
      </c>
      <c r="D201" s="84">
        <f t="shared" si="150"/>
        <v>0</v>
      </c>
      <c r="E201" s="82">
        <f t="shared" si="150"/>
        <v>0</v>
      </c>
      <c r="F201" s="83">
        <f t="shared" si="150"/>
        <v>0</v>
      </c>
      <c r="G201" s="83">
        <f t="shared" si="150"/>
        <v>0</v>
      </c>
      <c r="H201" s="83">
        <f t="shared" si="150"/>
        <v>0</v>
      </c>
      <c r="I201" s="84">
        <f t="shared" si="150"/>
        <v>0</v>
      </c>
    </row>
    <row r="202" spans="1:9" x14ac:dyDescent="0.25">
      <c r="A202">
        <f t="shared" ref="A202:I230" si="151">A169</f>
        <v>0</v>
      </c>
      <c r="B202" s="197">
        <f t="shared" si="151"/>
        <v>0</v>
      </c>
      <c r="C202" s="174">
        <f t="shared" si="151"/>
        <v>0</v>
      </c>
      <c r="D202" s="84">
        <f t="shared" si="151"/>
        <v>0</v>
      </c>
      <c r="E202" s="82">
        <f t="shared" si="151"/>
        <v>0</v>
      </c>
      <c r="F202" s="83">
        <f t="shared" si="151"/>
        <v>0</v>
      </c>
      <c r="G202" s="83">
        <f t="shared" si="151"/>
        <v>0</v>
      </c>
      <c r="H202" s="83">
        <f t="shared" si="151"/>
        <v>0</v>
      </c>
      <c r="I202" s="84">
        <f t="shared" si="151"/>
        <v>0</v>
      </c>
    </row>
    <row r="203" spans="1:9" x14ac:dyDescent="0.25">
      <c r="A203">
        <f t="shared" si="151"/>
        <v>0</v>
      </c>
      <c r="B203" s="197">
        <f t="shared" si="151"/>
        <v>0</v>
      </c>
      <c r="C203" s="174">
        <f t="shared" si="151"/>
        <v>0</v>
      </c>
      <c r="D203" s="84">
        <f t="shared" si="151"/>
        <v>0</v>
      </c>
      <c r="E203" s="82">
        <f t="shared" si="151"/>
        <v>0</v>
      </c>
      <c r="F203" s="83">
        <f t="shared" si="151"/>
        <v>0</v>
      </c>
      <c r="G203" s="83">
        <f t="shared" si="151"/>
        <v>0</v>
      </c>
      <c r="H203" s="83">
        <f t="shared" ref="H203:I203" si="152">H170</f>
        <v>0</v>
      </c>
      <c r="I203" s="84">
        <f t="shared" si="152"/>
        <v>0</v>
      </c>
    </row>
    <row r="204" spans="1:9" x14ac:dyDescent="0.25">
      <c r="A204">
        <f t="shared" si="151"/>
        <v>0</v>
      </c>
      <c r="B204" s="197">
        <f t="shared" ref="B204:I204" si="153">B171</f>
        <v>0</v>
      </c>
      <c r="C204" s="174">
        <f t="shared" si="153"/>
        <v>0</v>
      </c>
      <c r="D204" s="84">
        <f t="shared" si="153"/>
        <v>0</v>
      </c>
      <c r="E204" s="82">
        <f t="shared" si="153"/>
        <v>0</v>
      </c>
      <c r="F204" s="83">
        <f t="shared" si="153"/>
        <v>0</v>
      </c>
      <c r="G204" s="83">
        <f t="shared" si="153"/>
        <v>0</v>
      </c>
      <c r="H204" s="83">
        <f t="shared" si="153"/>
        <v>0</v>
      </c>
      <c r="I204" s="84">
        <f t="shared" si="153"/>
        <v>0</v>
      </c>
    </row>
    <row r="205" spans="1:9" x14ac:dyDescent="0.25">
      <c r="A205">
        <f t="shared" si="151"/>
        <v>0</v>
      </c>
      <c r="B205" s="197">
        <f t="shared" ref="B205:I205" si="154">B172</f>
        <v>0</v>
      </c>
      <c r="C205" s="174">
        <f t="shared" si="154"/>
        <v>0</v>
      </c>
      <c r="D205" s="84">
        <f t="shared" si="154"/>
        <v>0</v>
      </c>
      <c r="E205" s="82">
        <f t="shared" si="154"/>
        <v>0</v>
      </c>
      <c r="F205" s="83">
        <f t="shared" si="154"/>
        <v>0</v>
      </c>
      <c r="G205" s="83">
        <f t="shared" si="154"/>
        <v>0</v>
      </c>
      <c r="H205" s="83">
        <f t="shared" si="154"/>
        <v>0</v>
      </c>
      <c r="I205" s="84">
        <f t="shared" si="154"/>
        <v>0</v>
      </c>
    </row>
    <row r="206" spans="1:9" x14ac:dyDescent="0.25">
      <c r="A206">
        <f t="shared" si="151"/>
        <v>0</v>
      </c>
      <c r="B206" s="197">
        <f t="shared" ref="B206:I206" si="155">B173</f>
        <v>0</v>
      </c>
      <c r="C206" s="174">
        <f t="shared" si="155"/>
        <v>0</v>
      </c>
      <c r="D206" s="84">
        <f t="shared" si="155"/>
        <v>0</v>
      </c>
      <c r="E206" s="82">
        <f t="shared" si="155"/>
        <v>0</v>
      </c>
      <c r="F206" s="83">
        <f t="shared" si="155"/>
        <v>0</v>
      </c>
      <c r="G206" s="83">
        <f t="shared" si="155"/>
        <v>0</v>
      </c>
      <c r="H206" s="83">
        <f t="shared" si="155"/>
        <v>0</v>
      </c>
      <c r="I206" s="84">
        <f t="shared" si="155"/>
        <v>0</v>
      </c>
    </row>
    <row r="207" spans="1:9" x14ac:dyDescent="0.25">
      <c r="A207">
        <f t="shared" si="151"/>
        <v>0</v>
      </c>
      <c r="B207" s="197">
        <f t="shared" ref="B207:I207" si="156">B174</f>
        <v>0</v>
      </c>
      <c r="C207" s="174">
        <f t="shared" si="156"/>
        <v>0</v>
      </c>
      <c r="D207" s="84">
        <f t="shared" si="156"/>
        <v>0</v>
      </c>
      <c r="E207" s="82">
        <f t="shared" si="156"/>
        <v>0</v>
      </c>
      <c r="F207" s="83">
        <f t="shared" si="156"/>
        <v>0</v>
      </c>
      <c r="G207" s="83">
        <f t="shared" si="156"/>
        <v>0</v>
      </c>
      <c r="H207" s="83">
        <f t="shared" si="156"/>
        <v>0</v>
      </c>
      <c r="I207" s="84">
        <f t="shared" si="156"/>
        <v>0</v>
      </c>
    </row>
    <row r="208" spans="1:9" x14ac:dyDescent="0.25">
      <c r="A208">
        <f t="shared" si="151"/>
        <v>0</v>
      </c>
      <c r="B208" s="197">
        <f t="shared" ref="B208:I208" si="157">B175</f>
        <v>0</v>
      </c>
      <c r="C208" s="174">
        <f t="shared" si="157"/>
        <v>0</v>
      </c>
      <c r="D208" s="84">
        <f t="shared" si="157"/>
        <v>0</v>
      </c>
      <c r="E208" s="82">
        <f t="shared" si="157"/>
        <v>0</v>
      </c>
      <c r="F208" s="83">
        <f t="shared" si="157"/>
        <v>0</v>
      </c>
      <c r="G208" s="83">
        <f t="shared" si="157"/>
        <v>0</v>
      </c>
      <c r="H208" s="83">
        <f t="shared" si="157"/>
        <v>0</v>
      </c>
      <c r="I208" s="84">
        <f t="shared" si="157"/>
        <v>0</v>
      </c>
    </row>
    <row r="209" spans="1:9" x14ac:dyDescent="0.25">
      <c r="A209">
        <f t="shared" si="151"/>
        <v>0</v>
      </c>
      <c r="B209" s="82">
        <f t="shared" ref="B209:I209" si="158">B176</f>
        <v>0</v>
      </c>
      <c r="C209" s="83">
        <f t="shared" si="158"/>
        <v>0</v>
      </c>
      <c r="D209" s="84">
        <f t="shared" si="158"/>
        <v>0</v>
      </c>
      <c r="E209" s="82">
        <f t="shared" si="158"/>
        <v>0</v>
      </c>
      <c r="F209" s="83">
        <f t="shared" si="158"/>
        <v>0</v>
      </c>
      <c r="G209" s="83">
        <f t="shared" si="158"/>
        <v>0</v>
      </c>
      <c r="H209" s="83">
        <f t="shared" si="158"/>
        <v>0</v>
      </c>
      <c r="I209" s="84">
        <f t="shared" si="158"/>
        <v>0</v>
      </c>
    </row>
    <row r="210" spans="1:9" x14ac:dyDescent="0.25">
      <c r="A210">
        <f t="shared" si="151"/>
        <v>0</v>
      </c>
      <c r="B210" s="82">
        <f t="shared" ref="B210:I210" si="159">B177</f>
        <v>0</v>
      </c>
      <c r="C210" s="83">
        <f t="shared" si="159"/>
        <v>0</v>
      </c>
      <c r="D210" s="84">
        <f t="shared" si="159"/>
        <v>0</v>
      </c>
      <c r="E210" s="82">
        <f t="shared" si="159"/>
        <v>0</v>
      </c>
      <c r="F210" s="83">
        <f t="shared" si="159"/>
        <v>0</v>
      </c>
      <c r="G210" s="83">
        <f t="shared" si="159"/>
        <v>0</v>
      </c>
      <c r="H210" s="83">
        <f t="shared" si="159"/>
        <v>0</v>
      </c>
      <c r="I210" s="84">
        <f t="shared" si="159"/>
        <v>0</v>
      </c>
    </row>
    <row r="211" spans="1:9" x14ac:dyDescent="0.25">
      <c r="A211">
        <f t="shared" si="151"/>
        <v>0</v>
      </c>
      <c r="B211" s="82">
        <f t="shared" ref="B211:I211" si="160">B178</f>
        <v>0</v>
      </c>
      <c r="C211" s="83">
        <f t="shared" si="160"/>
        <v>0</v>
      </c>
      <c r="D211" s="84">
        <f t="shared" si="160"/>
        <v>0</v>
      </c>
      <c r="E211" s="82">
        <f t="shared" si="160"/>
        <v>0</v>
      </c>
      <c r="F211" s="83">
        <f t="shared" si="160"/>
        <v>0</v>
      </c>
      <c r="G211" s="83">
        <f t="shared" si="160"/>
        <v>0</v>
      </c>
      <c r="H211" s="83">
        <f t="shared" si="160"/>
        <v>0</v>
      </c>
      <c r="I211" s="84">
        <f t="shared" si="160"/>
        <v>0</v>
      </c>
    </row>
    <row r="212" spans="1:9" x14ac:dyDescent="0.25">
      <c r="A212">
        <f t="shared" si="151"/>
        <v>0</v>
      </c>
      <c r="B212" s="82">
        <f t="shared" ref="B212:I212" si="161">B179</f>
        <v>0</v>
      </c>
      <c r="C212" s="83">
        <f t="shared" si="161"/>
        <v>0</v>
      </c>
      <c r="D212" s="84">
        <f t="shared" si="161"/>
        <v>0</v>
      </c>
      <c r="E212" s="82">
        <f t="shared" si="161"/>
        <v>0</v>
      </c>
      <c r="F212" s="83">
        <f t="shared" si="161"/>
        <v>0</v>
      </c>
      <c r="G212" s="83">
        <f t="shared" si="161"/>
        <v>0</v>
      </c>
      <c r="H212" s="83">
        <f t="shared" si="161"/>
        <v>0</v>
      </c>
      <c r="I212" s="84">
        <f t="shared" si="161"/>
        <v>0</v>
      </c>
    </row>
    <row r="213" spans="1:9" x14ac:dyDescent="0.25">
      <c r="A213">
        <f t="shared" si="151"/>
        <v>0</v>
      </c>
      <c r="B213" s="82">
        <f t="shared" ref="B213:I213" si="162">B180</f>
        <v>0</v>
      </c>
      <c r="C213" s="83">
        <f t="shared" si="162"/>
        <v>0</v>
      </c>
      <c r="D213" s="84">
        <f t="shared" si="162"/>
        <v>0</v>
      </c>
      <c r="E213" s="82">
        <f t="shared" si="162"/>
        <v>0</v>
      </c>
      <c r="F213" s="83">
        <f t="shared" si="162"/>
        <v>0</v>
      </c>
      <c r="G213" s="83">
        <f t="shared" si="162"/>
        <v>0</v>
      </c>
      <c r="H213" s="83">
        <f t="shared" si="162"/>
        <v>0</v>
      </c>
      <c r="I213" s="84">
        <f t="shared" si="162"/>
        <v>0</v>
      </c>
    </row>
    <row r="214" spans="1:9" x14ac:dyDescent="0.25">
      <c r="A214">
        <f t="shared" si="151"/>
        <v>0</v>
      </c>
      <c r="B214" s="82">
        <f t="shared" ref="B214:I214" si="163">B181</f>
        <v>0</v>
      </c>
      <c r="C214" s="83">
        <f t="shared" si="163"/>
        <v>0</v>
      </c>
      <c r="D214" s="84">
        <f t="shared" si="163"/>
        <v>0</v>
      </c>
      <c r="E214" s="82">
        <f t="shared" si="163"/>
        <v>0</v>
      </c>
      <c r="F214" s="83">
        <f t="shared" si="163"/>
        <v>0</v>
      </c>
      <c r="G214" s="83">
        <f t="shared" si="163"/>
        <v>0</v>
      </c>
      <c r="H214" s="83">
        <f t="shared" si="163"/>
        <v>0</v>
      </c>
      <c r="I214" s="84">
        <f t="shared" si="163"/>
        <v>0</v>
      </c>
    </row>
    <row r="215" spans="1:9" x14ac:dyDescent="0.25">
      <c r="A215">
        <f t="shared" si="151"/>
        <v>0</v>
      </c>
      <c r="B215" s="82">
        <f t="shared" ref="B215:I215" si="164">B182</f>
        <v>0</v>
      </c>
      <c r="C215" s="83">
        <f t="shared" si="164"/>
        <v>0</v>
      </c>
      <c r="D215" s="84">
        <f t="shared" si="164"/>
        <v>0</v>
      </c>
      <c r="E215" s="82">
        <f t="shared" si="164"/>
        <v>0</v>
      </c>
      <c r="F215" s="83">
        <f t="shared" si="164"/>
        <v>0</v>
      </c>
      <c r="G215" s="83">
        <f t="shared" si="164"/>
        <v>0</v>
      </c>
      <c r="H215" s="83">
        <f t="shared" si="164"/>
        <v>0</v>
      </c>
      <c r="I215" s="84">
        <f t="shared" si="164"/>
        <v>0</v>
      </c>
    </row>
    <row r="216" spans="1:9" x14ac:dyDescent="0.25">
      <c r="A216">
        <f t="shared" si="151"/>
        <v>0</v>
      </c>
      <c r="B216" s="82">
        <f t="shared" ref="B216:I216" si="165">B183</f>
        <v>0</v>
      </c>
      <c r="C216" s="83">
        <f t="shared" si="165"/>
        <v>0</v>
      </c>
      <c r="D216" s="84">
        <f t="shared" si="165"/>
        <v>0</v>
      </c>
      <c r="E216" s="82">
        <f t="shared" si="165"/>
        <v>0</v>
      </c>
      <c r="F216" s="83">
        <f t="shared" si="165"/>
        <v>0</v>
      </c>
      <c r="G216" s="83">
        <f t="shared" si="165"/>
        <v>0</v>
      </c>
      <c r="H216" s="83">
        <f t="shared" si="165"/>
        <v>0</v>
      </c>
      <c r="I216" s="84">
        <f t="shared" si="165"/>
        <v>0</v>
      </c>
    </row>
    <row r="217" spans="1:9" x14ac:dyDescent="0.25">
      <c r="A217">
        <f t="shared" si="151"/>
        <v>0</v>
      </c>
      <c r="B217" s="82">
        <f t="shared" ref="B217:I217" si="166">B184</f>
        <v>0</v>
      </c>
      <c r="C217" s="83">
        <f t="shared" si="166"/>
        <v>0</v>
      </c>
      <c r="D217" s="84">
        <f t="shared" si="166"/>
        <v>0</v>
      </c>
      <c r="E217" s="82">
        <f t="shared" si="166"/>
        <v>0</v>
      </c>
      <c r="F217" s="83">
        <f t="shared" si="166"/>
        <v>0</v>
      </c>
      <c r="G217" s="83">
        <f t="shared" si="166"/>
        <v>0</v>
      </c>
      <c r="H217" s="83">
        <f t="shared" si="166"/>
        <v>0</v>
      </c>
      <c r="I217" s="84">
        <f t="shared" si="166"/>
        <v>0</v>
      </c>
    </row>
    <row r="218" spans="1:9" x14ac:dyDescent="0.25">
      <c r="A218">
        <f t="shared" si="151"/>
        <v>0</v>
      </c>
      <c r="B218" s="82">
        <f t="shared" ref="B218:I218" si="167">B185</f>
        <v>0</v>
      </c>
      <c r="C218" s="83">
        <f t="shared" si="167"/>
        <v>0</v>
      </c>
      <c r="D218" s="84">
        <f t="shared" si="167"/>
        <v>0</v>
      </c>
      <c r="E218" s="82">
        <f t="shared" si="167"/>
        <v>0</v>
      </c>
      <c r="F218" s="83">
        <f t="shared" si="167"/>
        <v>0</v>
      </c>
      <c r="G218" s="83">
        <f t="shared" si="167"/>
        <v>0</v>
      </c>
      <c r="H218" s="83">
        <f t="shared" si="167"/>
        <v>0</v>
      </c>
      <c r="I218" s="84">
        <f t="shared" si="167"/>
        <v>0</v>
      </c>
    </row>
    <row r="219" spans="1:9" x14ac:dyDescent="0.25">
      <c r="A219">
        <f t="shared" si="151"/>
        <v>0</v>
      </c>
      <c r="B219" s="82">
        <f t="shared" ref="B219:I219" si="168">B186</f>
        <v>0</v>
      </c>
      <c r="C219" s="83">
        <f t="shared" si="168"/>
        <v>0</v>
      </c>
      <c r="D219" s="84">
        <f t="shared" si="168"/>
        <v>0</v>
      </c>
      <c r="E219" s="82">
        <f t="shared" si="168"/>
        <v>0</v>
      </c>
      <c r="F219" s="83">
        <f t="shared" si="168"/>
        <v>0</v>
      </c>
      <c r="G219" s="83">
        <f t="shared" si="168"/>
        <v>0</v>
      </c>
      <c r="H219" s="83">
        <f t="shared" si="168"/>
        <v>0</v>
      </c>
      <c r="I219" s="84">
        <f t="shared" si="168"/>
        <v>0</v>
      </c>
    </row>
    <row r="220" spans="1:9" x14ac:dyDescent="0.25">
      <c r="A220">
        <f t="shared" si="151"/>
        <v>0</v>
      </c>
      <c r="B220" s="82">
        <f t="shared" ref="B220:I220" si="169">B187</f>
        <v>0</v>
      </c>
      <c r="C220" s="83">
        <f t="shared" si="169"/>
        <v>0</v>
      </c>
      <c r="D220" s="84">
        <f t="shared" si="169"/>
        <v>0</v>
      </c>
      <c r="E220" s="82">
        <f t="shared" si="169"/>
        <v>0</v>
      </c>
      <c r="F220" s="83">
        <f t="shared" si="169"/>
        <v>0</v>
      </c>
      <c r="G220" s="83">
        <f t="shared" si="169"/>
        <v>0</v>
      </c>
      <c r="H220" s="83">
        <f t="shared" si="169"/>
        <v>0</v>
      </c>
      <c r="I220" s="84">
        <f t="shared" si="169"/>
        <v>0</v>
      </c>
    </row>
    <row r="221" spans="1:9" x14ac:dyDescent="0.25">
      <c r="A221">
        <f t="shared" si="151"/>
        <v>0</v>
      </c>
      <c r="B221" s="82">
        <f t="shared" ref="B221:I221" si="170">B188</f>
        <v>0</v>
      </c>
      <c r="C221" s="83">
        <f t="shared" si="170"/>
        <v>0</v>
      </c>
      <c r="D221" s="84">
        <f t="shared" si="170"/>
        <v>0</v>
      </c>
      <c r="E221" s="82">
        <f t="shared" si="170"/>
        <v>0</v>
      </c>
      <c r="F221" s="83">
        <f t="shared" si="170"/>
        <v>0</v>
      </c>
      <c r="G221" s="83">
        <f t="shared" si="170"/>
        <v>0</v>
      </c>
      <c r="H221" s="83">
        <f t="shared" si="170"/>
        <v>0</v>
      </c>
      <c r="I221" s="84">
        <f t="shared" si="170"/>
        <v>0</v>
      </c>
    </row>
    <row r="222" spans="1:9" x14ac:dyDescent="0.25">
      <c r="A222">
        <f t="shared" si="151"/>
        <v>0</v>
      </c>
      <c r="B222" s="82">
        <f t="shared" ref="B222:I222" si="171">B189</f>
        <v>0</v>
      </c>
      <c r="C222" s="83">
        <f t="shared" si="171"/>
        <v>0</v>
      </c>
      <c r="D222" s="84">
        <f t="shared" si="171"/>
        <v>0</v>
      </c>
      <c r="E222" s="82">
        <f t="shared" si="171"/>
        <v>0</v>
      </c>
      <c r="F222" s="83">
        <f t="shared" si="171"/>
        <v>0</v>
      </c>
      <c r="G222" s="83">
        <f t="shared" si="171"/>
        <v>0</v>
      </c>
      <c r="H222" s="83">
        <f t="shared" si="171"/>
        <v>0</v>
      </c>
      <c r="I222" s="84">
        <f t="shared" si="171"/>
        <v>0</v>
      </c>
    </row>
    <row r="223" spans="1:9" x14ac:dyDescent="0.25">
      <c r="A223">
        <f t="shared" si="151"/>
        <v>0</v>
      </c>
      <c r="B223" s="82">
        <f t="shared" ref="B223:I223" si="172">B190</f>
        <v>0</v>
      </c>
      <c r="C223" s="83">
        <f t="shared" si="172"/>
        <v>0</v>
      </c>
      <c r="D223" s="84">
        <f t="shared" si="172"/>
        <v>0</v>
      </c>
      <c r="E223" s="82">
        <f t="shared" si="172"/>
        <v>0</v>
      </c>
      <c r="F223" s="83">
        <f t="shared" si="172"/>
        <v>0</v>
      </c>
      <c r="G223" s="83">
        <f t="shared" si="172"/>
        <v>0</v>
      </c>
      <c r="H223" s="83">
        <f t="shared" si="172"/>
        <v>0</v>
      </c>
      <c r="I223" s="84">
        <f t="shared" si="172"/>
        <v>0</v>
      </c>
    </row>
    <row r="224" spans="1:9" x14ac:dyDescent="0.25">
      <c r="A224">
        <f t="shared" si="151"/>
        <v>0</v>
      </c>
      <c r="B224" s="82">
        <f t="shared" ref="B224:I224" si="173">B191</f>
        <v>0</v>
      </c>
      <c r="C224" s="83">
        <f t="shared" si="173"/>
        <v>0</v>
      </c>
      <c r="D224" s="84">
        <f t="shared" si="173"/>
        <v>0</v>
      </c>
      <c r="E224" s="82">
        <f t="shared" si="173"/>
        <v>0</v>
      </c>
      <c r="F224" s="83">
        <f t="shared" si="173"/>
        <v>0</v>
      </c>
      <c r="G224" s="83">
        <f t="shared" si="173"/>
        <v>0</v>
      </c>
      <c r="H224" s="83">
        <f t="shared" si="173"/>
        <v>0</v>
      </c>
      <c r="I224" s="84">
        <f t="shared" si="173"/>
        <v>0</v>
      </c>
    </row>
    <row r="225" spans="1:9" x14ac:dyDescent="0.25">
      <c r="A225">
        <f t="shared" si="151"/>
        <v>0</v>
      </c>
      <c r="B225" s="82">
        <f t="shared" ref="B225:I225" si="174">B192</f>
        <v>0</v>
      </c>
      <c r="C225" s="83">
        <f t="shared" si="174"/>
        <v>0</v>
      </c>
      <c r="D225" s="84">
        <f t="shared" si="174"/>
        <v>0</v>
      </c>
      <c r="E225" s="82">
        <f t="shared" si="174"/>
        <v>0</v>
      </c>
      <c r="F225" s="83">
        <f t="shared" si="174"/>
        <v>0</v>
      </c>
      <c r="G225" s="83">
        <f t="shared" si="174"/>
        <v>0</v>
      </c>
      <c r="H225" s="83">
        <f t="shared" si="174"/>
        <v>0</v>
      </c>
      <c r="I225" s="84">
        <f t="shared" si="174"/>
        <v>0</v>
      </c>
    </row>
    <row r="226" spans="1:9" x14ac:dyDescent="0.25">
      <c r="A226">
        <f t="shared" si="151"/>
        <v>0</v>
      </c>
      <c r="B226" s="82">
        <f t="shared" ref="B226:I226" si="175">B193</f>
        <v>0</v>
      </c>
      <c r="C226" s="83">
        <f t="shared" si="175"/>
        <v>0</v>
      </c>
      <c r="D226" s="84">
        <f t="shared" si="175"/>
        <v>0</v>
      </c>
      <c r="E226" s="82">
        <f t="shared" si="175"/>
        <v>0</v>
      </c>
      <c r="F226" s="83">
        <f t="shared" si="175"/>
        <v>0</v>
      </c>
      <c r="G226" s="83">
        <f t="shared" si="175"/>
        <v>0</v>
      </c>
      <c r="H226" s="83">
        <f t="shared" si="175"/>
        <v>0</v>
      </c>
      <c r="I226" s="84">
        <f t="shared" si="175"/>
        <v>0</v>
      </c>
    </row>
    <row r="227" spans="1:9" x14ac:dyDescent="0.25">
      <c r="A227">
        <f t="shared" si="151"/>
        <v>0</v>
      </c>
      <c r="B227" s="82">
        <f t="shared" ref="B227:I227" si="176">B194</f>
        <v>0</v>
      </c>
      <c r="C227" s="83">
        <f t="shared" si="176"/>
        <v>0</v>
      </c>
      <c r="D227" s="84">
        <f t="shared" si="176"/>
        <v>0</v>
      </c>
      <c r="E227" s="82">
        <f t="shared" si="176"/>
        <v>0</v>
      </c>
      <c r="F227" s="83">
        <f t="shared" si="176"/>
        <v>0</v>
      </c>
      <c r="G227" s="83">
        <f t="shared" si="176"/>
        <v>0</v>
      </c>
      <c r="H227" s="83">
        <f t="shared" si="176"/>
        <v>0</v>
      </c>
      <c r="I227" s="84">
        <f t="shared" si="176"/>
        <v>0</v>
      </c>
    </row>
    <row r="228" spans="1:9" x14ac:dyDescent="0.25">
      <c r="A228">
        <f t="shared" si="151"/>
        <v>0</v>
      </c>
      <c r="B228" s="82">
        <f t="shared" ref="B228:I228" si="177">B195</f>
        <v>0</v>
      </c>
      <c r="C228" s="83">
        <f t="shared" si="177"/>
        <v>0</v>
      </c>
      <c r="D228" s="84">
        <f t="shared" si="177"/>
        <v>0</v>
      </c>
      <c r="E228" s="82">
        <f t="shared" si="177"/>
        <v>0</v>
      </c>
      <c r="F228" s="83">
        <f t="shared" si="177"/>
        <v>0</v>
      </c>
      <c r="G228" s="83">
        <f t="shared" si="177"/>
        <v>0</v>
      </c>
      <c r="H228" s="83">
        <f t="shared" si="177"/>
        <v>0</v>
      </c>
      <c r="I228" s="84">
        <f t="shared" si="177"/>
        <v>0</v>
      </c>
    </row>
    <row r="229" spans="1:9" x14ac:dyDescent="0.25">
      <c r="A229">
        <f t="shared" si="151"/>
        <v>0</v>
      </c>
      <c r="B229" s="82">
        <f t="shared" ref="B229:I229" si="178">B196</f>
        <v>0</v>
      </c>
      <c r="C229" s="83">
        <f t="shared" si="178"/>
        <v>0</v>
      </c>
      <c r="D229" s="84">
        <f t="shared" si="178"/>
        <v>0</v>
      </c>
      <c r="E229" s="82">
        <f t="shared" si="178"/>
        <v>0</v>
      </c>
      <c r="F229" s="83">
        <f t="shared" si="178"/>
        <v>0</v>
      </c>
      <c r="G229" s="83">
        <f t="shared" si="178"/>
        <v>0</v>
      </c>
      <c r="H229" s="83">
        <f t="shared" si="178"/>
        <v>0</v>
      </c>
      <c r="I229" s="84">
        <f t="shared" si="178"/>
        <v>0</v>
      </c>
    </row>
    <row r="230" spans="1:9" x14ac:dyDescent="0.25">
      <c r="A230">
        <f t="shared" si="151"/>
        <v>0</v>
      </c>
      <c r="B230" s="85">
        <f t="shared" ref="B230:I230" si="179">B197</f>
        <v>0</v>
      </c>
      <c r="C230" s="86">
        <f t="shared" si="179"/>
        <v>0</v>
      </c>
      <c r="D230" s="87">
        <f t="shared" si="179"/>
        <v>0</v>
      </c>
      <c r="E230" s="85">
        <f t="shared" si="179"/>
        <v>0</v>
      </c>
      <c r="F230" s="86">
        <f t="shared" si="179"/>
        <v>0</v>
      </c>
      <c r="G230" s="86">
        <f t="shared" si="179"/>
        <v>0</v>
      </c>
      <c r="H230" s="86">
        <f t="shared" si="179"/>
        <v>0</v>
      </c>
      <c r="I230" s="87">
        <f t="shared" si="179"/>
        <v>0</v>
      </c>
    </row>
  </sheetData>
  <mergeCells count="14">
    <mergeCell ref="B199:D199"/>
    <mergeCell ref="E199:I199"/>
    <mergeCell ref="B100:D100"/>
    <mergeCell ref="E100:I100"/>
    <mergeCell ref="B133:D133"/>
    <mergeCell ref="E133:I133"/>
    <mergeCell ref="B166:D166"/>
    <mergeCell ref="E166:I166"/>
    <mergeCell ref="B1:D1"/>
    <mergeCell ref="E1:I1"/>
    <mergeCell ref="B34:D34"/>
    <mergeCell ref="E34:I34"/>
    <mergeCell ref="B67:D67"/>
    <mergeCell ref="E67:I6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4"/>
  <sheetViews>
    <sheetView workbookViewId="0"/>
  </sheetViews>
  <sheetFormatPr baseColWidth="10" defaultRowHeight="15" x14ac:dyDescent="0.25"/>
  <cols>
    <col min="2" max="2" width="20.28515625" bestFit="1" customWidth="1"/>
  </cols>
  <sheetData>
    <row r="1" spans="2:10" x14ac:dyDescent="0.25">
      <c r="B1" s="103" t="str">
        <f>"Indikatorer"&amp;" "&amp;'Enheter, modell og år'!E2</f>
        <v>Indikatorer RFM</v>
      </c>
      <c r="C1" s="27"/>
      <c r="D1" s="27"/>
      <c r="E1" s="27"/>
      <c r="F1" s="27"/>
      <c r="G1" s="27"/>
      <c r="H1" s="27"/>
      <c r="I1" s="27"/>
      <c r="J1" s="28"/>
    </row>
    <row r="2" spans="2:10" x14ac:dyDescent="0.25">
      <c r="B2" s="23" t="s">
        <v>116</v>
      </c>
      <c r="C2" s="170">
        <f>'Enheter, modell og år'!F2</f>
        <v>2018</v>
      </c>
      <c r="D2" s="24">
        <f>C2+1</f>
        <v>2019</v>
      </c>
      <c r="E2" s="24">
        <f t="shared" ref="E2:J2" si="0">D2+1</f>
        <v>2020</v>
      </c>
      <c r="F2" s="24">
        <f t="shared" si="0"/>
        <v>2021</v>
      </c>
      <c r="G2" s="24">
        <f t="shared" si="0"/>
        <v>2022</v>
      </c>
      <c r="H2" s="24">
        <f t="shared" si="0"/>
        <v>2023</v>
      </c>
      <c r="I2" s="24">
        <f t="shared" si="0"/>
        <v>2024</v>
      </c>
      <c r="J2" s="25">
        <f t="shared" si="0"/>
        <v>2025</v>
      </c>
    </row>
    <row r="3" spans="2:10" x14ac:dyDescent="0.25">
      <c r="B3" s="40" t="str">
        <f>Forskningsdata!B2</f>
        <v>Avlagte doktorgrader</v>
      </c>
      <c r="C3" s="14"/>
      <c r="D3" s="171" t="e">
        <f>HLOOKUP($B3&amp;D$2,Forskningsdata!$G$2:$AO$34,33,FALSE)</f>
        <v>#DIV/0!</v>
      </c>
      <c r="E3" s="171" t="e">
        <f>HLOOKUP($B3&amp;E$2,Forskningsdata!$G$2:$AO$34,33,FALSE)</f>
        <v>#DIV/0!</v>
      </c>
      <c r="F3" s="171" t="e">
        <f>HLOOKUP($B3&amp;F$2,Forskningsdata!$G$2:$AO$34,33,FALSE)</f>
        <v>#DIV/0!</v>
      </c>
      <c r="G3" s="171" t="e">
        <f>HLOOKUP($B3&amp;G$2,Forskningsdata!$G$2:$AO$34,33,FALSE)</f>
        <v>#DIV/0!</v>
      </c>
      <c r="H3" s="171" t="e">
        <f>HLOOKUP($B3&amp;H$2,Forskningsdata!$G$2:$AO$34,33,FALSE)</f>
        <v>#DIV/0!</v>
      </c>
      <c r="I3" s="171" t="e">
        <f>HLOOKUP($B3&amp;I$2,Forskningsdata!$G$2:$AO$34,33,FALSE)</f>
        <v>#DIV/0!</v>
      </c>
      <c r="J3" s="143" t="e">
        <f>HLOOKUP($B3&amp;J$2,Forskningsdata!$G$2:$AO$34,33,FALSE)</f>
        <v>#DIV/0!</v>
      </c>
    </row>
    <row r="4" spans="2:10" x14ac:dyDescent="0.25">
      <c r="B4" s="40" t="str">
        <f>Forskningsdata!C2</f>
        <v>Publikasjonspoeng</v>
      </c>
      <c r="C4" s="14"/>
      <c r="D4" s="171" t="e">
        <f>HLOOKUP($B4&amp;D$2,Forskningsdata!$G$2:$AO$34,33,FALSE)</f>
        <v>#DIV/0!</v>
      </c>
      <c r="E4" s="171" t="e">
        <f>HLOOKUP($B4&amp;E$2,Forskningsdata!$G$2:$AO$34,33,FALSE)</f>
        <v>#DIV/0!</v>
      </c>
      <c r="F4" s="171" t="e">
        <f>HLOOKUP($B4&amp;F$2,Forskningsdata!$G$2:$AO$34,33,FALSE)</f>
        <v>#DIV/0!</v>
      </c>
      <c r="G4" s="171" t="e">
        <f>HLOOKUP($B4&amp;G$2,Forskningsdata!$G$2:$AO$34,33,FALSE)</f>
        <v>#DIV/0!</v>
      </c>
      <c r="H4" s="171" t="e">
        <f>HLOOKUP($B4&amp;H$2,Forskningsdata!$G$2:$AO$34,33,FALSE)</f>
        <v>#DIV/0!</v>
      </c>
      <c r="I4" s="171" t="e">
        <f>HLOOKUP($B4&amp;I$2,Forskningsdata!$G$2:$AO$34,33,FALSE)</f>
        <v>#DIV/0!</v>
      </c>
      <c r="J4" s="143" t="e">
        <f>HLOOKUP($B4&amp;J$2,Forskningsdata!$G$2:$AO$34,33,FALSE)</f>
        <v>#DIV/0!</v>
      </c>
    </row>
    <row r="5" spans="2:10" x14ac:dyDescent="0.25">
      <c r="B5" s="40" t="str">
        <f>Forskningsdata!D2</f>
        <v>EU-inntekt</v>
      </c>
      <c r="C5" s="14"/>
      <c r="D5" s="171" t="e">
        <f>HLOOKUP($B5&amp;D$2,Forskningsdata!$G$2:$AO$34,33,FALSE)</f>
        <v>#DIV/0!</v>
      </c>
      <c r="E5" s="171" t="e">
        <f>HLOOKUP($B5&amp;E$2,Forskningsdata!$G$2:$AO$34,33,FALSE)</f>
        <v>#DIV/0!</v>
      </c>
      <c r="F5" s="171" t="e">
        <f>HLOOKUP($B5&amp;F$2,Forskningsdata!$G$2:$AO$34,33,FALSE)</f>
        <v>#DIV/0!</v>
      </c>
      <c r="G5" s="171" t="e">
        <f>HLOOKUP($B5&amp;G$2,Forskningsdata!$G$2:$AO$34,33,FALSE)</f>
        <v>#DIV/0!</v>
      </c>
      <c r="H5" s="171" t="e">
        <f>HLOOKUP($B5&amp;H$2,Forskningsdata!$G$2:$AO$34,33,FALSE)</f>
        <v>#DIV/0!</v>
      </c>
      <c r="I5" s="171" t="e">
        <f>HLOOKUP($B5&amp;I$2,Forskningsdata!$G$2:$AO$34,33,FALSE)</f>
        <v>#DIV/0!</v>
      </c>
      <c r="J5" s="143" t="e">
        <f>HLOOKUP($B5&amp;J$2,Forskningsdata!$G$2:$AO$34,33,FALSE)</f>
        <v>#DIV/0!</v>
      </c>
    </row>
    <row r="6" spans="2:10" x14ac:dyDescent="0.25">
      <c r="B6" s="40" t="str">
        <f>Forskningsdata!E2</f>
        <v>NFR-inntekt</v>
      </c>
      <c r="C6" s="14"/>
      <c r="D6" s="171" t="e">
        <f>HLOOKUP($B6&amp;D$2,Forskningsdata!$G$2:$AO$34,33,FALSE)</f>
        <v>#DIV/0!</v>
      </c>
      <c r="E6" s="171" t="e">
        <f>HLOOKUP($B6&amp;E$2,Forskningsdata!$G$2:$AO$34,33,FALSE)</f>
        <v>#DIV/0!</v>
      </c>
      <c r="F6" s="171" t="e">
        <f>HLOOKUP($B6&amp;F$2,Forskningsdata!$G$2:$AO$34,33,FALSE)</f>
        <v>#DIV/0!</v>
      </c>
      <c r="G6" s="171" t="e">
        <f>HLOOKUP($B6&amp;G$2,Forskningsdata!$G$2:$AO$34,33,FALSE)</f>
        <v>#DIV/0!</v>
      </c>
      <c r="H6" s="171" t="e">
        <f>HLOOKUP($B6&amp;H$2,Forskningsdata!$G$2:$AO$34,33,FALSE)</f>
        <v>#DIV/0!</v>
      </c>
      <c r="I6" s="171" t="e">
        <f>HLOOKUP($B6&amp;I$2,Forskningsdata!$G$2:$AO$34,33,FALSE)</f>
        <v>#DIV/0!</v>
      </c>
      <c r="J6" s="143" t="e">
        <f>HLOOKUP($B6&amp;J$2,Forskningsdata!$G$2:$AO$34,33,FALSE)</f>
        <v>#DIV/0!</v>
      </c>
    </row>
    <row r="7" spans="2:10" x14ac:dyDescent="0.25">
      <c r="B7" s="57" t="str">
        <f>Forskningsdata!F2</f>
        <v>BOA (eksl. EU og NFR)</v>
      </c>
      <c r="C7" s="172"/>
      <c r="D7" s="173" t="e">
        <f>HLOOKUP($B7&amp;D$2,Forskningsdata!$G$2:$AO$34,33,FALSE)</f>
        <v>#DIV/0!</v>
      </c>
      <c r="E7" s="173" t="e">
        <f>HLOOKUP($B7&amp;E$2,Forskningsdata!$G$2:$AO$34,33,FALSE)</f>
        <v>#DIV/0!</v>
      </c>
      <c r="F7" s="173" t="e">
        <f>HLOOKUP($B7&amp;F$2,Forskningsdata!$G$2:$AO$34,33,FALSE)</f>
        <v>#DIV/0!</v>
      </c>
      <c r="G7" s="173" t="e">
        <f>HLOOKUP($B7&amp;G$2,Forskningsdata!$G$2:$AO$34,33,FALSE)</f>
        <v>#DIV/0!</v>
      </c>
      <c r="H7" s="173" t="e">
        <f>HLOOKUP($B7&amp;H$2,Forskningsdata!$G$2:$AO$34,33,FALSE)</f>
        <v>#DIV/0!</v>
      </c>
      <c r="I7" s="173" t="e">
        <f>HLOOKUP($B7&amp;I$2,Forskningsdata!$G$2:$AO$34,33,FALSE)</f>
        <v>#DIV/0!</v>
      </c>
      <c r="J7" s="114" t="e">
        <f>HLOOKUP($B7&amp;J$2,Forskningsdata!$G$2:$AO$34,33,FALSE)</f>
        <v>#DIV/0!</v>
      </c>
    </row>
    <row r="8" spans="2:10" x14ac:dyDescent="0.25">
      <c r="B8" s="14"/>
      <c r="C8" s="14"/>
      <c r="D8" s="171"/>
      <c r="E8" s="171"/>
      <c r="F8" s="171"/>
      <c r="G8" s="171"/>
      <c r="H8" s="171"/>
      <c r="I8" s="171"/>
      <c r="J8" s="171"/>
    </row>
    <row r="9" spans="2:10" x14ac:dyDescent="0.25">
      <c r="B9" s="103" t="str">
        <f>IF('Enheter, modell og år'!E2="KD","Predikert endring i andel av total produksjon i UH-sektoren","Predikert endring i andel av total produksjon blant fakultetene")</f>
        <v>Predikert endring i andel av total produksjon blant fakultetene</v>
      </c>
      <c r="C9" s="27"/>
      <c r="D9" s="27"/>
      <c r="E9" s="27"/>
      <c r="F9" s="27"/>
      <c r="G9" s="27"/>
      <c r="H9" s="27"/>
      <c r="I9" s="27"/>
      <c r="J9" s="28"/>
    </row>
    <row r="10" spans="2:10" x14ac:dyDescent="0.25">
      <c r="B10" s="40"/>
      <c r="C10" s="24">
        <v>2018</v>
      </c>
      <c r="D10" s="24">
        <v>2019</v>
      </c>
      <c r="E10" s="24">
        <v>2020</v>
      </c>
      <c r="F10" s="24">
        <v>2021</v>
      </c>
      <c r="G10" s="24">
        <v>2022</v>
      </c>
      <c r="H10" s="24">
        <v>2023</v>
      </c>
      <c r="I10" s="24">
        <v>2024</v>
      </c>
      <c r="J10" s="25">
        <v>2025</v>
      </c>
    </row>
    <row r="11" spans="2:10" x14ac:dyDescent="0.25">
      <c r="B11" s="40" t="s">
        <v>21</v>
      </c>
      <c r="C11" s="14"/>
      <c r="D11" s="171" t="e">
        <f>_xlfn.FORECAST.LINEAR(D3,$C$45:$C$48,$B$45:$B$48)</f>
        <v>#DIV/0!</v>
      </c>
      <c r="E11" s="171" t="e">
        <f t="shared" ref="E11:J11" si="1">_xlfn.FORECAST.LINEAR(E3,$C$45:$C$48,$B$45:$B$48)</f>
        <v>#DIV/0!</v>
      </c>
      <c r="F11" s="171" t="e">
        <f t="shared" si="1"/>
        <v>#DIV/0!</v>
      </c>
      <c r="G11" s="171" t="e">
        <f t="shared" si="1"/>
        <v>#DIV/0!</v>
      </c>
      <c r="H11" s="171" t="e">
        <f t="shared" si="1"/>
        <v>#DIV/0!</v>
      </c>
      <c r="I11" s="171" t="e">
        <f t="shared" si="1"/>
        <v>#DIV/0!</v>
      </c>
      <c r="J11" s="143" t="e">
        <f t="shared" si="1"/>
        <v>#DIV/0!</v>
      </c>
    </row>
    <row r="12" spans="2:10" x14ac:dyDescent="0.25">
      <c r="B12" s="40" t="s">
        <v>27</v>
      </c>
      <c r="C12" s="14"/>
      <c r="D12" s="171" t="e">
        <f>_xlfn.FORECAST.LINEAR(D4,$G$45:$G$48,$F$45:$F$48)</f>
        <v>#DIV/0!</v>
      </c>
      <c r="E12" s="171" t="e">
        <f t="shared" ref="E12:J12" si="2">_xlfn.FORECAST.LINEAR(E4,$G$45:$G$48,$F$45:$F$48)</f>
        <v>#DIV/0!</v>
      </c>
      <c r="F12" s="171" t="e">
        <f t="shared" si="2"/>
        <v>#DIV/0!</v>
      </c>
      <c r="G12" s="171" t="e">
        <f t="shared" si="2"/>
        <v>#DIV/0!</v>
      </c>
      <c r="H12" s="171" t="e">
        <f t="shared" si="2"/>
        <v>#DIV/0!</v>
      </c>
      <c r="I12" s="171" t="e">
        <f t="shared" si="2"/>
        <v>#DIV/0!</v>
      </c>
      <c r="J12" s="143" t="e">
        <f t="shared" si="2"/>
        <v>#DIV/0!</v>
      </c>
    </row>
    <row r="13" spans="2:10" x14ac:dyDescent="0.25">
      <c r="B13" s="40" t="s">
        <v>22</v>
      </c>
      <c r="C13" s="14"/>
      <c r="D13" s="171" t="e">
        <f>_xlfn.FORECAST.LINEAR(D5,$K$45:$K$48,$J$45:$J$48)</f>
        <v>#DIV/0!</v>
      </c>
      <c r="E13" s="171" t="e">
        <f t="shared" ref="E13:J13" si="3">_xlfn.FORECAST.LINEAR(E5,$K$45:$K$48,$J$45:$J$48)</f>
        <v>#DIV/0!</v>
      </c>
      <c r="F13" s="171" t="e">
        <f t="shared" si="3"/>
        <v>#DIV/0!</v>
      </c>
      <c r="G13" s="171" t="e">
        <f t="shared" si="3"/>
        <v>#DIV/0!</v>
      </c>
      <c r="H13" s="171" t="e">
        <f t="shared" si="3"/>
        <v>#DIV/0!</v>
      </c>
      <c r="I13" s="171" t="e">
        <f t="shared" si="3"/>
        <v>#DIV/0!</v>
      </c>
      <c r="J13" s="143" t="e">
        <f t="shared" si="3"/>
        <v>#DIV/0!</v>
      </c>
    </row>
    <row r="14" spans="2:10" x14ac:dyDescent="0.25">
      <c r="B14" s="40" t="s">
        <v>23</v>
      </c>
      <c r="C14" s="14"/>
      <c r="D14" s="171" t="e">
        <f>_xlfn.FORECAST.LINEAR(D6,$O$45:$O$48,$N$45:$N$48)</f>
        <v>#DIV/0!</v>
      </c>
      <c r="E14" s="171" t="e">
        <f t="shared" ref="E14:J14" si="4">_xlfn.FORECAST.LINEAR(E6,$O$45:$O$48,$N$45:$N$48)</f>
        <v>#DIV/0!</v>
      </c>
      <c r="F14" s="171" t="e">
        <f t="shared" si="4"/>
        <v>#DIV/0!</v>
      </c>
      <c r="G14" s="171" t="e">
        <f t="shared" si="4"/>
        <v>#DIV/0!</v>
      </c>
      <c r="H14" s="171" t="e">
        <f t="shared" si="4"/>
        <v>#DIV/0!</v>
      </c>
      <c r="I14" s="171" t="e">
        <f t="shared" si="4"/>
        <v>#DIV/0!</v>
      </c>
      <c r="J14" s="143" t="e">
        <f t="shared" si="4"/>
        <v>#DIV/0!</v>
      </c>
    </row>
    <row r="15" spans="2:10" x14ac:dyDescent="0.25">
      <c r="B15" s="57" t="s">
        <v>24</v>
      </c>
      <c r="C15" s="172"/>
      <c r="D15" s="173" t="e">
        <f>_xlfn.FORECAST.LINEAR(D7,$S$45:$S$48,$R$45:$R$48)</f>
        <v>#DIV/0!</v>
      </c>
      <c r="E15" s="173" t="e">
        <f t="shared" ref="E15:J15" si="5">_xlfn.FORECAST.LINEAR(E7,$S$45:$S$48,$R$45:$R$48)</f>
        <v>#DIV/0!</v>
      </c>
      <c r="F15" s="173" t="e">
        <f t="shared" si="5"/>
        <v>#DIV/0!</v>
      </c>
      <c r="G15" s="173" t="e">
        <f t="shared" si="5"/>
        <v>#DIV/0!</v>
      </c>
      <c r="H15" s="173" t="e">
        <f t="shared" si="5"/>
        <v>#DIV/0!</v>
      </c>
      <c r="I15" s="173" t="e">
        <f t="shared" si="5"/>
        <v>#DIV/0!</v>
      </c>
      <c r="J15" s="114" t="e">
        <f t="shared" si="5"/>
        <v>#DIV/0!</v>
      </c>
    </row>
    <row r="16" spans="2:10" x14ac:dyDescent="0.25">
      <c r="D16" s="70"/>
      <c r="E16" s="70"/>
      <c r="F16" s="70"/>
      <c r="G16" s="70"/>
      <c r="H16" s="70"/>
      <c r="I16" s="70"/>
      <c r="J16" s="70"/>
    </row>
    <row r="17" spans="2:10" x14ac:dyDescent="0.25">
      <c r="B17" s="103" t="str">
        <f>IF('Enheter, modell og år'!E2="KD","Predikert andel av total produksjon i UH-sektoren","Predikert andel av total produksjon blant fakultetene")</f>
        <v>Predikert andel av total produksjon blant fakultetene</v>
      </c>
      <c r="C17" s="27"/>
      <c r="D17" s="27"/>
      <c r="E17" s="27"/>
      <c r="F17" s="27"/>
      <c r="G17" s="27"/>
      <c r="H17" s="27"/>
      <c r="I17" s="27"/>
      <c r="J17" s="28"/>
    </row>
    <row r="18" spans="2:10" x14ac:dyDescent="0.25">
      <c r="B18" s="40"/>
      <c r="C18" s="24">
        <f>C2</f>
        <v>2018</v>
      </c>
      <c r="D18" s="24">
        <f>D2</f>
        <v>2019</v>
      </c>
      <c r="E18" s="24">
        <f t="shared" ref="E18:J18" si="6">E2</f>
        <v>2020</v>
      </c>
      <c r="F18" s="24">
        <f t="shared" si="6"/>
        <v>2021</v>
      </c>
      <c r="G18" s="24">
        <f t="shared" si="6"/>
        <v>2022</v>
      </c>
      <c r="H18" s="24">
        <f t="shared" si="6"/>
        <v>2023</v>
      </c>
      <c r="I18" s="24">
        <f t="shared" si="6"/>
        <v>2024</v>
      </c>
      <c r="J18" s="25">
        <f t="shared" si="6"/>
        <v>2025</v>
      </c>
    </row>
    <row r="19" spans="2:10" x14ac:dyDescent="0.25">
      <c r="B19" s="40" t="str">
        <f>B3</f>
        <v>Avlagte doktorgrader</v>
      </c>
      <c r="C19" s="174"/>
      <c r="D19" s="171" t="e">
        <f>C19+D11</f>
        <v>#DIV/0!</v>
      </c>
      <c r="E19" s="171" t="e">
        <f t="shared" ref="E19:J19" si="7">D19+E11</f>
        <v>#DIV/0!</v>
      </c>
      <c r="F19" s="171" t="e">
        <f t="shared" si="7"/>
        <v>#DIV/0!</v>
      </c>
      <c r="G19" s="171" t="e">
        <f t="shared" si="7"/>
        <v>#DIV/0!</v>
      </c>
      <c r="H19" s="171" t="e">
        <f t="shared" si="7"/>
        <v>#DIV/0!</v>
      </c>
      <c r="I19" s="171" t="e">
        <f t="shared" si="7"/>
        <v>#DIV/0!</v>
      </c>
      <c r="J19" s="143" t="e">
        <f t="shared" si="7"/>
        <v>#DIV/0!</v>
      </c>
    </row>
    <row r="20" spans="2:10" x14ac:dyDescent="0.25">
      <c r="B20" s="40" t="str">
        <f>B4</f>
        <v>Publikasjonspoeng</v>
      </c>
      <c r="C20" s="174"/>
      <c r="D20" s="171" t="e">
        <f t="shared" ref="D20:J20" si="8">C20+D12</f>
        <v>#DIV/0!</v>
      </c>
      <c r="E20" s="171" t="e">
        <f t="shared" si="8"/>
        <v>#DIV/0!</v>
      </c>
      <c r="F20" s="171" t="e">
        <f t="shared" si="8"/>
        <v>#DIV/0!</v>
      </c>
      <c r="G20" s="171" t="e">
        <f t="shared" si="8"/>
        <v>#DIV/0!</v>
      </c>
      <c r="H20" s="171" t="e">
        <f t="shared" si="8"/>
        <v>#DIV/0!</v>
      </c>
      <c r="I20" s="171" t="e">
        <f t="shared" si="8"/>
        <v>#DIV/0!</v>
      </c>
      <c r="J20" s="143" t="e">
        <f t="shared" si="8"/>
        <v>#DIV/0!</v>
      </c>
    </row>
    <row r="21" spans="2:10" x14ac:dyDescent="0.25">
      <c r="B21" s="40" t="str">
        <f>B5</f>
        <v>EU-inntekt</v>
      </c>
      <c r="C21" s="174"/>
      <c r="D21" s="171" t="e">
        <f t="shared" ref="D21:J21" si="9">C21+D13</f>
        <v>#DIV/0!</v>
      </c>
      <c r="E21" s="171" t="e">
        <f t="shared" si="9"/>
        <v>#DIV/0!</v>
      </c>
      <c r="F21" s="171" t="e">
        <f t="shared" si="9"/>
        <v>#DIV/0!</v>
      </c>
      <c r="G21" s="171" t="e">
        <f t="shared" si="9"/>
        <v>#DIV/0!</v>
      </c>
      <c r="H21" s="171" t="e">
        <f t="shared" si="9"/>
        <v>#DIV/0!</v>
      </c>
      <c r="I21" s="171" t="e">
        <f t="shared" si="9"/>
        <v>#DIV/0!</v>
      </c>
      <c r="J21" s="143" t="e">
        <f t="shared" si="9"/>
        <v>#DIV/0!</v>
      </c>
    </row>
    <row r="22" spans="2:10" x14ac:dyDescent="0.25">
      <c r="B22" s="40" t="str">
        <f>B6</f>
        <v>NFR-inntekt</v>
      </c>
      <c r="C22" s="174"/>
      <c r="D22" s="171" t="e">
        <f t="shared" ref="D22:J22" si="10">C22+D14</f>
        <v>#DIV/0!</v>
      </c>
      <c r="E22" s="171" t="e">
        <f t="shared" si="10"/>
        <v>#DIV/0!</v>
      </c>
      <c r="F22" s="171" t="e">
        <f t="shared" si="10"/>
        <v>#DIV/0!</v>
      </c>
      <c r="G22" s="171" t="e">
        <f t="shared" si="10"/>
        <v>#DIV/0!</v>
      </c>
      <c r="H22" s="171" t="e">
        <f t="shared" si="10"/>
        <v>#DIV/0!</v>
      </c>
      <c r="I22" s="171" t="e">
        <f t="shared" si="10"/>
        <v>#DIV/0!</v>
      </c>
      <c r="J22" s="143" t="e">
        <f t="shared" si="10"/>
        <v>#DIV/0!</v>
      </c>
    </row>
    <row r="23" spans="2:10" x14ac:dyDescent="0.25">
      <c r="B23" s="57" t="str">
        <f>B7</f>
        <v>BOA (eksl. EU og NFR)</v>
      </c>
      <c r="C23" s="175"/>
      <c r="D23" s="173" t="e">
        <f t="shared" ref="D23:J23" si="11">C23+D15</f>
        <v>#DIV/0!</v>
      </c>
      <c r="E23" s="173" t="e">
        <f t="shared" si="11"/>
        <v>#DIV/0!</v>
      </c>
      <c r="F23" s="173" t="e">
        <f t="shared" si="11"/>
        <v>#DIV/0!</v>
      </c>
      <c r="G23" s="173" t="e">
        <f t="shared" si="11"/>
        <v>#DIV/0!</v>
      </c>
      <c r="H23" s="173" t="e">
        <f t="shared" si="11"/>
        <v>#DIV/0!</v>
      </c>
      <c r="I23" s="173" t="e">
        <f t="shared" si="11"/>
        <v>#DIV/0!</v>
      </c>
      <c r="J23" s="114" t="e">
        <f t="shared" si="11"/>
        <v>#DIV/0!</v>
      </c>
    </row>
    <row r="25" spans="2:10" x14ac:dyDescent="0.25">
      <c r="B25" s="103" t="str">
        <f>IF('Enheter, modell og år'!E2="KD","Beløp til fordeling i UH-sektoren","Beløp til fordeling blant fakultetene")</f>
        <v>Beløp til fordeling blant fakultetene</v>
      </c>
      <c r="C25" s="27"/>
      <c r="D25" s="27"/>
      <c r="E25" s="27"/>
      <c r="F25" s="27"/>
      <c r="G25" s="27"/>
      <c r="H25" s="27"/>
      <c r="I25" s="27"/>
      <c r="J25" s="28"/>
    </row>
    <row r="26" spans="2:10" x14ac:dyDescent="0.25">
      <c r="B26" s="23"/>
      <c r="C26" s="24">
        <f>C18</f>
        <v>2018</v>
      </c>
      <c r="D26" s="24">
        <f>D18</f>
        <v>2019</v>
      </c>
      <c r="E26" s="24">
        <f t="shared" ref="E26:J26" si="12">E18</f>
        <v>2020</v>
      </c>
      <c r="F26" s="24">
        <f t="shared" si="12"/>
        <v>2021</v>
      </c>
      <c r="G26" s="24">
        <f t="shared" si="12"/>
        <v>2022</v>
      </c>
      <c r="H26" s="24">
        <f t="shared" si="12"/>
        <v>2023</v>
      </c>
      <c r="I26" s="24">
        <f t="shared" si="12"/>
        <v>2024</v>
      </c>
      <c r="J26" s="25">
        <f t="shared" si="12"/>
        <v>2025</v>
      </c>
    </row>
    <row r="27" spans="2:10" x14ac:dyDescent="0.25">
      <c r="B27" s="40" t="str">
        <f>B19</f>
        <v>Avlagte doktorgrader</v>
      </c>
      <c r="C27" s="121"/>
      <c r="D27" s="19">
        <f>C27</f>
        <v>0</v>
      </c>
      <c r="E27" s="19">
        <f>D27</f>
        <v>0</v>
      </c>
      <c r="F27" s="19">
        <f t="shared" ref="F27:J27" si="13">E27</f>
        <v>0</v>
      </c>
      <c r="G27" s="19">
        <f t="shared" si="13"/>
        <v>0</v>
      </c>
      <c r="H27" s="19">
        <f t="shared" si="13"/>
        <v>0</v>
      </c>
      <c r="I27" s="19">
        <f t="shared" si="13"/>
        <v>0</v>
      </c>
      <c r="J27" s="41">
        <f t="shared" si="13"/>
        <v>0</v>
      </c>
    </row>
    <row r="28" spans="2:10" x14ac:dyDescent="0.25">
      <c r="B28" s="40" t="str">
        <f t="shared" ref="B28:B31" si="14">B20</f>
        <v>Publikasjonspoeng</v>
      </c>
      <c r="C28" s="121"/>
      <c r="D28" s="19">
        <f t="shared" ref="D28:D31" si="15">C28</f>
        <v>0</v>
      </c>
      <c r="E28" s="19">
        <f t="shared" ref="E28:J28" si="16">D28</f>
        <v>0</v>
      </c>
      <c r="F28" s="19">
        <f t="shared" si="16"/>
        <v>0</v>
      </c>
      <c r="G28" s="19">
        <f t="shared" si="16"/>
        <v>0</v>
      </c>
      <c r="H28" s="19">
        <f t="shared" si="16"/>
        <v>0</v>
      </c>
      <c r="I28" s="19">
        <f t="shared" si="16"/>
        <v>0</v>
      </c>
      <c r="J28" s="41">
        <f t="shared" si="16"/>
        <v>0</v>
      </c>
    </row>
    <row r="29" spans="2:10" x14ac:dyDescent="0.25">
      <c r="B29" s="40" t="str">
        <f t="shared" si="14"/>
        <v>EU-inntekt</v>
      </c>
      <c r="C29" s="121"/>
      <c r="D29" s="19">
        <f t="shared" si="15"/>
        <v>0</v>
      </c>
      <c r="E29" s="19">
        <f t="shared" ref="E29:J29" si="17">D29</f>
        <v>0</v>
      </c>
      <c r="F29" s="19">
        <f t="shared" si="17"/>
        <v>0</v>
      </c>
      <c r="G29" s="19">
        <f t="shared" si="17"/>
        <v>0</v>
      </c>
      <c r="H29" s="19">
        <f t="shared" si="17"/>
        <v>0</v>
      </c>
      <c r="I29" s="19">
        <f t="shared" si="17"/>
        <v>0</v>
      </c>
      <c r="J29" s="41">
        <f t="shared" si="17"/>
        <v>0</v>
      </c>
    </row>
    <row r="30" spans="2:10" x14ac:dyDescent="0.25">
      <c r="B30" s="40" t="str">
        <f t="shared" si="14"/>
        <v>NFR-inntekt</v>
      </c>
      <c r="C30" s="121"/>
      <c r="D30" s="19">
        <f t="shared" si="15"/>
        <v>0</v>
      </c>
      <c r="E30" s="19">
        <f t="shared" ref="E30:J30" si="18">D30</f>
        <v>0</v>
      </c>
      <c r="F30" s="19">
        <f t="shared" si="18"/>
        <v>0</v>
      </c>
      <c r="G30" s="19">
        <f t="shared" si="18"/>
        <v>0</v>
      </c>
      <c r="H30" s="19">
        <f t="shared" si="18"/>
        <v>0</v>
      </c>
      <c r="I30" s="19">
        <f t="shared" si="18"/>
        <v>0</v>
      </c>
      <c r="J30" s="41">
        <f t="shared" si="18"/>
        <v>0</v>
      </c>
    </row>
    <row r="31" spans="2:10" x14ac:dyDescent="0.25">
      <c r="B31" s="57" t="str">
        <f t="shared" si="14"/>
        <v>BOA (eksl. EU og NFR)</v>
      </c>
      <c r="C31" s="176"/>
      <c r="D31" s="111">
        <f t="shared" si="15"/>
        <v>0</v>
      </c>
      <c r="E31" s="111">
        <f t="shared" ref="E31:J31" si="19">D31</f>
        <v>0</v>
      </c>
      <c r="F31" s="111">
        <f t="shared" si="19"/>
        <v>0</v>
      </c>
      <c r="G31" s="111">
        <f t="shared" si="19"/>
        <v>0</v>
      </c>
      <c r="H31" s="111">
        <f t="shared" si="19"/>
        <v>0</v>
      </c>
      <c r="I31" s="111">
        <f t="shared" si="19"/>
        <v>0</v>
      </c>
      <c r="J31" s="177">
        <f t="shared" si="19"/>
        <v>0</v>
      </c>
    </row>
    <row r="33" spans="1:19" x14ac:dyDescent="0.25">
      <c r="B33" s="103" t="str">
        <f>"Beløp til fordeling i "&amp;'Enheter, modell og år'!E3</f>
        <v>Beløp til fordeling i VFM</v>
      </c>
      <c r="C33" s="27"/>
      <c r="D33" s="27"/>
      <c r="E33" s="27"/>
      <c r="F33" s="27"/>
      <c r="G33" s="27"/>
      <c r="H33" s="27"/>
      <c r="I33" s="27"/>
      <c r="J33" s="28"/>
    </row>
    <row r="34" spans="1:19" x14ac:dyDescent="0.25">
      <c r="B34" s="40"/>
      <c r="C34" s="24">
        <f>C26</f>
        <v>2018</v>
      </c>
      <c r="D34" s="24">
        <f t="shared" ref="D34:J34" si="20">D26</f>
        <v>2019</v>
      </c>
      <c r="E34" s="24">
        <f t="shared" si="20"/>
        <v>2020</v>
      </c>
      <c r="F34" s="24">
        <f t="shared" si="20"/>
        <v>2021</v>
      </c>
      <c r="G34" s="24">
        <f t="shared" si="20"/>
        <v>2022</v>
      </c>
      <c r="H34" s="24">
        <f t="shared" si="20"/>
        <v>2023</v>
      </c>
      <c r="I34" s="24">
        <f t="shared" si="20"/>
        <v>2024</v>
      </c>
      <c r="J34" s="25">
        <f t="shared" si="20"/>
        <v>2025</v>
      </c>
    </row>
    <row r="35" spans="1:19" x14ac:dyDescent="0.25">
      <c r="B35" s="40" t="str">
        <f>B27</f>
        <v>Avlagte doktorgrader</v>
      </c>
      <c r="C35" s="19">
        <f>C19*C27</f>
        <v>0</v>
      </c>
      <c r="D35" s="19" t="e">
        <f>D19*D27</f>
        <v>#DIV/0!</v>
      </c>
      <c r="E35" s="19" t="e">
        <f t="shared" ref="E35:J35" si="21">E19*E27</f>
        <v>#DIV/0!</v>
      </c>
      <c r="F35" s="19" t="e">
        <f t="shared" si="21"/>
        <v>#DIV/0!</v>
      </c>
      <c r="G35" s="19" t="e">
        <f t="shared" si="21"/>
        <v>#DIV/0!</v>
      </c>
      <c r="H35" s="19" t="e">
        <f t="shared" si="21"/>
        <v>#DIV/0!</v>
      </c>
      <c r="I35" s="19" t="e">
        <f t="shared" si="21"/>
        <v>#DIV/0!</v>
      </c>
      <c r="J35" s="41" t="e">
        <f t="shared" si="21"/>
        <v>#DIV/0!</v>
      </c>
      <c r="L35" s="180"/>
      <c r="M35" s="180"/>
    </row>
    <row r="36" spans="1:19" x14ac:dyDescent="0.25">
      <c r="B36" s="40" t="str">
        <f t="shared" ref="B36:B39" si="22">B28</f>
        <v>Publikasjonspoeng</v>
      </c>
      <c r="C36" s="19">
        <f t="shared" ref="C36:C39" si="23">C20*C28</f>
        <v>0</v>
      </c>
      <c r="D36" s="19" t="e">
        <f t="shared" ref="D36:J36" si="24">D20*D28</f>
        <v>#DIV/0!</v>
      </c>
      <c r="E36" s="19" t="e">
        <f t="shared" si="24"/>
        <v>#DIV/0!</v>
      </c>
      <c r="F36" s="19" t="e">
        <f t="shared" si="24"/>
        <v>#DIV/0!</v>
      </c>
      <c r="G36" s="19" t="e">
        <f t="shared" si="24"/>
        <v>#DIV/0!</v>
      </c>
      <c r="H36" s="19" t="e">
        <f t="shared" si="24"/>
        <v>#DIV/0!</v>
      </c>
      <c r="I36" s="19" t="e">
        <f t="shared" si="24"/>
        <v>#DIV/0!</v>
      </c>
      <c r="J36" s="41" t="e">
        <f t="shared" si="24"/>
        <v>#DIV/0!</v>
      </c>
      <c r="L36" s="180"/>
      <c r="M36" s="180"/>
    </row>
    <row r="37" spans="1:19" x14ac:dyDescent="0.25">
      <c r="B37" s="40" t="str">
        <f t="shared" si="22"/>
        <v>EU-inntekt</v>
      </c>
      <c r="C37" s="19">
        <f t="shared" si="23"/>
        <v>0</v>
      </c>
      <c r="D37" s="19" t="e">
        <f t="shared" ref="D37:J37" si="25">D21*D29</f>
        <v>#DIV/0!</v>
      </c>
      <c r="E37" s="19" t="e">
        <f t="shared" si="25"/>
        <v>#DIV/0!</v>
      </c>
      <c r="F37" s="19" t="e">
        <f t="shared" si="25"/>
        <v>#DIV/0!</v>
      </c>
      <c r="G37" s="19" t="e">
        <f t="shared" si="25"/>
        <v>#DIV/0!</v>
      </c>
      <c r="H37" s="19" t="e">
        <f t="shared" si="25"/>
        <v>#DIV/0!</v>
      </c>
      <c r="I37" s="19" t="e">
        <f t="shared" si="25"/>
        <v>#DIV/0!</v>
      </c>
      <c r="J37" s="41" t="e">
        <f t="shared" si="25"/>
        <v>#DIV/0!</v>
      </c>
      <c r="L37" s="180"/>
      <c r="M37" s="180"/>
    </row>
    <row r="38" spans="1:19" x14ac:dyDescent="0.25">
      <c r="B38" s="40" t="str">
        <f t="shared" si="22"/>
        <v>NFR-inntekt</v>
      </c>
      <c r="C38" s="19">
        <f t="shared" si="23"/>
        <v>0</v>
      </c>
      <c r="D38" s="19" t="e">
        <f t="shared" ref="D38:J38" si="26">D22*D30</f>
        <v>#DIV/0!</v>
      </c>
      <c r="E38" s="19" t="e">
        <f t="shared" si="26"/>
        <v>#DIV/0!</v>
      </c>
      <c r="F38" s="19" t="e">
        <f t="shared" si="26"/>
        <v>#DIV/0!</v>
      </c>
      <c r="G38" s="19" t="e">
        <f t="shared" si="26"/>
        <v>#DIV/0!</v>
      </c>
      <c r="H38" s="19" t="e">
        <f t="shared" si="26"/>
        <v>#DIV/0!</v>
      </c>
      <c r="I38" s="19" t="e">
        <f t="shared" si="26"/>
        <v>#DIV/0!</v>
      </c>
      <c r="J38" s="41" t="e">
        <f t="shared" si="26"/>
        <v>#DIV/0!</v>
      </c>
      <c r="L38" s="180"/>
      <c r="M38" s="180"/>
    </row>
    <row r="39" spans="1:19" x14ac:dyDescent="0.25">
      <c r="B39" s="57" t="str">
        <f t="shared" si="22"/>
        <v>BOA (eksl. EU og NFR)</v>
      </c>
      <c r="C39" s="111">
        <f t="shared" si="23"/>
        <v>0</v>
      </c>
      <c r="D39" s="111" t="e">
        <f t="shared" ref="D39:J39" si="27">D23*D31</f>
        <v>#DIV/0!</v>
      </c>
      <c r="E39" s="111" t="e">
        <f t="shared" si="27"/>
        <v>#DIV/0!</v>
      </c>
      <c r="F39" s="111" t="e">
        <f t="shared" si="27"/>
        <v>#DIV/0!</v>
      </c>
      <c r="G39" s="111" t="e">
        <f t="shared" si="27"/>
        <v>#DIV/0!</v>
      </c>
      <c r="H39" s="111" t="e">
        <f t="shared" si="27"/>
        <v>#DIV/0!</v>
      </c>
      <c r="I39" s="111" t="e">
        <f t="shared" si="27"/>
        <v>#DIV/0!</v>
      </c>
      <c r="J39" s="177" t="e">
        <f t="shared" si="27"/>
        <v>#DIV/0!</v>
      </c>
      <c r="L39" s="180"/>
      <c r="M39" s="180"/>
    </row>
    <row r="43" spans="1:19" x14ac:dyDescent="0.25">
      <c r="A43" s="204" t="str">
        <f>B3</f>
        <v>Avlagte doktorgrader</v>
      </c>
      <c r="B43" s="205"/>
      <c r="C43" s="206"/>
      <c r="D43" s="70"/>
      <c r="E43" s="204" t="str">
        <f>B4</f>
        <v>Publikasjonspoeng</v>
      </c>
      <c r="F43" s="205"/>
      <c r="G43" s="206"/>
      <c r="I43" s="204" t="str">
        <f>B5</f>
        <v>EU-inntekt</v>
      </c>
      <c r="J43" s="205"/>
      <c r="K43" s="206"/>
      <c r="M43" s="204" t="str">
        <f>B6</f>
        <v>NFR-inntekt</v>
      </c>
      <c r="N43" s="205"/>
      <c r="O43" s="206"/>
      <c r="Q43" s="204" t="str">
        <f>B7</f>
        <v>BOA (eksl. EU og NFR)</v>
      </c>
      <c r="R43" s="205"/>
      <c r="S43" s="206"/>
    </row>
    <row r="44" spans="1:19" x14ac:dyDescent="0.25">
      <c r="A44" s="23" t="s">
        <v>102</v>
      </c>
      <c r="B44" s="24" t="s">
        <v>115</v>
      </c>
      <c r="C44" s="25" t="s">
        <v>117</v>
      </c>
      <c r="D44" s="70"/>
      <c r="E44" s="23" t="s">
        <v>37</v>
      </c>
      <c r="F44" s="24" t="s">
        <v>115</v>
      </c>
      <c r="G44" s="25" t="s">
        <v>117</v>
      </c>
      <c r="I44" s="23" t="s">
        <v>37</v>
      </c>
      <c r="J44" s="24" t="s">
        <v>115</v>
      </c>
      <c r="K44" s="25" t="s">
        <v>117</v>
      </c>
      <c r="M44" s="23" t="s">
        <v>37</v>
      </c>
      <c r="N44" s="24" t="s">
        <v>115</v>
      </c>
      <c r="O44" s="25" t="s">
        <v>117</v>
      </c>
      <c r="Q44" s="23" t="s">
        <v>37</v>
      </c>
      <c r="R44" s="24" t="s">
        <v>115</v>
      </c>
      <c r="S44" s="25" t="s">
        <v>117</v>
      </c>
    </row>
    <row r="45" spans="1:19" x14ac:dyDescent="0.25">
      <c r="A45" s="40">
        <f>$D$2-4</f>
        <v>2015</v>
      </c>
      <c r="B45" s="174">
        <v>-8.0213903743315829E-3</v>
      </c>
      <c r="C45" s="178">
        <v>-1.2550728386877708E-2</v>
      </c>
      <c r="E45" s="40">
        <f>$D$2-4</f>
        <v>2015</v>
      </c>
      <c r="F45" s="174">
        <v>-9.6965463980264177E-3</v>
      </c>
      <c r="G45" s="178">
        <v>1.4352067124247803E-3</v>
      </c>
      <c r="I45" s="40">
        <f>$D$2-4</f>
        <v>2015</v>
      </c>
      <c r="J45" s="174">
        <v>9.416452312503143E-2</v>
      </c>
      <c r="K45" s="178">
        <v>9.9666623896237927E-3</v>
      </c>
      <c r="M45" s="40">
        <f>$D$2-4</f>
        <v>2015</v>
      </c>
      <c r="N45" s="174">
        <v>2.6801006366567792E-2</v>
      </c>
      <c r="O45" s="178">
        <v>3.8388862264657209E-3</v>
      </c>
      <c r="Q45" s="40">
        <f>$D$2-4</f>
        <v>2015</v>
      </c>
      <c r="R45" s="174"/>
      <c r="S45" s="178"/>
    </row>
    <row r="46" spans="1:19" x14ac:dyDescent="0.25">
      <c r="A46" s="40">
        <f>$D$2-3</f>
        <v>2016</v>
      </c>
      <c r="B46" s="174">
        <v>-1.0781671159029615E-2</v>
      </c>
      <c r="C46" s="178">
        <v>1.001471846405938E-2</v>
      </c>
      <c r="E46" s="40">
        <f>$D$2-3</f>
        <v>2016</v>
      </c>
      <c r="F46" s="174">
        <v>-2.0076827821563836E-2</v>
      </c>
      <c r="G46" s="178">
        <v>-9.4082938588914422E-3</v>
      </c>
      <c r="I46" s="40">
        <f>$D$2-3</f>
        <v>2016</v>
      </c>
      <c r="J46" s="174">
        <v>0.51290679450539312</v>
      </c>
      <c r="K46" s="178">
        <v>3.2329700050982318E-2</v>
      </c>
      <c r="M46" s="40">
        <f>$D$2-3</f>
        <v>2016</v>
      </c>
      <c r="N46" s="174">
        <v>4.9374702141296023E-2</v>
      </c>
      <c r="O46" s="178">
        <v>-1.1780966445375629E-2</v>
      </c>
      <c r="Q46" s="40">
        <f>$D$2-3</f>
        <v>2016</v>
      </c>
      <c r="R46" s="174">
        <v>-6.1523689020807182E-2</v>
      </c>
      <c r="S46" s="178">
        <v>-1.8586933065492584E-2</v>
      </c>
    </row>
    <row r="47" spans="1:19" x14ac:dyDescent="0.25">
      <c r="A47" s="40">
        <f>$D$2-2</f>
        <v>2017</v>
      </c>
      <c r="B47" s="174">
        <v>-6.8119891008174394E-2</v>
      </c>
      <c r="C47" s="178">
        <v>-1.5291478785453727E-2</v>
      </c>
      <c r="E47" s="40">
        <f>$D$2-2</f>
        <v>2017</v>
      </c>
      <c r="F47" s="174">
        <v>4.1685259811160558E-2</v>
      </c>
      <c r="G47" s="178">
        <v>3.1051954740244636E-3</v>
      </c>
      <c r="I47" s="40">
        <f>$D$2-2</f>
        <v>2017</v>
      </c>
      <c r="J47" s="174">
        <v>0.13718858860688776</v>
      </c>
      <c r="K47" s="178">
        <v>5.5253372565730041E-3</v>
      </c>
      <c r="M47" s="40">
        <f>$D$2-2</f>
        <v>2017</v>
      </c>
      <c r="N47" s="174">
        <v>0.16728394578383998</v>
      </c>
      <c r="O47" s="178">
        <v>1.0961961468279824E-2</v>
      </c>
      <c r="Q47" s="40">
        <f>$D$2-2</f>
        <v>2017</v>
      </c>
      <c r="R47" s="174">
        <v>7.0141244367944111E-2</v>
      </c>
      <c r="S47" s="178">
        <v>3.606538866751885E-3</v>
      </c>
    </row>
    <row r="48" spans="1:19" x14ac:dyDescent="0.25">
      <c r="A48" s="57">
        <f>$D$2-1</f>
        <v>2018</v>
      </c>
      <c r="B48" s="175">
        <v>7.0175438596491224E-2</v>
      </c>
      <c r="C48" s="179">
        <v>2.141290819652697E-2</v>
      </c>
      <c r="E48" s="57">
        <f>$D$2-1</f>
        <v>2018</v>
      </c>
      <c r="F48" s="175">
        <v>4.0826057966638407E-2</v>
      </c>
      <c r="G48" s="179">
        <v>-8.7126740351715637E-3</v>
      </c>
      <c r="I48" s="57">
        <f>$D$2-1</f>
        <v>2018</v>
      </c>
      <c r="J48" s="175">
        <v>0.33698011092157798</v>
      </c>
      <c r="K48" s="179">
        <v>2.7368156015078915E-2</v>
      </c>
      <c r="M48" s="57">
        <f>$D$2-1</f>
        <v>2018</v>
      </c>
      <c r="N48" s="175">
        <v>0.21158879758510807</v>
      </c>
      <c r="O48" s="179">
        <v>2.2639487000018998E-2</v>
      </c>
      <c r="Q48" s="57">
        <f>$D$2-1</f>
        <v>2018</v>
      </c>
      <c r="R48" s="175">
        <v>-5.7004990893393392E-3</v>
      </c>
      <c r="S48" s="179">
        <v>6.9955466949850886E-3</v>
      </c>
    </row>
    <row r="51" spans="2:3" x14ac:dyDescent="0.25">
      <c r="B51" s="70"/>
      <c r="C51" s="70"/>
    </row>
    <row r="52" spans="2:3" x14ac:dyDescent="0.25">
      <c r="B52" s="70"/>
      <c r="C52" s="70"/>
    </row>
    <row r="53" spans="2:3" x14ac:dyDescent="0.25">
      <c r="B53" s="70"/>
      <c r="C53" s="70"/>
    </row>
    <row r="54" spans="2:3" x14ac:dyDescent="0.25">
      <c r="B54" s="70"/>
      <c r="C54" s="70"/>
    </row>
  </sheetData>
  <mergeCells count="5">
    <mergeCell ref="A43:C43"/>
    <mergeCell ref="E43:G43"/>
    <mergeCell ref="I43:K43"/>
    <mergeCell ref="M43:O43"/>
    <mergeCell ref="Q43:S4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/>
  <dimension ref="A1:AG38"/>
  <sheetViews>
    <sheetView topLeftCell="J1" workbookViewId="0">
      <selection activeCell="B3" sqref="B3:E3"/>
    </sheetView>
  </sheetViews>
  <sheetFormatPr baseColWidth="10" defaultRowHeight="15" x14ac:dyDescent="0.25"/>
  <cols>
    <col min="1" max="1" width="48.7109375" bestFit="1" customWidth="1"/>
    <col min="2" max="2" width="20.140625" bestFit="1" customWidth="1"/>
    <col min="3" max="3" width="16.7109375" bestFit="1" customWidth="1"/>
    <col min="4" max="4" width="19.140625" bestFit="1" customWidth="1"/>
    <col min="5" max="5" width="23.85546875" bestFit="1" customWidth="1"/>
  </cols>
  <sheetData>
    <row r="1" spans="1:33" x14ac:dyDescent="0.25">
      <c r="E1" t="str">
        <f>"Utdanningsbevilgning"&amp;" "&amp;E2</f>
        <v>Utdanningsbevilgning 2018</v>
      </c>
      <c r="I1" t="str">
        <f>"Utdanningsbevilgning"&amp;" "&amp;I2</f>
        <v>Utdanningsbevilgning 2019</v>
      </c>
      <c r="M1" t="str">
        <f>"Utdanningsbevilgning"&amp;" "&amp;M2</f>
        <v>Utdanningsbevilgning 2020</v>
      </c>
      <c r="Q1" t="str">
        <f>"Utdanningsbevilgning"&amp;" "&amp;Q2</f>
        <v>Utdanningsbevilgning 2021</v>
      </c>
      <c r="U1" t="str">
        <f>"Utdanningsbevilgning"&amp;" "&amp;U2</f>
        <v>Utdanningsbevilgning 2022</v>
      </c>
      <c r="Y1" t="str">
        <f>"Utdanningsbevilgning"&amp;" "&amp;Y2</f>
        <v>Utdanningsbevilgning 2023</v>
      </c>
      <c r="AC1" t="str">
        <f>"Utdanningsbevilgning"&amp;" "&amp;AC2</f>
        <v>Utdanningsbevilgning 2024</v>
      </c>
      <c r="AG1" t="str">
        <f>"Utdanningsbevilgning"&amp;" "&amp;AG2</f>
        <v>Utdanningsbevilgning 2025</v>
      </c>
    </row>
    <row r="2" spans="1:33" x14ac:dyDescent="0.25">
      <c r="B2" s="26">
        <f>'Enheter, modell og år'!$F$2</f>
        <v>2018</v>
      </c>
      <c r="C2" s="27">
        <f>'Enheter, modell og år'!$F$2</f>
        <v>2018</v>
      </c>
      <c r="D2" s="27">
        <f>'Enheter, modell og år'!$F$2</f>
        <v>2018</v>
      </c>
      <c r="E2" s="28">
        <f>'Enheter, modell og år'!$F$2</f>
        <v>2018</v>
      </c>
      <c r="F2" s="26">
        <f>B2+1</f>
        <v>2019</v>
      </c>
      <c r="G2" s="27">
        <f t="shared" ref="G2:AD2" si="0">C2+1</f>
        <v>2019</v>
      </c>
      <c r="H2" s="27">
        <f t="shared" si="0"/>
        <v>2019</v>
      </c>
      <c r="I2" s="28">
        <f t="shared" si="0"/>
        <v>2019</v>
      </c>
      <c r="J2" s="26">
        <f t="shared" si="0"/>
        <v>2020</v>
      </c>
      <c r="K2" s="27">
        <f t="shared" si="0"/>
        <v>2020</v>
      </c>
      <c r="L2" s="27">
        <f t="shared" si="0"/>
        <v>2020</v>
      </c>
      <c r="M2" s="28">
        <f t="shared" si="0"/>
        <v>2020</v>
      </c>
      <c r="N2" s="26">
        <f t="shared" si="0"/>
        <v>2021</v>
      </c>
      <c r="O2" s="27">
        <f t="shared" si="0"/>
        <v>2021</v>
      </c>
      <c r="P2" s="27">
        <f t="shared" si="0"/>
        <v>2021</v>
      </c>
      <c r="Q2" s="28">
        <f t="shared" si="0"/>
        <v>2021</v>
      </c>
      <c r="R2" s="26">
        <f t="shared" si="0"/>
        <v>2022</v>
      </c>
      <c r="S2" s="27">
        <f t="shared" si="0"/>
        <v>2022</v>
      </c>
      <c r="T2" s="27">
        <f t="shared" si="0"/>
        <v>2022</v>
      </c>
      <c r="U2" s="28">
        <f t="shared" si="0"/>
        <v>2022</v>
      </c>
      <c r="V2" s="26">
        <f t="shared" si="0"/>
        <v>2023</v>
      </c>
      <c r="W2" s="27">
        <f t="shared" si="0"/>
        <v>2023</v>
      </c>
      <c r="X2" s="27">
        <f t="shared" si="0"/>
        <v>2023</v>
      </c>
      <c r="Y2" s="28">
        <f t="shared" si="0"/>
        <v>2023</v>
      </c>
      <c r="Z2" s="26">
        <f t="shared" si="0"/>
        <v>2024</v>
      </c>
      <c r="AA2" s="27">
        <f t="shared" si="0"/>
        <v>2024</v>
      </c>
      <c r="AB2" s="27">
        <f t="shared" si="0"/>
        <v>2024</v>
      </c>
      <c r="AC2" s="28">
        <f t="shared" si="0"/>
        <v>2024</v>
      </c>
      <c r="AD2" s="26">
        <f t="shared" si="0"/>
        <v>2025</v>
      </c>
      <c r="AE2" s="27">
        <f>AA2+1</f>
        <v>2025</v>
      </c>
      <c r="AF2" s="27">
        <f t="shared" ref="AF2" si="1">AB2+1</f>
        <v>2025</v>
      </c>
      <c r="AG2" s="28">
        <f>AC2+1</f>
        <v>2025</v>
      </c>
    </row>
    <row r="3" spans="1:33" s="1" customFormat="1" x14ac:dyDescent="0.25">
      <c r="A3" s="1" t="s">
        <v>0</v>
      </c>
      <c r="B3" s="23" t="str">
        <f>"Studiepoengbev"&amp;" "&amp;'Enheter, modell og år'!E2</f>
        <v>Studiepoengbev RFM</v>
      </c>
      <c r="C3" s="24" t="str">
        <f>"Kandidatbev"&amp;" "&amp;'Enheter, modell og år'!E2</f>
        <v>Kandidatbev RFM</v>
      </c>
      <c r="D3" s="24" t="str">
        <f>"Utvekslingsbev"&amp;" "&amp;'Enheter, modell og år'!E2</f>
        <v>Utvekslingsbev RFM</v>
      </c>
      <c r="E3" s="25" t="str">
        <f>"Total studiebevilgning"&amp;" "&amp;'Enheter, modell og år'!E2</f>
        <v>Total studiebevilgning RFM</v>
      </c>
      <c r="F3" s="23" t="str">
        <f>B3</f>
        <v>Studiepoengbev RFM</v>
      </c>
      <c r="G3" s="24" t="str">
        <f t="shared" ref="G3:AD3" si="2">C3</f>
        <v>Kandidatbev RFM</v>
      </c>
      <c r="H3" s="24" t="str">
        <f t="shared" si="2"/>
        <v>Utvekslingsbev RFM</v>
      </c>
      <c r="I3" s="25" t="str">
        <f t="shared" si="2"/>
        <v>Total studiebevilgning RFM</v>
      </c>
      <c r="J3" s="23" t="str">
        <f t="shared" si="2"/>
        <v>Studiepoengbev RFM</v>
      </c>
      <c r="K3" s="24" t="str">
        <f t="shared" si="2"/>
        <v>Kandidatbev RFM</v>
      </c>
      <c r="L3" s="24" t="str">
        <f t="shared" si="2"/>
        <v>Utvekslingsbev RFM</v>
      </c>
      <c r="M3" s="25" t="str">
        <f t="shared" si="2"/>
        <v>Total studiebevilgning RFM</v>
      </c>
      <c r="N3" s="23" t="str">
        <f t="shared" si="2"/>
        <v>Studiepoengbev RFM</v>
      </c>
      <c r="O3" s="24" t="str">
        <f t="shared" si="2"/>
        <v>Kandidatbev RFM</v>
      </c>
      <c r="P3" s="24" t="str">
        <f t="shared" si="2"/>
        <v>Utvekslingsbev RFM</v>
      </c>
      <c r="Q3" s="25" t="str">
        <f t="shared" si="2"/>
        <v>Total studiebevilgning RFM</v>
      </c>
      <c r="R3" s="23" t="str">
        <f t="shared" si="2"/>
        <v>Studiepoengbev RFM</v>
      </c>
      <c r="S3" s="24" t="str">
        <f t="shared" si="2"/>
        <v>Kandidatbev RFM</v>
      </c>
      <c r="T3" s="24" t="str">
        <f t="shared" si="2"/>
        <v>Utvekslingsbev RFM</v>
      </c>
      <c r="U3" s="25" t="str">
        <f t="shared" si="2"/>
        <v>Total studiebevilgning RFM</v>
      </c>
      <c r="V3" s="23" t="str">
        <f t="shared" si="2"/>
        <v>Studiepoengbev RFM</v>
      </c>
      <c r="W3" s="24" t="str">
        <f t="shared" si="2"/>
        <v>Kandidatbev RFM</v>
      </c>
      <c r="X3" s="24" t="str">
        <f t="shared" si="2"/>
        <v>Utvekslingsbev RFM</v>
      </c>
      <c r="Y3" s="25" t="str">
        <f t="shared" si="2"/>
        <v>Total studiebevilgning RFM</v>
      </c>
      <c r="Z3" s="23" t="str">
        <f t="shared" si="2"/>
        <v>Studiepoengbev RFM</v>
      </c>
      <c r="AA3" s="24" t="str">
        <f t="shared" si="2"/>
        <v>Kandidatbev RFM</v>
      </c>
      <c r="AB3" s="24" t="str">
        <f t="shared" si="2"/>
        <v>Utvekslingsbev RFM</v>
      </c>
      <c r="AC3" s="25" t="str">
        <f t="shared" si="2"/>
        <v>Total studiebevilgning RFM</v>
      </c>
      <c r="AD3" s="23" t="str">
        <f t="shared" si="2"/>
        <v>Studiepoengbev RFM</v>
      </c>
      <c r="AE3" s="24" t="str">
        <f>AA3</f>
        <v>Kandidatbev RFM</v>
      </c>
      <c r="AF3" s="24" t="str">
        <f t="shared" ref="AF3" si="3">AB3</f>
        <v>Utvekslingsbev RFM</v>
      </c>
      <c r="AG3" s="25" t="str">
        <f>AC3</f>
        <v>Total studiebevilgning RFM</v>
      </c>
    </row>
    <row r="4" spans="1:33" x14ac:dyDescent="0.25">
      <c r="A4">
        <f>'Enheter, modell og år'!A2</f>
        <v>0</v>
      </c>
      <c r="B4" s="29">
        <f>SUMIF(Utdanningsdata!$B$2:$B$879,'Utdanningsbev overord mod'!$A4,Utdanningsdata!R$2:R$879)</f>
        <v>0</v>
      </c>
      <c r="C4" s="19">
        <f>SUMIF(Utdanningsdata!$B$2:$B$879,'Utdanningsbev overord mod'!$A4,Utdanningsdata!S$2:S$879)</f>
        <v>0</v>
      </c>
      <c r="D4" s="19">
        <f>SUMIF(Utdanningsdata!$B$2:$B$879,'Utdanningsbev overord mod'!$A4,Utdanningsdata!T$2:T$879)</f>
        <v>0</v>
      </c>
      <c r="E4" s="30">
        <f>SUM(B4:D4)</f>
        <v>0</v>
      </c>
      <c r="F4" s="29">
        <f>IFERROR((1+Utviklingsbaner!B3)*B4,0)</f>
        <v>0</v>
      </c>
      <c r="G4" s="19">
        <f>IFERROR((1+Utviklingsbaner!C3)*C4,0)</f>
        <v>0</v>
      </c>
      <c r="H4" s="19">
        <f>IFERROR((1+Utviklingsbaner!D3)*D4,0)</f>
        <v>0</v>
      </c>
      <c r="I4" s="30">
        <f>SUM(F4:H4)</f>
        <v>0</v>
      </c>
      <c r="J4" s="29">
        <f>IFERROR((1+Utviklingsbaner!B36)*F4,0)</f>
        <v>0</v>
      </c>
      <c r="K4" s="19">
        <f>IFERROR((1+Utviklingsbaner!C36)*G4,0)</f>
        <v>0</v>
      </c>
      <c r="L4" s="19">
        <f>IFERROR((1+Utviklingsbaner!D36)*H4,0)</f>
        <v>0</v>
      </c>
      <c r="M4" s="30">
        <f>SUM(J4:L4)</f>
        <v>0</v>
      </c>
      <c r="N4" s="29">
        <f>IFERROR((1+Utviklingsbaner!B69)*J4,0)</f>
        <v>0</v>
      </c>
      <c r="O4" s="19">
        <f>IFERROR((1+Utviklingsbaner!C69)*K4,0)</f>
        <v>0</v>
      </c>
      <c r="P4" s="19">
        <f>IFERROR((1+Utviklingsbaner!D69)*L4,0)</f>
        <v>0</v>
      </c>
      <c r="Q4" s="30">
        <f>SUM(N4:P4)</f>
        <v>0</v>
      </c>
      <c r="R4" s="29">
        <f>IFERROR((1+Utviklingsbaner!B102)*N4,0)</f>
        <v>0</v>
      </c>
      <c r="S4" s="19">
        <f>IFERROR((1+Utviklingsbaner!C102)*O4,0)</f>
        <v>0</v>
      </c>
      <c r="T4" s="19">
        <f>IFERROR((1+Utviklingsbaner!D102)*P4,0)</f>
        <v>0</v>
      </c>
      <c r="U4" s="30">
        <f>SUM(R4:T4)</f>
        <v>0</v>
      </c>
      <c r="V4" s="29">
        <f>IFERROR((1+Utviklingsbaner!B135)*R4,0)</f>
        <v>0</v>
      </c>
      <c r="W4" s="19">
        <f>IFERROR((1+Utviklingsbaner!C135)*S4,0)</f>
        <v>0</v>
      </c>
      <c r="X4" s="19">
        <f>IFERROR((1+Utviklingsbaner!D135)*T4,0)</f>
        <v>0</v>
      </c>
      <c r="Y4" s="30">
        <f>SUM(V4:X4)</f>
        <v>0</v>
      </c>
      <c r="Z4" s="29">
        <f>IFERROR((1+Utviklingsbaner!B168)*V4,0)</f>
        <v>0</v>
      </c>
      <c r="AA4" s="19">
        <f>IFERROR((1+Utviklingsbaner!C168)*W4,0)</f>
        <v>0</v>
      </c>
      <c r="AB4" s="19">
        <f>IFERROR((1+Utviklingsbaner!D168)*X4,0)</f>
        <v>0</v>
      </c>
      <c r="AC4" s="30">
        <f>SUM(Z4:AB4)</f>
        <v>0</v>
      </c>
      <c r="AD4" s="29">
        <f>IFERROR((1+Utviklingsbaner!B201)*Z4,0)</f>
        <v>0</v>
      </c>
      <c r="AE4" s="19">
        <f>IFERROR((1+Utviklingsbaner!C201)*AA4,0)</f>
        <v>0</v>
      </c>
      <c r="AF4" s="19">
        <f>IFERROR((1+Utviklingsbaner!D201)*AB4,0)</f>
        <v>0</v>
      </c>
      <c r="AG4" s="30">
        <f>SUM(AD4:AF4)</f>
        <v>0</v>
      </c>
    </row>
    <row r="5" spans="1:33" x14ac:dyDescent="0.25">
      <c r="A5">
        <f>'Enheter, modell og år'!A3</f>
        <v>0</v>
      </c>
      <c r="B5" s="29">
        <f>SUMIF(Utdanningsdata!$B$2:$B$879,'Utdanningsbev overord mod'!$A5,Utdanningsdata!R$2:R$879)</f>
        <v>0</v>
      </c>
      <c r="C5" s="19">
        <f>SUMIF(Utdanningsdata!$B$2:$B$879,'Utdanningsbev overord mod'!$A5,Utdanningsdata!S$2:S$879)</f>
        <v>0</v>
      </c>
      <c r="D5" s="19">
        <f>SUMIF(Utdanningsdata!$B$2:$B$879,'Utdanningsbev overord mod'!$A5,Utdanningsdata!T$2:T$879)</f>
        <v>0</v>
      </c>
      <c r="E5" s="30">
        <f t="shared" ref="E5:E14" si="4">SUM(B5:D5)</f>
        <v>0</v>
      </c>
      <c r="F5" s="29">
        <f>IFERROR((1+Utviklingsbaner!B4)*B5,0)</f>
        <v>0</v>
      </c>
      <c r="G5" s="19">
        <f>IFERROR((1+Utviklingsbaner!C4)*C5,0)</f>
        <v>0</v>
      </c>
      <c r="H5" s="19">
        <f>IFERROR((1+Utviklingsbaner!D4)*D5,0)</f>
        <v>0</v>
      </c>
      <c r="I5" s="30">
        <f t="shared" ref="I5:I14" si="5">SUM(F5:H5)</f>
        <v>0</v>
      </c>
      <c r="J5" s="29">
        <f>IFERROR((1+Utviklingsbaner!B37)*F5,0)</f>
        <v>0</v>
      </c>
      <c r="K5" s="19">
        <f>IFERROR((1+Utviklingsbaner!C37)*G5,0)</f>
        <v>0</v>
      </c>
      <c r="L5" s="19">
        <f>IFERROR((1+Utviklingsbaner!D37)*H5,0)</f>
        <v>0</v>
      </c>
      <c r="M5" s="30">
        <f t="shared" ref="M5:M14" si="6">SUM(J5:L5)</f>
        <v>0</v>
      </c>
      <c r="N5" s="29">
        <f>IFERROR((1+Utviklingsbaner!B70)*J5,0)</f>
        <v>0</v>
      </c>
      <c r="O5" s="19">
        <f>IFERROR((1+Utviklingsbaner!C70)*K5,0)</f>
        <v>0</v>
      </c>
      <c r="P5" s="19">
        <f>IFERROR((1+Utviklingsbaner!D70)*L5,0)</f>
        <v>0</v>
      </c>
      <c r="Q5" s="30">
        <f t="shared" ref="Q5:Q14" si="7">SUM(N5:P5)</f>
        <v>0</v>
      </c>
      <c r="R5" s="29">
        <f>IFERROR((1+Utviklingsbaner!B103)*N5,0)</f>
        <v>0</v>
      </c>
      <c r="S5" s="19">
        <f>IFERROR((1+Utviklingsbaner!C103)*O5,0)</f>
        <v>0</v>
      </c>
      <c r="T5" s="19">
        <f>IFERROR((1+Utviklingsbaner!D103)*P5,0)</f>
        <v>0</v>
      </c>
      <c r="U5" s="30">
        <f t="shared" ref="U5:U14" si="8">SUM(R5:T5)</f>
        <v>0</v>
      </c>
      <c r="V5" s="29">
        <f>IFERROR((1+Utviklingsbaner!B136)*R5,0)</f>
        <v>0</v>
      </c>
      <c r="W5" s="19">
        <f>IFERROR((1+Utviklingsbaner!C136)*S5,0)</f>
        <v>0</v>
      </c>
      <c r="X5" s="19">
        <f>IFERROR((1+Utviklingsbaner!D136)*T5,0)</f>
        <v>0</v>
      </c>
      <c r="Y5" s="30">
        <f t="shared" ref="Y5:Y14" si="9">SUM(V5:X5)</f>
        <v>0</v>
      </c>
      <c r="Z5" s="29">
        <f>IFERROR((1+Utviklingsbaner!B169)*V5,0)</f>
        <v>0</v>
      </c>
      <c r="AA5" s="19">
        <f>IFERROR((1+Utviklingsbaner!C169)*W5,0)</f>
        <v>0</v>
      </c>
      <c r="AB5" s="19">
        <f>IFERROR((1+Utviklingsbaner!D169)*X5,0)</f>
        <v>0</v>
      </c>
      <c r="AC5" s="30">
        <f t="shared" ref="AC5:AC14" si="10">SUM(Z5:AB5)</f>
        <v>0</v>
      </c>
      <c r="AD5" s="29">
        <f>IFERROR((1+Utviklingsbaner!B202)*Z5,0)</f>
        <v>0</v>
      </c>
      <c r="AE5" s="19">
        <f>IFERROR((1+Utviklingsbaner!C202)*AA5,0)</f>
        <v>0</v>
      </c>
      <c r="AF5" s="19">
        <f>IFERROR((1+Utviklingsbaner!D202)*AB5,0)</f>
        <v>0</v>
      </c>
      <c r="AG5" s="30">
        <f t="shared" ref="AG5:AG14" si="11">SUM(AD5:AF5)</f>
        <v>0</v>
      </c>
    </row>
    <row r="6" spans="1:33" x14ac:dyDescent="0.25">
      <c r="A6">
        <f>'Enheter, modell og år'!A4</f>
        <v>0</v>
      </c>
      <c r="B6" s="29">
        <f>SUMIF(Utdanningsdata!$B$2:$B$879,'Utdanningsbev overord mod'!$A6,Utdanningsdata!R$2:R$879)</f>
        <v>0</v>
      </c>
      <c r="C6" s="19">
        <f>SUMIF(Utdanningsdata!$B$2:$B$879,'Utdanningsbev overord mod'!$A6,Utdanningsdata!S$2:S$879)</f>
        <v>0</v>
      </c>
      <c r="D6" s="19">
        <f>SUMIF(Utdanningsdata!$B$2:$B$879,'Utdanningsbev overord mod'!$A6,Utdanningsdata!T$2:T$879)</f>
        <v>0</v>
      </c>
      <c r="E6" s="30">
        <f t="shared" si="4"/>
        <v>0</v>
      </c>
      <c r="F6" s="29">
        <f>IFERROR((1+Utviklingsbaner!B5)*B6,0)</f>
        <v>0</v>
      </c>
      <c r="G6" s="19">
        <f>IFERROR((1+Utviklingsbaner!C5)*C6,0)</f>
        <v>0</v>
      </c>
      <c r="H6" s="19">
        <f>IFERROR((1+Utviklingsbaner!D5)*D6,0)</f>
        <v>0</v>
      </c>
      <c r="I6" s="30">
        <f t="shared" si="5"/>
        <v>0</v>
      </c>
      <c r="J6" s="29">
        <f>IFERROR((1+Utviklingsbaner!B38)*F6,0)</f>
        <v>0</v>
      </c>
      <c r="K6" s="19">
        <f>IFERROR((1+Utviklingsbaner!C38)*G6,0)</f>
        <v>0</v>
      </c>
      <c r="L6" s="19">
        <f>IFERROR((1+Utviklingsbaner!D38)*H6,0)</f>
        <v>0</v>
      </c>
      <c r="M6" s="30">
        <f t="shared" si="6"/>
        <v>0</v>
      </c>
      <c r="N6" s="29">
        <f>IFERROR((1+Utviklingsbaner!B71)*J6,0)</f>
        <v>0</v>
      </c>
      <c r="O6" s="19">
        <f>IFERROR((1+Utviklingsbaner!C71)*K6,0)</f>
        <v>0</v>
      </c>
      <c r="P6" s="19">
        <f>IFERROR((1+Utviklingsbaner!D71)*L6,0)</f>
        <v>0</v>
      </c>
      <c r="Q6" s="30">
        <f t="shared" si="7"/>
        <v>0</v>
      </c>
      <c r="R6" s="29">
        <f>IFERROR((1+Utviklingsbaner!B104)*N6,0)</f>
        <v>0</v>
      </c>
      <c r="S6" s="19">
        <f>IFERROR((1+Utviklingsbaner!C104)*O6,0)</f>
        <v>0</v>
      </c>
      <c r="T6" s="19">
        <f>IFERROR((1+Utviklingsbaner!D104)*P6,0)</f>
        <v>0</v>
      </c>
      <c r="U6" s="30">
        <f t="shared" si="8"/>
        <v>0</v>
      </c>
      <c r="V6" s="29">
        <f>IFERROR((1+Utviklingsbaner!B137)*R6,0)</f>
        <v>0</v>
      </c>
      <c r="W6" s="19">
        <f>IFERROR((1+Utviklingsbaner!C137)*S6,0)</f>
        <v>0</v>
      </c>
      <c r="X6" s="19">
        <f>IFERROR((1+Utviklingsbaner!D137)*T6,0)</f>
        <v>0</v>
      </c>
      <c r="Y6" s="30">
        <f t="shared" si="9"/>
        <v>0</v>
      </c>
      <c r="Z6" s="29">
        <f>IFERROR((1+Utviklingsbaner!B170)*V6,0)</f>
        <v>0</v>
      </c>
      <c r="AA6" s="19">
        <f>IFERROR((1+Utviklingsbaner!C170)*W6,0)</f>
        <v>0</v>
      </c>
      <c r="AB6" s="19">
        <f>IFERROR((1+Utviklingsbaner!D170)*X6,0)</f>
        <v>0</v>
      </c>
      <c r="AC6" s="30">
        <f t="shared" si="10"/>
        <v>0</v>
      </c>
      <c r="AD6" s="29">
        <f>IFERROR((1+Utviklingsbaner!B203)*Z6,0)</f>
        <v>0</v>
      </c>
      <c r="AE6" s="19">
        <f>IFERROR((1+Utviklingsbaner!C203)*AA6,0)</f>
        <v>0</v>
      </c>
      <c r="AF6" s="19">
        <f>IFERROR((1+Utviklingsbaner!D203)*AB6,0)</f>
        <v>0</v>
      </c>
      <c r="AG6" s="30">
        <f t="shared" si="11"/>
        <v>0</v>
      </c>
    </row>
    <row r="7" spans="1:33" x14ac:dyDescent="0.25">
      <c r="A7">
        <f>'Enheter, modell og år'!A5</f>
        <v>0</v>
      </c>
      <c r="B7" s="29">
        <f>SUMIF(Utdanningsdata!$B$2:$B$879,'Utdanningsbev overord mod'!$A7,Utdanningsdata!R$2:R$879)</f>
        <v>0</v>
      </c>
      <c r="C7" s="19">
        <f>SUMIF(Utdanningsdata!$B$2:$B$879,'Utdanningsbev overord mod'!$A7,Utdanningsdata!S$2:S$879)</f>
        <v>0</v>
      </c>
      <c r="D7" s="19">
        <f>SUMIF(Utdanningsdata!$B$2:$B$879,'Utdanningsbev overord mod'!$A7,Utdanningsdata!T$2:T$879)</f>
        <v>0</v>
      </c>
      <c r="E7" s="30">
        <f t="shared" si="4"/>
        <v>0</v>
      </c>
      <c r="F7" s="29">
        <f>IFERROR((1+Utviklingsbaner!B6)*B7,0)</f>
        <v>0</v>
      </c>
      <c r="G7" s="19">
        <f>IFERROR((1+Utviklingsbaner!C6)*C7,0)</f>
        <v>0</v>
      </c>
      <c r="H7" s="19">
        <f>IFERROR((1+Utviklingsbaner!D6)*D7,0)</f>
        <v>0</v>
      </c>
      <c r="I7" s="30">
        <f t="shared" si="5"/>
        <v>0</v>
      </c>
      <c r="J7" s="29">
        <f>IFERROR((1+Utviklingsbaner!B39)*F7,0)</f>
        <v>0</v>
      </c>
      <c r="K7" s="19">
        <f>IFERROR((1+Utviklingsbaner!C39)*G7,0)</f>
        <v>0</v>
      </c>
      <c r="L7" s="19">
        <f>IFERROR((1+Utviklingsbaner!D39)*H7,0)</f>
        <v>0</v>
      </c>
      <c r="M7" s="30">
        <f t="shared" si="6"/>
        <v>0</v>
      </c>
      <c r="N7" s="29">
        <f>IFERROR((1+Utviklingsbaner!B72)*J7,0)</f>
        <v>0</v>
      </c>
      <c r="O7" s="19">
        <f>IFERROR((1+Utviklingsbaner!C72)*K7,0)</f>
        <v>0</v>
      </c>
      <c r="P7" s="19">
        <f>IFERROR((1+Utviklingsbaner!D72)*L7,0)</f>
        <v>0</v>
      </c>
      <c r="Q7" s="30">
        <f t="shared" si="7"/>
        <v>0</v>
      </c>
      <c r="R7" s="29">
        <f>IFERROR((1+Utviklingsbaner!B105)*N7,0)</f>
        <v>0</v>
      </c>
      <c r="S7" s="19">
        <f>IFERROR((1+Utviklingsbaner!C105)*O7,0)</f>
        <v>0</v>
      </c>
      <c r="T7" s="19">
        <f>IFERROR((1+Utviklingsbaner!D105)*P7,0)</f>
        <v>0</v>
      </c>
      <c r="U7" s="30">
        <f t="shared" si="8"/>
        <v>0</v>
      </c>
      <c r="V7" s="29">
        <f>IFERROR((1+Utviklingsbaner!B138)*R7,0)</f>
        <v>0</v>
      </c>
      <c r="W7" s="19">
        <f>IFERROR((1+Utviklingsbaner!C138)*S7,0)</f>
        <v>0</v>
      </c>
      <c r="X7" s="19">
        <f>IFERROR((1+Utviklingsbaner!D138)*T7,0)</f>
        <v>0</v>
      </c>
      <c r="Y7" s="30">
        <f t="shared" si="9"/>
        <v>0</v>
      </c>
      <c r="Z7" s="29">
        <f>IFERROR((1+Utviklingsbaner!B171)*V7,0)</f>
        <v>0</v>
      </c>
      <c r="AA7" s="19">
        <f>IFERROR((1+Utviklingsbaner!C171)*W7,0)</f>
        <v>0</v>
      </c>
      <c r="AB7" s="19">
        <f>IFERROR((1+Utviklingsbaner!D171)*X7,0)</f>
        <v>0</v>
      </c>
      <c r="AC7" s="30">
        <f t="shared" si="10"/>
        <v>0</v>
      </c>
      <c r="AD7" s="29">
        <f>IFERROR((1+Utviklingsbaner!B204)*Z7,0)</f>
        <v>0</v>
      </c>
      <c r="AE7" s="19">
        <f>IFERROR((1+Utviklingsbaner!C204)*AA7,0)</f>
        <v>0</v>
      </c>
      <c r="AF7" s="19">
        <f>IFERROR((1+Utviklingsbaner!D204)*AB7,0)</f>
        <v>0</v>
      </c>
      <c r="AG7" s="30">
        <f t="shared" si="11"/>
        <v>0</v>
      </c>
    </row>
    <row r="8" spans="1:33" x14ac:dyDescent="0.25">
      <c r="A8">
        <f>'Enheter, modell og år'!A6</f>
        <v>0</v>
      </c>
      <c r="B8" s="29">
        <f>SUMIF(Utdanningsdata!$B$2:$B$879,'Utdanningsbev overord mod'!$A8,Utdanningsdata!R$2:R$879)</f>
        <v>0</v>
      </c>
      <c r="C8" s="19">
        <f>SUMIF(Utdanningsdata!$B$2:$B$879,'Utdanningsbev overord mod'!$A8,Utdanningsdata!S$2:S$879)</f>
        <v>0</v>
      </c>
      <c r="D8" s="19">
        <f>SUMIF(Utdanningsdata!$B$2:$B$879,'Utdanningsbev overord mod'!$A8,Utdanningsdata!T$2:T$879)</f>
        <v>0</v>
      </c>
      <c r="E8" s="30">
        <f t="shared" si="4"/>
        <v>0</v>
      </c>
      <c r="F8" s="29">
        <f>IFERROR((1+Utviklingsbaner!B7)*B8,0)</f>
        <v>0</v>
      </c>
      <c r="G8" s="19">
        <f>IFERROR((1+Utviklingsbaner!C7)*C8,0)</f>
        <v>0</v>
      </c>
      <c r="H8" s="19">
        <f>IFERROR((1+Utviklingsbaner!D7)*D8,0)</f>
        <v>0</v>
      </c>
      <c r="I8" s="30">
        <f t="shared" si="5"/>
        <v>0</v>
      </c>
      <c r="J8" s="29">
        <f>IFERROR((1+Utviklingsbaner!B40)*F8,0)</f>
        <v>0</v>
      </c>
      <c r="K8" s="19">
        <f>IFERROR((1+Utviklingsbaner!C40)*G8,0)</f>
        <v>0</v>
      </c>
      <c r="L8" s="19">
        <f>IFERROR((1+Utviklingsbaner!D40)*H8,0)</f>
        <v>0</v>
      </c>
      <c r="M8" s="30">
        <f t="shared" si="6"/>
        <v>0</v>
      </c>
      <c r="N8" s="29">
        <f>IFERROR((1+Utviklingsbaner!B73)*J8,0)</f>
        <v>0</v>
      </c>
      <c r="O8" s="19">
        <f>IFERROR((1+Utviklingsbaner!C73)*K8,0)</f>
        <v>0</v>
      </c>
      <c r="P8" s="19">
        <f>IFERROR((1+Utviklingsbaner!D73)*L8,0)</f>
        <v>0</v>
      </c>
      <c r="Q8" s="30">
        <f t="shared" si="7"/>
        <v>0</v>
      </c>
      <c r="R8" s="29">
        <f>IFERROR((1+Utviklingsbaner!B106)*N8,0)</f>
        <v>0</v>
      </c>
      <c r="S8" s="19">
        <f>IFERROR((1+Utviklingsbaner!C106)*O8,0)</f>
        <v>0</v>
      </c>
      <c r="T8" s="19">
        <f>IFERROR((1+Utviklingsbaner!D106)*P8,0)</f>
        <v>0</v>
      </c>
      <c r="U8" s="30">
        <f t="shared" si="8"/>
        <v>0</v>
      </c>
      <c r="V8" s="29">
        <f>IFERROR((1+Utviklingsbaner!B139)*R8,0)</f>
        <v>0</v>
      </c>
      <c r="W8" s="19">
        <f>IFERROR((1+Utviklingsbaner!C139)*S8,0)</f>
        <v>0</v>
      </c>
      <c r="X8" s="19">
        <f>IFERROR((1+Utviklingsbaner!D139)*T8,0)</f>
        <v>0</v>
      </c>
      <c r="Y8" s="30">
        <f t="shared" si="9"/>
        <v>0</v>
      </c>
      <c r="Z8" s="29">
        <f>IFERROR((1+Utviklingsbaner!B172)*V8,0)</f>
        <v>0</v>
      </c>
      <c r="AA8" s="19">
        <f>IFERROR((1+Utviklingsbaner!C172)*W8,0)</f>
        <v>0</v>
      </c>
      <c r="AB8" s="19">
        <f>IFERROR((1+Utviklingsbaner!D172)*X8,0)</f>
        <v>0</v>
      </c>
      <c r="AC8" s="30">
        <f t="shared" si="10"/>
        <v>0</v>
      </c>
      <c r="AD8" s="29">
        <f>IFERROR((1+Utviklingsbaner!B205)*Z8,0)</f>
        <v>0</v>
      </c>
      <c r="AE8" s="19">
        <f>IFERROR((1+Utviklingsbaner!C205)*AA8,0)</f>
        <v>0</v>
      </c>
      <c r="AF8" s="19">
        <f>IFERROR((1+Utviklingsbaner!D205)*AB8,0)</f>
        <v>0</v>
      </c>
      <c r="AG8" s="30">
        <f t="shared" si="11"/>
        <v>0</v>
      </c>
    </row>
    <row r="9" spans="1:33" x14ac:dyDescent="0.25">
      <c r="A9">
        <f>'Enheter, modell og år'!A7</f>
        <v>0</v>
      </c>
      <c r="B9" s="29">
        <f>SUMIF(Utdanningsdata!$B$2:$B$879,'Utdanningsbev overord mod'!$A9,Utdanningsdata!R$2:R$879)</f>
        <v>0</v>
      </c>
      <c r="C9" s="19">
        <f>SUMIF(Utdanningsdata!$B$2:$B$879,'Utdanningsbev overord mod'!$A9,Utdanningsdata!S$2:S$879)</f>
        <v>0</v>
      </c>
      <c r="D9" s="19">
        <f>SUMIF(Utdanningsdata!$B$2:$B$879,'Utdanningsbev overord mod'!$A9,Utdanningsdata!T$2:T$879)</f>
        <v>0</v>
      </c>
      <c r="E9" s="30">
        <f t="shared" si="4"/>
        <v>0</v>
      </c>
      <c r="F9" s="29">
        <f>IFERROR((1+Utviklingsbaner!B8)*B9,0)</f>
        <v>0</v>
      </c>
      <c r="G9" s="19">
        <f>IFERROR((1+Utviklingsbaner!C8)*C9,0)</f>
        <v>0</v>
      </c>
      <c r="H9" s="19">
        <f>IFERROR((1+Utviklingsbaner!D8)*D9,0)</f>
        <v>0</v>
      </c>
      <c r="I9" s="30">
        <f t="shared" si="5"/>
        <v>0</v>
      </c>
      <c r="J9" s="29">
        <f>IFERROR((1+Utviklingsbaner!B41)*F9,0)</f>
        <v>0</v>
      </c>
      <c r="K9" s="19">
        <f>IFERROR((1+Utviklingsbaner!C41)*G9,0)</f>
        <v>0</v>
      </c>
      <c r="L9" s="19">
        <f>IFERROR((1+Utviklingsbaner!D41)*H9,0)</f>
        <v>0</v>
      </c>
      <c r="M9" s="30">
        <f t="shared" si="6"/>
        <v>0</v>
      </c>
      <c r="N9" s="29">
        <f>IFERROR((1+Utviklingsbaner!B74)*J9,0)</f>
        <v>0</v>
      </c>
      <c r="O9" s="19">
        <f>IFERROR((1+Utviklingsbaner!C74)*K9,0)</f>
        <v>0</v>
      </c>
      <c r="P9" s="19">
        <f>IFERROR((1+Utviklingsbaner!D74)*L9,0)</f>
        <v>0</v>
      </c>
      <c r="Q9" s="30">
        <f t="shared" si="7"/>
        <v>0</v>
      </c>
      <c r="R9" s="29">
        <f>IFERROR((1+Utviklingsbaner!B107)*N9,0)</f>
        <v>0</v>
      </c>
      <c r="S9" s="19">
        <f>IFERROR((1+Utviklingsbaner!C107)*O9,0)</f>
        <v>0</v>
      </c>
      <c r="T9" s="19">
        <f>IFERROR((1+Utviklingsbaner!D107)*P9,0)</f>
        <v>0</v>
      </c>
      <c r="U9" s="30">
        <f t="shared" si="8"/>
        <v>0</v>
      </c>
      <c r="V9" s="29">
        <f>IFERROR((1+Utviklingsbaner!B140)*R9,0)</f>
        <v>0</v>
      </c>
      <c r="W9" s="19">
        <f>IFERROR((1+Utviklingsbaner!C140)*S9,0)</f>
        <v>0</v>
      </c>
      <c r="X9" s="19">
        <f>IFERROR((1+Utviklingsbaner!D140)*T9,0)</f>
        <v>0</v>
      </c>
      <c r="Y9" s="30">
        <f t="shared" si="9"/>
        <v>0</v>
      </c>
      <c r="Z9" s="29">
        <f>IFERROR((1+Utviklingsbaner!B173)*V9,0)</f>
        <v>0</v>
      </c>
      <c r="AA9" s="19">
        <f>IFERROR((1+Utviklingsbaner!C173)*W9,0)</f>
        <v>0</v>
      </c>
      <c r="AB9" s="19">
        <f>IFERROR((1+Utviklingsbaner!D173)*X9,0)</f>
        <v>0</v>
      </c>
      <c r="AC9" s="30">
        <f t="shared" si="10"/>
        <v>0</v>
      </c>
      <c r="AD9" s="29">
        <f>IFERROR((1+Utviklingsbaner!B206)*Z9,0)</f>
        <v>0</v>
      </c>
      <c r="AE9" s="19">
        <f>IFERROR((1+Utviklingsbaner!C206)*AA9,0)</f>
        <v>0</v>
      </c>
      <c r="AF9" s="19">
        <f>IFERROR((1+Utviklingsbaner!D206)*AB9,0)</f>
        <v>0</v>
      </c>
      <c r="AG9" s="30">
        <f t="shared" si="11"/>
        <v>0</v>
      </c>
    </row>
    <row r="10" spans="1:33" x14ac:dyDescent="0.25">
      <c r="A10">
        <f>'Enheter, modell og år'!A8</f>
        <v>0</v>
      </c>
      <c r="B10" s="29">
        <f>SUMIF(Utdanningsdata!$B$2:$B$879,'Utdanningsbev overord mod'!$A10,Utdanningsdata!R$2:R$879)</f>
        <v>0</v>
      </c>
      <c r="C10" s="19">
        <f>SUMIF(Utdanningsdata!$B$2:$B$879,'Utdanningsbev overord mod'!$A10,Utdanningsdata!S$2:S$879)</f>
        <v>0</v>
      </c>
      <c r="D10" s="19">
        <f>SUMIF(Utdanningsdata!$B$2:$B$879,'Utdanningsbev overord mod'!$A10,Utdanningsdata!T$2:T$879)</f>
        <v>0</v>
      </c>
      <c r="E10" s="30">
        <f t="shared" si="4"/>
        <v>0</v>
      </c>
      <c r="F10" s="29">
        <f>IFERROR((1+Utviklingsbaner!B9)*B10,0)</f>
        <v>0</v>
      </c>
      <c r="G10" s="19">
        <f>IFERROR((1+Utviklingsbaner!C9)*C10,0)</f>
        <v>0</v>
      </c>
      <c r="H10" s="19">
        <f>IFERROR((1+Utviklingsbaner!D9)*D10,0)</f>
        <v>0</v>
      </c>
      <c r="I10" s="30">
        <f t="shared" si="5"/>
        <v>0</v>
      </c>
      <c r="J10" s="29">
        <f>IFERROR((1+Utviklingsbaner!B42)*F10,0)</f>
        <v>0</v>
      </c>
      <c r="K10" s="19">
        <f>IFERROR((1+Utviklingsbaner!C42)*G10,0)</f>
        <v>0</v>
      </c>
      <c r="L10" s="19">
        <f>IFERROR((1+Utviklingsbaner!D42)*H10,0)</f>
        <v>0</v>
      </c>
      <c r="M10" s="30">
        <f t="shared" si="6"/>
        <v>0</v>
      </c>
      <c r="N10" s="29">
        <f>IFERROR((1+Utviklingsbaner!B75)*J10,0)</f>
        <v>0</v>
      </c>
      <c r="O10" s="19">
        <f>IFERROR((1+Utviklingsbaner!C75)*K10,0)</f>
        <v>0</v>
      </c>
      <c r="P10" s="19">
        <f>IFERROR((1+Utviklingsbaner!D75)*L10,0)</f>
        <v>0</v>
      </c>
      <c r="Q10" s="30">
        <f t="shared" si="7"/>
        <v>0</v>
      </c>
      <c r="R10" s="29">
        <f>IFERROR((1+Utviklingsbaner!B108)*N10,0)</f>
        <v>0</v>
      </c>
      <c r="S10" s="19">
        <f>IFERROR((1+Utviklingsbaner!C108)*O10,0)</f>
        <v>0</v>
      </c>
      <c r="T10" s="19">
        <f>IFERROR((1+Utviklingsbaner!D108)*P10,0)</f>
        <v>0</v>
      </c>
      <c r="U10" s="30">
        <f t="shared" si="8"/>
        <v>0</v>
      </c>
      <c r="V10" s="29">
        <f>IFERROR((1+Utviklingsbaner!B141)*R10,0)</f>
        <v>0</v>
      </c>
      <c r="W10" s="19">
        <f>IFERROR((1+Utviklingsbaner!C141)*S10,0)</f>
        <v>0</v>
      </c>
      <c r="X10" s="19">
        <f>IFERROR((1+Utviklingsbaner!D141)*T10,0)</f>
        <v>0</v>
      </c>
      <c r="Y10" s="30">
        <f t="shared" si="9"/>
        <v>0</v>
      </c>
      <c r="Z10" s="29">
        <f>IFERROR((1+Utviklingsbaner!B174)*V10,0)</f>
        <v>0</v>
      </c>
      <c r="AA10" s="19">
        <f>IFERROR((1+Utviklingsbaner!C174)*W10,0)</f>
        <v>0</v>
      </c>
      <c r="AB10" s="19">
        <f>IFERROR((1+Utviklingsbaner!D174)*X10,0)</f>
        <v>0</v>
      </c>
      <c r="AC10" s="30">
        <f t="shared" si="10"/>
        <v>0</v>
      </c>
      <c r="AD10" s="29">
        <f>IFERROR((1+Utviklingsbaner!B207)*Z10,0)</f>
        <v>0</v>
      </c>
      <c r="AE10" s="19">
        <f>IFERROR((1+Utviklingsbaner!C207)*AA10,0)</f>
        <v>0</v>
      </c>
      <c r="AF10" s="19">
        <f>IFERROR((1+Utviklingsbaner!D207)*AB10,0)</f>
        <v>0</v>
      </c>
      <c r="AG10" s="30">
        <f t="shared" si="11"/>
        <v>0</v>
      </c>
    </row>
    <row r="11" spans="1:33" x14ac:dyDescent="0.25">
      <c r="A11">
        <f>'Enheter, modell og år'!A9</f>
        <v>0</v>
      </c>
      <c r="B11" s="29">
        <f>SUMIF(Utdanningsdata!$B$2:$B$879,'Utdanningsbev overord mod'!$A11,Utdanningsdata!R$2:R$879)</f>
        <v>0</v>
      </c>
      <c r="C11" s="19">
        <f>SUMIF(Utdanningsdata!$B$2:$B$879,'Utdanningsbev overord mod'!$A11,Utdanningsdata!S$2:S$879)</f>
        <v>0</v>
      </c>
      <c r="D11" s="19">
        <f>SUMIF(Utdanningsdata!$B$2:$B$879,'Utdanningsbev overord mod'!$A11,Utdanningsdata!T$2:T$879)</f>
        <v>0</v>
      </c>
      <c r="E11" s="30">
        <f t="shared" si="4"/>
        <v>0</v>
      </c>
      <c r="F11" s="29">
        <f>IFERROR((1+Utviklingsbaner!B10)*B11,0)</f>
        <v>0</v>
      </c>
      <c r="G11" s="19">
        <f>IFERROR((1+Utviklingsbaner!C10)*C11,0)</f>
        <v>0</v>
      </c>
      <c r="H11" s="19">
        <f>IFERROR((1+Utviklingsbaner!D10)*D11,0)</f>
        <v>0</v>
      </c>
      <c r="I11" s="30">
        <f t="shared" si="5"/>
        <v>0</v>
      </c>
      <c r="J11" s="29">
        <f>IFERROR((1+Utviklingsbaner!B43)*F11,0)</f>
        <v>0</v>
      </c>
      <c r="K11" s="19">
        <f>IFERROR((1+Utviklingsbaner!C43)*G11,0)</f>
        <v>0</v>
      </c>
      <c r="L11" s="19">
        <f>IFERROR((1+Utviklingsbaner!D43)*H11,0)</f>
        <v>0</v>
      </c>
      <c r="M11" s="30">
        <f t="shared" si="6"/>
        <v>0</v>
      </c>
      <c r="N11" s="29">
        <f>IFERROR((1+Utviklingsbaner!B76)*J11,0)</f>
        <v>0</v>
      </c>
      <c r="O11" s="19">
        <f>IFERROR((1+Utviklingsbaner!C76)*K11,0)</f>
        <v>0</v>
      </c>
      <c r="P11" s="19">
        <f>IFERROR((1+Utviklingsbaner!D76)*L11,0)</f>
        <v>0</v>
      </c>
      <c r="Q11" s="30">
        <f t="shared" si="7"/>
        <v>0</v>
      </c>
      <c r="R11" s="29">
        <f>IFERROR((1+Utviklingsbaner!B109)*N11,0)</f>
        <v>0</v>
      </c>
      <c r="S11" s="19">
        <f>IFERROR((1+Utviklingsbaner!C109)*O11,0)</f>
        <v>0</v>
      </c>
      <c r="T11" s="19">
        <f>IFERROR((1+Utviklingsbaner!D109)*P11,0)</f>
        <v>0</v>
      </c>
      <c r="U11" s="30">
        <f t="shared" si="8"/>
        <v>0</v>
      </c>
      <c r="V11" s="29">
        <f>IFERROR((1+Utviklingsbaner!B142)*R11,0)</f>
        <v>0</v>
      </c>
      <c r="W11" s="19">
        <f>IFERROR((1+Utviklingsbaner!C142)*S11,0)</f>
        <v>0</v>
      </c>
      <c r="X11" s="19">
        <f>IFERROR((1+Utviklingsbaner!D142)*T11,0)</f>
        <v>0</v>
      </c>
      <c r="Y11" s="30">
        <f t="shared" si="9"/>
        <v>0</v>
      </c>
      <c r="Z11" s="29">
        <f>IFERROR((1+Utviklingsbaner!B175)*V11,0)</f>
        <v>0</v>
      </c>
      <c r="AA11" s="19">
        <f>IFERROR((1+Utviklingsbaner!C175)*W11,0)</f>
        <v>0</v>
      </c>
      <c r="AB11" s="19">
        <f>IFERROR((1+Utviklingsbaner!D175)*X11,0)</f>
        <v>0</v>
      </c>
      <c r="AC11" s="30">
        <f t="shared" si="10"/>
        <v>0</v>
      </c>
      <c r="AD11" s="29">
        <f>IFERROR((1+Utviklingsbaner!B208)*Z11,0)</f>
        <v>0</v>
      </c>
      <c r="AE11" s="19">
        <f>IFERROR((1+Utviklingsbaner!C208)*AA11,0)</f>
        <v>0</v>
      </c>
      <c r="AF11" s="19">
        <f>IFERROR((1+Utviklingsbaner!D208)*AB11,0)</f>
        <v>0</v>
      </c>
      <c r="AG11" s="30">
        <f t="shared" si="11"/>
        <v>0</v>
      </c>
    </row>
    <row r="12" spans="1:33" x14ac:dyDescent="0.25">
      <c r="A12">
        <f>'Enheter, modell og år'!A10</f>
        <v>0</v>
      </c>
      <c r="B12" s="29">
        <f>SUMIF(Utdanningsdata!$B$2:$B$879,'Utdanningsbev overord mod'!$A12,Utdanningsdata!R$2:R$879)</f>
        <v>0</v>
      </c>
      <c r="C12" s="19">
        <f>SUMIF(Utdanningsdata!$B$2:$B$879,'Utdanningsbev overord mod'!$A12,Utdanningsdata!S$2:S$879)</f>
        <v>0</v>
      </c>
      <c r="D12" s="19">
        <f>SUMIF(Utdanningsdata!$B$2:$B$879,'Utdanningsbev overord mod'!$A12,Utdanningsdata!T$2:T$879)</f>
        <v>0</v>
      </c>
      <c r="E12" s="30">
        <f t="shared" si="4"/>
        <v>0</v>
      </c>
      <c r="F12" s="29">
        <f>IFERROR((1+Utviklingsbaner!B11)*B12,0)</f>
        <v>0</v>
      </c>
      <c r="G12" s="19">
        <f>IFERROR((1+Utviklingsbaner!C11)*C12,0)</f>
        <v>0</v>
      </c>
      <c r="H12" s="19">
        <f>IFERROR((1+Utviklingsbaner!D11)*D12,0)</f>
        <v>0</v>
      </c>
      <c r="I12" s="30">
        <f t="shared" si="5"/>
        <v>0</v>
      </c>
      <c r="J12" s="29">
        <f>IFERROR((1+Utviklingsbaner!B44)*F12,0)</f>
        <v>0</v>
      </c>
      <c r="K12" s="19">
        <f>IFERROR((1+Utviklingsbaner!C44)*G12,0)</f>
        <v>0</v>
      </c>
      <c r="L12" s="19">
        <f>IFERROR((1+Utviklingsbaner!D44)*H12,0)</f>
        <v>0</v>
      </c>
      <c r="M12" s="30">
        <f t="shared" si="6"/>
        <v>0</v>
      </c>
      <c r="N12" s="29">
        <f>IFERROR((1+Utviklingsbaner!B77)*J12,0)</f>
        <v>0</v>
      </c>
      <c r="O12" s="19">
        <f>IFERROR((1+Utviklingsbaner!C77)*K12,0)</f>
        <v>0</v>
      </c>
      <c r="P12" s="19">
        <f>IFERROR((1+Utviklingsbaner!D77)*L12,0)</f>
        <v>0</v>
      </c>
      <c r="Q12" s="30">
        <f t="shared" si="7"/>
        <v>0</v>
      </c>
      <c r="R12" s="29">
        <f>IFERROR((1+Utviklingsbaner!B110)*N12,0)</f>
        <v>0</v>
      </c>
      <c r="S12" s="19">
        <f>IFERROR((1+Utviklingsbaner!C110)*O12,0)</f>
        <v>0</v>
      </c>
      <c r="T12" s="19">
        <f>IFERROR((1+Utviklingsbaner!D110)*P12,0)</f>
        <v>0</v>
      </c>
      <c r="U12" s="30">
        <f t="shared" si="8"/>
        <v>0</v>
      </c>
      <c r="V12" s="29">
        <f>IFERROR((1+Utviklingsbaner!B143)*R12,0)</f>
        <v>0</v>
      </c>
      <c r="W12" s="19">
        <f>IFERROR((1+Utviklingsbaner!C143)*S12,0)</f>
        <v>0</v>
      </c>
      <c r="X12" s="19">
        <f>IFERROR((1+Utviklingsbaner!D143)*T12,0)</f>
        <v>0</v>
      </c>
      <c r="Y12" s="30">
        <f t="shared" si="9"/>
        <v>0</v>
      </c>
      <c r="Z12" s="29">
        <f>IFERROR((1+Utviklingsbaner!B176)*V12,0)</f>
        <v>0</v>
      </c>
      <c r="AA12" s="19">
        <f>IFERROR((1+Utviklingsbaner!C176)*W12,0)</f>
        <v>0</v>
      </c>
      <c r="AB12" s="19">
        <f>IFERROR((1+Utviklingsbaner!D176)*X12,0)</f>
        <v>0</v>
      </c>
      <c r="AC12" s="30">
        <f t="shared" si="10"/>
        <v>0</v>
      </c>
      <c r="AD12" s="29">
        <f>IFERROR((1+Utviklingsbaner!B209)*Z12,0)</f>
        <v>0</v>
      </c>
      <c r="AE12" s="19">
        <f>IFERROR((1+Utviklingsbaner!C209)*AA12,0)</f>
        <v>0</v>
      </c>
      <c r="AF12" s="19">
        <f>IFERROR((1+Utviklingsbaner!D209)*AB12,0)</f>
        <v>0</v>
      </c>
      <c r="AG12" s="30">
        <f t="shared" si="11"/>
        <v>0</v>
      </c>
    </row>
    <row r="13" spans="1:33" x14ac:dyDescent="0.25">
      <c r="A13">
        <f>'Enheter, modell og år'!A11</f>
        <v>0</v>
      </c>
      <c r="B13" s="29">
        <f>SUMIF(Utdanningsdata!$B$2:$B$879,'Utdanningsbev overord mod'!$A13,Utdanningsdata!R$2:R$879)</f>
        <v>0</v>
      </c>
      <c r="C13" s="19">
        <f>SUMIF(Utdanningsdata!$B$2:$B$879,'Utdanningsbev overord mod'!$A13,Utdanningsdata!S$2:S$879)</f>
        <v>0</v>
      </c>
      <c r="D13" s="19">
        <f>SUMIF(Utdanningsdata!$B$2:$B$879,'Utdanningsbev overord mod'!$A13,Utdanningsdata!T$2:T$879)</f>
        <v>0</v>
      </c>
      <c r="E13" s="30">
        <f t="shared" si="4"/>
        <v>0</v>
      </c>
      <c r="F13" s="29">
        <f>IFERROR((1+Utviklingsbaner!B12)*B13,0)</f>
        <v>0</v>
      </c>
      <c r="G13" s="19">
        <f>IFERROR((1+Utviklingsbaner!C12)*C13,0)</f>
        <v>0</v>
      </c>
      <c r="H13" s="19">
        <f>IFERROR((1+Utviklingsbaner!D12)*D13,0)</f>
        <v>0</v>
      </c>
      <c r="I13" s="30">
        <f t="shared" si="5"/>
        <v>0</v>
      </c>
      <c r="J13" s="29">
        <f>IFERROR((1+Utviklingsbaner!B45)*F13,0)</f>
        <v>0</v>
      </c>
      <c r="K13" s="19">
        <f>IFERROR((1+Utviklingsbaner!C45)*G13,0)</f>
        <v>0</v>
      </c>
      <c r="L13" s="19">
        <f>IFERROR((1+Utviklingsbaner!D45)*H13,0)</f>
        <v>0</v>
      </c>
      <c r="M13" s="30">
        <f t="shared" si="6"/>
        <v>0</v>
      </c>
      <c r="N13" s="29">
        <f>IFERROR((1+Utviklingsbaner!B78)*J13,0)</f>
        <v>0</v>
      </c>
      <c r="O13" s="19">
        <f>IFERROR((1+Utviklingsbaner!C78)*K13,0)</f>
        <v>0</v>
      </c>
      <c r="P13" s="19">
        <f>IFERROR((1+Utviklingsbaner!D78)*L13,0)</f>
        <v>0</v>
      </c>
      <c r="Q13" s="30">
        <f t="shared" si="7"/>
        <v>0</v>
      </c>
      <c r="R13" s="29">
        <f>IFERROR((1+Utviklingsbaner!B111)*N13,0)</f>
        <v>0</v>
      </c>
      <c r="S13" s="19">
        <f>IFERROR((1+Utviklingsbaner!C111)*O13,0)</f>
        <v>0</v>
      </c>
      <c r="T13" s="19">
        <f>IFERROR((1+Utviklingsbaner!D111)*P13,0)</f>
        <v>0</v>
      </c>
      <c r="U13" s="30">
        <f t="shared" si="8"/>
        <v>0</v>
      </c>
      <c r="V13" s="29">
        <f>IFERROR((1+Utviklingsbaner!B144)*R13,0)</f>
        <v>0</v>
      </c>
      <c r="W13" s="19">
        <f>IFERROR((1+Utviklingsbaner!C144)*S13,0)</f>
        <v>0</v>
      </c>
      <c r="X13" s="19">
        <f>IFERROR((1+Utviklingsbaner!D144)*T13,0)</f>
        <v>0</v>
      </c>
      <c r="Y13" s="30">
        <f t="shared" si="9"/>
        <v>0</v>
      </c>
      <c r="Z13" s="29">
        <f>IFERROR((1+Utviklingsbaner!B177)*V13,0)</f>
        <v>0</v>
      </c>
      <c r="AA13" s="19">
        <f>IFERROR((1+Utviklingsbaner!C177)*W13,0)</f>
        <v>0</v>
      </c>
      <c r="AB13" s="19">
        <f>IFERROR((1+Utviklingsbaner!D177)*X13,0)</f>
        <v>0</v>
      </c>
      <c r="AC13" s="30">
        <f t="shared" si="10"/>
        <v>0</v>
      </c>
      <c r="AD13" s="29">
        <f>IFERROR((1+Utviklingsbaner!B210)*Z13,0)</f>
        <v>0</v>
      </c>
      <c r="AE13" s="19">
        <f>IFERROR((1+Utviklingsbaner!C210)*AA13,0)</f>
        <v>0</v>
      </c>
      <c r="AF13" s="19">
        <f>IFERROR((1+Utviklingsbaner!D210)*AB13,0)</f>
        <v>0</v>
      </c>
      <c r="AG13" s="30">
        <f t="shared" si="11"/>
        <v>0</v>
      </c>
    </row>
    <row r="14" spans="1:33" x14ac:dyDescent="0.25">
      <c r="A14">
        <f>'Enheter, modell og år'!A12</f>
        <v>0</v>
      </c>
      <c r="B14" s="29">
        <f>SUMIF(Utdanningsdata!$B$2:$B$879,'Utdanningsbev overord mod'!$A14,Utdanningsdata!R$2:R$879)</f>
        <v>0</v>
      </c>
      <c r="C14" s="19">
        <f>SUMIF(Utdanningsdata!$B$2:$B$879,'Utdanningsbev overord mod'!$A14,Utdanningsdata!S$2:S$879)</f>
        <v>0</v>
      </c>
      <c r="D14" s="19">
        <f>SUMIF(Utdanningsdata!$B$2:$B$879,'Utdanningsbev overord mod'!$A14,Utdanningsdata!T$2:T$879)</f>
        <v>0</v>
      </c>
      <c r="E14" s="30">
        <f t="shared" si="4"/>
        <v>0</v>
      </c>
      <c r="F14" s="29">
        <f>IFERROR((1+Utviklingsbaner!B13)*B14,0)</f>
        <v>0</v>
      </c>
      <c r="G14" s="19">
        <f>IFERROR((1+Utviklingsbaner!C13)*C14,0)</f>
        <v>0</v>
      </c>
      <c r="H14" s="19">
        <f>IFERROR((1+Utviklingsbaner!D13)*D14,0)</f>
        <v>0</v>
      </c>
      <c r="I14" s="30">
        <f t="shared" si="5"/>
        <v>0</v>
      </c>
      <c r="J14" s="29">
        <f>IFERROR((1+Utviklingsbaner!B46)*F14,0)</f>
        <v>0</v>
      </c>
      <c r="K14" s="19">
        <f>IFERROR((1+Utviklingsbaner!C46)*G14,0)</f>
        <v>0</v>
      </c>
      <c r="L14" s="19">
        <f>IFERROR((1+Utviklingsbaner!D46)*H14,0)</f>
        <v>0</v>
      </c>
      <c r="M14" s="30">
        <f t="shared" si="6"/>
        <v>0</v>
      </c>
      <c r="N14" s="29">
        <f>IFERROR((1+Utviklingsbaner!B79)*J14,0)</f>
        <v>0</v>
      </c>
      <c r="O14" s="19">
        <f>IFERROR((1+Utviklingsbaner!C79)*K14,0)</f>
        <v>0</v>
      </c>
      <c r="P14" s="19">
        <f>IFERROR((1+Utviklingsbaner!D79)*L14,0)</f>
        <v>0</v>
      </c>
      <c r="Q14" s="30">
        <f t="shared" si="7"/>
        <v>0</v>
      </c>
      <c r="R14" s="29">
        <f>IFERROR((1+Utviklingsbaner!B112)*N14,0)</f>
        <v>0</v>
      </c>
      <c r="S14" s="19">
        <f>IFERROR((1+Utviklingsbaner!C112)*O14,0)</f>
        <v>0</v>
      </c>
      <c r="T14" s="19">
        <f>IFERROR((1+Utviklingsbaner!D112)*P14,0)</f>
        <v>0</v>
      </c>
      <c r="U14" s="30">
        <f t="shared" si="8"/>
        <v>0</v>
      </c>
      <c r="V14" s="29">
        <f>IFERROR((1+Utviklingsbaner!B145)*R14,0)</f>
        <v>0</v>
      </c>
      <c r="W14" s="19">
        <f>IFERROR((1+Utviklingsbaner!C145)*S14,0)</f>
        <v>0</v>
      </c>
      <c r="X14" s="19">
        <f>IFERROR((1+Utviklingsbaner!D145)*T14,0)</f>
        <v>0</v>
      </c>
      <c r="Y14" s="30">
        <f t="shared" si="9"/>
        <v>0</v>
      </c>
      <c r="Z14" s="29">
        <f>IFERROR((1+Utviklingsbaner!B178)*V14,0)</f>
        <v>0</v>
      </c>
      <c r="AA14" s="19">
        <f>IFERROR((1+Utviklingsbaner!C178)*W14,0)</f>
        <v>0</v>
      </c>
      <c r="AB14" s="19">
        <f>IFERROR((1+Utviklingsbaner!D178)*X14,0)</f>
        <v>0</v>
      </c>
      <c r="AC14" s="30">
        <f t="shared" si="10"/>
        <v>0</v>
      </c>
      <c r="AD14" s="29">
        <f>IFERROR((1+Utviklingsbaner!B211)*Z14,0)</f>
        <v>0</v>
      </c>
      <c r="AE14" s="19">
        <f>IFERROR((1+Utviklingsbaner!C211)*AA14,0)</f>
        <v>0</v>
      </c>
      <c r="AF14" s="19">
        <f>IFERROR((1+Utviklingsbaner!D211)*AB14,0)</f>
        <v>0</v>
      </c>
      <c r="AG14" s="30">
        <f t="shared" si="11"/>
        <v>0</v>
      </c>
    </row>
    <row r="15" spans="1:33" x14ac:dyDescent="0.25">
      <c r="A15">
        <f>'Enheter, modell og år'!A13</f>
        <v>0</v>
      </c>
      <c r="B15" s="29">
        <f>SUMIF(Utdanningsdata!$B$2:$B$879,'Utdanningsbev overord mod'!$A15,Utdanningsdata!R$2:R$879)</f>
        <v>0</v>
      </c>
      <c r="C15" s="19">
        <f>SUMIF(Utdanningsdata!$B$2:$B$879,'Utdanningsbev overord mod'!$A15,Utdanningsdata!S$2:S$879)</f>
        <v>0</v>
      </c>
      <c r="D15" s="19">
        <f>SUMIF(Utdanningsdata!$B$2:$B$879,'Utdanningsbev overord mod'!$A15,Utdanningsdata!T$2:T$879)</f>
        <v>0</v>
      </c>
      <c r="E15" s="30">
        <f t="shared" ref="E15:E35" si="12">SUM(B15:D15)</f>
        <v>0</v>
      </c>
      <c r="F15" s="29">
        <f>IFERROR((1+Utviklingsbaner!B14)*B15,0)</f>
        <v>0</v>
      </c>
      <c r="G15" s="19">
        <f>IFERROR((1+Utviklingsbaner!C14)*C15,0)</f>
        <v>0</v>
      </c>
      <c r="H15" s="19">
        <f>IFERROR((1+Utviklingsbaner!D14)*D15,0)</f>
        <v>0</v>
      </c>
      <c r="I15" s="30">
        <f t="shared" ref="I15:I35" si="13">SUM(F15:H15)</f>
        <v>0</v>
      </c>
      <c r="J15" s="29">
        <f>IFERROR((1+Utviklingsbaner!B47)*F15,0)</f>
        <v>0</v>
      </c>
      <c r="K15" s="19">
        <f>IFERROR((1+Utviklingsbaner!C47)*G15,0)</f>
        <v>0</v>
      </c>
      <c r="L15" s="19">
        <f>IFERROR((1+Utviklingsbaner!D47)*H15,0)</f>
        <v>0</v>
      </c>
      <c r="M15" s="30">
        <f t="shared" ref="M15:M33" si="14">SUM(J15:L15)</f>
        <v>0</v>
      </c>
      <c r="N15" s="29">
        <f>IFERROR((1+Utviklingsbaner!B80)*J15,0)</f>
        <v>0</v>
      </c>
      <c r="O15" s="19">
        <f>IFERROR((1+Utviklingsbaner!C80)*K15,0)</f>
        <v>0</v>
      </c>
      <c r="P15" s="19">
        <f>IFERROR((1+Utviklingsbaner!D80)*L15,0)</f>
        <v>0</v>
      </c>
      <c r="Q15" s="30">
        <f t="shared" ref="Q15:Q33" si="15">SUM(N15:P15)</f>
        <v>0</v>
      </c>
      <c r="R15" s="29">
        <f>IFERROR((1+Utviklingsbaner!B113)*N15,0)</f>
        <v>0</v>
      </c>
      <c r="S15" s="19">
        <f>IFERROR((1+Utviklingsbaner!C113)*O15,0)</f>
        <v>0</v>
      </c>
      <c r="T15" s="19">
        <f>IFERROR((1+Utviklingsbaner!D113)*P15,0)</f>
        <v>0</v>
      </c>
      <c r="U15" s="30">
        <f t="shared" ref="U15:U33" si="16">SUM(R15:T15)</f>
        <v>0</v>
      </c>
      <c r="V15" s="29">
        <f>IFERROR((1+Utviklingsbaner!B146)*R15,0)</f>
        <v>0</v>
      </c>
      <c r="W15" s="19">
        <f>IFERROR((1+Utviklingsbaner!C146)*S15,0)</f>
        <v>0</v>
      </c>
      <c r="X15" s="19">
        <f>IFERROR((1+Utviklingsbaner!D146)*T15,0)</f>
        <v>0</v>
      </c>
      <c r="Y15" s="30">
        <f t="shared" ref="Y15:Y33" si="17">SUM(V15:X15)</f>
        <v>0</v>
      </c>
      <c r="Z15" s="29">
        <f>IFERROR((1+Utviklingsbaner!B179)*V15,0)</f>
        <v>0</v>
      </c>
      <c r="AA15" s="19">
        <f>IFERROR((1+Utviklingsbaner!C179)*W15,0)</f>
        <v>0</v>
      </c>
      <c r="AB15" s="19">
        <f>IFERROR((1+Utviklingsbaner!D179)*X15,0)</f>
        <v>0</v>
      </c>
      <c r="AC15" s="30">
        <f t="shared" ref="AC15:AC33" si="18">SUM(Z15:AB15)</f>
        <v>0</v>
      </c>
      <c r="AD15" s="29">
        <f>IFERROR((1+Utviklingsbaner!B212)*Z15,0)</f>
        <v>0</v>
      </c>
      <c r="AE15" s="19">
        <f>IFERROR((1+Utviklingsbaner!C212)*AA15,0)</f>
        <v>0</v>
      </c>
      <c r="AF15" s="19">
        <f>IFERROR((1+Utviklingsbaner!D212)*AB15,0)</f>
        <v>0</v>
      </c>
      <c r="AG15" s="30">
        <f t="shared" ref="AG15:AG33" si="19">SUM(AD15:AF15)</f>
        <v>0</v>
      </c>
    </row>
    <row r="16" spans="1:33" x14ac:dyDescent="0.25">
      <c r="A16">
        <f>'Enheter, modell og år'!A14</f>
        <v>0</v>
      </c>
      <c r="B16" s="29">
        <f>SUMIF(Utdanningsdata!$B$2:$B$879,'Utdanningsbev overord mod'!$A16,Utdanningsdata!R$2:R$879)</f>
        <v>0</v>
      </c>
      <c r="C16" s="19">
        <f>SUMIF(Utdanningsdata!$B$2:$B$879,'Utdanningsbev overord mod'!$A16,Utdanningsdata!S$2:S$879)</f>
        <v>0</v>
      </c>
      <c r="D16" s="19">
        <f>SUMIF(Utdanningsdata!$B$2:$B$879,'Utdanningsbev overord mod'!$A16,Utdanningsdata!T$2:T$879)</f>
        <v>0</v>
      </c>
      <c r="E16" s="30">
        <f t="shared" si="12"/>
        <v>0</v>
      </c>
      <c r="F16" s="29">
        <f>IFERROR((1+Utviklingsbaner!B15)*B16,0)</f>
        <v>0</v>
      </c>
      <c r="G16" s="19">
        <f>IFERROR((1+Utviklingsbaner!C15)*C16,0)</f>
        <v>0</v>
      </c>
      <c r="H16" s="19">
        <f>IFERROR((1+Utviklingsbaner!D15)*D16,0)</f>
        <v>0</v>
      </c>
      <c r="I16" s="30">
        <f t="shared" si="13"/>
        <v>0</v>
      </c>
      <c r="J16" s="29">
        <f>IFERROR((1+Utviklingsbaner!B48)*F16,0)</f>
        <v>0</v>
      </c>
      <c r="K16" s="19">
        <f>IFERROR((1+Utviklingsbaner!C48)*G16,0)</f>
        <v>0</v>
      </c>
      <c r="L16" s="19">
        <f>IFERROR((1+Utviklingsbaner!D48)*H16,0)</f>
        <v>0</v>
      </c>
      <c r="M16" s="30">
        <f t="shared" si="14"/>
        <v>0</v>
      </c>
      <c r="N16" s="29">
        <f>IFERROR((1+Utviklingsbaner!B81)*J16,0)</f>
        <v>0</v>
      </c>
      <c r="O16" s="19">
        <f>IFERROR((1+Utviklingsbaner!C81)*K16,0)</f>
        <v>0</v>
      </c>
      <c r="P16" s="19">
        <f>IFERROR((1+Utviklingsbaner!D81)*L16,0)</f>
        <v>0</v>
      </c>
      <c r="Q16" s="30">
        <f t="shared" si="15"/>
        <v>0</v>
      </c>
      <c r="R16" s="29">
        <f>IFERROR((1+Utviklingsbaner!B114)*N16,0)</f>
        <v>0</v>
      </c>
      <c r="S16" s="19">
        <f>IFERROR((1+Utviklingsbaner!C114)*O16,0)</f>
        <v>0</v>
      </c>
      <c r="T16" s="19">
        <f>IFERROR((1+Utviklingsbaner!D114)*P16,0)</f>
        <v>0</v>
      </c>
      <c r="U16" s="30">
        <f t="shared" si="16"/>
        <v>0</v>
      </c>
      <c r="V16" s="29">
        <f>IFERROR((1+Utviklingsbaner!B147)*R16,0)</f>
        <v>0</v>
      </c>
      <c r="W16" s="19">
        <f>IFERROR((1+Utviklingsbaner!C147)*S16,0)</f>
        <v>0</v>
      </c>
      <c r="X16" s="19">
        <f>IFERROR((1+Utviklingsbaner!D147)*T16,0)</f>
        <v>0</v>
      </c>
      <c r="Y16" s="30">
        <f t="shared" si="17"/>
        <v>0</v>
      </c>
      <c r="Z16" s="29">
        <f>IFERROR((1+Utviklingsbaner!B180)*V16,0)</f>
        <v>0</v>
      </c>
      <c r="AA16" s="19">
        <f>IFERROR((1+Utviklingsbaner!C180)*W16,0)</f>
        <v>0</v>
      </c>
      <c r="AB16" s="19">
        <f>IFERROR((1+Utviklingsbaner!D180)*X16,0)</f>
        <v>0</v>
      </c>
      <c r="AC16" s="30">
        <f t="shared" si="18"/>
        <v>0</v>
      </c>
      <c r="AD16" s="29">
        <f>IFERROR((1+Utviklingsbaner!B213)*Z16,0)</f>
        <v>0</v>
      </c>
      <c r="AE16" s="19">
        <f>IFERROR((1+Utviklingsbaner!C213)*AA16,0)</f>
        <v>0</v>
      </c>
      <c r="AF16" s="19">
        <f>IFERROR((1+Utviklingsbaner!D213)*AB16,0)</f>
        <v>0</v>
      </c>
      <c r="AG16" s="30">
        <f t="shared" si="19"/>
        <v>0</v>
      </c>
    </row>
    <row r="17" spans="1:33" x14ac:dyDescent="0.25">
      <c r="A17">
        <f>'Enheter, modell og år'!A15</f>
        <v>0</v>
      </c>
      <c r="B17" s="29">
        <f>SUMIF(Utdanningsdata!$B$2:$B$879,'Utdanningsbev overord mod'!$A17,Utdanningsdata!R$2:R$879)</f>
        <v>0</v>
      </c>
      <c r="C17" s="19">
        <f>SUMIF(Utdanningsdata!$B$2:$B$879,'Utdanningsbev overord mod'!$A17,Utdanningsdata!S$2:S$879)</f>
        <v>0</v>
      </c>
      <c r="D17" s="19">
        <f>SUMIF(Utdanningsdata!$B$2:$B$879,'Utdanningsbev overord mod'!$A17,Utdanningsdata!T$2:T$879)</f>
        <v>0</v>
      </c>
      <c r="E17" s="30">
        <f t="shared" si="12"/>
        <v>0</v>
      </c>
      <c r="F17" s="29">
        <f>IFERROR((1+Utviklingsbaner!B16)*B17,0)</f>
        <v>0</v>
      </c>
      <c r="G17" s="19">
        <f>IFERROR((1+Utviklingsbaner!C16)*C17,0)</f>
        <v>0</v>
      </c>
      <c r="H17" s="19">
        <f>IFERROR((1+Utviklingsbaner!D16)*D17,0)</f>
        <v>0</v>
      </c>
      <c r="I17" s="30">
        <f t="shared" si="13"/>
        <v>0</v>
      </c>
      <c r="J17" s="29">
        <f>IFERROR((1+Utviklingsbaner!B49)*F17,0)</f>
        <v>0</v>
      </c>
      <c r="K17" s="19">
        <f>IFERROR((1+Utviklingsbaner!C49)*G17,0)</f>
        <v>0</v>
      </c>
      <c r="L17" s="19">
        <f>IFERROR((1+Utviklingsbaner!D49)*H17,0)</f>
        <v>0</v>
      </c>
      <c r="M17" s="30">
        <f t="shared" si="14"/>
        <v>0</v>
      </c>
      <c r="N17" s="29">
        <f>IFERROR((1+Utviklingsbaner!B82)*J17,0)</f>
        <v>0</v>
      </c>
      <c r="O17" s="19">
        <f>IFERROR((1+Utviklingsbaner!C82)*K17,0)</f>
        <v>0</v>
      </c>
      <c r="P17" s="19">
        <f>IFERROR((1+Utviklingsbaner!D82)*L17,0)</f>
        <v>0</v>
      </c>
      <c r="Q17" s="30">
        <f t="shared" si="15"/>
        <v>0</v>
      </c>
      <c r="R17" s="29">
        <f>IFERROR((1+Utviklingsbaner!B115)*N17,0)</f>
        <v>0</v>
      </c>
      <c r="S17" s="19">
        <f>IFERROR((1+Utviklingsbaner!C115)*O17,0)</f>
        <v>0</v>
      </c>
      <c r="T17" s="19">
        <f>IFERROR((1+Utviklingsbaner!D115)*P17,0)</f>
        <v>0</v>
      </c>
      <c r="U17" s="30">
        <f t="shared" si="16"/>
        <v>0</v>
      </c>
      <c r="V17" s="29">
        <f>IFERROR((1+Utviklingsbaner!B148)*R17,0)</f>
        <v>0</v>
      </c>
      <c r="W17" s="19">
        <f>IFERROR((1+Utviklingsbaner!C148)*S17,0)</f>
        <v>0</v>
      </c>
      <c r="X17" s="19">
        <f>IFERROR((1+Utviklingsbaner!D148)*T17,0)</f>
        <v>0</v>
      </c>
      <c r="Y17" s="30">
        <f t="shared" si="17"/>
        <v>0</v>
      </c>
      <c r="Z17" s="29">
        <f>IFERROR((1+Utviklingsbaner!B181)*V17,0)</f>
        <v>0</v>
      </c>
      <c r="AA17" s="19">
        <f>IFERROR((1+Utviklingsbaner!C181)*W17,0)</f>
        <v>0</v>
      </c>
      <c r="AB17" s="19">
        <f>IFERROR((1+Utviklingsbaner!D181)*X17,0)</f>
        <v>0</v>
      </c>
      <c r="AC17" s="30">
        <f t="shared" si="18"/>
        <v>0</v>
      </c>
      <c r="AD17" s="29">
        <f>IFERROR((1+Utviklingsbaner!B214)*Z17,0)</f>
        <v>0</v>
      </c>
      <c r="AE17" s="19">
        <f>IFERROR((1+Utviklingsbaner!C214)*AA17,0)</f>
        <v>0</v>
      </c>
      <c r="AF17" s="19">
        <f>IFERROR((1+Utviklingsbaner!D214)*AB17,0)</f>
        <v>0</v>
      </c>
      <c r="AG17" s="30">
        <f t="shared" si="19"/>
        <v>0</v>
      </c>
    </row>
    <row r="18" spans="1:33" x14ac:dyDescent="0.25">
      <c r="A18">
        <f>'Enheter, modell og år'!A16</f>
        <v>0</v>
      </c>
      <c r="B18" s="29">
        <f>SUMIF(Utdanningsdata!$B$2:$B$879,'Utdanningsbev overord mod'!$A18,Utdanningsdata!R$2:R$879)</f>
        <v>0</v>
      </c>
      <c r="C18" s="19">
        <f>SUMIF(Utdanningsdata!$B$2:$B$879,'Utdanningsbev overord mod'!$A18,Utdanningsdata!S$2:S$879)</f>
        <v>0</v>
      </c>
      <c r="D18" s="19">
        <f>SUMIF(Utdanningsdata!$B$2:$B$879,'Utdanningsbev overord mod'!$A18,Utdanningsdata!T$2:T$879)</f>
        <v>0</v>
      </c>
      <c r="E18" s="30">
        <f t="shared" si="12"/>
        <v>0</v>
      </c>
      <c r="F18" s="29">
        <f>IFERROR((1+Utviklingsbaner!B17)*B18,0)</f>
        <v>0</v>
      </c>
      <c r="G18" s="19">
        <f>IFERROR((1+Utviklingsbaner!C17)*C18,0)</f>
        <v>0</v>
      </c>
      <c r="H18" s="19">
        <f>IFERROR((1+Utviklingsbaner!D17)*D18,0)</f>
        <v>0</v>
      </c>
      <c r="I18" s="30">
        <f t="shared" si="13"/>
        <v>0</v>
      </c>
      <c r="J18" s="29">
        <f>IFERROR((1+Utviklingsbaner!B50)*F18,0)</f>
        <v>0</v>
      </c>
      <c r="K18" s="19">
        <f>IFERROR((1+Utviklingsbaner!C50)*G18,0)</f>
        <v>0</v>
      </c>
      <c r="L18" s="19">
        <f>IFERROR((1+Utviklingsbaner!D50)*H18,0)</f>
        <v>0</v>
      </c>
      <c r="M18" s="30">
        <f t="shared" si="14"/>
        <v>0</v>
      </c>
      <c r="N18" s="29">
        <f>IFERROR((1+Utviklingsbaner!B83)*J18,0)</f>
        <v>0</v>
      </c>
      <c r="O18" s="19">
        <f>IFERROR((1+Utviklingsbaner!C83)*K18,0)</f>
        <v>0</v>
      </c>
      <c r="P18" s="19">
        <f>IFERROR((1+Utviklingsbaner!D83)*L18,0)</f>
        <v>0</v>
      </c>
      <c r="Q18" s="30">
        <f t="shared" si="15"/>
        <v>0</v>
      </c>
      <c r="R18" s="29">
        <f>IFERROR((1+Utviklingsbaner!B116)*N18,0)</f>
        <v>0</v>
      </c>
      <c r="S18" s="19">
        <f>IFERROR((1+Utviklingsbaner!C116)*O18,0)</f>
        <v>0</v>
      </c>
      <c r="T18" s="19">
        <f>IFERROR((1+Utviklingsbaner!D116)*P18,0)</f>
        <v>0</v>
      </c>
      <c r="U18" s="30">
        <f t="shared" si="16"/>
        <v>0</v>
      </c>
      <c r="V18" s="29">
        <f>IFERROR((1+Utviklingsbaner!B149)*R18,0)</f>
        <v>0</v>
      </c>
      <c r="W18" s="19">
        <f>IFERROR((1+Utviklingsbaner!C149)*S18,0)</f>
        <v>0</v>
      </c>
      <c r="X18" s="19">
        <f>IFERROR((1+Utviklingsbaner!D149)*T18,0)</f>
        <v>0</v>
      </c>
      <c r="Y18" s="30">
        <f t="shared" si="17"/>
        <v>0</v>
      </c>
      <c r="Z18" s="29">
        <f>IFERROR((1+Utviklingsbaner!B182)*V18,0)</f>
        <v>0</v>
      </c>
      <c r="AA18" s="19">
        <f>IFERROR((1+Utviklingsbaner!C182)*W18,0)</f>
        <v>0</v>
      </c>
      <c r="AB18" s="19">
        <f>IFERROR((1+Utviklingsbaner!D182)*X18,0)</f>
        <v>0</v>
      </c>
      <c r="AC18" s="30">
        <f t="shared" si="18"/>
        <v>0</v>
      </c>
      <c r="AD18" s="29">
        <f>IFERROR((1+Utviklingsbaner!B215)*Z18,0)</f>
        <v>0</v>
      </c>
      <c r="AE18" s="19">
        <f>IFERROR((1+Utviklingsbaner!C215)*AA18,0)</f>
        <v>0</v>
      </c>
      <c r="AF18" s="19">
        <f>IFERROR((1+Utviklingsbaner!D215)*AB18,0)</f>
        <v>0</v>
      </c>
      <c r="AG18" s="30">
        <f t="shared" si="19"/>
        <v>0</v>
      </c>
    </row>
    <row r="19" spans="1:33" x14ac:dyDescent="0.25">
      <c r="A19">
        <f>'Enheter, modell og år'!A17</f>
        <v>0</v>
      </c>
      <c r="B19" s="29">
        <f>SUMIF(Utdanningsdata!$B$2:$B$879,'Utdanningsbev overord mod'!$A19,Utdanningsdata!R$2:R$879)</f>
        <v>0</v>
      </c>
      <c r="C19" s="19">
        <f>SUMIF(Utdanningsdata!$B$2:$B$879,'Utdanningsbev overord mod'!$A19,Utdanningsdata!S$2:S$879)</f>
        <v>0</v>
      </c>
      <c r="D19" s="19">
        <f>SUMIF(Utdanningsdata!$B$2:$B$879,'Utdanningsbev overord mod'!$A19,Utdanningsdata!T$2:T$879)</f>
        <v>0</v>
      </c>
      <c r="E19" s="30">
        <f t="shared" si="12"/>
        <v>0</v>
      </c>
      <c r="F19" s="29">
        <f>IFERROR((1+Utviklingsbaner!B18)*B19,0)</f>
        <v>0</v>
      </c>
      <c r="G19" s="19">
        <f>IFERROR((1+Utviklingsbaner!C18)*C19,0)</f>
        <v>0</v>
      </c>
      <c r="H19" s="19">
        <f>IFERROR((1+Utviklingsbaner!D18)*D19,0)</f>
        <v>0</v>
      </c>
      <c r="I19" s="30">
        <f t="shared" si="13"/>
        <v>0</v>
      </c>
      <c r="J19" s="29">
        <f>IFERROR((1+Utviklingsbaner!B51)*F19,0)</f>
        <v>0</v>
      </c>
      <c r="K19" s="19">
        <f>IFERROR((1+Utviklingsbaner!C51)*G19,0)</f>
        <v>0</v>
      </c>
      <c r="L19" s="19">
        <f>IFERROR((1+Utviklingsbaner!D51)*H19,0)</f>
        <v>0</v>
      </c>
      <c r="M19" s="30">
        <f t="shared" si="14"/>
        <v>0</v>
      </c>
      <c r="N19" s="29">
        <f>IFERROR((1+Utviklingsbaner!B84)*J19,0)</f>
        <v>0</v>
      </c>
      <c r="O19" s="19">
        <f>IFERROR((1+Utviklingsbaner!C84)*K19,0)</f>
        <v>0</v>
      </c>
      <c r="P19" s="19">
        <f>IFERROR((1+Utviklingsbaner!D84)*L19,0)</f>
        <v>0</v>
      </c>
      <c r="Q19" s="30">
        <f t="shared" si="15"/>
        <v>0</v>
      </c>
      <c r="R19" s="29">
        <f>IFERROR((1+Utviklingsbaner!B117)*N19,0)</f>
        <v>0</v>
      </c>
      <c r="S19" s="19">
        <f>IFERROR((1+Utviklingsbaner!C117)*O19,0)</f>
        <v>0</v>
      </c>
      <c r="T19" s="19">
        <f>IFERROR((1+Utviklingsbaner!D117)*P19,0)</f>
        <v>0</v>
      </c>
      <c r="U19" s="30">
        <f t="shared" si="16"/>
        <v>0</v>
      </c>
      <c r="V19" s="29">
        <f>IFERROR((1+Utviklingsbaner!B150)*R19,0)</f>
        <v>0</v>
      </c>
      <c r="W19" s="19">
        <f>IFERROR((1+Utviklingsbaner!C150)*S19,0)</f>
        <v>0</v>
      </c>
      <c r="X19" s="19">
        <f>IFERROR((1+Utviklingsbaner!D150)*T19,0)</f>
        <v>0</v>
      </c>
      <c r="Y19" s="30">
        <f t="shared" si="17"/>
        <v>0</v>
      </c>
      <c r="Z19" s="29">
        <f>IFERROR((1+Utviklingsbaner!B183)*V19,0)</f>
        <v>0</v>
      </c>
      <c r="AA19" s="19">
        <f>IFERROR((1+Utviklingsbaner!C183)*W19,0)</f>
        <v>0</v>
      </c>
      <c r="AB19" s="19">
        <f>IFERROR((1+Utviklingsbaner!D183)*X19,0)</f>
        <v>0</v>
      </c>
      <c r="AC19" s="30">
        <f t="shared" si="18"/>
        <v>0</v>
      </c>
      <c r="AD19" s="29">
        <f>IFERROR((1+Utviklingsbaner!B216)*Z19,0)</f>
        <v>0</v>
      </c>
      <c r="AE19" s="19">
        <f>IFERROR((1+Utviklingsbaner!C216)*AA19,0)</f>
        <v>0</v>
      </c>
      <c r="AF19" s="19">
        <f>IFERROR((1+Utviklingsbaner!D216)*AB19,0)</f>
        <v>0</v>
      </c>
      <c r="AG19" s="30">
        <f t="shared" si="19"/>
        <v>0</v>
      </c>
    </row>
    <row r="20" spans="1:33" x14ac:dyDescent="0.25">
      <c r="A20">
        <f>'Enheter, modell og år'!A18</f>
        <v>0</v>
      </c>
      <c r="B20" s="29">
        <f>SUMIF(Utdanningsdata!$B$2:$B$879,'Utdanningsbev overord mod'!$A20,Utdanningsdata!R$2:R$879)</f>
        <v>0</v>
      </c>
      <c r="C20" s="19">
        <f>SUMIF(Utdanningsdata!$B$2:$B$879,'Utdanningsbev overord mod'!$A20,Utdanningsdata!S$2:S$879)</f>
        <v>0</v>
      </c>
      <c r="D20" s="19">
        <f>SUMIF(Utdanningsdata!$B$2:$B$879,'Utdanningsbev overord mod'!$A20,Utdanningsdata!T$2:T$879)</f>
        <v>0</v>
      </c>
      <c r="E20" s="30">
        <f t="shared" si="12"/>
        <v>0</v>
      </c>
      <c r="F20" s="29">
        <f>IFERROR((1+Utviklingsbaner!B19)*B20,0)</f>
        <v>0</v>
      </c>
      <c r="G20" s="19">
        <f>IFERROR((1+Utviklingsbaner!C19)*C20,0)</f>
        <v>0</v>
      </c>
      <c r="H20" s="19">
        <f>IFERROR((1+Utviklingsbaner!D19)*D20,0)</f>
        <v>0</v>
      </c>
      <c r="I20" s="30">
        <f t="shared" si="13"/>
        <v>0</v>
      </c>
      <c r="J20" s="29">
        <f>IFERROR((1+Utviklingsbaner!B52)*F20,0)</f>
        <v>0</v>
      </c>
      <c r="K20" s="19">
        <f>IFERROR((1+Utviklingsbaner!C52)*G20,0)</f>
        <v>0</v>
      </c>
      <c r="L20" s="19">
        <f>IFERROR((1+Utviklingsbaner!D52)*H20,0)</f>
        <v>0</v>
      </c>
      <c r="M20" s="30">
        <f t="shared" si="14"/>
        <v>0</v>
      </c>
      <c r="N20" s="29">
        <f>IFERROR((1+Utviklingsbaner!B85)*J20,0)</f>
        <v>0</v>
      </c>
      <c r="O20" s="19">
        <f>IFERROR((1+Utviklingsbaner!C85)*K20,0)</f>
        <v>0</v>
      </c>
      <c r="P20" s="19">
        <f>IFERROR((1+Utviklingsbaner!D85)*L20,0)</f>
        <v>0</v>
      </c>
      <c r="Q20" s="30">
        <f t="shared" si="15"/>
        <v>0</v>
      </c>
      <c r="R20" s="29">
        <f>IFERROR((1+Utviklingsbaner!B118)*N20,0)</f>
        <v>0</v>
      </c>
      <c r="S20" s="19">
        <f>IFERROR((1+Utviklingsbaner!C118)*O20,0)</f>
        <v>0</v>
      </c>
      <c r="T20" s="19">
        <f>IFERROR((1+Utviklingsbaner!D118)*P20,0)</f>
        <v>0</v>
      </c>
      <c r="U20" s="30">
        <f t="shared" si="16"/>
        <v>0</v>
      </c>
      <c r="V20" s="29">
        <f>IFERROR((1+Utviklingsbaner!B151)*R20,0)</f>
        <v>0</v>
      </c>
      <c r="W20" s="19">
        <f>IFERROR((1+Utviklingsbaner!C151)*S20,0)</f>
        <v>0</v>
      </c>
      <c r="X20" s="19">
        <f>IFERROR((1+Utviklingsbaner!D151)*T20,0)</f>
        <v>0</v>
      </c>
      <c r="Y20" s="30">
        <f t="shared" si="17"/>
        <v>0</v>
      </c>
      <c r="Z20" s="29">
        <f>IFERROR((1+Utviklingsbaner!B184)*V20,0)</f>
        <v>0</v>
      </c>
      <c r="AA20" s="19">
        <f>IFERROR((1+Utviklingsbaner!C184)*W20,0)</f>
        <v>0</v>
      </c>
      <c r="AB20" s="19">
        <f>IFERROR((1+Utviklingsbaner!D184)*X20,0)</f>
        <v>0</v>
      </c>
      <c r="AC20" s="30">
        <f t="shared" si="18"/>
        <v>0</v>
      </c>
      <c r="AD20" s="29">
        <f>IFERROR((1+Utviklingsbaner!B217)*Z20,0)</f>
        <v>0</v>
      </c>
      <c r="AE20" s="19">
        <f>IFERROR((1+Utviklingsbaner!C217)*AA20,0)</f>
        <v>0</v>
      </c>
      <c r="AF20" s="19">
        <f>IFERROR((1+Utviklingsbaner!D217)*AB20,0)</f>
        <v>0</v>
      </c>
      <c r="AG20" s="30">
        <f t="shared" si="19"/>
        <v>0</v>
      </c>
    </row>
    <row r="21" spans="1:33" x14ac:dyDescent="0.25">
      <c r="A21">
        <f>'Enheter, modell og år'!A19</f>
        <v>0</v>
      </c>
      <c r="B21" s="29">
        <f>SUMIF(Utdanningsdata!$B$2:$B$879,'Utdanningsbev overord mod'!$A21,Utdanningsdata!R$2:R$879)</f>
        <v>0</v>
      </c>
      <c r="C21" s="19">
        <f>SUMIF(Utdanningsdata!$B$2:$B$879,'Utdanningsbev overord mod'!$A21,Utdanningsdata!S$2:S$879)</f>
        <v>0</v>
      </c>
      <c r="D21" s="19">
        <f>SUMIF(Utdanningsdata!$B$2:$B$879,'Utdanningsbev overord mod'!$A21,Utdanningsdata!T$2:T$879)</f>
        <v>0</v>
      </c>
      <c r="E21" s="30">
        <f t="shared" si="12"/>
        <v>0</v>
      </c>
      <c r="F21" s="29">
        <f>IFERROR((1+Utviklingsbaner!B20)*B21,0)</f>
        <v>0</v>
      </c>
      <c r="G21" s="19">
        <f>IFERROR((1+Utviklingsbaner!C20)*C21,0)</f>
        <v>0</v>
      </c>
      <c r="H21" s="19">
        <f>IFERROR((1+Utviklingsbaner!D20)*D21,0)</f>
        <v>0</v>
      </c>
      <c r="I21" s="30">
        <f t="shared" si="13"/>
        <v>0</v>
      </c>
      <c r="J21" s="29">
        <f>IFERROR((1+Utviklingsbaner!B53)*F21,0)</f>
        <v>0</v>
      </c>
      <c r="K21" s="19">
        <f>IFERROR((1+Utviklingsbaner!C53)*G21,0)</f>
        <v>0</v>
      </c>
      <c r="L21" s="19">
        <f>IFERROR((1+Utviklingsbaner!D53)*H21,0)</f>
        <v>0</v>
      </c>
      <c r="M21" s="30">
        <f t="shared" si="14"/>
        <v>0</v>
      </c>
      <c r="N21" s="29">
        <f>IFERROR((1+Utviklingsbaner!B86)*J21,0)</f>
        <v>0</v>
      </c>
      <c r="O21" s="19">
        <f>IFERROR((1+Utviklingsbaner!C86)*K21,0)</f>
        <v>0</v>
      </c>
      <c r="P21" s="19">
        <f>IFERROR((1+Utviklingsbaner!D86)*L21,0)</f>
        <v>0</v>
      </c>
      <c r="Q21" s="30">
        <f t="shared" si="15"/>
        <v>0</v>
      </c>
      <c r="R21" s="29">
        <f>IFERROR((1+Utviklingsbaner!B119)*N21,0)</f>
        <v>0</v>
      </c>
      <c r="S21" s="19">
        <f>IFERROR((1+Utviklingsbaner!C119)*O21,0)</f>
        <v>0</v>
      </c>
      <c r="T21" s="19">
        <f>IFERROR((1+Utviklingsbaner!D119)*P21,0)</f>
        <v>0</v>
      </c>
      <c r="U21" s="30">
        <f t="shared" si="16"/>
        <v>0</v>
      </c>
      <c r="V21" s="29">
        <f>IFERROR((1+Utviklingsbaner!B152)*R21,0)</f>
        <v>0</v>
      </c>
      <c r="W21" s="19">
        <f>IFERROR((1+Utviklingsbaner!C152)*S21,0)</f>
        <v>0</v>
      </c>
      <c r="X21" s="19">
        <f>IFERROR((1+Utviklingsbaner!D152)*T21,0)</f>
        <v>0</v>
      </c>
      <c r="Y21" s="30">
        <f t="shared" si="17"/>
        <v>0</v>
      </c>
      <c r="Z21" s="29">
        <f>IFERROR((1+Utviklingsbaner!B185)*V21,0)</f>
        <v>0</v>
      </c>
      <c r="AA21" s="19">
        <f>IFERROR((1+Utviklingsbaner!C185)*W21,0)</f>
        <v>0</v>
      </c>
      <c r="AB21" s="19">
        <f>IFERROR((1+Utviklingsbaner!D185)*X21,0)</f>
        <v>0</v>
      </c>
      <c r="AC21" s="30">
        <f t="shared" si="18"/>
        <v>0</v>
      </c>
      <c r="AD21" s="29">
        <f>IFERROR((1+Utviklingsbaner!B218)*Z21,0)</f>
        <v>0</v>
      </c>
      <c r="AE21" s="19">
        <f>IFERROR((1+Utviklingsbaner!C218)*AA21,0)</f>
        <v>0</v>
      </c>
      <c r="AF21" s="19">
        <f>IFERROR((1+Utviklingsbaner!D218)*AB21,0)</f>
        <v>0</v>
      </c>
      <c r="AG21" s="30">
        <f t="shared" si="19"/>
        <v>0</v>
      </c>
    </row>
    <row r="22" spans="1:33" x14ac:dyDescent="0.25">
      <c r="A22">
        <f>'Enheter, modell og år'!A20</f>
        <v>0</v>
      </c>
      <c r="B22" s="29">
        <f>SUMIF(Utdanningsdata!$B$2:$B$879,'Utdanningsbev overord mod'!$A22,Utdanningsdata!R$2:R$879)</f>
        <v>0</v>
      </c>
      <c r="C22" s="19">
        <f>SUMIF(Utdanningsdata!$B$2:$B$879,'Utdanningsbev overord mod'!$A22,Utdanningsdata!S$2:S$879)</f>
        <v>0</v>
      </c>
      <c r="D22" s="19">
        <f>SUMIF(Utdanningsdata!$B$2:$B$879,'Utdanningsbev overord mod'!$A22,Utdanningsdata!T$2:T$879)</f>
        <v>0</v>
      </c>
      <c r="E22" s="30">
        <f t="shared" si="12"/>
        <v>0</v>
      </c>
      <c r="F22" s="29">
        <f>IFERROR((1+Utviklingsbaner!B21)*B22,0)</f>
        <v>0</v>
      </c>
      <c r="G22" s="19">
        <f>IFERROR((1+Utviklingsbaner!C21)*C22,0)</f>
        <v>0</v>
      </c>
      <c r="H22" s="19">
        <f>IFERROR((1+Utviklingsbaner!D21)*D22,0)</f>
        <v>0</v>
      </c>
      <c r="I22" s="30">
        <f t="shared" si="13"/>
        <v>0</v>
      </c>
      <c r="J22" s="29">
        <f>IFERROR((1+Utviklingsbaner!B54)*F22,0)</f>
        <v>0</v>
      </c>
      <c r="K22" s="19">
        <f>IFERROR((1+Utviklingsbaner!C54)*G22,0)</f>
        <v>0</v>
      </c>
      <c r="L22" s="19">
        <f>IFERROR((1+Utviklingsbaner!D54)*H22,0)</f>
        <v>0</v>
      </c>
      <c r="M22" s="30">
        <f t="shared" si="14"/>
        <v>0</v>
      </c>
      <c r="N22" s="29">
        <f>IFERROR((1+Utviklingsbaner!B87)*J22,0)</f>
        <v>0</v>
      </c>
      <c r="O22" s="19">
        <f>IFERROR((1+Utviklingsbaner!C87)*K22,0)</f>
        <v>0</v>
      </c>
      <c r="P22" s="19">
        <f>IFERROR((1+Utviklingsbaner!D87)*L22,0)</f>
        <v>0</v>
      </c>
      <c r="Q22" s="30">
        <f t="shared" si="15"/>
        <v>0</v>
      </c>
      <c r="R22" s="29">
        <f>IFERROR((1+Utviklingsbaner!B120)*N22,0)</f>
        <v>0</v>
      </c>
      <c r="S22" s="19">
        <f>IFERROR((1+Utviklingsbaner!C120)*O22,0)</f>
        <v>0</v>
      </c>
      <c r="T22" s="19">
        <f>IFERROR((1+Utviklingsbaner!D120)*P22,0)</f>
        <v>0</v>
      </c>
      <c r="U22" s="30">
        <f t="shared" si="16"/>
        <v>0</v>
      </c>
      <c r="V22" s="29">
        <f>IFERROR((1+Utviklingsbaner!B153)*R22,0)</f>
        <v>0</v>
      </c>
      <c r="W22" s="19">
        <f>IFERROR((1+Utviklingsbaner!C153)*S22,0)</f>
        <v>0</v>
      </c>
      <c r="X22" s="19">
        <f>IFERROR((1+Utviklingsbaner!D153)*T22,0)</f>
        <v>0</v>
      </c>
      <c r="Y22" s="30">
        <f t="shared" si="17"/>
        <v>0</v>
      </c>
      <c r="Z22" s="29">
        <f>IFERROR((1+Utviklingsbaner!B186)*V22,0)</f>
        <v>0</v>
      </c>
      <c r="AA22" s="19">
        <f>IFERROR((1+Utviklingsbaner!C186)*W22,0)</f>
        <v>0</v>
      </c>
      <c r="AB22" s="19">
        <f>IFERROR((1+Utviklingsbaner!D186)*X22,0)</f>
        <v>0</v>
      </c>
      <c r="AC22" s="30">
        <f t="shared" si="18"/>
        <v>0</v>
      </c>
      <c r="AD22" s="29">
        <f>IFERROR((1+Utviklingsbaner!B219)*Z22,0)</f>
        <v>0</v>
      </c>
      <c r="AE22" s="19">
        <f>IFERROR((1+Utviklingsbaner!C219)*AA22,0)</f>
        <v>0</v>
      </c>
      <c r="AF22" s="19">
        <f>IFERROR((1+Utviklingsbaner!D219)*AB22,0)</f>
        <v>0</v>
      </c>
      <c r="AG22" s="30">
        <f t="shared" si="19"/>
        <v>0</v>
      </c>
    </row>
    <row r="23" spans="1:33" x14ac:dyDescent="0.25">
      <c r="A23">
        <f>'Enheter, modell og år'!A21</f>
        <v>0</v>
      </c>
      <c r="B23" s="29">
        <f>SUMIF(Utdanningsdata!$B$2:$B$879,'Utdanningsbev overord mod'!$A23,Utdanningsdata!R$2:R$879)</f>
        <v>0</v>
      </c>
      <c r="C23" s="19">
        <f>SUMIF(Utdanningsdata!$B$2:$B$879,'Utdanningsbev overord mod'!$A23,Utdanningsdata!S$2:S$879)</f>
        <v>0</v>
      </c>
      <c r="D23" s="19">
        <f>SUMIF(Utdanningsdata!$B$2:$B$879,'Utdanningsbev overord mod'!$A23,Utdanningsdata!T$2:T$879)</f>
        <v>0</v>
      </c>
      <c r="E23" s="30">
        <f t="shared" si="12"/>
        <v>0</v>
      </c>
      <c r="F23" s="29">
        <f>IFERROR((1+Utviklingsbaner!B22)*B23,0)</f>
        <v>0</v>
      </c>
      <c r="G23" s="19">
        <f>IFERROR((1+Utviklingsbaner!C22)*C23,0)</f>
        <v>0</v>
      </c>
      <c r="H23" s="19">
        <f>IFERROR((1+Utviklingsbaner!D22)*D23,0)</f>
        <v>0</v>
      </c>
      <c r="I23" s="30">
        <f t="shared" si="13"/>
        <v>0</v>
      </c>
      <c r="J23" s="29">
        <f>IFERROR((1+Utviklingsbaner!B55)*F23,0)</f>
        <v>0</v>
      </c>
      <c r="K23" s="19">
        <f>IFERROR((1+Utviklingsbaner!C55)*G23,0)</f>
        <v>0</v>
      </c>
      <c r="L23" s="19">
        <f>IFERROR((1+Utviklingsbaner!D55)*H23,0)</f>
        <v>0</v>
      </c>
      <c r="M23" s="30">
        <f t="shared" si="14"/>
        <v>0</v>
      </c>
      <c r="N23" s="29">
        <f>IFERROR((1+Utviklingsbaner!B88)*J23,0)</f>
        <v>0</v>
      </c>
      <c r="O23" s="19">
        <f>IFERROR((1+Utviklingsbaner!C88)*K23,0)</f>
        <v>0</v>
      </c>
      <c r="P23" s="19">
        <f>IFERROR((1+Utviklingsbaner!D88)*L23,0)</f>
        <v>0</v>
      </c>
      <c r="Q23" s="30">
        <f t="shared" si="15"/>
        <v>0</v>
      </c>
      <c r="R23" s="29">
        <f>IFERROR((1+Utviklingsbaner!B121)*N23,0)</f>
        <v>0</v>
      </c>
      <c r="S23" s="19">
        <f>IFERROR((1+Utviklingsbaner!C121)*O23,0)</f>
        <v>0</v>
      </c>
      <c r="T23" s="19">
        <f>IFERROR((1+Utviklingsbaner!D121)*P23,0)</f>
        <v>0</v>
      </c>
      <c r="U23" s="30">
        <f t="shared" si="16"/>
        <v>0</v>
      </c>
      <c r="V23" s="29">
        <f>IFERROR((1+Utviklingsbaner!B154)*R23,0)</f>
        <v>0</v>
      </c>
      <c r="W23" s="19">
        <f>IFERROR((1+Utviklingsbaner!C154)*S23,0)</f>
        <v>0</v>
      </c>
      <c r="X23" s="19">
        <f>IFERROR((1+Utviklingsbaner!D154)*T23,0)</f>
        <v>0</v>
      </c>
      <c r="Y23" s="30">
        <f t="shared" si="17"/>
        <v>0</v>
      </c>
      <c r="Z23" s="29">
        <f>IFERROR((1+Utviklingsbaner!B187)*V23,0)</f>
        <v>0</v>
      </c>
      <c r="AA23" s="19">
        <f>IFERROR((1+Utviklingsbaner!C187)*W23,0)</f>
        <v>0</v>
      </c>
      <c r="AB23" s="19">
        <f>IFERROR((1+Utviklingsbaner!D187)*X23,0)</f>
        <v>0</v>
      </c>
      <c r="AC23" s="30">
        <f t="shared" si="18"/>
        <v>0</v>
      </c>
      <c r="AD23" s="29">
        <f>IFERROR((1+Utviklingsbaner!B220)*Z23,0)</f>
        <v>0</v>
      </c>
      <c r="AE23" s="19">
        <f>IFERROR((1+Utviklingsbaner!C220)*AA23,0)</f>
        <v>0</v>
      </c>
      <c r="AF23" s="19">
        <f>IFERROR((1+Utviklingsbaner!D220)*AB23,0)</f>
        <v>0</v>
      </c>
      <c r="AG23" s="30">
        <f t="shared" si="19"/>
        <v>0</v>
      </c>
    </row>
    <row r="24" spans="1:33" x14ac:dyDescent="0.25">
      <c r="A24">
        <f>'Enheter, modell og år'!A22</f>
        <v>0</v>
      </c>
      <c r="B24" s="29">
        <f>SUMIF(Utdanningsdata!$B$2:$B$879,'Utdanningsbev overord mod'!$A24,Utdanningsdata!R$2:R$879)</f>
        <v>0</v>
      </c>
      <c r="C24" s="19">
        <f>SUMIF(Utdanningsdata!$B$2:$B$879,'Utdanningsbev overord mod'!$A24,Utdanningsdata!S$2:S$879)</f>
        <v>0</v>
      </c>
      <c r="D24" s="19">
        <f>SUMIF(Utdanningsdata!$B$2:$B$879,'Utdanningsbev overord mod'!$A24,Utdanningsdata!T$2:T$879)</f>
        <v>0</v>
      </c>
      <c r="E24" s="30">
        <f t="shared" si="12"/>
        <v>0</v>
      </c>
      <c r="F24" s="29">
        <f>IFERROR((1+Utviklingsbaner!B23)*B24,0)</f>
        <v>0</v>
      </c>
      <c r="G24" s="19">
        <f>IFERROR((1+Utviklingsbaner!C23)*C24,0)</f>
        <v>0</v>
      </c>
      <c r="H24" s="19">
        <f>IFERROR((1+Utviklingsbaner!D23)*D24,0)</f>
        <v>0</v>
      </c>
      <c r="I24" s="30">
        <f t="shared" si="13"/>
        <v>0</v>
      </c>
      <c r="J24" s="29">
        <f>IFERROR((1+Utviklingsbaner!B56)*F24,0)</f>
        <v>0</v>
      </c>
      <c r="K24" s="19">
        <f>IFERROR((1+Utviklingsbaner!C56)*G24,0)</f>
        <v>0</v>
      </c>
      <c r="L24" s="19">
        <f>IFERROR((1+Utviklingsbaner!D56)*H24,0)</f>
        <v>0</v>
      </c>
      <c r="M24" s="30">
        <f t="shared" si="14"/>
        <v>0</v>
      </c>
      <c r="N24" s="29">
        <f>IFERROR((1+Utviklingsbaner!B89)*J24,0)</f>
        <v>0</v>
      </c>
      <c r="O24" s="19">
        <f>IFERROR((1+Utviklingsbaner!C89)*K24,0)</f>
        <v>0</v>
      </c>
      <c r="P24" s="19">
        <f>IFERROR((1+Utviklingsbaner!D89)*L24,0)</f>
        <v>0</v>
      </c>
      <c r="Q24" s="30">
        <f t="shared" si="15"/>
        <v>0</v>
      </c>
      <c r="R24" s="29">
        <f>IFERROR((1+Utviklingsbaner!B122)*N24,0)</f>
        <v>0</v>
      </c>
      <c r="S24" s="19">
        <f>IFERROR((1+Utviklingsbaner!C122)*O24,0)</f>
        <v>0</v>
      </c>
      <c r="T24" s="19">
        <f>IFERROR((1+Utviklingsbaner!D122)*P24,0)</f>
        <v>0</v>
      </c>
      <c r="U24" s="30">
        <f t="shared" si="16"/>
        <v>0</v>
      </c>
      <c r="V24" s="29">
        <f>IFERROR((1+Utviklingsbaner!B155)*R24,0)</f>
        <v>0</v>
      </c>
      <c r="W24" s="19">
        <f>IFERROR((1+Utviklingsbaner!C155)*S24,0)</f>
        <v>0</v>
      </c>
      <c r="X24" s="19">
        <f>IFERROR((1+Utviklingsbaner!D155)*T24,0)</f>
        <v>0</v>
      </c>
      <c r="Y24" s="30">
        <f t="shared" si="17"/>
        <v>0</v>
      </c>
      <c r="Z24" s="29">
        <f>IFERROR((1+Utviklingsbaner!B188)*V24,0)</f>
        <v>0</v>
      </c>
      <c r="AA24" s="19">
        <f>IFERROR((1+Utviklingsbaner!C188)*W24,0)</f>
        <v>0</v>
      </c>
      <c r="AB24" s="19">
        <f>IFERROR((1+Utviklingsbaner!D188)*X24,0)</f>
        <v>0</v>
      </c>
      <c r="AC24" s="30">
        <f t="shared" si="18"/>
        <v>0</v>
      </c>
      <c r="AD24" s="29">
        <f>IFERROR((1+Utviklingsbaner!B221)*Z24,0)</f>
        <v>0</v>
      </c>
      <c r="AE24" s="19">
        <f>IFERROR((1+Utviklingsbaner!C221)*AA24,0)</f>
        <v>0</v>
      </c>
      <c r="AF24" s="19">
        <f>IFERROR((1+Utviklingsbaner!D221)*AB24,0)</f>
        <v>0</v>
      </c>
      <c r="AG24" s="30">
        <f t="shared" si="19"/>
        <v>0</v>
      </c>
    </row>
    <row r="25" spans="1:33" x14ac:dyDescent="0.25">
      <c r="A25">
        <f>'Enheter, modell og år'!A23</f>
        <v>0</v>
      </c>
      <c r="B25" s="29">
        <f>SUMIF(Utdanningsdata!$B$2:$B$879,'Utdanningsbev overord mod'!$A25,Utdanningsdata!R$2:R$879)</f>
        <v>0</v>
      </c>
      <c r="C25" s="19">
        <f>SUMIF(Utdanningsdata!$B$2:$B$879,'Utdanningsbev overord mod'!$A25,Utdanningsdata!S$2:S$879)</f>
        <v>0</v>
      </c>
      <c r="D25" s="19">
        <f>SUMIF(Utdanningsdata!$B$2:$B$879,'Utdanningsbev overord mod'!$A25,Utdanningsdata!T$2:T$879)</f>
        <v>0</v>
      </c>
      <c r="E25" s="30">
        <f t="shared" si="12"/>
        <v>0</v>
      </c>
      <c r="F25" s="29">
        <f>IFERROR((1+Utviklingsbaner!B24)*B25,0)</f>
        <v>0</v>
      </c>
      <c r="G25" s="19">
        <f>IFERROR((1+Utviklingsbaner!C24)*C25,0)</f>
        <v>0</v>
      </c>
      <c r="H25" s="19">
        <f>IFERROR((1+Utviklingsbaner!D24)*D25,0)</f>
        <v>0</v>
      </c>
      <c r="I25" s="30">
        <f t="shared" si="13"/>
        <v>0</v>
      </c>
      <c r="J25" s="29">
        <f>IFERROR((1+Utviklingsbaner!B57)*F25,0)</f>
        <v>0</v>
      </c>
      <c r="K25" s="19">
        <f>IFERROR((1+Utviklingsbaner!C57)*G25,0)</f>
        <v>0</v>
      </c>
      <c r="L25" s="19">
        <f>IFERROR((1+Utviklingsbaner!D57)*H25,0)</f>
        <v>0</v>
      </c>
      <c r="M25" s="30">
        <f t="shared" si="14"/>
        <v>0</v>
      </c>
      <c r="N25" s="29">
        <f>IFERROR((1+Utviklingsbaner!B90)*J25,0)</f>
        <v>0</v>
      </c>
      <c r="O25" s="19">
        <f>IFERROR((1+Utviklingsbaner!C90)*K25,0)</f>
        <v>0</v>
      </c>
      <c r="P25" s="19">
        <f>IFERROR((1+Utviklingsbaner!D90)*L25,0)</f>
        <v>0</v>
      </c>
      <c r="Q25" s="30">
        <f t="shared" si="15"/>
        <v>0</v>
      </c>
      <c r="R25" s="29">
        <f>IFERROR((1+Utviklingsbaner!B123)*N25,0)</f>
        <v>0</v>
      </c>
      <c r="S25" s="19">
        <f>IFERROR((1+Utviklingsbaner!C123)*O25,0)</f>
        <v>0</v>
      </c>
      <c r="T25" s="19">
        <f>IFERROR((1+Utviklingsbaner!D123)*P25,0)</f>
        <v>0</v>
      </c>
      <c r="U25" s="30">
        <f t="shared" si="16"/>
        <v>0</v>
      </c>
      <c r="V25" s="29">
        <f>IFERROR((1+Utviklingsbaner!B156)*R25,0)</f>
        <v>0</v>
      </c>
      <c r="W25" s="19">
        <f>IFERROR((1+Utviklingsbaner!C156)*S25,0)</f>
        <v>0</v>
      </c>
      <c r="X25" s="19">
        <f>IFERROR((1+Utviklingsbaner!D156)*T25,0)</f>
        <v>0</v>
      </c>
      <c r="Y25" s="30">
        <f t="shared" si="17"/>
        <v>0</v>
      </c>
      <c r="Z25" s="29">
        <f>IFERROR((1+Utviklingsbaner!B189)*V25,0)</f>
        <v>0</v>
      </c>
      <c r="AA25" s="19">
        <f>IFERROR((1+Utviklingsbaner!C189)*W25,0)</f>
        <v>0</v>
      </c>
      <c r="AB25" s="19">
        <f>IFERROR((1+Utviklingsbaner!D189)*X25,0)</f>
        <v>0</v>
      </c>
      <c r="AC25" s="30">
        <f t="shared" si="18"/>
        <v>0</v>
      </c>
      <c r="AD25" s="29">
        <f>IFERROR((1+Utviklingsbaner!B222)*Z25,0)</f>
        <v>0</v>
      </c>
      <c r="AE25" s="19">
        <f>IFERROR((1+Utviklingsbaner!C222)*AA25,0)</f>
        <v>0</v>
      </c>
      <c r="AF25" s="19">
        <f>IFERROR((1+Utviklingsbaner!D222)*AB25,0)</f>
        <v>0</v>
      </c>
      <c r="AG25" s="30">
        <f t="shared" si="19"/>
        <v>0</v>
      </c>
    </row>
    <row r="26" spans="1:33" x14ac:dyDescent="0.25">
      <c r="A26">
        <f>'Enheter, modell og år'!A24</f>
        <v>0</v>
      </c>
      <c r="B26" s="29">
        <f>SUMIF(Utdanningsdata!$B$2:$B$879,'Utdanningsbev overord mod'!$A26,Utdanningsdata!R$2:R$879)</f>
        <v>0</v>
      </c>
      <c r="C26" s="19">
        <f>SUMIF(Utdanningsdata!$B$2:$B$879,'Utdanningsbev overord mod'!$A26,Utdanningsdata!S$2:S$879)</f>
        <v>0</v>
      </c>
      <c r="D26" s="19">
        <f>SUMIF(Utdanningsdata!$B$2:$B$879,'Utdanningsbev overord mod'!$A26,Utdanningsdata!T$2:T$879)</f>
        <v>0</v>
      </c>
      <c r="E26" s="30">
        <f t="shared" si="12"/>
        <v>0</v>
      </c>
      <c r="F26" s="29">
        <f>IFERROR((1+Utviklingsbaner!B25)*B26,0)</f>
        <v>0</v>
      </c>
      <c r="G26" s="19">
        <f>IFERROR((1+Utviklingsbaner!C25)*C26,0)</f>
        <v>0</v>
      </c>
      <c r="H26" s="19">
        <f>IFERROR((1+Utviklingsbaner!D25)*D26,0)</f>
        <v>0</v>
      </c>
      <c r="I26" s="30">
        <f t="shared" si="13"/>
        <v>0</v>
      </c>
      <c r="J26" s="29">
        <f>IFERROR((1+Utviklingsbaner!B58)*F26,0)</f>
        <v>0</v>
      </c>
      <c r="K26" s="19">
        <f>IFERROR((1+Utviklingsbaner!C58)*G26,0)</f>
        <v>0</v>
      </c>
      <c r="L26" s="19">
        <f>IFERROR((1+Utviklingsbaner!D58)*H26,0)</f>
        <v>0</v>
      </c>
      <c r="M26" s="30">
        <f t="shared" si="14"/>
        <v>0</v>
      </c>
      <c r="N26" s="29">
        <f>IFERROR((1+Utviklingsbaner!B91)*J26,0)</f>
        <v>0</v>
      </c>
      <c r="O26" s="19">
        <f>IFERROR((1+Utviklingsbaner!C91)*K26,0)</f>
        <v>0</v>
      </c>
      <c r="P26" s="19">
        <f>IFERROR((1+Utviklingsbaner!D91)*L26,0)</f>
        <v>0</v>
      </c>
      <c r="Q26" s="30">
        <f t="shared" si="15"/>
        <v>0</v>
      </c>
      <c r="R26" s="29">
        <f>IFERROR((1+Utviklingsbaner!B124)*N26,0)</f>
        <v>0</v>
      </c>
      <c r="S26" s="19">
        <f>IFERROR((1+Utviklingsbaner!C124)*O26,0)</f>
        <v>0</v>
      </c>
      <c r="T26" s="19">
        <f>IFERROR((1+Utviklingsbaner!D124)*P26,0)</f>
        <v>0</v>
      </c>
      <c r="U26" s="30">
        <f t="shared" si="16"/>
        <v>0</v>
      </c>
      <c r="V26" s="29">
        <f>IFERROR((1+Utviklingsbaner!B157)*R26,0)</f>
        <v>0</v>
      </c>
      <c r="W26" s="19">
        <f>IFERROR((1+Utviklingsbaner!C157)*S26,0)</f>
        <v>0</v>
      </c>
      <c r="X26" s="19">
        <f>IFERROR((1+Utviklingsbaner!D157)*T26,0)</f>
        <v>0</v>
      </c>
      <c r="Y26" s="30">
        <f t="shared" si="17"/>
        <v>0</v>
      </c>
      <c r="Z26" s="29">
        <f>IFERROR((1+Utviklingsbaner!B190)*V26,0)</f>
        <v>0</v>
      </c>
      <c r="AA26" s="19">
        <f>IFERROR((1+Utviklingsbaner!C190)*W26,0)</f>
        <v>0</v>
      </c>
      <c r="AB26" s="19">
        <f>IFERROR((1+Utviklingsbaner!D190)*X26,0)</f>
        <v>0</v>
      </c>
      <c r="AC26" s="30">
        <f t="shared" si="18"/>
        <v>0</v>
      </c>
      <c r="AD26" s="29">
        <f>IFERROR((1+Utviklingsbaner!B223)*Z26,0)</f>
        <v>0</v>
      </c>
      <c r="AE26" s="19">
        <f>IFERROR((1+Utviklingsbaner!C223)*AA26,0)</f>
        <v>0</v>
      </c>
      <c r="AF26" s="19">
        <f>IFERROR((1+Utviklingsbaner!D223)*AB26,0)</f>
        <v>0</v>
      </c>
      <c r="AG26" s="30">
        <f t="shared" si="19"/>
        <v>0</v>
      </c>
    </row>
    <row r="27" spans="1:33" x14ac:dyDescent="0.25">
      <c r="A27">
        <f>'Enheter, modell og år'!A25</f>
        <v>0</v>
      </c>
      <c r="B27" s="29">
        <f>SUMIF(Utdanningsdata!$B$2:$B$879,'Utdanningsbev overord mod'!$A27,Utdanningsdata!R$2:R$879)</f>
        <v>0</v>
      </c>
      <c r="C27" s="19">
        <f>SUMIF(Utdanningsdata!$B$2:$B$879,'Utdanningsbev overord mod'!$A27,Utdanningsdata!S$2:S$879)</f>
        <v>0</v>
      </c>
      <c r="D27" s="19">
        <f>SUMIF(Utdanningsdata!$B$2:$B$879,'Utdanningsbev overord mod'!$A27,Utdanningsdata!T$2:T$879)</f>
        <v>0</v>
      </c>
      <c r="E27" s="30">
        <f t="shared" si="12"/>
        <v>0</v>
      </c>
      <c r="F27" s="29">
        <f>IFERROR((1+Utviklingsbaner!B26)*B27,0)</f>
        <v>0</v>
      </c>
      <c r="G27" s="19">
        <f>IFERROR((1+Utviklingsbaner!C26)*C27,0)</f>
        <v>0</v>
      </c>
      <c r="H27" s="19">
        <f>IFERROR((1+Utviklingsbaner!D26)*D27,0)</f>
        <v>0</v>
      </c>
      <c r="I27" s="30">
        <f t="shared" si="13"/>
        <v>0</v>
      </c>
      <c r="J27" s="29">
        <f>IFERROR((1+Utviklingsbaner!B59)*F27,0)</f>
        <v>0</v>
      </c>
      <c r="K27" s="19">
        <f>IFERROR((1+Utviklingsbaner!C59)*G27,0)</f>
        <v>0</v>
      </c>
      <c r="L27" s="19">
        <f>IFERROR((1+Utviklingsbaner!D59)*H27,0)</f>
        <v>0</v>
      </c>
      <c r="M27" s="30">
        <f t="shared" si="14"/>
        <v>0</v>
      </c>
      <c r="N27" s="29">
        <f>IFERROR((1+Utviklingsbaner!B92)*J27,0)</f>
        <v>0</v>
      </c>
      <c r="O27" s="19">
        <f>IFERROR((1+Utviklingsbaner!C92)*K27,0)</f>
        <v>0</v>
      </c>
      <c r="P27" s="19">
        <f>IFERROR((1+Utviklingsbaner!D92)*L27,0)</f>
        <v>0</v>
      </c>
      <c r="Q27" s="30">
        <f t="shared" si="15"/>
        <v>0</v>
      </c>
      <c r="R27" s="29">
        <f>IFERROR((1+Utviklingsbaner!B125)*N27,0)</f>
        <v>0</v>
      </c>
      <c r="S27" s="19">
        <f>IFERROR((1+Utviklingsbaner!C125)*O27,0)</f>
        <v>0</v>
      </c>
      <c r="T27" s="19">
        <f>IFERROR((1+Utviklingsbaner!D125)*P27,0)</f>
        <v>0</v>
      </c>
      <c r="U27" s="30">
        <f t="shared" si="16"/>
        <v>0</v>
      </c>
      <c r="V27" s="29">
        <f>IFERROR((1+Utviklingsbaner!B158)*R27,0)</f>
        <v>0</v>
      </c>
      <c r="W27" s="19">
        <f>IFERROR((1+Utviklingsbaner!C158)*S27,0)</f>
        <v>0</v>
      </c>
      <c r="X27" s="19">
        <f>IFERROR((1+Utviklingsbaner!D158)*T27,0)</f>
        <v>0</v>
      </c>
      <c r="Y27" s="30">
        <f t="shared" si="17"/>
        <v>0</v>
      </c>
      <c r="Z27" s="29">
        <f>IFERROR((1+Utviklingsbaner!B191)*V27,0)</f>
        <v>0</v>
      </c>
      <c r="AA27" s="19">
        <f>IFERROR((1+Utviklingsbaner!C191)*W27,0)</f>
        <v>0</v>
      </c>
      <c r="AB27" s="19">
        <f>IFERROR((1+Utviklingsbaner!D191)*X27,0)</f>
        <v>0</v>
      </c>
      <c r="AC27" s="30">
        <f t="shared" si="18"/>
        <v>0</v>
      </c>
      <c r="AD27" s="29">
        <f>IFERROR((1+Utviklingsbaner!B224)*Z27,0)</f>
        <v>0</v>
      </c>
      <c r="AE27" s="19">
        <f>IFERROR((1+Utviklingsbaner!C224)*AA27,0)</f>
        <v>0</v>
      </c>
      <c r="AF27" s="19">
        <f>IFERROR((1+Utviklingsbaner!D224)*AB27,0)</f>
        <v>0</v>
      </c>
      <c r="AG27" s="30">
        <f t="shared" si="19"/>
        <v>0</v>
      </c>
    </row>
    <row r="28" spans="1:33" x14ac:dyDescent="0.25">
      <c r="A28">
        <f>'Enheter, modell og år'!A26</f>
        <v>0</v>
      </c>
      <c r="B28" s="29">
        <f>SUMIF(Utdanningsdata!$B$2:$B$879,'Utdanningsbev overord mod'!$A28,Utdanningsdata!R$2:R$879)</f>
        <v>0</v>
      </c>
      <c r="C28" s="19">
        <f>SUMIF(Utdanningsdata!$B$2:$B$879,'Utdanningsbev overord mod'!$A28,Utdanningsdata!S$2:S$879)</f>
        <v>0</v>
      </c>
      <c r="D28" s="19">
        <f>SUMIF(Utdanningsdata!$B$2:$B$879,'Utdanningsbev overord mod'!$A28,Utdanningsdata!T$2:T$879)</f>
        <v>0</v>
      </c>
      <c r="E28" s="30">
        <f t="shared" si="12"/>
        <v>0</v>
      </c>
      <c r="F28" s="29">
        <f>IFERROR((1+Utviklingsbaner!B27)*B28,0)</f>
        <v>0</v>
      </c>
      <c r="G28" s="19">
        <f>IFERROR((1+Utviklingsbaner!C27)*C28,0)</f>
        <v>0</v>
      </c>
      <c r="H28" s="19">
        <f>IFERROR((1+Utviklingsbaner!D27)*D28,0)</f>
        <v>0</v>
      </c>
      <c r="I28" s="30">
        <f t="shared" si="13"/>
        <v>0</v>
      </c>
      <c r="J28" s="29">
        <f>IFERROR((1+Utviklingsbaner!B60)*F28,0)</f>
        <v>0</v>
      </c>
      <c r="K28" s="19">
        <f>IFERROR((1+Utviklingsbaner!C60)*G28,0)</f>
        <v>0</v>
      </c>
      <c r="L28" s="19">
        <f>IFERROR((1+Utviklingsbaner!D60)*H28,0)</f>
        <v>0</v>
      </c>
      <c r="M28" s="30">
        <f t="shared" si="14"/>
        <v>0</v>
      </c>
      <c r="N28" s="29">
        <f>IFERROR((1+Utviklingsbaner!B93)*J28,0)</f>
        <v>0</v>
      </c>
      <c r="O28" s="19">
        <f>IFERROR((1+Utviklingsbaner!C93)*K28,0)</f>
        <v>0</v>
      </c>
      <c r="P28" s="19">
        <f>IFERROR((1+Utviklingsbaner!D93)*L28,0)</f>
        <v>0</v>
      </c>
      <c r="Q28" s="30">
        <f t="shared" si="15"/>
        <v>0</v>
      </c>
      <c r="R28" s="29">
        <f>IFERROR((1+Utviklingsbaner!B126)*N28,0)</f>
        <v>0</v>
      </c>
      <c r="S28" s="19">
        <f>IFERROR((1+Utviklingsbaner!C126)*O28,0)</f>
        <v>0</v>
      </c>
      <c r="T28" s="19">
        <f>IFERROR((1+Utviklingsbaner!D126)*P28,0)</f>
        <v>0</v>
      </c>
      <c r="U28" s="30">
        <f t="shared" si="16"/>
        <v>0</v>
      </c>
      <c r="V28" s="29">
        <f>IFERROR((1+Utviklingsbaner!B159)*R28,0)</f>
        <v>0</v>
      </c>
      <c r="W28" s="19">
        <f>IFERROR((1+Utviklingsbaner!C159)*S28,0)</f>
        <v>0</v>
      </c>
      <c r="X28" s="19">
        <f>IFERROR((1+Utviklingsbaner!D159)*T28,0)</f>
        <v>0</v>
      </c>
      <c r="Y28" s="30">
        <f t="shared" si="17"/>
        <v>0</v>
      </c>
      <c r="Z28" s="29">
        <f>IFERROR((1+Utviklingsbaner!B192)*V28,0)</f>
        <v>0</v>
      </c>
      <c r="AA28" s="19">
        <f>IFERROR((1+Utviklingsbaner!C192)*W28,0)</f>
        <v>0</v>
      </c>
      <c r="AB28" s="19">
        <f>IFERROR((1+Utviklingsbaner!D192)*X28,0)</f>
        <v>0</v>
      </c>
      <c r="AC28" s="30">
        <f t="shared" si="18"/>
        <v>0</v>
      </c>
      <c r="AD28" s="29">
        <f>IFERROR((1+Utviklingsbaner!B225)*Z28,0)</f>
        <v>0</v>
      </c>
      <c r="AE28" s="19">
        <f>IFERROR((1+Utviklingsbaner!C225)*AA28,0)</f>
        <v>0</v>
      </c>
      <c r="AF28" s="19">
        <f>IFERROR((1+Utviklingsbaner!D225)*AB28,0)</f>
        <v>0</v>
      </c>
      <c r="AG28" s="30">
        <f t="shared" si="19"/>
        <v>0</v>
      </c>
    </row>
    <row r="29" spans="1:33" x14ac:dyDescent="0.25">
      <c r="A29">
        <f>'Enheter, modell og år'!A27</f>
        <v>0</v>
      </c>
      <c r="B29" s="29">
        <f>SUMIF(Utdanningsdata!$B$2:$B$879,'Utdanningsbev overord mod'!$A29,Utdanningsdata!R$2:R$879)</f>
        <v>0</v>
      </c>
      <c r="C29" s="19">
        <f>SUMIF(Utdanningsdata!$B$2:$B$879,'Utdanningsbev overord mod'!$A29,Utdanningsdata!S$2:S$879)</f>
        <v>0</v>
      </c>
      <c r="D29" s="19">
        <f>SUMIF(Utdanningsdata!$B$2:$B$879,'Utdanningsbev overord mod'!$A29,Utdanningsdata!T$2:T$879)</f>
        <v>0</v>
      </c>
      <c r="E29" s="30">
        <f t="shared" si="12"/>
        <v>0</v>
      </c>
      <c r="F29" s="29">
        <f>IFERROR((1+Utviklingsbaner!B28)*B29,0)</f>
        <v>0</v>
      </c>
      <c r="G29" s="19">
        <f>IFERROR((1+Utviklingsbaner!C28)*C29,0)</f>
        <v>0</v>
      </c>
      <c r="H29" s="19">
        <f>IFERROR((1+Utviklingsbaner!D28)*D29,0)</f>
        <v>0</v>
      </c>
      <c r="I29" s="30">
        <f t="shared" si="13"/>
        <v>0</v>
      </c>
      <c r="J29" s="29">
        <f>IFERROR((1+Utviklingsbaner!B61)*F29,0)</f>
        <v>0</v>
      </c>
      <c r="K29" s="19">
        <f>IFERROR((1+Utviklingsbaner!C61)*G29,0)</f>
        <v>0</v>
      </c>
      <c r="L29" s="19">
        <f>IFERROR((1+Utviklingsbaner!D61)*H29,0)</f>
        <v>0</v>
      </c>
      <c r="M29" s="30">
        <f t="shared" si="14"/>
        <v>0</v>
      </c>
      <c r="N29" s="29">
        <f>IFERROR((1+Utviklingsbaner!B94)*J29,0)</f>
        <v>0</v>
      </c>
      <c r="O29" s="19">
        <f>IFERROR((1+Utviklingsbaner!C94)*K29,0)</f>
        <v>0</v>
      </c>
      <c r="P29" s="19">
        <f>IFERROR((1+Utviklingsbaner!D94)*L29,0)</f>
        <v>0</v>
      </c>
      <c r="Q29" s="30">
        <f t="shared" si="15"/>
        <v>0</v>
      </c>
      <c r="R29" s="29">
        <f>IFERROR((1+Utviklingsbaner!B127)*N29,0)</f>
        <v>0</v>
      </c>
      <c r="S29" s="19">
        <f>IFERROR((1+Utviklingsbaner!C127)*O29,0)</f>
        <v>0</v>
      </c>
      <c r="T29" s="19">
        <f>IFERROR((1+Utviklingsbaner!D127)*P29,0)</f>
        <v>0</v>
      </c>
      <c r="U29" s="30">
        <f t="shared" si="16"/>
        <v>0</v>
      </c>
      <c r="V29" s="29">
        <f>IFERROR((1+Utviklingsbaner!B160)*R29,0)</f>
        <v>0</v>
      </c>
      <c r="W29" s="19">
        <f>IFERROR((1+Utviklingsbaner!C160)*S29,0)</f>
        <v>0</v>
      </c>
      <c r="X29" s="19">
        <f>IFERROR((1+Utviklingsbaner!D160)*T29,0)</f>
        <v>0</v>
      </c>
      <c r="Y29" s="30">
        <f t="shared" si="17"/>
        <v>0</v>
      </c>
      <c r="Z29" s="29">
        <f>IFERROR((1+Utviklingsbaner!B193)*V29,0)</f>
        <v>0</v>
      </c>
      <c r="AA29" s="19">
        <f>IFERROR((1+Utviklingsbaner!C193)*W29,0)</f>
        <v>0</v>
      </c>
      <c r="AB29" s="19">
        <f>IFERROR((1+Utviklingsbaner!D193)*X29,0)</f>
        <v>0</v>
      </c>
      <c r="AC29" s="30">
        <f t="shared" si="18"/>
        <v>0</v>
      </c>
      <c r="AD29" s="29">
        <f>IFERROR((1+Utviklingsbaner!B226)*Z29,0)</f>
        <v>0</v>
      </c>
      <c r="AE29" s="19">
        <f>IFERROR((1+Utviklingsbaner!C226)*AA29,0)</f>
        <v>0</v>
      </c>
      <c r="AF29" s="19">
        <f>IFERROR((1+Utviklingsbaner!D226)*AB29,0)</f>
        <v>0</v>
      </c>
      <c r="AG29" s="30">
        <f t="shared" si="19"/>
        <v>0</v>
      </c>
    </row>
    <row r="30" spans="1:33" x14ac:dyDescent="0.25">
      <c r="A30">
        <f>'Enheter, modell og år'!A28</f>
        <v>0</v>
      </c>
      <c r="B30" s="29">
        <f>SUMIF(Utdanningsdata!$B$2:$B$879,'Utdanningsbev overord mod'!$A30,Utdanningsdata!R$2:R$879)</f>
        <v>0</v>
      </c>
      <c r="C30" s="19">
        <f>SUMIF(Utdanningsdata!$B$2:$B$879,'Utdanningsbev overord mod'!$A30,Utdanningsdata!S$2:S$879)</f>
        <v>0</v>
      </c>
      <c r="D30" s="19">
        <f>SUMIF(Utdanningsdata!$B$2:$B$879,'Utdanningsbev overord mod'!$A30,Utdanningsdata!T$2:T$879)</f>
        <v>0</v>
      </c>
      <c r="E30" s="30">
        <f t="shared" si="12"/>
        <v>0</v>
      </c>
      <c r="F30" s="29">
        <f>IFERROR((1+Utviklingsbaner!B29)*B30,0)</f>
        <v>0</v>
      </c>
      <c r="G30" s="19">
        <f>IFERROR((1+Utviklingsbaner!C29)*C30,0)</f>
        <v>0</v>
      </c>
      <c r="H30" s="19">
        <f>IFERROR((1+Utviklingsbaner!D29)*D30,0)</f>
        <v>0</v>
      </c>
      <c r="I30" s="30">
        <f t="shared" si="13"/>
        <v>0</v>
      </c>
      <c r="J30" s="29">
        <f>IFERROR((1+Utviklingsbaner!B62)*F30,0)</f>
        <v>0</v>
      </c>
      <c r="K30" s="19">
        <f>IFERROR((1+Utviklingsbaner!C62)*G30,0)</f>
        <v>0</v>
      </c>
      <c r="L30" s="19">
        <f>IFERROR((1+Utviklingsbaner!D62)*H30,0)</f>
        <v>0</v>
      </c>
      <c r="M30" s="30">
        <f t="shared" si="14"/>
        <v>0</v>
      </c>
      <c r="N30" s="29">
        <f>IFERROR((1+Utviklingsbaner!B95)*J30,0)</f>
        <v>0</v>
      </c>
      <c r="O30" s="19">
        <f>IFERROR((1+Utviklingsbaner!C95)*K30,0)</f>
        <v>0</v>
      </c>
      <c r="P30" s="19">
        <f>IFERROR((1+Utviklingsbaner!D95)*L30,0)</f>
        <v>0</v>
      </c>
      <c r="Q30" s="30">
        <f t="shared" si="15"/>
        <v>0</v>
      </c>
      <c r="R30" s="29">
        <f>IFERROR((1+Utviklingsbaner!B128)*N30,0)</f>
        <v>0</v>
      </c>
      <c r="S30" s="19">
        <f>IFERROR((1+Utviklingsbaner!C128)*O30,0)</f>
        <v>0</v>
      </c>
      <c r="T30" s="19">
        <f>IFERROR((1+Utviklingsbaner!D128)*P30,0)</f>
        <v>0</v>
      </c>
      <c r="U30" s="30">
        <f t="shared" si="16"/>
        <v>0</v>
      </c>
      <c r="V30" s="29">
        <f>IFERROR((1+Utviklingsbaner!B161)*R30,0)</f>
        <v>0</v>
      </c>
      <c r="W30" s="19">
        <f>IFERROR((1+Utviklingsbaner!C161)*S30,0)</f>
        <v>0</v>
      </c>
      <c r="X30" s="19">
        <f>IFERROR((1+Utviklingsbaner!D161)*T30,0)</f>
        <v>0</v>
      </c>
      <c r="Y30" s="30">
        <f t="shared" si="17"/>
        <v>0</v>
      </c>
      <c r="Z30" s="29">
        <f>IFERROR((1+Utviklingsbaner!B194)*V30,0)</f>
        <v>0</v>
      </c>
      <c r="AA30" s="19">
        <f>IFERROR((1+Utviklingsbaner!C194)*W30,0)</f>
        <v>0</v>
      </c>
      <c r="AB30" s="19">
        <f>IFERROR((1+Utviklingsbaner!D194)*X30,0)</f>
        <v>0</v>
      </c>
      <c r="AC30" s="30">
        <f t="shared" si="18"/>
        <v>0</v>
      </c>
      <c r="AD30" s="29">
        <f>IFERROR((1+Utviklingsbaner!B227)*Z30,0)</f>
        <v>0</v>
      </c>
      <c r="AE30" s="19">
        <f>IFERROR((1+Utviklingsbaner!C227)*AA30,0)</f>
        <v>0</v>
      </c>
      <c r="AF30" s="19">
        <f>IFERROR((1+Utviklingsbaner!D227)*AB30,0)</f>
        <v>0</v>
      </c>
      <c r="AG30" s="30">
        <f t="shared" si="19"/>
        <v>0</v>
      </c>
    </row>
    <row r="31" spans="1:33" x14ac:dyDescent="0.25">
      <c r="A31">
        <f>'Enheter, modell og år'!A29</f>
        <v>0</v>
      </c>
      <c r="B31" s="29">
        <f>SUMIF(Utdanningsdata!$B$2:$B$879,'Utdanningsbev overord mod'!$A31,Utdanningsdata!R$2:R$879)</f>
        <v>0</v>
      </c>
      <c r="C31" s="19">
        <f>SUMIF(Utdanningsdata!$B$2:$B$879,'Utdanningsbev overord mod'!$A31,Utdanningsdata!S$2:S$879)</f>
        <v>0</v>
      </c>
      <c r="D31" s="19">
        <f>SUMIF(Utdanningsdata!$B$2:$B$879,'Utdanningsbev overord mod'!$A31,Utdanningsdata!T$2:T$879)</f>
        <v>0</v>
      </c>
      <c r="E31" s="30">
        <f t="shared" si="12"/>
        <v>0</v>
      </c>
      <c r="F31" s="29">
        <f>IFERROR((1+Utviklingsbaner!B30)*B31,0)</f>
        <v>0</v>
      </c>
      <c r="G31" s="19">
        <f>IFERROR((1+Utviklingsbaner!C30)*C31,0)</f>
        <v>0</v>
      </c>
      <c r="H31" s="19">
        <f>IFERROR((1+Utviklingsbaner!D30)*D31,0)</f>
        <v>0</v>
      </c>
      <c r="I31" s="30">
        <f t="shared" si="13"/>
        <v>0</v>
      </c>
      <c r="J31" s="29">
        <f>IFERROR((1+Utviklingsbaner!B63)*F31,0)</f>
        <v>0</v>
      </c>
      <c r="K31" s="19">
        <f>IFERROR((1+Utviklingsbaner!C63)*G31,0)</f>
        <v>0</v>
      </c>
      <c r="L31" s="19">
        <f>IFERROR((1+Utviklingsbaner!D63)*H31,0)</f>
        <v>0</v>
      </c>
      <c r="M31" s="30">
        <f t="shared" si="14"/>
        <v>0</v>
      </c>
      <c r="N31" s="29">
        <f>IFERROR((1+Utviklingsbaner!B96)*J31,0)</f>
        <v>0</v>
      </c>
      <c r="O31" s="19">
        <f>IFERROR((1+Utviklingsbaner!C96)*K31,0)</f>
        <v>0</v>
      </c>
      <c r="P31" s="19">
        <f>IFERROR((1+Utviklingsbaner!D96)*L31,0)</f>
        <v>0</v>
      </c>
      <c r="Q31" s="30">
        <f t="shared" si="15"/>
        <v>0</v>
      </c>
      <c r="R31" s="29">
        <f>IFERROR((1+Utviklingsbaner!B129)*N31,0)</f>
        <v>0</v>
      </c>
      <c r="S31" s="19">
        <f>IFERROR((1+Utviklingsbaner!C129)*O31,0)</f>
        <v>0</v>
      </c>
      <c r="T31" s="19">
        <f>IFERROR((1+Utviklingsbaner!D129)*P31,0)</f>
        <v>0</v>
      </c>
      <c r="U31" s="30">
        <f t="shared" si="16"/>
        <v>0</v>
      </c>
      <c r="V31" s="29">
        <f>IFERROR((1+Utviklingsbaner!B162)*R31,0)</f>
        <v>0</v>
      </c>
      <c r="W31" s="19">
        <f>IFERROR((1+Utviklingsbaner!C162)*S31,0)</f>
        <v>0</v>
      </c>
      <c r="X31" s="19">
        <f>IFERROR((1+Utviklingsbaner!D162)*T31,0)</f>
        <v>0</v>
      </c>
      <c r="Y31" s="30">
        <f t="shared" si="17"/>
        <v>0</v>
      </c>
      <c r="Z31" s="29">
        <f>IFERROR((1+Utviklingsbaner!B195)*V31,0)</f>
        <v>0</v>
      </c>
      <c r="AA31" s="19">
        <f>IFERROR((1+Utviklingsbaner!C195)*W31,0)</f>
        <v>0</v>
      </c>
      <c r="AB31" s="19">
        <f>IFERROR((1+Utviklingsbaner!D195)*X31,0)</f>
        <v>0</v>
      </c>
      <c r="AC31" s="30">
        <f t="shared" si="18"/>
        <v>0</v>
      </c>
      <c r="AD31" s="29">
        <f>IFERROR((1+Utviklingsbaner!B228)*Z31,0)</f>
        <v>0</v>
      </c>
      <c r="AE31" s="19">
        <f>IFERROR((1+Utviklingsbaner!C228)*AA31,0)</f>
        <v>0</v>
      </c>
      <c r="AF31" s="19">
        <f>IFERROR((1+Utviklingsbaner!D228)*AB31,0)</f>
        <v>0</v>
      </c>
      <c r="AG31" s="30">
        <f t="shared" si="19"/>
        <v>0</v>
      </c>
    </row>
    <row r="32" spans="1:33" x14ac:dyDescent="0.25">
      <c r="A32">
        <f>'Enheter, modell og år'!A30</f>
        <v>0</v>
      </c>
      <c r="B32" s="29">
        <f>SUMIF(Utdanningsdata!$B$2:$B$879,'Utdanningsbev overord mod'!$A32,Utdanningsdata!R$2:R$879)</f>
        <v>0</v>
      </c>
      <c r="C32" s="19">
        <f>SUMIF(Utdanningsdata!$B$2:$B$879,'Utdanningsbev overord mod'!$A32,Utdanningsdata!S$2:S$879)</f>
        <v>0</v>
      </c>
      <c r="D32" s="19">
        <f>SUMIF(Utdanningsdata!$B$2:$B$879,'Utdanningsbev overord mod'!$A32,Utdanningsdata!T$2:T$879)</f>
        <v>0</v>
      </c>
      <c r="E32" s="30">
        <f t="shared" si="12"/>
        <v>0</v>
      </c>
      <c r="F32" s="29">
        <f>IFERROR((1+Utviklingsbaner!B31)*B32,0)</f>
        <v>0</v>
      </c>
      <c r="G32" s="19">
        <f>IFERROR((1+Utviklingsbaner!C31)*C32,0)</f>
        <v>0</v>
      </c>
      <c r="H32" s="19">
        <f>IFERROR((1+Utviklingsbaner!D31)*D32,0)</f>
        <v>0</v>
      </c>
      <c r="I32" s="30">
        <f t="shared" si="13"/>
        <v>0</v>
      </c>
      <c r="J32" s="29">
        <f>IFERROR((1+Utviklingsbaner!B64)*F32,0)</f>
        <v>0</v>
      </c>
      <c r="K32" s="19">
        <f>IFERROR((1+Utviklingsbaner!C64)*G32,0)</f>
        <v>0</v>
      </c>
      <c r="L32" s="19">
        <f>IFERROR((1+Utviklingsbaner!D64)*H32,0)</f>
        <v>0</v>
      </c>
      <c r="M32" s="30">
        <f t="shared" si="14"/>
        <v>0</v>
      </c>
      <c r="N32" s="29">
        <f>IFERROR((1+Utviklingsbaner!B97)*J32,0)</f>
        <v>0</v>
      </c>
      <c r="O32" s="19">
        <f>IFERROR((1+Utviklingsbaner!C97)*K32,0)</f>
        <v>0</v>
      </c>
      <c r="P32" s="19">
        <f>IFERROR((1+Utviklingsbaner!D97)*L32,0)</f>
        <v>0</v>
      </c>
      <c r="Q32" s="30">
        <f t="shared" si="15"/>
        <v>0</v>
      </c>
      <c r="R32" s="29">
        <f>IFERROR((1+Utviklingsbaner!B130)*N32,0)</f>
        <v>0</v>
      </c>
      <c r="S32" s="19">
        <f>IFERROR((1+Utviklingsbaner!C130)*O32,0)</f>
        <v>0</v>
      </c>
      <c r="T32" s="19">
        <f>IFERROR((1+Utviklingsbaner!D130)*P32,0)</f>
        <v>0</v>
      </c>
      <c r="U32" s="30">
        <f t="shared" si="16"/>
        <v>0</v>
      </c>
      <c r="V32" s="29">
        <f>IFERROR((1+Utviklingsbaner!B163)*R32,0)</f>
        <v>0</v>
      </c>
      <c r="W32" s="19">
        <f>IFERROR((1+Utviklingsbaner!C163)*S32,0)</f>
        <v>0</v>
      </c>
      <c r="X32" s="19">
        <f>IFERROR((1+Utviklingsbaner!D163)*T32,0)</f>
        <v>0</v>
      </c>
      <c r="Y32" s="30">
        <f t="shared" si="17"/>
        <v>0</v>
      </c>
      <c r="Z32" s="29">
        <f>IFERROR((1+Utviklingsbaner!B196)*V32,0)</f>
        <v>0</v>
      </c>
      <c r="AA32" s="19">
        <f>IFERROR((1+Utviklingsbaner!C196)*W32,0)</f>
        <v>0</v>
      </c>
      <c r="AB32" s="19">
        <f>IFERROR((1+Utviklingsbaner!D196)*X32,0)</f>
        <v>0</v>
      </c>
      <c r="AC32" s="30">
        <f t="shared" si="18"/>
        <v>0</v>
      </c>
      <c r="AD32" s="29">
        <f>IFERROR((1+Utviklingsbaner!B229)*Z32,0)</f>
        <v>0</v>
      </c>
      <c r="AE32" s="19">
        <f>IFERROR((1+Utviklingsbaner!C229)*AA32,0)</f>
        <v>0</v>
      </c>
      <c r="AF32" s="19">
        <f>IFERROR((1+Utviklingsbaner!D229)*AB32,0)</f>
        <v>0</v>
      </c>
      <c r="AG32" s="30">
        <f t="shared" si="19"/>
        <v>0</v>
      </c>
    </row>
    <row r="33" spans="1:33" x14ac:dyDescent="0.25">
      <c r="A33">
        <f>'Enheter, modell og år'!A31</f>
        <v>0</v>
      </c>
      <c r="B33" s="29">
        <f>SUMIF(Utdanningsdata!$B$2:$B$879,'Utdanningsbev overord mod'!$A33,Utdanningsdata!R$2:R$879)</f>
        <v>0</v>
      </c>
      <c r="C33" s="19">
        <f>SUMIF(Utdanningsdata!$B$2:$B$879,'Utdanningsbev overord mod'!$A33,Utdanningsdata!S$2:S$879)</f>
        <v>0</v>
      </c>
      <c r="D33" s="19">
        <f>SUMIF(Utdanningsdata!$B$2:$B$879,'Utdanningsbev overord mod'!$A33,Utdanningsdata!T$2:T$879)</f>
        <v>0</v>
      </c>
      <c r="E33" s="30">
        <f t="shared" si="12"/>
        <v>0</v>
      </c>
      <c r="F33" s="29">
        <f>IFERROR((1+Utviklingsbaner!B32)*B33,0)</f>
        <v>0</v>
      </c>
      <c r="G33" s="19">
        <f>IFERROR((1+Utviklingsbaner!C32)*C33,0)</f>
        <v>0</v>
      </c>
      <c r="H33" s="19">
        <f>IFERROR((1+Utviklingsbaner!D32)*D33,0)</f>
        <v>0</v>
      </c>
      <c r="I33" s="30">
        <f t="shared" si="13"/>
        <v>0</v>
      </c>
      <c r="J33" s="29">
        <f>IFERROR((1+Utviklingsbaner!B65)*F33,0)</f>
        <v>0</v>
      </c>
      <c r="K33" s="19">
        <f>IFERROR((1+Utviklingsbaner!C65)*G33,0)</f>
        <v>0</v>
      </c>
      <c r="L33" s="19">
        <f>IFERROR((1+Utviklingsbaner!D65)*H33,0)</f>
        <v>0</v>
      </c>
      <c r="M33" s="30">
        <f t="shared" si="14"/>
        <v>0</v>
      </c>
      <c r="N33" s="29">
        <f>IFERROR((1+Utviklingsbaner!B98)*J33,0)</f>
        <v>0</v>
      </c>
      <c r="O33" s="19">
        <f>IFERROR((1+Utviklingsbaner!C98)*K33,0)</f>
        <v>0</v>
      </c>
      <c r="P33" s="19">
        <f>IFERROR((1+Utviklingsbaner!D98)*L33,0)</f>
        <v>0</v>
      </c>
      <c r="Q33" s="30">
        <f t="shared" si="15"/>
        <v>0</v>
      </c>
      <c r="R33" s="29">
        <f>IFERROR((1+Utviklingsbaner!B131)*N33,0)</f>
        <v>0</v>
      </c>
      <c r="S33" s="19">
        <f>IFERROR((1+Utviklingsbaner!C131)*O33,0)</f>
        <v>0</v>
      </c>
      <c r="T33" s="19">
        <f>IFERROR((1+Utviklingsbaner!D131)*P33,0)</f>
        <v>0</v>
      </c>
      <c r="U33" s="30">
        <f t="shared" si="16"/>
        <v>0</v>
      </c>
      <c r="V33" s="29">
        <f>IFERROR((1+Utviklingsbaner!B164)*R33,0)</f>
        <v>0</v>
      </c>
      <c r="W33" s="19">
        <f>IFERROR((1+Utviklingsbaner!C164)*S33,0)</f>
        <v>0</v>
      </c>
      <c r="X33" s="19">
        <f>IFERROR((1+Utviklingsbaner!D164)*T33,0)</f>
        <v>0</v>
      </c>
      <c r="Y33" s="30">
        <f t="shared" si="17"/>
        <v>0</v>
      </c>
      <c r="Z33" s="29">
        <f>IFERROR((1+Utviklingsbaner!B197)*V33,0)</f>
        <v>0</v>
      </c>
      <c r="AA33" s="19">
        <f>IFERROR((1+Utviklingsbaner!C197)*W33,0)</f>
        <v>0</v>
      </c>
      <c r="AB33" s="19">
        <f>IFERROR((1+Utviklingsbaner!D197)*X33,0)</f>
        <v>0</v>
      </c>
      <c r="AC33" s="30">
        <f t="shared" si="18"/>
        <v>0</v>
      </c>
      <c r="AD33" s="29">
        <f>IFERROR((1+Utviklingsbaner!B230)*Z33,0)</f>
        <v>0</v>
      </c>
      <c r="AE33" s="19">
        <f>IFERROR((1+Utviklingsbaner!C230)*AA33,0)</f>
        <v>0</v>
      </c>
      <c r="AF33" s="19">
        <f>IFERROR((1+Utviklingsbaner!D230)*AB33,0)</f>
        <v>0</v>
      </c>
      <c r="AG33" s="30">
        <f t="shared" si="19"/>
        <v>0</v>
      </c>
    </row>
    <row r="34" spans="1:33" s="1" customFormat="1" x14ac:dyDescent="0.25">
      <c r="A34" s="1" t="s">
        <v>11</v>
      </c>
      <c r="B34" s="31">
        <f>SUM(B4:B33)</f>
        <v>0</v>
      </c>
      <c r="C34" s="32">
        <f t="shared" ref="C34:H34" si="20">SUM(C4:C33)</f>
        <v>0</v>
      </c>
      <c r="D34" s="32">
        <f t="shared" si="20"/>
        <v>0</v>
      </c>
      <c r="E34" s="33">
        <f t="shared" si="20"/>
        <v>0</v>
      </c>
      <c r="F34" s="31">
        <f>SUM(F4:F33)</f>
        <v>0</v>
      </c>
      <c r="G34" s="32">
        <f t="shared" si="20"/>
        <v>0</v>
      </c>
      <c r="H34" s="32">
        <f t="shared" si="20"/>
        <v>0</v>
      </c>
      <c r="I34" s="33">
        <f t="shared" ref="I34" si="21">SUM(I4:I33)</f>
        <v>0</v>
      </c>
      <c r="J34" s="31">
        <f>SUM(J4:J33)</f>
        <v>0</v>
      </c>
      <c r="K34" s="32">
        <f t="shared" ref="K34:L34" si="22">SUM(K4:K33)</f>
        <v>0</v>
      </c>
      <c r="L34" s="32">
        <f t="shared" si="22"/>
        <v>0</v>
      </c>
      <c r="M34" s="33">
        <f t="shared" ref="M34" si="23">SUM(M4:M33)</f>
        <v>0</v>
      </c>
      <c r="N34" s="31">
        <f>SUM(N4:N33)</f>
        <v>0</v>
      </c>
      <c r="O34" s="32">
        <f t="shared" ref="O34:P34" si="24">SUM(O4:O33)</f>
        <v>0</v>
      </c>
      <c r="P34" s="32">
        <f t="shared" si="24"/>
        <v>0</v>
      </c>
      <c r="Q34" s="33">
        <f t="shared" ref="Q34" si="25">SUM(Q4:Q33)</f>
        <v>0</v>
      </c>
      <c r="R34" s="31">
        <f>SUM(R4:R33)</f>
        <v>0</v>
      </c>
      <c r="S34" s="32">
        <f t="shared" ref="S34:T34" si="26">SUM(S4:S33)</f>
        <v>0</v>
      </c>
      <c r="T34" s="32">
        <f t="shared" si="26"/>
        <v>0</v>
      </c>
      <c r="U34" s="33">
        <f t="shared" ref="U34" si="27">SUM(U4:U33)</f>
        <v>0</v>
      </c>
      <c r="V34" s="31">
        <f>SUM(V4:V33)</f>
        <v>0</v>
      </c>
      <c r="W34" s="32">
        <f t="shared" ref="W34:X34" si="28">SUM(W4:W33)</f>
        <v>0</v>
      </c>
      <c r="X34" s="32">
        <f t="shared" si="28"/>
        <v>0</v>
      </c>
      <c r="Y34" s="33">
        <f t="shared" ref="Y34" si="29">SUM(Y4:Y33)</f>
        <v>0</v>
      </c>
      <c r="Z34" s="31">
        <f>SUM(Z4:Z33)</f>
        <v>0</v>
      </c>
      <c r="AA34" s="32">
        <f t="shared" ref="AA34:AB34" si="30">SUM(AA4:AA33)</f>
        <v>0</v>
      </c>
      <c r="AB34" s="32">
        <f t="shared" si="30"/>
        <v>0</v>
      </c>
      <c r="AC34" s="33">
        <f t="shared" ref="AC34" si="31">SUM(AC4:AC33)</f>
        <v>0</v>
      </c>
      <c r="AD34" s="31">
        <f>SUM(AD4:AD33)</f>
        <v>0</v>
      </c>
      <c r="AE34" s="32">
        <f t="shared" ref="AE34:AF34" si="32">SUM(AE4:AE33)</f>
        <v>0</v>
      </c>
      <c r="AF34" s="32">
        <f t="shared" si="32"/>
        <v>0</v>
      </c>
      <c r="AG34" s="33">
        <f t="shared" ref="AG34" si="33">SUM(AG4:AG33)</f>
        <v>0</v>
      </c>
    </row>
    <row r="35" spans="1:33" x14ac:dyDescent="0.25">
      <c r="A35" t="s">
        <v>17</v>
      </c>
      <c r="B35" s="34">
        <f>SUM(Utdanningsdata!R2:R879)-'Utdanningsbev overord mod'!B34</f>
        <v>0</v>
      </c>
      <c r="C35" s="35">
        <f>SUM(Utdanningsdata!S2:S879)-'Utdanningsbev overord mod'!C34</f>
        <v>0</v>
      </c>
      <c r="D35" s="35">
        <f>SUM(Utdanningsdata!T2:T879)-'Utdanningsbev overord mod'!D34</f>
        <v>0</v>
      </c>
      <c r="E35" s="30">
        <f t="shared" si="12"/>
        <v>0</v>
      </c>
      <c r="F35" s="34"/>
      <c r="G35" s="35"/>
      <c r="H35" s="19"/>
      <c r="I35" s="30">
        <f t="shared" si="13"/>
        <v>0</v>
      </c>
      <c r="J35" s="34"/>
      <c r="K35" s="35"/>
      <c r="L35" s="19"/>
      <c r="M35" s="30">
        <f t="shared" ref="M35" si="34">SUM(J35:L35)</f>
        <v>0</v>
      </c>
      <c r="N35" s="34"/>
      <c r="O35" s="35"/>
      <c r="P35" s="19"/>
      <c r="Q35" s="30">
        <f t="shared" ref="Q35" si="35">SUM(N35:P35)</f>
        <v>0</v>
      </c>
      <c r="R35" s="34"/>
      <c r="S35" s="35"/>
      <c r="T35" s="19"/>
      <c r="U35" s="30">
        <f t="shared" ref="U35" si="36">SUM(R35:T35)</f>
        <v>0</v>
      </c>
      <c r="V35" s="34"/>
      <c r="W35" s="35"/>
      <c r="X35" s="19"/>
      <c r="Y35" s="30">
        <f t="shared" ref="Y35" si="37">SUM(V35:X35)</f>
        <v>0</v>
      </c>
      <c r="Z35" s="34"/>
      <c r="AA35" s="35"/>
      <c r="AB35" s="19"/>
      <c r="AC35" s="30">
        <f t="shared" ref="AC35" si="38">SUM(Z35:AB35)</f>
        <v>0</v>
      </c>
      <c r="AD35" s="34"/>
      <c r="AE35" s="35"/>
      <c r="AF35" s="19"/>
      <c r="AG35" s="30">
        <f t="shared" ref="AG35" si="39">SUM(AD35:AF35)</f>
        <v>0</v>
      </c>
    </row>
    <row r="36" spans="1:33" x14ac:dyDescent="0.25">
      <c r="A36" t="s">
        <v>19</v>
      </c>
      <c r="B36" s="36">
        <f>SUM(B34:B35)</f>
        <v>0</v>
      </c>
      <c r="C36" s="37">
        <f t="shared" ref="C36:E36" si="40">SUM(C34:C35)</f>
        <v>0</v>
      </c>
      <c r="D36" s="37">
        <f t="shared" si="40"/>
        <v>0</v>
      </c>
      <c r="E36" s="38">
        <f t="shared" si="40"/>
        <v>0</v>
      </c>
      <c r="F36" s="36"/>
      <c r="G36" s="37"/>
      <c r="H36" s="37"/>
      <c r="I36" s="38">
        <f t="shared" ref="I36" si="41">SUM(I34:I35)</f>
        <v>0</v>
      </c>
      <c r="J36" s="36"/>
      <c r="K36" s="37"/>
      <c r="L36" s="37"/>
      <c r="M36" s="38">
        <f t="shared" ref="M36" si="42">SUM(M34:M35)</f>
        <v>0</v>
      </c>
      <c r="N36" s="36"/>
      <c r="O36" s="37"/>
      <c r="P36" s="37"/>
      <c r="Q36" s="38">
        <f t="shared" ref="Q36" si="43">SUM(Q34:Q35)</f>
        <v>0</v>
      </c>
      <c r="R36" s="36"/>
      <c r="S36" s="37"/>
      <c r="T36" s="37"/>
      <c r="U36" s="38">
        <f t="shared" ref="U36" si="44">SUM(U34:U35)</f>
        <v>0</v>
      </c>
      <c r="V36" s="36"/>
      <c r="W36" s="37"/>
      <c r="X36" s="37"/>
      <c r="Y36" s="38">
        <f t="shared" ref="Y36" si="45">SUM(Y34:Y35)</f>
        <v>0</v>
      </c>
      <c r="Z36" s="36"/>
      <c r="AA36" s="37"/>
      <c r="AB36" s="37"/>
      <c r="AC36" s="38">
        <f t="shared" ref="AC36" si="46">SUM(AC34:AC35)</f>
        <v>0</v>
      </c>
      <c r="AD36" s="36"/>
      <c r="AE36" s="37"/>
      <c r="AF36" s="37"/>
      <c r="AG36" s="38">
        <f t="shared" ref="AG36" si="47">SUM(AG34:AG35)</f>
        <v>0</v>
      </c>
    </row>
    <row r="38" spans="1:33" x14ac:dyDescent="0.25">
      <c r="I38" s="3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/>
  <dimension ref="A1:AW36"/>
  <sheetViews>
    <sheetView topLeftCell="AA1" workbookViewId="0">
      <selection activeCell="B3" sqref="B3:E3"/>
    </sheetView>
  </sheetViews>
  <sheetFormatPr baseColWidth="10" defaultRowHeight="15" x14ac:dyDescent="0.25"/>
  <cols>
    <col min="1" max="1" width="48.7109375" bestFit="1" customWidth="1"/>
    <col min="2" max="2" width="19.85546875" bestFit="1" customWidth="1"/>
    <col min="3" max="3" width="19" bestFit="1" customWidth="1"/>
    <col min="4" max="4" width="10.5703125" bestFit="1" customWidth="1"/>
    <col min="5" max="5" width="11.7109375" bestFit="1" customWidth="1"/>
    <col min="6" max="6" width="19.85546875" bestFit="1" customWidth="1"/>
    <col min="7" max="7" width="19.85546875" customWidth="1"/>
  </cols>
  <sheetData>
    <row r="1" spans="1:49" x14ac:dyDescent="0.25">
      <c r="G1" t="str">
        <f>"Forskningsbevilgning"&amp; " "&amp;G2</f>
        <v>Forskningsbevilgning 2018</v>
      </c>
      <c r="M1" t="str">
        <f>"Forskningsbevilgning"&amp; " "&amp;M2</f>
        <v>Forskningsbevilgning 2019</v>
      </c>
      <c r="S1" t="str">
        <f>"Forskningsbevilgning"&amp; " "&amp;S2</f>
        <v>Forskningsbevilgning 2020</v>
      </c>
      <c r="Y1" t="str">
        <f>"Forskningsbevilgning"&amp; " "&amp;Y2</f>
        <v>Forskningsbevilgning 2021</v>
      </c>
      <c r="AE1" t="str">
        <f>"Forskningsbevilgning"&amp; " "&amp;AE2</f>
        <v>Forskningsbevilgning 2022</v>
      </c>
      <c r="AK1" t="str">
        <f>"Forskningsbevilgning"&amp; " "&amp;AK2</f>
        <v>Forskningsbevilgning 2023</v>
      </c>
      <c r="AQ1" t="str">
        <f>"Forskningsbevilgning"&amp; " "&amp;AQ2</f>
        <v>Forskningsbevilgning 2024</v>
      </c>
      <c r="AW1" t="str">
        <f>"Forskningsbevilgning"&amp; " "&amp;AW2</f>
        <v>Forskningsbevilgning 2025</v>
      </c>
    </row>
    <row r="2" spans="1:49" x14ac:dyDescent="0.25">
      <c r="B2" s="26">
        <f>'Enheter, modell og år'!$F$2</f>
        <v>2018</v>
      </c>
      <c r="C2" s="27">
        <f>'Enheter, modell og år'!$F$2</f>
        <v>2018</v>
      </c>
      <c r="D2" s="27">
        <f>'Enheter, modell og år'!$F$2</f>
        <v>2018</v>
      </c>
      <c r="E2" s="27">
        <f>'Enheter, modell og år'!$F$2</f>
        <v>2018</v>
      </c>
      <c r="F2" s="27">
        <f>'Enheter, modell og år'!$F$2</f>
        <v>2018</v>
      </c>
      <c r="G2" s="27">
        <f>'Enheter, modell og år'!$F$2</f>
        <v>2018</v>
      </c>
      <c r="H2" s="26">
        <f t="shared" ref="H2:AQ2" si="0">B2+1</f>
        <v>2019</v>
      </c>
      <c r="I2" s="27">
        <f t="shared" si="0"/>
        <v>2019</v>
      </c>
      <c r="J2" s="27">
        <f t="shared" si="0"/>
        <v>2019</v>
      </c>
      <c r="K2" s="27">
        <f t="shared" si="0"/>
        <v>2019</v>
      </c>
      <c r="L2" s="27">
        <f t="shared" si="0"/>
        <v>2019</v>
      </c>
      <c r="M2" s="27">
        <f t="shared" si="0"/>
        <v>2019</v>
      </c>
      <c r="N2" s="26">
        <f t="shared" si="0"/>
        <v>2020</v>
      </c>
      <c r="O2" s="27">
        <f t="shared" si="0"/>
        <v>2020</v>
      </c>
      <c r="P2" s="27">
        <f t="shared" si="0"/>
        <v>2020</v>
      </c>
      <c r="Q2" s="27">
        <f t="shared" si="0"/>
        <v>2020</v>
      </c>
      <c r="R2" s="27">
        <f t="shared" si="0"/>
        <v>2020</v>
      </c>
      <c r="S2" s="27">
        <f t="shared" si="0"/>
        <v>2020</v>
      </c>
      <c r="T2" s="26">
        <f t="shared" si="0"/>
        <v>2021</v>
      </c>
      <c r="U2" s="27">
        <f t="shared" si="0"/>
        <v>2021</v>
      </c>
      <c r="V2" s="27">
        <f t="shared" si="0"/>
        <v>2021</v>
      </c>
      <c r="W2" s="27">
        <f t="shared" si="0"/>
        <v>2021</v>
      </c>
      <c r="X2" s="27">
        <f t="shared" si="0"/>
        <v>2021</v>
      </c>
      <c r="Y2" s="27">
        <f t="shared" si="0"/>
        <v>2021</v>
      </c>
      <c r="Z2" s="26">
        <f t="shared" si="0"/>
        <v>2022</v>
      </c>
      <c r="AA2" s="27">
        <f t="shared" si="0"/>
        <v>2022</v>
      </c>
      <c r="AB2" s="27">
        <f t="shared" si="0"/>
        <v>2022</v>
      </c>
      <c r="AC2" s="27">
        <f t="shared" si="0"/>
        <v>2022</v>
      </c>
      <c r="AD2" s="27">
        <f t="shared" si="0"/>
        <v>2022</v>
      </c>
      <c r="AE2" s="27">
        <f t="shared" si="0"/>
        <v>2022</v>
      </c>
      <c r="AF2" s="26">
        <f t="shared" si="0"/>
        <v>2023</v>
      </c>
      <c r="AG2" s="27">
        <f t="shared" si="0"/>
        <v>2023</v>
      </c>
      <c r="AH2" s="27">
        <f t="shared" si="0"/>
        <v>2023</v>
      </c>
      <c r="AI2" s="27">
        <f t="shared" si="0"/>
        <v>2023</v>
      </c>
      <c r="AJ2" s="27">
        <f t="shared" si="0"/>
        <v>2023</v>
      </c>
      <c r="AK2" s="27">
        <f t="shared" si="0"/>
        <v>2023</v>
      </c>
      <c r="AL2" s="26">
        <f t="shared" si="0"/>
        <v>2024</v>
      </c>
      <c r="AM2" s="27">
        <f t="shared" si="0"/>
        <v>2024</v>
      </c>
      <c r="AN2" s="27">
        <f t="shared" si="0"/>
        <v>2024</v>
      </c>
      <c r="AO2" s="27">
        <f t="shared" si="0"/>
        <v>2024</v>
      </c>
      <c r="AP2" s="27">
        <f t="shared" si="0"/>
        <v>2024</v>
      </c>
      <c r="AQ2" s="27">
        <f t="shared" si="0"/>
        <v>2024</v>
      </c>
      <c r="AR2" s="26">
        <f t="shared" ref="AR2" si="1">AL2+1</f>
        <v>2025</v>
      </c>
      <c r="AS2" s="27">
        <f t="shared" ref="AS2" si="2">AM2+1</f>
        <v>2025</v>
      </c>
      <c r="AT2" s="27">
        <f t="shared" ref="AT2" si="3">AN2+1</f>
        <v>2025</v>
      </c>
      <c r="AU2" s="27">
        <f t="shared" ref="AU2" si="4">AO2+1</f>
        <v>2025</v>
      </c>
      <c r="AV2" s="27">
        <f>AP2+1</f>
        <v>2025</v>
      </c>
      <c r="AW2" s="27">
        <f>AQ2+1</f>
        <v>2025</v>
      </c>
    </row>
    <row r="3" spans="1:49" s="1" customFormat="1" x14ac:dyDescent="0.25">
      <c r="A3" s="1" t="s">
        <v>0</v>
      </c>
      <c r="B3" s="23" t="s">
        <v>21</v>
      </c>
      <c r="C3" s="24" t="s">
        <v>27</v>
      </c>
      <c r="D3" s="24" t="s">
        <v>22</v>
      </c>
      <c r="E3" s="24" t="s">
        <v>23</v>
      </c>
      <c r="F3" s="24" t="s">
        <v>24</v>
      </c>
      <c r="G3" s="24" t="str">
        <f>"Total forskningsbev"&amp;" "&amp;'Enheter, modell og år'!E2</f>
        <v>Total forskningsbev RFM</v>
      </c>
      <c r="H3" s="23" t="str">
        <f>B3</f>
        <v>Avlagte doktorgrader</v>
      </c>
      <c r="I3" s="24" t="str">
        <f>C3</f>
        <v>Publikasjonspoeng</v>
      </c>
      <c r="J3" s="24" t="str">
        <f>D3</f>
        <v>EU-inntekt</v>
      </c>
      <c r="K3" s="24" t="str">
        <f>E3</f>
        <v>NFR-inntekt</v>
      </c>
      <c r="L3" s="24" t="str">
        <f>F3</f>
        <v>BOA (eksl. EU og NFR)</v>
      </c>
      <c r="M3" s="24" t="str">
        <f>"Total forskningsbev"&amp;" "&amp;'Enheter, modell og år'!E2</f>
        <v>Total forskningsbev RFM</v>
      </c>
      <c r="N3" s="23" t="str">
        <f>H3</f>
        <v>Avlagte doktorgrader</v>
      </c>
      <c r="O3" s="24" t="str">
        <f>I3</f>
        <v>Publikasjonspoeng</v>
      </c>
      <c r="P3" s="24" t="str">
        <f>J3</f>
        <v>EU-inntekt</v>
      </c>
      <c r="Q3" s="24" t="str">
        <f>K3</f>
        <v>NFR-inntekt</v>
      </c>
      <c r="R3" s="24" t="str">
        <f>L3</f>
        <v>BOA (eksl. EU og NFR)</v>
      </c>
      <c r="S3" s="24" t="str">
        <f>"Total forskningsbev"&amp;" "&amp;'Enheter, modell og år'!E2</f>
        <v>Total forskningsbev RFM</v>
      </c>
      <c r="T3" s="23" t="str">
        <f>N3</f>
        <v>Avlagte doktorgrader</v>
      </c>
      <c r="U3" s="24" t="str">
        <f>O3</f>
        <v>Publikasjonspoeng</v>
      </c>
      <c r="V3" s="24" t="str">
        <f>P3</f>
        <v>EU-inntekt</v>
      </c>
      <c r="W3" s="24" t="str">
        <f>Q3</f>
        <v>NFR-inntekt</v>
      </c>
      <c r="X3" s="24" t="str">
        <f>R3</f>
        <v>BOA (eksl. EU og NFR)</v>
      </c>
      <c r="Y3" s="24" t="str">
        <f>"Total forskningsbev"&amp;" "&amp;'Enheter, modell og år'!E2</f>
        <v>Total forskningsbev RFM</v>
      </c>
      <c r="Z3" s="23" t="str">
        <f>T3</f>
        <v>Avlagte doktorgrader</v>
      </c>
      <c r="AA3" s="24" t="str">
        <f>U3</f>
        <v>Publikasjonspoeng</v>
      </c>
      <c r="AB3" s="24" t="str">
        <f>V3</f>
        <v>EU-inntekt</v>
      </c>
      <c r="AC3" s="24" t="str">
        <f>W3</f>
        <v>NFR-inntekt</v>
      </c>
      <c r="AD3" s="24" t="str">
        <f>X3</f>
        <v>BOA (eksl. EU og NFR)</v>
      </c>
      <c r="AE3" s="24" t="str">
        <f>"Total forskningsbev"&amp;" "&amp;'Enheter, modell og år'!E2</f>
        <v>Total forskningsbev RFM</v>
      </c>
      <c r="AF3" s="23" t="str">
        <f>Z3</f>
        <v>Avlagte doktorgrader</v>
      </c>
      <c r="AG3" s="24" t="str">
        <f>AA3</f>
        <v>Publikasjonspoeng</v>
      </c>
      <c r="AH3" s="24" t="str">
        <f>AB3</f>
        <v>EU-inntekt</v>
      </c>
      <c r="AI3" s="24" t="str">
        <f>AC3</f>
        <v>NFR-inntekt</v>
      </c>
      <c r="AJ3" s="24" t="str">
        <f>AD3</f>
        <v>BOA (eksl. EU og NFR)</v>
      </c>
      <c r="AK3" s="24" t="str">
        <f>"Total forskningsbev"&amp;" "&amp;'Enheter, modell og år'!E2</f>
        <v>Total forskningsbev RFM</v>
      </c>
      <c r="AL3" s="23" t="str">
        <f>AF3</f>
        <v>Avlagte doktorgrader</v>
      </c>
      <c r="AM3" s="24" t="str">
        <f>AG3</f>
        <v>Publikasjonspoeng</v>
      </c>
      <c r="AN3" s="24" t="str">
        <f>AH3</f>
        <v>EU-inntekt</v>
      </c>
      <c r="AO3" s="24" t="str">
        <f>AI3</f>
        <v>NFR-inntekt</v>
      </c>
      <c r="AP3" s="24" t="str">
        <f>AJ3</f>
        <v>BOA (eksl. EU og NFR)</v>
      </c>
      <c r="AQ3" s="24" t="str">
        <f>"Total forskningsbev"&amp;" "&amp;'Enheter, modell og år'!E2</f>
        <v>Total forskningsbev RFM</v>
      </c>
      <c r="AR3" s="23" t="str">
        <f t="shared" ref="AR3" si="5">AL3</f>
        <v>Avlagte doktorgrader</v>
      </c>
      <c r="AS3" s="24" t="str">
        <f t="shared" ref="AS3" si="6">AM3</f>
        <v>Publikasjonspoeng</v>
      </c>
      <c r="AT3" s="24" t="str">
        <f t="shared" ref="AT3" si="7">AN3</f>
        <v>EU-inntekt</v>
      </c>
      <c r="AU3" s="24" t="str">
        <f t="shared" ref="AU3" si="8">AO3</f>
        <v>NFR-inntekt</v>
      </c>
      <c r="AV3" s="24" t="str">
        <f>AP3</f>
        <v>BOA (eksl. EU og NFR)</v>
      </c>
      <c r="AW3" s="24" t="str">
        <f>"Total forskningsbev"&amp;" "&amp;'Enheter, modell og år'!E2</f>
        <v>Total forskningsbev RFM</v>
      </c>
    </row>
    <row r="4" spans="1:49" x14ac:dyDescent="0.25">
      <c r="A4">
        <f>'Enheter, modell og år'!A2</f>
        <v>0</v>
      </c>
      <c r="B4" s="45">
        <f>IFERROR(IF('Sentrale parametere'!$B$15="Nei",Forskningsdata!B3*'Sentrale parametere'!$C$15,(Forskningsdata!B3/Forskningsdata!B$33)*'Sentrale parametere'!$D$15),0)</f>
        <v>0</v>
      </c>
      <c r="C4" s="19">
        <f>IFERROR(IF('Sentrale parametere'!$B$16="Nei",Forskningsdata!C3*'Sentrale parametere'!$C$16,(Forskningsdata!C3/Forskningsdata!C$33)*'Sentrale parametere'!$D$16),0)</f>
        <v>0</v>
      </c>
      <c r="D4" s="19">
        <f>IFERROR(IF('Sentrale parametere'!$B$17="Nei",Forskningsdata!D3*'Sentrale parametere'!$C$17,(Forskningsdata!D3/Forskningsdata!D$33)*'Sentrale parametere'!$D$17),0)</f>
        <v>0</v>
      </c>
      <c r="E4" s="19">
        <f>IFERROR(IF('Sentrale parametere'!$B$18="Nei",Forskningsdata!E3*'Sentrale parametere'!$C$18,(Forskningsdata!E3/Forskningsdata!E$33)*'Sentrale parametere'!$D$18),0)</f>
        <v>0</v>
      </c>
      <c r="F4" s="19">
        <f>IFERROR(IF('Sentrale parametere'!$B$19="Nei",Forskningsdata!F3*'Sentrale parametere'!$C$19,(Forskningsdata!F3/Forskningsdata!F$33)*'Sentrale parametere'!$D$19),0)</f>
        <v>0</v>
      </c>
      <c r="G4" s="19">
        <f>SUM(B4:F4)</f>
        <v>0</v>
      </c>
      <c r="H4" s="45">
        <f>IFERROR(IF('Sentrale parametere'!$B$15="Nei",Forskningsdata!G3*'Sentrale parametere'!$C$15,(Forskningsdata!G3/Forskningsdata!G$33)*'Sentrale parametere'!$E$15),0)</f>
        <v>0</v>
      </c>
      <c r="I4" s="19">
        <f>IFERROR(IF('Sentrale parametere'!$B$16="Nei",Forskningsdata!H3*'Sentrale parametere'!$C$16,(Forskningsdata!H3/Forskningsdata!H$33)*'Sentrale parametere'!$E$16),0)</f>
        <v>0</v>
      </c>
      <c r="J4" s="19">
        <f>IFERROR(IF('Sentrale parametere'!$B$17="Nei",Forskningsdata!I3*'Sentrale parametere'!$C$17,(Forskningsdata!I3/Forskningsdata!I$33)*'Sentrale parametere'!$E$17),0)</f>
        <v>0</v>
      </c>
      <c r="K4" s="19">
        <f>IFERROR(IF('Sentrale parametere'!$B$18="Nei",Forskningsdata!J3*'Sentrale parametere'!$C$18,(Forskningsdata!J3/Forskningsdata!J$33)*'Sentrale parametere'!$E$18),0)</f>
        <v>0</v>
      </c>
      <c r="L4" s="19">
        <f>IFERROR(IF('Sentrale parametere'!$B$19="Nei",Forskningsdata!K3*'Sentrale parametere'!$C$19,(Forskningsdata!K3/Forskningsdata!K$33)*'Sentrale parametere'!$E$19),0)</f>
        <v>0</v>
      </c>
      <c r="M4" s="19">
        <f>SUM(H4:L4)</f>
        <v>0</v>
      </c>
      <c r="N4" s="45">
        <f>IFERROR(IF('Sentrale parametere'!$B$15="Nei",Forskningsdata!L3*'Sentrale parametere'!$C$15,(Forskningsdata!L3/Forskningsdata!L$33)*'Sentrale parametere'!$F$15),0)</f>
        <v>0</v>
      </c>
      <c r="O4" s="19">
        <f>IFERROR(IF('Sentrale parametere'!$B$16="Nei",Forskningsdata!M3*'Sentrale parametere'!$C$16,(Forskningsdata!M3/Forskningsdata!M$33)*'Sentrale parametere'!$F$16),0)</f>
        <v>0</v>
      </c>
      <c r="P4" s="19">
        <f>IFERROR(IF('Sentrale parametere'!$B$17="Nei",Forskningsdata!N3*'Sentrale parametere'!$C$17,(Forskningsdata!N3/Forskningsdata!N$33)*'Sentrale parametere'!$F$17),0)</f>
        <v>0</v>
      </c>
      <c r="Q4" s="19">
        <f>IFERROR(IF('Sentrale parametere'!$B$18="Nei",Forskningsdata!O3*'Sentrale parametere'!$C$18,(Forskningsdata!O3/Forskningsdata!O$33)*'Sentrale parametere'!$F$18),0)</f>
        <v>0</v>
      </c>
      <c r="R4" s="19">
        <f>IFERROR(IF('Sentrale parametere'!$B$19="Nei",Forskningsdata!P3*'Sentrale parametere'!$C$19,(Forskningsdata!P3/Forskningsdata!P$33)*'Sentrale parametere'!$F$19),0)</f>
        <v>0</v>
      </c>
      <c r="S4" s="19">
        <f>SUM(N4:R4)</f>
        <v>0</v>
      </c>
      <c r="T4" s="45">
        <f>IFERROR(IF('Sentrale parametere'!$B$15="Nei",Forskningsdata!Q3*'Sentrale parametere'!$C$15,(Forskningsdata!Q3/Forskningsdata!Q$33)*'Sentrale parametere'!$G$15),0)</f>
        <v>0</v>
      </c>
      <c r="U4" s="19">
        <f>IFERROR(IF('Sentrale parametere'!$B$16="Nei",Forskningsdata!R3*'Sentrale parametere'!$C$16,(Forskningsdata!R3/Forskningsdata!R$33)*'Sentrale parametere'!$G$16),0)</f>
        <v>0</v>
      </c>
      <c r="V4" s="19">
        <f>IFERROR(IF('Sentrale parametere'!$B$17="Nei",Forskningsdata!S3*'Sentrale parametere'!$C$17,(Forskningsdata!S3/Forskningsdata!S$33)*'Sentrale parametere'!$G$17),0)</f>
        <v>0</v>
      </c>
      <c r="W4" s="19">
        <f>IFERROR(IF('Sentrale parametere'!$B$18="Nei",Forskningsdata!T3*'Sentrale parametere'!$C$18,(Forskningsdata!T3/Forskningsdata!T$33)*'Sentrale parametere'!$G$18),0)</f>
        <v>0</v>
      </c>
      <c r="X4" s="19">
        <f>IFERROR(IF('Sentrale parametere'!$B$19="Nei",Forskningsdata!U3*'Sentrale parametere'!$C$19,(Forskningsdata!U3/Forskningsdata!U$33)*'Sentrale parametere'!$G$19),0)</f>
        <v>0</v>
      </c>
      <c r="Y4" s="19">
        <f>SUM(T4:X4)</f>
        <v>0</v>
      </c>
      <c r="Z4" s="45">
        <f>IFERROR(IF('Sentrale parametere'!$B$15="Nei",Forskningsdata!V3*'Sentrale parametere'!$C$15,(Forskningsdata!V3/Forskningsdata!V$33)*'Sentrale parametere'!$H$15),0)</f>
        <v>0</v>
      </c>
      <c r="AA4" s="19">
        <f>IFERROR(IF('Sentrale parametere'!$B$16="Nei",Forskningsdata!W3*'Sentrale parametere'!$C$16,(Forskningsdata!W3/Forskningsdata!W$33)*'Sentrale parametere'!$H$16),0)</f>
        <v>0</v>
      </c>
      <c r="AB4" s="19">
        <f>IFERROR(IF('Sentrale parametere'!$B$17="Nei",Forskningsdata!X3*'Sentrale parametere'!$C$17,(Forskningsdata!X3/Forskningsdata!X$33)*'Sentrale parametere'!$H$17),0)</f>
        <v>0</v>
      </c>
      <c r="AC4" s="19">
        <f>IFERROR(IF('Sentrale parametere'!$B$18="Nei",Forskningsdata!Y3*'Sentrale parametere'!$C$18,(Forskningsdata!Y3/Forskningsdata!Y$33)*'Sentrale parametere'!$H$18),0)</f>
        <v>0</v>
      </c>
      <c r="AD4" s="19">
        <f>IFERROR(IF('Sentrale parametere'!$B$19="Nei",Forskningsdata!Z3*'Sentrale parametere'!$C$19,(Forskningsdata!Z3/Forskningsdata!Z$33)*'Sentrale parametere'!$H$19),0)</f>
        <v>0</v>
      </c>
      <c r="AE4" s="19">
        <f>SUM(Z4:AD4)</f>
        <v>0</v>
      </c>
      <c r="AF4" s="45">
        <f>IFERROR(IF('Sentrale parametere'!$B$15="Nei",Forskningsdata!AA3*'Sentrale parametere'!$C$15,(Forskningsdata!AA3/Forskningsdata!AA$33)*'Sentrale parametere'!$I$15),0)</f>
        <v>0</v>
      </c>
      <c r="AG4" s="19">
        <f>IFERROR(IF('Sentrale parametere'!$B$16="Nei",Forskningsdata!AB3*'Sentrale parametere'!$C$16,(Forskningsdata!AB3/Forskningsdata!AB$33)*'Sentrale parametere'!$I$16),0)</f>
        <v>0</v>
      </c>
      <c r="AH4" s="19">
        <f>IFERROR(IF('Sentrale parametere'!$B$17="Nei",Forskningsdata!AC3*'Sentrale parametere'!$C$17,(Forskningsdata!AC3/Forskningsdata!AC$33)*'Sentrale parametere'!$I$17),0)</f>
        <v>0</v>
      </c>
      <c r="AI4" s="19">
        <f>IFERROR(IF('Sentrale parametere'!$B$18="Nei",Forskningsdata!AD3*'Sentrale parametere'!$C$18,(Forskningsdata!AD3/Forskningsdata!AD$33)*'Sentrale parametere'!$I$18),0)</f>
        <v>0</v>
      </c>
      <c r="AJ4" s="19">
        <f>IFERROR(IF('Sentrale parametere'!$B$19="Nei",Forskningsdata!AE3*'Sentrale parametere'!$C$19,(Forskningsdata!AE3/Forskningsdata!AE$33)*'Sentrale parametere'!$I$19),0)</f>
        <v>0</v>
      </c>
      <c r="AK4" s="19">
        <f>SUM(AF4:AJ4)</f>
        <v>0</v>
      </c>
      <c r="AL4" s="45">
        <f>IFERROR(IF('Sentrale parametere'!$B$15="Nei",Forskningsdata!AF3*'Sentrale parametere'!$C$15,(Forskningsdata!AF3/Forskningsdata!AF$33)*'Sentrale parametere'!$J$15),0)</f>
        <v>0</v>
      </c>
      <c r="AM4" s="19">
        <f>IFERROR(IF('Sentrale parametere'!$B$16="Nei",Forskningsdata!AG3*'Sentrale parametere'!$C$16,(Forskningsdata!AG3/Forskningsdata!AG$33)*'Sentrale parametere'!$J$16),0)</f>
        <v>0</v>
      </c>
      <c r="AN4" s="19">
        <f>IFERROR(IF('Sentrale parametere'!$B$17="Nei",Forskningsdata!AH3*'Sentrale parametere'!$C$17,(Forskningsdata!AH3/Forskningsdata!AH$33)*'Sentrale parametere'!$J$17),0)</f>
        <v>0</v>
      </c>
      <c r="AO4" s="19">
        <f>IFERROR(IF('Sentrale parametere'!$B$18="Nei",Forskningsdata!AI3*'Sentrale parametere'!$C$18,(Forskningsdata!AI3/Forskningsdata!AI$33)*'Sentrale parametere'!$J$18),0)</f>
        <v>0</v>
      </c>
      <c r="AP4" s="19">
        <f>IFERROR(IF('Sentrale parametere'!$B$19="Nei",Forskningsdata!AJ3*'Sentrale parametere'!$C$19,(Forskningsdata!AJ3/Forskningsdata!AJ$33)*'Sentrale parametere'!$J$19),0)</f>
        <v>0</v>
      </c>
      <c r="AQ4" s="19">
        <f>SUM(AL4:AP4)</f>
        <v>0</v>
      </c>
      <c r="AR4" s="45">
        <f>IFERROR(IF('Sentrale parametere'!$B$15="Nei",Forskningsdata!AK3*'Sentrale parametere'!$C$15,(Forskningsdata!AK3/Forskningsdata!AK$33)*'Sentrale parametere'!$K$15),0)</f>
        <v>0</v>
      </c>
      <c r="AS4" s="19">
        <f>IFERROR(IF('Sentrale parametere'!$B$16="Nei",Forskningsdata!AL3*'Sentrale parametere'!$C$16,(Forskningsdata!AL3/Forskningsdata!AL$33)*'Sentrale parametere'!$K$16),0)</f>
        <v>0</v>
      </c>
      <c r="AT4" s="19">
        <f>IFERROR(IF('Sentrale parametere'!$B$17="Nei",Forskningsdata!AM3*'Sentrale parametere'!$C$17,(Forskningsdata!AM3/Forskningsdata!AM$33)*'Sentrale parametere'!$K$17),0)</f>
        <v>0</v>
      </c>
      <c r="AU4" s="19">
        <f>IFERROR(IF('Sentrale parametere'!$B$18="Nei",Forskningsdata!AN3*'Sentrale parametere'!$C$18,(Forskningsdata!AN3/Forskningsdata!AN$33)*'Sentrale parametere'!$K$18),0)</f>
        <v>0</v>
      </c>
      <c r="AV4" s="19">
        <f>IFERROR(IF('Sentrale parametere'!$B$19="Nei",Forskningsdata!AO3*'Sentrale parametere'!$C$19,(Forskningsdata!AO3/Forskningsdata!AO$33)*'Sentrale parametere'!$K$19),0)</f>
        <v>0</v>
      </c>
      <c r="AW4" s="19">
        <f>SUM(AR4:AV4)</f>
        <v>0</v>
      </c>
    </row>
    <row r="5" spans="1:49" x14ac:dyDescent="0.25">
      <c r="A5">
        <f>'Enheter, modell og år'!A3</f>
        <v>0</v>
      </c>
      <c r="B5" s="45">
        <f>IFERROR(IF('Sentrale parametere'!$B$15="Nei",Forskningsdata!B4*'Sentrale parametere'!$C$15,(Forskningsdata!B4/Forskningsdata!B$33)*'Sentrale parametere'!$D$15),0)</f>
        <v>0</v>
      </c>
      <c r="C5" s="19">
        <f>IFERROR(IF('Sentrale parametere'!$B$16="Nei",Forskningsdata!C4*'Sentrale parametere'!$C$16,(Forskningsdata!C4/Forskningsdata!C$33)*'Sentrale parametere'!$D$16),0)</f>
        <v>0</v>
      </c>
      <c r="D5" s="19">
        <f>IFERROR(IF('Sentrale parametere'!$B$17="Nei",Forskningsdata!D4*'Sentrale parametere'!$C$17,(Forskningsdata!D4/Forskningsdata!D$33)*'Sentrale parametere'!$D$17),0)</f>
        <v>0</v>
      </c>
      <c r="E5" s="19">
        <f>IFERROR(IF('Sentrale parametere'!$B$18="Nei",Forskningsdata!E4*'Sentrale parametere'!$C$18,(Forskningsdata!E4/Forskningsdata!E$33)*'Sentrale parametere'!$D$18),0)</f>
        <v>0</v>
      </c>
      <c r="F5" s="19">
        <f>IFERROR(IF('Sentrale parametere'!$B$19="Nei",Forskningsdata!F4*'Sentrale parametere'!$C$19,(Forskningsdata!F4/Forskningsdata!F$33)*'Sentrale parametere'!$D$19),0)</f>
        <v>0</v>
      </c>
      <c r="G5" s="19">
        <f t="shared" ref="G5:G14" si="9">SUM(B5:F5)</f>
        <v>0</v>
      </c>
      <c r="H5" s="45">
        <f>IFERROR(IF('Sentrale parametere'!$B$15="Nei",Forskningsdata!G4*'Sentrale parametere'!$C$15,(Forskningsdata!G4/Forskningsdata!G$33)*'Sentrale parametere'!$E$15),0)</f>
        <v>0</v>
      </c>
      <c r="I5" s="19">
        <f>IFERROR(IF('Sentrale parametere'!$B$16="Nei",Forskningsdata!H4*'Sentrale parametere'!$C$16,(Forskningsdata!H4/Forskningsdata!H$33)*'Sentrale parametere'!$E$16),0)</f>
        <v>0</v>
      </c>
      <c r="J5" s="19">
        <f>IFERROR(IF('Sentrale parametere'!$B$17="Nei",Forskningsdata!I4*'Sentrale parametere'!$C$17,(Forskningsdata!I4/Forskningsdata!I$33)*'Sentrale parametere'!$E$17),0)</f>
        <v>0</v>
      </c>
      <c r="K5" s="19">
        <f>IFERROR(IF('Sentrale parametere'!$B$18="Nei",Forskningsdata!J4*'Sentrale parametere'!$C$18,(Forskningsdata!J4/Forskningsdata!J$33)*'Sentrale parametere'!$E$18),0)</f>
        <v>0</v>
      </c>
      <c r="L5" s="19">
        <f>IFERROR(IF('Sentrale parametere'!$B$19="Nei",Forskningsdata!K4*'Sentrale parametere'!$C$19,(Forskningsdata!K4/Forskningsdata!K$33)*'Sentrale parametere'!$E$19),0)</f>
        <v>0</v>
      </c>
      <c r="M5" s="19">
        <f t="shared" ref="M5:M14" si="10">SUM(H5:L5)</f>
        <v>0</v>
      </c>
      <c r="N5" s="45">
        <f>IFERROR(IF('Sentrale parametere'!$B$15="Nei",Forskningsdata!L4*'Sentrale parametere'!$C$15,(Forskningsdata!L4/Forskningsdata!L$33)*'Sentrale parametere'!$F$15),0)</f>
        <v>0</v>
      </c>
      <c r="O5" s="19">
        <f>IFERROR(IF('Sentrale parametere'!$B$16="Nei",Forskningsdata!M4*'Sentrale parametere'!$C$16,(Forskningsdata!M4/Forskningsdata!M$33)*'Sentrale parametere'!$F$16),0)</f>
        <v>0</v>
      </c>
      <c r="P5" s="19">
        <f>IFERROR(IF('Sentrale parametere'!$B$17="Nei",Forskningsdata!N4*'Sentrale parametere'!$C$17,(Forskningsdata!N4/Forskningsdata!N$33)*'Sentrale parametere'!$F$17),0)</f>
        <v>0</v>
      </c>
      <c r="Q5" s="19">
        <f>IFERROR(IF('Sentrale parametere'!$B$18="Nei",Forskningsdata!O4*'Sentrale parametere'!$C$18,(Forskningsdata!O4/Forskningsdata!O$33)*'Sentrale parametere'!$F$18),0)</f>
        <v>0</v>
      </c>
      <c r="R5" s="19">
        <f>IFERROR(IF('Sentrale parametere'!$B$19="Nei",Forskningsdata!P4*'Sentrale parametere'!$C$19,(Forskningsdata!P4/Forskningsdata!P$33)*'Sentrale parametere'!$F$19),0)</f>
        <v>0</v>
      </c>
      <c r="S5" s="19">
        <f t="shared" ref="S5:S14" si="11">SUM(N5:R5)</f>
        <v>0</v>
      </c>
      <c r="T5" s="45">
        <f>IFERROR(IF('Sentrale parametere'!$B$15="Nei",Forskningsdata!Q4*'Sentrale parametere'!$C$15,(Forskningsdata!Q4/Forskningsdata!Q$33)*'Sentrale parametere'!$G$15),0)</f>
        <v>0</v>
      </c>
      <c r="U5" s="19">
        <f>IFERROR(IF('Sentrale parametere'!$B$16="Nei",Forskningsdata!R4*'Sentrale parametere'!$C$16,(Forskningsdata!R4/Forskningsdata!R$33)*'Sentrale parametere'!$G$16),0)</f>
        <v>0</v>
      </c>
      <c r="V5" s="19">
        <f>IFERROR(IF('Sentrale parametere'!$B$17="Nei",Forskningsdata!S4*'Sentrale parametere'!$C$17,(Forskningsdata!S4/Forskningsdata!S$33)*'Sentrale parametere'!$G$17),0)</f>
        <v>0</v>
      </c>
      <c r="W5" s="19">
        <f>IFERROR(IF('Sentrale parametere'!$B$18="Nei",Forskningsdata!T4*'Sentrale parametere'!$C$18,(Forskningsdata!T4/Forskningsdata!T$33)*'Sentrale parametere'!$G$18),0)</f>
        <v>0</v>
      </c>
      <c r="X5" s="19">
        <f>IFERROR(IF('Sentrale parametere'!$B$19="Nei",Forskningsdata!U4*'Sentrale parametere'!$C$19,(Forskningsdata!U4/Forskningsdata!U$33)*'Sentrale parametere'!$G$19),0)</f>
        <v>0</v>
      </c>
      <c r="Y5" s="19">
        <f t="shared" ref="Y5:Y14" si="12">SUM(T5:X5)</f>
        <v>0</v>
      </c>
      <c r="Z5" s="45">
        <f>IFERROR(IF('Sentrale parametere'!$B$15="Nei",Forskningsdata!V4*'Sentrale parametere'!$C$15,(Forskningsdata!V4/Forskningsdata!V$33)*'Sentrale parametere'!$H$15),0)</f>
        <v>0</v>
      </c>
      <c r="AA5" s="19">
        <f>IFERROR(IF('Sentrale parametere'!$B$16="Nei",Forskningsdata!W4*'Sentrale parametere'!$C$16,(Forskningsdata!W4/Forskningsdata!W$33)*'Sentrale parametere'!$H$16),0)</f>
        <v>0</v>
      </c>
      <c r="AB5" s="19">
        <f>IFERROR(IF('Sentrale parametere'!$B$17="Nei",Forskningsdata!X4*'Sentrale parametere'!$C$17,(Forskningsdata!X4/Forskningsdata!X$33)*'Sentrale parametere'!$H$17),0)</f>
        <v>0</v>
      </c>
      <c r="AC5" s="19">
        <f>IFERROR(IF('Sentrale parametere'!$B$18="Nei",Forskningsdata!Y4*'Sentrale parametere'!$C$18,(Forskningsdata!Y4/Forskningsdata!Y$33)*'Sentrale parametere'!$H$18),0)</f>
        <v>0</v>
      </c>
      <c r="AD5" s="19">
        <f>IFERROR(IF('Sentrale parametere'!$B$19="Nei",Forskningsdata!Z4*'Sentrale parametere'!$C$19,(Forskningsdata!Z4/Forskningsdata!Z$33)*'Sentrale parametere'!$H$19),0)</f>
        <v>0</v>
      </c>
      <c r="AE5" s="19">
        <f t="shared" ref="AE5:AE14" si="13">SUM(Z5:AD5)</f>
        <v>0</v>
      </c>
      <c r="AF5" s="45">
        <f>IFERROR(IF('Sentrale parametere'!$B$15="Nei",Forskningsdata!AA4*'Sentrale parametere'!$C$15,(Forskningsdata!AA4/Forskningsdata!AA$33)*'Sentrale parametere'!$I$15),0)</f>
        <v>0</v>
      </c>
      <c r="AG5" s="19">
        <f>IFERROR(IF('Sentrale parametere'!$B$16="Nei",Forskningsdata!AB4*'Sentrale parametere'!$C$16,(Forskningsdata!AB4/Forskningsdata!AB$33)*'Sentrale parametere'!$I$16),0)</f>
        <v>0</v>
      </c>
      <c r="AH5" s="19">
        <f>IFERROR(IF('Sentrale parametere'!$B$17="Nei",Forskningsdata!AC4*'Sentrale parametere'!$C$17,(Forskningsdata!AC4/Forskningsdata!AC$33)*'Sentrale parametere'!$I$17),0)</f>
        <v>0</v>
      </c>
      <c r="AI5" s="19">
        <f>IFERROR(IF('Sentrale parametere'!$B$18="Nei",Forskningsdata!AD4*'Sentrale parametere'!$C$18,(Forskningsdata!AD4/Forskningsdata!AD$33)*'Sentrale parametere'!$I$18),0)</f>
        <v>0</v>
      </c>
      <c r="AJ5" s="19">
        <f>IFERROR(IF('Sentrale parametere'!$B$19="Nei",Forskningsdata!AE4*'Sentrale parametere'!$C$19,(Forskningsdata!AE4/Forskningsdata!AE$33)*'Sentrale parametere'!$I$19),0)</f>
        <v>0</v>
      </c>
      <c r="AK5" s="19">
        <f t="shared" ref="AK5:AK14" si="14">SUM(AF5:AJ5)</f>
        <v>0</v>
      </c>
      <c r="AL5" s="45">
        <f>IFERROR(IF('Sentrale parametere'!$B$15="Nei",Forskningsdata!AF4*'Sentrale parametere'!$C$15,(Forskningsdata!AF4/Forskningsdata!AF$33)*'Sentrale parametere'!$J$15),0)</f>
        <v>0</v>
      </c>
      <c r="AM5" s="19">
        <f>IFERROR(IF('Sentrale parametere'!$B$16="Nei",Forskningsdata!AG4*'Sentrale parametere'!$C$16,(Forskningsdata!AG4/Forskningsdata!AG$33)*'Sentrale parametere'!$J$16),0)</f>
        <v>0</v>
      </c>
      <c r="AN5" s="19">
        <f>IFERROR(IF('Sentrale parametere'!$B$17="Nei",Forskningsdata!AH4*'Sentrale parametere'!$C$17,(Forskningsdata!AH4/Forskningsdata!AH$33)*'Sentrale parametere'!$J$17),0)</f>
        <v>0</v>
      </c>
      <c r="AO5" s="19">
        <f>IFERROR(IF('Sentrale parametere'!$B$18="Nei",Forskningsdata!AI4*'Sentrale parametere'!$C$18,(Forskningsdata!AI4/Forskningsdata!AI$33)*'Sentrale parametere'!$J$18),0)</f>
        <v>0</v>
      </c>
      <c r="AP5" s="19">
        <f>IFERROR(IF('Sentrale parametere'!$B$19="Nei",Forskningsdata!AJ4*'Sentrale parametere'!$C$19,(Forskningsdata!AJ4/Forskningsdata!AJ$33)*'Sentrale parametere'!$J$19),0)</f>
        <v>0</v>
      </c>
      <c r="AQ5" s="19">
        <f t="shared" ref="AQ5:AQ14" si="15">SUM(AL5:AP5)</f>
        <v>0</v>
      </c>
      <c r="AR5" s="45">
        <f>IFERROR(IF('Sentrale parametere'!$B$15="Nei",Forskningsdata!AK4*'Sentrale parametere'!$C$15,(Forskningsdata!AK4/Forskningsdata!AK$33)*'Sentrale parametere'!$K$15),0)</f>
        <v>0</v>
      </c>
      <c r="AS5" s="19">
        <f>IFERROR(IF('Sentrale parametere'!$B$16="Nei",Forskningsdata!AL4*'Sentrale parametere'!$C$16,(Forskningsdata!AL4/Forskningsdata!AL$33)*'Sentrale parametere'!$K$16),0)</f>
        <v>0</v>
      </c>
      <c r="AT5" s="19">
        <f>IFERROR(IF('Sentrale parametere'!$B$17="Nei",Forskningsdata!AM4*'Sentrale parametere'!$C$17,(Forskningsdata!AM4/Forskningsdata!AM$33)*'Sentrale parametere'!$K$17),0)</f>
        <v>0</v>
      </c>
      <c r="AU5" s="19">
        <f>IFERROR(IF('Sentrale parametere'!$B$18="Nei",Forskningsdata!AN4*'Sentrale parametere'!$C$18,(Forskningsdata!AN4/Forskningsdata!AN$33)*'Sentrale parametere'!$K$18),0)</f>
        <v>0</v>
      </c>
      <c r="AV5" s="19">
        <f>IFERROR(IF('Sentrale parametere'!$B$19="Nei",Forskningsdata!AO4*'Sentrale parametere'!$C$19,(Forskningsdata!AO4/Forskningsdata!AO$33)*'Sentrale parametere'!$K$19),0)</f>
        <v>0</v>
      </c>
      <c r="AW5" s="19">
        <f t="shared" ref="AW5:AW14" si="16">SUM(AR5:AV5)</f>
        <v>0</v>
      </c>
    </row>
    <row r="6" spans="1:49" x14ac:dyDescent="0.25">
      <c r="A6">
        <f>'Enheter, modell og år'!A4</f>
        <v>0</v>
      </c>
      <c r="B6" s="45">
        <f>IFERROR(IF('Sentrale parametere'!$B$15="Nei",Forskningsdata!B5*'Sentrale parametere'!$C$15,(Forskningsdata!B5/Forskningsdata!B$33)*'Sentrale parametere'!$D$15),0)</f>
        <v>0</v>
      </c>
      <c r="C6" s="19">
        <f>IFERROR(IF('Sentrale parametere'!$B$16="Nei",Forskningsdata!C5*'Sentrale parametere'!$C$16,(Forskningsdata!C5/Forskningsdata!C$33)*'Sentrale parametere'!$D$16),0)</f>
        <v>0</v>
      </c>
      <c r="D6" s="19">
        <f>IFERROR(IF('Sentrale parametere'!$B$17="Nei",Forskningsdata!D5*'Sentrale parametere'!$C$17,(Forskningsdata!D5/Forskningsdata!D$33)*'Sentrale parametere'!$D$17),0)</f>
        <v>0</v>
      </c>
      <c r="E6" s="19">
        <f>IFERROR(IF('Sentrale parametere'!$B$18="Nei",Forskningsdata!E5*'Sentrale parametere'!$C$18,(Forskningsdata!E5/Forskningsdata!E$33)*'Sentrale parametere'!$D$18),0)</f>
        <v>0</v>
      </c>
      <c r="F6" s="19">
        <f>IFERROR(IF('Sentrale parametere'!$B$19="Nei",Forskningsdata!F5*'Sentrale parametere'!$C$19,(Forskningsdata!F5/Forskningsdata!F$33)*'Sentrale parametere'!$D$19),0)</f>
        <v>0</v>
      </c>
      <c r="G6" s="19">
        <f t="shared" si="9"/>
        <v>0</v>
      </c>
      <c r="H6" s="45">
        <f>IFERROR(IF('Sentrale parametere'!$B$15="Nei",Forskningsdata!G5*'Sentrale parametere'!$C$15,(Forskningsdata!G5/Forskningsdata!G$33)*'Sentrale parametere'!$E$15),0)</f>
        <v>0</v>
      </c>
      <c r="I6" s="19">
        <f>IFERROR(IF('Sentrale parametere'!$B$16="Nei",Forskningsdata!H5*'Sentrale parametere'!$C$16,(Forskningsdata!H5/Forskningsdata!H$33)*'Sentrale parametere'!$E$16),0)</f>
        <v>0</v>
      </c>
      <c r="J6" s="19">
        <f>IFERROR(IF('Sentrale parametere'!$B$17="Nei",Forskningsdata!I5*'Sentrale parametere'!$C$17,(Forskningsdata!I5/Forskningsdata!I$33)*'Sentrale parametere'!$E$17),0)</f>
        <v>0</v>
      </c>
      <c r="K6" s="19">
        <f>IFERROR(IF('Sentrale parametere'!$B$18="Nei",Forskningsdata!J5*'Sentrale parametere'!$C$18,(Forskningsdata!J5/Forskningsdata!J$33)*'Sentrale parametere'!$E$18),0)</f>
        <v>0</v>
      </c>
      <c r="L6" s="19">
        <f>IFERROR(IF('Sentrale parametere'!$B$19="Nei",Forskningsdata!K5*'Sentrale parametere'!$C$19,(Forskningsdata!K5/Forskningsdata!K$33)*'Sentrale parametere'!$E$19),0)</f>
        <v>0</v>
      </c>
      <c r="M6" s="19">
        <f t="shared" si="10"/>
        <v>0</v>
      </c>
      <c r="N6" s="45">
        <f>IFERROR(IF('Sentrale parametere'!$B$15="Nei",Forskningsdata!L5*'Sentrale parametere'!$C$15,(Forskningsdata!L5/Forskningsdata!L$33)*'Sentrale parametere'!$F$15),0)</f>
        <v>0</v>
      </c>
      <c r="O6" s="19">
        <f>IFERROR(IF('Sentrale parametere'!$B$16="Nei",Forskningsdata!M5*'Sentrale parametere'!$C$16,(Forskningsdata!M5/Forskningsdata!M$33)*'Sentrale parametere'!$F$16),0)</f>
        <v>0</v>
      </c>
      <c r="P6" s="19">
        <f>IFERROR(IF('Sentrale parametere'!$B$17="Nei",Forskningsdata!N5*'Sentrale parametere'!$C$17,(Forskningsdata!N5/Forskningsdata!N$33)*'Sentrale parametere'!$F$17),0)</f>
        <v>0</v>
      </c>
      <c r="Q6" s="19">
        <f>IFERROR(IF('Sentrale parametere'!$B$18="Nei",Forskningsdata!O5*'Sentrale parametere'!$C$18,(Forskningsdata!O5/Forskningsdata!O$33)*'Sentrale parametere'!$F$18),0)</f>
        <v>0</v>
      </c>
      <c r="R6" s="19">
        <f>IFERROR(IF('Sentrale parametere'!$B$19="Nei",Forskningsdata!P5*'Sentrale parametere'!$C$19,(Forskningsdata!P5/Forskningsdata!P$33)*'Sentrale parametere'!$F$19),0)</f>
        <v>0</v>
      </c>
      <c r="S6" s="19">
        <f t="shared" si="11"/>
        <v>0</v>
      </c>
      <c r="T6" s="45">
        <f>IFERROR(IF('Sentrale parametere'!$B$15="Nei",Forskningsdata!Q5*'Sentrale parametere'!$C$15,(Forskningsdata!Q5/Forskningsdata!Q$33)*'Sentrale parametere'!$G$15),0)</f>
        <v>0</v>
      </c>
      <c r="U6" s="19">
        <f>IFERROR(IF('Sentrale parametere'!$B$16="Nei",Forskningsdata!R5*'Sentrale parametere'!$C$16,(Forskningsdata!R5/Forskningsdata!R$33)*'Sentrale parametere'!$G$16),0)</f>
        <v>0</v>
      </c>
      <c r="V6" s="19">
        <f>IFERROR(IF('Sentrale parametere'!$B$17="Nei",Forskningsdata!S5*'Sentrale parametere'!$C$17,(Forskningsdata!S5/Forskningsdata!S$33)*'Sentrale parametere'!$G$17),0)</f>
        <v>0</v>
      </c>
      <c r="W6" s="19">
        <f>IFERROR(IF('Sentrale parametere'!$B$18="Nei",Forskningsdata!T5*'Sentrale parametere'!$C$18,(Forskningsdata!T5/Forskningsdata!T$33)*'Sentrale parametere'!$G$18),0)</f>
        <v>0</v>
      </c>
      <c r="X6" s="19">
        <f>IFERROR(IF('Sentrale parametere'!$B$19="Nei",Forskningsdata!U5*'Sentrale parametere'!$C$19,(Forskningsdata!U5/Forskningsdata!U$33)*'Sentrale parametere'!$G$19),0)</f>
        <v>0</v>
      </c>
      <c r="Y6" s="19">
        <f t="shared" si="12"/>
        <v>0</v>
      </c>
      <c r="Z6" s="45">
        <f>IFERROR(IF('Sentrale parametere'!$B$15="Nei",Forskningsdata!V5*'Sentrale parametere'!$C$15,(Forskningsdata!V5/Forskningsdata!V$33)*'Sentrale parametere'!$H$15),0)</f>
        <v>0</v>
      </c>
      <c r="AA6" s="19">
        <f>IFERROR(IF('Sentrale parametere'!$B$16="Nei",Forskningsdata!W5*'Sentrale parametere'!$C$16,(Forskningsdata!W5/Forskningsdata!W$33)*'Sentrale parametere'!$H$16),0)</f>
        <v>0</v>
      </c>
      <c r="AB6" s="19">
        <f>IFERROR(IF('Sentrale parametere'!$B$17="Nei",Forskningsdata!X5*'Sentrale parametere'!$C$17,(Forskningsdata!X5/Forskningsdata!X$33)*'Sentrale parametere'!$H$17),0)</f>
        <v>0</v>
      </c>
      <c r="AC6" s="19">
        <f>IFERROR(IF('Sentrale parametere'!$B$18="Nei",Forskningsdata!Y5*'Sentrale parametere'!$C$18,(Forskningsdata!Y5/Forskningsdata!Y$33)*'Sentrale parametere'!$H$18),0)</f>
        <v>0</v>
      </c>
      <c r="AD6" s="19">
        <f>IFERROR(IF('Sentrale parametere'!$B$19="Nei",Forskningsdata!Z5*'Sentrale parametere'!$C$19,(Forskningsdata!Z5/Forskningsdata!Z$33)*'Sentrale parametere'!$H$19),0)</f>
        <v>0</v>
      </c>
      <c r="AE6" s="19">
        <f t="shared" si="13"/>
        <v>0</v>
      </c>
      <c r="AF6" s="45">
        <f>IFERROR(IF('Sentrale parametere'!$B$15="Nei",Forskningsdata!AA5*'Sentrale parametere'!$C$15,(Forskningsdata!AA5/Forskningsdata!AA$33)*'Sentrale parametere'!$I$15),0)</f>
        <v>0</v>
      </c>
      <c r="AG6" s="19">
        <f>IFERROR(IF('Sentrale parametere'!$B$16="Nei",Forskningsdata!AB5*'Sentrale parametere'!$C$16,(Forskningsdata!AB5/Forskningsdata!AB$33)*'Sentrale parametere'!$I$16),0)</f>
        <v>0</v>
      </c>
      <c r="AH6" s="19">
        <f>IFERROR(IF('Sentrale parametere'!$B$17="Nei",Forskningsdata!AC5*'Sentrale parametere'!$C$17,(Forskningsdata!AC5/Forskningsdata!AC$33)*'Sentrale parametere'!$I$17),0)</f>
        <v>0</v>
      </c>
      <c r="AI6" s="19">
        <f>IFERROR(IF('Sentrale parametere'!$B$18="Nei",Forskningsdata!AD5*'Sentrale parametere'!$C$18,(Forskningsdata!AD5/Forskningsdata!AD$33)*'Sentrale parametere'!$I$18),0)</f>
        <v>0</v>
      </c>
      <c r="AJ6" s="19">
        <f>IFERROR(IF('Sentrale parametere'!$B$19="Nei",Forskningsdata!AE5*'Sentrale parametere'!$C$19,(Forskningsdata!AE5/Forskningsdata!AE$33)*'Sentrale parametere'!$I$19),0)</f>
        <v>0</v>
      </c>
      <c r="AK6" s="19">
        <f t="shared" si="14"/>
        <v>0</v>
      </c>
      <c r="AL6" s="45">
        <f>IFERROR(IF('Sentrale parametere'!$B$15="Nei",Forskningsdata!AF5*'Sentrale parametere'!$C$15,(Forskningsdata!AF5/Forskningsdata!AF$33)*'Sentrale parametere'!$J$15),0)</f>
        <v>0</v>
      </c>
      <c r="AM6" s="19">
        <f>IFERROR(IF('Sentrale parametere'!$B$16="Nei",Forskningsdata!AG5*'Sentrale parametere'!$C$16,(Forskningsdata!AG5/Forskningsdata!AG$33)*'Sentrale parametere'!$J$16),0)</f>
        <v>0</v>
      </c>
      <c r="AN6" s="19">
        <f>IFERROR(IF('Sentrale parametere'!$B$17="Nei",Forskningsdata!AH5*'Sentrale parametere'!$C$17,(Forskningsdata!AH5/Forskningsdata!AH$33)*'Sentrale parametere'!$J$17),0)</f>
        <v>0</v>
      </c>
      <c r="AO6" s="19">
        <f>IFERROR(IF('Sentrale parametere'!$B$18="Nei",Forskningsdata!AI5*'Sentrale parametere'!$C$18,(Forskningsdata!AI5/Forskningsdata!AI$33)*'Sentrale parametere'!$J$18),0)</f>
        <v>0</v>
      </c>
      <c r="AP6" s="19">
        <f>IFERROR(IF('Sentrale parametere'!$B$19="Nei",Forskningsdata!AJ5*'Sentrale parametere'!$C$19,(Forskningsdata!AJ5/Forskningsdata!AJ$33)*'Sentrale parametere'!$J$19),0)</f>
        <v>0</v>
      </c>
      <c r="AQ6" s="19">
        <f t="shared" si="15"/>
        <v>0</v>
      </c>
      <c r="AR6" s="45">
        <f>IFERROR(IF('Sentrale parametere'!$B$15="Nei",Forskningsdata!AK5*'Sentrale parametere'!$C$15,(Forskningsdata!AK5/Forskningsdata!AK$33)*'Sentrale parametere'!$K$15),0)</f>
        <v>0</v>
      </c>
      <c r="AS6" s="19">
        <f>IFERROR(IF('Sentrale parametere'!$B$16="Nei",Forskningsdata!AL5*'Sentrale parametere'!$C$16,(Forskningsdata!AL5/Forskningsdata!AL$33)*'Sentrale parametere'!$K$16),0)</f>
        <v>0</v>
      </c>
      <c r="AT6" s="19">
        <f>IFERROR(IF('Sentrale parametere'!$B$17="Nei",Forskningsdata!AM5*'Sentrale parametere'!$C$17,(Forskningsdata!AM5/Forskningsdata!AM$33)*'Sentrale parametere'!$K$17),0)</f>
        <v>0</v>
      </c>
      <c r="AU6" s="19">
        <f>IFERROR(IF('Sentrale parametere'!$B$18="Nei",Forskningsdata!AN5*'Sentrale parametere'!$C$18,(Forskningsdata!AN5/Forskningsdata!AN$33)*'Sentrale parametere'!$K$18),0)</f>
        <v>0</v>
      </c>
      <c r="AV6" s="19">
        <f>IFERROR(IF('Sentrale parametere'!$B$19="Nei",Forskningsdata!AO5*'Sentrale parametere'!$C$19,(Forskningsdata!AO5/Forskningsdata!AO$33)*'Sentrale parametere'!$K$19),0)</f>
        <v>0</v>
      </c>
      <c r="AW6" s="19">
        <f t="shared" si="16"/>
        <v>0</v>
      </c>
    </row>
    <row r="7" spans="1:49" x14ac:dyDescent="0.25">
      <c r="A7">
        <f>'Enheter, modell og år'!A5</f>
        <v>0</v>
      </c>
      <c r="B7" s="45">
        <f>IFERROR(IF('Sentrale parametere'!$B$15="Nei",Forskningsdata!B6*'Sentrale parametere'!$C$15,(Forskningsdata!B6/Forskningsdata!B$33)*'Sentrale parametere'!$D$15),0)</f>
        <v>0</v>
      </c>
      <c r="C7" s="19">
        <f>IFERROR(IF('Sentrale parametere'!$B$16="Nei",Forskningsdata!C6*'Sentrale parametere'!$C$16,(Forskningsdata!C6/Forskningsdata!C$33)*'Sentrale parametere'!$D$16),0)</f>
        <v>0</v>
      </c>
      <c r="D7" s="19">
        <f>IFERROR(IF('Sentrale parametere'!$B$17="Nei",Forskningsdata!D6*'Sentrale parametere'!$C$17,(Forskningsdata!D6/Forskningsdata!D$33)*'Sentrale parametere'!$D$17),0)</f>
        <v>0</v>
      </c>
      <c r="E7" s="19">
        <f>IFERROR(IF('Sentrale parametere'!$B$18="Nei",Forskningsdata!E6*'Sentrale parametere'!$C$18,(Forskningsdata!E6/Forskningsdata!E$33)*'Sentrale parametere'!$D$18),0)</f>
        <v>0</v>
      </c>
      <c r="F7" s="19">
        <f>IFERROR(IF('Sentrale parametere'!$B$19="Nei",Forskningsdata!F6*'Sentrale parametere'!$C$19,(Forskningsdata!F6/Forskningsdata!F$33)*'Sentrale parametere'!$D$19),0)</f>
        <v>0</v>
      </c>
      <c r="G7" s="19">
        <f t="shared" si="9"/>
        <v>0</v>
      </c>
      <c r="H7" s="45">
        <f>IFERROR(IF('Sentrale parametere'!$B$15="Nei",Forskningsdata!G6*'Sentrale parametere'!$C$15,(Forskningsdata!G6/Forskningsdata!G$33)*'Sentrale parametere'!$E$15),0)</f>
        <v>0</v>
      </c>
      <c r="I7" s="19">
        <f>IFERROR(IF('Sentrale parametere'!$B$16="Nei",Forskningsdata!H6*'Sentrale parametere'!$C$16,(Forskningsdata!H6/Forskningsdata!H$33)*'Sentrale parametere'!$E$16),0)</f>
        <v>0</v>
      </c>
      <c r="J7" s="19">
        <f>IFERROR(IF('Sentrale parametere'!$B$17="Nei",Forskningsdata!I6*'Sentrale parametere'!$C$17,(Forskningsdata!I6/Forskningsdata!I$33)*'Sentrale parametere'!$E$17),0)</f>
        <v>0</v>
      </c>
      <c r="K7" s="19">
        <f>IFERROR(IF('Sentrale parametere'!$B$18="Nei",Forskningsdata!J6*'Sentrale parametere'!$C$18,(Forskningsdata!J6/Forskningsdata!J$33)*'Sentrale parametere'!$E$18),0)</f>
        <v>0</v>
      </c>
      <c r="L7" s="19">
        <f>IFERROR(IF('Sentrale parametere'!$B$19="Nei",Forskningsdata!K6*'Sentrale parametere'!$C$19,(Forskningsdata!K6/Forskningsdata!K$33)*'Sentrale parametere'!$E$19),0)</f>
        <v>0</v>
      </c>
      <c r="M7" s="19">
        <f t="shared" si="10"/>
        <v>0</v>
      </c>
      <c r="N7" s="45">
        <f>IFERROR(IF('Sentrale parametere'!$B$15="Nei",Forskningsdata!L6*'Sentrale parametere'!$C$15,(Forskningsdata!L6/Forskningsdata!L$33)*'Sentrale parametere'!$F$15),0)</f>
        <v>0</v>
      </c>
      <c r="O7" s="19">
        <f>IFERROR(IF('Sentrale parametere'!$B$16="Nei",Forskningsdata!M6*'Sentrale parametere'!$C$16,(Forskningsdata!M6/Forskningsdata!M$33)*'Sentrale parametere'!$F$16),0)</f>
        <v>0</v>
      </c>
      <c r="P7" s="19">
        <f>IFERROR(IF('Sentrale parametere'!$B$17="Nei",Forskningsdata!N6*'Sentrale parametere'!$C$17,(Forskningsdata!N6/Forskningsdata!N$33)*'Sentrale parametere'!$F$17),0)</f>
        <v>0</v>
      </c>
      <c r="Q7" s="19">
        <f>IFERROR(IF('Sentrale parametere'!$B$18="Nei",Forskningsdata!O6*'Sentrale parametere'!$C$18,(Forskningsdata!O6/Forskningsdata!O$33)*'Sentrale parametere'!$F$18),0)</f>
        <v>0</v>
      </c>
      <c r="R7" s="19">
        <f>IFERROR(IF('Sentrale parametere'!$B$19="Nei",Forskningsdata!P6*'Sentrale parametere'!$C$19,(Forskningsdata!P6/Forskningsdata!P$33)*'Sentrale parametere'!$F$19),0)</f>
        <v>0</v>
      </c>
      <c r="S7" s="19">
        <f t="shared" si="11"/>
        <v>0</v>
      </c>
      <c r="T7" s="45">
        <f>IFERROR(IF('Sentrale parametere'!$B$15="Nei",Forskningsdata!Q6*'Sentrale parametere'!$C$15,(Forskningsdata!Q6/Forskningsdata!Q$33)*'Sentrale parametere'!$G$15),0)</f>
        <v>0</v>
      </c>
      <c r="U7" s="19">
        <f>IFERROR(IF('Sentrale parametere'!$B$16="Nei",Forskningsdata!R6*'Sentrale parametere'!$C$16,(Forskningsdata!R6/Forskningsdata!R$33)*'Sentrale parametere'!$G$16),0)</f>
        <v>0</v>
      </c>
      <c r="V7" s="19">
        <f>IFERROR(IF('Sentrale parametere'!$B$17="Nei",Forskningsdata!S6*'Sentrale parametere'!$C$17,(Forskningsdata!S6/Forskningsdata!S$33)*'Sentrale parametere'!$G$17),0)</f>
        <v>0</v>
      </c>
      <c r="W7" s="19">
        <f>IFERROR(IF('Sentrale parametere'!$B$18="Nei",Forskningsdata!T6*'Sentrale parametere'!$C$18,(Forskningsdata!T6/Forskningsdata!T$33)*'Sentrale parametere'!$G$18),0)</f>
        <v>0</v>
      </c>
      <c r="X7" s="19">
        <f>IFERROR(IF('Sentrale parametere'!$B$19="Nei",Forskningsdata!U6*'Sentrale parametere'!$C$19,(Forskningsdata!U6/Forskningsdata!U$33)*'Sentrale parametere'!$G$19),0)</f>
        <v>0</v>
      </c>
      <c r="Y7" s="19">
        <f t="shared" si="12"/>
        <v>0</v>
      </c>
      <c r="Z7" s="45">
        <f>IFERROR(IF('Sentrale parametere'!$B$15="Nei",Forskningsdata!V6*'Sentrale parametere'!$C$15,(Forskningsdata!V6/Forskningsdata!V$33)*'Sentrale parametere'!$H$15),0)</f>
        <v>0</v>
      </c>
      <c r="AA7" s="19">
        <f>IFERROR(IF('Sentrale parametere'!$B$16="Nei",Forskningsdata!W6*'Sentrale parametere'!$C$16,(Forskningsdata!W6/Forskningsdata!W$33)*'Sentrale parametere'!$H$16),0)</f>
        <v>0</v>
      </c>
      <c r="AB7" s="19">
        <f>IFERROR(IF('Sentrale parametere'!$B$17="Nei",Forskningsdata!X6*'Sentrale parametere'!$C$17,(Forskningsdata!X6/Forskningsdata!X$33)*'Sentrale parametere'!$H$17),0)</f>
        <v>0</v>
      </c>
      <c r="AC7" s="19">
        <f>IFERROR(IF('Sentrale parametere'!$B$18="Nei",Forskningsdata!Y6*'Sentrale parametere'!$C$18,(Forskningsdata!Y6/Forskningsdata!Y$33)*'Sentrale parametere'!$H$18),0)</f>
        <v>0</v>
      </c>
      <c r="AD7" s="19">
        <f>IFERROR(IF('Sentrale parametere'!$B$19="Nei",Forskningsdata!Z6*'Sentrale parametere'!$C$19,(Forskningsdata!Z6/Forskningsdata!Z$33)*'Sentrale parametere'!$H$19),0)</f>
        <v>0</v>
      </c>
      <c r="AE7" s="19">
        <f t="shared" si="13"/>
        <v>0</v>
      </c>
      <c r="AF7" s="45">
        <f>IFERROR(IF('Sentrale parametere'!$B$15="Nei",Forskningsdata!AA6*'Sentrale parametere'!$C$15,(Forskningsdata!AA6/Forskningsdata!AA$33)*'Sentrale parametere'!$I$15),0)</f>
        <v>0</v>
      </c>
      <c r="AG7" s="19">
        <f>IFERROR(IF('Sentrale parametere'!$B$16="Nei",Forskningsdata!AB6*'Sentrale parametere'!$C$16,(Forskningsdata!AB6/Forskningsdata!AB$33)*'Sentrale parametere'!$I$16),0)</f>
        <v>0</v>
      </c>
      <c r="AH7" s="19">
        <f>IFERROR(IF('Sentrale parametere'!$B$17="Nei",Forskningsdata!AC6*'Sentrale parametere'!$C$17,(Forskningsdata!AC6/Forskningsdata!AC$33)*'Sentrale parametere'!$I$17),0)</f>
        <v>0</v>
      </c>
      <c r="AI7" s="19">
        <f>IFERROR(IF('Sentrale parametere'!$B$18="Nei",Forskningsdata!AD6*'Sentrale parametere'!$C$18,(Forskningsdata!AD6/Forskningsdata!AD$33)*'Sentrale parametere'!$I$18),0)</f>
        <v>0</v>
      </c>
      <c r="AJ7" s="19">
        <f>IFERROR(IF('Sentrale parametere'!$B$19="Nei",Forskningsdata!AE6*'Sentrale parametere'!$C$19,(Forskningsdata!AE6/Forskningsdata!AE$33)*'Sentrale parametere'!$I$19),0)</f>
        <v>0</v>
      </c>
      <c r="AK7" s="19">
        <f t="shared" si="14"/>
        <v>0</v>
      </c>
      <c r="AL7" s="45">
        <f>IFERROR(IF('Sentrale parametere'!$B$15="Nei",Forskningsdata!AF6*'Sentrale parametere'!$C$15,(Forskningsdata!AF6/Forskningsdata!AF$33)*'Sentrale parametere'!$J$15),0)</f>
        <v>0</v>
      </c>
      <c r="AM7" s="19">
        <f>IFERROR(IF('Sentrale parametere'!$B$16="Nei",Forskningsdata!AG6*'Sentrale parametere'!$C$16,(Forskningsdata!AG6/Forskningsdata!AG$33)*'Sentrale parametere'!$J$16),0)</f>
        <v>0</v>
      </c>
      <c r="AN7" s="19">
        <f>IFERROR(IF('Sentrale parametere'!$B$17="Nei",Forskningsdata!AH6*'Sentrale parametere'!$C$17,(Forskningsdata!AH6/Forskningsdata!AH$33)*'Sentrale parametere'!$J$17),0)</f>
        <v>0</v>
      </c>
      <c r="AO7" s="19">
        <f>IFERROR(IF('Sentrale parametere'!$B$18="Nei",Forskningsdata!AI6*'Sentrale parametere'!$C$18,(Forskningsdata!AI6/Forskningsdata!AI$33)*'Sentrale parametere'!$J$18),0)</f>
        <v>0</v>
      </c>
      <c r="AP7" s="19">
        <f>IFERROR(IF('Sentrale parametere'!$B$19="Nei",Forskningsdata!AJ6*'Sentrale parametere'!$C$19,(Forskningsdata!AJ6/Forskningsdata!AJ$33)*'Sentrale parametere'!$J$19),0)</f>
        <v>0</v>
      </c>
      <c r="AQ7" s="19">
        <f t="shared" si="15"/>
        <v>0</v>
      </c>
      <c r="AR7" s="45">
        <f>IFERROR(IF('Sentrale parametere'!$B$15="Nei",Forskningsdata!AK6*'Sentrale parametere'!$C$15,(Forskningsdata!AK6/Forskningsdata!AK$33)*'Sentrale parametere'!$K$15),0)</f>
        <v>0</v>
      </c>
      <c r="AS7" s="19">
        <f>IFERROR(IF('Sentrale parametere'!$B$16="Nei",Forskningsdata!AL6*'Sentrale parametere'!$C$16,(Forskningsdata!AL6/Forskningsdata!AL$33)*'Sentrale parametere'!$K$16),0)</f>
        <v>0</v>
      </c>
      <c r="AT7" s="19">
        <f>IFERROR(IF('Sentrale parametere'!$B$17="Nei",Forskningsdata!AM6*'Sentrale parametere'!$C$17,(Forskningsdata!AM6/Forskningsdata!AM$33)*'Sentrale parametere'!$K$17),0)</f>
        <v>0</v>
      </c>
      <c r="AU7" s="19">
        <f>IFERROR(IF('Sentrale parametere'!$B$18="Nei",Forskningsdata!AN6*'Sentrale parametere'!$C$18,(Forskningsdata!AN6/Forskningsdata!AN$33)*'Sentrale parametere'!$K$18),0)</f>
        <v>0</v>
      </c>
      <c r="AV7" s="19">
        <f>IFERROR(IF('Sentrale parametere'!$B$19="Nei",Forskningsdata!AO6*'Sentrale parametere'!$C$19,(Forskningsdata!AO6/Forskningsdata!AO$33)*'Sentrale parametere'!$K$19),0)</f>
        <v>0</v>
      </c>
      <c r="AW7" s="19">
        <f t="shared" si="16"/>
        <v>0</v>
      </c>
    </row>
    <row r="8" spans="1:49" x14ac:dyDescent="0.25">
      <c r="A8">
        <f>'Enheter, modell og år'!A6</f>
        <v>0</v>
      </c>
      <c r="B8" s="45">
        <f>IFERROR(IF('Sentrale parametere'!$B$15="Nei",Forskningsdata!B7*'Sentrale parametere'!$C$15,(Forskningsdata!B7/Forskningsdata!B$33)*'Sentrale parametere'!$D$15),0)</f>
        <v>0</v>
      </c>
      <c r="C8" s="19">
        <f>IFERROR(IF('Sentrale parametere'!$B$16="Nei",Forskningsdata!C7*'Sentrale parametere'!$C$16,(Forskningsdata!C7/Forskningsdata!C$33)*'Sentrale parametere'!$D$16),0)</f>
        <v>0</v>
      </c>
      <c r="D8" s="19">
        <f>IFERROR(IF('Sentrale parametere'!$B$17="Nei",Forskningsdata!D7*'Sentrale parametere'!$C$17,(Forskningsdata!D7/Forskningsdata!D$33)*'Sentrale parametere'!$D$17),0)</f>
        <v>0</v>
      </c>
      <c r="E8" s="19">
        <f>IFERROR(IF('Sentrale parametere'!$B$18="Nei",Forskningsdata!E7*'Sentrale parametere'!$C$18,(Forskningsdata!E7/Forskningsdata!E$33)*'Sentrale parametere'!$D$18),0)</f>
        <v>0</v>
      </c>
      <c r="F8" s="19">
        <f>IFERROR(IF('Sentrale parametere'!$B$19="Nei",Forskningsdata!F7*'Sentrale parametere'!$C$19,(Forskningsdata!F7/Forskningsdata!F$33)*'Sentrale parametere'!$D$19),0)</f>
        <v>0</v>
      </c>
      <c r="G8" s="19">
        <f t="shared" si="9"/>
        <v>0</v>
      </c>
      <c r="H8" s="45">
        <f>IFERROR(IF('Sentrale parametere'!$B$15="Nei",Forskningsdata!G7*'Sentrale parametere'!$C$15,(Forskningsdata!G7/Forskningsdata!G$33)*'Sentrale parametere'!$E$15),0)</f>
        <v>0</v>
      </c>
      <c r="I8" s="19">
        <f>IFERROR(IF('Sentrale parametere'!$B$16="Nei",Forskningsdata!H7*'Sentrale parametere'!$C$16,(Forskningsdata!H7/Forskningsdata!H$33)*'Sentrale parametere'!$E$16),0)</f>
        <v>0</v>
      </c>
      <c r="J8" s="19">
        <f>IFERROR(IF('Sentrale parametere'!$B$17="Nei",Forskningsdata!I7*'Sentrale parametere'!$C$17,(Forskningsdata!I7/Forskningsdata!I$33)*'Sentrale parametere'!$E$17),0)</f>
        <v>0</v>
      </c>
      <c r="K8" s="19">
        <f>IFERROR(IF('Sentrale parametere'!$B$18="Nei",Forskningsdata!J7*'Sentrale parametere'!$C$18,(Forskningsdata!J7/Forskningsdata!J$33)*'Sentrale parametere'!$E$18),0)</f>
        <v>0</v>
      </c>
      <c r="L8" s="19">
        <f>IFERROR(IF('Sentrale parametere'!$B$19="Nei",Forskningsdata!K7*'Sentrale parametere'!$C$19,(Forskningsdata!K7/Forskningsdata!K$33)*'Sentrale parametere'!$E$19),0)</f>
        <v>0</v>
      </c>
      <c r="M8" s="19">
        <f t="shared" si="10"/>
        <v>0</v>
      </c>
      <c r="N8" s="45">
        <f>IFERROR(IF('Sentrale parametere'!$B$15="Nei",Forskningsdata!L7*'Sentrale parametere'!$C$15,(Forskningsdata!L7/Forskningsdata!L$33)*'Sentrale parametere'!$F$15),0)</f>
        <v>0</v>
      </c>
      <c r="O8" s="19">
        <f>IFERROR(IF('Sentrale parametere'!$B$16="Nei",Forskningsdata!M7*'Sentrale parametere'!$C$16,(Forskningsdata!M7/Forskningsdata!M$33)*'Sentrale parametere'!$F$16),0)</f>
        <v>0</v>
      </c>
      <c r="P8" s="19">
        <f>IFERROR(IF('Sentrale parametere'!$B$17="Nei",Forskningsdata!N7*'Sentrale parametere'!$C$17,(Forskningsdata!N7/Forskningsdata!N$33)*'Sentrale parametere'!$F$17),0)</f>
        <v>0</v>
      </c>
      <c r="Q8" s="19">
        <f>IFERROR(IF('Sentrale parametere'!$B$18="Nei",Forskningsdata!O7*'Sentrale parametere'!$C$18,(Forskningsdata!O7/Forskningsdata!O$33)*'Sentrale parametere'!$F$18),0)</f>
        <v>0</v>
      </c>
      <c r="R8" s="19">
        <f>IFERROR(IF('Sentrale parametere'!$B$19="Nei",Forskningsdata!P7*'Sentrale parametere'!$C$19,(Forskningsdata!P7/Forskningsdata!P$33)*'Sentrale parametere'!$F$19),0)</f>
        <v>0</v>
      </c>
      <c r="S8" s="19">
        <f t="shared" si="11"/>
        <v>0</v>
      </c>
      <c r="T8" s="45">
        <f>IFERROR(IF('Sentrale parametere'!$B$15="Nei",Forskningsdata!Q7*'Sentrale parametere'!$C$15,(Forskningsdata!Q7/Forskningsdata!Q$33)*'Sentrale parametere'!$G$15),0)</f>
        <v>0</v>
      </c>
      <c r="U8" s="19">
        <f>IFERROR(IF('Sentrale parametere'!$B$16="Nei",Forskningsdata!R7*'Sentrale parametere'!$C$16,(Forskningsdata!R7/Forskningsdata!R$33)*'Sentrale parametere'!$G$16),0)</f>
        <v>0</v>
      </c>
      <c r="V8" s="19">
        <f>IFERROR(IF('Sentrale parametere'!$B$17="Nei",Forskningsdata!S7*'Sentrale parametere'!$C$17,(Forskningsdata!S7/Forskningsdata!S$33)*'Sentrale parametere'!$G$17),0)</f>
        <v>0</v>
      </c>
      <c r="W8" s="19">
        <f>IFERROR(IF('Sentrale parametere'!$B$18="Nei",Forskningsdata!T7*'Sentrale parametere'!$C$18,(Forskningsdata!T7/Forskningsdata!T$33)*'Sentrale parametere'!$G$18),0)</f>
        <v>0</v>
      </c>
      <c r="X8" s="19">
        <f>IFERROR(IF('Sentrale parametere'!$B$19="Nei",Forskningsdata!U7*'Sentrale parametere'!$C$19,(Forskningsdata!U7/Forskningsdata!U$33)*'Sentrale parametere'!$G$19),0)</f>
        <v>0</v>
      </c>
      <c r="Y8" s="19">
        <f t="shared" si="12"/>
        <v>0</v>
      </c>
      <c r="Z8" s="45">
        <f>IFERROR(IF('Sentrale parametere'!$B$15="Nei",Forskningsdata!V7*'Sentrale parametere'!$C$15,(Forskningsdata!V7/Forskningsdata!V$33)*'Sentrale parametere'!$H$15),0)</f>
        <v>0</v>
      </c>
      <c r="AA8" s="19">
        <f>IFERROR(IF('Sentrale parametere'!$B$16="Nei",Forskningsdata!W7*'Sentrale parametere'!$C$16,(Forskningsdata!W7/Forskningsdata!W$33)*'Sentrale parametere'!$H$16),0)</f>
        <v>0</v>
      </c>
      <c r="AB8" s="19">
        <f>IFERROR(IF('Sentrale parametere'!$B$17="Nei",Forskningsdata!X7*'Sentrale parametere'!$C$17,(Forskningsdata!X7/Forskningsdata!X$33)*'Sentrale parametere'!$H$17),0)</f>
        <v>0</v>
      </c>
      <c r="AC8" s="19">
        <f>IFERROR(IF('Sentrale parametere'!$B$18="Nei",Forskningsdata!Y7*'Sentrale parametere'!$C$18,(Forskningsdata!Y7/Forskningsdata!Y$33)*'Sentrale parametere'!$H$18),0)</f>
        <v>0</v>
      </c>
      <c r="AD8" s="19">
        <f>IFERROR(IF('Sentrale parametere'!$B$19="Nei",Forskningsdata!Z7*'Sentrale parametere'!$C$19,(Forskningsdata!Z7/Forskningsdata!Z$33)*'Sentrale parametere'!$H$19),0)</f>
        <v>0</v>
      </c>
      <c r="AE8" s="19">
        <f t="shared" si="13"/>
        <v>0</v>
      </c>
      <c r="AF8" s="45">
        <f>IFERROR(IF('Sentrale parametere'!$B$15="Nei",Forskningsdata!AA7*'Sentrale parametere'!$C$15,(Forskningsdata!AA7/Forskningsdata!AA$33)*'Sentrale parametere'!$I$15),0)</f>
        <v>0</v>
      </c>
      <c r="AG8" s="19">
        <f>IFERROR(IF('Sentrale parametere'!$B$16="Nei",Forskningsdata!AB7*'Sentrale parametere'!$C$16,(Forskningsdata!AB7/Forskningsdata!AB$33)*'Sentrale parametere'!$I$16),0)</f>
        <v>0</v>
      </c>
      <c r="AH8" s="19">
        <f>IFERROR(IF('Sentrale parametere'!$B$17="Nei",Forskningsdata!AC7*'Sentrale parametere'!$C$17,(Forskningsdata!AC7/Forskningsdata!AC$33)*'Sentrale parametere'!$I$17),0)</f>
        <v>0</v>
      </c>
      <c r="AI8" s="19">
        <f>IFERROR(IF('Sentrale parametere'!$B$18="Nei",Forskningsdata!AD7*'Sentrale parametere'!$C$18,(Forskningsdata!AD7/Forskningsdata!AD$33)*'Sentrale parametere'!$I$18),0)</f>
        <v>0</v>
      </c>
      <c r="AJ8" s="19">
        <f>IFERROR(IF('Sentrale parametere'!$B$19="Nei",Forskningsdata!AE7*'Sentrale parametere'!$C$19,(Forskningsdata!AE7/Forskningsdata!AE$33)*'Sentrale parametere'!$I$19),0)</f>
        <v>0</v>
      </c>
      <c r="AK8" s="19">
        <f t="shared" si="14"/>
        <v>0</v>
      </c>
      <c r="AL8" s="45">
        <f>IFERROR(IF('Sentrale parametere'!$B$15="Nei",Forskningsdata!AF7*'Sentrale parametere'!$C$15,(Forskningsdata!AF7/Forskningsdata!AF$33)*'Sentrale parametere'!$J$15),0)</f>
        <v>0</v>
      </c>
      <c r="AM8" s="19">
        <f>IFERROR(IF('Sentrale parametere'!$B$16="Nei",Forskningsdata!AG7*'Sentrale parametere'!$C$16,(Forskningsdata!AG7/Forskningsdata!AG$33)*'Sentrale parametere'!$J$16),0)</f>
        <v>0</v>
      </c>
      <c r="AN8" s="19">
        <f>IFERROR(IF('Sentrale parametere'!$B$17="Nei",Forskningsdata!AH7*'Sentrale parametere'!$C$17,(Forskningsdata!AH7/Forskningsdata!AH$33)*'Sentrale parametere'!$J$17),0)</f>
        <v>0</v>
      </c>
      <c r="AO8" s="19">
        <f>IFERROR(IF('Sentrale parametere'!$B$18="Nei",Forskningsdata!AI7*'Sentrale parametere'!$C$18,(Forskningsdata!AI7/Forskningsdata!AI$33)*'Sentrale parametere'!$J$18),0)</f>
        <v>0</v>
      </c>
      <c r="AP8" s="19">
        <f>IFERROR(IF('Sentrale parametere'!$B$19="Nei",Forskningsdata!AJ7*'Sentrale parametere'!$C$19,(Forskningsdata!AJ7/Forskningsdata!AJ$33)*'Sentrale parametere'!$J$19),0)</f>
        <v>0</v>
      </c>
      <c r="AQ8" s="19">
        <f t="shared" si="15"/>
        <v>0</v>
      </c>
      <c r="AR8" s="45">
        <f>IFERROR(IF('Sentrale parametere'!$B$15="Nei",Forskningsdata!AK7*'Sentrale parametere'!$C$15,(Forskningsdata!AK7/Forskningsdata!AK$33)*'Sentrale parametere'!$K$15),0)</f>
        <v>0</v>
      </c>
      <c r="AS8" s="19">
        <f>IFERROR(IF('Sentrale parametere'!$B$16="Nei",Forskningsdata!AL7*'Sentrale parametere'!$C$16,(Forskningsdata!AL7/Forskningsdata!AL$33)*'Sentrale parametere'!$K$16),0)</f>
        <v>0</v>
      </c>
      <c r="AT8" s="19">
        <f>IFERROR(IF('Sentrale parametere'!$B$17="Nei",Forskningsdata!AM7*'Sentrale parametere'!$C$17,(Forskningsdata!AM7/Forskningsdata!AM$33)*'Sentrale parametere'!$K$17),0)</f>
        <v>0</v>
      </c>
      <c r="AU8" s="19">
        <f>IFERROR(IF('Sentrale parametere'!$B$18="Nei",Forskningsdata!AN7*'Sentrale parametere'!$C$18,(Forskningsdata!AN7/Forskningsdata!AN$33)*'Sentrale parametere'!$K$18),0)</f>
        <v>0</v>
      </c>
      <c r="AV8" s="19">
        <f>IFERROR(IF('Sentrale parametere'!$B$19="Nei",Forskningsdata!AO7*'Sentrale parametere'!$C$19,(Forskningsdata!AO7/Forskningsdata!AO$33)*'Sentrale parametere'!$K$19),0)</f>
        <v>0</v>
      </c>
      <c r="AW8" s="19">
        <f t="shared" si="16"/>
        <v>0</v>
      </c>
    </row>
    <row r="9" spans="1:49" x14ac:dyDescent="0.25">
      <c r="A9">
        <f>'Enheter, modell og år'!A7</f>
        <v>0</v>
      </c>
      <c r="B9" s="45">
        <f>IFERROR(IF('Sentrale parametere'!$B$15="Nei",Forskningsdata!B8*'Sentrale parametere'!$C$15,(Forskningsdata!B8/Forskningsdata!B$33)*'Sentrale parametere'!$D$15),0)</f>
        <v>0</v>
      </c>
      <c r="C9" s="19">
        <f>IFERROR(IF('Sentrale parametere'!$B$16="Nei",Forskningsdata!C8*'Sentrale parametere'!$C$16,(Forskningsdata!C8/Forskningsdata!C$33)*'Sentrale parametere'!$D$16),0)</f>
        <v>0</v>
      </c>
      <c r="D9" s="19">
        <f>IFERROR(IF('Sentrale parametere'!$B$17="Nei",Forskningsdata!D8*'Sentrale parametere'!$C$17,(Forskningsdata!D8/Forskningsdata!D$33)*'Sentrale parametere'!$D$17),0)</f>
        <v>0</v>
      </c>
      <c r="E9" s="19">
        <f>IFERROR(IF('Sentrale parametere'!$B$18="Nei",Forskningsdata!E8*'Sentrale parametere'!$C$18,(Forskningsdata!E8/Forskningsdata!E$33)*'Sentrale parametere'!$D$18),0)</f>
        <v>0</v>
      </c>
      <c r="F9" s="19">
        <f>IFERROR(IF('Sentrale parametere'!$B$19="Nei",Forskningsdata!F8*'Sentrale parametere'!$C$19,(Forskningsdata!F8/Forskningsdata!F$33)*'Sentrale parametere'!$D$19),0)</f>
        <v>0</v>
      </c>
      <c r="G9" s="19">
        <f t="shared" si="9"/>
        <v>0</v>
      </c>
      <c r="H9" s="45">
        <f>IFERROR(IF('Sentrale parametere'!$B$15="Nei",Forskningsdata!G8*'Sentrale parametere'!$C$15,(Forskningsdata!G8/Forskningsdata!G$33)*'Sentrale parametere'!$E$15),0)</f>
        <v>0</v>
      </c>
      <c r="I9" s="19">
        <f>IFERROR(IF('Sentrale parametere'!$B$16="Nei",Forskningsdata!H8*'Sentrale parametere'!$C$16,(Forskningsdata!H8/Forskningsdata!H$33)*'Sentrale parametere'!$E$16),0)</f>
        <v>0</v>
      </c>
      <c r="J9" s="19">
        <f>IFERROR(IF('Sentrale parametere'!$B$17="Nei",Forskningsdata!I8*'Sentrale parametere'!$C$17,(Forskningsdata!I8/Forskningsdata!I$33)*'Sentrale parametere'!$E$17),0)</f>
        <v>0</v>
      </c>
      <c r="K9" s="19">
        <f>IFERROR(IF('Sentrale parametere'!$B$18="Nei",Forskningsdata!J8*'Sentrale parametere'!$C$18,(Forskningsdata!J8/Forskningsdata!J$33)*'Sentrale parametere'!$E$18),0)</f>
        <v>0</v>
      </c>
      <c r="L9" s="19">
        <f>IFERROR(IF('Sentrale parametere'!$B$19="Nei",Forskningsdata!K8*'Sentrale parametere'!$C$19,(Forskningsdata!K8/Forskningsdata!K$33)*'Sentrale parametere'!$E$19),0)</f>
        <v>0</v>
      </c>
      <c r="M9" s="19">
        <f t="shared" si="10"/>
        <v>0</v>
      </c>
      <c r="N9" s="45">
        <f>IFERROR(IF('Sentrale parametere'!$B$15="Nei",Forskningsdata!L8*'Sentrale parametere'!$C$15,(Forskningsdata!L8/Forskningsdata!L$33)*'Sentrale parametere'!$F$15),0)</f>
        <v>0</v>
      </c>
      <c r="O9" s="19">
        <f>IFERROR(IF('Sentrale parametere'!$B$16="Nei",Forskningsdata!M8*'Sentrale parametere'!$C$16,(Forskningsdata!M8/Forskningsdata!M$33)*'Sentrale parametere'!$F$16),0)</f>
        <v>0</v>
      </c>
      <c r="P9" s="19">
        <f>IFERROR(IF('Sentrale parametere'!$B$17="Nei",Forskningsdata!N8*'Sentrale parametere'!$C$17,(Forskningsdata!N8/Forskningsdata!N$33)*'Sentrale parametere'!$F$17),0)</f>
        <v>0</v>
      </c>
      <c r="Q9" s="19">
        <f>IFERROR(IF('Sentrale parametere'!$B$18="Nei",Forskningsdata!O8*'Sentrale parametere'!$C$18,(Forskningsdata!O8/Forskningsdata!O$33)*'Sentrale parametere'!$F$18),0)</f>
        <v>0</v>
      </c>
      <c r="R9" s="19">
        <f>IFERROR(IF('Sentrale parametere'!$B$19="Nei",Forskningsdata!P8*'Sentrale parametere'!$C$19,(Forskningsdata!P8/Forskningsdata!P$33)*'Sentrale parametere'!$F$19),0)</f>
        <v>0</v>
      </c>
      <c r="S9" s="19">
        <f t="shared" si="11"/>
        <v>0</v>
      </c>
      <c r="T9" s="45">
        <f>IFERROR(IF('Sentrale parametere'!$B$15="Nei",Forskningsdata!Q8*'Sentrale parametere'!$C$15,(Forskningsdata!Q8/Forskningsdata!Q$33)*'Sentrale parametere'!$G$15),0)</f>
        <v>0</v>
      </c>
      <c r="U9" s="19">
        <f>IFERROR(IF('Sentrale parametere'!$B$16="Nei",Forskningsdata!R8*'Sentrale parametere'!$C$16,(Forskningsdata!R8/Forskningsdata!R$33)*'Sentrale parametere'!$G$16),0)</f>
        <v>0</v>
      </c>
      <c r="V9" s="19">
        <f>IFERROR(IF('Sentrale parametere'!$B$17="Nei",Forskningsdata!S8*'Sentrale parametere'!$C$17,(Forskningsdata!S8/Forskningsdata!S$33)*'Sentrale parametere'!$G$17),0)</f>
        <v>0</v>
      </c>
      <c r="W9" s="19">
        <f>IFERROR(IF('Sentrale parametere'!$B$18="Nei",Forskningsdata!T8*'Sentrale parametere'!$C$18,(Forskningsdata!T8/Forskningsdata!T$33)*'Sentrale parametere'!$G$18),0)</f>
        <v>0</v>
      </c>
      <c r="X9" s="19">
        <f>IFERROR(IF('Sentrale parametere'!$B$19="Nei",Forskningsdata!U8*'Sentrale parametere'!$C$19,(Forskningsdata!U8/Forskningsdata!U$33)*'Sentrale parametere'!$G$19),0)</f>
        <v>0</v>
      </c>
      <c r="Y9" s="19">
        <f t="shared" si="12"/>
        <v>0</v>
      </c>
      <c r="Z9" s="45">
        <f>IFERROR(IF('Sentrale parametere'!$B$15="Nei",Forskningsdata!V8*'Sentrale parametere'!$C$15,(Forskningsdata!V8/Forskningsdata!V$33)*'Sentrale parametere'!$H$15),0)</f>
        <v>0</v>
      </c>
      <c r="AA9" s="19">
        <f>IFERROR(IF('Sentrale parametere'!$B$16="Nei",Forskningsdata!W8*'Sentrale parametere'!$C$16,(Forskningsdata!W8/Forskningsdata!W$33)*'Sentrale parametere'!$H$16),0)</f>
        <v>0</v>
      </c>
      <c r="AB9" s="19">
        <f>IFERROR(IF('Sentrale parametere'!$B$17="Nei",Forskningsdata!X8*'Sentrale parametere'!$C$17,(Forskningsdata!X8/Forskningsdata!X$33)*'Sentrale parametere'!$H$17),0)</f>
        <v>0</v>
      </c>
      <c r="AC9" s="19">
        <f>IFERROR(IF('Sentrale parametere'!$B$18="Nei",Forskningsdata!Y8*'Sentrale parametere'!$C$18,(Forskningsdata!Y8/Forskningsdata!Y$33)*'Sentrale parametere'!$H$18),0)</f>
        <v>0</v>
      </c>
      <c r="AD9" s="19">
        <f>IFERROR(IF('Sentrale parametere'!$B$19="Nei",Forskningsdata!Z8*'Sentrale parametere'!$C$19,(Forskningsdata!Z8/Forskningsdata!Z$33)*'Sentrale parametere'!$H$19),0)</f>
        <v>0</v>
      </c>
      <c r="AE9" s="19">
        <f t="shared" si="13"/>
        <v>0</v>
      </c>
      <c r="AF9" s="45">
        <f>IFERROR(IF('Sentrale parametere'!$B$15="Nei",Forskningsdata!AA8*'Sentrale parametere'!$C$15,(Forskningsdata!AA8/Forskningsdata!AA$33)*'Sentrale parametere'!$I$15),0)</f>
        <v>0</v>
      </c>
      <c r="AG9" s="19">
        <f>IFERROR(IF('Sentrale parametere'!$B$16="Nei",Forskningsdata!AB8*'Sentrale parametere'!$C$16,(Forskningsdata!AB8/Forskningsdata!AB$33)*'Sentrale parametere'!$I$16),0)</f>
        <v>0</v>
      </c>
      <c r="AH9" s="19">
        <f>IFERROR(IF('Sentrale parametere'!$B$17="Nei",Forskningsdata!AC8*'Sentrale parametere'!$C$17,(Forskningsdata!AC8/Forskningsdata!AC$33)*'Sentrale parametere'!$I$17),0)</f>
        <v>0</v>
      </c>
      <c r="AI9" s="19">
        <f>IFERROR(IF('Sentrale parametere'!$B$18="Nei",Forskningsdata!AD8*'Sentrale parametere'!$C$18,(Forskningsdata!AD8/Forskningsdata!AD$33)*'Sentrale parametere'!$I$18),0)</f>
        <v>0</v>
      </c>
      <c r="AJ9" s="19">
        <f>IFERROR(IF('Sentrale parametere'!$B$19="Nei",Forskningsdata!AE8*'Sentrale parametere'!$C$19,(Forskningsdata!AE8/Forskningsdata!AE$33)*'Sentrale parametere'!$I$19),0)</f>
        <v>0</v>
      </c>
      <c r="AK9" s="19">
        <f t="shared" si="14"/>
        <v>0</v>
      </c>
      <c r="AL9" s="45">
        <f>IFERROR(IF('Sentrale parametere'!$B$15="Nei",Forskningsdata!AF8*'Sentrale parametere'!$C$15,(Forskningsdata!AF8/Forskningsdata!AF$33)*'Sentrale parametere'!$J$15),0)</f>
        <v>0</v>
      </c>
      <c r="AM9" s="19">
        <f>IFERROR(IF('Sentrale parametere'!$B$16="Nei",Forskningsdata!AG8*'Sentrale parametere'!$C$16,(Forskningsdata!AG8/Forskningsdata!AG$33)*'Sentrale parametere'!$J$16),0)</f>
        <v>0</v>
      </c>
      <c r="AN9" s="19">
        <f>IFERROR(IF('Sentrale parametere'!$B$17="Nei",Forskningsdata!AH8*'Sentrale parametere'!$C$17,(Forskningsdata!AH8/Forskningsdata!AH$33)*'Sentrale parametere'!$J$17),0)</f>
        <v>0</v>
      </c>
      <c r="AO9" s="19">
        <f>IFERROR(IF('Sentrale parametere'!$B$18="Nei",Forskningsdata!AI8*'Sentrale parametere'!$C$18,(Forskningsdata!AI8/Forskningsdata!AI$33)*'Sentrale parametere'!$J$18),0)</f>
        <v>0</v>
      </c>
      <c r="AP9" s="19">
        <f>IFERROR(IF('Sentrale parametere'!$B$19="Nei",Forskningsdata!AJ8*'Sentrale parametere'!$C$19,(Forskningsdata!AJ8/Forskningsdata!AJ$33)*'Sentrale parametere'!$J$19),0)</f>
        <v>0</v>
      </c>
      <c r="AQ9" s="19">
        <f t="shared" si="15"/>
        <v>0</v>
      </c>
      <c r="AR9" s="45">
        <f>IFERROR(IF('Sentrale parametere'!$B$15="Nei",Forskningsdata!AK8*'Sentrale parametere'!$C$15,(Forskningsdata!AK8/Forskningsdata!AK$33)*'Sentrale parametere'!$K$15),0)</f>
        <v>0</v>
      </c>
      <c r="AS9" s="19">
        <f>IFERROR(IF('Sentrale parametere'!$B$16="Nei",Forskningsdata!AL8*'Sentrale parametere'!$C$16,(Forskningsdata!AL8/Forskningsdata!AL$33)*'Sentrale parametere'!$K$16),0)</f>
        <v>0</v>
      </c>
      <c r="AT9" s="19">
        <f>IFERROR(IF('Sentrale parametere'!$B$17="Nei",Forskningsdata!AM8*'Sentrale parametere'!$C$17,(Forskningsdata!AM8/Forskningsdata!AM$33)*'Sentrale parametere'!$K$17),0)</f>
        <v>0</v>
      </c>
      <c r="AU9" s="19">
        <f>IFERROR(IF('Sentrale parametere'!$B$18="Nei",Forskningsdata!AN8*'Sentrale parametere'!$C$18,(Forskningsdata!AN8/Forskningsdata!AN$33)*'Sentrale parametere'!$K$18),0)</f>
        <v>0</v>
      </c>
      <c r="AV9" s="19">
        <f>IFERROR(IF('Sentrale parametere'!$B$19="Nei",Forskningsdata!AO8*'Sentrale parametere'!$C$19,(Forskningsdata!AO8/Forskningsdata!AO$33)*'Sentrale parametere'!$K$19),0)</f>
        <v>0</v>
      </c>
      <c r="AW9" s="19">
        <f t="shared" si="16"/>
        <v>0</v>
      </c>
    </row>
    <row r="10" spans="1:49" x14ac:dyDescent="0.25">
      <c r="A10">
        <f>'Enheter, modell og år'!A8</f>
        <v>0</v>
      </c>
      <c r="B10" s="45">
        <f>IFERROR(IF('Sentrale parametere'!$B$15="Nei",Forskningsdata!B9*'Sentrale parametere'!$C$15,(Forskningsdata!B9/Forskningsdata!B$33)*'Sentrale parametere'!$D$15),0)</f>
        <v>0</v>
      </c>
      <c r="C10" s="19">
        <f>IFERROR(IF('Sentrale parametere'!$B$16="Nei",Forskningsdata!C9*'Sentrale parametere'!$C$16,(Forskningsdata!C9/Forskningsdata!C$33)*'Sentrale parametere'!$D$16),0)</f>
        <v>0</v>
      </c>
      <c r="D10" s="19">
        <f>IFERROR(IF('Sentrale parametere'!$B$17="Nei",Forskningsdata!D9*'Sentrale parametere'!$C$17,(Forskningsdata!D9/Forskningsdata!D$33)*'Sentrale parametere'!$D$17),0)</f>
        <v>0</v>
      </c>
      <c r="E10" s="19">
        <f>IFERROR(IF('Sentrale parametere'!$B$18="Nei",Forskningsdata!E9*'Sentrale parametere'!$C$18,(Forskningsdata!E9/Forskningsdata!E$33)*'Sentrale parametere'!$D$18),0)</f>
        <v>0</v>
      </c>
      <c r="F10" s="19">
        <f>IFERROR(IF('Sentrale parametere'!$B$19="Nei",Forskningsdata!F9*'Sentrale parametere'!$C$19,(Forskningsdata!F9/Forskningsdata!F$33)*'Sentrale parametere'!$D$19),0)</f>
        <v>0</v>
      </c>
      <c r="G10" s="19">
        <f t="shared" si="9"/>
        <v>0</v>
      </c>
      <c r="H10" s="45">
        <f>IFERROR(IF('Sentrale parametere'!$B$15="Nei",Forskningsdata!G9*'Sentrale parametere'!$C$15,(Forskningsdata!G9/Forskningsdata!G$33)*'Sentrale parametere'!$E$15),0)</f>
        <v>0</v>
      </c>
      <c r="I10" s="19">
        <f>IFERROR(IF('Sentrale parametere'!$B$16="Nei",Forskningsdata!H9*'Sentrale parametere'!$C$16,(Forskningsdata!H9/Forskningsdata!H$33)*'Sentrale parametere'!$E$16),0)</f>
        <v>0</v>
      </c>
      <c r="J10" s="19">
        <f>IFERROR(IF('Sentrale parametere'!$B$17="Nei",Forskningsdata!I9*'Sentrale parametere'!$C$17,(Forskningsdata!I9/Forskningsdata!I$33)*'Sentrale parametere'!$E$17),0)</f>
        <v>0</v>
      </c>
      <c r="K10" s="19">
        <f>IFERROR(IF('Sentrale parametere'!$B$18="Nei",Forskningsdata!J9*'Sentrale parametere'!$C$18,(Forskningsdata!J9/Forskningsdata!J$33)*'Sentrale parametere'!$E$18),0)</f>
        <v>0</v>
      </c>
      <c r="L10" s="19">
        <f>IFERROR(IF('Sentrale parametere'!$B$19="Nei",Forskningsdata!K9*'Sentrale parametere'!$C$19,(Forskningsdata!K9/Forskningsdata!K$33)*'Sentrale parametere'!$E$19),0)</f>
        <v>0</v>
      </c>
      <c r="M10" s="19">
        <f t="shared" si="10"/>
        <v>0</v>
      </c>
      <c r="N10" s="45">
        <f>IFERROR(IF('Sentrale parametere'!$B$15="Nei",Forskningsdata!L9*'Sentrale parametere'!$C$15,(Forskningsdata!L9/Forskningsdata!L$33)*'Sentrale parametere'!$F$15),0)</f>
        <v>0</v>
      </c>
      <c r="O10" s="19">
        <f>IFERROR(IF('Sentrale parametere'!$B$16="Nei",Forskningsdata!M9*'Sentrale parametere'!$C$16,(Forskningsdata!M9/Forskningsdata!M$33)*'Sentrale parametere'!$F$16),0)</f>
        <v>0</v>
      </c>
      <c r="P10" s="19">
        <f>IFERROR(IF('Sentrale parametere'!$B$17="Nei",Forskningsdata!N9*'Sentrale parametere'!$C$17,(Forskningsdata!N9/Forskningsdata!N$33)*'Sentrale parametere'!$F$17),0)</f>
        <v>0</v>
      </c>
      <c r="Q10" s="19">
        <f>IFERROR(IF('Sentrale parametere'!$B$18="Nei",Forskningsdata!O9*'Sentrale parametere'!$C$18,(Forskningsdata!O9/Forskningsdata!O$33)*'Sentrale parametere'!$F$18),0)</f>
        <v>0</v>
      </c>
      <c r="R10" s="19">
        <f>IFERROR(IF('Sentrale parametere'!$B$19="Nei",Forskningsdata!P9*'Sentrale parametere'!$C$19,(Forskningsdata!P9/Forskningsdata!P$33)*'Sentrale parametere'!$F$19),0)</f>
        <v>0</v>
      </c>
      <c r="S10" s="19">
        <f t="shared" si="11"/>
        <v>0</v>
      </c>
      <c r="T10" s="45">
        <f>IFERROR(IF('Sentrale parametere'!$B$15="Nei",Forskningsdata!Q9*'Sentrale parametere'!$C$15,(Forskningsdata!Q9/Forskningsdata!Q$33)*'Sentrale parametere'!$G$15),0)</f>
        <v>0</v>
      </c>
      <c r="U10" s="19">
        <f>IFERROR(IF('Sentrale parametere'!$B$16="Nei",Forskningsdata!R9*'Sentrale parametere'!$C$16,(Forskningsdata!R9/Forskningsdata!R$33)*'Sentrale parametere'!$G$16),0)</f>
        <v>0</v>
      </c>
      <c r="V10" s="19">
        <f>IFERROR(IF('Sentrale parametere'!$B$17="Nei",Forskningsdata!S9*'Sentrale parametere'!$C$17,(Forskningsdata!S9/Forskningsdata!S$33)*'Sentrale parametere'!$G$17),0)</f>
        <v>0</v>
      </c>
      <c r="W10" s="19">
        <f>IFERROR(IF('Sentrale parametere'!$B$18="Nei",Forskningsdata!T9*'Sentrale parametere'!$C$18,(Forskningsdata!T9/Forskningsdata!T$33)*'Sentrale parametere'!$G$18),0)</f>
        <v>0</v>
      </c>
      <c r="X10" s="19">
        <f>IFERROR(IF('Sentrale parametere'!$B$19="Nei",Forskningsdata!U9*'Sentrale parametere'!$C$19,(Forskningsdata!U9/Forskningsdata!U$33)*'Sentrale parametere'!$G$19),0)</f>
        <v>0</v>
      </c>
      <c r="Y10" s="19">
        <f t="shared" si="12"/>
        <v>0</v>
      </c>
      <c r="Z10" s="45">
        <f>IFERROR(IF('Sentrale parametere'!$B$15="Nei",Forskningsdata!V9*'Sentrale parametere'!$C$15,(Forskningsdata!V9/Forskningsdata!V$33)*'Sentrale parametere'!$H$15),0)</f>
        <v>0</v>
      </c>
      <c r="AA10" s="19">
        <f>IFERROR(IF('Sentrale parametere'!$B$16="Nei",Forskningsdata!W9*'Sentrale parametere'!$C$16,(Forskningsdata!W9/Forskningsdata!W$33)*'Sentrale parametere'!$H$16),0)</f>
        <v>0</v>
      </c>
      <c r="AB10" s="19">
        <f>IFERROR(IF('Sentrale parametere'!$B$17="Nei",Forskningsdata!X9*'Sentrale parametere'!$C$17,(Forskningsdata!X9/Forskningsdata!X$33)*'Sentrale parametere'!$H$17),0)</f>
        <v>0</v>
      </c>
      <c r="AC10" s="19">
        <f>IFERROR(IF('Sentrale parametere'!$B$18="Nei",Forskningsdata!Y9*'Sentrale parametere'!$C$18,(Forskningsdata!Y9/Forskningsdata!Y$33)*'Sentrale parametere'!$H$18),0)</f>
        <v>0</v>
      </c>
      <c r="AD10" s="19">
        <f>IFERROR(IF('Sentrale parametere'!$B$19="Nei",Forskningsdata!Z9*'Sentrale parametere'!$C$19,(Forskningsdata!Z9/Forskningsdata!Z$33)*'Sentrale parametere'!$H$19),0)</f>
        <v>0</v>
      </c>
      <c r="AE10" s="19">
        <f t="shared" si="13"/>
        <v>0</v>
      </c>
      <c r="AF10" s="45">
        <f>IFERROR(IF('Sentrale parametere'!$B$15="Nei",Forskningsdata!AA9*'Sentrale parametere'!$C$15,(Forskningsdata!AA9/Forskningsdata!AA$33)*'Sentrale parametere'!$I$15),0)</f>
        <v>0</v>
      </c>
      <c r="AG10" s="19">
        <f>IFERROR(IF('Sentrale parametere'!$B$16="Nei",Forskningsdata!AB9*'Sentrale parametere'!$C$16,(Forskningsdata!AB9/Forskningsdata!AB$33)*'Sentrale parametere'!$I$16),0)</f>
        <v>0</v>
      </c>
      <c r="AH10" s="19">
        <f>IFERROR(IF('Sentrale parametere'!$B$17="Nei",Forskningsdata!AC9*'Sentrale parametere'!$C$17,(Forskningsdata!AC9/Forskningsdata!AC$33)*'Sentrale parametere'!$I$17),0)</f>
        <v>0</v>
      </c>
      <c r="AI10" s="19">
        <f>IFERROR(IF('Sentrale parametere'!$B$18="Nei",Forskningsdata!AD9*'Sentrale parametere'!$C$18,(Forskningsdata!AD9/Forskningsdata!AD$33)*'Sentrale parametere'!$I$18),0)</f>
        <v>0</v>
      </c>
      <c r="AJ10" s="19">
        <f>IFERROR(IF('Sentrale parametere'!$B$19="Nei",Forskningsdata!AE9*'Sentrale parametere'!$C$19,(Forskningsdata!AE9/Forskningsdata!AE$33)*'Sentrale parametere'!$I$19),0)</f>
        <v>0</v>
      </c>
      <c r="AK10" s="19">
        <f t="shared" si="14"/>
        <v>0</v>
      </c>
      <c r="AL10" s="45">
        <f>IFERROR(IF('Sentrale parametere'!$B$15="Nei",Forskningsdata!AF9*'Sentrale parametere'!$C$15,(Forskningsdata!AF9/Forskningsdata!AF$33)*'Sentrale parametere'!$J$15),0)</f>
        <v>0</v>
      </c>
      <c r="AM10" s="19">
        <f>IFERROR(IF('Sentrale parametere'!$B$16="Nei",Forskningsdata!AG9*'Sentrale parametere'!$C$16,(Forskningsdata!AG9/Forskningsdata!AG$33)*'Sentrale parametere'!$J$16),0)</f>
        <v>0</v>
      </c>
      <c r="AN10" s="19">
        <f>IFERROR(IF('Sentrale parametere'!$B$17="Nei",Forskningsdata!AH9*'Sentrale parametere'!$C$17,(Forskningsdata!AH9/Forskningsdata!AH$33)*'Sentrale parametere'!$J$17),0)</f>
        <v>0</v>
      </c>
      <c r="AO10" s="19">
        <f>IFERROR(IF('Sentrale parametere'!$B$18="Nei",Forskningsdata!AI9*'Sentrale parametere'!$C$18,(Forskningsdata!AI9/Forskningsdata!AI$33)*'Sentrale parametere'!$J$18),0)</f>
        <v>0</v>
      </c>
      <c r="AP10" s="19">
        <f>IFERROR(IF('Sentrale parametere'!$B$19="Nei",Forskningsdata!AJ9*'Sentrale parametere'!$C$19,(Forskningsdata!AJ9/Forskningsdata!AJ$33)*'Sentrale parametere'!$J$19),0)</f>
        <v>0</v>
      </c>
      <c r="AQ10" s="19">
        <f t="shared" si="15"/>
        <v>0</v>
      </c>
      <c r="AR10" s="45">
        <f>IFERROR(IF('Sentrale parametere'!$B$15="Nei",Forskningsdata!AK9*'Sentrale parametere'!$C$15,(Forskningsdata!AK9/Forskningsdata!AK$33)*'Sentrale parametere'!$K$15),0)</f>
        <v>0</v>
      </c>
      <c r="AS10" s="19">
        <f>IFERROR(IF('Sentrale parametere'!$B$16="Nei",Forskningsdata!AL9*'Sentrale parametere'!$C$16,(Forskningsdata!AL9/Forskningsdata!AL$33)*'Sentrale parametere'!$K$16),0)</f>
        <v>0</v>
      </c>
      <c r="AT10" s="19">
        <f>IFERROR(IF('Sentrale parametere'!$B$17="Nei",Forskningsdata!AM9*'Sentrale parametere'!$C$17,(Forskningsdata!AM9/Forskningsdata!AM$33)*'Sentrale parametere'!$K$17),0)</f>
        <v>0</v>
      </c>
      <c r="AU10" s="19">
        <f>IFERROR(IF('Sentrale parametere'!$B$18="Nei",Forskningsdata!AN9*'Sentrale parametere'!$C$18,(Forskningsdata!AN9/Forskningsdata!AN$33)*'Sentrale parametere'!$K$18),0)</f>
        <v>0</v>
      </c>
      <c r="AV10" s="19">
        <f>IFERROR(IF('Sentrale parametere'!$B$19="Nei",Forskningsdata!AO9*'Sentrale parametere'!$C$19,(Forskningsdata!AO9/Forskningsdata!AO$33)*'Sentrale parametere'!$K$19),0)</f>
        <v>0</v>
      </c>
      <c r="AW10" s="19">
        <f t="shared" si="16"/>
        <v>0</v>
      </c>
    </row>
    <row r="11" spans="1:49" x14ac:dyDescent="0.25">
      <c r="A11">
        <f>'Enheter, modell og år'!A9</f>
        <v>0</v>
      </c>
      <c r="B11" s="45">
        <f>IFERROR(IF('Sentrale parametere'!$B$15="Nei",Forskningsdata!B10*'Sentrale parametere'!$C$15,(Forskningsdata!B10/Forskningsdata!B$33)*'Sentrale parametere'!$D$15),0)</f>
        <v>0</v>
      </c>
      <c r="C11" s="19">
        <f>IFERROR(IF('Sentrale parametere'!$B$16="Nei",Forskningsdata!C10*'Sentrale parametere'!$C$16,(Forskningsdata!C10/Forskningsdata!C$33)*'Sentrale parametere'!$D$16),0)</f>
        <v>0</v>
      </c>
      <c r="D11" s="19">
        <f>IFERROR(IF('Sentrale parametere'!$B$17="Nei",Forskningsdata!D10*'Sentrale parametere'!$C$17,(Forskningsdata!D10/Forskningsdata!D$33)*'Sentrale parametere'!$D$17),0)</f>
        <v>0</v>
      </c>
      <c r="E11" s="19">
        <f>IFERROR(IF('Sentrale parametere'!$B$18="Nei",Forskningsdata!E10*'Sentrale parametere'!$C$18,(Forskningsdata!E10/Forskningsdata!E$33)*'Sentrale parametere'!$D$18),0)</f>
        <v>0</v>
      </c>
      <c r="F11" s="19">
        <f>IFERROR(IF('Sentrale parametere'!$B$19="Nei",Forskningsdata!F10*'Sentrale parametere'!$C$19,(Forskningsdata!F10/Forskningsdata!F$33)*'Sentrale parametere'!$D$19),0)</f>
        <v>0</v>
      </c>
      <c r="G11" s="19">
        <f t="shared" si="9"/>
        <v>0</v>
      </c>
      <c r="H11" s="45">
        <f>IFERROR(IF('Sentrale parametere'!$B$15="Nei",Forskningsdata!G10*'Sentrale parametere'!$C$15,(Forskningsdata!G10/Forskningsdata!G$33)*'Sentrale parametere'!$E$15),0)</f>
        <v>0</v>
      </c>
      <c r="I11" s="19">
        <f>IFERROR(IF('Sentrale parametere'!$B$16="Nei",Forskningsdata!H10*'Sentrale parametere'!$C$16,(Forskningsdata!H10/Forskningsdata!H$33)*'Sentrale parametere'!$E$16),0)</f>
        <v>0</v>
      </c>
      <c r="J11" s="19">
        <f>IFERROR(IF('Sentrale parametere'!$B$17="Nei",Forskningsdata!I10*'Sentrale parametere'!$C$17,(Forskningsdata!I10/Forskningsdata!I$33)*'Sentrale parametere'!$E$17),0)</f>
        <v>0</v>
      </c>
      <c r="K11" s="19">
        <f>IFERROR(IF('Sentrale parametere'!$B$18="Nei",Forskningsdata!J10*'Sentrale parametere'!$C$18,(Forskningsdata!J10/Forskningsdata!J$33)*'Sentrale parametere'!$E$18),0)</f>
        <v>0</v>
      </c>
      <c r="L11" s="19">
        <f>IFERROR(IF('Sentrale parametere'!$B$19="Nei",Forskningsdata!K10*'Sentrale parametere'!$C$19,(Forskningsdata!K10/Forskningsdata!K$33)*'Sentrale parametere'!$E$19),0)</f>
        <v>0</v>
      </c>
      <c r="M11" s="19">
        <f t="shared" si="10"/>
        <v>0</v>
      </c>
      <c r="N11" s="45">
        <f>IFERROR(IF('Sentrale parametere'!$B$15="Nei",Forskningsdata!L10*'Sentrale parametere'!$C$15,(Forskningsdata!L10/Forskningsdata!L$33)*'Sentrale parametere'!$F$15),0)</f>
        <v>0</v>
      </c>
      <c r="O11" s="19">
        <f>IFERROR(IF('Sentrale parametere'!$B$16="Nei",Forskningsdata!M10*'Sentrale parametere'!$C$16,(Forskningsdata!M10/Forskningsdata!M$33)*'Sentrale parametere'!$F$16),0)</f>
        <v>0</v>
      </c>
      <c r="P11" s="19">
        <f>IFERROR(IF('Sentrale parametere'!$B$17="Nei",Forskningsdata!N10*'Sentrale parametere'!$C$17,(Forskningsdata!N10/Forskningsdata!N$33)*'Sentrale parametere'!$F$17),0)</f>
        <v>0</v>
      </c>
      <c r="Q11" s="19">
        <f>IFERROR(IF('Sentrale parametere'!$B$18="Nei",Forskningsdata!O10*'Sentrale parametere'!$C$18,(Forskningsdata!O10/Forskningsdata!O$33)*'Sentrale parametere'!$F$18),0)</f>
        <v>0</v>
      </c>
      <c r="R11" s="19">
        <f>IFERROR(IF('Sentrale parametere'!$B$19="Nei",Forskningsdata!P10*'Sentrale parametere'!$C$19,(Forskningsdata!P10/Forskningsdata!P$33)*'Sentrale parametere'!$F$19),0)</f>
        <v>0</v>
      </c>
      <c r="S11" s="19">
        <f t="shared" si="11"/>
        <v>0</v>
      </c>
      <c r="T11" s="45">
        <f>IFERROR(IF('Sentrale parametere'!$B$15="Nei",Forskningsdata!Q10*'Sentrale parametere'!$C$15,(Forskningsdata!Q10/Forskningsdata!Q$33)*'Sentrale parametere'!$G$15),0)</f>
        <v>0</v>
      </c>
      <c r="U11" s="19">
        <f>IFERROR(IF('Sentrale parametere'!$B$16="Nei",Forskningsdata!R10*'Sentrale parametere'!$C$16,(Forskningsdata!R10/Forskningsdata!R$33)*'Sentrale parametere'!$G$16),0)</f>
        <v>0</v>
      </c>
      <c r="V11" s="19">
        <f>IFERROR(IF('Sentrale parametere'!$B$17="Nei",Forskningsdata!S10*'Sentrale parametere'!$C$17,(Forskningsdata!S10/Forskningsdata!S$33)*'Sentrale parametere'!$G$17),0)</f>
        <v>0</v>
      </c>
      <c r="W11" s="19">
        <f>IFERROR(IF('Sentrale parametere'!$B$18="Nei",Forskningsdata!T10*'Sentrale parametere'!$C$18,(Forskningsdata!T10/Forskningsdata!T$33)*'Sentrale parametere'!$G$18),0)</f>
        <v>0</v>
      </c>
      <c r="X11" s="19">
        <f>IFERROR(IF('Sentrale parametere'!$B$19="Nei",Forskningsdata!U10*'Sentrale parametere'!$C$19,(Forskningsdata!U10/Forskningsdata!U$33)*'Sentrale parametere'!$G$19),0)</f>
        <v>0</v>
      </c>
      <c r="Y11" s="19">
        <f t="shared" si="12"/>
        <v>0</v>
      </c>
      <c r="Z11" s="45">
        <f>IFERROR(IF('Sentrale parametere'!$B$15="Nei",Forskningsdata!V10*'Sentrale parametere'!$C$15,(Forskningsdata!V10/Forskningsdata!V$33)*'Sentrale parametere'!$H$15),0)</f>
        <v>0</v>
      </c>
      <c r="AA11" s="19">
        <f>IFERROR(IF('Sentrale parametere'!$B$16="Nei",Forskningsdata!W10*'Sentrale parametere'!$C$16,(Forskningsdata!W10/Forskningsdata!W$33)*'Sentrale parametere'!$H$16),0)</f>
        <v>0</v>
      </c>
      <c r="AB11" s="19">
        <f>IFERROR(IF('Sentrale parametere'!$B$17="Nei",Forskningsdata!X10*'Sentrale parametere'!$C$17,(Forskningsdata!X10/Forskningsdata!X$33)*'Sentrale parametere'!$H$17),0)</f>
        <v>0</v>
      </c>
      <c r="AC11" s="19">
        <f>IFERROR(IF('Sentrale parametere'!$B$18="Nei",Forskningsdata!Y10*'Sentrale parametere'!$C$18,(Forskningsdata!Y10/Forskningsdata!Y$33)*'Sentrale parametere'!$H$18),0)</f>
        <v>0</v>
      </c>
      <c r="AD11" s="19">
        <f>IFERROR(IF('Sentrale parametere'!$B$19="Nei",Forskningsdata!Z10*'Sentrale parametere'!$C$19,(Forskningsdata!Z10/Forskningsdata!Z$33)*'Sentrale parametere'!$H$19),0)</f>
        <v>0</v>
      </c>
      <c r="AE11" s="19">
        <f t="shared" si="13"/>
        <v>0</v>
      </c>
      <c r="AF11" s="45">
        <f>IFERROR(IF('Sentrale parametere'!$B$15="Nei",Forskningsdata!AA10*'Sentrale parametere'!$C$15,(Forskningsdata!AA10/Forskningsdata!AA$33)*'Sentrale parametere'!$I$15),0)</f>
        <v>0</v>
      </c>
      <c r="AG11" s="19">
        <f>IFERROR(IF('Sentrale parametere'!$B$16="Nei",Forskningsdata!AB10*'Sentrale parametere'!$C$16,(Forskningsdata!AB10/Forskningsdata!AB$33)*'Sentrale parametere'!$I$16),0)</f>
        <v>0</v>
      </c>
      <c r="AH11" s="19">
        <f>IFERROR(IF('Sentrale parametere'!$B$17="Nei",Forskningsdata!AC10*'Sentrale parametere'!$C$17,(Forskningsdata!AC10/Forskningsdata!AC$33)*'Sentrale parametere'!$I$17),0)</f>
        <v>0</v>
      </c>
      <c r="AI11" s="19">
        <f>IFERROR(IF('Sentrale parametere'!$B$18="Nei",Forskningsdata!AD10*'Sentrale parametere'!$C$18,(Forskningsdata!AD10/Forskningsdata!AD$33)*'Sentrale parametere'!$I$18),0)</f>
        <v>0</v>
      </c>
      <c r="AJ11" s="19">
        <f>IFERROR(IF('Sentrale parametere'!$B$19="Nei",Forskningsdata!AE10*'Sentrale parametere'!$C$19,(Forskningsdata!AE10/Forskningsdata!AE$33)*'Sentrale parametere'!$I$19),0)</f>
        <v>0</v>
      </c>
      <c r="AK11" s="19">
        <f t="shared" si="14"/>
        <v>0</v>
      </c>
      <c r="AL11" s="45">
        <f>IFERROR(IF('Sentrale parametere'!$B$15="Nei",Forskningsdata!AF10*'Sentrale parametere'!$C$15,(Forskningsdata!AF10/Forskningsdata!AF$33)*'Sentrale parametere'!$J$15),0)</f>
        <v>0</v>
      </c>
      <c r="AM11" s="19">
        <f>IFERROR(IF('Sentrale parametere'!$B$16="Nei",Forskningsdata!AG10*'Sentrale parametere'!$C$16,(Forskningsdata!AG10/Forskningsdata!AG$33)*'Sentrale parametere'!$J$16),0)</f>
        <v>0</v>
      </c>
      <c r="AN11" s="19">
        <f>IFERROR(IF('Sentrale parametere'!$B$17="Nei",Forskningsdata!AH10*'Sentrale parametere'!$C$17,(Forskningsdata!AH10/Forskningsdata!AH$33)*'Sentrale parametere'!$J$17),0)</f>
        <v>0</v>
      </c>
      <c r="AO11" s="19">
        <f>IFERROR(IF('Sentrale parametere'!$B$18="Nei",Forskningsdata!AI10*'Sentrale parametere'!$C$18,(Forskningsdata!AI10/Forskningsdata!AI$33)*'Sentrale parametere'!$J$18),0)</f>
        <v>0</v>
      </c>
      <c r="AP11" s="19">
        <f>IFERROR(IF('Sentrale parametere'!$B$19="Nei",Forskningsdata!AJ10*'Sentrale parametere'!$C$19,(Forskningsdata!AJ10/Forskningsdata!AJ$33)*'Sentrale parametere'!$J$19),0)</f>
        <v>0</v>
      </c>
      <c r="AQ11" s="19">
        <f t="shared" si="15"/>
        <v>0</v>
      </c>
      <c r="AR11" s="45">
        <f>IFERROR(IF('Sentrale parametere'!$B$15="Nei",Forskningsdata!AK10*'Sentrale parametere'!$C$15,(Forskningsdata!AK10/Forskningsdata!AK$33)*'Sentrale parametere'!$K$15),0)</f>
        <v>0</v>
      </c>
      <c r="AS11" s="19">
        <f>IFERROR(IF('Sentrale parametere'!$B$16="Nei",Forskningsdata!AL10*'Sentrale parametere'!$C$16,(Forskningsdata!AL10/Forskningsdata!AL$33)*'Sentrale parametere'!$K$16),0)</f>
        <v>0</v>
      </c>
      <c r="AT11" s="19">
        <f>IFERROR(IF('Sentrale parametere'!$B$17="Nei",Forskningsdata!AM10*'Sentrale parametere'!$C$17,(Forskningsdata!AM10/Forskningsdata!AM$33)*'Sentrale parametere'!$K$17),0)</f>
        <v>0</v>
      </c>
      <c r="AU11" s="19">
        <f>IFERROR(IF('Sentrale parametere'!$B$18="Nei",Forskningsdata!AN10*'Sentrale parametere'!$C$18,(Forskningsdata!AN10/Forskningsdata!AN$33)*'Sentrale parametere'!$K$18),0)</f>
        <v>0</v>
      </c>
      <c r="AV11" s="19">
        <f>IFERROR(IF('Sentrale parametere'!$B$19="Nei",Forskningsdata!AO10*'Sentrale parametere'!$C$19,(Forskningsdata!AO10/Forskningsdata!AO$33)*'Sentrale parametere'!$K$19),0)</f>
        <v>0</v>
      </c>
      <c r="AW11" s="19">
        <f t="shared" si="16"/>
        <v>0</v>
      </c>
    </row>
    <row r="12" spans="1:49" x14ac:dyDescent="0.25">
      <c r="A12">
        <f>'Enheter, modell og år'!A10</f>
        <v>0</v>
      </c>
      <c r="B12" s="45">
        <f>IFERROR(IF('Sentrale parametere'!$B$15="Nei",Forskningsdata!B11*'Sentrale parametere'!$C$15,(Forskningsdata!B11/Forskningsdata!B$33)*'Sentrale parametere'!$D$15),0)</f>
        <v>0</v>
      </c>
      <c r="C12" s="19">
        <f>IFERROR(IF('Sentrale parametere'!$B$16="Nei",Forskningsdata!C11*'Sentrale parametere'!$C$16,(Forskningsdata!C11/Forskningsdata!C$33)*'Sentrale parametere'!$D$16),0)</f>
        <v>0</v>
      </c>
      <c r="D12" s="19">
        <f>IFERROR(IF('Sentrale parametere'!$B$17="Nei",Forskningsdata!D11*'Sentrale parametere'!$C$17,(Forskningsdata!D11/Forskningsdata!D$33)*'Sentrale parametere'!$D$17),0)</f>
        <v>0</v>
      </c>
      <c r="E12" s="19">
        <f>IFERROR(IF('Sentrale parametere'!$B$18="Nei",Forskningsdata!E11*'Sentrale parametere'!$C$18,(Forskningsdata!E11/Forskningsdata!E$33)*'Sentrale parametere'!$D$18),0)</f>
        <v>0</v>
      </c>
      <c r="F12" s="19">
        <f>IFERROR(IF('Sentrale parametere'!$B$19="Nei",Forskningsdata!F11*'Sentrale parametere'!$C$19,(Forskningsdata!F11/Forskningsdata!F$33)*'Sentrale parametere'!$D$19),0)</f>
        <v>0</v>
      </c>
      <c r="G12" s="19">
        <f t="shared" si="9"/>
        <v>0</v>
      </c>
      <c r="H12" s="45">
        <f>IFERROR(IF('Sentrale parametere'!$B$15="Nei",Forskningsdata!G11*'Sentrale parametere'!$C$15,(Forskningsdata!G11/Forskningsdata!G$33)*'Sentrale parametere'!$E$15),0)</f>
        <v>0</v>
      </c>
      <c r="I12" s="19">
        <f>IFERROR(IF('Sentrale parametere'!$B$16="Nei",Forskningsdata!H11*'Sentrale parametere'!$C$16,(Forskningsdata!H11/Forskningsdata!H$33)*'Sentrale parametere'!$E$16),0)</f>
        <v>0</v>
      </c>
      <c r="J12" s="19">
        <f>IFERROR(IF('Sentrale parametere'!$B$17="Nei",Forskningsdata!I11*'Sentrale parametere'!$C$17,(Forskningsdata!I11/Forskningsdata!I$33)*'Sentrale parametere'!$E$17),0)</f>
        <v>0</v>
      </c>
      <c r="K12" s="19">
        <f>IFERROR(IF('Sentrale parametere'!$B$18="Nei",Forskningsdata!J11*'Sentrale parametere'!$C$18,(Forskningsdata!J11/Forskningsdata!J$33)*'Sentrale parametere'!$E$18),0)</f>
        <v>0</v>
      </c>
      <c r="L12" s="19">
        <f>IFERROR(IF('Sentrale parametere'!$B$19="Nei",Forskningsdata!K11*'Sentrale parametere'!$C$19,(Forskningsdata!K11/Forskningsdata!K$33)*'Sentrale parametere'!$E$19),0)</f>
        <v>0</v>
      </c>
      <c r="M12" s="19">
        <f t="shared" si="10"/>
        <v>0</v>
      </c>
      <c r="N12" s="45">
        <f>IFERROR(IF('Sentrale parametere'!$B$15="Nei",Forskningsdata!L11*'Sentrale parametere'!$C$15,(Forskningsdata!L11/Forskningsdata!L$33)*'Sentrale parametere'!$F$15),0)</f>
        <v>0</v>
      </c>
      <c r="O12" s="19">
        <f>IFERROR(IF('Sentrale parametere'!$B$16="Nei",Forskningsdata!M11*'Sentrale parametere'!$C$16,(Forskningsdata!M11/Forskningsdata!M$33)*'Sentrale parametere'!$F$16),0)</f>
        <v>0</v>
      </c>
      <c r="P12" s="19">
        <f>IFERROR(IF('Sentrale parametere'!$B$17="Nei",Forskningsdata!N11*'Sentrale parametere'!$C$17,(Forskningsdata!N11/Forskningsdata!N$33)*'Sentrale parametere'!$F$17),0)</f>
        <v>0</v>
      </c>
      <c r="Q12" s="19">
        <f>IFERROR(IF('Sentrale parametere'!$B$18="Nei",Forskningsdata!O11*'Sentrale parametere'!$C$18,(Forskningsdata!O11/Forskningsdata!O$33)*'Sentrale parametere'!$F$18),0)</f>
        <v>0</v>
      </c>
      <c r="R12" s="19">
        <f>IFERROR(IF('Sentrale parametere'!$B$19="Nei",Forskningsdata!P11*'Sentrale parametere'!$C$19,(Forskningsdata!P11/Forskningsdata!P$33)*'Sentrale parametere'!$F$19),0)</f>
        <v>0</v>
      </c>
      <c r="S12" s="19">
        <f t="shared" si="11"/>
        <v>0</v>
      </c>
      <c r="T12" s="45">
        <f>IFERROR(IF('Sentrale parametere'!$B$15="Nei",Forskningsdata!Q11*'Sentrale parametere'!$C$15,(Forskningsdata!Q11/Forskningsdata!Q$33)*'Sentrale parametere'!$G$15),0)</f>
        <v>0</v>
      </c>
      <c r="U12" s="19">
        <f>IFERROR(IF('Sentrale parametere'!$B$16="Nei",Forskningsdata!R11*'Sentrale parametere'!$C$16,(Forskningsdata!R11/Forskningsdata!R$33)*'Sentrale parametere'!$G$16),0)</f>
        <v>0</v>
      </c>
      <c r="V12" s="19">
        <f>IFERROR(IF('Sentrale parametere'!$B$17="Nei",Forskningsdata!S11*'Sentrale parametere'!$C$17,(Forskningsdata!S11/Forskningsdata!S$33)*'Sentrale parametere'!$G$17),0)</f>
        <v>0</v>
      </c>
      <c r="W12" s="19">
        <f>IFERROR(IF('Sentrale parametere'!$B$18="Nei",Forskningsdata!T11*'Sentrale parametere'!$C$18,(Forskningsdata!T11/Forskningsdata!T$33)*'Sentrale parametere'!$G$18),0)</f>
        <v>0</v>
      </c>
      <c r="X12" s="19">
        <f>IFERROR(IF('Sentrale parametere'!$B$19="Nei",Forskningsdata!U11*'Sentrale parametere'!$C$19,(Forskningsdata!U11/Forskningsdata!U$33)*'Sentrale parametere'!$G$19),0)</f>
        <v>0</v>
      </c>
      <c r="Y12" s="19">
        <f t="shared" si="12"/>
        <v>0</v>
      </c>
      <c r="Z12" s="45">
        <f>IFERROR(IF('Sentrale parametere'!$B$15="Nei",Forskningsdata!V11*'Sentrale parametere'!$C$15,(Forskningsdata!V11/Forskningsdata!V$33)*'Sentrale parametere'!$H$15),0)</f>
        <v>0</v>
      </c>
      <c r="AA12" s="19">
        <f>IFERROR(IF('Sentrale parametere'!$B$16="Nei",Forskningsdata!W11*'Sentrale parametere'!$C$16,(Forskningsdata!W11/Forskningsdata!W$33)*'Sentrale parametere'!$H$16),0)</f>
        <v>0</v>
      </c>
      <c r="AB12" s="19">
        <f>IFERROR(IF('Sentrale parametere'!$B$17="Nei",Forskningsdata!X11*'Sentrale parametere'!$C$17,(Forskningsdata!X11/Forskningsdata!X$33)*'Sentrale parametere'!$H$17),0)</f>
        <v>0</v>
      </c>
      <c r="AC12" s="19">
        <f>IFERROR(IF('Sentrale parametere'!$B$18="Nei",Forskningsdata!Y11*'Sentrale parametere'!$C$18,(Forskningsdata!Y11/Forskningsdata!Y$33)*'Sentrale parametere'!$H$18),0)</f>
        <v>0</v>
      </c>
      <c r="AD12" s="19">
        <f>IFERROR(IF('Sentrale parametere'!$B$19="Nei",Forskningsdata!Z11*'Sentrale parametere'!$C$19,(Forskningsdata!Z11/Forskningsdata!Z$33)*'Sentrale parametere'!$H$19),0)</f>
        <v>0</v>
      </c>
      <c r="AE12" s="19">
        <f t="shared" si="13"/>
        <v>0</v>
      </c>
      <c r="AF12" s="45">
        <f>IFERROR(IF('Sentrale parametere'!$B$15="Nei",Forskningsdata!AA11*'Sentrale parametere'!$C$15,(Forskningsdata!AA11/Forskningsdata!AA$33)*'Sentrale parametere'!$I$15),0)</f>
        <v>0</v>
      </c>
      <c r="AG12" s="19">
        <f>IFERROR(IF('Sentrale parametere'!$B$16="Nei",Forskningsdata!AB11*'Sentrale parametere'!$C$16,(Forskningsdata!AB11/Forskningsdata!AB$33)*'Sentrale parametere'!$I$16),0)</f>
        <v>0</v>
      </c>
      <c r="AH12" s="19">
        <f>IFERROR(IF('Sentrale parametere'!$B$17="Nei",Forskningsdata!AC11*'Sentrale parametere'!$C$17,(Forskningsdata!AC11/Forskningsdata!AC$33)*'Sentrale parametere'!$I$17),0)</f>
        <v>0</v>
      </c>
      <c r="AI12" s="19">
        <f>IFERROR(IF('Sentrale parametere'!$B$18="Nei",Forskningsdata!AD11*'Sentrale parametere'!$C$18,(Forskningsdata!AD11/Forskningsdata!AD$33)*'Sentrale parametere'!$I$18),0)</f>
        <v>0</v>
      </c>
      <c r="AJ12" s="19">
        <f>IFERROR(IF('Sentrale parametere'!$B$19="Nei",Forskningsdata!AE11*'Sentrale parametere'!$C$19,(Forskningsdata!AE11/Forskningsdata!AE$33)*'Sentrale parametere'!$I$19),0)</f>
        <v>0</v>
      </c>
      <c r="AK12" s="19">
        <f t="shared" si="14"/>
        <v>0</v>
      </c>
      <c r="AL12" s="45">
        <f>IFERROR(IF('Sentrale parametere'!$B$15="Nei",Forskningsdata!AF11*'Sentrale parametere'!$C$15,(Forskningsdata!AF11/Forskningsdata!AF$33)*'Sentrale parametere'!$J$15),0)</f>
        <v>0</v>
      </c>
      <c r="AM12" s="19">
        <f>IFERROR(IF('Sentrale parametere'!$B$16="Nei",Forskningsdata!AG11*'Sentrale parametere'!$C$16,(Forskningsdata!AG11/Forskningsdata!AG$33)*'Sentrale parametere'!$J$16),0)</f>
        <v>0</v>
      </c>
      <c r="AN12" s="19">
        <f>IFERROR(IF('Sentrale parametere'!$B$17="Nei",Forskningsdata!AH11*'Sentrale parametere'!$C$17,(Forskningsdata!AH11/Forskningsdata!AH$33)*'Sentrale parametere'!$J$17),0)</f>
        <v>0</v>
      </c>
      <c r="AO12" s="19">
        <f>IFERROR(IF('Sentrale parametere'!$B$18="Nei",Forskningsdata!AI11*'Sentrale parametere'!$C$18,(Forskningsdata!AI11/Forskningsdata!AI$33)*'Sentrale parametere'!$J$18),0)</f>
        <v>0</v>
      </c>
      <c r="AP12" s="19">
        <f>IFERROR(IF('Sentrale parametere'!$B$19="Nei",Forskningsdata!AJ11*'Sentrale parametere'!$C$19,(Forskningsdata!AJ11/Forskningsdata!AJ$33)*'Sentrale parametere'!$J$19),0)</f>
        <v>0</v>
      </c>
      <c r="AQ12" s="19">
        <f t="shared" si="15"/>
        <v>0</v>
      </c>
      <c r="AR12" s="45">
        <f>IFERROR(IF('Sentrale parametere'!$B$15="Nei",Forskningsdata!AK11*'Sentrale parametere'!$C$15,(Forskningsdata!AK11/Forskningsdata!AK$33)*'Sentrale parametere'!$K$15),0)</f>
        <v>0</v>
      </c>
      <c r="AS12" s="19">
        <f>IFERROR(IF('Sentrale parametere'!$B$16="Nei",Forskningsdata!AL11*'Sentrale parametere'!$C$16,(Forskningsdata!AL11/Forskningsdata!AL$33)*'Sentrale parametere'!$K$16),0)</f>
        <v>0</v>
      </c>
      <c r="AT12" s="19">
        <f>IFERROR(IF('Sentrale parametere'!$B$17="Nei",Forskningsdata!AM11*'Sentrale parametere'!$C$17,(Forskningsdata!AM11/Forskningsdata!AM$33)*'Sentrale parametere'!$K$17),0)</f>
        <v>0</v>
      </c>
      <c r="AU12" s="19">
        <f>IFERROR(IF('Sentrale parametere'!$B$18="Nei",Forskningsdata!AN11*'Sentrale parametere'!$C$18,(Forskningsdata!AN11/Forskningsdata!AN$33)*'Sentrale parametere'!$K$18),0)</f>
        <v>0</v>
      </c>
      <c r="AV12" s="19">
        <f>IFERROR(IF('Sentrale parametere'!$B$19="Nei",Forskningsdata!AO11*'Sentrale parametere'!$C$19,(Forskningsdata!AO11/Forskningsdata!AO$33)*'Sentrale parametere'!$K$19),0)</f>
        <v>0</v>
      </c>
      <c r="AW12" s="19">
        <f t="shared" si="16"/>
        <v>0</v>
      </c>
    </row>
    <row r="13" spans="1:49" x14ac:dyDescent="0.25">
      <c r="A13">
        <f>'Enheter, modell og år'!A11</f>
        <v>0</v>
      </c>
      <c r="B13" s="45">
        <f>IFERROR(IF('Sentrale parametere'!$B$15="Nei",Forskningsdata!B12*'Sentrale parametere'!$C$15,(Forskningsdata!B12/Forskningsdata!B$33)*'Sentrale parametere'!$D$15),0)</f>
        <v>0</v>
      </c>
      <c r="C13" s="19">
        <f>IFERROR(IF('Sentrale parametere'!$B$16="Nei",Forskningsdata!C12*'Sentrale parametere'!$C$16,(Forskningsdata!C12/Forskningsdata!C$33)*'Sentrale parametere'!$D$16),0)</f>
        <v>0</v>
      </c>
      <c r="D13" s="19">
        <f>IFERROR(IF('Sentrale parametere'!$B$17="Nei",Forskningsdata!D12*'Sentrale parametere'!$C$17,(Forskningsdata!D12/Forskningsdata!D$33)*'Sentrale parametere'!$D$17),0)</f>
        <v>0</v>
      </c>
      <c r="E13" s="19">
        <f>IFERROR(IF('Sentrale parametere'!$B$18="Nei",Forskningsdata!E12*'Sentrale parametere'!$C$18,(Forskningsdata!E12/Forskningsdata!E$33)*'Sentrale parametere'!$D$18),0)</f>
        <v>0</v>
      </c>
      <c r="F13" s="19">
        <f>IFERROR(IF('Sentrale parametere'!$B$19="Nei",Forskningsdata!F12*'Sentrale parametere'!$C$19,(Forskningsdata!F12/Forskningsdata!F$33)*'Sentrale parametere'!$D$19),0)</f>
        <v>0</v>
      </c>
      <c r="G13" s="19">
        <f t="shared" si="9"/>
        <v>0</v>
      </c>
      <c r="H13" s="45">
        <f>IFERROR(IF('Sentrale parametere'!$B$15="Nei",Forskningsdata!G12*'Sentrale parametere'!$C$15,(Forskningsdata!G12/Forskningsdata!G$33)*'Sentrale parametere'!$E$15),0)</f>
        <v>0</v>
      </c>
      <c r="I13" s="19">
        <f>IFERROR(IF('Sentrale parametere'!$B$16="Nei",Forskningsdata!H12*'Sentrale parametere'!$C$16,(Forskningsdata!H12/Forskningsdata!H$33)*'Sentrale parametere'!$E$16),0)</f>
        <v>0</v>
      </c>
      <c r="J13" s="19">
        <f>IFERROR(IF('Sentrale parametere'!$B$17="Nei",Forskningsdata!I12*'Sentrale parametere'!$C$17,(Forskningsdata!I12/Forskningsdata!I$33)*'Sentrale parametere'!$E$17),0)</f>
        <v>0</v>
      </c>
      <c r="K13" s="19">
        <f>IFERROR(IF('Sentrale parametere'!$B$18="Nei",Forskningsdata!J12*'Sentrale parametere'!$C$18,(Forskningsdata!J12/Forskningsdata!J$33)*'Sentrale parametere'!$E$18),0)</f>
        <v>0</v>
      </c>
      <c r="L13" s="19">
        <f>IFERROR(IF('Sentrale parametere'!$B$19="Nei",Forskningsdata!K12*'Sentrale parametere'!$C$19,(Forskningsdata!K12/Forskningsdata!K$33)*'Sentrale parametere'!$E$19),0)</f>
        <v>0</v>
      </c>
      <c r="M13" s="19">
        <f t="shared" si="10"/>
        <v>0</v>
      </c>
      <c r="N13" s="45">
        <f>IFERROR(IF('Sentrale parametere'!$B$15="Nei",Forskningsdata!L12*'Sentrale parametere'!$C$15,(Forskningsdata!L12/Forskningsdata!L$33)*'Sentrale parametere'!$F$15),0)</f>
        <v>0</v>
      </c>
      <c r="O13" s="19">
        <f>IFERROR(IF('Sentrale parametere'!$B$16="Nei",Forskningsdata!M12*'Sentrale parametere'!$C$16,(Forskningsdata!M12/Forskningsdata!M$33)*'Sentrale parametere'!$F$16),0)</f>
        <v>0</v>
      </c>
      <c r="P13" s="19">
        <f>IFERROR(IF('Sentrale parametere'!$B$17="Nei",Forskningsdata!N12*'Sentrale parametere'!$C$17,(Forskningsdata!N12/Forskningsdata!N$33)*'Sentrale parametere'!$F$17),0)</f>
        <v>0</v>
      </c>
      <c r="Q13" s="19">
        <f>IFERROR(IF('Sentrale parametere'!$B$18="Nei",Forskningsdata!O12*'Sentrale parametere'!$C$18,(Forskningsdata!O12/Forskningsdata!O$33)*'Sentrale parametere'!$F$18),0)</f>
        <v>0</v>
      </c>
      <c r="R13" s="19">
        <f>IFERROR(IF('Sentrale parametere'!$B$19="Nei",Forskningsdata!P12*'Sentrale parametere'!$C$19,(Forskningsdata!P12/Forskningsdata!P$33)*'Sentrale parametere'!$F$19),0)</f>
        <v>0</v>
      </c>
      <c r="S13" s="19">
        <f t="shared" si="11"/>
        <v>0</v>
      </c>
      <c r="T13" s="45">
        <f>IFERROR(IF('Sentrale parametere'!$B$15="Nei",Forskningsdata!Q12*'Sentrale parametere'!$C$15,(Forskningsdata!Q12/Forskningsdata!Q$33)*'Sentrale parametere'!$G$15),0)</f>
        <v>0</v>
      </c>
      <c r="U13" s="19">
        <f>IFERROR(IF('Sentrale parametere'!$B$16="Nei",Forskningsdata!R12*'Sentrale parametere'!$C$16,(Forskningsdata!R12/Forskningsdata!R$33)*'Sentrale parametere'!$G$16),0)</f>
        <v>0</v>
      </c>
      <c r="V13" s="19">
        <f>IFERROR(IF('Sentrale parametere'!$B$17="Nei",Forskningsdata!S12*'Sentrale parametere'!$C$17,(Forskningsdata!S12/Forskningsdata!S$33)*'Sentrale parametere'!$G$17),0)</f>
        <v>0</v>
      </c>
      <c r="W13" s="19">
        <f>IFERROR(IF('Sentrale parametere'!$B$18="Nei",Forskningsdata!T12*'Sentrale parametere'!$C$18,(Forskningsdata!T12/Forskningsdata!T$33)*'Sentrale parametere'!$G$18),0)</f>
        <v>0</v>
      </c>
      <c r="X13" s="19">
        <f>IFERROR(IF('Sentrale parametere'!$B$19="Nei",Forskningsdata!U12*'Sentrale parametere'!$C$19,(Forskningsdata!U12/Forskningsdata!U$33)*'Sentrale parametere'!$G$19),0)</f>
        <v>0</v>
      </c>
      <c r="Y13" s="19">
        <f t="shared" si="12"/>
        <v>0</v>
      </c>
      <c r="Z13" s="45">
        <f>IFERROR(IF('Sentrale parametere'!$B$15="Nei",Forskningsdata!V12*'Sentrale parametere'!$C$15,(Forskningsdata!V12/Forskningsdata!V$33)*'Sentrale parametere'!$H$15),0)</f>
        <v>0</v>
      </c>
      <c r="AA13" s="19">
        <f>IFERROR(IF('Sentrale parametere'!$B$16="Nei",Forskningsdata!W12*'Sentrale parametere'!$C$16,(Forskningsdata!W12/Forskningsdata!W$33)*'Sentrale parametere'!$H$16),0)</f>
        <v>0</v>
      </c>
      <c r="AB13" s="19">
        <f>IFERROR(IF('Sentrale parametere'!$B$17="Nei",Forskningsdata!X12*'Sentrale parametere'!$C$17,(Forskningsdata!X12/Forskningsdata!X$33)*'Sentrale parametere'!$H$17),0)</f>
        <v>0</v>
      </c>
      <c r="AC13" s="19">
        <f>IFERROR(IF('Sentrale parametere'!$B$18="Nei",Forskningsdata!Y12*'Sentrale parametere'!$C$18,(Forskningsdata!Y12/Forskningsdata!Y$33)*'Sentrale parametere'!$H$18),0)</f>
        <v>0</v>
      </c>
      <c r="AD13" s="19">
        <f>IFERROR(IF('Sentrale parametere'!$B$19="Nei",Forskningsdata!Z12*'Sentrale parametere'!$C$19,(Forskningsdata!Z12/Forskningsdata!Z$33)*'Sentrale parametere'!$H$19),0)</f>
        <v>0</v>
      </c>
      <c r="AE13" s="19">
        <f t="shared" si="13"/>
        <v>0</v>
      </c>
      <c r="AF13" s="45">
        <f>IFERROR(IF('Sentrale parametere'!$B$15="Nei",Forskningsdata!AA12*'Sentrale parametere'!$C$15,(Forskningsdata!AA12/Forskningsdata!AA$33)*'Sentrale parametere'!$I$15),0)</f>
        <v>0</v>
      </c>
      <c r="AG13" s="19">
        <f>IFERROR(IF('Sentrale parametere'!$B$16="Nei",Forskningsdata!AB12*'Sentrale parametere'!$C$16,(Forskningsdata!AB12/Forskningsdata!AB$33)*'Sentrale parametere'!$I$16),0)</f>
        <v>0</v>
      </c>
      <c r="AH13" s="19">
        <f>IFERROR(IF('Sentrale parametere'!$B$17="Nei",Forskningsdata!AC12*'Sentrale parametere'!$C$17,(Forskningsdata!AC12/Forskningsdata!AC$33)*'Sentrale parametere'!$I$17),0)</f>
        <v>0</v>
      </c>
      <c r="AI13" s="19">
        <f>IFERROR(IF('Sentrale parametere'!$B$18="Nei",Forskningsdata!AD12*'Sentrale parametere'!$C$18,(Forskningsdata!AD12/Forskningsdata!AD$33)*'Sentrale parametere'!$I$18),0)</f>
        <v>0</v>
      </c>
      <c r="AJ13" s="19">
        <f>IFERROR(IF('Sentrale parametere'!$B$19="Nei",Forskningsdata!AE12*'Sentrale parametere'!$C$19,(Forskningsdata!AE12/Forskningsdata!AE$33)*'Sentrale parametere'!$I$19),0)</f>
        <v>0</v>
      </c>
      <c r="AK13" s="19">
        <f t="shared" si="14"/>
        <v>0</v>
      </c>
      <c r="AL13" s="45">
        <f>IFERROR(IF('Sentrale parametere'!$B$15="Nei",Forskningsdata!AF12*'Sentrale parametere'!$C$15,(Forskningsdata!AF12/Forskningsdata!AF$33)*'Sentrale parametere'!$J$15),0)</f>
        <v>0</v>
      </c>
      <c r="AM13" s="19">
        <f>IFERROR(IF('Sentrale parametere'!$B$16="Nei",Forskningsdata!AG12*'Sentrale parametere'!$C$16,(Forskningsdata!AG12/Forskningsdata!AG$33)*'Sentrale parametere'!$J$16),0)</f>
        <v>0</v>
      </c>
      <c r="AN13" s="19">
        <f>IFERROR(IF('Sentrale parametere'!$B$17="Nei",Forskningsdata!AH12*'Sentrale parametere'!$C$17,(Forskningsdata!AH12/Forskningsdata!AH$33)*'Sentrale parametere'!$J$17),0)</f>
        <v>0</v>
      </c>
      <c r="AO13" s="19">
        <f>IFERROR(IF('Sentrale parametere'!$B$18="Nei",Forskningsdata!AI12*'Sentrale parametere'!$C$18,(Forskningsdata!AI12/Forskningsdata!AI$33)*'Sentrale parametere'!$J$18),0)</f>
        <v>0</v>
      </c>
      <c r="AP13" s="19">
        <f>IFERROR(IF('Sentrale parametere'!$B$19="Nei",Forskningsdata!AJ12*'Sentrale parametere'!$C$19,(Forskningsdata!AJ12/Forskningsdata!AJ$33)*'Sentrale parametere'!$J$19),0)</f>
        <v>0</v>
      </c>
      <c r="AQ13" s="19">
        <f t="shared" si="15"/>
        <v>0</v>
      </c>
      <c r="AR13" s="45">
        <f>IFERROR(IF('Sentrale parametere'!$B$15="Nei",Forskningsdata!AK12*'Sentrale parametere'!$C$15,(Forskningsdata!AK12/Forskningsdata!AK$33)*'Sentrale parametere'!$K$15),0)</f>
        <v>0</v>
      </c>
      <c r="AS13" s="19">
        <f>IFERROR(IF('Sentrale parametere'!$B$16="Nei",Forskningsdata!AL12*'Sentrale parametere'!$C$16,(Forskningsdata!AL12/Forskningsdata!AL$33)*'Sentrale parametere'!$K$16),0)</f>
        <v>0</v>
      </c>
      <c r="AT13" s="19">
        <f>IFERROR(IF('Sentrale parametere'!$B$17="Nei",Forskningsdata!AM12*'Sentrale parametere'!$C$17,(Forskningsdata!AM12/Forskningsdata!AM$33)*'Sentrale parametere'!$K$17),0)</f>
        <v>0</v>
      </c>
      <c r="AU13" s="19">
        <f>IFERROR(IF('Sentrale parametere'!$B$18="Nei",Forskningsdata!AN12*'Sentrale parametere'!$C$18,(Forskningsdata!AN12/Forskningsdata!AN$33)*'Sentrale parametere'!$K$18),0)</f>
        <v>0</v>
      </c>
      <c r="AV13" s="19">
        <f>IFERROR(IF('Sentrale parametere'!$B$19="Nei",Forskningsdata!AO12*'Sentrale parametere'!$C$19,(Forskningsdata!AO12/Forskningsdata!AO$33)*'Sentrale parametere'!$K$19),0)</f>
        <v>0</v>
      </c>
      <c r="AW13" s="19">
        <f t="shared" si="16"/>
        <v>0</v>
      </c>
    </row>
    <row r="14" spans="1:49" x14ac:dyDescent="0.25">
      <c r="A14">
        <f>'Enheter, modell og år'!A12</f>
        <v>0</v>
      </c>
      <c r="B14" s="45">
        <f>IFERROR(IF('Sentrale parametere'!$B$15="Nei",Forskningsdata!B13*'Sentrale parametere'!$C$15,(Forskningsdata!B13/Forskningsdata!B$33)*'Sentrale parametere'!$D$15),0)</f>
        <v>0</v>
      </c>
      <c r="C14" s="19">
        <f>IFERROR(IF('Sentrale parametere'!$B$16="Nei",Forskningsdata!C13*'Sentrale parametere'!$C$16,(Forskningsdata!C13/Forskningsdata!C$33)*'Sentrale parametere'!$D$16),0)</f>
        <v>0</v>
      </c>
      <c r="D14" s="19">
        <f>IFERROR(IF('Sentrale parametere'!$B$17="Nei",Forskningsdata!D13*'Sentrale parametere'!$C$17,(Forskningsdata!D13/Forskningsdata!D$33)*'Sentrale parametere'!$D$17),0)</f>
        <v>0</v>
      </c>
      <c r="E14" s="19">
        <f>IFERROR(IF('Sentrale parametere'!$B$18="Nei",Forskningsdata!E13*'Sentrale parametere'!$C$18,(Forskningsdata!E13/Forskningsdata!E$33)*'Sentrale parametere'!$D$18),0)</f>
        <v>0</v>
      </c>
      <c r="F14" s="19">
        <f>IFERROR(IF('Sentrale parametere'!$B$19="Nei",Forskningsdata!F13*'Sentrale parametere'!$C$19,(Forskningsdata!F13/Forskningsdata!F$33)*'Sentrale parametere'!$D$19),0)</f>
        <v>0</v>
      </c>
      <c r="G14" s="19">
        <f t="shared" si="9"/>
        <v>0</v>
      </c>
      <c r="H14" s="45">
        <f>IFERROR(IF('Sentrale parametere'!$B$15="Nei",Forskningsdata!G13*'Sentrale parametere'!$C$15,(Forskningsdata!G13/Forskningsdata!G$33)*'Sentrale parametere'!$E$15),0)</f>
        <v>0</v>
      </c>
      <c r="I14" s="19">
        <f>IFERROR(IF('Sentrale parametere'!$B$16="Nei",Forskningsdata!H13*'Sentrale parametere'!$C$16,(Forskningsdata!H13/Forskningsdata!H$33)*'Sentrale parametere'!$E$16),0)</f>
        <v>0</v>
      </c>
      <c r="J14" s="19">
        <f>IFERROR(IF('Sentrale parametere'!$B$17="Nei",Forskningsdata!I13*'Sentrale parametere'!$C$17,(Forskningsdata!I13/Forskningsdata!I$33)*'Sentrale parametere'!$E$17),0)</f>
        <v>0</v>
      </c>
      <c r="K14" s="19">
        <f>IFERROR(IF('Sentrale parametere'!$B$18="Nei",Forskningsdata!J13*'Sentrale parametere'!$C$18,(Forskningsdata!J13/Forskningsdata!J$33)*'Sentrale parametere'!$E$18),0)</f>
        <v>0</v>
      </c>
      <c r="L14" s="19">
        <f>IFERROR(IF('Sentrale parametere'!$B$19="Nei",Forskningsdata!K13*'Sentrale parametere'!$C$19,(Forskningsdata!K13/Forskningsdata!K$33)*'Sentrale parametere'!$E$19),0)</f>
        <v>0</v>
      </c>
      <c r="M14" s="19">
        <f t="shared" si="10"/>
        <v>0</v>
      </c>
      <c r="N14" s="45">
        <f>IFERROR(IF('Sentrale parametere'!$B$15="Nei",Forskningsdata!L13*'Sentrale parametere'!$C$15,(Forskningsdata!L13/Forskningsdata!L$33)*'Sentrale parametere'!$F$15),0)</f>
        <v>0</v>
      </c>
      <c r="O14" s="19">
        <f>IFERROR(IF('Sentrale parametere'!$B$16="Nei",Forskningsdata!M13*'Sentrale parametere'!$C$16,(Forskningsdata!M13/Forskningsdata!M$33)*'Sentrale parametere'!$F$16),0)</f>
        <v>0</v>
      </c>
      <c r="P14" s="19">
        <f>IFERROR(IF('Sentrale parametere'!$B$17="Nei",Forskningsdata!N13*'Sentrale parametere'!$C$17,(Forskningsdata!N13/Forskningsdata!N$33)*'Sentrale parametere'!$F$17),0)</f>
        <v>0</v>
      </c>
      <c r="Q14" s="19">
        <f>IFERROR(IF('Sentrale parametere'!$B$18="Nei",Forskningsdata!O13*'Sentrale parametere'!$C$18,(Forskningsdata!O13/Forskningsdata!O$33)*'Sentrale parametere'!$F$18),0)</f>
        <v>0</v>
      </c>
      <c r="R14" s="19">
        <f>IFERROR(IF('Sentrale parametere'!$B$19="Nei",Forskningsdata!P13*'Sentrale parametere'!$C$19,(Forskningsdata!P13/Forskningsdata!P$33)*'Sentrale parametere'!$F$19),0)</f>
        <v>0</v>
      </c>
      <c r="S14" s="19">
        <f t="shared" si="11"/>
        <v>0</v>
      </c>
      <c r="T14" s="45">
        <f>IFERROR(IF('Sentrale parametere'!$B$15="Nei",Forskningsdata!Q13*'Sentrale parametere'!$C$15,(Forskningsdata!Q13/Forskningsdata!Q$33)*'Sentrale parametere'!$G$15),0)</f>
        <v>0</v>
      </c>
      <c r="U14" s="19">
        <f>IFERROR(IF('Sentrale parametere'!$B$16="Nei",Forskningsdata!R13*'Sentrale parametere'!$C$16,(Forskningsdata!R13/Forskningsdata!R$33)*'Sentrale parametere'!$G$16),0)</f>
        <v>0</v>
      </c>
      <c r="V14" s="19">
        <f>IFERROR(IF('Sentrale parametere'!$B$17="Nei",Forskningsdata!S13*'Sentrale parametere'!$C$17,(Forskningsdata!S13/Forskningsdata!S$33)*'Sentrale parametere'!$G$17),0)</f>
        <v>0</v>
      </c>
      <c r="W14" s="19">
        <f>IFERROR(IF('Sentrale parametere'!$B$18="Nei",Forskningsdata!T13*'Sentrale parametere'!$C$18,(Forskningsdata!T13/Forskningsdata!T$33)*'Sentrale parametere'!$G$18),0)</f>
        <v>0</v>
      </c>
      <c r="X14" s="19">
        <f>IFERROR(IF('Sentrale parametere'!$B$19="Nei",Forskningsdata!U13*'Sentrale parametere'!$C$19,(Forskningsdata!U13/Forskningsdata!U$33)*'Sentrale parametere'!$G$19),0)</f>
        <v>0</v>
      </c>
      <c r="Y14" s="19">
        <f t="shared" si="12"/>
        <v>0</v>
      </c>
      <c r="Z14" s="45">
        <f>IFERROR(IF('Sentrale parametere'!$B$15="Nei",Forskningsdata!V13*'Sentrale parametere'!$C$15,(Forskningsdata!V13/Forskningsdata!V$33)*'Sentrale parametere'!$H$15),0)</f>
        <v>0</v>
      </c>
      <c r="AA14" s="19">
        <f>IFERROR(IF('Sentrale parametere'!$B$16="Nei",Forskningsdata!W13*'Sentrale parametere'!$C$16,(Forskningsdata!W13/Forskningsdata!W$33)*'Sentrale parametere'!$H$16),0)</f>
        <v>0</v>
      </c>
      <c r="AB14" s="19">
        <f>IFERROR(IF('Sentrale parametere'!$B$17="Nei",Forskningsdata!X13*'Sentrale parametere'!$C$17,(Forskningsdata!X13/Forskningsdata!X$33)*'Sentrale parametere'!$H$17),0)</f>
        <v>0</v>
      </c>
      <c r="AC14" s="19">
        <f>IFERROR(IF('Sentrale parametere'!$B$18="Nei",Forskningsdata!Y13*'Sentrale parametere'!$C$18,(Forskningsdata!Y13/Forskningsdata!Y$33)*'Sentrale parametere'!$H$18),0)</f>
        <v>0</v>
      </c>
      <c r="AD14" s="19">
        <f>IFERROR(IF('Sentrale parametere'!$B$19="Nei",Forskningsdata!Z13*'Sentrale parametere'!$C$19,(Forskningsdata!Z13/Forskningsdata!Z$33)*'Sentrale parametere'!$H$19),0)</f>
        <v>0</v>
      </c>
      <c r="AE14" s="19">
        <f t="shared" si="13"/>
        <v>0</v>
      </c>
      <c r="AF14" s="45">
        <f>IFERROR(IF('Sentrale parametere'!$B$15="Nei",Forskningsdata!AA13*'Sentrale parametere'!$C$15,(Forskningsdata!AA13/Forskningsdata!AA$33)*'Sentrale parametere'!$I$15),0)</f>
        <v>0</v>
      </c>
      <c r="AG14" s="19">
        <f>IFERROR(IF('Sentrale parametere'!$B$16="Nei",Forskningsdata!AB13*'Sentrale parametere'!$C$16,(Forskningsdata!AB13/Forskningsdata!AB$33)*'Sentrale parametere'!$I$16),0)</f>
        <v>0</v>
      </c>
      <c r="AH14" s="19">
        <f>IFERROR(IF('Sentrale parametere'!$B$17="Nei",Forskningsdata!AC13*'Sentrale parametere'!$C$17,(Forskningsdata!AC13/Forskningsdata!AC$33)*'Sentrale parametere'!$I$17),0)</f>
        <v>0</v>
      </c>
      <c r="AI14" s="19">
        <f>IFERROR(IF('Sentrale parametere'!$B$18="Nei",Forskningsdata!AD13*'Sentrale parametere'!$C$18,(Forskningsdata!AD13/Forskningsdata!AD$33)*'Sentrale parametere'!$I$18),0)</f>
        <v>0</v>
      </c>
      <c r="AJ14" s="19">
        <f>IFERROR(IF('Sentrale parametere'!$B$19="Nei",Forskningsdata!AE13*'Sentrale parametere'!$C$19,(Forskningsdata!AE13/Forskningsdata!AE$33)*'Sentrale parametere'!$I$19),0)</f>
        <v>0</v>
      </c>
      <c r="AK14" s="19">
        <f t="shared" si="14"/>
        <v>0</v>
      </c>
      <c r="AL14" s="45">
        <f>IFERROR(IF('Sentrale parametere'!$B$15="Nei",Forskningsdata!AF13*'Sentrale parametere'!$C$15,(Forskningsdata!AF13/Forskningsdata!AF$33)*'Sentrale parametere'!$J$15),0)</f>
        <v>0</v>
      </c>
      <c r="AM14" s="19">
        <f>IFERROR(IF('Sentrale parametere'!$B$16="Nei",Forskningsdata!AG13*'Sentrale parametere'!$C$16,(Forskningsdata!AG13/Forskningsdata!AG$33)*'Sentrale parametere'!$J$16),0)</f>
        <v>0</v>
      </c>
      <c r="AN14" s="19">
        <f>IFERROR(IF('Sentrale parametere'!$B$17="Nei",Forskningsdata!AH13*'Sentrale parametere'!$C$17,(Forskningsdata!AH13/Forskningsdata!AH$33)*'Sentrale parametere'!$J$17),0)</f>
        <v>0</v>
      </c>
      <c r="AO14" s="19">
        <f>IFERROR(IF('Sentrale parametere'!$B$18="Nei",Forskningsdata!AI13*'Sentrale parametere'!$C$18,(Forskningsdata!AI13/Forskningsdata!AI$33)*'Sentrale parametere'!$J$18),0)</f>
        <v>0</v>
      </c>
      <c r="AP14" s="19">
        <f>IFERROR(IF('Sentrale parametere'!$B$19="Nei",Forskningsdata!AJ13*'Sentrale parametere'!$C$19,(Forskningsdata!AJ13/Forskningsdata!AJ$33)*'Sentrale parametere'!$J$19),0)</f>
        <v>0</v>
      </c>
      <c r="AQ14" s="19">
        <f t="shared" si="15"/>
        <v>0</v>
      </c>
      <c r="AR14" s="45">
        <f>IFERROR(IF('Sentrale parametere'!$B$15="Nei",Forskningsdata!AK13*'Sentrale parametere'!$C$15,(Forskningsdata!AK13/Forskningsdata!AK$33)*'Sentrale parametere'!$K$15),0)</f>
        <v>0</v>
      </c>
      <c r="AS14" s="19">
        <f>IFERROR(IF('Sentrale parametere'!$B$16="Nei",Forskningsdata!AL13*'Sentrale parametere'!$C$16,(Forskningsdata!AL13/Forskningsdata!AL$33)*'Sentrale parametere'!$K$16),0)</f>
        <v>0</v>
      </c>
      <c r="AT14" s="19">
        <f>IFERROR(IF('Sentrale parametere'!$B$17="Nei",Forskningsdata!AM13*'Sentrale parametere'!$C$17,(Forskningsdata!AM13/Forskningsdata!AM$33)*'Sentrale parametere'!$K$17),0)</f>
        <v>0</v>
      </c>
      <c r="AU14" s="19">
        <f>IFERROR(IF('Sentrale parametere'!$B$18="Nei",Forskningsdata!AN13*'Sentrale parametere'!$C$18,(Forskningsdata!AN13/Forskningsdata!AN$33)*'Sentrale parametere'!$K$18),0)</f>
        <v>0</v>
      </c>
      <c r="AV14" s="19">
        <f>IFERROR(IF('Sentrale parametere'!$B$19="Nei",Forskningsdata!AO13*'Sentrale parametere'!$C$19,(Forskningsdata!AO13/Forskningsdata!AO$33)*'Sentrale parametere'!$K$19),0)</f>
        <v>0</v>
      </c>
      <c r="AW14" s="19">
        <f t="shared" si="16"/>
        <v>0</v>
      </c>
    </row>
    <row r="15" spans="1:49" x14ac:dyDescent="0.25">
      <c r="A15">
        <f>'Enheter, modell og år'!A13</f>
        <v>0</v>
      </c>
      <c r="B15" s="45">
        <f>IFERROR(IF('Sentrale parametere'!$B$15="Nei",Forskningsdata!B14*'Sentrale parametere'!$C$15,(Forskningsdata!B14/Forskningsdata!B$33)*'Sentrale parametere'!$D$15),0)</f>
        <v>0</v>
      </c>
      <c r="C15" s="19">
        <f>IFERROR(IF('Sentrale parametere'!$B$16="Nei",Forskningsdata!C14*'Sentrale parametere'!$C$16,(Forskningsdata!C14/Forskningsdata!C$33)*'Sentrale parametere'!$D$16),0)</f>
        <v>0</v>
      </c>
      <c r="D15" s="19">
        <f>IFERROR(IF('Sentrale parametere'!$B$17="Nei",Forskningsdata!D14*'Sentrale parametere'!$C$17,(Forskningsdata!D14/Forskningsdata!D$33)*'Sentrale parametere'!$D$17),0)</f>
        <v>0</v>
      </c>
      <c r="E15" s="19">
        <f>IFERROR(IF('Sentrale parametere'!$B$18="Nei",Forskningsdata!E14*'Sentrale parametere'!$C$18,(Forskningsdata!E14/Forskningsdata!E$33)*'Sentrale parametere'!$D$18),0)</f>
        <v>0</v>
      </c>
      <c r="F15" s="19">
        <f>IFERROR(IF('Sentrale parametere'!$B$19="Nei",Forskningsdata!F14*'Sentrale parametere'!$C$19,(Forskningsdata!F14/Forskningsdata!F$33)*'Sentrale parametere'!$D$19),0)</f>
        <v>0</v>
      </c>
      <c r="G15" s="19">
        <f t="shared" ref="G15:G33" si="17">SUM(B15:F15)</f>
        <v>0</v>
      </c>
      <c r="H15" s="45">
        <f>IFERROR(IF('Sentrale parametere'!$B$15="Nei",Forskningsdata!G14*'Sentrale parametere'!$C$15,(Forskningsdata!G14/Forskningsdata!G$33)*'Sentrale parametere'!$E$15),0)</f>
        <v>0</v>
      </c>
      <c r="I15" s="19">
        <f>IFERROR(IF('Sentrale parametere'!$B$16="Nei",Forskningsdata!H14*'Sentrale parametere'!$C$16,(Forskningsdata!H14/Forskningsdata!H$33)*'Sentrale parametere'!$E$16),0)</f>
        <v>0</v>
      </c>
      <c r="J15" s="19">
        <f>IFERROR(IF('Sentrale parametere'!$B$17="Nei",Forskningsdata!I14*'Sentrale parametere'!$C$17,(Forskningsdata!I14/Forskningsdata!I$33)*'Sentrale parametere'!$E$17),0)</f>
        <v>0</v>
      </c>
      <c r="K15" s="19">
        <f>IFERROR(IF('Sentrale parametere'!$B$18="Nei",Forskningsdata!J14*'Sentrale parametere'!$C$18,(Forskningsdata!J14/Forskningsdata!J$33)*'Sentrale parametere'!$E$18),0)</f>
        <v>0</v>
      </c>
      <c r="L15" s="19">
        <f>IFERROR(IF('Sentrale parametere'!$B$19="Nei",Forskningsdata!K14*'Sentrale parametere'!$C$19,(Forskningsdata!K14/Forskningsdata!K$33)*'Sentrale parametere'!$E$19),0)</f>
        <v>0</v>
      </c>
      <c r="M15" s="19">
        <f t="shared" ref="M15:M33" si="18">SUM(H15:L15)</f>
        <v>0</v>
      </c>
      <c r="N15" s="45">
        <f>IFERROR(IF('Sentrale parametere'!$B$15="Nei",Forskningsdata!L14*'Sentrale parametere'!$C$15,(Forskningsdata!L14/Forskningsdata!L$33)*'Sentrale parametere'!$F$15),0)</f>
        <v>0</v>
      </c>
      <c r="O15" s="19">
        <f>IFERROR(IF('Sentrale parametere'!$B$16="Nei",Forskningsdata!M14*'Sentrale parametere'!$C$16,(Forskningsdata!M14/Forskningsdata!M$33)*'Sentrale parametere'!$F$16),0)</f>
        <v>0</v>
      </c>
      <c r="P15" s="19">
        <f>IFERROR(IF('Sentrale parametere'!$B$17="Nei",Forskningsdata!N14*'Sentrale parametere'!$C$17,(Forskningsdata!N14/Forskningsdata!N$33)*'Sentrale parametere'!$F$17),0)</f>
        <v>0</v>
      </c>
      <c r="Q15" s="19">
        <f>IFERROR(IF('Sentrale parametere'!$B$18="Nei",Forskningsdata!O14*'Sentrale parametere'!$C$18,(Forskningsdata!O14/Forskningsdata!O$33)*'Sentrale parametere'!$F$18),0)</f>
        <v>0</v>
      </c>
      <c r="R15" s="19">
        <f>IFERROR(IF('Sentrale parametere'!$B$19="Nei",Forskningsdata!P14*'Sentrale parametere'!$C$19,(Forskningsdata!P14/Forskningsdata!P$33)*'Sentrale parametere'!$F$19),0)</f>
        <v>0</v>
      </c>
      <c r="S15" s="19">
        <f t="shared" ref="S15:S33" si="19">SUM(N15:R15)</f>
        <v>0</v>
      </c>
      <c r="T15" s="45">
        <f>IFERROR(IF('Sentrale parametere'!$B$15="Nei",Forskningsdata!Q14*'Sentrale parametere'!$C$15,(Forskningsdata!Q14/Forskningsdata!Q$33)*'Sentrale parametere'!$G$15),0)</f>
        <v>0</v>
      </c>
      <c r="U15" s="19">
        <f>IFERROR(IF('Sentrale parametere'!$B$16="Nei",Forskningsdata!R14*'Sentrale parametere'!$C$16,(Forskningsdata!R14/Forskningsdata!R$33)*'Sentrale parametere'!$G$16),0)</f>
        <v>0</v>
      </c>
      <c r="V15" s="19">
        <f>IFERROR(IF('Sentrale parametere'!$B$17="Nei",Forskningsdata!S14*'Sentrale parametere'!$C$17,(Forskningsdata!S14/Forskningsdata!S$33)*'Sentrale parametere'!$G$17),0)</f>
        <v>0</v>
      </c>
      <c r="W15" s="19">
        <f>IFERROR(IF('Sentrale parametere'!$B$18="Nei",Forskningsdata!T14*'Sentrale parametere'!$C$18,(Forskningsdata!T14/Forskningsdata!T$33)*'Sentrale parametere'!$G$18),0)</f>
        <v>0</v>
      </c>
      <c r="X15" s="19">
        <f>IFERROR(IF('Sentrale parametere'!$B$19="Nei",Forskningsdata!U14*'Sentrale parametere'!$C$19,(Forskningsdata!U14/Forskningsdata!U$33)*'Sentrale parametere'!$G$19),0)</f>
        <v>0</v>
      </c>
      <c r="Y15" s="19">
        <f t="shared" ref="Y15:Y33" si="20">SUM(T15:X15)</f>
        <v>0</v>
      </c>
      <c r="Z15" s="45">
        <f>IFERROR(IF('Sentrale parametere'!$B$15="Nei",Forskningsdata!V14*'Sentrale parametere'!$C$15,(Forskningsdata!V14/Forskningsdata!V$33)*'Sentrale parametere'!$H$15),0)</f>
        <v>0</v>
      </c>
      <c r="AA15" s="19">
        <f>IFERROR(IF('Sentrale parametere'!$B$16="Nei",Forskningsdata!W14*'Sentrale parametere'!$C$16,(Forskningsdata!W14/Forskningsdata!W$33)*'Sentrale parametere'!$H$16),0)</f>
        <v>0</v>
      </c>
      <c r="AB15" s="19">
        <f>IFERROR(IF('Sentrale parametere'!$B$17="Nei",Forskningsdata!X14*'Sentrale parametere'!$C$17,(Forskningsdata!X14/Forskningsdata!X$33)*'Sentrale parametere'!$H$17),0)</f>
        <v>0</v>
      </c>
      <c r="AC15" s="19">
        <f>IFERROR(IF('Sentrale parametere'!$B$18="Nei",Forskningsdata!Y14*'Sentrale parametere'!$C$18,(Forskningsdata!Y14/Forskningsdata!Y$33)*'Sentrale parametere'!$H$18),0)</f>
        <v>0</v>
      </c>
      <c r="AD15" s="19">
        <f>IFERROR(IF('Sentrale parametere'!$B$19="Nei",Forskningsdata!Z14*'Sentrale parametere'!$C$19,(Forskningsdata!Z14/Forskningsdata!Z$33)*'Sentrale parametere'!$H$19),0)</f>
        <v>0</v>
      </c>
      <c r="AE15" s="19">
        <f t="shared" ref="AE15:AE33" si="21">SUM(Z15:AD15)</f>
        <v>0</v>
      </c>
      <c r="AF15" s="45">
        <f>IFERROR(IF('Sentrale parametere'!$B$15="Nei",Forskningsdata!AA14*'Sentrale parametere'!$C$15,(Forskningsdata!AA14/Forskningsdata!AA$33)*'Sentrale parametere'!$I$15),0)</f>
        <v>0</v>
      </c>
      <c r="AG15" s="19">
        <f>IFERROR(IF('Sentrale parametere'!$B$16="Nei",Forskningsdata!AB14*'Sentrale parametere'!$C$16,(Forskningsdata!AB14/Forskningsdata!AB$33)*'Sentrale parametere'!$I$16),0)</f>
        <v>0</v>
      </c>
      <c r="AH15" s="19">
        <f>IFERROR(IF('Sentrale parametere'!$B$17="Nei",Forskningsdata!AC14*'Sentrale parametere'!$C$17,(Forskningsdata!AC14/Forskningsdata!AC$33)*'Sentrale parametere'!$I$17),0)</f>
        <v>0</v>
      </c>
      <c r="AI15" s="19">
        <f>IFERROR(IF('Sentrale parametere'!$B$18="Nei",Forskningsdata!AD14*'Sentrale parametere'!$C$18,(Forskningsdata!AD14/Forskningsdata!AD$33)*'Sentrale parametere'!$I$18),0)</f>
        <v>0</v>
      </c>
      <c r="AJ15" s="19">
        <f>IFERROR(IF('Sentrale parametere'!$B$19="Nei",Forskningsdata!AE14*'Sentrale parametere'!$C$19,(Forskningsdata!AE14/Forskningsdata!AE$33)*'Sentrale parametere'!$I$19),0)</f>
        <v>0</v>
      </c>
      <c r="AK15" s="19">
        <f t="shared" ref="AK15:AK33" si="22">SUM(AF15:AJ15)</f>
        <v>0</v>
      </c>
      <c r="AL15" s="45">
        <f>IFERROR(IF('Sentrale parametere'!$B$15="Nei",Forskningsdata!AF14*'Sentrale parametere'!$C$15,(Forskningsdata!AF14/Forskningsdata!AF$33)*'Sentrale parametere'!$J$15),0)</f>
        <v>0</v>
      </c>
      <c r="AM15" s="19">
        <f>IFERROR(IF('Sentrale parametere'!$B$16="Nei",Forskningsdata!AG14*'Sentrale parametere'!$C$16,(Forskningsdata!AG14/Forskningsdata!AG$33)*'Sentrale parametere'!$J$16),0)</f>
        <v>0</v>
      </c>
      <c r="AN15" s="19">
        <f>IFERROR(IF('Sentrale parametere'!$B$17="Nei",Forskningsdata!AH14*'Sentrale parametere'!$C$17,(Forskningsdata!AH14/Forskningsdata!AH$33)*'Sentrale parametere'!$J$17),0)</f>
        <v>0</v>
      </c>
      <c r="AO15" s="19">
        <f>IFERROR(IF('Sentrale parametere'!$B$18="Nei",Forskningsdata!AI14*'Sentrale parametere'!$C$18,(Forskningsdata!AI14/Forskningsdata!AI$33)*'Sentrale parametere'!$J$18),0)</f>
        <v>0</v>
      </c>
      <c r="AP15" s="19">
        <f>IFERROR(IF('Sentrale parametere'!$B$19="Nei",Forskningsdata!AJ14*'Sentrale parametere'!$C$19,(Forskningsdata!AJ14/Forskningsdata!AJ$33)*'Sentrale parametere'!$J$19),0)</f>
        <v>0</v>
      </c>
      <c r="AQ15" s="19">
        <f t="shared" ref="AQ15:AQ33" si="23">SUM(AL15:AP15)</f>
        <v>0</v>
      </c>
      <c r="AR15" s="45">
        <f>IFERROR(IF('Sentrale parametere'!$B$15="Nei",Forskningsdata!AK14*'Sentrale parametere'!$C$15,(Forskningsdata!AK14/Forskningsdata!AK$33)*'Sentrale parametere'!$K$15),0)</f>
        <v>0</v>
      </c>
      <c r="AS15" s="19">
        <f>IFERROR(IF('Sentrale parametere'!$B$16="Nei",Forskningsdata!AL14*'Sentrale parametere'!$C$16,(Forskningsdata!AL14/Forskningsdata!AL$33)*'Sentrale parametere'!$K$16),0)</f>
        <v>0</v>
      </c>
      <c r="AT15" s="19">
        <f>IFERROR(IF('Sentrale parametere'!$B$17="Nei",Forskningsdata!AM14*'Sentrale parametere'!$C$17,(Forskningsdata!AM14/Forskningsdata!AM$33)*'Sentrale parametere'!$K$17),0)</f>
        <v>0</v>
      </c>
      <c r="AU15" s="19">
        <f>IFERROR(IF('Sentrale parametere'!$B$18="Nei",Forskningsdata!AN14*'Sentrale parametere'!$C$18,(Forskningsdata!AN14/Forskningsdata!AN$33)*'Sentrale parametere'!$K$18),0)</f>
        <v>0</v>
      </c>
      <c r="AV15" s="19">
        <f>IFERROR(IF('Sentrale parametere'!$B$19="Nei",Forskningsdata!AO14*'Sentrale parametere'!$C$19,(Forskningsdata!AO14/Forskningsdata!AO$33)*'Sentrale parametere'!$K$19),0)</f>
        <v>0</v>
      </c>
      <c r="AW15" s="19">
        <f t="shared" ref="AW15:AW33" si="24">SUM(AR15:AV15)</f>
        <v>0</v>
      </c>
    </row>
    <row r="16" spans="1:49" x14ac:dyDescent="0.25">
      <c r="A16">
        <f>'Enheter, modell og år'!A14</f>
        <v>0</v>
      </c>
      <c r="B16" s="45">
        <f>IFERROR(IF('Sentrale parametere'!$B$15="Nei",Forskningsdata!B15*'Sentrale parametere'!$C$15,(Forskningsdata!B15/Forskningsdata!B$33)*'Sentrale parametere'!$D$15),0)</f>
        <v>0</v>
      </c>
      <c r="C16" s="19">
        <f>IFERROR(IF('Sentrale parametere'!$B$16="Nei",Forskningsdata!C15*'Sentrale parametere'!$C$16,(Forskningsdata!C15/Forskningsdata!C$33)*'Sentrale parametere'!$D$16),0)</f>
        <v>0</v>
      </c>
      <c r="D16" s="19">
        <f>IFERROR(IF('Sentrale parametere'!$B$17="Nei",Forskningsdata!D15*'Sentrale parametere'!$C$17,(Forskningsdata!D15/Forskningsdata!D$33)*'Sentrale parametere'!$D$17),0)</f>
        <v>0</v>
      </c>
      <c r="E16" s="19">
        <f>IFERROR(IF('Sentrale parametere'!$B$18="Nei",Forskningsdata!E15*'Sentrale parametere'!$C$18,(Forskningsdata!E15/Forskningsdata!E$33)*'Sentrale parametere'!$D$18),0)</f>
        <v>0</v>
      </c>
      <c r="F16" s="19">
        <f>IFERROR(IF('Sentrale parametere'!$B$19="Nei",Forskningsdata!F15*'Sentrale parametere'!$C$19,(Forskningsdata!F15/Forskningsdata!F$33)*'Sentrale parametere'!$D$19),0)</f>
        <v>0</v>
      </c>
      <c r="G16" s="19">
        <f t="shared" si="17"/>
        <v>0</v>
      </c>
      <c r="H16" s="45">
        <f>IFERROR(IF('Sentrale parametere'!$B$15="Nei",Forskningsdata!G15*'Sentrale parametere'!$C$15,(Forskningsdata!G15/Forskningsdata!G$33)*'Sentrale parametere'!$E$15),0)</f>
        <v>0</v>
      </c>
      <c r="I16" s="19">
        <f>IFERROR(IF('Sentrale parametere'!$B$16="Nei",Forskningsdata!H15*'Sentrale parametere'!$C$16,(Forskningsdata!H15/Forskningsdata!H$33)*'Sentrale parametere'!$E$16),0)</f>
        <v>0</v>
      </c>
      <c r="J16" s="19">
        <f>IFERROR(IF('Sentrale parametere'!$B$17="Nei",Forskningsdata!I15*'Sentrale parametere'!$C$17,(Forskningsdata!I15/Forskningsdata!I$33)*'Sentrale parametere'!$E$17),0)</f>
        <v>0</v>
      </c>
      <c r="K16" s="19">
        <f>IFERROR(IF('Sentrale parametere'!$B$18="Nei",Forskningsdata!J15*'Sentrale parametere'!$C$18,(Forskningsdata!J15/Forskningsdata!J$33)*'Sentrale parametere'!$E$18),0)</f>
        <v>0</v>
      </c>
      <c r="L16" s="19">
        <f>IFERROR(IF('Sentrale parametere'!$B$19="Nei",Forskningsdata!K15*'Sentrale parametere'!$C$19,(Forskningsdata!K15/Forskningsdata!K$33)*'Sentrale parametere'!$E$19),0)</f>
        <v>0</v>
      </c>
      <c r="M16" s="19">
        <f t="shared" si="18"/>
        <v>0</v>
      </c>
      <c r="N16" s="45">
        <f>IFERROR(IF('Sentrale parametere'!$B$15="Nei",Forskningsdata!L15*'Sentrale parametere'!$C$15,(Forskningsdata!L15/Forskningsdata!L$33)*'Sentrale parametere'!$F$15),0)</f>
        <v>0</v>
      </c>
      <c r="O16" s="19">
        <f>IFERROR(IF('Sentrale parametere'!$B$16="Nei",Forskningsdata!M15*'Sentrale parametere'!$C$16,(Forskningsdata!M15/Forskningsdata!M$33)*'Sentrale parametere'!$F$16),0)</f>
        <v>0</v>
      </c>
      <c r="P16" s="19">
        <f>IFERROR(IF('Sentrale parametere'!$B$17="Nei",Forskningsdata!N15*'Sentrale parametere'!$C$17,(Forskningsdata!N15/Forskningsdata!N$33)*'Sentrale parametere'!$F$17),0)</f>
        <v>0</v>
      </c>
      <c r="Q16" s="19">
        <f>IFERROR(IF('Sentrale parametere'!$B$18="Nei",Forskningsdata!O15*'Sentrale parametere'!$C$18,(Forskningsdata!O15/Forskningsdata!O$33)*'Sentrale parametere'!$F$18),0)</f>
        <v>0</v>
      </c>
      <c r="R16" s="19">
        <f>IFERROR(IF('Sentrale parametere'!$B$19="Nei",Forskningsdata!P15*'Sentrale parametere'!$C$19,(Forskningsdata!P15/Forskningsdata!P$33)*'Sentrale parametere'!$F$19),0)</f>
        <v>0</v>
      </c>
      <c r="S16" s="19">
        <f t="shared" si="19"/>
        <v>0</v>
      </c>
      <c r="T16" s="45">
        <f>IFERROR(IF('Sentrale parametere'!$B$15="Nei",Forskningsdata!Q15*'Sentrale parametere'!$C$15,(Forskningsdata!Q15/Forskningsdata!Q$33)*'Sentrale parametere'!$G$15),0)</f>
        <v>0</v>
      </c>
      <c r="U16" s="19">
        <f>IFERROR(IF('Sentrale parametere'!$B$16="Nei",Forskningsdata!R15*'Sentrale parametere'!$C$16,(Forskningsdata!R15/Forskningsdata!R$33)*'Sentrale parametere'!$G$16),0)</f>
        <v>0</v>
      </c>
      <c r="V16" s="19">
        <f>IFERROR(IF('Sentrale parametere'!$B$17="Nei",Forskningsdata!S15*'Sentrale parametere'!$C$17,(Forskningsdata!S15/Forskningsdata!S$33)*'Sentrale parametere'!$G$17),0)</f>
        <v>0</v>
      </c>
      <c r="W16" s="19">
        <f>IFERROR(IF('Sentrale parametere'!$B$18="Nei",Forskningsdata!T15*'Sentrale parametere'!$C$18,(Forskningsdata!T15/Forskningsdata!T$33)*'Sentrale parametere'!$G$18),0)</f>
        <v>0</v>
      </c>
      <c r="X16" s="19">
        <f>IFERROR(IF('Sentrale parametere'!$B$19="Nei",Forskningsdata!U15*'Sentrale parametere'!$C$19,(Forskningsdata!U15/Forskningsdata!U$33)*'Sentrale parametere'!$G$19),0)</f>
        <v>0</v>
      </c>
      <c r="Y16" s="19">
        <f t="shared" si="20"/>
        <v>0</v>
      </c>
      <c r="Z16" s="45">
        <f>IFERROR(IF('Sentrale parametere'!$B$15="Nei",Forskningsdata!V15*'Sentrale parametere'!$C$15,(Forskningsdata!V15/Forskningsdata!V$33)*'Sentrale parametere'!$H$15),0)</f>
        <v>0</v>
      </c>
      <c r="AA16" s="19">
        <f>IFERROR(IF('Sentrale parametere'!$B$16="Nei",Forskningsdata!W15*'Sentrale parametere'!$C$16,(Forskningsdata!W15/Forskningsdata!W$33)*'Sentrale parametere'!$H$16),0)</f>
        <v>0</v>
      </c>
      <c r="AB16" s="19">
        <f>IFERROR(IF('Sentrale parametere'!$B$17="Nei",Forskningsdata!X15*'Sentrale parametere'!$C$17,(Forskningsdata!X15/Forskningsdata!X$33)*'Sentrale parametere'!$H$17),0)</f>
        <v>0</v>
      </c>
      <c r="AC16" s="19">
        <f>IFERROR(IF('Sentrale parametere'!$B$18="Nei",Forskningsdata!Y15*'Sentrale parametere'!$C$18,(Forskningsdata!Y15/Forskningsdata!Y$33)*'Sentrale parametere'!$H$18),0)</f>
        <v>0</v>
      </c>
      <c r="AD16" s="19">
        <f>IFERROR(IF('Sentrale parametere'!$B$19="Nei",Forskningsdata!Z15*'Sentrale parametere'!$C$19,(Forskningsdata!Z15/Forskningsdata!Z$33)*'Sentrale parametere'!$H$19),0)</f>
        <v>0</v>
      </c>
      <c r="AE16" s="19">
        <f t="shared" si="21"/>
        <v>0</v>
      </c>
      <c r="AF16" s="45">
        <f>IFERROR(IF('Sentrale parametere'!$B$15="Nei",Forskningsdata!AA15*'Sentrale parametere'!$C$15,(Forskningsdata!AA15/Forskningsdata!AA$33)*'Sentrale parametere'!$I$15),0)</f>
        <v>0</v>
      </c>
      <c r="AG16" s="19">
        <f>IFERROR(IF('Sentrale parametere'!$B$16="Nei",Forskningsdata!AB15*'Sentrale parametere'!$C$16,(Forskningsdata!AB15/Forskningsdata!AB$33)*'Sentrale parametere'!$I$16),0)</f>
        <v>0</v>
      </c>
      <c r="AH16" s="19">
        <f>IFERROR(IF('Sentrale parametere'!$B$17="Nei",Forskningsdata!AC15*'Sentrale parametere'!$C$17,(Forskningsdata!AC15/Forskningsdata!AC$33)*'Sentrale parametere'!$I$17),0)</f>
        <v>0</v>
      </c>
      <c r="AI16" s="19">
        <f>IFERROR(IF('Sentrale parametere'!$B$18="Nei",Forskningsdata!AD15*'Sentrale parametere'!$C$18,(Forskningsdata!AD15/Forskningsdata!AD$33)*'Sentrale parametere'!$I$18),0)</f>
        <v>0</v>
      </c>
      <c r="AJ16" s="19">
        <f>IFERROR(IF('Sentrale parametere'!$B$19="Nei",Forskningsdata!AE15*'Sentrale parametere'!$C$19,(Forskningsdata!AE15/Forskningsdata!AE$33)*'Sentrale parametere'!$I$19),0)</f>
        <v>0</v>
      </c>
      <c r="AK16" s="19">
        <f t="shared" si="22"/>
        <v>0</v>
      </c>
      <c r="AL16" s="45">
        <f>IFERROR(IF('Sentrale parametere'!$B$15="Nei",Forskningsdata!AF15*'Sentrale parametere'!$C$15,(Forskningsdata!AF15/Forskningsdata!AF$33)*'Sentrale parametere'!$J$15),0)</f>
        <v>0</v>
      </c>
      <c r="AM16" s="19">
        <f>IFERROR(IF('Sentrale parametere'!$B$16="Nei",Forskningsdata!AG15*'Sentrale parametere'!$C$16,(Forskningsdata!AG15/Forskningsdata!AG$33)*'Sentrale parametere'!$J$16),0)</f>
        <v>0</v>
      </c>
      <c r="AN16" s="19">
        <f>IFERROR(IF('Sentrale parametere'!$B$17="Nei",Forskningsdata!AH15*'Sentrale parametere'!$C$17,(Forskningsdata!AH15/Forskningsdata!AH$33)*'Sentrale parametere'!$J$17),0)</f>
        <v>0</v>
      </c>
      <c r="AO16" s="19">
        <f>IFERROR(IF('Sentrale parametere'!$B$18="Nei",Forskningsdata!AI15*'Sentrale parametere'!$C$18,(Forskningsdata!AI15/Forskningsdata!AI$33)*'Sentrale parametere'!$J$18),0)</f>
        <v>0</v>
      </c>
      <c r="AP16" s="19">
        <f>IFERROR(IF('Sentrale parametere'!$B$19="Nei",Forskningsdata!AJ15*'Sentrale parametere'!$C$19,(Forskningsdata!AJ15/Forskningsdata!AJ$33)*'Sentrale parametere'!$J$19),0)</f>
        <v>0</v>
      </c>
      <c r="AQ16" s="19">
        <f t="shared" si="23"/>
        <v>0</v>
      </c>
      <c r="AR16" s="45">
        <f>IFERROR(IF('Sentrale parametere'!$B$15="Nei",Forskningsdata!AK15*'Sentrale parametere'!$C$15,(Forskningsdata!AK15/Forskningsdata!AK$33)*'Sentrale parametere'!$K$15),0)</f>
        <v>0</v>
      </c>
      <c r="AS16" s="19">
        <f>IFERROR(IF('Sentrale parametere'!$B$16="Nei",Forskningsdata!AL15*'Sentrale parametere'!$C$16,(Forskningsdata!AL15/Forskningsdata!AL$33)*'Sentrale parametere'!$K$16),0)</f>
        <v>0</v>
      </c>
      <c r="AT16" s="19">
        <f>IFERROR(IF('Sentrale parametere'!$B$17="Nei",Forskningsdata!AM15*'Sentrale parametere'!$C$17,(Forskningsdata!AM15/Forskningsdata!AM$33)*'Sentrale parametere'!$K$17),0)</f>
        <v>0</v>
      </c>
      <c r="AU16" s="19">
        <f>IFERROR(IF('Sentrale parametere'!$B$18="Nei",Forskningsdata!AN15*'Sentrale parametere'!$C$18,(Forskningsdata!AN15/Forskningsdata!AN$33)*'Sentrale parametere'!$K$18),0)</f>
        <v>0</v>
      </c>
      <c r="AV16" s="19">
        <f>IFERROR(IF('Sentrale parametere'!$B$19="Nei",Forskningsdata!AO15*'Sentrale parametere'!$C$19,(Forskningsdata!AO15/Forskningsdata!AO$33)*'Sentrale parametere'!$K$19),0)</f>
        <v>0</v>
      </c>
      <c r="AW16" s="19">
        <f t="shared" si="24"/>
        <v>0</v>
      </c>
    </row>
    <row r="17" spans="1:49" x14ac:dyDescent="0.25">
      <c r="A17">
        <f>'Enheter, modell og år'!A15</f>
        <v>0</v>
      </c>
      <c r="B17" s="45">
        <f>IFERROR(IF('Sentrale parametere'!$B$15="Nei",Forskningsdata!B16*'Sentrale parametere'!$C$15,(Forskningsdata!B16/Forskningsdata!B$33)*'Sentrale parametere'!$D$15),0)</f>
        <v>0</v>
      </c>
      <c r="C17" s="19">
        <f>IFERROR(IF('Sentrale parametere'!$B$16="Nei",Forskningsdata!C16*'Sentrale parametere'!$C$16,(Forskningsdata!C16/Forskningsdata!C$33)*'Sentrale parametere'!$D$16),0)</f>
        <v>0</v>
      </c>
      <c r="D17" s="19">
        <f>IFERROR(IF('Sentrale parametere'!$B$17="Nei",Forskningsdata!D16*'Sentrale parametere'!$C$17,(Forskningsdata!D16/Forskningsdata!D$33)*'Sentrale parametere'!$D$17),0)</f>
        <v>0</v>
      </c>
      <c r="E17" s="19">
        <f>IFERROR(IF('Sentrale parametere'!$B$18="Nei",Forskningsdata!E16*'Sentrale parametere'!$C$18,(Forskningsdata!E16/Forskningsdata!E$33)*'Sentrale parametere'!$D$18),0)</f>
        <v>0</v>
      </c>
      <c r="F17" s="19">
        <f>IFERROR(IF('Sentrale parametere'!$B$19="Nei",Forskningsdata!F16*'Sentrale parametere'!$C$19,(Forskningsdata!F16/Forskningsdata!F$33)*'Sentrale parametere'!$D$19),0)</f>
        <v>0</v>
      </c>
      <c r="G17" s="19">
        <f t="shared" si="17"/>
        <v>0</v>
      </c>
      <c r="H17" s="45">
        <f>IFERROR(IF('Sentrale parametere'!$B$15="Nei",Forskningsdata!G16*'Sentrale parametere'!$C$15,(Forskningsdata!G16/Forskningsdata!G$33)*'Sentrale parametere'!$E$15),0)</f>
        <v>0</v>
      </c>
      <c r="I17" s="19">
        <f>IFERROR(IF('Sentrale parametere'!$B$16="Nei",Forskningsdata!H16*'Sentrale parametere'!$C$16,(Forskningsdata!H16/Forskningsdata!H$33)*'Sentrale parametere'!$E$16),0)</f>
        <v>0</v>
      </c>
      <c r="J17" s="19">
        <f>IFERROR(IF('Sentrale parametere'!$B$17="Nei",Forskningsdata!I16*'Sentrale parametere'!$C$17,(Forskningsdata!I16/Forskningsdata!I$33)*'Sentrale parametere'!$E$17),0)</f>
        <v>0</v>
      </c>
      <c r="K17" s="19">
        <f>IFERROR(IF('Sentrale parametere'!$B$18="Nei",Forskningsdata!J16*'Sentrale parametere'!$C$18,(Forskningsdata!J16/Forskningsdata!J$33)*'Sentrale parametere'!$E$18),0)</f>
        <v>0</v>
      </c>
      <c r="L17" s="19">
        <f>IFERROR(IF('Sentrale parametere'!$B$19="Nei",Forskningsdata!K16*'Sentrale parametere'!$C$19,(Forskningsdata!K16/Forskningsdata!K$33)*'Sentrale parametere'!$E$19),0)</f>
        <v>0</v>
      </c>
      <c r="M17" s="19">
        <f t="shared" si="18"/>
        <v>0</v>
      </c>
      <c r="N17" s="45">
        <f>IFERROR(IF('Sentrale parametere'!$B$15="Nei",Forskningsdata!L16*'Sentrale parametere'!$C$15,(Forskningsdata!L16/Forskningsdata!L$33)*'Sentrale parametere'!$F$15),0)</f>
        <v>0</v>
      </c>
      <c r="O17" s="19">
        <f>IFERROR(IF('Sentrale parametere'!$B$16="Nei",Forskningsdata!M16*'Sentrale parametere'!$C$16,(Forskningsdata!M16/Forskningsdata!M$33)*'Sentrale parametere'!$F$16),0)</f>
        <v>0</v>
      </c>
      <c r="P17" s="19">
        <f>IFERROR(IF('Sentrale parametere'!$B$17="Nei",Forskningsdata!N16*'Sentrale parametere'!$C$17,(Forskningsdata!N16/Forskningsdata!N$33)*'Sentrale parametere'!$F$17),0)</f>
        <v>0</v>
      </c>
      <c r="Q17" s="19">
        <f>IFERROR(IF('Sentrale parametere'!$B$18="Nei",Forskningsdata!O16*'Sentrale parametere'!$C$18,(Forskningsdata!O16/Forskningsdata!O$33)*'Sentrale parametere'!$F$18),0)</f>
        <v>0</v>
      </c>
      <c r="R17" s="19">
        <f>IFERROR(IF('Sentrale parametere'!$B$19="Nei",Forskningsdata!P16*'Sentrale parametere'!$C$19,(Forskningsdata!P16/Forskningsdata!P$33)*'Sentrale parametere'!$F$19),0)</f>
        <v>0</v>
      </c>
      <c r="S17" s="19">
        <f t="shared" si="19"/>
        <v>0</v>
      </c>
      <c r="T17" s="45">
        <f>IFERROR(IF('Sentrale parametere'!$B$15="Nei",Forskningsdata!Q16*'Sentrale parametere'!$C$15,(Forskningsdata!Q16/Forskningsdata!Q$33)*'Sentrale parametere'!$G$15),0)</f>
        <v>0</v>
      </c>
      <c r="U17" s="19">
        <f>IFERROR(IF('Sentrale parametere'!$B$16="Nei",Forskningsdata!R16*'Sentrale parametere'!$C$16,(Forskningsdata!R16/Forskningsdata!R$33)*'Sentrale parametere'!$G$16),0)</f>
        <v>0</v>
      </c>
      <c r="V17" s="19">
        <f>IFERROR(IF('Sentrale parametere'!$B$17="Nei",Forskningsdata!S16*'Sentrale parametere'!$C$17,(Forskningsdata!S16/Forskningsdata!S$33)*'Sentrale parametere'!$G$17),0)</f>
        <v>0</v>
      </c>
      <c r="W17" s="19">
        <f>IFERROR(IF('Sentrale parametere'!$B$18="Nei",Forskningsdata!T16*'Sentrale parametere'!$C$18,(Forskningsdata!T16/Forskningsdata!T$33)*'Sentrale parametere'!$G$18),0)</f>
        <v>0</v>
      </c>
      <c r="X17" s="19">
        <f>IFERROR(IF('Sentrale parametere'!$B$19="Nei",Forskningsdata!U16*'Sentrale parametere'!$C$19,(Forskningsdata!U16/Forskningsdata!U$33)*'Sentrale parametere'!$G$19),0)</f>
        <v>0</v>
      </c>
      <c r="Y17" s="19">
        <f t="shared" si="20"/>
        <v>0</v>
      </c>
      <c r="Z17" s="45">
        <f>IFERROR(IF('Sentrale parametere'!$B$15="Nei",Forskningsdata!V16*'Sentrale parametere'!$C$15,(Forskningsdata!V16/Forskningsdata!V$33)*'Sentrale parametere'!$H$15),0)</f>
        <v>0</v>
      </c>
      <c r="AA17" s="19">
        <f>IFERROR(IF('Sentrale parametere'!$B$16="Nei",Forskningsdata!W16*'Sentrale parametere'!$C$16,(Forskningsdata!W16/Forskningsdata!W$33)*'Sentrale parametere'!$H$16),0)</f>
        <v>0</v>
      </c>
      <c r="AB17" s="19">
        <f>IFERROR(IF('Sentrale parametere'!$B$17="Nei",Forskningsdata!X16*'Sentrale parametere'!$C$17,(Forskningsdata!X16/Forskningsdata!X$33)*'Sentrale parametere'!$H$17),0)</f>
        <v>0</v>
      </c>
      <c r="AC17" s="19">
        <f>IFERROR(IF('Sentrale parametere'!$B$18="Nei",Forskningsdata!Y16*'Sentrale parametere'!$C$18,(Forskningsdata!Y16/Forskningsdata!Y$33)*'Sentrale parametere'!$H$18),0)</f>
        <v>0</v>
      </c>
      <c r="AD17" s="19">
        <f>IFERROR(IF('Sentrale parametere'!$B$19="Nei",Forskningsdata!Z16*'Sentrale parametere'!$C$19,(Forskningsdata!Z16/Forskningsdata!Z$33)*'Sentrale parametere'!$H$19),0)</f>
        <v>0</v>
      </c>
      <c r="AE17" s="19">
        <f t="shared" si="21"/>
        <v>0</v>
      </c>
      <c r="AF17" s="45">
        <f>IFERROR(IF('Sentrale parametere'!$B$15="Nei",Forskningsdata!AA16*'Sentrale parametere'!$C$15,(Forskningsdata!AA16/Forskningsdata!AA$33)*'Sentrale parametere'!$I$15),0)</f>
        <v>0</v>
      </c>
      <c r="AG17" s="19">
        <f>IFERROR(IF('Sentrale parametere'!$B$16="Nei",Forskningsdata!AB16*'Sentrale parametere'!$C$16,(Forskningsdata!AB16/Forskningsdata!AB$33)*'Sentrale parametere'!$I$16),0)</f>
        <v>0</v>
      </c>
      <c r="AH17" s="19">
        <f>IFERROR(IF('Sentrale parametere'!$B$17="Nei",Forskningsdata!AC16*'Sentrale parametere'!$C$17,(Forskningsdata!AC16/Forskningsdata!AC$33)*'Sentrale parametere'!$I$17),0)</f>
        <v>0</v>
      </c>
      <c r="AI17" s="19">
        <f>IFERROR(IF('Sentrale parametere'!$B$18="Nei",Forskningsdata!AD16*'Sentrale parametere'!$C$18,(Forskningsdata!AD16/Forskningsdata!AD$33)*'Sentrale parametere'!$I$18),0)</f>
        <v>0</v>
      </c>
      <c r="AJ17" s="19">
        <f>IFERROR(IF('Sentrale parametere'!$B$19="Nei",Forskningsdata!AE16*'Sentrale parametere'!$C$19,(Forskningsdata!AE16/Forskningsdata!AE$33)*'Sentrale parametere'!$I$19),0)</f>
        <v>0</v>
      </c>
      <c r="AK17" s="19">
        <f t="shared" si="22"/>
        <v>0</v>
      </c>
      <c r="AL17" s="45">
        <f>IFERROR(IF('Sentrale parametere'!$B$15="Nei",Forskningsdata!AF16*'Sentrale parametere'!$C$15,(Forskningsdata!AF16/Forskningsdata!AF$33)*'Sentrale parametere'!$J$15),0)</f>
        <v>0</v>
      </c>
      <c r="AM17" s="19">
        <f>IFERROR(IF('Sentrale parametere'!$B$16="Nei",Forskningsdata!AG16*'Sentrale parametere'!$C$16,(Forskningsdata!AG16/Forskningsdata!AG$33)*'Sentrale parametere'!$J$16),0)</f>
        <v>0</v>
      </c>
      <c r="AN17" s="19">
        <f>IFERROR(IF('Sentrale parametere'!$B$17="Nei",Forskningsdata!AH16*'Sentrale parametere'!$C$17,(Forskningsdata!AH16/Forskningsdata!AH$33)*'Sentrale parametere'!$J$17),0)</f>
        <v>0</v>
      </c>
      <c r="AO17" s="19">
        <f>IFERROR(IF('Sentrale parametere'!$B$18="Nei",Forskningsdata!AI16*'Sentrale parametere'!$C$18,(Forskningsdata!AI16/Forskningsdata!AI$33)*'Sentrale parametere'!$J$18),0)</f>
        <v>0</v>
      </c>
      <c r="AP17" s="19">
        <f>IFERROR(IF('Sentrale parametere'!$B$19="Nei",Forskningsdata!AJ16*'Sentrale parametere'!$C$19,(Forskningsdata!AJ16/Forskningsdata!AJ$33)*'Sentrale parametere'!$J$19),0)</f>
        <v>0</v>
      </c>
      <c r="AQ17" s="19">
        <f t="shared" si="23"/>
        <v>0</v>
      </c>
      <c r="AR17" s="45">
        <f>IFERROR(IF('Sentrale parametere'!$B$15="Nei",Forskningsdata!AK16*'Sentrale parametere'!$C$15,(Forskningsdata!AK16/Forskningsdata!AK$33)*'Sentrale parametere'!$K$15),0)</f>
        <v>0</v>
      </c>
      <c r="AS17" s="19">
        <f>IFERROR(IF('Sentrale parametere'!$B$16="Nei",Forskningsdata!AL16*'Sentrale parametere'!$C$16,(Forskningsdata!AL16/Forskningsdata!AL$33)*'Sentrale parametere'!$K$16),0)</f>
        <v>0</v>
      </c>
      <c r="AT17" s="19">
        <f>IFERROR(IF('Sentrale parametere'!$B$17="Nei",Forskningsdata!AM16*'Sentrale parametere'!$C$17,(Forskningsdata!AM16/Forskningsdata!AM$33)*'Sentrale parametere'!$K$17),0)</f>
        <v>0</v>
      </c>
      <c r="AU17" s="19">
        <f>IFERROR(IF('Sentrale parametere'!$B$18="Nei",Forskningsdata!AN16*'Sentrale parametere'!$C$18,(Forskningsdata!AN16/Forskningsdata!AN$33)*'Sentrale parametere'!$K$18),0)</f>
        <v>0</v>
      </c>
      <c r="AV17" s="19">
        <f>IFERROR(IF('Sentrale parametere'!$B$19="Nei",Forskningsdata!AO16*'Sentrale parametere'!$C$19,(Forskningsdata!AO16/Forskningsdata!AO$33)*'Sentrale parametere'!$K$19),0)</f>
        <v>0</v>
      </c>
      <c r="AW17" s="19">
        <f t="shared" si="24"/>
        <v>0</v>
      </c>
    </row>
    <row r="18" spans="1:49" x14ac:dyDescent="0.25">
      <c r="A18">
        <f>'Enheter, modell og år'!A16</f>
        <v>0</v>
      </c>
      <c r="B18" s="45">
        <f>IFERROR(IF('Sentrale parametere'!$B$15="Nei",Forskningsdata!B17*'Sentrale parametere'!$C$15,(Forskningsdata!B17/Forskningsdata!B$33)*'Sentrale parametere'!$D$15),0)</f>
        <v>0</v>
      </c>
      <c r="C18" s="19">
        <f>IFERROR(IF('Sentrale parametere'!$B$16="Nei",Forskningsdata!C17*'Sentrale parametere'!$C$16,(Forskningsdata!C17/Forskningsdata!C$33)*'Sentrale parametere'!$D$16),0)</f>
        <v>0</v>
      </c>
      <c r="D18" s="19">
        <f>IFERROR(IF('Sentrale parametere'!$B$17="Nei",Forskningsdata!D17*'Sentrale parametere'!$C$17,(Forskningsdata!D17/Forskningsdata!D$33)*'Sentrale parametere'!$D$17),0)</f>
        <v>0</v>
      </c>
      <c r="E18" s="19">
        <f>IFERROR(IF('Sentrale parametere'!$B$18="Nei",Forskningsdata!E17*'Sentrale parametere'!$C$18,(Forskningsdata!E17/Forskningsdata!E$33)*'Sentrale parametere'!$D$18),0)</f>
        <v>0</v>
      </c>
      <c r="F18" s="19">
        <f>IFERROR(IF('Sentrale parametere'!$B$19="Nei",Forskningsdata!F17*'Sentrale parametere'!$C$19,(Forskningsdata!F17/Forskningsdata!F$33)*'Sentrale parametere'!$D$19),0)</f>
        <v>0</v>
      </c>
      <c r="G18" s="19">
        <f t="shared" si="17"/>
        <v>0</v>
      </c>
      <c r="H18" s="45">
        <f>IFERROR(IF('Sentrale parametere'!$B$15="Nei",Forskningsdata!G17*'Sentrale parametere'!$C$15,(Forskningsdata!G17/Forskningsdata!G$33)*'Sentrale parametere'!$E$15),0)</f>
        <v>0</v>
      </c>
      <c r="I18" s="19">
        <f>IFERROR(IF('Sentrale parametere'!$B$16="Nei",Forskningsdata!H17*'Sentrale parametere'!$C$16,(Forskningsdata!H17/Forskningsdata!H$33)*'Sentrale parametere'!$E$16),0)</f>
        <v>0</v>
      </c>
      <c r="J18" s="19">
        <f>IFERROR(IF('Sentrale parametere'!$B$17="Nei",Forskningsdata!I17*'Sentrale parametere'!$C$17,(Forskningsdata!I17/Forskningsdata!I$33)*'Sentrale parametere'!$E$17),0)</f>
        <v>0</v>
      </c>
      <c r="K18" s="19">
        <f>IFERROR(IF('Sentrale parametere'!$B$18="Nei",Forskningsdata!J17*'Sentrale parametere'!$C$18,(Forskningsdata!J17/Forskningsdata!J$33)*'Sentrale parametere'!$E$18),0)</f>
        <v>0</v>
      </c>
      <c r="L18" s="19">
        <f>IFERROR(IF('Sentrale parametere'!$B$19="Nei",Forskningsdata!K17*'Sentrale parametere'!$C$19,(Forskningsdata!K17/Forskningsdata!K$33)*'Sentrale parametere'!$E$19),0)</f>
        <v>0</v>
      </c>
      <c r="M18" s="19">
        <f t="shared" si="18"/>
        <v>0</v>
      </c>
      <c r="N18" s="45">
        <f>IFERROR(IF('Sentrale parametere'!$B$15="Nei",Forskningsdata!L17*'Sentrale parametere'!$C$15,(Forskningsdata!L17/Forskningsdata!L$33)*'Sentrale parametere'!$F$15),0)</f>
        <v>0</v>
      </c>
      <c r="O18" s="19">
        <f>IFERROR(IF('Sentrale parametere'!$B$16="Nei",Forskningsdata!M17*'Sentrale parametere'!$C$16,(Forskningsdata!M17/Forskningsdata!M$33)*'Sentrale parametere'!$F$16),0)</f>
        <v>0</v>
      </c>
      <c r="P18" s="19">
        <f>IFERROR(IF('Sentrale parametere'!$B$17="Nei",Forskningsdata!N17*'Sentrale parametere'!$C$17,(Forskningsdata!N17/Forskningsdata!N$33)*'Sentrale parametere'!$F$17),0)</f>
        <v>0</v>
      </c>
      <c r="Q18" s="19">
        <f>IFERROR(IF('Sentrale parametere'!$B$18="Nei",Forskningsdata!O17*'Sentrale parametere'!$C$18,(Forskningsdata!O17/Forskningsdata!O$33)*'Sentrale parametere'!$F$18),0)</f>
        <v>0</v>
      </c>
      <c r="R18" s="19">
        <f>IFERROR(IF('Sentrale parametere'!$B$19="Nei",Forskningsdata!P17*'Sentrale parametere'!$C$19,(Forskningsdata!P17/Forskningsdata!P$33)*'Sentrale parametere'!$F$19),0)</f>
        <v>0</v>
      </c>
      <c r="S18" s="19">
        <f t="shared" si="19"/>
        <v>0</v>
      </c>
      <c r="T18" s="45">
        <f>IFERROR(IF('Sentrale parametere'!$B$15="Nei",Forskningsdata!Q17*'Sentrale parametere'!$C$15,(Forskningsdata!Q17/Forskningsdata!Q$33)*'Sentrale parametere'!$G$15),0)</f>
        <v>0</v>
      </c>
      <c r="U18" s="19">
        <f>IFERROR(IF('Sentrale parametere'!$B$16="Nei",Forskningsdata!R17*'Sentrale parametere'!$C$16,(Forskningsdata!R17/Forskningsdata!R$33)*'Sentrale parametere'!$G$16),0)</f>
        <v>0</v>
      </c>
      <c r="V18" s="19">
        <f>IFERROR(IF('Sentrale parametere'!$B$17="Nei",Forskningsdata!S17*'Sentrale parametere'!$C$17,(Forskningsdata!S17/Forskningsdata!S$33)*'Sentrale parametere'!$G$17),0)</f>
        <v>0</v>
      </c>
      <c r="W18" s="19">
        <f>IFERROR(IF('Sentrale parametere'!$B$18="Nei",Forskningsdata!T17*'Sentrale parametere'!$C$18,(Forskningsdata!T17/Forskningsdata!T$33)*'Sentrale parametere'!$G$18),0)</f>
        <v>0</v>
      </c>
      <c r="X18" s="19">
        <f>IFERROR(IF('Sentrale parametere'!$B$19="Nei",Forskningsdata!U17*'Sentrale parametere'!$C$19,(Forskningsdata!U17/Forskningsdata!U$33)*'Sentrale parametere'!$G$19),0)</f>
        <v>0</v>
      </c>
      <c r="Y18" s="19">
        <f t="shared" si="20"/>
        <v>0</v>
      </c>
      <c r="Z18" s="45">
        <f>IFERROR(IF('Sentrale parametere'!$B$15="Nei",Forskningsdata!V17*'Sentrale parametere'!$C$15,(Forskningsdata!V17/Forskningsdata!V$33)*'Sentrale parametere'!$H$15),0)</f>
        <v>0</v>
      </c>
      <c r="AA18" s="19">
        <f>IFERROR(IF('Sentrale parametere'!$B$16="Nei",Forskningsdata!W17*'Sentrale parametere'!$C$16,(Forskningsdata!W17/Forskningsdata!W$33)*'Sentrale parametere'!$H$16),0)</f>
        <v>0</v>
      </c>
      <c r="AB18" s="19">
        <f>IFERROR(IF('Sentrale parametere'!$B$17="Nei",Forskningsdata!X17*'Sentrale parametere'!$C$17,(Forskningsdata!X17/Forskningsdata!X$33)*'Sentrale parametere'!$H$17),0)</f>
        <v>0</v>
      </c>
      <c r="AC18" s="19">
        <f>IFERROR(IF('Sentrale parametere'!$B$18="Nei",Forskningsdata!Y17*'Sentrale parametere'!$C$18,(Forskningsdata!Y17/Forskningsdata!Y$33)*'Sentrale parametere'!$H$18),0)</f>
        <v>0</v>
      </c>
      <c r="AD18" s="19">
        <f>IFERROR(IF('Sentrale parametere'!$B$19="Nei",Forskningsdata!Z17*'Sentrale parametere'!$C$19,(Forskningsdata!Z17/Forskningsdata!Z$33)*'Sentrale parametere'!$H$19),0)</f>
        <v>0</v>
      </c>
      <c r="AE18" s="19">
        <f t="shared" si="21"/>
        <v>0</v>
      </c>
      <c r="AF18" s="45">
        <f>IFERROR(IF('Sentrale parametere'!$B$15="Nei",Forskningsdata!AA17*'Sentrale parametere'!$C$15,(Forskningsdata!AA17/Forskningsdata!AA$33)*'Sentrale parametere'!$I$15),0)</f>
        <v>0</v>
      </c>
      <c r="AG18" s="19">
        <f>IFERROR(IF('Sentrale parametere'!$B$16="Nei",Forskningsdata!AB17*'Sentrale parametere'!$C$16,(Forskningsdata!AB17/Forskningsdata!AB$33)*'Sentrale parametere'!$I$16),0)</f>
        <v>0</v>
      </c>
      <c r="AH18" s="19">
        <f>IFERROR(IF('Sentrale parametere'!$B$17="Nei",Forskningsdata!AC17*'Sentrale parametere'!$C$17,(Forskningsdata!AC17/Forskningsdata!AC$33)*'Sentrale parametere'!$I$17),0)</f>
        <v>0</v>
      </c>
      <c r="AI18" s="19">
        <f>IFERROR(IF('Sentrale parametere'!$B$18="Nei",Forskningsdata!AD17*'Sentrale parametere'!$C$18,(Forskningsdata!AD17/Forskningsdata!AD$33)*'Sentrale parametere'!$I$18),0)</f>
        <v>0</v>
      </c>
      <c r="AJ18" s="19">
        <f>IFERROR(IF('Sentrale parametere'!$B$19="Nei",Forskningsdata!AE17*'Sentrale parametere'!$C$19,(Forskningsdata!AE17/Forskningsdata!AE$33)*'Sentrale parametere'!$I$19),0)</f>
        <v>0</v>
      </c>
      <c r="AK18" s="19">
        <f t="shared" si="22"/>
        <v>0</v>
      </c>
      <c r="AL18" s="45">
        <f>IFERROR(IF('Sentrale parametere'!$B$15="Nei",Forskningsdata!AF17*'Sentrale parametere'!$C$15,(Forskningsdata!AF17/Forskningsdata!AF$33)*'Sentrale parametere'!$J$15),0)</f>
        <v>0</v>
      </c>
      <c r="AM18" s="19">
        <f>IFERROR(IF('Sentrale parametere'!$B$16="Nei",Forskningsdata!AG17*'Sentrale parametere'!$C$16,(Forskningsdata!AG17/Forskningsdata!AG$33)*'Sentrale parametere'!$J$16),0)</f>
        <v>0</v>
      </c>
      <c r="AN18" s="19">
        <f>IFERROR(IF('Sentrale parametere'!$B$17="Nei",Forskningsdata!AH17*'Sentrale parametere'!$C$17,(Forskningsdata!AH17/Forskningsdata!AH$33)*'Sentrale parametere'!$J$17),0)</f>
        <v>0</v>
      </c>
      <c r="AO18" s="19">
        <f>IFERROR(IF('Sentrale parametere'!$B$18="Nei",Forskningsdata!AI17*'Sentrale parametere'!$C$18,(Forskningsdata!AI17/Forskningsdata!AI$33)*'Sentrale parametere'!$J$18),0)</f>
        <v>0</v>
      </c>
      <c r="AP18" s="19">
        <f>IFERROR(IF('Sentrale parametere'!$B$19="Nei",Forskningsdata!AJ17*'Sentrale parametere'!$C$19,(Forskningsdata!AJ17/Forskningsdata!AJ$33)*'Sentrale parametere'!$J$19),0)</f>
        <v>0</v>
      </c>
      <c r="AQ18" s="19">
        <f t="shared" si="23"/>
        <v>0</v>
      </c>
      <c r="AR18" s="45">
        <f>IFERROR(IF('Sentrale parametere'!$B$15="Nei",Forskningsdata!AK17*'Sentrale parametere'!$C$15,(Forskningsdata!AK17/Forskningsdata!AK$33)*'Sentrale parametere'!$K$15),0)</f>
        <v>0</v>
      </c>
      <c r="AS18" s="19">
        <f>IFERROR(IF('Sentrale parametere'!$B$16="Nei",Forskningsdata!AL17*'Sentrale parametere'!$C$16,(Forskningsdata!AL17/Forskningsdata!AL$33)*'Sentrale parametere'!$K$16),0)</f>
        <v>0</v>
      </c>
      <c r="AT18" s="19">
        <f>IFERROR(IF('Sentrale parametere'!$B$17="Nei",Forskningsdata!AM17*'Sentrale parametere'!$C$17,(Forskningsdata!AM17/Forskningsdata!AM$33)*'Sentrale parametere'!$K$17),0)</f>
        <v>0</v>
      </c>
      <c r="AU18" s="19">
        <f>IFERROR(IF('Sentrale parametere'!$B$18="Nei",Forskningsdata!AN17*'Sentrale parametere'!$C$18,(Forskningsdata!AN17/Forskningsdata!AN$33)*'Sentrale parametere'!$K$18),0)</f>
        <v>0</v>
      </c>
      <c r="AV18" s="19">
        <f>IFERROR(IF('Sentrale parametere'!$B$19="Nei",Forskningsdata!AO17*'Sentrale parametere'!$C$19,(Forskningsdata!AO17/Forskningsdata!AO$33)*'Sentrale parametere'!$K$19),0)</f>
        <v>0</v>
      </c>
      <c r="AW18" s="19">
        <f t="shared" si="24"/>
        <v>0</v>
      </c>
    </row>
    <row r="19" spans="1:49" x14ac:dyDescent="0.25">
      <c r="A19">
        <f>'Enheter, modell og år'!A17</f>
        <v>0</v>
      </c>
      <c r="B19" s="45">
        <f>IFERROR(IF('Sentrale parametere'!$B$15="Nei",Forskningsdata!B18*'Sentrale parametere'!$C$15,(Forskningsdata!B18/Forskningsdata!B$33)*'Sentrale parametere'!$D$15),0)</f>
        <v>0</v>
      </c>
      <c r="C19" s="19">
        <f>IFERROR(IF('Sentrale parametere'!$B$16="Nei",Forskningsdata!C18*'Sentrale parametere'!$C$16,(Forskningsdata!C18/Forskningsdata!C$33)*'Sentrale parametere'!$D$16),0)</f>
        <v>0</v>
      </c>
      <c r="D19" s="19">
        <f>IFERROR(IF('Sentrale parametere'!$B$17="Nei",Forskningsdata!D18*'Sentrale parametere'!$C$17,(Forskningsdata!D18/Forskningsdata!D$33)*'Sentrale parametere'!$D$17),0)</f>
        <v>0</v>
      </c>
      <c r="E19" s="19">
        <f>IFERROR(IF('Sentrale parametere'!$B$18="Nei",Forskningsdata!E18*'Sentrale parametere'!$C$18,(Forskningsdata!E18/Forskningsdata!E$33)*'Sentrale parametere'!$D$18),0)</f>
        <v>0</v>
      </c>
      <c r="F19" s="19">
        <f>IFERROR(IF('Sentrale parametere'!$B$19="Nei",Forskningsdata!F18*'Sentrale parametere'!$C$19,(Forskningsdata!F18/Forskningsdata!F$33)*'Sentrale parametere'!$D$19),0)</f>
        <v>0</v>
      </c>
      <c r="G19" s="19">
        <f t="shared" si="17"/>
        <v>0</v>
      </c>
      <c r="H19" s="45">
        <f>IFERROR(IF('Sentrale parametere'!$B$15="Nei",Forskningsdata!G18*'Sentrale parametere'!$C$15,(Forskningsdata!G18/Forskningsdata!G$33)*'Sentrale parametere'!$E$15),0)</f>
        <v>0</v>
      </c>
      <c r="I19" s="19">
        <f>IFERROR(IF('Sentrale parametere'!$B$16="Nei",Forskningsdata!H18*'Sentrale parametere'!$C$16,(Forskningsdata!H18/Forskningsdata!H$33)*'Sentrale parametere'!$E$16),0)</f>
        <v>0</v>
      </c>
      <c r="J19" s="19">
        <f>IFERROR(IF('Sentrale parametere'!$B$17="Nei",Forskningsdata!I18*'Sentrale parametere'!$C$17,(Forskningsdata!I18/Forskningsdata!I$33)*'Sentrale parametere'!$E$17),0)</f>
        <v>0</v>
      </c>
      <c r="K19" s="19">
        <f>IFERROR(IF('Sentrale parametere'!$B$18="Nei",Forskningsdata!J18*'Sentrale parametere'!$C$18,(Forskningsdata!J18/Forskningsdata!J$33)*'Sentrale parametere'!$E$18),0)</f>
        <v>0</v>
      </c>
      <c r="L19" s="19">
        <f>IFERROR(IF('Sentrale parametere'!$B$19="Nei",Forskningsdata!K18*'Sentrale parametere'!$C$19,(Forskningsdata!K18/Forskningsdata!K$33)*'Sentrale parametere'!$E$19),0)</f>
        <v>0</v>
      </c>
      <c r="M19" s="19">
        <f t="shared" si="18"/>
        <v>0</v>
      </c>
      <c r="N19" s="45">
        <f>IFERROR(IF('Sentrale parametere'!$B$15="Nei",Forskningsdata!L18*'Sentrale parametere'!$C$15,(Forskningsdata!L18/Forskningsdata!L$33)*'Sentrale parametere'!$F$15),0)</f>
        <v>0</v>
      </c>
      <c r="O19" s="19">
        <f>IFERROR(IF('Sentrale parametere'!$B$16="Nei",Forskningsdata!M18*'Sentrale parametere'!$C$16,(Forskningsdata!M18/Forskningsdata!M$33)*'Sentrale parametere'!$F$16),0)</f>
        <v>0</v>
      </c>
      <c r="P19" s="19">
        <f>IFERROR(IF('Sentrale parametere'!$B$17="Nei",Forskningsdata!N18*'Sentrale parametere'!$C$17,(Forskningsdata!N18/Forskningsdata!N$33)*'Sentrale parametere'!$F$17),0)</f>
        <v>0</v>
      </c>
      <c r="Q19" s="19">
        <f>IFERROR(IF('Sentrale parametere'!$B$18="Nei",Forskningsdata!O18*'Sentrale parametere'!$C$18,(Forskningsdata!O18/Forskningsdata!O$33)*'Sentrale parametere'!$F$18),0)</f>
        <v>0</v>
      </c>
      <c r="R19" s="19">
        <f>IFERROR(IF('Sentrale parametere'!$B$19="Nei",Forskningsdata!P18*'Sentrale parametere'!$C$19,(Forskningsdata!P18/Forskningsdata!P$33)*'Sentrale parametere'!$F$19),0)</f>
        <v>0</v>
      </c>
      <c r="S19" s="19">
        <f t="shared" si="19"/>
        <v>0</v>
      </c>
      <c r="T19" s="45">
        <f>IFERROR(IF('Sentrale parametere'!$B$15="Nei",Forskningsdata!Q18*'Sentrale parametere'!$C$15,(Forskningsdata!Q18/Forskningsdata!Q$33)*'Sentrale parametere'!$G$15),0)</f>
        <v>0</v>
      </c>
      <c r="U19" s="19">
        <f>IFERROR(IF('Sentrale parametere'!$B$16="Nei",Forskningsdata!R18*'Sentrale parametere'!$C$16,(Forskningsdata!R18/Forskningsdata!R$33)*'Sentrale parametere'!$G$16),0)</f>
        <v>0</v>
      </c>
      <c r="V19" s="19">
        <f>IFERROR(IF('Sentrale parametere'!$B$17="Nei",Forskningsdata!S18*'Sentrale parametere'!$C$17,(Forskningsdata!S18/Forskningsdata!S$33)*'Sentrale parametere'!$G$17),0)</f>
        <v>0</v>
      </c>
      <c r="W19" s="19">
        <f>IFERROR(IF('Sentrale parametere'!$B$18="Nei",Forskningsdata!T18*'Sentrale parametere'!$C$18,(Forskningsdata!T18/Forskningsdata!T$33)*'Sentrale parametere'!$G$18),0)</f>
        <v>0</v>
      </c>
      <c r="X19" s="19">
        <f>IFERROR(IF('Sentrale parametere'!$B$19="Nei",Forskningsdata!U18*'Sentrale parametere'!$C$19,(Forskningsdata!U18/Forskningsdata!U$33)*'Sentrale parametere'!$G$19),0)</f>
        <v>0</v>
      </c>
      <c r="Y19" s="19">
        <f t="shared" si="20"/>
        <v>0</v>
      </c>
      <c r="Z19" s="45">
        <f>IFERROR(IF('Sentrale parametere'!$B$15="Nei",Forskningsdata!V18*'Sentrale parametere'!$C$15,(Forskningsdata!V18/Forskningsdata!V$33)*'Sentrale parametere'!$H$15),0)</f>
        <v>0</v>
      </c>
      <c r="AA19" s="19">
        <f>IFERROR(IF('Sentrale parametere'!$B$16="Nei",Forskningsdata!W18*'Sentrale parametere'!$C$16,(Forskningsdata!W18/Forskningsdata!W$33)*'Sentrale parametere'!$H$16),0)</f>
        <v>0</v>
      </c>
      <c r="AB19" s="19">
        <f>IFERROR(IF('Sentrale parametere'!$B$17="Nei",Forskningsdata!X18*'Sentrale parametere'!$C$17,(Forskningsdata!X18/Forskningsdata!X$33)*'Sentrale parametere'!$H$17),0)</f>
        <v>0</v>
      </c>
      <c r="AC19" s="19">
        <f>IFERROR(IF('Sentrale parametere'!$B$18="Nei",Forskningsdata!Y18*'Sentrale parametere'!$C$18,(Forskningsdata!Y18/Forskningsdata!Y$33)*'Sentrale parametere'!$H$18),0)</f>
        <v>0</v>
      </c>
      <c r="AD19" s="19">
        <f>IFERROR(IF('Sentrale parametere'!$B$19="Nei",Forskningsdata!Z18*'Sentrale parametere'!$C$19,(Forskningsdata!Z18/Forskningsdata!Z$33)*'Sentrale parametere'!$H$19),0)</f>
        <v>0</v>
      </c>
      <c r="AE19" s="19">
        <f t="shared" si="21"/>
        <v>0</v>
      </c>
      <c r="AF19" s="45">
        <f>IFERROR(IF('Sentrale parametere'!$B$15="Nei",Forskningsdata!AA18*'Sentrale parametere'!$C$15,(Forskningsdata!AA18/Forskningsdata!AA$33)*'Sentrale parametere'!$I$15),0)</f>
        <v>0</v>
      </c>
      <c r="AG19" s="19">
        <f>IFERROR(IF('Sentrale parametere'!$B$16="Nei",Forskningsdata!AB18*'Sentrale parametere'!$C$16,(Forskningsdata!AB18/Forskningsdata!AB$33)*'Sentrale parametere'!$I$16),0)</f>
        <v>0</v>
      </c>
      <c r="AH19" s="19">
        <f>IFERROR(IF('Sentrale parametere'!$B$17="Nei",Forskningsdata!AC18*'Sentrale parametere'!$C$17,(Forskningsdata!AC18/Forskningsdata!AC$33)*'Sentrale parametere'!$I$17),0)</f>
        <v>0</v>
      </c>
      <c r="AI19" s="19">
        <f>IFERROR(IF('Sentrale parametere'!$B$18="Nei",Forskningsdata!AD18*'Sentrale parametere'!$C$18,(Forskningsdata!AD18/Forskningsdata!AD$33)*'Sentrale parametere'!$I$18),0)</f>
        <v>0</v>
      </c>
      <c r="AJ19" s="19">
        <f>IFERROR(IF('Sentrale parametere'!$B$19="Nei",Forskningsdata!AE18*'Sentrale parametere'!$C$19,(Forskningsdata!AE18/Forskningsdata!AE$33)*'Sentrale parametere'!$I$19),0)</f>
        <v>0</v>
      </c>
      <c r="AK19" s="19">
        <f t="shared" si="22"/>
        <v>0</v>
      </c>
      <c r="AL19" s="45">
        <f>IFERROR(IF('Sentrale parametere'!$B$15="Nei",Forskningsdata!AF18*'Sentrale parametere'!$C$15,(Forskningsdata!AF18/Forskningsdata!AF$33)*'Sentrale parametere'!$J$15),0)</f>
        <v>0</v>
      </c>
      <c r="AM19" s="19">
        <f>IFERROR(IF('Sentrale parametere'!$B$16="Nei",Forskningsdata!AG18*'Sentrale parametere'!$C$16,(Forskningsdata!AG18/Forskningsdata!AG$33)*'Sentrale parametere'!$J$16),0)</f>
        <v>0</v>
      </c>
      <c r="AN19" s="19">
        <f>IFERROR(IF('Sentrale parametere'!$B$17="Nei",Forskningsdata!AH18*'Sentrale parametere'!$C$17,(Forskningsdata!AH18/Forskningsdata!AH$33)*'Sentrale parametere'!$J$17),0)</f>
        <v>0</v>
      </c>
      <c r="AO19" s="19">
        <f>IFERROR(IF('Sentrale parametere'!$B$18="Nei",Forskningsdata!AI18*'Sentrale parametere'!$C$18,(Forskningsdata!AI18/Forskningsdata!AI$33)*'Sentrale parametere'!$J$18),0)</f>
        <v>0</v>
      </c>
      <c r="AP19" s="19">
        <f>IFERROR(IF('Sentrale parametere'!$B$19="Nei",Forskningsdata!AJ18*'Sentrale parametere'!$C$19,(Forskningsdata!AJ18/Forskningsdata!AJ$33)*'Sentrale parametere'!$J$19),0)</f>
        <v>0</v>
      </c>
      <c r="AQ19" s="19">
        <f t="shared" si="23"/>
        <v>0</v>
      </c>
      <c r="AR19" s="45">
        <f>IFERROR(IF('Sentrale parametere'!$B$15="Nei",Forskningsdata!AK18*'Sentrale parametere'!$C$15,(Forskningsdata!AK18/Forskningsdata!AK$33)*'Sentrale parametere'!$K$15),0)</f>
        <v>0</v>
      </c>
      <c r="AS19" s="19">
        <f>IFERROR(IF('Sentrale parametere'!$B$16="Nei",Forskningsdata!AL18*'Sentrale parametere'!$C$16,(Forskningsdata!AL18/Forskningsdata!AL$33)*'Sentrale parametere'!$K$16),0)</f>
        <v>0</v>
      </c>
      <c r="AT19" s="19">
        <f>IFERROR(IF('Sentrale parametere'!$B$17="Nei",Forskningsdata!AM18*'Sentrale parametere'!$C$17,(Forskningsdata!AM18/Forskningsdata!AM$33)*'Sentrale parametere'!$K$17),0)</f>
        <v>0</v>
      </c>
      <c r="AU19" s="19">
        <f>IFERROR(IF('Sentrale parametere'!$B$18="Nei",Forskningsdata!AN18*'Sentrale parametere'!$C$18,(Forskningsdata!AN18/Forskningsdata!AN$33)*'Sentrale parametere'!$K$18),0)</f>
        <v>0</v>
      </c>
      <c r="AV19" s="19">
        <f>IFERROR(IF('Sentrale parametere'!$B$19="Nei",Forskningsdata!AO18*'Sentrale parametere'!$C$19,(Forskningsdata!AO18/Forskningsdata!AO$33)*'Sentrale parametere'!$K$19),0)</f>
        <v>0</v>
      </c>
      <c r="AW19" s="19">
        <f t="shared" si="24"/>
        <v>0</v>
      </c>
    </row>
    <row r="20" spans="1:49" x14ac:dyDescent="0.25">
      <c r="A20">
        <f>'Enheter, modell og år'!A18</f>
        <v>0</v>
      </c>
      <c r="B20" s="45">
        <f>IFERROR(IF('Sentrale parametere'!$B$15="Nei",Forskningsdata!B19*'Sentrale parametere'!$C$15,(Forskningsdata!B19/Forskningsdata!B$33)*'Sentrale parametere'!$D$15),0)</f>
        <v>0</v>
      </c>
      <c r="C20" s="19">
        <f>IFERROR(IF('Sentrale parametere'!$B$16="Nei",Forskningsdata!C19*'Sentrale parametere'!$C$16,(Forskningsdata!C19/Forskningsdata!C$33)*'Sentrale parametere'!$D$16),0)</f>
        <v>0</v>
      </c>
      <c r="D20" s="19">
        <f>IFERROR(IF('Sentrale parametere'!$B$17="Nei",Forskningsdata!D19*'Sentrale parametere'!$C$17,(Forskningsdata!D19/Forskningsdata!D$33)*'Sentrale parametere'!$D$17),0)</f>
        <v>0</v>
      </c>
      <c r="E20" s="19">
        <f>IFERROR(IF('Sentrale parametere'!$B$18="Nei",Forskningsdata!E19*'Sentrale parametere'!$C$18,(Forskningsdata!E19/Forskningsdata!E$33)*'Sentrale parametere'!$D$18),0)</f>
        <v>0</v>
      </c>
      <c r="F20" s="19">
        <f>IFERROR(IF('Sentrale parametere'!$B$19="Nei",Forskningsdata!F19*'Sentrale parametere'!$C$19,(Forskningsdata!F19/Forskningsdata!F$33)*'Sentrale parametere'!$D$19),0)</f>
        <v>0</v>
      </c>
      <c r="G20" s="19">
        <f t="shared" si="17"/>
        <v>0</v>
      </c>
      <c r="H20" s="45">
        <f>IFERROR(IF('Sentrale parametere'!$B$15="Nei",Forskningsdata!G19*'Sentrale parametere'!$C$15,(Forskningsdata!G19/Forskningsdata!G$33)*'Sentrale parametere'!$E$15),0)</f>
        <v>0</v>
      </c>
      <c r="I20" s="19">
        <f>IFERROR(IF('Sentrale parametere'!$B$16="Nei",Forskningsdata!H19*'Sentrale parametere'!$C$16,(Forskningsdata!H19/Forskningsdata!H$33)*'Sentrale parametere'!$E$16),0)</f>
        <v>0</v>
      </c>
      <c r="J20" s="19">
        <f>IFERROR(IF('Sentrale parametere'!$B$17="Nei",Forskningsdata!I19*'Sentrale parametere'!$C$17,(Forskningsdata!I19/Forskningsdata!I$33)*'Sentrale parametere'!$E$17),0)</f>
        <v>0</v>
      </c>
      <c r="K20" s="19">
        <f>IFERROR(IF('Sentrale parametere'!$B$18="Nei",Forskningsdata!J19*'Sentrale parametere'!$C$18,(Forskningsdata!J19/Forskningsdata!J$33)*'Sentrale parametere'!$E$18),0)</f>
        <v>0</v>
      </c>
      <c r="L20" s="19">
        <f>IFERROR(IF('Sentrale parametere'!$B$19="Nei",Forskningsdata!K19*'Sentrale parametere'!$C$19,(Forskningsdata!K19/Forskningsdata!K$33)*'Sentrale parametere'!$E$19),0)</f>
        <v>0</v>
      </c>
      <c r="M20" s="19">
        <f t="shared" si="18"/>
        <v>0</v>
      </c>
      <c r="N20" s="45">
        <f>IFERROR(IF('Sentrale parametere'!$B$15="Nei",Forskningsdata!L19*'Sentrale parametere'!$C$15,(Forskningsdata!L19/Forskningsdata!L$33)*'Sentrale parametere'!$F$15),0)</f>
        <v>0</v>
      </c>
      <c r="O20" s="19">
        <f>IFERROR(IF('Sentrale parametere'!$B$16="Nei",Forskningsdata!M19*'Sentrale parametere'!$C$16,(Forskningsdata!M19/Forskningsdata!M$33)*'Sentrale parametere'!$F$16),0)</f>
        <v>0</v>
      </c>
      <c r="P20" s="19">
        <f>IFERROR(IF('Sentrale parametere'!$B$17="Nei",Forskningsdata!N19*'Sentrale parametere'!$C$17,(Forskningsdata!N19/Forskningsdata!N$33)*'Sentrale parametere'!$F$17),0)</f>
        <v>0</v>
      </c>
      <c r="Q20" s="19">
        <f>IFERROR(IF('Sentrale parametere'!$B$18="Nei",Forskningsdata!O19*'Sentrale parametere'!$C$18,(Forskningsdata!O19/Forskningsdata!O$33)*'Sentrale parametere'!$F$18),0)</f>
        <v>0</v>
      </c>
      <c r="R20" s="19">
        <f>IFERROR(IF('Sentrale parametere'!$B$19="Nei",Forskningsdata!P19*'Sentrale parametere'!$C$19,(Forskningsdata!P19/Forskningsdata!P$33)*'Sentrale parametere'!$F$19),0)</f>
        <v>0</v>
      </c>
      <c r="S20" s="19">
        <f t="shared" si="19"/>
        <v>0</v>
      </c>
      <c r="T20" s="45">
        <f>IFERROR(IF('Sentrale parametere'!$B$15="Nei",Forskningsdata!Q19*'Sentrale parametere'!$C$15,(Forskningsdata!Q19/Forskningsdata!Q$33)*'Sentrale parametere'!$G$15),0)</f>
        <v>0</v>
      </c>
      <c r="U20" s="19">
        <f>IFERROR(IF('Sentrale parametere'!$B$16="Nei",Forskningsdata!R19*'Sentrale parametere'!$C$16,(Forskningsdata!R19/Forskningsdata!R$33)*'Sentrale parametere'!$G$16),0)</f>
        <v>0</v>
      </c>
      <c r="V20" s="19">
        <f>IFERROR(IF('Sentrale parametere'!$B$17="Nei",Forskningsdata!S19*'Sentrale parametere'!$C$17,(Forskningsdata!S19/Forskningsdata!S$33)*'Sentrale parametere'!$G$17),0)</f>
        <v>0</v>
      </c>
      <c r="W20" s="19">
        <f>IFERROR(IF('Sentrale parametere'!$B$18="Nei",Forskningsdata!T19*'Sentrale parametere'!$C$18,(Forskningsdata!T19/Forskningsdata!T$33)*'Sentrale parametere'!$G$18),0)</f>
        <v>0</v>
      </c>
      <c r="X20" s="19">
        <f>IFERROR(IF('Sentrale parametere'!$B$19="Nei",Forskningsdata!U19*'Sentrale parametere'!$C$19,(Forskningsdata!U19/Forskningsdata!U$33)*'Sentrale parametere'!$G$19),0)</f>
        <v>0</v>
      </c>
      <c r="Y20" s="19">
        <f t="shared" si="20"/>
        <v>0</v>
      </c>
      <c r="Z20" s="45">
        <f>IFERROR(IF('Sentrale parametere'!$B$15="Nei",Forskningsdata!V19*'Sentrale parametere'!$C$15,(Forskningsdata!V19/Forskningsdata!V$33)*'Sentrale parametere'!$H$15),0)</f>
        <v>0</v>
      </c>
      <c r="AA20" s="19">
        <f>IFERROR(IF('Sentrale parametere'!$B$16="Nei",Forskningsdata!W19*'Sentrale parametere'!$C$16,(Forskningsdata!W19/Forskningsdata!W$33)*'Sentrale parametere'!$H$16),0)</f>
        <v>0</v>
      </c>
      <c r="AB20" s="19">
        <f>IFERROR(IF('Sentrale parametere'!$B$17="Nei",Forskningsdata!X19*'Sentrale parametere'!$C$17,(Forskningsdata!X19/Forskningsdata!X$33)*'Sentrale parametere'!$H$17),0)</f>
        <v>0</v>
      </c>
      <c r="AC20" s="19">
        <f>IFERROR(IF('Sentrale parametere'!$B$18="Nei",Forskningsdata!Y19*'Sentrale parametere'!$C$18,(Forskningsdata!Y19/Forskningsdata!Y$33)*'Sentrale parametere'!$H$18),0)</f>
        <v>0</v>
      </c>
      <c r="AD20" s="19">
        <f>IFERROR(IF('Sentrale parametere'!$B$19="Nei",Forskningsdata!Z19*'Sentrale parametere'!$C$19,(Forskningsdata!Z19/Forskningsdata!Z$33)*'Sentrale parametere'!$H$19),0)</f>
        <v>0</v>
      </c>
      <c r="AE20" s="19">
        <f t="shared" si="21"/>
        <v>0</v>
      </c>
      <c r="AF20" s="45">
        <f>IFERROR(IF('Sentrale parametere'!$B$15="Nei",Forskningsdata!AA19*'Sentrale parametere'!$C$15,(Forskningsdata!AA19/Forskningsdata!AA$33)*'Sentrale parametere'!$I$15),0)</f>
        <v>0</v>
      </c>
      <c r="AG20" s="19">
        <f>IFERROR(IF('Sentrale parametere'!$B$16="Nei",Forskningsdata!AB19*'Sentrale parametere'!$C$16,(Forskningsdata!AB19/Forskningsdata!AB$33)*'Sentrale parametere'!$I$16),0)</f>
        <v>0</v>
      </c>
      <c r="AH20" s="19">
        <f>IFERROR(IF('Sentrale parametere'!$B$17="Nei",Forskningsdata!AC19*'Sentrale parametere'!$C$17,(Forskningsdata!AC19/Forskningsdata!AC$33)*'Sentrale parametere'!$I$17),0)</f>
        <v>0</v>
      </c>
      <c r="AI20" s="19">
        <f>IFERROR(IF('Sentrale parametere'!$B$18="Nei",Forskningsdata!AD19*'Sentrale parametere'!$C$18,(Forskningsdata!AD19/Forskningsdata!AD$33)*'Sentrale parametere'!$I$18),0)</f>
        <v>0</v>
      </c>
      <c r="AJ20" s="19">
        <f>IFERROR(IF('Sentrale parametere'!$B$19="Nei",Forskningsdata!AE19*'Sentrale parametere'!$C$19,(Forskningsdata!AE19/Forskningsdata!AE$33)*'Sentrale parametere'!$I$19),0)</f>
        <v>0</v>
      </c>
      <c r="AK20" s="19">
        <f t="shared" si="22"/>
        <v>0</v>
      </c>
      <c r="AL20" s="45">
        <f>IFERROR(IF('Sentrale parametere'!$B$15="Nei",Forskningsdata!AF19*'Sentrale parametere'!$C$15,(Forskningsdata!AF19/Forskningsdata!AF$33)*'Sentrale parametere'!$J$15),0)</f>
        <v>0</v>
      </c>
      <c r="AM20" s="19">
        <f>IFERROR(IF('Sentrale parametere'!$B$16="Nei",Forskningsdata!AG19*'Sentrale parametere'!$C$16,(Forskningsdata!AG19/Forskningsdata!AG$33)*'Sentrale parametere'!$J$16),0)</f>
        <v>0</v>
      </c>
      <c r="AN20" s="19">
        <f>IFERROR(IF('Sentrale parametere'!$B$17="Nei",Forskningsdata!AH19*'Sentrale parametere'!$C$17,(Forskningsdata!AH19/Forskningsdata!AH$33)*'Sentrale parametere'!$J$17),0)</f>
        <v>0</v>
      </c>
      <c r="AO20" s="19">
        <f>IFERROR(IF('Sentrale parametere'!$B$18="Nei",Forskningsdata!AI19*'Sentrale parametere'!$C$18,(Forskningsdata!AI19/Forskningsdata!AI$33)*'Sentrale parametere'!$J$18),0)</f>
        <v>0</v>
      </c>
      <c r="AP20" s="19">
        <f>IFERROR(IF('Sentrale parametere'!$B$19="Nei",Forskningsdata!AJ19*'Sentrale parametere'!$C$19,(Forskningsdata!AJ19/Forskningsdata!AJ$33)*'Sentrale parametere'!$J$19),0)</f>
        <v>0</v>
      </c>
      <c r="AQ20" s="19">
        <f t="shared" si="23"/>
        <v>0</v>
      </c>
      <c r="AR20" s="45">
        <f>IFERROR(IF('Sentrale parametere'!$B$15="Nei",Forskningsdata!AK19*'Sentrale parametere'!$C$15,(Forskningsdata!AK19/Forskningsdata!AK$33)*'Sentrale parametere'!$K$15),0)</f>
        <v>0</v>
      </c>
      <c r="AS20" s="19">
        <f>IFERROR(IF('Sentrale parametere'!$B$16="Nei",Forskningsdata!AL19*'Sentrale parametere'!$C$16,(Forskningsdata!AL19/Forskningsdata!AL$33)*'Sentrale parametere'!$K$16),0)</f>
        <v>0</v>
      </c>
      <c r="AT20" s="19">
        <f>IFERROR(IF('Sentrale parametere'!$B$17="Nei",Forskningsdata!AM19*'Sentrale parametere'!$C$17,(Forskningsdata!AM19/Forskningsdata!AM$33)*'Sentrale parametere'!$K$17),0)</f>
        <v>0</v>
      </c>
      <c r="AU20" s="19">
        <f>IFERROR(IF('Sentrale parametere'!$B$18="Nei",Forskningsdata!AN19*'Sentrale parametere'!$C$18,(Forskningsdata!AN19/Forskningsdata!AN$33)*'Sentrale parametere'!$K$18),0)</f>
        <v>0</v>
      </c>
      <c r="AV20" s="19">
        <f>IFERROR(IF('Sentrale parametere'!$B$19="Nei",Forskningsdata!AO19*'Sentrale parametere'!$C$19,(Forskningsdata!AO19/Forskningsdata!AO$33)*'Sentrale parametere'!$K$19),0)</f>
        <v>0</v>
      </c>
      <c r="AW20" s="19">
        <f t="shared" si="24"/>
        <v>0</v>
      </c>
    </row>
    <row r="21" spans="1:49" x14ac:dyDescent="0.25">
      <c r="A21">
        <f>'Enheter, modell og år'!A19</f>
        <v>0</v>
      </c>
      <c r="B21" s="45">
        <f>IFERROR(IF('Sentrale parametere'!$B$15="Nei",Forskningsdata!B20*'Sentrale parametere'!$C$15,(Forskningsdata!B20/Forskningsdata!B$33)*'Sentrale parametere'!$D$15),0)</f>
        <v>0</v>
      </c>
      <c r="C21" s="19">
        <f>IFERROR(IF('Sentrale parametere'!$B$16="Nei",Forskningsdata!C20*'Sentrale parametere'!$C$16,(Forskningsdata!C20/Forskningsdata!C$33)*'Sentrale parametere'!$D$16),0)</f>
        <v>0</v>
      </c>
      <c r="D21" s="19">
        <f>IFERROR(IF('Sentrale parametere'!$B$17="Nei",Forskningsdata!D20*'Sentrale parametere'!$C$17,(Forskningsdata!D20/Forskningsdata!D$33)*'Sentrale parametere'!$D$17),0)</f>
        <v>0</v>
      </c>
      <c r="E21" s="19">
        <f>IFERROR(IF('Sentrale parametere'!$B$18="Nei",Forskningsdata!E20*'Sentrale parametere'!$C$18,(Forskningsdata!E20/Forskningsdata!E$33)*'Sentrale parametere'!$D$18),0)</f>
        <v>0</v>
      </c>
      <c r="F21" s="19">
        <f>IFERROR(IF('Sentrale parametere'!$B$19="Nei",Forskningsdata!F20*'Sentrale parametere'!$C$19,(Forskningsdata!F20/Forskningsdata!F$33)*'Sentrale parametere'!$D$19),0)</f>
        <v>0</v>
      </c>
      <c r="G21" s="19">
        <f t="shared" si="17"/>
        <v>0</v>
      </c>
      <c r="H21" s="45">
        <f>IFERROR(IF('Sentrale parametere'!$B$15="Nei",Forskningsdata!G20*'Sentrale parametere'!$C$15,(Forskningsdata!G20/Forskningsdata!G$33)*'Sentrale parametere'!$E$15),0)</f>
        <v>0</v>
      </c>
      <c r="I21" s="19">
        <f>IFERROR(IF('Sentrale parametere'!$B$16="Nei",Forskningsdata!H20*'Sentrale parametere'!$C$16,(Forskningsdata!H20/Forskningsdata!H$33)*'Sentrale parametere'!$E$16),0)</f>
        <v>0</v>
      </c>
      <c r="J21" s="19">
        <f>IFERROR(IF('Sentrale parametere'!$B$17="Nei",Forskningsdata!I20*'Sentrale parametere'!$C$17,(Forskningsdata!I20/Forskningsdata!I$33)*'Sentrale parametere'!$E$17),0)</f>
        <v>0</v>
      </c>
      <c r="K21" s="19">
        <f>IFERROR(IF('Sentrale parametere'!$B$18="Nei",Forskningsdata!J20*'Sentrale parametere'!$C$18,(Forskningsdata!J20/Forskningsdata!J$33)*'Sentrale parametere'!$E$18),0)</f>
        <v>0</v>
      </c>
      <c r="L21" s="19">
        <f>IFERROR(IF('Sentrale parametere'!$B$19="Nei",Forskningsdata!K20*'Sentrale parametere'!$C$19,(Forskningsdata!K20/Forskningsdata!K$33)*'Sentrale parametere'!$E$19),0)</f>
        <v>0</v>
      </c>
      <c r="M21" s="19">
        <f t="shared" si="18"/>
        <v>0</v>
      </c>
      <c r="N21" s="45">
        <f>IFERROR(IF('Sentrale parametere'!$B$15="Nei",Forskningsdata!L20*'Sentrale parametere'!$C$15,(Forskningsdata!L20/Forskningsdata!L$33)*'Sentrale parametere'!$F$15),0)</f>
        <v>0</v>
      </c>
      <c r="O21" s="19">
        <f>IFERROR(IF('Sentrale parametere'!$B$16="Nei",Forskningsdata!M20*'Sentrale parametere'!$C$16,(Forskningsdata!M20/Forskningsdata!M$33)*'Sentrale parametere'!$F$16),0)</f>
        <v>0</v>
      </c>
      <c r="P21" s="19">
        <f>IFERROR(IF('Sentrale parametere'!$B$17="Nei",Forskningsdata!N20*'Sentrale parametere'!$C$17,(Forskningsdata!N20/Forskningsdata!N$33)*'Sentrale parametere'!$F$17),0)</f>
        <v>0</v>
      </c>
      <c r="Q21" s="19">
        <f>IFERROR(IF('Sentrale parametere'!$B$18="Nei",Forskningsdata!O20*'Sentrale parametere'!$C$18,(Forskningsdata!O20/Forskningsdata!O$33)*'Sentrale parametere'!$F$18),0)</f>
        <v>0</v>
      </c>
      <c r="R21" s="19">
        <f>IFERROR(IF('Sentrale parametere'!$B$19="Nei",Forskningsdata!P20*'Sentrale parametere'!$C$19,(Forskningsdata!P20/Forskningsdata!P$33)*'Sentrale parametere'!$F$19),0)</f>
        <v>0</v>
      </c>
      <c r="S21" s="19">
        <f t="shared" si="19"/>
        <v>0</v>
      </c>
      <c r="T21" s="45">
        <f>IFERROR(IF('Sentrale parametere'!$B$15="Nei",Forskningsdata!Q20*'Sentrale parametere'!$C$15,(Forskningsdata!Q20/Forskningsdata!Q$33)*'Sentrale parametere'!$G$15),0)</f>
        <v>0</v>
      </c>
      <c r="U21" s="19">
        <f>IFERROR(IF('Sentrale parametere'!$B$16="Nei",Forskningsdata!R20*'Sentrale parametere'!$C$16,(Forskningsdata!R20/Forskningsdata!R$33)*'Sentrale parametere'!$G$16),0)</f>
        <v>0</v>
      </c>
      <c r="V21" s="19">
        <f>IFERROR(IF('Sentrale parametere'!$B$17="Nei",Forskningsdata!S20*'Sentrale parametere'!$C$17,(Forskningsdata!S20/Forskningsdata!S$33)*'Sentrale parametere'!$G$17),0)</f>
        <v>0</v>
      </c>
      <c r="W21" s="19">
        <f>IFERROR(IF('Sentrale parametere'!$B$18="Nei",Forskningsdata!T20*'Sentrale parametere'!$C$18,(Forskningsdata!T20/Forskningsdata!T$33)*'Sentrale parametere'!$G$18),0)</f>
        <v>0</v>
      </c>
      <c r="X21" s="19">
        <f>IFERROR(IF('Sentrale parametere'!$B$19="Nei",Forskningsdata!U20*'Sentrale parametere'!$C$19,(Forskningsdata!U20/Forskningsdata!U$33)*'Sentrale parametere'!$G$19),0)</f>
        <v>0</v>
      </c>
      <c r="Y21" s="19">
        <f t="shared" si="20"/>
        <v>0</v>
      </c>
      <c r="Z21" s="45">
        <f>IFERROR(IF('Sentrale parametere'!$B$15="Nei",Forskningsdata!V20*'Sentrale parametere'!$C$15,(Forskningsdata!V20/Forskningsdata!V$33)*'Sentrale parametere'!$H$15),0)</f>
        <v>0</v>
      </c>
      <c r="AA21" s="19">
        <f>IFERROR(IF('Sentrale parametere'!$B$16="Nei",Forskningsdata!W20*'Sentrale parametere'!$C$16,(Forskningsdata!W20/Forskningsdata!W$33)*'Sentrale parametere'!$H$16),0)</f>
        <v>0</v>
      </c>
      <c r="AB21" s="19">
        <f>IFERROR(IF('Sentrale parametere'!$B$17="Nei",Forskningsdata!X20*'Sentrale parametere'!$C$17,(Forskningsdata!X20/Forskningsdata!X$33)*'Sentrale parametere'!$H$17),0)</f>
        <v>0</v>
      </c>
      <c r="AC21" s="19">
        <f>IFERROR(IF('Sentrale parametere'!$B$18="Nei",Forskningsdata!Y20*'Sentrale parametere'!$C$18,(Forskningsdata!Y20/Forskningsdata!Y$33)*'Sentrale parametere'!$H$18),0)</f>
        <v>0</v>
      </c>
      <c r="AD21" s="19">
        <f>IFERROR(IF('Sentrale parametere'!$B$19="Nei",Forskningsdata!Z20*'Sentrale parametere'!$C$19,(Forskningsdata!Z20/Forskningsdata!Z$33)*'Sentrale parametere'!$H$19),0)</f>
        <v>0</v>
      </c>
      <c r="AE21" s="19">
        <f t="shared" si="21"/>
        <v>0</v>
      </c>
      <c r="AF21" s="45">
        <f>IFERROR(IF('Sentrale parametere'!$B$15="Nei",Forskningsdata!AA20*'Sentrale parametere'!$C$15,(Forskningsdata!AA20/Forskningsdata!AA$33)*'Sentrale parametere'!$I$15),0)</f>
        <v>0</v>
      </c>
      <c r="AG21" s="19">
        <f>IFERROR(IF('Sentrale parametere'!$B$16="Nei",Forskningsdata!AB20*'Sentrale parametere'!$C$16,(Forskningsdata!AB20/Forskningsdata!AB$33)*'Sentrale parametere'!$I$16),0)</f>
        <v>0</v>
      </c>
      <c r="AH21" s="19">
        <f>IFERROR(IF('Sentrale parametere'!$B$17="Nei",Forskningsdata!AC20*'Sentrale parametere'!$C$17,(Forskningsdata!AC20/Forskningsdata!AC$33)*'Sentrale parametere'!$I$17),0)</f>
        <v>0</v>
      </c>
      <c r="AI21" s="19">
        <f>IFERROR(IF('Sentrale parametere'!$B$18="Nei",Forskningsdata!AD20*'Sentrale parametere'!$C$18,(Forskningsdata!AD20/Forskningsdata!AD$33)*'Sentrale parametere'!$I$18),0)</f>
        <v>0</v>
      </c>
      <c r="AJ21" s="19">
        <f>IFERROR(IF('Sentrale parametere'!$B$19="Nei",Forskningsdata!AE20*'Sentrale parametere'!$C$19,(Forskningsdata!AE20/Forskningsdata!AE$33)*'Sentrale parametere'!$I$19),0)</f>
        <v>0</v>
      </c>
      <c r="AK21" s="19">
        <f t="shared" si="22"/>
        <v>0</v>
      </c>
      <c r="AL21" s="45">
        <f>IFERROR(IF('Sentrale parametere'!$B$15="Nei",Forskningsdata!AF20*'Sentrale parametere'!$C$15,(Forskningsdata!AF20/Forskningsdata!AF$33)*'Sentrale parametere'!$J$15),0)</f>
        <v>0</v>
      </c>
      <c r="AM21" s="19">
        <f>IFERROR(IF('Sentrale parametere'!$B$16="Nei",Forskningsdata!AG20*'Sentrale parametere'!$C$16,(Forskningsdata!AG20/Forskningsdata!AG$33)*'Sentrale parametere'!$J$16),0)</f>
        <v>0</v>
      </c>
      <c r="AN21" s="19">
        <f>IFERROR(IF('Sentrale parametere'!$B$17="Nei",Forskningsdata!AH20*'Sentrale parametere'!$C$17,(Forskningsdata!AH20/Forskningsdata!AH$33)*'Sentrale parametere'!$J$17),0)</f>
        <v>0</v>
      </c>
      <c r="AO21" s="19">
        <f>IFERROR(IF('Sentrale parametere'!$B$18="Nei",Forskningsdata!AI20*'Sentrale parametere'!$C$18,(Forskningsdata!AI20/Forskningsdata!AI$33)*'Sentrale parametere'!$J$18),0)</f>
        <v>0</v>
      </c>
      <c r="AP21" s="19">
        <f>IFERROR(IF('Sentrale parametere'!$B$19="Nei",Forskningsdata!AJ20*'Sentrale parametere'!$C$19,(Forskningsdata!AJ20/Forskningsdata!AJ$33)*'Sentrale parametere'!$J$19),0)</f>
        <v>0</v>
      </c>
      <c r="AQ21" s="19">
        <f t="shared" si="23"/>
        <v>0</v>
      </c>
      <c r="AR21" s="45">
        <f>IFERROR(IF('Sentrale parametere'!$B$15="Nei",Forskningsdata!AK20*'Sentrale parametere'!$C$15,(Forskningsdata!AK20/Forskningsdata!AK$33)*'Sentrale parametere'!$K$15),0)</f>
        <v>0</v>
      </c>
      <c r="AS21" s="19">
        <f>IFERROR(IF('Sentrale parametere'!$B$16="Nei",Forskningsdata!AL20*'Sentrale parametere'!$C$16,(Forskningsdata!AL20/Forskningsdata!AL$33)*'Sentrale parametere'!$K$16),0)</f>
        <v>0</v>
      </c>
      <c r="AT21" s="19">
        <f>IFERROR(IF('Sentrale parametere'!$B$17="Nei",Forskningsdata!AM20*'Sentrale parametere'!$C$17,(Forskningsdata!AM20/Forskningsdata!AM$33)*'Sentrale parametere'!$K$17),0)</f>
        <v>0</v>
      </c>
      <c r="AU21" s="19">
        <f>IFERROR(IF('Sentrale parametere'!$B$18="Nei",Forskningsdata!AN20*'Sentrale parametere'!$C$18,(Forskningsdata!AN20/Forskningsdata!AN$33)*'Sentrale parametere'!$K$18),0)</f>
        <v>0</v>
      </c>
      <c r="AV21" s="19">
        <f>IFERROR(IF('Sentrale parametere'!$B$19="Nei",Forskningsdata!AO20*'Sentrale parametere'!$C$19,(Forskningsdata!AO20/Forskningsdata!AO$33)*'Sentrale parametere'!$K$19),0)</f>
        <v>0</v>
      </c>
      <c r="AW21" s="19">
        <f t="shared" si="24"/>
        <v>0</v>
      </c>
    </row>
    <row r="22" spans="1:49" x14ac:dyDescent="0.25">
      <c r="A22">
        <f>'Enheter, modell og år'!A20</f>
        <v>0</v>
      </c>
      <c r="B22" s="45">
        <f>IFERROR(IF('Sentrale parametere'!$B$15="Nei",Forskningsdata!B21*'Sentrale parametere'!$C$15,(Forskningsdata!B21/Forskningsdata!B$33)*'Sentrale parametere'!$D$15),0)</f>
        <v>0</v>
      </c>
      <c r="C22" s="19">
        <f>IFERROR(IF('Sentrale parametere'!$B$16="Nei",Forskningsdata!C21*'Sentrale parametere'!$C$16,(Forskningsdata!C21/Forskningsdata!C$33)*'Sentrale parametere'!$D$16),0)</f>
        <v>0</v>
      </c>
      <c r="D22" s="19">
        <f>IFERROR(IF('Sentrale parametere'!$B$17="Nei",Forskningsdata!D21*'Sentrale parametere'!$C$17,(Forskningsdata!D21/Forskningsdata!D$33)*'Sentrale parametere'!$D$17),0)</f>
        <v>0</v>
      </c>
      <c r="E22" s="19">
        <f>IFERROR(IF('Sentrale parametere'!$B$18="Nei",Forskningsdata!E21*'Sentrale parametere'!$C$18,(Forskningsdata!E21/Forskningsdata!E$33)*'Sentrale parametere'!$D$18),0)</f>
        <v>0</v>
      </c>
      <c r="F22" s="19">
        <f>IFERROR(IF('Sentrale parametere'!$B$19="Nei",Forskningsdata!F21*'Sentrale parametere'!$C$19,(Forskningsdata!F21/Forskningsdata!F$33)*'Sentrale parametere'!$D$19),0)</f>
        <v>0</v>
      </c>
      <c r="G22" s="19">
        <f t="shared" si="17"/>
        <v>0</v>
      </c>
      <c r="H22" s="45">
        <f>IFERROR(IF('Sentrale parametere'!$B$15="Nei",Forskningsdata!G21*'Sentrale parametere'!$C$15,(Forskningsdata!G21/Forskningsdata!G$33)*'Sentrale parametere'!$E$15),0)</f>
        <v>0</v>
      </c>
      <c r="I22" s="19">
        <f>IFERROR(IF('Sentrale parametere'!$B$16="Nei",Forskningsdata!H21*'Sentrale parametere'!$C$16,(Forskningsdata!H21/Forskningsdata!H$33)*'Sentrale parametere'!$E$16),0)</f>
        <v>0</v>
      </c>
      <c r="J22" s="19">
        <f>IFERROR(IF('Sentrale parametere'!$B$17="Nei",Forskningsdata!I21*'Sentrale parametere'!$C$17,(Forskningsdata!I21/Forskningsdata!I$33)*'Sentrale parametere'!$E$17),0)</f>
        <v>0</v>
      </c>
      <c r="K22" s="19">
        <f>IFERROR(IF('Sentrale parametere'!$B$18="Nei",Forskningsdata!J21*'Sentrale parametere'!$C$18,(Forskningsdata!J21/Forskningsdata!J$33)*'Sentrale parametere'!$E$18),0)</f>
        <v>0</v>
      </c>
      <c r="L22" s="19">
        <f>IFERROR(IF('Sentrale parametere'!$B$19="Nei",Forskningsdata!K21*'Sentrale parametere'!$C$19,(Forskningsdata!K21/Forskningsdata!K$33)*'Sentrale parametere'!$E$19),0)</f>
        <v>0</v>
      </c>
      <c r="M22" s="19">
        <f t="shared" si="18"/>
        <v>0</v>
      </c>
      <c r="N22" s="45">
        <f>IFERROR(IF('Sentrale parametere'!$B$15="Nei",Forskningsdata!L21*'Sentrale parametere'!$C$15,(Forskningsdata!L21/Forskningsdata!L$33)*'Sentrale parametere'!$F$15),0)</f>
        <v>0</v>
      </c>
      <c r="O22" s="19">
        <f>IFERROR(IF('Sentrale parametere'!$B$16="Nei",Forskningsdata!M21*'Sentrale parametere'!$C$16,(Forskningsdata!M21/Forskningsdata!M$33)*'Sentrale parametere'!$F$16),0)</f>
        <v>0</v>
      </c>
      <c r="P22" s="19">
        <f>IFERROR(IF('Sentrale parametere'!$B$17="Nei",Forskningsdata!N21*'Sentrale parametere'!$C$17,(Forskningsdata!N21/Forskningsdata!N$33)*'Sentrale parametere'!$F$17),0)</f>
        <v>0</v>
      </c>
      <c r="Q22" s="19">
        <f>IFERROR(IF('Sentrale parametere'!$B$18="Nei",Forskningsdata!O21*'Sentrale parametere'!$C$18,(Forskningsdata!O21/Forskningsdata!O$33)*'Sentrale parametere'!$F$18),0)</f>
        <v>0</v>
      </c>
      <c r="R22" s="19">
        <f>IFERROR(IF('Sentrale parametere'!$B$19="Nei",Forskningsdata!P21*'Sentrale parametere'!$C$19,(Forskningsdata!P21/Forskningsdata!P$33)*'Sentrale parametere'!$F$19),0)</f>
        <v>0</v>
      </c>
      <c r="S22" s="19">
        <f t="shared" si="19"/>
        <v>0</v>
      </c>
      <c r="T22" s="45">
        <f>IFERROR(IF('Sentrale parametere'!$B$15="Nei",Forskningsdata!Q21*'Sentrale parametere'!$C$15,(Forskningsdata!Q21/Forskningsdata!Q$33)*'Sentrale parametere'!$G$15),0)</f>
        <v>0</v>
      </c>
      <c r="U22" s="19">
        <f>IFERROR(IF('Sentrale parametere'!$B$16="Nei",Forskningsdata!R21*'Sentrale parametere'!$C$16,(Forskningsdata!R21/Forskningsdata!R$33)*'Sentrale parametere'!$G$16),0)</f>
        <v>0</v>
      </c>
      <c r="V22" s="19">
        <f>IFERROR(IF('Sentrale parametere'!$B$17="Nei",Forskningsdata!S21*'Sentrale parametere'!$C$17,(Forskningsdata!S21/Forskningsdata!S$33)*'Sentrale parametere'!$G$17),0)</f>
        <v>0</v>
      </c>
      <c r="W22" s="19">
        <f>IFERROR(IF('Sentrale parametere'!$B$18="Nei",Forskningsdata!T21*'Sentrale parametere'!$C$18,(Forskningsdata!T21/Forskningsdata!T$33)*'Sentrale parametere'!$G$18),0)</f>
        <v>0</v>
      </c>
      <c r="X22" s="19">
        <f>IFERROR(IF('Sentrale parametere'!$B$19="Nei",Forskningsdata!U21*'Sentrale parametere'!$C$19,(Forskningsdata!U21/Forskningsdata!U$33)*'Sentrale parametere'!$G$19),0)</f>
        <v>0</v>
      </c>
      <c r="Y22" s="19">
        <f t="shared" si="20"/>
        <v>0</v>
      </c>
      <c r="Z22" s="45">
        <f>IFERROR(IF('Sentrale parametere'!$B$15="Nei",Forskningsdata!V21*'Sentrale parametere'!$C$15,(Forskningsdata!V21/Forskningsdata!V$33)*'Sentrale parametere'!$H$15),0)</f>
        <v>0</v>
      </c>
      <c r="AA22" s="19">
        <f>IFERROR(IF('Sentrale parametere'!$B$16="Nei",Forskningsdata!W21*'Sentrale parametere'!$C$16,(Forskningsdata!W21/Forskningsdata!W$33)*'Sentrale parametere'!$H$16),0)</f>
        <v>0</v>
      </c>
      <c r="AB22" s="19">
        <f>IFERROR(IF('Sentrale parametere'!$B$17="Nei",Forskningsdata!X21*'Sentrale parametere'!$C$17,(Forskningsdata!X21/Forskningsdata!X$33)*'Sentrale parametere'!$H$17),0)</f>
        <v>0</v>
      </c>
      <c r="AC22" s="19">
        <f>IFERROR(IF('Sentrale parametere'!$B$18="Nei",Forskningsdata!Y21*'Sentrale parametere'!$C$18,(Forskningsdata!Y21/Forskningsdata!Y$33)*'Sentrale parametere'!$H$18),0)</f>
        <v>0</v>
      </c>
      <c r="AD22" s="19">
        <f>IFERROR(IF('Sentrale parametere'!$B$19="Nei",Forskningsdata!Z21*'Sentrale parametere'!$C$19,(Forskningsdata!Z21/Forskningsdata!Z$33)*'Sentrale parametere'!$H$19),0)</f>
        <v>0</v>
      </c>
      <c r="AE22" s="19">
        <f t="shared" si="21"/>
        <v>0</v>
      </c>
      <c r="AF22" s="45">
        <f>IFERROR(IF('Sentrale parametere'!$B$15="Nei",Forskningsdata!AA21*'Sentrale parametere'!$C$15,(Forskningsdata!AA21/Forskningsdata!AA$33)*'Sentrale parametere'!$I$15),0)</f>
        <v>0</v>
      </c>
      <c r="AG22" s="19">
        <f>IFERROR(IF('Sentrale parametere'!$B$16="Nei",Forskningsdata!AB21*'Sentrale parametere'!$C$16,(Forskningsdata!AB21/Forskningsdata!AB$33)*'Sentrale parametere'!$I$16),0)</f>
        <v>0</v>
      </c>
      <c r="AH22" s="19">
        <f>IFERROR(IF('Sentrale parametere'!$B$17="Nei",Forskningsdata!AC21*'Sentrale parametere'!$C$17,(Forskningsdata!AC21/Forskningsdata!AC$33)*'Sentrale parametere'!$I$17),0)</f>
        <v>0</v>
      </c>
      <c r="AI22" s="19">
        <f>IFERROR(IF('Sentrale parametere'!$B$18="Nei",Forskningsdata!AD21*'Sentrale parametere'!$C$18,(Forskningsdata!AD21/Forskningsdata!AD$33)*'Sentrale parametere'!$I$18),0)</f>
        <v>0</v>
      </c>
      <c r="AJ22" s="19">
        <f>IFERROR(IF('Sentrale parametere'!$B$19="Nei",Forskningsdata!AE21*'Sentrale parametere'!$C$19,(Forskningsdata!AE21/Forskningsdata!AE$33)*'Sentrale parametere'!$I$19),0)</f>
        <v>0</v>
      </c>
      <c r="AK22" s="19">
        <f t="shared" si="22"/>
        <v>0</v>
      </c>
      <c r="AL22" s="45">
        <f>IFERROR(IF('Sentrale parametere'!$B$15="Nei",Forskningsdata!AF21*'Sentrale parametere'!$C$15,(Forskningsdata!AF21/Forskningsdata!AF$33)*'Sentrale parametere'!$J$15),0)</f>
        <v>0</v>
      </c>
      <c r="AM22" s="19">
        <f>IFERROR(IF('Sentrale parametere'!$B$16="Nei",Forskningsdata!AG21*'Sentrale parametere'!$C$16,(Forskningsdata!AG21/Forskningsdata!AG$33)*'Sentrale parametere'!$J$16),0)</f>
        <v>0</v>
      </c>
      <c r="AN22" s="19">
        <f>IFERROR(IF('Sentrale parametere'!$B$17="Nei",Forskningsdata!AH21*'Sentrale parametere'!$C$17,(Forskningsdata!AH21/Forskningsdata!AH$33)*'Sentrale parametere'!$J$17),0)</f>
        <v>0</v>
      </c>
      <c r="AO22" s="19">
        <f>IFERROR(IF('Sentrale parametere'!$B$18="Nei",Forskningsdata!AI21*'Sentrale parametere'!$C$18,(Forskningsdata!AI21/Forskningsdata!AI$33)*'Sentrale parametere'!$J$18),0)</f>
        <v>0</v>
      </c>
      <c r="AP22" s="19">
        <f>IFERROR(IF('Sentrale parametere'!$B$19="Nei",Forskningsdata!AJ21*'Sentrale parametere'!$C$19,(Forskningsdata!AJ21/Forskningsdata!AJ$33)*'Sentrale parametere'!$J$19),0)</f>
        <v>0</v>
      </c>
      <c r="AQ22" s="19">
        <f t="shared" si="23"/>
        <v>0</v>
      </c>
      <c r="AR22" s="45">
        <f>IFERROR(IF('Sentrale parametere'!$B$15="Nei",Forskningsdata!AK21*'Sentrale parametere'!$C$15,(Forskningsdata!AK21/Forskningsdata!AK$33)*'Sentrale parametere'!$K$15),0)</f>
        <v>0</v>
      </c>
      <c r="AS22" s="19">
        <f>IFERROR(IF('Sentrale parametere'!$B$16="Nei",Forskningsdata!AL21*'Sentrale parametere'!$C$16,(Forskningsdata!AL21/Forskningsdata!AL$33)*'Sentrale parametere'!$K$16),0)</f>
        <v>0</v>
      </c>
      <c r="AT22" s="19">
        <f>IFERROR(IF('Sentrale parametere'!$B$17="Nei",Forskningsdata!AM21*'Sentrale parametere'!$C$17,(Forskningsdata!AM21/Forskningsdata!AM$33)*'Sentrale parametere'!$K$17),0)</f>
        <v>0</v>
      </c>
      <c r="AU22" s="19">
        <f>IFERROR(IF('Sentrale parametere'!$B$18="Nei",Forskningsdata!AN21*'Sentrale parametere'!$C$18,(Forskningsdata!AN21/Forskningsdata!AN$33)*'Sentrale parametere'!$K$18),0)</f>
        <v>0</v>
      </c>
      <c r="AV22" s="19">
        <f>IFERROR(IF('Sentrale parametere'!$B$19="Nei",Forskningsdata!AO21*'Sentrale parametere'!$C$19,(Forskningsdata!AO21/Forskningsdata!AO$33)*'Sentrale parametere'!$K$19),0)</f>
        <v>0</v>
      </c>
      <c r="AW22" s="19">
        <f t="shared" si="24"/>
        <v>0</v>
      </c>
    </row>
    <row r="23" spans="1:49" x14ac:dyDescent="0.25">
      <c r="A23">
        <f>'Enheter, modell og år'!A21</f>
        <v>0</v>
      </c>
      <c r="B23" s="45">
        <f>IFERROR(IF('Sentrale parametere'!$B$15="Nei",Forskningsdata!B22*'Sentrale parametere'!$C$15,(Forskningsdata!B22/Forskningsdata!B$33)*'Sentrale parametere'!$D$15),0)</f>
        <v>0</v>
      </c>
      <c r="C23" s="19">
        <f>IFERROR(IF('Sentrale parametere'!$B$16="Nei",Forskningsdata!C22*'Sentrale parametere'!$C$16,(Forskningsdata!C22/Forskningsdata!C$33)*'Sentrale parametere'!$D$16),0)</f>
        <v>0</v>
      </c>
      <c r="D23" s="19">
        <f>IFERROR(IF('Sentrale parametere'!$B$17="Nei",Forskningsdata!D22*'Sentrale parametere'!$C$17,(Forskningsdata!D22/Forskningsdata!D$33)*'Sentrale parametere'!$D$17),0)</f>
        <v>0</v>
      </c>
      <c r="E23" s="19">
        <f>IFERROR(IF('Sentrale parametere'!$B$18="Nei",Forskningsdata!E22*'Sentrale parametere'!$C$18,(Forskningsdata!E22/Forskningsdata!E$33)*'Sentrale parametere'!$D$18),0)</f>
        <v>0</v>
      </c>
      <c r="F23" s="19">
        <f>IFERROR(IF('Sentrale parametere'!$B$19="Nei",Forskningsdata!F22*'Sentrale parametere'!$C$19,(Forskningsdata!F22/Forskningsdata!F$33)*'Sentrale parametere'!$D$19),0)</f>
        <v>0</v>
      </c>
      <c r="G23" s="19">
        <f t="shared" si="17"/>
        <v>0</v>
      </c>
      <c r="H23" s="45">
        <f>IFERROR(IF('Sentrale parametere'!$B$15="Nei",Forskningsdata!G22*'Sentrale parametere'!$C$15,(Forskningsdata!G22/Forskningsdata!G$33)*'Sentrale parametere'!$E$15),0)</f>
        <v>0</v>
      </c>
      <c r="I23" s="19">
        <f>IFERROR(IF('Sentrale parametere'!$B$16="Nei",Forskningsdata!H22*'Sentrale parametere'!$C$16,(Forskningsdata!H22/Forskningsdata!H$33)*'Sentrale parametere'!$E$16),0)</f>
        <v>0</v>
      </c>
      <c r="J23" s="19">
        <f>IFERROR(IF('Sentrale parametere'!$B$17="Nei",Forskningsdata!I22*'Sentrale parametere'!$C$17,(Forskningsdata!I22/Forskningsdata!I$33)*'Sentrale parametere'!$E$17),0)</f>
        <v>0</v>
      </c>
      <c r="K23" s="19">
        <f>IFERROR(IF('Sentrale parametere'!$B$18="Nei",Forskningsdata!J22*'Sentrale parametere'!$C$18,(Forskningsdata!J22/Forskningsdata!J$33)*'Sentrale parametere'!$E$18),0)</f>
        <v>0</v>
      </c>
      <c r="L23" s="19">
        <f>IFERROR(IF('Sentrale parametere'!$B$19="Nei",Forskningsdata!K22*'Sentrale parametere'!$C$19,(Forskningsdata!K22/Forskningsdata!K$33)*'Sentrale parametere'!$E$19),0)</f>
        <v>0</v>
      </c>
      <c r="M23" s="19">
        <f t="shared" si="18"/>
        <v>0</v>
      </c>
      <c r="N23" s="45">
        <f>IFERROR(IF('Sentrale parametere'!$B$15="Nei",Forskningsdata!L22*'Sentrale parametere'!$C$15,(Forskningsdata!L22/Forskningsdata!L$33)*'Sentrale parametere'!$F$15),0)</f>
        <v>0</v>
      </c>
      <c r="O23" s="19">
        <f>IFERROR(IF('Sentrale parametere'!$B$16="Nei",Forskningsdata!M22*'Sentrale parametere'!$C$16,(Forskningsdata!M22/Forskningsdata!M$33)*'Sentrale parametere'!$F$16),0)</f>
        <v>0</v>
      </c>
      <c r="P23" s="19">
        <f>IFERROR(IF('Sentrale parametere'!$B$17="Nei",Forskningsdata!N22*'Sentrale parametere'!$C$17,(Forskningsdata!N22/Forskningsdata!N$33)*'Sentrale parametere'!$F$17),0)</f>
        <v>0</v>
      </c>
      <c r="Q23" s="19">
        <f>IFERROR(IF('Sentrale parametere'!$B$18="Nei",Forskningsdata!O22*'Sentrale parametere'!$C$18,(Forskningsdata!O22/Forskningsdata!O$33)*'Sentrale parametere'!$F$18),0)</f>
        <v>0</v>
      </c>
      <c r="R23" s="19">
        <f>IFERROR(IF('Sentrale parametere'!$B$19="Nei",Forskningsdata!P22*'Sentrale parametere'!$C$19,(Forskningsdata!P22/Forskningsdata!P$33)*'Sentrale parametere'!$F$19),0)</f>
        <v>0</v>
      </c>
      <c r="S23" s="19">
        <f t="shared" si="19"/>
        <v>0</v>
      </c>
      <c r="T23" s="45">
        <f>IFERROR(IF('Sentrale parametere'!$B$15="Nei",Forskningsdata!Q22*'Sentrale parametere'!$C$15,(Forskningsdata!Q22/Forskningsdata!Q$33)*'Sentrale parametere'!$G$15),0)</f>
        <v>0</v>
      </c>
      <c r="U23" s="19">
        <f>IFERROR(IF('Sentrale parametere'!$B$16="Nei",Forskningsdata!R22*'Sentrale parametere'!$C$16,(Forskningsdata!R22/Forskningsdata!R$33)*'Sentrale parametere'!$G$16),0)</f>
        <v>0</v>
      </c>
      <c r="V23" s="19">
        <f>IFERROR(IF('Sentrale parametere'!$B$17="Nei",Forskningsdata!S22*'Sentrale parametere'!$C$17,(Forskningsdata!S22/Forskningsdata!S$33)*'Sentrale parametere'!$G$17),0)</f>
        <v>0</v>
      </c>
      <c r="W23" s="19">
        <f>IFERROR(IF('Sentrale parametere'!$B$18="Nei",Forskningsdata!T22*'Sentrale parametere'!$C$18,(Forskningsdata!T22/Forskningsdata!T$33)*'Sentrale parametere'!$G$18),0)</f>
        <v>0</v>
      </c>
      <c r="X23" s="19">
        <f>IFERROR(IF('Sentrale parametere'!$B$19="Nei",Forskningsdata!U22*'Sentrale parametere'!$C$19,(Forskningsdata!U22/Forskningsdata!U$33)*'Sentrale parametere'!$G$19),0)</f>
        <v>0</v>
      </c>
      <c r="Y23" s="19">
        <f t="shared" si="20"/>
        <v>0</v>
      </c>
      <c r="Z23" s="45">
        <f>IFERROR(IF('Sentrale parametere'!$B$15="Nei",Forskningsdata!V22*'Sentrale parametere'!$C$15,(Forskningsdata!V22/Forskningsdata!V$33)*'Sentrale parametere'!$H$15),0)</f>
        <v>0</v>
      </c>
      <c r="AA23" s="19">
        <f>IFERROR(IF('Sentrale parametere'!$B$16="Nei",Forskningsdata!W22*'Sentrale parametere'!$C$16,(Forskningsdata!W22/Forskningsdata!W$33)*'Sentrale parametere'!$H$16),0)</f>
        <v>0</v>
      </c>
      <c r="AB23" s="19">
        <f>IFERROR(IF('Sentrale parametere'!$B$17="Nei",Forskningsdata!X22*'Sentrale parametere'!$C$17,(Forskningsdata!X22/Forskningsdata!X$33)*'Sentrale parametere'!$H$17),0)</f>
        <v>0</v>
      </c>
      <c r="AC23" s="19">
        <f>IFERROR(IF('Sentrale parametere'!$B$18="Nei",Forskningsdata!Y22*'Sentrale parametere'!$C$18,(Forskningsdata!Y22/Forskningsdata!Y$33)*'Sentrale parametere'!$H$18),0)</f>
        <v>0</v>
      </c>
      <c r="AD23" s="19">
        <f>IFERROR(IF('Sentrale parametere'!$B$19="Nei",Forskningsdata!Z22*'Sentrale parametere'!$C$19,(Forskningsdata!Z22/Forskningsdata!Z$33)*'Sentrale parametere'!$H$19),0)</f>
        <v>0</v>
      </c>
      <c r="AE23" s="19">
        <f t="shared" si="21"/>
        <v>0</v>
      </c>
      <c r="AF23" s="45">
        <f>IFERROR(IF('Sentrale parametere'!$B$15="Nei",Forskningsdata!AA22*'Sentrale parametere'!$C$15,(Forskningsdata!AA22/Forskningsdata!AA$33)*'Sentrale parametere'!$I$15),0)</f>
        <v>0</v>
      </c>
      <c r="AG23" s="19">
        <f>IFERROR(IF('Sentrale parametere'!$B$16="Nei",Forskningsdata!AB22*'Sentrale parametere'!$C$16,(Forskningsdata!AB22/Forskningsdata!AB$33)*'Sentrale parametere'!$I$16),0)</f>
        <v>0</v>
      </c>
      <c r="AH23" s="19">
        <f>IFERROR(IF('Sentrale parametere'!$B$17="Nei",Forskningsdata!AC22*'Sentrale parametere'!$C$17,(Forskningsdata!AC22/Forskningsdata!AC$33)*'Sentrale parametere'!$I$17),0)</f>
        <v>0</v>
      </c>
      <c r="AI23" s="19">
        <f>IFERROR(IF('Sentrale parametere'!$B$18="Nei",Forskningsdata!AD22*'Sentrale parametere'!$C$18,(Forskningsdata!AD22/Forskningsdata!AD$33)*'Sentrale parametere'!$I$18),0)</f>
        <v>0</v>
      </c>
      <c r="AJ23" s="19">
        <f>IFERROR(IF('Sentrale parametere'!$B$19="Nei",Forskningsdata!AE22*'Sentrale parametere'!$C$19,(Forskningsdata!AE22/Forskningsdata!AE$33)*'Sentrale parametere'!$I$19),0)</f>
        <v>0</v>
      </c>
      <c r="AK23" s="19">
        <f t="shared" si="22"/>
        <v>0</v>
      </c>
      <c r="AL23" s="45">
        <f>IFERROR(IF('Sentrale parametere'!$B$15="Nei",Forskningsdata!AF22*'Sentrale parametere'!$C$15,(Forskningsdata!AF22/Forskningsdata!AF$33)*'Sentrale parametere'!$J$15),0)</f>
        <v>0</v>
      </c>
      <c r="AM23" s="19">
        <f>IFERROR(IF('Sentrale parametere'!$B$16="Nei",Forskningsdata!AG22*'Sentrale parametere'!$C$16,(Forskningsdata!AG22/Forskningsdata!AG$33)*'Sentrale parametere'!$J$16),0)</f>
        <v>0</v>
      </c>
      <c r="AN23" s="19">
        <f>IFERROR(IF('Sentrale parametere'!$B$17="Nei",Forskningsdata!AH22*'Sentrale parametere'!$C$17,(Forskningsdata!AH22/Forskningsdata!AH$33)*'Sentrale parametere'!$J$17),0)</f>
        <v>0</v>
      </c>
      <c r="AO23" s="19">
        <f>IFERROR(IF('Sentrale parametere'!$B$18="Nei",Forskningsdata!AI22*'Sentrale parametere'!$C$18,(Forskningsdata!AI22/Forskningsdata!AI$33)*'Sentrale parametere'!$J$18),0)</f>
        <v>0</v>
      </c>
      <c r="AP23" s="19">
        <f>IFERROR(IF('Sentrale parametere'!$B$19="Nei",Forskningsdata!AJ22*'Sentrale parametere'!$C$19,(Forskningsdata!AJ22/Forskningsdata!AJ$33)*'Sentrale parametere'!$J$19),0)</f>
        <v>0</v>
      </c>
      <c r="AQ23" s="19">
        <f t="shared" si="23"/>
        <v>0</v>
      </c>
      <c r="AR23" s="45">
        <f>IFERROR(IF('Sentrale parametere'!$B$15="Nei",Forskningsdata!AK22*'Sentrale parametere'!$C$15,(Forskningsdata!AK22/Forskningsdata!AK$33)*'Sentrale parametere'!$K$15),0)</f>
        <v>0</v>
      </c>
      <c r="AS23" s="19">
        <f>IFERROR(IF('Sentrale parametere'!$B$16="Nei",Forskningsdata!AL22*'Sentrale parametere'!$C$16,(Forskningsdata!AL22/Forskningsdata!AL$33)*'Sentrale parametere'!$K$16),0)</f>
        <v>0</v>
      </c>
      <c r="AT23" s="19">
        <f>IFERROR(IF('Sentrale parametere'!$B$17="Nei",Forskningsdata!AM22*'Sentrale parametere'!$C$17,(Forskningsdata!AM22/Forskningsdata!AM$33)*'Sentrale parametere'!$K$17),0)</f>
        <v>0</v>
      </c>
      <c r="AU23" s="19">
        <f>IFERROR(IF('Sentrale parametere'!$B$18="Nei",Forskningsdata!AN22*'Sentrale parametere'!$C$18,(Forskningsdata!AN22/Forskningsdata!AN$33)*'Sentrale parametere'!$K$18),0)</f>
        <v>0</v>
      </c>
      <c r="AV23" s="19">
        <f>IFERROR(IF('Sentrale parametere'!$B$19="Nei",Forskningsdata!AO22*'Sentrale parametere'!$C$19,(Forskningsdata!AO22/Forskningsdata!AO$33)*'Sentrale parametere'!$K$19),0)</f>
        <v>0</v>
      </c>
      <c r="AW23" s="19">
        <f t="shared" si="24"/>
        <v>0</v>
      </c>
    </row>
    <row r="24" spans="1:49" x14ac:dyDescent="0.25">
      <c r="A24">
        <f>'Enheter, modell og år'!A22</f>
        <v>0</v>
      </c>
      <c r="B24" s="45">
        <f>IFERROR(IF('Sentrale parametere'!$B$15="Nei",Forskningsdata!B23*'Sentrale parametere'!$C$15,(Forskningsdata!B23/Forskningsdata!B$33)*'Sentrale parametere'!$D$15),0)</f>
        <v>0</v>
      </c>
      <c r="C24" s="19">
        <f>IFERROR(IF('Sentrale parametere'!$B$16="Nei",Forskningsdata!C23*'Sentrale parametere'!$C$16,(Forskningsdata!C23/Forskningsdata!C$33)*'Sentrale parametere'!$D$16),0)</f>
        <v>0</v>
      </c>
      <c r="D24" s="19">
        <f>IFERROR(IF('Sentrale parametere'!$B$17="Nei",Forskningsdata!D23*'Sentrale parametere'!$C$17,(Forskningsdata!D23/Forskningsdata!D$33)*'Sentrale parametere'!$D$17),0)</f>
        <v>0</v>
      </c>
      <c r="E24" s="19">
        <f>IFERROR(IF('Sentrale parametere'!$B$18="Nei",Forskningsdata!E23*'Sentrale parametere'!$C$18,(Forskningsdata!E23/Forskningsdata!E$33)*'Sentrale parametere'!$D$18),0)</f>
        <v>0</v>
      </c>
      <c r="F24" s="19">
        <f>IFERROR(IF('Sentrale parametere'!$B$19="Nei",Forskningsdata!F23*'Sentrale parametere'!$C$19,(Forskningsdata!F23/Forskningsdata!F$33)*'Sentrale parametere'!$D$19),0)</f>
        <v>0</v>
      </c>
      <c r="G24" s="19">
        <f t="shared" si="17"/>
        <v>0</v>
      </c>
      <c r="H24" s="45">
        <f>IFERROR(IF('Sentrale parametere'!$B$15="Nei",Forskningsdata!G23*'Sentrale parametere'!$C$15,(Forskningsdata!G23/Forskningsdata!G$33)*'Sentrale parametere'!$E$15),0)</f>
        <v>0</v>
      </c>
      <c r="I24" s="19">
        <f>IFERROR(IF('Sentrale parametere'!$B$16="Nei",Forskningsdata!H23*'Sentrale parametere'!$C$16,(Forskningsdata!H23/Forskningsdata!H$33)*'Sentrale parametere'!$E$16),0)</f>
        <v>0</v>
      </c>
      <c r="J24" s="19">
        <f>IFERROR(IF('Sentrale parametere'!$B$17="Nei",Forskningsdata!I23*'Sentrale parametere'!$C$17,(Forskningsdata!I23/Forskningsdata!I$33)*'Sentrale parametere'!$E$17),0)</f>
        <v>0</v>
      </c>
      <c r="K24" s="19">
        <f>IFERROR(IF('Sentrale parametere'!$B$18="Nei",Forskningsdata!J23*'Sentrale parametere'!$C$18,(Forskningsdata!J23/Forskningsdata!J$33)*'Sentrale parametere'!$E$18),0)</f>
        <v>0</v>
      </c>
      <c r="L24" s="19">
        <f>IFERROR(IF('Sentrale parametere'!$B$19="Nei",Forskningsdata!K23*'Sentrale parametere'!$C$19,(Forskningsdata!K23/Forskningsdata!K$33)*'Sentrale parametere'!$E$19),0)</f>
        <v>0</v>
      </c>
      <c r="M24" s="19">
        <f t="shared" si="18"/>
        <v>0</v>
      </c>
      <c r="N24" s="45">
        <f>IFERROR(IF('Sentrale parametere'!$B$15="Nei",Forskningsdata!L23*'Sentrale parametere'!$C$15,(Forskningsdata!L23/Forskningsdata!L$33)*'Sentrale parametere'!$F$15),0)</f>
        <v>0</v>
      </c>
      <c r="O24" s="19">
        <f>IFERROR(IF('Sentrale parametere'!$B$16="Nei",Forskningsdata!M23*'Sentrale parametere'!$C$16,(Forskningsdata!M23/Forskningsdata!M$33)*'Sentrale parametere'!$F$16),0)</f>
        <v>0</v>
      </c>
      <c r="P24" s="19">
        <f>IFERROR(IF('Sentrale parametere'!$B$17="Nei",Forskningsdata!N23*'Sentrale parametere'!$C$17,(Forskningsdata!N23/Forskningsdata!N$33)*'Sentrale parametere'!$F$17),0)</f>
        <v>0</v>
      </c>
      <c r="Q24" s="19">
        <f>IFERROR(IF('Sentrale parametere'!$B$18="Nei",Forskningsdata!O23*'Sentrale parametere'!$C$18,(Forskningsdata!O23/Forskningsdata!O$33)*'Sentrale parametere'!$F$18),0)</f>
        <v>0</v>
      </c>
      <c r="R24" s="19">
        <f>IFERROR(IF('Sentrale parametere'!$B$19="Nei",Forskningsdata!P23*'Sentrale parametere'!$C$19,(Forskningsdata!P23/Forskningsdata!P$33)*'Sentrale parametere'!$F$19),0)</f>
        <v>0</v>
      </c>
      <c r="S24" s="19">
        <f t="shared" si="19"/>
        <v>0</v>
      </c>
      <c r="T24" s="45">
        <f>IFERROR(IF('Sentrale parametere'!$B$15="Nei",Forskningsdata!Q23*'Sentrale parametere'!$C$15,(Forskningsdata!Q23/Forskningsdata!Q$33)*'Sentrale parametere'!$G$15),0)</f>
        <v>0</v>
      </c>
      <c r="U24" s="19">
        <f>IFERROR(IF('Sentrale parametere'!$B$16="Nei",Forskningsdata!R23*'Sentrale parametere'!$C$16,(Forskningsdata!R23/Forskningsdata!R$33)*'Sentrale parametere'!$G$16),0)</f>
        <v>0</v>
      </c>
      <c r="V24" s="19">
        <f>IFERROR(IF('Sentrale parametere'!$B$17="Nei",Forskningsdata!S23*'Sentrale parametere'!$C$17,(Forskningsdata!S23/Forskningsdata!S$33)*'Sentrale parametere'!$G$17),0)</f>
        <v>0</v>
      </c>
      <c r="W24" s="19">
        <f>IFERROR(IF('Sentrale parametere'!$B$18="Nei",Forskningsdata!T23*'Sentrale parametere'!$C$18,(Forskningsdata!T23/Forskningsdata!T$33)*'Sentrale parametere'!$G$18),0)</f>
        <v>0</v>
      </c>
      <c r="X24" s="19">
        <f>IFERROR(IF('Sentrale parametere'!$B$19="Nei",Forskningsdata!U23*'Sentrale parametere'!$C$19,(Forskningsdata!U23/Forskningsdata!U$33)*'Sentrale parametere'!$G$19),0)</f>
        <v>0</v>
      </c>
      <c r="Y24" s="19">
        <f t="shared" si="20"/>
        <v>0</v>
      </c>
      <c r="Z24" s="45">
        <f>IFERROR(IF('Sentrale parametere'!$B$15="Nei",Forskningsdata!V23*'Sentrale parametere'!$C$15,(Forskningsdata!V23/Forskningsdata!V$33)*'Sentrale parametere'!$H$15),0)</f>
        <v>0</v>
      </c>
      <c r="AA24" s="19">
        <f>IFERROR(IF('Sentrale parametere'!$B$16="Nei",Forskningsdata!W23*'Sentrale parametere'!$C$16,(Forskningsdata!W23/Forskningsdata!W$33)*'Sentrale parametere'!$H$16),0)</f>
        <v>0</v>
      </c>
      <c r="AB24" s="19">
        <f>IFERROR(IF('Sentrale parametere'!$B$17="Nei",Forskningsdata!X23*'Sentrale parametere'!$C$17,(Forskningsdata!X23/Forskningsdata!X$33)*'Sentrale parametere'!$H$17),0)</f>
        <v>0</v>
      </c>
      <c r="AC24" s="19">
        <f>IFERROR(IF('Sentrale parametere'!$B$18="Nei",Forskningsdata!Y23*'Sentrale parametere'!$C$18,(Forskningsdata!Y23/Forskningsdata!Y$33)*'Sentrale parametere'!$H$18),0)</f>
        <v>0</v>
      </c>
      <c r="AD24" s="19">
        <f>IFERROR(IF('Sentrale parametere'!$B$19="Nei",Forskningsdata!Z23*'Sentrale parametere'!$C$19,(Forskningsdata!Z23/Forskningsdata!Z$33)*'Sentrale parametere'!$H$19),0)</f>
        <v>0</v>
      </c>
      <c r="AE24" s="19">
        <f t="shared" si="21"/>
        <v>0</v>
      </c>
      <c r="AF24" s="45">
        <f>IFERROR(IF('Sentrale parametere'!$B$15="Nei",Forskningsdata!AA23*'Sentrale parametere'!$C$15,(Forskningsdata!AA23/Forskningsdata!AA$33)*'Sentrale parametere'!$I$15),0)</f>
        <v>0</v>
      </c>
      <c r="AG24" s="19">
        <f>IFERROR(IF('Sentrale parametere'!$B$16="Nei",Forskningsdata!AB23*'Sentrale parametere'!$C$16,(Forskningsdata!AB23/Forskningsdata!AB$33)*'Sentrale parametere'!$I$16),0)</f>
        <v>0</v>
      </c>
      <c r="AH24" s="19">
        <f>IFERROR(IF('Sentrale parametere'!$B$17="Nei",Forskningsdata!AC23*'Sentrale parametere'!$C$17,(Forskningsdata!AC23/Forskningsdata!AC$33)*'Sentrale parametere'!$I$17),0)</f>
        <v>0</v>
      </c>
      <c r="AI24" s="19">
        <f>IFERROR(IF('Sentrale parametere'!$B$18="Nei",Forskningsdata!AD23*'Sentrale parametere'!$C$18,(Forskningsdata!AD23/Forskningsdata!AD$33)*'Sentrale parametere'!$I$18),0)</f>
        <v>0</v>
      </c>
      <c r="AJ24" s="19">
        <f>IFERROR(IF('Sentrale parametere'!$B$19="Nei",Forskningsdata!AE23*'Sentrale parametere'!$C$19,(Forskningsdata!AE23/Forskningsdata!AE$33)*'Sentrale parametere'!$I$19),0)</f>
        <v>0</v>
      </c>
      <c r="AK24" s="19">
        <f t="shared" si="22"/>
        <v>0</v>
      </c>
      <c r="AL24" s="45">
        <f>IFERROR(IF('Sentrale parametere'!$B$15="Nei",Forskningsdata!AF23*'Sentrale parametere'!$C$15,(Forskningsdata!AF23/Forskningsdata!AF$33)*'Sentrale parametere'!$J$15),0)</f>
        <v>0</v>
      </c>
      <c r="AM24" s="19">
        <f>IFERROR(IF('Sentrale parametere'!$B$16="Nei",Forskningsdata!AG23*'Sentrale parametere'!$C$16,(Forskningsdata!AG23/Forskningsdata!AG$33)*'Sentrale parametere'!$J$16),0)</f>
        <v>0</v>
      </c>
      <c r="AN24" s="19">
        <f>IFERROR(IF('Sentrale parametere'!$B$17="Nei",Forskningsdata!AH23*'Sentrale parametere'!$C$17,(Forskningsdata!AH23/Forskningsdata!AH$33)*'Sentrale parametere'!$J$17),0)</f>
        <v>0</v>
      </c>
      <c r="AO24" s="19">
        <f>IFERROR(IF('Sentrale parametere'!$B$18="Nei",Forskningsdata!AI23*'Sentrale parametere'!$C$18,(Forskningsdata!AI23/Forskningsdata!AI$33)*'Sentrale parametere'!$J$18),0)</f>
        <v>0</v>
      </c>
      <c r="AP24" s="19">
        <f>IFERROR(IF('Sentrale parametere'!$B$19="Nei",Forskningsdata!AJ23*'Sentrale parametere'!$C$19,(Forskningsdata!AJ23/Forskningsdata!AJ$33)*'Sentrale parametere'!$J$19),0)</f>
        <v>0</v>
      </c>
      <c r="AQ24" s="19">
        <f t="shared" si="23"/>
        <v>0</v>
      </c>
      <c r="AR24" s="45">
        <f>IFERROR(IF('Sentrale parametere'!$B$15="Nei",Forskningsdata!AK23*'Sentrale parametere'!$C$15,(Forskningsdata!AK23/Forskningsdata!AK$33)*'Sentrale parametere'!$K$15),0)</f>
        <v>0</v>
      </c>
      <c r="AS24" s="19">
        <f>IFERROR(IF('Sentrale parametere'!$B$16="Nei",Forskningsdata!AL23*'Sentrale parametere'!$C$16,(Forskningsdata!AL23/Forskningsdata!AL$33)*'Sentrale parametere'!$K$16),0)</f>
        <v>0</v>
      </c>
      <c r="AT24" s="19">
        <f>IFERROR(IF('Sentrale parametere'!$B$17="Nei",Forskningsdata!AM23*'Sentrale parametere'!$C$17,(Forskningsdata!AM23/Forskningsdata!AM$33)*'Sentrale parametere'!$K$17),0)</f>
        <v>0</v>
      </c>
      <c r="AU24" s="19">
        <f>IFERROR(IF('Sentrale parametere'!$B$18="Nei",Forskningsdata!AN23*'Sentrale parametere'!$C$18,(Forskningsdata!AN23/Forskningsdata!AN$33)*'Sentrale parametere'!$K$18),0)</f>
        <v>0</v>
      </c>
      <c r="AV24" s="19">
        <f>IFERROR(IF('Sentrale parametere'!$B$19="Nei",Forskningsdata!AO23*'Sentrale parametere'!$C$19,(Forskningsdata!AO23/Forskningsdata!AO$33)*'Sentrale parametere'!$K$19),0)</f>
        <v>0</v>
      </c>
      <c r="AW24" s="19">
        <f t="shared" si="24"/>
        <v>0</v>
      </c>
    </row>
    <row r="25" spans="1:49" x14ac:dyDescent="0.25">
      <c r="A25">
        <f>'Enheter, modell og år'!A23</f>
        <v>0</v>
      </c>
      <c r="B25" s="45">
        <f>IFERROR(IF('Sentrale parametere'!$B$15="Nei",Forskningsdata!B24*'Sentrale parametere'!$C$15,(Forskningsdata!B24/Forskningsdata!B$33)*'Sentrale parametere'!$D$15),0)</f>
        <v>0</v>
      </c>
      <c r="C25" s="19">
        <f>IFERROR(IF('Sentrale parametere'!$B$16="Nei",Forskningsdata!C24*'Sentrale parametere'!$C$16,(Forskningsdata!C24/Forskningsdata!C$33)*'Sentrale parametere'!$D$16),0)</f>
        <v>0</v>
      </c>
      <c r="D25" s="19">
        <f>IFERROR(IF('Sentrale parametere'!$B$17="Nei",Forskningsdata!D24*'Sentrale parametere'!$C$17,(Forskningsdata!D24/Forskningsdata!D$33)*'Sentrale parametere'!$D$17),0)</f>
        <v>0</v>
      </c>
      <c r="E25" s="19">
        <f>IFERROR(IF('Sentrale parametere'!$B$18="Nei",Forskningsdata!E24*'Sentrale parametere'!$C$18,(Forskningsdata!E24/Forskningsdata!E$33)*'Sentrale parametere'!$D$18),0)</f>
        <v>0</v>
      </c>
      <c r="F25" s="19">
        <f>IFERROR(IF('Sentrale parametere'!$B$19="Nei",Forskningsdata!F24*'Sentrale parametere'!$C$19,(Forskningsdata!F24/Forskningsdata!F$33)*'Sentrale parametere'!$D$19),0)</f>
        <v>0</v>
      </c>
      <c r="G25" s="19">
        <f t="shared" si="17"/>
        <v>0</v>
      </c>
      <c r="H25" s="45">
        <f>IFERROR(IF('Sentrale parametere'!$B$15="Nei",Forskningsdata!G24*'Sentrale parametere'!$C$15,(Forskningsdata!G24/Forskningsdata!G$33)*'Sentrale parametere'!$E$15),0)</f>
        <v>0</v>
      </c>
      <c r="I25" s="19">
        <f>IFERROR(IF('Sentrale parametere'!$B$16="Nei",Forskningsdata!H24*'Sentrale parametere'!$C$16,(Forskningsdata!H24/Forskningsdata!H$33)*'Sentrale parametere'!$E$16),0)</f>
        <v>0</v>
      </c>
      <c r="J25" s="19">
        <f>IFERROR(IF('Sentrale parametere'!$B$17="Nei",Forskningsdata!I24*'Sentrale parametere'!$C$17,(Forskningsdata!I24/Forskningsdata!I$33)*'Sentrale parametere'!$E$17),0)</f>
        <v>0</v>
      </c>
      <c r="K25" s="19">
        <f>IFERROR(IF('Sentrale parametere'!$B$18="Nei",Forskningsdata!J24*'Sentrale parametere'!$C$18,(Forskningsdata!J24/Forskningsdata!J$33)*'Sentrale parametere'!$E$18),0)</f>
        <v>0</v>
      </c>
      <c r="L25" s="19">
        <f>IFERROR(IF('Sentrale parametere'!$B$19="Nei",Forskningsdata!K24*'Sentrale parametere'!$C$19,(Forskningsdata!K24/Forskningsdata!K$33)*'Sentrale parametere'!$E$19),0)</f>
        <v>0</v>
      </c>
      <c r="M25" s="19">
        <f t="shared" si="18"/>
        <v>0</v>
      </c>
      <c r="N25" s="45">
        <f>IFERROR(IF('Sentrale parametere'!$B$15="Nei",Forskningsdata!L24*'Sentrale parametere'!$C$15,(Forskningsdata!L24/Forskningsdata!L$33)*'Sentrale parametere'!$F$15),0)</f>
        <v>0</v>
      </c>
      <c r="O25" s="19">
        <f>IFERROR(IF('Sentrale parametere'!$B$16="Nei",Forskningsdata!M24*'Sentrale parametere'!$C$16,(Forskningsdata!M24/Forskningsdata!M$33)*'Sentrale parametere'!$F$16),0)</f>
        <v>0</v>
      </c>
      <c r="P25" s="19">
        <f>IFERROR(IF('Sentrale parametere'!$B$17="Nei",Forskningsdata!N24*'Sentrale parametere'!$C$17,(Forskningsdata!N24/Forskningsdata!N$33)*'Sentrale parametere'!$F$17),0)</f>
        <v>0</v>
      </c>
      <c r="Q25" s="19">
        <f>IFERROR(IF('Sentrale parametere'!$B$18="Nei",Forskningsdata!O24*'Sentrale parametere'!$C$18,(Forskningsdata!O24/Forskningsdata!O$33)*'Sentrale parametere'!$F$18),0)</f>
        <v>0</v>
      </c>
      <c r="R25" s="19">
        <f>IFERROR(IF('Sentrale parametere'!$B$19="Nei",Forskningsdata!P24*'Sentrale parametere'!$C$19,(Forskningsdata!P24/Forskningsdata!P$33)*'Sentrale parametere'!$F$19),0)</f>
        <v>0</v>
      </c>
      <c r="S25" s="19">
        <f t="shared" si="19"/>
        <v>0</v>
      </c>
      <c r="T25" s="45">
        <f>IFERROR(IF('Sentrale parametere'!$B$15="Nei",Forskningsdata!Q24*'Sentrale parametere'!$C$15,(Forskningsdata!Q24/Forskningsdata!Q$33)*'Sentrale parametere'!$G$15),0)</f>
        <v>0</v>
      </c>
      <c r="U25" s="19">
        <f>IFERROR(IF('Sentrale parametere'!$B$16="Nei",Forskningsdata!R24*'Sentrale parametere'!$C$16,(Forskningsdata!R24/Forskningsdata!R$33)*'Sentrale parametere'!$G$16),0)</f>
        <v>0</v>
      </c>
      <c r="V25" s="19">
        <f>IFERROR(IF('Sentrale parametere'!$B$17="Nei",Forskningsdata!S24*'Sentrale parametere'!$C$17,(Forskningsdata!S24/Forskningsdata!S$33)*'Sentrale parametere'!$G$17),0)</f>
        <v>0</v>
      </c>
      <c r="W25" s="19">
        <f>IFERROR(IF('Sentrale parametere'!$B$18="Nei",Forskningsdata!T24*'Sentrale parametere'!$C$18,(Forskningsdata!T24/Forskningsdata!T$33)*'Sentrale parametere'!$G$18),0)</f>
        <v>0</v>
      </c>
      <c r="X25" s="19">
        <f>IFERROR(IF('Sentrale parametere'!$B$19="Nei",Forskningsdata!U24*'Sentrale parametere'!$C$19,(Forskningsdata!U24/Forskningsdata!U$33)*'Sentrale parametere'!$G$19),0)</f>
        <v>0</v>
      </c>
      <c r="Y25" s="19">
        <f t="shared" si="20"/>
        <v>0</v>
      </c>
      <c r="Z25" s="45">
        <f>IFERROR(IF('Sentrale parametere'!$B$15="Nei",Forskningsdata!V24*'Sentrale parametere'!$C$15,(Forskningsdata!V24/Forskningsdata!V$33)*'Sentrale parametere'!$H$15),0)</f>
        <v>0</v>
      </c>
      <c r="AA25" s="19">
        <f>IFERROR(IF('Sentrale parametere'!$B$16="Nei",Forskningsdata!W24*'Sentrale parametere'!$C$16,(Forskningsdata!W24/Forskningsdata!W$33)*'Sentrale parametere'!$H$16),0)</f>
        <v>0</v>
      </c>
      <c r="AB25" s="19">
        <f>IFERROR(IF('Sentrale parametere'!$B$17="Nei",Forskningsdata!X24*'Sentrale parametere'!$C$17,(Forskningsdata!X24/Forskningsdata!X$33)*'Sentrale parametere'!$H$17),0)</f>
        <v>0</v>
      </c>
      <c r="AC25" s="19">
        <f>IFERROR(IF('Sentrale parametere'!$B$18="Nei",Forskningsdata!Y24*'Sentrale parametere'!$C$18,(Forskningsdata!Y24/Forskningsdata!Y$33)*'Sentrale parametere'!$H$18),0)</f>
        <v>0</v>
      </c>
      <c r="AD25" s="19">
        <f>IFERROR(IF('Sentrale parametere'!$B$19="Nei",Forskningsdata!Z24*'Sentrale parametere'!$C$19,(Forskningsdata!Z24/Forskningsdata!Z$33)*'Sentrale parametere'!$H$19),0)</f>
        <v>0</v>
      </c>
      <c r="AE25" s="19">
        <f t="shared" si="21"/>
        <v>0</v>
      </c>
      <c r="AF25" s="45">
        <f>IFERROR(IF('Sentrale parametere'!$B$15="Nei",Forskningsdata!AA24*'Sentrale parametere'!$C$15,(Forskningsdata!AA24/Forskningsdata!AA$33)*'Sentrale parametere'!$I$15),0)</f>
        <v>0</v>
      </c>
      <c r="AG25" s="19">
        <f>IFERROR(IF('Sentrale parametere'!$B$16="Nei",Forskningsdata!AB24*'Sentrale parametere'!$C$16,(Forskningsdata!AB24/Forskningsdata!AB$33)*'Sentrale parametere'!$I$16),0)</f>
        <v>0</v>
      </c>
      <c r="AH25" s="19">
        <f>IFERROR(IF('Sentrale parametere'!$B$17="Nei",Forskningsdata!AC24*'Sentrale parametere'!$C$17,(Forskningsdata!AC24/Forskningsdata!AC$33)*'Sentrale parametere'!$I$17),0)</f>
        <v>0</v>
      </c>
      <c r="AI25" s="19">
        <f>IFERROR(IF('Sentrale parametere'!$B$18="Nei",Forskningsdata!AD24*'Sentrale parametere'!$C$18,(Forskningsdata!AD24/Forskningsdata!AD$33)*'Sentrale parametere'!$I$18),0)</f>
        <v>0</v>
      </c>
      <c r="AJ25" s="19">
        <f>IFERROR(IF('Sentrale parametere'!$B$19="Nei",Forskningsdata!AE24*'Sentrale parametere'!$C$19,(Forskningsdata!AE24/Forskningsdata!AE$33)*'Sentrale parametere'!$I$19),0)</f>
        <v>0</v>
      </c>
      <c r="AK25" s="19">
        <f t="shared" si="22"/>
        <v>0</v>
      </c>
      <c r="AL25" s="45">
        <f>IFERROR(IF('Sentrale parametere'!$B$15="Nei",Forskningsdata!AF24*'Sentrale parametere'!$C$15,(Forskningsdata!AF24/Forskningsdata!AF$33)*'Sentrale parametere'!$J$15),0)</f>
        <v>0</v>
      </c>
      <c r="AM25" s="19">
        <f>IFERROR(IF('Sentrale parametere'!$B$16="Nei",Forskningsdata!AG24*'Sentrale parametere'!$C$16,(Forskningsdata!AG24/Forskningsdata!AG$33)*'Sentrale parametere'!$J$16),0)</f>
        <v>0</v>
      </c>
      <c r="AN25" s="19">
        <f>IFERROR(IF('Sentrale parametere'!$B$17="Nei",Forskningsdata!AH24*'Sentrale parametere'!$C$17,(Forskningsdata!AH24/Forskningsdata!AH$33)*'Sentrale parametere'!$J$17),0)</f>
        <v>0</v>
      </c>
      <c r="AO25" s="19">
        <f>IFERROR(IF('Sentrale parametere'!$B$18="Nei",Forskningsdata!AI24*'Sentrale parametere'!$C$18,(Forskningsdata!AI24/Forskningsdata!AI$33)*'Sentrale parametere'!$J$18),0)</f>
        <v>0</v>
      </c>
      <c r="AP25" s="19">
        <f>IFERROR(IF('Sentrale parametere'!$B$19="Nei",Forskningsdata!AJ24*'Sentrale parametere'!$C$19,(Forskningsdata!AJ24/Forskningsdata!AJ$33)*'Sentrale parametere'!$J$19),0)</f>
        <v>0</v>
      </c>
      <c r="AQ25" s="19">
        <f t="shared" si="23"/>
        <v>0</v>
      </c>
      <c r="AR25" s="45">
        <f>IFERROR(IF('Sentrale parametere'!$B$15="Nei",Forskningsdata!AK24*'Sentrale parametere'!$C$15,(Forskningsdata!AK24/Forskningsdata!AK$33)*'Sentrale parametere'!$K$15),0)</f>
        <v>0</v>
      </c>
      <c r="AS25" s="19">
        <f>IFERROR(IF('Sentrale parametere'!$B$16="Nei",Forskningsdata!AL24*'Sentrale parametere'!$C$16,(Forskningsdata!AL24/Forskningsdata!AL$33)*'Sentrale parametere'!$K$16),0)</f>
        <v>0</v>
      </c>
      <c r="AT25" s="19">
        <f>IFERROR(IF('Sentrale parametere'!$B$17="Nei",Forskningsdata!AM24*'Sentrale parametere'!$C$17,(Forskningsdata!AM24/Forskningsdata!AM$33)*'Sentrale parametere'!$K$17),0)</f>
        <v>0</v>
      </c>
      <c r="AU25" s="19">
        <f>IFERROR(IF('Sentrale parametere'!$B$18="Nei",Forskningsdata!AN24*'Sentrale parametere'!$C$18,(Forskningsdata!AN24/Forskningsdata!AN$33)*'Sentrale parametere'!$K$18),0)</f>
        <v>0</v>
      </c>
      <c r="AV25" s="19">
        <f>IFERROR(IF('Sentrale parametere'!$B$19="Nei",Forskningsdata!AO24*'Sentrale parametere'!$C$19,(Forskningsdata!AO24/Forskningsdata!AO$33)*'Sentrale parametere'!$K$19),0)</f>
        <v>0</v>
      </c>
      <c r="AW25" s="19">
        <f t="shared" si="24"/>
        <v>0</v>
      </c>
    </row>
    <row r="26" spans="1:49" x14ac:dyDescent="0.25">
      <c r="A26">
        <f>'Enheter, modell og år'!A24</f>
        <v>0</v>
      </c>
      <c r="B26" s="45">
        <f>IFERROR(IF('Sentrale parametere'!$B$15="Nei",Forskningsdata!B25*'Sentrale parametere'!$C$15,(Forskningsdata!B25/Forskningsdata!B$33)*'Sentrale parametere'!$D$15),0)</f>
        <v>0</v>
      </c>
      <c r="C26" s="19">
        <f>IFERROR(IF('Sentrale parametere'!$B$16="Nei",Forskningsdata!C25*'Sentrale parametere'!$C$16,(Forskningsdata!C25/Forskningsdata!C$33)*'Sentrale parametere'!$D$16),0)</f>
        <v>0</v>
      </c>
      <c r="D26" s="19">
        <f>IFERROR(IF('Sentrale parametere'!$B$17="Nei",Forskningsdata!D25*'Sentrale parametere'!$C$17,(Forskningsdata!D25/Forskningsdata!D$33)*'Sentrale parametere'!$D$17),0)</f>
        <v>0</v>
      </c>
      <c r="E26" s="19">
        <f>IFERROR(IF('Sentrale parametere'!$B$18="Nei",Forskningsdata!E25*'Sentrale parametere'!$C$18,(Forskningsdata!E25/Forskningsdata!E$33)*'Sentrale parametere'!$D$18),0)</f>
        <v>0</v>
      </c>
      <c r="F26" s="19">
        <f>IFERROR(IF('Sentrale parametere'!$B$19="Nei",Forskningsdata!F25*'Sentrale parametere'!$C$19,(Forskningsdata!F25/Forskningsdata!F$33)*'Sentrale parametere'!$D$19),0)</f>
        <v>0</v>
      </c>
      <c r="G26" s="19">
        <f t="shared" si="17"/>
        <v>0</v>
      </c>
      <c r="H26" s="45">
        <f>IFERROR(IF('Sentrale parametere'!$B$15="Nei",Forskningsdata!G25*'Sentrale parametere'!$C$15,(Forskningsdata!G25/Forskningsdata!G$33)*'Sentrale parametere'!$E$15),0)</f>
        <v>0</v>
      </c>
      <c r="I26" s="19">
        <f>IFERROR(IF('Sentrale parametere'!$B$16="Nei",Forskningsdata!H25*'Sentrale parametere'!$C$16,(Forskningsdata!H25/Forskningsdata!H$33)*'Sentrale parametere'!$E$16),0)</f>
        <v>0</v>
      </c>
      <c r="J26" s="19">
        <f>IFERROR(IF('Sentrale parametere'!$B$17="Nei",Forskningsdata!I25*'Sentrale parametere'!$C$17,(Forskningsdata!I25/Forskningsdata!I$33)*'Sentrale parametere'!$E$17),0)</f>
        <v>0</v>
      </c>
      <c r="K26" s="19">
        <f>IFERROR(IF('Sentrale parametere'!$B$18="Nei",Forskningsdata!J25*'Sentrale parametere'!$C$18,(Forskningsdata!J25/Forskningsdata!J$33)*'Sentrale parametere'!$E$18),0)</f>
        <v>0</v>
      </c>
      <c r="L26" s="19">
        <f>IFERROR(IF('Sentrale parametere'!$B$19="Nei",Forskningsdata!K25*'Sentrale parametere'!$C$19,(Forskningsdata!K25/Forskningsdata!K$33)*'Sentrale parametere'!$E$19),0)</f>
        <v>0</v>
      </c>
      <c r="M26" s="19">
        <f t="shared" si="18"/>
        <v>0</v>
      </c>
      <c r="N26" s="45">
        <f>IFERROR(IF('Sentrale parametere'!$B$15="Nei",Forskningsdata!L25*'Sentrale parametere'!$C$15,(Forskningsdata!L25/Forskningsdata!L$33)*'Sentrale parametere'!$F$15),0)</f>
        <v>0</v>
      </c>
      <c r="O26" s="19">
        <f>IFERROR(IF('Sentrale parametere'!$B$16="Nei",Forskningsdata!M25*'Sentrale parametere'!$C$16,(Forskningsdata!M25/Forskningsdata!M$33)*'Sentrale parametere'!$F$16),0)</f>
        <v>0</v>
      </c>
      <c r="P26" s="19">
        <f>IFERROR(IF('Sentrale parametere'!$B$17="Nei",Forskningsdata!N25*'Sentrale parametere'!$C$17,(Forskningsdata!N25/Forskningsdata!N$33)*'Sentrale parametere'!$F$17),0)</f>
        <v>0</v>
      </c>
      <c r="Q26" s="19">
        <f>IFERROR(IF('Sentrale parametere'!$B$18="Nei",Forskningsdata!O25*'Sentrale parametere'!$C$18,(Forskningsdata!O25/Forskningsdata!O$33)*'Sentrale parametere'!$F$18),0)</f>
        <v>0</v>
      </c>
      <c r="R26" s="19">
        <f>IFERROR(IF('Sentrale parametere'!$B$19="Nei",Forskningsdata!P25*'Sentrale parametere'!$C$19,(Forskningsdata!P25/Forskningsdata!P$33)*'Sentrale parametere'!$F$19),0)</f>
        <v>0</v>
      </c>
      <c r="S26" s="19">
        <f t="shared" si="19"/>
        <v>0</v>
      </c>
      <c r="T26" s="45">
        <f>IFERROR(IF('Sentrale parametere'!$B$15="Nei",Forskningsdata!Q25*'Sentrale parametere'!$C$15,(Forskningsdata!Q25/Forskningsdata!Q$33)*'Sentrale parametere'!$G$15),0)</f>
        <v>0</v>
      </c>
      <c r="U26" s="19">
        <f>IFERROR(IF('Sentrale parametere'!$B$16="Nei",Forskningsdata!R25*'Sentrale parametere'!$C$16,(Forskningsdata!R25/Forskningsdata!R$33)*'Sentrale parametere'!$G$16),0)</f>
        <v>0</v>
      </c>
      <c r="V26" s="19">
        <f>IFERROR(IF('Sentrale parametere'!$B$17="Nei",Forskningsdata!S25*'Sentrale parametere'!$C$17,(Forskningsdata!S25/Forskningsdata!S$33)*'Sentrale parametere'!$G$17),0)</f>
        <v>0</v>
      </c>
      <c r="W26" s="19">
        <f>IFERROR(IF('Sentrale parametere'!$B$18="Nei",Forskningsdata!T25*'Sentrale parametere'!$C$18,(Forskningsdata!T25/Forskningsdata!T$33)*'Sentrale parametere'!$G$18),0)</f>
        <v>0</v>
      </c>
      <c r="X26" s="19">
        <f>IFERROR(IF('Sentrale parametere'!$B$19="Nei",Forskningsdata!U25*'Sentrale parametere'!$C$19,(Forskningsdata!U25/Forskningsdata!U$33)*'Sentrale parametere'!$G$19),0)</f>
        <v>0</v>
      </c>
      <c r="Y26" s="19">
        <f t="shared" si="20"/>
        <v>0</v>
      </c>
      <c r="Z26" s="45">
        <f>IFERROR(IF('Sentrale parametere'!$B$15="Nei",Forskningsdata!V25*'Sentrale parametere'!$C$15,(Forskningsdata!V25/Forskningsdata!V$33)*'Sentrale parametere'!$H$15),0)</f>
        <v>0</v>
      </c>
      <c r="AA26" s="19">
        <f>IFERROR(IF('Sentrale parametere'!$B$16="Nei",Forskningsdata!W25*'Sentrale parametere'!$C$16,(Forskningsdata!W25/Forskningsdata!W$33)*'Sentrale parametere'!$H$16),0)</f>
        <v>0</v>
      </c>
      <c r="AB26" s="19">
        <f>IFERROR(IF('Sentrale parametere'!$B$17="Nei",Forskningsdata!X25*'Sentrale parametere'!$C$17,(Forskningsdata!X25/Forskningsdata!X$33)*'Sentrale parametere'!$H$17),0)</f>
        <v>0</v>
      </c>
      <c r="AC26" s="19">
        <f>IFERROR(IF('Sentrale parametere'!$B$18="Nei",Forskningsdata!Y25*'Sentrale parametere'!$C$18,(Forskningsdata!Y25/Forskningsdata!Y$33)*'Sentrale parametere'!$H$18),0)</f>
        <v>0</v>
      </c>
      <c r="AD26" s="19">
        <f>IFERROR(IF('Sentrale parametere'!$B$19="Nei",Forskningsdata!Z25*'Sentrale parametere'!$C$19,(Forskningsdata!Z25/Forskningsdata!Z$33)*'Sentrale parametere'!$H$19),0)</f>
        <v>0</v>
      </c>
      <c r="AE26" s="19">
        <f t="shared" si="21"/>
        <v>0</v>
      </c>
      <c r="AF26" s="45">
        <f>IFERROR(IF('Sentrale parametere'!$B$15="Nei",Forskningsdata!AA25*'Sentrale parametere'!$C$15,(Forskningsdata!AA25/Forskningsdata!AA$33)*'Sentrale parametere'!$I$15),0)</f>
        <v>0</v>
      </c>
      <c r="AG26" s="19">
        <f>IFERROR(IF('Sentrale parametere'!$B$16="Nei",Forskningsdata!AB25*'Sentrale parametere'!$C$16,(Forskningsdata!AB25/Forskningsdata!AB$33)*'Sentrale parametere'!$I$16),0)</f>
        <v>0</v>
      </c>
      <c r="AH26" s="19">
        <f>IFERROR(IF('Sentrale parametere'!$B$17="Nei",Forskningsdata!AC25*'Sentrale parametere'!$C$17,(Forskningsdata!AC25/Forskningsdata!AC$33)*'Sentrale parametere'!$I$17),0)</f>
        <v>0</v>
      </c>
      <c r="AI26" s="19">
        <f>IFERROR(IF('Sentrale parametere'!$B$18="Nei",Forskningsdata!AD25*'Sentrale parametere'!$C$18,(Forskningsdata!AD25/Forskningsdata!AD$33)*'Sentrale parametere'!$I$18),0)</f>
        <v>0</v>
      </c>
      <c r="AJ26" s="19">
        <f>IFERROR(IF('Sentrale parametere'!$B$19="Nei",Forskningsdata!AE25*'Sentrale parametere'!$C$19,(Forskningsdata!AE25/Forskningsdata!AE$33)*'Sentrale parametere'!$I$19),0)</f>
        <v>0</v>
      </c>
      <c r="AK26" s="19">
        <f t="shared" si="22"/>
        <v>0</v>
      </c>
      <c r="AL26" s="45">
        <f>IFERROR(IF('Sentrale parametere'!$B$15="Nei",Forskningsdata!AF25*'Sentrale parametere'!$C$15,(Forskningsdata!AF25/Forskningsdata!AF$33)*'Sentrale parametere'!$J$15),0)</f>
        <v>0</v>
      </c>
      <c r="AM26" s="19">
        <f>IFERROR(IF('Sentrale parametere'!$B$16="Nei",Forskningsdata!AG25*'Sentrale parametere'!$C$16,(Forskningsdata!AG25/Forskningsdata!AG$33)*'Sentrale parametere'!$J$16),0)</f>
        <v>0</v>
      </c>
      <c r="AN26" s="19">
        <f>IFERROR(IF('Sentrale parametere'!$B$17="Nei",Forskningsdata!AH25*'Sentrale parametere'!$C$17,(Forskningsdata!AH25/Forskningsdata!AH$33)*'Sentrale parametere'!$J$17),0)</f>
        <v>0</v>
      </c>
      <c r="AO26" s="19">
        <f>IFERROR(IF('Sentrale parametere'!$B$18="Nei",Forskningsdata!AI25*'Sentrale parametere'!$C$18,(Forskningsdata!AI25/Forskningsdata!AI$33)*'Sentrale parametere'!$J$18),0)</f>
        <v>0</v>
      </c>
      <c r="AP26" s="19">
        <f>IFERROR(IF('Sentrale parametere'!$B$19="Nei",Forskningsdata!AJ25*'Sentrale parametere'!$C$19,(Forskningsdata!AJ25/Forskningsdata!AJ$33)*'Sentrale parametere'!$J$19),0)</f>
        <v>0</v>
      </c>
      <c r="AQ26" s="19">
        <f t="shared" si="23"/>
        <v>0</v>
      </c>
      <c r="AR26" s="45">
        <f>IFERROR(IF('Sentrale parametere'!$B$15="Nei",Forskningsdata!AK25*'Sentrale parametere'!$C$15,(Forskningsdata!AK25/Forskningsdata!AK$33)*'Sentrale parametere'!$K$15),0)</f>
        <v>0</v>
      </c>
      <c r="AS26" s="19">
        <f>IFERROR(IF('Sentrale parametere'!$B$16="Nei",Forskningsdata!AL25*'Sentrale parametere'!$C$16,(Forskningsdata!AL25/Forskningsdata!AL$33)*'Sentrale parametere'!$K$16),0)</f>
        <v>0</v>
      </c>
      <c r="AT26" s="19">
        <f>IFERROR(IF('Sentrale parametere'!$B$17="Nei",Forskningsdata!AM25*'Sentrale parametere'!$C$17,(Forskningsdata!AM25/Forskningsdata!AM$33)*'Sentrale parametere'!$K$17),0)</f>
        <v>0</v>
      </c>
      <c r="AU26" s="19">
        <f>IFERROR(IF('Sentrale parametere'!$B$18="Nei",Forskningsdata!AN25*'Sentrale parametere'!$C$18,(Forskningsdata!AN25/Forskningsdata!AN$33)*'Sentrale parametere'!$K$18),0)</f>
        <v>0</v>
      </c>
      <c r="AV26" s="19">
        <f>IFERROR(IF('Sentrale parametere'!$B$19="Nei",Forskningsdata!AO25*'Sentrale parametere'!$C$19,(Forskningsdata!AO25/Forskningsdata!AO$33)*'Sentrale parametere'!$K$19),0)</f>
        <v>0</v>
      </c>
      <c r="AW26" s="19">
        <f t="shared" si="24"/>
        <v>0</v>
      </c>
    </row>
    <row r="27" spans="1:49" x14ac:dyDescent="0.25">
      <c r="A27">
        <f>'Enheter, modell og år'!A25</f>
        <v>0</v>
      </c>
      <c r="B27" s="45">
        <f>IFERROR(IF('Sentrale parametere'!$B$15="Nei",Forskningsdata!B26*'Sentrale parametere'!$C$15,(Forskningsdata!B26/Forskningsdata!B$33)*'Sentrale parametere'!$D$15),0)</f>
        <v>0</v>
      </c>
      <c r="C27" s="19">
        <f>IFERROR(IF('Sentrale parametere'!$B$16="Nei",Forskningsdata!C26*'Sentrale parametere'!$C$16,(Forskningsdata!C26/Forskningsdata!C$33)*'Sentrale parametere'!$D$16),0)</f>
        <v>0</v>
      </c>
      <c r="D27" s="19">
        <f>IFERROR(IF('Sentrale parametere'!$B$17="Nei",Forskningsdata!D26*'Sentrale parametere'!$C$17,(Forskningsdata!D26/Forskningsdata!D$33)*'Sentrale parametere'!$D$17),0)</f>
        <v>0</v>
      </c>
      <c r="E27" s="19">
        <f>IFERROR(IF('Sentrale parametere'!$B$18="Nei",Forskningsdata!E26*'Sentrale parametere'!$C$18,(Forskningsdata!E26/Forskningsdata!E$33)*'Sentrale parametere'!$D$18),0)</f>
        <v>0</v>
      </c>
      <c r="F27" s="19">
        <f>IFERROR(IF('Sentrale parametere'!$B$19="Nei",Forskningsdata!F26*'Sentrale parametere'!$C$19,(Forskningsdata!F26/Forskningsdata!F$33)*'Sentrale parametere'!$D$19),0)</f>
        <v>0</v>
      </c>
      <c r="G27" s="19">
        <f t="shared" si="17"/>
        <v>0</v>
      </c>
      <c r="H27" s="45">
        <f>IFERROR(IF('Sentrale parametere'!$B$15="Nei",Forskningsdata!G26*'Sentrale parametere'!$C$15,(Forskningsdata!G26/Forskningsdata!G$33)*'Sentrale parametere'!$E$15),0)</f>
        <v>0</v>
      </c>
      <c r="I27" s="19">
        <f>IFERROR(IF('Sentrale parametere'!$B$16="Nei",Forskningsdata!H26*'Sentrale parametere'!$C$16,(Forskningsdata!H26/Forskningsdata!H$33)*'Sentrale parametere'!$E$16),0)</f>
        <v>0</v>
      </c>
      <c r="J27" s="19">
        <f>IFERROR(IF('Sentrale parametere'!$B$17="Nei",Forskningsdata!I26*'Sentrale parametere'!$C$17,(Forskningsdata!I26/Forskningsdata!I$33)*'Sentrale parametere'!$E$17),0)</f>
        <v>0</v>
      </c>
      <c r="K27" s="19">
        <f>IFERROR(IF('Sentrale parametere'!$B$18="Nei",Forskningsdata!J26*'Sentrale parametere'!$C$18,(Forskningsdata!J26/Forskningsdata!J$33)*'Sentrale parametere'!$E$18),0)</f>
        <v>0</v>
      </c>
      <c r="L27" s="19">
        <f>IFERROR(IF('Sentrale parametere'!$B$19="Nei",Forskningsdata!K26*'Sentrale parametere'!$C$19,(Forskningsdata!K26/Forskningsdata!K$33)*'Sentrale parametere'!$E$19),0)</f>
        <v>0</v>
      </c>
      <c r="M27" s="19">
        <f t="shared" si="18"/>
        <v>0</v>
      </c>
      <c r="N27" s="45">
        <f>IFERROR(IF('Sentrale parametere'!$B$15="Nei",Forskningsdata!L26*'Sentrale parametere'!$C$15,(Forskningsdata!L26/Forskningsdata!L$33)*'Sentrale parametere'!$F$15),0)</f>
        <v>0</v>
      </c>
      <c r="O27" s="19">
        <f>IFERROR(IF('Sentrale parametere'!$B$16="Nei",Forskningsdata!M26*'Sentrale parametere'!$C$16,(Forskningsdata!M26/Forskningsdata!M$33)*'Sentrale parametere'!$F$16),0)</f>
        <v>0</v>
      </c>
      <c r="P27" s="19">
        <f>IFERROR(IF('Sentrale parametere'!$B$17="Nei",Forskningsdata!N26*'Sentrale parametere'!$C$17,(Forskningsdata!N26/Forskningsdata!N$33)*'Sentrale parametere'!$F$17),0)</f>
        <v>0</v>
      </c>
      <c r="Q27" s="19">
        <f>IFERROR(IF('Sentrale parametere'!$B$18="Nei",Forskningsdata!O26*'Sentrale parametere'!$C$18,(Forskningsdata!O26/Forskningsdata!O$33)*'Sentrale parametere'!$F$18),0)</f>
        <v>0</v>
      </c>
      <c r="R27" s="19">
        <f>IFERROR(IF('Sentrale parametere'!$B$19="Nei",Forskningsdata!P26*'Sentrale parametere'!$C$19,(Forskningsdata!P26/Forskningsdata!P$33)*'Sentrale parametere'!$F$19),0)</f>
        <v>0</v>
      </c>
      <c r="S27" s="19">
        <f t="shared" si="19"/>
        <v>0</v>
      </c>
      <c r="T27" s="45">
        <f>IFERROR(IF('Sentrale parametere'!$B$15="Nei",Forskningsdata!Q26*'Sentrale parametere'!$C$15,(Forskningsdata!Q26/Forskningsdata!Q$33)*'Sentrale parametere'!$G$15),0)</f>
        <v>0</v>
      </c>
      <c r="U27" s="19">
        <f>IFERROR(IF('Sentrale parametere'!$B$16="Nei",Forskningsdata!R26*'Sentrale parametere'!$C$16,(Forskningsdata!R26/Forskningsdata!R$33)*'Sentrale parametere'!$G$16),0)</f>
        <v>0</v>
      </c>
      <c r="V27" s="19">
        <f>IFERROR(IF('Sentrale parametere'!$B$17="Nei",Forskningsdata!S26*'Sentrale parametere'!$C$17,(Forskningsdata!S26/Forskningsdata!S$33)*'Sentrale parametere'!$G$17),0)</f>
        <v>0</v>
      </c>
      <c r="W27" s="19">
        <f>IFERROR(IF('Sentrale parametere'!$B$18="Nei",Forskningsdata!T26*'Sentrale parametere'!$C$18,(Forskningsdata!T26/Forskningsdata!T$33)*'Sentrale parametere'!$G$18),0)</f>
        <v>0</v>
      </c>
      <c r="X27" s="19">
        <f>IFERROR(IF('Sentrale parametere'!$B$19="Nei",Forskningsdata!U26*'Sentrale parametere'!$C$19,(Forskningsdata!U26/Forskningsdata!U$33)*'Sentrale parametere'!$G$19),0)</f>
        <v>0</v>
      </c>
      <c r="Y27" s="19">
        <f t="shared" si="20"/>
        <v>0</v>
      </c>
      <c r="Z27" s="45">
        <f>IFERROR(IF('Sentrale parametere'!$B$15="Nei",Forskningsdata!V26*'Sentrale parametere'!$C$15,(Forskningsdata!V26/Forskningsdata!V$33)*'Sentrale parametere'!$H$15),0)</f>
        <v>0</v>
      </c>
      <c r="AA27" s="19">
        <f>IFERROR(IF('Sentrale parametere'!$B$16="Nei",Forskningsdata!W26*'Sentrale parametere'!$C$16,(Forskningsdata!W26/Forskningsdata!W$33)*'Sentrale parametere'!$H$16),0)</f>
        <v>0</v>
      </c>
      <c r="AB27" s="19">
        <f>IFERROR(IF('Sentrale parametere'!$B$17="Nei",Forskningsdata!X26*'Sentrale parametere'!$C$17,(Forskningsdata!X26/Forskningsdata!X$33)*'Sentrale parametere'!$H$17),0)</f>
        <v>0</v>
      </c>
      <c r="AC27" s="19">
        <f>IFERROR(IF('Sentrale parametere'!$B$18="Nei",Forskningsdata!Y26*'Sentrale parametere'!$C$18,(Forskningsdata!Y26/Forskningsdata!Y$33)*'Sentrale parametere'!$H$18),0)</f>
        <v>0</v>
      </c>
      <c r="AD27" s="19">
        <f>IFERROR(IF('Sentrale parametere'!$B$19="Nei",Forskningsdata!Z26*'Sentrale parametere'!$C$19,(Forskningsdata!Z26/Forskningsdata!Z$33)*'Sentrale parametere'!$H$19),0)</f>
        <v>0</v>
      </c>
      <c r="AE27" s="19">
        <f t="shared" si="21"/>
        <v>0</v>
      </c>
      <c r="AF27" s="45">
        <f>IFERROR(IF('Sentrale parametere'!$B$15="Nei",Forskningsdata!AA26*'Sentrale parametere'!$C$15,(Forskningsdata!AA26/Forskningsdata!AA$33)*'Sentrale parametere'!$I$15),0)</f>
        <v>0</v>
      </c>
      <c r="AG27" s="19">
        <f>IFERROR(IF('Sentrale parametere'!$B$16="Nei",Forskningsdata!AB26*'Sentrale parametere'!$C$16,(Forskningsdata!AB26/Forskningsdata!AB$33)*'Sentrale parametere'!$I$16),0)</f>
        <v>0</v>
      </c>
      <c r="AH27" s="19">
        <f>IFERROR(IF('Sentrale parametere'!$B$17="Nei",Forskningsdata!AC26*'Sentrale parametere'!$C$17,(Forskningsdata!AC26/Forskningsdata!AC$33)*'Sentrale parametere'!$I$17),0)</f>
        <v>0</v>
      </c>
      <c r="AI27" s="19">
        <f>IFERROR(IF('Sentrale parametere'!$B$18="Nei",Forskningsdata!AD26*'Sentrale parametere'!$C$18,(Forskningsdata!AD26/Forskningsdata!AD$33)*'Sentrale parametere'!$I$18),0)</f>
        <v>0</v>
      </c>
      <c r="AJ27" s="19">
        <f>IFERROR(IF('Sentrale parametere'!$B$19="Nei",Forskningsdata!AE26*'Sentrale parametere'!$C$19,(Forskningsdata!AE26/Forskningsdata!AE$33)*'Sentrale parametere'!$I$19),0)</f>
        <v>0</v>
      </c>
      <c r="AK27" s="19">
        <f t="shared" si="22"/>
        <v>0</v>
      </c>
      <c r="AL27" s="45">
        <f>IFERROR(IF('Sentrale parametere'!$B$15="Nei",Forskningsdata!AF26*'Sentrale parametere'!$C$15,(Forskningsdata!AF26/Forskningsdata!AF$33)*'Sentrale parametere'!$J$15),0)</f>
        <v>0</v>
      </c>
      <c r="AM27" s="19">
        <f>IFERROR(IF('Sentrale parametere'!$B$16="Nei",Forskningsdata!AG26*'Sentrale parametere'!$C$16,(Forskningsdata!AG26/Forskningsdata!AG$33)*'Sentrale parametere'!$J$16),0)</f>
        <v>0</v>
      </c>
      <c r="AN27" s="19">
        <f>IFERROR(IF('Sentrale parametere'!$B$17="Nei",Forskningsdata!AH26*'Sentrale parametere'!$C$17,(Forskningsdata!AH26/Forskningsdata!AH$33)*'Sentrale parametere'!$J$17),0)</f>
        <v>0</v>
      </c>
      <c r="AO27" s="19">
        <f>IFERROR(IF('Sentrale parametere'!$B$18="Nei",Forskningsdata!AI26*'Sentrale parametere'!$C$18,(Forskningsdata!AI26/Forskningsdata!AI$33)*'Sentrale parametere'!$J$18),0)</f>
        <v>0</v>
      </c>
      <c r="AP27" s="19">
        <f>IFERROR(IF('Sentrale parametere'!$B$19="Nei",Forskningsdata!AJ26*'Sentrale parametere'!$C$19,(Forskningsdata!AJ26/Forskningsdata!AJ$33)*'Sentrale parametere'!$J$19),0)</f>
        <v>0</v>
      </c>
      <c r="AQ27" s="19">
        <f t="shared" si="23"/>
        <v>0</v>
      </c>
      <c r="AR27" s="45">
        <f>IFERROR(IF('Sentrale parametere'!$B$15="Nei",Forskningsdata!AK26*'Sentrale parametere'!$C$15,(Forskningsdata!AK26/Forskningsdata!AK$33)*'Sentrale parametere'!$K$15),0)</f>
        <v>0</v>
      </c>
      <c r="AS27" s="19">
        <f>IFERROR(IF('Sentrale parametere'!$B$16="Nei",Forskningsdata!AL26*'Sentrale parametere'!$C$16,(Forskningsdata!AL26/Forskningsdata!AL$33)*'Sentrale parametere'!$K$16),0)</f>
        <v>0</v>
      </c>
      <c r="AT27" s="19">
        <f>IFERROR(IF('Sentrale parametere'!$B$17="Nei",Forskningsdata!AM26*'Sentrale parametere'!$C$17,(Forskningsdata!AM26/Forskningsdata!AM$33)*'Sentrale parametere'!$K$17),0)</f>
        <v>0</v>
      </c>
      <c r="AU27" s="19">
        <f>IFERROR(IF('Sentrale parametere'!$B$18="Nei",Forskningsdata!AN26*'Sentrale parametere'!$C$18,(Forskningsdata!AN26/Forskningsdata!AN$33)*'Sentrale parametere'!$K$18),0)</f>
        <v>0</v>
      </c>
      <c r="AV27" s="19">
        <f>IFERROR(IF('Sentrale parametere'!$B$19="Nei",Forskningsdata!AO26*'Sentrale parametere'!$C$19,(Forskningsdata!AO26/Forskningsdata!AO$33)*'Sentrale parametere'!$K$19),0)</f>
        <v>0</v>
      </c>
      <c r="AW27" s="19">
        <f t="shared" si="24"/>
        <v>0</v>
      </c>
    </row>
    <row r="28" spans="1:49" x14ac:dyDescent="0.25">
      <c r="A28">
        <f>'Enheter, modell og år'!A26</f>
        <v>0</v>
      </c>
      <c r="B28" s="45">
        <f>IFERROR(IF('Sentrale parametere'!$B$15="Nei",Forskningsdata!B27*'Sentrale parametere'!$C$15,(Forskningsdata!B27/Forskningsdata!B$33)*'Sentrale parametere'!$D$15),0)</f>
        <v>0</v>
      </c>
      <c r="C28" s="19">
        <f>IFERROR(IF('Sentrale parametere'!$B$16="Nei",Forskningsdata!C27*'Sentrale parametere'!$C$16,(Forskningsdata!C27/Forskningsdata!C$33)*'Sentrale parametere'!$D$16),0)</f>
        <v>0</v>
      </c>
      <c r="D28" s="19">
        <f>IFERROR(IF('Sentrale parametere'!$B$17="Nei",Forskningsdata!D27*'Sentrale parametere'!$C$17,(Forskningsdata!D27/Forskningsdata!D$33)*'Sentrale parametere'!$D$17),0)</f>
        <v>0</v>
      </c>
      <c r="E28" s="19">
        <f>IFERROR(IF('Sentrale parametere'!$B$18="Nei",Forskningsdata!E27*'Sentrale parametere'!$C$18,(Forskningsdata!E27/Forskningsdata!E$33)*'Sentrale parametere'!$D$18),0)</f>
        <v>0</v>
      </c>
      <c r="F28" s="19">
        <f>IFERROR(IF('Sentrale parametere'!$B$19="Nei",Forskningsdata!F27*'Sentrale parametere'!$C$19,(Forskningsdata!F27/Forskningsdata!F$33)*'Sentrale parametere'!$D$19),0)</f>
        <v>0</v>
      </c>
      <c r="G28" s="19">
        <f t="shared" si="17"/>
        <v>0</v>
      </c>
      <c r="H28" s="45">
        <f>IFERROR(IF('Sentrale parametere'!$B$15="Nei",Forskningsdata!G27*'Sentrale parametere'!$C$15,(Forskningsdata!G27/Forskningsdata!G$33)*'Sentrale parametere'!$E$15),0)</f>
        <v>0</v>
      </c>
      <c r="I28" s="19">
        <f>IFERROR(IF('Sentrale parametere'!$B$16="Nei",Forskningsdata!H27*'Sentrale parametere'!$C$16,(Forskningsdata!H27/Forskningsdata!H$33)*'Sentrale parametere'!$E$16),0)</f>
        <v>0</v>
      </c>
      <c r="J28" s="19">
        <f>IFERROR(IF('Sentrale parametere'!$B$17="Nei",Forskningsdata!I27*'Sentrale parametere'!$C$17,(Forskningsdata!I27/Forskningsdata!I$33)*'Sentrale parametere'!$E$17),0)</f>
        <v>0</v>
      </c>
      <c r="K28" s="19">
        <f>IFERROR(IF('Sentrale parametere'!$B$18="Nei",Forskningsdata!J27*'Sentrale parametere'!$C$18,(Forskningsdata!J27/Forskningsdata!J$33)*'Sentrale parametere'!$E$18),0)</f>
        <v>0</v>
      </c>
      <c r="L28" s="19">
        <f>IFERROR(IF('Sentrale parametere'!$B$19="Nei",Forskningsdata!K27*'Sentrale parametere'!$C$19,(Forskningsdata!K27/Forskningsdata!K$33)*'Sentrale parametere'!$E$19),0)</f>
        <v>0</v>
      </c>
      <c r="M28" s="19">
        <f t="shared" si="18"/>
        <v>0</v>
      </c>
      <c r="N28" s="45">
        <f>IFERROR(IF('Sentrale parametere'!$B$15="Nei",Forskningsdata!L27*'Sentrale parametere'!$C$15,(Forskningsdata!L27/Forskningsdata!L$33)*'Sentrale parametere'!$F$15),0)</f>
        <v>0</v>
      </c>
      <c r="O28" s="19">
        <f>IFERROR(IF('Sentrale parametere'!$B$16="Nei",Forskningsdata!M27*'Sentrale parametere'!$C$16,(Forskningsdata!M27/Forskningsdata!M$33)*'Sentrale parametere'!$F$16),0)</f>
        <v>0</v>
      </c>
      <c r="P28" s="19">
        <f>IFERROR(IF('Sentrale parametere'!$B$17="Nei",Forskningsdata!N27*'Sentrale parametere'!$C$17,(Forskningsdata!N27/Forskningsdata!N$33)*'Sentrale parametere'!$F$17),0)</f>
        <v>0</v>
      </c>
      <c r="Q28" s="19">
        <f>IFERROR(IF('Sentrale parametere'!$B$18="Nei",Forskningsdata!O27*'Sentrale parametere'!$C$18,(Forskningsdata!O27/Forskningsdata!O$33)*'Sentrale parametere'!$F$18),0)</f>
        <v>0</v>
      </c>
      <c r="R28" s="19">
        <f>IFERROR(IF('Sentrale parametere'!$B$19="Nei",Forskningsdata!P27*'Sentrale parametere'!$C$19,(Forskningsdata!P27/Forskningsdata!P$33)*'Sentrale parametere'!$F$19),0)</f>
        <v>0</v>
      </c>
      <c r="S28" s="19">
        <f t="shared" si="19"/>
        <v>0</v>
      </c>
      <c r="T28" s="45">
        <f>IFERROR(IF('Sentrale parametere'!$B$15="Nei",Forskningsdata!Q27*'Sentrale parametere'!$C$15,(Forskningsdata!Q27/Forskningsdata!Q$33)*'Sentrale parametere'!$G$15),0)</f>
        <v>0</v>
      </c>
      <c r="U28" s="19">
        <f>IFERROR(IF('Sentrale parametere'!$B$16="Nei",Forskningsdata!R27*'Sentrale parametere'!$C$16,(Forskningsdata!R27/Forskningsdata!R$33)*'Sentrale parametere'!$G$16),0)</f>
        <v>0</v>
      </c>
      <c r="V28" s="19">
        <f>IFERROR(IF('Sentrale parametere'!$B$17="Nei",Forskningsdata!S27*'Sentrale parametere'!$C$17,(Forskningsdata!S27/Forskningsdata!S$33)*'Sentrale parametere'!$G$17),0)</f>
        <v>0</v>
      </c>
      <c r="W28" s="19">
        <f>IFERROR(IF('Sentrale parametere'!$B$18="Nei",Forskningsdata!T27*'Sentrale parametere'!$C$18,(Forskningsdata!T27/Forskningsdata!T$33)*'Sentrale parametere'!$G$18),0)</f>
        <v>0</v>
      </c>
      <c r="X28" s="19">
        <f>IFERROR(IF('Sentrale parametere'!$B$19="Nei",Forskningsdata!U27*'Sentrale parametere'!$C$19,(Forskningsdata!U27/Forskningsdata!U$33)*'Sentrale parametere'!$G$19),0)</f>
        <v>0</v>
      </c>
      <c r="Y28" s="19">
        <f t="shared" si="20"/>
        <v>0</v>
      </c>
      <c r="Z28" s="45">
        <f>IFERROR(IF('Sentrale parametere'!$B$15="Nei",Forskningsdata!V27*'Sentrale parametere'!$C$15,(Forskningsdata!V27/Forskningsdata!V$33)*'Sentrale parametere'!$H$15),0)</f>
        <v>0</v>
      </c>
      <c r="AA28" s="19">
        <f>IFERROR(IF('Sentrale parametere'!$B$16="Nei",Forskningsdata!W27*'Sentrale parametere'!$C$16,(Forskningsdata!W27/Forskningsdata!W$33)*'Sentrale parametere'!$H$16),0)</f>
        <v>0</v>
      </c>
      <c r="AB28" s="19">
        <f>IFERROR(IF('Sentrale parametere'!$B$17="Nei",Forskningsdata!X27*'Sentrale parametere'!$C$17,(Forskningsdata!X27/Forskningsdata!X$33)*'Sentrale parametere'!$H$17),0)</f>
        <v>0</v>
      </c>
      <c r="AC28" s="19">
        <f>IFERROR(IF('Sentrale parametere'!$B$18="Nei",Forskningsdata!Y27*'Sentrale parametere'!$C$18,(Forskningsdata!Y27/Forskningsdata!Y$33)*'Sentrale parametere'!$H$18),0)</f>
        <v>0</v>
      </c>
      <c r="AD28" s="19">
        <f>IFERROR(IF('Sentrale parametere'!$B$19="Nei",Forskningsdata!Z27*'Sentrale parametere'!$C$19,(Forskningsdata!Z27/Forskningsdata!Z$33)*'Sentrale parametere'!$H$19),0)</f>
        <v>0</v>
      </c>
      <c r="AE28" s="19">
        <f t="shared" si="21"/>
        <v>0</v>
      </c>
      <c r="AF28" s="45">
        <f>IFERROR(IF('Sentrale parametere'!$B$15="Nei",Forskningsdata!AA27*'Sentrale parametere'!$C$15,(Forskningsdata!AA27/Forskningsdata!AA$33)*'Sentrale parametere'!$I$15),0)</f>
        <v>0</v>
      </c>
      <c r="AG28" s="19">
        <f>IFERROR(IF('Sentrale parametere'!$B$16="Nei",Forskningsdata!AB27*'Sentrale parametere'!$C$16,(Forskningsdata!AB27/Forskningsdata!AB$33)*'Sentrale parametere'!$I$16),0)</f>
        <v>0</v>
      </c>
      <c r="AH28" s="19">
        <f>IFERROR(IF('Sentrale parametere'!$B$17="Nei",Forskningsdata!AC27*'Sentrale parametere'!$C$17,(Forskningsdata!AC27/Forskningsdata!AC$33)*'Sentrale parametere'!$I$17),0)</f>
        <v>0</v>
      </c>
      <c r="AI28" s="19">
        <f>IFERROR(IF('Sentrale parametere'!$B$18="Nei",Forskningsdata!AD27*'Sentrale parametere'!$C$18,(Forskningsdata!AD27/Forskningsdata!AD$33)*'Sentrale parametere'!$I$18),0)</f>
        <v>0</v>
      </c>
      <c r="AJ28" s="19">
        <f>IFERROR(IF('Sentrale parametere'!$B$19="Nei",Forskningsdata!AE27*'Sentrale parametere'!$C$19,(Forskningsdata!AE27/Forskningsdata!AE$33)*'Sentrale parametere'!$I$19),0)</f>
        <v>0</v>
      </c>
      <c r="AK28" s="19">
        <f t="shared" si="22"/>
        <v>0</v>
      </c>
      <c r="AL28" s="45">
        <f>IFERROR(IF('Sentrale parametere'!$B$15="Nei",Forskningsdata!AF27*'Sentrale parametere'!$C$15,(Forskningsdata!AF27/Forskningsdata!AF$33)*'Sentrale parametere'!$J$15),0)</f>
        <v>0</v>
      </c>
      <c r="AM28" s="19">
        <f>IFERROR(IF('Sentrale parametere'!$B$16="Nei",Forskningsdata!AG27*'Sentrale parametere'!$C$16,(Forskningsdata!AG27/Forskningsdata!AG$33)*'Sentrale parametere'!$J$16),0)</f>
        <v>0</v>
      </c>
      <c r="AN28" s="19">
        <f>IFERROR(IF('Sentrale parametere'!$B$17="Nei",Forskningsdata!AH27*'Sentrale parametere'!$C$17,(Forskningsdata!AH27/Forskningsdata!AH$33)*'Sentrale parametere'!$J$17),0)</f>
        <v>0</v>
      </c>
      <c r="AO28" s="19">
        <f>IFERROR(IF('Sentrale parametere'!$B$18="Nei",Forskningsdata!AI27*'Sentrale parametere'!$C$18,(Forskningsdata!AI27/Forskningsdata!AI$33)*'Sentrale parametere'!$J$18),0)</f>
        <v>0</v>
      </c>
      <c r="AP28" s="19">
        <f>IFERROR(IF('Sentrale parametere'!$B$19="Nei",Forskningsdata!AJ27*'Sentrale parametere'!$C$19,(Forskningsdata!AJ27/Forskningsdata!AJ$33)*'Sentrale parametere'!$J$19),0)</f>
        <v>0</v>
      </c>
      <c r="AQ28" s="19">
        <f t="shared" si="23"/>
        <v>0</v>
      </c>
      <c r="AR28" s="45">
        <f>IFERROR(IF('Sentrale parametere'!$B$15="Nei",Forskningsdata!AK27*'Sentrale parametere'!$C$15,(Forskningsdata!AK27/Forskningsdata!AK$33)*'Sentrale parametere'!$K$15),0)</f>
        <v>0</v>
      </c>
      <c r="AS28" s="19">
        <f>IFERROR(IF('Sentrale parametere'!$B$16="Nei",Forskningsdata!AL27*'Sentrale parametere'!$C$16,(Forskningsdata!AL27/Forskningsdata!AL$33)*'Sentrale parametere'!$K$16),0)</f>
        <v>0</v>
      </c>
      <c r="AT28" s="19">
        <f>IFERROR(IF('Sentrale parametere'!$B$17="Nei",Forskningsdata!AM27*'Sentrale parametere'!$C$17,(Forskningsdata!AM27/Forskningsdata!AM$33)*'Sentrale parametere'!$K$17),0)</f>
        <v>0</v>
      </c>
      <c r="AU28" s="19">
        <f>IFERROR(IF('Sentrale parametere'!$B$18="Nei",Forskningsdata!AN27*'Sentrale parametere'!$C$18,(Forskningsdata!AN27/Forskningsdata!AN$33)*'Sentrale parametere'!$K$18),0)</f>
        <v>0</v>
      </c>
      <c r="AV28" s="19">
        <f>IFERROR(IF('Sentrale parametere'!$B$19="Nei",Forskningsdata!AO27*'Sentrale parametere'!$C$19,(Forskningsdata!AO27/Forskningsdata!AO$33)*'Sentrale parametere'!$K$19),0)</f>
        <v>0</v>
      </c>
      <c r="AW28" s="19">
        <f t="shared" si="24"/>
        <v>0</v>
      </c>
    </row>
    <row r="29" spans="1:49" x14ac:dyDescent="0.25">
      <c r="A29">
        <f>'Enheter, modell og år'!A27</f>
        <v>0</v>
      </c>
      <c r="B29" s="45">
        <f>IFERROR(IF('Sentrale parametere'!$B$15="Nei",Forskningsdata!B28*'Sentrale parametere'!$C$15,(Forskningsdata!B28/Forskningsdata!B$33)*'Sentrale parametere'!$D$15),0)</f>
        <v>0</v>
      </c>
      <c r="C29" s="19">
        <f>IFERROR(IF('Sentrale parametere'!$B$16="Nei",Forskningsdata!C28*'Sentrale parametere'!$C$16,(Forskningsdata!C28/Forskningsdata!C$33)*'Sentrale parametere'!$D$16),0)</f>
        <v>0</v>
      </c>
      <c r="D29" s="19">
        <f>IFERROR(IF('Sentrale parametere'!$B$17="Nei",Forskningsdata!D28*'Sentrale parametere'!$C$17,(Forskningsdata!D28/Forskningsdata!D$33)*'Sentrale parametere'!$D$17),0)</f>
        <v>0</v>
      </c>
      <c r="E29" s="19">
        <f>IFERROR(IF('Sentrale parametere'!$B$18="Nei",Forskningsdata!E28*'Sentrale parametere'!$C$18,(Forskningsdata!E28/Forskningsdata!E$33)*'Sentrale parametere'!$D$18),0)</f>
        <v>0</v>
      </c>
      <c r="F29" s="19">
        <f>IFERROR(IF('Sentrale parametere'!$B$19="Nei",Forskningsdata!F28*'Sentrale parametere'!$C$19,(Forskningsdata!F28/Forskningsdata!F$33)*'Sentrale parametere'!$D$19),0)</f>
        <v>0</v>
      </c>
      <c r="G29" s="19">
        <f t="shared" si="17"/>
        <v>0</v>
      </c>
      <c r="H29" s="45">
        <f>IFERROR(IF('Sentrale parametere'!$B$15="Nei",Forskningsdata!G28*'Sentrale parametere'!$C$15,(Forskningsdata!G28/Forskningsdata!G$33)*'Sentrale parametere'!$E$15),0)</f>
        <v>0</v>
      </c>
      <c r="I29" s="19">
        <f>IFERROR(IF('Sentrale parametere'!$B$16="Nei",Forskningsdata!H28*'Sentrale parametere'!$C$16,(Forskningsdata!H28/Forskningsdata!H$33)*'Sentrale parametere'!$E$16),0)</f>
        <v>0</v>
      </c>
      <c r="J29" s="19">
        <f>IFERROR(IF('Sentrale parametere'!$B$17="Nei",Forskningsdata!I28*'Sentrale parametere'!$C$17,(Forskningsdata!I28/Forskningsdata!I$33)*'Sentrale parametere'!$E$17),0)</f>
        <v>0</v>
      </c>
      <c r="K29" s="19">
        <f>IFERROR(IF('Sentrale parametere'!$B$18="Nei",Forskningsdata!J28*'Sentrale parametere'!$C$18,(Forskningsdata!J28/Forskningsdata!J$33)*'Sentrale parametere'!$E$18),0)</f>
        <v>0</v>
      </c>
      <c r="L29" s="19">
        <f>IFERROR(IF('Sentrale parametere'!$B$19="Nei",Forskningsdata!K28*'Sentrale parametere'!$C$19,(Forskningsdata!K28/Forskningsdata!K$33)*'Sentrale parametere'!$E$19),0)</f>
        <v>0</v>
      </c>
      <c r="M29" s="19">
        <f t="shared" si="18"/>
        <v>0</v>
      </c>
      <c r="N29" s="45">
        <f>IFERROR(IF('Sentrale parametere'!$B$15="Nei",Forskningsdata!L28*'Sentrale parametere'!$C$15,(Forskningsdata!L28/Forskningsdata!L$33)*'Sentrale parametere'!$F$15),0)</f>
        <v>0</v>
      </c>
      <c r="O29" s="19">
        <f>IFERROR(IF('Sentrale parametere'!$B$16="Nei",Forskningsdata!M28*'Sentrale parametere'!$C$16,(Forskningsdata!M28/Forskningsdata!M$33)*'Sentrale parametere'!$F$16),0)</f>
        <v>0</v>
      </c>
      <c r="P29" s="19">
        <f>IFERROR(IF('Sentrale parametere'!$B$17="Nei",Forskningsdata!N28*'Sentrale parametere'!$C$17,(Forskningsdata!N28/Forskningsdata!N$33)*'Sentrale parametere'!$F$17),0)</f>
        <v>0</v>
      </c>
      <c r="Q29" s="19">
        <f>IFERROR(IF('Sentrale parametere'!$B$18="Nei",Forskningsdata!O28*'Sentrale parametere'!$C$18,(Forskningsdata!O28/Forskningsdata!O$33)*'Sentrale parametere'!$F$18),0)</f>
        <v>0</v>
      </c>
      <c r="R29" s="19">
        <f>IFERROR(IF('Sentrale parametere'!$B$19="Nei",Forskningsdata!P28*'Sentrale parametere'!$C$19,(Forskningsdata!P28/Forskningsdata!P$33)*'Sentrale parametere'!$F$19),0)</f>
        <v>0</v>
      </c>
      <c r="S29" s="19">
        <f t="shared" si="19"/>
        <v>0</v>
      </c>
      <c r="T29" s="45">
        <f>IFERROR(IF('Sentrale parametere'!$B$15="Nei",Forskningsdata!Q28*'Sentrale parametere'!$C$15,(Forskningsdata!Q28/Forskningsdata!Q$33)*'Sentrale parametere'!$G$15),0)</f>
        <v>0</v>
      </c>
      <c r="U29" s="19">
        <f>IFERROR(IF('Sentrale parametere'!$B$16="Nei",Forskningsdata!R28*'Sentrale parametere'!$C$16,(Forskningsdata!R28/Forskningsdata!R$33)*'Sentrale parametere'!$G$16),0)</f>
        <v>0</v>
      </c>
      <c r="V29" s="19">
        <f>IFERROR(IF('Sentrale parametere'!$B$17="Nei",Forskningsdata!S28*'Sentrale parametere'!$C$17,(Forskningsdata!S28/Forskningsdata!S$33)*'Sentrale parametere'!$G$17),0)</f>
        <v>0</v>
      </c>
      <c r="W29" s="19">
        <f>IFERROR(IF('Sentrale parametere'!$B$18="Nei",Forskningsdata!T28*'Sentrale parametere'!$C$18,(Forskningsdata!T28/Forskningsdata!T$33)*'Sentrale parametere'!$G$18),0)</f>
        <v>0</v>
      </c>
      <c r="X29" s="19">
        <f>IFERROR(IF('Sentrale parametere'!$B$19="Nei",Forskningsdata!U28*'Sentrale parametere'!$C$19,(Forskningsdata!U28/Forskningsdata!U$33)*'Sentrale parametere'!$G$19),0)</f>
        <v>0</v>
      </c>
      <c r="Y29" s="19">
        <f t="shared" si="20"/>
        <v>0</v>
      </c>
      <c r="Z29" s="45">
        <f>IFERROR(IF('Sentrale parametere'!$B$15="Nei",Forskningsdata!V28*'Sentrale parametere'!$C$15,(Forskningsdata!V28/Forskningsdata!V$33)*'Sentrale parametere'!$H$15),0)</f>
        <v>0</v>
      </c>
      <c r="AA29" s="19">
        <f>IFERROR(IF('Sentrale parametere'!$B$16="Nei",Forskningsdata!W28*'Sentrale parametere'!$C$16,(Forskningsdata!W28/Forskningsdata!W$33)*'Sentrale parametere'!$H$16),0)</f>
        <v>0</v>
      </c>
      <c r="AB29" s="19">
        <f>IFERROR(IF('Sentrale parametere'!$B$17="Nei",Forskningsdata!X28*'Sentrale parametere'!$C$17,(Forskningsdata!X28/Forskningsdata!X$33)*'Sentrale parametere'!$H$17),0)</f>
        <v>0</v>
      </c>
      <c r="AC29" s="19">
        <f>IFERROR(IF('Sentrale parametere'!$B$18="Nei",Forskningsdata!Y28*'Sentrale parametere'!$C$18,(Forskningsdata!Y28/Forskningsdata!Y$33)*'Sentrale parametere'!$H$18),0)</f>
        <v>0</v>
      </c>
      <c r="AD29" s="19">
        <f>IFERROR(IF('Sentrale parametere'!$B$19="Nei",Forskningsdata!Z28*'Sentrale parametere'!$C$19,(Forskningsdata!Z28/Forskningsdata!Z$33)*'Sentrale parametere'!$H$19),0)</f>
        <v>0</v>
      </c>
      <c r="AE29" s="19">
        <f t="shared" si="21"/>
        <v>0</v>
      </c>
      <c r="AF29" s="45">
        <f>IFERROR(IF('Sentrale parametere'!$B$15="Nei",Forskningsdata!AA28*'Sentrale parametere'!$C$15,(Forskningsdata!AA28/Forskningsdata!AA$33)*'Sentrale parametere'!$I$15),0)</f>
        <v>0</v>
      </c>
      <c r="AG29" s="19">
        <f>IFERROR(IF('Sentrale parametere'!$B$16="Nei",Forskningsdata!AB28*'Sentrale parametere'!$C$16,(Forskningsdata!AB28/Forskningsdata!AB$33)*'Sentrale parametere'!$I$16),0)</f>
        <v>0</v>
      </c>
      <c r="AH29" s="19">
        <f>IFERROR(IF('Sentrale parametere'!$B$17="Nei",Forskningsdata!AC28*'Sentrale parametere'!$C$17,(Forskningsdata!AC28/Forskningsdata!AC$33)*'Sentrale parametere'!$I$17),0)</f>
        <v>0</v>
      </c>
      <c r="AI29" s="19">
        <f>IFERROR(IF('Sentrale parametere'!$B$18="Nei",Forskningsdata!AD28*'Sentrale parametere'!$C$18,(Forskningsdata!AD28/Forskningsdata!AD$33)*'Sentrale parametere'!$I$18),0)</f>
        <v>0</v>
      </c>
      <c r="AJ29" s="19">
        <f>IFERROR(IF('Sentrale parametere'!$B$19="Nei",Forskningsdata!AE28*'Sentrale parametere'!$C$19,(Forskningsdata!AE28/Forskningsdata!AE$33)*'Sentrale parametere'!$I$19),0)</f>
        <v>0</v>
      </c>
      <c r="AK29" s="19">
        <f t="shared" si="22"/>
        <v>0</v>
      </c>
      <c r="AL29" s="45">
        <f>IFERROR(IF('Sentrale parametere'!$B$15="Nei",Forskningsdata!AF28*'Sentrale parametere'!$C$15,(Forskningsdata!AF28/Forskningsdata!AF$33)*'Sentrale parametere'!$J$15),0)</f>
        <v>0</v>
      </c>
      <c r="AM29" s="19">
        <f>IFERROR(IF('Sentrale parametere'!$B$16="Nei",Forskningsdata!AG28*'Sentrale parametere'!$C$16,(Forskningsdata!AG28/Forskningsdata!AG$33)*'Sentrale parametere'!$J$16),0)</f>
        <v>0</v>
      </c>
      <c r="AN29" s="19">
        <f>IFERROR(IF('Sentrale parametere'!$B$17="Nei",Forskningsdata!AH28*'Sentrale parametere'!$C$17,(Forskningsdata!AH28/Forskningsdata!AH$33)*'Sentrale parametere'!$J$17),0)</f>
        <v>0</v>
      </c>
      <c r="AO29" s="19">
        <f>IFERROR(IF('Sentrale parametere'!$B$18="Nei",Forskningsdata!AI28*'Sentrale parametere'!$C$18,(Forskningsdata!AI28/Forskningsdata!AI$33)*'Sentrale parametere'!$J$18),0)</f>
        <v>0</v>
      </c>
      <c r="AP29" s="19">
        <f>IFERROR(IF('Sentrale parametere'!$B$19="Nei",Forskningsdata!AJ28*'Sentrale parametere'!$C$19,(Forskningsdata!AJ28/Forskningsdata!AJ$33)*'Sentrale parametere'!$J$19),0)</f>
        <v>0</v>
      </c>
      <c r="AQ29" s="19">
        <f t="shared" si="23"/>
        <v>0</v>
      </c>
      <c r="AR29" s="45">
        <f>IFERROR(IF('Sentrale parametere'!$B$15="Nei",Forskningsdata!AK28*'Sentrale parametere'!$C$15,(Forskningsdata!AK28/Forskningsdata!AK$33)*'Sentrale parametere'!$K$15),0)</f>
        <v>0</v>
      </c>
      <c r="AS29" s="19">
        <f>IFERROR(IF('Sentrale parametere'!$B$16="Nei",Forskningsdata!AL28*'Sentrale parametere'!$C$16,(Forskningsdata!AL28/Forskningsdata!AL$33)*'Sentrale parametere'!$K$16),0)</f>
        <v>0</v>
      </c>
      <c r="AT29" s="19">
        <f>IFERROR(IF('Sentrale parametere'!$B$17="Nei",Forskningsdata!AM28*'Sentrale parametere'!$C$17,(Forskningsdata!AM28/Forskningsdata!AM$33)*'Sentrale parametere'!$K$17),0)</f>
        <v>0</v>
      </c>
      <c r="AU29" s="19">
        <f>IFERROR(IF('Sentrale parametere'!$B$18="Nei",Forskningsdata!AN28*'Sentrale parametere'!$C$18,(Forskningsdata!AN28/Forskningsdata!AN$33)*'Sentrale parametere'!$K$18),0)</f>
        <v>0</v>
      </c>
      <c r="AV29" s="19">
        <f>IFERROR(IF('Sentrale parametere'!$B$19="Nei",Forskningsdata!AO28*'Sentrale parametere'!$C$19,(Forskningsdata!AO28/Forskningsdata!AO$33)*'Sentrale parametere'!$K$19),0)</f>
        <v>0</v>
      </c>
      <c r="AW29" s="19">
        <f t="shared" si="24"/>
        <v>0</v>
      </c>
    </row>
    <row r="30" spans="1:49" x14ac:dyDescent="0.25">
      <c r="A30">
        <f>'Enheter, modell og år'!A28</f>
        <v>0</v>
      </c>
      <c r="B30" s="45">
        <f>IFERROR(IF('Sentrale parametere'!$B$15="Nei",Forskningsdata!B29*'Sentrale parametere'!$C$15,(Forskningsdata!B29/Forskningsdata!B$33)*'Sentrale parametere'!$D$15),0)</f>
        <v>0</v>
      </c>
      <c r="C30" s="19">
        <f>IFERROR(IF('Sentrale parametere'!$B$16="Nei",Forskningsdata!C29*'Sentrale parametere'!$C$16,(Forskningsdata!C29/Forskningsdata!C$33)*'Sentrale parametere'!$D$16),0)</f>
        <v>0</v>
      </c>
      <c r="D30" s="19">
        <f>IFERROR(IF('Sentrale parametere'!$B$17="Nei",Forskningsdata!D29*'Sentrale parametere'!$C$17,(Forskningsdata!D29/Forskningsdata!D$33)*'Sentrale parametere'!$D$17),0)</f>
        <v>0</v>
      </c>
      <c r="E30" s="19">
        <f>IFERROR(IF('Sentrale parametere'!$B$18="Nei",Forskningsdata!E29*'Sentrale parametere'!$C$18,(Forskningsdata!E29/Forskningsdata!E$33)*'Sentrale parametere'!$D$18),0)</f>
        <v>0</v>
      </c>
      <c r="F30" s="19">
        <f>IFERROR(IF('Sentrale parametere'!$B$19="Nei",Forskningsdata!F29*'Sentrale parametere'!$C$19,(Forskningsdata!F29/Forskningsdata!F$33)*'Sentrale parametere'!$D$19),0)</f>
        <v>0</v>
      </c>
      <c r="G30" s="19">
        <f t="shared" si="17"/>
        <v>0</v>
      </c>
      <c r="H30" s="45">
        <f>IFERROR(IF('Sentrale parametere'!$B$15="Nei",Forskningsdata!G29*'Sentrale parametere'!$C$15,(Forskningsdata!G29/Forskningsdata!G$33)*'Sentrale parametere'!$E$15),0)</f>
        <v>0</v>
      </c>
      <c r="I30" s="19">
        <f>IFERROR(IF('Sentrale parametere'!$B$16="Nei",Forskningsdata!H29*'Sentrale parametere'!$C$16,(Forskningsdata!H29/Forskningsdata!H$33)*'Sentrale parametere'!$E$16),0)</f>
        <v>0</v>
      </c>
      <c r="J30" s="19">
        <f>IFERROR(IF('Sentrale parametere'!$B$17="Nei",Forskningsdata!I29*'Sentrale parametere'!$C$17,(Forskningsdata!I29/Forskningsdata!I$33)*'Sentrale parametere'!$E$17),0)</f>
        <v>0</v>
      </c>
      <c r="K30" s="19">
        <f>IFERROR(IF('Sentrale parametere'!$B$18="Nei",Forskningsdata!J29*'Sentrale parametere'!$C$18,(Forskningsdata!J29/Forskningsdata!J$33)*'Sentrale parametere'!$E$18),0)</f>
        <v>0</v>
      </c>
      <c r="L30" s="19">
        <f>IFERROR(IF('Sentrale parametere'!$B$19="Nei",Forskningsdata!K29*'Sentrale parametere'!$C$19,(Forskningsdata!K29/Forskningsdata!K$33)*'Sentrale parametere'!$E$19),0)</f>
        <v>0</v>
      </c>
      <c r="M30" s="19">
        <f t="shared" si="18"/>
        <v>0</v>
      </c>
      <c r="N30" s="45">
        <f>IFERROR(IF('Sentrale parametere'!$B$15="Nei",Forskningsdata!L29*'Sentrale parametere'!$C$15,(Forskningsdata!L29/Forskningsdata!L$33)*'Sentrale parametere'!$F$15),0)</f>
        <v>0</v>
      </c>
      <c r="O30" s="19">
        <f>IFERROR(IF('Sentrale parametere'!$B$16="Nei",Forskningsdata!M29*'Sentrale parametere'!$C$16,(Forskningsdata!M29/Forskningsdata!M$33)*'Sentrale parametere'!$F$16),0)</f>
        <v>0</v>
      </c>
      <c r="P30" s="19">
        <f>IFERROR(IF('Sentrale parametere'!$B$17="Nei",Forskningsdata!N29*'Sentrale parametere'!$C$17,(Forskningsdata!N29/Forskningsdata!N$33)*'Sentrale parametere'!$F$17),0)</f>
        <v>0</v>
      </c>
      <c r="Q30" s="19">
        <f>IFERROR(IF('Sentrale parametere'!$B$18="Nei",Forskningsdata!O29*'Sentrale parametere'!$C$18,(Forskningsdata!O29/Forskningsdata!O$33)*'Sentrale parametere'!$F$18),0)</f>
        <v>0</v>
      </c>
      <c r="R30" s="19">
        <f>IFERROR(IF('Sentrale parametere'!$B$19="Nei",Forskningsdata!P29*'Sentrale parametere'!$C$19,(Forskningsdata!P29/Forskningsdata!P$33)*'Sentrale parametere'!$F$19),0)</f>
        <v>0</v>
      </c>
      <c r="S30" s="19">
        <f t="shared" si="19"/>
        <v>0</v>
      </c>
      <c r="T30" s="45">
        <f>IFERROR(IF('Sentrale parametere'!$B$15="Nei",Forskningsdata!Q29*'Sentrale parametere'!$C$15,(Forskningsdata!Q29/Forskningsdata!Q$33)*'Sentrale parametere'!$G$15),0)</f>
        <v>0</v>
      </c>
      <c r="U30" s="19">
        <f>IFERROR(IF('Sentrale parametere'!$B$16="Nei",Forskningsdata!R29*'Sentrale parametere'!$C$16,(Forskningsdata!R29/Forskningsdata!R$33)*'Sentrale parametere'!$G$16),0)</f>
        <v>0</v>
      </c>
      <c r="V30" s="19">
        <f>IFERROR(IF('Sentrale parametere'!$B$17="Nei",Forskningsdata!S29*'Sentrale parametere'!$C$17,(Forskningsdata!S29/Forskningsdata!S$33)*'Sentrale parametere'!$G$17),0)</f>
        <v>0</v>
      </c>
      <c r="W30" s="19">
        <f>IFERROR(IF('Sentrale parametere'!$B$18="Nei",Forskningsdata!T29*'Sentrale parametere'!$C$18,(Forskningsdata!T29/Forskningsdata!T$33)*'Sentrale parametere'!$G$18),0)</f>
        <v>0</v>
      </c>
      <c r="X30" s="19">
        <f>IFERROR(IF('Sentrale parametere'!$B$19="Nei",Forskningsdata!U29*'Sentrale parametere'!$C$19,(Forskningsdata!U29/Forskningsdata!U$33)*'Sentrale parametere'!$G$19),0)</f>
        <v>0</v>
      </c>
      <c r="Y30" s="19">
        <f t="shared" si="20"/>
        <v>0</v>
      </c>
      <c r="Z30" s="45">
        <f>IFERROR(IF('Sentrale parametere'!$B$15="Nei",Forskningsdata!V29*'Sentrale parametere'!$C$15,(Forskningsdata!V29/Forskningsdata!V$33)*'Sentrale parametere'!$H$15),0)</f>
        <v>0</v>
      </c>
      <c r="AA30" s="19">
        <f>IFERROR(IF('Sentrale parametere'!$B$16="Nei",Forskningsdata!W29*'Sentrale parametere'!$C$16,(Forskningsdata!W29/Forskningsdata!W$33)*'Sentrale parametere'!$H$16),0)</f>
        <v>0</v>
      </c>
      <c r="AB30" s="19">
        <f>IFERROR(IF('Sentrale parametere'!$B$17="Nei",Forskningsdata!X29*'Sentrale parametere'!$C$17,(Forskningsdata!X29/Forskningsdata!X$33)*'Sentrale parametere'!$H$17),0)</f>
        <v>0</v>
      </c>
      <c r="AC30" s="19">
        <f>IFERROR(IF('Sentrale parametere'!$B$18="Nei",Forskningsdata!Y29*'Sentrale parametere'!$C$18,(Forskningsdata!Y29/Forskningsdata!Y$33)*'Sentrale parametere'!$H$18),0)</f>
        <v>0</v>
      </c>
      <c r="AD30" s="19">
        <f>IFERROR(IF('Sentrale parametere'!$B$19="Nei",Forskningsdata!Z29*'Sentrale parametere'!$C$19,(Forskningsdata!Z29/Forskningsdata!Z$33)*'Sentrale parametere'!$H$19),0)</f>
        <v>0</v>
      </c>
      <c r="AE30" s="19">
        <f t="shared" si="21"/>
        <v>0</v>
      </c>
      <c r="AF30" s="45">
        <f>IFERROR(IF('Sentrale parametere'!$B$15="Nei",Forskningsdata!AA29*'Sentrale parametere'!$C$15,(Forskningsdata!AA29/Forskningsdata!AA$33)*'Sentrale parametere'!$I$15),0)</f>
        <v>0</v>
      </c>
      <c r="AG30" s="19">
        <f>IFERROR(IF('Sentrale parametere'!$B$16="Nei",Forskningsdata!AB29*'Sentrale parametere'!$C$16,(Forskningsdata!AB29/Forskningsdata!AB$33)*'Sentrale parametere'!$I$16),0)</f>
        <v>0</v>
      </c>
      <c r="AH30" s="19">
        <f>IFERROR(IF('Sentrale parametere'!$B$17="Nei",Forskningsdata!AC29*'Sentrale parametere'!$C$17,(Forskningsdata!AC29/Forskningsdata!AC$33)*'Sentrale parametere'!$I$17),0)</f>
        <v>0</v>
      </c>
      <c r="AI30" s="19">
        <f>IFERROR(IF('Sentrale parametere'!$B$18="Nei",Forskningsdata!AD29*'Sentrale parametere'!$C$18,(Forskningsdata!AD29/Forskningsdata!AD$33)*'Sentrale parametere'!$I$18),0)</f>
        <v>0</v>
      </c>
      <c r="AJ30" s="19">
        <f>IFERROR(IF('Sentrale parametere'!$B$19="Nei",Forskningsdata!AE29*'Sentrale parametere'!$C$19,(Forskningsdata!AE29/Forskningsdata!AE$33)*'Sentrale parametere'!$I$19),0)</f>
        <v>0</v>
      </c>
      <c r="AK30" s="19">
        <f t="shared" si="22"/>
        <v>0</v>
      </c>
      <c r="AL30" s="45">
        <f>IFERROR(IF('Sentrale parametere'!$B$15="Nei",Forskningsdata!AF29*'Sentrale parametere'!$C$15,(Forskningsdata!AF29/Forskningsdata!AF$33)*'Sentrale parametere'!$J$15),0)</f>
        <v>0</v>
      </c>
      <c r="AM30" s="19">
        <f>IFERROR(IF('Sentrale parametere'!$B$16="Nei",Forskningsdata!AG29*'Sentrale parametere'!$C$16,(Forskningsdata!AG29/Forskningsdata!AG$33)*'Sentrale parametere'!$J$16),0)</f>
        <v>0</v>
      </c>
      <c r="AN30" s="19">
        <f>IFERROR(IF('Sentrale parametere'!$B$17="Nei",Forskningsdata!AH29*'Sentrale parametere'!$C$17,(Forskningsdata!AH29/Forskningsdata!AH$33)*'Sentrale parametere'!$J$17),0)</f>
        <v>0</v>
      </c>
      <c r="AO30" s="19">
        <f>IFERROR(IF('Sentrale parametere'!$B$18="Nei",Forskningsdata!AI29*'Sentrale parametere'!$C$18,(Forskningsdata!AI29/Forskningsdata!AI$33)*'Sentrale parametere'!$J$18),0)</f>
        <v>0</v>
      </c>
      <c r="AP30" s="19">
        <f>IFERROR(IF('Sentrale parametere'!$B$19="Nei",Forskningsdata!AJ29*'Sentrale parametere'!$C$19,(Forskningsdata!AJ29/Forskningsdata!AJ$33)*'Sentrale parametere'!$J$19),0)</f>
        <v>0</v>
      </c>
      <c r="AQ30" s="19">
        <f t="shared" si="23"/>
        <v>0</v>
      </c>
      <c r="AR30" s="45">
        <f>IFERROR(IF('Sentrale parametere'!$B$15="Nei",Forskningsdata!AK29*'Sentrale parametere'!$C$15,(Forskningsdata!AK29/Forskningsdata!AK$33)*'Sentrale parametere'!$K$15),0)</f>
        <v>0</v>
      </c>
      <c r="AS30" s="19">
        <f>IFERROR(IF('Sentrale parametere'!$B$16="Nei",Forskningsdata!AL29*'Sentrale parametere'!$C$16,(Forskningsdata!AL29/Forskningsdata!AL$33)*'Sentrale parametere'!$K$16),0)</f>
        <v>0</v>
      </c>
      <c r="AT30" s="19">
        <f>IFERROR(IF('Sentrale parametere'!$B$17="Nei",Forskningsdata!AM29*'Sentrale parametere'!$C$17,(Forskningsdata!AM29/Forskningsdata!AM$33)*'Sentrale parametere'!$K$17),0)</f>
        <v>0</v>
      </c>
      <c r="AU30" s="19">
        <f>IFERROR(IF('Sentrale parametere'!$B$18="Nei",Forskningsdata!AN29*'Sentrale parametere'!$C$18,(Forskningsdata!AN29/Forskningsdata!AN$33)*'Sentrale parametere'!$K$18),0)</f>
        <v>0</v>
      </c>
      <c r="AV30" s="19">
        <f>IFERROR(IF('Sentrale parametere'!$B$19="Nei",Forskningsdata!AO29*'Sentrale parametere'!$C$19,(Forskningsdata!AO29/Forskningsdata!AO$33)*'Sentrale parametere'!$K$19),0)</f>
        <v>0</v>
      </c>
      <c r="AW30" s="19">
        <f t="shared" si="24"/>
        <v>0</v>
      </c>
    </row>
    <row r="31" spans="1:49" x14ac:dyDescent="0.25">
      <c r="A31">
        <f>'Enheter, modell og år'!A29</f>
        <v>0</v>
      </c>
      <c r="B31" s="45">
        <f>IFERROR(IF('Sentrale parametere'!$B$15="Nei",Forskningsdata!B30*'Sentrale parametere'!$C$15,(Forskningsdata!B30/Forskningsdata!B$33)*'Sentrale parametere'!$D$15),0)</f>
        <v>0</v>
      </c>
      <c r="C31" s="19">
        <f>IFERROR(IF('Sentrale parametere'!$B$16="Nei",Forskningsdata!C30*'Sentrale parametere'!$C$16,(Forskningsdata!C30/Forskningsdata!C$33)*'Sentrale parametere'!$D$16),0)</f>
        <v>0</v>
      </c>
      <c r="D31" s="19">
        <f>IFERROR(IF('Sentrale parametere'!$B$17="Nei",Forskningsdata!D30*'Sentrale parametere'!$C$17,(Forskningsdata!D30/Forskningsdata!D$33)*'Sentrale parametere'!$D$17),0)</f>
        <v>0</v>
      </c>
      <c r="E31" s="19">
        <f>IFERROR(IF('Sentrale parametere'!$B$18="Nei",Forskningsdata!E30*'Sentrale parametere'!$C$18,(Forskningsdata!E30/Forskningsdata!E$33)*'Sentrale parametere'!$D$18),0)</f>
        <v>0</v>
      </c>
      <c r="F31" s="19">
        <f>IFERROR(IF('Sentrale parametere'!$B$19="Nei",Forskningsdata!F30*'Sentrale parametere'!$C$19,(Forskningsdata!F30/Forskningsdata!F$33)*'Sentrale parametere'!$D$19),0)</f>
        <v>0</v>
      </c>
      <c r="G31" s="19">
        <f t="shared" si="17"/>
        <v>0</v>
      </c>
      <c r="H31" s="45">
        <f>IFERROR(IF('Sentrale parametere'!$B$15="Nei",Forskningsdata!G30*'Sentrale parametere'!$C$15,(Forskningsdata!G30/Forskningsdata!G$33)*'Sentrale parametere'!$E$15),0)</f>
        <v>0</v>
      </c>
      <c r="I31" s="19">
        <f>IFERROR(IF('Sentrale parametere'!$B$16="Nei",Forskningsdata!H30*'Sentrale parametere'!$C$16,(Forskningsdata!H30/Forskningsdata!H$33)*'Sentrale parametere'!$E$16),0)</f>
        <v>0</v>
      </c>
      <c r="J31" s="19">
        <f>IFERROR(IF('Sentrale parametere'!$B$17="Nei",Forskningsdata!I30*'Sentrale parametere'!$C$17,(Forskningsdata!I30/Forskningsdata!I$33)*'Sentrale parametere'!$E$17),0)</f>
        <v>0</v>
      </c>
      <c r="K31" s="19">
        <f>IFERROR(IF('Sentrale parametere'!$B$18="Nei",Forskningsdata!J30*'Sentrale parametere'!$C$18,(Forskningsdata!J30/Forskningsdata!J$33)*'Sentrale parametere'!$E$18),0)</f>
        <v>0</v>
      </c>
      <c r="L31" s="19">
        <f>IFERROR(IF('Sentrale parametere'!$B$19="Nei",Forskningsdata!K30*'Sentrale parametere'!$C$19,(Forskningsdata!K30/Forskningsdata!K$33)*'Sentrale parametere'!$E$19),0)</f>
        <v>0</v>
      </c>
      <c r="M31" s="19">
        <f t="shared" si="18"/>
        <v>0</v>
      </c>
      <c r="N31" s="45">
        <f>IFERROR(IF('Sentrale parametere'!$B$15="Nei",Forskningsdata!L30*'Sentrale parametere'!$C$15,(Forskningsdata!L30/Forskningsdata!L$33)*'Sentrale parametere'!$F$15),0)</f>
        <v>0</v>
      </c>
      <c r="O31" s="19">
        <f>IFERROR(IF('Sentrale parametere'!$B$16="Nei",Forskningsdata!M30*'Sentrale parametere'!$C$16,(Forskningsdata!M30/Forskningsdata!M$33)*'Sentrale parametere'!$F$16),0)</f>
        <v>0</v>
      </c>
      <c r="P31" s="19">
        <f>IFERROR(IF('Sentrale parametere'!$B$17="Nei",Forskningsdata!N30*'Sentrale parametere'!$C$17,(Forskningsdata!N30/Forskningsdata!N$33)*'Sentrale parametere'!$F$17),0)</f>
        <v>0</v>
      </c>
      <c r="Q31" s="19">
        <f>IFERROR(IF('Sentrale parametere'!$B$18="Nei",Forskningsdata!O30*'Sentrale parametere'!$C$18,(Forskningsdata!O30/Forskningsdata!O$33)*'Sentrale parametere'!$F$18),0)</f>
        <v>0</v>
      </c>
      <c r="R31" s="19">
        <f>IFERROR(IF('Sentrale parametere'!$B$19="Nei",Forskningsdata!P30*'Sentrale parametere'!$C$19,(Forskningsdata!P30/Forskningsdata!P$33)*'Sentrale parametere'!$F$19),0)</f>
        <v>0</v>
      </c>
      <c r="S31" s="19">
        <f t="shared" si="19"/>
        <v>0</v>
      </c>
      <c r="T31" s="45">
        <f>IFERROR(IF('Sentrale parametere'!$B$15="Nei",Forskningsdata!Q30*'Sentrale parametere'!$C$15,(Forskningsdata!Q30/Forskningsdata!Q$33)*'Sentrale parametere'!$G$15),0)</f>
        <v>0</v>
      </c>
      <c r="U31" s="19">
        <f>IFERROR(IF('Sentrale parametere'!$B$16="Nei",Forskningsdata!R30*'Sentrale parametere'!$C$16,(Forskningsdata!R30/Forskningsdata!R$33)*'Sentrale parametere'!$G$16),0)</f>
        <v>0</v>
      </c>
      <c r="V31" s="19">
        <f>IFERROR(IF('Sentrale parametere'!$B$17="Nei",Forskningsdata!S30*'Sentrale parametere'!$C$17,(Forskningsdata!S30/Forskningsdata!S$33)*'Sentrale parametere'!$G$17),0)</f>
        <v>0</v>
      </c>
      <c r="W31" s="19">
        <f>IFERROR(IF('Sentrale parametere'!$B$18="Nei",Forskningsdata!T30*'Sentrale parametere'!$C$18,(Forskningsdata!T30/Forskningsdata!T$33)*'Sentrale parametere'!$G$18),0)</f>
        <v>0</v>
      </c>
      <c r="X31" s="19">
        <f>IFERROR(IF('Sentrale parametere'!$B$19="Nei",Forskningsdata!U30*'Sentrale parametere'!$C$19,(Forskningsdata!U30/Forskningsdata!U$33)*'Sentrale parametere'!$G$19),0)</f>
        <v>0</v>
      </c>
      <c r="Y31" s="19">
        <f t="shared" si="20"/>
        <v>0</v>
      </c>
      <c r="Z31" s="45">
        <f>IFERROR(IF('Sentrale parametere'!$B$15="Nei",Forskningsdata!V30*'Sentrale parametere'!$C$15,(Forskningsdata!V30/Forskningsdata!V$33)*'Sentrale parametere'!$H$15),0)</f>
        <v>0</v>
      </c>
      <c r="AA31" s="19">
        <f>IFERROR(IF('Sentrale parametere'!$B$16="Nei",Forskningsdata!W30*'Sentrale parametere'!$C$16,(Forskningsdata!W30/Forskningsdata!W$33)*'Sentrale parametere'!$H$16),0)</f>
        <v>0</v>
      </c>
      <c r="AB31" s="19">
        <f>IFERROR(IF('Sentrale parametere'!$B$17="Nei",Forskningsdata!X30*'Sentrale parametere'!$C$17,(Forskningsdata!X30/Forskningsdata!X$33)*'Sentrale parametere'!$H$17),0)</f>
        <v>0</v>
      </c>
      <c r="AC31" s="19">
        <f>IFERROR(IF('Sentrale parametere'!$B$18="Nei",Forskningsdata!Y30*'Sentrale parametere'!$C$18,(Forskningsdata!Y30/Forskningsdata!Y$33)*'Sentrale parametere'!$H$18),0)</f>
        <v>0</v>
      </c>
      <c r="AD31" s="19">
        <f>IFERROR(IF('Sentrale parametere'!$B$19="Nei",Forskningsdata!Z30*'Sentrale parametere'!$C$19,(Forskningsdata!Z30/Forskningsdata!Z$33)*'Sentrale parametere'!$H$19),0)</f>
        <v>0</v>
      </c>
      <c r="AE31" s="19">
        <f t="shared" si="21"/>
        <v>0</v>
      </c>
      <c r="AF31" s="45">
        <f>IFERROR(IF('Sentrale parametere'!$B$15="Nei",Forskningsdata!AA30*'Sentrale parametere'!$C$15,(Forskningsdata!AA30/Forskningsdata!AA$33)*'Sentrale parametere'!$I$15),0)</f>
        <v>0</v>
      </c>
      <c r="AG31" s="19">
        <f>IFERROR(IF('Sentrale parametere'!$B$16="Nei",Forskningsdata!AB30*'Sentrale parametere'!$C$16,(Forskningsdata!AB30/Forskningsdata!AB$33)*'Sentrale parametere'!$I$16),0)</f>
        <v>0</v>
      </c>
      <c r="AH31" s="19">
        <f>IFERROR(IF('Sentrale parametere'!$B$17="Nei",Forskningsdata!AC30*'Sentrale parametere'!$C$17,(Forskningsdata!AC30/Forskningsdata!AC$33)*'Sentrale parametere'!$I$17),0)</f>
        <v>0</v>
      </c>
      <c r="AI31" s="19">
        <f>IFERROR(IF('Sentrale parametere'!$B$18="Nei",Forskningsdata!AD30*'Sentrale parametere'!$C$18,(Forskningsdata!AD30/Forskningsdata!AD$33)*'Sentrale parametere'!$I$18),0)</f>
        <v>0</v>
      </c>
      <c r="AJ31" s="19">
        <f>IFERROR(IF('Sentrale parametere'!$B$19="Nei",Forskningsdata!AE30*'Sentrale parametere'!$C$19,(Forskningsdata!AE30/Forskningsdata!AE$33)*'Sentrale parametere'!$I$19),0)</f>
        <v>0</v>
      </c>
      <c r="AK31" s="19">
        <f t="shared" si="22"/>
        <v>0</v>
      </c>
      <c r="AL31" s="45">
        <f>IFERROR(IF('Sentrale parametere'!$B$15="Nei",Forskningsdata!AF30*'Sentrale parametere'!$C$15,(Forskningsdata!AF30/Forskningsdata!AF$33)*'Sentrale parametere'!$J$15),0)</f>
        <v>0</v>
      </c>
      <c r="AM31" s="19">
        <f>IFERROR(IF('Sentrale parametere'!$B$16="Nei",Forskningsdata!AG30*'Sentrale parametere'!$C$16,(Forskningsdata!AG30/Forskningsdata!AG$33)*'Sentrale parametere'!$J$16),0)</f>
        <v>0</v>
      </c>
      <c r="AN31" s="19">
        <f>IFERROR(IF('Sentrale parametere'!$B$17="Nei",Forskningsdata!AH30*'Sentrale parametere'!$C$17,(Forskningsdata!AH30/Forskningsdata!AH$33)*'Sentrale parametere'!$J$17),0)</f>
        <v>0</v>
      </c>
      <c r="AO31" s="19">
        <f>IFERROR(IF('Sentrale parametere'!$B$18="Nei",Forskningsdata!AI30*'Sentrale parametere'!$C$18,(Forskningsdata!AI30/Forskningsdata!AI$33)*'Sentrale parametere'!$J$18),0)</f>
        <v>0</v>
      </c>
      <c r="AP31" s="19">
        <f>IFERROR(IF('Sentrale parametere'!$B$19="Nei",Forskningsdata!AJ30*'Sentrale parametere'!$C$19,(Forskningsdata!AJ30/Forskningsdata!AJ$33)*'Sentrale parametere'!$J$19),0)</f>
        <v>0</v>
      </c>
      <c r="AQ31" s="19">
        <f t="shared" si="23"/>
        <v>0</v>
      </c>
      <c r="AR31" s="45">
        <f>IFERROR(IF('Sentrale parametere'!$B$15="Nei",Forskningsdata!AK30*'Sentrale parametere'!$C$15,(Forskningsdata!AK30/Forskningsdata!AK$33)*'Sentrale parametere'!$K$15),0)</f>
        <v>0</v>
      </c>
      <c r="AS31" s="19">
        <f>IFERROR(IF('Sentrale parametere'!$B$16="Nei",Forskningsdata!AL30*'Sentrale parametere'!$C$16,(Forskningsdata!AL30/Forskningsdata!AL$33)*'Sentrale parametere'!$K$16),0)</f>
        <v>0</v>
      </c>
      <c r="AT31" s="19">
        <f>IFERROR(IF('Sentrale parametere'!$B$17="Nei",Forskningsdata!AM30*'Sentrale parametere'!$C$17,(Forskningsdata!AM30/Forskningsdata!AM$33)*'Sentrale parametere'!$K$17),0)</f>
        <v>0</v>
      </c>
      <c r="AU31" s="19">
        <f>IFERROR(IF('Sentrale parametere'!$B$18="Nei",Forskningsdata!AN30*'Sentrale parametere'!$C$18,(Forskningsdata!AN30/Forskningsdata!AN$33)*'Sentrale parametere'!$K$18),0)</f>
        <v>0</v>
      </c>
      <c r="AV31" s="19">
        <f>IFERROR(IF('Sentrale parametere'!$B$19="Nei",Forskningsdata!AO30*'Sentrale parametere'!$C$19,(Forskningsdata!AO30/Forskningsdata!AO$33)*'Sentrale parametere'!$K$19),0)</f>
        <v>0</v>
      </c>
      <c r="AW31" s="19">
        <f t="shared" si="24"/>
        <v>0</v>
      </c>
    </row>
    <row r="32" spans="1:49" x14ac:dyDescent="0.25">
      <c r="A32">
        <f>'Enheter, modell og år'!A30</f>
        <v>0</v>
      </c>
      <c r="B32" s="45">
        <f>IFERROR(IF('Sentrale parametere'!$B$15="Nei",Forskningsdata!B31*'Sentrale parametere'!$C$15,(Forskningsdata!B31/Forskningsdata!B$33)*'Sentrale parametere'!$D$15),0)</f>
        <v>0</v>
      </c>
      <c r="C32" s="19">
        <f>IFERROR(IF('Sentrale parametere'!$B$16="Nei",Forskningsdata!C31*'Sentrale parametere'!$C$16,(Forskningsdata!C31/Forskningsdata!C$33)*'Sentrale parametere'!$D$16),0)</f>
        <v>0</v>
      </c>
      <c r="D32" s="19">
        <f>IFERROR(IF('Sentrale parametere'!$B$17="Nei",Forskningsdata!D31*'Sentrale parametere'!$C$17,(Forskningsdata!D31/Forskningsdata!D$33)*'Sentrale parametere'!$D$17),0)</f>
        <v>0</v>
      </c>
      <c r="E32" s="19">
        <f>IFERROR(IF('Sentrale parametere'!$B$18="Nei",Forskningsdata!E31*'Sentrale parametere'!$C$18,(Forskningsdata!E31/Forskningsdata!E$33)*'Sentrale parametere'!$D$18),0)</f>
        <v>0</v>
      </c>
      <c r="F32" s="19">
        <f>IFERROR(IF('Sentrale parametere'!$B$19="Nei",Forskningsdata!F31*'Sentrale parametere'!$C$19,(Forskningsdata!F31/Forskningsdata!F$33)*'Sentrale parametere'!$D$19),0)</f>
        <v>0</v>
      </c>
      <c r="G32" s="19">
        <f t="shared" si="17"/>
        <v>0</v>
      </c>
      <c r="H32" s="45">
        <f>IFERROR(IF('Sentrale parametere'!$B$15="Nei",Forskningsdata!G31*'Sentrale parametere'!$C$15,(Forskningsdata!G31/Forskningsdata!G$33)*'Sentrale parametere'!$E$15),0)</f>
        <v>0</v>
      </c>
      <c r="I32" s="19">
        <f>IFERROR(IF('Sentrale parametere'!$B$16="Nei",Forskningsdata!H31*'Sentrale parametere'!$C$16,(Forskningsdata!H31/Forskningsdata!H$33)*'Sentrale parametere'!$E$16),0)</f>
        <v>0</v>
      </c>
      <c r="J32" s="19">
        <f>IFERROR(IF('Sentrale parametere'!$B$17="Nei",Forskningsdata!I31*'Sentrale parametere'!$C$17,(Forskningsdata!I31/Forskningsdata!I$33)*'Sentrale parametere'!$E$17),0)</f>
        <v>0</v>
      </c>
      <c r="K32" s="19">
        <f>IFERROR(IF('Sentrale parametere'!$B$18="Nei",Forskningsdata!J31*'Sentrale parametere'!$C$18,(Forskningsdata!J31/Forskningsdata!J$33)*'Sentrale parametere'!$E$18),0)</f>
        <v>0</v>
      </c>
      <c r="L32" s="19">
        <f>IFERROR(IF('Sentrale parametere'!$B$19="Nei",Forskningsdata!K31*'Sentrale parametere'!$C$19,(Forskningsdata!K31/Forskningsdata!K$33)*'Sentrale parametere'!$E$19),0)</f>
        <v>0</v>
      </c>
      <c r="M32" s="19">
        <f t="shared" si="18"/>
        <v>0</v>
      </c>
      <c r="N32" s="45">
        <f>IFERROR(IF('Sentrale parametere'!$B$15="Nei",Forskningsdata!L31*'Sentrale parametere'!$C$15,(Forskningsdata!L31/Forskningsdata!L$33)*'Sentrale parametere'!$F$15),0)</f>
        <v>0</v>
      </c>
      <c r="O32" s="19">
        <f>IFERROR(IF('Sentrale parametere'!$B$16="Nei",Forskningsdata!M31*'Sentrale parametere'!$C$16,(Forskningsdata!M31/Forskningsdata!M$33)*'Sentrale parametere'!$F$16),0)</f>
        <v>0</v>
      </c>
      <c r="P32" s="19">
        <f>IFERROR(IF('Sentrale parametere'!$B$17="Nei",Forskningsdata!N31*'Sentrale parametere'!$C$17,(Forskningsdata!N31/Forskningsdata!N$33)*'Sentrale parametere'!$F$17),0)</f>
        <v>0</v>
      </c>
      <c r="Q32" s="19">
        <f>IFERROR(IF('Sentrale parametere'!$B$18="Nei",Forskningsdata!O31*'Sentrale parametere'!$C$18,(Forskningsdata!O31/Forskningsdata!O$33)*'Sentrale parametere'!$F$18),0)</f>
        <v>0</v>
      </c>
      <c r="R32" s="19">
        <f>IFERROR(IF('Sentrale parametere'!$B$19="Nei",Forskningsdata!P31*'Sentrale parametere'!$C$19,(Forskningsdata!P31/Forskningsdata!P$33)*'Sentrale parametere'!$F$19),0)</f>
        <v>0</v>
      </c>
      <c r="S32" s="19">
        <f t="shared" si="19"/>
        <v>0</v>
      </c>
      <c r="T32" s="45">
        <f>IFERROR(IF('Sentrale parametere'!$B$15="Nei",Forskningsdata!Q31*'Sentrale parametere'!$C$15,(Forskningsdata!Q31/Forskningsdata!Q$33)*'Sentrale parametere'!$G$15),0)</f>
        <v>0</v>
      </c>
      <c r="U32" s="19">
        <f>IFERROR(IF('Sentrale parametere'!$B$16="Nei",Forskningsdata!R31*'Sentrale parametere'!$C$16,(Forskningsdata!R31/Forskningsdata!R$33)*'Sentrale parametere'!$G$16),0)</f>
        <v>0</v>
      </c>
      <c r="V32" s="19">
        <f>IFERROR(IF('Sentrale parametere'!$B$17="Nei",Forskningsdata!S31*'Sentrale parametere'!$C$17,(Forskningsdata!S31/Forskningsdata!S$33)*'Sentrale parametere'!$G$17),0)</f>
        <v>0</v>
      </c>
      <c r="W32" s="19">
        <f>IFERROR(IF('Sentrale parametere'!$B$18="Nei",Forskningsdata!T31*'Sentrale parametere'!$C$18,(Forskningsdata!T31/Forskningsdata!T$33)*'Sentrale parametere'!$G$18),0)</f>
        <v>0</v>
      </c>
      <c r="X32" s="19">
        <f>IFERROR(IF('Sentrale parametere'!$B$19="Nei",Forskningsdata!U31*'Sentrale parametere'!$C$19,(Forskningsdata!U31/Forskningsdata!U$33)*'Sentrale parametere'!$G$19),0)</f>
        <v>0</v>
      </c>
      <c r="Y32" s="19">
        <f t="shared" si="20"/>
        <v>0</v>
      </c>
      <c r="Z32" s="45">
        <f>IFERROR(IF('Sentrale parametere'!$B$15="Nei",Forskningsdata!V31*'Sentrale parametere'!$C$15,(Forskningsdata!V31/Forskningsdata!V$33)*'Sentrale parametere'!$H$15),0)</f>
        <v>0</v>
      </c>
      <c r="AA32" s="19">
        <f>IFERROR(IF('Sentrale parametere'!$B$16="Nei",Forskningsdata!W31*'Sentrale parametere'!$C$16,(Forskningsdata!W31/Forskningsdata!W$33)*'Sentrale parametere'!$H$16),0)</f>
        <v>0</v>
      </c>
      <c r="AB32" s="19">
        <f>IFERROR(IF('Sentrale parametere'!$B$17="Nei",Forskningsdata!X31*'Sentrale parametere'!$C$17,(Forskningsdata!X31/Forskningsdata!X$33)*'Sentrale parametere'!$H$17),0)</f>
        <v>0</v>
      </c>
      <c r="AC32" s="19">
        <f>IFERROR(IF('Sentrale parametere'!$B$18="Nei",Forskningsdata!Y31*'Sentrale parametere'!$C$18,(Forskningsdata!Y31/Forskningsdata!Y$33)*'Sentrale parametere'!$H$18),0)</f>
        <v>0</v>
      </c>
      <c r="AD32" s="19">
        <f>IFERROR(IF('Sentrale parametere'!$B$19="Nei",Forskningsdata!Z31*'Sentrale parametere'!$C$19,(Forskningsdata!Z31/Forskningsdata!Z$33)*'Sentrale parametere'!$H$19),0)</f>
        <v>0</v>
      </c>
      <c r="AE32" s="19">
        <f t="shared" si="21"/>
        <v>0</v>
      </c>
      <c r="AF32" s="45">
        <f>IFERROR(IF('Sentrale parametere'!$B$15="Nei",Forskningsdata!AA31*'Sentrale parametere'!$C$15,(Forskningsdata!AA31/Forskningsdata!AA$33)*'Sentrale parametere'!$I$15),0)</f>
        <v>0</v>
      </c>
      <c r="AG32" s="19">
        <f>IFERROR(IF('Sentrale parametere'!$B$16="Nei",Forskningsdata!AB31*'Sentrale parametere'!$C$16,(Forskningsdata!AB31/Forskningsdata!AB$33)*'Sentrale parametere'!$I$16),0)</f>
        <v>0</v>
      </c>
      <c r="AH32" s="19">
        <f>IFERROR(IF('Sentrale parametere'!$B$17="Nei",Forskningsdata!AC31*'Sentrale parametere'!$C$17,(Forskningsdata!AC31/Forskningsdata!AC$33)*'Sentrale parametere'!$I$17),0)</f>
        <v>0</v>
      </c>
      <c r="AI32" s="19">
        <f>IFERROR(IF('Sentrale parametere'!$B$18="Nei",Forskningsdata!AD31*'Sentrale parametere'!$C$18,(Forskningsdata!AD31/Forskningsdata!AD$33)*'Sentrale parametere'!$I$18),0)</f>
        <v>0</v>
      </c>
      <c r="AJ32" s="19">
        <f>IFERROR(IF('Sentrale parametere'!$B$19="Nei",Forskningsdata!AE31*'Sentrale parametere'!$C$19,(Forskningsdata!AE31/Forskningsdata!AE$33)*'Sentrale parametere'!$I$19),0)</f>
        <v>0</v>
      </c>
      <c r="AK32" s="19">
        <f t="shared" si="22"/>
        <v>0</v>
      </c>
      <c r="AL32" s="45">
        <f>IFERROR(IF('Sentrale parametere'!$B$15="Nei",Forskningsdata!AF31*'Sentrale parametere'!$C$15,(Forskningsdata!AF31/Forskningsdata!AF$33)*'Sentrale parametere'!$J$15),0)</f>
        <v>0</v>
      </c>
      <c r="AM32" s="19">
        <f>IFERROR(IF('Sentrale parametere'!$B$16="Nei",Forskningsdata!AG31*'Sentrale parametere'!$C$16,(Forskningsdata!AG31/Forskningsdata!AG$33)*'Sentrale parametere'!$J$16),0)</f>
        <v>0</v>
      </c>
      <c r="AN32" s="19">
        <f>IFERROR(IF('Sentrale parametere'!$B$17="Nei",Forskningsdata!AH31*'Sentrale parametere'!$C$17,(Forskningsdata!AH31/Forskningsdata!AH$33)*'Sentrale parametere'!$J$17),0)</f>
        <v>0</v>
      </c>
      <c r="AO32" s="19">
        <f>IFERROR(IF('Sentrale parametere'!$B$18="Nei",Forskningsdata!AI31*'Sentrale parametere'!$C$18,(Forskningsdata!AI31/Forskningsdata!AI$33)*'Sentrale parametere'!$J$18),0)</f>
        <v>0</v>
      </c>
      <c r="AP32" s="19">
        <f>IFERROR(IF('Sentrale parametere'!$B$19="Nei",Forskningsdata!AJ31*'Sentrale parametere'!$C$19,(Forskningsdata!AJ31/Forskningsdata!AJ$33)*'Sentrale parametere'!$J$19),0)</f>
        <v>0</v>
      </c>
      <c r="AQ32" s="19">
        <f t="shared" si="23"/>
        <v>0</v>
      </c>
      <c r="AR32" s="45">
        <f>IFERROR(IF('Sentrale parametere'!$B$15="Nei",Forskningsdata!AK31*'Sentrale parametere'!$C$15,(Forskningsdata!AK31/Forskningsdata!AK$33)*'Sentrale parametere'!$K$15),0)</f>
        <v>0</v>
      </c>
      <c r="AS32" s="19">
        <f>IFERROR(IF('Sentrale parametere'!$B$16="Nei",Forskningsdata!AL31*'Sentrale parametere'!$C$16,(Forskningsdata!AL31/Forskningsdata!AL$33)*'Sentrale parametere'!$K$16),0)</f>
        <v>0</v>
      </c>
      <c r="AT32" s="19">
        <f>IFERROR(IF('Sentrale parametere'!$B$17="Nei",Forskningsdata!AM31*'Sentrale parametere'!$C$17,(Forskningsdata!AM31/Forskningsdata!AM$33)*'Sentrale parametere'!$K$17),0)</f>
        <v>0</v>
      </c>
      <c r="AU32" s="19">
        <f>IFERROR(IF('Sentrale parametere'!$B$18="Nei",Forskningsdata!AN31*'Sentrale parametere'!$C$18,(Forskningsdata!AN31/Forskningsdata!AN$33)*'Sentrale parametere'!$K$18),0)</f>
        <v>0</v>
      </c>
      <c r="AV32" s="19">
        <f>IFERROR(IF('Sentrale parametere'!$B$19="Nei",Forskningsdata!AO31*'Sentrale parametere'!$C$19,(Forskningsdata!AO31/Forskningsdata!AO$33)*'Sentrale parametere'!$K$19),0)</f>
        <v>0</v>
      </c>
      <c r="AW32" s="19">
        <f t="shared" si="24"/>
        <v>0</v>
      </c>
    </row>
    <row r="33" spans="1:49" x14ac:dyDescent="0.25">
      <c r="A33">
        <f>'Enheter, modell og år'!A31</f>
        <v>0</v>
      </c>
      <c r="B33" s="45">
        <f>IFERROR(IF('Sentrale parametere'!$B$15="Nei",Forskningsdata!B32*'Sentrale parametere'!$C$15,(Forskningsdata!B32/Forskningsdata!B$33)*'Sentrale parametere'!$D$15),0)</f>
        <v>0</v>
      </c>
      <c r="C33" s="19">
        <f>IFERROR(IF('Sentrale parametere'!$B$16="Nei",Forskningsdata!C32*'Sentrale parametere'!$C$16,(Forskningsdata!C32/Forskningsdata!C$33)*'Sentrale parametere'!$D$16),0)</f>
        <v>0</v>
      </c>
      <c r="D33" s="19">
        <f>IFERROR(IF('Sentrale parametere'!$B$17="Nei",Forskningsdata!D32*'Sentrale parametere'!$C$17,(Forskningsdata!D32/Forskningsdata!D$33)*'Sentrale parametere'!$D$17),0)</f>
        <v>0</v>
      </c>
      <c r="E33" s="19">
        <f>IFERROR(IF('Sentrale parametere'!$B$18="Nei",Forskningsdata!E32*'Sentrale parametere'!$C$18,(Forskningsdata!E32/Forskningsdata!E$33)*'Sentrale parametere'!$D$18),0)</f>
        <v>0</v>
      </c>
      <c r="F33" s="19">
        <f>IFERROR(IF('Sentrale parametere'!$B$19="Nei",Forskningsdata!F32*'Sentrale parametere'!$C$19,(Forskningsdata!F32/Forskningsdata!F$33)*'Sentrale parametere'!$D$19),0)</f>
        <v>0</v>
      </c>
      <c r="G33" s="19">
        <f t="shared" si="17"/>
        <v>0</v>
      </c>
      <c r="H33" s="45">
        <f>IFERROR(IF('Sentrale parametere'!$B$15="Nei",Forskningsdata!G32*'Sentrale parametere'!$C$15,(Forskningsdata!G32/Forskningsdata!G$33)*'Sentrale parametere'!$E$15),0)</f>
        <v>0</v>
      </c>
      <c r="I33" s="19">
        <f>IFERROR(IF('Sentrale parametere'!$B$16="Nei",Forskningsdata!H32*'Sentrale parametere'!$C$16,(Forskningsdata!H32/Forskningsdata!H$33)*'Sentrale parametere'!$E$16),0)</f>
        <v>0</v>
      </c>
      <c r="J33" s="19">
        <f>IFERROR(IF('Sentrale parametere'!$B$17="Nei",Forskningsdata!I32*'Sentrale parametere'!$C$17,(Forskningsdata!I32/Forskningsdata!I$33)*'Sentrale parametere'!$E$17),0)</f>
        <v>0</v>
      </c>
      <c r="K33" s="19">
        <f>IFERROR(IF('Sentrale parametere'!$B$18="Nei",Forskningsdata!J32*'Sentrale parametere'!$C$18,(Forskningsdata!J32/Forskningsdata!J$33)*'Sentrale parametere'!$E$18),0)</f>
        <v>0</v>
      </c>
      <c r="L33" s="19">
        <f>IFERROR(IF('Sentrale parametere'!$B$19="Nei",Forskningsdata!K32*'Sentrale parametere'!$C$19,(Forskningsdata!K32/Forskningsdata!K$33)*'Sentrale parametere'!$E$19),0)</f>
        <v>0</v>
      </c>
      <c r="M33" s="19">
        <f t="shared" si="18"/>
        <v>0</v>
      </c>
      <c r="N33" s="45">
        <f>IFERROR(IF('Sentrale parametere'!$B$15="Nei",Forskningsdata!L32*'Sentrale parametere'!$C$15,(Forskningsdata!L32/Forskningsdata!L$33)*'Sentrale parametere'!$F$15),0)</f>
        <v>0</v>
      </c>
      <c r="O33" s="19">
        <f>IFERROR(IF('Sentrale parametere'!$B$16="Nei",Forskningsdata!M32*'Sentrale parametere'!$C$16,(Forskningsdata!M32/Forskningsdata!M$33)*'Sentrale parametere'!$F$16),0)</f>
        <v>0</v>
      </c>
      <c r="P33" s="19">
        <f>IFERROR(IF('Sentrale parametere'!$B$17="Nei",Forskningsdata!N32*'Sentrale parametere'!$C$17,(Forskningsdata!N32/Forskningsdata!N$33)*'Sentrale parametere'!$F$17),0)</f>
        <v>0</v>
      </c>
      <c r="Q33" s="19">
        <f>IFERROR(IF('Sentrale parametere'!$B$18="Nei",Forskningsdata!O32*'Sentrale parametere'!$C$18,(Forskningsdata!O32/Forskningsdata!O$33)*'Sentrale parametere'!$F$18),0)</f>
        <v>0</v>
      </c>
      <c r="R33" s="19">
        <f>IFERROR(IF('Sentrale parametere'!$B$19="Nei",Forskningsdata!P32*'Sentrale parametere'!$C$19,(Forskningsdata!P32/Forskningsdata!P$33)*'Sentrale parametere'!$F$19),0)</f>
        <v>0</v>
      </c>
      <c r="S33" s="19">
        <f t="shared" si="19"/>
        <v>0</v>
      </c>
      <c r="T33" s="45">
        <f>IFERROR(IF('Sentrale parametere'!$B$15="Nei",Forskningsdata!Q32*'Sentrale parametere'!$C$15,(Forskningsdata!Q32/Forskningsdata!Q$33)*'Sentrale parametere'!$G$15),0)</f>
        <v>0</v>
      </c>
      <c r="U33" s="19">
        <f>IFERROR(IF('Sentrale parametere'!$B$16="Nei",Forskningsdata!R32*'Sentrale parametere'!$C$16,(Forskningsdata!R32/Forskningsdata!R$33)*'Sentrale parametere'!$G$16),0)</f>
        <v>0</v>
      </c>
      <c r="V33" s="19">
        <f>IFERROR(IF('Sentrale parametere'!$B$17="Nei",Forskningsdata!S32*'Sentrale parametere'!$C$17,(Forskningsdata!S32/Forskningsdata!S$33)*'Sentrale parametere'!$G$17),0)</f>
        <v>0</v>
      </c>
      <c r="W33" s="19">
        <f>IFERROR(IF('Sentrale parametere'!$B$18="Nei",Forskningsdata!T32*'Sentrale parametere'!$C$18,(Forskningsdata!T32/Forskningsdata!T$33)*'Sentrale parametere'!$G$18),0)</f>
        <v>0</v>
      </c>
      <c r="X33" s="19">
        <f>IFERROR(IF('Sentrale parametere'!$B$19="Nei",Forskningsdata!U32*'Sentrale parametere'!$C$19,(Forskningsdata!U32/Forskningsdata!U$33)*'Sentrale parametere'!$G$19),0)</f>
        <v>0</v>
      </c>
      <c r="Y33" s="19">
        <f t="shared" si="20"/>
        <v>0</v>
      </c>
      <c r="Z33" s="45">
        <f>IFERROR(IF('Sentrale parametere'!$B$15="Nei",Forskningsdata!V32*'Sentrale parametere'!$C$15,(Forskningsdata!V32/Forskningsdata!V$33)*'Sentrale parametere'!$H$15),0)</f>
        <v>0</v>
      </c>
      <c r="AA33" s="19">
        <f>IFERROR(IF('Sentrale parametere'!$B$16="Nei",Forskningsdata!W32*'Sentrale parametere'!$C$16,(Forskningsdata!W32/Forskningsdata!W$33)*'Sentrale parametere'!$H$16),0)</f>
        <v>0</v>
      </c>
      <c r="AB33" s="19">
        <f>IFERROR(IF('Sentrale parametere'!$B$17="Nei",Forskningsdata!X32*'Sentrale parametere'!$C$17,(Forskningsdata!X32/Forskningsdata!X$33)*'Sentrale parametere'!$H$17),0)</f>
        <v>0</v>
      </c>
      <c r="AC33" s="19">
        <f>IFERROR(IF('Sentrale parametere'!$B$18="Nei",Forskningsdata!Y32*'Sentrale parametere'!$C$18,(Forskningsdata!Y32/Forskningsdata!Y$33)*'Sentrale parametere'!$H$18),0)</f>
        <v>0</v>
      </c>
      <c r="AD33" s="19">
        <f>IFERROR(IF('Sentrale parametere'!$B$19="Nei",Forskningsdata!Z32*'Sentrale parametere'!$C$19,(Forskningsdata!Z32/Forskningsdata!Z$33)*'Sentrale parametere'!$H$19),0)</f>
        <v>0</v>
      </c>
      <c r="AE33" s="19">
        <f t="shared" si="21"/>
        <v>0</v>
      </c>
      <c r="AF33" s="45">
        <f>IFERROR(IF('Sentrale parametere'!$B$15="Nei",Forskningsdata!AA32*'Sentrale parametere'!$C$15,(Forskningsdata!AA32/Forskningsdata!AA$33)*'Sentrale parametere'!$I$15),0)</f>
        <v>0</v>
      </c>
      <c r="AG33" s="19">
        <f>IFERROR(IF('Sentrale parametere'!$B$16="Nei",Forskningsdata!AB32*'Sentrale parametere'!$C$16,(Forskningsdata!AB32/Forskningsdata!AB$33)*'Sentrale parametere'!$I$16),0)</f>
        <v>0</v>
      </c>
      <c r="AH33" s="19">
        <f>IFERROR(IF('Sentrale parametere'!$B$17="Nei",Forskningsdata!AC32*'Sentrale parametere'!$C$17,(Forskningsdata!AC32/Forskningsdata!AC$33)*'Sentrale parametere'!$I$17),0)</f>
        <v>0</v>
      </c>
      <c r="AI33" s="19">
        <f>IFERROR(IF('Sentrale parametere'!$B$18="Nei",Forskningsdata!AD32*'Sentrale parametere'!$C$18,(Forskningsdata!AD32/Forskningsdata!AD$33)*'Sentrale parametere'!$I$18),0)</f>
        <v>0</v>
      </c>
      <c r="AJ33" s="19">
        <f>IFERROR(IF('Sentrale parametere'!$B$19="Nei",Forskningsdata!AE32*'Sentrale parametere'!$C$19,(Forskningsdata!AE32/Forskningsdata!AE$33)*'Sentrale parametere'!$I$19),0)</f>
        <v>0</v>
      </c>
      <c r="AK33" s="19">
        <f t="shared" si="22"/>
        <v>0</v>
      </c>
      <c r="AL33" s="45">
        <f>IFERROR(IF('Sentrale parametere'!$B$15="Nei",Forskningsdata!AF32*'Sentrale parametere'!$C$15,(Forskningsdata!AF32/Forskningsdata!AF$33)*'Sentrale parametere'!$J$15),0)</f>
        <v>0</v>
      </c>
      <c r="AM33" s="19">
        <f>IFERROR(IF('Sentrale parametere'!$B$16="Nei",Forskningsdata!AG32*'Sentrale parametere'!$C$16,(Forskningsdata!AG32/Forskningsdata!AG$33)*'Sentrale parametere'!$J$16),0)</f>
        <v>0</v>
      </c>
      <c r="AN33" s="19">
        <f>IFERROR(IF('Sentrale parametere'!$B$17="Nei",Forskningsdata!AH32*'Sentrale parametere'!$C$17,(Forskningsdata!AH32/Forskningsdata!AH$33)*'Sentrale parametere'!$J$17),0)</f>
        <v>0</v>
      </c>
      <c r="AO33" s="19">
        <f>IFERROR(IF('Sentrale parametere'!$B$18="Nei",Forskningsdata!AI32*'Sentrale parametere'!$C$18,(Forskningsdata!AI32/Forskningsdata!AI$33)*'Sentrale parametere'!$J$18),0)</f>
        <v>0</v>
      </c>
      <c r="AP33" s="19">
        <f>IFERROR(IF('Sentrale parametere'!$B$19="Nei",Forskningsdata!AJ32*'Sentrale parametere'!$C$19,(Forskningsdata!AJ32/Forskningsdata!AJ$33)*'Sentrale parametere'!$J$19),0)</f>
        <v>0</v>
      </c>
      <c r="AQ33" s="19">
        <f t="shared" si="23"/>
        <v>0</v>
      </c>
      <c r="AR33" s="45">
        <f>IFERROR(IF('Sentrale parametere'!$B$15="Nei",Forskningsdata!AK32*'Sentrale parametere'!$C$15,(Forskningsdata!AK32/Forskningsdata!AK$33)*'Sentrale parametere'!$K$15),0)</f>
        <v>0</v>
      </c>
      <c r="AS33" s="19">
        <f>IFERROR(IF('Sentrale parametere'!$B$16="Nei",Forskningsdata!AL32*'Sentrale parametere'!$C$16,(Forskningsdata!AL32/Forskningsdata!AL$33)*'Sentrale parametere'!$K$16),0)</f>
        <v>0</v>
      </c>
      <c r="AT33" s="19">
        <f>IFERROR(IF('Sentrale parametere'!$B$17="Nei",Forskningsdata!AM32*'Sentrale parametere'!$C$17,(Forskningsdata!AM32/Forskningsdata!AM$33)*'Sentrale parametere'!$K$17),0)</f>
        <v>0</v>
      </c>
      <c r="AU33" s="19">
        <f>IFERROR(IF('Sentrale parametere'!$B$18="Nei",Forskningsdata!AN32*'Sentrale parametere'!$C$18,(Forskningsdata!AN32/Forskningsdata!AN$33)*'Sentrale parametere'!$K$18),0)</f>
        <v>0</v>
      </c>
      <c r="AV33" s="19">
        <f>IFERROR(IF('Sentrale parametere'!$B$19="Nei",Forskningsdata!AO32*'Sentrale parametere'!$C$19,(Forskningsdata!AO32/Forskningsdata!AO$33)*'Sentrale parametere'!$K$19),0)</f>
        <v>0</v>
      </c>
      <c r="AW33" s="19">
        <f t="shared" si="24"/>
        <v>0</v>
      </c>
    </row>
    <row r="34" spans="1:49" s="1" customFormat="1" x14ac:dyDescent="0.25">
      <c r="A34" s="1" t="s">
        <v>11</v>
      </c>
      <c r="B34" s="31">
        <f>SUM(B4:B33)</f>
        <v>0</v>
      </c>
      <c r="C34" s="32">
        <f t="shared" ref="C34:G34" si="25">SUM(C4:C33)</f>
        <v>0</v>
      </c>
      <c r="D34" s="32">
        <f t="shared" si="25"/>
        <v>0</v>
      </c>
      <c r="E34" s="32">
        <f t="shared" si="25"/>
        <v>0</v>
      </c>
      <c r="F34" s="32">
        <f t="shared" si="25"/>
        <v>0</v>
      </c>
      <c r="G34" s="32">
        <f t="shared" si="25"/>
        <v>0</v>
      </c>
      <c r="H34" s="31">
        <f>SUM(H4:H33)</f>
        <v>0</v>
      </c>
      <c r="I34" s="32">
        <f t="shared" ref="I34:M34" si="26">SUM(I4:I33)</f>
        <v>0</v>
      </c>
      <c r="J34" s="32">
        <f t="shared" si="26"/>
        <v>0</v>
      </c>
      <c r="K34" s="32">
        <f t="shared" si="26"/>
        <v>0</v>
      </c>
      <c r="L34" s="32">
        <f t="shared" si="26"/>
        <v>0</v>
      </c>
      <c r="M34" s="32">
        <f t="shared" si="26"/>
        <v>0</v>
      </c>
      <c r="N34" s="31">
        <f>SUM(N4:N33)</f>
        <v>0</v>
      </c>
      <c r="O34" s="32">
        <f t="shared" ref="O34:S34" si="27">SUM(O4:O33)</f>
        <v>0</v>
      </c>
      <c r="P34" s="32">
        <f t="shared" si="27"/>
        <v>0</v>
      </c>
      <c r="Q34" s="32">
        <f t="shared" si="27"/>
        <v>0</v>
      </c>
      <c r="R34" s="32">
        <f t="shared" si="27"/>
        <v>0</v>
      </c>
      <c r="S34" s="32">
        <f t="shared" si="27"/>
        <v>0</v>
      </c>
      <c r="T34" s="31">
        <f>SUM(T4:T33)</f>
        <v>0</v>
      </c>
      <c r="U34" s="32">
        <f t="shared" ref="U34:Y34" si="28">SUM(U4:U33)</f>
        <v>0</v>
      </c>
      <c r="V34" s="32">
        <f t="shared" si="28"/>
        <v>0</v>
      </c>
      <c r="W34" s="32">
        <f t="shared" si="28"/>
        <v>0</v>
      </c>
      <c r="X34" s="32">
        <f t="shared" si="28"/>
        <v>0</v>
      </c>
      <c r="Y34" s="32">
        <f t="shared" si="28"/>
        <v>0</v>
      </c>
      <c r="Z34" s="31">
        <f>SUM(Z4:Z33)</f>
        <v>0</v>
      </c>
      <c r="AA34" s="32">
        <f t="shared" ref="AA34:AE34" si="29">SUM(AA4:AA33)</f>
        <v>0</v>
      </c>
      <c r="AB34" s="32">
        <f t="shared" si="29"/>
        <v>0</v>
      </c>
      <c r="AC34" s="32">
        <f t="shared" si="29"/>
        <v>0</v>
      </c>
      <c r="AD34" s="32">
        <f t="shared" si="29"/>
        <v>0</v>
      </c>
      <c r="AE34" s="32">
        <f t="shared" si="29"/>
        <v>0</v>
      </c>
      <c r="AF34" s="31">
        <f>SUM(AF4:AF33)</f>
        <v>0</v>
      </c>
      <c r="AG34" s="32">
        <f t="shared" ref="AG34:AK34" si="30">SUM(AG4:AG33)</f>
        <v>0</v>
      </c>
      <c r="AH34" s="32">
        <f t="shared" si="30"/>
        <v>0</v>
      </c>
      <c r="AI34" s="32">
        <f t="shared" si="30"/>
        <v>0</v>
      </c>
      <c r="AJ34" s="32">
        <f t="shared" si="30"/>
        <v>0</v>
      </c>
      <c r="AK34" s="32">
        <f t="shared" si="30"/>
        <v>0</v>
      </c>
      <c r="AL34" s="31">
        <f>SUM(AL4:AL33)</f>
        <v>0</v>
      </c>
      <c r="AM34" s="32">
        <f t="shared" ref="AM34:AQ34" si="31">SUM(AM4:AM33)</f>
        <v>0</v>
      </c>
      <c r="AN34" s="32">
        <f t="shared" si="31"/>
        <v>0</v>
      </c>
      <c r="AO34" s="32">
        <f t="shared" si="31"/>
        <v>0</v>
      </c>
      <c r="AP34" s="32">
        <f t="shared" si="31"/>
        <v>0</v>
      </c>
      <c r="AQ34" s="32">
        <f t="shared" si="31"/>
        <v>0</v>
      </c>
      <c r="AR34" s="31">
        <f>SUM(AR4:AR33)</f>
        <v>0</v>
      </c>
      <c r="AS34" s="32">
        <f t="shared" ref="AS34:AV34" si="32">SUM(AS4:AS33)</f>
        <v>0</v>
      </c>
      <c r="AT34" s="32">
        <f t="shared" si="32"/>
        <v>0</v>
      </c>
      <c r="AU34" s="32">
        <f t="shared" si="32"/>
        <v>0</v>
      </c>
      <c r="AV34" s="32">
        <f t="shared" si="32"/>
        <v>0</v>
      </c>
      <c r="AW34" s="32">
        <f t="shared" ref="AW34" si="33">SUM(AW4:AW33)</f>
        <v>0</v>
      </c>
    </row>
    <row r="35" spans="1:49" x14ac:dyDescent="0.25">
      <c r="A35" t="s">
        <v>17</v>
      </c>
      <c r="B35" s="34"/>
      <c r="C35" s="35"/>
      <c r="D35" s="35"/>
      <c r="E35" s="35"/>
      <c r="F35" s="35"/>
      <c r="G35" s="35"/>
      <c r="H35" s="34"/>
      <c r="I35" s="35"/>
      <c r="J35" s="35"/>
      <c r="K35" s="35"/>
      <c r="L35" s="35"/>
      <c r="M35" s="35"/>
      <c r="N35" s="34"/>
      <c r="O35" s="35"/>
      <c r="P35" s="35"/>
      <c r="Q35" s="35"/>
      <c r="R35" s="35"/>
      <c r="S35" s="35"/>
      <c r="T35" s="34"/>
      <c r="U35" s="35"/>
      <c r="V35" s="35"/>
      <c r="W35" s="35"/>
      <c r="X35" s="35"/>
      <c r="Y35" s="35"/>
      <c r="Z35" s="34"/>
      <c r="AA35" s="35"/>
      <c r="AB35" s="35"/>
      <c r="AC35" s="35"/>
      <c r="AD35" s="35"/>
      <c r="AE35" s="35"/>
      <c r="AF35" s="34"/>
      <c r="AG35" s="35"/>
      <c r="AH35" s="35"/>
      <c r="AI35" s="35"/>
      <c r="AJ35" s="35"/>
      <c r="AK35" s="35"/>
      <c r="AL35" s="34"/>
      <c r="AM35" s="35"/>
      <c r="AN35" s="35"/>
      <c r="AO35" s="35"/>
      <c r="AP35" s="35"/>
      <c r="AQ35" s="35"/>
      <c r="AR35" s="34"/>
      <c r="AS35" s="35"/>
      <c r="AT35" s="35"/>
      <c r="AU35" s="35"/>
      <c r="AV35" s="35"/>
      <c r="AW35" s="35"/>
    </row>
    <row r="36" spans="1:49" x14ac:dyDescent="0.25">
      <c r="A36" t="s">
        <v>20</v>
      </c>
      <c r="B36" s="36">
        <f>SUM(B34:B35)</f>
        <v>0</v>
      </c>
      <c r="C36" s="37">
        <f t="shared" ref="C36:G36" si="34">SUM(C34:C35)</f>
        <v>0</v>
      </c>
      <c r="D36" s="37">
        <f t="shared" si="34"/>
        <v>0</v>
      </c>
      <c r="E36" s="37">
        <f t="shared" si="34"/>
        <v>0</v>
      </c>
      <c r="F36" s="37">
        <f t="shared" si="34"/>
        <v>0</v>
      </c>
      <c r="G36" s="37">
        <f t="shared" si="34"/>
        <v>0</v>
      </c>
      <c r="H36" s="36">
        <f>SUM(H34:H35)</f>
        <v>0</v>
      </c>
      <c r="I36" s="37">
        <f t="shared" ref="I36:M36" si="35">SUM(I34:I35)</f>
        <v>0</v>
      </c>
      <c r="J36" s="37">
        <f t="shared" si="35"/>
        <v>0</v>
      </c>
      <c r="K36" s="37">
        <f t="shared" si="35"/>
        <v>0</v>
      </c>
      <c r="L36" s="37">
        <f t="shared" si="35"/>
        <v>0</v>
      </c>
      <c r="M36" s="37">
        <f t="shared" si="35"/>
        <v>0</v>
      </c>
      <c r="N36" s="36">
        <f>SUM(N34:N35)</f>
        <v>0</v>
      </c>
      <c r="O36" s="37">
        <f t="shared" ref="O36:S36" si="36">SUM(O34:O35)</f>
        <v>0</v>
      </c>
      <c r="P36" s="37">
        <f t="shared" si="36"/>
        <v>0</v>
      </c>
      <c r="Q36" s="37">
        <f t="shared" si="36"/>
        <v>0</v>
      </c>
      <c r="R36" s="37">
        <f t="shared" si="36"/>
        <v>0</v>
      </c>
      <c r="S36" s="37">
        <f t="shared" si="36"/>
        <v>0</v>
      </c>
      <c r="T36" s="36">
        <f>SUM(T34:T35)</f>
        <v>0</v>
      </c>
      <c r="U36" s="37">
        <f t="shared" ref="U36:Y36" si="37">SUM(U34:U35)</f>
        <v>0</v>
      </c>
      <c r="V36" s="37">
        <f t="shared" si="37"/>
        <v>0</v>
      </c>
      <c r="W36" s="37">
        <f t="shared" si="37"/>
        <v>0</v>
      </c>
      <c r="X36" s="37">
        <f t="shared" si="37"/>
        <v>0</v>
      </c>
      <c r="Y36" s="37">
        <f t="shared" si="37"/>
        <v>0</v>
      </c>
      <c r="Z36" s="36">
        <f>SUM(Z34:Z35)</f>
        <v>0</v>
      </c>
      <c r="AA36" s="37">
        <f t="shared" ref="AA36:AE36" si="38">SUM(AA34:AA35)</f>
        <v>0</v>
      </c>
      <c r="AB36" s="37">
        <f t="shared" si="38"/>
        <v>0</v>
      </c>
      <c r="AC36" s="37">
        <f t="shared" si="38"/>
        <v>0</v>
      </c>
      <c r="AD36" s="37">
        <f t="shared" si="38"/>
        <v>0</v>
      </c>
      <c r="AE36" s="37">
        <f t="shared" si="38"/>
        <v>0</v>
      </c>
      <c r="AF36" s="36">
        <f>SUM(AF34:AF35)</f>
        <v>0</v>
      </c>
      <c r="AG36" s="37">
        <f t="shared" ref="AG36:AK36" si="39">SUM(AG34:AG35)</f>
        <v>0</v>
      </c>
      <c r="AH36" s="37">
        <f t="shared" si="39"/>
        <v>0</v>
      </c>
      <c r="AI36" s="37">
        <f t="shared" si="39"/>
        <v>0</v>
      </c>
      <c r="AJ36" s="37">
        <f t="shared" si="39"/>
        <v>0</v>
      </c>
      <c r="AK36" s="37">
        <f t="shared" si="39"/>
        <v>0</v>
      </c>
      <c r="AL36" s="36">
        <f>SUM(AL34:AL35)</f>
        <v>0</v>
      </c>
      <c r="AM36" s="37">
        <f t="shared" ref="AM36:AQ36" si="40">SUM(AM34:AM35)</f>
        <v>0</v>
      </c>
      <c r="AN36" s="37">
        <f t="shared" si="40"/>
        <v>0</v>
      </c>
      <c r="AO36" s="37">
        <f t="shared" si="40"/>
        <v>0</v>
      </c>
      <c r="AP36" s="37">
        <f t="shared" si="40"/>
        <v>0</v>
      </c>
      <c r="AQ36" s="37">
        <f t="shared" si="40"/>
        <v>0</v>
      </c>
      <c r="AR36" s="36">
        <f>SUM(AR34:AR35)</f>
        <v>0</v>
      </c>
      <c r="AS36" s="37">
        <f t="shared" ref="AS36:AV36" si="41">SUM(AS34:AS35)</f>
        <v>0</v>
      </c>
      <c r="AT36" s="37">
        <f t="shared" si="41"/>
        <v>0</v>
      </c>
      <c r="AU36" s="37">
        <f t="shared" si="41"/>
        <v>0</v>
      </c>
      <c r="AV36" s="37">
        <f t="shared" si="41"/>
        <v>0</v>
      </c>
      <c r="AW36" s="37">
        <f t="shared" ref="AW36" si="42">SUM(AW34:AW35)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U126"/>
  <sheetViews>
    <sheetView workbookViewId="0">
      <selection activeCell="K6" sqref="K6"/>
    </sheetView>
  </sheetViews>
  <sheetFormatPr baseColWidth="10" defaultRowHeight="15" x14ac:dyDescent="0.25"/>
  <cols>
    <col min="1" max="1" width="36.140625" bestFit="1" customWidth="1"/>
    <col min="2" max="2" width="12.28515625" customWidth="1"/>
    <col min="3" max="11" width="12.28515625" bestFit="1" customWidth="1"/>
    <col min="14" max="14" width="12.28515625" bestFit="1" customWidth="1"/>
  </cols>
  <sheetData>
    <row r="1" spans="1:21" x14ac:dyDescent="0.25">
      <c r="A1" s="103"/>
      <c r="B1" s="205" t="s">
        <v>46</v>
      </c>
      <c r="C1" s="205"/>
      <c r="D1" s="205"/>
      <c r="E1" s="205"/>
      <c r="F1" s="205"/>
      <c r="G1" s="205"/>
      <c r="H1" s="205"/>
      <c r="I1" s="205"/>
      <c r="J1" s="206"/>
    </row>
    <row r="2" spans="1:21" s="1" customFormat="1" x14ac:dyDescent="0.25">
      <c r="A2" s="23"/>
      <c r="B2" s="148">
        <f>'Enheter, modell og år'!$F$2-1</f>
        <v>2017</v>
      </c>
      <c r="C2" s="24">
        <f>'Enheter, modell og år'!$F$2</f>
        <v>2018</v>
      </c>
      <c r="D2" s="24">
        <f>C2+1</f>
        <v>2019</v>
      </c>
      <c r="E2" s="24">
        <f t="shared" ref="E2:J2" si="0">D2+1</f>
        <v>2020</v>
      </c>
      <c r="F2" s="24">
        <f t="shared" si="0"/>
        <v>2021</v>
      </c>
      <c r="G2" s="24">
        <f t="shared" si="0"/>
        <v>2022</v>
      </c>
      <c r="H2" s="24">
        <f t="shared" si="0"/>
        <v>2023</v>
      </c>
      <c r="I2" s="24">
        <f t="shared" si="0"/>
        <v>2024</v>
      </c>
      <c r="J2" s="25">
        <f t="shared" si="0"/>
        <v>2025</v>
      </c>
      <c r="L2" s="50"/>
      <c r="M2" s="50"/>
      <c r="N2" s="50"/>
      <c r="O2" s="50"/>
      <c r="P2" s="50"/>
      <c r="Q2" s="50"/>
      <c r="R2" s="50"/>
      <c r="S2" s="50"/>
    </row>
    <row r="3" spans="1:21" x14ac:dyDescent="0.25">
      <c r="A3" s="40" t="str">
        <f>'Enheter, modell og år'!E2</f>
        <v>RFM</v>
      </c>
      <c r="B3" s="149">
        <f>SUMIF('Oppsummert liste'!$D$2:$D$541,'Output tabeller'!B$2&amp;'Output tabeller'!$A3,'Oppsummert liste'!$P$2:$P$541)</f>
        <v>0</v>
      </c>
      <c r="C3" s="19" t="e">
        <f>SUMIF('Oppsummert liste'!$D$2:$D$541,'Output tabeller'!C$2&amp;'Output tabeller'!$A3,'Oppsummert liste'!$P$2:$P$541)</f>
        <v>#DIV/0!</v>
      </c>
      <c r="D3" s="19" t="e">
        <f>SUMIF('Oppsummert liste'!$D$2:$D$541,'Output tabeller'!D$2&amp;'Output tabeller'!$A3,'Oppsummert liste'!$P$2:$P$541)</f>
        <v>#DIV/0!</v>
      </c>
      <c r="E3" s="19" t="e">
        <f>SUMIF('Oppsummert liste'!$D$2:$D$541,'Output tabeller'!E$2&amp;'Output tabeller'!$A3,'Oppsummert liste'!$P$2:$P$541)</f>
        <v>#DIV/0!</v>
      </c>
      <c r="F3" s="19" t="e">
        <f>SUMIF('Oppsummert liste'!$D$2:$D$541,'Output tabeller'!F$2&amp;'Output tabeller'!$A3,'Oppsummert liste'!$P$2:$P$541)</f>
        <v>#DIV/0!</v>
      </c>
      <c r="G3" s="19" t="e">
        <f>SUMIF('Oppsummert liste'!$D$2:$D$541,'Output tabeller'!G$2&amp;'Output tabeller'!$A3,'Oppsummert liste'!$P$2:$P$541)</f>
        <v>#DIV/0!</v>
      </c>
      <c r="H3" s="19" t="e">
        <f>SUMIF('Oppsummert liste'!$D$2:$D$541,'Output tabeller'!H$2&amp;'Output tabeller'!$A3,'Oppsummert liste'!$P$2:$P$541)</f>
        <v>#DIV/0!</v>
      </c>
      <c r="I3" s="19" t="e">
        <f>SUMIF('Oppsummert liste'!$D$2:$D$541,'Output tabeller'!I$2&amp;'Output tabeller'!$A3,'Oppsummert liste'!$P$2:$P$541)</f>
        <v>#DIV/0!</v>
      </c>
      <c r="J3" s="41" t="e">
        <f>SUMIF('Oppsummert liste'!$D$2:$D$541,'Output tabeller'!J$2&amp;'Output tabeller'!$A3,'Oppsummert liste'!$P$2:$P$541)</f>
        <v>#DIV/0!</v>
      </c>
      <c r="L3" s="7"/>
      <c r="M3" s="7"/>
      <c r="N3" s="7"/>
      <c r="O3" s="7"/>
      <c r="P3" s="7"/>
      <c r="Q3" s="7"/>
      <c r="R3" s="7"/>
      <c r="S3" s="7"/>
    </row>
    <row r="4" spans="1:21" x14ac:dyDescent="0.25">
      <c r="A4" s="40" t="str">
        <f>'Enheter, modell og år'!E3</f>
        <v>VFM</v>
      </c>
      <c r="B4" s="149">
        <f>SUMIF('Oppsummert liste'!$D$2:$D$541,'Output tabeller'!B$2&amp;'Output tabeller'!$A4,'Oppsummert liste'!$P$2:$P$541)</f>
        <v>0</v>
      </c>
      <c r="C4" s="19">
        <f>SUMIF('Oppsummert liste'!$D$2:$D$541,'Output tabeller'!C$2&amp;'Output tabeller'!$A4,'Oppsummert liste'!$P$2:$P$541)</f>
        <v>0</v>
      </c>
      <c r="D4" s="19">
        <f>SUMIF('Oppsummert liste'!$D$2:$D$541,'Output tabeller'!D$2&amp;'Output tabeller'!$A4,'Oppsummert liste'!$P$2:$P$541)</f>
        <v>0</v>
      </c>
      <c r="E4" s="19">
        <f>SUMIF('Oppsummert liste'!$D$2:$D$541,'Output tabeller'!E$2&amp;'Output tabeller'!$A4,'Oppsummert liste'!$P$2:$P$541)</f>
        <v>0</v>
      </c>
      <c r="F4" s="19">
        <f>SUMIF('Oppsummert liste'!$D$2:$D$541,'Output tabeller'!F$2&amp;'Output tabeller'!$A4,'Oppsummert liste'!$P$2:$P$541)</f>
        <v>0</v>
      </c>
      <c r="G4" s="19">
        <f>SUMIF('Oppsummert liste'!$D$2:$D$541,'Output tabeller'!G$2&amp;'Output tabeller'!$A4,'Oppsummert liste'!$P$2:$P$541)</f>
        <v>0</v>
      </c>
      <c r="H4" s="19">
        <f>SUMIF('Oppsummert liste'!$D$2:$D$541,'Output tabeller'!H$2&amp;'Output tabeller'!$A4,'Oppsummert liste'!$P$2:$P$541)</f>
        <v>0</v>
      </c>
      <c r="I4" s="19">
        <f>SUMIF('Oppsummert liste'!$D$2:$D$541,'Output tabeller'!I$2&amp;'Output tabeller'!$A4,'Oppsummert liste'!$P$2:$P$541)</f>
        <v>0</v>
      </c>
      <c r="J4" s="41">
        <f>SUMIF('Oppsummert liste'!$D$2:$D$541,'Output tabeller'!J$2&amp;'Output tabeller'!$A4,'Oppsummert liste'!$P$2:$P$541)</f>
        <v>0</v>
      </c>
      <c r="L4" s="7"/>
      <c r="M4" s="7"/>
      <c r="N4" s="7"/>
      <c r="O4" s="7"/>
      <c r="P4" s="7"/>
      <c r="Q4" s="7"/>
      <c r="R4" s="7"/>
      <c r="S4" s="7"/>
      <c r="T4" s="3"/>
    </row>
    <row r="5" spans="1:21" x14ac:dyDescent="0.25">
      <c r="A5" s="57" t="s">
        <v>89</v>
      </c>
      <c r="B5" s="150">
        <f>B3-B4</f>
        <v>0</v>
      </c>
      <c r="C5" s="37" t="e">
        <f>C3-C4</f>
        <v>#DIV/0!</v>
      </c>
      <c r="D5" s="37" t="e">
        <f t="shared" ref="D5:J5" si="1">D3-D4</f>
        <v>#DIV/0!</v>
      </c>
      <c r="E5" s="37" t="e">
        <f t="shared" si="1"/>
        <v>#DIV/0!</v>
      </c>
      <c r="F5" s="37" t="e">
        <f t="shared" si="1"/>
        <v>#DIV/0!</v>
      </c>
      <c r="G5" s="37" t="e">
        <f t="shared" si="1"/>
        <v>#DIV/0!</v>
      </c>
      <c r="H5" s="37" t="e">
        <f t="shared" si="1"/>
        <v>#DIV/0!</v>
      </c>
      <c r="I5" s="37" t="e">
        <f t="shared" si="1"/>
        <v>#DIV/0!</v>
      </c>
      <c r="J5" s="38" t="e">
        <f t="shared" si="1"/>
        <v>#DIV/0!</v>
      </c>
      <c r="L5" s="7"/>
      <c r="M5" s="7"/>
      <c r="N5" s="7"/>
      <c r="O5" s="7"/>
      <c r="P5" s="7"/>
      <c r="Q5" s="7"/>
      <c r="R5" s="7"/>
      <c r="S5" s="7"/>
      <c r="T5" s="7"/>
      <c r="U5" s="7"/>
    </row>
    <row r="6" spans="1:21" x14ac:dyDescent="0.25">
      <c r="B6" s="7"/>
      <c r="C6" s="7"/>
      <c r="D6" s="7"/>
      <c r="E6" s="7"/>
      <c r="F6" s="7"/>
      <c r="G6" s="7"/>
      <c r="H6" s="7"/>
      <c r="I6" s="7"/>
      <c r="J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1" x14ac:dyDescent="0.25">
      <c r="A7" s="26"/>
      <c r="B7" s="205" t="str">
        <f>$A$3</f>
        <v>RFM</v>
      </c>
      <c r="C7" s="205"/>
      <c r="D7" s="205"/>
      <c r="E7" s="205"/>
      <c r="F7" s="205"/>
      <c r="G7" s="205"/>
      <c r="H7" s="205"/>
      <c r="I7" s="205"/>
      <c r="J7" s="206"/>
      <c r="L7" s="7"/>
      <c r="M7" s="7"/>
      <c r="N7" s="7"/>
      <c r="O7" s="7"/>
      <c r="P7" s="7"/>
      <c r="Q7" s="7"/>
      <c r="R7" s="7"/>
      <c r="S7" s="7"/>
      <c r="T7" s="7"/>
    </row>
    <row r="8" spans="1:21" x14ac:dyDescent="0.25">
      <c r="A8" s="23"/>
      <c r="B8" s="148">
        <f>B$2</f>
        <v>2017</v>
      </c>
      <c r="C8" s="24">
        <f>C$2</f>
        <v>2018</v>
      </c>
      <c r="D8" s="24">
        <f t="shared" ref="D8:J8" si="2">D$2</f>
        <v>2019</v>
      </c>
      <c r="E8" s="24">
        <f t="shared" si="2"/>
        <v>2020</v>
      </c>
      <c r="F8" s="24">
        <f t="shared" si="2"/>
        <v>2021</v>
      </c>
      <c r="G8" s="24">
        <f t="shared" si="2"/>
        <v>2022</v>
      </c>
      <c r="H8" s="24">
        <f t="shared" si="2"/>
        <v>2023</v>
      </c>
      <c r="I8" s="24">
        <f t="shared" si="2"/>
        <v>2024</v>
      </c>
      <c r="J8" s="25">
        <f t="shared" si="2"/>
        <v>2025</v>
      </c>
    </row>
    <row r="9" spans="1:21" x14ac:dyDescent="0.25">
      <c r="A9" s="56" t="str">
        <f>'Oppsummert liste'!K1</f>
        <v>Basisbevilgning</v>
      </c>
      <c r="B9" s="149">
        <f>SUMIF('Oppsummert liste'!$D$2:$D$541,'Output tabeller'!B$8&amp;'Output tabeller'!$B$7,'Oppsummert liste'!$K$2:$K$541)</f>
        <v>0</v>
      </c>
      <c r="C9" s="19" t="e">
        <f>SUMIF('Oppsummert liste'!$D$2:$D$541,'Output tabeller'!C$8&amp;'Output tabeller'!$B$7,'Oppsummert liste'!$K$2:$K$541)</f>
        <v>#DIV/0!</v>
      </c>
      <c r="D9" s="19" t="e">
        <f>SUMIF('Oppsummert liste'!$D$2:$D$541,'Output tabeller'!D$8&amp;'Output tabeller'!$B$7,'Oppsummert liste'!$K$2:$K$541)</f>
        <v>#DIV/0!</v>
      </c>
      <c r="E9" s="19" t="e">
        <f>SUMIF('Oppsummert liste'!$D$2:$D$541,'Output tabeller'!E$8&amp;'Output tabeller'!$B$7,'Oppsummert liste'!$K$2:$K$541)</f>
        <v>#DIV/0!</v>
      </c>
      <c r="F9" s="19" t="e">
        <f>SUMIF('Oppsummert liste'!$D$2:$D$541,'Output tabeller'!F$8&amp;'Output tabeller'!$B$7,'Oppsummert liste'!$K$2:$K$541)</f>
        <v>#DIV/0!</v>
      </c>
      <c r="G9" s="19" t="e">
        <f>SUMIF('Oppsummert liste'!$D$2:$D$541,'Output tabeller'!G$8&amp;'Output tabeller'!$B$7,'Oppsummert liste'!$K$2:$K$541)</f>
        <v>#DIV/0!</v>
      </c>
      <c r="H9" s="19" t="e">
        <f>SUMIF('Oppsummert liste'!$D$2:$D$541,'Output tabeller'!H$8&amp;'Output tabeller'!$B$7,'Oppsummert liste'!$K$2:$K$541)</f>
        <v>#DIV/0!</v>
      </c>
      <c r="I9" s="19" t="e">
        <f>SUMIF('Oppsummert liste'!$D$2:$D$541,'Output tabeller'!I$8&amp;'Output tabeller'!$B$7,'Oppsummert liste'!$K$2:$K$541)</f>
        <v>#DIV/0!</v>
      </c>
      <c r="J9" s="41" t="e">
        <f>SUMIF('Oppsummert liste'!$D$2:$D$541,'Output tabeller'!J$8&amp;'Output tabeller'!$B$7,'Oppsummert liste'!$K$2:$K$541)</f>
        <v>#DIV/0!</v>
      </c>
    </row>
    <row r="10" spans="1:21" x14ac:dyDescent="0.25">
      <c r="A10" s="56" t="str">
        <f>'Oppsummert liste'!L1</f>
        <v>Utdanningsinsentiv</v>
      </c>
      <c r="B10" s="149">
        <f>SUMIF('Oppsummert liste'!$D$2:$D$541,'Output tabeller'!B$8&amp;'Output tabeller'!$B$7,'Oppsummert liste'!$L$2:$L$541)</f>
        <v>0</v>
      </c>
      <c r="C10" s="19">
        <f>SUMIF('Oppsummert liste'!$D$2:$D$541,'Output tabeller'!C$8&amp;'Output tabeller'!$B$7,'Oppsummert liste'!$L$2:$L$541)</f>
        <v>0</v>
      </c>
      <c r="D10" s="19">
        <f>SUMIF('Oppsummert liste'!$D$2:$D$541,'Output tabeller'!D$8&amp;'Output tabeller'!$B$7,'Oppsummert liste'!$L$2:$L$541)</f>
        <v>0</v>
      </c>
      <c r="E10" s="19">
        <f>SUMIF('Oppsummert liste'!$D$2:$D$541,'Output tabeller'!E$8&amp;'Output tabeller'!$B$7,'Oppsummert liste'!$L$2:$L$541)</f>
        <v>0</v>
      </c>
      <c r="F10" s="19">
        <f>SUMIF('Oppsummert liste'!$D$2:$D$541,'Output tabeller'!F$8&amp;'Output tabeller'!$B$7,'Oppsummert liste'!$L$2:$L$541)</f>
        <v>0</v>
      </c>
      <c r="G10" s="19">
        <f>SUMIF('Oppsummert liste'!$D$2:$D$541,'Output tabeller'!G$8&amp;'Output tabeller'!$B$7,'Oppsummert liste'!$L$2:$L$541)</f>
        <v>0</v>
      </c>
      <c r="H10" s="19">
        <f>SUMIF('Oppsummert liste'!$D$2:$D$541,'Output tabeller'!H$8&amp;'Output tabeller'!$B$7,'Oppsummert liste'!$L$2:$L$541)</f>
        <v>0</v>
      </c>
      <c r="I10" s="19">
        <f>SUMIF('Oppsummert liste'!$D$2:$D$541,'Output tabeller'!I$8&amp;'Output tabeller'!$B$7,'Oppsummert liste'!$L$2:$L$541)</f>
        <v>0</v>
      </c>
      <c r="J10" s="41">
        <f>SUMIF('Oppsummert liste'!$D$2:$D$541,'Output tabeller'!J$8&amp;'Output tabeller'!$B$7,'Oppsummert liste'!$L$2:$L$541)</f>
        <v>0</v>
      </c>
    </row>
    <row r="11" spans="1:21" x14ac:dyDescent="0.25">
      <c r="A11" s="56" t="str">
        <f>'Oppsummert liste'!M1</f>
        <v>Forskningsinsentiv</v>
      </c>
      <c r="B11" s="149">
        <f>SUMIF('Oppsummert liste'!$D$2:$D$541,'Output tabeller'!B$8&amp;'Output tabeller'!$B$7,'Oppsummert liste'!$M$2:$M$541)</f>
        <v>0</v>
      </c>
      <c r="C11" s="19">
        <f>SUMIF('Oppsummert liste'!$D$2:$D$541,'Output tabeller'!C$8&amp;'Output tabeller'!$B$7,'Oppsummert liste'!$M$2:$M$541)</f>
        <v>0</v>
      </c>
      <c r="D11" s="19">
        <f>SUMIF('Oppsummert liste'!$D$2:$D$541,'Output tabeller'!D$8&amp;'Output tabeller'!$B$7,'Oppsummert liste'!$M$2:$M$541)</f>
        <v>0</v>
      </c>
      <c r="E11" s="19">
        <f>SUMIF('Oppsummert liste'!$D$2:$D$541,'Output tabeller'!E$8&amp;'Output tabeller'!$B$7,'Oppsummert liste'!$M$2:$M$541)</f>
        <v>0</v>
      </c>
      <c r="F11" s="19">
        <f>SUMIF('Oppsummert liste'!$D$2:$D$541,'Output tabeller'!F$8&amp;'Output tabeller'!$B$7,'Oppsummert liste'!$M$2:$M$541)</f>
        <v>0</v>
      </c>
      <c r="G11" s="19">
        <f>SUMIF('Oppsummert liste'!$D$2:$D$541,'Output tabeller'!G$8&amp;'Output tabeller'!$B$7,'Oppsummert liste'!$M$2:$M$541)</f>
        <v>0</v>
      </c>
      <c r="H11" s="19">
        <f>SUMIF('Oppsummert liste'!$D$2:$D$541,'Output tabeller'!H$8&amp;'Output tabeller'!$B$7,'Oppsummert liste'!$M$2:$M$541)</f>
        <v>0</v>
      </c>
      <c r="I11" s="19">
        <f>SUMIF('Oppsummert liste'!$D$2:$D$541,'Output tabeller'!I$8&amp;'Output tabeller'!$B$7,'Oppsummert liste'!$M$2:$M$541)</f>
        <v>0</v>
      </c>
      <c r="J11" s="41">
        <f>SUMIF('Oppsummert liste'!$D$2:$D$541,'Output tabeller'!J$8&amp;'Output tabeller'!$B$7,'Oppsummert liste'!$M$2:$M$541)</f>
        <v>0</v>
      </c>
    </row>
    <row r="12" spans="1:21" x14ac:dyDescent="0.25">
      <c r="A12" s="56" t="str">
        <f>'Oppsummert liste'!O1</f>
        <v>SO-bev</v>
      </c>
      <c r="B12" s="149">
        <f>SUMIF('Oppsummert liste'!$D$2:$D$541,'Output tabeller'!B$8&amp;'Output tabeller'!$B$7,'Oppsummert liste'!$O$2:$O$541)</f>
        <v>0</v>
      </c>
      <c r="C12" s="19">
        <f>SUMIF('Oppsummert liste'!$D$2:$D$541,'Output tabeller'!C$8&amp;'Output tabeller'!$B$7,'Oppsummert liste'!$O$2:$O$541)</f>
        <v>0</v>
      </c>
      <c r="D12" s="19">
        <f>SUMIF('Oppsummert liste'!$D$2:$D$541,'Output tabeller'!D$8&amp;'Output tabeller'!$B$7,'Oppsummert liste'!$O$2:$O$541)</f>
        <v>0</v>
      </c>
      <c r="E12" s="19">
        <f>SUMIF('Oppsummert liste'!$D$2:$D$541,'Output tabeller'!E$8&amp;'Output tabeller'!$B$7,'Oppsummert liste'!$O$2:$O$541)</f>
        <v>0</v>
      </c>
      <c r="F12" s="19">
        <f>SUMIF('Oppsummert liste'!$D$2:$D$541,'Output tabeller'!F$8&amp;'Output tabeller'!$B$7,'Oppsummert liste'!$O$2:$O$541)</f>
        <v>0</v>
      </c>
      <c r="G12" s="19">
        <f>SUMIF('Oppsummert liste'!$D$2:$D$541,'Output tabeller'!G$8&amp;'Output tabeller'!$B$7,'Oppsummert liste'!$O$2:$O$541)</f>
        <v>0</v>
      </c>
      <c r="H12" s="19">
        <f>SUMIF('Oppsummert liste'!$D$2:$D$541,'Output tabeller'!H$8&amp;'Output tabeller'!$B$7,'Oppsummert liste'!$O$2:$O$541)</f>
        <v>0</v>
      </c>
      <c r="I12" s="19">
        <f>SUMIF('Oppsummert liste'!$D$2:$D$541,'Output tabeller'!I$8&amp;'Output tabeller'!$B$7,'Oppsummert liste'!$O$2:$O$541)</f>
        <v>0</v>
      </c>
      <c r="J12" s="41">
        <f>SUMIF('Oppsummert liste'!$D$2:$D$541,'Output tabeller'!J$8&amp;'Output tabeller'!$B$7,'Oppsummert liste'!$O$2:$O$541)</f>
        <v>0</v>
      </c>
      <c r="K12" s="70"/>
      <c r="L12" s="70"/>
    </row>
    <row r="13" spans="1:21" s="1" customFormat="1" x14ac:dyDescent="0.25">
      <c r="A13" s="44" t="s">
        <v>39</v>
      </c>
      <c r="B13" s="151">
        <f>SUM(B9:B12)</f>
        <v>0</v>
      </c>
      <c r="C13" s="59" t="e">
        <f>SUM(C9:C12)</f>
        <v>#DIV/0!</v>
      </c>
      <c r="D13" s="59" t="e">
        <f t="shared" ref="D13:J13" si="3">SUM(D9:D12)</f>
        <v>#DIV/0!</v>
      </c>
      <c r="E13" s="59" t="e">
        <f t="shared" si="3"/>
        <v>#DIV/0!</v>
      </c>
      <c r="F13" s="59" t="e">
        <f t="shared" si="3"/>
        <v>#DIV/0!</v>
      </c>
      <c r="G13" s="59" t="e">
        <f t="shared" si="3"/>
        <v>#DIV/0!</v>
      </c>
      <c r="H13" s="59" t="e">
        <f t="shared" si="3"/>
        <v>#DIV/0!</v>
      </c>
      <c r="I13" s="59" t="e">
        <f t="shared" si="3"/>
        <v>#DIV/0!</v>
      </c>
      <c r="J13" s="60" t="e">
        <f t="shared" si="3"/>
        <v>#DIV/0!</v>
      </c>
      <c r="K13" s="88"/>
      <c r="L13" s="68"/>
    </row>
    <row r="14" spans="1:21" x14ac:dyDescent="0.25">
      <c r="A14" s="14"/>
      <c r="B14" s="152">
        <f>B13-B3</f>
        <v>0</v>
      </c>
      <c r="C14" s="35" t="e">
        <f>C13-C3</f>
        <v>#DIV/0!</v>
      </c>
      <c r="D14" s="35" t="e">
        <f t="shared" ref="D14:J14" si="4">D13-D3</f>
        <v>#DIV/0!</v>
      </c>
      <c r="E14" s="35" t="e">
        <f t="shared" si="4"/>
        <v>#DIV/0!</v>
      </c>
      <c r="F14" s="35" t="e">
        <f t="shared" si="4"/>
        <v>#DIV/0!</v>
      </c>
      <c r="G14" s="35" t="e">
        <f t="shared" si="4"/>
        <v>#DIV/0!</v>
      </c>
      <c r="H14" s="35" t="e">
        <f t="shared" si="4"/>
        <v>#DIV/0!</v>
      </c>
      <c r="I14" s="35" t="e">
        <f t="shared" si="4"/>
        <v>#DIV/0!</v>
      </c>
      <c r="J14" s="35" t="e">
        <f t="shared" si="4"/>
        <v>#DIV/0!</v>
      </c>
      <c r="K14" s="39"/>
      <c r="L14" s="39"/>
      <c r="M14" s="7"/>
    </row>
    <row r="15" spans="1:21" x14ac:dyDescent="0.25">
      <c r="A15" s="26"/>
      <c r="B15" s="205" t="str">
        <f>$A$4</f>
        <v>VFM</v>
      </c>
      <c r="C15" s="205"/>
      <c r="D15" s="205"/>
      <c r="E15" s="205"/>
      <c r="F15" s="205"/>
      <c r="G15" s="205"/>
      <c r="H15" s="205"/>
      <c r="I15" s="205"/>
      <c r="J15" s="206"/>
      <c r="K15" s="39"/>
      <c r="L15" s="39"/>
      <c r="N15" s="7"/>
    </row>
    <row r="16" spans="1:21" x14ac:dyDescent="0.25">
      <c r="A16" s="23"/>
      <c r="B16" s="148">
        <f>B$2</f>
        <v>2017</v>
      </c>
      <c r="C16" s="24">
        <f>C$2</f>
        <v>2018</v>
      </c>
      <c r="D16" s="24">
        <f t="shared" ref="D16:J16" si="5">D$2</f>
        <v>2019</v>
      </c>
      <c r="E16" s="24">
        <f t="shared" si="5"/>
        <v>2020</v>
      </c>
      <c r="F16" s="24">
        <f t="shared" si="5"/>
        <v>2021</v>
      </c>
      <c r="G16" s="24">
        <f t="shared" si="5"/>
        <v>2022</v>
      </c>
      <c r="H16" s="24">
        <f t="shared" si="5"/>
        <v>2023</v>
      </c>
      <c r="I16" s="24">
        <f t="shared" si="5"/>
        <v>2024</v>
      </c>
      <c r="J16" s="25">
        <f t="shared" si="5"/>
        <v>2025</v>
      </c>
      <c r="K16" s="39"/>
      <c r="L16" s="39"/>
      <c r="N16" s="7"/>
    </row>
    <row r="17" spans="1:13" x14ac:dyDescent="0.25">
      <c r="A17" s="56" t="str">
        <f>A9</f>
        <v>Basisbevilgning</v>
      </c>
      <c r="B17" s="149">
        <f>SUMIF('Oppsummert liste'!$D$2:$D$541,'Output tabeller'!B$16&amp;'Output tabeller'!$B$15,'Oppsummert liste'!$K$2:$K$541)</f>
        <v>0</v>
      </c>
      <c r="C17" s="19">
        <f>SUMIF('Oppsummert liste'!$D$2:$D$541,'Output tabeller'!C$16&amp;'Output tabeller'!$B$15,'Oppsummert liste'!$K$2:$K$541)</f>
        <v>0</v>
      </c>
      <c r="D17" s="19">
        <f>SUMIF('Oppsummert liste'!$D$2:$D$541,'Output tabeller'!D$16&amp;'Output tabeller'!$B$15,'Oppsummert liste'!$K$2:$K$541)</f>
        <v>0</v>
      </c>
      <c r="E17" s="19">
        <f>SUMIF('Oppsummert liste'!$D$2:$D$541,'Output tabeller'!E$16&amp;'Output tabeller'!$B$15,'Oppsummert liste'!$K$2:$K$541)</f>
        <v>0</v>
      </c>
      <c r="F17" s="19">
        <f>SUMIF('Oppsummert liste'!$D$2:$D$541,'Output tabeller'!F$16&amp;'Output tabeller'!$B$15,'Oppsummert liste'!$K$2:$K$541)</f>
        <v>0</v>
      </c>
      <c r="G17" s="19">
        <f>SUMIF('Oppsummert liste'!$D$2:$D$541,'Output tabeller'!G$16&amp;'Output tabeller'!$B$15,'Oppsummert liste'!$K$2:$K$541)</f>
        <v>0</v>
      </c>
      <c r="H17" s="19">
        <f>SUMIF('Oppsummert liste'!$D$2:$D$541,'Output tabeller'!H$16&amp;'Output tabeller'!$B$15,'Oppsummert liste'!$K$2:$K$541)</f>
        <v>0</v>
      </c>
      <c r="I17" s="19">
        <f>SUMIF('Oppsummert liste'!$D$2:$D$541,'Output tabeller'!I$16&amp;'Output tabeller'!$B$15,'Oppsummert liste'!$K$2:$K$541)</f>
        <v>0</v>
      </c>
      <c r="J17" s="41">
        <f>SUMIF('Oppsummert liste'!$D$2:$D$541,'Output tabeller'!J$16&amp;'Output tabeller'!$B$15,'Oppsummert liste'!$K$2:$K$541)</f>
        <v>0</v>
      </c>
      <c r="K17" s="39"/>
      <c r="L17" s="39"/>
    </row>
    <row r="18" spans="1:13" x14ac:dyDescent="0.25">
      <c r="A18" s="56" t="str">
        <f t="shared" ref="A18:A20" si="6">A10</f>
        <v>Utdanningsinsentiv</v>
      </c>
      <c r="B18" s="149">
        <f>SUMIF('Oppsummert liste'!$D$2:$D$541,'Output tabeller'!B$16&amp;'Output tabeller'!$B$15,'Oppsummert liste'!$L$2:$L$541)</f>
        <v>0</v>
      </c>
      <c r="C18" s="19">
        <f>SUMIF('Oppsummert liste'!$D$2:$D$541,'Output tabeller'!C$16&amp;'Output tabeller'!$B$15,'Oppsummert liste'!$L$2:$L$541)</f>
        <v>0</v>
      </c>
      <c r="D18" s="19">
        <f>SUMIF('Oppsummert liste'!$D$2:$D$541,'Output tabeller'!D$16&amp;'Output tabeller'!$B$15,'Oppsummert liste'!$L$2:$L$541)</f>
        <v>0</v>
      </c>
      <c r="E18" s="19">
        <f>SUMIF('Oppsummert liste'!$D$2:$D$541,'Output tabeller'!E$16&amp;'Output tabeller'!$B$15,'Oppsummert liste'!$L$2:$L$541)</f>
        <v>0</v>
      </c>
      <c r="F18" s="19">
        <f>SUMIF('Oppsummert liste'!$D$2:$D$541,'Output tabeller'!F$16&amp;'Output tabeller'!$B$15,'Oppsummert liste'!$L$2:$L$541)</f>
        <v>0</v>
      </c>
      <c r="G18" s="19">
        <f>SUMIF('Oppsummert liste'!$D$2:$D$541,'Output tabeller'!G$16&amp;'Output tabeller'!$B$15,'Oppsummert liste'!$L$2:$L$541)</f>
        <v>0</v>
      </c>
      <c r="H18" s="19">
        <f>SUMIF('Oppsummert liste'!$D$2:$D$541,'Output tabeller'!H$16&amp;'Output tabeller'!$B$15,'Oppsummert liste'!$L$2:$L$541)</f>
        <v>0</v>
      </c>
      <c r="I18" s="19">
        <f>SUMIF('Oppsummert liste'!$D$2:$D$541,'Output tabeller'!I$16&amp;'Output tabeller'!$B$15,'Oppsummert liste'!$L$2:$L$541)</f>
        <v>0</v>
      </c>
      <c r="J18" s="41">
        <f>SUMIF('Oppsummert liste'!$D$2:$D$541,'Output tabeller'!J$16&amp;'Output tabeller'!$B$15,'Oppsummert liste'!$L$2:$L$541)</f>
        <v>0</v>
      </c>
      <c r="K18" s="39"/>
      <c r="L18" s="39"/>
    </row>
    <row r="19" spans="1:13" x14ac:dyDescent="0.25">
      <c r="A19" s="56" t="str">
        <f t="shared" si="6"/>
        <v>Forskningsinsentiv</v>
      </c>
      <c r="B19" s="149">
        <f>SUMIF('Oppsummert liste'!$D$2:$D$541,'Output tabeller'!B$16&amp;'Output tabeller'!$B$15,'Oppsummert liste'!$M$2:$M$541)</f>
        <v>0</v>
      </c>
      <c r="C19" s="19">
        <f>SUMIF('Oppsummert liste'!$D$2:$D$541,'Output tabeller'!C$16&amp;'Output tabeller'!$B$15,'Oppsummert liste'!$M$2:$M$541)</f>
        <v>0</v>
      </c>
      <c r="D19" s="19">
        <f>SUMIF('Oppsummert liste'!$D$2:$D$541,'Output tabeller'!D$16&amp;'Output tabeller'!$B$15,'Oppsummert liste'!$M$2:$M$541)</f>
        <v>0</v>
      </c>
      <c r="E19" s="19">
        <f>SUMIF('Oppsummert liste'!$D$2:$D$541,'Output tabeller'!E$16&amp;'Output tabeller'!$B$15,'Oppsummert liste'!$M$2:$M$541)</f>
        <v>0</v>
      </c>
      <c r="F19" s="19">
        <f>SUMIF('Oppsummert liste'!$D$2:$D$541,'Output tabeller'!F$16&amp;'Output tabeller'!$B$15,'Oppsummert liste'!$M$2:$M$541)</f>
        <v>0</v>
      </c>
      <c r="G19" s="19">
        <f>SUMIF('Oppsummert liste'!$D$2:$D$541,'Output tabeller'!G$16&amp;'Output tabeller'!$B$15,'Oppsummert liste'!$M$2:$M$541)</f>
        <v>0</v>
      </c>
      <c r="H19" s="19">
        <f>SUMIF('Oppsummert liste'!$D$2:$D$541,'Output tabeller'!H$16&amp;'Output tabeller'!$B$15,'Oppsummert liste'!$M$2:$M$541)</f>
        <v>0</v>
      </c>
      <c r="I19" s="19">
        <f>SUMIF('Oppsummert liste'!$D$2:$D$541,'Output tabeller'!I$16&amp;'Output tabeller'!$B$15,'Oppsummert liste'!$M$2:$M$541)</f>
        <v>0</v>
      </c>
      <c r="J19" s="41">
        <f>SUMIF('Oppsummert liste'!$D$2:$D$541,'Output tabeller'!J$16&amp;'Output tabeller'!$B$15,'Oppsummert liste'!$M$2:$M$541)</f>
        <v>0</v>
      </c>
    </row>
    <row r="20" spans="1:13" x14ac:dyDescent="0.25">
      <c r="A20" s="56" t="str">
        <f t="shared" si="6"/>
        <v>SO-bev</v>
      </c>
      <c r="B20" s="149">
        <f>SUMIF('Oppsummert liste'!$D$2:$D$541,'Output tabeller'!B$16&amp;'Output tabeller'!$B$15,'Oppsummert liste'!$O$2:$O$541)</f>
        <v>0</v>
      </c>
      <c r="C20" s="19">
        <f>SUMIF('Oppsummert liste'!$D$2:$D$541,'Output tabeller'!C$16&amp;'Output tabeller'!$B$15,'Oppsummert liste'!$O$2:$O$541)</f>
        <v>0</v>
      </c>
      <c r="D20" s="19">
        <f>SUMIF('Oppsummert liste'!$D$2:$D$541,'Output tabeller'!D$16&amp;'Output tabeller'!$B$15,'Oppsummert liste'!$O$2:$O$541)</f>
        <v>0</v>
      </c>
      <c r="E20" s="19">
        <f>SUMIF('Oppsummert liste'!$D$2:$D$541,'Output tabeller'!E$16&amp;'Output tabeller'!$B$15,'Oppsummert liste'!$O$2:$O$541)</f>
        <v>0</v>
      </c>
      <c r="F20" s="19">
        <f>SUMIF('Oppsummert liste'!$D$2:$D$541,'Output tabeller'!F$16&amp;'Output tabeller'!$B$15,'Oppsummert liste'!$O$2:$O$541)</f>
        <v>0</v>
      </c>
      <c r="G20" s="19">
        <f>SUMIF('Oppsummert liste'!$D$2:$D$541,'Output tabeller'!G$16&amp;'Output tabeller'!$B$15,'Oppsummert liste'!$O$2:$O$541)</f>
        <v>0</v>
      </c>
      <c r="H20" s="19">
        <f>SUMIF('Oppsummert liste'!$D$2:$D$541,'Output tabeller'!H$16&amp;'Output tabeller'!$B$15,'Oppsummert liste'!$O$2:$O$541)</f>
        <v>0</v>
      </c>
      <c r="I20" s="19">
        <f>SUMIF('Oppsummert liste'!$D$2:$D$541,'Output tabeller'!I$16&amp;'Output tabeller'!$B$15,'Oppsummert liste'!$O$2:$O$541)</f>
        <v>0</v>
      </c>
      <c r="J20" s="41">
        <f>SUMIF('Oppsummert liste'!$D$2:$D$541,'Output tabeller'!J$16&amp;'Output tabeller'!$B$15,'Oppsummert liste'!$O$2:$O$541)</f>
        <v>0</v>
      </c>
      <c r="K20" s="70"/>
      <c r="L20" s="70"/>
      <c r="M20" s="70"/>
    </row>
    <row r="21" spans="1:13" s="1" customFormat="1" x14ac:dyDescent="0.25">
      <c r="A21" s="44" t="s">
        <v>39</v>
      </c>
      <c r="B21" s="151">
        <f>SUM(B17:B20)</f>
        <v>0</v>
      </c>
      <c r="C21" s="59">
        <f>SUM(C17:C20)</f>
        <v>0</v>
      </c>
      <c r="D21" s="59">
        <f t="shared" ref="D21" si="7">SUM(D17:D20)</f>
        <v>0</v>
      </c>
      <c r="E21" s="59">
        <f t="shared" ref="E21" si="8">SUM(E17:E20)</f>
        <v>0</v>
      </c>
      <c r="F21" s="59">
        <f t="shared" ref="F21" si="9">SUM(F17:F20)</f>
        <v>0</v>
      </c>
      <c r="G21" s="59">
        <f t="shared" ref="G21" si="10">SUM(G17:G20)</f>
        <v>0</v>
      </c>
      <c r="H21" s="59">
        <f t="shared" ref="H21" si="11">SUM(H17:H20)</f>
        <v>0</v>
      </c>
      <c r="I21" s="59">
        <f t="shared" ref="I21" si="12">SUM(I17:I20)</f>
        <v>0</v>
      </c>
      <c r="J21" s="60">
        <f t="shared" ref="J21" si="13">SUM(J17:J20)</f>
        <v>0</v>
      </c>
      <c r="K21" s="7"/>
      <c r="L21" s="7"/>
    </row>
    <row r="22" spans="1:13" x14ac:dyDescent="0.25">
      <c r="A22" s="40"/>
      <c r="B22" s="152">
        <f>B21-B4</f>
        <v>0</v>
      </c>
      <c r="C22" s="35">
        <f>C21-C4</f>
        <v>0</v>
      </c>
      <c r="D22" s="35">
        <f t="shared" ref="D22:J22" si="14">D21-D4</f>
        <v>0</v>
      </c>
      <c r="E22" s="35">
        <f t="shared" si="14"/>
        <v>0</v>
      </c>
      <c r="F22" s="35">
        <f t="shared" si="14"/>
        <v>0</v>
      </c>
      <c r="G22" s="35">
        <f t="shared" si="14"/>
        <v>0</v>
      </c>
      <c r="H22" s="35">
        <f t="shared" si="14"/>
        <v>0</v>
      </c>
      <c r="I22" s="35">
        <f t="shared" si="14"/>
        <v>0</v>
      </c>
      <c r="J22" s="30">
        <f t="shared" si="14"/>
        <v>0</v>
      </c>
    </row>
    <row r="23" spans="1:13" x14ac:dyDescent="0.25">
      <c r="A23" s="26"/>
      <c r="B23" s="205" t="str">
        <f>$A$3</f>
        <v>RFM</v>
      </c>
      <c r="C23" s="205"/>
      <c r="D23" s="205"/>
      <c r="E23" s="205"/>
      <c r="F23" s="205"/>
      <c r="G23" s="205"/>
      <c r="H23" s="205"/>
      <c r="I23" s="205"/>
      <c r="J23" s="206"/>
    </row>
    <row r="24" spans="1:13" x14ac:dyDescent="0.25">
      <c r="A24" s="40"/>
      <c r="B24" s="148">
        <f>B$2</f>
        <v>2017</v>
      </c>
      <c r="C24" s="24">
        <f>C$2</f>
        <v>2018</v>
      </c>
      <c r="D24" s="24">
        <f t="shared" ref="D24:J24" si="15">D$2</f>
        <v>2019</v>
      </c>
      <c r="E24" s="24">
        <f t="shared" si="15"/>
        <v>2020</v>
      </c>
      <c r="F24" s="24">
        <f t="shared" si="15"/>
        <v>2021</v>
      </c>
      <c r="G24" s="24">
        <f t="shared" si="15"/>
        <v>2022</v>
      </c>
      <c r="H24" s="24">
        <f t="shared" si="15"/>
        <v>2023</v>
      </c>
      <c r="I24" s="24">
        <f t="shared" si="15"/>
        <v>2024</v>
      </c>
      <c r="J24" s="25">
        <f t="shared" si="15"/>
        <v>2025</v>
      </c>
    </row>
    <row r="25" spans="1:13" x14ac:dyDescent="0.25">
      <c r="A25" s="56">
        <f>'Enheter, modell og år'!A2</f>
        <v>0</v>
      </c>
      <c r="B25" s="149">
        <f>SUMIF('Oppsummert liste'!$E$2:$E$541,'Output tabeller'!B$24&amp;'Output tabeller'!$B$23&amp;$A25,'Oppsummert liste'!$P$2:$P$541)</f>
        <v>0</v>
      </c>
      <c r="C25" s="19" t="e">
        <f>SUMIF('Oppsummert liste'!$E$2:$E$541,'Output tabeller'!C$24&amp;'Output tabeller'!$B$23&amp;$A25,'Oppsummert liste'!$P$2:$P$541)</f>
        <v>#DIV/0!</v>
      </c>
      <c r="D25" s="19" t="e">
        <f>SUMIF('Oppsummert liste'!$E$2:$E$541,'Output tabeller'!D$24&amp;'Output tabeller'!$B$23&amp;$A25,'Oppsummert liste'!$P$2:$P$541)</f>
        <v>#DIV/0!</v>
      </c>
      <c r="E25" s="19" t="e">
        <f>SUMIF('Oppsummert liste'!$E$2:$E$541,'Output tabeller'!E$24&amp;'Output tabeller'!$B$23&amp;$A25,'Oppsummert liste'!$P$2:$P$541)</f>
        <v>#DIV/0!</v>
      </c>
      <c r="F25" s="19" t="e">
        <f>SUMIF('Oppsummert liste'!$E$2:$E$541,'Output tabeller'!F$24&amp;'Output tabeller'!$B$23&amp;$A25,'Oppsummert liste'!$P$2:$P$541)</f>
        <v>#DIV/0!</v>
      </c>
      <c r="G25" s="19" t="e">
        <f>SUMIF('Oppsummert liste'!$E$2:$E$541,'Output tabeller'!G$24&amp;'Output tabeller'!$B$23&amp;$A25,'Oppsummert liste'!$P$2:$P$541)</f>
        <v>#DIV/0!</v>
      </c>
      <c r="H25" s="19" t="e">
        <f>SUMIF('Oppsummert liste'!$E$2:$E$541,'Output tabeller'!H$24&amp;'Output tabeller'!$B$23&amp;$A25,'Oppsummert liste'!$P$2:$P$541)</f>
        <v>#DIV/0!</v>
      </c>
      <c r="I25" s="19" t="e">
        <f>SUMIF('Oppsummert liste'!$E$2:$E$541,'Output tabeller'!I$24&amp;'Output tabeller'!$B$23&amp;$A25,'Oppsummert liste'!$P$2:$P$541)</f>
        <v>#DIV/0!</v>
      </c>
      <c r="J25" s="41" t="e">
        <f>SUMIF('Oppsummert liste'!$E$2:$E$541,'Output tabeller'!J$24&amp;'Output tabeller'!$B$23&amp;$A25,'Oppsummert liste'!$P$2:$P$541)</f>
        <v>#DIV/0!</v>
      </c>
      <c r="K25" s="7"/>
      <c r="L25" s="98"/>
    </row>
    <row r="26" spans="1:13" x14ac:dyDescent="0.25">
      <c r="A26" s="56">
        <f>'Enheter, modell og år'!A3</f>
        <v>0</v>
      </c>
      <c r="B26" s="149">
        <f>SUMIF('Oppsummert liste'!$E$2:$E$541,'Output tabeller'!B$24&amp;'Output tabeller'!$B$23&amp;$A26,'Oppsummert liste'!$P$2:$P$541)</f>
        <v>0</v>
      </c>
      <c r="C26" s="19" t="e">
        <f>SUMIF('Oppsummert liste'!$E$2:$E$541,'Output tabeller'!C$24&amp;'Output tabeller'!$B$23&amp;$A26,'Oppsummert liste'!$P$2:$P$541)</f>
        <v>#DIV/0!</v>
      </c>
      <c r="D26" s="19" t="e">
        <f>SUMIF('Oppsummert liste'!$E$2:$E$541,'Output tabeller'!D$24&amp;'Output tabeller'!$B$23&amp;$A26,'Oppsummert liste'!$P$2:$P$541)</f>
        <v>#DIV/0!</v>
      </c>
      <c r="E26" s="19" t="e">
        <f>SUMIF('Oppsummert liste'!$E$2:$E$541,'Output tabeller'!E$24&amp;'Output tabeller'!$B$23&amp;$A26,'Oppsummert liste'!$P$2:$P$541)</f>
        <v>#DIV/0!</v>
      </c>
      <c r="F26" s="19" t="e">
        <f>SUMIF('Oppsummert liste'!$E$2:$E$541,'Output tabeller'!F$24&amp;'Output tabeller'!$B$23&amp;$A26,'Oppsummert liste'!$P$2:$P$541)</f>
        <v>#DIV/0!</v>
      </c>
      <c r="G26" s="19" t="e">
        <f>SUMIF('Oppsummert liste'!$E$2:$E$541,'Output tabeller'!G$24&amp;'Output tabeller'!$B$23&amp;$A26,'Oppsummert liste'!$P$2:$P$541)</f>
        <v>#DIV/0!</v>
      </c>
      <c r="H26" s="19" t="e">
        <f>SUMIF('Oppsummert liste'!$E$2:$E$541,'Output tabeller'!H$24&amp;'Output tabeller'!$B$23&amp;$A26,'Oppsummert liste'!$P$2:$P$541)</f>
        <v>#DIV/0!</v>
      </c>
      <c r="I26" s="19" t="e">
        <f>SUMIF('Oppsummert liste'!$E$2:$E$541,'Output tabeller'!I$24&amp;'Output tabeller'!$B$23&amp;$A26,'Oppsummert liste'!$P$2:$P$541)</f>
        <v>#DIV/0!</v>
      </c>
      <c r="J26" s="41" t="e">
        <f>SUMIF('Oppsummert liste'!$E$2:$E$541,'Output tabeller'!J$24&amp;'Output tabeller'!$B$23&amp;$A26,'Oppsummert liste'!$P$2:$P$541)</f>
        <v>#DIV/0!</v>
      </c>
      <c r="K26" s="7"/>
      <c r="L26" s="98"/>
    </row>
    <row r="27" spans="1:13" x14ac:dyDescent="0.25">
      <c r="A27" s="56">
        <f>'Enheter, modell og år'!A4</f>
        <v>0</v>
      </c>
      <c r="B27" s="149">
        <f>SUMIF('Oppsummert liste'!$E$2:$E$541,'Output tabeller'!B$24&amp;'Output tabeller'!$B$23&amp;$A27,'Oppsummert liste'!$P$2:$P$541)</f>
        <v>0</v>
      </c>
      <c r="C27" s="19" t="e">
        <f>SUMIF('Oppsummert liste'!$E$2:$E$541,'Output tabeller'!C$24&amp;'Output tabeller'!$B$23&amp;$A27,'Oppsummert liste'!$P$2:$P$541)</f>
        <v>#DIV/0!</v>
      </c>
      <c r="D27" s="19" t="e">
        <f>SUMIF('Oppsummert liste'!$E$2:$E$541,'Output tabeller'!D$24&amp;'Output tabeller'!$B$23&amp;$A27,'Oppsummert liste'!$P$2:$P$541)</f>
        <v>#DIV/0!</v>
      </c>
      <c r="E27" s="19" t="e">
        <f>SUMIF('Oppsummert liste'!$E$2:$E$541,'Output tabeller'!E$24&amp;'Output tabeller'!$B$23&amp;$A27,'Oppsummert liste'!$P$2:$P$541)</f>
        <v>#DIV/0!</v>
      </c>
      <c r="F27" s="19" t="e">
        <f>SUMIF('Oppsummert liste'!$E$2:$E$541,'Output tabeller'!F$24&amp;'Output tabeller'!$B$23&amp;$A27,'Oppsummert liste'!$P$2:$P$541)</f>
        <v>#DIV/0!</v>
      </c>
      <c r="G27" s="19" t="e">
        <f>SUMIF('Oppsummert liste'!$E$2:$E$541,'Output tabeller'!G$24&amp;'Output tabeller'!$B$23&amp;$A27,'Oppsummert liste'!$P$2:$P$541)</f>
        <v>#DIV/0!</v>
      </c>
      <c r="H27" s="19" t="e">
        <f>SUMIF('Oppsummert liste'!$E$2:$E$541,'Output tabeller'!H$24&amp;'Output tabeller'!$B$23&amp;$A27,'Oppsummert liste'!$P$2:$P$541)</f>
        <v>#DIV/0!</v>
      </c>
      <c r="I27" s="19" t="e">
        <f>SUMIF('Oppsummert liste'!$E$2:$E$541,'Output tabeller'!I$24&amp;'Output tabeller'!$B$23&amp;$A27,'Oppsummert liste'!$P$2:$P$541)</f>
        <v>#DIV/0!</v>
      </c>
      <c r="J27" s="41" t="e">
        <f>SUMIF('Oppsummert liste'!$E$2:$E$541,'Output tabeller'!J$24&amp;'Output tabeller'!$B$23&amp;$A27,'Oppsummert liste'!$P$2:$P$541)</f>
        <v>#DIV/0!</v>
      </c>
      <c r="K27" s="7"/>
      <c r="L27" s="98"/>
    </row>
    <row r="28" spans="1:13" x14ac:dyDescent="0.25">
      <c r="A28" s="56">
        <f>'Enheter, modell og år'!A5</f>
        <v>0</v>
      </c>
      <c r="B28" s="149">
        <f>SUMIF('Oppsummert liste'!$E$2:$E$541,'Output tabeller'!B$24&amp;'Output tabeller'!$B$23&amp;$A28,'Oppsummert liste'!$P$2:$P$541)</f>
        <v>0</v>
      </c>
      <c r="C28" s="19" t="e">
        <f>SUMIF('Oppsummert liste'!$E$2:$E$541,'Output tabeller'!C$24&amp;'Output tabeller'!$B$23&amp;$A28,'Oppsummert liste'!$P$2:$P$541)</f>
        <v>#DIV/0!</v>
      </c>
      <c r="D28" s="19" t="e">
        <f>SUMIF('Oppsummert liste'!$E$2:$E$541,'Output tabeller'!D$24&amp;'Output tabeller'!$B$23&amp;$A28,'Oppsummert liste'!$P$2:$P$541)</f>
        <v>#DIV/0!</v>
      </c>
      <c r="E28" s="19" t="e">
        <f>SUMIF('Oppsummert liste'!$E$2:$E$541,'Output tabeller'!E$24&amp;'Output tabeller'!$B$23&amp;$A28,'Oppsummert liste'!$P$2:$P$541)</f>
        <v>#DIV/0!</v>
      </c>
      <c r="F28" s="19" t="e">
        <f>SUMIF('Oppsummert liste'!$E$2:$E$541,'Output tabeller'!F$24&amp;'Output tabeller'!$B$23&amp;$A28,'Oppsummert liste'!$P$2:$P$541)</f>
        <v>#DIV/0!</v>
      </c>
      <c r="G28" s="19" t="e">
        <f>SUMIF('Oppsummert liste'!$E$2:$E$541,'Output tabeller'!G$24&amp;'Output tabeller'!$B$23&amp;$A28,'Oppsummert liste'!$P$2:$P$541)</f>
        <v>#DIV/0!</v>
      </c>
      <c r="H28" s="19" t="e">
        <f>SUMIF('Oppsummert liste'!$E$2:$E$541,'Output tabeller'!H$24&amp;'Output tabeller'!$B$23&amp;$A28,'Oppsummert liste'!$P$2:$P$541)</f>
        <v>#DIV/0!</v>
      </c>
      <c r="I28" s="19" t="e">
        <f>SUMIF('Oppsummert liste'!$E$2:$E$541,'Output tabeller'!I$24&amp;'Output tabeller'!$B$23&amp;$A28,'Oppsummert liste'!$P$2:$P$541)</f>
        <v>#DIV/0!</v>
      </c>
      <c r="J28" s="41" t="e">
        <f>SUMIF('Oppsummert liste'!$E$2:$E$541,'Output tabeller'!J$24&amp;'Output tabeller'!$B$23&amp;$A28,'Oppsummert liste'!$P$2:$P$541)</f>
        <v>#DIV/0!</v>
      </c>
      <c r="K28" s="7"/>
      <c r="L28" s="98"/>
    </row>
    <row r="29" spans="1:13" x14ac:dyDescent="0.25">
      <c r="A29" s="56">
        <f>'Enheter, modell og år'!A6</f>
        <v>0</v>
      </c>
      <c r="B29" s="149">
        <f>SUMIF('Oppsummert liste'!$E$2:$E$541,'Output tabeller'!B$24&amp;'Output tabeller'!$B$23&amp;$A29,'Oppsummert liste'!$P$2:$P$541)</f>
        <v>0</v>
      </c>
      <c r="C29" s="19" t="e">
        <f>SUMIF('Oppsummert liste'!$E$2:$E$541,'Output tabeller'!C$24&amp;'Output tabeller'!$B$23&amp;$A29,'Oppsummert liste'!$P$2:$P$541)</f>
        <v>#DIV/0!</v>
      </c>
      <c r="D29" s="19" t="e">
        <f>SUMIF('Oppsummert liste'!$E$2:$E$541,'Output tabeller'!D$24&amp;'Output tabeller'!$B$23&amp;$A29,'Oppsummert liste'!$P$2:$P$541)</f>
        <v>#DIV/0!</v>
      </c>
      <c r="E29" s="19" t="e">
        <f>SUMIF('Oppsummert liste'!$E$2:$E$541,'Output tabeller'!E$24&amp;'Output tabeller'!$B$23&amp;$A29,'Oppsummert liste'!$P$2:$P$541)</f>
        <v>#DIV/0!</v>
      </c>
      <c r="F29" s="19" t="e">
        <f>SUMIF('Oppsummert liste'!$E$2:$E$541,'Output tabeller'!F$24&amp;'Output tabeller'!$B$23&amp;$A29,'Oppsummert liste'!$P$2:$P$541)</f>
        <v>#DIV/0!</v>
      </c>
      <c r="G29" s="19" t="e">
        <f>SUMIF('Oppsummert liste'!$E$2:$E$541,'Output tabeller'!G$24&amp;'Output tabeller'!$B$23&amp;$A29,'Oppsummert liste'!$P$2:$P$541)</f>
        <v>#DIV/0!</v>
      </c>
      <c r="H29" s="19" t="e">
        <f>SUMIF('Oppsummert liste'!$E$2:$E$541,'Output tabeller'!H$24&amp;'Output tabeller'!$B$23&amp;$A29,'Oppsummert liste'!$P$2:$P$541)</f>
        <v>#DIV/0!</v>
      </c>
      <c r="I29" s="19" t="e">
        <f>SUMIF('Oppsummert liste'!$E$2:$E$541,'Output tabeller'!I$24&amp;'Output tabeller'!$B$23&amp;$A29,'Oppsummert liste'!$P$2:$P$541)</f>
        <v>#DIV/0!</v>
      </c>
      <c r="J29" s="41" t="e">
        <f>SUMIF('Oppsummert liste'!$E$2:$E$541,'Output tabeller'!J$24&amp;'Output tabeller'!$B$23&amp;$A29,'Oppsummert liste'!$P$2:$P$541)</f>
        <v>#DIV/0!</v>
      </c>
      <c r="K29" s="7"/>
      <c r="L29" s="98"/>
    </row>
    <row r="30" spans="1:13" x14ac:dyDescent="0.25">
      <c r="A30" s="56">
        <f>'Enheter, modell og år'!A7</f>
        <v>0</v>
      </c>
      <c r="B30" s="149">
        <f>SUMIF('Oppsummert liste'!$E$2:$E$541,'Output tabeller'!B$24&amp;'Output tabeller'!$B$23&amp;$A30,'Oppsummert liste'!$P$2:$P$541)</f>
        <v>0</v>
      </c>
      <c r="C30" s="19" t="e">
        <f>SUMIF('Oppsummert liste'!$E$2:$E$541,'Output tabeller'!C$24&amp;'Output tabeller'!$B$23&amp;$A30,'Oppsummert liste'!$P$2:$P$541)</f>
        <v>#DIV/0!</v>
      </c>
      <c r="D30" s="19" t="e">
        <f>SUMIF('Oppsummert liste'!$E$2:$E$541,'Output tabeller'!D$24&amp;'Output tabeller'!$B$23&amp;$A30,'Oppsummert liste'!$P$2:$P$541)</f>
        <v>#DIV/0!</v>
      </c>
      <c r="E30" s="19" t="e">
        <f>SUMIF('Oppsummert liste'!$E$2:$E$541,'Output tabeller'!E$24&amp;'Output tabeller'!$B$23&amp;$A30,'Oppsummert liste'!$P$2:$P$541)</f>
        <v>#DIV/0!</v>
      </c>
      <c r="F30" s="19" t="e">
        <f>SUMIF('Oppsummert liste'!$E$2:$E$541,'Output tabeller'!F$24&amp;'Output tabeller'!$B$23&amp;$A30,'Oppsummert liste'!$P$2:$P$541)</f>
        <v>#DIV/0!</v>
      </c>
      <c r="G30" s="19" t="e">
        <f>SUMIF('Oppsummert liste'!$E$2:$E$541,'Output tabeller'!G$24&amp;'Output tabeller'!$B$23&amp;$A30,'Oppsummert liste'!$P$2:$P$541)</f>
        <v>#DIV/0!</v>
      </c>
      <c r="H30" s="19" t="e">
        <f>SUMIF('Oppsummert liste'!$E$2:$E$541,'Output tabeller'!H$24&amp;'Output tabeller'!$B$23&amp;$A30,'Oppsummert liste'!$P$2:$P$541)</f>
        <v>#DIV/0!</v>
      </c>
      <c r="I30" s="19" t="e">
        <f>SUMIF('Oppsummert liste'!$E$2:$E$541,'Output tabeller'!I$24&amp;'Output tabeller'!$B$23&amp;$A30,'Oppsummert liste'!$P$2:$P$541)</f>
        <v>#DIV/0!</v>
      </c>
      <c r="J30" s="41" t="e">
        <f>SUMIF('Oppsummert liste'!$E$2:$E$541,'Output tabeller'!J$24&amp;'Output tabeller'!$B$23&amp;$A30,'Oppsummert liste'!$P$2:$P$541)</f>
        <v>#DIV/0!</v>
      </c>
      <c r="K30" s="7"/>
      <c r="L30" s="98"/>
    </row>
    <row r="31" spans="1:13" x14ac:dyDescent="0.25">
      <c r="A31" s="56">
        <f>'Enheter, modell og år'!A8</f>
        <v>0</v>
      </c>
      <c r="B31" s="149">
        <f>SUMIF('Oppsummert liste'!$E$2:$E$541,'Output tabeller'!B$24&amp;'Output tabeller'!$B$23&amp;$A31,'Oppsummert liste'!$P$2:$P$541)</f>
        <v>0</v>
      </c>
      <c r="C31" s="19" t="e">
        <f>SUMIF('Oppsummert liste'!$E$2:$E$541,'Output tabeller'!C$24&amp;'Output tabeller'!$B$23&amp;$A31,'Oppsummert liste'!$P$2:$P$541)</f>
        <v>#DIV/0!</v>
      </c>
      <c r="D31" s="19" t="e">
        <f>SUMIF('Oppsummert liste'!$E$2:$E$541,'Output tabeller'!D$24&amp;'Output tabeller'!$B$23&amp;$A31,'Oppsummert liste'!$P$2:$P$541)</f>
        <v>#DIV/0!</v>
      </c>
      <c r="E31" s="19" t="e">
        <f>SUMIF('Oppsummert liste'!$E$2:$E$541,'Output tabeller'!E$24&amp;'Output tabeller'!$B$23&amp;$A31,'Oppsummert liste'!$P$2:$P$541)</f>
        <v>#DIV/0!</v>
      </c>
      <c r="F31" s="19" t="e">
        <f>SUMIF('Oppsummert liste'!$E$2:$E$541,'Output tabeller'!F$24&amp;'Output tabeller'!$B$23&amp;$A31,'Oppsummert liste'!$P$2:$P$541)</f>
        <v>#DIV/0!</v>
      </c>
      <c r="G31" s="19" t="e">
        <f>SUMIF('Oppsummert liste'!$E$2:$E$541,'Output tabeller'!G$24&amp;'Output tabeller'!$B$23&amp;$A31,'Oppsummert liste'!$P$2:$P$541)</f>
        <v>#DIV/0!</v>
      </c>
      <c r="H31" s="19" t="e">
        <f>SUMIF('Oppsummert liste'!$E$2:$E$541,'Output tabeller'!H$24&amp;'Output tabeller'!$B$23&amp;$A31,'Oppsummert liste'!$P$2:$P$541)</f>
        <v>#DIV/0!</v>
      </c>
      <c r="I31" s="19" t="e">
        <f>SUMIF('Oppsummert liste'!$E$2:$E$541,'Output tabeller'!I$24&amp;'Output tabeller'!$B$23&amp;$A31,'Oppsummert liste'!$P$2:$P$541)</f>
        <v>#DIV/0!</v>
      </c>
      <c r="J31" s="41" t="e">
        <f>SUMIF('Oppsummert liste'!$E$2:$E$541,'Output tabeller'!J$24&amp;'Output tabeller'!$B$23&amp;$A31,'Oppsummert liste'!$P$2:$P$541)</f>
        <v>#DIV/0!</v>
      </c>
      <c r="K31" s="7"/>
      <c r="L31" s="98"/>
    </row>
    <row r="32" spans="1:13" x14ac:dyDescent="0.25">
      <c r="A32" s="56">
        <f>'Enheter, modell og år'!A9</f>
        <v>0</v>
      </c>
      <c r="B32" s="149">
        <f>SUMIF('Oppsummert liste'!$E$2:$E$541,'Output tabeller'!B$24&amp;'Output tabeller'!$B$23&amp;$A32,'Oppsummert liste'!$P$2:$P$541)</f>
        <v>0</v>
      </c>
      <c r="C32" s="19" t="e">
        <f>SUMIF('Oppsummert liste'!$E$2:$E$541,'Output tabeller'!C$24&amp;'Output tabeller'!$B$23&amp;$A32,'Oppsummert liste'!$P$2:$P$541)</f>
        <v>#DIV/0!</v>
      </c>
      <c r="D32" s="19" t="e">
        <f>SUMIF('Oppsummert liste'!$E$2:$E$541,'Output tabeller'!D$24&amp;'Output tabeller'!$B$23&amp;$A32,'Oppsummert liste'!$P$2:$P$541)</f>
        <v>#DIV/0!</v>
      </c>
      <c r="E32" s="19" t="e">
        <f>SUMIF('Oppsummert liste'!$E$2:$E$541,'Output tabeller'!E$24&amp;'Output tabeller'!$B$23&amp;$A32,'Oppsummert liste'!$P$2:$P$541)</f>
        <v>#DIV/0!</v>
      </c>
      <c r="F32" s="19" t="e">
        <f>SUMIF('Oppsummert liste'!$E$2:$E$541,'Output tabeller'!F$24&amp;'Output tabeller'!$B$23&amp;$A32,'Oppsummert liste'!$P$2:$P$541)</f>
        <v>#DIV/0!</v>
      </c>
      <c r="G32" s="19" t="e">
        <f>SUMIF('Oppsummert liste'!$E$2:$E$541,'Output tabeller'!G$24&amp;'Output tabeller'!$B$23&amp;$A32,'Oppsummert liste'!$P$2:$P$541)</f>
        <v>#DIV/0!</v>
      </c>
      <c r="H32" s="19" t="e">
        <f>SUMIF('Oppsummert liste'!$E$2:$E$541,'Output tabeller'!H$24&amp;'Output tabeller'!$B$23&amp;$A32,'Oppsummert liste'!$P$2:$P$541)</f>
        <v>#DIV/0!</v>
      </c>
      <c r="I32" s="19" t="e">
        <f>SUMIF('Oppsummert liste'!$E$2:$E$541,'Output tabeller'!I$24&amp;'Output tabeller'!$B$23&amp;$A32,'Oppsummert liste'!$P$2:$P$541)</f>
        <v>#DIV/0!</v>
      </c>
      <c r="J32" s="41" t="e">
        <f>SUMIF('Oppsummert liste'!$E$2:$E$541,'Output tabeller'!J$24&amp;'Output tabeller'!$B$23&amp;$A32,'Oppsummert liste'!$P$2:$P$541)</f>
        <v>#DIV/0!</v>
      </c>
      <c r="K32" s="7"/>
      <c r="L32" s="98"/>
    </row>
    <row r="33" spans="1:12" x14ac:dyDescent="0.25">
      <c r="A33" s="56">
        <f>'Enheter, modell og år'!A10</f>
        <v>0</v>
      </c>
      <c r="B33" s="149">
        <f>SUMIF('Oppsummert liste'!$E$2:$E$541,'Output tabeller'!B$24&amp;'Output tabeller'!$B$23&amp;$A33,'Oppsummert liste'!$P$2:$P$541)</f>
        <v>0</v>
      </c>
      <c r="C33" s="19" t="e">
        <f>SUMIF('Oppsummert liste'!$E$2:$E$541,'Output tabeller'!C$24&amp;'Output tabeller'!$B$23&amp;$A33,'Oppsummert liste'!$P$2:$P$541)</f>
        <v>#DIV/0!</v>
      </c>
      <c r="D33" s="19" t="e">
        <f>SUMIF('Oppsummert liste'!$E$2:$E$541,'Output tabeller'!D$24&amp;'Output tabeller'!$B$23&amp;$A33,'Oppsummert liste'!$P$2:$P$541)</f>
        <v>#DIV/0!</v>
      </c>
      <c r="E33" s="19" t="e">
        <f>SUMIF('Oppsummert liste'!$E$2:$E$541,'Output tabeller'!E$24&amp;'Output tabeller'!$B$23&amp;$A33,'Oppsummert liste'!$P$2:$P$541)</f>
        <v>#DIV/0!</v>
      </c>
      <c r="F33" s="19" t="e">
        <f>SUMIF('Oppsummert liste'!$E$2:$E$541,'Output tabeller'!F$24&amp;'Output tabeller'!$B$23&amp;$A33,'Oppsummert liste'!$P$2:$P$541)</f>
        <v>#DIV/0!</v>
      </c>
      <c r="G33" s="19" t="e">
        <f>SUMIF('Oppsummert liste'!$E$2:$E$541,'Output tabeller'!G$24&amp;'Output tabeller'!$B$23&amp;$A33,'Oppsummert liste'!$P$2:$P$541)</f>
        <v>#DIV/0!</v>
      </c>
      <c r="H33" s="19" t="e">
        <f>SUMIF('Oppsummert liste'!$E$2:$E$541,'Output tabeller'!H$24&amp;'Output tabeller'!$B$23&amp;$A33,'Oppsummert liste'!$P$2:$P$541)</f>
        <v>#DIV/0!</v>
      </c>
      <c r="I33" s="19" t="e">
        <f>SUMIF('Oppsummert liste'!$E$2:$E$541,'Output tabeller'!I$24&amp;'Output tabeller'!$B$23&amp;$A33,'Oppsummert liste'!$P$2:$P$541)</f>
        <v>#DIV/0!</v>
      </c>
      <c r="J33" s="41" t="e">
        <f>SUMIF('Oppsummert liste'!$E$2:$E$541,'Output tabeller'!J$24&amp;'Output tabeller'!$B$23&amp;$A33,'Oppsummert liste'!$P$2:$P$541)</f>
        <v>#DIV/0!</v>
      </c>
      <c r="K33" s="7"/>
      <c r="L33" s="98"/>
    </row>
    <row r="34" spans="1:12" x14ac:dyDescent="0.25">
      <c r="A34" s="56">
        <f>'Enheter, modell og år'!A11</f>
        <v>0</v>
      </c>
      <c r="B34" s="149">
        <f>SUMIF('Oppsummert liste'!$E$2:$E$541,'Output tabeller'!B$24&amp;'Output tabeller'!$B$23&amp;$A34,'Oppsummert liste'!$P$2:$P$541)</f>
        <v>0</v>
      </c>
      <c r="C34" s="19" t="e">
        <f>SUMIF('Oppsummert liste'!$E$2:$E$541,'Output tabeller'!C$24&amp;'Output tabeller'!$B$23&amp;$A34,'Oppsummert liste'!$P$2:$P$541)</f>
        <v>#DIV/0!</v>
      </c>
      <c r="D34" s="19" t="e">
        <f>SUMIF('Oppsummert liste'!$E$2:$E$541,'Output tabeller'!D$24&amp;'Output tabeller'!$B$23&amp;$A34,'Oppsummert liste'!$P$2:$P$541)</f>
        <v>#DIV/0!</v>
      </c>
      <c r="E34" s="19" t="e">
        <f>SUMIF('Oppsummert liste'!$E$2:$E$541,'Output tabeller'!E$24&amp;'Output tabeller'!$B$23&amp;$A34,'Oppsummert liste'!$P$2:$P$541)</f>
        <v>#DIV/0!</v>
      </c>
      <c r="F34" s="19" t="e">
        <f>SUMIF('Oppsummert liste'!$E$2:$E$541,'Output tabeller'!F$24&amp;'Output tabeller'!$B$23&amp;$A34,'Oppsummert liste'!$P$2:$P$541)</f>
        <v>#DIV/0!</v>
      </c>
      <c r="G34" s="19" t="e">
        <f>SUMIF('Oppsummert liste'!$E$2:$E$541,'Output tabeller'!G$24&amp;'Output tabeller'!$B$23&amp;$A34,'Oppsummert liste'!$P$2:$P$541)</f>
        <v>#DIV/0!</v>
      </c>
      <c r="H34" s="19" t="e">
        <f>SUMIF('Oppsummert liste'!$E$2:$E$541,'Output tabeller'!H$24&amp;'Output tabeller'!$B$23&amp;$A34,'Oppsummert liste'!$P$2:$P$541)</f>
        <v>#DIV/0!</v>
      </c>
      <c r="I34" s="19" t="e">
        <f>SUMIF('Oppsummert liste'!$E$2:$E$541,'Output tabeller'!I$24&amp;'Output tabeller'!$B$23&amp;$A34,'Oppsummert liste'!$P$2:$P$541)</f>
        <v>#DIV/0!</v>
      </c>
      <c r="J34" s="41" t="e">
        <f>SUMIF('Oppsummert liste'!$E$2:$E$541,'Output tabeller'!J$24&amp;'Output tabeller'!$B$23&amp;$A34,'Oppsummert liste'!$P$2:$P$541)</f>
        <v>#DIV/0!</v>
      </c>
      <c r="K34" s="7"/>
      <c r="L34" s="98"/>
    </row>
    <row r="35" spans="1:12" x14ac:dyDescent="0.25">
      <c r="A35" s="56">
        <f>'Enheter, modell og år'!A12</f>
        <v>0</v>
      </c>
      <c r="B35" s="149">
        <f>SUMIF('Oppsummert liste'!$E$2:$E$541,'Output tabeller'!B$24&amp;'Output tabeller'!$B$23&amp;$A35,'Oppsummert liste'!$P$2:$P$541)</f>
        <v>0</v>
      </c>
      <c r="C35" s="19" t="e">
        <f>SUMIF('Oppsummert liste'!$E$2:$E$541,'Output tabeller'!C$24&amp;'Output tabeller'!$B$23&amp;$A35,'Oppsummert liste'!$P$2:$P$541)</f>
        <v>#DIV/0!</v>
      </c>
      <c r="D35" s="19" t="e">
        <f>SUMIF('Oppsummert liste'!$E$2:$E$541,'Output tabeller'!D$24&amp;'Output tabeller'!$B$23&amp;$A35,'Oppsummert liste'!$P$2:$P$541)</f>
        <v>#DIV/0!</v>
      </c>
      <c r="E35" s="19" t="e">
        <f>SUMIF('Oppsummert liste'!$E$2:$E$541,'Output tabeller'!E$24&amp;'Output tabeller'!$B$23&amp;$A35,'Oppsummert liste'!$P$2:$P$541)</f>
        <v>#DIV/0!</v>
      </c>
      <c r="F35" s="19" t="e">
        <f>SUMIF('Oppsummert liste'!$E$2:$E$541,'Output tabeller'!F$24&amp;'Output tabeller'!$B$23&amp;$A35,'Oppsummert liste'!$P$2:$P$541)</f>
        <v>#DIV/0!</v>
      </c>
      <c r="G35" s="19" t="e">
        <f>SUMIF('Oppsummert liste'!$E$2:$E$541,'Output tabeller'!G$24&amp;'Output tabeller'!$B$23&amp;$A35,'Oppsummert liste'!$P$2:$P$541)</f>
        <v>#DIV/0!</v>
      </c>
      <c r="H35" s="19" t="e">
        <f>SUMIF('Oppsummert liste'!$E$2:$E$541,'Output tabeller'!H$24&amp;'Output tabeller'!$B$23&amp;$A35,'Oppsummert liste'!$P$2:$P$541)</f>
        <v>#DIV/0!</v>
      </c>
      <c r="I35" s="19" t="e">
        <f>SUMIF('Oppsummert liste'!$E$2:$E$541,'Output tabeller'!I$24&amp;'Output tabeller'!$B$23&amp;$A35,'Oppsummert liste'!$P$2:$P$541)</f>
        <v>#DIV/0!</v>
      </c>
      <c r="J35" s="41" t="e">
        <f>SUMIF('Oppsummert liste'!$E$2:$E$541,'Output tabeller'!J$24&amp;'Output tabeller'!$B$23&amp;$A35,'Oppsummert liste'!$P$2:$P$541)</f>
        <v>#DIV/0!</v>
      </c>
      <c r="K35" s="7"/>
      <c r="L35" s="98"/>
    </row>
    <row r="36" spans="1:12" x14ac:dyDescent="0.25">
      <c r="A36" s="56">
        <f>'Enheter, modell og år'!A13</f>
        <v>0</v>
      </c>
      <c r="B36" s="149">
        <f>SUMIF('Oppsummert liste'!$E$2:$E$541,'Output tabeller'!B$24&amp;'Output tabeller'!$B$23&amp;$A36,'Oppsummert liste'!$P$2:$P$541)</f>
        <v>0</v>
      </c>
      <c r="C36" s="19" t="e">
        <f>SUMIF('Oppsummert liste'!$E$2:$E$541,'Output tabeller'!C$24&amp;'Output tabeller'!$B$23&amp;$A36,'Oppsummert liste'!$P$2:$P$541)</f>
        <v>#DIV/0!</v>
      </c>
      <c r="D36" s="19" t="e">
        <f>SUMIF('Oppsummert liste'!$E$2:$E$541,'Output tabeller'!D$24&amp;'Output tabeller'!$B$23&amp;$A36,'Oppsummert liste'!$P$2:$P$541)</f>
        <v>#DIV/0!</v>
      </c>
      <c r="E36" s="19" t="e">
        <f>SUMIF('Oppsummert liste'!$E$2:$E$541,'Output tabeller'!E$24&amp;'Output tabeller'!$B$23&amp;$A36,'Oppsummert liste'!$P$2:$P$541)</f>
        <v>#DIV/0!</v>
      </c>
      <c r="F36" s="19" t="e">
        <f>SUMIF('Oppsummert liste'!$E$2:$E$541,'Output tabeller'!F$24&amp;'Output tabeller'!$B$23&amp;$A36,'Oppsummert liste'!$P$2:$P$541)</f>
        <v>#DIV/0!</v>
      </c>
      <c r="G36" s="19" t="e">
        <f>SUMIF('Oppsummert liste'!$E$2:$E$541,'Output tabeller'!G$24&amp;'Output tabeller'!$B$23&amp;$A36,'Oppsummert liste'!$P$2:$P$541)</f>
        <v>#DIV/0!</v>
      </c>
      <c r="H36" s="19" t="e">
        <f>SUMIF('Oppsummert liste'!$E$2:$E$541,'Output tabeller'!H$24&amp;'Output tabeller'!$B$23&amp;$A36,'Oppsummert liste'!$P$2:$P$541)</f>
        <v>#DIV/0!</v>
      </c>
      <c r="I36" s="19" t="e">
        <f>SUMIF('Oppsummert liste'!$E$2:$E$541,'Output tabeller'!I$24&amp;'Output tabeller'!$B$23&amp;$A36,'Oppsummert liste'!$P$2:$P$541)</f>
        <v>#DIV/0!</v>
      </c>
      <c r="J36" s="41" t="e">
        <f>SUMIF('Oppsummert liste'!$E$2:$E$541,'Output tabeller'!J$24&amp;'Output tabeller'!$B$23&amp;$A36,'Oppsummert liste'!$P$2:$P$541)</f>
        <v>#DIV/0!</v>
      </c>
      <c r="K36" s="7"/>
      <c r="L36" s="98"/>
    </row>
    <row r="37" spans="1:12" x14ac:dyDescent="0.25">
      <c r="A37" s="56">
        <f>'Enheter, modell og år'!A14</f>
        <v>0</v>
      </c>
      <c r="B37" s="149">
        <f>SUMIF('Oppsummert liste'!$E$2:$E$541,'Output tabeller'!B$24&amp;'Output tabeller'!$B$23&amp;$A37,'Oppsummert liste'!$P$2:$P$541)</f>
        <v>0</v>
      </c>
      <c r="C37" s="19" t="e">
        <f>SUMIF('Oppsummert liste'!$E$2:$E$541,'Output tabeller'!C$24&amp;'Output tabeller'!$B$23&amp;$A37,'Oppsummert liste'!$P$2:$P$541)</f>
        <v>#DIV/0!</v>
      </c>
      <c r="D37" s="19" t="e">
        <f>SUMIF('Oppsummert liste'!$E$2:$E$541,'Output tabeller'!D$24&amp;'Output tabeller'!$B$23&amp;$A37,'Oppsummert liste'!$P$2:$P$541)</f>
        <v>#DIV/0!</v>
      </c>
      <c r="E37" s="19" t="e">
        <f>SUMIF('Oppsummert liste'!$E$2:$E$541,'Output tabeller'!E$24&amp;'Output tabeller'!$B$23&amp;$A37,'Oppsummert liste'!$P$2:$P$541)</f>
        <v>#DIV/0!</v>
      </c>
      <c r="F37" s="19" t="e">
        <f>SUMIF('Oppsummert liste'!$E$2:$E$541,'Output tabeller'!F$24&amp;'Output tabeller'!$B$23&amp;$A37,'Oppsummert liste'!$P$2:$P$541)</f>
        <v>#DIV/0!</v>
      </c>
      <c r="G37" s="19" t="e">
        <f>SUMIF('Oppsummert liste'!$E$2:$E$541,'Output tabeller'!G$24&amp;'Output tabeller'!$B$23&amp;$A37,'Oppsummert liste'!$P$2:$P$541)</f>
        <v>#DIV/0!</v>
      </c>
      <c r="H37" s="19" t="e">
        <f>SUMIF('Oppsummert liste'!$E$2:$E$541,'Output tabeller'!H$24&amp;'Output tabeller'!$B$23&amp;$A37,'Oppsummert liste'!$P$2:$P$541)</f>
        <v>#DIV/0!</v>
      </c>
      <c r="I37" s="19" t="e">
        <f>SUMIF('Oppsummert liste'!$E$2:$E$541,'Output tabeller'!I$24&amp;'Output tabeller'!$B$23&amp;$A37,'Oppsummert liste'!$P$2:$P$541)</f>
        <v>#DIV/0!</v>
      </c>
      <c r="J37" s="41" t="e">
        <f>SUMIF('Oppsummert liste'!$E$2:$E$541,'Output tabeller'!J$24&amp;'Output tabeller'!$B$23&amp;$A37,'Oppsummert liste'!$P$2:$P$541)</f>
        <v>#DIV/0!</v>
      </c>
      <c r="K37" s="7"/>
    </row>
    <row r="38" spans="1:12" x14ac:dyDescent="0.25">
      <c r="A38" s="56">
        <f>'Enheter, modell og år'!A15</f>
        <v>0</v>
      </c>
      <c r="B38" s="149">
        <f>SUMIF('Oppsummert liste'!$E$2:$E$541,'Output tabeller'!B$24&amp;'Output tabeller'!$B$23&amp;$A38,'Oppsummert liste'!$P$2:$P$541)</f>
        <v>0</v>
      </c>
      <c r="C38" s="19" t="e">
        <f>SUMIF('Oppsummert liste'!$E$2:$E$541,'Output tabeller'!C$24&amp;'Output tabeller'!$B$23&amp;$A38,'Oppsummert liste'!$P$2:$P$541)</f>
        <v>#DIV/0!</v>
      </c>
      <c r="D38" s="19" t="e">
        <f>SUMIF('Oppsummert liste'!$E$2:$E$541,'Output tabeller'!D$24&amp;'Output tabeller'!$B$23&amp;$A38,'Oppsummert liste'!$P$2:$P$541)</f>
        <v>#DIV/0!</v>
      </c>
      <c r="E38" s="19" t="e">
        <f>SUMIF('Oppsummert liste'!$E$2:$E$541,'Output tabeller'!E$24&amp;'Output tabeller'!$B$23&amp;$A38,'Oppsummert liste'!$P$2:$P$541)</f>
        <v>#DIV/0!</v>
      </c>
      <c r="F38" s="19" t="e">
        <f>SUMIF('Oppsummert liste'!$E$2:$E$541,'Output tabeller'!F$24&amp;'Output tabeller'!$B$23&amp;$A38,'Oppsummert liste'!$P$2:$P$541)</f>
        <v>#DIV/0!</v>
      </c>
      <c r="G38" s="19" t="e">
        <f>SUMIF('Oppsummert liste'!$E$2:$E$541,'Output tabeller'!G$24&amp;'Output tabeller'!$B$23&amp;$A38,'Oppsummert liste'!$P$2:$P$541)</f>
        <v>#DIV/0!</v>
      </c>
      <c r="H38" s="19" t="e">
        <f>SUMIF('Oppsummert liste'!$E$2:$E$541,'Output tabeller'!H$24&amp;'Output tabeller'!$B$23&amp;$A38,'Oppsummert liste'!$P$2:$P$541)</f>
        <v>#DIV/0!</v>
      </c>
      <c r="I38" s="19" t="e">
        <f>SUMIF('Oppsummert liste'!$E$2:$E$541,'Output tabeller'!I$24&amp;'Output tabeller'!$B$23&amp;$A38,'Oppsummert liste'!$P$2:$P$541)</f>
        <v>#DIV/0!</v>
      </c>
      <c r="J38" s="41" t="e">
        <f>SUMIF('Oppsummert liste'!$E$2:$E$541,'Output tabeller'!J$24&amp;'Output tabeller'!$B$23&amp;$A38,'Oppsummert liste'!$P$2:$P$541)</f>
        <v>#DIV/0!</v>
      </c>
      <c r="K38" s="7"/>
    </row>
    <row r="39" spans="1:12" x14ac:dyDescent="0.25">
      <c r="A39" s="56">
        <f>'Enheter, modell og år'!A16</f>
        <v>0</v>
      </c>
      <c r="B39" s="149">
        <f>SUMIF('Oppsummert liste'!$E$2:$E$541,'Output tabeller'!B$24&amp;'Output tabeller'!$B$23&amp;$A39,'Oppsummert liste'!$P$2:$P$541)</f>
        <v>0</v>
      </c>
      <c r="C39" s="19" t="e">
        <f>SUMIF('Oppsummert liste'!$E$2:$E$541,'Output tabeller'!C$24&amp;'Output tabeller'!$B$23&amp;$A39,'Oppsummert liste'!$P$2:$P$541)</f>
        <v>#DIV/0!</v>
      </c>
      <c r="D39" s="19" t="e">
        <f>SUMIF('Oppsummert liste'!$E$2:$E$541,'Output tabeller'!D$24&amp;'Output tabeller'!$B$23&amp;$A39,'Oppsummert liste'!$P$2:$P$541)</f>
        <v>#DIV/0!</v>
      </c>
      <c r="E39" s="19" t="e">
        <f>SUMIF('Oppsummert liste'!$E$2:$E$541,'Output tabeller'!E$24&amp;'Output tabeller'!$B$23&amp;$A39,'Oppsummert liste'!$P$2:$P$541)</f>
        <v>#DIV/0!</v>
      </c>
      <c r="F39" s="19" t="e">
        <f>SUMIF('Oppsummert liste'!$E$2:$E$541,'Output tabeller'!F$24&amp;'Output tabeller'!$B$23&amp;$A39,'Oppsummert liste'!$P$2:$P$541)</f>
        <v>#DIV/0!</v>
      </c>
      <c r="G39" s="19" t="e">
        <f>SUMIF('Oppsummert liste'!$E$2:$E$541,'Output tabeller'!G$24&amp;'Output tabeller'!$B$23&amp;$A39,'Oppsummert liste'!$P$2:$P$541)</f>
        <v>#DIV/0!</v>
      </c>
      <c r="H39" s="19" t="e">
        <f>SUMIF('Oppsummert liste'!$E$2:$E$541,'Output tabeller'!H$24&amp;'Output tabeller'!$B$23&amp;$A39,'Oppsummert liste'!$P$2:$P$541)</f>
        <v>#DIV/0!</v>
      </c>
      <c r="I39" s="19" t="e">
        <f>SUMIF('Oppsummert liste'!$E$2:$E$541,'Output tabeller'!I$24&amp;'Output tabeller'!$B$23&amp;$A39,'Oppsummert liste'!$P$2:$P$541)</f>
        <v>#DIV/0!</v>
      </c>
      <c r="J39" s="41" t="e">
        <f>SUMIF('Oppsummert liste'!$E$2:$E$541,'Output tabeller'!J$24&amp;'Output tabeller'!$B$23&amp;$A39,'Oppsummert liste'!$P$2:$P$541)</f>
        <v>#DIV/0!</v>
      </c>
      <c r="K39" s="7"/>
    </row>
    <row r="40" spans="1:12" x14ac:dyDescent="0.25">
      <c r="A40" s="56">
        <f>'Enheter, modell og år'!A17</f>
        <v>0</v>
      </c>
      <c r="B40" s="149">
        <f>SUMIF('Oppsummert liste'!$E$2:$E$541,'Output tabeller'!B$24&amp;'Output tabeller'!$B$23&amp;$A40,'Oppsummert liste'!$P$2:$P$541)</f>
        <v>0</v>
      </c>
      <c r="C40" s="19" t="e">
        <f>SUMIF('Oppsummert liste'!$E$2:$E$541,'Output tabeller'!C$24&amp;'Output tabeller'!$B$23&amp;$A40,'Oppsummert liste'!$P$2:$P$541)</f>
        <v>#DIV/0!</v>
      </c>
      <c r="D40" s="19" t="e">
        <f>SUMIF('Oppsummert liste'!$E$2:$E$541,'Output tabeller'!D$24&amp;'Output tabeller'!$B$23&amp;$A40,'Oppsummert liste'!$P$2:$P$541)</f>
        <v>#DIV/0!</v>
      </c>
      <c r="E40" s="19" t="e">
        <f>SUMIF('Oppsummert liste'!$E$2:$E$541,'Output tabeller'!E$24&amp;'Output tabeller'!$B$23&amp;$A40,'Oppsummert liste'!$P$2:$P$541)</f>
        <v>#DIV/0!</v>
      </c>
      <c r="F40" s="19" t="e">
        <f>SUMIF('Oppsummert liste'!$E$2:$E$541,'Output tabeller'!F$24&amp;'Output tabeller'!$B$23&amp;$A40,'Oppsummert liste'!$P$2:$P$541)</f>
        <v>#DIV/0!</v>
      </c>
      <c r="G40" s="19" t="e">
        <f>SUMIF('Oppsummert liste'!$E$2:$E$541,'Output tabeller'!G$24&amp;'Output tabeller'!$B$23&amp;$A40,'Oppsummert liste'!$P$2:$P$541)</f>
        <v>#DIV/0!</v>
      </c>
      <c r="H40" s="19" t="e">
        <f>SUMIF('Oppsummert liste'!$E$2:$E$541,'Output tabeller'!H$24&amp;'Output tabeller'!$B$23&amp;$A40,'Oppsummert liste'!$P$2:$P$541)</f>
        <v>#DIV/0!</v>
      </c>
      <c r="I40" s="19" t="e">
        <f>SUMIF('Oppsummert liste'!$E$2:$E$541,'Output tabeller'!I$24&amp;'Output tabeller'!$B$23&amp;$A40,'Oppsummert liste'!$P$2:$P$541)</f>
        <v>#DIV/0!</v>
      </c>
      <c r="J40" s="41" t="e">
        <f>SUMIF('Oppsummert liste'!$E$2:$E$541,'Output tabeller'!J$24&amp;'Output tabeller'!$B$23&amp;$A40,'Oppsummert liste'!$P$2:$P$541)</f>
        <v>#DIV/0!</v>
      </c>
      <c r="K40" s="7"/>
    </row>
    <row r="41" spans="1:12" x14ac:dyDescent="0.25">
      <c r="A41" s="56">
        <f>'Enheter, modell og år'!A18</f>
        <v>0</v>
      </c>
      <c r="B41" s="149">
        <f>SUMIF('Oppsummert liste'!$E$2:$E$541,'Output tabeller'!B$24&amp;'Output tabeller'!$B$23&amp;$A41,'Oppsummert liste'!$P$2:$P$541)</f>
        <v>0</v>
      </c>
      <c r="C41" s="19" t="e">
        <f>SUMIF('Oppsummert liste'!$E$2:$E$541,'Output tabeller'!C$24&amp;'Output tabeller'!$B$23&amp;$A41,'Oppsummert liste'!$P$2:$P$541)</f>
        <v>#DIV/0!</v>
      </c>
      <c r="D41" s="19" t="e">
        <f>SUMIF('Oppsummert liste'!$E$2:$E$541,'Output tabeller'!D$24&amp;'Output tabeller'!$B$23&amp;$A41,'Oppsummert liste'!$P$2:$P$541)</f>
        <v>#DIV/0!</v>
      </c>
      <c r="E41" s="19" t="e">
        <f>SUMIF('Oppsummert liste'!$E$2:$E$541,'Output tabeller'!E$24&amp;'Output tabeller'!$B$23&amp;$A41,'Oppsummert liste'!$P$2:$P$541)</f>
        <v>#DIV/0!</v>
      </c>
      <c r="F41" s="19" t="e">
        <f>SUMIF('Oppsummert liste'!$E$2:$E$541,'Output tabeller'!F$24&amp;'Output tabeller'!$B$23&amp;$A41,'Oppsummert liste'!$P$2:$P$541)</f>
        <v>#DIV/0!</v>
      </c>
      <c r="G41" s="19" t="e">
        <f>SUMIF('Oppsummert liste'!$E$2:$E$541,'Output tabeller'!G$24&amp;'Output tabeller'!$B$23&amp;$A41,'Oppsummert liste'!$P$2:$P$541)</f>
        <v>#DIV/0!</v>
      </c>
      <c r="H41" s="19" t="e">
        <f>SUMIF('Oppsummert liste'!$E$2:$E$541,'Output tabeller'!H$24&amp;'Output tabeller'!$B$23&amp;$A41,'Oppsummert liste'!$P$2:$P$541)</f>
        <v>#DIV/0!</v>
      </c>
      <c r="I41" s="19" t="e">
        <f>SUMIF('Oppsummert liste'!$E$2:$E$541,'Output tabeller'!I$24&amp;'Output tabeller'!$B$23&amp;$A41,'Oppsummert liste'!$P$2:$P$541)</f>
        <v>#DIV/0!</v>
      </c>
      <c r="J41" s="41" t="e">
        <f>SUMIF('Oppsummert liste'!$E$2:$E$541,'Output tabeller'!J$24&amp;'Output tabeller'!$B$23&amp;$A41,'Oppsummert liste'!$P$2:$P$541)</f>
        <v>#DIV/0!</v>
      </c>
      <c r="K41" s="7"/>
    </row>
    <row r="42" spans="1:12" x14ac:dyDescent="0.25">
      <c r="A42" s="56">
        <f>'Enheter, modell og år'!A19</f>
        <v>0</v>
      </c>
      <c r="B42" s="149">
        <f>SUMIF('Oppsummert liste'!$E$2:$E$541,'Output tabeller'!B$24&amp;'Output tabeller'!$B$23&amp;$A42,'Oppsummert liste'!$P$2:$P$541)</f>
        <v>0</v>
      </c>
      <c r="C42" s="19" t="e">
        <f>SUMIF('Oppsummert liste'!$E$2:$E$541,'Output tabeller'!C$24&amp;'Output tabeller'!$B$23&amp;$A42,'Oppsummert liste'!$P$2:$P$541)</f>
        <v>#DIV/0!</v>
      </c>
      <c r="D42" s="19" t="e">
        <f>SUMIF('Oppsummert liste'!$E$2:$E$541,'Output tabeller'!D$24&amp;'Output tabeller'!$B$23&amp;$A42,'Oppsummert liste'!$P$2:$P$541)</f>
        <v>#DIV/0!</v>
      </c>
      <c r="E42" s="19" t="e">
        <f>SUMIF('Oppsummert liste'!$E$2:$E$541,'Output tabeller'!E$24&amp;'Output tabeller'!$B$23&amp;$A42,'Oppsummert liste'!$P$2:$P$541)</f>
        <v>#DIV/0!</v>
      </c>
      <c r="F42" s="19" t="e">
        <f>SUMIF('Oppsummert liste'!$E$2:$E$541,'Output tabeller'!F$24&amp;'Output tabeller'!$B$23&amp;$A42,'Oppsummert liste'!$P$2:$P$541)</f>
        <v>#DIV/0!</v>
      </c>
      <c r="G42" s="19" t="e">
        <f>SUMIF('Oppsummert liste'!$E$2:$E$541,'Output tabeller'!G$24&amp;'Output tabeller'!$B$23&amp;$A42,'Oppsummert liste'!$P$2:$P$541)</f>
        <v>#DIV/0!</v>
      </c>
      <c r="H42" s="19" t="e">
        <f>SUMIF('Oppsummert liste'!$E$2:$E$541,'Output tabeller'!H$24&amp;'Output tabeller'!$B$23&amp;$A42,'Oppsummert liste'!$P$2:$P$541)</f>
        <v>#DIV/0!</v>
      </c>
      <c r="I42" s="19" t="e">
        <f>SUMIF('Oppsummert liste'!$E$2:$E$541,'Output tabeller'!I$24&amp;'Output tabeller'!$B$23&amp;$A42,'Oppsummert liste'!$P$2:$P$541)</f>
        <v>#DIV/0!</v>
      </c>
      <c r="J42" s="41" t="e">
        <f>SUMIF('Oppsummert liste'!$E$2:$E$541,'Output tabeller'!J$24&amp;'Output tabeller'!$B$23&amp;$A42,'Oppsummert liste'!$P$2:$P$541)</f>
        <v>#DIV/0!</v>
      </c>
      <c r="K42" s="7"/>
    </row>
    <row r="43" spans="1:12" x14ac:dyDescent="0.25">
      <c r="A43" s="56">
        <f>'Enheter, modell og år'!A20</f>
        <v>0</v>
      </c>
      <c r="B43" s="149">
        <f>SUMIF('Oppsummert liste'!$E$2:$E$541,'Output tabeller'!B$24&amp;'Output tabeller'!$B$23&amp;$A43,'Oppsummert liste'!$P$2:$P$541)</f>
        <v>0</v>
      </c>
      <c r="C43" s="19" t="e">
        <f>SUMIF('Oppsummert liste'!$E$2:$E$541,'Output tabeller'!C$24&amp;'Output tabeller'!$B$23&amp;$A43,'Oppsummert liste'!$P$2:$P$541)</f>
        <v>#DIV/0!</v>
      </c>
      <c r="D43" s="19" t="e">
        <f>SUMIF('Oppsummert liste'!$E$2:$E$541,'Output tabeller'!D$24&amp;'Output tabeller'!$B$23&amp;$A43,'Oppsummert liste'!$P$2:$P$541)</f>
        <v>#DIV/0!</v>
      </c>
      <c r="E43" s="19" t="e">
        <f>SUMIF('Oppsummert liste'!$E$2:$E$541,'Output tabeller'!E$24&amp;'Output tabeller'!$B$23&amp;$A43,'Oppsummert liste'!$P$2:$P$541)</f>
        <v>#DIV/0!</v>
      </c>
      <c r="F43" s="19" t="e">
        <f>SUMIF('Oppsummert liste'!$E$2:$E$541,'Output tabeller'!F$24&amp;'Output tabeller'!$B$23&amp;$A43,'Oppsummert liste'!$P$2:$P$541)</f>
        <v>#DIV/0!</v>
      </c>
      <c r="G43" s="19" t="e">
        <f>SUMIF('Oppsummert liste'!$E$2:$E$541,'Output tabeller'!G$24&amp;'Output tabeller'!$B$23&amp;$A43,'Oppsummert liste'!$P$2:$P$541)</f>
        <v>#DIV/0!</v>
      </c>
      <c r="H43" s="19" t="e">
        <f>SUMIF('Oppsummert liste'!$E$2:$E$541,'Output tabeller'!H$24&amp;'Output tabeller'!$B$23&amp;$A43,'Oppsummert liste'!$P$2:$P$541)</f>
        <v>#DIV/0!</v>
      </c>
      <c r="I43" s="19" t="e">
        <f>SUMIF('Oppsummert liste'!$E$2:$E$541,'Output tabeller'!I$24&amp;'Output tabeller'!$B$23&amp;$A43,'Oppsummert liste'!$P$2:$P$541)</f>
        <v>#DIV/0!</v>
      </c>
      <c r="J43" s="41" t="e">
        <f>SUMIF('Oppsummert liste'!$E$2:$E$541,'Output tabeller'!J$24&amp;'Output tabeller'!$B$23&amp;$A43,'Oppsummert liste'!$P$2:$P$541)</f>
        <v>#DIV/0!</v>
      </c>
      <c r="K43" s="7"/>
    </row>
    <row r="44" spans="1:12" x14ac:dyDescent="0.25">
      <c r="A44" s="56">
        <f>'Enheter, modell og år'!A21</f>
        <v>0</v>
      </c>
      <c r="B44" s="149">
        <f>SUMIF('Oppsummert liste'!$E$2:$E$541,'Output tabeller'!B$24&amp;'Output tabeller'!$B$23&amp;$A44,'Oppsummert liste'!$P$2:$P$541)</f>
        <v>0</v>
      </c>
      <c r="C44" s="19" t="e">
        <f>SUMIF('Oppsummert liste'!$E$2:$E$541,'Output tabeller'!C$24&amp;'Output tabeller'!$B$23&amp;$A44,'Oppsummert liste'!$P$2:$P$541)</f>
        <v>#DIV/0!</v>
      </c>
      <c r="D44" s="19" t="e">
        <f>SUMIF('Oppsummert liste'!$E$2:$E$541,'Output tabeller'!D$24&amp;'Output tabeller'!$B$23&amp;$A44,'Oppsummert liste'!$P$2:$P$541)</f>
        <v>#DIV/0!</v>
      </c>
      <c r="E44" s="19" t="e">
        <f>SUMIF('Oppsummert liste'!$E$2:$E$541,'Output tabeller'!E$24&amp;'Output tabeller'!$B$23&amp;$A44,'Oppsummert liste'!$P$2:$P$541)</f>
        <v>#DIV/0!</v>
      </c>
      <c r="F44" s="19" t="e">
        <f>SUMIF('Oppsummert liste'!$E$2:$E$541,'Output tabeller'!F$24&amp;'Output tabeller'!$B$23&amp;$A44,'Oppsummert liste'!$P$2:$P$541)</f>
        <v>#DIV/0!</v>
      </c>
      <c r="G44" s="19" t="e">
        <f>SUMIF('Oppsummert liste'!$E$2:$E$541,'Output tabeller'!G$24&amp;'Output tabeller'!$B$23&amp;$A44,'Oppsummert liste'!$P$2:$P$541)</f>
        <v>#DIV/0!</v>
      </c>
      <c r="H44" s="19" t="e">
        <f>SUMIF('Oppsummert liste'!$E$2:$E$541,'Output tabeller'!H$24&amp;'Output tabeller'!$B$23&amp;$A44,'Oppsummert liste'!$P$2:$P$541)</f>
        <v>#DIV/0!</v>
      </c>
      <c r="I44" s="19" t="e">
        <f>SUMIF('Oppsummert liste'!$E$2:$E$541,'Output tabeller'!I$24&amp;'Output tabeller'!$B$23&amp;$A44,'Oppsummert liste'!$P$2:$P$541)</f>
        <v>#DIV/0!</v>
      </c>
      <c r="J44" s="41" t="e">
        <f>SUMIF('Oppsummert liste'!$E$2:$E$541,'Output tabeller'!J$24&amp;'Output tabeller'!$B$23&amp;$A44,'Oppsummert liste'!$P$2:$P$541)</f>
        <v>#DIV/0!</v>
      </c>
      <c r="K44" s="7"/>
    </row>
    <row r="45" spans="1:12" x14ac:dyDescent="0.25">
      <c r="A45" s="56">
        <f>'Enheter, modell og år'!A22</f>
        <v>0</v>
      </c>
      <c r="B45" s="149">
        <f>SUMIF('Oppsummert liste'!$E$2:$E$541,'Output tabeller'!B$24&amp;'Output tabeller'!$B$23&amp;$A45,'Oppsummert liste'!$P$2:$P$541)</f>
        <v>0</v>
      </c>
      <c r="C45" s="19" t="e">
        <f>SUMIF('Oppsummert liste'!$E$2:$E$541,'Output tabeller'!C$24&amp;'Output tabeller'!$B$23&amp;$A45,'Oppsummert liste'!$P$2:$P$541)</f>
        <v>#DIV/0!</v>
      </c>
      <c r="D45" s="19" t="e">
        <f>SUMIF('Oppsummert liste'!$E$2:$E$541,'Output tabeller'!D$24&amp;'Output tabeller'!$B$23&amp;$A45,'Oppsummert liste'!$P$2:$P$541)</f>
        <v>#DIV/0!</v>
      </c>
      <c r="E45" s="19" t="e">
        <f>SUMIF('Oppsummert liste'!$E$2:$E$541,'Output tabeller'!E$24&amp;'Output tabeller'!$B$23&amp;$A45,'Oppsummert liste'!$P$2:$P$541)</f>
        <v>#DIV/0!</v>
      </c>
      <c r="F45" s="19" t="e">
        <f>SUMIF('Oppsummert liste'!$E$2:$E$541,'Output tabeller'!F$24&amp;'Output tabeller'!$B$23&amp;$A45,'Oppsummert liste'!$P$2:$P$541)</f>
        <v>#DIV/0!</v>
      </c>
      <c r="G45" s="19" t="e">
        <f>SUMIF('Oppsummert liste'!$E$2:$E$541,'Output tabeller'!G$24&amp;'Output tabeller'!$B$23&amp;$A45,'Oppsummert liste'!$P$2:$P$541)</f>
        <v>#DIV/0!</v>
      </c>
      <c r="H45" s="19" t="e">
        <f>SUMIF('Oppsummert liste'!$E$2:$E$541,'Output tabeller'!H$24&amp;'Output tabeller'!$B$23&amp;$A45,'Oppsummert liste'!$P$2:$P$541)</f>
        <v>#DIV/0!</v>
      </c>
      <c r="I45" s="19" t="e">
        <f>SUMIF('Oppsummert liste'!$E$2:$E$541,'Output tabeller'!I$24&amp;'Output tabeller'!$B$23&amp;$A45,'Oppsummert liste'!$P$2:$P$541)</f>
        <v>#DIV/0!</v>
      </c>
      <c r="J45" s="41" t="e">
        <f>SUMIF('Oppsummert liste'!$E$2:$E$541,'Output tabeller'!J$24&amp;'Output tabeller'!$B$23&amp;$A45,'Oppsummert liste'!$P$2:$P$541)</f>
        <v>#DIV/0!</v>
      </c>
      <c r="K45" s="7"/>
    </row>
    <row r="46" spans="1:12" x14ac:dyDescent="0.25">
      <c r="A46" s="56">
        <f>'Enheter, modell og år'!A23</f>
        <v>0</v>
      </c>
      <c r="B46" s="149">
        <f>SUMIF('Oppsummert liste'!$E$2:$E$541,'Output tabeller'!B$24&amp;'Output tabeller'!$B$23&amp;$A46,'Oppsummert liste'!$P$2:$P$541)</f>
        <v>0</v>
      </c>
      <c r="C46" s="19" t="e">
        <f>SUMIF('Oppsummert liste'!$E$2:$E$541,'Output tabeller'!C$24&amp;'Output tabeller'!$B$23&amp;$A46,'Oppsummert liste'!$P$2:$P$541)</f>
        <v>#DIV/0!</v>
      </c>
      <c r="D46" s="19" t="e">
        <f>SUMIF('Oppsummert liste'!$E$2:$E$541,'Output tabeller'!D$24&amp;'Output tabeller'!$B$23&amp;$A46,'Oppsummert liste'!$P$2:$P$541)</f>
        <v>#DIV/0!</v>
      </c>
      <c r="E46" s="19" t="e">
        <f>SUMIF('Oppsummert liste'!$E$2:$E$541,'Output tabeller'!E$24&amp;'Output tabeller'!$B$23&amp;$A46,'Oppsummert liste'!$P$2:$P$541)</f>
        <v>#DIV/0!</v>
      </c>
      <c r="F46" s="19" t="e">
        <f>SUMIF('Oppsummert liste'!$E$2:$E$541,'Output tabeller'!F$24&amp;'Output tabeller'!$B$23&amp;$A46,'Oppsummert liste'!$P$2:$P$541)</f>
        <v>#DIV/0!</v>
      </c>
      <c r="G46" s="19" t="e">
        <f>SUMIF('Oppsummert liste'!$E$2:$E$541,'Output tabeller'!G$24&amp;'Output tabeller'!$B$23&amp;$A46,'Oppsummert liste'!$P$2:$P$541)</f>
        <v>#DIV/0!</v>
      </c>
      <c r="H46" s="19" t="e">
        <f>SUMIF('Oppsummert liste'!$E$2:$E$541,'Output tabeller'!H$24&amp;'Output tabeller'!$B$23&amp;$A46,'Oppsummert liste'!$P$2:$P$541)</f>
        <v>#DIV/0!</v>
      </c>
      <c r="I46" s="19" t="e">
        <f>SUMIF('Oppsummert liste'!$E$2:$E$541,'Output tabeller'!I$24&amp;'Output tabeller'!$B$23&amp;$A46,'Oppsummert liste'!$P$2:$P$541)</f>
        <v>#DIV/0!</v>
      </c>
      <c r="J46" s="41" t="e">
        <f>SUMIF('Oppsummert liste'!$E$2:$E$541,'Output tabeller'!J$24&amp;'Output tabeller'!$B$23&amp;$A46,'Oppsummert liste'!$P$2:$P$541)</f>
        <v>#DIV/0!</v>
      </c>
    </row>
    <row r="47" spans="1:12" x14ac:dyDescent="0.25">
      <c r="A47" s="56">
        <f>'Enheter, modell og år'!A24</f>
        <v>0</v>
      </c>
      <c r="B47" s="149">
        <f>SUMIF('Oppsummert liste'!$E$2:$E$541,'Output tabeller'!B$24&amp;'Output tabeller'!$B$23&amp;$A47,'Oppsummert liste'!$P$2:$P$541)</f>
        <v>0</v>
      </c>
      <c r="C47" s="19" t="e">
        <f>SUMIF('Oppsummert liste'!$E$2:$E$541,'Output tabeller'!C$24&amp;'Output tabeller'!$B$23&amp;$A47,'Oppsummert liste'!$P$2:$P$541)</f>
        <v>#DIV/0!</v>
      </c>
      <c r="D47" s="19" t="e">
        <f>SUMIF('Oppsummert liste'!$E$2:$E$541,'Output tabeller'!D$24&amp;'Output tabeller'!$B$23&amp;$A47,'Oppsummert liste'!$P$2:$P$541)</f>
        <v>#DIV/0!</v>
      </c>
      <c r="E47" s="19" t="e">
        <f>SUMIF('Oppsummert liste'!$E$2:$E$541,'Output tabeller'!E$24&amp;'Output tabeller'!$B$23&amp;$A47,'Oppsummert liste'!$P$2:$P$541)</f>
        <v>#DIV/0!</v>
      </c>
      <c r="F47" s="19" t="e">
        <f>SUMIF('Oppsummert liste'!$E$2:$E$541,'Output tabeller'!F$24&amp;'Output tabeller'!$B$23&amp;$A47,'Oppsummert liste'!$P$2:$P$541)</f>
        <v>#DIV/0!</v>
      </c>
      <c r="G47" s="19" t="e">
        <f>SUMIF('Oppsummert liste'!$E$2:$E$541,'Output tabeller'!G$24&amp;'Output tabeller'!$B$23&amp;$A47,'Oppsummert liste'!$P$2:$P$541)</f>
        <v>#DIV/0!</v>
      </c>
      <c r="H47" s="19" t="e">
        <f>SUMIF('Oppsummert liste'!$E$2:$E$541,'Output tabeller'!H$24&amp;'Output tabeller'!$B$23&amp;$A47,'Oppsummert liste'!$P$2:$P$541)</f>
        <v>#DIV/0!</v>
      </c>
      <c r="I47" s="19" t="e">
        <f>SUMIF('Oppsummert liste'!$E$2:$E$541,'Output tabeller'!I$24&amp;'Output tabeller'!$B$23&amp;$A47,'Oppsummert liste'!$P$2:$P$541)</f>
        <v>#DIV/0!</v>
      </c>
      <c r="J47" s="41" t="e">
        <f>SUMIF('Oppsummert liste'!$E$2:$E$541,'Output tabeller'!J$24&amp;'Output tabeller'!$B$23&amp;$A47,'Oppsummert liste'!$P$2:$P$541)</f>
        <v>#DIV/0!</v>
      </c>
    </row>
    <row r="48" spans="1:12" x14ac:dyDescent="0.25">
      <c r="A48" s="56">
        <f>'Enheter, modell og år'!A25</f>
        <v>0</v>
      </c>
      <c r="B48" s="149">
        <f>SUMIF('Oppsummert liste'!$E$2:$E$541,'Output tabeller'!B$24&amp;'Output tabeller'!$B$23&amp;$A48,'Oppsummert liste'!$P$2:$P$541)</f>
        <v>0</v>
      </c>
      <c r="C48" s="19" t="e">
        <f>SUMIF('Oppsummert liste'!$E$2:$E$541,'Output tabeller'!C$24&amp;'Output tabeller'!$B$23&amp;$A48,'Oppsummert liste'!$P$2:$P$541)</f>
        <v>#DIV/0!</v>
      </c>
      <c r="D48" s="19" t="e">
        <f>SUMIF('Oppsummert liste'!$E$2:$E$541,'Output tabeller'!D$24&amp;'Output tabeller'!$B$23&amp;$A48,'Oppsummert liste'!$P$2:$P$541)</f>
        <v>#DIV/0!</v>
      </c>
      <c r="E48" s="19" t="e">
        <f>SUMIF('Oppsummert liste'!$E$2:$E$541,'Output tabeller'!E$24&amp;'Output tabeller'!$B$23&amp;$A48,'Oppsummert liste'!$P$2:$P$541)</f>
        <v>#DIV/0!</v>
      </c>
      <c r="F48" s="19" t="e">
        <f>SUMIF('Oppsummert liste'!$E$2:$E$541,'Output tabeller'!F$24&amp;'Output tabeller'!$B$23&amp;$A48,'Oppsummert liste'!$P$2:$P$541)</f>
        <v>#DIV/0!</v>
      </c>
      <c r="G48" s="19" t="e">
        <f>SUMIF('Oppsummert liste'!$E$2:$E$541,'Output tabeller'!G$24&amp;'Output tabeller'!$B$23&amp;$A48,'Oppsummert liste'!$P$2:$P$541)</f>
        <v>#DIV/0!</v>
      </c>
      <c r="H48" s="19" t="e">
        <f>SUMIF('Oppsummert liste'!$E$2:$E$541,'Output tabeller'!H$24&amp;'Output tabeller'!$B$23&amp;$A48,'Oppsummert liste'!$P$2:$P$541)</f>
        <v>#DIV/0!</v>
      </c>
      <c r="I48" s="19" t="e">
        <f>SUMIF('Oppsummert liste'!$E$2:$E$541,'Output tabeller'!I$24&amp;'Output tabeller'!$B$23&amp;$A48,'Oppsummert liste'!$P$2:$P$541)</f>
        <v>#DIV/0!</v>
      </c>
      <c r="J48" s="41" t="e">
        <f>SUMIF('Oppsummert liste'!$E$2:$E$541,'Output tabeller'!J$24&amp;'Output tabeller'!$B$23&amp;$A48,'Oppsummert liste'!$P$2:$P$541)</f>
        <v>#DIV/0!</v>
      </c>
    </row>
    <row r="49" spans="1:15" x14ac:dyDescent="0.25">
      <c r="A49" s="56">
        <f>'Enheter, modell og år'!A26</f>
        <v>0</v>
      </c>
      <c r="B49" s="149">
        <f>SUMIF('Oppsummert liste'!$E$2:$E$541,'Output tabeller'!B$24&amp;'Output tabeller'!$B$23&amp;$A49,'Oppsummert liste'!$P$2:$P$541)</f>
        <v>0</v>
      </c>
      <c r="C49" s="19" t="e">
        <f>SUMIF('Oppsummert liste'!$E$2:$E$541,'Output tabeller'!C$24&amp;'Output tabeller'!$B$23&amp;$A49,'Oppsummert liste'!$P$2:$P$541)</f>
        <v>#DIV/0!</v>
      </c>
      <c r="D49" s="19" t="e">
        <f>SUMIF('Oppsummert liste'!$E$2:$E$541,'Output tabeller'!D$24&amp;'Output tabeller'!$B$23&amp;$A49,'Oppsummert liste'!$P$2:$P$541)</f>
        <v>#DIV/0!</v>
      </c>
      <c r="E49" s="19" t="e">
        <f>SUMIF('Oppsummert liste'!$E$2:$E$541,'Output tabeller'!E$24&amp;'Output tabeller'!$B$23&amp;$A49,'Oppsummert liste'!$P$2:$P$541)</f>
        <v>#DIV/0!</v>
      </c>
      <c r="F49" s="19" t="e">
        <f>SUMIF('Oppsummert liste'!$E$2:$E$541,'Output tabeller'!F$24&amp;'Output tabeller'!$B$23&amp;$A49,'Oppsummert liste'!$P$2:$P$541)</f>
        <v>#DIV/0!</v>
      </c>
      <c r="G49" s="19" t="e">
        <f>SUMIF('Oppsummert liste'!$E$2:$E$541,'Output tabeller'!G$24&amp;'Output tabeller'!$B$23&amp;$A49,'Oppsummert liste'!$P$2:$P$541)</f>
        <v>#DIV/0!</v>
      </c>
      <c r="H49" s="19" t="e">
        <f>SUMIF('Oppsummert liste'!$E$2:$E$541,'Output tabeller'!H$24&amp;'Output tabeller'!$B$23&amp;$A49,'Oppsummert liste'!$P$2:$P$541)</f>
        <v>#DIV/0!</v>
      </c>
      <c r="I49" s="19" t="e">
        <f>SUMIF('Oppsummert liste'!$E$2:$E$541,'Output tabeller'!I$24&amp;'Output tabeller'!$B$23&amp;$A49,'Oppsummert liste'!$P$2:$P$541)</f>
        <v>#DIV/0!</v>
      </c>
      <c r="J49" s="41" t="e">
        <f>SUMIF('Oppsummert liste'!$E$2:$E$541,'Output tabeller'!J$24&amp;'Output tabeller'!$B$23&amp;$A49,'Oppsummert liste'!$P$2:$P$541)</f>
        <v>#DIV/0!</v>
      </c>
    </row>
    <row r="50" spans="1:15" x14ac:dyDescent="0.25">
      <c r="A50" s="56">
        <f>'Enheter, modell og år'!A27</f>
        <v>0</v>
      </c>
      <c r="B50" s="149">
        <f>SUMIF('Oppsummert liste'!$E$2:$E$541,'Output tabeller'!B$24&amp;'Output tabeller'!$B$23&amp;$A50,'Oppsummert liste'!$P$2:$P$541)</f>
        <v>0</v>
      </c>
      <c r="C50" s="19" t="e">
        <f>SUMIF('Oppsummert liste'!$E$2:$E$541,'Output tabeller'!C$24&amp;'Output tabeller'!$B$23&amp;$A50,'Oppsummert liste'!$P$2:$P$541)</f>
        <v>#DIV/0!</v>
      </c>
      <c r="D50" s="19" t="e">
        <f>SUMIF('Oppsummert liste'!$E$2:$E$541,'Output tabeller'!D$24&amp;'Output tabeller'!$B$23&amp;$A50,'Oppsummert liste'!$P$2:$P$541)</f>
        <v>#DIV/0!</v>
      </c>
      <c r="E50" s="19" t="e">
        <f>SUMIF('Oppsummert liste'!$E$2:$E$541,'Output tabeller'!E$24&amp;'Output tabeller'!$B$23&amp;$A50,'Oppsummert liste'!$P$2:$P$541)</f>
        <v>#DIV/0!</v>
      </c>
      <c r="F50" s="19" t="e">
        <f>SUMIF('Oppsummert liste'!$E$2:$E$541,'Output tabeller'!F$24&amp;'Output tabeller'!$B$23&amp;$A50,'Oppsummert liste'!$P$2:$P$541)</f>
        <v>#DIV/0!</v>
      </c>
      <c r="G50" s="19" t="e">
        <f>SUMIF('Oppsummert liste'!$E$2:$E$541,'Output tabeller'!G$24&amp;'Output tabeller'!$B$23&amp;$A50,'Oppsummert liste'!$P$2:$P$541)</f>
        <v>#DIV/0!</v>
      </c>
      <c r="H50" s="19" t="e">
        <f>SUMIF('Oppsummert liste'!$E$2:$E$541,'Output tabeller'!H$24&amp;'Output tabeller'!$B$23&amp;$A50,'Oppsummert liste'!$P$2:$P$541)</f>
        <v>#DIV/0!</v>
      </c>
      <c r="I50" s="19" t="e">
        <f>SUMIF('Oppsummert liste'!$E$2:$E$541,'Output tabeller'!I$24&amp;'Output tabeller'!$B$23&amp;$A50,'Oppsummert liste'!$P$2:$P$541)</f>
        <v>#DIV/0!</v>
      </c>
      <c r="J50" s="41" t="e">
        <f>SUMIF('Oppsummert liste'!$E$2:$E$541,'Output tabeller'!J$24&amp;'Output tabeller'!$B$23&amp;$A50,'Oppsummert liste'!$P$2:$P$541)</f>
        <v>#DIV/0!</v>
      </c>
    </row>
    <row r="51" spans="1:15" x14ac:dyDescent="0.25">
      <c r="A51" s="56">
        <f>'Enheter, modell og år'!A28</f>
        <v>0</v>
      </c>
      <c r="B51" s="149">
        <f>SUMIF('Oppsummert liste'!$E$2:$E$541,'Output tabeller'!B$24&amp;'Output tabeller'!$B$23&amp;$A51,'Oppsummert liste'!$P$2:$P$541)</f>
        <v>0</v>
      </c>
      <c r="C51" s="19" t="e">
        <f>SUMIF('Oppsummert liste'!$E$2:$E$541,'Output tabeller'!C$24&amp;'Output tabeller'!$B$23&amp;$A51,'Oppsummert liste'!$P$2:$P$541)</f>
        <v>#DIV/0!</v>
      </c>
      <c r="D51" s="19" t="e">
        <f>SUMIF('Oppsummert liste'!$E$2:$E$541,'Output tabeller'!D$24&amp;'Output tabeller'!$B$23&amp;$A51,'Oppsummert liste'!$P$2:$P$541)</f>
        <v>#DIV/0!</v>
      </c>
      <c r="E51" s="19" t="e">
        <f>SUMIF('Oppsummert liste'!$E$2:$E$541,'Output tabeller'!E$24&amp;'Output tabeller'!$B$23&amp;$A51,'Oppsummert liste'!$P$2:$P$541)</f>
        <v>#DIV/0!</v>
      </c>
      <c r="F51" s="19" t="e">
        <f>SUMIF('Oppsummert liste'!$E$2:$E$541,'Output tabeller'!F$24&amp;'Output tabeller'!$B$23&amp;$A51,'Oppsummert liste'!$P$2:$P$541)</f>
        <v>#DIV/0!</v>
      </c>
      <c r="G51" s="19" t="e">
        <f>SUMIF('Oppsummert liste'!$E$2:$E$541,'Output tabeller'!G$24&amp;'Output tabeller'!$B$23&amp;$A51,'Oppsummert liste'!$P$2:$P$541)</f>
        <v>#DIV/0!</v>
      </c>
      <c r="H51" s="19" t="e">
        <f>SUMIF('Oppsummert liste'!$E$2:$E$541,'Output tabeller'!H$24&amp;'Output tabeller'!$B$23&amp;$A51,'Oppsummert liste'!$P$2:$P$541)</f>
        <v>#DIV/0!</v>
      </c>
      <c r="I51" s="19" t="e">
        <f>SUMIF('Oppsummert liste'!$E$2:$E$541,'Output tabeller'!I$24&amp;'Output tabeller'!$B$23&amp;$A51,'Oppsummert liste'!$P$2:$P$541)</f>
        <v>#DIV/0!</v>
      </c>
      <c r="J51" s="41" t="e">
        <f>SUMIF('Oppsummert liste'!$E$2:$E$541,'Output tabeller'!J$24&amp;'Output tabeller'!$B$23&amp;$A51,'Oppsummert liste'!$P$2:$P$541)</f>
        <v>#DIV/0!</v>
      </c>
    </row>
    <row r="52" spans="1:15" x14ac:dyDescent="0.25">
      <c r="A52" s="56">
        <f>'Enheter, modell og år'!A29</f>
        <v>0</v>
      </c>
      <c r="B52" s="149">
        <f>SUMIF('Oppsummert liste'!$E$2:$E$541,'Output tabeller'!B$24&amp;'Output tabeller'!$B$23&amp;$A52,'Oppsummert liste'!$P$2:$P$541)</f>
        <v>0</v>
      </c>
      <c r="C52" s="19" t="e">
        <f>SUMIF('Oppsummert liste'!$E$2:$E$541,'Output tabeller'!C$24&amp;'Output tabeller'!$B$23&amp;$A52,'Oppsummert liste'!$P$2:$P$541)</f>
        <v>#DIV/0!</v>
      </c>
      <c r="D52" s="19" t="e">
        <f>SUMIF('Oppsummert liste'!$E$2:$E$541,'Output tabeller'!D$24&amp;'Output tabeller'!$B$23&amp;$A52,'Oppsummert liste'!$P$2:$P$541)</f>
        <v>#DIV/0!</v>
      </c>
      <c r="E52" s="19" t="e">
        <f>SUMIF('Oppsummert liste'!$E$2:$E$541,'Output tabeller'!E$24&amp;'Output tabeller'!$B$23&amp;$A52,'Oppsummert liste'!$P$2:$P$541)</f>
        <v>#DIV/0!</v>
      </c>
      <c r="F52" s="19" t="e">
        <f>SUMIF('Oppsummert liste'!$E$2:$E$541,'Output tabeller'!F$24&amp;'Output tabeller'!$B$23&amp;$A52,'Oppsummert liste'!$P$2:$P$541)</f>
        <v>#DIV/0!</v>
      </c>
      <c r="G52" s="19" t="e">
        <f>SUMIF('Oppsummert liste'!$E$2:$E$541,'Output tabeller'!G$24&amp;'Output tabeller'!$B$23&amp;$A52,'Oppsummert liste'!$P$2:$P$541)</f>
        <v>#DIV/0!</v>
      </c>
      <c r="H52" s="19" t="e">
        <f>SUMIF('Oppsummert liste'!$E$2:$E$541,'Output tabeller'!H$24&amp;'Output tabeller'!$B$23&amp;$A52,'Oppsummert liste'!$P$2:$P$541)</f>
        <v>#DIV/0!</v>
      </c>
      <c r="I52" s="19" t="e">
        <f>SUMIF('Oppsummert liste'!$E$2:$E$541,'Output tabeller'!I$24&amp;'Output tabeller'!$B$23&amp;$A52,'Oppsummert liste'!$P$2:$P$541)</f>
        <v>#DIV/0!</v>
      </c>
      <c r="J52" s="41" t="e">
        <f>SUMIF('Oppsummert liste'!$E$2:$E$541,'Output tabeller'!J$24&amp;'Output tabeller'!$B$23&amp;$A52,'Oppsummert liste'!$P$2:$P$541)</f>
        <v>#DIV/0!</v>
      </c>
    </row>
    <row r="53" spans="1:15" x14ac:dyDescent="0.25">
      <c r="A53" s="56">
        <f>'Enheter, modell og år'!A30</f>
        <v>0</v>
      </c>
      <c r="B53" s="149">
        <f>SUMIF('Oppsummert liste'!$E$2:$E$541,'Output tabeller'!B$24&amp;'Output tabeller'!$B$23&amp;$A53,'Oppsummert liste'!$P$2:$P$541)</f>
        <v>0</v>
      </c>
      <c r="C53" s="19" t="e">
        <f>SUMIF('Oppsummert liste'!$E$2:$E$541,'Output tabeller'!C$24&amp;'Output tabeller'!$B$23&amp;$A53,'Oppsummert liste'!$P$2:$P$541)</f>
        <v>#DIV/0!</v>
      </c>
      <c r="D53" s="19" t="e">
        <f>SUMIF('Oppsummert liste'!$E$2:$E$541,'Output tabeller'!D$24&amp;'Output tabeller'!$B$23&amp;$A53,'Oppsummert liste'!$P$2:$P$541)</f>
        <v>#DIV/0!</v>
      </c>
      <c r="E53" s="19" t="e">
        <f>SUMIF('Oppsummert liste'!$E$2:$E$541,'Output tabeller'!E$24&amp;'Output tabeller'!$B$23&amp;$A53,'Oppsummert liste'!$P$2:$P$541)</f>
        <v>#DIV/0!</v>
      </c>
      <c r="F53" s="19" t="e">
        <f>SUMIF('Oppsummert liste'!$E$2:$E$541,'Output tabeller'!F$24&amp;'Output tabeller'!$B$23&amp;$A53,'Oppsummert liste'!$P$2:$P$541)</f>
        <v>#DIV/0!</v>
      </c>
      <c r="G53" s="19" t="e">
        <f>SUMIF('Oppsummert liste'!$E$2:$E$541,'Output tabeller'!G$24&amp;'Output tabeller'!$B$23&amp;$A53,'Oppsummert liste'!$P$2:$P$541)</f>
        <v>#DIV/0!</v>
      </c>
      <c r="H53" s="19" t="e">
        <f>SUMIF('Oppsummert liste'!$E$2:$E$541,'Output tabeller'!H$24&amp;'Output tabeller'!$B$23&amp;$A53,'Oppsummert liste'!$P$2:$P$541)</f>
        <v>#DIV/0!</v>
      </c>
      <c r="I53" s="19" t="e">
        <f>SUMIF('Oppsummert liste'!$E$2:$E$541,'Output tabeller'!I$24&amp;'Output tabeller'!$B$23&amp;$A53,'Oppsummert liste'!$P$2:$P$541)</f>
        <v>#DIV/0!</v>
      </c>
      <c r="J53" s="41" t="e">
        <f>SUMIF('Oppsummert liste'!$E$2:$E$541,'Output tabeller'!J$24&amp;'Output tabeller'!$B$23&amp;$A53,'Oppsummert liste'!$P$2:$P$541)</f>
        <v>#DIV/0!</v>
      </c>
    </row>
    <row r="54" spans="1:15" x14ac:dyDescent="0.25">
      <c r="A54" s="56">
        <f>'Enheter, modell og år'!A31</f>
        <v>0</v>
      </c>
      <c r="B54" s="149">
        <f>SUMIF('Oppsummert liste'!$E$2:$E$541,'Output tabeller'!B$24&amp;'Output tabeller'!$B$23&amp;$A54,'Oppsummert liste'!$P$2:$P$541)</f>
        <v>0</v>
      </c>
      <c r="C54" s="19" t="e">
        <f>SUMIF('Oppsummert liste'!$E$2:$E$541,'Output tabeller'!C$24&amp;'Output tabeller'!$B$23&amp;$A54,'Oppsummert liste'!$P$2:$P$541)</f>
        <v>#DIV/0!</v>
      </c>
      <c r="D54" s="19" t="e">
        <f>SUMIF('Oppsummert liste'!$E$2:$E$541,'Output tabeller'!D$24&amp;'Output tabeller'!$B$23&amp;$A54,'Oppsummert liste'!$P$2:$P$541)</f>
        <v>#DIV/0!</v>
      </c>
      <c r="E54" s="19" t="e">
        <f>SUMIF('Oppsummert liste'!$E$2:$E$541,'Output tabeller'!E$24&amp;'Output tabeller'!$B$23&amp;$A54,'Oppsummert liste'!$P$2:$P$541)</f>
        <v>#DIV/0!</v>
      </c>
      <c r="F54" s="19" t="e">
        <f>SUMIF('Oppsummert liste'!$E$2:$E$541,'Output tabeller'!F$24&amp;'Output tabeller'!$B$23&amp;$A54,'Oppsummert liste'!$P$2:$P$541)</f>
        <v>#DIV/0!</v>
      </c>
      <c r="G54" s="19" t="e">
        <f>SUMIF('Oppsummert liste'!$E$2:$E$541,'Output tabeller'!G$24&amp;'Output tabeller'!$B$23&amp;$A54,'Oppsummert liste'!$P$2:$P$541)</f>
        <v>#DIV/0!</v>
      </c>
      <c r="H54" s="19" t="e">
        <f>SUMIF('Oppsummert liste'!$E$2:$E$541,'Output tabeller'!H$24&amp;'Output tabeller'!$B$23&amp;$A54,'Oppsummert liste'!$P$2:$P$541)</f>
        <v>#DIV/0!</v>
      </c>
      <c r="I54" s="19" t="e">
        <f>SUMIF('Oppsummert liste'!$E$2:$E$541,'Output tabeller'!I$24&amp;'Output tabeller'!$B$23&amp;$A54,'Oppsummert liste'!$P$2:$P$541)</f>
        <v>#DIV/0!</v>
      </c>
      <c r="J54" s="41" t="e">
        <f>SUMIF('Oppsummert liste'!$E$2:$E$541,'Output tabeller'!J$24&amp;'Output tabeller'!$B$23&amp;$A54,'Oppsummert liste'!$P$2:$P$541)</f>
        <v>#DIV/0!</v>
      </c>
    </row>
    <row r="55" spans="1:15" x14ac:dyDescent="0.25">
      <c r="A55" s="44" t="s">
        <v>39</v>
      </c>
      <c r="B55" s="153">
        <f>SUM(B25:B54)</f>
        <v>0</v>
      </c>
      <c r="C55" s="42" t="e">
        <f>SUM(C25:C54)</f>
        <v>#DIV/0!</v>
      </c>
      <c r="D55" s="42" t="e">
        <f t="shared" ref="D55:J55" si="16">SUM(D25:D54)</f>
        <v>#DIV/0!</v>
      </c>
      <c r="E55" s="42" t="e">
        <f t="shared" si="16"/>
        <v>#DIV/0!</v>
      </c>
      <c r="F55" s="42" t="e">
        <f t="shared" si="16"/>
        <v>#DIV/0!</v>
      </c>
      <c r="G55" s="42" t="e">
        <f t="shared" si="16"/>
        <v>#DIV/0!</v>
      </c>
      <c r="H55" s="42" t="e">
        <f t="shared" si="16"/>
        <v>#DIV/0!</v>
      </c>
      <c r="I55" s="42" t="e">
        <f t="shared" si="16"/>
        <v>#DIV/0!</v>
      </c>
      <c r="J55" s="43" t="e">
        <f t="shared" si="16"/>
        <v>#DIV/0!</v>
      </c>
    </row>
    <row r="56" spans="1:15" x14ac:dyDescent="0.25">
      <c r="A56" s="58"/>
      <c r="B56" s="152">
        <f>B55-B3</f>
        <v>0</v>
      </c>
      <c r="C56" s="35" t="e">
        <f>C55-C3</f>
        <v>#DIV/0!</v>
      </c>
      <c r="D56" s="35" t="e">
        <f t="shared" ref="D56:J56" si="17">D55-D3</f>
        <v>#DIV/0!</v>
      </c>
      <c r="E56" s="35" t="e">
        <f t="shared" si="17"/>
        <v>#DIV/0!</v>
      </c>
      <c r="F56" s="35" t="e">
        <f t="shared" si="17"/>
        <v>#DIV/0!</v>
      </c>
      <c r="G56" s="35" t="e">
        <f t="shared" si="17"/>
        <v>#DIV/0!</v>
      </c>
      <c r="H56" s="35" t="e">
        <f t="shared" si="17"/>
        <v>#DIV/0!</v>
      </c>
      <c r="I56" s="35" t="e">
        <f t="shared" si="17"/>
        <v>#DIV/0!</v>
      </c>
      <c r="J56" s="35" t="e">
        <f t="shared" si="17"/>
        <v>#DIV/0!</v>
      </c>
    </row>
    <row r="57" spans="1:15" x14ac:dyDescent="0.25">
      <c r="A57" s="55"/>
      <c r="B57" s="154"/>
    </row>
    <row r="58" spans="1:15" x14ac:dyDescent="0.25">
      <c r="A58" s="26"/>
      <c r="B58" s="205" t="str">
        <f>$A$4</f>
        <v>VFM</v>
      </c>
      <c r="C58" s="205"/>
      <c r="D58" s="205"/>
      <c r="E58" s="205"/>
      <c r="F58" s="205"/>
      <c r="G58" s="205"/>
      <c r="H58" s="205"/>
      <c r="I58" s="205"/>
      <c r="J58" s="206"/>
    </row>
    <row r="59" spans="1:15" x14ac:dyDescent="0.25">
      <c r="A59" s="40"/>
      <c r="B59" s="148">
        <f>B$2</f>
        <v>2017</v>
      </c>
      <c r="C59" s="24">
        <f>C$2</f>
        <v>2018</v>
      </c>
      <c r="D59" s="24">
        <f t="shared" ref="D59:J59" si="18">D$2</f>
        <v>2019</v>
      </c>
      <c r="E59" s="24">
        <f t="shared" si="18"/>
        <v>2020</v>
      </c>
      <c r="F59" s="24">
        <f t="shared" si="18"/>
        <v>2021</v>
      </c>
      <c r="G59" s="24">
        <f t="shared" si="18"/>
        <v>2022</v>
      </c>
      <c r="H59" s="24">
        <f t="shared" si="18"/>
        <v>2023</v>
      </c>
      <c r="I59" s="24">
        <f t="shared" si="18"/>
        <v>2024</v>
      </c>
      <c r="J59" s="25">
        <f t="shared" si="18"/>
        <v>2025</v>
      </c>
    </row>
    <row r="60" spans="1:15" x14ac:dyDescent="0.25">
      <c r="A60" s="56">
        <f>A25</f>
        <v>0</v>
      </c>
      <c r="B60" s="149">
        <f>SUMIF('Oppsummert liste'!$E$2:$E$541,'Output tabeller'!B$59&amp;'Output tabeller'!$B$58&amp;$A60,'Oppsummert liste'!$P$2:$P$541)</f>
        <v>0</v>
      </c>
      <c r="C60" s="19">
        <f>SUMIF('Oppsummert liste'!$E$2:$E$541,'Output tabeller'!C$59&amp;'Output tabeller'!$B$58&amp;$A60,'Oppsummert liste'!$P$2:$P$541)</f>
        <v>0</v>
      </c>
      <c r="D60" s="19">
        <f>SUMIF('Oppsummert liste'!$E$2:$E$541,'Output tabeller'!D$59&amp;'Output tabeller'!$B$58&amp;$A60,'Oppsummert liste'!$P$2:$P$541)</f>
        <v>0</v>
      </c>
      <c r="E60" s="19">
        <f>SUMIF('Oppsummert liste'!$E$2:$E$541,'Output tabeller'!E$59&amp;'Output tabeller'!$B$58&amp;$A60,'Oppsummert liste'!$P$2:$P$541)</f>
        <v>0</v>
      </c>
      <c r="F60" s="19">
        <f>SUMIF('Oppsummert liste'!$E$2:$E$541,'Output tabeller'!F$59&amp;'Output tabeller'!$B$58&amp;$A60,'Oppsummert liste'!$P$2:$P$541)</f>
        <v>0</v>
      </c>
      <c r="G60" s="19">
        <f>SUMIF('Oppsummert liste'!$E$2:$E$541,'Output tabeller'!G$59&amp;'Output tabeller'!$B$58&amp;$A60,'Oppsummert liste'!$P$2:$P$541)</f>
        <v>0</v>
      </c>
      <c r="H60" s="19">
        <f>SUMIF('Oppsummert liste'!$E$2:$E$541,'Output tabeller'!H$59&amp;'Output tabeller'!$B$58&amp;$A60,'Oppsummert liste'!$P$2:$P$541)</f>
        <v>0</v>
      </c>
      <c r="I60" s="19">
        <f>SUMIF('Oppsummert liste'!$E$2:$E$541,'Output tabeller'!I$59&amp;'Output tabeller'!$B$58&amp;$A60,'Oppsummert liste'!$P$2:$P$541)</f>
        <v>0</v>
      </c>
      <c r="J60" s="41">
        <f>SUMIF('Oppsummert liste'!$E$2:$E$541,'Output tabeller'!J$59&amp;'Output tabeller'!$B$58&amp;$A60,'Oppsummert liste'!$P$2:$P$541)</f>
        <v>0</v>
      </c>
      <c r="K60" s="3"/>
      <c r="L60" s="7"/>
      <c r="M60" s="7"/>
      <c r="N60" s="3"/>
      <c r="O60" s="7"/>
    </row>
    <row r="61" spans="1:15" x14ac:dyDescent="0.25">
      <c r="A61" s="56">
        <f t="shared" ref="A61:A70" si="19">A26</f>
        <v>0</v>
      </c>
      <c r="B61" s="149">
        <f>SUMIF('Oppsummert liste'!$E$2:$E$541,'Output tabeller'!B$59&amp;'Output tabeller'!$B$58&amp;$A61,'Oppsummert liste'!$P$2:$P$541)</f>
        <v>0</v>
      </c>
      <c r="C61" s="19">
        <f>SUMIF('Oppsummert liste'!$E$2:$E$541,'Output tabeller'!C$59&amp;'Output tabeller'!$B$58&amp;$A61,'Oppsummert liste'!$P$2:$P$541)</f>
        <v>0</v>
      </c>
      <c r="D61" s="19">
        <f>SUMIF('Oppsummert liste'!$E$2:$E$541,'Output tabeller'!D$59&amp;'Output tabeller'!$B$58&amp;$A61,'Oppsummert liste'!$P$2:$P$541)</f>
        <v>0</v>
      </c>
      <c r="E61" s="19">
        <f>SUMIF('Oppsummert liste'!$E$2:$E$541,'Output tabeller'!E$59&amp;'Output tabeller'!$B$58&amp;$A61,'Oppsummert liste'!$P$2:$P$541)</f>
        <v>0</v>
      </c>
      <c r="F61" s="19">
        <f>SUMIF('Oppsummert liste'!$E$2:$E$541,'Output tabeller'!F$59&amp;'Output tabeller'!$B$58&amp;$A61,'Oppsummert liste'!$P$2:$P$541)</f>
        <v>0</v>
      </c>
      <c r="G61" s="19">
        <f>SUMIF('Oppsummert liste'!$E$2:$E$541,'Output tabeller'!G$59&amp;'Output tabeller'!$B$58&amp;$A61,'Oppsummert liste'!$P$2:$P$541)</f>
        <v>0</v>
      </c>
      <c r="H61" s="19">
        <f>SUMIF('Oppsummert liste'!$E$2:$E$541,'Output tabeller'!H$59&amp;'Output tabeller'!$B$58&amp;$A61,'Oppsummert liste'!$P$2:$P$541)</f>
        <v>0</v>
      </c>
      <c r="I61" s="19">
        <f>SUMIF('Oppsummert liste'!$E$2:$E$541,'Output tabeller'!I$59&amp;'Output tabeller'!$B$58&amp;$A61,'Oppsummert liste'!$P$2:$P$541)</f>
        <v>0</v>
      </c>
      <c r="J61" s="41">
        <f>SUMIF('Oppsummert liste'!$E$2:$E$541,'Output tabeller'!J$59&amp;'Output tabeller'!$B$58&amp;$A61,'Oppsummert liste'!$P$2:$P$541)</f>
        <v>0</v>
      </c>
      <c r="K61" s="3"/>
      <c r="L61" s="7"/>
      <c r="M61" s="7"/>
      <c r="N61" s="3"/>
      <c r="O61" s="7"/>
    </row>
    <row r="62" spans="1:15" x14ac:dyDescent="0.25">
      <c r="A62" s="56">
        <f t="shared" si="19"/>
        <v>0</v>
      </c>
      <c r="B62" s="149">
        <f>SUMIF('Oppsummert liste'!$E$2:$E$541,'Output tabeller'!B$59&amp;'Output tabeller'!$B$58&amp;$A62,'Oppsummert liste'!$P$2:$P$541)</f>
        <v>0</v>
      </c>
      <c r="C62" s="19">
        <f>SUMIF('Oppsummert liste'!$E$2:$E$541,'Output tabeller'!C$59&amp;'Output tabeller'!$B$58&amp;$A62,'Oppsummert liste'!$P$2:$P$541)</f>
        <v>0</v>
      </c>
      <c r="D62" s="19">
        <f>SUMIF('Oppsummert liste'!$E$2:$E$541,'Output tabeller'!D$59&amp;'Output tabeller'!$B$58&amp;$A62,'Oppsummert liste'!$P$2:$P$541)</f>
        <v>0</v>
      </c>
      <c r="E62" s="19">
        <f>SUMIF('Oppsummert liste'!$E$2:$E$541,'Output tabeller'!E$59&amp;'Output tabeller'!$B$58&amp;$A62,'Oppsummert liste'!$P$2:$P$541)</f>
        <v>0</v>
      </c>
      <c r="F62" s="19">
        <f>SUMIF('Oppsummert liste'!$E$2:$E$541,'Output tabeller'!F$59&amp;'Output tabeller'!$B$58&amp;$A62,'Oppsummert liste'!$P$2:$P$541)</f>
        <v>0</v>
      </c>
      <c r="G62" s="19">
        <f>SUMIF('Oppsummert liste'!$E$2:$E$541,'Output tabeller'!G$59&amp;'Output tabeller'!$B$58&amp;$A62,'Oppsummert liste'!$P$2:$P$541)</f>
        <v>0</v>
      </c>
      <c r="H62" s="19">
        <f>SUMIF('Oppsummert liste'!$E$2:$E$541,'Output tabeller'!H$59&amp;'Output tabeller'!$B$58&amp;$A62,'Oppsummert liste'!$P$2:$P$541)</f>
        <v>0</v>
      </c>
      <c r="I62" s="19">
        <f>SUMIF('Oppsummert liste'!$E$2:$E$541,'Output tabeller'!I$59&amp;'Output tabeller'!$B$58&amp;$A62,'Oppsummert liste'!$P$2:$P$541)</f>
        <v>0</v>
      </c>
      <c r="J62" s="41">
        <f>SUMIF('Oppsummert liste'!$E$2:$E$541,'Output tabeller'!J$59&amp;'Output tabeller'!$B$58&amp;$A62,'Oppsummert liste'!$P$2:$P$541)</f>
        <v>0</v>
      </c>
      <c r="K62" s="3"/>
      <c r="L62" s="7"/>
      <c r="M62" s="7"/>
      <c r="N62" s="3"/>
      <c r="O62" s="7"/>
    </row>
    <row r="63" spans="1:15" x14ac:dyDescent="0.25">
      <c r="A63" s="56">
        <f t="shared" si="19"/>
        <v>0</v>
      </c>
      <c r="B63" s="149">
        <f>SUMIF('Oppsummert liste'!$E$2:$E$541,'Output tabeller'!B$59&amp;'Output tabeller'!$B$58&amp;$A63,'Oppsummert liste'!$P$2:$P$541)</f>
        <v>0</v>
      </c>
      <c r="C63" s="19">
        <f>SUMIF('Oppsummert liste'!$E$2:$E$541,'Output tabeller'!C$59&amp;'Output tabeller'!$B$58&amp;$A63,'Oppsummert liste'!$P$2:$P$541)</f>
        <v>0</v>
      </c>
      <c r="D63" s="19">
        <f>SUMIF('Oppsummert liste'!$E$2:$E$541,'Output tabeller'!D$59&amp;'Output tabeller'!$B$58&amp;$A63,'Oppsummert liste'!$P$2:$P$541)</f>
        <v>0</v>
      </c>
      <c r="E63" s="19">
        <f>SUMIF('Oppsummert liste'!$E$2:$E$541,'Output tabeller'!E$59&amp;'Output tabeller'!$B$58&amp;$A63,'Oppsummert liste'!$P$2:$P$541)</f>
        <v>0</v>
      </c>
      <c r="F63" s="19">
        <f>SUMIF('Oppsummert liste'!$E$2:$E$541,'Output tabeller'!F$59&amp;'Output tabeller'!$B$58&amp;$A63,'Oppsummert liste'!$P$2:$P$541)</f>
        <v>0</v>
      </c>
      <c r="G63" s="19">
        <f>SUMIF('Oppsummert liste'!$E$2:$E$541,'Output tabeller'!G$59&amp;'Output tabeller'!$B$58&amp;$A63,'Oppsummert liste'!$P$2:$P$541)</f>
        <v>0</v>
      </c>
      <c r="H63" s="19">
        <f>SUMIF('Oppsummert liste'!$E$2:$E$541,'Output tabeller'!H$59&amp;'Output tabeller'!$B$58&amp;$A63,'Oppsummert liste'!$P$2:$P$541)</f>
        <v>0</v>
      </c>
      <c r="I63" s="19">
        <f>SUMIF('Oppsummert liste'!$E$2:$E$541,'Output tabeller'!I$59&amp;'Output tabeller'!$B$58&amp;$A63,'Oppsummert liste'!$P$2:$P$541)</f>
        <v>0</v>
      </c>
      <c r="J63" s="41">
        <f>SUMIF('Oppsummert liste'!$E$2:$E$541,'Output tabeller'!J$59&amp;'Output tabeller'!$B$58&amp;$A63,'Oppsummert liste'!$P$2:$P$541)</f>
        <v>0</v>
      </c>
      <c r="K63" s="3"/>
      <c r="L63" s="7"/>
      <c r="M63" s="7"/>
      <c r="N63" s="3"/>
      <c r="O63" s="7"/>
    </row>
    <row r="64" spans="1:15" x14ac:dyDescent="0.25">
      <c r="A64" s="56">
        <f t="shared" si="19"/>
        <v>0</v>
      </c>
      <c r="B64" s="149">
        <f>SUMIF('Oppsummert liste'!$E$2:$E$541,'Output tabeller'!B$59&amp;'Output tabeller'!$B$58&amp;$A64,'Oppsummert liste'!$P$2:$P$541)</f>
        <v>0</v>
      </c>
      <c r="C64" s="19">
        <f>SUMIF('Oppsummert liste'!$E$2:$E$541,'Output tabeller'!C$59&amp;'Output tabeller'!$B$58&amp;$A64,'Oppsummert liste'!$P$2:$P$541)</f>
        <v>0</v>
      </c>
      <c r="D64" s="19">
        <f>SUMIF('Oppsummert liste'!$E$2:$E$541,'Output tabeller'!D$59&amp;'Output tabeller'!$B$58&amp;$A64,'Oppsummert liste'!$P$2:$P$541)</f>
        <v>0</v>
      </c>
      <c r="E64" s="19">
        <f>SUMIF('Oppsummert liste'!$E$2:$E$541,'Output tabeller'!E$59&amp;'Output tabeller'!$B$58&amp;$A64,'Oppsummert liste'!$P$2:$P$541)</f>
        <v>0</v>
      </c>
      <c r="F64" s="19">
        <f>SUMIF('Oppsummert liste'!$E$2:$E$541,'Output tabeller'!F$59&amp;'Output tabeller'!$B$58&amp;$A64,'Oppsummert liste'!$P$2:$P$541)</f>
        <v>0</v>
      </c>
      <c r="G64" s="19">
        <f>SUMIF('Oppsummert liste'!$E$2:$E$541,'Output tabeller'!G$59&amp;'Output tabeller'!$B$58&amp;$A64,'Oppsummert liste'!$P$2:$P$541)</f>
        <v>0</v>
      </c>
      <c r="H64" s="19">
        <f>SUMIF('Oppsummert liste'!$E$2:$E$541,'Output tabeller'!H$59&amp;'Output tabeller'!$B$58&amp;$A64,'Oppsummert liste'!$P$2:$P$541)</f>
        <v>0</v>
      </c>
      <c r="I64" s="19">
        <f>SUMIF('Oppsummert liste'!$E$2:$E$541,'Output tabeller'!I$59&amp;'Output tabeller'!$B$58&amp;$A64,'Oppsummert liste'!$P$2:$P$541)</f>
        <v>0</v>
      </c>
      <c r="J64" s="41">
        <f>SUMIF('Oppsummert liste'!$E$2:$E$541,'Output tabeller'!J$59&amp;'Output tabeller'!$B$58&amp;$A64,'Oppsummert liste'!$P$2:$P$541)</f>
        <v>0</v>
      </c>
      <c r="K64" s="3"/>
      <c r="L64" s="7"/>
      <c r="M64" s="7"/>
      <c r="N64" s="3"/>
      <c r="O64" s="7"/>
    </row>
    <row r="65" spans="1:15" x14ac:dyDescent="0.25">
      <c r="A65" s="56">
        <f t="shared" si="19"/>
        <v>0</v>
      </c>
      <c r="B65" s="149">
        <f>SUMIF('Oppsummert liste'!$E$2:$E$541,'Output tabeller'!B$59&amp;'Output tabeller'!$B$58&amp;$A65,'Oppsummert liste'!$P$2:$P$541)</f>
        <v>0</v>
      </c>
      <c r="C65" s="19">
        <f>SUMIF('Oppsummert liste'!$E$2:$E$541,'Output tabeller'!C$59&amp;'Output tabeller'!$B$58&amp;$A65,'Oppsummert liste'!$P$2:$P$541)</f>
        <v>0</v>
      </c>
      <c r="D65" s="19">
        <f>SUMIF('Oppsummert liste'!$E$2:$E$541,'Output tabeller'!D$59&amp;'Output tabeller'!$B$58&amp;$A65,'Oppsummert liste'!$P$2:$P$541)</f>
        <v>0</v>
      </c>
      <c r="E65" s="19">
        <f>SUMIF('Oppsummert liste'!$E$2:$E$541,'Output tabeller'!E$59&amp;'Output tabeller'!$B$58&amp;$A65,'Oppsummert liste'!$P$2:$P$541)</f>
        <v>0</v>
      </c>
      <c r="F65" s="19">
        <f>SUMIF('Oppsummert liste'!$E$2:$E$541,'Output tabeller'!F$59&amp;'Output tabeller'!$B$58&amp;$A65,'Oppsummert liste'!$P$2:$P$541)</f>
        <v>0</v>
      </c>
      <c r="G65" s="19">
        <f>SUMIF('Oppsummert liste'!$E$2:$E$541,'Output tabeller'!G$59&amp;'Output tabeller'!$B$58&amp;$A65,'Oppsummert liste'!$P$2:$P$541)</f>
        <v>0</v>
      </c>
      <c r="H65" s="19">
        <f>SUMIF('Oppsummert liste'!$E$2:$E$541,'Output tabeller'!H$59&amp;'Output tabeller'!$B$58&amp;$A65,'Oppsummert liste'!$P$2:$P$541)</f>
        <v>0</v>
      </c>
      <c r="I65" s="19">
        <f>SUMIF('Oppsummert liste'!$E$2:$E$541,'Output tabeller'!I$59&amp;'Output tabeller'!$B$58&amp;$A65,'Oppsummert liste'!$P$2:$P$541)</f>
        <v>0</v>
      </c>
      <c r="J65" s="41">
        <f>SUMIF('Oppsummert liste'!$E$2:$E$541,'Output tabeller'!J$59&amp;'Output tabeller'!$B$58&amp;$A65,'Oppsummert liste'!$P$2:$P$541)</f>
        <v>0</v>
      </c>
      <c r="K65" s="3"/>
      <c r="L65" s="7"/>
      <c r="M65" s="7"/>
      <c r="N65" s="3"/>
      <c r="O65" s="7"/>
    </row>
    <row r="66" spans="1:15" x14ac:dyDescent="0.25">
      <c r="A66" s="56">
        <f t="shared" si="19"/>
        <v>0</v>
      </c>
      <c r="B66" s="149">
        <f>SUMIF('Oppsummert liste'!$E$2:$E$541,'Output tabeller'!B$59&amp;'Output tabeller'!$B$58&amp;$A66,'Oppsummert liste'!$P$2:$P$541)</f>
        <v>0</v>
      </c>
      <c r="C66" s="19">
        <f>SUMIF('Oppsummert liste'!$E$2:$E$541,'Output tabeller'!C$59&amp;'Output tabeller'!$B$58&amp;$A66,'Oppsummert liste'!$P$2:$P$541)</f>
        <v>0</v>
      </c>
      <c r="D66" s="19">
        <f>SUMIF('Oppsummert liste'!$E$2:$E$541,'Output tabeller'!D$59&amp;'Output tabeller'!$B$58&amp;$A66,'Oppsummert liste'!$P$2:$P$541)</f>
        <v>0</v>
      </c>
      <c r="E66" s="19">
        <f>SUMIF('Oppsummert liste'!$E$2:$E$541,'Output tabeller'!E$59&amp;'Output tabeller'!$B$58&amp;$A66,'Oppsummert liste'!$P$2:$P$541)</f>
        <v>0</v>
      </c>
      <c r="F66" s="19">
        <f>SUMIF('Oppsummert liste'!$E$2:$E$541,'Output tabeller'!F$59&amp;'Output tabeller'!$B$58&amp;$A66,'Oppsummert liste'!$P$2:$P$541)</f>
        <v>0</v>
      </c>
      <c r="G66" s="19">
        <f>SUMIF('Oppsummert liste'!$E$2:$E$541,'Output tabeller'!G$59&amp;'Output tabeller'!$B$58&amp;$A66,'Oppsummert liste'!$P$2:$P$541)</f>
        <v>0</v>
      </c>
      <c r="H66" s="19">
        <f>SUMIF('Oppsummert liste'!$E$2:$E$541,'Output tabeller'!H$59&amp;'Output tabeller'!$B$58&amp;$A66,'Oppsummert liste'!$P$2:$P$541)</f>
        <v>0</v>
      </c>
      <c r="I66" s="19">
        <f>SUMIF('Oppsummert liste'!$E$2:$E$541,'Output tabeller'!I$59&amp;'Output tabeller'!$B$58&amp;$A66,'Oppsummert liste'!$P$2:$P$541)</f>
        <v>0</v>
      </c>
      <c r="J66" s="41">
        <f>SUMIF('Oppsummert liste'!$E$2:$E$541,'Output tabeller'!J$59&amp;'Output tabeller'!$B$58&amp;$A66,'Oppsummert liste'!$P$2:$P$541)</f>
        <v>0</v>
      </c>
      <c r="K66" s="3"/>
      <c r="L66" s="7"/>
      <c r="M66" s="7"/>
      <c r="N66" s="3"/>
      <c r="O66" s="7"/>
    </row>
    <row r="67" spans="1:15" x14ac:dyDescent="0.25">
      <c r="A67" s="56">
        <f t="shared" si="19"/>
        <v>0</v>
      </c>
      <c r="B67" s="149">
        <f>SUMIF('Oppsummert liste'!$E$2:$E$541,'Output tabeller'!B$59&amp;'Output tabeller'!$B$58&amp;$A67,'Oppsummert liste'!$P$2:$P$541)</f>
        <v>0</v>
      </c>
      <c r="C67" s="19">
        <f>SUMIF('Oppsummert liste'!$E$2:$E$541,'Output tabeller'!C$59&amp;'Output tabeller'!$B$58&amp;$A67,'Oppsummert liste'!$P$2:$P$541)</f>
        <v>0</v>
      </c>
      <c r="D67" s="19">
        <f>SUMIF('Oppsummert liste'!$E$2:$E$541,'Output tabeller'!D$59&amp;'Output tabeller'!$B$58&amp;$A67,'Oppsummert liste'!$P$2:$P$541)</f>
        <v>0</v>
      </c>
      <c r="E67" s="19">
        <f>SUMIF('Oppsummert liste'!$E$2:$E$541,'Output tabeller'!E$59&amp;'Output tabeller'!$B$58&amp;$A67,'Oppsummert liste'!$P$2:$P$541)</f>
        <v>0</v>
      </c>
      <c r="F67" s="19">
        <f>SUMIF('Oppsummert liste'!$E$2:$E$541,'Output tabeller'!F$59&amp;'Output tabeller'!$B$58&amp;$A67,'Oppsummert liste'!$P$2:$P$541)</f>
        <v>0</v>
      </c>
      <c r="G67" s="19">
        <f>SUMIF('Oppsummert liste'!$E$2:$E$541,'Output tabeller'!G$59&amp;'Output tabeller'!$B$58&amp;$A67,'Oppsummert liste'!$P$2:$P$541)</f>
        <v>0</v>
      </c>
      <c r="H67" s="19">
        <f>SUMIF('Oppsummert liste'!$E$2:$E$541,'Output tabeller'!H$59&amp;'Output tabeller'!$B$58&amp;$A67,'Oppsummert liste'!$P$2:$P$541)</f>
        <v>0</v>
      </c>
      <c r="I67" s="19">
        <f>SUMIF('Oppsummert liste'!$E$2:$E$541,'Output tabeller'!I$59&amp;'Output tabeller'!$B$58&amp;$A67,'Oppsummert liste'!$P$2:$P$541)</f>
        <v>0</v>
      </c>
      <c r="J67" s="41">
        <f>SUMIF('Oppsummert liste'!$E$2:$E$541,'Output tabeller'!J$59&amp;'Output tabeller'!$B$58&amp;$A67,'Oppsummert liste'!$P$2:$P$541)</f>
        <v>0</v>
      </c>
      <c r="K67" s="3"/>
      <c r="L67" s="7"/>
      <c r="M67" s="7"/>
      <c r="N67" s="3"/>
      <c r="O67" s="7"/>
    </row>
    <row r="68" spans="1:15" x14ac:dyDescent="0.25">
      <c r="A68" s="56">
        <f t="shared" si="19"/>
        <v>0</v>
      </c>
      <c r="B68" s="149">
        <f>SUMIF('Oppsummert liste'!$E$2:$E$541,'Output tabeller'!B$59&amp;'Output tabeller'!$B$58&amp;$A68,'Oppsummert liste'!$P$2:$P$541)</f>
        <v>0</v>
      </c>
      <c r="C68" s="19">
        <f>SUMIF('Oppsummert liste'!$E$2:$E$541,'Output tabeller'!C$59&amp;'Output tabeller'!$B$58&amp;$A68,'Oppsummert liste'!$P$2:$P$541)</f>
        <v>0</v>
      </c>
      <c r="D68" s="19">
        <f>SUMIF('Oppsummert liste'!$E$2:$E$541,'Output tabeller'!D$59&amp;'Output tabeller'!$B$58&amp;$A68,'Oppsummert liste'!$P$2:$P$541)</f>
        <v>0</v>
      </c>
      <c r="E68" s="19">
        <f>SUMIF('Oppsummert liste'!$E$2:$E$541,'Output tabeller'!E$59&amp;'Output tabeller'!$B$58&amp;$A68,'Oppsummert liste'!$P$2:$P$541)</f>
        <v>0</v>
      </c>
      <c r="F68" s="19">
        <f>SUMIF('Oppsummert liste'!$E$2:$E$541,'Output tabeller'!F$59&amp;'Output tabeller'!$B$58&amp;$A68,'Oppsummert liste'!$P$2:$P$541)</f>
        <v>0</v>
      </c>
      <c r="G68" s="19">
        <f>SUMIF('Oppsummert liste'!$E$2:$E$541,'Output tabeller'!G$59&amp;'Output tabeller'!$B$58&amp;$A68,'Oppsummert liste'!$P$2:$P$541)</f>
        <v>0</v>
      </c>
      <c r="H68" s="19">
        <f>SUMIF('Oppsummert liste'!$E$2:$E$541,'Output tabeller'!H$59&amp;'Output tabeller'!$B$58&amp;$A68,'Oppsummert liste'!$P$2:$P$541)</f>
        <v>0</v>
      </c>
      <c r="I68" s="19">
        <f>SUMIF('Oppsummert liste'!$E$2:$E$541,'Output tabeller'!I$59&amp;'Output tabeller'!$B$58&amp;$A68,'Oppsummert liste'!$P$2:$P$541)</f>
        <v>0</v>
      </c>
      <c r="J68" s="41">
        <f>SUMIF('Oppsummert liste'!$E$2:$E$541,'Output tabeller'!J$59&amp;'Output tabeller'!$B$58&amp;$A68,'Oppsummert liste'!$P$2:$P$541)</f>
        <v>0</v>
      </c>
      <c r="K68" s="3"/>
      <c r="L68" s="7"/>
      <c r="M68" s="7"/>
      <c r="N68" s="3"/>
      <c r="O68" s="7"/>
    </row>
    <row r="69" spans="1:15" x14ac:dyDescent="0.25">
      <c r="A69" s="56">
        <f t="shared" si="19"/>
        <v>0</v>
      </c>
      <c r="B69" s="149">
        <f>SUMIF('Oppsummert liste'!$E$2:$E$541,'Output tabeller'!B$59&amp;'Output tabeller'!$B$58&amp;$A69,'Oppsummert liste'!$P$2:$P$541)</f>
        <v>0</v>
      </c>
      <c r="C69" s="19">
        <f>SUMIF('Oppsummert liste'!$E$2:$E$541,'Output tabeller'!C$59&amp;'Output tabeller'!$B$58&amp;$A69,'Oppsummert liste'!$P$2:$P$541)</f>
        <v>0</v>
      </c>
      <c r="D69" s="19">
        <f>SUMIF('Oppsummert liste'!$E$2:$E$541,'Output tabeller'!D$59&amp;'Output tabeller'!$B$58&amp;$A69,'Oppsummert liste'!$P$2:$P$541)</f>
        <v>0</v>
      </c>
      <c r="E69" s="19">
        <f>SUMIF('Oppsummert liste'!$E$2:$E$541,'Output tabeller'!E$59&amp;'Output tabeller'!$B$58&amp;$A69,'Oppsummert liste'!$P$2:$P$541)</f>
        <v>0</v>
      </c>
      <c r="F69" s="19">
        <f>SUMIF('Oppsummert liste'!$E$2:$E$541,'Output tabeller'!F$59&amp;'Output tabeller'!$B$58&amp;$A69,'Oppsummert liste'!$P$2:$P$541)</f>
        <v>0</v>
      </c>
      <c r="G69" s="19">
        <f>SUMIF('Oppsummert liste'!$E$2:$E$541,'Output tabeller'!G$59&amp;'Output tabeller'!$B$58&amp;$A69,'Oppsummert liste'!$P$2:$P$541)</f>
        <v>0</v>
      </c>
      <c r="H69" s="19">
        <f>SUMIF('Oppsummert liste'!$E$2:$E$541,'Output tabeller'!H$59&amp;'Output tabeller'!$B$58&amp;$A69,'Oppsummert liste'!$P$2:$P$541)</f>
        <v>0</v>
      </c>
      <c r="I69" s="19">
        <f>SUMIF('Oppsummert liste'!$E$2:$E$541,'Output tabeller'!I$59&amp;'Output tabeller'!$B$58&amp;$A69,'Oppsummert liste'!$P$2:$P$541)</f>
        <v>0</v>
      </c>
      <c r="J69" s="41">
        <f>SUMIF('Oppsummert liste'!$E$2:$E$541,'Output tabeller'!J$59&amp;'Output tabeller'!$B$58&amp;$A69,'Oppsummert liste'!$P$2:$P$541)</f>
        <v>0</v>
      </c>
      <c r="K69" s="3"/>
      <c r="L69" s="7"/>
      <c r="M69" s="7"/>
      <c r="N69" s="3"/>
      <c r="O69" s="7"/>
    </row>
    <row r="70" spans="1:15" x14ac:dyDescent="0.25">
      <c r="A70" s="56">
        <f t="shared" si="19"/>
        <v>0</v>
      </c>
      <c r="B70" s="149">
        <f>SUMIF('Oppsummert liste'!$E$2:$E$541,'Output tabeller'!B$59&amp;'Output tabeller'!$B$58&amp;$A70,'Oppsummert liste'!$P$2:$P$541)</f>
        <v>0</v>
      </c>
      <c r="C70" s="19">
        <f>SUMIF('Oppsummert liste'!$E$2:$E$541,'Output tabeller'!C$59&amp;'Output tabeller'!$B$58&amp;$A70,'Oppsummert liste'!$P$2:$P$541)</f>
        <v>0</v>
      </c>
      <c r="D70" s="19">
        <f>SUMIF('Oppsummert liste'!$E$2:$E$541,'Output tabeller'!D$59&amp;'Output tabeller'!$B$58&amp;$A70,'Oppsummert liste'!$P$2:$P$541)</f>
        <v>0</v>
      </c>
      <c r="E70" s="19">
        <f>SUMIF('Oppsummert liste'!$E$2:$E$541,'Output tabeller'!E$59&amp;'Output tabeller'!$B$58&amp;$A70,'Oppsummert liste'!$P$2:$P$541)</f>
        <v>0</v>
      </c>
      <c r="F70" s="19">
        <f>SUMIF('Oppsummert liste'!$E$2:$E$541,'Output tabeller'!F$59&amp;'Output tabeller'!$B$58&amp;$A70,'Oppsummert liste'!$P$2:$P$541)</f>
        <v>0</v>
      </c>
      <c r="G70" s="19">
        <f>SUMIF('Oppsummert liste'!$E$2:$E$541,'Output tabeller'!G$59&amp;'Output tabeller'!$B$58&amp;$A70,'Oppsummert liste'!$P$2:$P$541)</f>
        <v>0</v>
      </c>
      <c r="H70" s="19">
        <f>SUMIF('Oppsummert liste'!$E$2:$E$541,'Output tabeller'!H$59&amp;'Output tabeller'!$B$58&amp;$A70,'Oppsummert liste'!$P$2:$P$541)</f>
        <v>0</v>
      </c>
      <c r="I70" s="19">
        <f>SUMIF('Oppsummert liste'!$E$2:$E$541,'Output tabeller'!I$59&amp;'Output tabeller'!$B$58&amp;$A70,'Oppsummert liste'!$P$2:$P$541)</f>
        <v>0</v>
      </c>
      <c r="J70" s="41">
        <f>SUMIF('Oppsummert liste'!$E$2:$E$541,'Output tabeller'!J$59&amp;'Output tabeller'!$B$58&amp;$A70,'Oppsummert liste'!$P$2:$P$541)</f>
        <v>0</v>
      </c>
      <c r="K70" s="3"/>
      <c r="L70" s="7"/>
      <c r="M70" s="7"/>
      <c r="N70" s="3"/>
      <c r="O70" s="7"/>
    </row>
    <row r="71" spans="1:15" x14ac:dyDescent="0.25">
      <c r="A71" s="56">
        <f t="shared" ref="A71:A89" si="20">A36</f>
        <v>0</v>
      </c>
      <c r="B71" s="149">
        <f>SUMIF('Oppsummert liste'!$E$2:$E$541,'Output tabeller'!B$59&amp;'Output tabeller'!$B$58&amp;$A71,'Oppsummert liste'!$P$2:$P$541)</f>
        <v>0</v>
      </c>
      <c r="C71" s="19">
        <f>SUMIF('Oppsummert liste'!$E$2:$E$541,'Output tabeller'!C$59&amp;'Output tabeller'!$B$58&amp;$A71,'Oppsummert liste'!$P$2:$P$541)</f>
        <v>0</v>
      </c>
      <c r="D71" s="19">
        <f>SUMIF('Oppsummert liste'!$E$2:$E$541,'Output tabeller'!D$59&amp;'Output tabeller'!$B$58&amp;$A71,'Oppsummert liste'!$P$2:$P$541)</f>
        <v>0</v>
      </c>
      <c r="E71" s="19">
        <f>SUMIF('Oppsummert liste'!$E$2:$E$541,'Output tabeller'!E$59&amp;'Output tabeller'!$B$58&amp;$A71,'Oppsummert liste'!$P$2:$P$541)</f>
        <v>0</v>
      </c>
      <c r="F71" s="19">
        <f>SUMIF('Oppsummert liste'!$E$2:$E$541,'Output tabeller'!F$59&amp;'Output tabeller'!$B$58&amp;$A71,'Oppsummert liste'!$P$2:$P$541)</f>
        <v>0</v>
      </c>
      <c r="G71" s="19">
        <f>SUMIF('Oppsummert liste'!$E$2:$E$541,'Output tabeller'!G$59&amp;'Output tabeller'!$B$58&amp;$A71,'Oppsummert liste'!$P$2:$P$541)</f>
        <v>0</v>
      </c>
      <c r="H71" s="19">
        <f>SUMIF('Oppsummert liste'!$E$2:$E$541,'Output tabeller'!H$59&amp;'Output tabeller'!$B$58&amp;$A71,'Oppsummert liste'!$P$2:$P$541)</f>
        <v>0</v>
      </c>
      <c r="I71" s="19">
        <f>SUMIF('Oppsummert liste'!$E$2:$E$541,'Output tabeller'!I$59&amp;'Output tabeller'!$B$58&amp;$A71,'Oppsummert liste'!$P$2:$P$541)</f>
        <v>0</v>
      </c>
      <c r="J71" s="41">
        <f>SUMIF('Oppsummert liste'!$E$2:$E$541,'Output tabeller'!J$59&amp;'Output tabeller'!$B$58&amp;$A71,'Oppsummert liste'!$P$2:$P$541)</f>
        <v>0</v>
      </c>
      <c r="K71" s="3"/>
      <c r="L71" s="7"/>
    </row>
    <row r="72" spans="1:15" x14ac:dyDescent="0.25">
      <c r="A72" s="56">
        <f t="shared" si="20"/>
        <v>0</v>
      </c>
      <c r="B72" s="149">
        <f>SUMIF('Oppsummert liste'!$E$2:$E$541,'Output tabeller'!B$59&amp;'Output tabeller'!$B$58&amp;$A72,'Oppsummert liste'!$P$2:$P$541)</f>
        <v>0</v>
      </c>
      <c r="C72" s="19">
        <f>SUMIF('Oppsummert liste'!$E$2:$E$541,'Output tabeller'!C$59&amp;'Output tabeller'!$B$58&amp;$A72,'Oppsummert liste'!$P$2:$P$541)</f>
        <v>0</v>
      </c>
      <c r="D72" s="19">
        <f>SUMIF('Oppsummert liste'!$E$2:$E$541,'Output tabeller'!D$59&amp;'Output tabeller'!$B$58&amp;$A72,'Oppsummert liste'!$P$2:$P$541)</f>
        <v>0</v>
      </c>
      <c r="E72" s="19">
        <f>SUMIF('Oppsummert liste'!$E$2:$E$541,'Output tabeller'!E$59&amp;'Output tabeller'!$B$58&amp;$A72,'Oppsummert liste'!$P$2:$P$541)</f>
        <v>0</v>
      </c>
      <c r="F72" s="19">
        <f>SUMIF('Oppsummert liste'!$E$2:$E$541,'Output tabeller'!F$59&amp;'Output tabeller'!$B$58&amp;$A72,'Oppsummert liste'!$P$2:$P$541)</f>
        <v>0</v>
      </c>
      <c r="G72" s="19">
        <f>SUMIF('Oppsummert liste'!$E$2:$E$541,'Output tabeller'!G$59&amp;'Output tabeller'!$B$58&amp;$A72,'Oppsummert liste'!$P$2:$P$541)</f>
        <v>0</v>
      </c>
      <c r="H72" s="19">
        <f>SUMIF('Oppsummert liste'!$E$2:$E$541,'Output tabeller'!H$59&amp;'Output tabeller'!$B$58&amp;$A72,'Oppsummert liste'!$P$2:$P$541)</f>
        <v>0</v>
      </c>
      <c r="I72" s="19">
        <f>SUMIF('Oppsummert liste'!$E$2:$E$541,'Output tabeller'!I$59&amp;'Output tabeller'!$B$58&amp;$A72,'Oppsummert liste'!$P$2:$P$541)</f>
        <v>0</v>
      </c>
      <c r="J72" s="41">
        <f>SUMIF('Oppsummert liste'!$E$2:$E$541,'Output tabeller'!J$59&amp;'Output tabeller'!$B$58&amp;$A72,'Oppsummert liste'!$P$2:$P$541)</f>
        <v>0</v>
      </c>
      <c r="K72" s="3"/>
      <c r="L72" s="7"/>
    </row>
    <row r="73" spans="1:15" x14ac:dyDescent="0.25">
      <c r="A73" s="56">
        <f t="shared" si="20"/>
        <v>0</v>
      </c>
      <c r="B73" s="149">
        <f>SUMIF('Oppsummert liste'!$E$2:$E$541,'Output tabeller'!B$59&amp;'Output tabeller'!$B$58&amp;$A73,'Oppsummert liste'!$P$2:$P$541)</f>
        <v>0</v>
      </c>
      <c r="C73" s="19">
        <f>SUMIF('Oppsummert liste'!$E$2:$E$541,'Output tabeller'!C$59&amp;'Output tabeller'!$B$58&amp;$A73,'Oppsummert liste'!$P$2:$P$541)</f>
        <v>0</v>
      </c>
      <c r="D73" s="19">
        <f>SUMIF('Oppsummert liste'!$E$2:$E$541,'Output tabeller'!D$59&amp;'Output tabeller'!$B$58&amp;$A73,'Oppsummert liste'!$P$2:$P$541)</f>
        <v>0</v>
      </c>
      <c r="E73" s="19">
        <f>SUMIF('Oppsummert liste'!$E$2:$E$541,'Output tabeller'!E$59&amp;'Output tabeller'!$B$58&amp;$A73,'Oppsummert liste'!$P$2:$P$541)</f>
        <v>0</v>
      </c>
      <c r="F73" s="19">
        <f>SUMIF('Oppsummert liste'!$E$2:$E$541,'Output tabeller'!F$59&amp;'Output tabeller'!$B$58&amp;$A73,'Oppsummert liste'!$P$2:$P$541)</f>
        <v>0</v>
      </c>
      <c r="G73" s="19">
        <f>SUMIF('Oppsummert liste'!$E$2:$E$541,'Output tabeller'!G$59&amp;'Output tabeller'!$B$58&amp;$A73,'Oppsummert liste'!$P$2:$P$541)</f>
        <v>0</v>
      </c>
      <c r="H73" s="19">
        <f>SUMIF('Oppsummert liste'!$E$2:$E$541,'Output tabeller'!H$59&amp;'Output tabeller'!$B$58&amp;$A73,'Oppsummert liste'!$P$2:$P$541)</f>
        <v>0</v>
      </c>
      <c r="I73" s="19">
        <f>SUMIF('Oppsummert liste'!$E$2:$E$541,'Output tabeller'!I$59&amp;'Output tabeller'!$B$58&amp;$A73,'Oppsummert liste'!$P$2:$P$541)</f>
        <v>0</v>
      </c>
      <c r="J73" s="41">
        <f>SUMIF('Oppsummert liste'!$E$2:$E$541,'Output tabeller'!J$59&amp;'Output tabeller'!$B$58&amp;$A73,'Oppsummert liste'!$P$2:$P$541)</f>
        <v>0</v>
      </c>
      <c r="K73" s="3"/>
      <c r="L73" s="7"/>
    </row>
    <row r="74" spans="1:15" x14ac:dyDescent="0.25">
      <c r="A74" s="56">
        <f t="shared" si="20"/>
        <v>0</v>
      </c>
      <c r="B74" s="149">
        <f>SUMIF('Oppsummert liste'!$E$2:$E$541,'Output tabeller'!B$59&amp;'Output tabeller'!$B$58&amp;$A74,'Oppsummert liste'!$P$2:$P$541)</f>
        <v>0</v>
      </c>
      <c r="C74" s="19">
        <f>SUMIF('Oppsummert liste'!$E$2:$E$541,'Output tabeller'!C$59&amp;'Output tabeller'!$B$58&amp;$A74,'Oppsummert liste'!$P$2:$P$541)</f>
        <v>0</v>
      </c>
      <c r="D74" s="19">
        <f>SUMIF('Oppsummert liste'!$E$2:$E$541,'Output tabeller'!D$59&amp;'Output tabeller'!$B$58&amp;$A74,'Oppsummert liste'!$P$2:$P$541)</f>
        <v>0</v>
      </c>
      <c r="E74" s="19">
        <f>SUMIF('Oppsummert liste'!$E$2:$E$541,'Output tabeller'!E$59&amp;'Output tabeller'!$B$58&amp;$A74,'Oppsummert liste'!$P$2:$P$541)</f>
        <v>0</v>
      </c>
      <c r="F74" s="19">
        <f>SUMIF('Oppsummert liste'!$E$2:$E$541,'Output tabeller'!F$59&amp;'Output tabeller'!$B$58&amp;$A74,'Oppsummert liste'!$P$2:$P$541)</f>
        <v>0</v>
      </c>
      <c r="G74" s="19">
        <f>SUMIF('Oppsummert liste'!$E$2:$E$541,'Output tabeller'!G$59&amp;'Output tabeller'!$B$58&amp;$A74,'Oppsummert liste'!$P$2:$P$541)</f>
        <v>0</v>
      </c>
      <c r="H74" s="19">
        <f>SUMIF('Oppsummert liste'!$E$2:$E$541,'Output tabeller'!H$59&amp;'Output tabeller'!$B$58&amp;$A74,'Oppsummert liste'!$P$2:$P$541)</f>
        <v>0</v>
      </c>
      <c r="I74" s="19">
        <f>SUMIF('Oppsummert liste'!$E$2:$E$541,'Output tabeller'!I$59&amp;'Output tabeller'!$B$58&amp;$A74,'Oppsummert liste'!$P$2:$P$541)</f>
        <v>0</v>
      </c>
      <c r="J74" s="41">
        <f>SUMIF('Oppsummert liste'!$E$2:$E$541,'Output tabeller'!J$59&amp;'Output tabeller'!$B$58&amp;$A74,'Oppsummert liste'!$P$2:$P$541)</f>
        <v>0</v>
      </c>
      <c r="K74" s="3"/>
      <c r="L74" s="7"/>
    </row>
    <row r="75" spans="1:15" x14ac:dyDescent="0.25">
      <c r="A75" s="56">
        <f t="shared" si="20"/>
        <v>0</v>
      </c>
      <c r="B75" s="149">
        <f>SUMIF('Oppsummert liste'!$E$2:$E$541,'Output tabeller'!B$59&amp;'Output tabeller'!$B$58&amp;$A75,'Oppsummert liste'!$P$2:$P$541)</f>
        <v>0</v>
      </c>
      <c r="C75" s="19">
        <f>SUMIF('Oppsummert liste'!$E$2:$E$541,'Output tabeller'!C$59&amp;'Output tabeller'!$B$58&amp;$A75,'Oppsummert liste'!$P$2:$P$541)</f>
        <v>0</v>
      </c>
      <c r="D75" s="19">
        <f>SUMIF('Oppsummert liste'!$E$2:$E$541,'Output tabeller'!D$59&amp;'Output tabeller'!$B$58&amp;$A75,'Oppsummert liste'!$P$2:$P$541)</f>
        <v>0</v>
      </c>
      <c r="E75" s="19">
        <f>SUMIF('Oppsummert liste'!$E$2:$E$541,'Output tabeller'!E$59&amp;'Output tabeller'!$B$58&amp;$A75,'Oppsummert liste'!$P$2:$P$541)</f>
        <v>0</v>
      </c>
      <c r="F75" s="19">
        <f>SUMIF('Oppsummert liste'!$E$2:$E$541,'Output tabeller'!F$59&amp;'Output tabeller'!$B$58&amp;$A75,'Oppsummert liste'!$P$2:$P$541)</f>
        <v>0</v>
      </c>
      <c r="G75" s="19">
        <f>SUMIF('Oppsummert liste'!$E$2:$E$541,'Output tabeller'!G$59&amp;'Output tabeller'!$B$58&amp;$A75,'Oppsummert liste'!$P$2:$P$541)</f>
        <v>0</v>
      </c>
      <c r="H75" s="19">
        <f>SUMIF('Oppsummert liste'!$E$2:$E$541,'Output tabeller'!H$59&amp;'Output tabeller'!$B$58&amp;$A75,'Oppsummert liste'!$P$2:$P$541)</f>
        <v>0</v>
      </c>
      <c r="I75" s="19">
        <f>SUMIF('Oppsummert liste'!$E$2:$E$541,'Output tabeller'!I$59&amp;'Output tabeller'!$B$58&amp;$A75,'Oppsummert liste'!$P$2:$P$541)</f>
        <v>0</v>
      </c>
      <c r="J75" s="41">
        <f>SUMIF('Oppsummert liste'!$E$2:$E$541,'Output tabeller'!J$59&amp;'Output tabeller'!$B$58&amp;$A75,'Oppsummert liste'!$P$2:$P$541)</f>
        <v>0</v>
      </c>
      <c r="K75" s="3"/>
      <c r="L75" s="7"/>
    </row>
    <row r="76" spans="1:15" x14ac:dyDescent="0.25">
      <c r="A76" s="56">
        <f t="shared" si="20"/>
        <v>0</v>
      </c>
      <c r="B76" s="149">
        <f>SUMIF('Oppsummert liste'!$E$2:$E$541,'Output tabeller'!B$59&amp;'Output tabeller'!$B$58&amp;$A76,'Oppsummert liste'!$P$2:$P$541)</f>
        <v>0</v>
      </c>
      <c r="C76" s="19">
        <f>SUMIF('Oppsummert liste'!$E$2:$E$541,'Output tabeller'!C$59&amp;'Output tabeller'!$B$58&amp;$A76,'Oppsummert liste'!$P$2:$P$541)</f>
        <v>0</v>
      </c>
      <c r="D76" s="19">
        <f>SUMIF('Oppsummert liste'!$E$2:$E$541,'Output tabeller'!D$59&amp;'Output tabeller'!$B$58&amp;$A76,'Oppsummert liste'!$P$2:$P$541)</f>
        <v>0</v>
      </c>
      <c r="E76" s="19">
        <f>SUMIF('Oppsummert liste'!$E$2:$E$541,'Output tabeller'!E$59&amp;'Output tabeller'!$B$58&amp;$A76,'Oppsummert liste'!$P$2:$P$541)</f>
        <v>0</v>
      </c>
      <c r="F76" s="19">
        <f>SUMIF('Oppsummert liste'!$E$2:$E$541,'Output tabeller'!F$59&amp;'Output tabeller'!$B$58&amp;$A76,'Oppsummert liste'!$P$2:$P$541)</f>
        <v>0</v>
      </c>
      <c r="G76" s="19">
        <f>SUMIF('Oppsummert liste'!$E$2:$E$541,'Output tabeller'!G$59&amp;'Output tabeller'!$B$58&amp;$A76,'Oppsummert liste'!$P$2:$P$541)</f>
        <v>0</v>
      </c>
      <c r="H76" s="19">
        <f>SUMIF('Oppsummert liste'!$E$2:$E$541,'Output tabeller'!H$59&amp;'Output tabeller'!$B$58&amp;$A76,'Oppsummert liste'!$P$2:$P$541)</f>
        <v>0</v>
      </c>
      <c r="I76" s="19">
        <f>SUMIF('Oppsummert liste'!$E$2:$E$541,'Output tabeller'!I$59&amp;'Output tabeller'!$B$58&amp;$A76,'Oppsummert liste'!$P$2:$P$541)</f>
        <v>0</v>
      </c>
      <c r="J76" s="41">
        <f>SUMIF('Oppsummert liste'!$E$2:$E$541,'Output tabeller'!J$59&amp;'Output tabeller'!$B$58&amp;$A76,'Oppsummert liste'!$P$2:$P$541)</f>
        <v>0</v>
      </c>
      <c r="K76" s="3"/>
      <c r="L76" s="7"/>
    </row>
    <row r="77" spans="1:15" x14ac:dyDescent="0.25">
      <c r="A77" s="56">
        <f t="shared" si="20"/>
        <v>0</v>
      </c>
      <c r="B77" s="149">
        <f>SUMIF('Oppsummert liste'!$E$2:$E$541,'Output tabeller'!B$59&amp;'Output tabeller'!$B$58&amp;$A77,'Oppsummert liste'!$P$2:$P$541)</f>
        <v>0</v>
      </c>
      <c r="C77" s="19">
        <f>SUMIF('Oppsummert liste'!$E$2:$E$541,'Output tabeller'!C$59&amp;'Output tabeller'!$B$58&amp;$A77,'Oppsummert liste'!$P$2:$P$541)</f>
        <v>0</v>
      </c>
      <c r="D77" s="19">
        <f>SUMIF('Oppsummert liste'!$E$2:$E$541,'Output tabeller'!D$59&amp;'Output tabeller'!$B$58&amp;$A77,'Oppsummert liste'!$P$2:$P$541)</f>
        <v>0</v>
      </c>
      <c r="E77" s="19">
        <f>SUMIF('Oppsummert liste'!$E$2:$E$541,'Output tabeller'!E$59&amp;'Output tabeller'!$B$58&amp;$A77,'Oppsummert liste'!$P$2:$P$541)</f>
        <v>0</v>
      </c>
      <c r="F77" s="19">
        <f>SUMIF('Oppsummert liste'!$E$2:$E$541,'Output tabeller'!F$59&amp;'Output tabeller'!$B$58&amp;$A77,'Oppsummert liste'!$P$2:$P$541)</f>
        <v>0</v>
      </c>
      <c r="G77" s="19">
        <f>SUMIF('Oppsummert liste'!$E$2:$E$541,'Output tabeller'!G$59&amp;'Output tabeller'!$B$58&amp;$A77,'Oppsummert liste'!$P$2:$P$541)</f>
        <v>0</v>
      </c>
      <c r="H77" s="19">
        <f>SUMIF('Oppsummert liste'!$E$2:$E$541,'Output tabeller'!H$59&amp;'Output tabeller'!$B$58&amp;$A77,'Oppsummert liste'!$P$2:$P$541)</f>
        <v>0</v>
      </c>
      <c r="I77" s="19">
        <f>SUMIF('Oppsummert liste'!$E$2:$E$541,'Output tabeller'!I$59&amp;'Output tabeller'!$B$58&amp;$A77,'Oppsummert liste'!$P$2:$P$541)</f>
        <v>0</v>
      </c>
      <c r="J77" s="41">
        <f>SUMIF('Oppsummert liste'!$E$2:$E$541,'Output tabeller'!J$59&amp;'Output tabeller'!$B$58&amp;$A77,'Oppsummert liste'!$P$2:$P$541)</f>
        <v>0</v>
      </c>
      <c r="K77" s="3"/>
      <c r="L77" s="7"/>
    </row>
    <row r="78" spans="1:15" x14ac:dyDescent="0.25">
      <c r="A78" s="56">
        <f t="shared" si="20"/>
        <v>0</v>
      </c>
      <c r="B78" s="149">
        <f>SUMIF('Oppsummert liste'!$E$2:$E$541,'Output tabeller'!B$59&amp;'Output tabeller'!$B$58&amp;$A78,'Oppsummert liste'!$P$2:$P$541)</f>
        <v>0</v>
      </c>
      <c r="C78" s="19">
        <f>SUMIF('Oppsummert liste'!$E$2:$E$541,'Output tabeller'!C$59&amp;'Output tabeller'!$B$58&amp;$A78,'Oppsummert liste'!$P$2:$P$541)</f>
        <v>0</v>
      </c>
      <c r="D78" s="19">
        <f>SUMIF('Oppsummert liste'!$E$2:$E$541,'Output tabeller'!D$59&amp;'Output tabeller'!$B$58&amp;$A78,'Oppsummert liste'!$P$2:$P$541)</f>
        <v>0</v>
      </c>
      <c r="E78" s="19">
        <f>SUMIF('Oppsummert liste'!$E$2:$E$541,'Output tabeller'!E$59&amp;'Output tabeller'!$B$58&amp;$A78,'Oppsummert liste'!$P$2:$P$541)</f>
        <v>0</v>
      </c>
      <c r="F78" s="19">
        <f>SUMIF('Oppsummert liste'!$E$2:$E$541,'Output tabeller'!F$59&amp;'Output tabeller'!$B$58&amp;$A78,'Oppsummert liste'!$P$2:$P$541)</f>
        <v>0</v>
      </c>
      <c r="G78" s="19">
        <f>SUMIF('Oppsummert liste'!$E$2:$E$541,'Output tabeller'!G$59&amp;'Output tabeller'!$B$58&amp;$A78,'Oppsummert liste'!$P$2:$P$541)</f>
        <v>0</v>
      </c>
      <c r="H78" s="19">
        <f>SUMIF('Oppsummert liste'!$E$2:$E$541,'Output tabeller'!H$59&amp;'Output tabeller'!$B$58&amp;$A78,'Oppsummert liste'!$P$2:$P$541)</f>
        <v>0</v>
      </c>
      <c r="I78" s="19">
        <f>SUMIF('Oppsummert liste'!$E$2:$E$541,'Output tabeller'!I$59&amp;'Output tabeller'!$B$58&amp;$A78,'Oppsummert liste'!$P$2:$P$541)</f>
        <v>0</v>
      </c>
      <c r="J78" s="41">
        <f>SUMIF('Oppsummert liste'!$E$2:$E$541,'Output tabeller'!J$59&amp;'Output tabeller'!$B$58&amp;$A78,'Oppsummert liste'!$P$2:$P$541)</f>
        <v>0</v>
      </c>
      <c r="K78" s="3"/>
      <c r="L78" s="7"/>
    </row>
    <row r="79" spans="1:15" x14ac:dyDescent="0.25">
      <c r="A79" s="56">
        <f t="shared" si="20"/>
        <v>0</v>
      </c>
      <c r="B79" s="149">
        <f>SUMIF('Oppsummert liste'!$E$2:$E$541,'Output tabeller'!B$59&amp;'Output tabeller'!$B$58&amp;$A79,'Oppsummert liste'!$P$2:$P$541)</f>
        <v>0</v>
      </c>
      <c r="C79" s="19">
        <f>SUMIF('Oppsummert liste'!$E$2:$E$541,'Output tabeller'!C$59&amp;'Output tabeller'!$B$58&amp;$A79,'Oppsummert liste'!$P$2:$P$541)</f>
        <v>0</v>
      </c>
      <c r="D79" s="19">
        <f>SUMIF('Oppsummert liste'!$E$2:$E$541,'Output tabeller'!D$59&amp;'Output tabeller'!$B$58&amp;$A79,'Oppsummert liste'!$P$2:$P$541)</f>
        <v>0</v>
      </c>
      <c r="E79" s="19">
        <f>SUMIF('Oppsummert liste'!$E$2:$E$541,'Output tabeller'!E$59&amp;'Output tabeller'!$B$58&amp;$A79,'Oppsummert liste'!$P$2:$P$541)</f>
        <v>0</v>
      </c>
      <c r="F79" s="19">
        <f>SUMIF('Oppsummert liste'!$E$2:$E$541,'Output tabeller'!F$59&amp;'Output tabeller'!$B$58&amp;$A79,'Oppsummert liste'!$P$2:$P$541)</f>
        <v>0</v>
      </c>
      <c r="G79" s="19">
        <f>SUMIF('Oppsummert liste'!$E$2:$E$541,'Output tabeller'!G$59&amp;'Output tabeller'!$B$58&amp;$A79,'Oppsummert liste'!$P$2:$P$541)</f>
        <v>0</v>
      </c>
      <c r="H79" s="19">
        <f>SUMIF('Oppsummert liste'!$E$2:$E$541,'Output tabeller'!H$59&amp;'Output tabeller'!$B$58&amp;$A79,'Oppsummert liste'!$P$2:$P$541)</f>
        <v>0</v>
      </c>
      <c r="I79" s="19">
        <f>SUMIF('Oppsummert liste'!$E$2:$E$541,'Output tabeller'!I$59&amp;'Output tabeller'!$B$58&amp;$A79,'Oppsummert liste'!$P$2:$P$541)</f>
        <v>0</v>
      </c>
      <c r="J79" s="41">
        <f>SUMIF('Oppsummert liste'!$E$2:$E$541,'Output tabeller'!J$59&amp;'Output tabeller'!$B$58&amp;$A79,'Oppsummert liste'!$P$2:$P$541)</f>
        <v>0</v>
      </c>
      <c r="K79" s="3"/>
      <c r="L79" s="7"/>
    </row>
    <row r="80" spans="1:15" x14ac:dyDescent="0.25">
      <c r="A80" s="56">
        <f t="shared" si="20"/>
        <v>0</v>
      </c>
      <c r="B80" s="149">
        <f>SUMIF('Oppsummert liste'!$E$2:$E$541,'Output tabeller'!B$59&amp;'Output tabeller'!$B$58&amp;$A80,'Oppsummert liste'!$P$2:$P$541)</f>
        <v>0</v>
      </c>
      <c r="C80" s="19">
        <f>SUMIF('Oppsummert liste'!$E$2:$E$541,'Output tabeller'!C$59&amp;'Output tabeller'!$B$58&amp;$A80,'Oppsummert liste'!$P$2:$P$541)</f>
        <v>0</v>
      </c>
      <c r="D80" s="19">
        <f>SUMIF('Oppsummert liste'!$E$2:$E$541,'Output tabeller'!D$59&amp;'Output tabeller'!$B$58&amp;$A80,'Oppsummert liste'!$P$2:$P$541)</f>
        <v>0</v>
      </c>
      <c r="E80" s="19">
        <f>SUMIF('Oppsummert liste'!$E$2:$E$541,'Output tabeller'!E$59&amp;'Output tabeller'!$B$58&amp;$A80,'Oppsummert liste'!$P$2:$P$541)</f>
        <v>0</v>
      </c>
      <c r="F80" s="19">
        <f>SUMIF('Oppsummert liste'!$E$2:$E$541,'Output tabeller'!F$59&amp;'Output tabeller'!$B$58&amp;$A80,'Oppsummert liste'!$P$2:$P$541)</f>
        <v>0</v>
      </c>
      <c r="G80" s="19">
        <f>SUMIF('Oppsummert liste'!$E$2:$E$541,'Output tabeller'!G$59&amp;'Output tabeller'!$B$58&amp;$A80,'Oppsummert liste'!$P$2:$P$541)</f>
        <v>0</v>
      </c>
      <c r="H80" s="19">
        <f>SUMIF('Oppsummert liste'!$E$2:$E$541,'Output tabeller'!H$59&amp;'Output tabeller'!$B$58&amp;$A80,'Oppsummert liste'!$P$2:$P$541)</f>
        <v>0</v>
      </c>
      <c r="I80" s="19">
        <f>SUMIF('Oppsummert liste'!$E$2:$E$541,'Output tabeller'!I$59&amp;'Output tabeller'!$B$58&amp;$A80,'Oppsummert liste'!$P$2:$P$541)</f>
        <v>0</v>
      </c>
      <c r="J80" s="41">
        <f>SUMIF('Oppsummert liste'!$E$2:$E$541,'Output tabeller'!J$59&amp;'Output tabeller'!$B$58&amp;$A80,'Oppsummert liste'!$P$2:$P$541)</f>
        <v>0</v>
      </c>
      <c r="K80" s="3"/>
      <c r="L80" s="7"/>
    </row>
    <row r="81" spans="1:12" x14ac:dyDescent="0.25">
      <c r="A81" s="56">
        <f t="shared" si="20"/>
        <v>0</v>
      </c>
      <c r="B81" s="149">
        <f>SUMIF('Oppsummert liste'!$E$2:$E$541,'Output tabeller'!B$59&amp;'Output tabeller'!$B$58&amp;$A81,'Oppsummert liste'!$P$2:$P$541)</f>
        <v>0</v>
      </c>
      <c r="C81" s="19">
        <f>SUMIF('Oppsummert liste'!$E$2:$E$541,'Output tabeller'!C$59&amp;'Output tabeller'!$B$58&amp;$A81,'Oppsummert liste'!$P$2:$P$541)</f>
        <v>0</v>
      </c>
      <c r="D81" s="19">
        <f>SUMIF('Oppsummert liste'!$E$2:$E$541,'Output tabeller'!D$59&amp;'Output tabeller'!$B$58&amp;$A81,'Oppsummert liste'!$P$2:$P$541)</f>
        <v>0</v>
      </c>
      <c r="E81" s="19">
        <f>SUMIF('Oppsummert liste'!$E$2:$E$541,'Output tabeller'!E$59&amp;'Output tabeller'!$B$58&amp;$A81,'Oppsummert liste'!$P$2:$P$541)</f>
        <v>0</v>
      </c>
      <c r="F81" s="19">
        <f>SUMIF('Oppsummert liste'!$E$2:$E$541,'Output tabeller'!F$59&amp;'Output tabeller'!$B$58&amp;$A81,'Oppsummert liste'!$P$2:$P$541)</f>
        <v>0</v>
      </c>
      <c r="G81" s="19">
        <f>SUMIF('Oppsummert liste'!$E$2:$E$541,'Output tabeller'!G$59&amp;'Output tabeller'!$B$58&amp;$A81,'Oppsummert liste'!$P$2:$P$541)</f>
        <v>0</v>
      </c>
      <c r="H81" s="19">
        <f>SUMIF('Oppsummert liste'!$E$2:$E$541,'Output tabeller'!H$59&amp;'Output tabeller'!$B$58&amp;$A81,'Oppsummert liste'!$P$2:$P$541)</f>
        <v>0</v>
      </c>
      <c r="I81" s="19">
        <f>SUMIF('Oppsummert liste'!$E$2:$E$541,'Output tabeller'!I$59&amp;'Output tabeller'!$B$58&amp;$A81,'Oppsummert liste'!$P$2:$P$541)</f>
        <v>0</v>
      </c>
      <c r="J81" s="41">
        <f>SUMIF('Oppsummert liste'!$E$2:$E$541,'Output tabeller'!J$59&amp;'Output tabeller'!$B$58&amp;$A81,'Oppsummert liste'!$P$2:$P$541)</f>
        <v>0</v>
      </c>
      <c r="K81" s="3"/>
      <c r="L81" s="7"/>
    </row>
    <row r="82" spans="1:12" x14ac:dyDescent="0.25">
      <c r="A82" s="56">
        <f t="shared" si="20"/>
        <v>0</v>
      </c>
      <c r="B82" s="149">
        <f>SUMIF('Oppsummert liste'!$E$2:$E$541,'Output tabeller'!B$59&amp;'Output tabeller'!$B$58&amp;$A82,'Oppsummert liste'!$P$2:$P$541)</f>
        <v>0</v>
      </c>
      <c r="C82" s="19">
        <f>SUMIF('Oppsummert liste'!$E$2:$E$541,'Output tabeller'!C$59&amp;'Output tabeller'!$B$58&amp;$A82,'Oppsummert liste'!$P$2:$P$541)</f>
        <v>0</v>
      </c>
      <c r="D82" s="19">
        <f>SUMIF('Oppsummert liste'!$E$2:$E$541,'Output tabeller'!D$59&amp;'Output tabeller'!$B$58&amp;$A82,'Oppsummert liste'!$P$2:$P$541)</f>
        <v>0</v>
      </c>
      <c r="E82" s="19">
        <f>SUMIF('Oppsummert liste'!$E$2:$E$541,'Output tabeller'!E$59&amp;'Output tabeller'!$B$58&amp;$A82,'Oppsummert liste'!$P$2:$P$541)</f>
        <v>0</v>
      </c>
      <c r="F82" s="19">
        <f>SUMIF('Oppsummert liste'!$E$2:$E$541,'Output tabeller'!F$59&amp;'Output tabeller'!$B$58&amp;$A82,'Oppsummert liste'!$P$2:$P$541)</f>
        <v>0</v>
      </c>
      <c r="G82" s="19">
        <f>SUMIF('Oppsummert liste'!$E$2:$E$541,'Output tabeller'!G$59&amp;'Output tabeller'!$B$58&amp;$A82,'Oppsummert liste'!$P$2:$P$541)</f>
        <v>0</v>
      </c>
      <c r="H82" s="19">
        <f>SUMIF('Oppsummert liste'!$E$2:$E$541,'Output tabeller'!H$59&amp;'Output tabeller'!$B$58&amp;$A82,'Oppsummert liste'!$P$2:$P$541)</f>
        <v>0</v>
      </c>
      <c r="I82" s="19">
        <f>SUMIF('Oppsummert liste'!$E$2:$E$541,'Output tabeller'!I$59&amp;'Output tabeller'!$B$58&amp;$A82,'Oppsummert liste'!$P$2:$P$541)</f>
        <v>0</v>
      </c>
      <c r="J82" s="41">
        <f>SUMIF('Oppsummert liste'!$E$2:$E$541,'Output tabeller'!J$59&amp;'Output tabeller'!$B$58&amp;$A82,'Oppsummert liste'!$P$2:$P$541)</f>
        <v>0</v>
      </c>
      <c r="K82" s="3"/>
      <c r="L82" s="7"/>
    </row>
    <row r="83" spans="1:12" x14ac:dyDescent="0.25">
      <c r="A83" s="56">
        <f t="shared" si="20"/>
        <v>0</v>
      </c>
      <c r="B83" s="149">
        <f>SUMIF('Oppsummert liste'!$E$2:$E$541,'Output tabeller'!B$59&amp;'Output tabeller'!$B$58&amp;$A83,'Oppsummert liste'!$P$2:$P$541)</f>
        <v>0</v>
      </c>
      <c r="C83" s="19">
        <f>SUMIF('Oppsummert liste'!$E$2:$E$541,'Output tabeller'!C$59&amp;'Output tabeller'!$B$58&amp;$A83,'Oppsummert liste'!$P$2:$P$541)</f>
        <v>0</v>
      </c>
      <c r="D83" s="19">
        <f>SUMIF('Oppsummert liste'!$E$2:$E$541,'Output tabeller'!D$59&amp;'Output tabeller'!$B$58&amp;$A83,'Oppsummert liste'!$P$2:$P$541)</f>
        <v>0</v>
      </c>
      <c r="E83" s="19">
        <f>SUMIF('Oppsummert liste'!$E$2:$E$541,'Output tabeller'!E$59&amp;'Output tabeller'!$B$58&amp;$A83,'Oppsummert liste'!$P$2:$P$541)</f>
        <v>0</v>
      </c>
      <c r="F83" s="19">
        <f>SUMIF('Oppsummert liste'!$E$2:$E$541,'Output tabeller'!F$59&amp;'Output tabeller'!$B$58&amp;$A83,'Oppsummert liste'!$P$2:$P$541)</f>
        <v>0</v>
      </c>
      <c r="G83" s="19">
        <f>SUMIF('Oppsummert liste'!$E$2:$E$541,'Output tabeller'!G$59&amp;'Output tabeller'!$B$58&amp;$A83,'Oppsummert liste'!$P$2:$P$541)</f>
        <v>0</v>
      </c>
      <c r="H83" s="19">
        <f>SUMIF('Oppsummert liste'!$E$2:$E$541,'Output tabeller'!H$59&amp;'Output tabeller'!$B$58&amp;$A83,'Oppsummert liste'!$P$2:$P$541)</f>
        <v>0</v>
      </c>
      <c r="I83" s="19">
        <f>SUMIF('Oppsummert liste'!$E$2:$E$541,'Output tabeller'!I$59&amp;'Output tabeller'!$B$58&amp;$A83,'Oppsummert liste'!$P$2:$P$541)</f>
        <v>0</v>
      </c>
      <c r="J83" s="41">
        <f>SUMIF('Oppsummert liste'!$E$2:$E$541,'Output tabeller'!J$59&amp;'Output tabeller'!$B$58&amp;$A83,'Oppsummert liste'!$P$2:$P$541)</f>
        <v>0</v>
      </c>
      <c r="K83" s="3"/>
      <c r="L83" s="7"/>
    </row>
    <row r="84" spans="1:12" x14ac:dyDescent="0.25">
      <c r="A84" s="56">
        <f t="shared" si="20"/>
        <v>0</v>
      </c>
      <c r="B84" s="149">
        <f>SUMIF('Oppsummert liste'!$E$2:$E$541,'Output tabeller'!B$59&amp;'Output tabeller'!$B$58&amp;$A84,'Oppsummert liste'!$P$2:$P$541)</f>
        <v>0</v>
      </c>
      <c r="C84" s="19">
        <f>SUMIF('Oppsummert liste'!$E$2:$E$541,'Output tabeller'!C$59&amp;'Output tabeller'!$B$58&amp;$A84,'Oppsummert liste'!$P$2:$P$541)</f>
        <v>0</v>
      </c>
      <c r="D84" s="19">
        <f>SUMIF('Oppsummert liste'!$E$2:$E$541,'Output tabeller'!D$59&amp;'Output tabeller'!$B$58&amp;$A84,'Oppsummert liste'!$P$2:$P$541)</f>
        <v>0</v>
      </c>
      <c r="E84" s="19">
        <f>SUMIF('Oppsummert liste'!$E$2:$E$541,'Output tabeller'!E$59&amp;'Output tabeller'!$B$58&amp;$A84,'Oppsummert liste'!$P$2:$P$541)</f>
        <v>0</v>
      </c>
      <c r="F84" s="19">
        <f>SUMIF('Oppsummert liste'!$E$2:$E$541,'Output tabeller'!F$59&amp;'Output tabeller'!$B$58&amp;$A84,'Oppsummert liste'!$P$2:$P$541)</f>
        <v>0</v>
      </c>
      <c r="G84" s="19">
        <f>SUMIF('Oppsummert liste'!$E$2:$E$541,'Output tabeller'!G$59&amp;'Output tabeller'!$B$58&amp;$A84,'Oppsummert liste'!$P$2:$P$541)</f>
        <v>0</v>
      </c>
      <c r="H84" s="19">
        <f>SUMIF('Oppsummert liste'!$E$2:$E$541,'Output tabeller'!H$59&amp;'Output tabeller'!$B$58&amp;$A84,'Oppsummert liste'!$P$2:$P$541)</f>
        <v>0</v>
      </c>
      <c r="I84" s="19">
        <f>SUMIF('Oppsummert liste'!$E$2:$E$541,'Output tabeller'!I$59&amp;'Output tabeller'!$B$58&amp;$A84,'Oppsummert liste'!$P$2:$P$541)</f>
        <v>0</v>
      </c>
      <c r="J84" s="41">
        <f>SUMIF('Oppsummert liste'!$E$2:$E$541,'Output tabeller'!J$59&amp;'Output tabeller'!$B$58&amp;$A84,'Oppsummert liste'!$P$2:$P$541)</f>
        <v>0</v>
      </c>
      <c r="K84" s="3"/>
      <c r="L84" s="7"/>
    </row>
    <row r="85" spans="1:12" x14ac:dyDescent="0.25">
      <c r="A85" s="56">
        <f t="shared" si="20"/>
        <v>0</v>
      </c>
      <c r="B85" s="149">
        <f>SUMIF('Oppsummert liste'!$E$2:$E$541,'Output tabeller'!B$59&amp;'Output tabeller'!$B$58&amp;$A85,'Oppsummert liste'!$P$2:$P$541)</f>
        <v>0</v>
      </c>
      <c r="C85" s="19">
        <f>SUMIF('Oppsummert liste'!$E$2:$E$541,'Output tabeller'!C$59&amp;'Output tabeller'!$B$58&amp;$A85,'Oppsummert liste'!$P$2:$P$541)</f>
        <v>0</v>
      </c>
      <c r="D85" s="19">
        <f>SUMIF('Oppsummert liste'!$E$2:$E$541,'Output tabeller'!D$59&amp;'Output tabeller'!$B$58&amp;$A85,'Oppsummert liste'!$P$2:$P$541)</f>
        <v>0</v>
      </c>
      <c r="E85" s="19">
        <f>SUMIF('Oppsummert liste'!$E$2:$E$541,'Output tabeller'!E$59&amp;'Output tabeller'!$B$58&amp;$A85,'Oppsummert liste'!$P$2:$P$541)</f>
        <v>0</v>
      </c>
      <c r="F85" s="19">
        <f>SUMIF('Oppsummert liste'!$E$2:$E$541,'Output tabeller'!F$59&amp;'Output tabeller'!$B$58&amp;$A85,'Oppsummert liste'!$P$2:$P$541)</f>
        <v>0</v>
      </c>
      <c r="G85" s="19">
        <f>SUMIF('Oppsummert liste'!$E$2:$E$541,'Output tabeller'!G$59&amp;'Output tabeller'!$B$58&amp;$A85,'Oppsummert liste'!$P$2:$P$541)</f>
        <v>0</v>
      </c>
      <c r="H85" s="19">
        <f>SUMIF('Oppsummert liste'!$E$2:$E$541,'Output tabeller'!H$59&amp;'Output tabeller'!$B$58&amp;$A85,'Oppsummert liste'!$P$2:$P$541)</f>
        <v>0</v>
      </c>
      <c r="I85" s="19">
        <f>SUMIF('Oppsummert liste'!$E$2:$E$541,'Output tabeller'!I$59&amp;'Output tabeller'!$B$58&amp;$A85,'Oppsummert liste'!$P$2:$P$541)</f>
        <v>0</v>
      </c>
      <c r="J85" s="41">
        <f>SUMIF('Oppsummert liste'!$E$2:$E$541,'Output tabeller'!J$59&amp;'Output tabeller'!$B$58&amp;$A85,'Oppsummert liste'!$P$2:$P$541)</f>
        <v>0</v>
      </c>
      <c r="K85" s="3"/>
      <c r="L85" s="7"/>
    </row>
    <row r="86" spans="1:12" x14ac:dyDescent="0.25">
      <c r="A86" s="56">
        <f t="shared" si="20"/>
        <v>0</v>
      </c>
      <c r="B86" s="149">
        <f>SUMIF('Oppsummert liste'!$E$2:$E$541,'Output tabeller'!B$59&amp;'Output tabeller'!$B$58&amp;$A86,'Oppsummert liste'!$P$2:$P$541)</f>
        <v>0</v>
      </c>
      <c r="C86" s="19">
        <f>SUMIF('Oppsummert liste'!$E$2:$E$541,'Output tabeller'!C$59&amp;'Output tabeller'!$B$58&amp;$A86,'Oppsummert liste'!$P$2:$P$541)</f>
        <v>0</v>
      </c>
      <c r="D86" s="19">
        <f>SUMIF('Oppsummert liste'!$E$2:$E$541,'Output tabeller'!D$59&amp;'Output tabeller'!$B$58&amp;$A86,'Oppsummert liste'!$P$2:$P$541)</f>
        <v>0</v>
      </c>
      <c r="E86" s="19">
        <f>SUMIF('Oppsummert liste'!$E$2:$E$541,'Output tabeller'!E$59&amp;'Output tabeller'!$B$58&amp;$A86,'Oppsummert liste'!$P$2:$P$541)</f>
        <v>0</v>
      </c>
      <c r="F86" s="19">
        <f>SUMIF('Oppsummert liste'!$E$2:$E$541,'Output tabeller'!F$59&amp;'Output tabeller'!$B$58&amp;$A86,'Oppsummert liste'!$P$2:$P$541)</f>
        <v>0</v>
      </c>
      <c r="G86" s="19">
        <f>SUMIF('Oppsummert liste'!$E$2:$E$541,'Output tabeller'!G$59&amp;'Output tabeller'!$B$58&amp;$A86,'Oppsummert liste'!$P$2:$P$541)</f>
        <v>0</v>
      </c>
      <c r="H86" s="19">
        <f>SUMIF('Oppsummert liste'!$E$2:$E$541,'Output tabeller'!H$59&amp;'Output tabeller'!$B$58&amp;$A86,'Oppsummert liste'!$P$2:$P$541)</f>
        <v>0</v>
      </c>
      <c r="I86" s="19">
        <f>SUMIF('Oppsummert liste'!$E$2:$E$541,'Output tabeller'!I$59&amp;'Output tabeller'!$B$58&amp;$A86,'Oppsummert liste'!$P$2:$P$541)</f>
        <v>0</v>
      </c>
      <c r="J86" s="41">
        <f>SUMIF('Oppsummert liste'!$E$2:$E$541,'Output tabeller'!J$59&amp;'Output tabeller'!$B$58&amp;$A86,'Oppsummert liste'!$P$2:$P$541)</f>
        <v>0</v>
      </c>
      <c r="K86" s="3"/>
      <c r="L86" s="7"/>
    </row>
    <row r="87" spans="1:12" x14ac:dyDescent="0.25">
      <c r="A87" s="56">
        <f t="shared" si="20"/>
        <v>0</v>
      </c>
      <c r="B87" s="149">
        <f>SUMIF('Oppsummert liste'!$E$2:$E$541,'Output tabeller'!B$59&amp;'Output tabeller'!$B$58&amp;$A87,'Oppsummert liste'!$P$2:$P$541)</f>
        <v>0</v>
      </c>
      <c r="C87" s="19">
        <f>SUMIF('Oppsummert liste'!$E$2:$E$541,'Output tabeller'!C$59&amp;'Output tabeller'!$B$58&amp;$A87,'Oppsummert liste'!$P$2:$P$541)</f>
        <v>0</v>
      </c>
      <c r="D87" s="19">
        <f>SUMIF('Oppsummert liste'!$E$2:$E$541,'Output tabeller'!D$59&amp;'Output tabeller'!$B$58&amp;$A87,'Oppsummert liste'!$P$2:$P$541)</f>
        <v>0</v>
      </c>
      <c r="E87" s="19">
        <f>SUMIF('Oppsummert liste'!$E$2:$E$541,'Output tabeller'!E$59&amp;'Output tabeller'!$B$58&amp;$A87,'Oppsummert liste'!$P$2:$P$541)</f>
        <v>0</v>
      </c>
      <c r="F87" s="19">
        <f>SUMIF('Oppsummert liste'!$E$2:$E$541,'Output tabeller'!F$59&amp;'Output tabeller'!$B$58&amp;$A87,'Oppsummert liste'!$P$2:$P$541)</f>
        <v>0</v>
      </c>
      <c r="G87" s="19">
        <f>SUMIF('Oppsummert liste'!$E$2:$E$541,'Output tabeller'!G$59&amp;'Output tabeller'!$B$58&amp;$A87,'Oppsummert liste'!$P$2:$P$541)</f>
        <v>0</v>
      </c>
      <c r="H87" s="19">
        <f>SUMIF('Oppsummert liste'!$E$2:$E$541,'Output tabeller'!H$59&amp;'Output tabeller'!$B$58&amp;$A87,'Oppsummert liste'!$P$2:$P$541)</f>
        <v>0</v>
      </c>
      <c r="I87" s="19">
        <f>SUMIF('Oppsummert liste'!$E$2:$E$541,'Output tabeller'!I$59&amp;'Output tabeller'!$B$58&amp;$A87,'Oppsummert liste'!$P$2:$P$541)</f>
        <v>0</v>
      </c>
      <c r="J87" s="41">
        <f>SUMIF('Oppsummert liste'!$E$2:$E$541,'Output tabeller'!J$59&amp;'Output tabeller'!$B$58&amp;$A87,'Oppsummert liste'!$P$2:$P$541)</f>
        <v>0</v>
      </c>
      <c r="K87" s="3"/>
      <c r="L87" s="7"/>
    </row>
    <row r="88" spans="1:12" x14ac:dyDescent="0.25">
      <c r="A88" s="56">
        <f t="shared" si="20"/>
        <v>0</v>
      </c>
      <c r="B88" s="149">
        <f>SUMIF('Oppsummert liste'!$E$2:$E$541,'Output tabeller'!B$59&amp;'Output tabeller'!$B$58&amp;$A88,'Oppsummert liste'!$P$2:$P$541)</f>
        <v>0</v>
      </c>
      <c r="C88" s="19">
        <f>SUMIF('Oppsummert liste'!$E$2:$E$541,'Output tabeller'!C$59&amp;'Output tabeller'!$B$58&amp;$A88,'Oppsummert liste'!$P$2:$P$541)</f>
        <v>0</v>
      </c>
      <c r="D88" s="19">
        <f>SUMIF('Oppsummert liste'!$E$2:$E$541,'Output tabeller'!D$59&amp;'Output tabeller'!$B$58&amp;$A88,'Oppsummert liste'!$P$2:$P$541)</f>
        <v>0</v>
      </c>
      <c r="E88" s="19">
        <f>SUMIF('Oppsummert liste'!$E$2:$E$541,'Output tabeller'!E$59&amp;'Output tabeller'!$B$58&amp;$A88,'Oppsummert liste'!$P$2:$P$541)</f>
        <v>0</v>
      </c>
      <c r="F88" s="19">
        <f>SUMIF('Oppsummert liste'!$E$2:$E$541,'Output tabeller'!F$59&amp;'Output tabeller'!$B$58&amp;$A88,'Oppsummert liste'!$P$2:$P$541)</f>
        <v>0</v>
      </c>
      <c r="G88" s="19">
        <f>SUMIF('Oppsummert liste'!$E$2:$E$541,'Output tabeller'!G$59&amp;'Output tabeller'!$B$58&amp;$A88,'Oppsummert liste'!$P$2:$P$541)</f>
        <v>0</v>
      </c>
      <c r="H88" s="19">
        <f>SUMIF('Oppsummert liste'!$E$2:$E$541,'Output tabeller'!H$59&amp;'Output tabeller'!$B$58&amp;$A88,'Oppsummert liste'!$P$2:$P$541)</f>
        <v>0</v>
      </c>
      <c r="I88" s="19">
        <f>SUMIF('Oppsummert liste'!$E$2:$E$541,'Output tabeller'!I$59&amp;'Output tabeller'!$B$58&amp;$A88,'Oppsummert liste'!$P$2:$P$541)</f>
        <v>0</v>
      </c>
      <c r="J88" s="41">
        <f>SUMIF('Oppsummert liste'!$E$2:$E$541,'Output tabeller'!J$59&amp;'Output tabeller'!$B$58&amp;$A88,'Oppsummert liste'!$P$2:$P$541)</f>
        <v>0</v>
      </c>
      <c r="K88" s="3"/>
      <c r="L88" s="7"/>
    </row>
    <row r="89" spans="1:12" x14ac:dyDescent="0.25">
      <c r="A89" s="56">
        <f t="shared" si="20"/>
        <v>0</v>
      </c>
      <c r="B89" s="149">
        <f>SUMIF('Oppsummert liste'!$E$2:$E$541,'Output tabeller'!B$59&amp;'Output tabeller'!$B$58&amp;$A89,'Oppsummert liste'!$P$2:$P$541)</f>
        <v>0</v>
      </c>
      <c r="C89" s="19">
        <f>SUMIF('Oppsummert liste'!$E$2:$E$541,'Output tabeller'!C$59&amp;'Output tabeller'!$B$58&amp;$A89,'Oppsummert liste'!$P$2:$P$541)</f>
        <v>0</v>
      </c>
      <c r="D89" s="19">
        <f>SUMIF('Oppsummert liste'!$E$2:$E$541,'Output tabeller'!D$59&amp;'Output tabeller'!$B$58&amp;$A89,'Oppsummert liste'!$P$2:$P$541)</f>
        <v>0</v>
      </c>
      <c r="E89" s="19">
        <f>SUMIF('Oppsummert liste'!$E$2:$E$541,'Output tabeller'!E$59&amp;'Output tabeller'!$B$58&amp;$A89,'Oppsummert liste'!$P$2:$P$541)</f>
        <v>0</v>
      </c>
      <c r="F89" s="19">
        <f>SUMIF('Oppsummert liste'!$E$2:$E$541,'Output tabeller'!F$59&amp;'Output tabeller'!$B$58&amp;$A89,'Oppsummert liste'!$P$2:$P$541)</f>
        <v>0</v>
      </c>
      <c r="G89" s="19">
        <f>SUMIF('Oppsummert liste'!$E$2:$E$541,'Output tabeller'!G$59&amp;'Output tabeller'!$B$58&amp;$A89,'Oppsummert liste'!$P$2:$P$541)</f>
        <v>0</v>
      </c>
      <c r="H89" s="19">
        <f>SUMIF('Oppsummert liste'!$E$2:$E$541,'Output tabeller'!H$59&amp;'Output tabeller'!$B$58&amp;$A89,'Oppsummert liste'!$P$2:$P$541)</f>
        <v>0</v>
      </c>
      <c r="I89" s="19">
        <f>SUMIF('Oppsummert liste'!$E$2:$E$541,'Output tabeller'!I$59&amp;'Output tabeller'!$B$58&amp;$A89,'Oppsummert liste'!$P$2:$P$541)</f>
        <v>0</v>
      </c>
      <c r="J89" s="41">
        <f>SUMIF('Oppsummert liste'!$E$2:$E$541,'Output tabeller'!J$59&amp;'Output tabeller'!$B$58&amp;$A89,'Oppsummert liste'!$P$2:$P$541)</f>
        <v>0</v>
      </c>
      <c r="K89" s="3"/>
      <c r="L89" s="7"/>
    </row>
    <row r="90" spans="1:12" x14ac:dyDescent="0.25">
      <c r="A90" s="44" t="s">
        <v>39</v>
      </c>
      <c r="B90" s="153">
        <f>SUM(B60:B89)</f>
        <v>0</v>
      </c>
      <c r="C90" s="42">
        <f>SUM(C60:C89)</f>
        <v>0</v>
      </c>
      <c r="D90" s="42">
        <f t="shared" ref="D90" si="21">SUM(D60:D89)</f>
        <v>0</v>
      </c>
      <c r="E90" s="42">
        <f t="shared" ref="E90" si="22">SUM(E60:E89)</f>
        <v>0</v>
      </c>
      <c r="F90" s="42">
        <f t="shared" ref="F90" si="23">SUM(F60:F89)</f>
        <v>0</v>
      </c>
      <c r="G90" s="42">
        <f t="shared" ref="G90" si="24">SUM(G60:G89)</f>
        <v>0</v>
      </c>
      <c r="H90" s="42">
        <f t="shared" ref="H90" si="25">SUM(H60:H89)</f>
        <v>0</v>
      </c>
      <c r="I90" s="42">
        <f t="shared" ref="I90" si="26">SUM(I60:I89)</f>
        <v>0</v>
      </c>
      <c r="J90" s="43">
        <f t="shared" ref="J90" si="27">SUM(J60:J89)</f>
        <v>0</v>
      </c>
    </row>
    <row r="91" spans="1:12" x14ac:dyDescent="0.25">
      <c r="A91" s="58"/>
      <c r="B91" s="152">
        <f>B90-B21</f>
        <v>0</v>
      </c>
      <c r="C91" s="35">
        <f>C90-C21</f>
        <v>0</v>
      </c>
      <c r="D91" s="35">
        <f t="shared" ref="D91:J91" si="28">D90-D21</f>
        <v>0</v>
      </c>
      <c r="E91" s="35">
        <f t="shared" si="28"/>
        <v>0</v>
      </c>
      <c r="F91" s="35">
        <f t="shared" si="28"/>
        <v>0</v>
      </c>
      <c r="G91" s="35">
        <f t="shared" si="28"/>
        <v>0</v>
      </c>
      <c r="H91" s="35">
        <f t="shared" si="28"/>
        <v>0</v>
      </c>
      <c r="I91" s="35">
        <f t="shared" si="28"/>
        <v>0</v>
      </c>
      <c r="J91" s="35">
        <f t="shared" si="28"/>
        <v>0</v>
      </c>
    </row>
    <row r="93" spans="1:12" x14ac:dyDescent="0.25">
      <c r="A93" s="26"/>
      <c r="B93" s="205" t="str">
        <f>"Differanse mellom"&amp;" "&amp;A3&amp;" "&amp;"og"&amp;" "&amp;A4</f>
        <v>Differanse mellom RFM og VFM</v>
      </c>
      <c r="C93" s="205"/>
      <c r="D93" s="205"/>
      <c r="E93" s="205"/>
      <c r="F93" s="205"/>
      <c r="G93" s="205"/>
      <c r="H93" s="205"/>
      <c r="I93" s="205"/>
      <c r="J93" s="206"/>
    </row>
    <row r="94" spans="1:12" x14ac:dyDescent="0.25">
      <c r="A94" s="40"/>
      <c r="B94" s="148">
        <f>B$2</f>
        <v>2017</v>
      </c>
      <c r="C94" s="24">
        <f>C$2</f>
        <v>2018</v>
      </c>
      <c r="D94" s="24">
        <f t="shared" ref="D94:J94" si="29">D$2</f>
        <v>2019</v>
      </c>
      <c r="E94" s="24">
        <f t="shared" si="29"/>
        <v>2020</v>
      </c>
      <c r="F94" s="24">
        <f t="shared" si="29"/>
        <v>2021</v>
      </c>
      <c r="G94" s="24">
        <f t="shared" si="29"/>
        <v>2022</v>
      </c>
      <c r="H94" s="24">
        <f t="shared" si="29"/>
        <v>2023</v>
      </c>
      <c r="I94" s="24">
        <f t="shared" si="29"/>
        <v>2024</v>
      </c>
      <c r="J94" s="25">
        <f t="shared" si="29"/>
        <v>2025</v>
      </c>
    </row>
    <row r="95" spans="1:12" x14ac:dyDescent="0.25">
      <c r="A95" s="56">
        <f>A60</f>
        <v>0</v>
      </c>
      <c r="B95" s="149">
        <f>B25-B60</f>
        <v>0</v>
      </c>
      <c r="C95" s="19" t="e">
        <f>C25-C60</f>
        <v>#DIV/0!</v>
      </c>
      <c r="D95" s="19" t="e">
        <f t="shared" ref="D95:J95" si="30">D25-D60</f>
        <v>#DIV/0!</v>
      </c>
      <c r="E95" s="19" t="e">
        <f t="shared" si="30"/>
        <v>#DIV/0!</v>
      </c>
      <c r="F95" s="19" t="e">
        <f t="shared" si="30"/>
        <v>#DIV/0!</v>
      </c>
      <c r="G95" s="19" t="e">
        <f t="shared" si="30"/>
        <v>#DIV/0!</v>
      </c>
      <c r="H95" s="19" t="e">
        <f t="shared" si="30"/>
        <v>#DIV/0!</v>
      </c>
      <c r="I95" s="19" t="e">
        <f t="shared" si="30"/>
        <v>#DIV/0!</v>
      </c>
      <c r="J95" s="41" t="e">
        <f t="shared" si="30"/>
        <v>#DIV/0!</v>
      </c>
    </row>
    <row r="96" spans="1:12" x14ac:dyDescent="0.25">
      <c r="A96" s="56">
        <f t="shared" ref="A96:A105" si="31">A61</f>
        <v>0</v>
      </c>
      <c r="B96" s="149">
        <f t="shared" ref="B96" si="32">B26-B61</f>
        <v>0</v>
      </c>
      <c r="C96" s="19" t="e">
        <f t="shared" ref="C96:J96" si="33">C26-C61</f>
        <v>#DIV/0!</v>
      </c>
      <c r="D96" s="19" t="e">
        <f t="shared" si="33"/>
        <v>#DIV/0!</v>
      </c>
      <c r="E96" s="19" t="e">
        <f t="shared" si="33"/>
        <v>#DIV/0!</v>
      </c>
      <c r="F96" s="19" t="e">
        <f t="shared" si="33"/>
        <v>#DIV/0!</v>
      </c>
      <c r="G96" s="19" t="e">
        <f t="shared" si="33"/>
        <v>#DIV/0!</v>
      </c>
      <c r="H96" s="19" t="e">
        <f t="shared" si="33"/>
        <v>#DIV/0!</v>
      </c>
      <c r="I96" s="19" t="e">
        <f t="shared" si="33"/>
        <v>#DIV/0!</v>
      </c>
      <c r="J96" s="41" t="e">
        <f t="shared" si="33"/>
        <v>#DIV/0!</v>
      </c>
    </row>
    <row r="97" spans="1:10" x14ac:dyDescent="0.25">
      <c r="A97" s="56">
        <f t="shared" si="31"/>
        <v>0</v>
      </c>
      <c r="B97" s="149">
        <f t="shared" ref="B97" si="34">B27-B62</f>
        <v>0</v>
      </c>
      <c r="C97" s="19" t="e">
        <f t="shared" ref="C97:J97" si="35">C27-C62</f>
        <v>#DIV/0!</v>
      </c>
      <c r="D97" s="19" t="e">
        <f t="shared" si="35"/>
        <v>#DIV/0!</v>
      </c>
      <c r="E97" s="19" t="e">
        <f t="shared" si="35"/>
        <v>#DIV/0!</v>
      </c>
      <c r="F97" s="19" t="e">
        <f t="shared" si="35"/>
        <v>#DIV/0!</v>
      </c>
      <c r="G97" s="19" t="e">
        <f t="shared" si="35"/>
        <v>#DIV/0!</v>
      </c>
      <c r="H97" s="19" t="e">
        <f t="shared" si="35"/>
        <v>#DIV/0!</v>
      </c>
      <c r="I97" s="19" t="e">
        <f t="shared" si="35"/>
        <v>#DIV/0!</v>
      </c>
      <c r="J97" s="41" t="e">
        <f t="shared" si="35"/>
        <v>#DIV/0!</v>
      </c>
    </row>
    <row r="98" spans="1:10" x14ac:dyDescent="0.25">
      <c r="A98" s="56">
        <f t="shared" si="31"/>
        <v>0</v>
      </c>
      <c r="B98" s="149">
        <f t="shared" ref="B98" si="36">B28-B63</f>
        <v>0</v>
      </c>
      <c r="C98" s="19" t="e">
        <f t="shared" ref="C98:J98" si="37">C28-C63</f>
        <v>#DIV/0!</v>
      </c>
      <c r="D98" s="19" t="e">
        <f t="shared" si="37"/>
        <v>#DIV/0!</v>
      </c>
      <c r="E98" s="19" t="e">
        <f t="shared" si="37"/>
        <v>#DIV/0!</v>
      </c>
      <c r="F98" s="19" t="e">
        <f t="shared" si="37"/>
        <v>#DIV/0!</v>
      </c>
      <c r="G98" s="19" t="e">
        <f t="shared" si="37"/>
        <v>#DIV/0!</v>
      </c>
      <c r="H98" s="19" t="e">
        <f t="shared" si="37"/>
        <v>#DIV/0!</v>
      </c>
      <c r="I98" s="19" t="e">
        <f t="shared" si="37"/>
        <v>#DIV/0!</v>
      </c>
      <c r="J98" s="41" t="e">
        <f t="shared" si="37"/>
        <v>#DIV/0!</v>
      </c>
    </row>
    <row r="99" spans="1:10" x14ac:dyDescent="0.25">
      <c r="A99" s="56">
        <f t="shared" si="31"/>
        <v>0</v>
      </c>
      <c r="B99" s="149">
        <f t="shared" ref="B99" si="38">B29-B64</f>
        <v>0</v>
      </c>
      <c r="C99" s="19" t="e">
        <f t="shared" ref="C99:J99" si="39">C29-C64</f>
        <v>#DIV/0!</v>
      </c>
      <c r="D99" s="19" t="e">
        <f t="shared" si="39"/>
        <v>#DIV/0!</v>
      </c>
      <c r="E99" s="19" t="e">
        <f t="shared" si="39"/>
        <v>#DIV/0!</v>
      </c>
      <c r="F99" s="19" t="e">
        <f t="shared" si="39"/>
        <v>#DIV/0!</v>
      </c>
      <c r="G99" s="19" t="e">
        <f t="shared" si="39"/>
        <v>#DIV/0!</v>
      </c>
      <c r="H99" s="19" t="e">
        <f t="shared" si="39"/>
        <v>#DIV/0!</v>
      </c>
      <c r="I99" s="19" t="e">
        <f t="shared" si="39"/>
        <v>#DIV/0!</v>
      </c>
      <c r="J99" s="41" t="e">
        <f t="shared" si="39"/>
        <v>#DIV/0!</v>
      </c>
    </row>
    <row r="100" spans="1:10" x14ac:dyDescent="0.25">
      <c r="A100" s="56">
        <f t="shared" si="31"/>
        <v>0</v>
      </c>
      <c r="B100" s="149">
        <f t="shared" ref="B100" si="40">B30-B65</f>
        <v>0</v>
      </c>
      <c r="C100" s="19" t="e">
        <f t="shared" ref="C100:J100" si="41">C30-C65</f>
        <v>#DIV/0!</v>
      </c>
      <c r="D100" s="19" t="e">
        <f t="shared" si="41"/>
        <v>#DIV/0!</v>
      </c>
      <c r="E100" s="19" t="e">
        <f t="shared" si="41"/>
        <v>#DIV/0!</v>
      </c>
      <c r="F100" s="19" t="e">
        <f t="shared" si="41"/>
        <v>#DIV/0!</v>
      </c>
      <c r="G100" s="19" t="e">
        <f t="shared" si="41"/>
        <v>#DIV/0!</v>
      </c>
      <c r="H100" s="19" t="e">
        <f t="shared" si="41"/>
        <v>#DIV/0!</v>
      </c>
      <c r="I100" s="19" t="e">
        <f t="shared" si="41"/>
        <v>#DIV/0!</v>
      </c>
      <c r="J100" s="41" t="e">
        <f t="shared" si="41"/>
        <v>#DIV/0!</v>
      </c>
    </row>
    <row r="101" spans="1:10" x14ac:dyDescent="0.25">
      <c r="A101" s="56">
        <f t="shared" si="31"/>
        <v>0</v>
      </c>
      <c r="B101" s="149">
        <f t="shared" ref="B101" si="42">B31-B66</f>
        <v>0</v>
      </c>
      <c r="C101" s="19" t="e">
        <f t="shared" ref="C101:J101" si="43">C31-C66</f>
        <v>#DIV/0!</v>
      </c>
      <c r="D101" s="19" t="e">
        <f t="shared" si="43"/>
        <v>#DIV/0!</v>
      </c>
      <c r="E101" s="19" t="e">
        <f t="shared" si="43"/>
        <v>#DIV/0!</v>
      </c>
      <c r="F101" s="19" t="e">
        <f t="shared" si="43"/>
        <v>#DIV/0!</v>
      </c>
      <c r="G101" s="19" t="e">
        <f t="shared" si="43"/>
        <v>#DIV/0!</v>
      </c>
      <c r="H101" s="19" t="e">
        <f t="shared" si="43"/>
        <v>#DIV/0!</v>
      </c>
      <c r="I101" s="19" t="e">
        <f t="shared" si="43"/>
        <v>#DIV/0!</v>
      </c>
      <c r="J101" s="41" t="e">
        <f t="shared" si="43"/>
        <v>#DIV/0!</v>
      </c>
    </row>
    <row r="102" spans="1:10" x14ac:dyDescent="0.25">
      <c r="A102" s="56">
        <f t="shared" si="31"/>
        <v>0</v>
      </c>
      <c r="B102" s="149">
        <f t="shared" ref="B102" si="44">B32-B67</f>
        <v>0</v>
      </c>
      <c r="C102" s="19" t="e">
        <f t="shared" ref="C102:J102" si="45">C32-C67</f>
        <v>#DIV/0!</v>
      </c>
      <c r="D102" s="19" t="e">
        <f t="shared" si="45"/>
        <v>#DIV/0!</v>
      </c>
      <c r="E102" s="19" t="e">
        <f t="shared" si="45"/>
        <v>#DIV/0!</v>
      </c>
      <c r="F102" s="19" t="e">
        <f t="shared" si="45"/>
        <v>#DIV/0!</v>
      </c>
      <c r="G102" s="19" t="e">
        <f t="shared" si="45"/>
        <v>#DIV/0!</v>
      </c>
      <c r="H102" s="19" t="e">
        <f t="shared" si="45"/>
        <v>#DIV/0!</v>
      </c>
      <c r="I102" s="19" t="e">
        <f t="shared" si="45"/>
        <v>#DIV/0!</v>
      </c>
      <c r="J102" s="41" t="e">
        <f t="shared" si="45"/>
        <v>#DIV/0!</v>
      </c>
    </row>
    <row r="103" spans="1:10" x14ac:dyDescent="0.25">
      <c r="A103" s="56">
        <f t="shared" si="31"/>
        <v>0</v>
      </c>
      <c r="B103" s="149">
        <f t="shared" ref="B103" si="46">B33-B68</f>
        <v>0</v>
      </c>
      <c r="C103" s="19" t="e">
        <f t="shared" ref="C103:J103" si="47">C33-C68</f>
        <v>#DIV/0!</v>
      </c>
      <c r="D103" s="19" t="e">
        <f t="shared" si="47"/>
        <v>#DIV/0!</v>
      </c>
      <c r="E103" s="19" t="e">
        <f t="shared" si="47"/>
        <v>#DIV/0!</v>
      </c>
      <c r="F103" s="19" t="e">
        <f t="shared" si="47"/>
        <v>#DIV/0!</v>
      </c>
      <c r="G103" s="19" t="e">
        <f t="shared" si="47"/>
        <v>#DIV/0!</v>
      </c>
      <c r="H103" s="19" t="e">
        <f t="shared" si="47"/>
        <v>#DIV/0!</v>
      </c>
      <c r="I103" s="19" t="e">
        <f t="shared" si="47"/>
        <v>#DIV/0!</v>
      </c>
      <c r="J103" s="41" t="e">
        <f t="shared" si="47"/>
        <v>#DIV/0!</v>
      </c>
    </row>
    <row r="104" spans="1:10" x14ac:dyDescent="0.25">
      <c r="A104" s="56">
        <f t="shared" si="31"/>
        <v>0</v>
      </c>
      <c r="B104" s="149">
        <f t="shared" ref="B104" si="48">B34-B69</f>
        <v>0</v>
      </c>
      <c r="C104" s="19" t="e">
        <f t="shared" ref="C104:J104" si="49">C34-C69</f>
        <v>#DIV/0!</v>
      </c>
      <c r="D104" s="19" t="e">
        <f t="shared" si="49"/>
        <v>#DIV/0!</v>
      </c>
      <c r="E104" s="19" t="e">
        <f t="shared" si="49"/>
        <v>#DIV/0!</v>
      </c>
      <c r="F104" s="19" t="e">
        <f t="shared" si="49"/>
        <v>#DIV/0!</v>
      </c>
      <c r="G104" s="19" t="e">
        <f t="shared" si="49"/>
        <v>#DIV/0!</v>
      </c>
      <c r="H104" s="19" t="e">
        <f t="shared" si="49"/>
        <v>#DIV/0!</v>
      </c>
      <c r="I104" s="19" t="e">
        <f t="shared" si="49"/>
        <v>#DIV/0!</v>
      </c>
      <c r="J104" s="41" t="e">
        <f t="shared" si="49"/>
        <v>#DIV/0!</v>
      </c>
    </row>
    <row r="105" spans="1:10" x14ac:dyDescent="0.25">
      <c r="A105" s="56">
        <f t="shared" si="31"/>
        <v>0</v>
      </c>
      <c r="B105" s="149">
        <f t="shared" ref="B105" si="50">B35-B70</f>
        <v>0</v>
      </c>
      <c r="C105" s="19" t="e">
        <f t="shared" ref="C105:J105" si="51">C35-C70</f>
        <v>#DIV/0!</v>
      </c>
      <c r="D105" s="19" t="e">
        <f t="shared" si="51"/>
        <v>#DIV/0!</v>
      </c>
      <c r="E105" s="19" t="e">
        <f t="shared" si="51"/>
        <v>#DIV/0!</v>
      </c>
      <c r="F105" s="19" t="e">
        <f t="shared" si="51"/>
        <v>#DIV/0!</v>
      </c>
      <c r="G105" s="19" t="e">
        <f t="shared" si="51"/>
        <v>#DIV/0!</v>
      </c>
      <c r="H105" s="19" t="e">
        <f t="shared" si="51"/>
        <v>#DIV/0!</v>
      </c>
      <c r="I105" s="19" t="e">
        <f t="shared" si="51"/>
        <v>#DIV/0!</v>
      </c>
      <c r="J105" s="41" t="e">
        <f t="shared" si="51"/>
        <v>#DIV/0!</v>
      </c>
    </row>
    <row r="106" spans="1:10" x14ac:dyDescent="0.25">
      <c r="A106" s="56">
        <f t="shared" ref="A106:A124" si="52">A71</f>
        <v>0</v>
      </c>
      <c r="B106" s="149">
        <f t="shared" ref="B106" si="53">B36-B71</f>
        <v>0</v>
      </c>
      <c r="C106" s="19" t="e">
        <f t="shared" ref="C106:J106" si="54">C36-C71</f>
        <v>#DIV/0!</v>
      </c>
      <c r="D106" s="19" t="e">
        <f t="shared" si="54"/>
        <v>#DIV/0!</v>
      </c>
      <c r="E106" s="19" t="e">
        <f t="shared" si="54"/>
        <v>#DIV/0!</v>
      </c>
      <c r="F106" s="19" t="e">
        <f t="shared" si="54"/>
        <v>#DIV/0!</v>
      </c>
      <c r="G106" s="19" t="e">
        <f t="shared" si="54"/>
        <v>#DIV/0!</v>
      </c>
      <c r="H106" s="19" t="e">
        <f t="shared" si="54"/>
        <v>#DIV/0!</v>
      </c>
      <c r="I106" s="19" t="e">
        <f t="shared" si="54"/>
        <v>#DIV/0!</v>
      </c>
      <c r="J106" s="41" t="e">
        <f t="shared" si="54"/>
        <v>#DIV/0!</v>
      </c>
    </row>
    <row r="107" spans="1:10" x14ac:dyDescent="0.25">
      <c r="A107" s="56">
        <f t="shared" si="52"/>
        <v>0</v>
      </c>
      <c r="B107" s="149">
        <f t="shared" ref="B107" si="55">B37-B72</f>
        <v>0</v>
      </c>
      <c r="C107" s="19" t="e">
        <f t="shared" ref="C107:J107" si="56">C37-C72</f>
        <v>#DIV/0!</v>
      </c>
      <c r="D107" s="19" t="e">
        <f t="shared" si="56"/>
        <v>#DIV/0!</v>
      </c>
      <c r="E107" s="19" t="e">
        <f t="shared" si="56"/>
        <v>#DIV/0!</v>
      </c>
      <c r="F107" s="19" t="e">
        <f t="shared" si="56"/>
        <v>#DIV/0!</v>
      </c>
      <c r="G107" s="19" t="e">
        <f t="shared" si="56"/>
        <v>#DIV/0!</v>
      </c>
      <c r="H107" s="19" t="e">
        <f t="shared" si="56"/>
        <v>#DIV/0!</v>
      </c>
      <c r="I107" s="19" t="e">
        <f t="shared" si="56"/>
        <v>#DIV/0!</v>
      </c>
      <c r="J107" s="41" t="e">
        <f t="shared" si="56"/>
        <v>#DIV/0!</v>
      </c>
    </row>
    <row r="108" spans="1:10" x14ac:dyDescent="0.25">
      <c r="A108" s="56">
        <f t="shared" si="52"/>
        <v>0</v>
      </c>
      <c r="B108" s="149">
        <f t="shared" ref="B108" si="57">B38-B73</f>
        <v>0</v>
      </c>
      <c r="C108" s="19" t="e">
        <f t="shared" ref="C108:J108" si="58">C38-C73</f>
        <v>#DIV/0!</v>
      </c>
      <c r="D108" s="19" t="e">
        <f t="shared" si="58"/>
        <v>#DIV/0!</v>
      </c>
      <c r="E108" s="19" t="e">
        <f t="shared" si="58"/>
        <v>#DIV/0!</v>
      </c>
      <c r="F108" s="19" t="e">
        <f t="shared" si="58"/>
        <v>#DIV/0!</v>
      </c>
      <c r="G108" s="19" t="e">
        <f t="shared" si="58"/>
        <v>#DIV/0!</v>
      </c>
      <c r="H108" s="19" t="e">
        <f t="shared" si="58"/>
        <v>#DIV/0!</v>
      </c>
      <c r="I108" s="19" t="e">
        <f t="shared" si="58"/>
        <v>#DIV/0!</v>
      </c>
      <c r="J108" s="41" t="e">
        <f t="shared" si="58"/>
        <v>#DIV/0!</v>
      </c>
    </row>
    <row r="109" spans="1:10" x14ac:dyDescent="0.25">
      <c r="A109" s="56">
        <f t="shared" si="52"/>
        <v>0</v>
      </c>
      <c r="B109" s="149">
        <f t="shared" ref="B109" si="59">B39-B74</f>
        <v>0</v>
      </c>
      <c r="C109" s="19" t="e">
        <f t="shared" ref="C109:J109" si="60">C39-C74</f>
        <v>#DIV/0!</v>
      </c>
      <c r="D109" s="19" t="e">
        <f t="shared" si="60"/>
        <v>#DIV/0!</v>
      </c>
      <c r="E109" s="19" t="e">
        <f t="shared" si="60"/>
        <v>#DIV/0!</v>
      </c>
      <c r="F109" s="19" t="e">
        <f t="shared" si="60"/>
        <v>#DIV/0!</v>
      </c>
      <c r="G109" s="19" t="e">
        <f t="shared" si="60"/>
        <v>#DIV/0!</v>
      </c>
      <c r="H109" s="19" t="e">
        <f t="shared" si="60"/>
        <v>#DIV/0!</v>
      </c>
      <c r="I109" s="19" t="e">
        <f t="shared" si="60"/>
        <v>#DIV/0!</v>
      </c>
      <c r="J109" s="41" t="e">
        <f t="shared" si="60"/>
        <v>#DIV/0!</v>
      </c>
    </row>
    <row r="110" spans="1:10" x14ac:dyDescent="0.25">
      <c r="A110" s="56">
        <f t="shared" si="52"/>
        <v>0</v>
      </c>
      <c r="B110" s="149">
        <f t="shared" ref="B110" si="61">B40-B75</f>
        <v>0</v>
      </c>
      <c r="C110" s="19" t="e">
        <f t="shared" ref="C110:J110" si="62">C40-C75</f>
        <v>#DIV/0!</v>
      </c>
      <c r="D110" s="19" t="e">
        <f t="shared" si="62"/>
        <v>#DIV/0!</v>
      </c>
      <c r="E110" s="19" t="e">
        <f t="shared" si="62"/>
        <v>#DIV/0!</v>
      </c>
      <c r="F110" s="19" t="e">
        <f t="shared" si="62"/>
        <v>#DIV/0!</v>
      </c>
      <c r="G110" s="19" t="e">
        <f t="shared" si="62"/>
        <v>#DIV/0!</v>
      </c>
      <c r="H110" s="19" t="e">
        <f t="shared" si="62"/>
        <v>#DIV/0!</v>
      </c>
      <c r="I110" s="19" t="e">
        <f t="shared" si="62"/>
        <v>#DIV/0!</v>
      </c>
      <c r="J110" s="41" t="e">
        <f t="shared" si="62"/>
        <v>#DIV/0!</v>
      </c>
    </row>
    <row r="111" spans="1:10" x14ac:dyDescent="0.25">
      <c r="A111" s="56">
        <f t="shared" si="52"/>
        <v>0</v>
      </c>
      <c r="B111" s="149">
        <f t="shared" ref="B111" si="63">B41-B76</f>
        <v>0</v>
      </c>
      <c r="C111" s="19" t="e">
        <f t="shared" ref="C111:J111" si="64">C41-C76</f>
        <v>#DIV/0!</v>
      </c>
      <c r="D111" s="19" t="e">
        <f t="shared" si="64"/>
        <v>#DIV/0!</v>
      </c>
      <c r="E111" s="19" t="e">
        <f t="shared" si="64"/>
        <v>#DIV/0!</v>
      </c>
      <c r="F111" s="19" t="e">
        <f t="shared" si="64"/>
        <v>#DIV/0!</v>
      </c>
      <c r="G111" s="19" t="e">
        <f t="shared" si="64"/>
        <v>#DIV/0!</v>
      </c>
      <c r="H111" s="19" t="e">
        <f t="shared" si="64"/>
        <v>#DIV/0!</v>
      </c>
      <c r="I111" s="19" t="e">
        <f t="shared" si="64"/>
        <v>#DIV/0!</v>
      </c>
      <c r="J111" s="41" t="e">
        <f t="shared" si="64"/>
        <v>#DIV/0!</v>
      </c>
    </row>
    <row r="112" spans="1:10" x14ac:dyDescent="0.25">
      <c r="A112" s="56">
        <f t="shared" si="52"/>
        <v>0</v>
      </c>
      <c r="B112" s="149">
        <f t="shared" ref="B112" si="65">B42-B77</f>
        <v>0</v>
      </c>
      <c r="C112" s="19" t="e">
        <f t="shared" ref="C112:J112" si="66">C42-C77</f>
        <v>#DIV/0!</v>
      </c>
      <c r="D112" s="19" t="e">
        <f t="shared" si="66"/>
        <v>#DIV/0!</v>
      </c>
      <c r="E112" s="19" t="e">
        <f t="shared" si="66"/>
        <v>#DIV/0!</v>
      </c>
      <c r="F112" s="19" t="e">
        <f t="shared" si="66"/>
        <v>#DIV/0!</v>
      </c>
      <c r="G112" s="19" t="e">
        <f t="shared" si="66"/>
        <v>#DIV/0!</v>
      </c>
      <c r="H112" s="19" t="e">
        <f t="shared" si="66"/>
        <v>#DIV/0!</v>
      </c>
      <c r="I112" s="19" t="e">
        <f t="shared" si="66"/>
        <v>#DIV/0!</v>
      </c>
      <c r="J112" s="41" t="e">
        <f t="shared" si="66"/>
        <v>#DIV/0!</v>
      </c>
    </row>
    <row r="113" spans="1:10" x14ac:dyDescent="0.25">
      <c r="A113" s="56">
        <f t="shared" si="52"/>
        <v>0</v>
      </c>
      <c r="B113" s="149">
        <f t="shared" ref="B113" si="67">B43-B78</f>
        <v>0</v>
      </c>
      <c r="C113" s="19" t="e">
        <f t="shared" ref="C113:J113" si="68">C43-C78</f>
        <v>#DIV/0!</v>
      </c>
      <c r="D113" s="19" t="e">
        <f t="shared" si="68"/>
        <v>#DIV/0!</v>
      </c>
      <c r="E113" s="19" t="e">
        <f t="shared" si="68"/>
        <v>#DIV/0!</v>
      </c>
      <c r="F113" s="19" t="e">
        <f t="shared" si="68"/>
        <v>#DIV/0!</v>
      </c>
      <c r="G113" s="19" t="e">
        <f t="shared" si="68"/>
        <v>#DIV/0!</v>
      </c>
      <c r="H113" s="19" t="e">
        <f t="shared" si="68"/>
        <v>#DIV/0!</v>
      </c>
      <c r="I113" s="19" t="e">
        <f t="shared" si="68"/>
        <v>#DIV/0!</v>
      </c>
      <c r="J113" s="41" t="e">
        <f t="shared" si="68"/>
        <v>#DIV/0!</v>
      </c>
    </row>
    <row r="114" spans="1:10" x14ac:dyDescent="0.25">
      <c r="A114" s="56">
        <f t="shared" si="52"/>
        <v>0</v>
      </c>
      <c r="B114" s="149">
        <f t="shared" ref="B114" si="69">B44-B79</f>
        <v>0</v>
      </c>
      <c r="C114" s="19" t="e">
        <f t="shared" ref="C114:J114" si="70">C44-C79</f>
        <v>#DIV/0!</v>
      </c>
      <c r="D114" s="19" t="e">
        <f t="shared" si="70"/>
        <v>#DIV/0!</v>
      </c>
      <c r="E114" s="19" t="e">
        <f t="shared" si="70"/>
        <v>#DIV/0!</v>
      </c>
      <c r="F114" s="19" t="e">
        <f t="shared" si="70"/>
        <v>#DIV/0!</v>
      </c>
      <c r="G114" s="19" t="e">
        <f t="shared" si="70"/>
        <v>#DIV/0!</v>
      </c>
      <c r="H114" s="19" t="e">
        <f t="shared" si="70"/>
        <v>#DIV/0!</v>
      </c>
      <c r="I114" s="19" t="e">
        <f t="shared" si="70"/>
        <v>#DIV/0!</v>
      </c>
      <c r="J114" s="41" t="e">
        <f t="shared" si="70"/>
        <v>#DIV/0!</v>
      </c>
    </row>
    <row r="115" spans="1:10" x14ac:dyDescent="0.25">
      <c r="A115" s="56">
        <f t="shared" si="52"/>
        <v>0</v>
      </c>
      <c r="B115" s="149">
        <f t="shared" ref="B115" si="71">B45-B80</f>
        <v>0</v>
      </c>
      <c r="C115" s="19" t="e">
        <f t="shared" ref="C115:J115" si="72">C45-C80</f>
        <v>#DIV/0!</v>
      </c>
      <c r="D115" s="19" t="e">
        <f t="shared" si="72"/>
        <v>#DIV/0!</v>
      </c>
      <c r="E115" s="19" t="e">
        <f t="shared" si="72"/>
        <v>#DIV/0!</v>
      </c>
      <c r="F115" s="19" t="e">
        <f t="shared" si="72"/>
        <v>#DIV/0!</v>
      </c>
      <c r="G115" s="19" t="e">
        <f t="shared" si="72"/>
        <v>#DIV/0!</v>
      </c>
      <c r="H115" s="19" t="e">
        <f t="shared" si="72"/>
        <v>#DIV/0!</v>
      </c>
      <c r="I115" s="19" t="e">
        <f t="shared" si="72"/>
        <v>#DIV/0!</v>
      </c>
      <c r="J115" s="41" t="e">
        <f t="shared" si="72"/>
        <v>#DIV/0!</v>
      </c>
    </row>
    <row r="116" spans="1:10" x14ac:dyDescent="0.25">
      <c r="A116" s="56">
        <f t="shared" si="52"/>
        <v>0</v>
      </c>
      <c r="B116" s="149">
        <f t="shared" ref="B116" si="73">B46-B81</f>
        <v>0</v>
      </c>
      <c r="C116" s="19" t="e">
        <f t="shared" ref="C116:J116" si="74">C46-C81</f>
        <v>#DIV/0!</v>
      </c>
      <c r="D116" s="19" t="e">
        <f t="shared" si="74"/>
        <v>#DIV/0!</v>
      </c>
      <c r="E116" s="19" t="e">
        <f t="shared" si="74"/>
        <v>#DIV/0!</v>
      </c>
      <c r="F116" s="19" t="e">
        <f t="shared" si="74"/>
        <v>#DIV/0!</v>
      </c>
      <c r="G116" s="19" t="e">
        <f t="shared" si="74"/>
        <v>#DIV/0!</v>
      </c>
      <c r="H116" s="19" t="e">
        <f t="shared" si="74"/>
        <v>#DIV/0!</v>
      </c>
      <c r="I116" s="19" t="e">
        <f t="shared" si="74"/>
        <v>#DIV/0!</v>
      </c>
      <c r="J116" s="41" t="e">
        <f t="shared" si="74"/>
        <v>#DIV/0!</v>
      </c>
    </row>
    <row r="117" spans="1:10" x14ac:dyDescent="0.25">
      <c r="A117" s="56">
        <f t="shared" si="52"/>
        <v>0</v>
      </c>
      <c r="B117" s="149">
        <f t="shared" ref="B117" si="75">B47-B82</f>
        <v>0</v>
      </c>
      <c r="C117" s="19" t="e">
        <f t="shared" ref="C117:J117" si="76">C47-C82</f>
        <v>#DIV/0!</v>
      </c>
      <c r="D117" s="19" t="e">
        <f t="shared" si="76"/>
        <v>#DIV/0!</v>
      </c>
      <c r="E117" s="19" t="e">
        <f t="shared" si="76"/>
        <v>#DIV/0!</v>
      </c>
      <c r="F117" s="19" t="e">
        <f t="shared" si="76"/>
        <v>#DIV/0!</v>
      </c>
      <c r="G117" s="19" t="e">
        <f t="shared" si="76"/>
        <v>#DIV/0!</v>
      </c>
      <c r="H117" s="19" t="e">
        <f t="shared" si="76"/>
        <v>#DIV/0!</v>
      </c>
      <c r="I117" s="19" t="e">
        <f t="shared" si="76"/>
        <v>#DIV/0!</v>
      </c>
      <c r="J117" s="41" t="e">
        <f t="shared" si="76"/>
        <v>#DIV/0!</v>
      </c>
    </row>
    <row r="118" spans="1:10" x14ac:dyDescent="0.25">
      <c r="A118" s="56">
        <f t="shared" si="52"/>
        <v>0</v>
      </c>
      <c r="B118" s="149">
        <f t="shared" ref="B118" si="77">B48-B83</f>
        <v>0</v>
      </c>
      <c r="C118" s="19" t="e">
        <f t="shared" ref="C118:J118" si="78">C48-C83</f>
        <v>#DIV/0!</v>
      </c>
      <c r="D118" s="19" t="e">
        <f t="shared" si="78"/>
        <v>#DIV/0!</v>
      </c>
      <c r="E118" s="19" t="e">
        <f t="shared" si="78"/>
        <v>#DIV/0!</v>
      </c>
      <c r="F118" s="19" t="e">
        <f t="shared" si="78"/>
        <v>#DIV/0!</v>
      </c>
      <c r="G118" s="19" t="e">
        <f t="shared" si="78"/>
        <v>#DIV/0!</v>
      </c>
      <c r="H118" s="19" t="e">
        <f t="shared" si="78"/>
        <v>#DIV/0!</v>
      </c>
      <c r="I118" s="19" t="e">
        <f t="shared" si="78"/>
        <v>#DIV/0!</v>
      </c>
      <c r="J118" s="41" t="e">
        <f t="shared" si="78"/>
        <v>#DIV/0!</v>
      </c>
    </row>
    <row r="119" spans="1:10" x14ac:dyDescent="0.25">
      <c r="A119" s="56">
        <f t="shared" si="52"/>
        <v>0</v>
      </c>
      <c r="B119" s="149">
        <f t="shared" ref="B119" si="79">B49-B84</f>
        <v>0</v>
      </c>
      <c r="C119" s="19" t="e">
        <f t="shared" ref="C119:J119" si="80">C49-C84</f>
        <v>#DIV/0!</v>
      </c>
      <c r="D119" s="19" t="e">
        <f t="shared" si="80"/>
        <v>#DIV/0!</v>
      </c>
      <c r="E119" s="19" t="e">
        <f t="shared" si="80"/>
        <v>#DIV/0!</v>
      </c>
      <c r="F119" s="19" t="e">
        <f t="shared" si="80"/>
        <v>#DIV/0!</v>
      </c>
      <c r="G119" s="19" t="e">
        <f t="shared" si="80"/>
        <v>#DIV/0!</v>
      </c>
      <c r="H119" s="19" t="e">
        <f t="shared" si="80"/>
        <v>#DIV/0!</v>
      </c>
      <c r="I119" s="19" t="e">
        <f t="shared" si="80"/>
        <v>#DIV/0!</v>
      </c>
      <c r="J119" s="41" t="e">
        <f t="shared" si="80"/>
        <v>#DIV/0!</v>
      </c>
    </row>
    <row r="120" spans="1:10" x14ac:dyDescent="0.25">
      <c r="A120" s="56">
        <f t="shared" si="52"/>
        <v>0</v>
      </c>
      <c r="B120" s="149">
        <f t="shared" ref="B120" si="81">B50-B85</f>
        <v>0</v>
      </c>
      <c r="C120" s="19" t="e">
        <f t="shared" ref="C120:J120" si="82">C50-C85</f>
        <v>#DIV/0!</v>
      </c>
      <c r="D120" s="19" t="e">
        <f t="shared" si="82"/>
        <v>#DIV/0!</v>
      </c>
      <c r="E120" s="19" t="e">
        <f t="shared" si="82"/>
        <v>#DIV/0!</v>
      </c>
      <c r="F120" s="19" t="e">
        <f t="shared" si="82"/>
        <v>#DIV/0!</v>
      </c>
      <c r="G120" s="19" t="e">
        <f t="shared" si="82"/>
        <v>#DIV/0!</v>
      </c>
      <c r="H120" s="19" t="e">
        <f t="shared" si="82"/>
        <v>#DIV/0!</v>
      </c>
      <c r="I120" s="19" t="e">
        <f t="shared" si="82"/>
        <v>#DIV/0!</v>
      </c>
      <c r="J120" s="41" t="e">
        <f t="shared" si="82"/>
        <v>#DIV/0!</v>
      </c>
    </row>
    <row r="121" spans="1:10" x14ac:dyDescent="0.25">
      <c r="A121" s="56">
        <f t="shared" si="52"/>
        <v>0</v>
      </c>
      <c r="B121" s="149">
        <f t="shared" ref="B121" si="83">B51-B86</f>
        <v>0</v>
      </c>
      <c r="C121" s="19" t="e">
        <f t="shared" ref="C121:J121" si="84">C51-C86</f>
        <v>#DIV/0!</v>
      </c>
      <c r="D121" s="19" t="e">
        <f t="shared" si="84"/>
        <v>#DIV/0!</v>
      </c>
      <c r="E121" s="19" t="e">
        <f t="shared" si="84"/>
        <v>#DIV/0!</v>
      </c>
      <c r="F121" s="19" t="e">
        <f t="shared" si="84"/>
        <v>#DIV/0!</v>
      </c>
      <c r="G121" s="19" t="e">
        <f t="shared" si="84"/>
        <v>#DIV/0!</v>
      </c>
      <c r="H121" s="19" t="e">
        <f t="shared" si="84"/>
        <v>#DIV/0!</v>
      </c>
      <c r="I121" s="19" t="e">
        <f t="shared" si="84"/>
        <v>#DIV/0!</v>
      </c>
      <c r="J121" s="41" t="e">
        <f t="shared" si="84"/>
        <v>#DIV/0!</v>
      </c>
    </row>
    <row r="122" spans="1:10" x14ac:dyDescent="0.25">
      <c r="A122" s="56">
        <f t="shared" si="52"/>
        <v>0</v>
      </c>
      <c r="B122" s="149">
        <f t="shared" ref="B122" si="85">B52-B87</f>
        <v>0</v>
      </c>
      <c r="C122" s="19" t="e">
        <f t="shared" ref="C122:J122" si="86">C52-C87</f>
        <v>#DIV/0!</v>
      </c>
      <c r="D122" s="19" t="e">
        <f t="shared" si="86"/>
        <v>#DIV/0!</v>
      </c>
      <c r="E122" s="19" t="e">
        <f t="shared" si="86"/>
        <v>#DIV/0!</v>
      </c>
      <c r="F122" s="19" t="e">
        <f t="shared" si="86"/>
        <v>#DIV/0!</v>
      </c>
      <c r="G122" s="19" t="e">
        <f t="shared" si="86"/>
        <v>#DIV/0!</v>
      </c>
      <c r="H122" s="19" t="e">
        <f t="shared" si="86"/>
        <v>#DIV/0!</v>
      </c>
      <c r="I122" s="19" t="e">
        <f t="shared" si="86"/>
        <v>#DIV/0!</v>
      </c>
      <c r="J122" s="41" t="e">
        <f t="shared" si="86"/>
        <v>#DIV/0!</v>
      </c>
    </row>
    <row r="123" spans="1:10" x14ac:dyDescent="0.25">
      <c r="A123" s="56">
        <f t="shared" si="52"/>
        <v>0</v>
      </c>
      <c r="B123" s="149">
        <f t="shared" ref="B123" si="87">B53-B88</f>
        <v>0</v>
      </c>
      <c r="C123" s="19" t="e">
        <f t="shared" ref="C123:J123" si="88">C53-C88</f>
        <v>#DIV/0!</v>
      </c>
      <c r="D123" s="19" t="e">
        <f t="shared" si="88"/>
        <v>#DIV/0!</v>
      </c>
      <c r="E123" s="19" t="e">
        <f t="shared" si="88"/>
        <v>#DIV/0!</v>
      </c>
      <c r="F123" s="19" t="e">
        <f t="shared" si="88"/>
        <v>#DIV/0!</v>
      </c>
      <c r="G123" s="19" t="e">
        <f t="shared" si="88"/>
        <v>#DIV/0!</v>
      </c>
      <c r="H123" s="19" t="e">
        <f t="shared" si="88"/>
        <v>#DIV/0!</v>
      </c>
      <c r="I123" s="19" t="e">
        <f t="shared" si="88"/>
        <v>#DIV/0!</v>
      </c>
      <c r="J123" s="41" t="e">
        <f t="shared" si="88"/>
        <v>#DIV/0!</v>
      </c>
    </row>
    <row r="124" spans="1:10" x14ac:dyDescent="0.25">
      <c r="A124" s="56">
        <f t="shared" si="52"/>
        <v>0</v>
      </c>
      <c r="B124" s="149">
        <f t="shared" ref="B124" si="89">B54-B89</f>
        <v>0</v>
      </c>
      <c r="C124" s="19" t="e">
        <f t="shared" ref="C124:J124" si="90">C54-C89</f>
        <v>#DIV/0!</v>
      </c>
      <c r="D124" s="19" t="e">
        <f t="shared" si="90"/>
        <v>#DIV/0!</v>
      </c>
      <c r="E124" s="19" t="e">
        <f t="shared" si="90"/>
        <v>#DIV/0!</v>
      </c>
      <c r="F124" s="19" t="e">
        <f t="shared" si="90"/>
        <v>#DIV/0!</v>
      </c>
      <c r="G124" s="19" t="e">
        <f t="shared" si="90"/>
        <v>#DIV/0!</v>
      </c>
      <c r="H124" s="19" t="e">
        <f t="shared" si="90"/>
        <v>#DIV/0!</v>
      </c>
      <c r="I124" s="19" t="e">
        <f t="shared" si="90"/>
        <v>#DIV/0!</v>
      </c>
      <c r="J124" s="41" t="e">
        <f t="shared" si="90"/>
        <v>#DIV/0!</v>
      </c>
    </row>
    <row r="125" spans="1:10" x14ac:dyDescent="0.25">
      <c r="A125" s="44" t="s">
        <v>39</v>
      </c>
      <c r="B125" s="153">
        <f>SUM(B95:B124)</f>
        <v>0</v>
      </c>
      <c r="C125" s="42" t="e">
        <f>SUM(C95:C124)</f>
        <v>#DIV/0!</v>
      </c>
      <c r="D125" s="42" t="e">
        <f t="shared" ref="D125:J125" si="91">SUM(D95:D124)</f>
        <v>#DIV/0!</v>
      </c>
      <c r="E125" s="42" t="e">
        <f t="shared" si="91"/>
        <v>#DIV/0!</v>
      </c>
      <c r="F125" s="42" t="e">
        <f t="shared" si="91"/>
        <v>#DIV/0!</v>
      </c>
      <c r="G125" s="42" t="e">
        <f t="shared" si="91"/>
        <v>#DIV/0!</v>
      </c>
      <c r="H125" s="42" t="e">
        <f t="shared" si="91"/>
        <v>#DIV/0!</v>
      </c>
      <c r="I125" s="42" t="e">
        <f t="shared" si="91"/>
        <v>#DIV/0!</v>
      </c>
      <c r="J125" s="43" t="e">
        <f t="shared" si="91"/>
        <v>#DIV/0!</v>
      </c>
    </row>
    <row r="126" spans="1:10" x14ac:dyDescent="0.25">
      <c r="A126" s="58"/>
      <c r="B126" s="152">
        <f>B125-B5</f>
        <v>0</v>
      </c>
      <c r="C126" s="35" t="e">
        <f>C125-C5</f>
        <v>#DIV/0!</v>
      </c>
      <c r="D126" s="35" t="e">
        <f t="shared" ref="D126:J126" si="92">D125-D5</f>
        <v>#DIV/0!</v>
      </c>
      <c r="E126" s="35" t="e">
        <f t="shared" si="92"/>
        <v>#DIV/0!</v>
      </c>
      <c r="F126" s="35" t="e">
        <f t="shared" si="92"/>
        <v>#DIV/0!</v>
      </c>
      <c r="G126" s="35" t="e">
        <f t="shared" si="92"/>
        <v>#DIV/0!</v>
      </c>
      <c r="H126" s="35" t="e">
        <f t="shared" si="92"/>
        <v>#DIV/0!</v>
      </c>
      <c r="I126" s="35" t="e">
        <f t="shared" si="92"/>
        <v>#DIV/0!</v>
      </c>
      <c r="J126" s="35" t="e">
        <f t="shared" si="92"/>
        <v>#DIV/0!</v>
      </c>
    </row>
  </sheetData>
  <mergeCells count="6">
    <mergeCell ref="B93:J93"/>
    <mergeCell ref="B1:J1"/>
    <mergeCell ref="B7:J7"/>
    <mergeCell ref="B15:J15"/>
    <mergeCell ref="B23:J23"/>
    <mergeCell ref="B58:J5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6"/>
  <sheetViews>
    <sheetView workbookViewId="0">
      <selection activeCell="E18" sqref="E18"/>
    </sheetView>
  </sheetViews>
  <sheetFormatPr baseColWidth="10" defaultRowHeight="15" x14ac:dyDescent="0.25"/>
  <cols>
    <col min="1" max="1" width="36.140625" bestFit="1" customWidth="1"/>
    <col min="3" max="3" width="18.140625" bestFit="1" customWidth="1"/>
  </cols>
  <sheetData>
    <row r="3" spans="1:4" s="1" customFormat="1" x14ac:dyDescent="0.25">
      <c r="A3" s="78" t="s">
        <v>59</v>
      </c>
      <c r="B3" s="78" t="s">
        <v>60</v>
      </c>
      <c r="C3" s="78" t="s">
        <v>61</v>
      </c>
      <c r="D3" s="78" t="s">
        <v>90</v>
      </c>
    </row>
    <row r="4" spans="1:4" x14ac:dyDescent="0.25">
      <c r="A4" s="79" t="s">
        <v>62</v>
      </c>
      <c r="B4" s="79" t="str">
        <f>IF('Sentrale parametere'!E2&gt;0,"På","Av")</f>
        <v>På</v>
      </c>
      <c r="C4" s="79" t="s">
        <v>63</v>
      </c>
      <c r="D4" s="80">
        <f>'Sentrale parametere'!E2</f>
        <v>0.8</v>
      </c>
    </row>
    <row r="5" spans="1:4" x14ac:dyDescent="0.25">
      <c r="A5" s="79" t="s">
        <v>64</v>
      </c>
      <c r="B5" s="79" t="str">
        <f>IF('Sentrale parametere'!G2&gt;0,"På","Av")</f>
        <v>På</v>
      </c>
      <c r="C5" s="79" t="s">
        <v>63</v>
      </c>
      <c r="D5" s="80">
        <f>'Sentrale parametere'!G2</f>
        <v>0.7</v>
      </c>
    </row>
    <row r="6" spans="1:4" x14ac:dyDescent="0.25">
      <c r="A6" s="79" t="s">
        <v>65</v>
      </c>
      <c r="B6" s="79" t="str">
        <f>IF('Sentrale parametere'!F2&gt;0,"På","Av")</f>
        <v>På</v>
      </c>
      <c r="C6" s="79" t="s">
        <v>63</v>
      </c>
      <c r="D6" s="80">
        <f>'Sentrale parametere'!F2</f>
        <v>0.34999999999999992</v>
      </c>
    </row>
    <row r="7" spans="1:4" x14ac:dyDescent="0.25">
      <c r="A7" s="79" t="s">
        <v>21</v>
      </c>
      <c r="B7" s="79" t="str">
        <f>IF('Sentrale parametere'!L23&gt;0,"På","Av")</f>
        <v>På</v>
      </c>
      <c r="C7" s="79" t="str">
        <f>IF('Sentrale parametere'!B23="Nei","Åpen","Lukket")</f>
        <v>Åpen</v>
      </c>
      <c r="D7" s="80">
        <f>'Sentrale parametere'!L23</f>
        <v>1</v>
      </c>
    </row>
    <row r="8" spans="1:4" x14ac:dyDescent="0.25">
      <c r="A8" s="79" t="s">
        <v>66</v>
      </c>
      <c r="B8" s="79" t="str">
        <f>IF('Sentrale parametere'!L25&gt;0,"På","Av")</f>
        <v>På</v>
      </c>
      <c r="C8" s="79" t="str">
        <f>IF('Sentrale parametere'!B25="Nei","Åpen","Lukket")</f>
        <v>Lukket</v>
      </c>
      <c r="D8" s="80">
        <f>'Sentrale parametere'!L25</f>
        <v>1</v>
      </c>
    </row>
    <row r="9" spans="1:4" x14ac:dyDescent="0.25">
      <c r="A9" s="79" t="s">
        <v>67</v>
      </c>
      <c r="B9" s="79" t="str">
        <f>IF('Sentrale parametere'!L24&gt;0,"På","Av")</f>
        <v>På</v>
      </c>
      <c r="C9" s="79" t="str">
        <f>IF('Sentrale parametere'!B24="Nei","Åpen","Lukket")</f>
        <v>Lukket</v>
      </c>
      <c r="D9" s="80">
        <f>'Sentrale parametere'!L24</f>
        <v>1</v>
      </c>
    </row>
    <row r="10" spans="1:4" x14ac:dyDescent="0.25">
      <c r="A10" s="79" t="s">
        <v>68</v>
      </c>
      <c r="B10" s="79" t="str">
        <f>IF('Sentrale parametere'!L26&gt;0,"På","Av")</f>
        <v>På</v>
      </c>
      <c r="C10" s="79" t="str">
        <f>IF('Sentrale parametere'!B26="Nei","Åpen","Lukket")</f>
        <v>Lukket</v>
      </c>
      <c r="D10" s="80">
        <f>'Sentrale parametere'!L26</f>
        <v>1</v>
      </c>
    </row>
    <row r="11" spans="1:4" x14ac:dyDescent="0.25">
      <c r="A11" s="79" t="s">
        <v>69</v>
      </c>
      <c r="B11" s="79" t="str">
        <f>IF('Sentrale parametere'!L27&gt;0,"På","Av")</f>
        <v>På</v>
      </c>
      <c r="C11" s="79" t="str">
        <f>IF('Sentrale parametere'!B27="Nei","Åpen","Lukket")</f>
        <v>Lukket</v>
      </c>
      <c r="D11" s="80">
        <f>'Sentrale parametere'!L27</f>
        <v>1</v>
      </c>
    </row>
    <row r="12" spans="1:4" x14ac:dyDescent="0.25">
      <c r="A12" s="79" t="s">
        <v>70</v>
      </c>
      <c r="B12" s="79"/>
      <c r="C12" s="79"/>
      <c r="D12" s="79"/>
    </row>
    <row r="13" spans="1:4" x14ac:dyDescent="0.25">
      <c r="A13" s="79"/>
      <c r="B13" s="79"/>
      <c r="C13" s="79"/>
      <c r="D13" s="79"/>
    </row>
    <row r="14" spans="1:4" x14ac:dyDescent="0.25">
      <c r="A14" s="79" t="s">
        <v>92</v>
      </c>
      <c r="B14" s="92">
        <f>'Sentrale parametere'!D31</f>
        <v>0.13500000000000001</v>
      </c>
      <c r="C14" s="79" t="s">
        <v>71</v>
      </c>
      <c r="D14" s="79"/>
    </row>
    <row r="15" spans="1:4" x14ac:dyDescent="0.25">
      <c r="A15" s="79"/>
      <c r="B15" s="79"/>
      <c r="C15" s="79"/>
      <c r="D15" s="79"/>
    </row>
    <row r="16" spans="1:4" x14ac:dyDescent="0.25">
      <c r="A16" s="79" t="s">
        <v>72</v>
      </c>
      <c r="B16" s="79"/>
      <c r="C16" s="79" t="str">
        <f>IF('Sentrale parametere'!B35="Ja","Saldert mot basis","Ikke saldert mot basis")</f>
        <v>Saldert mot basis</v>
      </c>
      <c r="D16" s="7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2"/>
  <sheetViews>
    <sheetView workbookViewId="0">
      <selection activeCell="I32" sqref="I32"/>
    </sheetView>
  </sheetViews>
  <sheetFormatPr baseColWidth="10" defaultRowHeight="15" x14ac:dyDescent="0.25"/>
  <cols>
    <col min="3" max="3" width="14.7109375" bestFit="1" customWidth="1"/>
    <col min="4" max="4" width="18.42578125" bestFit="1" customWidth="1"/>
    <col min="5" max="5" width="17.7109375" bestFit="1" customWidth="1"/>
    <col min="7" max="7" width="12.28515625" bestFit="1" customWidth="1"/>
    <col min="8" max="8" width="15.140625" bestFit="1" customWidth="1"/>
    <col min="13" max="13" width="22.7109375" bestFit="1" customWidth="1"/>
    <col min="14" max="14" width="16.85546875" bestFit="1" customWidth="1"/>
  </cols>
  <sheetData>
    <row r="2" spans="1:14" x14ac:dyDescent="0.25">
      <c r="A2" s="1" t="str">
        <f>'Output tabeller'!A4</f>
        <v>VFM</v>
      </c>
      <c r="B2" s="144" t="str">
        <f>"Bevilgning"&amp;" "&amp;'Enheter, modell og år'!F2-1&amp;" og "&amp;'Enheter, modell og år'!F2</f>
        <v>Bevilgning 2017 og 2018</v>
      </c>
    </row>
    <row r="3" spans="1:14" x14ac:dyDescent="0.25">
      <c r="B3" s="99"/>
      <c r="C3" s="99" t="s">
        <v>28</v>
      </c>
      <c r="D3" s="99" t="s">
        <v>48</v>
      </c>
      <c r="E3" s="99" t="s">
        <v>49</v>
      </c>
      <c r="F3" s="99" t="s">
        <v>36</v>
      </c>
      <c r="G3" s="109" t="s">
        <v>83</v>
      </c>
      <c r="H3" s="107" t="str">
        <f>"Vekst"&amp;" "&amp;'Enheter, modell og år'!F2-1&amp;"-"&amp;'Enheter, modell og år'!F2</f>
        <v>Vekst 2017-2018</v>
      </c>
      <c r="M3" s="99" t="str">
        <f>"Endring i basis"&amp;" "&amp;'Enheter, modell og år'!F2-1&amp;"-"&amp;'Enheter, modell og år'!F2</f>
        <v>Endring i basis 2017-2018</v>
      </c>
      <c r="N3" s="99" t="str">
        <f>"I % av tot bev "&amp;'Enheter, modell og år'!F2</f>
        <v>I % av tot bev 2018</v>
      </c>
    </row>
    <row r="4" spans="1:14" x14ac:dyDescent="0.25">
      <c r="A4" s="207">
        <f>'Enheter, modell og år'!A2</f>
        <v>0</v>
      </c>
      <c r="B4" s="100">
        <f>'Enheter, modell og år'!F2-1</f>
        <v>2017</v>
      </c>
      <c r="C4" s="101">
        <f>SUMIF('Oppsummert liste'!$E$32:$E$541,'Vekst kommende budsjettår'!$B4&amp;'Vekst kommende budsjettår'!$A$2&amp;'Vekst kommende budsjettår'!$A4,'Oppsummert liste'!K$32:K$541)</f>
        <v>0</v>
      </c>
      <c r="D4" s="101">
        <f>SUMIF('Oppsummert liste'!$E$32:$E$541,'Vekst kommende budsjettår'!$B4&amp;'Vekst kommende budsjettår'!$A$2&amp;'Vekst kommende budsjettår'!$A4,'Oppsummert liste'!L$32:L$541)</f>
        <v>0</v>
      </c>
      <c r="E4" s="101">
        <f>SUMIF('Oppsummert liste'!$E$32:$E$541,'Vekst kommende budsjettår'!$B4&amp;'Vekst kommende budsjettår'!$A$2&amp;'Vekst kommende budsjettår'!$A4,'Oppsummert liste'!M$32:M$541)</f>
        <v>0</v>
      </c>
      <c r="F4" s="101">
        <f>SUMIF('Oppsummert liste'!$E$32:$E$541,'Vekst kommende budsjettår'!$B4&amp;'Vekst kommende budsjettår'!$A$2&amp;'Vekst kommende budsjettår'!$A4,'Oppsummert liste'!O$32:O$541)</f>
        <v>0</v>
      </c>
      <c r="G4" s="110">
        <f t="shared" ref="G4:G25" si="0">SUM(C4:F4)</f>
        <v>0</v>
      </c>
      <c r="H4" s="113"/>
      <c r="J4" s="7"/>
      <c r="L4">
        <f>A4</f>
        <v>0</v>
      </c>
      <c r="M4" s="7">
        <f>(C5-C4)</f>
        <v>0</v>
      </c>
      <c r="N4" s="70" t="e">
        <f>M4/G4</f>
        <v>#DIV/0!</v>
      </c>
    </row>
    <row r="5" spans="1:14" x14ac:dyDescent="0.25">
      <c r="A5" s="208"/>
      <c r="B5" s="102">
        <f>B4+1</f>
        <v>2018</v>
      </c>
      <c r="C5" s="37">
        <f>SUMIF('Oppsummert liste'!$E$32:$E$541,'Vekst kommende budsjettår'!$B5&amp;'Vekst kommende budsjettår'!$A$2&amp;'Vekst kommende budsjettår'!$A4,'Oppsummert liste'!K$32:K$541)</f>
        <v>0</v>
      </c>
      <c r="D5" s="37">
        <f>SUMIF('Oppsummert liste'!$E$32:$E$541,'Vekst kommende budsjettår'!$B5&amp;'Vekst kommende budsjettår'!$A$2&amp;'Vekst kommende budsjettår'!$A4,'Oppsummert liste'!L$32:L$541)</f>
        <v>0</v>
      </c>
      <c r="E5" s="37">
        <f>SUMIF('Oppsummert liste'!$E$32:$E$541,'Vekst kommende budsjettår'!$B5&amp;'Vekst kommende budsjettår'!$A$2&amp;'Vekst kommende budsjettår'!$A4,'Oppsummert liste'!M$32:M$541)</f>
        <v>0</v>
      </c>
      <c r="F5" s="37">
        <f>SUMIF('Oppsummert liste'!$E$32:$E$541,'Vekst kommende budsjettår'!$B5&amp;'Vekst kommende budsjettår'!$A$2&amp;'Vekst kommende budsjettår'!$A4,'Oppsummert liste'!O$32:O$541)</f>
        <v>0</v>
      </c>
      <c r="G5" s="111">
        <f t="shared" si="0"/>
        <v>0</v>
      </c>
      <c r="H5" s="114" t="e">
        <f>G5/G4-1</f>
        <v>#DIV/0!</v>
      </c>
      <c r="I5" s="70"/>
      <c r="J5" s="7"/>
      <c r="L5">
        <f>A6</f>
        <v>0</v>
      </c>
      <c r="M5" s="7">
        <f>(C7-C6)</f>
        <v>0</v>
      </c>
      <c r="N5" s="70" t="e">
        <f>M5/G6</f>
        <v>#DIV/0!</v>
      </c>
    </row>
    <row r="6" spans="1:14" x14ac:dyDescent="0.25">
      <c r="A6" s="207">
        <f>'Enheter, modell og år'!A3</f>
        <v>0</v>
      </c>
      <c r="B6" s="100">
        <f t="shared" ref="B6:B25" si="1">B4</f>
        <v>2017</v>
      </c>
      <c r="C6" s="101">
        <f>SUMIF('Oppsummert liste'!$E$32:$E$541,'Vekst kommende budsjettår'!$B6&amp;'Vekst kommende budsjettår'!$A$2&amp;'Vekst kommende budsjettår'!$A6,'Oppsummert liste'!K$32:K$541)</f>
        <v>0</v>
      </c>
      <c r="D6" s="101">
        <f>SUMIF('Oppsummert liste'!$E$32:$E$541,'Vekst kommende budsjettår'!$B6&amp;'Vekst kommende budsjettår'!$A$2&amp;'Vekst kommende budsjettår'!$A6,'Oppsummert liste'!L$32:L$541)</f>
        <v>0</v>
      </c>
      <c r="E6" s="101">
        <f>SUMIF('Oppsummert liste'!$E$32:$E$541,'Vekst kommende budsjettår'!$B6&amp;'Vekst kommende budsjettår'!$A$2&amp;'Vekst kommende budsjettår'!$A6,'Oppsummert liste'!M$32:M$541)</f>
        <v>0</v>
      </c>
      <c r="F6" s="101">
        <f>SUMIF('Oppsummert liste'!$E$32:$E$541,'Vekst kommende budsjettår'!$B6&amp;'Vekst kommende budsjettår'!$A$2&amp;'Vekst kommende budsjettår'!$A6,'Oppsummert liste'!O$32:O$541)</f>
        <v>0</v>
      </c>
      <c r="G6" s="110">
        <f t="shared" si="0"/>
        <v>0</v>
      </c>
      <c r="H6" s="113"/>
      <c r="J6" s="7"/>
      <c r="L6">
        <f>A8</f>
        <v>0</v>
      </c>
      <c r="M6" s="7">
        <f>(C9-C8)</f>
        <v>0</v>
      </c>
      <c r="N6" s="70" t="e">
        <f>M6/G8</f>
        <v>#DIV/0!</v>
      </c>
    </row>
    <row r="7" spans="1:14" x14ac:dyDescent="0.25">
      <c r="A7" s="208"/>
      <c r="B7" s="102">
        <f t="shared" si="1"/>
        <v>2018</v>
      </c>
      <c r="C7" s="37">
        <f>SUMIF('Oppsummert liste'!$E$32:$E$541,'Vekst kommende budsjettår'!$B7&amp;'Vekst kommende budsjettår'!$A$2&amp;'Vekst kommende budsjettår'!$A6,'Oppsummert liste'!K$32:K$541)</f>
        <v>0</v>
      </c>
      <c r="D7" s="37">
        <f>SUMIF('Oppsummert liste'!$E$32:$E$541,'Vekst kommende budsjettår'!$B7&amp;'Vekst kommende budsjettår'!$A$2&amp;'Vekst kommende budsjettår'!$A6,'Oppsummert liste'!L$32:L$541)</f>
        <v>0</v>
      </c>
      <c r="E7" s="37">
        <f>SUMIF('Oppsummert liste'!$E$32:$E$541,'Vekst kommende budsjettår'!$B7&amp;'Vekst kommende budsjettår'!$A$2&amp;'Vekst kommende budsjettår'!$A6,'Oppsummert liste'!M$32:M$541)</f>
        <v>0</v>
      </c>
      <c r="F7" s="37">
        <f>SUMIF('Oppsummert liste'!$E$32:$E$541,'Vekst kommende budsjettår'!$B7&amp;'Vekst kommende budsjettår'!$A$2&amp;'Vekst kommende budsjettår'!$A6,'Oppsummert liste'!O$32:O$541)</f>
        <v>0</v>
      </c>
      <c r="G7" s="111">
        <f t="shared" si="0"/>
        <v>0</v>
      </c>
      <c r="H7" s="114" t="e">
        <f>G7/G6-1</f>
        <v>#DIV/0!</v>
      </c>
      <c r="I7" s="70"/>
      <c r="J7" s="7"/>
      <c r="L7">
        <f>+A10</f>
        <v>0</v>
      </c>
      <c r="M7" s="7">
        <f>(C11-C10)</f>
        <v>0</v>
      </c>
      <c r="N7" s="70" t="e">
        <f>M7/G10</f>
        <v>#DIV/0!</v>
      </c>
    </row>
    <row r="8" spans="1:14" x14ac:dyDescent="0.25">
      <c r="A8" s="207">
        <f>'Enheter, modell og år'!A4</f>
        <v>0</v>
      </c>
      <c r="B8" s="100">
        <f t="shared" si="1"/>
        <v>2017</v>
      </c>
      <c r="C8" s="101">
        <f>SUMIF('Oppsummert liste'!$E$32:$E$541,'Vekst kommende budsjettår'!$B8&amp;'Vekst kommende budsjettår'!$A$2&amp;'Vekst kommende budsjettår'!$A8,'Oppsummert liste'!K$32:K$541)</f>
        <v>0</v>
      </c>
      <c r="D8" s="101">
        <f>SUMIF('Oppsummert liste'!$E$32:$E$541,'Vekst kommende budsjettår'!$B8&amp;'Vekst kommende budsjettår'!$A$2&amp;'Vekst kommende budsjettår'!$A8,'Oppsummert liste'!L$32:L$541)</f>
        <v>0</v>
      </c>
      <c r="E8" s="101">
        <f>SUMIF('Oppsummert liste'!$E$32:$E$541,'Vekst kommende budsjettår'!$B8&amp;'Vekst kommende budsjettår'!$A$2&amp;'Vekst kommende budsjettår'!$A8,'Oppsummert liste'!M$32:M$541)</f>
        <v>0</v>
      </c>
      <c r="F8" s="101">
        <f>SUMIF('Oppsummert liste'!$E$32:$E$541,'Vekst kommende budsjettår'!$B8&amp;'Vekst kommende budsjettår'!$A$2&amp;'Vekst kommende budsjettår'!$A8,'Oppsummert liste'!O$32:O$541)</f>
        <v>0</v>
      </c>
      <c r="G8" s="110">
        <f t="shared" si="0"/>
        <v>0</v>
      </c>
      <c r="H8" s="113"/>
      <c r="J8" s="7"/>
      <c r="L8">
        <f>+A12</f>
        <v>0</v>
      </c>
      <c r="M8" s="7">
        <f>(C13-C12)</f>
        <v>0</v>
      </c>
      <c r="N8" s="70" t="e">
        <f>M8/G12</f>
        <v>#DIV/0!</v>
      </c>
    </row>
    <row r="9" spans="1:14" x14ac:dyDescent="0.25">
      <c r="A9" s="208"/>
      <c r="B9" s="102">
        <f t="shared" si="1"/>
        <v>2018</v>
      </c>
      <c r="C9" s="37">
        <f>SUMIF('Oppsummert liste'!$E$32:$E$541,'Vekst kommende budsjettår'!$B9&amp;'Vekst kommende budsjettår'!$A$2&amp;'Vekst kommende budsjettår'!$A8,'Oppsummert liste'!K$32:K$541)</f>
        <v>0</v>
      </c>
      <c r="D9" s="37">
        <f>SUMIF('Oppsummert liste'!$E$32:$E$541,'Vekst kommende budsjettår'!$B9&amp;'Vekst kommende budsjettår'!$A$2&amp;'Vekst kommende budsjettår'!$A8,'Oppsummert liste'!L$32:L$541)</f>
        <v>0</v>
      </c>
      <c r="E9" s="37">
        <f>SUMIF('Oppsummert liste'!$E$32:$E$541,'Vekst kommende budsjettår'!$B9&amp;'Vekst kommende budsjettår'!$A$2&amp;'Vekst kommende budsjettår'!$A8,'Oppsummert liste'!M$32:M$541)</f>
        <v>0</v>
      </c>
      <c r="F9" s="37">
        <f>SUMIF('Oppsummert liste'!$E$32:$E$541,'Vekst kommende budsjettår'!$B9&amp;'Vekst kommende budsjettår'!$A$2&amp;'Vekst kommende budsjettår'!$A8,'Oppsummert liste'!O$32:O$541)</f>
        <v>0</v>
      </c>
      <c r="G9" s="111">
        <f t="shared" si="0"/>
        <v>0</v>
      </c>
      <c r="H9" s="114" t="e">
        <f>G9/G8-1</f>
        <v>#DIV/0!</v>
      </c>
      <c r="I9" s="70"/>
      <c r="J9" s="7"/>
      <c r="L9">
        <f>+A14</f>
        <v>0</v>
      </c>
      <c r="M9" s="7">
        <f>(C15-C14)</f>
        <v>0</v>
      </c>
      <c r="N9" s="70" t="e">
        <f>M9/G14</f>
        <v>#DIV/0!</v>
      </c>
    </row>
    <row r="10" spans="1:14" x14ac:dyDescent="0.25">
      <c r="A10" s="207">
        <f>'Enheter, modell og år'!A5</f>
        <v>0</v>
      </c>
      <c r="B10" s="100">
        <f t="shared" si="1"/>
        <v>2017</v>
      </c>
      <c r="C10" s="101">
        <f>SUMIF('Oppsummert liste'!$E$32:$E$541,'Vekst kommende budsjettår'!$B10&amp;'Vekst kommende budsjettår'!$A$2&amp;'Vekst kommende budsjettår'!$A10,'Oppsummert liste'!K$32:K$541)</f>
        <v>0</v>
      </c>
      <c r="D10" s="101">
        <f>SUMIF('Oppsummert liste'!$E$32:$E$541,'Vekst kommende budsjettår'!$B10&amp;'Vekst kommende budsjettår'!$A$2&amp;'Vekst kommende budsjettår'!$A10,'Oppsummert liste'!L$32:L$541)</f>
        <v>0</v>
      </c>
      <c r="E10" s="101">
        <f>SUMIF('Oppsummert liste'!$E$32:$E$541,'Vekst kommende budsjettår'!$B10&amp;'Vekst kommende budsjettår'!$A$2&amp;'Vekst kommende budsjettår'!$A10,'Oppsummert liste'!M$32:M$541)</f>
        <v>0</v>
      </c>
      <c r="F10" s="101">
        <f>SUMIF('Oppsummert liste'!$E$32:$E$541,'Vekst kommende budsjettår'!$B10&amp;'Vekst kommende budsjettår'!$A$2&amp;'Vekst kommende budsjettår'!$A10,'Oppsummert liste'!O$32:O$541)</f>
        <v>0</v>
      </c>
      <c r="G10" s="110">
        <f t="shared" si="0"/>
        <v>0</v>
      </c>
      <c r="H10" s="113"/>
      <c r="J10" s="7"/>
      <c r="L10">
        <f>+A16</f>
        <v>0</v>
      </c>
      <c r="M10" s="7">
        <f>(C17-C16)</f>
        <v>0</v>
      </c>
      <c r="N10" s="70" t="e">
        <f>M10/G16</f>
        <v>#DIV/0!</v>
      </c>
    </row>
    <row r="11" spans="1:14" x14ac:dyDescent="0.25">
      <c r="A11" s="208"/>
      <c r="B11" s="102">
        <f t="shared" si="1"/>
        <v>2018</v>
      </c>
      <c r="C11" s="37">
        <f>SUMIF('Oppsummert liste'!$E$32:$E$541,'Vekst kommende budsjettår'!$B11&amp;'Vekst kommende budsjettår'!$A$2&amp;'Vekst kommende budsjettår'!$A10,'Oppsummert liste'!K$32:K$541)</f>
        <v>0</v>
      </c>
      <c r="D11" s="37">
        <f>SUMIF('Oppsummert liste'!$E$32:$E$541,'Vekst kommende budsjettår'!$B11&amp;'Vekst kommende budsjettår'!$A$2&amp;'Vekst kommende budsjettår'!$A10,'Oppsummert liste'!L$32:L$541)</f>
        <v>0</v>
      </c>
      <c r="E11" s="37">
        <f>SUMIF('Oppsummert liste'!$E$32:$E$541,'Vekst kommende budsjettår'!$B11&amp;'Vekst kommende budsjettår'!$A$2&amp;'Vekst kommende budsjettår'!$A10,'Oppsummert liste'!M$32:M$541)</f>
        <v>0</v>
      </c>
      <c r="F11" s="37">
        <f>SUMIF('Oppsummert liste'!$E$32:$E$541,'Vekst kommende budsjettår'!$B11&amp;'Vekst kommende budsjettår'!$A$2&amp;'Vekst kommende budsjettår'!$A10,'Oppsummert liste'!O$32:O$541)</f>
        <v>0</v>
      </c>
      <c r="G11" s="111">
        <f t="shared" si="0"/>
        <v>0</v>
      </c>
      <c r="H11" s="114" t="e">
        <f>G11/G10-1</f>
        <v>#DIV/0!</v>
      </c>
      <c r="I11" s="70"/>
      <c r="J11" s="7"/>
      <c r="L11">
        <f>+A18</f>
        <v>0</v>
      </c>
      <c r="M11" s="7">
        <f>(C19-C18)</f>
        <v>0</v>
      </c>
      <c r="N11" s="70" t="e">
        <f>M11/G18</f>
        <v>#DIV/0!</v>
      </c>
    </row>
    <row r="12" spans="1:14" x14ac:dyDescent="0.25">
      <c r="A12" s="207">
        <f>'Enheter, modell og år'!A6</f>
        <v>0</v>
      </c>
      <c r="B12" s="100">
        <f t="shared" si="1"/>
        <v>2017</v>
      </c>
      <c r="C12" s="101">
        <f>SUMIF('Oppsummert liste'!$E$32:$E$541,'Vekst kommende budsjettår'!$B12&amp;'Vekst kommende budsjettår'!$A$2&amp;'Vekst kommende budsjettår'!$A12,'Oppsummert liste'!K$32:K$541)</f>
        <v>0</v>
      </c>
      <c r="D12" s="101">
        <f>SUMIF('Oppsummert liste'!$E$32:$E$541,'Vekst kommende budsjettår'!$B12&amp;'Vekst kommende budsjettår'!$A$2&amp;'Vekst kommende budsjettår'!$A12,'Oppsummert liste'!L$32:L$541)</f>
        <v>0</v>
      </c>
      <c r="E12" s="101">
        <f>SUMIF('Oppsummert liste'!$E$32:$E$541,'Vekst kommende budsjettår'!$B12&amp;'Vekst kommende budsjettår'!$A$2&amp;'Vekst kommende budsjettår'!$A12,'Oppsummert liste'!M$32:M$541)</f>
        <v>0</v>
      </c>
      <c r="F12" s="101">
        <f>SUMIF('Oppsummert liste'!$E$32:$E$541,'Vekst kommende budsjettår'!$B12&amp;'Vekst kommende budsjettår'!$A$2&amp;'Vekst kommende budsjettår'!$A12,'Oppsummert liste'!O$32:O$541)</f>
        <v>0</v>
      </c>
      <c r="G12" s="110">
        <f t="shared" si="0"/>
        <v>0</v>
      </c>
      <c r="H12" s="113"/>
      <c r="J12" s="7"/>
      <c r="L12">
        <f>+A20</f>
        <v>0</v>
      </c>
      <c r="M12" s="7">
        <f>C21-C20</f>
        <v>0</v>
      </c>
      <c r="N12" s="70" t="e">
        <f>M12/G20</f>
        <v>#DIV/0!</v>
      </c>
    </row>
    <row r="13" spans="1:14" x14ac:dyDescent="0.25">
      <c r="A13" s="208"/>
      <c r="B13" s="102">
        <f t="shared" si="1"/>
        <v>2018</v>
      </c>
      <c r="C13" s="37">
        <f>SUMIF('Oppsummert liste'!$E$32:$E$541,'Vekst kommende budsjettår'!$B13&amp;'Vekst kommende budsjettår'!$A$2&amp;'Vekst kommende budsjettår'!$A12,'Oppsummert liste'!K$32:K$541)</f>
        <v>0</v>
      </c>
      <c r="D13" s="37">
        <f>SUMIF('Oppsummert liste'!$E$32:$E$541,'Vekst kommende budsjettår'!$B13&amp;'Vekst kommende budsjettår'!$A$2&amp;'Vekst kommende budsjettår'!$A12,'Oppsummert liste'!L$32:L$541)</f>
        <v>0</v>
      </c>
      <c r="E13" s="37">
        <f>SUMIF('Oppsummert liste'!$E$32:$E$541,'Vekst kommende budsjettår'!$B13&amp;'Vekst kommende budsjettår'!$A$2&amp;'Vekst kommende budsjettår'!$A12,'Oppsummert liste'!M$32:M$541)</f>
        <v>0</v>
      </c>
      <c r="F13" s="37">
        <f>SUMIF('Oppsummert liste'!$E$32:$E$541,'Vekst kommende budsjettår'!$B13&amp;'Vekst kommende budsjettår'!$A$2&amp;'Vekst kommende budsjettår'!$A12,'Oppsummert liste'!O$32:O$541)</f>
        <v>0</v>
      </c>
      <c r="G13" s="111">
        <f t="shared" si="0"/>
        <v>0</v>
      </c>
      <c r="H13" s="114" t="e">
        <f>G13/G12-1</f>
        <v>#DIV/0!</v>
      </c>
      <c r="I13" s="70"/>
      <c r="J13" s="7"/>
      <c r="L13" s="116">
        <f>+A22</f>
        <v>0</v>
      </c>
      <c r="M13" s="7">
        <f>C23-C22</f>
        <v>0</v>
      </c>
      <c r="N13" s="70" t="e">
        <f>M13/G22</f>
        <v>#DIV/0!</v>
      </c>
    </row>
    <row r="14" spans="1:14" x14ac:dyDescent="0.25">
      <c r="A14" s="207">
        <f>'Enheter, modell og år'!A7</f>
        <v>0</v>
      </c>
      <c r="B14" s="100">
        <f t="shared" si="1"/>
        <v>2017</v>
      </c>
      <c r="C14" s="101">
        <f>SUMIF('Oppsummert liste'!$E$32:$E$541,'Vekst kommende budsjettår'!$B14&amp;'Vekst kommende budsjettår'!$A$2&amp;'Vekst kommende budsjettår'!$A14,'Oppsummert liste'!K$32:K$541)</f>
        <v>0</v>
      </c>
      <c r="D14" s="101">
        <f>SUMIF('Oppsummert liste'!$E$32:$E$541,'Vekst kommende budsjettår'!$B14&amp;'Vekst kommende budsjettår'!$A$2&amp;'Vekst kommende budsjettår'!$A14,'Oppsummert liste'!L$32:L$541)</f>
        <v>0</v>
      </c>
      <c r="E14" s="101">
        <f>SUMIF('Oppsummert liste'!$E$32:$E$541,'Vekst kommende budsjettår'!$B14&amp;'Vekst kommende budsjettår'!$A$2&amp;'Vekst kommende budsjettår'!$A14,'Oppsummert liste'!M$32:M$541)</f>
        <v>0</v>
      </c>
      <c r="F14" s="101">
        <f>SUMIF('Oppsummert liste'!$E$32:$E$541,'Vekst kommende budsjettår'!$B14&amp;'Vekst kommende budsjettår'!$A$2&amp;'Vekst kommende budsjettår'!$A14,'Oppsummert liste'!O$32:O$541)</f>
        <v>0</v>
      </c>
      <c r="G14" s="110">
        <f t="shared" si="0"/>
        <v>0</v>
      </c>
      <c r="H14" s="113"/>
      <c r="J14" s="7"/>
      <c r="L14" s="116">
        <f>+A24</f>
        <v>0</v>
      </c>
      <c r="M14" s="7">
        <f>C25-C24</f>
        <v>0</v>
      </c>
      <c r="N14" s="70" t="e">
        <f>M14/G24</f>
        <v>#DIV/0!</v>
      </c>
    </row>
    <row r="15" spans="1:14" x14ac:dyDescent="0.25">
      <c r="A15" s="208"/>
      <c r="B15" s="102">
        <f t="shared" si="1"/>
        <v>2018</v>
      </c>
      <c r="C15" s="37">
        <f>SUMIF('Oppsummert liste'!$E$32:$E$541,'Vekst kommende budsjettår'!$B15&amp;'Vekst kommende budsjettår'!$A$2&amp;'Vekst kommende budsjettår'!$A14,'Oppsummert liste'!K$32:K$541)</f>
        <v>0</v>
      </c>
      <c r="D15" s="37">
        <f>SUMIF('Oppsummert liste'!$E$32:$E$541,'Vekst kommende budsjettår'!$B15&amp;'Vekst kommende budsjettår'!$A$2&amp;'Vekst kommende budsjettår'!$A14,'Oppsummert liste'!L$32:L$541)</f>
        <v>0</v>
      </c>
      <c r="E15" s="37">
        <f>SUMIF('Oppsummert liste'!$E$32:$E$541,'Vekst kommende budsjettår'!$B15&amp;'Vekst kommende budsjettår'!$A$2&amp;'Vekst kommende budsjettår'!$A14,'Oppsummert liste'!M$32:M$541)</f>
        <v>0</v>
      </c>
      <c r="F15" s="37">
        <f>SUMIF('Oppsummert liste'!$E$32:$E$541,'Vekst kommende budsjettår'!$B15&amp;'Vekst kommende budsjettår'!$A$2&amp;'Vekst kommende budsjettår'!$A14,'Oppsummert liste'!O$32:O$541)</f>
        <v>0</v>
      </c>
      <c r="G15" s="111">
        <f t="shared" si="0"/>
        <v>0</v>
      </c>
      <c r="H15" s="114" t="e">
        <f>G15/G14-1</f>
        <v>#DIV/0!</v>
      </c>
      <c r="I15" s="70"/>
      <c r="J15" s="7"/>
      <c r="L15" s="1" t="str">
        <f>+A29</f>
        <v>Sum 2018</v>
      </c>
      <c r="M15" s="50">
        <f>SUM(M4:M14)</f>
        <v>0</v>
      </c>
      <c r="N15" s="88" t="e">
        <f>M15/G28</f>
        <v>#DIV/0!</v>
      </c>
    </row>
    <row r="16" spans="1:14" x14ac:dyDescent="0.25">
      <c r="A16" s="207">
        <f>'Enheter, modell og år'!A8</f>
        <v>0</v>
      </c>
      <c r="B16" s="100">
        <f t="shared" si="1"/>
        <v>2017</v>
      </c>
      <c r="C16" s="101">
        <f>SUMIF('Oppsummert liste'!$E$32:$E$541,'Vekst kommende budsjettår'!$B16&amp;'Vekst kommende budsjettår'!$A$2&amp;'Vekst kommende budsjettår'!$A16,'Oppsummert liste'!K$32:K$541)</f>
        <v>0</v>
      </c>
      <c r="D16" s="101">
        <f>SUMIF('Oppsummert liste'!$E$32:$E$541,'Vekst kommende budsjettår'!$B16&amp;'Vekst kommende budsjettår'!$A$2&amp;'Vekst kommende budsjettår'!$A16,'Oppsummert liste'!L$32:L$541)</f>
        <v>0</v>
      </c>
      <c r="E16" s="101">
        <f>SUMIF('Oppsummert liste'!$E$32:$E$541,'Vekst kommende budsjettår'!$B16&amp;'Vekst kommende budsjettår'!$A$2&amp;'Vekst kommende budsjettår'!$A16,'Oppsummert liste'!M$32:M$541)</f>
        <v>0</v>
      </c>
      <c r="F16" s="101">
        <f>SUMIF('Oppsummert liste'!$E$32:$E$541,'Vekst kommende budsjettår'!$B16&amp;'Vekst kommende budsjettår'!$A$2&amp;'Vekst kommende budsjettår'!$A16,'Oppsummert liste'!O$32:O$541)</f>
        <v>0</v>
      </c>
      <c r="G16" s="110">
        <f t="shared" si="0"/>
        <v>0</v>
      </c>
      <c r="H16" s="113"/>
      <c r="I16" s="70"/>
      <c r="J16" s="7"/>
      <c r="M16" s="7"/>
    </row>
    <row r="17" spans="1:10" x14ac:dyDescent="0.25">
      <c r="A17" s="208"/>
      <c r="B17" s="102">
        <f t="shared" si="1"/>
        <v>2018</v>
      </c>
      <c r="C17" s="37">
        <f>SUMIF('Oppsummert liste'!$E$32:$E$541,'Vekst kommende budsjettår'!$B17&amp;'Vekst kommende budsjettår'!$A$2&amp;'Vekst kommende budsjettår'!$A16,'Oppsummert liste'!K$32:K$541)</f>
        <v>0</v>
      </c>
      <c r="D17" s="37">
        <f>SUMIF('Oppsummert liste'!$E$32:$E$541,'Vekst kommende budsjettår'!$B17&amp;'Vekst kommende budsjettår'!$A$2&amp;'Vekst kommende budsjettår'!$A16,'Oppsummert liste'!L$32:L$541)</f>
        <v>0</v>
      </c>
      <c r="E17" s="37">
        <f>SUMIF('Oppsummert liste'!$E$32:$E$541,'Vekst kommende budsjettår'!$B17&amp;'Vekst kommende budsjettår'!$A$2&amp;'Vekst kommende budsjettår'!$A16,'Oppsummert liste'!M$32:M$541)</f>
        <v>0</v>
      </c>
      <c r="F17" s="37">
        <f>SUMIF('Oppsummert liste'!$E$32:$E$541,'Vekst kommende budsjettår'!$B17&amp;'Vekst kommende budsjettår'!$A$2&amp;'Vekst kommende budsjettår'!$A16,'Oppsummert liste'!O$32:O$541)</f>
        <v>0</v>
      </c>
      <c r="G17" s="111">
        <f t="shared" si="0"/>
        <v>0</v>
      </c>
      <c r="H17" s="114" t="e">
        <f>G17/G16-1</f>
        <v>#DIV/0!</v>
      </c>
      <c r="I17" s="70"/>
      <c r="J17" s="7"/>
    </row>
    <row r="18" spans="1:10" x14ac:dyDescent="0.25">
      <c r="A18" s="207">
        <f>'Enheter, modell og år'!A9</f>
        <v>0</v>
      </c>
      <c r="B18" s="100">
        <f t="shared" si="1"/>
        <v>2017</v>
      </c>
      <c r="C18" s="101">
        <f>SUMIF('Oppsummert liste'!$E$32:$E$541,'Vekst kommende budsjettår'!$B18&amp;'Vekst kommende budsjettår'!$A$2&amp;'Vekst kommende budsjettår'!$A18,'Oppsummert liste'!K$32:K$541)</f>
        <v>0</v>
      </c>
      <c r="D18" s="101">
        <f>SUMIF('Oppsummert liste'!$E$32:$E$541,'Vekst kommende budsjettår'!$B18&amp;'Vekst kommende budsjettår'!$A$2&amp;'Vekst kommende budsjettår'!$A18,'Oppsummert liste'!L$32:L$541)</f>
        <v>0</v>
      </c>
      <c r="E18" s="101">
        <f>SUMIF('Oppsummert liste'!$E$32:$E$541,'Vekst kommende budsjettår'!$B18&amp;'Vekst kommende budsjettår'!$A$2&amp;'Vekst kommende budsjettår'!$A18,'Oppsummert liste'!M$32:M$541)</f>
        <v>0</v>
      </c>
      <c r="F18" s="101">
        <f>SUMIF('Oppsummert liste'!$E$32:$E$541,'Vekst kommende budsjettår'!$B18&amp;'Vekst kommende budsjettår'!$A$2&amp;'Vekst kommende budsjettår'!$A18,'Oppsummert liste'!O$32:O$541)</f>
        <v>0</v>
      </c>
      <c r="G18" s="110">
        <f t="shared" si="0"/>
        <v>0</v>
      </c>
      <c r="H18" s="113"/>
      <c r="I18" s="70"/>
      <c r="J18" s="7"/>
    </row>
    <row r="19" spans="1:10" x14ac:dyDescent="0.25">
      <c r="A19" s="208"/>
      <c r="B19" s="102">
        <f t="shared" si="1"/>
        <v>2018</v>
      </c>
      <c r="C19" s="37">
        <f>SUMIF('Oppsummert liste'!$E$32:$E$541,'Vekst kommende budsjettår'!$B19&amp;'Vekst kommende budsjettår'!$A$2&amp;'Vekst kommende budsjettår'!$A18,'Oppsummert liste'!K$32:K$541)</f>
        <v>0</v>
      </c>
      <c r="D19" s="37">
        <f>SUMIF('Oppsummert liste'!$E$32:$E$541,'Vekst kommende budsjettår'!$B19&amp;'Vekst kommende budsjettår'!$A$2&amp;'Vekst kommende budsjettår'!$A18,'Oppsummert liste'!L$32:L$541)</f>
        <v>0</v>
      </c>
      <c r="E19" s="37">
        <f>SUMIF('Oppsummert liste'!$E$32:$E$541,'Vekst kommende budsjettår'!$B19&amp;'Vekst kommende budsjettår'!$A$2&amp;'Vekst kommende budsjettår'!$A18,'Oppsummert liste'!M$32:M$541)</f>
        <v>0</v>
      </c>
      <c r="F19" s="37">
        <f>SUMIF('Oppsummert liste'!$E$32:$E$541,'Vekst kommende budsjettår'!$B19&amp;'Vekst kommende budsjettår'!$A$2&amp;'Vekst kommende budsjettår'!$A18,'Oppsummert liste'!O$32:O$541)</f>
        <v>0</v>
      </c>
      <c r="G19" s="111">
        <f t="shared" si="0"/>
        <v>0</v>
      </c>
      <c r="H19" s="114" t="e">
        <f>G19/G18-1</f>
        <v>#DIV/0!</v>
      </c>
      <c r="I19" s="70"/>
      <c r="J19" s="7"/>
    </row>
    <row r="20" spans="1:10" x14ac:dyDescent="0.25">
      <c r="A20" s="207">
        <f>'Enheter, modell og år'!A10</f>
        <v>0</v>
      </c>
      <c r="B20" s="100">
        <f t="shared" si="1"/>
        <v>2017</v>
      </c>
      <c r="C20" s="101">
        <f>SUMIF('Oppsummert liste'!$E$32:$E$541,'Vekst kommende budsjettår'!$B20&amp;'Vekst kommende budsjettår'!$A$2&amp;'Vekst kommende budsjettår'!$A20,'Oppsummert liste'!K$32:K$541)</f>
        <v>0</v>
      </c>
      <c r="D20" s="101">
        <f>SUMIF('Oppsummert liste'!$E$32:$E$541,'Vekst kommende budsjettår'!$B20&amp;'Vekst kommende budsjettår'!$A$2&amp;'Vekst kommende budsjettår'!$A20,'Oppsummert liste'!L$32:L$541)</f>
        <v>0</v>
      </c>
      <c r="E20" s="101">
        <f>SUMIF('Oppsummert liste'!$E$32:$E$541,'Vekst kommende budsjettår'!$B20&amp;'Vekst kommende budsjettår'!$A$2&amp;'Vekst kommende budsjettår'!$A20,'Oppsummert liste'!M$32:M$541)</f>
        <v>0</v>
      </c>
      <c r="F20" s="101">
        <f>SUMIF('Oppsummert liste'!$E$32:$E$541,'Vekst kommende budsjettår'!$B20&amp;'Vekst kommende budsjettår'!$A$2&amp;'Vekst kommende budsjettår'!$A20,'Oppsummert liste'!O$32:O$541)</f>
        <v>0</v>
      </c>
      <c r="G20" s="110">
        <f t="shared" si="0"/>
        <v>0</v>
      </c>
      <c r="H20" s="113"/>
      <c r="I20" s="70"/>
      <c r="J20" s="7"/>
    </row>
    <row r="21" spans="1:10" x14ac:dyDescent="0.25">
      <c r="A21" s="208"/>
      <c r="B21" s="102">
        <f t="shared" si="1"/>
        <v>2018</v>
      </c>
      <c r="C21" s="37">
        <f>SUMIF('Oppsummert liste'!$E$32:$E$541,'Vekst kommende budsjettår'!$B21&amp;'Vekst kommende budsjettår'!$A$2&amp;'Vekst kommende budsjettår'!$A20,'Oppsummert liste'!K$32:K$541)</f>
        <v>0</v>
      </c>
      <c r="D21" s="37">
        <f>SUMIF('Oppsummert liste'!$E$32:$E$541,'Vekst kommende budsjettår'!$B21&amp;'Vekst kommende budsjettår'!$A$2&amp;'Vekst kommende budsjettår'!$A20,'Oppsummert liste'!L$32:L$541)</f>
        <v>0</v>
      </c>
      <c r="E21" s="37">
        <f>SUMIF('Oppsummert liste'!$E$32:$E$541,'Vekst kommende budsjettår'!$B21&amp;'Vekst kommende budsjettår'!$A$2&amp;'Vekst kommende budsjettår'!$A20,'Oppsummert liste'!M$32:M$541)</f>
        <v>0</v>
      </c>
      <c r="F21" s="37">
        <f>SUMIF('Oppsummert liste'!$E$32:$E$541,'Vekst kommende budsjettår'!$B21&amp;'Vekst kommende budsjettår'!$A$2&amp;'Vekst kommende budsjettår'!$A20,'Oppsummert liste'!O$32:O$541)</f>
        <v>0</v>
      </c>
      <c r="G21" s="111">
        <f t="shared" si="0"/>
        <v>0</v>
      </c>
      <c r="H21" s="114" t="e">
        <f>G21/G20-1</f>
        <v>#DIV/0!</v>
      </c>
      <c r="I21" s="70"/>
      <c r="J21" s="7"/>
    </row>
    <row r="22" spans="1:10" x14ac:dyDescent="0.25">
      <c r="A22" s="207">
        <f>'Enheter, modell og år'!A11</f>
        <v>0</v>
      </c>
      <c r="B22" s="100">
        <f t="shared" si="1"/>
        <v>2017</v>
      </c>
      <c r="C22" s="101">
        <f>SUMIF('Oppsummert liste'!$E$32:$E$541,'Vekst kommende budsjettår'!$B22&amp;'Vekst kommende budsjettår'!$A$2&amp;'Vekst kommende budsjettår'!$A22,'Oppsummert liste'!K$32:K$541)</f>
        <v>0</v>
      </c>
      <c r="D22" s="101">
        <f>SUMIF('Oppsummert liste'!$E$32:$E$541,'Vekst kommende budsjettår'!$B22&amp;'Vekst kommende budsjettår'!$A$2&amp;'Vekst kommende budsjettår'!$A22,'Oppsummert liste'!L$32:L$541)</f>
        <v>0</v>
      </c>
      <c r="E22" s="101">
        <f>SUMIF('Oppsummert liste'!$E$32:$E$541,'Vekst kommende budsjettår'!$B22&amp;'Vekst kommende budsjettår'!$A$2&amp;'Vekst kommende budsjettår'!$A22,'Oppsummert liste'!M$32:M$541)</f>
        <v>0</v>
      </c>
      <c r="F22" s="101">
        <f>SUMIF('Oppsummert liste'!$E$32:$E$541,'Vekst kommende budsjettår'!$B22&amp;'Vekst kommende budsjettår'!$A$2&amp;'Vekst kommende budsjettår'!$A22,'Oppsummert liste'!O$32:O$541)</f>
        <v>0</v>
      </c>
      <c r="G22" s="110">
        <f t="shared" si="0"/>
        <v>0</v>
      </c>
      <c r="H22" s="113"/>
      <c r="I22" s="70"/>
      <c r="J22" s="7"/>
    </row>
    <row r="23" spans="1:10" x14ac:dyDescent="0.25">
      <c r="A23" s="208"/>
      <c r="B23" s="102">
        <f t="shared" si="1"/>
        <v>2018</v>
      </c>
      <c r="C23" s="37">
        <f>SUMIF('Oppsummert liste'!$E$32:$E$541,'Vekst kommende budsjettår'!$B23&amp;'Vekst kommende budsjettår'!$A$2&amp;'Vekst kommende budsjettår'!$A22,'Oppsummert liste'!K$32:K$541)</f>
        <v>0</v>
      </c>
      <c r="D23" s="37">
        <f>SUMIF('Oppsummert liste'!$E$32:$E$541,'Vekst kommende budsjettår'!$B23&amp;'Vekst kommende budsjettår'!$A$2&amp;'Vekst kommende budsjettår'!$A22,'Oppsummert liste'!L$32:L$541)</f>
        <v>0</v>
      </c>
      <c r="E23" s="37">
        <f>SUMIF('Oppsummert liste'!$E$32:$E$541,'Vekst kommende budsjettår'!$B23&amp;'Vekst kommende budsjettår'!$A$2&amp;'Vekst kommende budsjettår'!$A22,'Oppsummert liste'!M$32:M$541)</f>
        <v>0</v>
      </c>
      <c r="F23" s="37">
        <f>SUMIF('Oppsummert liste'!$E$32:$E$541,'Vekst kommende budsjettår'!$B23&amp;'Vekst kommende budsjettår'!$A$2&amp;'Vekst kommende budsjettår'!$A22,'Oppsummert liste'!O$32:O$541)</f>
        <v>0</v>
      </c>
      <c r="G23" s="111">
        <f t="shared" si="0"/>
        <v>0</v>
      </c>
      <c r="H23" s="114" t="e">
        <f>G23/G22-1</f>
        <v>#DIV/0!</v>
      </c>
      <c r="I23" s="70"/>
      <c r="J23" s="7"/>
    </row>
    <row r="24" spans="1:10" x14ac:dyDescent="0.25">
      <c r="A24" s="209">
        <f>'Enheter, modell og år'!A12</f>
        <v>0</v>
      </c>
      <c r="B24" s="100">
        <f t="shared" si="1"/>
        <v>2017</v>
      </c>
      <c r="C24" s="101">
        <f>SUMIF('Oppsummert liste'!$E$32:$E$541,'Vekst kommende budsjettår'!$B24&amp;'Vekst kommende budsjettår'!$A$2&amp;'Vekst kommende budsjettår'!$A24,'Oppsummert liste'!K$32:K$541)</f>
        <v>0</v>
      </c>
      <c r="D24" s="101">
        <f>SUMIF('Oppsummert liste'!$E$32:$E$541,'Vekst kommende budsjettår'!$B24&amp;'Vekst kommende budsjettår'!$A$2&amp;'Vekst kommende budsjettår'!$A24,'Oppsummert liste'!L$32:L$541)</f>
        <v>0</v>
      </c>
      <c r="E24" s="101">
        <f>SUMIF('Oppsummert liste'!$E$32:$E$541,'Vekst kommende budsjettår'!$B24&amp;'Vekst kommende budsjettår'!$A$2&amp;'Vekst kommende budsjettår'!$A24,'Oppsummert liste'!M$32:M$541)</f>
        <v>0</v>
      </c>
      <c r="F24" s="101">
        <f>SUMIF('Oppsummert liste'!$E$32:$E$541,'Vekst kommende budsjettår'!$B24&amp;'Vekst kommende budsjettår'!$A$2&amp;'Vekst kommende budsjettår'!$A24,'Oppsummert liste'!O$32:O$541)</f>
        <v>0</v>
      </c>
      <c r="G24" s="110">
        <f t="shared" si="0"/>
        <v>0</v>
      </c>
      <c r="H24" s="113"/>
      <c r="I24" s="70"/>
      <c r="J24" s="7"/>
    </row>
    <row r="25" spans="1:10" x14ac:dyDescent="0.25">
      <c r="A25" s="210"/>
      <c r="B25" s="102">
        <f t="shared" si="1"/>
        <v>2018</v>
      </c>
      <c r="C25" s="37">
        <f>SUMIF('Oppsummert liste'!$E$32:$E$541,'Vekst kommende budsjettår'!$B25&amp;'Vekst kommende budsjettår'!$A$2&amp;'Vekst kommende budsjettår'!$A24,'Oppsummert liste'!K$32:K$541)</f>
        <v>0</v>
      </c>
      <c r="D25" s="37">
        <f>SUMIF('Oppsummert liste'!$E$32:$E$541,'Vekst kommende budsjettår'!$B25&amp;'Vekst kommende budsjettår'!$A$2&amp;'Vekst kommende budsjettår'!$A24,'Oppsummert liste'!L$32:L$541)</f>
        <v>0</v>
      </c>
      <c r="E25" s="37">
        <f>SUMIF('Oppsummert liste'!$E$32:$E$541,'Vekst kommende budsjettår'!$B25&amp;'Vekst kommende budsjettår'!$A$2&amp;'Vekst kommende budsjettår'!$A24,'Oppsummert liste'!M$32:M$541)</f>
        <v>0</v>
      </c>
      <c r="F25" s="37">
        <f>SUMIF('Oppsummert liste'!$E$32:$E$541,'Vekst kommende budsjettår'!$B25&amp;'Vekst kommende budsjettår'!$A$2&amp;'Vekst kommende budsjettår'!$A24,'Oppsummert liste'!O$32:O$541)</f>
        <v>0</v>
      </c>
      <c r="G25" s="111">
        <f t="shared" si="0"/>
        <v>0</v>
      </c>
      <c r="H25" s="114" t="e">
        <f>G25/G24-1</f>
        <v>#DIV/0!</v>
      </c>
      <c r="I25" s="70"/>
      <c r="J25" s="7"/>
    </row>
    <row r="26" spans="1:10" x14ac:dyDescent="0.25">
      <c r="A26" s="141"/>
      <c r="B26" s="142"/>
      <c r="C26" s="35"/>
      <c r="D26" s="35"/>
      <c r="E26" s="35"/>
      <c r="F26" s="35"/>
      <c r="G26" s="19"/>
      <c r="H26" s="143"/>
      <c r="I26" s="70"/>
      <c r="J26" s="7"/>
    </row>
    <row r="27" spans="1:10" x14ac:dyDescent="0.25">
      <c r="A27" s="141"/>
      <c r="B27" s="142"/>
      <c r="C27" s="35"/>
      <c r="D27" s="35"/>
      <c r="E27" s="35"/>
      <c r="F27" s="35"/>
      <c r="G27" s="19"/>
      <c r="H27" s="143"/>
      <c r="I27" s="70"/>
      <c r="J27" s="7"/>
    </row>
    <row r="28" spans="1:10" x14ac:dyDescent="0.25">
      <c r="A28" s="103" t="str">
        <f>"Sum"&amp;" "&amp;'Enheter, modell og år'!F2-1</f>
        <v>Sum 2017</v>
      </c>
      <c r="B28" s="104"/>
      <c r="C28" s="112">
        <f>SUMIF($B$4:$B$25,'Enheter, modell og år'!$F$2-1,C4:C25)</f>
        <v>0</v>
      </c>
      <c r="D28" s="112">
        <f>SUMIF($B$4:$B$25,'Enheter, modell og år'!$F$2-1,D4:D25)</f>
        <v>0</v>
      </c>
      <c r="E28" s="112">
        <f>SUMIF($B$4:$B$25,'Enheter, modell og år'!$F$2-1,E4:E25)</f>
        <v>0</v>
      </c>
      <c r="F28" s="112">
        <f>SUMIF($B$4:$B$25,'Enheter, modell og år'!$F$2-1,F4:F25)</f>
        <v>0</v>
      </c>
      <c r="G28" s="112">
        <f>SUMIF($B$4:$B$25,'Enheter, modell og år'!$F$2-1,G4:G25)</f>
        <v>0</v>
      </c>
      <c r="H28" s="108"/>
      <c r="J28" s="7"/>
    </row>
    <row r="29" spans="1:10" x14ac:dyDescent="0.25">
      <c r="A29" s="105" t="str">
        <f>"Sum"&amp;" "&amp;'Enheter, modell og år'!F2</f>
        <v>Sum 2018</v>
      </c>
      <c r="B29" s="106"/>
      <c r="C29" s="42">
        <f>SUMIF($B$4:$B$25,'Enheter, modell og år'!$F$2,C4:C25)</f>
        <v>0</v>
      </c>
      <c r="D29" s="42">
        <f>SUMIF($B$4:$B$25,'Enheter, modell og år'!$F$2,D4:D25)</f>
        <v>0</v>
      </c>
      <c r="E29" s="42">
        <f>SUMIF($B$4:$B$25,'Enheter, modell og år'!$F$2,E4:E25)</f>
        <v>0</v>
      </c>
      <c r="F29" s="42">
        <f>SUMIF($B$4:$B$25,'Enheter, modell og år'!$F$2,F4:F25)</f>
        <v>0</v>
      </c>
      <c r="G29" s="42">
        <f>SUMIF($B$4:$B$25,'Enheter, modell og år'!$F$2,G4:G25)</f>
        <v>0</v>
      </c>
      <c r="H29" s="117" t="e">
        <f>G29/G28-1</f>
        <v>#DIV/0!</v>
      </c>
      <c r="J29" s="7"/>
    </row>
    <row r="30" spans="1:10" x14ac:dyDescent="0.25">
      <c r="A30" s="53" t="s">
        <v>112</v>
      </c>
      <c r="B30" s="53"/>
      <c r="C30" s="157">
        <f>C29-C28</f>
        <v>0</v>
      </c>
      <c r="D30" s="157">
        <f t="shared" ref="D30:G30" si="2">D29-D28</f>
        <v>0</v>
      </c>
      <c r="E30" s="157">
        <f t="shared" si="2"/>
        <v>0</v>
      </c>
      <c r="F30" s="157">
        <f t="shared" si="2"/>
        <v>0</v>
      </c>
      <c r="G30" s="157">
        <f t="shared" si="2"/>
        <v>0</v>
      </c>
      <c r="H30" s="158"/>
      <c r="J30" s="7"/>
    </row>
    <row r="31" spans="1:10" x14ac:dyDescent="0.25">
      <c r="A31" t="str">
        <f>A28</f>
        <v>Sum 2017</v>
      </c>
      <c r="B31" s="115">
        <f>B4</f>
        <v>2017</v>
      </c>
      <c r="C31" s="70" t="e">
        <f>C28/$G28</f>
        <v>#DIV/0!</v>
      </c>
      <c r="D31" s="70" t="e">
        <f t="shared" ref="D31:F32" si="3">D28/$G28</f>
        <v>#DIV/0!</v>
      </c>
      <c r="E31" s="70" t="e">
        <f t="shared" si="3"/>
        <v>#DIV/0!</v>
      </c>
      <c r="F31" s="70" t="e">
        <f t="shared" si="3"/>
        <v>#DIV/0!</v>
      </c>
      <c r="G31" s="89" t="e">
        <f>SUM(C31:F31)</f>
        <v>#DIV/0!</v>
      </c>
    </row>
    <row r="32" spans="1:10" x14ac:dyDescent="0.25">
      <c r="A32" t="str">
        <f>A29</f>
        <v>Sum 2018</v>
      </c>
      <c r="B32" s="115">
        <f>B5</f>
        <v>2018</v>
      </c>
      <c r="C32" s="70" t="e">
        <f>C29/$G29</f>
        <v>#DIV/0!</v>
      </c>
      <c r="D32" s="70" t="e">
        <f t="shared" si="3"/>
        <v>#DIV/0!</v>
      </c>
      <c r="E32" s="70" t="e">
        <f t="shared" si="3"/>
        <v>#DIV/0!</v>
      </c>
      <c r="F32" s="70" t="e">
        <f t="shared" si="3"/>
        <v>#DIV/0!</v>
      </c>
      <c r="G32" s="89" t="e">
        <f>SUM(C32:F32)</f>
        <v>#DIV/0!</v>
      </c>
    </row>
  </sheetData>
  <mergeCells count="11">
    <mergeCell ref="A16:A17"/>
    <mergeCell ref="A18:A19"/>
    <mergeCell ref="A20:A21"/>
    <mergeCell ref="A22:A23"/>
    <mergeCell ref="A24:A25"/>
    <mergeCell ref="A14:A15"/>
    <mergeCell ref="A4:A5"/>
    <mergeCell ref="A6:A7"/>
    <mergeCell ref="A8:A9"/>
    <mergeCell ref="A10:A11"/>
    <mergeCell ref="A12:A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F32"/>
  <sheetViews>
    <sheetView tabSelected="1" workbookViewId="0">
      <selection activeCell="H6" sqref="H6"/>
    </sheetView>
  </sheetViews>
  <sheetFormatPr baseColWidth="10" defaultRowHeight="15" x14ac:dyDescent="0.25"/>
  <cols>
    <col min="1" max="1" width="35.28515625" bestFit="1" customWidth="1"/>
    <col min="2" max="2" width="17.5703125" bestFit="1" customWidth="1"/>
    <col min="4" max="4" width="19.42578125" bestFit="1" customWidth="1"/>
  </cols>
  <sheetData>
    <row r="1" spans="1:6" s="1" customFormat="1" x14ac:dyDescent="0.25">
      <c r="A1" s="10" t="s">
        <v>57</v>
      </c>
      <c r="B1" s="12" t="s">
        <v>73</v>
      </c>
      <c r="E1" s="1" t="s">
        <v>38</v>
      </c>
      <c r="F1" s="1" t="s">
        <v>102</v>
      </c>
    </row>
    <row r="2" spans="1:6" x14ac:dyDescent="0.25">
      <c r="A2" s="93"/>
      <c r="B2" s="94"/>
      <c r="D2" s="1" t="s">
        <v>98</v>
      </c>
      <c r="E2" s="119" t="s">
        <v>41</v>
      </c>
      <c r="F2" s="145">
        <v>2018</v>
      </c>
    </row>
    <row r="3" spans="1:6" x14ac:dyDescent="0.25">
      <c r="A3" s="93"/>
      <c r="B3" s="94"/>
      <c r="D3" s="1" t="s">
        <v>99</v>
      </c>
      <c r="E3" s="119" t="s">
        <v>91</v>
      </c>
      <c r="F3">
        <f>F2</f>
        <v>2018</v>
      </c>
    </row>
    <row r="4" spans="1:6" x14ac:dyDescent="0.25">
      <c r="A4" s="93"/>
      <c r="B4" s="94"/>
    </row>
    <row r="5" spans="1:6" x14ac:dyDescent="0.25">
      <c r="A5" s="93"/>
      <c r="B5" s="94"/>
      <c r="D5" s="1" t="s">
        <v>147</v>
      </c>
      <c r="E5" s="119" t="s">
        <v>149</v>
      </c>
    </row>
    <row r="6" spans="1:6" x14ac:dyDescent="0.25">
      <c r="A6" s="93"/>
      <c r="B6" s="94"/>
    </row>
    <row r="7" spans="1:6" x14ac:dyDescent="0.25">
      <c r="A7" s="93"/>
      <c r="B7" s="94"/>
    </row>
    <row r="8" spans="1:6" x14ac:dyDescent="0.25">
      <c r="A8" s="93"/>
      <c r="B8" s="94"/>
    </row>
    <row r="9" spans="1:6" x14ac:dyDescent="0.25">
      <c r="A9" s="93"/>
      <c r="B9" s="94"/>
    </row>
    <row r="10" spans="1:6" x14ac:dyDescent="0.25">
      <c r="A10" s="93"/>
      <c r="B10" s="94"/>
    </row>
    <row r="11" spans="1:6" x14ac:dyDescent="0.25">
      <c r="A11" s="93"/>
      <c r="B11" s="94"/>
    </row>
    <row r="12" spans="1:6" x14ac:dyDescent="0.25">
      <c r="A12" s="93"/>
      <c r="B12" s="94"/>
    </row>
    <row r="13" spans="1:6" x14ac:dyDescent="0.25">
      <c r="A13" s="93"/>
      <c r="B13" s="94"/>
    </row>
    <row r="14" spans="1:6" x14ac:dyDescent="0.25">
      <c r="A14" s="93"/>
      <c r="B14" s="94"/>
    </row>
    <row r="15" spans="1:6" x14ac:dyDescent="0.25">
      <c r="A15" s="93"/>
      <c r="B15" s="94"/>
    </row>
    <row r="16" spans="1:6" x14ac:dyDescent="0.25">
      <c r="A16" s="93"/>
      <c r="B16" s="94"/>
    </row>
    <row r="17" spans="1:2" x14ac:dyDescent="0.25">
      <c r="A17" s="93"/>
      <c r="B17" s="94"/>
    </row>
    <row r="18" spans="1:2" x14ac:dyDescent="0.25">
      <c r="A18" s="93"/>
      <c r="B18" s="94"/>
    </row>
    <row r="19" spans="1:2" x14ac:dyDescent="0.25">
      <c r="A19" s="93"/>
      <c r="B19" s="94"/>
    </row>
    <row r="20" spans="1:2" x14ac:dyDescent="0.25">
      <c r="A20" s="93"/>
      <c r="B20" s="94"/>
    </row>
    <row r="21" spans="1:2" x14ac:dyDescent="0.25">
      <c r="A21" s="93"/>
      <c r="B21" s="94"/>
    </row>
    <row r="22" spans="1:2" x14ac:dyDescent="0.25">
      <c r="A22" s="93"/>
      <c r="B22" s="94"/>
    </row>
    <row r="23" spans="1:2" x14ac:dyDescent="0.25">
      <c r="A23" s="93"/>
      <c r="B23" s="94"/>
    </row>
    <row r="24" spans="1:2" x14ac:dyDescent="0.25">
      <c r="A24" s="93"/>
      <c r="B24" s="94"/>
    </row>
    <row r="25" spans="1:2" x14ac:dyDescent="0.25">
      <c r="A25" s="93"/>
      <c r="B25" s="94"/>
    </row>
    <row r="26" spans="1:2" x14ac:dyDescent="0.25">
      <c r="A26" s="93"/>
      <c r="B26" s="94"/>
    </row>
    <row r="27" spans="1:2" x14ac:dyDescent="0.25">
      <c r="A27" s="93"/>
      <c r="B27" s="94"/>
    </row>
    <row r="28" spans="1:2" x14ac:dyDescent="0.25">
      <c r="A28" s="93"/>
      <c r="B28" s="94"/>
    </row>
    <row r="29" spans="1:2" x14ac:dyDescent="0.25">
      <c r="A29" s="93"/>
      <c r="B29" s="94"/>
    </row>
    <row r="30" spans="1:2" x14ac:dyDescent="0.25">
      <c r="A30" s="93"/>
      <c r="B30" s="94"/>
    </row>
    <row r="31" spans="1:2" ht="15.75" thickBot="1" x14ac:dyDescent="0.3">
      <c r="A31" s="95"/>
      <c r="B31" s="96"/>
    </row>
    <row r="32" spans="1:2" x14ac:dyDescent="0.25">
      <c r="A32" s="14"/>
      <c r="B32" s="14"/>
    </row>
  </sheetData>
  <dataValidations count="1">
    <dataValidation type="list" allowBlank="1" showInputMessage="1" showErrorMessage="1" sqref="B2:B31">
      <formula1>Type_enhet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Oppslag!$G$3:$G$4</xm:f>
          </x14:formula1>
          <xm:sqref>E3</xm:sqref>
        </x14:dataValidation>
        <x14:dataValidation type="list" allowBlank="1" showInputMessage="1" showErrorMessage="1">
          <x14:formula1>
            <xm:f>Oppslag!$G$2:$G$3</xm:f>
          </x14:formula1>
          <xm:sqref>E2</xm:sqref>
        </x14:dataValidation>
        <x14:dataValidation type="list" allowBlank="1" showInputMessage="1" showErrorMessage="1">
          <x14:formula1>
            <xm:f>Oppslag!$C$8:$C$9</xm:f>
          </x14:formula1>
          <xm:sqref>E5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workbookViewId="0">
      <selection activeCell="I34" sqref="I34"/>
    </sheetView>
  </sheetViews>
  <sheetFormatPr baseColWidth="10" defaultRowHeight="15" x14ac:dyDescent="0.25"/>
  <cols>
    <col min="3" max="3" width="14.7109375" bestFit="1" customWidth="1"/>
    <col min="4" max="4" width="18.42578125" bestFit="1" customWidth="1"/>
    <col min="5" max="5" width="17.7109375" bestFit="1" customWidth="1"/>
    <col min="7" max="7" width="12.28515625" bestFit="1" customWidth="1"/>
    <col min="8" max="8" width="15.140625" bestFit="1" customWidth="1"/>
    <col min="13" max="13" width="22.7109375" bestFit="1" customWidth="1"/>
    <col min="14" max="14" width="16.85546875" bestFit="1" customWidth="1"/>
  </cols>
  <sheetData>
    <row r="1" spans="1:14" x14ac:dyDescent="0.25">
      <c r="B1" s="99" t="s">
        <v>110</v>
      </c>
      <c r="C1" s="99" t="s">
        <v>111</v>
      </c>
    </row>
    <row r="2" spans="1:14" x14ac:dyDescent="0.25">
      <c r="B2" s="99">
        <v>2017</v>
      </c>
      <c r="C2" s="99">
        <v>2025</v>
      </c>
    </row>
    <row r="4" spans="1:14" x14ac:dyDescent="0.25">
      <c r="A4" s="1" t="str">
        <f>'Output tabeller'!A4</f>
        <v>VFM</v>
      </c>
      <c r="B4" s="144" t="str">
        <f>"Bevilgning"&amp;" "&amp;B2&amp;" og "&amp;C2</f>
        <v>Bevilgning 2017 og 2025</v>
      </c>
    </row>
    <row r="5" spans="1:14" x14ac:dyDescent="0.25">
      <c r="B5" s="99"/>
      <c r="C5" s="99" t="s">
        <v>28</v>
      </c>
      <c r="D5" s="99" t="s">
        <v>48</v>
      </c>
      <c r="E5" s="99" t="s">
        <v>49</v>
      </c>
      <c r="F5" s="99" t="s">
        <v>36</v>
      </c>
      <c r="G5" s="109" t="s">
        <v>83</v>
      </c>
      <c r="H5" s="107" t="str">
        <f>"Vekst"&amp;" "&amp;B2&amp;"-"&amp;C2</f>
        <v>Vekst 2017-2025</v>
      </c>
      <c r="M5" s="99" t="str">
        <f>"Endring i basis"&amp;" "&amp;B2&amp;"-"&amp;C2</f>
        <v>Endring i basis 2017-2025</v>
      </c>
      <c r="N5" s="99" t="str">
        <f>"I % av tot bev "&amp;B2</f>
        <v>I % av tot bev 2017</v>
      </c>
    </row>
    <row r="6" spans="1:14" x14ac:dyDescent="0.25">
      <c r="A6" s="207">
        <f>'Enheter, modell og år'!A2</f>
        <v>0</v>
      </c>
      <c r="B6" s="100">
        <f>$B$2</f>
        <v>2017</v>
      </c>
      <c r="C6" s="101">
        <f>SUMIF('Oppsummert liste'!$E$32:$E$541,'Vekst egendefinert'!$B6&amp;'Vekst egendefinert'!$A$4&amp;'Vekst egendefinert'!$A6,'Oppsummert liste'!K$32:K$541)</f>
        <v>0</v>
      </c>
      <c r="D6" s="101">
        <f>SUMIF('Oppsummert liste'!$E$32:$E$541,'Vekst egendefinert'!$B6&amp;'Vekst egendefinert'!$A$4&amp;'Vekst egendefinert'!$A6,'Oppsummert liste'!L$32:L$541)</f>
        <v>0</v>
      </c>
      <c r="E6" s="101">
        <f>SUMIF('Oppsummert liste'!$E$32:$E$541,'Vekst egendefinert'!$B6&amp;'Vekst egendefinert'!$A$4&amp;'Vekst egendefinert'!$A6,'Oppsummert liste'!M$32:M$541)</f>
        <v>0</v>
      </c>
      <c r="F6" s="101">
        <f>SUMIF('Oppsummert liste'!$E$32:$E$541,'Vekst egendefinert'!$B6&amp;'Vekst egendefinert'!$A$4&amp;'Vekst egendefinert'!$A6,'Oppsummert liste'!O$32:O$541)</f>
        <v>0</v>
      </c>
      <c r="G6" s="110">
        <f t="shared" ref="G6:G17" si="0">SUM(C6:F6)</f>
        <v>0</v>
      </c>
      <c r="H6" s="113"/>
      <c r="J6" s="7"/>
      <c r="L6">
        <f>A6</f>
        <v>0</v>
      </c>
      <c r="M6" s="7">
        <f>(C7-C6)</f>
        <v>0</v>
      </c>
      <c r="N6" s="70" t="e">
        <f>M6/G6</f>
        <v>#DIV/0!</v>
      </c>
    </row>
    <row r="7" spans="1:14" x14ac:dyDescent="0.25">
      <c r="A7" s="208"/>
      <c r="B7" s="102">
        <f>$C$2</f>
        <v>2025</v>
      </c>
      <c r="C7" s="37">
        <f>SUMIF('Oppsummert liste'!$E$32:$E$541,'Vekst egendefinert'!$B7&amp;'Vekst egendefinert'!$A$4&amp;'Vekst egendefinert'!$A6,'Oppsummert liste'!K$32:K$541)</f>
        <v>0</v>
      </c>
      <c r="D7" s="37">
        <f>SUMIF('Oppsummert liste'!$E$32:$E$541,'Vekst egendefinert'!$B7&amp;'Vekst egendefinert'!$A$4&amp;'Vekst egendefinert'!$A6,'Oppsummert liste'!L$32:L$541)</f>
        <v>0</v>
      </c>
      <c r="E7" s="37">
        <f>SUMIF('Oppsummert liste'!$E$32:$E$541,'Vekst egendefinert'!$B7&amp;'Vekst egendefinert'!$A$4&amp;'Vekst egendefinert'!$A6,'Oppsummert liste'!M$32:M$541)</f>
        <v>0</v>
      </c>
      <c r="F7" s="37">
        <f>SUMIF('Oppsummert liste'!$E$32:$E$541,'Vekst egendefinert'!$B7&amp;'Vekst egendefinert'!$A$4&amp;'Vekst egendefinert'!$A6,'Oppsummert liste'!O$32:O$541)</f>
        <v>0</v>
      </c>
      <c r="G7" s="111">
        <f t="shared" si="0"/>
        <v>0</v>
      </c>
      <c r="H7" s="114" t="e">
        <f>G7/G6-1</f>
        <v>#DIV/0!</v>
      </c>
      <c r="I7" s="70"/>
      <c r="J7" s="7"/>
      <c r="L7">
        <f>A8</f>
        <v>0</v>
      </c>
      <c r="M7" s="7">
        <f>(C9-C8)</f>
        <v>0</v>
      </c>
      <c r="N7" s="70" t="e">
        <f>M7/G8</f>
        <v>#DIV/0!</v>
      </c>
    </row>
    <row r="8" spans="1:14" x14ac:dyDescent="0.25">
      <c r="A8" s="207">
        <f>'Enheter, modell og år'!A3</f>
        <v>0</v>
      </c>
      <c r="B8" s="100">
        <f>$B$2</f>
        <v>2017</v>
      </c>
      <c r="C8" s="101">
        <f>SUMIF('Oppsummert liste'!$E$32:$E$541,'Vekst egendefinert'!$B8&amp;'Vekst egendefinert'!$A$4&amp;'Vekst egendefinert'!$A8,'Oppsummert liste'!K$32:K$541)</f>
        <v>0</v>
      </c>
      <c r="D8" s="101">
        <f>SUMIF('Oppsummert liste'!$E$32:$E$541,'Vekst egendefinert'!$B8&amp;'Vekst egendefinert'!$A$4&amp;'Vekst egendefinert'!$A8,'Oppsummert liste'!L$32:L$541)</f>
        <v>0</v>
      </c>
      <c r="E8" s="101">
        <f>SUMIF('Oppsummert liste'!$E$32:$E$541,'Vekst egendefinert'!$B8&amp;'Vekst egendefinert'!$A$4&amp;'Vekst egendefinert'!$A8,'Oppsummert liste'!M$32:M$541)</f>
        <v>0</v>
      </c>
      <c r="F8" s="101">
        <f>SUMIF('Oppsummert liste'!$E$32:$E$541,'Vekst egendefinert'!$B8&amp;'Vekst egendefinert'!$A$4&amp;'Vekst egendefinert'!$A8,'Oppsummert liste'!O$32:O$541)</f>
        <v>0</v>
      </c>
      <c r="G8" s="110">
        <f t="shared" si="0"/>
        <v>0</v>
      </c>
      <c r="H8" s="113"/>
      <c r="J8" s="7"/>
      <c r="L8">
        <f>A10</f>
        <v>0</v>
      </c>
      <c r="M8" s="7">
        <f>(C11-C10)</f>
        <v>0</v>
      </c>
      <c r="N8" s="70" t="e">
        <f>M8/G10</f>
        <v>#DIV/0!</v>
      </c>
    </row>
    <row r="9" spans="1:14" x14ac:dyDescent="0.25">
      <c r="A9" s="208"/>
      <c r="B9" s="102">
        <f>$C$2</f>
        <v>2025</v>
      </c>
      <c r="C9" s="37">
        <f>SUMIF('Oppsummert liste'!$E$32:$E$541,'Vekst egendefinert'!$B9&amp;'Vekst egendefinert'!$A$4&amp;'Vekst egendefinert'!$A8,'Oppsummert liste'!K$32:K$541)</f>
        <v>0</v>
      </c>
      <c r="D9" s="37">
        <f>SUMIF('Oppsummert liste'!$E$32:$E$541,'Vekst egendefinert'!$B9&amp;'Vekst egendefinert'!$A$4&amp;'Vekst egendefinert'!$A8,'Oppsummert liste'!L$32:L$541)</f>
        <v>0</v>
      </c>
      <c r="E9" s="37">
        <f>SUMIF('Oppsummert liste'!$E$32:$E$541,'Vekst egendefinert'!$B9&amp;'Vekst egendefinert'!$A$4&amp;'Vekst egendefinert'!$A8,'Oppsummert liste'!M$32:M$541)</f>
        <v>0</v>
      </c>
      <c r="F9" s="37">
        <f>SUMIF('Oppsummert liste'!$E$32:$E$541,'Vekst egendefinert'!$B9&amp;'Vekst egendefinert'!$A$4&amp;'Vekst egendefinert'!$A8,'Oppsummert liste'!O$32:O$541)</f>
        <v>0</v>
      </c>
      <c r="G9" s="111">
        <f t="shared" si="0"/>
        <v>0</v>
      </c>
      <c r="H9" s="114" t="e">
        <f>G9/G8-1</f>
        <v>#DIV/0!</v>
      </c>
      <c r="I9" s="70"/>
      <c r="J9" s="7"/>
      <c r="L9">
        <f>+A12</f>
        <v>0</v>
      </c>
      <c r="M9" s="7">
        <f>(C13-C12)</f>
        <v>0</v>
      </c>
      <c r="N9" s="70" t="e">
        <f>M9/G12</f>
        <v>#DIV/0!</v>
      </c>
    </row>
    <row r="10" spans="1:14" x14ac:dyDescent="0.25">
      <c r="A10" s="207">
        <f>'Enheter, modell og år'!A4</f>
        <v>0</v>
      </c>
      <c r="B10" s="100">
        <f>$B$2</f>
        <v>2017</v>
      </c>
      <c r="C10" s="101">
        <f>SUMIF('Oppsummert liste'!$E$32:$E$541,'Vekst egendefinert'!$B10&amp;'Vekst egendefinert'!$A$4&amp;'Vekst egendefinert'!$A10,'Oppsummert liste'!K$32:K$541)</f>
        <v>0</v>
      </c>
      <c r="D10" s="101">
        <f>SUMIF('Oppsummert liste'!$E$32:$E$541,'Vekst egendefinert'!$B10&amp;'Vekst egendefinert'!$A$4&amp;'Vekst egendefinert'!$A10,'Oppsummert liste'!L$32:L$541)</f>
        <v>0</v>
      </c>
      <c r="E10" s="101">
        <f>SUMIF('Oppsummert liste'!$E$32:$E$541,'Vekst egendefinert'!$B10&amp;'Vekst egendefinert'!$A$4&amp;'Vekst egendefinert'!$A10,'Oppsummert liste'!M$32:M$541)</f>
        <v>0</v>
      </c>
      <c r="F10" s="101">
        <f>SUMIF('Oppsummert liste'!$E$32:$E$541,'Vekst egendefinert'!$B10&amp;'Vekst egendefinert'!$A$4&amp;'Vekst egendefinert'!$A10,'Oppsummert liste'!O$32:O$541)</f>
        <v>0</v>
      </c>
      <c r="G10" s="110">
        <f t="shared" si="0"/>
        <v>0</v>
      </c>
      <c r="H10" s="113"/>
      <c r="J10" s="7"/>
      <c r="L10">
        <f>+A14</f>
        <v>0</v>
      </c>
      <c r="M10" s="7">
        <f>(C15-C14)</f>
        <v>0</v>
      </c>
      <c r="N10" s="70" t="e">
        <f>M10/G14</f>
        <v>#DIV/0!</v>
      </c>
    </row>
    <row r="11" spans="1:14" x14ac:dyDescent="0.25">
      <c r="A11" s="208"/>
      <c r="B11" s="102">
        <f>$C$2</f>
        <v>2025</v>
      </c>
      <c r="C11" s="37">
        <f>SUMIF('Oppsummert liste'!$E$32:$E$541,'Vekst egendefinert'!$B11&amp;'Vekst egendefinert'!$A$4&amp;'Vekst egendefinert'!$A10,'Oppsummert liste'!K$32:K$541)</f>
        <v>0</v>
      </c>
      <c r="D11" s="37">
        <f>SUMIF('Oppsummert liste'!$E$32:$E$541,'Vekst egendefinert'!$B11&amp;'Vekst egendefinert'!$A$4&amp;'Vekst egendefinert'!$A10,'Oppsummert liste'!L$32:L$541)</f>
        <v>0</v>
      </c>
      <c r="E11" s="37">
        <f>SUMIF('Oppsummert liste'!$E$32:$E$541,'Vekst egendefinert'!$B11&amp;'Vekst egendefinert'!$A$4&amp;'Vekst egendefinert'!$A10,'Oppsummert liste'!M$32:M$541)</f>
        <v>0</v>
      </c>
      <c r="F11" s="37">
        <f>SUMIF('Oppsummert liste'!$E$32:$E$541,'Vekst egendefinert'!$B11&amp;'Vekst egendefinert'!$A$4&amp;'Vekst egendefinert'!$A10,'Oppsummert liste'!O$32:O$541)</f>
        <v>0</v>
      </c>
      <c r="G11" s="111">
        <f t="shared" si="0"/>
        <v>0</v>
      </c>
      <c r="H11" s="114" t="e">
        <f>G11/G10-1</f>
        <v>#DIV/0!</v>
      </c>
      <c r="I11" s="70"/>
      <c r="J11" s="7"/>
      <c r="L11">
        <f>+A16</f>
        <v>0</v>
      </c>
      <c r="M11" s="7">
        <f>(C17-C16)</f>
        <v>0</v>
      </c>
      <c r="N11" s="70" t="e">
        <f>M11/G16</f>
        <v>#DIV/0!</v>
      </c>
    </row>
    <row r="12" spans="1:14" x14ac:dyDescent="0.25">
      <c r="A12" s="207">
        <f>'Enheter, modell og år'!A5</f>
        <v>0</v>
      </c>
      <c r="B12" s="100">
        <f>$B$2</f>
        <v>2017</v>
      </c>
      <c r="C12" s="101">
        <f>SUMIF('Oppsummert liste'!$E$32:$E$541,'Vekst egendefinert'!$B12&amp;'Vekst egendefinert'!$A$4&amp;'Vekst egendefinert'!$A12,'Oppsummert liste'!K$32:K$541)</f>
        <v>0</v>
      </c>
      <c r="D12" s="101">
        <f>SUMIF('Oppsummert liste'!$E$32:$E$541,'Vekst egendefinert'!$B12&amp;'Vekst egendefinert'!$A$4&amp;'Vekst egendefinert'!$A12,'Oppsummert liste'!L$32:L$541)</f>
        <v>0</v>
      </c>
      <c r="E12" s="101">
        <f>SUMIF('Oppsummert liste'!$E$32:$E$541,'Vekst egendefinert'!$B12&amp;'Vekst egendefinert'!$A$4&amp;'Vekst egendefinert'!$A12,'Oppsummert liste'!M$32:M$541)</f>
        <v>0</v>
      </c>
      <c r="F12" s="101">
        <f>SUMIF('Oppsummert liste'!$E$32:$E$541,'Vekst egendefinert'!$B12&amp;'Vekst egendefinert'!$A$4&amp;'Vekst egendefinert'!$A12,'Oppsummert liste'!O$32:O$541)</f>
        <v>0</v>
      </c>
      <c r="G12" s="110">
        <f t="shared" si="0"/>
        <v>0</v>
      </c>
      <c r="H12" s="113"/>
      <c r="J12" s="7"/>
      <c r="L12">
        <f>+A18</f>
        <v>0</v>
      </c>
      <c r="M12" s="7">
        <f>(C19-C18)</f>
        <v>0</v>
      </c>
      <c r="N12" s="70" t="e">
        <f>M12/G18</f>
        <v>#DIV/0!</v>
      </c>
    </row>
    <row r="13" spans="1:14" x14ac:dyDescent="0.25">
      <c r="A13" s="208"/>
      <c r="B13" s="102">
        <f>$C$2</f>
        <v>2025</v>
      </c>
      <c r="C13" s="37">
        <f>SUMIF('Oppsummert liste'!$E$32:$E$541,'Vekst egendefinert'!$B13&amp;'Vekst egendefinert'!$A$4&amp;'Vekst egendefinert'!$A12,'Oppsummert liste'!K$32:K$541)</f>
        <v>0</v>
      </c>
      <c r="D13" s="37">
        <f>SUMIF('Oppsummert liste'!$E$32:$E$541,'Vekst egendefinert'!$B13&amp;'Vekst egendefinert'!$A$4&amp;'Vekst egendefinert'!$A12,'Oppsummert liste'!L$32:L$541)</f>
        <v>0</v>
      </c>
      <c r="E13" s="37">
        <f>SUMIF('Oppsummert liste'!$E$32:$E$541,'Vekst egendefinert'!$B13&amp;'Vekst egendefinert'!$A$4&amp;'Vekst egendefinert'!$A12,'Oppsummert liste'!M$32:M$541)</f>
        <v>0</v>
      </c>
      <c r="F13" s="37">
        <f>SUMIF('Oppsummert liste'!$E$32:$E$541,'Vekst egendefinert'!$B13&amp;'Vekst egendefinert'!$A$4&amp;'Vekst egendefinert'!$A12,'Oppsummert liste'!O$32:O$541)</f>
        <v>0</v>
      </c>
      <c r="G13" s="111">
        <f t="shared" si="0"/>
        <v>0</v>
      </c>
      <c r="H13" s="114" t="e">
        <f>G13/G12-1</f>
        <v>#DIV/0!</v>
      </c>
      <c r="I13" s="70"/>
      <c r="J13" s="7"/>
      <c r="L13">
        <f>+A20</f>
        <v>0</v>
      </c>
      <c r="M13" s="7">
        <f>(C21-C20)</f>
        <v>0</v>
      </c>
      <c r="N13" s="70" t="e">
        <f>M13/G20</f>
        <v>#DIV/0!</v>
      </c>
    </row>
    <row r="14" spans="1:14" x14ac:dyDescent="0.25">
      <c r="A14" s="207">
        <f>'Enheter, modell og år'!A6</f>
        <v>0</v>
      </c>
      <c r="B14" s="100">
        <f>$B$2</f>
        <v>2017</v>
      </c>
      <c r="C14" s="101">
        <f>SUMIF('Oppsummert liste'!$E$32:$E$541,'Vekst egendefinert'!$B14&amp;'Vekst egendefinert'!$A$4&amp;'Vekst egendefinert'!$A14,'Oppsummert liste'!K$32:K$541)</f>
        <v>0</v>
      </c>
      <c r="D14" s="101">
        <f>SUMIF('Oppsummert liste'!$E$32:$E$541,'Vekst egendefinert'!$B14&amp;'Vekst egendefinert'!$A$4&amp;'Vekst egendefinert'!$A14,'Oppsummert liste'!L$32:L$541)</f>
        <v>0</v>
      </c>
      <c r="E14" s="101">
        <f>SUMIF('Oppsummert liste'!$E$32:$E$541,'Vekst egendefinert'!$B14&amp;'Vekst egendefinert'!$A$4&amp;'Vekst egendefinert'!$A14,'Oppsummert liste'!M$32:M$541)</f>
        <v>0</v>
      </c>
      <c r="F14" s="101">
        <f>SUMIF('Oppsummert liste'!$E$32:$E$541,'Vekst egendefinert'!$B14&amp;'Vekst egendefinert'!$A$4&amp;'Vekst egendefinert'!$A14,'Oppsummert liste'!O$32:O$541)</f>
        <v>0</v>
      </c>
      <c r="G14" s="110">
        <f t="shared" si="0"/>
        <v>0</v>
      </c>
      <c r="H14" s="113"/>
      <c r="J14" s="7"/>
      <c r="L14">
        <f>+A22</f>
        <v>0</v>
      </c>
      <c r="M14" s="7">
        <f>C23-C22</f>
        <v>0</v>
      </c>
      <c r="N14" s="70" t="e">
        <f>M14/G22</f>
        <v>#DIV/0!</v>
      </c>
    </row>
    <row r="15" spans="1:14" x14ac:dyDescent="0.25">
      <c r="A15" s="208"/>
      <c r="B15" s="102">
        <f>$C$2</f>
        <v>2025</v>
      </c>
      <c r="C15" s="37">
        <f>SUMIF('Oppsummert liste'!$E$32:$E$541,'Vekst egendefinert'!$B15&amp;'Vekst egendefinert'!$A$4&amp;'Vekst egendefinert'!$A14,'Oppsummert liste'!K$32:K$541)</f>
        <v>0</v>
      </c>
      <c r="D15" s="37">
        <f>SUMIF('Oppsummert liste'!$E$32:$E$541,'Vekst egendefinert'!$B15&amp;'Vekst egendefinert'!$A$4&amp;'Vekst egendefinert'!$A14,'Oppsummert liste'!L$32:L$541)</f>
        <v>0</v>
      </c>
      <c r="E15" s="37">
        <f>SUMIF('Oppsummert liste'!$E$32:$E$541,'Vekst egendefinert'!$B15&amp;'Vekst egendefinert'!$A$4&amp;'Vekst egendefinert'!$A14,'Oppsummert liste'!M$32:M$541)</f>
        <v>0</v>
      </c>
      <c r="F15" s="37">
        <f>SUMIF('Oppsummert liste'!$E$32:$E$541,'Vekst egendefinert'!$B15&amp;'Vekst egendefinert'!$A$4&amp;'Vekst egendefinert'!$A14,'Oppsummert liste'!O$32:O$541)</f>
        <v>0</v>
      </c>
      <c r="G15" s="111">
        <f t="shared" si="0"/>
        <v>0</v>
      </c>
      <c r="H15" s="114" t="e">
        <f>G15/G14-1</f>
        <v>#DIV/0!</v>
      </c>
      <c r="I15" s="70"/>
      <c r="J15" s="7"/>
      <c r="L15" s="116">
        <f>+A24</f>
        <v>0</v>
      </c>
      <c r="M15" s="7">
        <f>C25-C24</f>
        <v>0</v>
      </c>
      <c r="N15" s="70" t="e">
        <f>M15/G23</f>
        <v>#DIV/0!</v>
      </c>
    </row>
    <row r="16" spans="1:14" x14ac:dyDescent="0.25">
      <c r="A16" s="207">
        <f>'Enheter, modell og år'!A7</f>
        <v>0</v>
      </c>
      <c r="B16" s="100">
        <f>$B$2</f>
        <v>2017</v>
      </c>
      <c r="C16" s="101">
        <f>SUMIF('Oppsummert liste'!$E$32:$E$541,'Vekst egendefinert'!$B16&amp;'Vekst egendefinert'!$A$4&amp;'Vekst egendefinert'!$A16,'Oppsummert liste'!K$32:K$541)</f>
        <v>0</v>
      </c>
      <c r="D16" s="101">
        <f>SUMIF('Oppsummert liste'!$E$32:$E$541,'Vekst egendefinert'!$B16&amp;'Vekst egendefinert'!$A$4&amp;'Vekst egendefinert'!$A16,'Oppsummert liste'!L$32:L$541)</f>
        <v>0</v>
      </c>
      <c r="E16" s="101">
        <f>SUMIF('Oppsummert liste'!$E$32:$E$541,'Vekst egendefinert'!$B16&amp;'Vekst egendefinert'!$A$4&amp;'Vekst egendefinert'!$A16,'Oppsummert liste'!M$32:M$541)</f>
        <v>0</v>
      </c>
      <c r="F16" s="101">
        <f>SUMIF('Oppsummert liste'!$E$32:$E$541,'Vekst egendefinert'!$B16&amp;'Vekst egendefinert'!$A$4&amp;'Vekst egendefinert'!$A16,'Oppsummert liste'!O$32:O$541)</f>
        <v>0</v>
      </c>
      <c r="G16" s="110">
        <f t="shared" si="0"/>
        <v>0</v>
      </c>
      <c r="H16" s="113"/>
      <c r="J16" s="7"/>
      <c r="L16" s="116">
        <f>+A26</f>
        <v>0</v>
      </c>
      <c r="M16" s="7">
        <f>C27-C26</f>
        <v>0</v>
      </c>
      <c r="N16" s="70" t="e">
        <f>M16/G24</f>
        <v>#DIV/0!</v>
      </c>
    </row>
    <row r="17" spans="1:14" x14ac:dyDescent="0.25">
      <c r="A17" s="208"/>
      <c r="B17" s="102">
        <f>$C$2</f>
        <v>2025</v>
      </c>
      <c r="C17" s="37">
        <f>SUMIF('Oppsummert liste'!$E$32:$E$541,'Vekst egendefinert'!$B17&amp;'Vekst egendefinert'!$A$4&amp;'Vekst egendefinert'!$A16,'Oppsummert liste'!K$32:K$541)</f>
        <v>0</v>
      </c>
      <c r="D17" s="37">
        <f>SUMIF('Oppsummert liste'!$E$32:$E$541,'Vekst egendefinert'!$B17&amp;'Vekst egendefinert'!$A$4&amp;'Vekst egendefinert'!$A16,'Oppsummert liste'!L$32:L$541)</f>
        <v>0</v>
      </c>
      <c r="E17" s="37">
        <f>SUMIF('Oppsummert liste'!$E$32:$E$541,'Vekst egendefinert'!$B17&amp;'Vekst egendefinert'!$A$4&amp;'Vekst egendefinert'!$A16,'Oppsummert liste'!M$32:M$541)</f>
        <v>0</v>
      </c>
      <c r="F17" s="37">
        <f>SUMIF('Oppsummert liste'!$E$32:$E$541,'Vekst egendefinert'!$B17&amp;'Vekst egendefinert'!$A$4&amp;'Vekst egendefinert'!$A16,'Oppsummert liste'!O$32:O$541)</f>
        <v>0</v>
      </c>
      <c r="G17" s="111">
        <f t="shared" si="0"/>
        <v>0</v>
      </c>
      <c r="H17" s="114" t="e">
        <f>G17/G16-1</f>
        <v>#DIV/0!</v>
      </c>
      <c r="I17" s="70"/>
      <c r="J17" s="7"/>
      <c r="L17" s="1" t="str">
        <f>+A31</f>
        <v>Sum 2025</v>
      </c>
      <c r="M17" s="50">
        <f>SUM(M6:M16)</f>
        <v>0</v>
      </c>
      <c r="N17" s="88" t="e">
        <f>M17/G30</f>
        <v>#DIV/0!</v>
      </c>
    </row>
    <row r="18" spans="1:14" x14ac:dyDescent="0.25">
      <c r="A18" s="207">
        <f>'Enheter, modell og år'!A8</f>
        <v>0</v>
      </c>
      <c r="B18" s="100">
        <f>$B$2</f>
        <v>2017</v>
      </c>
      <c r="C18" s="101">
        <f>SUMIF('Oppsummert liste'!$E$32:$E$541,'Vekst egendefinert'!$B18&amp;'Vekst egendefinert'!$A$4&amp;'Vekst egendefinert'!$A18,'Oppsummert liste'!K$32:K$541)</f>
        <v>0</v>
      </c>
      <c r="D18" s="101">
        <f>SUMIF('Oppsummert liste'!$E$32:$E$541,'Vekst egendefinert'!$B18&amp;'Vekst egendefinert'!$A$4&amp;'Vekst egendefinert'!$A18,'Oppsummert liste'!L$32:L$541)</f>
        <v>0</v>
      </c>
      <c r="E18" s="101">
        <f>SUMIF('Oppsummert liste'!$E$32:$E$541,'Vekst egendefinert'!$B18&amp;'Vekst egendefinert'!$A$4&amp;'Vekst egendefinert'!$A18,'Oppsummert liste'!M$32:M$541)</f>
        <v>0</v>
      </c>
      <c r="F18" s="101">
        <f>SUMIF('Oppsummert liste'!$E$32:$E$541,'Vekst egendefinert'!$B18&amp;'Vekst egendefinert'!$A$4&amp;'Vekst egendefinert'!$A18,'Oppsummert liste'!O$32:O$541)</f>
        <v>0</v>
      </c>
      <c r="G18" s="110">
        <f t="shared" ref="G18:G19" si="1">SUM(C18:F18)</f>
        <v>0</v>
      </c>
      <c r="H18" s="113"/>
      <c r="I18" s="70"/>
      <c r="J18" s="7"/>
    </row>
    <row r="19" spans="1:14" x14ac:dyDescent="0.25">
      <c r="A19" s="208"/>
      <c r="B19" s="102">
        <f>$C$2</f>
        <v>2025</v>
      </c>
      <c r="C19" s="37">
        <f>SUMIF('Oppsummert liste'!$E$32:$E$541,'Vekst egendefinert'!$B19&amp;'Vekst egendefinert'!$A$4&amp;'Vekst egendefinert'!$A18,'Oppsummert liste'!K$32:K$541)</f>
        <v>0</v>
      </c>
      <c r="D19" s="37">
        <f>SUMIF('Oppsummert liste'!$E$32:$E$541,'Vekst egendefinert'!$B19&amp;'Vekst egendefinert'!$A$4&amp;'Vekst egendefinert'!$A18,'Oppsummert liste'!L$32:L$541)</f>
        <v>0</v>
      </c>
      <c r="E19" s="37">
        <f>SUMIF('Oppsummert liste'!$E$32:$E$541,'Vekst egendefinert'!$B19&amp;'Vekst egendefinert'!$A$4&amp;'Vekst egendefinert'!$A18,'Oppsummert liste'!M$32:M$541)</f>
        <v>0</v>
      </c>
      <c r="F19" s="37">
        <f>SUMIF('Oppsummert liste'!$E$32:$E$541,'Vekst egendefinert'!$B19&amp;'Vekst egendefinert'!$A$4&amp;'Vekst egendefinert'!$A18,'Oppsummert liste'!O$32:O$541)</f>
        <v>0</v>
      </c>
      <c r="G19" s="111">
        <f t="shared" si="1"/>
        <v>0</v>
      </c>
      <c r="H19" s="114" t="e">
        <f>G19/G18-1</f>
        <v>#DIV/0!</v>
      </c>
      <c r="I19" s="70"/>
      <c r="J19" s="7"/>
      <c r="M19" s="7"/>
    </row>
    <row r="20" spans="1:14" x14ac:dyDescent="0.25">
      <c r="A20" s="207">
        <f>'Enheter, modell og år'!A9</f>
        <v>0</v>
      </c>
      <c r="B20" s="100">
        <f>$B$2</f>
        <v>2017</v>
      </c>
      <c r="C20" s="101">
        <f>SUMIF('Oppsummert liste'!$E$32:$E$541,'Vekst egendefinert'!$B20&amp;'Vekst egendefinert'!$A$4&amp;'Vekst egendefinert'!$A20,'Oppsummert liste'!K$32:K$541)</f>
        <v>0</v>
      </c>
      <c r="D20" s="101">
        <f>SUMIF('Oppsummert liste'!$E$32:$E$541,'Vekst egendefinert'!$B20&amp;'Vekst egendefinert'!$A$4&amp;'Vekst egendefinert'!$A20,'Oppsummert liste'!L$32:L$541)</f>
        <v>0</v>
      </c>
      <c r="E20" s="101">
        <f>SUMIF('Oppsummert liste'!$E$32:$E$541,'Vekst egendefinert'!$B20&amp;'Vekst egendefinert'!$A$4&amp;'Vekst egendefinert'!$A20,'Oppsummert liste'!M$32:M$541)</f>
        <v>0</v>
      </c>
      <c r="F20" s="101">
        <f>SUMIF('Oppsummert liste'!$E$32:$E$541,'Vekst egendefinert'!$B20&amp;'Vekst egendefinert'!$A$4&amp;'Vekst egendefinert'!$A20,'Oppsummert liste'!O$32:O$541)</f>
        <v>0</v>
      </c>
      <c r="G20" s="110">
        <f t="shared" ref="G20:G21" si="2">SUM(C20:F20)</f>
        <v>0</v>
      </c>
      <c r="H20" s="113"/>
      <c r="I20" s="70"/>
      <c r="J20" s="7"/>
      <c r="M20" s="7"/>
    </row>
    <row r="21" spans="1:14" x14ac:dyDescent="0.25">
      <c r="A21" s="208"/>
      <c r="B21" s="102">
        <f>$C$2</f>
        <v>2025</v>
      </c>
      <c r="C21" s="37">
        <f>SUMIF('Oppsummert liste'!$E$32:$E$541,'Vekst egendefinert'!$B21&amp;'Vekst egendefinert'!$A$4&amp;'Vekst egendefinert'!$A20,'Oppsummert liste'!K$32:K$541)</f>
        <v>0</v>
      </c>
      <c r="D21" s="37">
        <f>SUMIF('Oppsummert liste'!$E$32:$E$541,'Vekst egendefinert'!$B21&amp;'Vekst egendefinert'!$A$4&amp;'Vekst egendefinert'!$A20,'Oppsummert liste'!L$32:L$541)</f>
        <v>0</v>
      </c>
      <c r="E21" s="37">
        <f>SUMIF('Oppsummert liste'!$E$32:$E$541,'Vekst egendefinert'!$B21&amp;'Vekst egendefinert'!$A$4&amp;'Vekst egendefinert'!$A20,'Oppsummert liste'!M$32:M$541)</f>
        <v>0</v>
      </c>
      <c r="F21" s="37">
        <f>SUMIF('Oppsummert liste'!$E$32:$E$541,'Vekst egendefinert'!$B21&amp;'Vekst egendefinert'!$A$4&amp;'Vekst egendefinert'!$A20,'Oppsummert liste'!O$32:O$541)</f>
        <v>0</v>
      </c>
      <c r="G21" s="111">
        <f t="shared" si="2"/>
        <v>0</v>
      </c>
      <c r="H21" s="114" t="e">
        <f>G21/G20-1</f>
        <v>#DIV/0!</v>
      </c>
      <c r="I21" s="70"/>
      <c r="J21" s="7"/>
    </row>
    <row r="22" spans="1:14" x14ac:dyDescent="0.25">
      <c r="A22" s="207">
        <f>'Enheter, modell og år'!A10</f>
        <v>0</v>
      </c>
      <c r="B22" s="100">
        <f>$B$2</f>
        <v>2017</v>
      </c>
      <c r="C22" s="101">
        <f>SUMIF('Oppsummert liste'!$E$32:$E$541,'Vekst egendefinert'!$B22&amp;'Vekst egendefinert'!$A$4&amp;'Vekst egendefinert'!$A22,'Oppsummert liste'!K$32:K$541)</f>
        <v>0</v>
      </c>
      <c r="D22" s="101">
        <f>SUMIF('Oppsummert liste'!$E$32:$E$541,'Vekst egendefinert'!$B22&amp;'Vekst egendefinert'!$A$4&amp;'Vekst egendefinert'!$A22,'Oppsummert liste'!L$32:L$541)</f>
        <v>0</v>
      </c>
      <c r="E22" s="101">
        <f>SUMIF('Oppsummert liste'!$E$32:$E$541,'Vekst egendefinert'!$B22&amp;'Vekst egendefinert'!$A$4&amp;'Vekst egendefinert'!$A22,'Oppsummert liste'!M$32:M$541)</f>
        <v>0</v>
      </c>
      <c r="F22" s="101">
        <f>SUMIF('Oppsummert liste'!$E$32:$E$541,'Vekst egendefinert'!$B22&amp;'Vekst egendefinert'!$A$4&amp;'Vekst egendefinert'!$A22,'Oppsummert liste'!O$32:O$541)</f>
        <v>0</v>
      </c>
      <c r="G22" s="110">
        <f t="shared" ref="G22:G23" si="3">SUM(C22:F22)</f>
        <v>0</v>
      </c>
      <c r="H22" s="113"/>
      <c r="I22" s="70"/>
      <c r="J22" s="7"/>
    </row>
    <row r="23" spans="1:14" x14ac:dyDescent="0.25">
      <c r="A23" s="208"/>
      <c r="B23" s="102">
        <f>$C$2</f>
        <v>2025</v>
      </c>
      <c r="C23" s="37">
        <f>SUMIF('Oppsummert liste'!$E$32:$E$541,'Vekst egendefinert'!$B23&amp;'Vekst egendefinert'!$A$4&amp;'Vekst egendefinert'!$A22,'Oppsummert liste'!K$32:K$541)</f>
        <v>0</v>
      </c>
      <c r="D23" s="37">
        <f>SUMIF('Oppsummert liste'!$E$32:$E$541,'Vekst egendefinert'!$B23&amp;'Vekst egendefinert'!$A$4&amp;'Vekst egendefinert'!$A22,'Oppsummert liste'!L$32:L$541)</f>
        <v>0</v>
      </c>
      <c r="E23" s="37">
        <f>SUMIF('Oppsummert liste'!$E$32:$E$541,'Vekst egendefinert'!$B23&amp;'Vekst egendefinert'!$A$4&amp;'Vekst egendefinert'!$A22,'Oppsummert liste'!M$32:M$541)</f>
        <v>0</v>
      </c>
      <c r="F23" s="37">
        <f>SUMIF('Oppsummert liste'!$E$32:$E$541,'Vekst egendefinert'!$B23&amp;'Vekst egendefinert'!$A$4&amp;'Vekst egendefinert'!$A22,'Oppsummert liste'!O$32:O$541)</f>
        <v>0</v>
      </c>
      <c r="G23" s="111">
        <f t="shared" si="3"/>
        <v>0</v>
      </c>
      <c r="H23" s="114" t="e">
        <f>G23/G22-1</f>
        <v>#DIV/0!</v>
      </c>
      <c r="I23" s="70"/>
      <c r="J23" s="7"/>
    </row>
    <row r="24" spans="1:14" x14ac:dyDescent="0.25">
      <c r="A24" s="207">
        <f>'Enheter, modell og år'!A11</f>
        <v>0</v>
      </c>
      <c r="B24" s="100">
        <f>$B$2</f>
        <v>2017</v>
      </c>
      <c r="C24" s="101">
        <f>SUMIF('Oppsummert liste'!$E$32:$E$541,'Vekst egendefinert'!$B24&amp;'Vekst egendefinert'!$A$4&amp;'Vekst egendefinert'!$A24,'Oppsummert liste'!K$32:K$541)</f>
        <v>0</v>
      </c>
      <c r="D24" s="101">
        <f>SUMIF('Oppsummert liste'!$E$32:$E$541,'Vekst egendefinert'!$B24&amp;'Vekst egendefinert'!$A$4&amp;'Vekst egendefinert'!$A24,'Oppsummert liste'!L$32:L$541)</f>
        <v>0</v>
      </c>
      <c r="E24" s="101">
        <f>SUMIF('Oppsummert liste'!$E$32:$E$541,'Vekst egendefinert'!$B24&amp;'Vekst egendefinert'!$A$4&amp;'Vekst egendefinert'!$A24,'Oppsummert liste'!M$32:M$541)</f>
        <v>0</v>
      </c>
      <c r="F24" s="101">
        <f>SUMIF('Oppsummert liste'!$E$32:$E$541,'Vekst egendefinert'!$B24&amp;'Vekst egendefinert'!$A$4&amp;'Vekst egendefinert'!$A24,'Oppsummert liste'!O$32:O$541)</f>
        <v>0</v>
      </c>
      <c r="G24" s="110">
        <f t="shared" ref="G24:G25" si="4">SUM(C24:F24)</f>
        <v>0</v>
      </c>
      <c r="H24" s="113"/>
      <c r="I24" s="70"/>
      <c r="J24" s="7"/>
    </row>
    <row r="25" spans="1:14" x14ac:dyDescent="0.25">
      <c r="A25" s="208"/>
      <c r="B25" s="102">
        <f>$C$2</f>
        <v>2025</v>
      </c>
      <c r="C25" s="37">
        <f>SUMIF('Oppsummert liste'!$E$32:$E$541,'Vekst egendefinert'!$B25&amp;'Vekst egendefinert'!$A$4&amp;'Vekst egendefinert'!$A24,'Oppsummert liste'!K$32:K$541)</f>
        <v>0</v>
      </c>
      <c r="D25" s="37">
        <f>SUMIF('Oppsummert liste'!$E$32:$E$541,'Vekst egendefinert'!$B25&amp;'Vekst egendefinert'!$A$4&amp;'Vekst egendefinert'!$A24,'Oppsummert liste'!L$32:L$541)</f>
        <v>0</v>
      </c>
      <c r="E25" s="37">
        <f>SUMIF('Oppsummert liste'!$E$32:$E$541,'Vekst egendefinert'!$B25&amp;'Vekst egendefinert'!$A$4&amp;'Vekst egendefinert'!$A24,'Oppsummert liste'!M$32:M$541)</f>
        <v>0</v>
      </c>
      <c r="F25" s="37">
        <f>SUMIF('Oppsummert liste'!$E$32:$E$541,'Vekst egendefinert'!$B25&amp;'Vekst egendefinert'!$A$4&amp;'Vekst egendefinert'!$A24,'Oppsummert liste'!O$32:O$541)</f>
        <v>0</v>
      </c>
      <c r="G25" s="111">
        <f t="shared" si="4"/>
        <v>0</v>
      </c>
      <c r="H25" s="114" t="e">
        <f>G25/G24-1</f>
        <v>#DIV/0!</v>
      </c>
      <c r="I25" s="70"/>
      <c r="J25" s="7"/>
    </row>
    <row r="26" spans="1:14" x14ac:dyDescent="0.25">
      <c r="A26" s="211">
        <f>'Enheter, modell og år'!A12</f>
        <v>0</v>
      </c>
      <c r="B26" s="100">
        <f>$B$2</f>
        <v>2017</v>
      </c>
      <c r="C26" s="101">
        <f>SUMIF('Oppsummert liste'!$E$32:$E$541,'Vekst egendefinert'!$B26&amp;'Vekst egendefinert'!$A$4&amp;'Vekst egendefinert'!$A26,'Oppsummert liste'!K$32:K$541)</f>
        <v>0</v>
      </c>
      <c r="D26" s="101">
        <f>SUMIF('Oppsummert liste'!$E$32:$E$541,'Vekst egendefinert'!$B26&amp;'Vekst egendefinert'!$A$4&amp;'Vekst egendefinert'!$A26,'Oppsummert liste'!L$32:L$541)</f>
        <v>0</v>
      </c>
      <c r="E26" s="101">
        <f>SUMIF('Oppsummert liste'!$E$32:$E$541,'Vekst egendefinert'!$B26&amp;'Vekst egendefinert'!$A$4&amp;'Vekst egendefinert'!$A26,'Oppsummert liste'!M$32:M$541)</f>
        <v>0</v>
      </c>
      <c r="F26" s="101">
        <f>SUMIF('Oppsummert liste'!$E$32:$E$541,'Vekst egendefinert'!$B26&amp;'Vekst egendefinert'!$A$4&amp;'Vekst egendefinert'!$A26,'Oppsummert liste'!O$32:O$541)</f>
        <v>0</v>
      </c>
      <c r="G26" s="110">
        <f t="shared" ref="G26:G27" si="5">SUM(C26:F26)</f>
        <v>0</v>
      </c>
      <c r="H26" s="113"/>
      <c r="I26" s="70"/>
      <c r="J26" s="7"/>
    </row>
    <row r="27" spans="1:14" x14ac:dyDescent="0.25">
      <c r="A27" s="212"/>
      <c r="B27" s="102">
        <f>$C$2</f>
        <v>2025</v>
      </c>
      <c r="C27" s="37">
        <f>SUMIF('Oppsummert liste'!$E$32:$E$541,'Vekst egendefinert'!$B27&amp;'Vekst egendefinert'!$A$4&amp;'Vekst egendefinert'!$A26,'Oppsummert liste'!K$32:K$541)</f>
        <v>0</v>
      </c>
      <c r="D27" s="37">
        <f>SUMIF('Oppsummert liste'!$E$32:$E$541,'Vekst egendefinert'!$B27&amp;'Vekst egendefinert'!$A$4&amp;'Vekst egendefinert'!$A26,'Oppsummert liste'!L$32:L$541)</f>
        <v>0</v>
      </c>
      <c r="E27" s="37">
        <f>SUMIF('Oppsummert liste'!$E$32:$E$541,'Vekst egendefinert'!$B27&amp;'Vekst egendefinert'!$A$4&amp;'Vekst egendefinert'!$A26,'Oppsummert liste'!M$32:M$541)</f>
        <v>0</v>
      </c>
      <c r="F27" s="37">
        <f>SUMIF('Oppsummert liste'!$E$32:$E$541,'Vekst egendefinert'!$B27&amp;'Vekst egendefinert'!$A$4&amp;'Vekst egendefinert'!$A26,'Oppsummert liste'!O$32:O$541)</f>
        <v>0</v>
      </c>
      <c r="G27" s="111">
        <f t="shared" si="5"/>
        <v>0</v>
      </c>
      <c r="H27" s="114" t="e">
        <f>G27/G26-1</f>
        <v>#DIV/0!</v>
      </c>
      <c r="I27" s="70"/>
      <c r="J27" s="7"/>
    </row>
    <row r="28" spans="1:14" x14ac:dyDescent="0.25">
      <c r="A28" s="141"/>
      <c r="B28" s="142"/>
      <c r="C28" s="35"/>
      <c r="D28" s="35"/>
      <c r="E28" s="35"/>
      <c r="F28" s="35"/>
      <c r="G28" s="19"/>
      <c r="H28" s="143"/>
      <c r="I28" s="70"/>
      <c r="J28" s="7"/>
    </row>
    <row r="29" spans="1:14" x14ac:dyDescent="0.25">
      <c r="A29" s="141"/>
      <c r="B29" s="142"/>
      <c r="C29" s="35"/>
      <c r="D29" s="35"/>
      <c r="E29" s="35"/>
      <c r="F29" s="35"/>
      <c r="G29" s="19"/>
      <c r="H29" s="143"/>
      <c r="I29" s="70"/>
      <c r="J29" s="7"/>
    </row>
    <row r="30" spans="1:14" x14ac:dyDescent="0.25">
      <c r="A30" s="103" t="str">
        <f>"Sum"&amp;" "&amp;B2</f>
        <v>Sum 2017</v>
      </c>
      <c r="B30" s="104"/>
      <c r="C30" s="112">
        <f>SUMIF($B$6:$B$27,$B2,C6:C27)</f>
        <v>0</v>
      </c>
      <c r="D30" s="112">
        <f t="shared" ref="D30:G30" si="6">SUMIF($B$6:$B$27,$B2,D6:D27)</f>
        <v>0</v>
      </c>
      <c r="E30" s="112">
        <f t="shared" si="6"/>
        <v>0</v>
      </c>
      <c r="F30" s="112">
        <f t="shared" si="6"/>
        <v>0</v>
      </c>
      <c r="G30" s="112">
        <f t="shared" si="6"/>
        <v>0</v>
      </c>
      <c r="H30" s="108"/>
      <c r="J30" s="7"/>
    </row>
    <row r="31" spans="1:14" x14ac:dyDescent="0.25">
      <c r="A31" s="105" t="str">
        <f>"Sum"&amp;" "&amp;C2</f>
        <v>Sum 2025</v>
      </c>
      <c r="B31" s="106"/>
      <c r="C31" s="42">
        <f>SUMIF($B$6:$B$27,$C2,C6:C27)</f>
        <v>0</v>
      </c>
      <c r="D31" s="42">
        <f t="shared" ref="D31:G31" si="7">SUMIF($B$6:$B$27,$C2,D6:D27)</f>
        <v>0</v>
      </c>
      <c r="E31" s="42">
        <f t="shared" si="7"/>
        <v>0</v>
      </c>
      <c r="F31" s="42">
        <f t="shared" si="7"/>
        <v>0</v>
      </c>
      <c r="G31" s="42">
        <f t="shared" si="7"/>
        <v>0</v>
      </c>
      <c r="H31" s="117" t="e">
        <f>G31/G30-1</f>
        <v>#DIV/0!</v>
      </c>
      <c r="J31" s="7"/>
    </row>
    <row r="32" spans="1:14" x14ac:dyDescent="0.25">
      <c r="A32" s="53" t="s">
        <v>112</v>
      </c>
      <c r="B32" s="53"/>
      <c r="C32" s="157">
        <f>C31-C30</f>
        <v>0</v>
      </c>
      <c r="D32" s="157">
        <f t="shared" ref="D32:G32" si="8">D31-D30</f>
        <v>0</v>
      </c>
      <c r="E32" s="157">
        <f t="shared" si="8"/>
        <v>0</v>
      </c>
      <c r="F32" s="157">
        <f t="shared" si="8"/>
        <v>0</v>
      </c>
      <c r="G32" s="157">
        <f t="shared" si="8"/>
        <v>0</v>
      </c>
      <c r="H32" s="158"/>
      <c r="J32" s="7"/>
    </row>
    <row r="33" spans="1:12" x14ac:dyDescent="0.25">
      <c r="A33" t="str">
        <f>A30</f>
        <v>Sum 2017</v>
      </c>
      <c r="B33" s="115">
        <f>B6</f>
        <v>2017</v>
      </c>
      <c r="C33" s="70" t="e">
        <f>C30/$G30</f>
        <v>#DIV/0!</v>
      </c>
      <c r="D33" s="70" t="e">
        <f t="shared" ref="D33:F34" si="9">D30/$G30</f>
        <v>#DIV/0!</v>
      </c>
      <c r="E33" s="70" t="e">
        <f t="shared" si="9"/>
        <v>#DIV/0!</v>
      </c>
      <c r="F33" s="70" t="e">
        <f t="shared" si="9"/>
        <v>#DIV/0!</v>
      </c>
      <c r="G33" s="89" t="e">
        <f>SUM(C33:F33)</f>
        <v>#DIV/0!</v>
      </c>
      <c r="I33" s="7"/>
      <c r="J33" s="7"/>
      <c r="K33" s="7"/>
      <c r="L33" s="7"/>
    </row>
    <row r="34" spans="1:12" x14ac:dyDescent="0.25">
      <c r="A34" t="str">
        <f>A31</f>
        <v>Sum 2025</v>
      </c>
      <c r="B34" s="115">
        <f>B7</f>
        <v>2025</v>
      </c>
      <c r="C34" s="70" t="e">
        <f>C31/$G31</f>
        <v>#DIV/0!</v>
      </c>
      <c r="D34" s="70" t="e">
        <f t="shared" si="9"/>
        <v>#DIV/0!</v>
      </c>
      <c r="E34" s="70" t="e">
        <f t="shared" si="9"/>
        <v>#DIV/0!</v>
      </c>
      <c r="F34" s="70" t="e">
        <f t="shared" si="9"/>
        <v>#DIV/0!</v>
      </c>
      <c r="G34" s="89" t="e">
        <f>SUM(C34:F34)</f>
        <v>#DIV/0!</v>
      </c>
      <c r="I34" s="3"/>
      <c r="J34" s="3"/>
    </row>
  </sheetData>
  <mergeCells count="11">
    <mergeCell ref="A18:A19"/>
    <mergeCell ref="A20:A21"/>
    <mergeCell ref="A22:A23"/>
    <mergeCell ref="A24:A25"/>
    <mergeCell ref="A26:A27"/>
    <mergeCell ref="A10:A11"/>
    <mergeCell ref="A8:A9"/>
    <mergeCell ref="A6:A7"/>
    <mergeCell ref="A16:A17"/>
    <mergeCell ref="A14:A15"/>
    <mergeCell ref="A12:A1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Oppslag!$J$2:$J$10</xm:f>
          </x14:formula1>
          <xm:sqref>B2:C2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D15"/>
  <sheetViews>
    <sheetView workbookViewId="0">
      <selection activeCell="B2" sqref="B2"/>
    </sheetView>
  </sheetViews>
  <sheetFormatPr baseColWidth="10" defaultRowHeight="15" x14ac:dyDescent="0.25"/>
  <cols>
    <col min="1" max="1" width="17.140625" bestFit="1" customWidth="1"/>
    <col min="2" max="2" width="19.28515625" customWidth="1"/>
    <col min="3" max="3" width="29" customWidth="1"/>
    <col min="4" max="4" width="28.28515625" customWidth="1"/>
    <col min="5" max="5" width="25.7109375" customWidth="1"/>
    <col min="6" max="6" width="27.7109375" customWidth="1"/>
    <col min="7" max="7" width="29" customWidth="1"/>
    <col min="8" max="8" width="28.28515625" customWidth="1"/>
    <col min="9" max="9" width="25.7109375" customWidth="1"/>
    <col min="10" max="10" width="27.7109375" customWidth="1"/>
    <col min="11" max="11" width="18.7109375" customWidth="1"/>
    <col min="12" max="12" width="29" customWidth="1"/>
    <col min="13" max="13" width="28.28515625" customWidth="1"/>
    <col min="14" max="14" width="25.7109375" customWidth="1"/>
    <col min="15" max="15" width="27.7109375" customWidth="1"/>
    <col min="16" max="16" width="18.7109375" customWidth="1"/>
    <col min="17" max="17" width="29" customWidth="1"/>
    <col min="18" max="18" width="28.28515625" customWidth="1"/>
    <col min="19" max="19" width="25.7109375" customWidth="1"/>
    <col min="20" max="20" width="27.7109375" customWidth="1"/>
    <col min="21" max="21" width="18.7109375" customWidth="1"/>
    <col min="22" max="22" width="29" customWidth="1"/>
    <col min="23" max="23" width="28.28515625" customWidth="1"/>
    <col min="24" max="24" width="25.7109375" customWidth="1"/>
    <col min="25" max="25" width="27.7109375" customWidth="1"/>
    <col min="26" max="26" width="18.7109375" customWidth="1"/>
    <col min="27" max="27" width="29" customWidth="1"/>
    <col min="28" max="28" width="28.28515625" customWidth="1"/>
    <col min="29" max="29" width="25.7109375" customWidth="1"/>
    <col min="30" max="30" width="27.7109375" customWidth="1"/>
    <col min="31" max="31" width="18.7109375" customWidth="1"/>
    <col min="32" max="32" width="29" customWidth="1"/>
    <col min="33" max="33" width="28.28515625" customWidth="1"/>
    <col min="34" max="34" width="25.7109375" customWidth="1"/>
    <col min="35" max="35" width="27.7109375" customWidth="1"/>
    <col min="36" max="36" width="18.7109375" customWidth="1"/>
    <col min="37" max="37" width="29" customWidth="1"/>
    <col min="38" max="38" width="28.28515625" customWidth="1"/>
    <col min="39" max="39" width="25.7109375" customWidth="1"/>
    <col min="40" max="40" width="27.7109375" customWidth="1"/>
    <col min="41" max="41" width="18.7109375" customWidth="1"/>
    <col min="42" max="42" width="29" customWidth="1"/>
    <col min="43" max="43" width="28.28515625" customWidth="1"/>
    <col min="44" max="44" width="25.7109375" customWidth="1"/>
    <col min="45" max="45" width="27.7109375" customWidth="1"/>
    <col min="46" max="46" width="34.28515625" customWidth="1"/>
    <col min="47" max="47" width="33.42578125" customWidth="1"/>
    <col min="48" max="48" width="21.7109375" customWidth="1"/>
    <col min="49" max="56" width="29.7109375" customWidth="1"/>
    <col min="57" max="57" width="28.5703125" customWidth="1"/>
    <col min="58" max="58" width="34.28515625" customWidth="1"/>
    <col min="59" max="59" width="33.42578125" customWidth="1"/>
    <col min="60" max="60" width="21.7109375" customWidth="1"/>
    <col min="61" max="68" width="29.7109375" customWidth="1"/>
    <col min="69" max="69" width="28.5703125" customWidth="1"/>
    <col min="70" max="70" width="34.28515625" customWidth="1"/>
    <col min="71" max="71" width="33.42578125" customWidth="1"/>
    <col min="72" max="72" width="21.7109375" customWidth="1"/>
    <col min="73" max="80" width="29.7109375" customWidth="1"/>
    <col min="81" max="81" width="28.5703125" customWidth="1"/>
    <col min="82" max="82" width="34.28515625" customWidth="1"/>
    <col min="83" max="83" width="33.42578125" customWidth="1"/>
    <col min="84" max="84" width="21.7109375" customWidth="1"/>
    <col min="85" max="92" width="29.7109375" customWidth="1"/>
    <col min="93" max="93" width="28.5703125" customWidth="1"/>
    <col min="94" max="94" width="34.28515625" customWidth="1"/>
    <col min="95" max="95" width="33.42578125" customWidth="1"/>
    <col min="96" max="96" width="21.7109375" customWidth="1"/>
    <col min="97" max="98" width="25.5703125" bestFit="1" customWidth="1"/>
    <col min="99" max="99" width="10.5703125" customWidth="1"/>
    <col min="100" max="101" width="6.85546875" customWidth="1"/>
    <col min="102" max="102" width="10.5703125" customWidth="1"/>
    <col min="103" max="104" width="6.85546875" customWidth="1"/>
    <col min="105" max="105" width="10.5703125" customWidth="1"/>
    <col min="106" max="107" width="6.85546875" customWidth="1"/>
    <col min="108" max="108" width="10.5703125" customWidth="1"/>
    <col min="109" max="110" width="6.85546875" customWidth="1"/>
    <col min="111" max="111" width="10.5703125" customWidth="1"/>
    <col min="112" max="113" width="6.85546875" customWidth="1"/>
    <col min="114" max="114" width="10.5703125" customWidth="1"/>
    <col min="115" max="116" width="6.85546875" customWidth="1"/>
    <col min="117" max="117" width="10.5703125" customWidth="1"/>
    <col min="118" max="119" width="6.85546875" customWidth="1"/>
    <col min="120" max="120" width="10.5703125" customWidth="1"/>
  </cols>
  <sheetData>
    <row r="1" spans="1:4" x14ac:dyDescent="0.25">
      <c r="A1" s="51" t="s">
        <v>38</v>
      </c>
      <c r="B1" t="s">
        <v>100</v>
      </c>
    </row>
    <row r="2" spans="1:4" x14ac:dyDescent="0.25">
      <c r="A2" s="51" t="s">
        <v>40</v>
      </c>
      <c r="B2" t="s">
        <v>113</v>
      </c>
    </row>
    <row r="3" spans="1:4" x14ac:dyDescent="0.25">
      <c r="A3" s="51" t="s">
        <v>79</v>
      </c>
      <c r="B3" t="s">
        <v>138</v>
      </c>
    </row>
    <row r="4" spans="1:4" x14ac:dyDescent="0.25">
      <c r="A4" s="51" t="s">
        <v>39</v>
      </c>
      <c r="B4" t="s">
        <v>138</v>
      </c>
    </row>
    <row r="6" spans="1:4" x14ac:dyDescent="0.25">
      <c r="A6" s="51" t="s">
        <v>43</v>
      </c>
      <c r="B6" t="s">
        <v>114</v>
      </c>
      <c r="C6" t="s">
        <v>81</v>
      </c>
      <c r="D6" t="s">
        <v>82</v>
      </c>
    </row>
    <row r="7" spans="1:4" x14ac:dyDescent="0.25">
      <c r="A7" s="22">
        <v>2017</v>
      </c>
      <c r="B7" s="7">
        <v>4027707.9752846658</v>
      </c>
      <c r="C7" s="7">
        <v>1553366.457764267</v>
      </c>
      <c r="D7" s="7">
        <v>563513.41195106669</v>
      </c>
    </row>
    <row r="8" spans="1:4" x14ac:dyDescent="0.25">
      <c r="A8" s="22">
        <v>2018</v>
      </c>
      <c r="B8" s="7">
        <v>3984018.8382974998</v>
      </c>
      <c r="C8" s="7">
        <v>1631750.6667391998</v>
      </c>
      <c r="D8" s="7">
        <v>567319.0938560192</v>
      </c>
    </row>
    <row r="9" spans="1:4" x14ac:dyDescent="0.25">
      <c r="A9" s="22">
        <v>2019</v>
      </c>
      <c r="B9" s="7">
        <v>3999661.3382974998</v>
      </c>
      <c r="C9" s="7">
        <v>1652225.1165828982</v>
      </c>
      <c r="D9" s="7">
        <v>562037.48102286283</v>
      </c>
    </row>
    <row r="10" spans="1:4" x14ac:dyDescent="0.25">
      <c r="A10" s="22">
        <v>2020</v>
      </c>
      <c r="B10" s="7">
        <v>4008368.8382974989</v>
      </c>
      <c r="C10" s="7">
        <v>1673436.3771631313</v>
      </c>
      <c r="D10" s="7">
        <v>556755.8681897067</v>
      </c>
    </row>
    <row r="11" spans="1:4" x14ac:dyDescent="0.25">
      <c r="A11" s="22">
        <v>2021</v>
      </c>
      <c r="B11" s="7">
        <v>4013548.8382974998</v>
      </c>
      <c r="C11" s="7">
        <v>1692113.969114759</v>
      </c>
      <c r="D11" s="7">
        <v>551474.25535655033</v>
      </c>
    </row>
    <row r="12" spans="1:4" x14ac:dyDescent="0.25">
      <c r="A12" s="22">
        <v>2022</v>
      </c>
      <c r="B12" s="7">
        <v>4016138.8382974998</v>
      </c>
      <c r="C12" s="7">
        <v>1707492.9384643415</v>
      </c>
      <c r="D12" s="7">
        <v>546192.64252339408</v>
      </c>
    </row>
    <row r="13" spans="1:4" x14ac:dyDescent="0.25">
      <c r="A13" s="22">
        <v>2023</v>
      </c>
      <c r="B13" s="7">
        <v>4016138.8382974998</v>
      </c>
      <c r="C13" s="7">
        <v>1721341.3388686446</v>
      </c>
      <c r="D13" s="7">
        <v>540911.02969023783</v>
      </c>
    </row>
    <row r="14" spans="1:4" x14ac:dyDescent="0.25">
      <c r="A14" s="22">
        <v>2024</v>
      </c>
      <c r="B14" s="7">
        <v>4016138.8382974998</v>
      </c>
      <c r="C14" s="7">
        <v>1731415.6544001738</v>
      </c>
      <c r="D14" s="7">
        <v>535629.41685708147</v>
      </c>
    </row>
    <row r="15" spans="1:4" x14ac:dyDescent="0.25">
      <c r="A15" s="22">
        <v>2025</v>
      </c>
      <c r="B15" s="7">
        <v>4016138.8382974998</v>
      </c>
      <c r="C15" s="7">
        <v>1741853.0789113778</v>
      </c>
      <c r="D15" s="7">
        <v>530347.8040239251</v>
      </c>
    </row>
  </sheetData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A4" sqref="A4"/>
    </sheetView>
  </sheetViews>
  <sheetFormatPr baseColWidth="10" defaultRowHeight="15" x14ac:dyDescent="0.25"/>
  <cols>
    <col min="1" max="1" width="30.85546875" bestFit="1" customWidth="1"/>
    <col min="2" max="2" width="19.28515625" bestFit="1" customWidth="1"/>
    <col min="3" max="9" width="9.7109375" customWidth="1"/>
    <col min="10" max="10" width="9.7109375" bestFit="1" customWidth="1"/>
    <col min="11" max="18" width="9.7109375" customWidth="1"/>
    <col min="19" max="19" width="22.7109375" customWidth="1"/>
    <col min="20" max="27" width="8.28515625" customWidth="1"/>
    <col min="28" max="28" width="25.140625" bestFit="1" customWidth="1"/>
    <col min="29" max="36" width="7.28515625" customWidth="1"/>
    <col min="37" max="37" width="30.42578125" customWidth="1"/>
    <col min="38" max="45" width="8.28515625" customWidth="1"/>
    <col min="46" max="46" width="28.42578125" customWidth="1"/>
    <col min="47" max="54" width="8.28515625" customWidth="1"/>
    <col min="55" max="55" width="21" customWidth="1"/>
    <col min="56" max="63" width="8.28515625" customWidth="1"/>
    <col min="64" max="64" width="22.28515625" customWidth="1"/>
    <col min="65" max="72" width="7.28515625" customWidth="1"/>
    <col min="73" max="73" width="31" bestFit="1" customWidth="1"/>
    <col min="74" max="81" width="7.28515625" customWidth="1"/>
    <col min="82" max="82" width="18" customWidth="1"/>
    <col min="83" max="90" width="9.7109375" customWidth="1"/>
    <col min="91" max="91" width="18" bestFit="1" customWidth="1"/>
    <col min="92" max="92" width="25.28515625" bestFit="1" customWidth="1"/>
    <col min="93" max="93" width="17.85546875" bestFit="1" customWidth="1"/>
    <col min="94" max="94" width="26.140625" bestFit="1" customWidth="1"/>
    <col min="95" max="95" width="22.7109375" bestFit="1" customWidth="1"/>
    <col min="96" max="96" width="25.140625" bestFit="1" customWidth="1"/>
    <col min="97" max="97" width="33.7109375" bestFit="1" customWidth="1"/>
    <col min="98" max="98" width="30.42578125" bestFit="1" customWidth="1"/>
    <col min="99" max="99" width="28.42578125" bestFit="1" customWidth="1"/>
    <col min="100" max="100" width="21" bestFit="1" customWidth="1"/>
    <col min="101" max="101" width="22.28515625" bestFit="1" customWidth="1"/>
    <col min="102" max="102" width="31" bestFit="1" customWidth="1"/>
    <col min="103" max="103" width="29" bestFit="1" customWidth="1"/>
    <col min="104" max="104" width="18" bestFit="1" customWidth="1"/>
    <col min="105" max="105" width="25.28515625" bestFit="1" customWidth="1"/>
    <col min="106" max="106" width="17.85546875" bestFit="1" customWidth="1"/>
    <col min="107" max="107" width="26.140625" bestFit="1" customWidth="1"/>
    <col min="108" max="108" width="22.7109375" bestFit="1" customWidth="1"/>
    <col min="109" max="109" width="25.140625" bestFit="1" customWidth="1"/>
    <col min="110" max="110" width="33.7109375" bestFit="1" customWidth="1"/>
    <col min="111" max="111" width="30.42578125" bestFit="1" customWidth="1"/>
    <col min="112" max="112" width="28.42578125" bestFit="1" customWidth="1"/>
    <col min="113" max="113" width="21" bestFit="1" customWidth="1"/>
    <col min="114" max="114" width="22.28515625" bestFit="1" customWidth="1"/>
    <col min="115" max="115" width="31" bestFit="1" customWidth="1"/>
    <col min="116" max="116" width="29" bestFit="1" customWidth="1"/>
    <col min="117" max="117" width="18" bestFit="1" customWidth="1"/>
  </cols>
  <sheetData>
    <row r="1" spans="1:10" x14ac:dyDescent="0.25">
      <c r="A1" s="51" t="s">
        <v>40</v>
      </c>
      <c r="B1" t="s">
        <v>113</v>
      </c>
    </row>
    <row r="2" spans="1:10" x14ac:dyDescent="0.25">
      <c r="A2" s="51" t="s">
        <v>38</v>
      </c>
      <c r="B2" t="s">
        <v>100</v>
      </c>
    </row>
    <row r="4" spans="1:10" x14ac:dyDescent="0.25">
      <c r="B4" s="51" t="s">
        <v>127</v>
      </c>
    </row>
    <row r="5" spans="1:10" x14ac:dyDescent="0.25">
      <c r="A5" s="51" t="s">
        <v>137</v>
      </c>
      <c r="B5">
        <v>2017</v>
      </c>
      <c r="C5">
        <v>2018</v>
      </c>
      <c r="D5">
        <v>2019</v>
      </c>
      <c r="E5">
        <v>2020</v>
      </c>
      <c r="F5">
        <v>2021</v>
      </c>
      <c r="G5">
        <v>2022</v>
      </c>
      <c r="H5">
        <v>2023</v>
      </c>
      <c r="I5">
        <v>2024</v>
      </c>
      <c r="J5">
        <v>2025</v>
      </c>
    </row>
    <row r="6" spans="1:10" x14ac:dyDescent="0.25">
      <c r="A6" s="22" t="s">
        <v>114</v>
      </c>
      <c r="B6" s="7">
        <v>4027707.9752846658</v>
      </c>
      <c r="C6" s="7">
        <v>3984018.8382974998</v>
      </c>
      <c r="D6" s="7">
        <v>3999661.3382974998</v>
      </c>
      <c r="E6" s="7">
        <v>4008368.8382974989</v>
      </c>
      <c r="F6" s="7">
        <v>4013548.8382974998</v>
      </c>
      <c r="G6" s="7">
        <v>4016138.8382974998</v>
      </c>
      <c r="H6" s="7">
        <v>4016138.8382974998</v>
      </c>
      <c r="I6" s="7">
        <v>4016138.8382974998</v>
      </c>
      <c r="J6" s="7">
        <v>4016138.8382974998</v>
      </c>
    </row>
    <row r="7" spans="1:10" x14ac:dyDescent="0.25">
      <c r="A7" s="22" t="s">
        <v>129</v>
      </c>
      <c r="B7" s="7">
        <v>1212344.6577642669</v>
      </c>
      <c r="C7" s="7">
        <v>1281889.2667391999</v>
      </c>
      <c r="D7" s="7">
        <v>1298373.2032304623</v>
      </c>
      <c r="E7" s="7">
        <v>1310282.0797594395</v>
      </c>
      <c r="F7" s="7">
        <v>1316912.2760271681</v>
      </c>
      <c r="G7" s="7">
        <v>1319895.9621881528</v>
      </c>
      <c r="H7" s="7">
        <v>1321098.8807924062</v>
      </c>
      <c r="I7" s="7">
        <v>1321700.3400945326</v>
      </c>
      <c r="J7" s="7">
        <v>1322302.5835825794</v>
      </c>
    </row>
    <row r="8" spans="1:10" x14ac:dyDescent="0.25">
      <c r="A8" s="22" t="s">
        <v>132</v>
      </c>
      <c r="B8" s="7">
        <v>313306.8</v>
      </c>
      <c r="C8" s="7">
        <v>320496.40000000002</v>
      </c>
      <c r="D8" s="7">
        <v>324486.9133524361</v>
      </c>
      <c r="E8" s="7">
        <v>333789.29740369169</v>
      </c>
      <c r="F8" s="7">
        <v>345836.69308759074</v>
      </c>
      <c r="G8" s="7">
        <v>358231.97627618868</v>
      </c>
      <c r="H8" s="7">
        <v>370877.45807623857</v>
      </c>
      <c r="I8" s="7">
        <v>380350.31430564128</v>
      </c>
      <c r="J8" s="7">
        <v>390185.4953287986</v>
      </c>
    </row>
    <row r="9" spans="1:10" x14ac:dyDescent="0.25">
      <c r="A9" s="22" t="s">
        <v>133</v>
      </c>
      <c r="B9" s="7">
        <v>27715</v>
      </c>
      <c r="C9" s="7">
        <v>29365</v>
      </c>
      <c r="D9" s="7">
        <v>29365</v>
      </c>
      <c r="E9" s="7">
        <v>29365</v>
      </c>
      <c r="F9" s="7">
        <v>29365</v>
      </c>
      <c r="G9" s="7">
        <v>29365</v>
      </c>
      <c r="H9" s="7">
        <v>29365</v>
      </c>
      <c r="I9" s="7">
        <v>29365</v>
      </c>
      <c r="J9" s="7">
        <v>29365</v>
      </c>
    </row>
    <row r="10" spans="1:10" x14ac:dyDescent="0.25">
      <c r="A10" s="22" t="s">
        <v>134</v>
      </c>
      <c r="B10" s="7">
        <v>130314.35995106667</v>
      </c>
      <c r="C10" s="7">
        <v>134777.07996330003</v>
      </c>
      <c r="D10" s="7">
        <v>134777.07996330003</v>
      </c>
      <c r="E10" s="7">
        <v>134777.07996330003</v>
      </c>
      <c r="F10" s="7">
        <v>134777.07996330006</v>
      </c>
      <c r="G10" s="7">
        <v>134777.07996330006</v>
      </c>
      <c r="H10" s="7">
        <v>134777.07996330006</v>
      </c>
      <c r="I10" s="7">
        <v>134777.07996330006</v>
      </c>
      <c r="J10" s="7">
        <v>134777.07996330006</v>
      </c>
    </row>
    <row r="11" spans="1:10" x14ac:dyDescent="0.25">
      <c r="A11" s="22" t="s">
        <v>135</v>
      </c>
      <c r="B11" s="7">
        <v>119846.66799999999</v>
      </c>
      <c r="C11" s="7">
        <v>116583.64484018646</v>
      </c>
      <c r="D11" s="7">
        <v>114427.35895411186</v>
      </c>
      <c r="E11" s="7">
        <v>112271.07306803725</v>
      </c>
      <c r="F11" s="7">
        <v>110114.78718196263</v>
      </c>
      <c r="G11" s="7">
        <v>107958.50129588805</v>
      </c>
      <c r="H11" s="7">
        <v>105802.21540981342</v>
      </c>
      <c r="I11" s="7">
        <v>103645.92952373881</v>
      </c>
      <c r="J11" s="7">
        <v>101489.64363766421</v>
      </c>
    </row>
    <row r="12" spans="1:10" x14ac:dyDescent="0.25">
      <c r="A12" s="22" t="s">
        <v>130</v>
      </c>
      <c r="B12" s="7">
        <v>140630.32699999996</v>
      </c>
      <c r="C12" s="7">
        <v>144888.92072015221</v>
      </c>
      <c r="D12" s="7">
        <v>145630.9647816483</v>
      </c>
      <c r="E12" s="7">
        <v>146373.00884314434</v>
      </c>
      <c r="F12" s="7">
        <v>147115.05290464038</v>
      </c>
      <c r="G12" s="7">
        <v>147857.09696613645</v>
      </c>
      <c r="H12" s="7">
        <v>148599.14102763249</v>
      </c>
      <c r="I12" s="7">
        <v>149341.18508912856</v>
      </c>
      <c r="J12" s="7">
        <v>150083.2291506246</v>
      </c>
    </row>
    <row r="13" spans="1:10" x14ac:dyDescent="0.25">
      <c r="A13" s="22" t="s">
        <v>131</v>
      </c>
      <c r="B13" s="7">
        <v>84320.736999999979</v>
      </c>
      <c r="C13" s="7">
        <v>87614.479525627874</v>
      </c>
      <c r="D13" s="7">
        <v>84978.345265855256</v>
      </c>
      <c r="E13" s="7">
        <v>82342.211006082667</v>
      </c>
      <c r="F13" s="7">
        <v>79706.076746310049</v>
      </c>
      <c r="G13" s="7">
        <v>77069.942486537417</v>
      </c>
      <c r="H13" s="7">
        <v>74433.808226764813</v>
      </c>
      <c r="I13" s="7">
        <v>71797.67396699221</v>
      </c>
      <c r="J13" s="7">
        <v>69161.539707219606</v>
      </c>
    </row>
    <row r="14" spans="1:10" x14ac:dyDescent="0.25">
      <c r="A14" s="22" t="s">
        <v>136</v>
      </c>
      <c r="B14" s="7">
        <v>88401.32</v>
      </c>
      <c r="C14" s="7">
        <v>83454.968806752659</v>
      </c>
      <c r="D14" s="7">
        <v>82223.73205794752</v>
      </c>
      <c r="E14" s="7">
        <v>80992.495309142396</v>
      </c>
      <c r="F14" s="7">
        <v>79761.258560337272</v>
      </c>
      <c r="G14" s="7">
        <v>78530.021811532119</v>
      </c>
      <c r="H14" s="7">
        <v>77298.785062726995</v>
      </c>
      <c r="I14" s="7">
        <v>76067.54831392187</v>
      </c>
      <c r="J14" s="7">
        <v>74836.311565116732</v>
      </c>
    </row>
    <row r="15" spans="1:10" x14ac:dyDescent="0.25">
      <c r="A15" s="22" t="s">
        <v>128</v>
      </c>
      <c r="B15" s="7">
        <v>6144587.8449999988</v>
      </c>
      <c r="C15" s="7">
        <v>6183088.5988927186</v>
      </c>
      <c r="D15" s="7">
        <v>6213923.9359032605</v>
      </c>
      <c r="E15" s="7">
        <v>6238561.0836503366</v>
      </c>
      <c r="F15" s="7">
        <v>6257137.0627688086</v>
      </c>
      <c r="G15" s="7">
        <v>6269824.419285235</v>
      </c>
      <c r="H15" s="7">
        <v>6278391.2068563821</v>
      </c>
      <c r="I15" s="7">
        <v>6283183.9095547544</v>
      </c>
      <c r="J15" s="7">
        <v>6288339.7212328017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workbookViewId="0"/>
  </sheetViews>
  <sheetFormatPr baseColWidth="10" defaultRowHeight="15" x14ac:dyDescent="0.25"/>
  <cols>
    <col min="8" max="8" width="13.5703125" style="3" bestFit="1" customWidth="1"/>
    <col min="9" max="9" width="14.7109375" style="3" bestFit="1" customWidth="1"/>
    <col min="10" max="10" width="18.28515625" style="3" bestFit="1" customWidth="1"/>
    <col min="11" max="12" width="17.42578125" style="3" bestFit="1" customWidth="1"/>
    <col min="13" max="13" width="11.7109375" style="3" bestFit="1" customWidth="1"/>
    <col min="14" max="14" width="15.28515625" style="3" bestFit="1" customWidth="1"/>
  </cols>
  <sheetData>
    <row r="1" spans="1:14" s="1" customFormat="1" x14ac:dyDescent="0.25">
      <c r="A1" s="1" t="s">
        <v>37</v>
      </c>
      <c r="B1" s="1" t="s">
        <v>38</v>
      </c>
      <c r="C1" s="1" t="s">
        <v>42</v>
      </c>
      <c r="D1" s="1" t="s">
        <v>40</v>
      </c>
      <c r="E1" s="1" t="s">
        <v>44</v>
      </c>
      <c r="F1" s="1" t="s">
        <v>45</v>
      </c>
      <c r="G1" s="1" t="s">
        <v>58</v>
      </c>
      <c r="H1" s="6" t="s">
        <v>47</v>
      </c>
      <c r="I1" s="6" t="s">
        <v>28</v>
      </c>
      <c r="J1" s="6" t="s">
        <v>48</v>
      </c>
      <c r="K1" s="6" t="s">
        <v>49</v>
      </c>
      <c r="L1" s="6" t="s">
        <v>56</v>
      </c>
      <c r="M1" s="6" t="s">
        <v>36</v>
      </c>
      <c r="N1" s="6" t="s">
        <v>39</v>
      </c>
    </row>
    <row r="2" spans="1:14" x14ac:dyDescent="0.25">
      <c r="A2">
        <f>'Tot bev overordnet modell'!$L$2</f>
        <v>2018</v>
      </c>
      <c r="B2" t="str">
        <f>'Enheter, modell og år'!E2</f>
        <v>RFM</v>
      </c>
      <c r="C2" t="e">
        <f>VLOOKUP(B2,'Sentrale parametere'!#REF!,2,FALSE)</f>
        <v>#REF!</v>
      </c>
      <c r="D2">
        <f>'Tot bev overordnet modell'!$A$4</f>
        <v>0</v>
      </c>
      <c r="E2" t="str">
        <f>A2&amp;B2</f>
        <v>2018RFM</v>
      </c>
      <c r="F2" t="str">
        <f>A2&amp;D2</f>
        <v>20180</v>
      </c>
      <c r="G2" t="str">
        <f>A2&amp;B2&amp;D2</f>
        <v>2018RFM0</v>
      </c>
      <c r="H2" s="72" t="e">
        <f>IF(B2="KD",0,VLOOKUP(F2,$F$2:$N$321,9,FALSE)-N2)</f>
        <v>#DIV/0!</v>
      </c>
      <c r="I2" s="3" t="e">
        <f>('Tot bev overordnet modell'!H4)*1000</f>
        <v>#DIV/0!</v>
      </c>
      <c r="J2" s="3">
        <f>('Tot bev overordnet modell'!I4)*1000</f>
        <v>0</v>
      </c>
      <c r="K2" s="3">
        <f>('Tot bev overordnet modell'!J4)*1000</f>
        <v>0</v>
      </c>
      <c r="L2" s="3">
        <f>(SUM(J2:K2))</f>
        <v>0</v>
      </c>
      <c r="M2" s="3">
        <f>('Tot bev overordnet modell'!K4)*1000</f>
        <v>0</v>
      </c>
      <c r="N2" s="3" t="e">
        <f>('Tot bev overordnet modell'!L4)*1000</f>
        <v>#DIV/0!</v>
      </c>
    </row>
    <row r="3" spans="1:14" x14ac:dyDescent="0.25">
      <c r="A3">
        <f>'Tot bev overordnet modell'!$L$2</f>
        <v>2018</v>
      </c>
      <c r="B3" t="str">
        <f>'Enheter, modell og år'!E2</f>
        <v>RFM</v>
      </c>
      <c r="C3" t="e">
        <f>VLOOKUP(B3,'Sentrale parametere'!#REF!,2,FALSE)</f>
        <v>#REF!</v>
      </c>
      <c r="D3">
        <f>'Tot bev overordnet modell'!$A$15</f>
        <v>0</v>
      </c>
      <c r="E3" t="str">
        <f t="shared" ref="E3:E66" si="0">A3&amp;B3</f>
        <v>2018RFM</v>
      </c>
      <c r="F3" t="str">
        <f t="shared" ref="F3:F66" si="1">A3&amp;D3</f>
        <v>20180</v>
      </c>
      <c r="G3" t="str">
        <f t="shared" ref="G3:G66" si="2">A3&amp;B3&amp;D3</f>
        <v>2018RFM0</v>
      </c>
      <c r="H3" s="72" t="e">
        <f t="shared" ref="H3:H66" si="3">IF(B3="KD",0,VLOOKUP(F3,$F$2:$N$321,9,FALSE)-N3)</f>
        <v>#DIV/0!</v>
      </c>
      <c r="I3" s="3" t="e">
        <f>('Tot bev overordnet modell'!H15)*1000</f>
        <v>#DIV/0!</v>
      </c>
      <c r="J3" s="3">
        <f>('Tot bev overordnet modell'!I15)*1000</f>
        <v>0</v>
      </c>
      <c r="K3" s="3">
        <f>('Tot bev overordnet modell'!J15)*1000</f>
        <v>0</v>
      </c>
      <c r="L3" s="3">
        <f t="shared" ref="L3:L66" si="4">(SUM(J3:K3))</f>
        <v>0</v>
      </c>
      <c r="M3" s="3">
        <f>('Tot bev overordnet modell'!K15)*1000</f>
        <v>0</v>
      </c>
      <c r="N3" s="3" t="e">
        <f>('Tot bev overordnet modell'!L15)*1000</f>
        <v>#DIV/0!</v>
      </c>
    </row>
    <row r="4" spans="1:14" x14ac:dyDescent="0.25">
      <c r="A4">
        <f>'Tot bev overordnet modell'!$L$2</f>
        <v>2018</v>
      </c>
      <c r="B4" t="str">
        <f>'Enheter, modell og år'!E2</f>
        <v>RFM</v>
      </c>
      <c r="C4" t="e">
        <f>VLOOKUP(B4,'Sentrale parametere'!#REF!,2,FALSE)</f>
        <v>#REF!</v>
      </c>
      <c r="D4">
        <f>'Tot bev overordnet modell'!$A$16</f>
        <v>0</v>
      </c>
      <c r="E4" t="str">
        <f t="shared" si="0"/>
        <v>2018RFM</v>
      </c>
      <c r="F4" t="str">
        <f t="shared" si="1"/>
        <v>20180</v>
      </c>
      <c r="G4" t="str">
        <f t="shared" si="2"/>
        <v>2018RFM0</v>
      </c>
      <c r="H4" s="72" t="e">
        <f t="shared" si="3"/>
        <v>#DIV/0!</v>
      </c>
      <c r="I4" s="3" t="e">
        <f>('Tot bev overordnet modell'!H16)*1000</f>
        <v>#DIV/0!</v>
      </c>
      <c r="J4" s="3">
        <f>('Tot bev overordnet modell'!I16)*1000</f>
        <v>0</v>
      </c>
      <c r="K4" s="3">
        <f>('Tot bev overordnet modell'!J16)*1000</f>
        <v>0</v>
      </c>
      <c r="L4" s="3">
        <f t="shared" si="4"/>
        <v>0</v>
      </c>
      <c r="M4" s="3">
        <f>('Tot bev overordnet modell'!K16)*1000</f>
        <v>0</v>
      </c>
      <c r="N4" s="3" t="e">
        <f>('Tot bev overordnet modell'!L16)*1000</f>
        <v>#DIV/0!</v>
      </c>
    </row>
    <row r="5" spans="1:14" x14ac:dyDescent="0.25">
      <c r="A5">
        <f>'Tot bev overordnet modell'!$L$2</f>
        <v>2018</v>
      </c>
      <c r="B5" t="str">
        <f>'Enheter, modell og år'!E2</f>
        <v>RFM</v>
      </c>
      <c r="C5" t="e">
        <f>VLOOKUP(B5,'Sentrale parametere'!#REF!,2,FALSE)</f>
        <v>#REF!</v>
      </c>
      <c r="D5">
        <f>'Tot bev overordnet modell'!$A$17</f>
        <v>0</v>
      </c>
      <c r="E5" t="str">
        <f t="shared" si="0"/>
        <v>2018RFM</v>
      </c>
      <c r="F5" t="str">
        <f t="shared" si="1"/>
        <v>20180</v>
      </c>
      <c r="G5" t="str">
        <f t="shared" si="2"/>
        <v>2018RFM0</v>
      </c>
      <c r="H5" s="72" t="e">
        <f t="shared" si="3"/>
        <v>#DIV/0!</v>
      </c>
      <c r="I5" s="3" t="e">
        <f>('Tot bev overordnet modell'!H17)*1000</f>
        <v>#DIV/0!</v>
      </c>
      <c r="J5" s="3">
        <f>('Tot bev overordnet modell'!I17)*1000</f>
        <v>0</v>
      </c>
      <c r="K5" s="3">
        <f>('Tot bev overordnet modell'!J17)*1000</f>
        <v>0</v>
      </c>
      <c r="L5" s="3">
        <f t="shared" si="4"/>
        <v>0</v>
      </c>
      <c r="M5" s="3">
        <f>('Tot bev overordnet modell'!K17)*1000</f>
        <v>0</v>
      </c>
      <c r="N5" s="3" t="e">
        <f>('Tot bev overordnet modell'!L17)*1000</f>
        <v>#DIV/0!</v>
      </c>
    </row>
    <row r="6" spans="1:14" x14ac:dyDescent="0.25">
      <c r="A6">
        <f>'Tot bev overordnet modell'!$L$2</f>
        <v>2018</v>
      </c>
      <c r="B6" t="str">
        <f>'Enheter, modell og år'!E2</f>
        <v>RFM</v>
      </c>
      <c r="C6" t="e">
        <f>VLOOKUP(B6,'Sentrale parametere'!#REF!,2,FALSE)</f>
        <v>#REF!</v>
      </c>
      <c r="D6">
        <f>'Tot bev overordnet modell'!$A$18</f>
        <v>0</v>
      </c>
      <c r="E6" t="str">
        <f t="shared" si="0"/>
        <v>2018RFM</v>
      </c>
      <c r="F6" t="str">
        <f t="shared" si="1"/>
        <v>20180</v>
      </c>
      <c r="G6" t="str">
        <f t="shared" si="2"/>
        <v>2018RFM0</v>
      </c>
      <c r="H6" s="72" t="e">
        <f t="shared" si="3"/>
        <v>#DIV/0!</v>
      </c>
      <c r="I6" s="3" t="e">
        <f>('Tot bev overordnet modell'!H18)*1000</f>
        <v>#DIV/0!</v>
      </c>
      <c r="J6" s="3">
        <f>('Tot bev overordnet modell'!I18)*1000</f>
        <v>0</v>
      </c>
      <c r="K6" s="3">
        <f>('Tot bev overordnet modell'!J18)*1000</f>
        <v>0</v>
      </c>
      <c r="L6" s="3">
        <f t="shared" si="4"/>
        <v>0</v>
      </c>
      <c r="M6" s="3">
        <f>('Tot bev overordnet modell'!K18)*1000</f>
        <v>0</v>
      </c>
      <c r="N6" s="3" t="e">
        <f>('Tot bev overordnet modell'!L18)*1000</f>
        <v>#DIV/0!</v>
      </c>
    </row>
    <row r="7" spans="1:14" x14ac:dyDescent="0.25">
      <c r="A7">
        <f>'Tot bev overordnet modell'!$L$2</f>
        <v>2018</v>
      </c>
      <c r="B7" t="str">
        <f>'Enheter, modell og år'!E2</f>
        <v>RFM</v>
      </c>
      <c r="C7" t="e">
        <f>VLOOKUP(B7,'Sentrale parametere'!#REF!,2,FALSE)</f>
        <v>#REF!</v>
      </c>
      <c r="D7">
        <f>'Tot bev overordnet modell'!$A$19</f>
        <v>0</v>
      </c>
      <c r="E7" t="str">
        <f t="shared" si="0"/>
        <v>2018RFM</v>
      </c>
      <c r="F7" t="str">
        <f t="shared" si="1"/>
        <v>20180</v>
      </c>
      <c r="G7" t="str">
        <f t="shared" si="2"/>
        <v>2018RFM0</v>
      </c>
      <c r="H7" s="72" t="e">
        <f t="shared" si="3"/>
        <v>#DIV/0!</v>
      </c>
      <c r="I7" s="3" t="e">
        <f>('Tot bev overordnet modell'!H19)*1000</f>
        <v>#DIV/0!</v>
      </c>
      <c r="J7" s="3">
        <f>('Tot bev overordnet modell'!I19)*1000</f>
        <v>0</v>
      </c>
      <c r="K7" s="3">
        <f>('Tot bev overordnet modell'!J19)*1000</f>
        <v>0</v>
      </c>
      <c r="L7" s="3">
        <f t="shared" si="4"/>
        <v>0</v>
      </c>
      <c r="M7" s="3">
        <f>('Tot bev overordnet modell'!K19)*1000</f>
        <v>0</v>
      </c>
      <c r="N7" s="3" t="e">
        <f>('Tot bev overordnet modell'!L19)*1000</f>
        <v>#DIV/0!</v>
      </c>
    </row>
    <row r="8" spans="1:14" x14ac:dyDescent="0.25">
      <c r="A8">
        <f>'Tot bev overordnet modell'!$L$2</f>
        <v>2018</v>
      </c>
      <c r="B8" t="str">
        <f>'Enheter, modell og år'!E2</f>
        <v>RFM</v>
      </c>
      <c r="C8" t="e">
        <f>VLOOKUP(B8,'Sentrale parametere'!#REF!,2,FALSE)</f>
        <v>#REF!</v>
      </c>
      <c r="D8">
        <f>'Tot bev overordnet modell'!$A$20</f>
        <v>0</v>
      </c>
      <c r="E8" t="str">
        <f t="shared" si="0"/>
        <v>2018RFM</v>
      </c>
      <c r="F8" t="str">
        <f t="shared" si="1"/>
        <v>20180</v>
      </c>
      <c r="G8" t="str">
        <f t="shared" si="2"/>
        <v>2018RFM0</v>
      </c>
      <c r="H8" s="72" t="e">
        <f t="shared" si="3"/>
        <v>#DIV/0!</v>
      </c>
      <c r="I8" s="3" t="e">
        <f>('Tot bev overordnet modell'!H20)*1000</f>
        <v>#DIV/0!</v>
      </c>
      <c r="J8" s="3">
        <f>('Tot bev overordnet modell'!I20)*1000</f>
        <v>0</v>
      </c>
      <c r="K8" s="3">
        <f>('Tot bev overordnet modell'!J20)*1000</f>
        <v>0</v>
      </c>
      <c r="L8" s="3">
        <f t="shared" si="4"/>
        <v>0</v>
      </c>
      <c r="M8" s="3">
        <f>('Tot bev overordnet modell'!K20)*1000</f>
        <v>0</v>
      </c>
      <c r="N8" s="3" t="e">
        <f>('Tot bev overordnet modell'!L20)*1000</f>
        <v>#DIV/0!</v>
      </c>
    </row>
    <row r="9" spans="1:14" x14ac:dyDescent="0.25">
      <c r="A9">
        <f>'Tot bev overordnet modell'!$L$2</f>
        <v>2018</v>
      </c>
      <c r="B9" t="str">
        <f>'Enheter, modell og år'!E2</f>
        <v>RFM</v>
      </c>
      <c r="C9" t="e">
        <f>VLOOKUP(B9,'Sentrale parametere'!#REF!,2,FALSE)</f>
        <v>#REF!</v>
      </c>
      <c r="D9">
        <f>'Tot bev overordnet modell'!$A$21</f>
        <v>0</v>
      </c>
      <c r="E9" t="str">
        <f t="shared" si="0"/>
        <v>2018RFM</v>
      </c>
      <c r="F9" t="str">
        <f t="shared" si="1"/>
        <v>20180</v>
      </c>
      <c r="G9" t="str">
        <f t="shared" si="2"/>
        <v>2018RFM0</v>
      </c>
      <c r="H9" s="72" t="e">
        <f t="shared" si="3"/>
        <v>#DIV/0!</v>
      </c>
      <c r="I9" s="3" t="e">
        <f>('Tot bev overordnet modell'!H21)*1000</f>
        <v>#DIV/0!</v>
      </c>
      <c r="J9" s="3">
        <f>('Tot bev overordnet modell'!I21)*1000</f>
        <v>0</v>
      </c>
      <c r="K9" s="3">
        <f>('Tot bev overordnet modell'!J21)*1000</f>
        <v>0</v>
      </c>
      <c r="L9" s="3">
        <f t="shared" si="4"/>
        <v>0</v>
      </c>
      <c r="M9" s="3">
        <f>('Tot bev overordnet modell'!K21)*1000</f>
        <v>0</v>
      </c>
      <c r="N9" s="3" t="e">
        <f>('Tot bev overordnet modell'!L21)*1000</f>
        <v>#DIV/0!</v>
      </c>
    </row>
    <row r="10" spans="1:14" x14ac:dyDescent="0.25">
      <c r="A10">
        <f>'Tot bev overordnet modell'!$L$2</f>
        <v>2018</v>
      </c>
      <c r="B10" t="str">
        <f>'Enheter, modell og år'!E2</f>
        <v>RFM</v>
      </c>
      <c r="C10" t="e">
        <f>VLOOKUP(B10,'Sentrale parametere'!#REF!,2,FALSE)</f>
        <v>#REF!</v>
      </c>
      <c r="D10">
        <f>'Tot bev overordnet modell'!$A$22</f>
        <v>0</v>
      </c>
      <c r="E10" t="str">
        <f t="shared" si="0"/>
        <v>2018RFM</v>
      </c>
      <c r="F10" t="str">
        <f t="shared" si="1"/>
        <v>20180</v>
      </c>
      <c r="G10" t="str">
        <f t="shared" si="2"/>
        <v>2018RFM0</v>
      </c>
      <c r="H10" s="72" t="e">
        <f t="shared" si="3"/>
        <v>#DIV/0!</v>
      </c>
      <c r="I10" s="3" t="e">
        <f>('Tot bev overordnet modell'!H22)*1000</f>
        <v>#DIV/0!</v>
      </c>
      <c r="J10" s="3">
        <f>('Tot bev overordnet modell'!I22)*1000</f>
        <v>0</v>
      </c>
      <c r="K10" s="3">
        <f>('Tot bev overordnet modell'!J22)*1000</f>
        <v>0</v>
      </c>
      <c r="L10" s="3">
        <f t="shared" si="4"/>
        <v>0</v>
      </c>
      <c r="M10" s="3">
        <f>('Tot bev overordnet modell'!K22)*1000</f>
        <v>0</v>
      </c>
      <c r="N10" s="3" t="e">
        <f>('Tot bev overordnet modell'!L22)*1000</f>
        <v>#DIV/0!</v>
      </c>
    </row>
    <row r="11" spans="1:14" x14ac:dyDescent="0.25">
      <c r="A11">
        <f>'Tot bev overordnet modell'!$L$2</f>
        <v>2018</v>
      </c>
      <c r="B11" t="str">
        <f>'Enheter, modell og år'!E2</f>
        <v>RFM</v>
      </c>
      <c r="C11" t="e">
        <f>VLOOKUP(B11,'Sentrale parametere'!#REF!,2,FALSE)</f>
        <v>#REF!</v>
      </c>
      <c r="D11">
        <f>'Tot bev overordnet modell'!$A$23</f>
        <v>0</v>
      </c>
      <c r="E11" t="str">
        <f t="shared" si="0"/>
        <v>2018RFM</v>
      </c>
      <c r="F11" t="str">
        <f t="shared" si="1"/>
        <v>20180</v>
      </c>
      <c r="G11" t="str">
        <f t="shared" si="2"/>
        <v>2018RFM0</v>
      </c>
      <c r="H11" s="72" t="e">
        <f t="shared" si="3"/>
        <v>#DIV/0!</v>
      </c>
      <c r="I11" s="3" t="e">
        <f>('Tot bev overordnet modell'!H23)*1000</f>
        <v>#DIV/0!</v>
      </c>
      <c r="J11" s="3">
        <f>('Tot bev overordnet modell'!I23)*1000</f>
        <v>0</v>
      </c>
      <c r="K11" s="3">
        <f>('Tot bev overordnet modell'!J23)*1000</f>
        <v>0</v>
      </c>
      <c r="L11" s="3">
        <f t="shared" si="4"/>
        <v>0</v>
      </c>
      <c r="M11" s="3">
        <f>('Tot bev overordnet modell'!K23)*1000</f>
        <v>0</v>
      </c>
      <c r="N11" s="3" t="e">
        <f>('Tot bev overordnet modell'!L23)*1000</f>
        <v>#DIV/0!</v>
      </c>
    </row>
    <row r="12" spans="1:14" x14ac:dyDescent="0.25">
      <c r="A12">
        <f>'Tot bev overordnet modell'!$L$2</f>
        <v>2018</v>
      </c>
      <c r="B12" t="str">
        <f>'Enheter, modell og år'!E2</f>
        <v>RFM</v>
      </c>
      <c r="C12" t="e">
        <f>VLOOKUP(B12,'Sentrale parametere'!#REF!,2,FALSE)</f>
        <v>#REF!</v>
      </c>
      <c r="D12">
        <f>'Tot bev overordnet modell'!$A$24</f>
        <v>0</v>
      </c>
      <c r="E12" t="str">
        <f t="shared" si="0"/>
        <v>2018RFM</v>
      </c>
      <c r="F12" t="str">
        <f t="shared" si="1"/>
        <v>20180</v>
      </c>
      <c r="G12" t="str">
        <f t="shared" si="2"/>
        <v>2018RFM0</v>
      </c>
      <c r="H12" s="72" t="e">
        <f t="shared" si="3"/>
        <v>#DIV/0!</v>
      </c>
      <c r="I12" s="3" t="e">
        <f>('Tot bev overordnet modell'!H24)*1000</f>
        <v>#DIV/0!</v>
      </c>
      <c r="J12" s="3">
        <f>('Tot bev overordnet modell'!I24)*1000</f>
        <v>0</v>
      </c>
      <c r="K12" s="3">
        <f>('Tot bev overordnet modell'!J24)*1000</f>
        <v>0</v>
      </c>
      <c r="L12" s="3">
        <f t="shared" si="4"/>
        <v>0</v>
      </c>
      <c r="M12" s="3">
        <f>('Tot bev overordnet modell'!K24)*1000</f>
        <v>0</v>
      </c>
      <c r="N12" s="3" t="e">
        <f>('Tot bev overordnet modell'!L24)*1000</f>
        <v>#DIV/0!</v>
      </c>
    </row>
    <row r="13" spans="1:14" x14ac:dyDescent="0.25">
      <c r="A13">
        <f>'Tot bev overordnet modell'!$L$2</f>
        <v>2018</v>
      </c>
      <c r="B13" t="str">
        <f>'Enheter, modell og år'!E2</f>
        <v>RFM</v>
      </c>
      <c r="C13" t="e">
        <f>VLOOKUP(B13,'Sentrale parametere'!#REF!,2,FALSE)</f>
        <v>#REF!</v>
      </c>
      <c r="D13">
        <f>'Tot bev overordnet modell'!$A$25</f>
        <v>0</v>
      </c>
      <c r="E13" t="str">
        <f t="shared" si="0"/>
        <v>2018RFM</v>
      </c>
      <c r="F13" t="str">
        <f t="shared" si="1"/>
        <v>20180</v>
      </c>
      <c r="G13" t="str">
        <f t="shared" si="2"/>
        <v>2018RFM0</v>
      </c>
      <c r="H13" s="72" t="e">
        <f t="shared" si="3"/>
        <v>#DIV/0!</v>
      </c>
      <c r="I13" s="3" t="e">
        <f>('Tot bev overordnet modell'!H25)*1000</f>
        <v>#DIV/0!</v>
      </c>
      <c r="J13" s="3">
        <f>('Tot bev overordnet modell'!I25)*1000</f>
        <v>0</v>
      </c>
      <c r="K13" s="3">
        <f>('Tot bev overordnet modell'!J25)*1000</f>
        <v>0</v>
      </c>
      <c r="L13" s="3">
        <f t="shared" si="4"/>
        <v>0</v>
      </c>
      <c r="M13" s="3">
        <f>('Tot bev overordnet modell'!K25)*1000</f>
        <v>0</v>
      </c>
      <c r="N13" s="3" t="e">
        <f>('Tot bev overordnet modell'!L25)*1000</f>
        <v>#DIV/0!</v>
      </c>
    </row>
    <row r="14" spans="1:14" x14ac:dyDescent="0.25">
      <c r="A14">
        <f>'Tot bev overordnet modell'!$L$2</f>
        <v>2018</v>
      </c>
      <c r="B14" t="str">
        <f>'Enheter, modell og år'!E2</f>
        <v>RFM</v>
      </c>
      <c r="C14" t="e">
        <f>VLOOKUP(B14,'Sentrale parametere'!#REF!,2,FALSE)</f>
        <v>#REF!</v>
      </c>
      <c r="D14">
        <f>'Tot bev overordnet modell'!$A$26</f>
        <v>0</v>
      </c>
      <c r="E14" t="str">
        <f t="shared" si="0"/>
        <v>2018RFM</v>
      </c>
      <c r="F14" t="str">
        <f t="shared" si="1"/>
        <v>20180</v>
      </c>
      <c r="G14" t="str">
        <f t="shared" si="2"/>
        <v>2018RFM0</v>
      </c>
      <c r="H14" s="72" t="e">
        <f t="shared" si="3"/>
        <v>#DIV/0!</v>
      </c>
      <c r="I14" s="3" t="e">
        <f>('Tot bev overordnet modell'!H26)*1000</f>
        <v>#DIV/0!</v>
      </c>
      <c r="J14" s="3">
        <f>('Tot bev overordnet modell'!I26)*1000</f>
        <v>0</v>
      </c>
      <c r="K14" s="3">
        <f>('Tot bev overordnet modell'!J26)*1000</f>
        <v>0</v>
      </c>
      <c r="L14" s="3">
        <f t="shared" si="4"/>
        <v>0</v>
      </c>
      <c r="M14" s="3">
        <f>('Tot bev overordnet modell'!K26)*1000</f>
        <v>0</v>
      </c>
      <c r="N14" s="3" t="e">
        <f>('Tot bev overordnet modell'!L26)*1000</f>
        <v>#DIV/0!</v>
      </c>
    </row>
    <row r="15" spans="1:14" x14ac:dyDescent="0.25">
      <c r="A15">
        <f>'Tot bev overordnet modell'!$L$2</f>
        <v>2018</v>
      </c>
      <c r="B15" t="str">
        <f>'Enheter, modell og år'!E2</f>
        <v>RFM</v>
      </c>
      <c r="C15" t="e">
        <f>VLOOKUP(B15,'Sentrale parametere'!#REF!,2,FALSE)</f>
        <v>#REF!</v>
      </c>
      <c r="D15">
        <f>'Tot bev overordnet modell'!$A$27</f>
        <v>0</v>
      </c>
      <c r="E15" t="str">
        <f t="shared" si="0"/>
        <v>2018RFM</v>
      </c>
      <c r="F15" t="str">
        <f t="shared" si="1"/>
        <v>20180</v>
      </c>
      <c r="G15" t="str">
        <f t="shared" si="2"/>
        <v>2018RFM0</v>
      </c>
      <c r="H15" s="72" t="e">
        <f t="shared" si="3"/>
        <v>#DIV/0!</v>
      </c>
      <c r="I15" s="3" t="e">
        <f>('Tot bev overordnet modell'!H27)*1000</f>
        <v>#DIV/0!</v>
      </c>
      <c r="J15" s="3">
        <f>('Tot bev overordnet modell'!I27)*1000</f>
        <v>0</v>
      </c>
      <c r="K15" s="3">
        <f>('Tot bev overordnet modell'!J27)*1000</f>
        <v>0</v>
      </c>
      <c r="L15" s="3">
        <f t="shared" si="4"/>
        <v>0</v>
      </c>
      <c r="M15" s="3">
        <f>('Tot bev overordnet modell'!K27)*1000</f>
        <v>0</v>
      </c>
      <c r="N15" s="3" t="e">
        <f>('Tot bev overordnet modell'!L27)*1000</f>
        <v>#DIV/0!</v>
      </c>
    </row>
    <row r="16" spans="1:14" x14ac:dyDescent="0.25">
      <c r="A16">
        <f>'Tot bev overordnet modell'!$L$2</f>
        <v>2018</v>
      </c>
      <c r="B16" t="str">
        <f>'Enheter, modell og år'!E2</f>
        <v>RFM</v>
      </c>
      <c r="C16" t="e">
        <f>VLOOKUP(B16,'Sentrale parametere'!#REF!,2,FALSE)</f>
        <v>#REF!</v>
      </c>
      <c r="D16">
        <f>'Tot bev overordnet modell'!$A$28</f>
        <v>0</v>
      </c>
      <c r="E16" t="str">
        <f t="shared" si="0"/>
        <v>2018RFM</v>
      </c>
      <c r="F16" t="str">
        <f t="shared" si="1"/>
        <v>20180</v>
      </c>
      <c r="G16" t="str">
        <f t="shared" si="2"/>
        <v>2018RFM0</v>
      </c>
      <c r="H16" s="72" t="e">
        <f t="shared" si="3"/>
        <v>#DIV/0!</v>
      </c>
      <c r="I16" s="3" t="e">
        <f>('Tot bev overordnet modell'!H28)*1000</f>
        <v>#DIV/0!</v>
      </c>
      <c r="J16" s="3">
        <f>('Tot bev overordnet modell'!I28)*1000</f>
        <v>0</v>
      </c>
      <c r="K16" s="3">
        <f>('Tot bev overordnet modell'!J28)*1000</f>
        <v>0</v>
      </c>
      <c r="L16" s="3">
        <f t="shared" si="4"/>
        <v>0</v>
      </c>
      <c r="M16" s="3">
        <f>('Tot bev overordnet modell'!K28)*1000</f>
        <v>0</v>
      </c>
      <c r="N16" s="3" t="e">
        <f>('Tot bev overordnet modell'!L28)*1000</f>
        <v>#DIV/0!</v>
      </c>
    </row>
    <row r="17" spans="1:14" x14ac:dyDescent="0.25">
      <c r="A17">
        <f>'Tot bev overordnet modell'!$L$2</f>
        <v>2018</v>
      </c>
      <c r="B17" t="str">
        <f>'Enheter, modell og år'!E2</f>
        <v>RFM</v>
      </c>
      <c r="C17" t="e">
        <f>VLOOKUP(B17,'Sentrale parametere'!#REF!,2,FALSE)</f>
        <v>#REF!</v>
      </c>
      <c r="D17">
        <f>'Tot bev overordnet modell'!$A$29</f>
        <v>0</v>
      </c>
      <c r="E17" t="str">
        <f t="shared" si="0"/>
        <v>2018RFM</v>
      </c>
      <c r="F17" t="str">
        <f t="shared" si="1"/>
        <v>20180</v>
      </c>
      <c r="G17" t="str">
        <f t="shared" si="2"/>
        <v>2018RFM0</v>
      </c>
      <c r="H17" s="72" t="e">
        <f t="shared" si="3"/>
        <v>#DIV/0!</v>
      </c>
      <c r="I17" s="3" t="e">
        <f>('Tot bev overordnet modell'!H29)*1000</f>
        <v>#DIV/0!</v>
      </c>
      <c r="J17" s="3">
        <f>('Tot bev overordnet modell'!I29)*1000</f>
        <v>0</v>
      </c>
      <c r="K17" s="3">
        <f>('Tot bev overordnet modell'!J29)*1000</f>
        <v>0</v>
      </c>
      <c r="L17" s="3">
        <f t="shared" si="4"/>
        <v>0</v>
      </c>
      <c r="M17" s="3">
        <f>('Tot bev overordnet modell'!K29)*1000</f>
        <v>0</v>
      </c>
      <c r="N17" s="3" t="e">
        <f>('Tot bev overordnet modell'!L29)*1000</f>
        <v>#DIV/0!</v>
      </c>
    </row>
    <row r="18" spans="1:14" x14ac:dyDescent="0.25">
      <c r="A18">
        <f>'Tot bev overordnet modell'!$L$2</f>
        <v>2018</v>
      </c>
      <c r="B18" t="str">
        <f>'Enheter, modell og år'!E2</f>
        <v>RFM</v>
      </c>
      <c r="C18" t="e">
        <f>VLOOKUP(B18,'Sentrale parametere'!#REF!,2,FALSE)</f>
        <v>#REF!</v>
      </c>
      <c r="D18">
        <f>'Tot bev overordnet modell'!$A$30</f>
        <v>0</v>
      </c>
      <c r="E18" t="str">
        <f t="shared" si="0"/>
        <v>2018RFM</v>
      </c>
      <c r="F18" t="str">
        <f t="shared" si="1"/>
        <v>20180</v>
      </c>
      <c r="G18" t="str">
        <f t="shared" si="2"/>
        <v>2018RFM0</v>
      </c>
      <c r="H18" s="72" t="e">
        <f t="shared" si="3"/>
        <v>#DIV/0!</v>
      </c>
      <c r="I18" s="3" t="e">
        <f>('Tot bev overordnet modell'!H30)*1000</f>
        <v>#DIV/0!</v>
      </c>
      <c r="J18" s="3">
        <f>('Tot bev overordnet modell'!I30)*1000</f>
        <v>0</v>
      </c>
      <c r="K18" s="3">
        <f>('Tot bev overordnet modell'!J30)*1000</f>
        <v>0</v>
      </c>
      <c r="L18" s="3">
        <f t="shared" si="4"/>
        <v>0</v>
      </c>
      <c r="M18" s="3">
        <f>('Tot bev overordnet modell'!K30)*1000</f>
        <v>0</v>
      </c>
      <c r="N18" s="3" t="e">
        <f>('Tot bev overordnet modell'!L30)*1000</f>
        <v>#DIV/0!</v>
      </c>
    </row>
    <row r="19" spans="1:14" x14ac:dyDescent="0.25">
      <c r="A19">
        <f>'Tot bev overordnet modell'!$L$2</f>
        <v>2018</v>
      </c>
      <c r="B19" t="str">
        <f>'Enheter, modell og år'!E2</f>
        <v>RFM</v>
      </c>
      <c r="C19" t="e">
        <f>VLOOKUP(B19,'Sentrale parametere'!#REF!,2,FALSE)</f>
        <v>#REF!</v>
      </c>
      <c r="D19">
        <f>'Tot bev overordnet modell'!$A$31</f>
        <v>0</v>
      </c>
      <c r="E19" t="str">
        <f t="shared" si="0"/>
        <v>2018RFM</v>
      </c>
      <c r="F19" t="str">
        <f t="shared" si="1"/>
        <v>20180</v>
      </c>
      <c r="G19" t="str">
        <f t="shared" si="2"/>
        <v>2018RFM0</v>
      </c>
      <c r="H19" s="72" t="e">
        <f t="shared" si="3"/>
        <v>#DIV/0!</v>
      </c>
      <c r="I19" s="3" t="e">
        <f>('Tot bev overordnet modell'!H31)*1000</f>
        <v>#DIV/0!</v>
      </c>
      <c r="J19" s="3">
        <f>('Tot bev overordnet modell'!I31)*1000</f>
        <v>0</v>
      </c>
      <c r="K19" s="3">
        <f>('Tot bev overordnet modell'!J31)*1000</f>
        <v>0</v>
      </c>
      <c r="L19" s="3">
        <f t="shared" si="4"/>
        <v>0</v>
      </c>
      <c r="M19" s="3">
        <f>('Tot bev overordnet modell'!K31)*1000</f>
        <v>0</v>
      </c>
      <c r="N19" s="3" t="e">
        <f>('Tot bev overordnet modell'!L31)*1000</f>
        <v>#DIV/0!</v>
      </c>
    </row>
    <row r="20" spans="1:14" x14ac:dyDescent="0.25">
      <c r="A20">
        <f>'Tot bev overordnet modell'!$L$2</f>
        <v>2018</v>
      </c>
      <c r="B20" t="str">
        <f>'Enheter, modell og år'!E2</f>
        <v>RFM</v>
      </c>
      <c r="C20" t="e">
        <f>VLOOKUP(B20,'Sentrale parametere'!#REF!,2,FALSE)</f>
        <v>#REF!</v>
      </c>
      <c r="D20">
        <f>'Tot bev overordnet modell'!$A$32</f>
        <v>0</v>
      </c>
      <c r="E20" t="str">
        <f t="shared" si="0"/>
        <v>2018RFM</v>
      </c>
      <c r="F20" t="str">
        <f t="shared" si="1"/>
        <v>20180</v>
      </c>
      <c r="G20" t="str">
        <f t="shared" si="2"/>
        <v>2018RFM0</v>
      </c>
      <c r="H20" s="72" t="e">
        <f t="shared" si="3"/>
        <v>#DIV/0!</v>
      </c>
      <c r="I20" s="3" t="e">
        <f>('Tot bev overordnet modell'!H32)*1000</f>
        <v>#DIV/0!</v>
      </c>
      <c r="J20" s="3">
        <f>('Tot bev overordnet modell'!I32)*1000</f>
        <v>0</v>
      </c>
      <c r="K20" s="3">
        <f>('Tot bev overordnet modell'!J32)*1000</f>
        <v>0</v>
      </c>
      <c r="L20" s="3">
        <f t="shared" si="4"/>
        <v>0</v>
      </c>
      <c r="M20" s="3">
        <f>('Tot bev overordnet modell'!K32)*1000</f>
        <v>0</v>
      </c>
      <c r="N20" s="3" t="e">
        <f>('Tot bev overordnet modell'!L32)*1000</f>
        <v>#DIV/0!</v>
      </c>
    </row>
    <row r="21" spans="1:14" x14ac:dyDescent="0.25">
      <c r="A21">
        <f>'Tot bev overordnet modell'!$L$2</f>
        <v>2018</v>
      </c>
      <c r="B21" t="str">
        <f>'Enheter, modell og år'!E2</f>
        <v>RFM</v>
      </c>
      <c r="C21" t="e">
        <f>VLOOKUP(B21,'Sentrale parametere'!#REF!,2,FALSE)</f>
        <v>#REF!</v>
      </c>
      <c r="D21">
        <f>'Tot bev overordnet modell'!$A$33</f>
        <v>0</v>
      </c>
      <c r="E21" t="str">
        <f t="shared" si="0"/>
        <v>2018RFM</v>
      </c>
      <c r="F21" t="str">
        <f t="shared" si="1"/>
        <v>20180</v>
      </c>
      <c r="G21" t="str">
        <f t="shared" si="2"/>
        <v>2018RFM0</v>
      </c>
      <c r="H21" s="72" t="e">
        <f t="shared" si="3"/>
        <v>#DIV/0!</v>
      </c>
      <c r="I21" s="3" t="e">
        <f>('Tot bev overordnet modell'!H33)*1000</f>
        <v>#DIV/0!</v>
      </c>
      <c r="J21" s="3">
        <f>('Tot bev overordnet modell'!I33)*1000</f>
        <v>0</v>
      </c>
      <c r="K21" s="3">
        <f>('Tot bev overordnet modell'!J33)*1000</f>
        <v>0</v>
      </c>
      <c r="L21" s="3">
        <f t="shared" si="4"/>
        <v>0</v>
      </c>
      <c r="M21" s="3">
        <f>('Tot bev overordnet modell'!K33)*1000</f>
        <v>0</v>
      </c>
      <c r="N21" s="3" t="e">
        <f>('Tot bev overordnet modell'!L33)*1000</f>
        <v>#DIV/0!</v>
      </c>
    </row>
    <row r="22" spans="1:14" x14ac:dyDescent="0.25">
      <c r="A22">
        <f>A2+1</f>
        <v>2019</v>
      </c>
      <c r="B22" t="str">
        <f>'Enheter, modell og år'!E2</f>
        <v>RFM</v>
      </c>
      <c r="C22" t="e">
        <f>VLOOKUP(B22,'Sentrale parametere'!#REF!,2,FALSE)</f>
        <v>#REF!</v>
      </c>
      <c r="D22">
        <f>'Tot bev overordnet modell'!$A$4</f>
        <v>0</v>
      </c>
      <c r="E22" t="str">
        <f t="shared" si="0"/>
        <v>2019RFM</v>
      </c>
      <c r="F22" t="str">
        <f t="shared" si="1"/>
        <v>20190</v>
      </c>
      <c r="G22" t="str">
        <f t="shared" si="2"/>
        <v>2019RFM0</v>
      </c>
      <c r="H22" s="72" t="e">
        <f t="shared" si="3"/>
        <v>#DIV/0!</v>
      </c>
      <c r="I22" s="3" t="e">
        <f>('Tot bev overordnet modell'!M4)*1000</f>
        <v>#DIV/0!</v>
      </c>
      <c r="J22" s="3">
        <f>('Tot bev overordnet modell'!N4)*1000</f>
        <v>0</v>
      </c>
      <c r="K22" s="3">
        <f>('Tot bev overordnet modell'!O4)*1000</f>
        <v>0</v>
      </c>
      <c r="L22" s="3">
        <f t="shared" si="4"/>
        <v>0</v>
      </c>
      <c r="M22" s="3">
        <f>('Tot bev overordnet modell'!P4)*1000</f>
        <v>0</v>
      </c>
      <c r="N22" s="3" t="e">
        <f>('Tot bev overordnet modell'!Q4)*1000</f>
        <v>#DIV/0!</v>
      </c>
    </row>
    <row r="23" spans="1:14" x14ac:dyDescent="0.25">
      <c r="A23">
        <f t="shared" ref="A23:A86" si="5">A3+1</f>
        <v>2019</v>
      </c>
      <c r="B23" t="str">
        <f>'Enheter, modell og år'!E2</f>
        <v>RFM</v>
      </c>
      <c r="C23" t="e">
        <f>VLOOKUP(B23,'Sentrale parametere'!#REF!,2,FALSE)</f>
        <v>#REF!</v>
      </c>
      <c r="D23">
        <f>'Tot bev overordnet modell'!$A$15</f>
        <v>0</v>
      </c>
      <c r="E23" t="str">
        <f t="shared" si="0"/>
        <v>2019RFM</v>
      </c>
      <c r="F23" t="str">
        <f t="shared" si="1"/>
        <v>20190</v>
      </c>
      <c r="G23" t="str">
        <f t="shared" si="2"/>
        <v>2019RFM0</v>
      </c>
      <c r="H23" s="72" t="e">
        <f t="shared" si="3"/>
        <v>#DIV/0!</v>
      </c>
      <c r="I23" s="3" t="e">
        <f>('Tot bev overordnet modell'!M15)*1000</f>
        <v>#DIV/0!</v>
      </c>
      <c r="J23" s="3">
        <f>('Tot bev overordnet modell'!N15)*1000</f>
        <v>0</v>
      </c>
      <c r="K23" s="3">
        <f>('Tot bev overordnet modell'!O15)*1000</f>
        <v>0</v>
      </c>
      <c r="L23" s="3">
        <f t="shared" si="4"/>
        <v>0</v>
      </c>
      <c r="M23" s="3">
        <f>('Tot bev overordnet modell'!P15)*1000</f>
        <v>0</v>
      </c>
      <c r="N23" s="3" t="e">
        <f>('Tot bev overordnet modell'!Q15)*1000</f>
        <v>#DIV/0!</v>
      </c>
    </row>
    <row r="24" spans="1:14" x14ac:dyDescent="0.25">
      <c r="A24">
        <f t="shared" si="5"/>
        <v>2019</v>
      </c>
      <c r="B24" t="str">
        <f>'Enheter, modell og år'!E2</f>
        <v>RFM</v>
      </c>
      <c r="C24" t="e">
        <f>VLOOKUP(B24,'Sentrale parametere'!#REF!,2,FALSE)</f>
        <v>#REF!</v>
      </c>
      <c r="D24">
        <f>'Tot bev overordnet modell'!$A$16</f>
        <v>0</v>
      </c>
      <c r="E24" t="str">
        <f t="shared" si="0"/>
        <v>2019RFM</v>
      </c>
      <c r="F24" t="str">
        <f t="shared" si="1"/>
        <v>20190</v>
      </c>
      <c r="G24" t="str">
        <f t="shared" si="2"/>
        <v>2019RFM0</v>
      </c>
      <c r="H24" s="72" t="e">
        <f t="shared" si="3"/>
        <v>#DIV/0!</v>
      </c>
      <c r="I24" s="3" t="e">
        <f>('Tot bev overordnet modell'!M16)*1000</f>
        <v>#DIV/0!</v>
      </c>
      <c r="J24" s="3">
        <f>('Tot bev overordnet modell'!N16)*1000</f>
        <v>0</v>
      </c>
      <c r="K24" s="3">
        <f>('Tot bev overordnet modell'!O16)*1000</f>
        <v>0</v>
      </c>
      <c r="L24" s="3">
        <f t="shared" si="4"/>
        <v>0</v>
      </c>
      <c r="M24" s="3">
        <f>('Tot bev overordnet modell'!P16)*1000</f>
        <v>0</v>
      </c>
      <c r="N24" s="3" t="e">
        <f>('Tot bev overordnet modell'!Q16)*1000</f>
        <v>#DIV/0!</v>
      </c>
    </row>
    <row r="25" spans="1:14" x14ac:dyDescent="0.25">
      <c r="A25">
        <f t="shared" si="5"/>
        <v>2019</v>
      </c>
      <c r="B25" t="str">
        <f>'Enheter, modell og år'!E2</f>
        <v>RFM</v>
      </c>
      <c r="C25" t="e">
        <f>VLOOKUP(B25,'Sentrale parametere'!#REF!,2,FALSE)</f>
        <v>#REF!</v>
      </c>
      <c r="D25">
        <f>'Tot bev overordnet modell'!$A$17</f>
        <v>0</v>
      </c>
      <c r="E25" t="str">
        <f t="shared" si="0"/>
        <v>2019RFM</v>
      </c>
      <c r="F25" t="str">
        <f t="shared" si="1"/>
        <v>20190</v>
      </c>
      <c r="G25" t="str">
        <f t="shared" si="2"/>
        <v>2019RFM0</v>
      </c>
      <c r="H25" s="72" t="e">
        <f t="shared" si="3"/>
        <v>#DIV/0!</v>
      </c>
      <c r="I25" s="3" t="e">
        <f>('Tot bev overordnet modell'!M17)*1000</f>
        <v>#DIV/0!</v>
      </c>
      <c r="J25" s="3">
        <f>('Tot bev overordnet modell'!N17)*1000</f>
        <v>0</v>
      </c>
      <c r="K25" s="3">
        <f>('Tot bev overordnet modell'!O17)*1000</f>
        <v>0</v>
      </c>
      <c r="L25" s="3">
        <f t="shared" si="4"/>
        <v>0</v>
      </c>
      <c r="M25" s="3">
        <f>('Tot bev overordnet modell'!P17)*1000</f>
        <v>0</v>
      </c>
      <c r="N25" s="3" t="e">
        <f>('Tot bev overordnet modell'!Q17)*1000</f>
        <v>#DIV/0!</v>
      </c>
    </row>
    <row r="26" spans="1:14" x14ac:dyDescent="0.25">
      <c r="A26">
        <f t="shared" si="5"/>
        <v>2019</v>
      </c>
      <c r="B26" t="str">
        <f>'Enheter, modell og år'!E2</f>
        <v>RFM</v>
      </c>
      <c r="C26" t="e">
        <f>VLOOKUP(B26,'Sentrale parametere'!#REF!,2,FALSE)</f>
        <v>#REF!</v>
      </c>
      <c r="D26">
        <f>'Tot bev overordnet modell'!$A$18</f>
        <v>0</v>
      </c>
      <c r="E26" t="str">
        <f t="shared" si="0"/>
        <v>2019RFM</v>
      </c>
      <c r="F26" t="str">
        <f t="shared" si="1"/>
        <v>20190</v>
      </c>
      <c r="G26" t="str">
        <f t="shared" si="2"/>
        <v>2019RFM0</v>
      </c>
      <c r="H26" s="72" t="e">
        <f t="shared" si="3"/>
        <v>#DIV/0!</v>
      </c>
      <c r="I26" s="3" t="e">
        <f>('Tot bev overordnet modell'!M18)*1000</f>
        <v>#DIV/0!</v>
      </c>
      <c r="J26" s="3">
        <f>('Tot bev overordnet modell'!N18)*1000</f>
        <v>0</v>
      </c>
      <c r="K26" s="3">
        <f>('Tot bev overordnet modell'!O18)*1000</f>
        <v>0</v>
      </c>
      <c r="L26" s="3">
        <f t="shared" si="4"/>
        <v>0</v>
      </c>
      <c r="M26" s="3">
        <f>('Tot bev overordnet modell'!P18)*1000</f>
        <v>0</v>
      </c>
      <c r="N26" s="3" t="e">
        <f>('Tot bev overordnet modell'!Q18)*1000</f>
        <v>#DIV/0!</v>
      </c>
    </row>
    <row r="27" spans="1:14" x14ac:dyDescent="0.25">
      <c r="A27">
        <f t="shared" si="5"/>
        <v>2019</v>
      </c>
      <c r="B27" t="str">
        <f>'Enheter, modell og år'!E2</f>
        <v>RFM</v>
      </c>
      <c r="C27" t="e">
        <f>VLOOKUP(B27,'Sentrale parametere'!#REF!,2,FALSE)</f>
        <v>#REF!</v>
      </c>
      <c r="D27">
        <f>'Tot bev overordnet modell'!$A$19</f>
        <v>0</v>
      </c>
      <c r="E27" t="str">
        <f t="shared" si="0"/>
        <v>2019RFM</v>
      </c>
      <c r="F27" t="str">
        <f t="shared" si="1"/>
        <v>20190</v>
      </c>
      <c r="G27" t="str">
        <f t="shared" si="2"/>
        <v>2019RFM0</v>
      </c>
      <c r="H27" s="72" t="e">
        <f t="shared" si="3"/>
        <v>#DIV/0!</v>
      </c>
      <c r="I27" s="3" t="e">
        <f>('Tot bev overordnet modell'!M19)*1000</f>
        <v>#DIV/0!</v>
      </c>
      <c r="J27" s="3">
        <f>('Tot bev overordnet modell'!N19)*1000</f>
        <v>0</v>
      </c>
      <c r="K27" s="3">
        <f>('Tot bev overordnet modell'!O19)*1000</f>
        <v>0</v>
      </c>
      <c r="L27" s="3">
        <f t="shared" si="4"/>
        <v>0</v>
      </c>
      <c r="M27" s="3">
        <f>('Tot bev overordnet modell'!P19)*1000</f>
        <v>0</v>
      </c>
      <c r="N27" s="3" t="e">
        <f>('Tot bev overordnet modell'!Q19)*1000</f>
        <v>#DIV/0!</v>
      </c>
    </row>
    <row r="28" spans="1:14" x14ac:dyDescent="0.25">
      <c r="A28">
        <f t="shared" si="5"/>
        <v>2019</v>
      </c>
      <c r="B28" t="str">
        <f>'Enheter, modell og år'!E2</f>
        <v>RFM</v>
      </c>
      <c r="C28" t="e">
        <f>VLOOKUP(B28,'Sentrale parametere'!#REF!,2,FALSE)</f>
        <v>#REF!</v>
      </c>
      <c r="D28">
        <f>'Tot bev overordnet modell'!$A$20</f>
        <v>0</v>
      </c>
      <c r="E28" t="str">
        <f t="shared" si="0"/>
        <v>2019RFM</v>
      </c>
      <c r="F28" t="str">
        <f t="shared" si="1"/>
        <v>20190</v>
      </c>
      <c r="G28" t="str">
        <f t="shared" si="2"/>
        <v>2019RFM0</v>
      </c>
      <c r="H28" s="72" t="e">
        <f t="shared" si="3"/>
        <v>#DIV/0!</v>
      </c>
      <c r="I28" s="3" t="e">
        <f>('Tot bev overordnet modell'!M20)*1000</f>
        <v>#DIV/0!</v>
      </c>
      <c r="J28" s="3">
        <f>('Tot bev overordnet modell'!N20)*1000</f>
        <v>0</v>
      </c>
      <c r="K28" s="3">
        <f>('Tot bev overordnet modell'!O20)*1000</f>
        <v>0</v>
      </c>
      <c r="L28" s="3">
        <f t="shared" si="4"/>
        <v>0</v>
      </c>
      <c r="M28" s="3">
        <f>('Tot bev overordnet modell'!P20)*1000</f>
        <v>0</v>
      </c>
      <c r="N28" s="3" t="e">
        <f>('Tot bev overordnet modell'!Q20)*1000</f>
        <v>#DIV/0!</v>
      </c>
    </row>
    <row r="29" spans="1:14" x14ac:dyDescent="0.25">
      <c r="A29">
        <f t="shared" si="5"/>
        <v>2019</v>
      </c>
      <c r="B29" t="str">
        <f>'Enheter, modell og år'!E2</f>
        <v>RFM</v>
      </c>
      <c r="C29" t="e">
        <f>VLOOKUP(B29,'Sentrale parametere'!#REF!,2,FALSE)</f>
        <v>#REF!</v>
      </c>
      <c r="D29">
        <f>'Tot bev overordnet modell'!$A$21</f>
        <v>0</v>
      </c>
      <c r="E29" t="str">
        <f t="shared" si="0"/>
        <v>2019RFM</v>
      </c>
      <c r="F29" t="str">
        <f t="shared" si="1"/>
        <v>20190</v>
      </c>
      <c r="G29" t="str">
        <f t="shared" si="2"/>
        <v>2019RFM0</v>
      </c>
      <c r="H29" s="72" t="e">
        <f t="shared" si="3"/>
        <v>#DIV/0!</v>
      </c>
      <c r="I29" s="3" t="e">
        <f>('Tot bev overordnet modell'!M21)*1000</f>
        <v>#DIV/0!</v>
      </c>
      <c r="J29" s="3">
        <f>('Tot bev overordnet modell'!N21)*1000</f>
        <v>0</v>
      </c>
      <c r="K29" s="3">
        <f>('Tot bev overordnet modell'!O21)*1000</f>
        <v>0</v>
      </c>
      <c r="L29" s="3">
        <f t="shared" si="4"/>
        <v>0</v>
      </c>
      <c r="M29" s="3">
        <f>('Tot bev overordnet modell'!P21)*1000</f>
        <v>0</v>
      </c>
      <c r="N29" s="3" t="e">
        <f>('Tot bev overordnet modell'!Q21)*1000</f>
        <v>#DIV/0!</v>
      </c>
    </row>
    <row r="30" spans="1:14" x14ac:dyDescent="0.25">
      <c r="A30">
        <f t="shared" si="5"/>
        <v>2019</v>
      </c>
      <c r="B30" t="str">
        <f>'Enheter, modell og år'!E2</f>
        <v>RFM</v>
      </c>
      <c r="C30" t="e">
        <f>VLOOKUP(B30,'Sentrale parametere'!#REF!,2,FALSE)</f>
        <v>#REF!</v>
      </c>
      <c r="D30">
        <f>'Tot bev overordnet modell'!$A$22</f>
        <v>0</v>
      </c>
      <c r="E30" t="str">
        <f t="shared" si="0"/>
        <v>2019RFM</v>
      </c>
      <c r="F30" t="str">
        <f t="shared" si="1"/>
        <v>20190</v>
      </c>
      <c r="G30" t="str">
        <f t="shared" si="2"/>
        <v>2019RFM0</v>
      </c>
      <c r="H30" s="72" t="e">
        <f t="shared" si="3"/>
        <v>#DIV/0!</v>
      </c>
      <c r="I30" s="3" t="e">
        <f>('Tot bev overordnet modell'!M22)*1000</f>
        <v>#DIV/0!</v>
      </c>
      <c r="J30" s="3">
        <f>('Tot bev overordnet modell'!N22)*1000</f>
        <v>0</v>
      </c>
      <c r="K30" s="3">
        <f>('Tot bev overordnet modell'!O22)*1000</f>
        <v>0</v>
      </c>
      <c r="L30" s="3">
        <f t="shared" si="4"/>
        <v>0</v>
      </c>
      <c r="M30" s="3">
        <f>('Tot bev overordnet modell'!P22)*1000</f>
        <v>0</v>
      </c>
      <c r="N30" s="3" t="e">
        <f>('Tot bev overordnet modell'!Q22)*1000</f>
        <v>#DIV/0!</v>
      </c>
    </row>
    <row r="31" spans="1:14" x14ac:dyDescent="0.25">
      <c r="A31">
        <f t="shared" si="5"/>
        <v>2019</v>
      </c>
      <c r="B31" t="str">
        <f>'Enheter, modell og år'!E2</f>
        <v>RFM</v>
      </c>
      <c r="C31" t="e">
        <f>VLOOKUP(B31,'Sentrale parametere'!#REF!,2,FALSE)</f>
        <v>#REF!</v>
      </c>
      <c r="D31">
        <f>'Tot bev overordnet modell'!$A$23</f>
        <v>0</v>
      </c>
      <c r="E31" t="str">
        <f t="shared" si="0"/>
        <v>2019RFM</v>
      </c>
      <c r="F31" t="str">
        <f t="shared" si="1"/>
        <v>20190</v>
      </c>
      <c r="G31" t="str">
        <f t="shared" si="2"/>
        <v>2019RFM0</v>
      </c>
      <c r="H31" s="72" t="e">
        <f t="shared" si="3"/>
        <v>#DIV/0!</v>
      </c>
      <c r="I31" s="3" t="e">
        <f>('Tot bev overordnet modell'!M23)*1000</f>
        <v>#DIV/0!</v>
      </c>
      <c r="J31" s="3">
        <f>('Tot bev overordnet modell'!N23)*1000</f>
        <v>0</v>
      </c>
      <c r="K31" s="3">
        <f>('Tot bev overordnet modell'!O23)*1000</f>
        <v>0</v>
      </c>
      <c r="L31" s="3">
        <f t="shared" si="4"/>
        <v>0</v>
      </c>
      <c r="M31" s="3">
        <f>('Tot bev overordnet modell'!P23)*1000</f>
        <v>0</v>
      </c>
      <c r="N31" s="3" t="e">
        <f>('Tot bev overordnet modell'!Q23)*1000</f>
        <v>#DIV/0!</v>
      </c>
    </row>
    <row r="32" spans="1:14" x14ac:dyDescent="0.25">
      <c r="A32">
        <f t="shared" si="5"/>
        <v>2019</v>
      </c>
      <c r="B32" t="str">
        <f>'Enheter, modell og år'!E2</f>
        <v>RFM</v>
      </c>
      <c r="C32" t="e">
        <f>VLOOKUP(B32,'Sentrale parametere'!#REF!,2,FALSE)</f>
        <v>#REF!</v>
      </c>
      <c r="D32">
        <f>'Tot bev overordnet modell'!$A$24</f>
        <v>0</v>
      </c>
      <c r="E32" t="str">
        <f t="shared" si="0"/>
        <v>2019RFM</v>
      </c>
      <c r="F32" t="str">
        <f t="shared" si="1"/>
        <v>20190</v>
      </c>
      <c r="G32" t="str">
        <f t="shared" si="2"/>
        <v>2019RFM0</v>
      </c>
      <c r="H32" s="72" t="e">
        <f t="shared" si="3"/>
        <v>#DIV/0!</v>
      </c>
      <c r="I32" s="3" t="e">
        <f>('Tot bev overordnet modell'!M24)*1000</f>
        <v>#DIV/0!</v>
      </c>
      <c r="J32" s="3">
        <f>('Tot bev overordnet modell'!N24)*1000</f>
        <v>0</v>
      </c>
      <c r="K32" s="3">
        <f>('Tot bev overordnet modell'!O24)*1000</f>
        <v>0</v>
      </c>
      <c r="L32" s="3">
        <f t="shared" si="4"/>
        <v>0</v>
      </c>
      <c r="M32" s="3">
        <f>('Tot bev overordnet modell'!P24)*1000</f>
        <v>0</v>
      </c>
      <c r="N32" s="3" t="e">
        <f>('Tot bev overordnet modell'!Q24)*1000</f>
        <v>#DIV/0!</v>
      </c>
    </row>
    <row r="33" spans="1:14" x14ac:dyDescent="0.25">
      <c r="A33">
        <f t="shared" si="5"/>
        <v>2019</v>
      </c>
      <c r="B33" t="str">
        <f>'Enheter, modell og år'!E2</f>
        <v>RFM</v>
      </c>
      <c r="C33" t="e">
        <f>VLOOKUP(B33,'Sentrale parametere'!#REF!,2,FALSE)</f>
        <v>#REF!</v>
      </c>
      <c r="D33">
        <f>'Tot bev overordnet modell'!$A$25</f>
        <v>0</v>
      </c>
      <c r="E33" t="str">
        <f t="shared" si="0"/>
        <v>2019RFM</v>
      </c>
      <c r="F33" t="str">
        <f t="shared" si="1"/>
        <v>20190</v>
      </c>
      <c r="G33" t="str">
        <f t="shared" si="2"/>
        <v>2019RFM0</v>
      </c>
      <c r="H33" s="72" t="e">
        <f t="shared" si="3"/>
        <v>#DIV/0!</v>
      </c>
      <c r="I33" s="3" t="e">
        <f>('Tot bev overordnet modell'!M25)*1000</f>
        <v>#DIV/0!</v>
      </c>
      <c r="J33" s="3">
        <f>('Tot bev overordnet modell'!N25)*1000</f>
        <v>0</v>
      </c>
      <c r="K33" s="3">
        <f>('Tot bev overordnet modell'!O25)*1000</f>
        <v>0</v>
      </c>
      <c r="L33" s="3">
        <f t="shared" si="4"/>
        <v>0</v>
      </c>
      <c r="M33" s="3">
        <f>('Tot bev overordnet modell'!P25)*1000</f>
        <v>0</v>
      </c>
      <c r="N33" s="3" t="e">
        <f>('Tot bev overordnet modell'!Q25)*1000</f>
        <v>#DIV/0!</v>
      </c>
    </row>
    <row r="34" spans="1:14" x14ac:dyDescent="0.25">
      <c r="A34">
        <f t="shared" si="5"/>
        <v>2019</v>
      </c>
      <c r="B34" t="str">
        <f>'Enheter, modell og år'!E2</f>
        <v>RFM</v>
      </c>
      <c r="C34" t="e">
        <f>VLOOKUP(B34,'Sentrale parametere'!#REF!,2,FALSE)</f>
        <v>#REF!</v>
      </c>
      <c r="D34">
        <f>'Tot bev overordnet modell'!$A$26</f>
        <v>0</v>
      </c>
      <c r="E34" t="str">
        <f t="shared" si="0"/>
        <v>2019RFM</v>
      </c>
      <c r="F34" t="str">
        <f t="shared" si="1"/>
        <v>20190</v>
      </c>
      <c r="G34" t="str">
        <f t="shared" si="2"/>
        <v>2019RFM0</v>
      </c>
      <c r="H34" s="72" t="e">
        <f t="shared" si="3"/>
        <v>#DIV/0!</v>
      </c>
      <c r="I34" s="3" t="e">
        <f>('Tot bev overordnet modell'!M26)*1000</f>
        <v>#DIV/0!</v>
      </c>
      <c r="J34" s="3">
        <f>('Tot bev overordnet modell'!N26)*1000</f>
        <v>0</v>
      </c>
      <c r="K34" s="3">
        <f>('Tot bev overordnet modell'!O26)*1000</f>
        <v>0</v>
      </c>
      <c r="L34" s="3">
        <f t="shared" si="4"/>
        <v>0</v>
      </c>
      <c r="M34" s="3">
        <f>('Tot bev overordnet modell'!P26)*1000</f>
        <v>0</v>
      </c>
      <c r="N34" s="3" t="e">
        <f>('Tot bev overordnet modell'!Q26)*1000</f>
        <v>#DIV/0!</v>
      </c>
    </row>
    <row r="35" spans="1:14" x14ac:dyDescent="0.25">
      <c r="A35">
        <f t="shared" si="5"/>
        <v>2019</v>
      </c>
      <c r="B35" t="str">
        <f>'Enheter, modell og år'!E2</f>
        <v>RFM</v>
      </c>
      <c r="C35" t="e">
        <f>VLOOKUP(B35,'Sentrale parametere'!#REF!,2,FALSE)</f>
        <v>#REF!</v>
      </c>
      <c r="D35">
        <f>'Tot bev overordnet modell'!$A$27</f>
        <v>0</v>
      </c>
      <c r="E35" t="str">
        <f t="shared" si="0"/>
        <v>2019RFM</v>
      </c>
      <c r="F35" t="str">
        <f t="shared" si="1"/>
        <v>20190</v>
      </c>
      <c r="G35" t="str">
        <f t="shared" si="2"/>
        <v>2019RFM0</v>
      </c>
      <c r="H35" s="72" t="e">
        <f t="shared" si="3"/>
        <v>#DIV/0!</v>
      </c>
      <c r="I35" s="3" t="e">
        <f>('Tot bev overordnet modell'!M27)*1000</f>
        <v>#DIV/0!</v>
      </c>
      <c r="J35" s="3">
        <f>('Tot bev overordnet modell'!N27)*1000</f>
        <v>0</v>
      </c>
      <c r="K35" s="3">
        <f>('Tot bev overordnet modell'!O27)*1000</f>
        <v>0</v>
      </c>
      <c r="L35" s="3">
        <f t="shared" si="4"/>
        <v>0</v>
      </c>
      <c r="M35" s="3">
        <f>('Tot bev overordnet modell'!P27)*1000</f>
        <v>0</v>
      </c>
      <c r="N35" s="3" t="e">
        <f>('Tot bev overordnet modell'!Q27)*1000</f>
        <v>#DIV/0!</v>
      </c>
    </row>
    <row r="36" spans="1:14" x14ac:dyDescent="0.25">
      <c r="A36">
        <f t="shared" si="5"/>
        <v>2019</v>
      </c>
      <c r="B36" t="str">
        <f>'Enheter, modell og år'!E2</f>
        <v>RFM</v>
      </c>
      <c r="C36" t="e">
        <f>VLOOKUP(B36,'Sentrale parametere'!#REF!,2,FALSE)</f>
        <v>#REF!</v>
      </c>
      <c r="D36">
        <f>'Tot bev overordnet modell'!$A$28</f>
        <v>0</v>
      </c>
      <c r="E36" t="str">
        <f t="shared" si="0"/>
        <v>2019RFM</v>
      </c>
      <c r="F36" t="str">
        <f t="shared" si="1"/>
        <v>20190</v>
      </c>
      <c r="G36" t="str">
        <f t="shared" si="2"/>
        <v>2019RFM0</v>
      </c>
      <c r="H36" s="72" t="e">
        <f t="shared" si="3"/>
        <v>#DIV/0!</v>
      </c>
      <c r="I36" s="3" t="e">
        <f>('Tot bev overordnet modell'!M28)*1000</f>
        <v>#DIV/0!</v>
      </c>
      <c r="J36" s="3">
        <f>('Tot bev overordnet modell'!N28)*1000</f>
        <v>0</v>
      </c>
      <c r="K36" s="3">
        <f>('Tot bev overordnet modell'!O28)*1000</f>
        <v>0</v>
      </c>
      <c r="L36" s="3">
        <f t="shared" si="4"/>
        <v>0</v>
      </c>
      <c r="M36" s="3">
        <f>('Tot bev overordnet modell'!P28)*1000</f>
        <v>0</v>
      </c>
      <c r="N36" s="3" t="e">
        <f>('Tot bev overordnet modell'!Q28)*1000</f>
        <v>#DIV/0!</v>
      </c>
    </row>
    <row r="37" spans="1:14" x14ac:dyDescent="0.25">
      <c r="A37">
        <f t="shared" si="5"/>
        <v>2019</v>
      </c>
      <c r="B37" t="str">
        <f>'Enheter, modell og år'!E2</f>
        <v>RFM</v>
      </c>
      <c r="C37" t="e">
        <f>VLOOKUP(B37,'Sentrale parametere'!#REF!,2,FALSE)</f>
        <v>#REF!</v>
      </c>
      <c r="D37">
        <f>'Tot bev overordnet modell'!$A$29</f>
        <v>0</v>
      </c>
      <c r="E37" t="str">
        <f t="shared" si="0"/>
        <v>2019RFM</v>
      </c>
      <c r="F37" t="str">
        <f t="shared" si="1"/>
        <v>20190</v>
      </c>
      <c r="G37" t="str">
        <f t="shared" si="2"/>
        <v>2019RFM0</v>
      </c>
      <c r="H37" s="72" t="e">
        <f t="shared" si="3"/>
        <v>#DIV/0!</v>
      </c>
      <c r="I37" s="3" t="e">
        <f>('Tot bev overordnet modell'!M29)*1000</f>
        <v>#DIV/0!</v>
      </c>
      <c r="J37" s="3">
        <f>('Tot bev overordnet modell'!N29)*1000</f>
        <v>0</v>
      </c>
      <c r="K37" s="3">
        <f>('Tot bev overordnet modell'!O29)*1000</f>
        <v>0</v>
      </c>
      <c r="L37" s="3">
        <f t="shared" si="4"/>
        <v>0</v>
      </c>
      <c r="M37" s="3">
        <f>('Tot bev overordnet modell'!P29)*1000</f>
        <v>0</v>
      </c>
      <c r="N37" s="3" t="e">
        <f>('Tot bev overordnet modell'!Q29)*1000</f>
        <v>#DIV/0!</v>
      </c>
    </row>
    <row r="38" spans="1:14" x14ac:dyDescent="0.25">
      <c r="A38">
        <f t="shared" si="5"/>
        <v>2019</v>
      </c>
      <c r="B38" t="str">
        <f>'Enheter, modell og år'!E2</f>
        <v>RFM</v>
      </c>
      <c r="C38" t="e">
        <f>VLOOKUP(B38,'Sentrale parametere'!#REF!,2,FALSE)</f>
        <v>#REF!</v>
      </c>
      <c r="D38">
        <f>'Tot bev overordnet modell'!$A$30</f>
        <v>0</v>
      </c>
      <c r="E38" t="str">
        <f t="shared" si="0"/>
        <v>2019RFM</v>
      </c>
      <c r="F38" t="str">
        <f t="shared" si="1"/>
        <v>20190</v>
      </c>
      <c r="G38" t="str">
        <f t="shared" si="2"/>
        <v>2019RFM0</v>
      </c>
      <c r="H38" s="72" t="e">
        <f t="shared" si="3"/>
        <v>#DIV/0!</v>
      </c>
      <c r="I38" s="3" t="e">
        <f>('Tot bev overordnet modell'!M30)*1000</f>
        <v>#DIV/0!</v>
      </c>
      <c r="J38" s="3">
        <f>('Tot bev overordnet modell'!N30)*1000</f>
        <v>0</v>
      </c>
      <c r="K38" s="3">
        <f>('Tot bev overordnet modell'!O30)*1000</f>
        <v>0</v>
      </c>
      <c r="L38" s="3">
        <f t="shared" si="4"/>
        <v>0</v>
      </c>
      <c r="M38" s="3">
        <f>('Tot bev overordnet modell'!P30)*1000</f>
        <v>0</v>
      </c>
      <c r="N38" s="3" t="e">
        <f>('Tot bev overordnet modell'!Q30)*1000</f>
        <v>#DIV/0!</v>
      </c>
    </row>
    <row r="39" spans="1:14" x14ac:dyDescent="0.25">
      <c r="A39">
        <f t="shared" si="5"/>
        <v>2019</v>
      </c>
      <c r="B39" t="str">
        <f>'Enheter, modell og år'!E2</f>
        <v>RFM</v>
      </c>
      <c r="C39" t="e">
        <f>VLOOKUP(B39,'Sentrale parametere'!#REF!,2,FALSE)</f>
        <v>#REF!</v>
      </c>
      <c r="D39">
        <f>'Tot bev overordnet modell'!$A$31</f>
        <v>0</v>
      </c>
      <c r="E39" t="str">
        <f t="shared" si="0"/>
        <v>2019RFM</v>
      </c>
      <c r="F39" t="str">
        <f t="shared" si="1"/>
        <v>20190</v>
      </c>
      <c r="G39" t="str">
        <f t="shared" si="2"/>
        <v>2019RFM0</v>
      </c>
      <c r="H39" s="72" t="e">
        <f t="shared" si="3"/>
        <v>#DIV/0!</v>
      </c>
      <c r="I39" s="3" t="e">
        <f>('Tot bev overordnet modell'!M31)*1000</f>
        <v>#DIV/0!</v>
      </c>
      <c r="J39" s="3">
        <f>('Tot bev overordnet modell'!N31)*1000</f>
        <v>0</v>
      </c>
      <c r="K39" s="3">
        <f>('Tot bev overordnet modell'!O31)*1000</f>
        <v>0</v>
      </c>
      <c r="L39" s="3">
        <f t="shared" si="4"/>
        <v>0</v>
      </c>
      <c r="M39" s="3">
        <f>('Tot bev overordnet modell'!P31)*1000</f>
        <v>0</v>
      </c>
      <c r="N39" s="3" t="e">
        <f>('Tot bev overordnet modell'!Q31)*1000</f>
        <v>#DIV/0!</v>
      </c>
    </row>
    <row r="40" spans="1:14" x14ac:dyDescent="0.25">
      <c r="A40">
        <f t="shared" si="5"/>
        <v>2019</v>
      </c>
      <c r="B40" t="str">
        <f>'Enheter, modell og år'!E2</f>
        <v>RFM</v>
      </c>
      <c r="C40" t="e">
        <f>VLOOKUP(B40,'Sentrale parametere'!#REF!,2,FALSE)</f>
        <v>#REF!</v>
      </c>
      <c r="D40">
        <f>'Tot bev overordnet modell'!$A$32</f>
        <v>0</v>
      </c>
      <c r="E40" t="str">
        <f t="shared" si="0"/>
        <v>2019RFM</v>
      </c>
      <c r="F40" t="str">
        <f t="shared" si="1"/>
        <v>20190</v>
      </c>
      <c r="G40" t="str">
        <f t="shared" si="2"/>
        <v>2019RFM0</v>
      </c>
      <c r="H40" s="72" t="e">
        <f t="shared" si="3"/>
        <v>#DIV/0!</v>
      </c>
      <c r="I40" s="3" t="e">
        <f>('Tot bev overordnet modell'!M32)*1000</f>
        <v>#DIV/0!</v>
      </c>
      <c r="J40" s="3">
        <f>('Tot bev overordnet modell'!N32)*1000</f>
        <v>0</v>
      </c>
      <c r="K40" s="3">
        <f>('Tot bev overordnet modell'!O32)*1000</f>
        <v>0</v>
      </c>
      <c r="L40" s="3">
        <f t="shared" si="4"/>
        <v>0</v>
      </c>
      <c r="M40" s="3">
        <f>('Tot bev overordnet modell'!P32)*1000</f>
        <v>0</v>
      </c>
      <c r="N40" s="3" t="e">
        <f>('Tot bev overordnet modell'!Q32)*1000</f>
        <v>#DIV/0!</v>
      </c>
    </row>
    <row r="41" spans="1:14" x14ac:dyDescent="0.25">
      <c r="A41">
        <f t="shared" si="5"/>
        <v>2019</v>
      </c>
      <c r="B41" t="str">
        <f>'Enheter, modell og år'!E2</f>
        <v>RFM</v>
      </c>
      <c r="C41" t="e">
        <f>VLOOKUP(B41,'Sentrale parametere'!#REF!,2,FALSE)</f>
        <v>#REF!</v>
      </c>
      <c r="D41">
        <f>'Tot bev overordnet modell'!$A$33</f>
        <v>0</v>
      </c>
      <c r="E41" t="str">
        <f t="shared" si="0"/>
        <v>2019RFM</v>
      </c>
      <c r="F41" t="str">
        <f t="shared" si="1"/>
        <v>20190</v>
      </c>
      <c r="G41" t="str">
        <f t="shared" si="2"/>
        <v>2019RFM0</v>
      </c>
      <c r="H41" s="72" t="e">
        <f t="shared" si="3"/>
        <v>#DIV/0!</v>
      </c>
      <c r="I41" s="3" t="e">
        <f>('Tot bev overordnet modell'!M33)*1000</f>
        <v>#DIV/0!</v>
      </c>
      <c r="J41" s="3">
        <f>('Tot bev overordnet modell'!N33)*1000</f>
        <v>0</v>
      </c>
      <c r="K41" s="3">
        <f>('Tot bev overordnet modell'!O33)*1000</f>
        <v>0</v>
      </c>
      <c r="L41" s="3">
        <f t="shared" si="4"/>
        <v>0</v>
      </c>
      <c r="M41" s="3">
        <f>('Tot bev overordnet modell'!P33)*1000</f>
        <v>0</v>
      </c>
      <c r="N41" s="3" t="e">
        <f>('Tot bev overordnet modell'!Q33)*1000</f>
        <v>#DIV/0!</v>
      </c>
    </row>
    <row r="42" spans="1:14" x14ac:dyDescent="0.25">
      <c r="A42">
        <f t="shared" si="5"/>
        <v>2020</v>
      </c>
      <c r="B42" t="str">
        <f>'Enheter, modell og år'!E2</f>
        <v>RFM</v>
      </c>
      <c r="C42" t="e">
        <f>VLOOKUP(B42,'Sentrale parametere'!#REF!,2,FALSE)</f>
        <v>#REF!</v>
      </c>
      <c r="D42">
        <f>'Tot bev overordnet modell'!$A$4</f>
        <v>0</v>
      </c>
      <c r="E42" t="str">
        <f t="shared" si="0"/>
        <v>2020RFM</v>
      </c>
      <c r="F42" t="str">
        <f t="shared" si="1"/>
        <v>20200</v>
      </c>
      <c r="G42" t="str">
        <f t="shared" si="2"/>
        <v>2020RFM0</v>
      </c>
      <c r="H42" s="72" t="e">
        <f t="shared" si="3"/>
        <v>#DIV/0!</v>
      </c>
      <c r="I42" s="3" t="e">
        <f>('Tot bev overordnet modell'!R4)*1000</f>
        <v>#DIV/0!</v>
      </c>
      <c r="J42" s="3">
        <f>('Tot bev overordnet modell'!S4)*1000</f>
        <v>0</v>
      </c>
      <c r="K42" s="3">
        <f>('Tot bev overordnet modell'!T4)*1000</f>
        <v>0</v>
      </c>
      <c r="L42" s="3">
        <f t="shared" si="4"/>
        <v>0</v>
      </c>
      <c r="M42" s="3">
        <f>('Tot bev overordnet modell'!U4)*1000</f>
        <v>0</v>
      </c>
      <c r="N42" s="3" t="e">
        <f>('Tot bev overordnet modell'!V4)*1000</f>
        <v>#DIV/0!</v>
      </c>
    </row>
    <row r="43" spans="1:14" x14ac:dyDescent="0.25">
      <c r="A43">
        <f t="shared" si="5"/>
        <v>2020</v>
      </c>
      <c r="B43" t="str">
        <f>'Enheter, modell og år'!E2</f>
        <v>RFM</v>
      </c>
      <c r="C43" t="e">
        <f>VLOOKUP(B43,'Sentrale parametere'!#REF!,2,FALSE)</f>
        <v>#REF!</v>
      </c>
      <c r="D43">
        <f>'Tot bev overordnet modell'!$A$15</f>
        <v>0</v>
      </c>
      <c r="E43" t="str">
        <f t="shared" si="0"/>
        <v>2020RFM</v>
      </c>
      <c r="F43" t="str">
        <f t="shared" si="1"/>
        <v>20200</v>
      </c>
      <c r="G43" t="str">
        <f t="shared" si="2"/>
        <v>2020RFM0</v>
      </c>
      <c r="H43" s="72" t="e">
        <f t="shared" si="3"/>
        <v>#DIV/0!</v>
      </c>
      <c r="I43" s="3" t="e">
        <f>('Tot bev overordnet modell'!R15)*1000</f>
        <v>#DIV/0!</v>
      </c>
      <c r="J43" s="3">
        <f>('Tot bev overordnet modell'!S15)*1000</f>
        <v>0</v>
      </c>
      <c r="K43" s="3">
        <f>('Tot bev overordnet modell'!T15)*1000</f>
        <v>0</v>
      </c>
      <c r="L43" s="3">
        <f t="shared" si="4"/>
        <v>0</v>
      </c>
      <c r="M43" s="3">
        <f>('Tot bev overordnet modell'!U15)*1000</f>
        <v>0</v>
      </c>
      <c r="N43" s="3" t="e">
        <f>('Tot bev overordnet modell'!V15)*1000</f>
        <v>#DIV/0!</v>
      </c>
    </row>
    <row r="44" spans="1:14" x14ac:dyDescent="0.25">
      <c r="A44">
        <f t="shared" si="5"/>
        <v>2020</v>
      </c>
      <c r="B44" t="str">
        <f>'Enheter, modell og år'!E2</f>
        <v>RFM</v>
      </c>
      <c r="C44" t="e">
        <f>VLOOKUP(B44,'Sentrale parametere'!#REF!,2,FALSE)</f>
        <v>#REF!</v>
      </c>
      <c r="D44">
        <f>'Tot bev overordnet modell'!$A$16</f>
        <v>0</v>
      </c>
      <c r="E44" t="str">
        <f t="shared" si="0"/>
        <v>2020RFM</v>
      </c>
      <c r="F44" t="str">
        <f t="shared" si="1"/>
        <v>20200</v>
      </c>
      <c r="G44" t="str">
        <f t="shared" si="2"/>
        <v>2020RFM0</v>
      </c>
      <c r="H44" s="72" t="e">
        <f t="shared" si="3"/>
        <v>#DIV/0!</v>
      </c>
      <c r="I44" s="3" t="e">
        <f>('Tot bev overordnet modell'!R16)*1000</f>
        <v>#DIV/0!</v>
      </c>
      <c r="J44" s="3">
        <f>('Tot bev overordnet modell'!S16)*1000</f>
        <v>0</v>
      </c>
      <c r="K44" s="3">
        <f>('Tot bev overordnet modell'!T16)*1000</f>
        <v>0</v>
      </c>
      <c r="L44" s="3">
        <f t="shared" si="4"/>
        <v>0</v>
      </c>
      <c r="M44" s="3">
        <f>('Tot bev overordnet modell'!U16)*1000</f>
        <v>0</v>
      </c>
      <c r="N44" s="3" t="e">
        <f>('Tot bev overordnet modell'!V16)*1000</f>
        <v>#DIV/0!</v>
      </c>
    </row>
    <row r="45" spans="1:14" x14ac:dyDescent="0.25">
      <c r="A45">
        <f t="shared" si="5"/>
        <v>2020</v>
      </c>
      <c r="B45" t="str">
        <f>'Enheter, modell og år'!E2</f>
        <v>RFM</v>
      </c>
      <c r="C45" t="e">
        <f>VLOOKUP(B45,'Sentrale parametere'!#REF!,2,FALSE)</f>
        <v>#REF!</v>
      </c>
      <c r="D45">
        <f>'Tot bev overordnet modell'!$A$17</f>
        <v>0</v>
      </c>
      <c r="E45" t="str">
        <f t="shared" si="0"/>
        <v>2020RFM</v>
      </c>
      <c r="F45" t="str">
        <f t="shared" si="1"/>
        <v>20200</v>
      </c>
      <c r="G45" t="str">
        <f t="shared" si="2"/>
        <v>2020RFM0</v>
      </c>
      <c r="H45" s="72" t="e">
        <f t="shared" si="3"/>
        <v>#DIV/0!</v>
      </c>
      <c r="I45" s="3" t="e">
        <f>('Tot bev overordnet modell'!R17)*1000</f>
        <v>#DIV/0!</v>
      </c>
      <c r="J45" s="3">
        <f>('Tot bev overordnet modell'!S17)*1000</f>
        <v>0</v>
      </c>
      <c r="K45" s="3">
        <f>('Tot bev overordnet modell'!T17)*1000</f>
        <v>0</v>
      </c>
      <c r="L45" s="3">
        <f t="shared" si="4"/>
        <v>0</v>
      </c>
      <c r="M45" s="3">
        <f>('Tot bev overordnet modell'!U17)*1000</f>
        <v>0</v>
      </c>
      <c r="N45" s="3" t="e">
        <f>('Tot bev overordnet modell'!V17)*1000</f>
        <v>#DIV/0!</v>
      </c>
    </row>
    <row r="46" spans="1:14" x14ac:dyDescent="0.25">
      <c r="A46">
        <f t="shared" si="5"/>
        <v>2020</v>
      </c>
      <c r="B46" t="str">
        <f>'Enheter, modell og år'!E2</f>
        <v>RFM</v>
      </c>
      <c r="C46" t="e">
        <f>VLOOKUP(B46,'Sentrale parametere'!#REF!,2,FALSE)</f>
        <v>#REF!</v>
      </c>
      <c r="D46">
        <f>'Tot bev overordnet modell'!$A$18</f>
        <v>0</v>
      </c>
      <c r="E46" t="str">
        <f t="shared" si="0"/>
        <v>2020RFM</v>
      </c>
      <c r="F46" t="str">
        <f t="shared" si="1"/>
        <v>20200</v>
      </c>
      <c r="G46" t="str">
        <f t="shared" si="2"/>
        <v>2020RFM0</v>
      </c>
      <c r="H46" s="72" t="e">
        <f t="shared" si="3"/>
        <v>#DIV/0!</v>
      </c>
      <c r="I46" s="3" t="e">
        <f>('Tot bev overordnet modell'!R18)*1000</f>
        <v>#DIV/0!</v>
      </c>
      <c r="J46" s="3">
        <f>('Tot bev overordnet modell'!S18)*1000</f>
        <v>0</v>
      </c>
      <c r="K46" s="3">
        <f>('Tot bev overordnet modell'!T18)*1000</f>
        <v>0</v>
      </c>
      <c r="L46" s="3">
        <f t="shared" si="4"/>
        <v>0</v>
      </c>
      <c r="M46" s="3">
        <f>('Tot bev overordnet modell'!U18)*1000</f>
        <v>0</v>
      </c>
      <c r="N46" s="3" t="e">
        <f>('Tot bev overordnet modell'!V18)*1000</f>
        <v>#DIV/0!</v>
      </c>
    </row>
    <row r="47" spans="1:14" x14ac:dyDescent="0.25">
      <c r="A47">
        <f t="shared" si="5"/>
        <v>2020</v>
      </c>
      <c r="B47" t="str">
        <f>'Enheter, modell og år'!E2</f>
        <v>RFM</v>
      </c>
      <c r="C47" t="e">
        <f>VLOOKUP(B47,'Sentrale parametere'!#REF!,2,FALSE)</f>
        <v>#REF!</v>
      </c>
      <c r="D47">
        <f>'Tot bev overordnet modell'!$A$19</f>
        <v>0</v>
      </c>
      <c r="E47" t="str">
        <f t="shared" si="0"/>
        <v>2020RFM</v>
      </c>
      <c r="F47" t="str">
        <f t="shared" si="1"/>
        <v>20200</v>
      </c>
      <c r="G47" t="str">
        <f t="shared" si="2"/>
        <v>2020RFM0</v>
      </c>
      <c r="H47" s="72" t="e">
        <f t="shared" si="3"/>
        <v>#DIV/0!</v>
      </c>
      <c r="I47" s="3" t="e">
        <f>('Tot bev overordnet modell'!R19)*1000</f>
        <v>#DIV/0!</v>
      </c>
      <c r="J47" s="3">
        <f>('Tot bev overordnet modell'!S19)*1000</f>
        <v>0</v>
      </c>
      <c r="K47" s="3">
        <f>('Tot bev overordnet modell'!T19)*1000</f>
        <v>0</v>
      </c>
      <c r="L47" s="3">
        <f t="shared" si="4"/>
        <v>0</v>
      </c>
      <c r="M47" s="3">
        <f>('Tot bev overordnet modell'!U19)*1000</f>
        <v>0</v>
      </c>
      <c r="N47" s="3" t="e">
        <f>('Tot bev overordnet modell'!V19)*1000</f>
        <v>#DIV/0!</v>
      </c>
    </row>
    <row r="48" spans="1:14" x14ac:dyDescent="0.25">
      <c r="A48">
        <f t="shared" si="5"/>
        <v>2020</v>
      </c>
      <c r="B48" t="str">
        <f>'Enheter, modell og år'!E2</f>
        <v>RFM</v>
      </c>
      <c r="C48" t="e">
        <f>VLOOKUP(B48,'Sentrale parametere'!#REF!,2,FALSE)</f>
        <v>#REF!</v>
      </c>
      <c r="D48">
        <f>'Tot bev overordnet modell'!$A$20</f>
        <v>0</v>
      </c>
      <c r="E48" t="str">
        <f t="shared" si="0"/>
        <v>2020RFM</v>
      </c>
      <c r="F48" t="str">
        <f t="shared" si="1"/>
        <v>20200</v>
      </c>
      <c r="G48" t="str">
        <f t="shared" si="2"/>
        <v>2020RFM0</v>
      </c>
      <c r="H48" s="72" t="e">
        <f t="shared" si="3"/>
        <v>#DIV/0!</v>
      </c>
      <c r="I48" s="3" t="e">
        <f>('Tot bev overordnet modell'!R20)*1000</f>
        <v>#DIV/0!</v>
      </c>
      <c r="J48" s="3">
        <f>('Tot bev overordnet modell'!S20)*1000</f>
        <v>0</v>
      </c>
      <c r="K48" s="3">
        <f>('Tot bev overordnet modell'!T20)*1000</f>
        <v>0</v>
      </c>
      <c r="L48" s="3">
        <f t="shared" si="4"/>
        <v>0</v>
      </c>
      <c r="M48" s="3">
        <f>('Tot bev overordnet modell'!U20)*1000</f>
        <v>0</v>
      </c>
      <c r="N48" s="3" t="e">
        <f>('Tot bev overordnet modell'!V20)*1000</f>
        <v>#DIV/0!</v>
      </c>
    </row>
    <row r="49" spans="1:14" x14ac:dyDescent="0.25">
      <c r="A49">
        <f t="shared" si="5"/>
        <v>2020</v>
      </c>
      <c r="B49" t="str">
        <f>'Enheter, modell og år'!E2</f>
        <v>RFM</v>
      </c>
      <c r="C49" t="e">
        <f>VLOOKUP(B49,'Sentrale parametere'!#REF!,2,FALSE)</f>
        <v>#REF!</v>
      </c>
      <c r="D49">
        <f>'Tot bev overordnet modell'!$A$21</f>
        <v>0</v>
      </c>
      <c r="E49" t="str">
        <f t="shared" si="0"/>
        <v>2020RFM</v>
      </c>
      <c r="F49" t="str">
        <f t="shared" si="1"/>
        <v>20200</v>
      </c>
      <c r="G49" t="str">
        <f t="shared" si="2"/>
        <v>2020RFM0</v>
      </c>
      <c r="H49" s="72" t="e">
        <f t="shared" si="3"/>
        <v>#DIV/0!</v>
      </c>
      <c r="I49" s="3" t="e">
        <f>('Tot bev overordnet modell'!R21)*1000</f>
        <v>#DIV/0!</v>
      </c>
      <c r="J49" s="3">
        <f>('Tot bev overordnet modell'!S21)*1000</f>
        <v>0</v>
      </c>
      <c r="K49" s="3">
        <f>('Tot bev overordnet modell'!T21)*1000</f>
        <v>0</v>
      </c>
      <c r="L49" s="3">
        <f t="shared" si="4"/>
        <v>0</v>
      </c>
      <c r="M49" s="3">
        <f>('Tot bev overordnet modell'!U21)*1000</f>
        <v>0</v>
      </c>
      <c r="N49" s="3" t="e">
        <f>('Tot bev overordnet modell'!V21)*1000</f>
        <v>#DIV/0!</v>
      </c>
    </row>
    <row r="50" spans="1:14" x14ac:dyDescent="0.25">
      <c r="A50">
        <f t="shared" si="5"/>
        <v>2020</v>
      </c>
      <c r="B50" t="str">
        <f>'Enheter, modell og år'!E2</f>
        <v>RFM</v>
      </c>
      <c r="C50" t="e">
        <f>VLOOKUP(B50,'Sentrale parametere'!#REF!,2,FALSE)</f>
        <v>#REF!</v>
      </c>
      <c r="D50">
        <f>'Tot bev overordnet modell'!$A$22</f>
        <v>0</v>
      </c>
      <c r="E50" t="str">
        <f t="shared" si="0"/>
        <v>2020RFM</v>
      </c>
      <c r="F50" t="str">
        <f t="shared" si="1"/>
        <v>20200</v>
      </c>
      <c r="G50" t="str">
        <f t="shared" si="2"/>
        <v>2020RFM0</v>
      </c>
      <c r="H50" s="72" t="e">
        <f t="shared" si="3"/>
        <v>#DIV/0!</v>
      </c>
      <c r="I50" s="3" t="e">
        <f>('Tot bev overordnet modell'!R22)*1000</f>
        <v>#DIV/0!</v>
      </c>
      <c r="J50" s="3">
        <f>('Tot bev overordnet modell'!S22)*1000</f>
        <v>0</v>
      </c>
      <c r="K50" s="3">
        <f>('Tot bev overordnet modell'!T22)*1000</f>
        <v>0</v>
      </c>
      <c r="L50" s="3">
        <f t="shared" si="4"/>
        <v>0</v>
      </c>
      <c r="M50" s="3">
        <f>('Tot bev overordnet modell'!U22)*1000</f>
        <v>0</v>
      </c>
      <c r="N50" s="3" t="e">
        <f>('Tot bev overordnet modell'!V22)*1000</f>
        <v>#DIV/0!</v>
      </c>
    </row>
    <row r="51" spans="1:14" x14ac:dyDescent="0.25">
      <c r="A51">
        <f t="shared" si="5"/>
        <v>2020</v>
      </c>
      <c r="B51" t="str">
        <f>'Enheter, modell og år'!E2</f>
        <v>RFM</v>
      </c>
      <c r="C51" t="e">
        <f>VLOOKUP(B51,'Sentrale parametere'!#REF!,2,FALSE)</f>
        <v>#REF!</v>
      </c>
      <c r="D51">
        <f>'Tot bev overordnet modell'!$A$23</f>
        <v>0</v>
      </c>
      <c r="E51" t="str">
        <f t="shared" si="0"/>
        <v>2020RFM</v>
      </c>
      <c r="F51" t="str">
        <f t="shared" si="1"/>
        <v>20200</v>
      </c>
      <c r="G51" t="str">
        <f t="shared" si="2"/>
        <v>2020RFM0</v>
      </c>
      <c r="H51" s="72" t="e">
        <f t="shared" si="3"/>
        <v>#DIV/0!</v>
      </c>
      <c r="I51" s="3" t="e">
        <f>('Tot bev overordnet modell'!R23)*1000</f>
        <v>#DIV/0!</v>
      </c>
      <c r="J51" s="3">
        <f>('Tot bev overordnet modell'!S23)*1000</f>
        <v>0</v>
      </c>
      <c r="K51" s="3">
        <f>('Tot bev overordnet modell'!T23)*1000</f>
        <v>0</v>
      </c>
      <c r="L51" s="3">
        <f t="shared" si="4"/>
        <v>0</v>
      </c>
      <c r="M51" s="3">
        <f>('Tot bev overordnet modell'!U23)*1000</f>
        <v>0</v>
      </c>
      <c r="N51" s="3" t="e">
        <f>('Tot bev overordnet modell'!V23)*1000</f>
        <v>#DIV/0!</v>
      </c>
    </row>
    <row r="52" spans="1:14" x14ac:dyDescent="0.25">
      <c r="A52">
        <f t="shared" si="5"/>
        <v>2020</v>
      </c>
      <c r="B52" t="str">
        <f>'Enheter, modell og år'!E2</f>
        <v>RFM</v>
      </c>
      <c r="C52" t="e">
        <f>VLOOKUP(B52,'Sentrale parametere'!#REF!,2,FALSE)</f>
        <v>#REF!</v>
      </c>
      <c r="D52">
        <f>'Tot bev overordnet modell'!$A$24</f>
        <v>0</v>
      </c>
      <c r="E52" t="str">
        <f t="shared" si="0"/>
        <v>2020RFM</v>
      </c>
      <c r="F52" t="str">
        <f t="shared" si="1"/>
        <v>20200</v>
      </c>
      <c r="G52" t="str">
        <f t="shared" si="2"/>
        <v>2020RFM0</v>
      </c>
      <c r="H52" s="72" t="e">
        <f t="shared" si="3"/>
        <v>#DIV/0!</v>
      </c>
      <c r="I52" s="3" t="e">
        <f>('Tot bev overordnet modell'!R24)*1000</f>
        <v>#DIV/0!</v>
      </c>
      <c r="J52" s="3">
        <f>('Tot bev overordnet modell'!S24)*1000</f>
        <v>0</v>
      </c>
      <c r="K52" s="3">
        <f>('Tot bev overordnet modell'!T24)*1000</f>
        <v>0</v>
      </c>
      <c r="L52" s="3">
        <f t="shared" si="4"/>
        <v>0</v>
      </c>
      <c r="M52" s="3">
        <f>('Tot bev overordnet modell'!U24)*1000</f>
        <v>0</v>
      </c>
      <c r="N52" s="3" t="e">
        <f>('Tot bev overordnet modell'!V24)*1000</f>
        <v>#DIV/0!</v>
      </c>
    </row>
    <row r="53" spans="1:14" x14ac:dyDescent="0.25">
      <c r="A53">
        <f t="shared" si="5"/>
        <v>2020</v>
      </c>
      <c r="B53" t="str">
        <f>'Enheter, modell og år'!E2</f>
        <v>RFM</v>
      </c>
      <c r="C53" t="e">
        <f>VLOOKUP(B53,'Sentrale parametere'!#REF!,2,FALSE)</f>
        <v>#REF!</v>
      </c>
      <c r="D53">
        <f>'Tot bev overordnet modell'!$A$25</f>
        <v>0</v>
      </c>
      <c r="E53" t="str">
        <f t="shared" si="0"/>
        <v>2020RFM</v>
      </c>
      <c r="F53" t="str">
        <f t="shared" si="1"/>
        <v>20200</v>
      </c>
      <c r="G53" t="str">
        <f t="shared" si="2"/>
        <v>2020RFM0</v>
      </c>
      <c r="H53" s="72" t="e">
        <f t="shared" si="3"/>
        <v>#DIV/0!</v>
      </c>
      <c r="I53" s="3" t="e">
        <f>('Tot bev overordnet modell'!R25)*1000</f>
        <v>#DIV/0!</v>
      </c>
      <c r="J53" s="3">
        <f>('Tot bev overordnet modell'!S25)*1000</f>
        <v>0</v>
      </c>
      <c r="K53" s="3">
        <f>('Tot bev overordnet modell'!T25)*1000</f>
        <v>0</v>
      </c>
      <c r="L53" s="3">
        <f t="shared" si="4"/>
        <v>0</v>
      </c>
      <c r="M53" s="3">
        <f>('Tot bev overordnet modell'!U25)*1000</f>
        <v>0</v>
      </c>
      <c r="N53" s="3" t="e">
        <f>('Tot bev overordnet modell'!V25)*1000</f>
        <v>#DIV/0!</v>
      </c>
    </row>
    <row r="54" spans="1:14" x14ac:dyDescent="0.25">
      <c r="A54">
        <f t="shared" si="5"/>
        <v>2020</v>
      </c>
      <c r="B54" t="str">
        <f>'Enheter, modell og år'!E2</f>
        <v>RFM</v>
      </c>
      <c r="C54" t="e">
        <f>VLOOKUP(B54,'Sentrale parametere'!#REF!,2,FALSE)</f>
        <v>#REF!</v>
      </c>
      <c r="D54">
        <f>'Tot bev overordnet modell'!$A$26</f>
        <v>0</v>
      </c>
      <c r="E54" t="str">
        <f t="shared" si="0"/>
        <v>2020RFM</v>
      </c>
      <c r="F54" t="str">
        <f t="shared" si="1"/>
        <v>20200</v>
      </c>
      <c r="G54" t="str">
        <f t="shared" si="2"/>
        <v>2020RFM0</v>
      </c>
      <c r="H54" s="72" t="e">
        <f t="shared" si="3"/>
        <v>#DIV/0!</v>
      </c>
      <c r="I54" s="3" t="e">
        <f>('Tot bev overordnet modell'!R26)*1000</f>
        <v>#DIV/0!</v>
      </c>
      <c r="J54" s="3">
        <f>('Tot bev overordnet modell'!S26)*1000</f>
        <v>0</v>
      </c>
      <c r="K54" s="3">
        <f>('Tot bev overordnet modell'!T26)*1000</f>
        <v>0</v>
      </c>
      <c r="L54" s="3">
        <f t="shared" si="4"/>
        <v>0</v>
      </c>
      <c r="M54" s="3">
        <f>('Tot bev overordnet modell'!U26)*1000</f>
        <v>0</v>
      </c>
      <c r="N54" s="3" t="e">
        <f>('Tot bev overordnet modell'!V26)*1000</f>
        <v>#DIV/0!</v>
      </c>
    </row>
    <row r="55" spans="1:14" x14ac:dyDescent="0.25">
      <c r="A55">
        <f t="shared" si="5"/>
        <v>2020</v>
      </c>
      <c r="B55" t="str">
        <f>'Enheter, modell og år'!E2</f>
        <v>RFM</v>
      </c>
      <c r="C55" t="e">
        <f>VLOOKUP(B55,'Sentrale parametere'!#REF!,2,FALSE)</f>
        <v>#REF!</v>
      </c>
      <c r="D55">
        <f>'Tot bev overordnet modell'!$A$27</f>
        <v>0</v>
      </c>
      <c r="E55" t="str">
        <f t="shared" si="0"/>
        <v>2020RFM</v>
      </c>
      <c r="F55" t="str">
        <f t="shared" si="1"/>
        <v>20200</v>
      </c>
      <c r="G55" t="str">
        <f t="shared" si="2"/>
        <v>2020RFM0</v>
      </c>
      <c r="H55" s="72" t="e">
        <f t="shared" si="3"/>
        <v>#DIV/0!</v>
      </c>
      <c r="I55" s="3" t="e">
        <f>('Tot bev overordnet modell'!R27)*1000</f>
        <v>#DIV/0!</v>
      </c>
      <c r="J55" s="3">
        <f>('Tot bev overordnet modell'!S27)*1000</f>
        <v>0</v>
      </c>
      <c r="K55" s="3">
        <f>('Tot bev overordnet modell'!T27)*1000</f>
        <v>0</v>
      </c>
      <c r="L55" s="3">
        <f t="shared" si="4"/>
        <v>0</v>
      </c>
      <c r="M55" s="3">
        <f>('Tot bev overordnet modell'!U27)*1000</f>
        <v>0</v>
      </c>
      <c r="N55" s="3" t="e">
        <f>('Tot bev overordnet modell'!V27)*1000</f>
        <v>#DIV/0!</v>
      </c>
    </row>
    <row r="56" spans="1:14" x14ac:dyDescent="0.25">
      <c r="A56">
        <f t="shared" si="5"/>
        <v>2020</v>
      </c>
      <c r="B56" t="str">
        <f>'Enheter, modell og år'!E2</f>
        <v>RFM</v>
      </c>
      <c r="C56" t="e">
        <f>VLOOKUP(B56,'Sentrale parametere'!#REF!,2,FALSE)</f>
        <v>#REF!</v>
      </c>
      <c r="D56">
        <f>'Tot bev overordnet modell'!$A$28</f>
        <v>0</v>
      </c>
      <c r="E56" t="str">
        <f t="shared" si="0"/>
        <v>2020RFM</v>
      </c>
      <c r="F56" t="str">
        <f t="shared" si="1"/>
        <v>20200</v>
      </c>
      <c r="G56" t="str">
        <f t="shared" si="2"/>
        <v>2020RFM0</v>
      </c>
      <c r="H56" s="72" t="e">
        <f t="shared" si="3"/>
        <v>#DIV/0!</v>
      </c>
      <c r="I56" s="3" t="e">
        <f>('Tot bev overordnet modell'!R28)*1000</f>
        <v>#DIV/0!</v>
      </c>
      <c r="J56" s="3">
        <f>('Tot bev overordnet modell'!S28)*1000</f>
        <v>0</v>
      </c>
      <c r="K56" s="3">
        <f>('Tot bev overordnet modell'!T28)*1000</f>
        <v>0</v>
      </c>
      <c r="L56" s="3">
        <f t="shared" si="4"/>
        <v>0</v>
      </c>
      <c r="M56" s="3">
        <f>('Tot bev overordnet modell'!U28)*1000</f>
        <v>0</v>
      </c>
      <c r="N56" s="3" t="e">
        <f>('Tot bev overordnet modell'!V28)*1000</f>
        <v>#DIV/0!</v>
      </c>
    </row>
    <row r="57" spans="1:14" x14ac:dyDescent="0.25">
      <c r="A57">
        <f t="shared" si="5"/>
        <v>2020</v>
      </c>
      <c r="B57" t="str">
        <f>'Enheter, modell og år'!E2</f>
        <v>RFM</v>
      </c>
      <c r="C57" t="e">
        <f>VLOOKUP(B57,'Sentrale parametere'!#REF!,2,FALSE)</f>
        <v>#REF!</v>
      </c>
      <c r="D57">
        <f>'Tot bev overordnet modell'!$A$29</f>
        <v>0</v>
      </c>
      <c r="E57" t="str">
        <f t="shared" si="0"/>
        <v>2020RFM</v>
      </c>
      <c r="F57" t="str">
        <f t="shared" si="1"/>
        <v>20200</v>
      </c>
      <c r="G57" t="str">
        <f t="shared" si="2"/>
        <v>2020RFM0</v>
      </c>
      <c r="H57" s="72" t="e">
        <f t="shared" si="3"/>
        <v>#DIV/0!</v>
      </c>
      <c r="I57" s="3" t="e">
        <f>('Tot bev overordnet modell'!R29)*1000</f>
        <v>#DIV/0!</v>
      </c>
      <c r="J57" s="3">
        <f>('Tot bev overordnet modell'!S29)*1000</f>
        <v>0</v>
      </c>
      <c r="K57" s="3">
        <f>('Tot bev overordnet modell'!T29)*1000</f>
        <v>0</v>
      </c>
      <c r="L57" s="3">
        <f t="shared" si="4"/>
        <v>0</v>
      </c>
      <c r="M57" s="3">
        <f>('Tot bev overordnet modell'!U29)*1000</f>
        <v>0</v>
      </c>
      <c r="N57" s="3" t="e">
        <f>('Tot bev overordnet modell'!V29)*1000</f>
        <v>#DIV/0!</v>
      </c>
    </row>
    <row r="58" spans="1:14" x14ac:dyDescent="0.25">
      <c r="A58">
        <f t="shared" si="5"/>
        <v>2020</v>
      </c>
      <c r="B58" t="str">
        <f>'Enheter, modell og år'!E2</f>
        <v>RFM</v>
      </c>
      <c r="C58" t="e">
        <f>VLOOKUP(B58,'Sentrale parametere'!#REF!,2,FALSE)</f>
        <v>#REF!</v>
      </c>
      <c r="D58">
        <f>'Tot bev overordnet modell'!$A$30</f>
        <v>0</v>
      </c>
      <c r="E58" t="str">
        <f t="shared" si="0"/>
        <v>2020RFM</v>
      </c>
      <c r="F58" t="str">
        <f t="shared" si="1"/>
        <v>20200</v>
      </c>
      <c r="G58" t="str">
        <f t="shared" si="2"/>
        <v>2020RFM0</v>
      </c>
      <c r="H58" s="72" t="e">
        <f t="shared" si="3"/>
        <v>#DIV/0!</v>
      </c>
      <c r="I58" s="3" t="e">
        <f>('Tot bev overordnet modell'!R30)*1000</f>
        <v>#DIV/0!</v>
      </c>
      <c r="J58" s="3">
        <f>('Tot bev overordnet modell'!S30)*1000</f>
        <v>0</v>
      </c>
      <c r="K58" s="3">
        <f>('Tot bev overordnet modell'!T30)*1000</f>
        <v>0</v>
      </c>
      <c r="L58" s="3">
        <f t="shared" si="4"/>
        <v>0</v>
      </c>
      <c r="M58" s="3">
        <f>('Tot bev overordnet modell'!U30)*1000</f>
        <v>0</v>
      </c>
      <c r="N58" s="3" t="e">
        <f>('Tot bev overordnet modell'!V30)*1000</f>
        <v>#DIV/0!</v>
      </c>
    </row>
    <row r="59" spans="1:14" x14ac:dyDescent="0.25">
      <c r="A59">
        <f t="shared" si="5"/>
        <v>2020</v>
      </c>
      <c r="B59" t="str">
        <f>'Enheter, modell og år'!E2</f>
        <v>RFM</v>
      </c>
      <c r="C59" t="e">
        <f>VLOOKUP(B59,'Sentrale parametere'!#REF!,2,FALSE)</f>
        <v>#REF!</v>
      </c>
      <c r="D59">
        <f>'Tot bev overordnet modell'!$A$31</f>
        <v>0</v>
      </c>
      <c r="E59" t="str">
        <f t="shared" si="0"/>
        <v>2020RFM</v>
      </c>
      <c r="F59" t="str">
        <f t="shared" si="1"/>
        <v>20200</v>
      </c>
      <c r="G59" t="str">
        <f t="shared" si="2"/>
        <v>2020RFM0</v>
      </c>
      <c r="H59" s="72" t="e">
        <f t="shared" si="3"/>
        <v>#DIV/0!</v>
      </c>
      <c r="I59" s="3" t="e">
        <f>('Tot bev overordnet modell'!R31)*1000</f>
        <v>#DIV/0!</v>
      </c>
      <c r="J59" s="3">
        <f>('Tot bev overordnet modell'!S31)*1000</f>
        <v>0</v>
      </c>
      <c r="K59" s="3">
        <f>('Tot bev overordnet modell'!T31)*1000</f>
        <v>0</v>
      </c>
      <c r="L59" s="3">
        <f t="shared" si="4"/>
        <v>0</v>
      </c>
      <c r="M59" s="3">
        <f>('Tot bev overordnet modell'!U31)*1000</f>
        <v>0</v>
      </c>
      <c r="N59" s="3" t="e">
        <f>('Tot bev overordnet modell'!V31)*1000</f>
        <v>#DIV/0!</v>
      </c>
    </row>
    <row r="60" spans="1:14" x14ac:dyDescent="0.25">
      <c r="A60">
        <f t="shared" si="5"/>
        <v>2020</v>
      </c>
      <c r="B60" t="str">
        <f>'Enheter, modell og år'!E2</f>
        <v>RFM</v>
      </c>
      <c r="C60" t="e">
        <f>VLOOKUP(B60,'Sentrale parametere'!#REF!,2,FALSE)</f>
        <v>#REF!</v>
      </c>
      <c r="D60">
        <f>'Tot bev overordnet modell'!$A$32</f>
        <v>0</v>
      </c>
      <c r="E60" t="str">
        <f t="shared" si="0"/>
        <v>2020RFM</v>
      </c>
      <c r="F60" t="str">
        <f t="shared" si="1"/>
        <v>20200</v>
      </c>
      <c r="G60" t="str">
        <f t="shared" si="2"/>
        <v>2020RFM0</v>
      </c>
      <c r="H60" s="72" t="e">
        <f t="shared" si="3"/>
        <v>#DIV/0!</v>
      </c>
      <c r="I60" s="3" t="e">
        <f>('Tot bev overordnet modell'!R32)*1000</f>
        <v>#DIV/0!</v>
      </c>
      <c r="J60" s="3">
        <f>('Tot bev overordnet modell'!S32)*1000</f>
        <v>0</v>
      </c>
      <c r="K60" s="3">
        <f>('Tot bev overordnet modell'!T32)*1000</f>
        <v>0</v>
      </c>
      <c r="L60" s="3">
        <f t="shared" si="4"/>
        <v>0</v>
      </c>
      <c r="M60" s="3">
        <f>('Tot bev overordnet modell'!U32)*1000</f>
        <v>0</v>
      </c>
      <c r="N60" s="3" t="e">
        <f>('Tot bev overordnet modell'!V32)*1000</f>
        <v>#DIV/0!</v>
      </c>
    </row>
    <row r="61" spans="1:14" x14ac:dyDescent="0.25">
      <c r="A61">
        <f t="shared" si="5"/>
        <v>2020</v>
      </c>
      <c r="B61" t="str">
        <f>'Enheter, modell og år'!E2</f>
        <v>RFM</v>
      </c>
      <c r="C61" t="e">
        <f>VLOOKUP(B61,'Sentrale parametere'!#REF!,2,FALSE)</f>
        <v>#REF!</v>
      </c>
      <c r="D61">
        <f>'Tot bev overordnet modell'!$A$33</f>
        <v>0</v>
      </c>
      <c r="E61" t="str">
        <f t="shared" si="0"/>
        <v>2020RFM</v>
      </c>
      <c r="F61" t="str">
        <f t="shared" si="1"/>
        <v>20200</v>
      </c>
      <c r="G61" t="str">
        <f t="shared" si="2"/>
        <v>2020RFM0</v>
      </c>
      <c r="H61" s="72" t="e">
        <f t="shared" si="3"/>
        <v>#DIV/0!</v>
      </c>
      <c r="I61" s="3" t="e">
        <f>('Tot bev overordnet modell'!R33)*1000</f>
        <v>#DIV/0!</v>
      </c>
      <c r="J61" s="3">
        <f>('Tot bev overordnet modell'!S33)*1000</f>
        <v>0</v>
      </c>
      <c r="K61" s="3">
        <f>('Tot bev overordnet modell'!T33)*1000</f>
        <v>0</v>
      </c>
      <c r="L61" s="3">
        <f t="shared" si="4"/>
        <v>0</v>
      </c>
      <c r="M61" s="3">
        <f>('Tot bev overordnet modell'!U33)*1000</f>
        <v>0</v>
      </c>
      <c r="N61" s="3" t="e">
        <f>('Tot bev overordnet modell'!V33)*1000</f>
        <v>#DIV/0!</v>
      </c>
    </row>
    <row r="62" spans="1:14" x14ac:dyDescent="0.25">
      <c r="A62">
        <f t="shared" si="5"/>
        <v>2021</v>
      </c>
      <c r="B62" t="str">
        <f>'Enheter, modell og år'!E2</f>
        <v>RFM</v>
      </c>
      <c r="C62" t="e">
        <f>VLOOKUP(B62,'Sentrale parametere'!#REF!,2,FALSE)</f>
        <v>#REF!</v>
      </c>
      <c r="D62">
        <f>'Tot bev overordnet modell'!$A$4</f>
        <v>0</v>
      </c>
      <c r="E62" t="str">
        <f t="shared" si="0"/>
        <v>2021RFM</v>
      </c>
      <c r="F62" t="str">
        <f t="shared" si="1"/>
        <v>20210</v>
      </c>
      <c r="G62" t="str">
        <f t="shared" si="2"/>
        <v>2021RFM0</v>
      </c>
      <c r="H62" s="72" t="e">
        <f t="shared" si="3"/>
        <v>#DIV/0!</v>
      </c>
      <c r="I62" s="3" t="e">
        <f>('Tot bev overordnet modell'!W4)*1000</f>
        <v>#DIV/0!</v>
      </c>
      <c r="J62" s="3">
        <f>('Tot bev overordnet modell'!X4)*1000</f>
        <v>0</v>
      </c>
      <c r="K62" s="3">
        <f>('Tot bev overordnet modell'!Y4)*1000</f>
        <v>0</v>
      </c>
      <c r="L62" s="3">
        <f t="shared" si="4"/>
        <v>0</v>
      </c>
      <c r="M62" s="3">
        <f>('Tot bev overordnet modell'!Z4)*1000</f>
        <v>0</v>
      </c>
      <c r="N62" s="3" t="e">
        <f>('Tot bev overordnet modell'!AA4)*1000</f>
        <v>#DIV/0!</v>
      </c>
    </row>
    <row r="63" spans="1:14" x14ac:dyDescent="0.25">
      <c r="A63">
        <f t="shared" si="5"/>
        <v>2021</v>
      </c>
      <c r="B63" t="str">
        <f>'Enheter, modell og år'!E2</f>
        <v>RFM</v>
      </c>
      <c r="C63" t="e">
        <f>VLOOKUP(B63,'Sentrale parametere'!#REF!,2,FALSE)</f>
        <v>#REF!</v>
      </c>
      <c r="D63">
        <f>'Tot bev overordnet modell'!$A$15</f>
        <v>0</v>
      </c>
      <c r="E63" t="str">
        <f t="shared" si="0"/>
        <v>2021RFM</v>
      </c>
      <c r="F63" t="str">
        <f t="shared" si="1"/>
        <v>20210</v>
      </c>
      <c r="G63" t="str">
        <f t="shared" si="2"/>
        <v>2021RFM0</v>
      </c>
      <c r="H63" s="72" t="e">
        <f t="shared" si="3"/>
        <v>#DIV/0!</v>
      </c>
      <c r="I63" s="3" t="e">
        <f>('Tot bev overordnet modell'!W15)*1000</f>
        <v>#DIV/0!</v>
      </c>
      <c r="J63" s="3">
        <f>('Tot bev overordnet modell'!X15)*1000</f>
        <v>0</v>
      </c>
      <c r="K63" s="3">
        <f>('Tot bev overordnet modell'!Y15)*1000</f>
        <v>0</v>
      </c>
      <c r="L63" s="3">
        <f t="shared" si="4"/>
        <v>0</v>
      </c>
      <c r="M63" s="3">
        <f>('Tot bev overordnet modell'!Z15)*1000</f>
        <v>0</v>
      </c>
      <c r="N63" s="3" t="e">
        <f>('Tot bev overordnet modell'!AA15)*1000</f>
        <v>#DIV/0!</v>
      </c>
    </row>
    <row r="64" spans="1:14" x14ac:dyDescent="0.25">
      <c r="A64">
        <f t="shared" si="5"/>
        <v>2021</v>
      </c>
      <c r="B64" t="str">
        <f>'Enheter, modell og år'!E2</f>
        <v>RFM</v>
      </c>
      <c r="C64" t="e">
        <f>VLOOKUP(B64,'Sentrale parametere'!#REF!,2,FALSE)</f>
        <v>#REF!</v>
      </c>
      <c r="D64">
        <f>'Tot bev overordnet modell'!$A$16</f>
        <v>0</v>
      </c>
      <c r="E64" t="str">
        <f t="shared" si="0"/>
        <v>2021RFM</v>
      </c>
      <c r="F64" t="str">
        <f t="shared" si="1"/>
        <v>20210</v>
      </c>
      <c r="G64" t="str">
        <f t="shared" si="2"/>
        <v>2021RFM0</v>
      </c>
      <c r="H64" s="72" t="e">
        <f t="shared" si="3"/>
        <v>#DIV/0!</v>
      </c>
      <c r="I64" s="3" t="e">
        <f>('Tot bev overordnet modell'!W16)*1000</f>
        <v>#DIV/0!</v>
      </c>
      <c r="J64" s="3">
        <f>('Tot bev overordnet modell'!X16)*1000</f>
        <v>0</v>
      </c>
      <c r="K64" s="3">
        <f>('Tot bev overordnet modell'!Y16)*1000</f>
        <v>0</v>
      </c>
      <c r="L64" s="3">
        <f t="shared" si="4"/>
        <v>0</v>
      </c>
      <c r="M64" s="3">
        <f>('Tot bev overordnet modell'!Z16)*1000</f>
        <v>0</v>
      </c>
      <c r="N64" s="3" t="e">
        <f>('Tot bev overordnet modell'!AA16)*1000</f>
        <v>#DIV/0!</v>
      </c>
    </row>
    <row r="65" spans="1:14" x14ac:dyDescent="0.25">
      <c r="A65">
        <f t="shared" si="5"/>
        <v>2021</v>
      </c>
      <c r="B65" t="str">
        <f>'Enheter, modell og år'!E2</f>
        <v>RFM</v>
      </c>
      <c r="C65" t="e">
        <f>VLOOKUP(B65,'Sentrale parametere'!#REF!,2,FALSE)</f>
        <v>#REF!</v>
      </c>
      <c r="D65">
        <f>'Tot bev overordnet modell'!$A$17</f>
        <v>0</v>
      </c>
      <c r="E65" t="str">
        <f t="shared" si="0"/>
        <v>2021RFM</v>
      </c>
      <c r="F65" t="str">
        <f t="shared" si="1"/>
        <v>20210</v>
      </c>
      <c r="G65" t="str">
        <f t="shared" si="2"/>
        <v>2021RFM0</v>
      </c>
      <c r="H65" s="72" t="e">
        <f t="shared" si="3"/>
        <v>#DIV/0!</v>
      </c>
      <c r="I65" s="3" t="e">
        <f>('Tot bev overordnet modell'!W17)*1000</f>
        <v>#DIV/0!</v>
      </c>
      <c r="J65" s="3">
        <f>('Tot bev overordnet modell'!X17)*1000</f>
        <v>0</v>
      </c>
      <c r="K65" s="3">
        <f>('Tot bev overordnet modell'!Y17)*1000</f>
        <v>0</v>
      </c>
      <c r="L65" s="3">
        <f t="shared" si="4"/>
        <v>0</v>
      </c>
      <c r="M65" s="3">
        <f>('Tot bev overordnet modell'!Z17)*1000</f>
        <v>0</v>
      </c>
      <c r="N65" s="3" t="e">
        <f>('Tot bev overordnet modell'!AA17)*1000</f>
        <v>#DIV/0!</v>
      </c>
    </row>
    <row r="66" spans="1:14" x14ac:dyDescent="0.25">
      <c r="A66">
        <f t="shared" si="5"/>
        <v>2021</v>
      </c>
      <c r="B66" t="str">
        <f>'Enheter, modell og år'!E2</f>
        <v>RFM</v>
      </c>
      <c r="C66" t="e">
        <f>VLOOKUP(B66,'Sentrale parametere'!#REF!,2,FALSE)</f>
        <v>#REF!</v>
      </c>
      <c r="D66">
        <f>'Tot bev overordnet modell'!$A$18</f>
        <v>0</v>
      </c>
      <c r="E66" t="str">
        <f t="shared" si="0"/>
        <v>2021RFM</v>
      </c>
      <c r="F66" t="str">
        <f t="shared" si="1"/>
        <v>20210</v>
      </c>
      <c r="G66" t="str">
        <f t="shared" si="2"/>
        <v>2021RFM0</v>
      </c>
      <c r="H66" s="72" t="e">
        <f t="shared" si="3"/>
        <v>#DIV/0!</v>
      </c>
      <c r="I66" s="3" t="e">
        <f>('Tot bev overordnet modell'!W18)*1000</f>
        <v>#DIV/0!</v>
      </c>
      <c r="J66" s="3">
        <f>('Tot bev overordnet modell'!X18)*1000</f>
        <v>0</v>
      </c>
      <c r="K66" s="3">
        <f>('Tot bev overordnet modell'!Y18)*1000</f>
        <v>0</v>
      </c>
      <c r="L66" s="3">
        <f t="shared" si="4"/>
        <v>0</v>
      </c>
      <c r="M66" s="3">
        <f>('Tot bev overordnet modell'!Z18)*1000</f>
        <v>0</v>
      </c>
      <c r="N66" s="3" t="e">
        <f>('Tot bev overordnet modell'!AA18)*1000</f>
        <v>#DIV/0!</v>
      </c>
    </row>
    <row r="67" spans="1:14" x14ac:dyDescent="0.25">
      <c r="A67">
        <f t="shared" si="5"/>
        <v>2021</v>
      </c>
      <c r="B67" t="str">
        <f>'Enheter, modell og år'!E2</f>
        <v>RFM</v>
      </c>
      <c r="C67" t="e">
        <f>VLOOKUP(B67,'Sentrale parametere'!#REF!,2,FALSE)</f>
        <v>#REF!</v>
      </c>
      <c r="D67">
        <f>'Tot bev overordnet modell'!$A$19</f>
        <v>0</v>
      </c>
      <c r="E67" t="str">
        <f t="shared" ref="E67:E130" si="6">A67&amp;B67</f>
        <v>2021RFM</v>
      </c>
      <c r="F67" t="str">
        <f t="shared" ref="F67:F130" si="7">A67&amp;D67</f>
        <v>20210</v>
      </c>
      <c r="G67" t="str">
        <f t="shared" ref="G67:G130" si="8">A67&amp;B67&amp;D67</f>
        <v>2021RFM0</v>
      </c>
      <c r="H67" s="72" t="e">
        <f t="shared" ref="H67:H130" si="9">IF(B67="KD",0,VLOOKUP(F67,$F$2:$N$321,9,FALSE)-N67)</f>
        <v>#DIV/0!</v>
      </c>
      <c r="I67" s="3" t="e">
        <f>('Tot bev overordnet modell'!W19)*1000</f>
        <v>#DIV/0!</v>
      </c>
      <c r="J67" s="3">
        <f>('Tot bev overordnet modell'!X19)*1000</f>
        <v>0</v>
      </c>
      <c r="K67" s="3">
        <f>('Tot bev overordnet modell'!Y19)*1000</f>
        <v>0</v>
      </c>
      <c r="L67" s="3">
        <f t="shared" ref="L67:L130" si="10">(SUM(J67:K67))</f>
        <v>0</v>
      </c>
      <c r="M67" s="3">
        <f>('Tot bev overordnet modell'!Z19)*1000</f>
        <v>0</v>
      </c>
      <c r="N67" s="3" t="e">
        <f>('Tot bev overordnet modell'!AA19)*1000</f>
        <v>#DIV/0!</v>
      </c>
    </row>
    <row r="68" spans="1:14" x14ac:dyDescent="0.25">
      <c r="A68">
        <f t="shared" si="5"/>
        <v>2021</v>
      </c>
      <c r="B68" t="str">
        <f>'Enheter, modell og år'!E2</f>
        <v>RFM</v>
      </c>
      <c r="C68" t="e">
        <f>VLOOKUP(B68,'Sentrale parametere'!#REF!,2,FALSE)</f>
        <v>#REF!</v>
      </c>
      <c r="D68">
        <f>'Tot bev overordnet modell'!$A$20</f>
        <v>0</v>
      </c>
      <c r="E68" t="str">
        <f t="shared" si="6"/>
        <v>2021RFM</v>
      </c>
      <c r="F68" t="str">
        <f t="shared" si="7"/>
        <v>20210</v>
      </c>
      <c r="G68" t="str">
        <f t="shared" si="8"/>
        <v>2021RFM0</v>
      </c>
      <c r="H68" s="72" t="e">
        <f t="shared" si="9"/>
        <v>#DIV/0!</v>
      </c>
      <c r="I68" s="3" t="e">
        <f>('Tot bev overordnet modell'!W20)*1000</f>
        <v>#DIV/0!</v>
      </c>
      <c r="J68" s="3">
        <f>('Tot bev overordnet modell'!X20)*1000</f>
        <v>0</v>
      </c>
      <c r="K68" s="3">
        <f>('Tot bev overordnet modell'!Y20)*1000</f>
        <v>0</v>
      </c>
      <c r="L68" s="3">
        <f t="shared" si="10"/>
        <v>0</v>
      </c>
      <c r="M68" s="3">
        <f>('Tot bev overordnet modell'!Z20)*1000</f>
        <v>0</v>
      </c>
      <c r="N68" s="3" t="e">
        <f>('Tot bev overordnet modell'!AA20)*1000</f>
        <v>#DIV/0!</v>
      </c>
    </row>
    <row r="69" spans="1:14" x14ac:dyDescent="0.25">
      <c r="A69">
        <f t="shared" si="5"/>
        <v>2021</v>
      </c>
      <c r="B69" t="str">
        <f>'Enheter, modell og år'!E2</f>
        <v>RFM</v>
      </c>
      <c r="C69" t="e">
        <f>VLOOKUP(B69,'Sentrale parametere'!#REF!,2,FALSE)</f>
        <v>#REF!</v>
      </c>
      <c r="D69">
        <f>'Tot bev overordnet modell'!$A$21</f>
        <v>0</v>
      </c>
      <c r="E69" t="str">
        <f t="shared" si="6"/>
        <v>2021RFM</v>
      </c>
      <c r="F69" t="str">
        <f t="shared" si="7"/>
        <v>20210</v>
      </c>
      <c r="G69" t="str">
        <f t="shared" si="8"/>
        <v>2021RFM0</v>
      </c>
      <c r="H69" s="72" t="e">
        <f t="shared" si="9"/>
        <v>#DIV/0!</v>
      </c>
      <c r="I69" s="3" t="e">
        <f>('Tot bev overordnet modell'!W21)*1000</f>
        <v>#DIV/0!</v>
      </c>
      <c r="J69" s="3">
        <f>('Tot bev overordnet modell'!X21)*1000</f>
        <v>0</v>
      </c>
      <c r="K69" s="3">
        <f>('Tot bev overordnet modell'!Y21)*1000</f>
        <v>0</v>
      </c>
      <c r="L69" s="3">
        <f t="shared" si="10"/>
        <v>0</v>
      </c>
      <c r="M69" s="3">
        <f>('Tot bev overordnet modell'!Z21)*1000</f>
        <v>0</v>
      </c>
      <c r="N69" s="3" t="e">
        <f>('Tot bev overordnet modell'!AA21)*1000</f>
        <v>#DIV/0!</v>
      </c>
    </row>
    <row r="70" spans="1:14" x14ac:dyDescent="0.25">
      <c r="A70">
        <f t="shared" si="5"/>
        <v>2021</v>
      </c>
      <c r="B70" t="str">
        <f>'Enheter, modell og år'!E2</f>
        <v>RFM</v>
      </c>
      <c r="C70" t="e">
        <f>VLOOKUP(B70,'Sentrale parametere'!#REF!,2,FALSE)</f>
        <v>#REF!</v>
      </c>
      <c r="D70">
        <f>'Tot bev overordnet modell'!$A$22</f>
        <v>0</v>
      </c>
      <c r="E70" t="str">
        <f t="shared" si="6"/>
        <v>2021RFM</v>
      </c>
      <c r="F70" t="str">
        <f t="shared" si="7"/>
        <v>20210</v>
      </c>
      <c r="G70" t="str">
        <f t="shared" si="8"/>
        <v>2021RFM0</v>
      </c>
      <c r="H70" s="72" t="e">
        <f t="shared" si="9"/>
        <v>#DIV/0!</v>
      </c>
      <c r="I70" s="3" t="e">
        <f>('Tot bev overordnet modell'!W22)*1000</f>
        <v>#DIV/0!</v>
      </c>
      <c r="J70" s="3">
        <f>('Tot bev overordnet modell'!X22)*1000</f>
        <v>0</v>
      </c>
      <c r="K70" s="3">
        <f>('Tot bev overordnet modell'!Y22)*1000</f>
        <v>0</v>
      </c>
      <c r="L70" s="3">
        <f t="shared" si="10"/>
        <v>0</v>
      </c>
      <c r="M70" s="3">
        <f>('Tot bev overordnet modell'!Z22)*1000</f>
        <v>0</v>
      </c>
      <c r="N70" s="3" t="e">
        <f>('Tot bev overordnet modell'!AA22)*1000</f>
        <v>#DIV/0!</v>
      </c>
    </row>
    <row r="71" spans="1:14" x14ac:dyDescent="0.25">
      <c r="A71">
        <f t="shared" si="5"/>
        <v>2021</v>
      </c>
      <c r="B71" t="str">
        <f>'Enheter, modell og år'!E2</f>
        <v>RFM</v>
      </c>
      <c r="C71" t="e">
        <f>VLOOKUP(B71,'Sentrale parametere'!#REF!,2,FALSE)</f>
        <v>#REF!</v>
      </c>
      <c r="D71">
        <f>'Tot bev overordnet modell'!$A$23</f>
        <v>0</v>
      </c>
      <c r="E71" t="str">
        <f t="shared" si="6"/>
        <v>2021RFM</v>
      </c>
      <c r="F71" t="str">
        <f t="shared" si="7"/>
        <v>20210</v>
      </c>
      <c r="G71" t="str">
        <f t="shared" si="8"/>
        <v>2021RFM0</v>
      </c>
      <c r="H71" s="72" t="e">
        <f t="shared" si="9"/>
        <v>#DIV/0!</v>
      </c>
      <c r="I71" s="3" t="e">
        <f>('Tot bev overordnet modell'!W23)*1000</f>
        <v>#DIV/0!</v>
      </c>
      <c r="J71" s="3">
        <f>('Tot bev overordnet modell'!X23)*1000</f>
        <v>0</v>
      </c>
      <c r="K71" s="3">
        <f>('Tot bev overordnet modell'!Y23)*1000</f>
        <v>0</v>
      </c>
      <c r="L71" s="3">
        <f t="shared" si="10"/>
        <v>0</v>
      </c>
      <c r="M71" s="3">
        <f>('Tot bev overordnet modell'!Z23)*1000</f>
        <v>0</v>
      </c>
      <c r="N71" s="3" t="e">
        <f>('Tot bev overordnet modell'!AA23)*1000</f>
        <v>#DIV/0!</v>
      </c>
    </row>
    <row r="72" spans="1:14" x14ac:dyDescent="0.25">
      <c r="A72">
        <f t="shared" si="5"/>
        <v>2021</v>
      </c>
      <c r="B72" t="str">
        <f>'Enheter, modell og år'!E2</f>
        <v>RFM</v>
      </c>
      <c r="C72" t="e">
        <f>VLOOKUP(B72,'Sentrale parametere'!#REF!,2,FALSE)</f>
        <v>#REF!</v>
      </c>
      <c r="D72">
        <f>'Tot bev overordnet modell'!$A$24</f>
        <v>0</v>
      </c>
      <c r="E72" t="str">
        <f t="shared" si="6"/>
        <v>2021RFM</v>
      </c>
      <c r="F72" t="str">
        <f t="shared" si="7"/>
        <v>20210</v>
      </c>
      <c r="G72" t="str">
        <f t="shared" si="8"/>
        <v>2021RFM0</v>
      </c>
      <c r="H72" s="72" t="e">
        <f t="shared" si="9"/>
        <v>#DIV/0!</v>
      </c>
      <c r="I72" s="3" t="e">
        <f>('Tot bev overordnet modell'!W24)*1000</f>
        <v>#DIV/0!</v>
      </c>
      <c r="J72" s="3">
        <f>('Tot bev overordnet modell'!X24)*1000</f>
        <v>0</v>
      </c>
      <c r="K72" s="3">
        <f>('Tot bev overordnet modell'!Y24)*1000</f>
        <v>0</v>
      </c>
      <c r="L72" s="3">
        <f t="shared" si="10"/>
        <v>0</v>
      </c>
      <c r="M72" s="3">
        <f>('Tot bev overordnet modell'!Z24)*1000</f>
        <v>0</v>
      </c>
      <c r="N72" s="3" t="e">
        <f>('Tot bev overordnet modell'!AA24)*1000</f>
        <v>#DIV/0!</v>
      </c>
    </row>
    <row r="73" spans="1:14" x14ac:dyDescent="0.25">
      <c r="A73">
        <f t="shared" si="5"/>
        <v>2021</v>
      </c>
      <c r="B73" t="str">
        <f>'Enheter, modell og år'!E2</f>
        <v>RFM</v>
      </c>
      <c r="C73" t="e">
        <f>VLOOKUP(B73,'Sentrale parametere'!#REF!,2,FALSE)</f>
        <v>#REF!</v>
      </c>
      <c r="D73">
        <f>'Tot bev overordnet modell'!$A$25</f>
        <v>0</v>
      </c>
      <c r="E73" t="str">
        <f t="shared" si="6"/>
        <v>2021RFM</v>
      </c>
      <c r="F73" t="str">
        <f t="shared" si="7"/>
        <v>20210</v>
      </c>
      <c r="G73" t="str">
        <f t="shared" si="8"/>
        <v>2021RFM0</v>
      </c>
      <c r="H73" s="72" t="e">
        <f t="shared" si="9"/>
        <v>#DIV/0!</v>
      </c>
      <c r="I73" s="3" t="e">
        <f>('Tot bev overordnet modell'!W25)*1000</f>
        <v>#DIV/0!</v>
      </c>
      <c r="J73" s="3">
        <f>('Tot bev overordnet modell'!X25)*1000</f>
        <v>0</v>
      </c>
      <c r="K73" s="3">
        <f>('Tot bev overordnet modell'!Y25)*1000</f>
        <v>0</v>
      </c>
      <c r="L73" s="3">
        <f t="shared" si="10"/>
        <v>0</v>
      </c>
      <c r="M73" s="3">
        <f>('Tot bev overordnet modell'!Z25)*1000</f>
        <v>0</v>
      </c>
      <c r="N73" s="3" t="e">
        <f>('Tot bev overordnet modell'!AA25)*1000</f>
        <v>#DIV/0!</v>
      </c>
    </row>
    <row r="74" spans="1:14" x14ac:dyDescent="0.25">
      <c r="A74">
        <f t="shared" si="5"/>
        <v>2021</v>
      </c>
      <c r="B74" t="str">
        <f>'Enheter, modell og år'!E2</f>
        <v>RFM</v>
      </c>
      <c r="C74" t="e">
        <f>VLOOKUP(B74,'Sentrale parametere'!#REF!,2,FALSE)</f>
        <v>#REF!</v>
      </c>
      <c r="D74">
        <f>'Tot bev overordnet modell'!$A$26</f>
        <v>0</v>
      </c>
      <c r="E74" t="str">
        <f t="shared" si="6"/>
        <v>2021RFM</v>
      </c>
      <c r="F74" t="str">
        <f t="shared" si="7"/>
        <v>20210</v>
      </c>
      <c r="G74" t="str">
        <f t="shared" si="8"/>
        <v>2021RFM0</v>
      </c>
      <c r="H74" s="72" t="e">
        <f t="shared" si="9"/>
        <v>#DIV/0!</v>
      </c>
      <c r="I74" s="3" t="e">
        <f>('Tot bev overordnet modell'!W26)*1000</f>
        <v>#DIV/0!</v>
      </c>
      <c r="J74" s="3">
        <f>('Tot bev overordnet modell'!X26)*1000</f>
        <v>0</v>
      </c>
      <c r="K74" s="3">
        <f>('Tot bev overordnet modell'!Y26)*1000</f>
        <v>0</v>
      </c>
      <c r="L74" s="3">
        <f t="shared" si="10"/>
        <v>0</v>
      </c>
      <c r="M74" s="3">
        <f>('Tot bev overordnet modell'!Z26)*1000</f>
        <v>0</v>
      </c>
      <c r="N74" s="3" t="e">
        <f>('Tot bev overordnet modell'!AA26)*1000</f>
        <v>#DIV/0!</v>
      </c>
    </row>
    <row r="75" spans="1:14" x14ac:dyDescent="0.25">
      <c r="A75">
        <f t="shared" si="5"/>
        <v>2021</v>
      </c>
      <c r="B75" t="str">
        <f>'Enheter, modell og år'!E2</f>
        <v>RFM</v>
      </c>
      <c r="C75" t="e">
        <f>VLOOKUP(B75,'Sentrale parametere'!#REF!,2,FALSE)</f>
        <v>#REF!</v>
      </c>
      <c r="D75">
        <f>'Tot bev overordnet modell'!$A$27</f>
        <v>0</v>
      </c>
      <c r="E75" t="str">
        <f t="shared" si="6"/>
        <v>2021RFM</v>
      </c>
      <c r="F75" t="str">
        <f t="shared" si="7"/>
        <v>20210</v>
      </c>
      <c r="G75" t="str">
        <f t="shared" si="8"/>
        <v>2021RFM0</v>
      </c>
      <c r="H75" s="72" t="e">
        <f t="shared" si="9"/>
        <v>#DIV/0!</v>
      </c>
      <c r="I75" s="3" t="e">
        <f>('Tot bev overordnet modell'!W27)*1000</f>
        <v>#DIV/0!</v>
      </c>
      <c r="J75" s="3">
        <f>('Tot bev overordnet modell'!X27)*1000</f>
        <v>0</v>
      </c>
      <c r="K75" s="3">
        <f>('Tot bev overordnet modell'!Y27)*1000</f>
        <v>0</v>
      </c>
      <c r="L75" s="3">
        <f t="shared" si="10"/>
        <v>0</v>
      </c>
      <c r="M75" s="3">
        <f>('Tot bev overordnet modell'!Z27)*1000</f>
        <v>0</v>
      </c>
      <c r="N75" s="3" t="e">
        <f>('Tot bev overordnet modell'!AA27)*1000</f>
        <v>#DIV/0!</v>
      </c>
    </row>
    <row r="76" spans="1:14" x14ac:dyDescent="0.25">
      <c r="A76">
        <f t="shared" si="5"/>
        <v>2021</v>
      </c>
      <c r="B76" t="str">
        <f>'Enheter, modell og år'!E2</f>
        <v>RFM</v>
      </c>
      <c r="C76" t="e">
        <f>VLOOKUP(B76,'Sentrale parametere'!#REF!,2,FALSE)</f>
        <v>#REF!</v>
      </c>
      <c r="D76">
        <f>'Tot bev overordnet modell'!$A$28</f>
        <v>0</v>
      </c>
      <c r="E76" t="str">
        <f t="shared" si="6"/>
        <v>2021RFM</v>
      </c>
      <c r="F76" t="str">
        <f t="shared" si="7"/>
        <v>20210</v>
      </c>
      <c r="G76" t="str">
        <f t="shared" si="8"/>
        <v>2021RFM0</v>
      </c>
      <c r="H76" s="72" t="e">
        <f t="shared" si="9"/>
        <v>#DIV/0!</v>
      </c>
      <c r="I76" s="3" t="e">
        <f>('Tot bev overordnet modell'!W28)*1000</f>
        <v>#DIV/0!</v>
      </c>
      <c r="J76" s="3">
        <f>('Tot bev overordnet modell'!X28)*1000</f>
        <v>0</v>
      </c>
      <c r="K76" s="3">
        <f>('Tot bev overordnet modell'!Y28)*1000</f>
        <v>0</v>
      </c>
      <c r="L76" s="3">
        <f t="shared" si="10"/>
        <v>0</v>
      </c>
      <c r="M76" s="3">
        <f>('Tot bev overordnet modell'!Z28)*1000</f>
        <v>0</v>
      </c>
      <c r="N76" s="3" t="e">
        <f>('Tot bev overordnet modell'!AA28)*1000</f>
        <v>#DIV/0!</v>
      </c>
    </row>
    <row r="77" spans="1:14" x14ac:dyDescent="0.25">
      <c r="A77">
        <f t="shared" si="5"/>
        <v>2021</v>
      </c>
      <c r="B77" t="str">
        <f>'Enheter, modell og år'!E2</f>
        <v>RFM</v>
      </c>
      <c r="C77" t="e">
        <f>VLOOKUP(B77,'Sentrale parametere'!#REF!,2,FALSE)</f>
        <v>#REF!</v>
      </c>
      <c r="D77">
        <f>'Tot bev overordnet modell'!$A$29</f>
        <v>0</v>
      </c>
      <c r="E77" t="str">
        <f t="shared" si="6"/>
        <v>2021RFM</v>
      </c>
      <c r="F77" t="str">
        <f t="shared" si="7"/>
        <v>20210</v>
      </c>
      <c r="G77" t="str">
        <f t="shared" si="8"/>
        <v>2021RFM0</v>
      </c>
      <c r="H77" s="72" t="e">
        <f t="shared" si="9"/>
        <v>#DIV/0!</v>
      </c>
      <c r="I77" s="3" t="e">
        <f>('Tot bev overordnet modell'!W29)*1000</f>
        <v>#DIV/0!</v>
      </c>
      <c r="J77" s="3">
        <f>('Tot bev overordnet modell'!X29)*1000</f>
        <v>0</v>
      </c>
      <c r="K77" s="3">
        <f>('Tot bev overordnet modell'!Y29)*1000</f>
        <v>0</v>
      </c>
      <c r="L77" s="3">
        <f t="shared" si="10"/>
        <v>0</v>
      </c>
      <c r="M77" s="3">
        <f>('Tot bev overordnet modell'!Z29)*1000</f>
        <v>0</v>
      </c>
      <c r="N77" s="3" t="e">
        <f>('Tot bev overordnet modell'!AA29)*1000</f>
        <v>#DIV/0!</v>
      </c>
    </row>
    <row r="78" spans="1:14" x14ac:dyDescent="0.25">
      <c r="A78">
        <f t="shared" si="5"/>
        <v>2021</v>
      </c>
      <c r="B78" t="str">
        <f>'Enheter, modell og år'!E2</f>
        <v>RFM</v>
      </c>
      <c r="C78" t="e">
        <f>VLOOKUP(B78,'Sentrale parametere'!#REF!,2,FALSE)</f>
        <v>#REF!</v>
      </c>
      <c r="D78">
        <f>'Tot bev overordnet modell'!$A$30</f>
        <v>0</v>
      </c>
      <c r="E78" t="str">
        <f t="shared" si="6"/>
        <v>2021RFM</v>
      </c>
      <c r="F78" t="str">
        <f t="shared" si="7"/>
        <v>20210</v>
      </c>
      <c r="G78" t="str">
        <f t="shared" si="8"/>
        <v>2021RFM0</v>
      </c>
      <c r="H78" s="72" t="e">
        <f t="shared" si="9"/>
        <v>#DIV/0!</v>
      </c>
      <c r="I78" s="3" t="e">
        <f>('Tot bev overordnet modell'!W30)*1000</f>
        <v>#DIV/0!</v>
      </c>
      <c r="J78" s="3">
        <f>('Tot bev overordnet modell'!X30)*1000</f>
        <v>0</v>
      </c>
      <c r="K78" s="3">
        <f>('Tot bev overordnet modell'!Y30)*1000</f>
        <v>0</v>
      </c>
      <c r="L78" s="3">
        <f t="shared" si="10"/>
        <v>0</v>
      </c>
      <c r="M78" s="3">
        <f>('Tot bev overordnet modell'!Z30)*1000</f>
        <v>0</v>
      </c>
      <c r="N78" s="3" t="e">
        <f>('Tot bev overordnet modell'!AA30)*1000</f>
        <v>#DIV/0!</v>
      </c>
    </row>
    <row r="79" spans="1:14" x14ac:dyDescent="0.25">
      <c r="A79">
        <f t="shared" si="5"/>
        <v>2021</v>
      </c>
      <c r="B79" t="str">
        <f>'Enheter, modell og år'!E2</f>
        <v>RFM</v>
      </c>
      <c r="C79" t="e">
        <f>VLOOKUP(B79,'Sentrale parametere'!#REF!,2,FALSE)</f>
        <v>#REF!</v>
      </c>
      <c r="D79">
        <f>'Tot bev overordnet modell'!$A$31</f>
        <v>0</v>
      </c>
      <c r="E79" t="str">
        <f t="shared" si="6"/>
        <v>2021RFM</v>
      </c>
      <c r="F79" t="str">
        <f t="shared" si="7"/>
        <v>20210</v>
      </c>
      <c r="G79" t="str">
        <f t="shared" si="8"/>
        <v>2021RFM0</v>
      </c>
      <c r="H79" s="72" t="e">
        <f t="shared" si="9"/>
        <v>#DIV/0!</v>
      </c>
      <c r="I79" s="3" t="e">
        <f>('Tot bev overordnet modell'!W31)*1000</f>
        <v>#DIV/0!</v>
      </c>
      <c r="J79" s="3">
        <f>('Tot bev overordnet modell'!X31)*1000</f>
        <v>0</v>
      </c>
      <c r="K79" s="3">
        <f>('Tot bev overordnet modell'!Y31)*1000</f>
        <v>0</v>
      </c>
      <c r="L79" s="3">
        <f t="shared" si="10"/>
        <v>0</v>
      </c>
      <c r="M79" s="3">
        <f>('Tot bev overordnet modell'!Z31)*1000</f>
        <v>0</v>
      </c>
      <c r="N79" s="3" t="e">
        <f>('Tot bev overordnet modell'!AA31)*1000</f>
        <v>#DIV/0!</v>
      </c>
    </row>
    <row r="80" spans="1:14" x14ac:dyDescent="0.25">
      <c r="A80">
        <f t="shared" si="5"/>
        <v>2021</v>
      </c>
      <c r="B80" t="str">
        <f>'Enheter, modell og år'!E2</f>
        <v>RFM</v>
      </c>
      <c r="C80" t="e">
        <f>VLOOKUP(B80,'Sentrale parametere'!#REF!,2,FALSE)</f>
        <v>#REF!</v>
      </c>
      <c r="D80">
        <f>'Tot bev overordnet modell'!$A$32</f>
        <v>0</v>
      </c>
      <c r="E80" t="str">
        <f t="shared" si="6"/>
        <v>2021RFM</v>
      </c>
      <c r="F80" t="str">
        <f t="shared" si="7"/>
        <v>20210</v>
      </c>
      <c r="G80" t="str">
        <f t="shared" si="8"/>
        <v>2021RFM0</v>
      </c>
      <c r="H80" s="72" t="e">
        <f t="shared" si="9"/>
        <v>#DIV/0!</v>
      </c>
      <c r="I80" s="3" t="e">
        <f>('Tot bev overordnet modell'!W32)*1000</f>
        <v>#DIV/0!</v>
      </c>
      <c r="J80" s="3">
        <f>('Tot bev overordnet modell'!X32)*1000</f>
        <v>0</v>
      </c>
      <c r="K80" s="3">
        <f>('Tot bev overordnet modell'!Y32)*1000</f>
        <v>0</v>
      </c>
      <c r="L80" s="3">
        <f t="shared" si="10"/>
        <v>0</v>
      </c>
      <c r="M80" s="3">
        <f>('Tot bev overordnet modell'!Z32)*1000</f>
        <v>0</v>
      </c>
      <c r="N80" s="3" t="e">
        <f>('Tot bev overordnet modell'!AA32)*1000</f>
        <v>#DIV/0!</v>
      </c>
    </row>
    <row r="81" spans="1:14" x14ac:dyDescent="0.25">
      <c r="A81">
        <f t="shared" si="5"/>
        <v>2021</v>
      </c>
      <c r="B81" t="str">
        <f>'Enheter, modell og år'!E2</f>
        <v>RFM</v>
      </c>
      <c r="C81" t="e">
        <f>VLOOKUP(B81,'Sentrale parametere'!#REF!,2,FALSE)</f>
        <v>#REF!</v>
      </c>
      <c r="D81">
        <f>'Tot bev overordnet modell'!$A$33</f>
        <v>0</v>
      </c>
      <c r="E81" t="str">
        <f t="shared" si="6"/>
        <v>2021RFM</v>
      </c>
      <c r="F81" t="str">
        <f t="shared" si="7"/>
        <v>20210</v>
      </c>
      <c r="G81" t="str">
        <f t="shared" si="8"/>
        <v>2021RFM0</v>
      </c>
      <c r="H81" s="72" t="e">
        <f t="shared" si="9"/>
        <v>#DIV/0!</v>
      </c>
      <c r="I81" s="3" t="e">
        <f>('Tot bev overordnet modell'!W33)*1000</f>
        <v>#DIV/0!</v>
      </c>
      <c r="J81" s="3">
        <f>('Tot bev overordnet modell'!X33)*1000</f>
        <v>0</v>
      </c>
      <c r="K81" s="3">
        <f>('Tot bev overordnet modell'!Y33)*1000</f>
        <v>0</v>
      </c>
      <c r="L81" s="3">
        <f t="shared" si="10"/>
        <v>0</v>
      </c>
      <c r="M81" s="3">
        <f>('Tot bev overordnet modell'!Z33)*1000</f>
        <v>0</v>
      </c>
      <c r="N81" s="3" t="e">
        <f>('Tot bev overordnet modell'!AA33)*1000</f>
        <v>#DIV/0!</v>
      </c>
    </row>
    <row r="82" spans="1:14" x14ac:dyDescent="0.25">
      <c r="A82">
        <f t="shared" si="5"/>
        <v>2022</v>
      </c>
      <c r="B82" t="str">
        <f>'Enheter, modell og år'!E2</f>
        <v>RFM</v>
      </c>
      <c r="C82" t="e">
        <f>VLOOKUP(B82,'Sentrale parametere'!#REF!,2,FALSE)</f>
        <v>#REF!</v>
      </c>
      <c r="D82">
        <f>'Tot bev overordnet modell'!$A$4</f>
        <v>0</v>
      </c>
      <c r="E82" t="str">
        <f t="shared" si="6"/>
        <v>2022RFM</v>
      </c>
      <c r="F82" t="str">
        <f t="shared" si="7"/>
        <v>20220</v>
      </c>
      <c r="G82" t="str">
        <f t="shared" si="8"/>
        <v>2022RFM0</v>
      </c>
      <c r="H82" s="72" t="e">
        <f t="shared" si="9"/>
        <v>#DIV/0!</v>
      </c>
      <c r="I82" s="3" t="e">
        <f>('Tot bev overordnet modell'!AB4)*1000</f>
        <v>#DIV/0!</v>
      </c>
      <c r="J82" s="3">
        <f>('Tot bev overordnet modell'!AC4)*1000</f>
        <v>0</v>
      </c>
      <c r="K82" s="3">
        <f>('Tot bev overordnet modell'!AD4)*1000</f>
        <v>0</v>
      </c>
      <c r="L82" s="3">
        <f t="shared" si="10"/>
        <v>0</v>
      </c>
      <c r="M82" s="3">
        <f>('Tot bev overordnet modell'!AE4)*1000</f>
        <v>0</v>
      </c>
      <c r="N82" s="3" t="e">
        <f>('Tot bev overordnet modell'!AF4)*1000</f>
        <v>#DIV/0!</v>
      </c>
    </row>
    <row r="83" spans="1:14" x14ac:dyDescent="0.25">
      <c r="A83">
        <f t="shared" si="5"/>
        <v>2022</v>
      </c>
      <c r="B83" t="str">
        <f>'Enheter, modell og år'!E2</f>
        <v>RFM</v>
      </c>
      <c r="C83" t="e">
        <f>VLOOKUP(B83,'Sentrale parametere'!#REF!,2,FALSE)</f>
        <v>#REF!</v>
      </c>
      <c r="D83">
        <f>'Tot bev overordnet modell'!$A$15</f>
        <v>0</v>
      </c>
      <c r="E83" t="str">
        <f t="shared" si="6"/>
        <v>2022RFM</v>
      </c>
      <c r="F83" t="str">
        <f t="shared" si="7"/>
        <v>20220</v>
      </c>
      <c r="G83" t="str">
        <f t="shared" si="8"/>
        <v>2022RFM0</v>
      </c>
      <c r="H83" s="72" t="e">
        <f t="shared" si="9"/>
        <v>#DIV/0!</v>
      </c>
      <c r="I83" s="3" t="e">
        <f>('Tot bev overordnet modell'!AB15)*1000</f>
        <v>#DIV/0!</v>
      </c>
      <c r="J83" s="3">
        <f>('Tot bev overordnet modell'!AC15)*1000</f>
        <v>0</v>
      </c>
      <c r="K83" s="3">
        <f>('Tot bev overordnet modell'!AD15)*1000</f>
        <v>0</v>
      </c>
      <c r="L83" s="3">
        <f t="shared" si="10"/>
        <v>0</v>
      </c>
      <c r="M83" s="3">
        <f>('Tot bev overordnet modell'!AE15)*1000</f>
        <v>0</v>
      </c>
      <c r="N83" s="3" t="e">
        <f>('Tot bev overordnet modell'!AF15)*1000</f>
        <v>#DIV/0!</v>
      </c>
    </row>
    <row r="84" spans="1:14" x14ac:dyDescent="0.25">
      <c r="A84">
        <f t="shared" si="5"/>
        <v>2022</v>
      </c>
      <c r="B84" t="str">
        <f>'Enheter, modell og år'!E2</f>
        <v>RFM</v>
      </c>
      <c r="C84" t="e">
        <f>VLOOKUP(B84,'Sentrale parametere'!#REF!,2,FALSE)</f>
        <v>#REF!</v>
      </c>
      <c r="D84">
        <f>'Tot bev overordnet modell'!$A$16</f>
        <v>0</v>
      </c>
      <c r="E84" t="str">
        <f t="shared" si="6"/>
        <v>2022RFM</v>
      </c>
      <c r="F84" t="str">
        <f t="shared" si="7"/>
        <v>20220</v>
      </c>
      <c r="G84" t="str">
        <f t="shared" si="8"/>
        <v>2022RFM0</v>
      </c>
      <c r="H84" s="72" t="e">
        <f t="shared" si="9"/>
        <v>#DIV/0!</v>
      </c>
      <c r="I84" s="3" t="e">
        <f>('Tot bev overordnet modell'!AB16)*1000</f>
        <v>#DIV/0!</v>
      </c>
      <c r="J84" s="3">
        <f>('Tot bev overordnet modell'!AC16)*1000</f>
        <v>0</v>
      </c>
      <c r="K84" s="3">
        <f>('Tot bev overordnet modell'!AD16)*1000</f>
        <v>0</v>
      </c>
      <c r="L84" s="3">
        <f t="shared" si="10"/>
        <v>0</v>
      </c>
      <c r="M84" s="3">
        <f>('Tot bev overordnet modell'!AE16)*1000</f>
        <v>0</v>
      </c>
      <c r="N84" s="3" t="e">
        <f>('Tot bev overordnet modell'!AF16)*1000</f>
        <v>#DIV/0!</v>
      </c>
    </row>
    <row r="85" spans="1:14" x14ac:dyDescent="0.25">
      <c r="A85">
        <f t="shared" si="5"/>
        <v>2022</v>
      </c>
      <c r="B85" t="str">
        <f>'Enheter, modell og år'!E2</f>
        <v>RFM</v>
      </c>
      <c r="C85" t="e">
        <f>VLOOKUP(B85,'Sentrale parametere'!#REF!,2,FALSE)</f>
        <v>#REF!</v>
      </c>
      <c r="D85">
        <f>'Tot bev overordnet modell'!$A$17</f>
        <v>0</v>
      </c>
      <c r="E85" t="str">
        <f t="shared" si="6"/>
        <v>2022RFM</v>
      </c>
      <c r="F85" t="str">
        <f t="shared" si="7"/>
        <v>20220</v>
      </c>
      <c r="G85" t="str">
        <f t="shared" si="8"/>
        <v>2022RFM0</v>
      </c>
      <c r="H85" s="72" t="e">
        <f t="shared" si="9"/>
        <v>#DIV/0!</v>
      </c>
      <c r="I85" s="3" t="e">
        <f>('Tot bev overordnet modell'!AB17)*1000</f>
        <v>#DIV/0!</v>
      </c>
      <c r="J85" s="3">
        <f>('Tot bev overordnet modell'!AC17)*1000</f>
        <v>0</v>
      </c>
      <c r="K85" s="3">
        <f>('Tot bev overordnet modell'!AD17)*1000</f>
        <v>0</v>
      </c>
      <c r="L85" s="3">
        <f t="shared" si="10"/>
        <v>0</v>
      </c>
      <c r="M85" s="3">
        <f>('Tot bev overordnet modell'!AE17)*1000</f>
        <v>0</v>
      </c>
      <c r="N85" s="3" t="e">
        <f>('Tot bev overordnet modell'!AF17)*1000</f>
        <v>#DIV/0!</v>
      </c>
    </row>
    <row r="86" spans="1:14" x14ac:dyDescent="0.25">
      <c r="A86">
        <f t="shared" si="5"/>
        <v>2022</v>
      </c>
      <c r="B86" t="str">
        <f>'Enheter, modell og år'!E2</f>
        <v>RFM</v>
      </c>
      <c r="C86" t="e">
        <f>VLOOKUP(B86,'Sentrale parametere'!#REF!,2,FALSE)</f>
        <v>#REF!</v>
      </c>
      <c r="D86">
        <f>'Tot bev overordnet modell'!$A$18</f>
        <v>0</v>
      </c>
      <c r="E86" t="str">
        <f t="shared" si="6"/>
        <v>2022RFM</v>
      </c>
      <c r="F86" t="str">
        <f t="shared" si="7"/>
        <v>20220</v>
      </c>
      <c r="G86" t="str">
        <f t="shared" si="8"/>
        <v>2022RFM0</v>
      </c>
      <c r="H86" s="72" t="e">
        <f t="shared" si="9"/>
        <v>#DIV/0!</v>
      </c>
      <c r="I86" s="3" t="e">
        <f>('Tot bev overordnet modell'!AB18)*1000</f>
        <v>#DIV/0!</v>
      </c>
      <c r="J86" s="3">
        <f>('Tot bev overordnet modell'!AC18)*1000</f>
        <v>0</v>
      </c>
      <c r="K86" s="3">
        <f>('Tot bev overordnet modell'!AD18)*1000</f>
        <v>0</v>
      </c>
      <c r="L86" s="3">
        <f t="shared" si="10"/>
        <v>0</v>
      </c>
      <c r="M86" s="3">
        <f>('Tot bev overordnet modell'!AE18)*1000</f>
        <v>0</v>
      </c>
      <c r="N86" s="3" t="e">
        <f>('Tot bev overordnet modell'!AF18)*1000</f>
        <v>#DIV/0!</v>
      </c>
    </row>
    <row r="87" spans="1:14" x14ac:dyDescent="0.25">
      <c r="A87">
        <f t="shared" ref="A87:A150" si="11">A67+1</f>
        <v>2022</v>
      </c>
      <c r="B87" t="str">
        <f>'Enheter, modell og år'!E2</f>
        <v>RFM</v>
      </c>
      <c r="C87" t="e">
        <f>VLOOKUP(B87,'Sentrale parametere'!#REF!,2,FALSE)</f>
        <v>#REF!</v>
      </c>
      <c r="D87">
        <f>'Tot bev overordnet modell'!$A$19</f>
        <v>0</v>
      </c>
      <c r="E87" t="str">
        <f t="shared" si="6"/>
        <v>2022RFM</v>
      </c>
      <c r="F87" t="str">
        <f t="shared" si="7"/>
        <v>20220</v>
      </c>
      <c r="G87" t="str">
        <f t="shared" si="8"/>
        <v>2022RFM0</v>
      </c>
      <c r="H87" s="72" t="e">
        <f t="shared" si="9"/>
        <v>#DIV/0!</v>
      </c>
      <c r="I87" s="3" t="e">
        <f>('Tot bev overordnet modell'!AB19)*1000</f>
        <v>#DIV/0!</v>
      </c>
      <c r="J87" s="3">
        <f>('Tot bev overordnet modell'!AC19)*1000</f>
        <v>0</v>
      </c>
      <c r="K87" s="3">
        <f>('Tot bev overordnet modell'!AD19)*1000</f>
        <v>0</v>
      </c>
      <c r="L87" s="3">
        <f t="shared" si="10"/>
        <v>0</v>
      </c>
      <c r="M87" s="3">
        <f>('Tot bev overordnet modell'!AE19)*1000</f>
        <v>0</v>
      </c>
      <c r="N87" s="3" t="e">
        <f>('Tot bev overordnet modell'!AF19)*1000</f>
        <v>#DIV/0!</v>
      </c>
    </row>
    <row r="88" spans="1:14" x14ac:dyDescent="0.25">
      <c r="A88">
        <f t="shared" si="11"/>
        <v>2022</v>
      </c>
      <c r="B88" t="str">
        <f>'Enheter, modell og år'!E2</f>
        <v>RFM</v>
      </c>
      <c r="C88" t="e">
        <f>VLOOKUP(B88,'Sentrale parametere'!#REF!,2,FALSE)</f>
        <v>#REF!</v>
      </c>
      <c r="D88">
        <f>'Tot bev overordnet modell'!$A$20</f>
        <v>0</v>
      </c>
      <c r="E88" t="str">
        <f t="shared" si="6"/>
        <v>2022RFM</v>
      </c>
      <c r="F88" t="str">
        <f t="shared" si="7"/>
        <v>20220</v>
      </c>
      <c r="G88" t="str">
        <f t="shared" si="8"/>
        <v>2022RFM0</v>
      </c>
      <c r="H88" s="72" t="e">
        <f t="shared" si="9"/>
        <v>#DIV/0!</v>
      </c>
      <c r="I88" s="3" t="e">
        <f>('Tot bev overordnet modell'!AB20)*1000</f>
        <v>#DIV/0!</v>
      </c>
      <c r="J88" s="3">
        <f>('Tot bev overordnet modell'!AC20)*1000</f>
        <v>0</v>
      </c>
      <c r="K88" s="3">
        <f>('Tot bev overordnet modell'!AD20)*1000</f>
        <v>0</v>
      </c>
      <c r="L88" s="3">
        <f t="shared" si="10"/>
        <v>0</v>
      </c>
      <c r="M88" s="3">
        <f>('Tot bev overordnet modell'!AE20)*1000</f>
        <v>0</v>
      </c>
      <c r="N88" s="3" t="e">
        <f>('Tot bev overordnet modell'!AF20)*1000</f>
        <v>#DIV/0!</v>
      </c>
    </row>
    <row r="89" spans="1:14" x14ac:dyDescent="0.25">
      <c r="A89">
        <f t="shared" si="11"/>
        <v>2022</v>
      </c>
      <c r="B89" t="str">
        <f>'Enheter, modell og år'!E2</f>
        <v>RFM</v>
      </c>
      <c r="C89" t="e">
        <f>VLOOKUP(B89,'Sentrale parametere'!#REF!,2,FALSE)</f>
        <v>#REF!</v>
      </c>
      <c r="D89">
        <f>'Tot bev overordnet modell'!$A$21</f>
        <v>0</v>
      </c>
      <c r="E89" t="str">
        <f t="shared" si="6"/>
        <v>2022RFM</v>
      </c>
      <c r="F89" t="str">
        <f t="shared" si="7"/>
        <v>20220</v>
      </c>
      <c r="G89" t="str">
        <f t="shared" si="8"/>
        <v>2022RFM0</v>
      </c>
      <c r="H89" s="72" t="e">
        <f t="shared" si="9"/>
        <v>#DIV/0!</v>
      </c>
      <c r="I89" s="3" t="e">
        <f>('Tot bev overordnet modell'!AB21)*1000</f>
        <v>#DIV/0!</v>
      </c>
      <c r="J89" s="3">
        <f>('Tot bev overordnet modell'!AC21)*1000</f>
        <v>0</v>
      </c>
      <c r="K89" s="3">
        <f>('Tot bev overordnet modell'!AD21)*1000</f>
        <v>0</v>
      </c>
      <c r="L89" s="3">
        <f t="shared" si="10"/>
        <v>0</v>
      </c>
      <c r="M89" s="3">
        <f>('Tot bev overordnet modell'!AE21)*1000</f>
        <v>0</v>
      </c>
      <c r="N89" s="3" t="e">
        <f>('Tot bev overordnet modell'!AF21)*1000</f>
        <v>#DIV/0!</v>
      </c>
    </row>
    <row r="90" spans="1:14" x14ac:dyDescent="0.25">
      <c r="A90">
        <f t="shared" si="11"/>
        <v>2022</v>
      </c>
      <c r="B90" t="str">
        <f>'Enheter, modell og år'!E2</f>
        <v>RFM</v>
      </c>
      <c r="C90" t="e">
        <f>VLOOKUP(B90,'Sentrale parametere'!#REF!,2,FALSE)</f>
        <v>#REF!</v>
      </c>
      <c r="D90">
        <f>'Tot bev overordnet modell'!$A$22</f>
        <v>0</v>
      </c>
      <c r="E90" t="str">
        <f t="shared" si="6"/>
        <v>2022RFM</v>
      </c>
      <c r="F90" t="str">
        <f t="shared" si="7"/>
        <v>20220</v>
      </c>
      <c r="G90" t="str">
        <f t="shared" si="8"/>
        <v>2022RFM0</v>
      </c>
      <c r="H90" s="72" t="e">
        <f t="shared" si="9"/>
        <v>#DIV/0!</v>
      </c>
      <c r="I90" s="3" t="e">
        <f>('Tot bev overordnet modell'!AB22)*1000</f>
        <v>#DIV/0!</v>
      </c>
      <c r="J90" s="3">
        <f>('Tot bev overordnet modell'!AC22)*1000</f>
        <v>0</v>
      </c>
      <c r="K90" s="3">
        <f>('Tot bev overordnet modell'!AD22)*1000</f>
        <v>0</v>
      </c>
      <c r="L90" s="3">
        <f t="shared" si="10"/>
        <v>0</v>
      </c>
      <c r="M90" s="3">
        <f>('Tot bev overordnet modell'!AE22)*1000</f>
        <v>0</v>
      </c>
      <c r="N90" s="3" t="e">
        <f>('Tot bev overordnet modell'!AF22)*1000</f>
        <v>#DIV/0!</v>
      </c>
    </row>
    <row r="91" spans="1:14" x14ac:dyDescent="0.25">
      <c r="A91">
        <f t="shared" si="11"/>
        <v>2022</v>
      </c>
      <c r="B91" t="str">
        <f>'Enheter, modell og år'!E2</f>
        <v>RFM</v>
      </c>
      <c r="C91" t="e">
        <f>VLOOKUP(B91,'Sentrale parametere'!#REF!,2,FALSE)</f>
        <v>#REF!</v>
      </c>
      <c r="D91">
        <f>'Tot bev overordnet modell'!$A$23</f>
        <v>0</v>
      </c>
      <c r="E91" t="str">
        <f t="shared" si="6"/>
        <v>2022RFM</v>
      </c>
      <c r="F91" t="str">
        <f t="shared" si="7"/>
        <v>20220</v>
      </c>
      <c r="G91" t="str">
        <f t="shared" si="8"/>
        <v>2022RFM0</v>
      </c>
      <c r="H91" s="72" t="e">
        <f t="shared" si="9"/>
        <v>#DIV/0!</v>
      </c>
      <c r="I91" s="3" t="e">
        <f>('Tot bev overordnet modell'!AB23)*1000</f>
        <v>#DIV/0!</v>
      </c>
      <c r="J91" s="3">
        <f>('Tot bev overordnet modell'!AC23)*1000</f>
        <v>0</v>
      </c>
      <c r="K91" s="3">
        <f>('Tot bev overordnet modell'!AD23)*1000</f>
        <v>0</v>
      </c>
      <c r="L91" s="3">
        <f t="shared" si="10"/>
        <v>0</v>
      </c>
      <c r="M91" s="3">
        <f>('Tot bev overordnet modell'!AE23)*1000</f>
        <v>0</v>
      </c>
      <c r="N91" s="3" t="e">
        <f>('Tot bev overordnet modell'!AF23)*1000</f>
        <v>#DIV/0!</v>
      </c>
    </row>
    <row r="92" spans="1:14" x14ac:dyDescent="0.25">
      <c r="A92">
        <f t="shared" si="11"/>
        <v>2022</v>
      </c>
      <c r="B92" t="str">
        <f>'Enheter, modell og år'!E2</f>
        <v>RFM</v>
      </c>
      <c r="C92" t="e">
        <f>VLOOKUP(B92,'Sentrale parametere'!#REF!,2,FALSE)</f>
        <v>#REF!</v>
      </c>
      <c r="D92">
        <f>'Tot bev overordnet modell'!$A$24</f>
        <v>0</v>
      </c>
      <c r="E92" t="str">
        <f t="shared" si="6"/>
        <v>2022RFM</v>
      </c>
      <c r="F92" t="str">
        <f t="shared" si="7"/>
        <v>20220</v>
      </c>
      <c r="G92" t="str">
        <f t="shared" si="8"/>
        <v>2022RFM0</v>
      </c>
      <c r="H92" s="72" t="e">
        <f t="shared" si="9"/>
        <v>#DIV/0!</v>
      </c>
      <c r="I92" s="3" t="e">
        <f>('Tot bev overordnet modell'!AB24)*1000</f>
        <v>#DIV/0!</v>
      </c>
      <c r="J92" s="3">
        <f>('Tot bev overordnet modell'!AC24)*1000</f>
        <v>0</v>
      </c>
      <c r="K92" s="3">
        <f>('Tot bev overordnet modell'!AD24)*1000</f>
        <v>0</v>
      </c>
      <c r="L92" s="3">
        <f t="shared" si="10"/>
        <v>0</v>
      </c>
      <c r="M92" s="3">
        <f>('Tot bev overordnet modell'!AE24)*1000</f>
        <v>0</v>
      </c>
      <c r="N92" s="3" t="e">
        <f>('Tot bev overordnet modell'!AF24)*1000</f>
        <v>#DIV/0!</v>
      </c>
    </row>
    <row r="93" spans="1:14" x14ac:dyDescent="0.25">
      <c r="A93">
        <f t="shared" si="11"/>
        <v>2022</v>
      </c>
      <c r="B93" t="str">
        <f>'Enheter, modell og år'!E2</f>
        <v>RFM</v>
      </c>
      <c r="C93" t="e">
        <f>VLOOKUP(B93,'Sentrale parametere'!#REF!,2,FALSE)</f>
        <v>#REF!</v>
      </c>
      <c r="D93">
        <f>'Tot bev overordnet modell'!$A$25</f>
        <v>0</v>
      </c>
      <c r="E93" t="str">
        <f t="shared" si="6"/>
        <v>2022RFM</v>
      </c>
      <c r="F93" t="str">
        <f t="shared" si="7"/>
        <v>20220</v>
      </c>
      <c r="G93" t="str">
        <f t="shared" si="8"/>
        <v>2022RFM0</v>
      </c>
      <c r="H93" s="72" t="e">
        <f t="shared" si="9"/>
        <v>#DIV/0!</v>
      </c>
      <c r="I93" s="3" t="e">
        <f>('Tot bev overordnet modell'!AB25)*1000</f>
        <v>#DIV/0!</v>
      </c>
      <c r="J93" s="3">
        <f>('Tot bev overordnet modell'!AC25)*1000</f>
        <v>0</v>
      </c>
      <c r="K93" s="3">
        <f>('Tot bev overordnet modell'!AD25)*1000</f>
        <v>0</v>
      </c>
      <c r="L93" s="3">
        <f t="shared" si="10"/>
        <v>0</v>
      </c>
      <c r="M93" s="3">
        <f>('Tot bev overordnet modell'!AE25)*1000</f>
        <v>0</v>
      </c>
      <c r="N93" s="3" t="e">
        <f>('Tot bev overordnet modell'!AF25)*1000</f>
        <v>#DIV/0!</v>
      </c>
    </row>
    <row r="94" spans="1:14" x14ac:dyDescent="0.25">
      <c r="A94">
        <f t="shared" si="11"/>
        <v>2022</v>
      </c>
      <c r="B94" t="str">
        <f>'Enheter, modell og år'!E2</f>
        <v>RFM</v>
      </c>
      <c r="C94" t="e">
        <f>VLOOKUP(B94,'Sentrale parametere'!#REF!,2,FALSE)</f>
        <v>#REF!</v>
      </c>
      <c r="D94">
        <f>'Tot bev overordnet modell'!$A$26</f>
        <v>0</v>
      </c>
      <c r="E94" t="str">
        <f t="shared" si="6"/>
        <v>2022RFM</v>
      </c>
      <c r="F94" t="str">
        <f t="shared" si="7"/>
        <v>20220</v>
      </c>
      <c r="G94" t="str">
        <f t="shared" si="8"/>
        <v>2022RFM0</v>
      </c>
      <c r="H94" s="72" t="e">
        <f t="shared" si="9"/>
        <v>#DIV/0!</v>
      </c>
      <c r="I94" s="3" t="e">
        <f>('Tot bev overordnet modell'!AB26)*1000</f>
        <v>#DIV/0!</v>
      </c>
      <c r="J94" s="3">
        <f>('Tot bev overordnet modell'!AC26)*1000</f>
        <v>0</v>
      </c>
      <c r="K94" s="3">
        <f>('Tot bev overordnet modell'!AD26)*1000</f>
        <v>0</v>
      </c>
      <c r="L94" s="3">
        <f t="shared" si="10"/>
        <v>0</v>
      </c>
      <c r="M94" s="3">
        <f>('Tot bev overordnet modell'!AE26)*1000</f>
        <v>0</v>
      </c>
      <c r="N94" s="3" t="e">
        <f>('Tot bev overordnet modell'!AF26)*1000</f>
        <v>#DIV/0!</v>
      </c>
    </row>
    <row r="95" spans="1:14" x14ac:dyDescent="0.25">
      <c r="A95">
        <f t="shared" si="11"/>
        <v>2022</v>
      </c>
      <c r="B95" t="str">
        <f>'Enheter, modell og år'!E2</f>
        <v>RFM</v>
      </c>
      <c r="C95" t="e">
        <f>VLOOKUP(B95,'Sentrale parametere'!#REF!,2,FALSE)</f>
        <v>#REF!</v>
      </c>
      <c r="D95">
        <f>'Tot bev overordnet modell'!$A$27</f>
        <v>0</v>
      </c>
      <c r="E95" t="str">
        <f t="shared" si="6"/>
        <v>2022RFM</v>
      </c>
      <c r="F95" t="str">
        <f t="shared" si="7"/>
        <v>20220</v>
      </c>
      <c r="G95" t="str">
        <f t="shared" si="8"/>
        <v>2022RFM0</v>
      </c>
      <c r="H95" s="72" t="e">
        <f t="shared" si="9"/>
        <v>#DIV/0!</v>
      </c>
      <c r="I95" s="3" t="e">
        <f>('Tot bev overordnet modell'!AB27)*1000</f>
        <v>#DIV/0!</v>
      </c>
      <c r="J95" s="3">
        <f>('Tot bev overordnet modell'!AC27)*1000</f>
        <v>0</v>
      </c>
      <c r="K95" s="3">
        <f>('Tot bev overordnet modell'!AD27)*1000</f>
        <v>0</v>
      </c>
      <c r="L95" s="3">
        <f t="shared" si="10"/>
        <v>0</v>
      </c>
      <c r="M95" s="3">
        <f>('Tot bev overordnet modell'!AE27)*1000</f>
        <v>0</v>
      </c>
      <c r="N95" s="3" t="e">
        <f>('Tot bev overordnet modell'!AF27)*1000</f>
        <v>#DIV/0!</v>
      </c>
    </row>
    <row r="96" spans="1:14" x14ac:dyDescent="0.25">
      <c r="A96">
        <f t="shared" si="11"/>
        <v>2022</v>
      </c>
      <c r="B96" t="str">
        <f>'Enheter, modell og år'!E2</f>
        <v>RFM</v>
      </c>
      <c r="C96" t="e">
        <f>VLOOKUP(B96,'Sentrale parametere'!#REF!,2,FALSE)</f>
        <v>#REF!</v>
      </c>
      <c r="D96">
        <f>'Tot bev overordnet modell'!$A$28</f>
        <v>0</v>
      </c>
      <c r="E96" t="str">
        <f t="shared" si="6"/>
        <v>2022RFM</v>
      </c>
      <c r="F96" t="str">
        <f t="shared" si="7"/>
        <v>20220</v>
      </c>
      <c r="G96" t="str">
        <f t="shared" si="8"/>
        <v>2022RFM0</v>
      </c>
      <c r="H96" s="72" t="e">
        <f t="shared" si="9"/>
        <v>#DIV/0!</v>
      </c>
      <c r="I96" s="3" t="e">
        <f>('Tot bev overordnet modell'!AB28)*1000</f>
        <v>#DIV/0!</v>
      </c>
      <c r="J96" s="3">
        <f>('Tot bev overordnet modell'!AC28)*1000</f>
        <v>0</v>
      </c>
      <c r="K96" s="3">
        <f>('Tot bev overordnet modell'!AD28)*1000</f>
        <v>0</v>
      </c>
      <c r="L96" s="3">
        <f t="shared" si="10"/>
        <v>0</v>
      </c>
      <c r="M96" s="3">
        <f>('Tot bev overordnet modell'!AE28)*1000</f>
        <v>0</v>
      </c>
      <c r="N96" s="3" t="e">
        <f>('Tot bev overordnet modell'!AF28)*1000</f>
        <v>#DIV/0!</v>
      </c>
    </row>
    <row r="97" spans="1:14" x14ac:dyDescent="0.25">
      <c r="A97">
        <f t="shared" si="11"/>
        <v>2022</v>
      </c>
      <c r="B97" t="str">
        <f>'Enheter, modell og år'!E2</f>
        <v>RFM</v>
      </c>
      <c r="C97" t="e">
        <f>VLOOKUP(B97,'Sentrale parametere'!#REF!,2,FALSE)</f>
        <v>#REF!</v>
      </c>
      <c r="D97">
        <f>'Tot bev overordnet modell'!$A$29</f>
        <v>0</v>
      </c>
      <c r="E97" t="str">
        <f t="shared" si="6"/>
        <v>2022RFM</v>
      </c>
      <c r="F97" t="str">
        <f t="shared" si="7"/>
        <v>20220</v>
      </c>
      <c r="G97" t="str">
        <f t="shared" si="8"/>
        <v>2022RFM0</v>
      </c>
      <c r="H97" s="72" t="e">
        <f t="shared" si="9"/>
        <v>#DIV/0!</v>
      </c>
      <c r="I97" s="3" t="e">
        <f>('Tot bev overordnet modell'!AB29)*1000</f>
        <v>#DIV/0!</v>
      </c>
      <c r="J97" s="3">
        <f>('Tot bev overordnet modell'!AC29)*1000</f>
        <v>0</v>
      </c>
      <c r="K97" s="3">
        <f>('Tot bev overordnet modell'!AD29)*1000</f>
        <v>0</v>
      </c>
      <c r="L97" s="3">
        <f t="shared" si="10"/>
        <v>0</v>
      </c>
      <c r="M97" s="3">
        <f>('Tot bev overordnet modell'!AE29)*1000</f>
        <v>0</v>
      </c>
      <c r="N97" s="3" t="e">
        <f>('Tot bev overordnet modell'!AF29)*1000</f>
        <v>#DIV/0!</v>
      </c>
    </row>
    <row r="98" spans="1:14" x14ac:dyDescent="0.25">
      <c r="A98">
        <f t="shared" si="11"/>
        <v>2022</v>
      </c>
      <c r="B98" t="str">
        <f>'Enheter, modell og år'!E2</f>
        <v>RFM</v>
      </c>
      <c r="C98" t="e">
        <f>VLOOKUP(B98,'Sentrale parametere'!#REF!,2,FALSE)</f>
        <v>#REF!</v>
      </c>
      <c r="D98">
        <f>'Tot bev overordnet modell'!$A$30</f>
        <v>0</v>
      </c>
      <c r="E98" t="str">
        <f t="shared" si="6"/>
        <v>2022RFM</v>
      </c>
      <c r="F98" t="str">
        <f t="shared" si="7"/>
        <v>20220</v>
      </c>
      <c r="G98" t="str">
        <f t="shared" si="8"/>
        <v>2022RFM0</v>
      </c>
      <c r="H98" s="72" t="e">
        <f t="shared" si="9"/>
        <v>#DIV/0!</v>
      </c>
      <c r="I98" s="3" t="e">
        <f>('Tot bev overordnet modell'!AB30)*1000</f>
        <v>#DIV/0!</v>
      </c>
      <c r="J98" s="3">
        <f>('Tot bev overordnet modell'!AC30)*1000</f>
        <v>0</v>
      </c>
      <c r="K98" s="3">
        <f>('Tot bev overordnet modell'!AD30)*1000</f>
        <v>0</v>
      </c>
      <c r="L98" s="3">
        <f t="shared" si="10"/>
        <v>0</v>
      </c>
      <c r="M98" s="3">
        <f>('Tot bev overordnet modell'!AE30)*1000</f>
        <v>0</v>
      </c>
      <c r="N98" s="3" t="e">
        <f>('Tot bev overordnet modell'!AF30)*1000</f>
        <v>#DIV/0!</v>
      </c>
    </row>
    <row r="99" spans="1:14" x14ac:dyDescent="0.25">
      <c r="A99">
        <f t="shared" si="11"/>
        <v>2022</v>
      </c>
      <c r="B99" t="str">
        <f>'Enheter, modell og år'!E2</f>
        <v>RFM</v>
      </c>
      <c r="C99" t="e">
        <f>VLOOKUP(B99,'Sentrale parametere'!#REF!,2,FALSE)</f>
        <v>#REF!</v>
      </c>
      <c r="D99">
        <f>'Tot bev overordnet modell'!$A$31</f>
        <v>0</v>
      </c>
      <c r="E99" t="str">
        <f t="shared" si="6"/>
        <v>2022RFM</v>
      </c>
      <c r="F99" t="str">
        <f t="shared" si="7"/>
        <v>20220</v>
      </c>
      <c r="G99" t="str">
        <f t="shared" si="8"/>
        <v>2022RFM0</v>
      </c>
      <c r="H99" s="72" t="e">
        <f t="shared" si="9"/>
        <v>#DIV/0!</v>
      </c>
      <c r="I99" s="3" t="e">
        <f>('Tot bev overordnet modell'!AB31)*1000</f>
        <v>#DIV/0!</v>
      </c>
      <c r="J99" s="3">
        <f>('Tot bev overordnet modell'!AC31)*1000</f>
        <v>0</v>
      </c>
      <c r="K99" s="3">
        <f>('Tot bev overordnet modell'!AD31)*1000</f>
        <v>0</v>
      </c>
      <c r="L99" s="3">
        <f t="shared" si="10"/>
        <v>0</v>
      </c>
      <c r="M99" s="3">
        <f>('Tot bev overordnet modell'!AE31)*1000</f>
        <v>0</v>
      </c>
      <c r="N99" s="3" t="e">
        <f>('Tot bev overordnet modell'!AF31)*1000</f>
        <v>#DIV/0!</v>
      </c>
    </row>
    <row r="100" spans="1:14" x14ac:dyDescent="0.25">
      <c r="A100">
        <f t="shared" si="11"/>
        <v>2022</v>
      </c>
      <c r="B100" t="str">
        <f>'Enheter, modell og år'!E2</f>
        <v>RFM</v>
      </c>
      <c r="C100" t="e">
        <f>VLOOKUP(B100,'Sentrale parametere'!#REF!,2,FALSE)</f>
        <v>#REF!</v>
      </c>
      <c r="D100">
        <f>'Tot bev overordnet modell'!$A$32</f>
        <v>0</v>
      </c>
      <c r="E100" t="str">
        <f t="shared" si="6"/>
        <v>2022RFM</v>
      </c>
      <c r="F100" t="str">
        <f t="shared" si="7"/>
        <v>20220</v>
      </c>
      <c r="G100" t="str">
        <f t="shared" si="8"/>
        <v>2022RFM0</v>
      </c>
      <c r="H100" s="72" t="e">
        <f t="shared" si="9"/>
        <v>#DIV/0!</v>
      </c>
      <c r="I100" s="3" t="e">
        <f>('Tot bev overordnet modell'!AB32)*1000</f>
        <v>#DIV/0!</v>
      </c>
      <c r="J100" s="3">
        <f>('Tot bev overordnet modell'!AC32)*1000</f>
        <v>0</v>
      </c>
      <c r="K100" s="3">
        <f>('Tot bev overordnet modell'!AD32)*1000</f>
        <v>0</v>
      </c>
      <c r="L100" s="3">
        <f t="shared" si="10"/>
        <v>0</v>
      </c>
      <c r="M100" s="3">
        <f>('Tot bev overordnet modell'!AE32)*1000</f>
        <v>0</v>
      </c>
      <c r="N100" s="3" t="e">
        <f>('Tot bev overordnet modell'!AF32)*1000</f>
        <v>#DIV/0!</v>
      </c>
    </row>
    <row r="101" spans="1:14" x14ac:dyDescent="0.25">
      <c r="A101">
        <f t="shared" si="11"/>
        <v>2022</v>
      </c>
      <c r="B101" t="str">
        <f>'Enheter, modell og år'!E2</f>
        <v>RFM</v>
      </c>
      <c r="C101" t="e">
        <f>VLOOKUP(B101,'Sentrale parametere'!#REF!,2,FALSE)</f>
        <v>#REF!</v>
      </c>
      <c r="D101">
        <f>'Tot bev overordnet modell'!$A$33</f>
        <v>0</v>
      </c>
      <c r="E101" t="str">
        <f t="shared" si="6"/>
        <v>2022RFM</v>
      </c>
      <c r="F101" t="str">
        <f t="shared" si="7"/>
        <v>20220</v>
      </c>
      <c r="G101" t="str">
        <f t="shared" si="8"/>
        <v>2022RFM0</v>
      </c>
      <c r="H101" s="72" t="e">
        <f t="shared" si="9"/>
        <v>#DIV/0!</v>
      </c>
      <c r="I101" s="3" t="e">
        <f>('Tot bev overordnet modell'!AB33)*1000</f>
        <v>#DIV/0!</v>
      </c>
      <c r="J101" s="3">
        <f>('Tot bev overordnet modell'!AC33)*1000</f>
        <v>0</v>
      </c>
      <c r="K101" s="3">
        <f>('Tot bev overordnet modell'!AD33)*1000</f>
        <v>0</v>
      </c>
      <c r="L101" s="3">
        <f t="shared" si="10"/>
        <v>0</v>
      </c>
      <c r="M101" s="3">
        <f>('Tot bev overordnet modell'!AE33)*1000</f>
        <v>0</v>
      </c>
      <c r="N101" s="3" t="e">
        <f>('Tot bev overordnet modell'!AF33)*1000</f>
        <v>#DIV/0!</v>
      </c>
    </row>
    <row r="102" spans="1:14" x14ac:dyDescent="0.25">
      <c r="A102">
        <f t="shared" si="11"/>
        <v>2023</v>
      </c>
      <c r="B102" t="str">
        <f>'Enheter, modell og år'!E2</f>
        <v>RFM</v>
      </c>
      <c r="C102" t="e">
        <f>VLOOKUP(B102,'Sentrale parametere'!#REF!,2,FALSE)</f>
        <v>#REF!</v>
      </c>
      <c r="D102">
        <f>'Tot bev overordnet modell'!$A$4</f>
        <v>0</v>
      </c>
      <c r="E102" t="str">
        <f t="shared" si="6"/>
        <v>2023RFM</v>
      </c>
      <c r="F102" t="str">
        <f t="shared" si="7"/>
        <v>20230</v>
      </c>
      <c r="G102" t="str">
        <f t="shared" si="8"/>
        <v>2023RFM0</v>
      </c>
      <c r="H102" s="72" t="e">
        <f t="shared" si="9"/>
        <v>#DIV/0!</v>
      </c>
      <c r="I102" s="3" t="e">
        <f>('Tot bev overordnet modell'!AG4)*1000</f>
        <v>#DIV/0!</v>
      </c>
      <c r="J102" s="3">
        <f>('Tot bev overordnet modell'!AH4)*1000</f>
        <v>0</v>
      </c>
      <c r="K102" s="3">
        <f>('Tot bev overordnet modell'!AI4)*1000</f>
        <v>0</v>
      </c>
      <c r="L102" s="3">
        <f t="shared" si="10"/>
        <v>0</v>
      </c>
      <c r="M102" s="3">
        <f>('Tot bev overordnet modell'!AJ4)*1000</f>
        <v>0</v>
      </c>
      <c r="N102" s="3" t="e">
        <f>('Tot bev overordnet modell'!AK4)*1000</f>
        <v>#DIV/0!</v>
      </c>
    </row>
    <row r="103" spans="1:14" x14ac:dyDescent="0.25">
      <c r="A103">
        <f t="shared" si="11"/>
        <v>2023</v>
      </c>
      <c r="B103" t="str">
        <f>'Enheter, modell og år'!E2</f>
        <v>RFM</v>
      </c>
      <c r="C103" t="e">
        <f>VLOOKUP(B103,'Sentrale parametere'!#REF!,2,FALSE)</f>
        <v>#REF!</v>
      </c>
      <c r="D103">
        <f>'Tot bev overordnet modell'!$A$15</f>
        <v>0</v>
      </c>
      <c r="E103" t="str">
        <f t="shared" si="6"/>
        <v>2023RFM</v>
      </c>
      <c r="F103" t="str">
        <f t="shared" si="7"/>
        <v>20230</v>
      </c>
      <c r="G103" t="str">
        <f t="shared" si="8"/>
        <v>2023RFM0</v>
      </c>
      <c r="H103" s="72" t="e">
        <f t="shared" si="9"/>
        <v>#DIV/0!</v>
      </c>
      <c r="I103" s="3" t="e">
        <f>('Tot bev overordnet modell'!AG15)*1000</f>
        <v>#DIV/0!</v>
      </c>
      <c r="J103" s="3">
        <f>('Tot bev overordnet modell'!AH15)*1000</f>
        <v>0</v>
      </c>
      <c r="K103" s="3">
        <f>('Tot bev overordnet modell'!AI15)*1000</f>
        <v>0</v>
      </c>
      <c r="L103" s="3">
        <f t="shared" si="10"/>
        <v>0</v>
      </c>
      <c r="M103" s="3">
        <f>('Tot bev overordnet modell'!AJ15)*1000</f>
        <v>0</v>
      </c>
      <c r="N103" s="3" t="e">
        <f>('Tot bev overordnet modell'!AK15)*1000</f>
        <v>#DIV/0!</v>
      </c>
    </row>
    <row r="104" spans="1:14" x14ac:dyDescent="0.25">
      <c r="A104">
        <f t="shared" si="11"/>
        <v>2023</v>
      </c>
      <c r="B104" t="str">
        <f>'Enheter, modell og år'!E2</f>
        <v>RFM</v>
      </c>
      <c r="C104" t="e">
        <f>VLOOKUP(B104,'Sentrale parametere'!#REF!,2,FALSE)</f>
        <v>#REF!</v>
      </c>
      <c r="D104">
        <f>'Tot bev overordnet modell'!$A$16</f>
        <v>0</v>
      </c>
      <c r="E104" t="str">
        <f t="shared" si="6"/>
        <v>2023RFM</v>
      </c>
      <c r="F104" t="str">
        <f t="shared" si="7"/>
        <v>20230</v>
      </c>
      <c r="G104" t="str">
        <f t="shared" si="8"/>
        <v>2023RFM0</v>
      </c>
      <c r="H104" s="72" t="e">
        <f t="shared" si="9"/>
        <v>#DIV/0!</v>
      </c>
      <c r="I104" s="3" t="e">
        <f>('Tot bev overordnet modell'!AG16)*1000</f>
        <v>#DIV/0!</v>
      </c>
      <c r="J104" s="3">
        <f>('Tot bev overordnet modell'!AH16)*1000</f>
        <v>0</v>
      </c>
      <c r="K104" s="3">
        <f>('Tot bev overordnet modell'!AI16)*1000</f>
        <v>0</v>
      </c>
      <c r="L104" s="3">
        <f t="shared" si="10"/>
        <v>0</v>
      </c>
      <c r="M104" s="3">
        <f>('Tot bev overordnet modell'!AJ16)*1000</f>
        <v>0</v>
      </c>
      <c r="N104" s="3" t="e">
        <f>('Tot bev overordnet modell'!AK16)*1000</f>
        <v>#DIV/0!</v>
      </c>
    </row>
    <row r="105" spans="1:14" x14ac:dyDescent="0.25">
      <c r="A105">
        <f t="shared" si="11"/>
        <v>2023</v>
      </c>
      <c r="B105" t="str">
        <f>'Enheter, modell og år'!E2</f>
        <v>RFM</v>
      </c>
      <c r="C105" t="e">
        <f>VLOOKUP(B105,'Sentrale parametere'!#REF!,2,FALSE)</f>
        <v>#REF!</v>
      </c>
      <c r="D105">
        <f>'Tot bev overordnet modell'!$A$17</f>
        <v>0</v>
      </c>
      <c r="E105" t="str">
        <f t="shared" si="6"/>
        <v>2023RFM</v>
      </c>
      <c r="F105" t="str">
        <f t="shared" si="7"/>
        <v>20230</v>
      </c>
      <c r="G105" t="str">
        <f t="shared" si="8"/>
        <v>2023RFM0</v>
      </c>
      <c r="H105" s="72" t="e">
        <f t="shared" si="9"/>
        <v>#DIV/0!</v>
      </c>
      <c r="I105" s="3" t="e">
        <f>('Tot bev overordnet modell'!AG17)*1000</f>
        <v>#DIV/0!</v>
      </c>
      <c r="J105" s="3">
        <f>('Tot bev overordnet modell'!AH17)*1000</f>
        <v>0</v>
      </c>
      <c r="K105" s="3">
        <f>('Tot bev overordnet modell'!AI17)*1000</f>
        <v>0</v>
      </c>
      <c r="L105" s="3">
        <f t="shared" si="10"/>
        <v>0</v>
      </c>
      <c r="M105" s="3">
        <f>('Tot bev overordnet modell'!AJ17)*1000</f>
        <v>0</v>
      </c>
      <c r="N105" s="3" t="e">
        <f>('Tot bev overordnet modell'!AK17)*1000</f>
        <v>#DIV/0!</v>
      </c>
    </row>
    <row r="106" spans="1:14" x14ac:dyDescent="0.25">
      <c r="A106">
        <f t="shared" si="11"/>
        <v>2023</v>
      </c>
      <c r="B106" t="str">
        <f>'Enheter, modell og år'!E2</f>
        <v>RFM</v>
      </c>
      <c r="C106" t="e">
        <f>VLOOKUP(B106,'Sentrale parametere'!#REF!,2,FALSE)</f>
        <v>#REF!</v>
      </c>
      <c r="D106">
        <f>'Tot bev overordnet modell'!$A$18</f>
        <v>0</v>
      </c>
      <c r="E106" t="str">
        <f t="shared" si="6"/>
        <v>2023RFM</v>
      </c>
      <c r="F106" t="str">
        <f t="shared" si="7"/>
        <v>20230</v>
      </c>
      <c r="G106" t="str">
        <f t="shared" si="8"/>
        <v>2023RFM0</v>
      </c>
      <c r="H106" s="72" t="e">
        <f t="shared" si="9"/>
        <v>#DIV/0!</v>
      </c>
      <c r="I106" s="3" t="e">
        <f>('Tot bev overordnet modell'!AG18)*1000</f>
        <v>#DIV/0!</v>
      </c>
      <c r="J106" s="3">
        <f>('Tot bev overordnet modell'!AH18)*1000</f>
        <v>0</v>
      </c>
      <c r="K106" s="3">
        <f>('Tot bev overordnet modell'!AI18)*1000</f>
        <v>0</v>
      </c>
      <c r="L106" s="3">
        <f t="shared" si="10"/>
        <v>0</v>
      </c>
      <c r="M106" s="3">
        <f>('Tot bev overordnet modell'!AJ18)*1000</f>
        <v>0</v>
      </c>
      <c r="N106" s="3" t="e">
        <f>('Tot bev overordnet modell'!AK18)*1000</f>
        <v>#DIV/0!</v>
      </c>
    </row>
    <row r="107" spans="1:14" x14ac:dyDescent="0.25">
      <c r="A107">
        <f t="shared" si="11"/>
        <v>2023</v>
      </c>
      <c r="B107" t="str">
        <f>'Enheter, modell og år'!E2</f>
        <v>RFM</v>
      </c>
      <c r="C107" t="e">
        <f>VLOOKUP(B107,'Sentrale parametere'!#REF!,2,FALSE)</f>
        <v>#REF!</v>
      </c>
      <c r="D107">
        <f>'Tot bev overordnet modell'!$A$19</f>
        <v>0</v>
      </c>
      <c r="E107" t="str">
        <f t="shared" si="6"/>
        <v>2023RFM</v>
      </c>
      <c r="F107" t="str">
        <f t="shared" si="7"/>
        <v>20230</v>
      </c>
      <c r="G107" t="str">
        <f t="shared" si="8"/>
        <v>2023RFM0</v>
      </c>
      <c r="H107" s="72" t="e">
        <f t="shared" si="9"/>
        <v>#DIV/0!</v>
      </c>
      <c r="I107" s="3" t="e">
        <f>('Tot bev overordnet modell'!AG19)*1000</f>
        <v>#DIV/0!</v>
      </c>
      <c r="J107" s="3">
        <f>('Tot bev overordnet modell'!AH19)*1000</f>
        <v>0</v>
      </c>
      <c r="K107" s="3">
        <f>('Tot bev overordnet modell'!AI19)*1000</f>
        <v>0</v>
      </c>
      <c r="L107" s="3">
        <f t="shared" si="10"/>
        <v>0</v>
      </c>
      <c r="M107" s="3">
        <f>('Tot bev overordnet modell'!AJ19)*1000</f>
        <v>0</v>
      </c>
      <c r="N107" s="3" t="e">
        <f>('Tot bev overordnet modell'!AK19)*1000</f>
        <v>#DIV/0!</v>
      </c>
    </row>
    <row r="108" spans="1:14" x14ac:dyDescent="0.25">
      <c r="A108">
        <f t="shared" si="11"/>
        <v>2023</v>
      </c>
      <c r="B108" t="str">
        <f>'Enheter, modell og år'!E2</f>
        <v>RFM</v>
      </c>
      <c r="C108" t="e">
        <f>VLOOKUP(B108,'Sentrale parametere'!#REF!,2,FALSE)</f>
        <v>#REF!</v>
      </c>
      <c r="D108">
        <f>'Tot bev overordnet modell'!$A$20</f>
        <v>0</v>
      </c>
      <c r="E108" t="str">
        <f t="shared" si="6"/>
        <v>2023RFM</v>
      </c>
      <c r="F108" t="str">
        <f t="shared" si="7"/>
        <v>20230</v>
      </c>
      <c r="G108" t="str">
        <f t="shared" si="8"/>
        <v>2023RFM0</v>
      </c>
      <c r="H108" s="72" t="e">
        <f t="shared" si="9"/>
        <v>#DIV/0!</v>
      </c>
      <c r="I108" s="3" t="e">
        <f>('Tot bev overordnet modell'!AG20)*1000</f>
        <v>#DIV/0!</v>
      </c>
      <c r="J108" s="3">
        <f>('Tot bev overordnet modell'!AH20)*1000</f>
        <v>0</v>
      </c>
      <c r="K108" s="3">
        <f>('Tot bev overordnet modell'!AI20)*1000</f>
        <v>0</v>
      </c>
      <c r="L108" s="3">
        <f t="shared" si="10"/>
        <v>0</v>
      </c>
      <c r="M108" s="3">
        <f>('Tot bev overordnet modell'!AJ20)*1000</f>
        <v>0</v>
      </c>
      <c r="N108" s="3" t="e">
        <f>('Tot bev overordnet modell'!AK20)*1000</f>
        <v>#DIV/0!</v>
      </c>
    </row>
    <row r="109" spans="1:14" x14ac:dyDescent="0.25">
      <c r="A109">
        <f t="shared" si="11"/>
        <v>2023</v>
      </c>
      <c r="B109" t="str">
        <f>'Enheter, modell og år'!E2</f>
        <v>RFM</v>
      </c>
      <c r="C109" t="e">
        <f>VLOOKUP(B109,'Sentrale parametere'!#REF!,2,FALSE)</f>
        <v>#REF!</v>
      </c>
      <c r="D109">
        <f>'Tot bev overordnet modell'!$A$21</f>
        <v>0</v>
      </c>
      <c r="E109" t="str">
        <f t="shared" si="6"/>
        <v>2023RFM</v>
      </c>
      <c r="F109" t="str">
        <f t="shared" si="7"/>
        <v>20230</v>
      </c>
      <c r="G109" t="str">
        <f t="shared" si="8"/>
        <v>2023RFM0</v>
      </c>
      <c r="H109" s="72" t="e">
        <f t="shared" si="9"/>
        <v>#DIV/0!</v>
      </c>
      <c r="I109" s="3" t="e">
        <f>('Tot bev overordnet modell'!AG21)*1000</f>
        <v>#DIV/0!</v>
      </c>
      <c r="J109" s="3">
        <f>('Tot bev overordnet modell'!AH21)*1000</f>
        <v>0</v>
      </c>
      <c r="K109" s="3">
        <f>('Tot bev overordnet modell'!AI21)*1000</f>
        <v>0</v>
      </c>
      <c r="L109" s="3">
        <f t="shared" si="10"/>
        <v>0</v>
      </c>
      <c r="M109" s="3">
        <f>('Tot bev overordnet modell'!AJ21)*1000</f>
        <v>0</v>
      </c>
      <c r="N109" s="3" t="e">
        <f>('Tot bev overordnet modell'!AK21)*1000</f>
        <v>#DIV/0!</v>
      </c>
    </row>
    <row r="110" spans="1:14" x14ac:dyDescent="0.25">
      <c r="A110">
        <f t="shared" si="11"/>
        <v>2023</v>
      </c>
      <c r="B110" t="str">
        <f>'Enheter, modell og år'!E2</f>
        <v>RFM</v>
      </c>
      <c r="C110" t="e">
        <f>VLOOKUP(B110,'Sentrale parametere'!#REF!,2,FALSE)</f>
        <v>#REF!</v>
      </c>
      <c r="D110">
        <f>'Tot bev overordnet modell'!$A$22</f>
        <v>0</v>
      </c>
      <c r="E110" t="str">
        <f t="shared" si="6"/>
        <v>2023RFM</v>
      </c>
      <c r="F110" t="str">
        <f t="shared" si="7"/>
        <v>20230</v>
      </c>
      <c r="G110" t="str">
        <f t="shared" si="8"/>
        <v>2023RFM0</v>
      </c>
      <c r="H110" s="72" t="e">
        <f t="shared" si="9"/>
        <v>#DIV/0!</v>
      </c>
      <c r="I110" s="3" t="e">
        <f>('Tot bev overordnet modell'!AG22)*1000</f>
        <v>#DIV/0!</v>
      </c>
      <c r="J110" s="3">
        <f>('Tot bev overordnet modell'!AH22)*1000</f>
        <v>0</v>
      </c>
      <c r="K110" s="3">
        <f>('Tot bev overordnet modell'!AI22)*1000</f>
        <v>0</v>
      </c>
      <c r="L110" s="3">
        <f t="shared" si="10"/>
        <v>0</v>
      </c>
      <c r="M110" s="3">
        <f>('Tot bev overordnet modell'!AJ22)*1000</f>
        <v>0</v>
      </c>
      <c r="N110" s="3" t="e">
        <f>('Tot bev overordnet modell'!AK22)*1000</f>
        <v>#DIV/0!</v>
      </c>
    </row>
    <row r="111" spans="1:14" x14ac:dyDescent="0.25">
      <c r="A111">
        <f t="shared" si="11"/>
        <v>2023</v>
      </c>
      <c r="B111" t="str">
        <f>'Enheter, modell og år'!E2</f>
        <v>RFM</v>
      </c>
      <c r="C111" t="e">
        <f>VLOOKUP(B111,'Sentrale parametere'!#REF!,2,FALSE)</f>
        <v>#REF!</v>
      </c>
      <c r="D111">
        <f>'Tot bev overordnet modell'!$A$23</f>
        <v>0</v>
      </c>
      <c r="E111" t="str">
        <f t="shared" si="6"/>
        <v>2023RFM</v>
      </c>
      <c r="F111" t="str">
        <f t="shared" si="7"/>
        <v>20230</v>
      </c>
      <c r="G111" t="str">
        <f t="shared" si="8"/>
        <v>2023RFM0</v>
      </c>
      <c r="H111" s="72" t="e">
        <f t="shared" si="9"/>
        <v>#DIV/0!</v>
      </c>
      <c r="I111" s="3" t="e">
        <f>('Tot bev overordnet modell'!AG23)*1000</f>
        <v>#DIV/0!</v>
      </c>
      <c r="J111" s="3">
        <f>('Tot bev overordnet modell'!AH23)*1000</f>
        <v>0</v>
      </c>
      <c r="K111" s="3">
        <f>('Tot bev overordnet modell'!AI23)*1000</f>
        <v>0</v>
      </c>
      <c r="L111" s="3">
        <f t="shared" si="10"/>
        <v>0</v>
      </c>
      <c r="M111" s="3">
        <f>('Tot bev overordnet modell'!AJ23)*1000</f>
        <v>0</v>
      </c>
      <c r="N111" s="3" t="e">
        <f>('Tot bev overordnet modell'!AK23)*1000</f>
        <v>#DIV/0!</v>
      </c>
    </row>
    <row r="112" spans="1:14" x14ac:dyDescent="0.25">
      <c r="A112">
        <f t="shared" si="11"/>
        <v>2023</v>
      </c>
      <c r="B112" t="str">
        <f>'Enheter, modell og år'!E2</f>
        <v>RFM</v>
      </c>
      <c r="C112" t="e">
        <f>VLOOKUP(B112,'Sentrale parametere'!#REF!,2,FALSE)</f>
        <v>#REF!</v>
      </c>
      <c r="D112">
        <f>'Tot bev overordnet modell'!$A$24</f>
        <v>0</v>
      </c>
      <c r="E112" t="str">
        <f t="shared" si="6"/>
        <v>2023RFM</v>
      </c>
      <c r="F112" t="str">
        <f t="shared" si="7"/>
        <v>20230</v>
      </c>
      <c r="G112" t="str">
        <f t="shared" si="8"/>
        <v>2023RFM0</v>
      </c>
      <c r="H112" s="72" t="e">
        <f t="shared" si="9"/>
        <v>#DIV/0!</v>
      </c>
      <c r="I112" s="3" t="e">
        <f>('Tot bev overordnet modell'!AG24)*1000</f>
        <v>#DIV/0!</v>
      </c>
      <c r="J112" s="3">
        <f>('Tot bev overordnet modell'!AH24)*1000</f>
        <v>0</v>
      </c>
      <c r="K112" s="3">
        <f>('Tot bev overordnet modell'!AI24)*1000</f>
        <v>0</v>
      </c>
      <c r="L112" s="3">
        <f t="shared" si="10"/>
        <v>0</v>
      </c>
      <c r="M112" s="3">
        <f>('Tot bev overordnet modell'!AJ24)*1000</f>
        <v>0</v>
      </c>
      <c r="N112" s="3" t="e">
        <f>('Tot bev overordnet modell'!AK24)*1000</f>
        <v>#DIV/0!</v>
      </c>
    </row>
    <row r="113" spans="1:14" x14ac:dyDescent="0.25">
      <c r="A113">
        <f t="shared" si="11"/>
        <v>2023</v>
      </c>
      <c r="B113" t="str">
        <f>'Enheter, modell og år'!E2</f>
        <v>RFM</v>
      </c>
      <c r="C113" t="e">
        <f>VLOOKUP(B113,'Sentrale parametere'!#REF!,2,FALSE)</f>
        <v>#REF!</v>
      </c>
      <c r="D113">
        <f>'Tot bev overordnet modell'!$A$25</f>
        <v>0</v>
      </c>
      <c r="E113" t="str">
        <f t="shared" si="6"/>
        <v>2023RFM</v>
      </c>
      <c r="F113" t="str">
        <f t="shared" si="7"/>
        <v>20230</v>
      </c>
      <c r="G113" t="str">
        <f t="shared" si="8"/>
        <v>2023RFM0</v>
      </c>
      <c r="H113" s="72" t="e">
        <f t="shared" si="9"/>
        <v>#DIV/0!</v>
      </c>
      <c r="I113" s="3" t="e">
        <f>('Tot bev overordnet modell'!AG25)*1000</f>
        <v>#DIV/0!</v>
      </c>
      <c r="J113" s="3">
        <f>('Tot bev overordnet modell'!AH25)*1000</f>
        <v>0</v>
      </c>
      <c r="K113" s="3">
        <f>('Tot bev overordnet modell'!AI25)*1000</f>
        <v>0</v>
      </c>
      <c r="L113" s="3">
        <f t="shared" si="10"/>
        <v>0</v>
      </c>
      <c r="M113" s="3">
        <f>('Tot bev overordnet modell'!AJ25)*1000</f>
        <v>0</v>
      </c>
      <c r="N113" s="3" t="e">
        <f>('Tot bev overordnet modell'!AK25)*1000</f>
        <v>#DIV/0!</v>
      </c>
    </row>
    <row r="114" spans="1:14" x14ac:dyDescent="0.25">
      <c r="A114">
        <f t="shared" si="11"/>
        <v>2023</v>
      </c>
      <c r="B114" t="str">
        <f>'Enheter, modell og år'!E2</f>
        <v>RFM</v>
      </c>
      <c r="C114" t="e">
        <f>VLOOKUP(B114,'Sentrale parametere'!#REF!,2,FALSE)</f>
        <v>#REF!</v>
      </c>
      <c r="D114">
        <f>'Tot bev overordnet modell'!$A$26</f>
        <v>0</v>
      </c>
      <c r="E114" t="str">
        <f t="shared" si="6"/>
        <v>2023RFM</v>
      </c>
      <c r="F114" t="str">
        <f t="shared" si="7"/>
        <v>20230</v>
      </c>
      <c r="G114" t="str">
        <f t="shared" si="8"/>
        <v>2023RFM0</v>
      </c>
      <c r="H114" s="72" t="e">
        <f t="shared" si="9"/>
        <v>#DIV/0!</v>
      </c>
      <c r="I114" s="3" t="e">
        <f>('Tot bev overordnet modell'!AG26)*1000</f>
        <v>#DIV/0!</v>
      </c>
      <c r="J114" s="3">
        <f>('Tot bev overordnet modell'!AH26)*1000</f>
        <v>0</v>
      </c>
      <c r="K114" s="3">
        <f>('Tot bev overordnet modell'!AI26)*1000</f>
        <v>0</v>
      </c>
      <c r="L114" s="3">
        <f t="shared" si="10"/>
        <v>0</v>
      </c>
      <c r="M114" s="3">
        <f>('Tot bev overordnet modell'!AJ26)*1000</f>
        <v>0</v>
      </c>
      <c r="N114" s="3" t="e">
        <f>('Tot bev overordnet modell'!AK26)*1000</f>
        <v>#DIV/0!</v>
      </c>
    </row>
    <row r="115" spans="1:14" x14ac:dyDescent="0.25">
      <c r="A115">
        <f t="shared" si="11"/>
        <v>2023</v>
      </c>
      <c r="B115" t="str">
        <f>'Enheter, modell og år'!E2</f>
        <v>RFM</v>
      </c>
      <c r="C115" t="e">
        <f>VLOOKUP(B115,'Sentrale parametere'!#REF!,2,FALSE)</f>
        <v>#REF!</v>
      </c>
      <c r="D115">
        <f>'Tot bev overordnet modell'!$A$27</f>
        <v>0</v>
      </c>
      <c r="E115" t="str">
        <f t="shared" si="6"/>
        <v>2023RFM</v>
      </c>
      <c r="F115" t="str">
        <f t="shared" si="7"/>
        <v>20230</v>
      </c>
      <c r="G115" t="str">
        <f t="shared" si="8"/>
        <v>2023RFM0</v>
      </c>
      <c r="H115" s="72" t="e">
        <f t="shared" si="9"/>
        <v>#DIV/0!</v>
      </c>
      <c r="I115" s="3" t="e">
        <f>('Tot bev overordnet modell'!AG27)*1000</f>
        <v>#DIV/0!</v>
      </c>
      <c r="J115" s="3">
        <f>('Tot bev overordnet modell'!AH27)*1000</f>
        <v>0</v>
      </c>
      <c r="K115" s="3">
        <f>('Tot bev overordnet modell'!AI27)*1000</f>
        <v>0</v>
      </c>
      <c r="L115" s="3">
        <f t="shared" si="10"/>
        <v>0</v>
      </c>
      <c r="M115" s="3">
        <f>('Tot bev overordnet modell'!AJ27)*1000</f>
        <v>0</v>
      </c>
      <c r="N115" s="3" t="e">
        <f>('Tot bev overordnet modell'!AK27)*1000</f>
        <v>#DIV/0!</v>
      </c>
    </row>
    <row r="116" spans="1:14" x14ac:dyDescent="0.25">
      <c r="A116">
        <f t="shared" si="11"/>
        <v>2023</v>
      </c>
      <c r="B116" t="str">
        <f>'Enheter, modell og år'!E2</f>
        <v>RFM</v>
      </c>
      <c r="C116" t="e">
        <f>VLOOKUP(B116,'Sentrale parametere'!#REF!,2,FALSE)</f>
        <v>#REF!</v>
      </c>
      <c r="D116">
        <f>'Tot bev overordnet modell'!$A$28</f>
        <v>0</v>
      </c>
      <c r="E116" t="str">
        <f t="shared" si="6"/>
        <v>2023RFM</v>
      </c>
      <c r="F116" t="str">
        <f t="shared" si="7"/>
        <v>20230</v>
      </c>
      <c r="G116" t="str">
        <f t="shared" si="8"/>
        <v>2023RFM0</v>
      </c>
      <c r="H116" s="72" t="e">
        <f t="shared" si="9"/>
        <v>#DIV/0!</v>
      </c>
      <c r="I116" s="3" t="e">
        <f>('Tot bev overordnet modell'!AG28)*1000</f>
        <v>#DIV/0!</v>
      </c>
      <c r="J116" s="3">
        <f>('Tot bev overordnet modell'!AH28)*1000</f>
        <v>0</v>
      </c>
      <c r="K116" s="3">
        <f>('Tot bev overordnet modell'!AI28)*1000</f>
        <v>0</v>
      </c>
      <c r="L116" s="3">
        <f t="shared" si="10"/>
        <v>0</v>
      </c>
      <c r="M116" s="3">
        <f>('Tot bev overordnet modell'!AJ28)*1000</f>
        <v>0</v>
      </c>
      <c r="N116" s="3" t="e">
        <f>('Tot bev overordnet modell'!AK28)*1000</f>
        <v>#DIV/0!</v>
      </c>
    </row>
    <row r="117" spans="1:14" x14ac:dyDescent="0.25">
      <c r="A117">
        <f t="shared" si="11"/>
        <v>2023</v>
      </c>
      <c r="B117" t="str">
        <f>'Enheter, modell og år'!E2</f>
        <v>RFM</v>
      </c>
      <c r="C117" t="e">
        <f>VLOOKUP(B117,'Sentrale parametere'!#REF!,2,FALSE)</f>
        <v>#REF!</v>
      </c>
      <c r="D117">
        <f>'Tot bev overordnet modell'!$A$29</f>
        <v>0</v>
      </c>
      <c r="E117" t="str">
        <f t="shared" si="6"/>
        <v>2023RFM</v>
      </c>
      <c r="F117" t="str">
        <f t="shared" si="7"/>
        <v>20230</v>
      </c>
      <c r="G117" t="str">
        <f t="shared" si="8"/>
        <v>2023RFM0</v>
      </c>
      <c r="H117" s="72" t="e">
        <f t="shared" si="9"/>
        <v>#DIV/0!</v>
      </c>
      <c r="I117" s="3" t="e">
        <f>('Tot bev overordnet modell'!AG29)*1000</f>
        <v>#DIV/0!</v>
      </c>
      <c r="J117" s="3">
        <f>('Tot bev overordnet modell'!AH29)*1000</f>
        <v>0</v>
      </c>
      <c r="K117" s="3">
        <f>('Tot bev overordnet modell'!AI29)*1000</f>
        <v>0</v>
      </c>
      <c r="L117" s="3">
        <f t="shared" si="10"/>
        <v>0</v>
      </c>
      <c r="M117" s="3">
        <f>('Tot bev overordnet modell'!AJ29)*1000</f>
        <v>0</v>
      </c>
      <c r="N117" s="3" t="e">
        <f>('Tot bev overordnet modell'!AK29)*1000</f>
        <v>#DIV/0!</v>
      </c>
    </row>
    <row r="118" spans="1:14" x14ac:dyDescent="0.25">
      <c r="A118">
        <f t="shared" si="11"/>
        <v>2023</v>
      </c>
      <c r="B118" t="str">
        <f>'Enheter, modell og år'!E2</f>
        <v>RFM</v>
      </c>
      <c r="C118" t="e">
        <f>VLOOKUP(B118,'Sentrale parametere'!#REF!,2,FALSE)</f>
        <v>#REF!</v>
      </c>
      <c r="D118">
        <f>'Tot bev overordnet modell'!$A$30</f>
        <v>0</v>
      </c>
      <c r="E118" t="str">
        <f t="shared" si="6"/>
        <v>2023RFM</v>
      </c>
      <c r="F118" t="str">
        <f t="shared" si="7"/>
        <v>20230</v>
      </c>
      <c r="G118" t="str">
        <f t="shared" si="8"/>
        <v>2023RFM0</v>
      </c>
      <c r="H118" s="72" t="e">
        <f t="shared" si="9"/>
        <v>#DIV/0!</v>
      </c>
      <c r="I118" s="3" t="e">
        <f>('Tot bev overordnet modell'!AG30)*1000</f>
        <v>#DIV/0!</v>
      </c>
      <c r="J118" s="3">
        <f>('Tot bev overordnet modell'!AH30)*1000</f>
        <v>0</v>
      </c>
      <c r="K118" s="3">
        <f>('Tot bev overordnet modell'!AI30)*1000</f>
        <v>0</v>
      </c>
      <c r="L118" s="3">
        <f t="shared" si="10"/>
        <v>0</v>
      </c>
      <c r="M118" s="3">
        <f>('Tot bev overordnet modell'!AJ30)*1000</f>
        <v>0</v>
      </c>
      <c r="N118" s="3" t="e">
        <f>('Tot bev overordnet modell'!AK30)*1000</f>
        <v>#DIV/0!</v>
      </c>
    </row>
    <row r="119" spans="1:14" x14ac:dyDescent="0.25">
      <c r="A119">
        <f t="shared" si="11"/>
        <v>2023</v>
      </c>
      <c r="B119" t="str">
        <f>'Enheter, modell og år'!E2</f>
        <v>RFM</v>
      </c>
      <c r="C119" t="e">
        <f>VLOOKUP(B119,'Sentrale parametere'!#REF!,2,FALSE)</f>
        <v>#REF!</v>
      </c>
      <c r="D119">
        <f>'Tot bev overordnet modell'!$A$31</f>
        <v>0</v>
      </c>
      <c r="E119" t="str">
        <f t="shared" si="6"/>
        <v>2023RFM</v>
      </c>
      <c r="F119" t="str">
        <f t="shared" si="7"/>
        <v>20230</v>
      </c>
      <c r="G119" t="str">
        <f t="shared" si="8"/>
        <v>2023RFM0</v>
      </c>
      <c r="H119" s="72" t="e">
        <f t="shared" si="9"/>
        <v>#DIV/0!</v>
      </c>
      <c r="I119" s="3" t="e">
        <f>('Tot bev overordnet modell'!AG31)*1000</f>
        <v>#DIV/0!</v>
      </c>
      <c r="J119" s="3">
        <f>('Tot bev overordnet modell'!AH31)*1000</f>
        <v>0</v>
      </c>
      <c r="K119" s="3">
        <f>('Tot bev overordnet modell'!AI31)*1000</f>
        <v>0</v>
      </c>
      <c r="L119" s="3">
        <f t="shared" si="10"/>
        <v>0</v>
      </c>
      <c r="M119" s="3">
        <f>('Tot bev overordnet modell'!AJ31)*1000</f>
        <v>0</v>
      </c>
      <c r="N119" s="3" t="e">
        <f>('Tot bev overordnet modell'!AK31)*1000</f>
        <v>#DIV/0!</v>
      </c>
    </row>
    <row r="120" spans="1:14" x14ac:dyDescent="0.25">
      <c r="A120">
        <f t="shared" si="11"/>
        <v>2023</v>
      </c>
      <c r="B120" t="str">
        <f>'Enheter, modell og år'!E2</f>
        <v>RFM</v>
      </c>
      <c r="C120" t="e">
        <f>VLOOKUP(B120,'Sentrale parametere'!#REF!,2,FALSE)</f>
        <v>#REF!</v>
      </c>
      <c r="D120">
        <f>'Tot bev overordnet modell'!$A$32</f>
        <v>0</v>
      </c>
      <c r="E120" t="str">
        <f t="shared" si="6"/>
        <v>2023RFM</v>
      </c>
      <c r="F120" t="str">
        <f t="shared" si="7"/>
        <v>20230</v>
      </c>
      <c r="G120" t="str">
        <f t="shared" si="8"/>
        <v>2023RFM0</v>
      </c>
      <c r="H120" s="72" t="e">
        <f t="shared" si="9"/>
        <v>#DIV/0!</v>
      </c>
      <c r="I120" s="3" t="e">
        <f>('Tot bev overordnet modell'!AG32)*1000</f>
        <v>#DIV/0!</v>
      </c>
      <c r="J120" s="3">
        <f>('Tot bev overordnet modell'!AH32)*1000</f>
        <v>0</v>
      </c>
      <c r="K120" s="3">
        <f>('Tot bev overordnet modell'!AI32)*1000</f>
        <v>0</v>
      </c>
      <c r="L120" s="3">
        <f t="shared" si="10"/>
        <v>0</v>
      </c>
      <c r="M120" s="3">
        <f>('Tot bev overordnet modell'!AJ32)*1000</f>
        <v>0</v>
      </c>
      <c r="N120" s="3" t="e">
        <f>('Tot bev overordnet modell'!AK32)*1000</f>
        <v>#DIV/0!</v>
      </c>
    </row>
    <row r="121" spans="1:14" x14ac:dyDescent="0.25">
      <c r="A121">
        <f t="shared" si="11"/>
        <v>2023</v>
      </c>
      <c r="B121" t="str">
        <f>'Enheter, modell og år'!E2</f>
        <v>RFM</v>
      </c>
      <c r="C121" t="e">
        <f>VLOOKUP(B121,'Sentrale parametere'!#REF!,2,FALSE)</f>
        <v>#REF!</v>
      </c>
      <c r="D121">
        <f>'Tot bev overordnet modell'!$A$33</f>
        <v>0</v>
      </c>
      <c r="E121" t="str">
        <f t="shared" si="6"/>
        <v>2023RFM</v>
      </c>
      <c r="F121" t="str">
        <f t="shared" si="7"/>
        <v>20230</v>
      </c>
      <c r="G121" t="str">
        <f t="shared" si="8"/>
        <v>2023RFM0</v>
      </c>
      <c r="H121" s="72" t="e">
        <f t="shared" si="9"/>
        <v>#DIV/0!</v>
      </c>
      <c r="I121" s="3" t="e">
        <f>('Tot bev overordnet modell'!AG33)*1000</f>
        <v>#DIV/0!</v>
      </c>
      <c r="J121" s="3">
        <f>('Tot bev overordnet modell'!AH33)*1000</f>
        <v>0</v>
      </c>
      <c r="K121" s="3">
        <f>('Tot bev overordnet modell'!AI33)*1000</f>
        <v>0</v>
      </c>
      <c r="L121" s="3">
        <f t="shared" si="10"/>
        <v>0</v>
      </c>
      <c r="M121" s="3">
        <f>('Tot bev overordnet modell'!AJ33)*1000</f>
        <v>0</v>
      </c>
      <c r="N121" s="3" t="e">
        <f>('Tot bev overordnet modell'!AK33)*1000</f>
        <v>#DIV/0!</v>
      </c>
    </row>
    <row r="122" spans="1:14" x14ac:dyDescent="0.25">
      <c r="A122">
        <f t="shared" si="11"/>
        <v>2024</v>
      </c>
      <c r="B122" t="str">
        <f>'Enheter, modell og år'!E2</f>
        <v>RFM</v>
      </c>
      <c r="C122" t="e">
        <f>VLOOKUP(B122,'Sentrale parametere'!#REF!,2,FALSE)</f>
        <v>#REF!</v>
      </c>
      <c r="D122">
        <f>'Tot bev overordnet modell'!$A$4</f>
        <v>0</v>
      </c>
      <c r="E122" t="str">
        <f t="shared" si="6"/>
        <v>2024RFM</v>
      </c>
      <c r="F122" t="str">
        <f t="shared" si="7"/>
        <v>20240</v>
      </c>
      <c r="G122" t="str">
        <f t="shared" si="8"/>
        <v>2024RFM0</v>
      </c>
      <c r="H122" s="72" t="e">
        <f t="shared" si="9"/>
        <v>#DIV/0!</v>
      </c>
      <c r="I122" s="3" t="e">
        <f>('Tot bev overordnet modell'!AL4)*1000</f>
        <v>#DIV/0!</v>
      </c>
      <c r="J122" s="3">
        <f>('Tot bev overordnet modell'!AM4)*1000</f>
        <v>0</v>
      </c>
      <c r="K122" s="3">
        <f>('Tot bev overordnet modell'!AN4)*1000</f>
        <v>0</v>
      </c>
      <c r="L122" s="3">
        <f t="shared" si="10"/>
        <v>0</v>
      </c>
      <c r="M122" s="3">
        <f>('Tot bev overordnet modell'!AO4)*1000</f>
        <v>0</v>
      </c>
      <c r="N122" s="3" t="e">
        <f>('Tot bev overordnet modell'!AP4)*1000</f>
        <v>#DIV/0!</v>
      </c>
    </row>
    <row r="123" spans="1:14" x14ac:dyDescent="0.25">
      <c r="A123">
        <f t="shared" si="11"/>
        <v>2024</v>
      </c>
      <c r="B123" t="str">
        <f>'Enheter, modell og år'!E2</f>
        <v>RFM</v>
      </c>
      <c r="C123" t="e">
        <f>VLOOKUP(B123,'Sentrale parametere'!#REF!,2,FALSE)</f>
        <v>#REF!</v>
      </c>
      <c r="D123">
        <f>'Tot bev overordnet modell'!$A$15</f>
        <v>0</v>
      </c>
      <c r="E123" t="str">
        <f t="shared" si="6"/>
        <v>2024RFM</v>
      </c>
      <c r="F123" t="str">
        <f t="shared" si="7"/>
        <v>20240</v>
      </c>
      <c r="G123" t="str">
        <f t="shared" si="8"/>
        <v>2024RFM0</v>
      </c>
      <c r="H123" s="72" t="e">
        <f t="shared" si="9"/>
        <v>#DIV/0!</v>
      </c>
      <c r="I123" s="3" t="e">
        <f>('Tot bev overordnet modell'!AL15)*1000</f>
        <v>#DIV/0!</v>
      </c>
      <c r="J123" s="3">
        <f>('Tot bev overordnet modell'!AM15)*1000</f>
        <v>0</v>
      </c>
      <c r="K123" s="3">
        <f>('Tot bev overordnet modell'!AN15)*1000</f>
        <v>0</v>
      </c>
      <c r="L123" s="3">
        <f t="shared" si="10"/>
        <v>0</v>
      </c>
      <c r="M123" s="3">
        <f>('Tot bev overordnet modell'!AO15)*1000</f>
        <v>0</v>
      </c>
      <c r="N123" s="3" t="e">
        <f>('Tot bev overordnet modell'!AP15)*1000</f>
        <v>#DIV/0!</v>
      </c>
    </row>
    <row r="124" spans="1:14" x14ac:dyDescent="0.25">
      <c r="A124">
        <f t="shared" si="11"/>
        <v>2024</v>
      </c>
      <c r="B124" t="str">
        <f>'Enheter, modell og år'!E2</f>
        <v>RFM</v>
      </c>
      <c r="C124" t="e">
        <f>VLOOKUP(B124,'Sentrale parametere'!#REF!,2,FALSE)</f>
        <v>#REF!</v>
      </c>
      <c r="D124">
        <f>'Tot bev overordnet modell'!$A$16</f>
        <v>0</v>
      </c>
      <c r="E124" t="str">
        <f t="shared" si="6"/>
        <v>2024RFM</v>
      </c>
      <c r="F124" t="str">
        <f t="shared" si="7"/>
        <v>20240</v>
      </c>
      <c r="G124" t="str">
        <f t="shared" si="8"/>
        <v>2024RFM0</v>
      </c>
      <c r="H124" s="72" t="e">
        <f t="shared" si="9"/>
        <v>#DIV/0!</v>
      </c>
      <c r="I124" s="3" t="e">
        <f>('Tot bev overordnet modell'!AL16)*1000</f>
        <v>#DIV/0!</v>
      </c>
      <c r="J124" s="3">
        <f>('Tot bev overordnet modell'!AM16)*1000</f>
        <v>0</v>
      </c>
      <c r="K124" s="3">
        <f>('Tot bev overordnet modell'!AN16)*1000</f>
        <v>0</v>
      </c>
      <c r="L124" s="3">
        <f t="shared" si="10"/>
        <v>0</v>
      </c>
      <c r="M124" s="3">
        <f>('Tot bev overordnet modell'!AO16)*1000</f>
        <v>0</v>
      </c>
      <c r="N124" s="3" t="e">
        <f>('Tot bev overordnet modell'!AP16)*1000</f>
        <v>#DIV/0!</v>
      </c>
    </row>
    <row r="125" spans="1:14" x14ac:dyDescent="0.25">
      <c r="A125">
        <f t="shared" si="11"/>
        <v>2024</v>
      </c>
      <c r="B125" t="str">
        <f>'Enheter, modell og år'!E2</f>
        <v>RFM</v>
      </c>
      <c r="C125" t="e">
        <f>VLOOKUP(B125,'Sentrale parametere'!#REF!,2,FALSE)</f>
        <v>#REF!</v>
      </c>
      <c r="D125">
        <f>'Tot bev overordnet modell'!$A$17</f>
        <v>0</v>
      </c>
      <c r="E125" t="str">
        <f t="shared" si="6"/>
        <v>2024RFM</v>
      </c>
      <c r="F125" t="str">
        <f t="shared" si="7"/>
        <v>20240</v>
      </c>
      <c r="G125" t="str">
        <f t="shared" si="8"/>
        <v>2024RFM0</v>
      </c>
      <c r="H125" s="72" t="e">
        <f t="shared" si="9"/>
        <v>#DIV/0!</v>
      </c>
      <c r="I125" s="3" t="e">
        <f>('Tot bev overordnet modell'!AL17)*1000</f>
        <v>#DIV/0!</v>
      </c>
      <c r="J125" s="3">
        <f>('Tot bev overordnet modell'!AM17)*1000</f>
        <v>0</v>
      </c>
      <c r="K125" s="3">
        <f>('Tot bev overordnet modell'!AN17)*1000</f>
        <v>0</v>
      </c>
      <c r="L125" s="3">
        <f t="shared" si="10"/>
        <v>0</v>
      </c>
      <c r="M125" s="3">
        <f>('Tot bev overordnet modell'!AO17)*1000</f>
        <v>0</v>
      </c>
      <c r="N125" s="3" t="e">
        <f>('Tot bev overordnet modell'!AP17)*1000</f>
        <v>#DIV/0!</v>
      </c>
    </row>
    <row r="126" spans="1:14" x14ac:dyDescent="0.25">
      <c r="A126">
        <f t="shared" si="11"/>
        <v>2024</v>
      </c>
      <c r="B126" t="str">
        <f>'Enheter, modell og år'!E2</f>
        <v>RFM</v>
      </c>
      <c r="C126" t="e">
        <f>VLOOKUP(B126,'Sentrale parametere'!#REF!,2,FALSE)</f>
        <v>#REF!</v>
      </c>
      <c r="D126">
        <f>'Tot bev overordnet modell'!$A$18</f>
        <v>0</v>
      </c>
      <c r="E126" t="str">
        <f t="shared" si="6"/>
        <v>2024RFM</v>
      </c>
      <c r="F126" t="str">
        <f t="shared" si="7"/>
        <v>20240</v>
      </c>
      <c r="G126" t="str">
        <f t="shared" si="8"/>
        <v>2024RFM0</v>
      </c>
      <c r="H126" s="72" t="e">
        <f t="shared" si="9"/>
        <v>#DIV/0!</v>
      </c>
      <c r="I126" s="3" t="e">
        <f>('Tot bev overordnet modell'!AL18)*1000</f>
        <v>#DIV/0!</v>
      </c>
      <c r="J126" s="3">
        <f>('Tot bev overordnet modell'!AM18)*1000</f>
        <v>0</v>
      </c>
      <c r="K126" s="3">
        <f>('Tot bev overordnet modell'!AN18)*1000</f>
        <v>0</v>
      </c>
      <c r="L126" s="3">
        <f t="shared" si="10"/>
        <v>0</v>
      </c>
      <c r="M126" s="3">
        <f>('Tot bev overordnet modell'!AO18)*1000</f>
        <v>0</v>
      </c>
      <c r="N126" s="3" t="e">
        <f>('Tot bev overordnet modell'!AP18)*1000</f>
        <v>#DIV/0!</v>
      </c>
    </row>
    <row r="127" spans="1:14" x14ac:dyDescent="0.25">
      <c r="A127">
        <f t="shared" si="11"/>
        <v>2024</v>
      </c>
      <c r="B127" t="str">
        <f>'Enheter, modell og år'!E2</f>
        <v>RFM</v>
      </c>
      <c r="C127" t="e">
        <f>VLOOKUP(B127,'Sentrale parametere'!#REF!,2,FALSE)</f>
        <v>#REF!</v>
      </c>
      <c r="D127">
        <f>'Tot bev overordnet modell'!$A$19</f>
        <v>0</v>
      </c>
      <c r="E127" t="str">
        <f t="shared" si="6"/>
        <v>2024RFM</v>
      </c>
      <c r="F127" t="str">
        <f t="shared" si="7"/>
        <v>20240</v>
      </c>
      <c r="G127" t="str">
        <f t="shared" si="8"/>
        <v>2024RFM0</v>
      </c>
      <c r="H127" s="72" t="e">
        <f t="shared" si="9"/>
        <v>#DIV/0!</v>
      </c>
      <c r="I127" s="3" t="e">
        <f>('Tot bev overordnet modell'!AL19)*1000</f>
        <v>#DIV/0!</v>
      </c>
      <c r="J127" s="3">
        <f>('Tot bev overordnet modell'!AM19)*1000</f>
        <v>0</v>
      </c>
      <c r="K127" s="3">
        <f>('Tot bev overordnet modell'!AN19)*1000</f>
        <v>0</v>
      </c>
      <c r="L127" s="3">
        <f t="shared" si="10"/>
        <v>0</v>
      </c>
      <c r="M127" s="3">
        <f>('Tot bev overordnet modell'!AO19)*1000</f>
        <v>0</v>
      </c>
      <c r="N127" s="3" t="e">
        <f>('Tot bev overordnet modell'!AP19)*1000</f>
        <v>#DIV/0!</v>
      </c>
    </row>
    <row r="128" spans="1:14" x14ac:dyDescent="0.25">
      <c r="A128">
        <f t="shared" si="11"/>
        <v>2024</v>
      </c>
      <c r="B128" t="str">
        <f>'Enheter, modell og år'!E2</f>
        <v>RFM</v>
      </c>
      <c r="C128" t="e">
        <f>VLOOKUP(B128,'Sentrale parametere'!#REF!,2,FALSE)</f>
        <v>#REF!</v>
      </c>
      <c r="D128">
        <f>'Tot bev overordnet modell'!$A$20</f>
        <v>0</v>
      </c>
      <c r="E128" t="str">
        <f t="shared" si="6"/>
        <v>2024RFM</v>
      </c>
      <c r="F128" t="str">
        <f t="shared" si="7"/>
        <v>20240</v>
      </c>
      <c r="G128" t="str">
        <f t="shared" si="8"/>
        <v>2024RFM0</v>
      </c>
      <c r="H128" s="72" t="e">
        <f t="shared" si="9"/>
        <v>#DIV/0!</v>
      </c>
      <c r="I128" s="3" t="e">
        <f>('Tot bev overordnet modell'!AL20)*1000</f>
        <v>#DIV/0!</v>
      </c>
      <c r="J128" s="3">
        <f>('Tot bev overordnet modell'!AM20)*1000</f>
        <v>0</v>
      </c>
      <c r="K128" s="3">
        <f>('Tot bev overordnet modell'!AN20)*1000</f>
        <v>0</v>
      </c>
      <c r="L128" s="3">
        <f t="shared" si="10"/>
        <v>0</v>
      </c>
      <c r="M128" s="3">
        <f>('Tot bev overordnet modell'!AO20)*1000</f>
        <v>0</v>
      </c>
      <c r="N128" s="3" t="e">
        <f>('Tot bev overordnet modell'!AP20)*1000</f>
        <v>#DIV/0!</v>
      </c>
    </row>
    <row r="129" spans="1:14" x14ac:dyDescent="0.25">
      <c r="A129">
        <f t="shared" si="11"/>
        <v>2024</v>
      </c>
      <c r="B129" t="str">
        <f>'Enheter, modell og år'!E2</f>
        <v>RFM</v>
      </c>
      <c r="C129" t="e">
        <f>VLOOKUP(B129,'Sentrale parametere'!#REF!,2,FALSE)</f>
        <v>#REF!</v>
      </c>
      <c r="D129">
        <f>'Tot bev overordnet modell'!$A$21</f>
        <v>0</v>
      </c>
      <c r="E129" t="str">
        <f t="shared" si="6"/>
        <v>2024RFM</v>
      </c>
      <c r="F129" t="str">
        <f t="shared" si="7"/>
        <v>20240</v>
      </c>
      <c r="G129" t="str">
        <f t="shared" si="8"/>
        <v>2024RFM0</v>
      </c>
      <c r="H129" s="72" t="e">
        <f t="shared" si="9"/>
        <v>#DIV/0!</v>
      </c>
      <c r="I129" s="3" t="e">
        <f>('Tot bev overordnet modell'!AL21)*1000</f>
        <v>#DIV/0!</v>
      </c>
      <c r="J129" s="3">
        <f>('Tot bev overordnet modell'!AM21)*1000</f>
        <v>0</v>
      </c>
      <c r="K129" s="3">
        <f>('Tot bev overordnet modell'!AN21)*1000</f>
        <v>0</v>
      </c>
      <c r="L129" s="3">
        <f t="shared" si="10"/>
        <v>0</v>
      </c>
      <c r="M129" s="3">
        <f>('Tot bev overordnet modell'!AO21)*1000</f>
        <v>0</v>
      </c>
      <c r="N129" s="3" t="e">
        <f>('Tot bev overordnet modell'!AP21)*1000</f>
        <v>#DIV/0!</v>
      </c>
    </row>
    <row r="130" spans="1:14" x14ac:dyDescent="0.25">
      <c r="A130">
        <f t="shared" si="11"/>
        <v>2024</v>
      </c>
      <c r="B130" t="str">
        <f>'Enheter, modell og år'!E2</f>
        <v>RFM</v>
      </c>
      <c r="C130" t="e">
        <f>VLOOKUP(B130,'Sentrale parametere'!#REF!,2,FALSE)</f>
        <v>#REF!</v>
      </c>
      <c r="D130">
        <f>'Tot bev overordnet modell'!$A$22</f>
        <v>0</v>
      </c>
      <c r="E130" t="str">
        <f t="shared" si="6"/>
        <v>2024RFM</v>
      </c>
      <c r="F130" t="str">
        <f t="shared" si="7"/>
        <v>20240</v>
      </c>
      <c r="G130" t="str">
        <f t="shared" si="8"/>
        <v>2024RFM0</v>
      </c>
      <c r="H130" s="72" t="e">
        <f t="shared" si="9"/>
        <v>#DIV/0!</v>
      </c>
      <c r="I130" s="3" t="e">
        <f>('Tot bev overordnet modell'!AL22)*1000</f>
        <v>#DIV/0!</v>
      </c>
      <c r="J130" s="3">
        <f>('Tot bev overordnet modell'!AM22)*1000</f>
        <v>0</v>
      </c>
      <c r="K130" s="3">
        <f>('Tot bev overordnet modell'!AN22)*1000</f>
        <v>0</v>
      </c>
      <c r="L130" s="3">
        <f t="shared" si="10"/>
        <v>0</v>
      </c>
      <c r="M130" s="3">
        <f>('Tot bev overordnet modell'!AO22)*1000</f>
        <v>0</v>
      </c>
      <c r="N130" s="3" t="e">
        <f>('Tot bev overordnet modell'!AP22)*1000</f>
        <v>#DIV/0!</v>
      </c>
    </row>
    <row r="131" spans="1:14" x14ac:dyDescent="0.25">
      <c r="A131">
        <f t="shared" si="11"/>
        <v>2024</v>
      </c>
      <c r="B131" t="str">
        <f>'Enheter, modell og år'!E2</f>
        <v>RFM</v>
      </c>
      <c r="C131" t="e">
        <f>VLOOKUP(B131,'Sentrale parametere'!#REF!,2,FALSE)</f>
        <v>#REF!</v>
      </c>
      <c r="D131">
        <f>'Tot bev overordnet modell'!$A$23</f>
        <v>0</v>
      </c>
      <c r="E131" t="str">
        <f t="shared" ref="E131:E194" si="12">A131&amp;B131</f>
        <v>2024RFM</v>
      </c>
      <c r="F131" t="str">
        <f t="shared" ref="F131:F194" si="13">A131&amp;D131</f>
        <v>20240</v>
      </c>
      <c r="G131" t="str">
        <f t="shared" ref="G131:G194" si="14">A131&amp;B131&amp;D131</f>
        <v>2024RFM0</v>
      </c>
      <c r="H131" s="72" t="e">
        <f t="shared" ref="H131:H194" si="15">IF(B131="KD",0,VLOOKUP(F131,$F$2:$N$321,9,FALSE)-N131)</f>
        <v>#DIV/0!</v>
      </c>
      <c r="I131" s="3" t="e">
        <f>('Tot bev overordnet modell'!AL23)*1000</f>
        <v>#DIV/0!</v>
      </c>
      <c r="J131" s="3">
        <f>('Tot bev overordnet modell'!AM23)*1000</f>
        <v>0</v>
      </c>
      <c r="K131" s="3">
        <f>('Tot bev overordnet modell'!AN23)*1000</f>
        <v>0</v>
      </c>
      <c r="L131" s="3">
        <f t="shared" ref="L131:L194" si="16">(SUM(J131:K131))</f>
        <v>0</v>
      </c>
      <c r="M131" s="3">
        <f>('Tot bev overordnet modell'!AO23)*1000</f>
        <v>0</v>
      </c>
      <c r="N131" s="3" t="e">
        <f>('Tot bev overordnet modell'!AP23)*1000</f>
        <v>#DIV/0!</v>
      </c>
    </row>
    <row r="132" spans="1:14" x14ac:dyDescent="0.25">
      <c r="A132">
        <f t="shared" si="11"/>
        <v>2024</v>
      </c>
      <c r="B132" t="str">
        <f>'Enheter, modell og år'!E2</f>
        <v>RFM</v>
      </c>
      <c r="C132" t="e">
        <f>VLOOKUP(B132,'Sentrale parametere'!#REF!,2,FALSE)</f>
        <v>#REF!</v>
      </c>
      <c r="D132">
        <f>'Tot bev overordnet modell'!$A$24</f>
        <v>0</v>
      </c>
      <c r="E132" t="str">
        <f t="shared" si="12"/>
        <v>2024RFM</v>
      </c>
      <c r="F132" t="str">
        <f t="shared" si="13"/>
        <v>20240</v>
      </c>
      <c r="G132" t="str">
        <f t="shared" si="14"/>
        <v>2024RFM0</v>
      </c>
      <c r="H132" s="72" t="e">
        <f t="shared" si="15"/>
        <v>#DIV/0!</v>
      </c>
      <c r="I132" s="3" t="e">
        <f>('Tot bev overordnet modell'!AL24)*1000</f>
        <v>#DIV/0!</v>
      </c>
      <c r="J132" s="3">
        <f>('Tot bev overordnet modell'!AM24)*1000</f>
        <v>0</v>
      </c>
      <c r="K132" s="3">
        <f>('Tot bev overordnet modell'!AN24)*1000</f>
        <v>0</v>
      </c>
      <c r="L132" s="3">
        <f t="shared" si="16"/>
        <v>0</v>
      </c>
      <c r="M132" s="3">
        <f>('Tot bev overordnet modell'!AO24)*1000</f>
        <v>0</v>
      </c>
      <c r="N132" s="3" t="e">
        <f>('Tot bev overordnet modell'!AP24)*1000</f>
        <v>#DIV/0!</v>
      </c>
    </row>
    <row r="133" spans="1:14" x14ac:dyDescent="0.25">
      <c r="A133">
        <f t="shared" si="11"/>
        <v>2024</v>
      </c>
      <c r="B133" t="str">
        <f>'Enheter, modell og år'!E2</f>
        <v>RFM</v>
      </c>
      <c r="C133" t="e">
        <f>VLOOKUP(B133,'Sentrale parametere'!#REF!,2,FALSE)</f>
        <v>#REF!</v>
      </c>
      <c r="D133">
        <f>'Tot bev overordnet modell'!$A$25</f>
        <v>0</v>
      </c>
      <c r="E133" t="str">
        <f t="shared" si="12"/>
        <v>2024RFM</v>
      </c>
      <c r="F133" t="str">
        <f t="shared" si="13"/>
        <v>20240</v>
      </c>
      <c r="G133" t="str">
        <f t="shared" si="14"/>
        <v>2024RFM0</v>
      </c>
      <c r="H133" s="72" t="e">
        <f t="shared" si="15"/>
        <v>#DIV/0!</v>
      </c>
      <c r="I133" s="3" t="e">
        <f>('Tot bev overordnet modell'!AL25)*1000</f>
        <v>#DIV/0!</v>
      </c>
      <c r="J133" s="3">
        <f>('Tot bev overordnet modell'!AM25)*1000</f>
        <v>0</v>
      </c>
      <c r="K133" s="3">
        <f>('Tot bev overordnet modell'!AN25)*1000</f>
        <v>0</v>
      </c>
      <c r="L133" s="3">
        <f t="shared" si="16"/>
        <v>0</v>
      </c>
      <c r="M133" s="3">
        <f>('Tot bev overordnet modell'!AO25)*1000</f>
        <v>0</v>
      </c>
      <c r="N133" s="3" t="e">
        <f>('Tot bev overordnet modell'!AP25)*1000</f>
        <v>#DIV/0!</v>
      </c>
    </row>
    <row r="134" spans="1:14" x14ac:dyDescent="0.25">
      <c r="A134">
        <f t="shared" si="11"/>
        <v>2024</v>
      </c>
      <c r="B134" t="str">
        <f>'Enheter, modell og år'!E2</f>
        <v>RFM</v>
      </c>
      <c r="C134" t="e">
        <f>VLOOKUP(B134,'Sentrale parametere'!#REF!,2,FALSE)</f>
        <v>#REF!</v>
      </c>
      <c r="D134">
        <f>'Tot bev overordnet modell'!$A$26</f>
        <v>0</v>
      </c>
      <c r="E134" t="str">
        <f t="shared" si="12"/>
        <v>2024RFM</v>
      </c>
      <c r="F134" t="str">
        <f t="shared" si="13"/>
        <v>20240</v>
      </c>
      <c r="G134" t="str">
        <f t="shared" si="14"/>
        <v>2024RFM0</v>
      </c>
      <c r="H134" s="72" t="e">
        <f t="shared" si="15"/>
        <v>#DIV/0!</v>
      </c>
      <c r="I134" s="3" t="e">
        <f>('Tot bev overordnet modell'!AL26)*1000</f>
        <v>#DIV/0!</v>
      </c>
      <c r="J134" s="3">
        <f>('Tot bev overordnet modell'!AM26)*1000</f>
        <v>0</v>
      </c>
      <c r="K134" s="3">
        <f>('Tot bev overordnet modell'!AN26)*1000</f>
        <v>0</v>
      </c>
      <c r="L134" s="3">
        <f t="shared" si="16"/>
        <v>0</v>
      </c>
      <c r="M134" s="3">
        <f>('Tot bev overordnet modell'!AO26)*1000</f>
        <v>0</v>
      </c>
      <c r="N134" s="3" t="e">
        <f>('Tot bev overordnet modell'!AP26)*1000</f>
        <v>#DIV/0!</v>
      </c>
    </row>
    <row r="135" spans="1:14" x14ac:dyDescent="0.25">
      <c r="A135">
        <f t="shared" si="11"/>
        <v>2024</v>
      </c>
      <c r="B135" t="str">
        <f>'Enheter, modell og år'!E2</f>
        <v>RFM</v>
      </c>
      <c r="C135" t="e">
        <f>VLOOKUP(B135,'Sentrale parametere'!#REF!,2,FALSE)</f>
        <v>#REF!</v>
      </c>
      <c r="D135">
        <f>'Tot bev overordnet modell'!$A$27</f>
        <v>0</v>
      </c>
      <c r="E135" t="str">
        <f t="shared" si="12"/>
        <v>2024RFM</v>
      </c>
      <c r="F135" t="str">
        <f t="shared" si="13"/>
        <v>20240</v>
      </c>
      <c r="G135" t="str">
        <f t="shared" si="14"/>
        <v>2024RFM0</v>
      </c>
      <c r="H135" s="72" t="e">
        <f t="shared" si="15"/>
        <v>#DIV/0!</v>
      </c>
      <c r="I135" s="3" t="e">
        <f>('Tot bev overordnet modell'!AL27)*1000</f>
        <v>#DIV/0!</v>
      </c>
      <c r="J135" s="3">
        <f>('Tot bev overordnet modell'!AM27)*1000</f>
        <v>0</v>
      </c>
      <c r="K135" s="3">
        <f>('Tot bev overordnet modell'!AN27)*1000</f>
        <v>0</v>
      </c>
      <c r="L135" s="3">
        <f t="shared" si="16"/>
        <v>0</v>
      </c>
      <c r="M135" s="3">
        <f>('Tot bev overordnet modell'!AO27)*1000</f>
        <v>0</v>
      </c>
      <c r="N135" s="3" t="e">
        <f>('Tot bev overordnet modell'!AP27)*1000</f>
        <v>#DIV/0!</v>
      </c>
    </row>
    <row r="136" spans="1:14" x14ac:dyDescent="0.25">
      <c r="A136">
        <f t="shared" si="11"/>
        <v>2024</v>
      </c>
      <c r="B136" t="str">
        <f>'Enheter, modell og år'!E2</f>
        <v>RFM</v>
      </c>
      <c r="C136" t="e">
        <f>VLOOKUP(B136,'Sentrale parametere'!#REF!,2,FALSE)</f>
        <v>#REF!</v>
      </c>
      <c r="D136">
        <f>'Tot bev overordnet modell'!$A$28</f>
        <v>0</v>
      </c>
      <c r="E136" t="str">
        <f t="shared" si="12"/>
        <v>2024RFM</v>
      </c>
      <c r="F136" t="str">
        <f t="shared" si="13"/>
        <v>20240</v>
      </c>
      <c r="G136" t="str">
        <f t="shared" si="14"/>
        <v>2024RFM0</v>
      </c>
      <c r="H136" s="72" t="e">
        <f t="shared" si="15"/>
        <v>#DIV/0!</v>
      </c>
      <c r="I136" s="3" t="e">
        <f>('Tot bev overordnet modell'!AL28)*1000</f>
        <v>#DIV/0!</v>
      </c>
      <c r="J136" s="3">
        <f>('Tot bev overordnet modell'!AM28)*1000</f>
        <v>0</v>
      </c>
      <c r="K136" s="3">
        <f>('Tot bev overordnet modell'!AN28)*1000</f>
        <v>0</v>
      </c>
      <c r="L136" s="3">
        <f t="shared" si="16"/>
        <v>0</v>
      </c>
      <c r="M136" s="3">
        <f>('Tot bev overordnet modell'!AO28)*1000</f>
        <v>0</v>
      </c>
      <c r="N136" s="3" t="e">
        <f>('Tot bev overordnet modell'!AP28)*1000</f>
        <v>#DIV/0!</v>
      </c>
    </row>
    <row r="137" spans="1:14" x14ac:dyDescent="0.25">
      <c r="A137">
        <f t="shared" si="11"/>
        <v>2024</v>
      </c>
      <c r="B137" t="str">
        <f>'Enheter, modell og år'!E2</f>
        <v>RFM</v>
      </c>
      <c r="C137" t="e">
        <f>VLOOKUP(B137,'Sentrale parametere'!#REF!,2,FALSE)</f>
        <v>#REF!</v>
      </c>
      <c r="D137">
        <f>'Tot bev overordnet modell'!$A$29</f>
        <v>0</v>
      </c>
      <c r="E137" t="str">
        <f t="shared" si="12"/>
        <v>2024RFM</v>
      </c>
      <c r="F137" t="str">
        <f t="shared" si="13"/>
        <v>20240</v>
      </c>
      <c r="G137" t="str">
        <f t="shared" si="14"/>
        <v>2024RFM0</v>
      </c>
      <c r="H137" s="72" t="e">
        <f t="shared" si="15"/>
        <v>#DIV/0!</v>
      </c>
      <c r="I137" s="3" t="e">
        <f>('Tot bev overordnet modell'!AL29)*1000</f>
        <v>#DIV/0!</v>
      </c>
      <c r="J137" s="3">
        <f>('Tot bev overordnet modell'!AM29)*1000</f>
        <v>0</v>
      </c>
      <c r="K137" s="3">
        <f>('Tot bev overordnet modell'!AN29)*1000</f>
        <v>0</v>
      </c>
      <c r="L137" s="3">
        <f t="shared" si="16"/>
        <v>0</v>
      </c>
      <c r="M137" s="3">
        <f>('Tot bev overordnet modell'!AO29)*1000</f>
        <v>0</v>
      </c>
      <c r="N137" s="3" t="e">
        <f>('Tot bev overordnet modell'!AP29)*1000</f>
        <v>#DIV/0!</v>
      </c>
    </row>
    <row r="138" spans="1:14" x14ac:dyDescent="0.25">
      <c r="A138">
        <f t="shared" si="11"/>
        <v>2024</v>
      </c>
      <c r="B138" t="str">
        <f>'Enheter, modell og år'!E2</f>
        <v>RFM</v>
      </c>
      <c r="C138" t="e">
        <f>VLOOKUP(B138,'Sentrale parametere'!#REF!,2,FALSE)</f>
        <v>#REF!</v>
      </c>
      <c r="D138">
        <f>'Tot bev overordnet modell'!$A$30</f>
        <v>0</v>
      </c>
      <c r="E138" t="str">
        <f t="shared" si="12"/>
        <v>2024RFM</v>
      </c>
      <c r="F138" t="str">
        <f t="shared" si="13"/>
        <v>20240</v>
      </c>
      <c r="G138" t="str">
        <f t="shared" si="14"/>
        <v>2024RFM0</v>
      </c>
      <c r="H138" s="72" t="e">
        <f t="shared" si="15"/>
        <v>#DIV/0!</v>
      </c>
      <c r="I138" s="3" t="e">
        <f>('Tot bev overordnet modell'!AL30)*1000</f>
        <v>#DIV/0!</v>
      </c>
      <c r="J138" s="3">
        <f>('Tot bev overordnet modell'!AM30)*1000</f>
        <v>0</v>
      </c>
      <c r="K138" s="3">
        <f>('Tot bev overordnet modell'!AN30)*1000</f>
        <v>0</v>
      </c>
      <c r="L138" s="3">
        <f t="shared" si="16"/>
        <v>0</v>
      </c>
      <c r="M138" s="3">
        <f>('Tot bev overordnet modell'!AO30)*1000</f>
        <v>0</v>
      </c>
      <c r="N138" s="3" t="e">
        <f>('Tot bev overordnet modell'!AP30)*1000</f>
        <v>#DIV/0!</v>
      </c>
    </row>
    <row r="139" spans="1:14" x14ac:dyDescent="0.25">
      <c r="A139">
        <f t="shared" si="11"/>
        <v>2024</v>
      </c>
      <c r="B139" t="str">
        <f>'Enheter, modell og år'!E2</f>
        <v>RFM</v>
      </c>
      <c r="C139" t="e">
        <f>VLOOKUP(B139,'Sentrale parametere'!#REF!,2,FALSE)</f>
        <v>#REF!</v>
      </c>
      <c r="D139">
        <f>'Tot bev overordnet modell'!$A$31</f>
        <v>0</v>
      </c>
      <c r="E139" t="str">
        <f t="shared" si="12"/>
        <v>2024RFM</v>
      </c>
      <c r="F139" t="str">
        <f t="shared" si="13"/>
        <v>20240</v>
      </c>
      <c r="G139" t="str">
        <f t="shared" si="14"/>
        <v>2024RFM0</v>
      </c>
      <c r="H139" s="72" t="e">
        <f t="shared" si="15"/>
        <v>#DIV/0!</v>
      </c>
      <c r="I139" s="3" t="e">
        <f>('Tot bev overordnet modell'!AL31)*1000</f>
        <v>#DIV/0!</v>
      </c>
      <c r="J139" s="3">
        <f>('Tot bev overordnet modell'!AM31)*1000</f>
        <v>0</v>
      </c>
      <c r="K139" s="3">
        <f>('Tot bev overordnet modell'!AN31)*1000</f>
        <v>0</v>
      </c>
      <c r="L139" s="3">
        <f t="shared" si="16"/>
        <v>0</v>
      </c>
      <c r="M139" s="3">
        <f>('Tot bev overordnet modell'!AO31)*1000</f>
        <v>0</v>
      </c>
      <c r="N139" s="3" t="e">
        <f>('Tot bev overordnet modell'!AP31)*1000</f>
        <v>#DIV/0!</v>
      </c>
    </row>
    <row r="140" spans="1:14" x14ac:dyDescent="0.25">
      <c r="A140">
        <f t="shared" si="11"/>
        <v>2024</v>
      </c>
      <c r="B140" t="str">
        <f>'Enheter, modell og år'!E2</f>
        <v>RFM</v>
      </c>
      <c r="C140" t="e">
        <f>VLOOKUP(B140,'Sentrale parametere'!#REF!,2,FALSE)</f>
        <v>#REF!</v>
      </c>
      <c r="D140">
        <f>'Tot bev overordnet modell'!$A$32</f>
        <v>0</v>
      </c>
      <c r="E140" t="str">
        <f t="shared" si="12"/>
        <v>2024RFM</v>
      </c>
      <c r="F140" t="str">
        <f t="shared" si="13"/>
        <v>20240</v>
      </c>
      <c r="G140" t="str">
        <f t="shared" si="14"/>
        <v>2024RFM0</v>
      </c>
      <c r="H140" s="72" t="e">
        <f t="shared" si="15"/>
        <v>#DIV/0!</v>
      </c>
      <c r="I140" s="3" t="e">
        <f>('Tot bev overordnet modell'!AL32)*1000</f>
        <v>#DIV/0!</v>
      </c>
      <c r="J140" s="3">
        <f>('Tot bev overordnet modell'!AM32)*1000</f>
        <v>0</v>
      </c>
      <c r="K140" s="3">
        <f>('Tot bev overordnet modell'!AN32)*1000</f>
        <v>0</v>
      </c>
      <c r="L140" s="3">
        <f t="shared" si="16"/>
        <v>0</v>
      </c>
      <c r="M140" s="3">
        <f>('Tot bev overordnet modell'!AO32)*1000</f>
        <v>0</v>
      </c>
      <c r="N140" s="3" t="e">
        <f>('Tot bev overordnet modell'!AP32)*1000</f>
        <v>#DIV/0!</v>
      </c>
    </row>
    <row r="141" spans="1:14" x14ac:dyDescent="0.25">
      <c r="A141">
        <f t="shared" si="11"/>
        <v>2024</v>
      </c>
      <c r="B141" t="str">
        <f>'Enheter, modell og år'!E2</f>
        <v>RFM</v>
      </c>
      <c r="C141" t="e">
        <f>VLOOKUP(B141,'Sentrale parametere'!#REF!,2,FALSE)</f>
        <v>#REF!</v>
      </c>
      <c r="D141">
        <f>'Tot bev overordnet modell'!$A$33</f>
        <v>0</v>
      </c>
      <c r="E141" t="str">
        <f t="shared" si="12"/>
        <v>2024RFM</v>
      </c>
      <c r="F141" t="str">
        <f t="shared" si="13"/>
        <v>20240</v>
      </c>
      <c r="G141" t="str">
        <f t="shared" si="14"/>
        <v>2024RFM0</v>
      </c>
      <c r="H141" s="72" t="e">
        <f t="shared" si="15"/>
        <v>#DIV/0!</v>
      </c>
      <c r="I141" s="3" t="e">
        <f>('Tot bev overordnet modell'!AL33)*1000</f>
        <v>#DIV/0!</v>
      </c>
      <c r="J141" s="3">
        <f>('Tot bev overordnet modell'!AM33)*1000</f>
        <v>0</v>
      </c>
      <c r="K141" s="3">
        <f>('Tot bev overordnet modell'!AN33)*1000</f>
        <v>0</v>
      </c>
      <c r="L141" s="3">
        <f t="shared" si="16"/>
        <v>0</v>
      </c>
      <c r="M141" s="3">
        <f>('Tot bev overordnet modell'!AO33)*1000</f>
        <v>0</v>
      </c>
      <c r="N141" s="3" t="e">
        <f>('Tot bev overordnet modell'!AP33)*1000</f>
        <v>#DIV/0!</v>
      </c>
    </row>
    <row r="142" spans="1:14" x14ac:dyDescent="0.25">
      <c r="A142">
        <f t="shared" si="11"/>
        <v>2025</v>
      </c>
      <c r="B142" t="str">
        <f>'Enheter, modell og år'!E2</f>
        <v>RFM</v>
      </c>
      <c r="C142" t="e">
        <f>VLOOKUP(B142,'Sentrale parametere'!#REF!,2,FALSE)</f>
        <v>#REF!</v>
      </c>
      <c r="D142">
        <f>'Tot bev overordnet modell'!$A$4</f>
        <v>0</v>
      </c>
      <c r="E142" t="str">
        <f t="shared" si="12"/>
        <v>2025RFM</v>
      </c>
      <c r="F142" t="str">
        <f t="shared" si="13"/>
        <v>20250</v>
      </c>
      <c r="G142" t="str">
        <f t="shared" si="14"/>
        <v>2025RFM0</v>
      </c>
      <c r="H142" s="72" t="e">
        <f t="shared" si="15"/>
        <v>#DIV/0!</v>
      </c>
      <c r="I142" s="3" t="e">
        <f>('Tot bev overordnet modell'!AQ4)*1000</f>
        <v>#DIV/0!</v>
      </c>
      <c r="J142" s="3">
        <f>('Tot bev overordnet modell'!AR4)*1000</f>
        <v>0</v>
      </c>
      <c r="K142" s="3">
        <f>('Tot bev overordnet modell'!AS4)*1000</f>
        <v>0</v>
      </c>
      <c r="L142" s="3">
        <f t="shared" si="16"/>
        <v>0</v>
      </c>
      <c r="M142" s="3">
        <f>('Tot bev overordnet modell'!AT4)*1000</f>
        <v>0</v>
      </c>
      <c r="N142" s="3" t="e">
        <f>('Tot bev overordnet modell'!AU4)*1000</f>
        <v>#DIV/0!</v>
      </c>
    </row>
    <row r="143" spans="1:14" x14ac:dyDescent="0.25">
      <c r="A143">
        <f t="shared" si="11"/>
        <v>2025</v>
      </c>
      <c r="B143" t="str">
        <f>'Enheter, modell og år'!E2</f>
        <v>RFM</v>
      </c>
      <c r="C143" t="e">
        <f>VLOOKUP(B143,'Sentrale parametere'!#REF!,2,FALSE)</f>
        <v>#REF!</v>
      </c>
      <c r="D143">
        <f>'Tot bev overordnet modell'!$A$15</f>
        <v>0</v>
      </c>
      <c r="E143" t="str">
        <f t="shared" si="12"/>
        <v>2025RFM</v>
      </c>
      <c r="F143" t="str">
        <f t="shared" si="13"/>
        <v>20250</v>
      </c>
      <c r="G143" t="str">
        <f t="shared" si="14"/>
        <v>2025RFM0</v>
      </c>
      <c r="H143" s="72" t="e">
        <f t="shared" si="15"/>
        <v>#DIV/0!</v>
      </c>
      <c r="I143" s="3" t="e">
        <f>('Tot bev overordnet modell'!AQ15)*1000</f>
        <v>#DIV/0!</v>
      </c>
      <c r="J143" s="3">
        <f>('Tot bev overordnet modell'!AR15)*1000</f>
        <v>0</v>
      </c>
      <c r="K143" s="3">
        <f>('Tot bev overordnet modell'!AS15)*1000</f>
        <v>0</v>
      </c>
      <c r="L143" s="3">
        <f t="shared" si="16"/>
        <v>0</v>
      </c>
      <c r="M143" s="3">
        <f>('Tot bev overordnet modell'!AT15)*1000</f>
        <v>0</v>
      </c>
      <c r="N143" s="3" t="e">
        <f>('Tot bev overordnet modell'!AU15)*1000</f>
        <v>#DIV/0!</v>
      </c>
    </row>
    <row r="144" spans="1:14" x14ac:dyDescent="0.25">
      <c r="A144">
        <f t="shared" si="11"/>
        <v>2025</v>
      </c>
      <c r="B144" t="str">
        <f>'Enheter, modell og år'!E2</f>
        <v>RFM</v>
      </c>
      <c r="C144" t="e">
        <f>VLOOKUP(B144,'Sentrale parametere'!#REF!,2,FALSE)</f>
        <v>#REF!</v>
      </c>
      <c r="D144">
        <f>'Tot bev overordnet modell'!$A$16</f>
        <v>0</v>
      </c>
      <c r="E144" t="str">
        <f t="shared" si="12"/>
        <v>2025RFM</v>
      </c>
      <c r="F144" t="str">
        <f t="shared" si="13"/>
        <v>20250</v>
      </c>
      <c r="G144" t="str">
        <f t="shared" si="14"/>
        <v>2025RFM0</v>
      </c>
      <c r="H144" s="72" t="e">
        <f t="shared" si="15"/>
        <v>#DIV/0!</v>
      </c>
      <c r="I144" s="3" t="e">
        <f>('Tot bev overordnet modell'!AQ16)*1000</f>
        <v>#DIV/0!</v>
      </c>
      <c r="J144" s="3">
        <f>('Tot bev overordnet modell'!AR16)*1000</f>
        <v>0</v>
      </c>
      <c r="K144" s="3">
        <f>('Tot bev overordnet modell'!AS16)*1000</f>
        <v>0</v>
      </c>
      <c r="L144" s="3">
        <f t="shared" si="16"/>
        <v>0</v>
      </c>
      <c r="M144" s="3">
        <f>('Tot bev overordnet modell'!AT16)*1000</f>
        <v>0</v>
      </c>
      <c r="N144" s="3" t="e">
        <f>('Tot bev overordnet modell'!AU16)*1000</f>
        <v>#DIV/0!</v>
      </c>
    </row>
    <row r="145" spans="1:14" x14ac:dyDescent="0.25">
      <c r="A145">
        <f t="shared" si="11"/>
        <v>2025</v>
      </c>
      <c r="B145" t="str">
        <f>'Enheter, modell og år'!E2</f>
        <v>RFM</v>
      </c>
      <c r="C145" t="e">
        <f>VLOOKUP(B145,'Sentrale parametere'!#REF!,2,FALSE)</f>
        <v>#REF!</v>
      </c>
      <c r="D145">
        <f>'Tot bev overordnet modell'!$A$17</f>
        <v>0</v>
      </c>
      <c r="E145" t="str">
        <f t="shared" si="12"/>
        <v>2025RFM</v>
      </c>
      <c r="F145" t="str">
        <f t="shared" si="13"/>
        <v>20250</v>
      </c>
      <c r="G145" t="str">
        <f t="shared" si="14"/>
        <v>2025RFM0</v>
      </c>
      <c r="H145" s="72" t="e">
        <f t="shared" si="15"/>
        <v>#DIV/0!</v>
      </c>
      <c r="I145" s="3" t="e">
        <f>('Tot bev overordnet modell'!AQ17)*1000</f>
        <v>#DIV/0!</v>
      </c>
      <c r="J145" s="3">
        <f>('Tot bev overordnet modell'!AR17)*1000</f>
        <v>0</v>
      </c>
      <c r="K145" s="3">
        <f>('Tot bev overordnet modell'!AS17)*1000</f>
        <v>0</v>
      </c>
      <c r="L145" s="3">
        <f t="shared" si="16"/>
        <v>0</v>
      </c>
      <c r="M145" s="3">
        <f>('Tot bev overordnet modell'!AT17)*1000</f>
        <v>0</v>
      </c>
      <c r="N145" s="3" t="e">
        <f>('Tot bev overordnet modell'!AU17)*1000</f>
        <v>#DIV/0!</v>
      </c>
    </row>
    <row r="146" spans="1:14" x14ac:dyDescent="0.25">
      <c r="A146">
        <f t="shared" si="11"/>
        <v>2025</v>
      </c>
      <c r="B146" t="str">
        <f>'Enheter, modell og år'!E2</f>
        <v>RFM</v>
      </c>
      <c r="C146" t="e">
        <f>VLOOKUP(B146,'Sentrale parametere'!#REF!,2,FALSE)</f>
        <v>#REF!</v>
      </c>
      <c r="D146">
        <f>'Tot bev overordnet modell'!$A$18</f>
        <v>0</v>
      </c>
      <c r="E146" t="str">
        <f t="shared" si="12"/>
        <v>2025RFM</v>
      </c>
      <c r="F146" t="str">
        <f t="shared" si="13"/>
        <v>20250</v>
      </c>
      <c r="G146" t="str">
        <f t="shared" si="14"/>
        <v>2025RFM0</v>
      </c>
      <c r="H146" s="72" t="e">
        <f t="shared" si="15"/>
        <v>#DIV/0!</v>
      </c>
      <c r="I146" s="3" t="e">
        <f>('Tot bev overordnet modell'!AQ18)*1000</f>
        <v>#DIV/0!</v>
      </c>
      <c r="J146" s="3">
        <f>('Tot bev overordnet modell'!AR18)*1000</f>
        <v>0</v>
      </c>
      <c r="K146" s="3">
        <f>('Tot bev overordnet modell'!AS18)*1000</f>
        <v>0</v>
      </c>
      <c r="L146" s="3">
        <f t="shared" si="16"/>
        <v>0</v>
      </c>
      <c r="M146" s="3">
        <f>('Tot bev overordnet modell'!AT18)*1000</f>
        <v>0</v>
      </c>
      <c r="N146" s="3" t="e">
        <f>('Tot bev overordnet modell'!AU18)*1000</f>
        <v>#DIV/0!</v>
      </c>
    </row>
    <row r="147" spans="1:14" x14ac:dyDescent="0.25">
      <c r="A147">
        <f t="shared" si="11"/>
        <v>2025</v>
      </c>
      <c r="B147" t="str">
        <f>'Enheter, modell og år'!E2</f>
        <v>RFM</v>
      </c>
      <c r="C147" t="e">
        <f>VLOOKUP(B147,'Sentrale parametere'!#REF!,2,FALSE)</f>
        <v>#REF!</v>
      </c>
      <c r="D147">
        <f>'Tot bev overordnet modell'!$A$19</f>
        <v>0</v>
      </c>
      <c r="E147" t="str">
        <f t="shared" si="12"/>
        <v>2025RFM</v>
      </c>
      <c r="F147" t="str">
        <f t="shared" si="13"/>
        <v>20250</v>
      </c>
      <c r="G147" t="str">
        <f t="shared" si="14"/>
        <v>2025RFM0</v>
      </c>
      <c r="H147" s="72" t="e">
        <f t="shared" si="15"/>
        <v>#DIV/0!</v>
      </c>
      <c r="I147" s="3" t="e">
        <f>('Tot bev overordnet modell'!AQ19)*1000</f>
        <v>#DIV/0!</v>
      </c>
      <c r="J147" s="3">
        <f>('Tot bev overordnet modell'!AR19)*1000</f>
        <v>0</v>
      </c>
      <c r="K147" s="3">
        <f>('Tot bev overordnet modell'!AS19)*1000</f>
        <v>0</v>
      </c>
      <c r="L147" s="3">
        <f t="shared" si="16"/>
        <v>0</v>
      </c>
      <c r="M147" s="3">
        <f>('Tot bev overordnet modell'!AT19)*1000</f>
        <v>0</v>
      </c>
      <c r="N147" s="3" t="e">
        <f>('Tot bev overordnet modell'!AU19)*1000</f>
        <v>#DIV/0!</v>
      </c>
    </row>
    <row r="148" spans="1:14" x14ac:dyDescent="0.25">
      <c r="A148">
        <f t="shared" si="11"/>
        <v>2025</v>
      </c>
      <c r="B148" t="str">
        <f>'Enheter, modell og år'!E2</f>
        <v>RFM</v>
      </c>
      <c r="C148" t="e">
        <f>VLOOKUP(B148,'Sentrale parametere'!#REF!,2,FALSE)</f>
        <v>#REF!</v>
      </c>
      <c r="D148">
        <f>'Tot bev overordnet modell'!$A$20</f>
        <v>0</v>
      </c>
      <c r="E148" t="str">
        <f t="shared" si="12"/>
        <v>2025RFM</v>
      </c>
      <c r="F148" t="str">
        <f t="shared" si="13"/>
        <v>20250</v>
      </c>
      <c r="G148" t="str">
        <f t="shared" si="14"/>
        <v>2025RFM0</v>
      </c>
      <c r="H148" s="72" t="e">
        <f t="shared" si="15"/>
        <v>#DIV/0!</v>
      </c>
      <c r="I148" s="3" t="e">
        <f>('Tot bev overordnet modell'!AQ20)*1000</f>
        <v>#DIV/0!</v>
      </c>
      <c r="J148" s="3">
        <f>('Tot bev overordnet modell'!AR20)*1000</f>
        <v>0</v>
      </c>
      <c r="K148" s="3">
        <f>('Tot bev overordnet modell'!AS20)*1000</f>
        <v>0</v>
      </c>
      <c r="L148" s="3">
        <f t="shared" si="16"/>
        <v>0</v>
      </c>
      <c r="M148" s="3">
        <f>('Tot bev overordnet modell'!AT20)*1000</f>
        <v>0</v>
      </c>
      <c r="N148" s="3" t="e">
        <f>('Tot bev overordnet modell'!AU20)*1000</f>
        <v>#DIV/0!</v>
      </c>
    </row>
    <row r="149" spans="1:14" x14ac:dyDescent="0.25">
      <c r="A149">
        <f t="shared" si="11"/>
        <v>2025</v>
      </c>
      <c r="B149" t="str">
        <f>'Enheter, modell og år'!E2</f>
        <v>RFM</v>
      </c>
      <c r="C149" t="e">
        <f>VLOOKUP(B149,'Sentrale parametere'!#REF!,2,FALSE)</f>
        <v>#REF!</v>
      </c>
      <c r="D149">
        <f>'Tot bev overordnet modell'!$A$21</f>
        <v>0</v>
      </c>
      <c r="E149" t="str">
        <f t="shared" si="12"/>
        <v>2025RFM</v>
      </c>
      <c r="F149" t="str">
        <f t="shared" si="13"/>
        <v>20250</v>
      </c>
      <c r="G149" t="str">
        <f t="shared" si="14"/>
        <v>2025RFM0</v>
      </c>
      <c r="H149" s="72" t="e">
        <f t="shared" si="15"/>
        <v>#DIV/0!</v>
      </c>
      <c r="I149" s="3" t="e">
        <f>('Tot bev overordnet modell'!AQ21)*1000</f>
        <v>#DIV/0!</v>
      </c>
      <c r="J149" s="3">
        <f>('Tot bev overordnet modell'!AR21)*1000</f>
        <v>0</v>
      </c>
      <c r="K149" s="3">
        <f>('Tot bev overordnet modell'!AS21)*1000</f>
        <v>0</v>
      </c>
      <c r="L149" s="3">
        <f t="shared" si="16"/>
        <v>0</v>
      </c>
      <c r="M149" s="3">
        <f>('Tot bev overordnet modell'!AT21)*1000</f>
        <v>0</v>
      </c>
      <c r="N149" s="3" t="e">
        <f>('Tot bev overordnet modell'!AU21)*1000</f>
        <v>#DIV/0!</v>
      </c>
    </row>
    <row r="150" spans="1:14" x14ac:dyDescent="0.25">
      <c r="A150">
        <f t="shared" si="11"/>
        <v>2025</v>
      </c>
      <c r="B150" t="str">
        <f>'Enheter, modell og år'!E2</f>
        <v>RFM</v>
      </c>
      <c r="C150" t="e">
        <f>VLOOKUP(B150,'Sentrale parametere'!#REF!,2,FALSE)</f>
        <v>#REF!</v>
      </c>
      <c r="D150">
        <f>'Tot bev overordnet modell'!$A$22</f>
        <v>0</v>
      </c>
      <c r="E150" t="str">
        <f t="shared" si="12"/>
        <v>2025RFM</v>
      </c>
      <c r="F150" t="str">
        <f t="shared" si="13"/>
        <v>20250</v>
      </c>
      <c r="G150" t="str">
        <f t="shared" si="14"/>
        <v>2025RFM0</v>
      </c>
      <c r="H150" s="72" t="e">
        <f t="shared" si="15"/>
        <v>#DIV/0!</v>
      </c>
      <c r="I150" s="3" t="e">
        <f>('Tot bev overordnet modell'!AQ22)*1000</f>
        <v>#DIV/0!</v>
      </c>
      <c r="J150" s="3">
        <f>('Tot bev overordnet modell'!AR22)*1000</f>
        <v>0</v>
      </c>
      <c r="K150" s="3">
        <f>('Tot bev overordnet modell'!AS22)*1000</f>
        <v>0</v>
      </c>
      <c r="L150" s="3">
        <f t="shared" si="16"/>
        <v>0</v>
      </c>
      <c r="M150" s="3">
        <f>('Tot bev overordnet modell'!AT22)*1000</f>
        <v>0</v>
      </c>
      <c r="N150" s="3" t="e">
        <f>('Tot bev overordnet modell'!AU22)*1000</f>
        <v>#DIV/0!</v>
      </c>
    </row>
    <row r="151" spans="1:14" x14ac:dyDescent="0.25">
      <c r="A151">
        <f t="shared" ref="A151:A161" si="17">A131+1</f>
        <v>2025</v>
      </c>
      <c r="B151" t="str">
        <f>'Enheter, modell og år'!E2</f>
        <v>RFM</v>
      </c>
      <c r="C151" t="e">
        <f>VLOOKUP(B151,'Sentrale parametere'!#REF!,2,FALSE)</f>
        <v>#REF!</v>
      </c>
      <c r="D151">
        <f>'Tot bev overordnet modell'!$A$23</f>
        <v>0</v>
      </c>
      <c r="E151" t="str">
        <f t="shared" si="12"/>
        <v>2025RFM</v>
      </c>
      <c r="F151" t="str">
        <f t="shared" si="13"/>
        <v>20250</v>
      </c>
      <c r="G151" t="str">
        <f t="shared" si="14"/>
        <v>2025RFM0</v>
      </c>
      <c r="H151" s="72" t="e">
        <f t="shared" si="15"/>
        <v>#DIV/0!</v>
      </c>
      <c r="I151" s="3" t="e">
        <f>('Tot bev overordnet modell'!AQ23)*1000</f>
        <v>#DIV/0!</v>
      </c>
      <c r="J151" s="3">
        <f>('Tot bev overordnet modell'!AR23)*1000</f>
        <v>0</v>
      </c>
      <c r="K151" s="3">
        <f>('Tot bev overordnet modell'!AS23)*1000</f>
        <v>0</v>
      </c>
      <c r="L151" s="3">
        <f t="shared" si="16"/>
        <v>0</v>
      </c>
      <c r="M151" s="3">
        <f>('Tot bev overordnet modell'!AT23)*1000</f>
        <v>0</v>
      </c>
      <c r="N151" s="3" t="e">
        <f>('Tot bev overordnet modell'!AU23)*1000</f>
        <v>#DIV/0!</v>
      </c>
    </row>
    <row r="152" spans="1:14" x14ac:dyDescent="0.25">
      <c r="A152">
        <f t="shared" si="17"/>
        <v>2025</v>
      </c>
      <c r="B152" t="str">
        <f>'Enheter, modell og år'!E2</f>
        <v>RFM</v>
      </c>
      <c r="C152" t="e">
        <f>VLOOKUP(B152,'Sentrale parametere'!#REF!,2,FALSE)</f>
        <v>#REF!</v>
      </c>
      <c r="D152">
        <f>'Tot bev overordnet modell'!$A$24</f>
        <v>0</v>
      </c>
      <c r="E152" t="str">
        <f t="shared" si="12"/>
        <v>2025RFM</v>
      </c>
      <c r="F152" t="str">
        <f t="shared" si="13"/>
        <v>20250</v>
      </c>
      <c r="G152" t="str">
        <f t="shared" si="14"/>
        <v>2025RFM0</v>
      </c>
      <c r="H152" s="72" t="e">
        <f t="shared" si="15"/>
        <v>#DIV/0!</v>
      </c>
      <c r="I152" s="3" t="e">
        <f>('Tot bev overordnet modell'!AQ24)*1000</f>
        <v>#DIV/0!</v>
      </c>
      <c r="J152" s="3">
        <f>('Tot bev overordnet modell'!AR24)*1000</f>
        <v>0</v>
      </c>
      <c r="K152" s="3">
        <f>('Tot bev overordnet modell'!AS24)*1000</f>
        <v>0</v>
      </c>
      <c r="L152" s="3">
        <f t="shared" si="16"/>
        <v>0</v>
      </c>
      <c r="M152" s="3">
        <f>('Tot bev overordnet modell'!AT24)*1000</f>
        <v>0</v>
      </c>
      <c r="N152" s="3" t="e">
        <f>('Tot bev overordnet modell'!AU24)*1000</f>
        <v>#DIV/0!</v>
      </c>
    </row>
    <row r="153" spans="1:14" x14ac:dyDescent="0.25">
      <c r="A153">
        <f t="shared" si="17"/>
        <v>2025</v>
      </c>
      <c r="B153" t="str">
        <f>'Enheter, modell og år'!E2</f>
        <v>RFM</v>
      </c>
      <c r="C153" t="e">
        <f>VLOOKUP(B153,'Sentrale parametere'!#REF!,2,FALSE)</f>
        <v>#REF!</v>
      </c>
      <c r="D153">
        <f>'Tot bev overordnet modell'!$A$25</f>
        <v>0</v>
      </c>
      <c r="E153" t="str">
        <f t="shared" si="12"/>
        <v>2025RFM</v>
      </c>
      <c r="F153" t="str">
        <f t="shared" si="13"/>
        <v>20250</v>
      </c>
      <c r="G153" t="str">
        <f t="shared" si="14"/>
        <v>2025RFM0</v>
      </c>
      <c r="H153" s="72" t="e">
        <f t="shared" si="15"/>
        <v>#DIV/0!</v>
      </c>
      <c r="I153" s="3" t="e">
        <f>('Tot bev overordnet modell'!AQ25)*1000</f>
        <v>#DIV/0!</v>
      </c>
      <c r="J153" s="3">
        <f>('Tot bev overordnet modell'!AR25)*1000</f>
        <v>0</v>
      </c>
      <c r="K153" s="3">
        <f>('Tot bev overordnet modell'!AS25)*1000</f>
        <v>0</v>
      </c>
      <c r="L153" s="3">
        <f t="shared" si="16"/>
        <v>0</v>
      </c>
      <c r="M153" s="3">
        <f>('Tot bev overordnet modell'!AT25)*1000</f>
        <v>0</v>
      </c>
      <c r="N153" s="3" t="e">
        <f>('Tot bev overordnet modell'!AU25)*1000</f>
        <v>#DIV/0!</v>
      </c>
    </row>
    <row r="154" spans="1:14" x14ac:dyDescent="0.25">
      <c r="A154">
        <f t="shared" si="17"/>
        <v>2025</v>
      </c>
      <c r="B154" t="str">
        <f>'Enheter, modell og år'!E2</f>
        <v>RFM</v>
      </c>
      <c r="C154" t="e">
        <f>VLOOKUP(B154,'Sentrale parametere'!#REF!,2,FALSE)</f>
        <v>#REF!</v>
      </c>
      <c r="D154">
        <f>'Tot bev overordnet modell'!$A$26</f>
        <v>0</v>
      </c>
      <c r="E154" t="str">
        <f t="shared" si="12"/>
        <v>2025RFM</v>
      </c>
      <c r="F154" t="str">
        <f t="shared" si="13"/>
        <v>20250</v>
      </c>
      <c r="G154" t="str">
        <f t="shared" si="14"/>
        <v>2025RFM0</v>
      </c>
      <c r="H154" s="72" t="e">
        <f t="shared" si="15"/>
        <v>#DIV/0!</v>
      </c>
      <c r="I154" s="3" t="e">
        <f>('Tot bev overordnet modell'!AQ26)*1000</f>
        <v>#DIV/0!</v>
      </c>
      <c r="J154" s="3">
        <f>('Tot bev overordnet modell'!AR26)*1000</f>
        <v>0</v>
      </c>
      <c r="K154" s="3">
        <f>('Tot bev overordnet modell'!AS26)*1000</f>
        <v>0</v>
      </c>
      <c r="L154" s="3">
        <f t="shared" si="16"/>
        <v>0</v>
      </c>
      <c r="M154" s="3">
        <f>('Tot bev overordnet modell'!AT26)*1000</f>
        <v>0</v>
      </c>
      <c r="N154" s="3" t="e">
        <f>('Tot bev overordnet modell'!AU26)*1000</f>
        <v>#DIV/0!</v>
      </c>
    </row>
    <row r="155" spans="1:14" x14ac:dyDescent="0.25">
      <c r="A155">
        <f t="shared" si="17"/>
        <v>2025</v>
      </c>
      <c r="B155" t="str">
        <f>'Enheter, modell og år'!E2</f>
        <v>RFM</v>
      </c>
      <c r="C155" t="e">
        <f>VLOOKUP(B155,'Sentrale parametere'!#REF!,2,FALSE)</f>
        <v>#REF!</v>
      </c>
      <c r="D155">
        <f>'Tot bev overordnet modell'!$A$27</f>
        <v>0</v>
      </c>
      <c r="E155" t="str">
        <f t="shared" si="12"/>
        <v>2025RFM</v>
      </c>
      <c r="F155" t="str">
        <f t="shared" si="13"/>
        <v>20250</v>
      </c>
      <c r="G155" t="str">
        <f t="shared" si="14"/>
        <v>2025RFM0</v>
      </c>
      <c r="H155" s="72" t="e">
        <f t="shared" si="15"/>
        <v>#DIV/0!</v>
      </c>
      <c r="I155" s="3" t="e">
        <f>('Tot bev overordnet modell'!AQ27)*1000</f>
        <v>#DIV/0!</v>
      </c>
      <c r="J155" s="3">
        <f>('Tot bev overordnet modell'!AR27)*1000</f>
        <v>0</v>
      </c>
      <c r="K155" s="3">
        <f>('Tot bev overordnet modell'!AS27)*1000</f>
        <v>0</v>
      </c>
      <c r="L155" s="3">
        <f t="shared" si="16"/>
        <v>0</v>
      </c>
      <c r="M155" s="3">
        <f>('Tot bev overordnet modell'!AT27)*1000</f>
        <v>0</v>
      </c>
      <c r="N155" s="3" t="e">
        <f>('Tot bev overordnet modell'!AU27)*1000</f>
        <v>#DIV/0!</v>
      </c>
    </row>
    <row r="156" spans="1:14" x14ac:dyDescent="0.25">
      <c r="A156">
        <f t="shared" si="17"/>
        <v>2025</v>
      </c>
      <c r="B156" t="str">
        <f>'Enheter, modell og år'!E2</f>
        <v>RFM</v>
      </c>
      <c r="C156" t="e">
        <f>VLOOKUP(B156,'Sentrale parametere'!#REF!,2,FALSE)</f>
        <v>#REF!</v>
      </c>
      <c r="D156">
        <f>'Tot bev overordnet modell'!$A$28</f>
        <v>0</v>
      </c>
      <c r="E156" t="str">
        <f t="shared" si="12"/>
        <v>2025RFM</v>
      </c>
      <c r="F156" t="str">
        <f t="shared" si="13"/>
        <v>20250</v>
      </c>
      <c r="G156" t="str">
        <f t="shared" si="14"/>
        <v>2025RFM0</v>
      </c>
      <c r="H156" s="72" t="e">
        <f t="shared" si="15"/>
        <v>#DIV/0!</v>
      </c>
      <c r="I156" s="3" t="e">
        <f>('Tot bev overordnet modell'!AQ28)*1000</f>
        <v>#DIV/0!</v>
      </c>
      <c r="J156" s="3">
        <f>('Tot bev overordnet modell'!AR28)*1000</f>
        <v>0</v>
      </c>
      <c r="K156" s="3">
        <f>('Tot bev overordnet modell'!AS28)*1000</f>
        <v>0</v>
      </c>
      <c r="L156" s="3">
        <f t="shared" si="16"/>
        <v>0</v>
      </c>
      <c r="M156" s="3">
        <f>('Tot bev overordnet modell'!AT28)*1000</f>
        <v>0</v>
      </c>
      <c r="N156" s="3" t="e">
        <f>('Tot bev overordnet modell'!AU28)*1000</f>
        <v>#DIV/0!</v>
      </c>
    </row>
    <row r="157" spans="1:14" x14ac:dyDescent="0.25">
      <c r="A157">
        <f t="shared" si="17"/>
        <v>2025</v>
      </c>
      <c r="B157" t="str">
        <f>'Enheter, modell og år'!E2</f>
        <v>RFM</v>
      </c>
      <c r="C157" t="e">
        <f>VLOOKUP(B157,'Sentrale parametere'!#REF!,2,FALSE)</f>
        <v>#REF!</v>
      </c>
      <c r="D157">
        <f>'Tot bev overordnet modell'!$A$29</f>
        <v>0</v>
      </c>
      <c r="E157" t="str">
        <f t="shared" si="12"/>
        <v>2025RFM</v>
      </c>
      <c r="F157" t="str">
        <f t="shared" si="13"/>
        <v>20250</v>
      </c>
      <c r="G157" t="str">
        <f t="shared" si="14"/>
        <v>2025RFM0</v>
      </c>
      <c r="H157" s="72" t="e">
        <f t="shared" si="15"/>
        <v>#DIV/0!</v>
      </c>
      <c r="I157" s="3" t="e">
        <f>('Tot bev overordnet modell'!AQ29)*1000</f>
        <v>#DIV/0!</v>
      </c>
      <c r="J157" s="3">
        <f>('Tot bev overordnet modell'!AR29)*1000</f>
        <v>0</v>
      </c>
      <c r="K157" s="3">
        <f>('Tot bev overordnet modell'!AS29)*1000</f>
        <v>0</v>
      </c>
      <c r="L157" s="3">
        <f t="shared" si="16"/>
        <v>0</v>
      </c>
      <c r="M157" s="3">
        <f>('Tot bev overordnet modell'!AT29)*1000</f>
        <v>0</v>
      </c>
      <c r="N157" s="3" t="e">
        <f>('Tot bev overordnet modell'!AU29)*1000</f>
        <v>#DIV/0!</v>
      </c>
    </row>
    <row r="158" spans="1:14" x14ac:dyDescent="0.25">
      <c r="A158">
        <f t="shared" si="17"/>
        <v>2025</v>
      </c>
      <c r="B158" t="str">
        <f>'Enheter, modell og år'!E2</f>
        <v>RFM</v>
      </c>
      <c r="C158" t="e">
        <f>VLOOKUP(B158,'Sentrale parametere'!#REF!,2,FALSE)</f>
        <v>#REF!</v>
      </c>
      <c r="D158">
        <f>'Tot bev overordnet modell'!$A$30</f>
        <v>0</v>
      </c>
      <c r="E158" t="str">
        <f t="shared" si="12"/>
        <v>2025RFM</v>
      </c>
      <c r="F158" t="str">
        <f t="shared" si="13"/>
        <v>20250</v>
      </c>
      <c r="G158" t="str">
        <f t="shared" si="14"/>
        <v>2025RFM0</v>
      </c>
      <c r="H158" s="72" t="e">
        <f t="shared" si="15"/>
        <v>#DIV/0!</v>
      </c>
      <c r="I158" s="3" t="e">
        <f>('Tot bev overordnet modell'!AQ30)*1000</f>
        <v>#DIV/0!</v>
      </c>
      <c r="J158" s="3">
        <f>('Tot bev overordnet modell'!AR30)*1000</f>
        <v>0</v>
      </c>
      <c r="K158" s="3">
        <f>('Tot bev overordnet modell'!AS30)*1000</f>
        <v>0</v>
      </c>
      <c r="L158" s="3">
        <f t="shared" si="16"/>
        <v>0</v>
      </c>
      <c r="M158" s="3">
        <f>('Tot bev overordnet modell'!AT30)*1000</f>
        <v>0</v>
      </c>
      <c r="N158" s="3" t="e">
        <f>('Tot bev overordnet modell'!AU30)*1000</f>
        <v>#DIV/0!</v>
      </c>
    </row>
    <row r="159" spans="1:14" x14ac:dyDescent="0.25">
      <c r="A159">
        <f t="shared" si="17"/>
        <v>2025</v>
      </c>
      <c r="B159" t="str">
        <f>'Enheter, modell og år'!E2</f>
        <v>RFM</v>
      </c>
      <c r="C159" t="e">
        <f>VLOOKUP(B159,'Sentrale parametere'!#REF!,2,FALSE)</f>
        <v>#REF!</v>
      </c>
      <c r="D159">
        <f>'Tot bev overordnet modell'!$A$31</f>
        <v>0</v>
      </c>
      <c r="E159" t="str">
        <f t="shared" si="12"/>
        <v>2025RFM</v>
      </c>
      <c r="F159" t="str">
        <f t="shared" si="13"/>
        <v>20250</v>
      </c>
      <c r="G159" t="str">
        <f t="shared" si="14"/>
        <v>2025RFM0</v>
      </c>
      <c r="H159" s="72" t="e">
        <f t="shared" si="15"/>
        <v>#DIV/0!</v>
      </c>
      <c r="I159" s="3" t="e">
        <f>('Tot bev overordnet modell'!AQ31)*1000</f>
        <v>#DIV/0!</v>
      </c>
      <c r="J159" s="3">
        <f>('Tot bev overordnet modell'!AR31)*1000</f>
        <v>0</v>
      </c>
      <c r="K159" s="3">
        <f>('Tot bev overordnet modell'!AS31)*1000</f>
        <v>0</v>
      </c>
      <c r="L159" s="3">
        <f t="shared" si="16"/>
        <v>0</v>
      </c>
      <c r="M159" s="3">
        <f>('Tot bev overordnet modell'!AT31)*1000</f>
        <v>0</v>
      </c>
      <c r="N159" s="3" t="e">
        <f>('Tot bev overordnet modell'!AU31)*1000</f>
        <v>#DIV/0!</v>
      </c>
    </row>
    <row r="160" spans="1:14" x14ac:dyDescent="0.25">
      <c r="A160">
        <f t="shared" si="17"/>
        <v>2025</v>
      </c>
      <c r="B160" t="str">
        <f>'Enheter, modell og år'!E2</f>
        <v>RFM</v>
      </c>
      <c r="C160" t="e">
        <f>VLOOKUP(B160,'Sentrale parametere'!#REF!,2,FALSE)</f>
        <v>#REF!</v>
      </c>
      <c r="D160">
        <f>'Tot bev overordnet modell'!$A$32</f>
        <v>0</v>
      </c>
      <c r="E160" t="str">
        <f t="shared" si="12"/>
        <v>2025RFM</v>
      </c>
      <c r="F160" t="str">
        <f t="shared" si="13"/>
        <v>20250</v>
      </c>
      <c r="G160" t="str">
        <f t="shared" si="14"/>
        <v>2025RFM0</v>
      </c>
      <c r="H160" s="72" t="e">
        <f t="shared" si="15"/>
        <v>#DIV/0!</v>
      </c>
      <c r="I160" s="3" t="e">
        <f>('Tot bev overordnet modell'!AQ32)*1000</f>
        <v>#DIV/0!</v>
      </c>
      <c r="J160" s="3">
        <f>('Tot bev overordnet modell'!AR32)*1000</f>
        <v>0</v>
      </c>
      <c r="K160" s="3">
        <f>('Tot bev overordnet modell'!AS32)*1000</f>
        <v>0</v>
      </c>
      <c r="L160" s="3">
        <f t="shared" si="16"/>
        <v>0</v>
      </c>
      <c r="M160" s="3">
        <f>('Tot bev overordnet modell'!AT32)*1000</f>
        <v>0</v>
      </c>
      <c r="N160" s="3" t="e">
        <f>('Tot bev overordnet modell'!AU32)*1000</f>
        <v>#DIV/0!</v>
      </c>
    </row>
    <row r="161" spans="1:14" x14ac:dyDescent="0.25">
      <c r="A161">
        <f t="shared" si="17"/>
        <v>2025</v>
      </c>
      <c r="B161" t="str">
        <f>'Enheter, modell og år'!E2</f>
        <v>RFM</v>
      </c>
      <c r="C161" t="e">
        <f>VLOOKUP(B161,'Sentrale parametere'!#REF!,2,FALSE)</f>
        <v>#REF!</v>
      </c>
      <c r="D161">
        <f>'Tot bev overordnet modell'!$A$33</f>
        <v>0</v>
      </c>
      <c r="E161" t="str">
        <f t="shared" si="12"/>
        <v>2025RFM</v>
      </c>
      <c r="F161" t="str">
        <f t="shared" si="13"/>
        <v>20250</v>
      </c>
      <c r="G161" t="str">
        <f t="shared" si="14"/>
        <v>2025RFM0</v>
      </c>
      <c r="H161" s="72" t="e">
        <f t="shared" si="15"/>
        <v>#DIV/0!</v>
      </c>
      <c r="I161" s="3" t="e">
        <f>('Tot bev overordnet modell'!AQ33)*1000</f>
        <v>#DIV/0!</v>
      </c>
      <c r="J161" s="3">
        <f>('Tot bev overordnet modell'!AR33)*1000</f>
        <v>0</v>
      </c>
      <c r="K161" s="3">
        <f>('Tot bev overordnet modell'!AS33)*1000</f>
        <v>0</v>
      </c>
      <c r="L161" s="3">
        <f t="shared" si="16"/>
        <v>0</v>
      </c>
      <c r="M161" s="3">
        <f>('Tot bev overordnet modell'!AT33)*1000</f>
        <v>0</v>
      </c>
      <c r="N161" s="3" t="e">
        <f>('Tot bev overordnet modell'!AU33)*1000</f>
        <v>#DIV/0!</v>
      </c>
    </row>
    <row r="162" spans="1:14" s="137" customFormat="1" x14ac:dyDescent="0.25">
      <c r="A162" s="137">
        <f>'Tot bev lokal modell'!$L$2</f>
        <v>2018</v>
      </c>
      <c r="B162" s="137" t="str">
        <f>'Enheter, modell og år'!E3</f>
        <v>VFM</v>
      </c>
      <c r="C162" s="137" t="e">
        <f>VLOOKUP(B162,'Sentrale parametere'!#REF!,2,FALSE)</f>
        <v>#REF!</v>
      </c>
      <c r="D162" s="137">
        <f>'Tot bev lokal modell'!$A$4</f>
        <v>0</v>
      </c>
      <c r="E162" s="137" t="str">
        <f t="shared" si="12"/>
        <v>2018VFM</v>
      </c>
      <c r="F162" s="137" t="str">
        <f t="shared" si="13"/>
        <v>20180</v>
      </c>
      <c r="G162" s="137" t="str">
        <f t="shared" si="14"/>
        <v>2018VFM0</v>
      </c>
      <c r="H162" s="140" t="e">
        <f t="shared" si="15"/>
        <v>#DIV/0!</v>
      </c>
      <c r="I162" s="64">
        <f>('Tot bev lokal modell'!H4)*1000</f>
        <v>0</v>
      </c>
      <c r="J162" s="64">
        <f>('Tot bev lokal modell'!I4)*1000</f>
        <v>0</v>
      </c>
      <c r="K162" s="64">
        <f>('Tot bev lokal modell'!J4)*1000</f>
        <v>0</v>
      </c>
      <c r="L162" s="64">
        <f t="shared" si="16"/>
        <v>0</v>
      </c>
      <c r="M162" s="64">
        <f>('Tot bev lokal modell'!K4)*1000</f>
        <v>0</v>
      </c>
      <c r="N162" s="64">
        <f>('Tot bev lokal modell'!L4)*1000</f>
        <v>0</v>
      </c>
    </row>
    <row r="163" spans="1:14" x14ac:dyDescent="0.25">
      <c r="A163">
        <f>'Tot bev lokal modell'!$L$2</f>
        <v>2018</v>
      </c>
      <c r="B163" t="str">
        <f>'Enheter, modell og år'!E3</f>
        <v>VFM</v>
      </c>
      <c r="C163" t="e">
        <f>VLOOKUP(B163,'Sentrale parametere'!#REF!,2,FALSE)</f>
        <v>#REF!</v>
      </c>
      <c r="D163">
        <f>'Tot bev lokal modell'!$A$15</f>
        <v>0</v>
      </c>
      <c r="E163" t="str">
        <f t="shared" si="12"/>
        <v>2018VFM</v>
      </c>
      <c r="F163" t="str">
        <f t="shared" si="13"/>
        <v>20180</v>
      </c>
      <c r="G163" t="str">
        <f t="shared" si="14"/>
        <v>2018VFM0</v>
      </c>
      <c r="H163" s="72" t="e">
        <f t="shared" si="15"/>
        <v>#DIV/0!</v>
      </c>
      <c r="I163" s="3">
        <f>('Tot bev lokal modell'!H15)*1000</f>
        <v>0</v>
      </c>
      <c r="J163" s="3">
        <f>('Tot bev lokal modell'!I15)*1000</f>
        <v>0</v>
      </c>
      <c r="K163" s="3">
        <f>('Tot bev lokal modell'!J15)*1000</f>
        <v>0</v>
      </c>
      <c r="L163" s="3">
        <f t="shared" si="16"/>
        <v>0</v>
      </c>
      <c r="M163" s="3">
        <f>('Tot bev lokal modell'!K15)*1000</f>
        <v>0</v>
      </c>
      <c r="N163" s="3">
        <f>('Tot bev lokal modell'!L15)*1000</f>
        <v>0</v>
      </c>
    </row>
    <row r="164" spans="1:14" x14ac:dyDescent="0.25">
      <c r="A164">
        <f>'Tot bev lokal modell'!$L$2</f>
        <v>2018</v>
      </c>
      <c r="B164" t="str">
        <f>'Enheter, modell og år'!E3</f>
        <v>VFM</v>
      </c>
      <c r="C164" t="e">
        <f>VLOOKUP(B164,'Sentrale parametere'!#REF!,2,FALSE)</f>
        <v>#REF!</v>
      </c>
      <c r="D164">
        <f>'Tot bev lokal modell'!$A$16</f>
        <v>0</v>
      </c>
      <c r="E164" t="str">
        <f t="shared" si="12"/>
        <v>2018VFM</v>
      </c>
      <c r="F164" t="str">
        <f t="shared" si="13"/>
        <v>20180</v>
      </c>
      <c r="G164" t="str">
        <f t="shared" si="14"/>
        <v>2018VFM0</v>
      </c>
      <c r="H164" s="72" t="e">
        <f t="shared" si="15"/>
        <v>#DIV/0!</v>
      </c>
      <c r="I164" s="3">
        <f>('Tot bev lokal modell'!H16)*1000</f>
        <v>0</v>
      </c>
      <c r="J164" s="3">
        <f>('Tot bev lokal modell'!I16)*1000</f>
        <v>0</v>
      </c>
      <c r="K164" s="3">
        <f>('Tot bev lokal modell'!J16)*1000</f>
        <v>0</v>
      </c>
      <c r="L164" s="3">
        <f t="shared" si="16"/>
        <v>0</v>
      </c>
      <c r="M164" s="3">
        <f>('Tot bev lokal modell'!K16)*1000</f>
        <v>0</v>
      </c>
      <c r="N164" s="3">
        <f>('Tot bev lokal modell'!L16)*1000</f>
        <v>0</v>
      </c>
    </row>
    <row r="165" spans="1:14" x14ac:dyDescent="0.25">
      <c r="A165">
        <f>'Tot bev lokal modell'!$L$2</f>
        <v>2018</v>
      </c>
      <c r="B165" t="str">
        <f>'Enheter, modell og år'!E3</f>
        <v>VFM</v>
      </c>
      <c r="C165" t="e">
        <f>VLOOKUP(B165,'Sentrale parametere'!#REF!,2,FALSE)</f>
        <v>#REF!</v>
      </c>
      <c r="D165">
        <f>'Tot bev lokal modell'!$A$17</f>
        <v>0</v>
      </c>
      <c r="E165" t="str">
        <f t="shared" si="12"/>
        <v>2018VFM</v>
      </c>
      <c r="F165" t="str">
        <f t="shared" si="13"/>
        <v>20180</v>
      </c>
      <c r="G165" t="str">
        <f t="shared" si="14"/>
        <v>2018VFM0</v>
      </c>
      <c r="H165" s="72" t="e">
        <f t="shared" si="15"/>
        <v>#DIV/0!</v>
      </c>
      <c r="I165" s="3">
        <f>('Tot bev lokal modell'!H17)*1000</f>
        <v>0</v>
      </c>
      <c r="J165" s="3">
        <f>('Tot bev lokal modell'!I17)*1000</f>
        <v>0</v>
      </c>
      <c r="K165" s="3">
        <f>('Tot bev lokal modell'!J17)*1000</f>
        <v>0</v>
      </c>
      <c r="L165" s="3">
        <f t="shared" si="16"/>
        <v>0</v>
      </c>
      <c r="M165" s="3">
        <f>('Tot bev lokal modell'!K17)*1000</f>
        <v>0</v>
      </c>
      <c r="N165" s="3">
        <f>('Tot bev lokal modell'!L17)*1000</f>
        <v>0</v>
      </c>
    </row>
    <row r="166" spans="1:14" x14ac:dyDescent="0.25">
      <c r="A166">
        <f>'Tot bev lokal modell'!$L$2</f>
        <v>2018</v>
      </c>
      <c r="B166" t="str">
        <f>'Enheter, modell og år'!E3</f>
        <v>VFM</v>
      </c>
      <c r="C166" t="e">
        <f>VLOOKUP(B166,'Sentrale parametere'!#REF!,2,FALSE)</f>
        <v>#REF!</v>
      </c>
      <c r="D166">
        <f>'Tot bev lokal modell'!$A$18</f>
        <v>0</v>
      </c>
      <c r="E166" t="str">
        <f t="shared" si="12"/>
        <v>2018VFM</v>
      </c>
      <c r="F166" t="str">
        <f t="shared" si="13"/>
        <v>20180</v>
      </c>
      <c r="G166" t="str">
        <f t="shared" si="14"/>
        <v>2018VFM0</v>
      </c>
      <c r="H166" s="72" t="e">
        <f t="shared" si="15"/>
        <v>#DIV/0!</v>
      </c>
      <c r="I166" s="3">
        <f>('Tot bev lokal modell'!H18)*1000</f>
        <v>0</v>
      </c>
      <c r="J166" s="3">
        <f>('Tot bev lokal modell'!I18)*1000</f>
        <v>0</v>
      </c>
      <c r="K166" s="3">
        <f>('Tot bev lokal modell'!J18)*1000</f>
        <v>0</v>
      </c>
      <c r="L166" s="3">
        <f t="shared" si="16"/>
        <v>0</v>
      </c>
      <c r="M166" s="3">
        <f>('Tot bev lokal modell'!K18)*1000</f>
        <v>0</v>
      </c>
      <c r="N166" s="3">
        <f>('Tot bev lokal modell'!L18)*1000</f>
        <v>0</v>
      </c>
    </row>
    <row r="167" spans="1:14" x14ac:dyDescent="0.25">
      <c r="A167">
        <f>'Tot bev lokal modell'!$L$2</f>
        <v>2018</v>
      </c>
      <c r="B167" t="str">
        <f>'Enheter, modell og år'!E3</f>
        <v>VFM</v>
      </c>
      <c r="C167" t="e">
        <f>VLOOKUP(B167,'Sentrale parametere'!#REF!,2,FALSE)</f>
        <v>#REF!</v>
      </c>
      <c r="D167">
        <f>'Tot bev lokal modell'!$A$19</f>
        <v>0</v>
      </c>
      <c r="E167" t="str">
        <f t="shared" si="12"/>
        <v>2018VFM</v>
      </c>
      <c r="F167" t="str">
        <f t="shared" si="13"/>
        <v>20180</v>
      </c>
      <c r="G167" t="str">
        <f t="shared" si="14"/>
        <v>2018VFM0</v>
      </c>
      <c r="H167" s="72" t="e">
        <f t="shared" si="15"/>
        <v>#DIV/0!</v>
      </c>
      <c r="I167" s="3">
        <f>('Tot bev lokal modell'!H19)*1000</f>
        <v>0</v>
      </c>
      <c r="J167" s="3">
        <f>('Tot bev lokal modell'!I19)*1000</f>
        <v>0</v>
      </c>
      <c r="K167" s="3">
        <f>('Tot bev lokal modell'!J19)*1000</f>
        <v>0</v>
      </c>
      <c r="L167" s="3">
        <f t="shared" si="16"/>
        <v>0</v>
      </c>
      <c r="M167" s="3">
        <f>('Tot bev lokal modell'!K19)*1000</f>
        <v>0</v>
      </c>
      <c r="N167" s="3">
        <f>('Tot bev lokal modell'!L19)*1000</f>
        <v>0</v>
      </c>
    </row>
    <row r="168" spans="1:14" x14ac:dyDescent="0.25">
      <c r="A168">
        <f>'Tot bev lokal modell'!$L$2</f>
        <v>2018</v>
      </c>
      <c r="B168" t="str">
        <f>'Enheter, modell og år'!E3</f>
        <v>VFM</v>
      </c>
      <c r="C168" t="e">
        <f>VLOOKUP(B168,'Sentrale parametere'!#REF!,2,FALSE)</f>
        <v>#REF!</v>
      </c>
      <c r="D168">
        <f>'Tot bev lokal modell'!$A$20</f>
        <v>0</v>
      </c>
      <c r="E168" t="str">
        <f t="shared" si="12"/>
        <v>2018VFM</v>
      </c>
      <c r="F168" t="str">
        <f t="shared" si="13"/>
        <v>20180</v>
      </c>
      <c r="G168" t="str">
        <f t="shared" si="14"/>
        <v>2018VFM0</v>
      </c>
      <c r="H168" s="72" t="e">
        <f t="shared" si="15"/>
        <v>#DIV/0!</v>
      </c>
      <c r="I168" s="3">
        <f>('Tot bev lokal modell'!H20)*1000</f>
        <v>0</v>
      </c>
      <c r="J168" s="3">
        <f>('Tot bev lokal modell'!I20)*1000</f>
        <v>0</v>
      </c>
      <c r="K168" s="3">
        <f>('Tot bev lokal modell'!J20)*1000</f>
        <v>0</v>
      </c>
      <c r="L168" s="3">
        <f t="shared" si="16"/>
        <v>0</v>
      </c>
      <c r="M168" s="3">
        <f>('Tot bev lokal modell'!K20)*1000</f>
        <v>0</v>
      </c>
      <c r="N168" s="3">
        <f>('Tot bev lokal modell'!L20)*1000</f>
        <v>0</v>
      </c>
    </row>
    <row r="169" spans="1:14" x14ac:dyDescent="0.25">
      <c r="A169">
        <f>'Tot bev lokal modell'!$L$2</f>
        <v>2018</v>
      </c>
      <c r="B169" t="str">
        <f>'Enheter, modell og år'!E3</f>
        <v>VFM</v>
      </c>
      <c r="C169" t="e">
        <f>VLOOKUP(B169,'Sentrale parametere'!#REF!,2,FALSE)</f>
        <v>#REF!</v>
      </c>
      <c r="D169">
        <f>'Tot bev lokal modell'!$A$21</f>
        <v>0</v>
      </c>
      <c r="E169" t="str">
        <f t="shared" si="12"/>
        <v>2018VFM</v>
      </c>
      <c r="F169" t="str">
        <f t="shared" si="13"/>
        <v>20180</v>
      </c>
      <c r="G169" t="str">
        <f t="shared" si="14"/>
        <v>2018VFM0</v>
      </c>
      <c r="H169" s="72" t="e">
        <f t="shared" si="15"/>
        <v>#DIV/0!</v>
      </c>
      <c r="I169" s="3">
        <f>('Tot bev lokal modell'!H21)*1000</f>
        <v>0</v>
      </c>
      <c r="J169" s="3">
        <f>('Tot bev lokal modell'!I21)*1000</f>
        <v>0</v>
      </c>
      <c r="K169" s="3">
        <f>('Tot bev lokal modell'!J21)*1000</f>
        <v>0</v>
      </c>
      <c r="L169" s="3">
        <f t="shared" si="16"/>
        <v>0</v>
      </c>
      <c r="M169" s="3">
        <f>('Tot bev lokal modell'!K21)*1000</f>
        <v>0</v>
      </c>
      <c r="N169" s="3">
        <f>('Tot bev lokal modell'!L21)*1000</f>
        <v>0</v>
      </c>
    </row>
    <row r="170" spans="1:14" x14ac:dyDescent="0.25">
      <c r="A170">
        <f>'Tot bev lokal modell'!$L$2</f>
        <v>2018</v>
      </c>
      <c r="B170" t="str">
        <f>'Enheter, modell og år'!E3</f>
        <v>VFM</v>
      </c>
      <c r="C170" t="e">
        <f>VLOOKUP(B170,'Sentrale parametere'!#REF!,2,FALSE)</f>
        <v>#REF!</v>
      </c>
      <c r="D170">
        <f>'Tot bev lokal modell'!$A$22</f>
        <v>0</v>
      </c>
      <c r="E170" t="str">
        <f t="shared" si="12"/>
        <v>2018VFM</v>
      </c>
      <c r="F170" t="str">
        <f t="shared" si="13"/>
        <v>20180</v>
      </c>
      <c r="G170" t="str">
        <f t="shared" si="14"/>
        <v>2018VFM0</v>
      </c>
      <c r="H170" s="72" t="e">
        <f t="shared" si="15"/>
        <v>#DIV/0!</v>
      </c>
      <c r="I170" s="3">
        <f>('Tot bev lokal modell'!H22)*1000</f>
        <v>0</v>
      </c>
      <c r="J170" s="3">
        <f>('Tot bev lokal modell'!I22)*1000</f>
        <v>0</v>
      </c>
      <c r="K170" s="3">
        <f>('Tot bev lokal modell'!J22)*1000</f>
        <v>0</v>
      </c>
      <c r="L170" s="3">
        <f t="shared" si="16"/>
        <v>0</v>
      </c>
      <c r="M170" s="3">
        <f>('Tot bev lokal modell'!K22)*1000</f>
        <v>0</v>
      </c>
      <c r="N170" s="3">
        <f>('Tot bev lokal modell'!L22)*1000</f>
        <v>0</v>
      </c>
    </row>
    <row r="171" spans="1:14" x14ac:dyDescent="0.25">
      <c r="A171">
        <f>'Tot bev lokal modell'!$L$2</f>
        <v>2018</v>
      </c>
      <c r="B171" t="str">
        <f>'Enheter, modell og år'!E3</f>
        <v>VFM</v>
      </c>
      <c r="C171" t="e">
        <f>VLOOKUP(B171,'Sentrale parametere'!#REF!,2,FALSE)</f>
        <v>#REF!</v>
      </c>
      <c r="D171">
        <f>'Tot bev lokal modell'!$A$23</f>
        <v>0</v>
      </c>
      <c r="E171" t="str">
        <f t="shared" si="12"/>
        <v>2018VFM</v>
      </c>
      <c r="F171" t="str">
        <f t="shared" si="13"/>
        <v>20180</v>
      </c>
      <c r="G171" t="str">
        <f t="shared" si="14"/>
        <v>2018VFM0</v>
      </c>
      <c r="H171" s="72" t="e">
        <f t="shared" si="15"/>
        <v>#DIV/0!</v>
      </c>
      <c r="I171" s="3">
        <f>('Tot bev lokal modell'!H23)*1000</f>
        <v>0</v>
      </c>
      <c r="J171" s="3">
        <f>('Tot bev lokal modell'!I23)*1000</f>
        <v>0</v>
      </c>
      <c r="K171" s="3">
        <f>('Tot bev lokal modell'!J23)*1000</f>
        <v>0</v>
      </c>
      <c r="L171" s="3">
        <f t="shared" si="16"/>
        <v>0</v>
      </c>
      <c r="M171" s="3">
        <f>('Tot bev lokal modell'!K23)*1000</f>
        <v>0</v>
      </c>
      <c r="N171" s="3">
        <f>('Tot bev lokal modell'!L23)*1000</f>
        <v>0</v>
      </c>
    </row>
    <row r="172" spans="1:14" x14ac:dyDescent="0.25">
      <c r="A172">
        <f>'Tot bev lokal modell'!$L$2</f>
        <v>2018</v>
      </c>
      <c r="B172" t="str">
        <f>'Enheter, modell og år'!E3</f>
        <v>VFM</v>
      </c>
      <c r="C172" t="e">
        <f>VLOOKUP(B172,'Sentrale parametere'!#REF!,2,FALSE)</f>
        <v>#REF!</v>
      </c>
      <c r="D172">
        <f>'Tot bev lokal modell'!$A$24</f>
        <v>0</v>
      </c>
      <c r="E172" t="str">
        <f t="shared" si="12"/>
        <v>2018VFM</v>
      </c>
      <c r="F172" t="str">
        <f t="shared" si="13"/>
        <v>20180</v>
      </c>
      <c r="G172" t="str">
        <f t="shared" si="14"/>
        <v>2018VFM0</v>
      </c>
      <c r="H172" s="72" t="e">
        <f t="shared" si="15"/>
        <v>#DIV/0!</v>
      </c>
      <c r="I172" s="3">
        <f>('Tot bev lokal modell'!H24)*1000</f>
        <v>0</v>
      </c>
      <c r="J172" s="3">
        <f>('Tot bev lokal modell'!I24)*1000</f>
        <v>0</v>
      </c>
      <c r="K172" s="3">
        <f>('Tot bev lokal modell'!J24)*1000</f>
        <v>0</v>
      </c>
      <c r="L172" s="3">
        <f t="shared" si="16"/>
        <v>0</v>
      </c>
      <c r="M172" s="3">
        <f>('Tot bev lokal modell'!K24)*1000</f>
        <v>0</v>
      </c>
      <c r="N172" s="3">
        <f>('Tot bev lokal modell'!L24)*1000</f>
        <v>0</v>
      </c>
    </row>
    <row r="173" spans="1:14" x14ac:dyDescent="0.25">
      <c r="A173">
        <f>'Tot bev lokal modell'!$L$2</f>
        <v>2018</v>
      </c>
      <c r="B173" t="str">
        <f>'Enheter, modell og år'!E3</f>
        <v>VFM</v>
      </c>
      <c r="C173" t="e">
        <f>VLOOKUP(B173,'Sentrale parametere'!#REF!,2,FALSE)</f>
        <v>#REF!</v>
      </c>
      <c r="D173">
        <f>'Tot bev lokal modell'!$A$25</f>
        <v>0</v>
      </c>
      <c r="E173" t="str">
        <f t="shared" si="12"/>
        <v>2018VFM</v>
      </c>
      <c r="F173" t="str">
        <f t="shared" si="13"/>
        <v>20180</v>
      </c>
      <c r="G173" t="str">
        <f t="shared" si="14"/>
        <v>2018VFM0</v>
      </c>
      <c r="H173" s="72" t="e">
        <f t="shared" si="15"/>
        <v>#DIV/0!</v>
      </c>
      <c r="I173" s="3">
        <f>('Tot bev lokal modell'!H25)*1000</f>
        <v>0</v>
      </c>
      <c r="J173" s="3">
        <f>('Tot bev lokal modell'!I25)*1000</f>
        <v>0</v>
      </c>
      <c r="K173" s="3">
        <f>('Tot bev lokal modell'!J25)*1000</f>
        <v>0</v>
      </c>
      <c r="L173" s="3">
        <f t="shared" si="16"/>
        <v>0</v>
      </c>
      <c r="M173" s="3">
        <f>('Tot bev lokal modell'!K25)*1000</f>
        <v>0</v>
      </c>
      <c r="N173" s="3">
        <f>('Tot bev lokal modell'!L25)*1000</f>
        <v>0</v>
      </c>
    </row>
    <row r="174" spans="1:14" x14ac:dyDescent="0.25">
      <c r="A174">
        <f>'Tot bev lokal modell'!$L$2</f>
        <v>2018</v>
      </c>
      <c r="B174" t="str">
        <f>'Enheter, modell og år'!E3</f>
        <v>VFM</v>
      </c>
      <c r="C174" t="e">
        <f>VLOOKUP(B174,'Sentrale parametere'!#REF!,2,FALSE)</f>
        <v>#REF!</v>
      </c>
      <c r="D174">
        <f>'Tot bev lokal modell'!$A$26</f>
        <v>0</v>
      </c>
      <c r="E174" t="str">
        <f t="shared" si="12"/>
        <v>2018VFM</v>
      </c>
      <c r="F174" t="str">
        <f t="shared" si="13"/>
        <v>20180</v>
      </c>
      <c r="G174" t="str">
        <f t="shared" si="14"/>
        <v>2018VFM0</v>
      </c>
      <c r="H174" s="72" t="e">
        <f t="shared" si="15"/>
        <v>#DIV/0!</v>
      </c>
      <c r="I174" s="3">
        <f>('Tot bev lokal modell'!H26)*1000</f>
        <v>0</v>
      </c>
      <c r="J174" s="3">
        <f>('Tot bev lokal modell'!I26)*1000</f>
        <v>0</v>
      </c>
      <c r="K174" s="3">
        <f>('Tot bev lokal modell'!J26)*1000</f>
        <v>0</v>
      </c>
      <c r="L174" s="3">
        <f t="shared" si="16"/>
        <v>0</v>
      </c>
      <c r="M174" s="3">
        <f>('Tot bev lokal modell'!K26)*1000</f>
        <v>0</v>
      </c>
      <c r="N174" s="3">
        <f>('Tot bev lokal modell'!L26)*1000</f>
        <v>0</v>
      </c>
    </row>
    <row r="175" spans="1:14" x14ac:dyDescent="0.25">
      <c r="A175">
        <f>'Tot bev lokal modell'!$L$2</f>
        <v>2018</v>
      </c>
      <c r="B175" t="str">
        <f>'Enheter, modell og år'!E3</f>
        <v>VFM</v>
      </c>
      <c r="C175" t="e">
        <f>VLOOKUP(B175,'Sentrale parametere'!#REF!,2,FALSE)</f>
        <v>#REF!</v>
      </c>
      <c r="D175">
        <f>'Tot bev lokal modell'!$A$27</f>
        <v>0</v>
      </c>
      <c r="E175" t="str">
        <f t="shared" si="12"/>
        <v>2018VFM</v>
      </c>
      <c r="F175" t="str">
        <f t="shared" si="13"/>
        <v>20180</v>
      </c>
      <c r="G175" t="str">
        <f t="shared" si="14"/>
        <v>2018VFM0</v>
      </c>
      <c r="H175" s="72" t="e">
        <f t="shared" si="15"/>
        <v>#DIV/0!</v>
      </c>
      <c r="I175" s="3">
        <f>('Tot bev lokal modell'!H27)*1000</f>
        <v>0</v>
      </c>
      <c r="J175" s="3">
        <f>('Tot bev lokal modell'!I27)*1000</f>
        <v>0</v>
      </c>
      <c r="K175" s="3">
        <f>('Tot bev lokal modell'!J27)*1000</f>
        <v>0</v>
      </c>
      <c r="L175" s="3">
        <f t="shared" si="16"/>
        <v>0</v>
      </c>
      <c r="M175" s="3">
        <f>('Tot bev lokal modell'!K27)*1000</f>
        <v>0</v>
      </c>
      <c r="N175" s="3">
        <f>('Tot bev lokal modell'!L27)*1000</f>
        <v>0</v>
      </c>
    </row>
    <row r="176" spans="1:14" x14ac:dyDescent="0.25">
      <c r="A176">
        <f>'Tot bev lokal modell'!$L$2</f>
        <v>2018</v>
      </c>
      <c r="B176" t="str">
        <f>'Enheter, modell og år'!E3</f>
        <v>VFM</v>
      </c>
      <c r="C176" t="e">
        <f>VLOOKUP(B176,'Sentrale parametere'!#REF!,2,FALSE)</f>
        <v>#REF!</v>
      </c>
      <c r="D176">
        <f>'Tot bev lokal modell'!$A$28</f>
        <v>0</v>
      </c>
      <c r="E176" t="str">
        <f t="shared" si="12"/>
        <v>2018VFM</v>
      </c>
      <c r="F176" t="str">
        <f t="shared" si="13"/>
        <v>20180</v>
      </c>
      <c r="G176" t="str">
        <f t="shared" si="14"/>
        <v>2018VFM0</v>
      </c>
      <c r="H176" s="72" t="e">
        <f t="shared" si="15"/>
        <v>#DIV/0!</v>
      </c>
      <c r="I176" s="3">
        <f>('Tot bev lokal modell'!H28)*1000</f>
        <v>0</v>
      </c>
      <c r="J176" s="3">
        <f>('Tot bev lokal modell'!I28)*1000</f>
        <v>0</v>
      </c>
      <c r="K176" s="3">
        <f>('Tot bev lokal modell'!J28)*1000</f>
        <v>0</v>
      </c>
      <c r="L176" s="3">
        <f t="shared" si="16"/>
        <v>0</v>
      </c>
      <c r="M176" s="3">
        <f>('Tot bev lokal modell'!K28)*1000</f>
        <v>0</v>
      </c>
      <c r="N176" s="3">
        <f>('Tot bev lokal modell'!L28)*1000</f>
        <v>0</v>
      </c>
    </row>
    <row r="177" spans="1:14" x14ac:dyDescent="0.25">
      <c r="A177">
        <f>'Tot bev lokal modell'!$L$2</f>
        <v>2018</v>
      </c>
      <c r="B177" t="str">
        <f>'Enheter, modell og år'!E3</f>
        <v>VFM</v>
      </c>
      <c r="C177" t="e">
        <f>VLOOKUP(B177,'Sentrale parametere'!#REF!,2,FALSE)</f>
        <v>#REF!</v>
      </c>
      <c r="D177">
        <f>'Tot bev lokal modell'!$A$29</f>
        <v>0</v>
      </c>
      <c r="E177" t="str">
        <f t="shared" si="12"/>
        <v>2018VFM</v>
      </c>
      <c r="F177" t="str">
        <f t="shared" si="13"/>
        <v>20180</v>
      </c>
      <c r="G177" t="str">
        <f t="shared" si="14"/>
        <v>2018VFM0</v>
      </c>
      <c r="H177" s="72" t="e">
        <f t="shared" si="15"/>
        <v>#DIV/0!</v>
      </c>
      <c r="I177" s="3">
        <f>('Tot bev lokal modell'!H29)*1000</f>
        <v>0</v>
      </c>
      <c r="J177" s="3">
        <f>('Tot bev lokal modell'!I29)*1000</f>
        <v>0</v>
      </c>
      <c r="K177" s="3">
        <f>('Tot bev lokal modell'!J29)*1000</f>
        <v>0</v>
      </c>
      <c r="L177" s="3">
        <f t="shared" si="16"/>
        <v>0</v>
      </c>
      <c r="M177" s="3">
        <f>('Tot bev lokal modell'!K29)*1000</f>
        <v>0</v>
      </c>
      <c r="N177" s="3">
        <f>('Tot bev lokal modell'!L29)*1000</f>
        <v>0</v>
      </c>
    </row>
    <row r="178" spans="1:14" x14ac:dyDescent="0.25">
      <c r="A178">
        <f>'Tot bev lokal modell'!$L$2</f>
        <v>2018</v>
      </c>
      <c r="B178" t="str">
        <f>'Enheter, modell og år'!E3</f>
        <v>VFM</v>
      </c>
      <c r="C178" t="e">
        <f>VLOOKUP(B178,'Sentrale parametere'!#REF!,2,FALSE)</f>
        <v>#REF!</v>
      </c>
      <c r="D178">
        <f>'Tot bev lokal modell'!$A$30</f>
        <v>0</v>
      </c>
      <c r="E178" t="str">
        <f t="shared" si="12"/>
        <v>2018VFM</v>
      </c>
      <c r="F178" t="str">
        <f t="shared" si="13"/>
        <v>20180</v>
      </c>
      <c r="G178" t="str">
        <f t="shared" si="14"/>
        <v>2018VFM0</v>
      </c>
      <c r="H178" s="72" t="e">
        <f t="shared" si="15"/>
        <v>#DIV/0!</v>
      </c>
      <c r="I178" s="3">
        <f>('Tot bev lokal modell'!H30)*1000</f>
        <v>0</v>
      </c>
      <c r="J178" s="3">
        <f>('Tot bev lokal modell'!I30)*1000</f>
        <v>0</v>
      </c>
      <c r="K178" s="3">
        <f>('Tot bev lokal modell'!J30)*1000</f>
        <v>0</v>
      </c>
      <c r="L178" s="3">
        <f t="shared" si="16"/>
        <v>0</v>
      </c>
      <c r="M178" s="3">
        <f>('Tot bev lokal modell'!K30)*1000</f>
        <v>0</v>
      </c>
      <c r="N178" s="3">
        <f>('Tot bev lokal modell'!L30)*1000</f>
        <v>0</v>
      </c>
    </row>
    <row r="179" spans="1:14" x14ac:dyDescent="0.25">
      <c r="A179">
        <f>'Tot bev lokal modell'!$L$2</f>
        <v>2018</v>
      </c>
      <c r="B179" t="str">
        <f>'Enheter, modell og år'!E3</f>
        <v>VFM</v>
      </c>
      <c r="C179" t="e">
        <f>VLOOKUP(B179,'Sentrale parametere'!#REF!,2,FALSE)</f>
        <v>#REF!</v>
      </c>
      <c r="D179">
        <f>'Tot bev lokal modell'!$A$31</f>
        <v>0</v>
      </c>
      <c r="E179" t="str">
        <f t="shared" si="12"/>
        <v>2018VFM</v>
      </c>
      <c r="F179" t="str">
        <f t="shared" si="13"/>
        <v>20180</v>
      </c>
      <c r="G179" t="str">
        <f t="shared" si="14"/>
        <v>2018VFM0</v>
      </c>
      <c r="H179" s="72" t="e">
        <f t="shared" si="15"/>
        <v>#DIV/0!</v>
      </c>
      <c r="I179" s="3">
        <f>('Tot bev lokal modell'!H31)*1000</f>
        <v>0</v>
      </c>
      <c r="J179" s="3">
        <f>('Tot bev lokal modell'!I31)*1000</f>
        <v>0</v>
      </c>
      <c r="K179" s="3">
        <f>('Tot bev lokal modell'!J31)*1000</f>
        <v>0</v>
      </c>
      <c r="L179" s="3">
        <f t="shared" si="16"/>
        <v>0</v>
      </c>
      <c r="M179" s="3">
        <f>('Tot bev lokal modell'!K31)*1000</f>
        <v>0</v>
      </c>
      <c r="N179" s="3">
        <f>('Tot bev lokal modell'!L31)*1000</f>
        <v>0</v>
      </c>
    </row>
    <row r="180" spans="1:14" x14ac:dyDescent="0.25">
      <c r="A180">
        <f>'Tot bev lokal modell'!$L$2</f>
        <v>2018</v>
      </c>
      <c r="B180" t="str">
        <f>'Enheter, modell og år'!E3</f>
        <v>VFM</v>
      </c>
      <c r="C180" t="e">
        <f>VLOOKUP(B180,'Sentrale parametere'!#REF!,2,FALSE)</f>
        <v>#REF!</v>
      </c>
      <c r="D180">
        <f>'Tot bev lokal modell'!$A$32</f>
        <v>0</v>
      </c>
      <c r="E180" t="str">
        <f t="shared" si="12"/>
        <v>2018VFM</v>
      </c>
      <c r="F180" t="str">
        <f t="shared" si="13"/>
        <v>20180</v>
      </c>
      <c r="G180" t="str">
        <f t="shared" si="14"/>
        <v>2018VFM0</v>
      </c>
      <c r="H180" s="72" t="e">
        <f t="shared" si="15"/>
        <v>#DIV/0!</v>
      </c>
      <c r="I180" s="3">
        <f>('Tot bev lokal modell'!H32)*1000</f>
        <v>0</v>
      </c>
      <c r="J180" s="3">
        <f>('Tot bev lokal modell'!I32)*1000</f>
        <v>0</v>
      </c>
      <c r="K180" s="3">
        <f>('Tot bev lokal modell'!J32)*1000</f>
        <v>0</v>
      </c>
      <c r="L180" s="3">
        <f t="shared" si="16"/>
        <v>0</v>
      </c>
      <c r="M180" s="3">
        <f>('Tot bev lokal modell'!K32)*1000</f>
        <v>0</v>
      </c>
      <c r="N180" s="3">
        <f>('Tot bev lokal modell'!L32)*1000</f>
        <v>0</v>
      </c>
    </row>
    <row r="181" spans="1:14" x14ac:dyDescent="0.25">
      <c r="A181">
        <f>'Tot bev lokal modell'!$L$2</f>
        <v>2018</v>
      </c>
      <c r="B181" t="str">
        <f>'Enheter, modell og år'!E3</f>
        <v>VFM</v>
      </c>
      <c r="C181" t="e">
        <f>VLOOKUP(B181,'Sentrale parametere'!#REF!,2,FALSE)</f>
        <v>#REF!</v>
      </c>
      <c r="D181">
        <f>'Tot bev lokal modell'!$A$33</f>
        <v>0</v>
      </c>
      <c r="E181" t="str">
        <f t="shared" si="12"/>
        <v>2018VFM</v>
      </c>
      <c r="F181" t="str">
        <f t="shared" si="13"/>
        <v>20180</v>
      </c>
      <c r="G181" t="str">
        <f t="shared" si="14"/>
        <v>2018VFM0</v>
      </c>
      <c r="H181" s="72" t="e">
        <f t="shared" si="15"/>
        <v>#DIV/0!</v>
      </c>
      <c r="I181" s="3">
        <f>('Tot bev lokal modell'!H33)*1000</f>
        <v>0</v>
      </c>
      <c r="J181" s="3">
        <f>('Tot bev lokal modell'!I33)*1000</f>
        <v>0</v>
      </c>
      <c r="K181" s="3">
        <f>('Tot bev lokal modell'!J33)*1000</f>
        <v>0</v>
      </c>
      <c r="L181" s="3">
        <f t="shared" si="16"/>
        <v>0</v>
      </c>
      <c r="M181" s="3">
        <f>('Tot bev lokal modell'!K33)*1000</f>
        <v>0</v>
      </c>
      <c r="N181" s="3">
        <f>('Tot bev lokal modell'!L33)*1000</f>
        <v>0</v>
      </c>
    </row>
    <row r="182" spans="1:14" x14ac:dyDescent="0.25">
      <c r="A182">
        <f>A162+1</f>
        <v>2019</v>
      </c>
      <c r="B182" t="str">
        <f>'Enheter, modell og år'!E3</f>
        <v>VFM</v>
      </c>
      <c r="C182" t="e">
        <f>VLOOKUP(B182,'Sentrale parametere'!#REF!,2,FALSE)</f>
        <v>#REF!</v>
      </c>
      <c r="D182">
        <f>'Tot bev lokal modell'!$A$4</f>
        <v>0</v>
      </c>
      <c r="E182" t="str">
        <f t="shared" si="12"/>
        <v>2019VFM</v>
      </c>
      <c r="F182" t="str">
        <f t="shared" si="13"/>
        <v>20190</v>
      </c>
      <c r="G182" t="str">
        <f t="shared" si="14"/>
        <v>2019VFM0</v>
      </c>
      <c r="H182" s="72" t="e">
        <f t="shared" si="15"/>
        <v>#DIV/0!</v>
      </c>
      <c r="I182" s="3">
        <f>('Tot bev lokal modell'!M4)*1000</f>
        <v>0</v>
      </c>
      <c r="J182" s="3">
        <f>('Tot bev lokal modell'!N4)*1000</f>
        <v>0</v>
      </c>
      <c r="K182" s="3">
        <f>('Tot bev lokal modell'!O4)*1000</f>
        <v>0</v>
      </c>
      <c r="L182" s="3">
        <f t="shared" si="16"/>
        <v>0</v>
      </c>
      <c r="M182" s="3">
        <f>('Tot bev lokal modell'!P4)*1000</f>
        <v>0</v>
      </c>
      <c r="N182" s="3">
        <f>('Tot bev lokal modell'!Q4)*1000</f>
        <v>0</v>
      </c>
    </row>
    <row r="183" spans="1:14" x14ac:dyDescent="0.25">
      <c r="A183">
        <f t="shared" ref="A183:A246" si="18">A163+1</f>
        <v>2019</v>
      </c>
      <c r="B183" t="str">
        <f>'Enheter, modell og år'!E3</f>
        <v>VFM</v>
      </c>
      <c r="C183" t="e">
        <f>VLOOKUP(B183,'Sentrale parametere'!#REF!,2,FALSE)</f>
        <v>#REF!</v>
      </c>
      <c r="D183">
        <f>'Tot bev lokal modell'!$A$15</f>
        <v>0</v>
      </c>
      <c r="E183" t="str">
        <f t="shared" si="12"/>
        <v>2019VFM</v>
      </c>
      <c r="F183" t="str">
        <f t="shared" si="13"/>
        <v>20190</v>
      </c>
      <c r="G183" t="str">
        <f t="shared" si="14"/>
        <v>2019VFM0</v>
      </c>
      <c r="H183" s="72" t="e">
        <f t="shared" si="15"/>
        <v>#DIV/0!</v>
      </c>
      <c r="I183" s="3">
        <f>('Tot bev lokal modell'!M15)*1000</f>
        <v>0</v>
      </c>
      <c r="J183" s="3">
        <f>('Tot bev lokal modell'!N15)*1000</f>
        <v>0</v>
      </c>
      <c r="K183" s="3">
        <f>('Tot bev lokal modell'!O15)*1000</f>
        <v>0</v>
      </c>
      <c r="L183" s="3">
        <f t="shared" si="16"/>
        <v>0</v>
      </c>
      <c r="M183" s="3">
        <f>('Tot bev lokal modell'!P15)*1000</f>
        <v>0</v>
      </c>
      <c r="N183" s="3">
        <f>('Tot bev lokal modell'!Q15)*1000</f>
        <v>0</v>
      </c>
    </row>
    <row r="184" spans="1:14" x14ac:dyDescent="0.25">
      <c r="A184">
        <f t="shared" si="18"/>
        <v>2019</v>
      </c>
      <c r="B184" t="str">
        <f>'Enheter, modell og år'!E3</f>
        <v>VFM</v>
      </c>
      <c r="C184" t="e">
        <f>VLOOKUP(B184,'Sentrale parametere'!#REF!,2,FALSE)</f>
        <v>#REF!</v>
      </c>
      <c r="D184">
        <f>'Tot bev lokal modell'!$A$16</f>
        <v>0</v>
      </c>
      <c r="E184" t="str">
        <f t="shared" si="12"/>
        <v>2019VFM</v>
      </c>
      <c r="F184" t="str">
        <f t="shared" si="13"/>
        <v>20190</v>
      </c>
      <c r="G184" t="str">
        <f t="shared" si="14"/>
        <v>2019VFM0</v>
      </c>
      <c r="H184" s="72" t="e">
        <f t="shared" si="15"/>
        <v>#DIV/0!</v>
      </c>
      <c r="I184" s="3">
        <f>('Tot bev lokal modell'!M16)*1000</f>
        <v>0</v>
      </c>
      <c r="J184" s="3">
        <f>('Tot bev lokal modell'!N16)*1000</f>
        <v>0</v>
      </c>
      <c r="K184" s="3">
        <f>('Tot bev lokal modell'!O16)*1000</f>
        <v>0</v>
      </c>
      <c r="L184" s="3">
        <f t="shared" si="16"/>
        <v>0</v>
      </c>
      <c r="M184" s="3">
        <f>('Tot bev lokal modell'!P16)*1000</f>
        <v>0</v>
      </c>
      <c r="N184" s="3">
        <f>('Tot bev lokal modell'!Q16)*1000</f>
        <v>0</v>
      </c>
    </row>
    <row r="185" spans="1:14" x14ac:dyDescent="0.25">
      <c r="A185">
        <f t="shared" si="18"/>
        <v>2019</v>
      </c>
      <c r="B185" t="str">
        <f>'Enheter, modell og år'!E3</f>
        <v>VFM</v>
      </c>
      <c r="C185" t="e">
        <f>VLOOKUP(B185,'Sentrale parametere'!#REF!,2,FALSE)</f>
        <v>#REF!</v>
      </c>
      <c r="D185">
        <f>'Tot bev lokal modell'!$A$17</f>
        <v>0</v>
      </c>
      <c r="E185" t="str">
        <f t="shared" si="12"/>
        <v>2019VFM</v>
      </c>
      <c r="F185" t="str">
        <f t="shared" si="13"/>
        <v>20190</v>
      </c>
      <c r="G185" t="str">
        <f t="shared" si="14"/>
        <v>2019VFM0</v>
      </c>
      <c r="H185" s="72" t="e">
        <f t="shared" si="15"/>
        <v>#DIV/0!</v>
      </c>
      <c r="I185" s="3">
        <f>('Tot bev lokal modell'!M17)*1000</f>
        <v>0</v>
      </c>
      <c r="J185" s="3">
        <f>('Tot bev lokal modell'!N17)*1000</f>
        <v>0</v>
      </c>
      <c r="K185" s="3">
        <f>('Tot bev lokal modell'!O17)*1000</f>
        <v>0</v>
      </c>
      <c r="L185" s="3">
        <f t="shared" si="16"/>
        <v>0</v>
      </c>
      <c r="M185" s="3">
        <f>('Tot bev lokal modell'!P17)*1000</f>
        <v>0</v>
      </c>
      <c r="N185" s="3">
        <f>('Tot bev lokal modell'!Q17)*1000</f>
        <v>0</v>
      </c>
    </row>
    <row r="186" spans="1:14" x14ac:dyDescent="0.25">
      <c r="A186">
        <f t="shared" si="18"/>
        <v>2019</v>
      </c>
      <c r="B186" t="str">
        <f>'Enheter, modell og år'!E3</f>
        <v>VFM</v>
      </c>
      <c r="C186" t="e">
        <f>VLOOKUP(B186,'Sentrale parametere'!#REF!,2,FALSE)</f>
        <v>#REF!</v>
      </c>
      <c r="D186">
        <f>'Tot bev lokal modell'!$A$18</f>
        <v>0</v>
      </c>
      <c r="E186" t="str">
        <f t="shared" si="12"/>
        <v>2019VFM</v>
      </c>
      <c r="F186" t="str">
        <f t="shared" si="13"/>
        <v>20190</v>
      </c>
      <c r="G186" t="str">
        <f t="shared" si="14"/>
        <v>2019VFM0</v>
      </c>
      <c r="H186" s="72" t="e">
        <f t="shared" si="15"/>
        <v>#DIV/0!</v>
      </c>
      <c r="I186" s="3">
        <f>('Tot bev lokal modell'!M18)*1000</f>
        <v>0</v>
      </c>
      <c r="J186" s="3">
        <f>('Tot bev lokal modell'!N18)*1000</f>
        <v>0</v>
      </c>
      <c r="K186" s="3">
        <f>('Tot bev lokal modell'!O18)*1000</f>
        <v>0</v>
      </c>
      <c r="L186" s="3">
        <f t="shared" si="16"/>
        <v>0</v>
      </c>
      <c r="M186" s="3">
        <f>('Tot bev lokal modell'!P18)*1000</f>
        <v>0</v>
      </c>
      <c r="N186" s="3">
        <f>('Tot bev lokal modell'!Q18)*1000</f>
        <v>0</v>
      </c>
    </row>
    <row r="187" spans="1:14" x14ac:dyDescent="0.25">
      <c r="A187">
        <f t="shared" si="18"/>
        <v>2019</v>
      </c>
      <c r="B187" t="str">
        <f>'Enheter, modell og år'!E3</f>
        <v>VFM</v>
      </c>
      <c r="C187" t="e">
        <f>VLOOKUP(B187,'Sentrale parametere'!#REF!,2,FALSE)</f>
        <v>#REF!</v>
      </c>
      <c r="D187">
        <f>'Tot bev lokal modell'!$A$19</f>
        <v>0</v>
      </c>
      <c r="E187" t="str">
        <f t="shared" si="12"/>
        <v>2019VFM</v>
      </c>
      <c r="F187" t="str">
        <f t="shared" si="13"/>
        <v>20190</v>
      </c>
      <c r="G187" t="str">
        <f t="shared" si="14"/>
        <v>2019VFM0</v>
      </c>
      <c r="H187" s="72" t="e">
        <f t="shared" si="15"/>
        <v>#DIV/0!</v>
      </c>
      <c r="I187" s="3">
        <f>('Tot bev lokal modell'!M19)*1000</f>
        <v>0</v>
      </c>
      <c r="J187" s="3">
        <f>('Tot bev lokal modell'!N19)*1000</f>
        <v>0</v>
      </c>
      <c r="K187" s="3">
        <f>('Tot bev lokal modell'!O19)*1000</f>
        <v>0</v>
      </c>
      <c r="L187" s="3">
        <f t="shared" si="16"/>
        <v>0</v>
      </c>
      <c r="M187" s="3">
        <f>('Tot bev lokal modell'!P19)*1000</f>
        <v>0</v>
      </c>
      <c r="N187" s="3">
        <f>('Tot bev lokal modell'!Q19)*1000</f>
        <v>0</v>
      </c>
    </row>
    <row r="188" spans="1:14" x14ac:dyDescent="0.25">
      <c r="A188">
        <f t="shared" si="18"/>
        <v>2019</v>
      </c>
      <c r="B188" t="str">
        <f>'Enheter, modell og år'!E3</f>
        <v>VFM</v>
      </c>
      <c r="C188" t="e">
        <f>VLOOKUP(B188,'Sentrale parametere'!#REF!,2,FALSE)</f>
        <v>#REF!</v>
      </c>
      <c r="D188">
        <f>'Tot bev lokal modell'!$A$20</f>
        <v>0</v>
      </c>
      <c r="E188" t="str">
        <f t="shared" si="12"/>
        <v>2019VFM</v>
      </c>
      <c r="F188" t="str">
        <f t="shared" si="13"/>
        <v>20190</v>
      </c>
      <c r="G188" t="str">
        <f t="shared" si="14"/>
        <v>2019VFM0</v>
      </c>
      <c r="H188" s="72" t="e">
        <f t="shared" si="15"/>
        <v>#DIV/0!</v>
      </c>
      <c r="I188" s="3">
        <f>('Tot bev lokal modell'!M20)*1000</f>
        <v>0</v>
      </c>
      <c r="J188" s="3">
        <f>('Tot bev lokal modell'!N20)*1000</f>
        <v>0</v>
      </c>
      <c r="K188" s="3">
        <f>('Tot bev lokal modell'!O20)*1000</f>
        <v>0</v>
      </c>
      <c r="L188" s="3">
        <f t="shared" si="16"/>
        <v>0</v>
      </c>
      <c r="M188" s="3">
        <f>('Tot bev lokal modell'!P20)*1000</f>
        <v>0</v>
      </c>
      <c r="N188" s="3">
        <f>('Tot bev lokal modell'!Q20)*1000</f>
        <v>0</v>
      </c>
    </row>
    <row r="189" spans="1:14" x14ac:dyDescent="0.25">
      <c r="A189">
        <f t="shared" si="18"/>
        <v>2019</v>
      </c>
      <c r="B189" t="str">
        <f>'Enheter, modell og år'!E3</f>
        <v>VFM</v>
      </c>
      <c r="C189" t="e">
        <f>VLOOKUP(B189,'Sentrale parametere'!#REF!,2,FALSE)</f>
        <v>#REF!</v>
      </c>
      <c r="D189">
        <f>'Tot bev lokal modell'!$A$21</f>
        <v>0</v>
      </c>
      <c r="E189" t="str">
        <f t="shared" si="12"/>
        <v>2019VFM</v>
      </c>
      <c r="F189" t="str">
        <f t="shared" si="13"/>
        <v>20190</v>
      </c>
      <c r="G189" t="str">
        <f t="shared" si="14"/>
        <v>2019VFM0</v>
      </c>
      <c r="H189" s="72" t="e">
        <f t="shared" si="15"/>
        <v>#DIV/0!</v>
      </c>
      <c r="I189" s="3">
        <f>('Tot bev lokal modell'!M21)*1000</f>
        <v>0</v>
      </c>
      <c r="J189" s="3">
        <f>('Tot bev lokal modell'!N21)*1000</f>
        <v>0</v>
      </c>
      <c r="K189" s="3">
        <f>('Tot bev lokal modell'!O21)*1000</f>
        <v>0</v>
      </c>
      <c r="L189" s="3">
        <f t="shared" si="16"/>
        <v>0</v>
      </c>
      <c r="M189" s="3">
        <f>('Tot bev lokal modell'!P21)*1000</f>
        <v>0</v>
      </c>
      <c r="N189" s="3">
        <f>('Tot bev lokal modell'!Q21)*1000</f>
        <v>0</v>
      </c>
    </row>
    <row r="190" spans="1:14" x14ac:dyDescent="0.25">
      <c r="A190">
        <f t="shared" si="18"/>
        <v>2019</v>
      </c>
      <c r="B190" t="str">
        <f>'Enheter, modell og år'!E3</f>
        <v>VFM</v>
      </c>
      <c r="C190" t="e">
        <f>VLOOKUP(B190,'Sentrale parametere'!#REF!,2,FALSE)</f>
        <v>#REF!</v>
      </c>
      <c r="D190">
        <f>'Tot bev lokal modell'!$A$22</f>
        <v>0</v>
      </c>
      <c r="E190" t="str">
        <f t="shared" si="12"/>
        <v>2019VFM</v>
      </c>
      <c r="F190" t="str">
        <f t="shared" si="13"/>
        <v>20190</v>
      </c>
      <c r="G190" t="str">
        <f t="shared" si="14"/>
        <v>2019VFM0</v>
      </c>
      <c r="H190" s="72" t="e">
        <f t="shared" si="15"/>
        <v>#DIV/0!</v>
      </c>
      <c r="I190" s="3">
        <f>('Tot bev lokal modell'!M22)*1000</f>
        <v>0</v>
      </c>
      <c r="J190" s="3">
        <f>('Tot bev lokal modell'!N22)*1000</f>
        <v>0</v>
      </c>
      <c r="K190" s="3">
        <f>('Tot bev lokal modell'!O22)*1000</f>
        <v>0</v>
      </c>
      <c r="L190" s="3">
        <f t="shared" si="16"/>
        <v>0</v>
      </c>
      <c r="M190" s="3">
        <f>('Tot bev lokal modell'!P22)*1000</f>
        <v>0</v>
      </c>
      <c r="N190" s="3">
        <f>('Tot bev lokal modell'!Q22)*1000</f>
        <v>0</v>
      </c>
    </row>
    <row r="191" spans="1:14" x14ac:dyDescent="0.25">
      <c r="A191">
        <f t="shared" si="18"/>
        <v>2019</v>
      </c>
      <c r="B191" t="str">
        <f>'Enheter, modell og år'!E3</f>
        <v>VFM</v>
      </c>
      <c r="C191" t="e">
        <f>VLOOKUP(B191,'Sentrale parametere'!#REF!,2,FALSE)</f>
        <v>#REF!</v>
      </c>
      <c r="D191">
        <f>'Tot bev lokal modell'!$A$23</f>
        <v>0</v>
      </c>
      <c r="E191" t="str">
        <f t="shared" si="12"/>
        <v>2019VFM</v>
      </c>
      <c r="F191" t="str">
        <f t="shared" si="13"/>
        <v>20190</v>
      </c>
      <c r="G191" t="str">
        <f t="shared" si="14"/>
        <v>2019VFM0</v>
      </c>
      <c r="H191" s="72" t="e">
        <f t="shared" si="15"/>
        <v>#DIV/0!</v>
      </c>
      <c r="I191" s="3">
        <f>('Tot bev lokal modell'!M23)*1000</f>
        <v>0</v>
      </c>
      <c r="J191" s="3">
        <f>('Tot bev lokal modell'!N23)*1000</f>
        <v>0</v>
      </c>
      <c r="K191" s="3">
        <f>('Tot bev lokal modell'!O23)*1000</f>
        <v>0</v>
      </c>
      <c r="L191" s="3">
        <f t="shared" si="16"/>
        <v>0</v>
      </c>
      <c r="M191" s="3">
        <f>('Tot bev lokal modell'!P23)*1000</f>
        <v>0</v>
      </c>
      <c r="N191" s="3">
        <f>('Tot bev lokal modell'!Q23)*1000</f>
        <v>0</v>
      </c>
    </row>
    <row r="192" spans="1:14" x14ac:dyDescent="0.25">
      <c r="A192">
        <f t="shared" si="18"/>
        <v>2019</v>
      </c>
      <c r="B192" t="str">
        <f>'Enheter, modell og år'!E3</f>
        <v>VFM</v>
      </c>
      <c r="C192" t="e">
        <f>VLOOKUP(B192,'Sentrale parametere'!#REF!,2,FALSE)</f>
        <v>#REF!</v>
      </c>
      <c r="D192">
        <f>'Tot bev lokal modell'!$A$24</f>
        <v>0</v>
      </c>
      <c r="E192" t="str">
        <f t="shared" si="12"/>
        <v>2019VFM</v>
      </c>
      <c r="F192" t="str">
        <f t="shared" si="13"/>
        <v>20190</v>
      </c>
      <c r="G192" t="str">
        <f t="shared" si="14"/>
        <v>2019VFM0</v>
      </c>
      <c r="H192" s="72" t="e">
        <f t="shared" si="15"/>
        <v>#DIV/0!</v>
      </c>
      <c r="I192" s="3">
        <f>('Tot bev lokal modell'!M24)*1000</f>
        <v>0</v>
      </c>
      <c r="J192" s="3">
        <f>('Tot bev lokal modell'!N24)*1000</f>
        <v>0</v>
      </c>
      <c r="K192" s="3">
        <f>('Tot bev lokal modell'!O24)*1000</f>
        <v>0</v>
      </c>
      <c r="L192" s="3">
        <f t="shared" si="16"/>
        <v>0</v>
      </c>
      <c r="M192" s="3">
        <f>('Tot bev lokal modell'!P24)*1000</f>
        <v>0</v>
      </c>
      <c r="N192" s="3">
        <f>('Tot bev lokal modell'!Q24)*1000</f>
        <v>0</v>
      </c>
    </row>
    <row r="193" spans="1:14" x14ac:dyDescent="0.25">
      <c r="A193">
        <f t="shared" si="18"/>
        <v>2019</v>
      </c>
      <c r="B193" t="str">
        <f>'Enheter, modell og år'!E3</f>
        <v>VFM</v>
      </c>
      <c r="C193" t="e">
        <f>VLOOKUP(B193,'Sentrale parametere'!#REF!,2,FALSE)</f>
        <v>#REF!</v>
      </c>
      <c r="D193">
        <f>'Tot bev lokal modell'!$A$25</f>
        <v>0</v>
      </c>
      <c r="E193" t="str">
        <f t="shared" si="12"/>
        <v>2019VFM</v>
      </c>
      <c r="F193" t="str">
        <f t="shared" si="13"/>
        <v>20190</v>
      </c>
      <c r="G193" t="str">
        <f t="shared" si="14"/>
        <v>2019VFM0</v>
      </c>
      <c r="H193" s="72" t="e">
        <f t="shared" si="15"/>
        <v>#DIV/0!</v>
      </c>
      <c r="I193" s="3">
        <f>('Tot bev lokal modell'!M25)*1000</f>
        <v>0</v>
      </c>
      <c r="J193" s="3">
        <f>('Tot bev lokal modell'!N25)*1000</f>
        <v>0</v>
      </c>
      <c r="K193" s="3">
        <f>('Tot bev lokal modell'!O25)*1000</f>
        <v>0</v>
      </c>
      <c r="L193" s="3">
        <f t="shared" si="16"/>
        <v>0</v>
      </c>
      <c r="M193" s="3">
        <f>('Tot bev lokal modell'!P25)*1000</f>
        <v>0</v>
      </c>
      <c r="N193" s="3">
        <f>('Tot bev lokal modell'!Q25)*1000</f>
        <v>0</v>
      </c>
    </row>
    <row r="194" spans="1:14" x14ac:dyDescent="0.25">
      <c r="A194">
        <f t="shared" si="18"/>
        <v>2019</v>
      </c>
      <c r="B194" t="str">
        <f>'Enheter, modell og år'!E3</f>
        <v>VFM</v>
      </c>
      <c r="C194" t="e">
        <f>VLOOKUP(B194,'Sentrale parametere'!#REF!,2,FALSE)</f>
        <v>#REF!</v>
      </c>
      <c r="D194">
        <f>'Tot bev lokal modell'!$A$26</f>
        <v>0</v>
      </c>
      <c r="E194" t="str">
        <f t="shared" si="12"/>
        <v>2019VFM</v>
      </c>
      <c r="F194" t="str">
        <f t="shared" si="13"/>
        <v>20190</v>
      </c>
      <c r="G194" t="str">
        <f t="shared" si="14"/>
        <v>2019VFM0</v>
      </c>
      <c r="H194" s="72" t="e">
        <f t="shared" si="15"/>
        <v>#DIV/0!</v>
      </c>
      <c r="I194" s="3">
        <f>('Tot bev lokal modell'!M26)*1000</f>
        <v>0</v>
      </c>
      <c r="J194" s="3">
        <f>('Tot bev lokal modell'!N26)*1000</f>
        <v>0</v>
      </c>
      <c r="K194" s="3">
        <f>('Tot bev lokal modell'!O26)*1000</f>
        <v>0</v>
      </c>
      <c r="L194" s="3">
        <f t="shared" si="16"/>
        <v>0</v>
      </c>
      <c r="M194" s="3">
        <f>('Tot bev lokal modell'!P26)*1000</f>
        <v>0</v>
      </c>
      <c r="N194" s="3">
        <f>('Tot bev lokal modell'!Q26)*1000</f>
        <v>0</v>
      </c>
    </row>
    <row r="195" spans="1:14" x14ac:dyDescent="0.25">
      <c r="A195">
        <f t="shared" si="18"/>
        <v>2019</v>
      </c>
      <c r="B195" t="str">
        <f>'Enheter, modell og år'!E3</f>
        <v>VFM</v>
      </c>
      <c r="C195" t="e">
        <f>VLOOKUP(B195,'Sentrale parametere'!#REF!,2,FALSE)</f>
        <v>#REF!</v>
      </c>
      <c r="D195">
        <f>'Tot bev lokal modell'!$A$27</f>
        <v>0</v>
      </c>
      <c r="E195" t="str">
        <f t="shared" ref="E195:E258" si="19">A195&amp;B195</f>
        <v>2019VFM</v>
      </c>
      <c r="F195" t="str">
        <f t="shared" ref="F195:F258" si="20">A195&amp;D195</f>
        <v>20190</v>
      </c>
      <c r="G195" t="str">
        <f t="shared" ref="G195:G258" si="21">A195&amp;B195&amp;D195</f>
        <v>2019VFM0</v>
      </c>
      <c r="H195" s="72" t="e">
        <f t="shared" ref="H195:H258" si="22">IF(B195="KD",0,VLOOKUP(F195,$F$2:$N$321,9,FALSE)-N195)</f>
        <v>#DIV/0!</v>
      </c>
      <c r="I195" s="3">
        <f>('Tot bev lokal modell'!M27)*1000</f>
        <v>0</v>
      </c>
      <c r="J195" s="3">
        <f>('Tot bev lokal modell'!N27)*1000</f>
        <v>0</v>
      </c>
      <c r="K195" s="3">
        <f>('Tot bev lokal modell'!O27)*1000</f>
        <v>0</v>
      </c>
      <c r="L195" s="3">
        <f t="shared" ref="L195:L258" si="23">(SUM(J195:K195))</f>
        <v>0</v>
      </c>
      <c r="M195" s="3">
        <f>('Tot bev lokal modell'!P27)*1000</f>
        <v>0</v>
      </c>
      <c r="N195" s="3">
        <f>('Tot bev lokal modell'!Q27)*1000</f>
        <v>0</v>
      </c>
    </row>
    <row r="196" spans="1:14" x14ac:dyDescent="0.25">
      <c r="A196">
        <f t="shared" si="18"/>
        <v>2019</v>
      </c>
      <c r="B196" t="str">
        <f>'Enheter, modell og år'!E3</f>
        <v>VFM</v>
      </c>
      <c r="C196" t="e">
        <f>VLOOKUP(B196,'Sentrale parametere'!#REF!,2,FALSE)</f>
        <v>#REF!</v>
      </c>
      <c r="D196">
        <f>'Tot bev lokal modell'!$A$28</f>
        <v>0</v>
      </c>
      <c r="E196" t="str">
        <f t="shared" si="19"/>
        <v>2019VFM</v>
      </c>
      <c r="F196" t="str">
        <f t="shared" si="20"/>
        <v>20190</v>
      </c>
      <c r="G196" t="str">
        <f t="shared" si="21"/>
        <v>2019VFM0</v>
      </c>
      <c r="H196" s="72" t="e">
        <f t="shared" si="22"/>
        <v>#DIV/0!</v>
      </c>
      <c r="I196" s="3">
        <f>('Tot bev lokal modell'!M28)*1000</f>
        <v>0</v>
      </c>
      <c r="J196" s="3">
        <f>('Tot bev lokal modell'!N28)*1000</f>
        <v>0</v>
      </c>
      <c r="K196" s="3">
        <f>('Tot bev lokal modell'!O28)*1000</f>
        <v>0</v>
      </c>
      <c r="L196" s="3">
        <f t="shared" si="23"/>
        <v>0</v>
      </c>
      <c r="M196" s="3">
        <f>('Tot bev lokal modell'!P28)*1000</f>
        <v>0</v>
      </c>
      <c r="N196" s="3">
        <f>('Tot bev lokal modell'!Q28)*1000</f>
        <v>0</v>
      </c>
    </row>
    <row r="197" spans="1:14" x14ac:dyDescent="0.25">
      <c r="A197">
        <f t="shared" si="18"/>
        <v>2019</v>
      </c>
      <c r="B197" t="str">
        <f>'Enheter, modell og år'!E3</f>
        <v>VFM</v>
      </c>
      <c r="C197" t="e">
        <f>VLOOKUP(B197,'Sentrale parametere'!#REF!,2,FALSE)</f>
        <v>#REF!</v>
      </c>
      <c r="D197">
        <f>'Tot bev lokal modell'!$A$29</f>
        <v>0</v>
      </c>
      <c r="E197" t="str">
        <f t="shared" si="19"/>
        <v>2019VFM</v>
      </c>
      <c r="F197" t="str">
        <f t="shared" si="20"/>
        <v>20190</v>
      </c>
      <c r="G197" t="str">
        <f t="shared" si="21"/>
        <v>2019VFM0</v>
      </c>
      <c r="H197" s="72" t="e">
        <f t="shared" si="22"/>
        <v>#DIV/0!</v>
      </c>
      <c r="I197" s="3">
        <f>('Tot bev lokal modell'!M29)*1000</f>
        <v>0</v>
      </c>
      <c r="J197" s="3">
        <f>('Tot bev lokal modell'!N29)*1000</f>
        <v>0</v>
      </c>
      <c r="K197" s="3">
        <f>('Tot bev lokal modell'!O29)*1000</f>
        <v>0</v>
      </c>
      <c r="L197" s="3">
        <f t="shared" si="23"/>
        <v>0</v>
      </c>
      <c r="M197" s="3">
        <f>('Tot bev lokal modell'!P29)*1000</f>
        <v>0</v>
      </c>
      <c r="N197" s="3">
        <f>('Tot bev lokal modell'!Q29)*1000</f>
        <v>0</v>
      </c>
    </row>
    <row r="198" spans="1:14" x14ac:dyDescent="0.25">
      <c r="A198">
        <f t="shared" si="18"/>
        <v>2019</v>
      </c>
      <c r="B198" t="str">
        <f>'Enheter, modell og år'!E3</f>
        <v>VFM</v>
      </c>
      <c r="C198" t="e">
        <f>VLOOKUP(B198,'Sentrale parametere'!#REF!,2,FALSE)</f>
        <v>#REF!</v>
      </c>
      <c r="D198">
        <f>'Tot bev lokal modell'!$A$30</f>
        <v>0</v>
      </c>
      <c r="E198" t="str">
        <f t="shared" si="19"/>
        <v>2019VFM</v>
      </c>
      <c r="F198" t="str">
        <f t="shared" si="20"/>
        <v>20190</v>
      </c>
      <c r="G198" t="str">
        <f t="shared" si="21"/>
        <v>2019VFM0</v>
      </c>
      <c r="H198" s="72" t="e">
        <f t="shared" si="22"/>
        <v>#DIV/0!</v>
      </c>
      <c r="I198" s="3">
        <f>('Tot bev lokal modell'!M30)*1000</f>
        <v>0</v>
      </c>
      <c r="J198" s="3">
        <f>('Tot bev lokal modell'!N30)*1000</f>
        <v>0</v>
      </c>
      <c r="K198" s="3">
        <f>('Tot bev lokal modell'!O30)*1000</f>
        <v>0</v>
      </c>
      <c r="L198" s="3">
        <f t="shared" si="23"/>
        <v>0</v>
      </c>
      <c r="M198" s="3">
        <f>('Tot bev lokal modell'!P30)*1000</f>
        <v>0</v>
      </c>
      <c r="N198" s="3">
        <f>('Tot bev lokal modell'!Q30)*1000</f>
        <v>0</v>
      </c>
    </row>
    <row r="199" spans="1:14" x14ac:dyDescent="0.25">
      <c r="A199">
        <f t="shared" si="18"/>
        <v>2019</v>
      </c>
      <c r="B199" t="str">
        <f>'Enheter, modell og år'!E3</f>
        <v>VFM</v>
      </c>
      <c r="C199" t="e">
        <f>VLOOKUP(B199,'Sentrale parametere'!#REF!,2,FALSE)</f>
        <v>#REF!</v>
      </c>
      <c r="D199">
        <f>'Tot bev lokal modell'!$A$31</f>
        <v>0</v>
      </c>
      <c r="E199" t="str">
        <f t="shared" si="19"/>
        <v>2019VFM</v>
      </c>
      <c r="F199" t="str">
        <f t="shared" si="20"/>
        <v>20190</v>
      </c>
      <c r="G199" t="str">
        <f t="shared" si="21"/>
        <v>2019VFM0</v>
      </c>
      <c r="H199" s="72" t="e">
        <f t="shared" si="22"/>
        <v>#DIV/0!</v>
      </c>
      <c r="I199" s="3">
        <f>('Tot bev lokal modell'!M31)*1000</f>
        <v>0</v>
      </c>
      <c r="J199" s="3">
        <f>('Tot bev lokal modell'!N31)*1000</f>
        <v>0</v>
      </c>
      <c r="K199" s="3">
        <f>('Tot bev lokal modell'!O31)*1000</f>
        <v>0</v>
      </c>
      <c r="L199" s="3">
        <f t="shared" si="23"/>
        <v>0</v>
      </c>
      <c r="M199" s="3">
        <f>('Tot bev lokal modell'!P31)*1000</f>
        <v>0</v>
      </c>
      <c r="N199" s="3">
        <f>('Tot bev lokal modell'!Q31)*1000</f>
        <v>0</v>
      </c>
    </row>
    <row r="200" spans="1:14" x14ac:dyDescent="0.25">
      <c r="A200">
        <f t="shared" si="18"/>
        <v>2019</v>
      </c>
      <c r="B200" t="str">
        <f>'Enheter, modell og år'!E3</f>
        <v>VFM</v>
      </c>
      <c r="C200" t="e">
        <f>VLOOKUP(B200,'Sentrale parametere'!#REF!,2,FALSE)</f>
        <v>#REF!</v>
      </c>
      <c r="D200">
        <f>'Tot bev lokal modell'!$A$32</f>
        <v>0</v>
      </c>
      <c r="E200" t="str">
        <f t="shared" si="19"/>
        <v>2019VFM</v>
      </c>
      <c r="F200" t="str">
        <f t="shared" si="20"/>
        <v>20190</v>
      </c>
      <c r="G200" t="str">
        <f t="shared" si="21"/>
        <v>2019VFM0</v>
      </c>
      <c r="H200" s="72" t="e">
        <f t="shared" si="22"/>
        <v>#DIV/0!</v>
      </c>
      <c r="I200" s="3">
        <f>('Tot bev lokal modell'!M32)*1000</f>
        <v>0</v>
      </c>
      <c r="J200" s="3">
        <f>('Tot bev lokal modell'!N32)*1000</f>
        <v>0</v>
      </c>
      <c r="K200" s="3">
        <f>('Tot bev lokal modell'!O32)*1000</f>
        <v>0</v>
      </c>
      <c r="L200" s="3">
        <f t="shared" si="23"/>
        <v>0</v>
      </c>
      <c r="M200" s="3">
        <f>('Tot bev lokal modell'!P32)*1000</f>
        <v>0</v>
      </c>
      <c r="N200" s="3">
        <f>('Tot bev lokal modell'!Q32)*1000</f>
        <v>0</v>
      </c>
    </row>
    <row r="201" spans="1:14" x14ac:dyDescent="0.25">
      <c r="A201">
        <f t="shared" si="18"/>
        <v>2019</v>
      </c>
      <c r="B201" t="str">
        <f>'Enheter, modell og år'!E3</f>
        <v>VFM</v>
      </c>
      <c r="C201" t="e">
        <f>VLOOKUP(B201,'Sentrale parametere'!#REF!,2,FALSE)</f>
        <v>#REF!</v>
      </c>
      <c r="D201">
        <f>'Tot bev lokal modell'!$A$33</f>
        <v>0</v>
      </c>
      <c r="E201" t="str">
        <f t="shared" si="19"/>
        <v>2019VFM</v>
      </c>
      <c r="F201" t="str">
        <f t="shared" si="20"/>
        <v>20190</v>
      </c>
      <c r="G201" t="str">
        <f t="shared" si="21"/>
        <v>2019VFM0</v>
      </c>
      <c r="H201" s="72" t="e">
        <f t="shared" si="22"/>
        <v>#DIV/0!</v>
      </c>
      <c r="I201" s="3">
        <f>('Tot bev lokal modell'!M33)*1000</f>
        <v>0</v>
      </c>
      <c r="J201" s="3">
        <f>('Tot bev lokal modell'!N33)*1000</f>
        <v>0</v>
      </c>
      <c r="K201" s="3">
        <f>('Tot bev lokal modell'!O33)*1000</f>
        <v>0</v>
      </c>
      <c r="L201" s="3">
        <f t="shared" si="23"/>
        <v>0</v>
      </c>
      <c r="M201" s="3">
        <f>('Tot bev lokal modell'!P33)*1000</f>
        <v>0</v>
      </c>
      <c r="N201" s="3">
        <f>('Tot bev lokal modell'!Q33)*1000</f>
        <v>0</v>
      </c>
    </row>
    <row r="202" spans="1:14" x14ac:dyDescent="0.25">
      <c r="A202">
        <f t="shared" si="18"/>
        <v>2020</v>
      </c>
      <c r="B202" t="str">
        <f>'Enheter, modell og år'!E3</f>
        <v>VFM</v>
      </c>
      <c r="C202" t="e">
        <f>VLOOKUP(B202,'Sentrale parametere'!#REF!,2,FALSE)</f>
        <v>#REF!</v>
      </c>
      <c r="D202">
        <f>'Tot bev lokal modell'!$A$4</f>
        <v>0</v>
      </c>
      <c r="E202" t="str">
        <f t="shared" si="19"/>
        <v>2020VFM</v>
      </c>
      <c r="F202" t="str">
        <f t="shared" si="20"/>
        <v>20200</v>
      </c>
      <c r="G202" t="str">
        <f t="shared" si="21"/>
        <v>2020VFM0</v>
      </c>
      <c r="H202" s="72" t="e">
        <f t="shared" si="22"/>
        <v>#DIV/0!</v>
      </c>
      <c r="I202" s="3">
        <f>('Tot bev lokal modell'!R4)*1000</f>
        <v>0</v>
      </c>
      <c r="J202" s="3">
        <f>('Tot bev lokal modell'!S4)*1000</f>
        <v>0</v>
      </c>
      <c r="K202" s="3">
        <f>('Tot bev lokal modell'!T4)*1000</f>
        <v>0</v>
      </c>
      <c r="L202" s="3">
        <f t="shared" si="23"/>
        <v>0</v>
      </c>
      <c r="M202" s="3">
        <f>('Tot bev lokal modell'!U4)*1000</f>
        <v>0</v>
      </c>
      <c r="N202" s="3">
        <f>('Tot bev lokal modell'!V4)*1000</f>
        <v>0</v>
      </c>
    </row>
    <row r="203" spans="1:14" x14ac:dyDescent="0.25">
      <c r="A203">
        <f t="shared" si="18"/>
        <v>2020</v>
      </c>
      <c r="B203" t="str">
        <f>'Enheter, modell og år'!E3</f>
        <v>VFM</v>
      </c>
      <c r="C203" t="e">
        <f>VLOOKUP(B203,'Sentrale parametere'!#REF!,2,FALSE)</f>
        <v>#REF!</v>
      </c>
      <c r="D203">
        <f>'Tot bev lokal modell'!$A$15</f>
        <v>0</v>
      </c>
      <c r="E203" t="str">
        <f t="shared" si="19"/>
        <v>2020VFM</v>
      </c>
      <c r="F203" t="str">
        <f t="shared" si="20"/>
        <v>20200</v>
      </c>
      <c r="G203" t="str">
        <f t="shared" si="21"/>
        <v>2020VFM0</v>
      </c>
      <c r="H203" s="72" t="e">
        <f t="shared" si="22"/>
        <v>#DIV/0!</v>
      </c>
      <c r="I203" s="3">
        <f>('Tot bev lokal modell'!R15)*1000</f>
        <v>0</v>
      </c>
      <c r="J203" s="3">
        <f>('Tot bev lokal modell'!S15)*1000</f>
        <v>0</v>
      </c>
      <c r="K203" s="3">
        <f>('Tot bev lokal modell'!T15)*1000</f>
        <v>0</v>
      </c>
      <c r="L203" s="3">
        <f t="shared" si="23"/>
        <v>0</v>
      </c>
      <c r="M203" s="3">
        <f>('Tot bev lokal modell'!U15)*1000</f>
        <v>0</v>
      </c>
      <c r="N203" s="3">
        <f>('Tot bev lokal modell'!V15)*1000</f>
        <v>0</v>
      </c>
    </row>
    <row r="204" spans="1:14" x14ac:dyDescent="0.25">
      <c r="A204">
        <f t="shared" si="18"/>
        <v>2020</v>
      </c>
      <c r="B204" t="str">
        <f>'Enheter, modell og år'!E3</f>
        <v>VFM</v>
      </c>
      <c r="C204" t="e">
        <f>VLOOKUP(B204,'Sentrale parametere'!#REF!,2,FALSE)</f>
        <v>#REF!</v>
      </c>
      <c r="D204">
        <f>'Tot bev lokal modell'!$A$16</f>
        <v>0</v>
      </c>
      <c r="E204" t="str">
        <f t="shared" si="19"/>
        <v>2020VFM</v>
      </c>
      <c r="F204" t="str">
        <f t="shared" si="20"/>
        <v>20200</v>
      </c>
      <c r="G204" t="str">
        <f t="shared" si="21"/>
        <v>2020VFM0</v>
      </c>
      <c r="H204" s="72" t="e">
        <f t="shared" si="22"/>
        <v>#DIV/0!</v>
      </c>
      <c r="I204" s="3">
        <f>('Tot bev lokal modell'!R16)*1000</f>
        <v>0</v>
      </c>
      <c r="J204" s="3">
        <f>('Tot bev lokal modell'!S16)*1000</f>
        <v>0</v>
      </c>
      <c r="K204" s="3">
        <f>('Tot bev lokal modell'!T16)*1000</f>
        <v>0</v>
      </c>
      <c r="L204" s="3">
        <f t="shared" si="23"/>
        <v>0</v>
      </c>
      <c r="M204" s="3">
        <f>('Tot bev lokal modell'!U16)*1000</f>
        <v>0</v>
      </c>
      <c r="N204" s="3">
        <f>('Tot bev lokal modell'!V16)*1000</f>
        <v>0</v>
      </c>
    </row>
    <row r="205" spans="1:14" x14ac:dyDescent="0.25">
      <c r="A205">
        <f t="shared" si="18"/>
        <v>2020</v>
      </c>
      <c r="B205" t="str">
        <f>'Enheter, modell og år'!E3</f>
        <v>VFM</v>
      </c>
      <c r="C205" t="e">
        <f>VLOOKUP(B205,'Sentrale parametere'!#REF!,2,FALSE)</f>
        <v>#REF!</v>
      </c>
      <c r="D205">
        <f>'Tot bev lokal modell'!$A$17</f>
        <v>0</v>
      </c>
      <c r="E205" t="str">
        <f t="shared" si="19"/>
        <v>2020VFM</v>
      </c>
      <c r="F205" t="str">
        <f t="shared" si="20"/>
        <v>20200</v>
      </c>
      <c r="G205" t="str">
        <f t="shared" si="21"/>
        <v>2020VFM0</v>
      </c>
      <c r="H205" s="72" t="e">
        <f t="shared" si="22"/>
        <v>#DIV/0!</v>
      </c>
      <c r="I205" s="3">
        <f>('Tot bev lokal modell'!R17)*1000</f>
        <v>0</v>
      </c>
      <c r="J205" s="3">
        <f>('Tot bev lokal modell'!S17)*1000</f>
        <v>0</v>
      </c>
      <c r="K205" s="3">
        <f>('Tot bev lokal modell'!T17)*1000</f>
        <v>0</v>
      </c>
      <c r="L205" s="3">
        <f t="shared" si="23"/>
        <v>0</v>
      </c>
      <c r="M205" s="3">
        <f>('Tot bev lokal modell'!U17)*1000</f>
        <v>0</v>
      </c>
      <c r="N205" s="3">
        <f>('Tot bev lokal modell'!V17)*1000</f>
        <v>0</v>
      </c>
    </row>
    <row r="206" spans="1:14" x14ac:dyDescent="0.25">
      <c r="A206">
        <f t="shared" si="18"/>
        <v>2020</v>
      </c>
      <c r="B206" t="str">
        <f>'Enheter, modell og år'!E3</f>
        <v>VFM</v>
      </c>
      <c r="C206" t="e">
        <f>VLOOKUP(B206,'Sentrale parametere'!#REF!,2,FALSE)</f>
        <v>#REF!</v>
      </c>
      <c r="D206">
        <f>'Tot bev lokal modell'!$A$18</f>
        <v>0</v>
      </c>
      <c r="E206" t="str">
        <f t="shared" si="19"/>
        <v>2020VFM</v>
      </c>
      <c r="F206" t="str">
        <f t="shared" si="20"/>
        <v>20200</v>
      </c>
      <c r="G206" t="str">
        <f t="shared" si="21"/>
        <v>2020VFM0</v>
      </c>
      <c r="H206" s="72" t="e">
        <f t="shared" si="22"/>
        <v>#DIV/0!</v>
      </c>
      <c r="I206" s="3">
        <f>('Tot bev lokal modell'!R18)*1000</f>
        <v>0</v>
      </c>
      <c r="J206" s="3">
        <f>('Tot bev lokal modell'!S18)*1000</f>
        <v>0</v>
      </c>
      <c r="K206" s="3">
        <f>('Tot bev lokal modell'!T18)*1000</f>
        <v>0</v>
      </c>
      <c r="L206" s="3">
        <f t="shared" si="23"/>
        <v>0</v>
      </c>
      <c r="M206" s="3">
        <f>('Tot bev lokal modell'!U18)*1000</f>
        <v>0</v>
      </c>
      <c r="N206" s="3">
        <f>('Tot bev lokal modell'!V18)*1000</f>
        <v>0</v>
      </c>
    </row>
    <row r="207" spans="1:14" x14ac:dyDescent="0.25">
      <c r="A207">
        <f t="shared" si="18"/>
        <v>2020</v>
      </c>
      <c r="B207" t="str">
        <f>'Enheter, modell og år'!E3</f>
        <v>VFM</v>
      </c>
      <c r="C207" t="e">
        <f>VLOOKUP(B207,'Sentrale parametere'!#REF!,2,FALSE)</f>
        <v>#REF!</v>
      </c>
      <c r="D207">
        <f>'Tot bev lokal modell'!$A$19</f>
        <v>0</v>
      </c>
      <c r="E207" t="str">
        <f t="shared" si="19"/>
        <v>2020VFM</v>
      </c>
      <c r="F207" t="str">
        <f t="shared" si="20"/>
        <v>20200</v>
      </c>
      <c r="G207" t="str">
        <f t="shared" si="21"/>
        <v>2020VFM0</v>
      </c>
      <c r="H207" s="72" t="e">
        <f t="shared" si="22"/>
        <v>#DIV/0!</v>
      </c>
      <c r="I207" s="3">
        <f>('Tot bev lokal modell'!R19)*1000</f>
        <v>0</v>
      </c>
      <c r="J207" s="3">
        <f>('Tot bev lokal modell'!S19)*1000</f>
        <v>0</v>
      </c>
      <c r="K207" s="3">
        <f>('Tot bev lokal modell'!T19)*1000</f>
        <v>0</v>
      </c>
      <c r="L207" s="3">
        <f t="shared" si="23"/>
        <v>0</v>
      </c>
      <c r="M207" s="3">
        <f>('Tot bev lokal modell'!U19)*1000</f>
        <v>0</v>
      </c>
      <c r="N207" s="3">
        <f>('Tot bev lokal modell'!V19)*1000</f>
        <v>0</v>
      </c>
    </row>
    <row r="208" spans="1:14" x14ac:dyDescent="0.25">
      <c r="A208">
        <f t="shared" si="18"/>
        <v>2020</v>
      </c>
      <c r="B208" t="str">
        <f>'Enheter, modell og år'!E3</f>
        <v>VFM</v>
      </c>
      <c r="C208" t="e">
        <f>VLOOKUP(B208,'Sentrale parametere'!#REF!,2,FALSE)</f>
        <v>#REF!</v>
      </c>
      <c r="D208">
        <f>'Tot bev lokal modell'!$A$20</f>
        <v>0</v>
      </c>
      <c r="E208" t="str">
        <f t="shared" si="19"/>
        <v>2020VFM</v>
      </c>
      <c r="F208" t="str">
        <f t="shared" si="20"/>
        <v>20200</v>
      </c>
      <c r="G208" t="str">
        <f t="shared" si="21"/>
        <v>2020VFM0</v>
      </c>
      <c r="H208" s="72" t="e">
        <f t="shared" si="22"/>
        <v>#DIV/0!</v>
      </c>
      <c r="I208" s="3">
        <f>('Tot bev lokal modell'!R20)*1000</f>
        <v>0</v>
      </c>
      <c r="J208" s="3">
        <f>('Tot bev lokal modell'!S20)*1000</f>
        <v>0</v>
      </c>
      <c r="K208" s="3">
        <f>('Tot bev lokal modell'!T20)*1000</f>
        <v>0</v>
      </c>
      <c r="L208" s="3">
        <f t="shared" si="23"/>
        <v>0</v>
      </c>
      <c r="M208" s="3">
        <f>('Tot bev lokal modell'!U20)*1000</f>
        <v>0</v>
      </c>
      <c r="N208" s="3">
        <f>('Tot bev lokal modell'!V20)*1000</f>
        <v>0</v>
      </c>
    </row>
    <row r="209" spans="1:14" x14ac:dyDescent="0.25">
      <c r="A209">
        <f t="shared" si="18"/>
        <v>2020</v>
      </c>
      <c r="B209" t="str">
        <f>'Enheter, modell og år'!E3</f>
        <v>VFM</v>
      </c>
      <c r="C209" t="e">
        <f>VLOOKUP(B209,'Sentrale parametere'!#REF!,2,FALSE)</f>
        <v>#REF!</v>
      </c>
      <c r="D209">
        <f>'Tot bev lokal modell'!$A$21</f>
        <v>0</v>
      </c>
      <c r="E209" t="str">
        <f t="shared" si="19"/>
        <v>2020VFM</v>
      </c>
      <c r="F209" t="str">
        <f t="shared" si="20"/>
        <v>20200</v>
      </c>
      <c r="G209" t="str">
        <f t="shared" si="21"/>
        <v>2020VFM0</v>
      </c>
      <c r="H209" s="72" t="e">
        <f t="shared" si="22"/>
        <v>#DIV/0!</v>
      </c>
      <c r="I209" s="3">
        <f>('Tot bev lokal modell'!R21)*1000</f>
        <v>0</v>
      </c>
      <c r="J209" s="3">
        <f>('Tot bev lokal modell'!S21)*1000</f>
        <v>0</v>
      </c>
      <c r="K209" s="3">
        <f>('Tot bev lokal modell'!T21)*1000</f>
        <v>0</v>
      </c>
      <c r="L209" s="3">
        <f t="shared" si="23"/>
        <v>0</v>
      </c>
      <c r="M209" s="3">
        <f>('Tot bev lokal modell'!U21)*1000</f>
        <v>0</v>
      </c>
      <c r="N209" s="3">
        <f>('Tot bev lokal modell'!V21)*1000</f>
        <v>0</v>
      </c>
    </row>
    <row r="210" spans="1:14" x14ac:dyDescent="0.25">
      <c r="A210">
        <f t="shared" si="18"/>
        <v>2020</v>
      </c>
      <c r="B210" t="str">
        <f>'Enheter, modell og år'!E3</f>
        <v>VFM</v>
      </c>
      <c r="C210" t="e">
        <f>VLOOKUP(B210,'Sentrale parametere'!#REF!,2,FALSE)</f>
        <v>#REF!</v>
      </c>
      <c r="D210">
        <f>'Tot bev lokal modell'!$A$22</f>
        <v>0</v>
      </c>
      <c r="E210" t="str">
        <f t="shared" si="19"/>
        <v>2020VFM</v>
      </c>
      <c r="F210" t="str">
        <f t="shared" si="20"/>
        <v>20200</v>
      </c>
      <c r="G210" t="str">
        <f t="shared" si="21"/>
        <v>2020VFM0</v>
      </c>
      <c r="H210" s="72" t="e">
        <f t="shared" si="22"/>
        <v>#DIV/0!</v>
      </c>
      <c r="I210" s="3">
        <f>('Tot bev lokal modell'!R22)*1000</f>
        <v>0</v>
      </c>
      <c r="J210" s="3">
        <f>('Tot bev lokal modell'!S22)*1000</f>
        <v>0</v>
      </c>
      <c r="K210" s="3">
        <f>('Tot bev lokal modell'!T22)*1000</f>
        <v>0</v>
      </c>
      <c r="L210" s="3">
        <f t="shared" si="23"/>
        <v>0</v>
      </c>
      <c r="M210" s="3">
        <f>('Tot bev lokal modell'!U22)*1000</f>
        <v>0</v>
      </c>
      <c r="N210" s="3">
        <f>('Tot bev lokal modell'!V22)*1000</f>
        <v>0</v>
      </c>
    </row>
    <row r="211" spans="1:14" x14ac:dyDescent="0.25">
      <c r="A211">
        <f t="shared" si="18"/>
        <v>2020</v>
      </c>
      <c r="B211" t="str">
        <f>'Enheter, modell og år'!E3</f>
        <v>VFM</v>
      </c>
      <c r="C211" t="e">
        <f>VLOOKUP(B211,'Sentrale parametere'!#REF!,2,FALSE)</f>
        <v>#REF!</v>
      </c>
      <c r="D211">
        <f>'Tot bev lokal modell'!$A$23</f>
        <v>0</v>
      </c>
      <c r="E211" t="str">
        <f t="shared" si="19"/>
        <v>2020VFM</v>
      </c>
      <c r="F211" t="str">
        <f t="shared" si="20"/>
        <v>20200</v>
      </c>
      <c r="G211" t="str">
        <f t="shared" si="21"/>
        <v>2020VFM0</v>
      </c>
      <c r="H211" s="72" t="e">
        <f t="shared" si="22"/>
        <v>#DIV/0!</v>
      </c>
      <c r="I211" s="3">
        <f>('Tot bev lokal modell'!R23)*1000</f>
        <v>0</v>
      </c>
      <c r="J211" s="3">
        <f>('Tot bev lokal modell'!S23)*1000</f>
        <v>0</v>
      </c>
      <c r="K211" s="3">
        <f>('Tot bev lokal modell'!T23)*1000</f>
        <v>0</v>
      </c>
      <c r="L211" s="3">
        <f t="shared" si="23"/>
        <v>0</v>
      </c>
      <c r="M211" s="3">
        <f>('Tot bev lokal modell'!U23)*1000</f>
        <v>0</v>
      </c>
      <c r="N211" s="3">
        <f>('Tot bev lokal modell'!V23)*1000</f>
        <v>0</v>
      </c>
    </row>
    <row r="212" spans="1:14" x14ac:dyDescent="0.25">
      <c r="A212">
        <f t="shared" si="18"/>
        <v>2020</v>
      </c>
      <c r="B212" t="str">
        <f>'Enheter, modell og år'!E3</f>
        <v>VFM</v>
      </c>
      <c r="C212" t="e">
        <f>VLOOKUP(B212,'Sentrale parametere'!#REF!,2,FALSE)</f>
        <v>#REF!</v>
      </c>
      <c r="D212">
        <f>'Tot bev lokal modell'!$A$24</f>
        <v>0</v>
      </c>
      <c r="E212" t="str">
        <f t="shared" si="19"/>
        <v>2020VFM</v>
      </c>
      <c r="F212" t="str">
        <f t="shared" si="20"/>
        <v>20200</v>
      </c>
      <c r="G212" t="str">
        <f t="shared" si="21"/>
        <v>2020VFM0</v>
      </c>
      <c r="H212" s="72" t="e">
        <f t="shared" si="22"/>
        <v>#DIV/0!</v>
      </c>
      <c r="I212" s="3">
        <f>('Tot bev lokal modell'!R24)*1000</f>
        <v>0</v>
      </c>
      <c r="J212" s="3">
        <f>('Tot bev lokal modell'!S24)*1000</f>
        <v>0</v>
      </c>
      <c r="K212" s="3">
        <f>('Tot bev lokal modell'!T24)*1000</f>
        <v>0</v>
      </c>
      <c r="L212" s="3">
        <f t="shared" si="23"/>
        <v>0</v>
      </c>
      <c r="M212" s="3">
        <f>('Tot bev lokal modell'!U24)*1000</f>
        <v>0</v>
      </c>
      <c r="N212" s="3">
        <f>('Tot bev lokal modell'!V24)*1000</f>
        <v>0</v>
      </c>
    </row>
    <row r="213" spans="1:14" x14ac:dyDescent="0.25">
      <c r="A213">
        <f t="shared" si="18"/>
        <v>2020</v>
      </c>
      <c r="B213" t="str">
        <f>'Enheter, modell og år'!E3</f>
        <v>VFM</v>
      </c>
      <c r="C213" t="e">
        <f>VLOOKUP(B213,'Sentrale parametere'!#REF!,2,FALSE)</f>
        <v>#REF!</v>
      </c>
      <c r="D213">
        <f>'Tot bev lokal modell'!$A$25</f>
        <v>0</v>
      </c>
      <c r="E213" t="str">
        <f t="shared" si="19"/>
        <v>2020VFM</v>
      </c>
      <c r="F213" t="str">
        <f t="shared" si="20"/>
        <v>20200</v>
      </c>
      <c r="G213" t="str">
        <f t="shared" si="21"/>
        <v>2020VFM0</v>
      </c>
      <c r="H213" s="72" t="e">
        <f t="shared" si="22"/>
        <v>#DIV/0!</v>
      </c>
      <c r="I213" s="3">
        <f>('Tot bev lokal modell'!R25)*1000</f>
        <v>0</v>
      </c>
      <c r="J213" s="3">
        <f>('Tot bev lokal modell'!S25)*1000</f>
        <v>0</v>
      </c>
      <c r="K213" s="3">
        <f>('Tot bev lokal modell'!T25)*1000</f>
        <v>0</v>
      </c>
      <c r="L213" s="3">
        <f t="shared" si="23"/>
        <v>0</v>
      </c>
      <c r="M213" s="3">
        <f>('Tot bev lokal modell'!U25)*1000</f>
        <v>0</v>
      </c>
      <c r="N213" s="3">
        <f>('Tot bev lokal modell'!V25)*1000</f>
        <v>0</v>
      </c>
    </row>
    <row r="214" spans="1:14" x14ac:dyDescent="0.25">
      <c r="A214">
        <f t="shared" si="18"/>
        <v>2020</v>
      </c>
      <c r="B214" t="str">
        <f>'Enheter, modell og år'!E3</f>
        <v>VFM</v>
      </c>
      <c r="C214" t="e">
        <f>VLOOKUP(B214,'Sentrale parametere'!#REF!,2,FALSE)</f>
        <v>#REF!</v>
      </c>
      <c r="D214">
        <f>'Tot bev lokal modell'!$A$26</f>
        <v>0</v>
      </c>
      <c r="E214" t="str">
        <f t="shared" si="19"/>
        <v>2020VFM</v>
      </c>
      <c r="F214" t="str">
        <f t="shared" si="20"/>
        <v>20200</v>
      </c>
      <c r="G214" t="str">
        <f t="shared" si="21"/>
        <v>2020VFM0</v>
      </c>
      <c r="H214" s="72" t="e">
        <f t="shared" si="22"/>
        <v>#DIV/0!</v>
      </c>
      <c r="I214" s="3">
        <f>('Tot bev lokal modell'!R26)*1000</f>
        <v>0</v>
      </c>
      <c r="J214" s="3">
        <f>('Tot bev lokal modell'!S26)*1000</f>
        <v>0</v>
      </c>
      <c r="K214" s="3">
        <f>('Tot bev lokal modell'!T26)*1000</f>
        <v>0</v>
      </c>
      <c r="L214" s="3">
        <f t="shared" si="23"/>
        <v>0</v>
      </c>
      <c r="M214" s="3">
        <f>('Tot bev lokal modell'!U26)*1000</f>
        <v>0</v>
      </c>
      <c r="N214" s="3">
        <f>('Tot bev lokal modell'!V26)*1000</f>
        <v>0</v>
      </c>
    </row>
    <row r="215" spans="1:14" x14ac:dyDescent="0.25">
      <c r="A215">
        <f t="shared" si="18"/>
        <v>2020</v>
      </c>
      <c r="B215" t="str">
        <f>'Enheter, modell og år'!E3</f>
        <v>VFM</v>
      </c>
      <c r="C215" t="e">
        <f>VLOOKUP(B215,'Sentrale parametere'!#REF!,2,FALSE)</f>
        <v>#REF!</v>
      </c>
      <c r="D215">
        <f>'Tot bev lokal modell'!$A$27</f>
        <v>0</v>
      </c>
      <c r="E215" t="str">
        <f t="shared" si="19"/>
        <v>2020VFM</v>
      </c>
      <c r="F215" t="str">
        <f t="shared" si="20"/>
        <v>20200</v>
      </c>
      <c r="G215" t="str">
        <f t="shared" si="21"/>
        <v>2020VFM0</v>
      </c>
      <c r="H215" s="72" t="e">
        <f t="shared" si="22"/>
        <v>#DIV/0!</v>
      </c>
      <c r="I215" s="3">
        <f>('Tot bev lokal modell'!R27)*1000</f>
        <v>0</v>
      </c>
      <c r="J215" s="3">
        <f>('Tot bev lokal modell'!S27)*1000</f>
        <v>0</v>
      </c>
      <c r="K215" s="3">
        <f>('Tot bev lokal modell'!T27)*1000</f>
        <v>0</v>
      </c>
      <c r="L215" s="3">
        <f t="shared" si="23"/>
        <v>0</v>
      </c>
      <c r="M215" s="3">
        <f>('Tot bev lokal modell'!U27)*1000</f>
        <v>0</v>
      </c>
      <c r="N215" s="3">
        <f>('Tot bev lokal modell'!V27)*1000</f>
        <v>0</v>
      </c>
    </row>
    <row r="216" spans="1:14" x14ac:dyDescent="0.25">
      <c r="A216">
        <f t="shared" si="18"/>
        <v>2020</v>
      </c>
      <c r="B216" t="str">
        <f>'Enheter, modell og år'!E3</f>
        <v>VFM</v>
      </c>
      <c r="C216" t="e">
        <f>VLOOKUP(B216,'Sentrale parametere'!#REF!,2,FALSE)</f>
        <v>#REF!</v>
      </c>
      <c r="D216">
        <f>'Tot bev lokal modell'!$A$28</f>
        <v>0</v>
      </c>
      <c r="E216" t="str">
        <f t="shared" si="19"/>
        <v>2020VFM</v>
      </c>
      <c r="F216" t="str">
        <f t="shared" si="20"/>
        <v>20200</v>
      </c>
      <c r="G216" t="str">
        <f t="shared" si="21"/>
        <v>2020VFM0</v>
      </c>
      <c r="H216" s="72" t="e">
        <f t="shared" si="22"/>
        <v>#DIV/0!</v>
      </c>
      <c r="I216" s="3">
        <f>('Tot bev lokal modell'!R28)*1000</f>
        <v>0</v>
      </c>
      <c r="J216" s="3">
        <f>('Tot bev lokal modell'!S28)*1000</f>
        <v>0</v>
      </c>
      <c r="K216" s="3">
        <f>('Tot bev lokal modell'!T28)*1000</f>
        <v>0</v>
      </c>
      <c r="L216" s="3">
        <f t="shared" si="23"/>
        <v>0</v>
      </c>
      <c r="M216" s="3">
        <f>('Tot bev lokal modell'!U28)*1000</f>
        <v>0</v>
      </c>
      <c r="N216" s="3">
        <f>('Tot bev lokal modell'!V28)*1000</f>
        <v>0</v>
      </c>
    </row>
    <row r="217" spans="1:14" x14ac:dyDescent="0.25">
      <c r="A217">
        <f t="shared" si="18"/>
        <v>2020</v>
      </c>
      <c r="B217" t="str">
        <f>'Enheter, modell og år'!E3</f>
        <v>VFM</v>
      </c>
      <c r="C217" t="e">
        <f>VLOOKUP(B217,'Sentrale parametere'!#REF!,2,FALSE)</f>
        <v>#REF!</v>
      </c>
      <c r="D217">
        <f>'Tot bev lokal modell'!$A$29</f>
        <v>0</v>
      </c>
      <c r="E217" t="str">
        <f t="shared" si="19"/>
        <v>2020VFM</v>
      </c>
      <c r="F217" t="str">
        <f t="shared" si="20"/>
        <v>20200</v>
      </c>
      <c r="G217" t="str">
        <f t="shared" si="21"/>
        <v>2020VFM0</v>
      </c>
      <c r="H217" s="72" t="e">
        <f t="shared" si="22"/>
        <v>#DIV/0!</v>
      </c>
      <c r="I217" s="3">
        <f>('Tot bev lokal modell'!R29)*1000</f>
        <v>0</v>
      </c>
      <c r="J217" s="3">
        <f>('Tot bev lokal modell'!S29)*1000</f>
        <v>0</v>
      </c>
      <c r="K217" s="3">
        <f>('Tot bev lokal modell'!T29)*1000</f>
        <v>0</v>
      </c>
      <c r="L217" s="3">
        <f t="shared" si="23"/>
        <v>0</v>
      </c>
      <c r="M217" s="3">
        <f>('Tot bev lokal modell'!U29)*1000</f>
        <v>0</v>
      </c>
      <c r="N217" s="3">
        <f>('Tot bev lokal modell'!V29)*1000</f>
        <v>0</v>
      </c>
    </row>
    <row r="218" spans="1:14" x14ac:dyDescent="0.25">
      <c r="A218">
        <f t="shared" si="18"/>
        <v>2020</v>
      </c>
      <c r="B218" t="str">
        <f>'Enheter, modell og år'!E3</f>
        <v>VFM</v>
      </c>
      <c r="C218" t="e">
        <f>VLOOKUP(B218,'Sentrale parametere'!#REF!,2,FALSE)</f>
        <v>#REF!</v>
      </c>
      <c r="D218">
        <f>'Tot bev lokal modell'!$A$30</f>
        <v>0</v>
      </c>
      <c r="E218" t="str">
        <f t="shared" si="19"/>
        <v>2020VFM</v>
      </c>
      <c r="F218" t="str">
        <f t="shared" si="20"/>
        <v>20200</v>
      </c>
      <c r="G218" t="str">
        <f t="shared" si="21"/>
        <v>2020VFM0</v>
      </c>
      <c r="H218" s="72" t="e">
        <f t="shared" si="22"/>
        <v>#DIV/0!</v>
      </c>
      <c r="I218" s="3">
        <f>('Tot bev lokal modell'!R30)*1000</f>
        <v>0</v>
      </c>
      <c r="J218" s="3">
        <f>('Tot bev lokal modell'!S30)*1000</f>
        <v>0</v>
      </c>
      <c r="K218" s="3">
        <f>('Tot bev lokal modell'!T30)*1000</f>
        <v>0</v>
      </c>
      <c r="L218" s="3">
        <f t="shared" si="23"/>
        <v>0</v>
      </c>
      <c r="M218" s="3">
        <f>('Tot bev lokal modell'!U30)*1000</f>
        <v>0</v>
      </c>
      <c r="N218" s="3">
        <f>('Tot bev lokal modell'!V30)*1000</f>
        <v>0</v>
      </c>
    </row>
    <row r="219" spans="1:14" x14ac:dyDescent="0.25">
      <c r="A219">
        <f t="shared" si="18"/>
        <v>2020</v>
      </c>
      <c r="B219" t="str">
        <f>'Enheter, modell og år'!E3</f>
        <v>VFM</v>
      </c>
      <c r="C219" t="e">
        <f>VLOOKUP(B219,'Sentrale parametere'!#REF!,2,FALSE)</f>
        <v>#REF!</v>
      </c>
      <c r="D219">
        <f>'Tot bev lokal modell'!$A$31</f>
        <v>0</v>
      </c>
      <c r="E219" t="str">
        <f t="shared" si="19"/>
        <v>2020VFM</v>
      </c>
      <c r="F219" t="str">
        <f t="shared" si="20"/>
        <v>20200</v>
      </c>
      <c r="G219" t="str">
        <f t="shared" si="21"/>
        <v>2020VFM0</v>
      </c>
      <c r="H219" s="72" t="e">
        <f t="shared" si="22"/>
        <v>#DIV/0!</v>
      </c>
      <c r="I219" s="3">
        <f>('Tot bev lokal modell'!R31)*1000</f>
        <v>0</v>
      </c>
      <c r="J219" s="3">
        <f>('Tot bev lokal modell'!S31)*1000</f>
        <v>0</v>
      </c>
      <c r="K219" s="3">
        <f>('Tot bev lokal modell'!T31)*1000</f>
        <v>0</v>
      </c>
      <c r="L219" s="3">
        <f t="shared" si="23"/>
        <v>0</v>
      </c>
      <c r="M219" s="3">
        <f>('Tot bev lokal modell'!U31)*1000</f>
        <v>0</v>
      </c>
      <c r="N219" s="3">
        <f>('Tot bev lokal modell'!V31)*1000</f>
        <v>0</v>
      </c>
    </row>
    <row r="220" spans="1:14" x14ac:dyDescent="0.25">
      <c r="A220">
        <f t="shared" si="18"/>
        <v>2020</v>
      </c>
      <c r="B220" t="str">
        <f>'Enheter, modell og år'!E3</f>
        <v>VFM</v>
      </c>
      <c r="C220" t="e">
        <f>VLOOKUP(B220,'Sentrale parametere'!#REF!,2,FALSE)</f>
        <v>#REF!</v>
      </c>
      <c r="D220">
        <f>'Tot bev lokal modell'!$A$32</f>
        <v>0</v>
      </c>
      <c r="E220" t="str">
        <f t="shared" si="19"/>
        <v>2020VFM</v>
      </c>
      <c r="F220" t="str">
        <f t="shared" si="20"/>
        <v>20200</v>
      </c>
      <c r="G220" t="str">
        <f t="shared" si="21"/>
        <v>2020VFM0</v>
      </c>
      <c r="H220" s="72" t="e">
        <f t="shared" si="22"/>
        <v>#DIV/0!</v>
      </c>
      <c r="I220" s="3">
        <f>('Tot bev lokal modell'!R32)*1000</f>
        <v>0</v>
      </c>
      <c r="J220" s="3">
        <f>('Tot bev lokal modell'!S32)*1000</f>
        <v>0</v>
      </c>
      <c r="K220" s="3">
        <f>('Tot bev lokal modell'!T32)*1000</f>
        <v>0</v>
      </c>
      <c r="L220" s="3">
        <f t="shared" si="23"/>
        <v>0</v>
      </c>
      <c r="M220" s="3">
        <f>('Tot bev lokal modell'!U32)*1000</f>
        <v>0</v>
      </c>
      <c r="N220" s="3">
        <f>('Tot bev lokal modell'!V32)*1000</f>
        <v>0</v>
      </c>
    </row>
    <row r="221" spans="1:14" x14ac:dyDescent="0.25">
      <c r="A221">
        <f t="shared" si="18"/>
        <v>2020</v>
      </c>
      <c r="B221" t="str">
        <f>'Enheter, modell og år'!E3</f>
        <v>VFM</v>
      </c>
      <c r="C221" t="e">
        <f>VLOOKUP(B221,'Sentrale parametere'!#REF!,2,FALSE)</f>
        <v>#REF!</v>
      </c>
      <c r="D221">
        <f>'Tot bev lokal modell'!$A$33</f>
        <v>0</v>
      </c>
      <c r="E221" t="str">
        <f t="shared" si="19"/>
        <v>2020VFM</v>
      </c>
      <c r="F221" t="str">
        <f t="shared" si="20"/>
        <v>20200</v>
      </c>
      <c r="G221" t="str">
        <f t="shared" si="21"/>
        <v>2020VFM0</v>
      </c>
      <c r="H221" s="72" t="e">
        <f t="shared" si="22"/>
        <v>#DIV/0!</v>
      </c>
      <c r="I221" s="3">
        <f>('Tot bev lokal modell'!R33)*1000</f>
        <v>0</v>
      </c>
      <c r="J221" s="3">
        <f>('Tot bev lokal modell'!S33)*1000</f>
        <v>0</v>
      </c>
      <c r="K221" s="3">
        <f>('Tot bev lokal modell'!T33)*1000</f>
        <v>0</v>
      </c>
      <c r="L221" s="3">
        <f t="shared" si="23"/>
        <v>0</v>
      </c>
      <c r="M221" s="3">
        <f>('Tot bev lokal modell'!U33)*1000</f>
        <v>0</v>
      </c>
      <c r="N221" s="3">
        <f>('Tot bev lokal modell'!V33)*1000</f>
        <v>0</v>
      </c>
    </row>
    <row r="222" spans="1:14" x14ac:dyDescent="0.25">
      <c r="A222">
        <f t="shared" si="18"/>
        <v>2021</v>
      </c>
      <c r="B222" t="str">
        <f>'Enheter, modell og år'!E3</f>
        <v>VFM</v>
      </c>
      <c r="C222" t="e">
        <f>VLOOKUP(B222,'Sentrale parametere'!#REF!,2,FALSE)</f>
        <v>#REF!</v>
      </c>
      <c r="D222">
        <f>'Tot bev lokal modell'!$A$4</f>
        <v>0</v>
      </c>
      <c r="E222" t="str">
        <f t="shared" si="19"/>
        <v>2021VFM</v>
      </c>
      <c r="F222" t="str">
        <f t="shared" si="20"/>
        <v>20210</v>
      </c>
      <c r="G222" t="str">
        <f t="shared" si="21"/>
        <v>2021VFM0</v>
      </c>
      <c r="H222" s="72" t="e">
        <f t="shared" si="22"/>
        <v>#DIV/0!</v>
      </c>
      <c r="I222" s="3">
        <f>('Tot bev lokal modell'!W4)*1000</f>
        <v>0</v>
      </c>
      <c r="J222" s="3">
        <f>('Tot bev lokal modell'!X4)*1000</f>
        <v>0</v>
      </c>
      <c r="K222" s="3">
        <f>('Tot bev lokal modell'!Y4)*1000</f>
        <v>0</v>
      </c>
      <c r="L222" s="3">
        <f t="shared" si="23"/>
        <v>0</v>
      </c>
      <c r="M222" s="3">
        <f>('Tot bev lokal modell'!Z4)*1000</f>
        <v>0</v>
      </c>
      <c r="N222" s="3">
        <f>('Tot bev lokal modell'!AA4)*1000</f>
        <v>0</v>
      </c>
    </row>
    <row r="223" spans="1:14" x14ac:dyDescent="0.25">
      <c r="A223">
        <f t="shared" si="18"/>
        <v>2021</v>
      </c>
      <c r="B223" t="str">
        <f>'Enheter, modell og år'!E3</f>
        <v>VFM</v>
      </c>
      <c r="C223" t="e">
        <f>VLOOKUP(B223,'Sentrale parametere'!#REF!,2,FALSE)</f>
        <v>#REF!</v>
      </c>
      <c r="D223">
        <f>'Tot bev lokal modell'!$A$15</f>
        <v>0</v>
      </c>
      <c r="E223" t="str">
        <f t="shared" si="19"/>
        <v>2021VFM</v>
      </c>
      <c r="F223" t="str">
        <f t="shared" si="20"/>
        <v>20210</v>
      </c>
      <c r="G223" t="str">
        <f t="shared" si="21"/>
        <v>2021VFM0</v>
      </c>
      <c r="H223" s="72" t="e">
        <f t="shared" si="22"/>
        <v>#DIV/0!</v>
      </c>
      <c r="I223" s="3">
        <f>('Tot bev lokal modell'!W15)*1000</f>
        <v>0</v>
      </c>
      <c r="J223" s="3">
        <f>('Tot bev lokal modell'!X15)*1000</f>
        <v>0</v>
      </c>
      <c r="K223" s="3">
        <f>('Tot bev lokal modell'!Y15)*1000</f>
        <v>0</v>
      </c>
      <c r="L223" s="3">
        <f t="shared" si="23"/>
        <v>0</v>
      </c>
      <c r="M223" s="3">
        <f>('Tot bev lokal modell'!Z15)*1000</f>
        <v>0</v>
      </c>
      <c r="N223" s="3">
        <f>('Tot bev lokal modell'!AA15)*1000</f>
        <v>0</v>
      </c>
    </row>
    <row r="224" spans="1:14" x14ac:dyDescent="0.25">
      <c r="A224">
        <f t="shared" si="18"/>
        <v>2021</v>
      </c>
      <c r="B224" t="str">
        <f>'Enheter, modell og år'!E3</f>
        <v>VFM</v>
      </c>
      <c r="C224" t="e">
        <f>VLOOKUP(B224,'Sentrale parametere'!#REF!,2,FALSE)</f>
        <v>#REF!</v>
      </c>
      <c r="D224">
        <f>'Tot bev lokal modell'!$A$16</f>
        <v>0</v>
      </c>
      <c r="E224" t="str">
        <f t="shared" si="19"/>
        <v>2021VFM</v>
      </c>
      <c r="F224" t="str">
        <f t="shared" si="20"/>
        <v>20210</v>
      </c>
      <c r="G224" t="str">
        <f t="shared" si="21"/>
        <v>2021VFM0</v>
      </c>
      <c r="H224" s="72" t="e">
        <f t="shared" si="22"/>
        <v>#DIV/0!</v>
      </c>
      <c r="I224" s="3">
        <f>('Tot bev lokal modell'!W16)*1000</f>
        <v>0</v>
      </c>
      <c r="J224" s="3">
        <f>('Tot bev lokal modell'!X16)*1000</f>
        <v>0</v>
      </c>
      <c r="K224" s="3">
        <f>('Tot bev lokal modell'!Y16)*1000</f>
        <v>0</v>
      </c>
      <c r="L224" s="3">
        <f t="shared" si="23"/>
        <v>0</v>
      </c>
      <c r="M224" s="3">
        <f>('Tot bev lokal modell'!Z16)*1000</f>
        <v>0</v>
      </c>
      <c r="N224" s="3">
        <f>('Tot bev lokal modell'!AA16)*1000</f>
        <v>0</v>
      </c>
    </row>
    <row r="225" spans="1:14" x14ac:dyDescent="0.25">
      <c r="A225">
        <f t="shared" si="18"/>
        <v>2021</v>
      </c>
      <c r="B225" t="str">
        <f>'Enheter, modell og år'!E3</f>
        <v>VFM</v>
      </c>
      <c r="C225" t="e">
        <f>VLOOKUP(B225,'Sentrale parametere'!#REF!,2,FALSE)</f>
        <v>#REF!</v>
      </c>
      <c r="D225">
        <f>'Tot bev lokal modell'!$A$17</f>
        <v>0</v>
      </c>
      <c r="E225" t="str">
        <f t="shared" si="19"/>
        <v>2021VFM</v>
      </c>
      <c r="F225" t="str">
        <f t="shared" si="20"/>
        <v>20210</v>
      </c>
      <c r="G225" t="str">
        <f t="shared" si="21"/>
        <v>2021VFM0</v>
      </c>
      <c r="H225" s="72" t="e">
        <f t="shared" si="22"/>
        <v>#DIV/0!</v>
      </c>
      <c r="I225" s="3">
        <f>('Tot bev lokal modell'!W17)*1000</f>
        <v>0</v>
      </c>
      <c r="J225" s="3">
        <f>('Tot bev lokal modell'!X17)*1000</f>
        <v>0</v>
      </c>
      <c r="K225" s="3">
        <f>('Tot bev lokal modell'!Y17)*1000</f>
        <v>0</v>
      </c>
      <c r="L225" s="3">
        <f t="shared" si="23"/>
        <v>0</v>
      </c>
      <c r="M225" s="3">
        <f>('Tot bev lokal modell'!Z17)*1000</f>
        <v>0</v>
      </c>
      <c r="N225" s="3">
        <f>('Tot bev lokal modell'!AA17)*1000</f>
        <v>0</v>
      </c>
    </row>
    <row r="226" spans="1:14" x14ac:dyDescent="0.25">
      <c r="A226">
        <f t="shared" si="18"/>
        <v>2021</v>
      </c>
      <c r="B226" t="str">
        <f>'Enheter, modell og år'!E3</f>
        <v>VFM</v>
      </c>
      <c r="C226" t="e">
        <f>VLOOKUP(B226,'Sentrale parametere'!#REF!,2,FALSE)</f>
        <v>#REF!</v>
      </c>
      <c r="D226">
        <f>'Tot bev lokal modell'!$A$18</f>
        <v>0</v>
      </c>
      <c r="E226" t="str">
        <f t="shared" si="19"/>
        <v>2021VFM</v>
      </c>
      <c r="F226" t="str">
        <f t="shared" si="20"/>
        <v>20210</v>
      </c>
      <c r="G226" t="str">
        <f t="shared" si="21"/>
        <v>2021VFM0</v>
      </c>
      <c r="H226" s="72" t="e">
        <f t="shared" si="22"/>
        <v>#DIV/0!</v>
      </c>
      <c r="I226" s="3">
        <f>('Tot bev lokal modell'!W18)*1000</f>
        <v>0</v>
      </c>
      <c r="J226" s="3">
        <f>('Tot bev lokal modell'!X18)*1000</f>
        <v>0</v>
      </c>
      <c r="K226" s="3">
        <f>('Tot bev lokal modell'!Y18)*1000</f>
        <v>0</v>
      </c>
      <c r="L226" s="3">
        <f t="shared" si="23"/>
        <v>0</v>
      </c>
      <c r="M226" s="3">
        <f>('Tot bev lokal modell'!Z18)*1000</f>
        <v>0</v>
      </c>
      <c r="N226" s="3">
        <f>('Tot bev lokal modell'!AA18)*1000</f>
        <v>0</v>
      </c>
    </row>
    <row r="227" spans="1:14" x14ac:dyDescent="0.25">
      <c r="A227">
        <f t="shared" si="18"/>
        <v>2021</v>
      </c>
      <c r="B227" t="str">
        <f>'Enheter, modell og år'!E3</f>
        <v>VFM</v>
      </c>
      <c r="C227" t="e">
        <f>VLOOKUP(B227,'Sentrale parametere'!#REF!,2,FALSE)</f>
        <v>#REF!</v>
      </c>
      <c r="D227">
        <f>'Tot bev lokal modell'!$A$19</f>
        <v>0</v>
      </c>
      <c r="E227" t="str">
        <f t="shared" si="19"/>
        <v>2021VFM</v>
      </c>
      <c r="F227" t="str">
        <f t="shared" si="20"/>
        <v>20210</v>
      </c>
      <c r="G227" t="str">
        <f t="shared" si="21"/>
        <v>2021VFM0</v>
      </c>
      <c r="H227" s="72" t="e">
        <f t="shared" si="22"/>
        <v>#DIV/0!</v>
      </c>
      <c r="I227" s="3">
        <f>('Tot bev lokal modell'!W19)*1000</f>
        <v>0</v>
      </c>
      <c r="J227" s="3">
        <f>('Tot bev lokal modell'!X19)*1000</f>
        <v>0</v>
      </c>
      <c r="K227" s="3">
        <f>('Tot bev lokal modell'!Y19)*1000</f>
        <v>0</v>
      </c>
      <c r="L227" s="3">
        <f t="shared" si="23"/>
        <v>0</v>
      </c>
      <c r="M227" s="3">
        <f>('Tot bev lokal modell'!Z19)*1000</f>
        <v>0</v>
      </c>
      <c r="N227" s="3">
        <f>('Tot bev lokal modell'!AA19)*1000</f>
        <v>0</v>
      </c>
    </row>
    <row r="228" spans="1:14" x14ac:dyDescent="0.25">
      <c r="A228">
        <f t="shared" si="18"/>
        <v>2021</v>
      </c>
      <c r="B228" t="str">
        <f>'Enheter, modell og år'!E3</f>
        <v>VFM</v>
      </c>
      <c r="C228" t="e">
        <f>VLOOKUP(B228,'Sentrale parametere'!#REF!,2,FALSE)</f>
        <v>#REF!</v>
      </c>
      <c r="D228">
        <f>'Tot bev lokal modell'!$A$20</f>
        <v>0</v>
      </c>
      <c r="E228" t="str">
        <f t="shared" si="19"/>
        <v>2021VFM</v>
      </c>
      <c r="F228" t="str">
        <f t="shared" si="20"/>
        <v>20210</v>
      </c>
      <c r="G228" t="str">
        <f t="shared" si="21"/>
        <v>2021VFM0</v>
      </c>
      <c r="H228" s="72" t="e">
        <f t="shared" si="22"/>
        <v>#DIV/0!</v>
      </c>
      <c r="I228" s="3">
        <f>('Tot bev lokal modell'!W20)*1000</f>
        <v>0</v>
      </c>
      <c r="J228" s="3">
        <f>('Tot bev lokal modell'!X20)*1000</f>
        <v>0</v>
      </c>
      <c r="K228" s="3">
        <f>('Tot bev lokal modell'!Y20)*1000</f>
        <v>0</v>
      </c>
      <c r="L228" s="3">
        <f t="shared" si="23"/>
        <v>0</v>
      </c>
      <c r="M228" s="3">
        <f>('Tot bev lokal modell'!Z20)*1000</f>
        <v>0</v>
      </c>
      <c r="N228" s="3">
        <f>('Tot bev lokal modell'!AA20)*1000</f>
        <v>0</v>
      </c>
    </row>
    <row r="229" spans="1:14" x14ac:dyDescent="0.25">
      <c r="A229">
        <f t="shared" si="18"/>
        <v>2021</v>
      </c>
      <c r="B229" t="str">
        <f>'Enheter, modell og år'!E3</f>
        <v>VFM</v>
      </c>
      <c r="C229" t="e">
        <f>VLOOKUP(B229,'Sentrale parametere'!#REF!,2,FALSE)</f>
        <v>#REF!</v>
      </c>
      <c r="D229">
        <f>'Tot bev lokal modell'!$A$21</f>
        <v>0</v>
      </c>
      <c r="E229" t="str">
        <f t="shared" si="19"/>
        <v>2021VFM</v>
      </c>
      <c r="F229" t="str">
        <f t="shared" si="20"/>
        <v>20210</v>
      </c>
      <c r="G229" t="str">
        <f t="shared" si="21"/>
        <v>2021VFM0</v>
      </c>
      <c r="H229" s="72" t="e">
        <f t="shared" si="22"/>
        <v>#DIV/0!</v>
      </c>
      <c r="I229" s="3">
        <f>('Tot bev lokal modell'!W21)*1000</f>
        <v>0</v>
      </c>
      <c r="J229" s="3">
        <f>('Tot bev lokal modell'!X21)*1000</f>
        <v>0</v>
      </c>
      <c r="K229" s="3">
        <f>('Tot bev lokal modell'!Y21)*1000</f>
        <v>0</v>
      </c>
      <c r="L229" s="3">
        <f t="shared" si="23"/>
        <v>0</v>
      </c>
      <c r="M229" s="3">
        <f>('Tot bev lokal modell'!Z21)*1000</f>
        <v>0</v>
      </c>
      <c r="N229" s="3">
        <f>('Tot bev lokal modell'!AA21)*1000</f>
        <v>0</v>
      </c>
    </row>
    <row r="230" spans="1:14" x14ac:dyDescent="0.25">
      <c r="A230">
        <f t="shared" si="18"/>
        <v>2021</v>
      </c>
      <c r="B230" t="str">
        <f>'Enheter, modell og år'!E3</f>
        <v>VFM</v>
      </c>
      <c r="C230" t="e">
        <f>VLOOKUP(B230,'Sentrale parametere'!#REF!,2,FALSE)</f>
        <v>#REF!</v>
      </c>
      <c r="D230">
        <f>'Tot bev lokal modell'!$A$22</f>
        <v>0</v>
      </c>
      <c r="E230" t="str">
        <f t="shared" si="19"/>
        <v>2021VFM</v>
      </c>
      <c r="F230" t="str">
        <f t="shared" si="20"/>
        <v>20210</v>
      </c>
      <c r="G230" t="str">
        <f t="shared" si="21"/>
        <v>2021VFM0</v>
      </c>
      <c r="H230" s="72" t="e">
        <f t="shared" si="22"/>
        <v>#DIV/0!</v>
      </c>
      <c r="I230" s="3">
        <f>('Tot bev lokal modell'!W22)*1000</f>
        <v>0</v>
      </c>
      <c r="J230" s="3">
        <f>('Tot bev lokal modell'!X22)*1000</f>
        <v>0</v>
      </c>
      <c r="K230" s="3">
        <f>('Tot bev lokal modell'!Y22)*1000</f>
        <v>0</v>
      </c>
      <c r="L230" s="3">
        <f t="shared" si="23"/>
        <v>0</v>
      </c>
      <c r="M230" s="3">
        <f>('Tot bev lokal modell'!Z22)*1000</f>
        <v>0</v>
      </c>
      <c r="N230" s="3">
        <f>('Tot bev lokal modell'!AA22)*1000</f>
        <v>0</v>
      </c>
    </row>
    <row r="231" spans="1:14" x14ac:dyDescent="0.25">
      <c r="A231">
        <f t="shared" si="18"/>
        <v>2021</v>
      </c>
      <c r="B231" t="str">
        <f>'Enheter, modell og år'!E3</f>
        <v>VFM</v>
      </c>
      <c r="C231" t="e">
        <f>VLOOKUP(B231,'Sentrale parametere'!#REF!,2,FALSE)</f>
        <v>#REF!</v>
      </c>
      <c r="D231">
        <f>'Tot bev lokal modell'!$A$23</f>
        <v>0</v>
      </c>
      <c r="E231" t="str">
        <f t="shared" si="19"/>
        <v>2021VFM</v>
      </c>
      <c r="F231" t="str">
        <f t="shared" si="20"/>
        <v>20210</v>
      </c>
      <c r="G231" t="str">
        <f t="shared" si="21"/>
        <v>2021VFM0</v>
      </c>
      <c r="H231" s="72" t="e">
        <f t="shared" si="22"/>
        <v>#DIV/0!</v>
      </c>
      <c r="I231" s="3">
        <f>('Tot bev lokal modell'!W23)*1000</f>
        <v>0</v>
      </c>
      <c r="J231" s="3">
        <f>('Tot bev lokal modell'!X23)*1000</f>
        <v>0</v>
      </c>
      <c r="K231" s="3">
        <f>('Tot bev lokal modell'!Y23)*1000</f>
        <v>0</v>
      </c>
      <c r="L231" s="3">
        <f t="shared" si="23"/>
        <v>0</v>
      </c>
      <c r="M231" s="3">
        <f>('Tot bev lokal modell'!Z23)*1000</f>
        <v>0</v>
      </c>
      <c r="N231" s="3">
        <f>('Tot bev lokal modell'!AA23)*1000</f>
        <v>0</v>
      </c>
    </row>
    <row r="232" spans="1:14" x14ac:dyDescent="0.25">
      <c r="A232">
        <f t="shared" si="18"/>
        <v>2021</v>
      </c>
      <c r="B232" t="str">
        <f>'Enheter, modell og år'!E3</f>
        <v>VFM</v>
      </c>
      <c r="C232" t="e">
        <f>VLOOKUP(B232,'Sentrale parametere'!#REF!,2,FALSE)</f>
        <v>#REF!</v>
      </c>
      <c r="D232">
        <f>'Tot bev lokal modell'!$A$24</f>
        <v>0</v>
      </c>
      <c r="E232" t="str">
        <f t="shared" si="19"/>
        <v>2021VFM</v>
      </c>
      <c r="F232" t="str">
        <f t="shared" si="20"/>
        <v>20210</v>
      </c>
      <c r="G232" t="str">
        <f t="shared" si="21"/>
        <v>2021VFM0</v>
      </c>
      <c r="H232" s="72" t="e">
        <f t="shared" si="22"/>
        <v>#DIV/0!</v>
      </c>
      <c r="I232" s="3">
        <f>('Tot bev lokal modell'!W24)*1000</f>
        <v>0</v>
      </c>
      <c r="J232" s="3">
        <f>('Tot bev lokal modell'!X24)*1000</f>
        <v>0</v>
      </c>
      <c r="K232" s="3">
        <f>('Tot bev lokal modell'!Y24)*1000</f>
        <v>0</v>
      </c>
      <c r="L232" s="3">
        <f t="shared" si="23"/>
        <v>0</v>
      </c>
      <c r="M232" s="3">
        <f>('Tot bev lokal modell'!Z24)*1000</f>
        <v>0</v>
      </c>
      <c r="N232" s="3">
        <f>('Tot bev lokal modell'!AA24)*1000</f>
        <v>0</v>
      </c>
    </row>
    <row r="233" spans="1:14" x14ac:dyDescent="0.25">
      <c r="A233">
        <f t="shared" si="18"/>
        <v>2021</v>
      </c>
      <c r="B233" t="str">
        <f>'Enheter, modell og år'!E3</f>
        <v>VFM</v>
      </c>
      <c r="C233" t="e">
        <f>VLOOKUP(B233,'Sentrale parametere'!#REF!,2,FALSE)</f>
        <v>#REF!</v>
      </c>
      <c r="D233">
        <f>'Tot bev lokal modell'!$A$25</f>
        <v>0</v>
      </c>
      <c r="E233" t="str">
        <f t="shared" si="19"/>
        <v>2021VFM</v>
      </c>
      <c r="F233" t="str">
        <f t="shared" si="20"/>
        <v>20210</v>
      </c>
      <c r="G233" t="str">
        <f t="shared" si="21"/>
        <v>2021VFM0</v>
      </c>
      <c r="H233" s="72" t="e">
        <f t="shared" si="22"/>
        <v>#DIV/0!</v>
      </c>
      <c r="I233" s="3">
        <f>('Tot bev lokal modell'!W25)*1000</f>
        <v>0</v>
      </c>
      <c r="J233" s="3">
        <f>('Tot bev lokal modell'!X25)*1000</f>
        <v>0</v>
      </c>
      <c r="K233" s="3">
        <f>('Tot bev lokal modell'!Y25)*1000</f>
        <v>0</v>
      </c>
      <c r="L233" s="3">
        <f t="shared" si="23"/>
        <v>0</v>
      </c>
      <c r="M233" s="3">
        <f>('Tot bev lokal modell'!Z25)*1000</f>
        <v>0</v>
      </c>
      <c r="N233" s="3">
        <f>('Tot bev lokal modell'!AA25)*1000</f>
        <v>0</v>
      </c>
    </row>
    <row r="234" spans="1:14" x14ac:dyDescent="0.25">
      <c r="A234">
        <f t="shared" si="18"/>
        <v>2021</v>
      </c>
      <c r="B234" t="str">
        <f>'Enheter, modell og år'!E3</f>
        <v>VFM</v>
      </c>
      <c r="C234" t="e">
        <f>VLOOKUP(B234,'Sentrale parametere'!#REF!,2,FALSE)</f>
        <v>#REF!</v>
      </c>
      <c r="D234">
        <f>'Tot bev lokal modell'!$A$26</f>
        <v>0</v>
      </c>
      <c r="E234" t="str">
        <f t="shared" si="19"/>
        <v>2021VFM</v>
      </c>
      <c r="F234" t="str">
        <f t="shared" si="20"/>
        <v>20210</v>
      </c>
      <c r="G234" t="str">
        <f t="shared" si="21"/>
        <v>2021VFM0</v>
      </c>
      <c r="H234" s="72" t="e">
        <f t="shared" si="22"/>
        <v>#DIV/0!</v>
      </c>
      <c r="I234" s="3">
        <f>('Tot bev lokal modell'!W26)*1000</f>
        <v>0</v>
      </c>
      <c r="J234" s="3">
        <f>('Tot bev lokal modell'!X26)*1000</f>
        <v>0</v>
      </c>
      <c r="K234" s="3">
        <f>('Tot bev lokal modell'!Y26)*1000</f>
        <v>0</v>
      </c>
      <c r="L234" s="3">
        <f t="shared" si="23"/>
        <v>0</v>
      </c>
      <c r="M234" s="3">
        <f>('Tot bev lokal modell'!Z26)*1000</f>
        <v>0</v>
      </c>
      <c r="N234" s="3">
        <f>('Tot bev lokal modell'!AA26)*1000</f>
        <v>0</v>
      </c>
    </row>
    <row r="235" spans="1:14" x14ac:dyDescent="0.25">
      <c r="A235">
        <f t="shared" si="18"/>
        <v>2021</v>
      </c>
      <c r="B235" t="str">
        <f>'Enheter, modell og år'!E3</f>
        <v>VFM</v>
      </c>
      <c r="C235" t="e">
        <f>VLOOKUP(B235,'Sentrale parametere'!#REF!,2,FALSE)</f>
        <v>#REF!</v>
      </c>
      <c r="D235">
        <f>'Tot bev lokal modell'!$A$27</f>
        <v>0</v>
      </c>
      <c r="E235" t="str">
        <f t="shared" si="19"/>
        <v>2021VFM</v>
      </c>
      <c r="F235" t="str">
        <f t="shared" si="20"/>
        <v>20210</v>
      </c>
      <c r="G235" t="str">
        <f t="shared" si="21"/>
        <v>2021VFM0</v>
      </c>
      <c r="H235" s="72" t="e">
        <f t="shared" si="22"/>
        <v>#DIV/0!</v>
      </c>
      <c r="I235" s="3">
        <f>('Tot bev lokal modell'!W27)*1000</f>
        <v>0</v>
      </c>
      <c r="J235" s="3">
        <f>('Tot bev lokal modell'!X27)*1000</f>
        <v>0</v>
      </c>
      <c r="K235" s="3">
        <f>('Tot bev lokal modell'!Y27)*1000</f>
        <v>0</v>
      </c>
      <c r="L235" s="3">
        <f t="shared" si="23"/>
        <v>0</v>
      </c>
      <c r="M235" s="3">
        <f>('Tot bev lokal modell'!Z27)*1000</f>
        <v>0</v>
      </c>
      <c r="N235" s="3">
        <f>('Tot bev lokal modell'!AA27)*1000</f>
        <v>0</v>
      </c>
    </row>
    <row r="236" spans="1:14" x14ac:dyDescent="0.25">
      <c r="A236">
        <f t="shared" si="18"/>
        <v>2021</v>
      </c>
      <c r="B236" t="str">
        <f>'Enheter, modell og år'!E3</f>
        <v>VFM</v>
      </c>
      <c r="C236" t="e">
        <f>VLOOKUP(B236,'Sentrale parametere'!#REF!,2,FALSE)</f>
        <v>#REF!</v>
      </c>
      <c r="D236">
        <f>'Tot bev lokal modell'!$A$28</f>
        <v>0</v>
      </c>
      <c r="E236" t="str">
        <f t="shared" si="19"/>
        <v>2021VFM</v>
      </c>
      <c r="F236" t="str">
        <f t="shared" si="20"/>
        <v>20210</v>
      </c>
      <c r="G236" t="str">
        <f t="shared" si="21"/>
        <v>2021VFM0</v>
      </c>
      <c r="H236" s="72" t="e">
        <f t="shared" si="22"/>
        <v>#DIV/0!</v>
      </c>
      <c r="I236" s="3">
        <f>('Tot bev lokal modell'!W28)*1000</f>
        <v>0</v>
      </c>
      <c r="J236" s="3">
        <f>('Tot bev lokal modell'!X28)*1000</f>
        <v>0</v>
      </c>
      <c r="K236" s="3">
        <f>('Tot bev lokal modell'!Y28)*1000</f>
        <v>0</v>
      </c>
      <c r="L236" s="3">
        <f t="shared" si="23"/>
        <v>0</v>
      </c>
      <c r="M236" s="3">
        <f>('Tot bev lokal modell'!Z28)*1000</f>
        <v>0</v>
      </c>
      <c r="N236" s="3">
        <f>('Tot bev lokal modell'!AA28)*1000</f>
        <v>0</v>
      </c>
    </row>
    <row r="237" spans="1:14" x14ac:dyDescent="0.25">
      <c r="A237">
        <f t="shared" si="18"/>
        <v>2021</v>
      </c>
      <c r="B237" t="str">
        <f>'Enheter, modell og år'!E3</f>
        <v>VFM</v>
      </c>
      <c r="C237" t="e">
        <f>VLOOKUP(B237,'Sentrale parametere'!#REF!,2,FALSE)</f>
        <v>#REF!</v>
      </c>
      <c r="D237">
        <f>'Tot bev lokal modell'!$A$29</f>
        <v>0</v>
      </c>
      <c r="E237" t="str">
        <f t="shared" si="19"/>
        <v>2021VFM</v>
      </c>
      <c r="F237" t="str">
        <f t="shared" si="20"/>
        <v>20210</v>
      </c>
      <c r="G237" t="str">
        <f t="shared" si="21"/>
        <v>2021VFM0</v>
      </c>
      <c r="H237" s="72" t="e">
        <f t="shared" si="22"/>
        <v>#DIV/0!</v>
      </c>
      <c r="I237" s="3">
        <f>('Tot bev lokal modell'!W29)*1000</f>
        <v>0</v>
      </c>
      <c r="J237" s="3">
        <f>('Tot bev lokal modell'!X29)*1000</f>
        <v>0</v>
      </c>
      <c r="K237" s="3">
        <f>('Tot bev lokal modell'!Y29)*1000</f>
        <v>0</v>
      </c>
      <c r="L237" s="3">
        <f t="shared" si="23"/>
        <v>0</v>
      </c>
      <c r="M237" s="3">
        <f>('Tot bev lokal modell'!Z29)*1000</f>
        <v>0</v>
      </c>
      <c r="N237" s="3">
        <f>('Tot bev lokal modell'!AA29)*1000</f>
        <v>0</v>
      </c>
    </row>
    <row r="238" spans="1:14" x14ac:dyDescent="0.25">
      <c r="A238">
        <f t="shared" si="18"/>
        <v>2021</v>
      </c>
      <c r="B238" t="str">
        <f>'Enheter, modell og år'!E3</f>
        <v>VFM</v>
      </c>
      <c r="C238" t="e">
        <f>VLOOKUP(B238,'Sentrale parametere'!#REF!,2,FALSE)</f>
        <v>#REF!</v>
      </c>
      <c r="D238">
        <f>'Tot bev lokal modell'!$A$30</f>
        <v>0</v>
      </c>
      <c r="E238" t="str">
        <f t="shared" si="19"/>
        <v>2021VFM</v>
      </c>
      <c r="F238" t="str">
        <f t="shared" si="20"/>
        <v>20210</v>
      </c>
      <c r="G238" t="str">
        <f t="shared" si="21"/>
        <v>2021VFM0</v>
      </c>
      <c r="H238" s="72" t="e">
        <f t="shared" si="22"/>
        <v>#DIV/0!</v>
      </c>
      <c r="I238" s="3">
        <f>('Tot bev lokal modell'!W30)*1000</f>
        <v>0</v>
      </c>
      <c r="J238" s="3">
        <f>('Tot bev lokal modell'!X30)*1000</f>
        <v>0</v>
      </c>
      <c r="K238" s="3">
        <f>('Tot bev lokal modell'!Y30)*1000</f>
        <v>0</v>
      </c>
      <c r="L238" s="3">
        <f t="shared" si="23"/>
        <v>0</v>
      </c>
      <c r="M238" s="3">
        <f>('Tot bev lokal modell'!Z30)*1000</f>
        <v>0</v>
      </c>
      <c r="N238" s="3">
        <f>('Tot bev lokal modell'!AA30)*1000</f>
        <v>0</v>
      </c>
    </row>
    <row r="239" spans="1:14" x14ac:dyDescent="0.25">
      <c r="A239">
        <f t="shared" si="18"/>
        <v>2021</v>
      </c>
      <c r="B239" t="str">
        <f>'Enheter, modell og år'!E3</f>
        <v>VFM</v>
      </c>
      <c r="C239" t="e">
        <f>VLOOKUP(B239,'Sentrale parametere'!#REF!,2,FALSE)</f>
        <v>#REF!</v>
      </c>
      <c r="D239">
        <f>'Tot bev lokal modell'!$A$31</f>
        <v>0</v>
      </c>
      <c r="E239" t="str">
        <f t="shared" si="19"/>
        <v>2021VFM</v>
      </c>
      <c r="F239" t="str">
        <f t="shared" si="20"/>
        <v>20210</v>
      </c>
      <c r="G239" t="str">
        <f t="shared" si="21"/>
        <v>2021VFM0</v>
      </c>
      <c r="H239" s="72" t="e">
        <f t="shared" si="22"/>
        <v>#DIV/0!</v>
      </c>
      <c r="I239" s="3">
        <f>('Tot bev lokal modell'!W31)*1000</f>
        <v>0</v>
      </c>
      <c r="J239" s="3">
        <f>('Tot bev lokal modell'!X31)*1000</f>
        <v>0</v>
      </c>
      <c r="K239" s="3">
        <f>('Tot bev lokal modell'!Y31)*1000</f>
        <v>0</v>
      </c>
      <c r="L239" s="3">
        <f t="shared" si="23"/>
        <v>0</v>
      </c>
      <c r="M239" s="3">
        <f>('Tot bev lokal modell'!Z31)*1000</f>
        <v>0</v>
      </c>
      <c r="N239" s="3">
        <f>('Tot bev lokal modell'!AA31)*1000</f>
        <v>0</v>
      </c>
    </row>
    <row r="240" spans="1:14" x14ac:dyDescent="0.25">
      <c r="A240">
        <f t="shared" si="18"/>
        <v>2021</v>
      </c>
      <c r="B240" t="str">
        <f>'Enheter, modell og år'!E3</f>
        <v>VFM</v>
      </c>
      <c r="C240" t="e">
        <f>VLOOKUP(B240,'Sentrale parametere'!#REF!,2,FALSE)</f>
        <v>#REF!</v>
      </c>
      <c r="D240">
        <f>'Tot bev lokal modell'!$A$32</f>
        <v>0</v>
      </c>
      <c r="E240" t="str">
        <f t="shared" si="19"/>
        <v>2021VFM</v>
      </c>
      <c r="F240" t="str">
        <f t="shared" si="20"/>
        <v>20210</v>
      </c>
      <c r="G240" t="str">
        <f t="shared" si="21"/>
        <v>2021VFM0</v>
      </c>
      <c r="H240" s="72" t="e">
        <f t="shared" si="22"/>
        <v>#DIV/0!</v>
      </c>
      <c r="I240" s="3">
        <f>('Tot bev lokal modell'!W32)*1000</f>
        <v>0</v>
      </c>
      <c r="J240" s="3">
        <f>('Tot bev lokal modell'!X32)*1000</f>
        <v>0</v>
      </c>
      <c r="K240" s="3">
        <f>('Tot bev lokal modell'!Y32)*1000</f>
        <v>0</v>
      </c>
      <c r="L240" s="3">
        <f t="shared" si="23"/>
        <v>0</v>
      </c>
      <c r="M240" s="3">
        <f>('Tot bev lokal modell'!Z32)*1000</f>
        <v>0</v>
      </c>
      <c r="N240" s="3">
        <f>('Tot bev lokal modell'!AA32)*1000</f>
        <v>0</v>
      </c>
    </row>
    <row r="241" spans="1:14" x14ac:dyDescent="0.25">
      <c r="A241">
        <f t="shared" si="18"/>
        <v>2021</v>
      </c>
      <c r="B241" t="str">
        <f>'Enheter, modell og år'!E3</f>
        <v>VFM</v>
      </c>
      <c r="C241" t="e">
        <f>VLOOKUP(B241,'Sentrale parametere'!#REF!,2,FALSE)</f>
        <v>#REF!</v>
      </c>
      <c r="D241">
        <f>'Tot bev lokal modell'!$A$33</f>
        <v>0</v>
      </c>
      <c r="E241" t="str">
        <f t="shared" si="19"/>
        <v>2021VFM</v>
      </c>
      <c r="F241" t="str">
        <f t="shared" si="20"/>
        <v>20210</v>
      </c>
      <c r="G241" t="str">
        <f t="shared" si="21"/>
        <v>2021VFM0</v>
      </c>
      <c r="H241" s="72" t="e">
        <f t="shared" si="22"/>
        <v>#DIV/0!</v>
      </c>
      <c r="I241" s="3">
        <f>('Tot bev lokal modell'!W33)*1000</f>
        <v>0</v>
      </c>
      <c r="J241" s="3">
        <f>('Tot bev lokal modell'!X33)*1000</f>
        <v>0</v>
      </c>
      <c r="K241" s="3">
        <f>('Tot bev lokal modell'!Y33)*1000</f>
        <v>0</v>
      </c>
      <c r="L241" s="3">
        <f t="shared" si="23"/>
        <v>0</v>
      </c>
      <c r="M241" s="3">
        <f>('Tot bev lokal modell'!Z33)*1000</f>
        <v>0</v>
      </c>
      <c r="N241" s="3">
        <f>('Tot bev lokal modell'!AA33)*1000</f>
        <v>0</v>
      </c>
    </row>
    <row r="242" spans="1:14" x14ac:dyDescent="0.25">
      <c r="A242">
        <f t="shared" si="18"/>
        <v>2022</v>
      </c>
      <c r="B242" t="str">
        <f>'Enheter, modell og år'!E3</f>
        <v>VFM</v>
      </c>
      <c r="C242" t="e">
        <f>VLOOKUP(B242,'Sentrale parametere'!#REF!,2,FALSE)</f>
        <v>#REF!</v>
      </c>
      <c r="D242">
        <f>'Tot bev lokal modell'!$A$4</f>
        <v>0</v>
      </c>
      <c r="E242" t="str">
        <f t="shared" si="19"/>
        <v>2022VFM</v>
      </c>
      <c r="F242" t="str">
        <f t="shared" si="20"/>
        <v>20220</v>
      </c>
      <c r="G242" t="str">
        <f t="shared" si="21"/>
        <v>2022VFM0</v>
      </c>
      <c r="H242" s="72" t="e">
        <f t="shared" si="22"/>
        <v>#DIV/0!</v>
      </c>
      <c r="I242" s="3">
        <f>('Tot bev lokal modell'!AB4)*1000</f>
        <v>0</v>
      </c>
      <c r="J242" s="3">
        <f>('Tot bev lokal modell'!AC4)*1000</f>
        <v>0</v>
      </c>
      <c r="K242" s="3">
        <f>('Tot bev lokal modell'!AD4)*1000</f>
        <v>0</v>
      </c>
      <c r="L242" s="3">
        <f t="shared" si="23"/>
        <v>0</v>
      </c>
      <c r="M242" s="3">
        <f>('Tot bev lokal modell'!AE4)*1000</f>
        <v>0</v>
      </c>
      <c r="N242" s="3">
        <f>('Tot bev lokal modell'!AF4)*1000</f>
        <v>0</v>
      </c>
    </row>
    <row r="243" spans="1:14" x14ac:dyDescent="0.25">
      <c r="A243">
        <f t="shared" si="18"/>
        <v>2022</v>
      </c>
      <c r="B243" t="str">
        <f>'Enheter, modell og år'!E3</f>
        <v>VFM</v>
      </c>
      <c r="C243" t="e">
        <f>VLOOKUP(B243,'Sentrale parametere'!#REF!,2,FALSE)</f>
        <v>#REF!</v>
      </c>
      <c r="D243">
        <f>'Tot bev lokal modell'!$A$15</f>
        <v>0</v>
      </c>
      <c r="E243" t="str">
        <f t="shared" si="19"/>
        <v>2022VFM</v>
      </c>
      <c r="F243" t="str">
        <f t="shared" si="20"/>
        <v>20220</v>
      </c>
      <c r="G243" t="str">
        <f t="shared" si="21"/>
        <v>2022VFM0</v>
      </c>
      <c r="H243" s="72" t="e">
        <f t="shared" si="22"/>
        <v>#DIV/0!</v>
      </c>
      <c r="I243" s="3">
        <f>('Tot bev lokal modell'!AB15)*1000</f>
        <v>0</v>
      </c>
      <c r="J243" s="3">
        <f>('Tot bev lokal modell'!AC15)*1000</f>
        <v>0</v>
      </c>
      <c r="K243" s="3">
        <f>('Tot bev lokal modell'!AD15)*1000</f>
        <v>0</v>
      </c>
      <c r="L243" s="3">
        <f t="shared" si="23"/>
        <v>0</v>
      </c>
      <c r="M243" s="3">
        <f>('Tot bev lokal modell'!AE15)*1000</f>
        <v>0</v>
      </c>
      <c r="N243" s="3">
        <f>('Tot bev lokal modell'!AF15)*1000</f>
        <v>0</v>
      </c>
    </row>
    <row r="244" spans="1:14" x14ac:dyDescent="0.25">
      <c r="A244">
        <f t="shared" si="18"/>
        <v>2022</v>
      </c>
      <c r="B244" t="str">
        <f>'Enheter, modell og år'!E3</f>
        <v>VFM</v>
      </c>
      <c r="C244" t="e">
        <f>VLOOKUP(B244,'Sentrale parametere'!#REF!,2,FALSE)</f>
        <v>#REF!</v>
      </c>
      <c r="D244">
        <f>'Tot bev lokal modell'!$A$16</f>
        <v>0</v>
      </c>
      <c r="E244" t="str">
        <f t="shared" si="19"/>
        <v>2022VFM</v>
      </c>
      <c r="F244" t="str">
        <f t="shared" si="20"/>
        <v>20220</v>
      </c>
      <c r="G244" t="str">
        <f t="shared" si="21"/>
        <v>2022VFM0</v>
      </c>
      <c r="H244" s="72" t="e">
        <f t="shared" si="22"/>
        <v>#DIV/0!</v>
      </c>
      <c r="I244" s="3">
        <f>('Tot bev lokal modell'!AB16)*1000</f>
        <v>0</v>
      </c>
      <c r="J244" s="3">
        <f>('Tot bev lokal modell'!AC16)*1000</f>
        <v>0</v>
      </c>
      <c r="K244" s="3">
        <f>('Tot bev lokal modell'!AD16)*1000</f>
        <v>0</v>
      </c>
      <c r="L244" s="3">
        <f t="shared" si="23"/>
        <v>0</v>
      </c>
      <c r="M244" s="3">
        <f>('Tot bev lokal modell'!AE16)*1000</f>
        <v>0</v>
      </c>
      <c r="N244" s="3">
        <f>('Tot bev lokal modell'!AF16)*1000</f>
        <v>0</v>
      </c>
    </row>
    <row r="245" spans="1:14" x14ac:dyDescent="0.25">
      <c r="A245">
        <f t="shared" si="18"/>
        <v>2022</v>
      </c>
      <c r="B245" t="str">
        <f>'Enheter, modell og år'!E3</f>
        <v>VFM</v>
      </c>
      <c r="C245" t="e">
        <f>VLOOKUP(B245,'Sentrale parametere'!#REF!,2,FALSE)</f>
        <v>#REF!</v>
      </c>
      <c r="D245">
        <f>'Tot bev lokal modell'!$A$17</f>
        <v>0</v>
      </c>
      <c r="E245" t="str">
        <f t="shared" si="19"/>
        <v>2022VFM</v>
      </c>
      <c r="F245" t="str">
        <f t="shared" si="20"/>
        <v>20220</v>
      </c>
      <c r="G245" t="str">
        <f t="shared" si="21"/>
        <v>2022VFM0</v>
      </c>
      <c r="H245" s="72" t="e">
        <f t="shared" si="22"/>
        <v>#DIV/0!</v>
      </c>
      <c r="I245" s="3">
        <f>('Tot bev lokal modell'!AB17)*1000</f>
        <v>0</v>
      </c>
      <c r="J245" s="3">
        <f>('Tot bev lokal modell'!AC17)*1000</f>
        <v>0</v>
      </c>
      <c r="K245" s="3">
        <f>('Tot bev lokal modell'!AD17)*1000</f>
        <v>0</v>
      </c>
      <c r="L245" s="3">
        <f t="shared" si="23"/>
        <v>0</v>
      </c>
      <c r="M245" s="3">
        <f>('Tot bev lokal modell'!AE17)*1000</f>
        <v>0</v>
      </c>
      <c r="N245" s="3">
        <f>('Tot bev lokal modell'!AF17)*1000</f>
        <v>0</v>
      </c>
    </row>
    <row r="246" spans="1:14" x14ac:dyDescent="0.25">
      <c r="A246">
        <f t="shared" si="18"/>
        <v>2022</v>
      </c>
      <c r="B246" t="str">
        <f>'Enheter, modell og år'!E3</f>
        <v>VFM</v>
      </c>
      <c r="C246" t="e">
        <f>VLOOKUP(B246,'Sentrale parametere'!#REF!,2,FALSE)</f>
        <v>#REF!</v>
      </c>
      <c r="D246">
        <f>'Tot bev lokal modell'!$A$18</f>
        <v>0</v>
      </c>
      <c r="E246" t="str">
        <f t="shared" si="19"/>
        <v>2022VFM</v>
      </c>
      <c r="F246" t="str">
        <f t="shared" si="20"/>
        <v>20220</v>
      </c>
      <c r="G246" t="str">
        <f t="shared" si="21"/>
        <v>2022VFM0</v>
      </c>
      <c r="H246" s="72" t="e">
        <f t="shared" si="22"/>
        <v>#DIV/0!</v>
      </c>
      <c r="I246" s="3">
        <f>('Tot bev lokal modell'!AB18)*1000</f>
        <v>0</v>
      </c>
      <c r="J246" s="3">
        <f>('Tot bev lokal modell'!AC18)*1000</f>
        <v>0</v>
      </c>
      <c r="K246" s="3">
        <f>('Tot bev lokal modell'!AD18)*1000</f>
        <v>0</v>
      </c>
      <c r="L246" s="3">
        <f t="shared" si="23"/>
        <v>0</v>
      </c>
      <c r="M246" s="3">
        <f>('Tot bev lokal modell'!AE18)*1000</f>
        <v>0</v>
      </c>
      <c r="N246" s="3">
        <f>('Tot bev lokal modell'!AF18)*1000</f>
        <v>0</v>
      </c>
    </row>
    <row r="247" spans="1:14" x14ac:dyDescent="0.25">
      <c r="A247">
        <f t="shared" ref="A247:A310" si="24">A227+1</f>
        <v>2022</v>
      </c>
      <c r="B247" t="str">
        <f>'Enheter, modell og år'!E3</f>
        <v>VFM</v>
      </c>
      <c r="C247" t="e">
        <f>VLOOKUP(B247,'Sentrale parametere'!#REF!,2,FALSE)</f>
        <v>#REF!</v>
      </c>
      <c r="D247">
        <f>'Tot bev lokal modell'!$A$19</f>
        <v>0</v>
      </c>
      <c r="E247" t="str">
        <f t="shared" si="19"/>
        <v>2022VFM</v>
      </c>
      <c r="F247" t="str">
        <f t="shared" si="20"/>
        <v>20220</v>
      </c>
      <c r="G247" t="str">
        <f t="shared" si="21"/>
        <v>2022VFM0</v>
      </c>
      <c r="H247" s="72" t="e">
        <f t="shared" si="22"/>
        <v>#DIV/0!</v>
      </c>
      <c r="I247" s="3">
        <f>('Tot bev lokal modell'!AB19)*1000</f>
        <v>0</v>
      </c>
      <c r="J247" s="3">
        <f>('Tot bev lokal modell'!AC19)*1000</f>
        <v>0</v>
      </c>
      <c r="K247" s="3">
        <f>('Tot bev lokal modell'!AD19)*1000</f>
        <v>0</v>
      </c>
      <c r="L247" s="3">
        <f t="shared" si="23"/>
        <v>0</v>
      </c>
      <c r="M247" s="3">
        <f>('Tot bev lokal modell'!AE19)*1000</f>
        <v>0</v>
      </c>
      <c r="N247" s="3">
        <f>('Tot bev lokal modell'!AF19)*1000</f>
        <v>0</v>
      </c>
    </row>
    <row r="248" spans="1:14" x14ac:dyDescent="0.25">
      <c r="A248">
        <f t="shared" si="24"/>
        <v>2022</v>
      </c>
      <c r="B248" t="str">
        <f>'Enheter, modell og år'!E3</f>
        <v>VFM</v>
      </c>
      <c r="C248" t="e">
        <f>VLOOKUP(B248,'Sentrale parametere'!#REF!,2,FALSE)</f>
        <v>#REF!</v>
      </c>
      <c r="D248">
        <f>'Tot bev lokal modell'!$A$20</f>
        <v>0</v>
      </c>
      <c r="E248" t="str">
        <f t="shared" si="19"/>
        <v>2022VFM</v>
      </c>
      <c r="F248" t="str">
        <f t="shared" si="20"/>
        <v>20220</v>
      </c>
      <c r="G248" t="str">
        <f t="shared" si="21"/>
        <v>2022VFM0</v>
      </c>
      <c r="H248" s="72" t="e">
        <f t="shared" si="22"/>
        <v>#DIV/0!</v>
      </c>
      <c r="I248" s="3">
        <f>('Tot bev lokal modell'!AB20)*1000</f>
        <v>0</v>
      </c>
      <c r="J248" s="3">
        <f>('Tot bev lokal modell'!AC20)*1000</f>
        <v>0</v>
      </c>
      <c r="K248" s="3">
        <f>('Tot bev lokal modell'!AD20)*1000</f>
        <v>0</v>
      </c>
      <c r="L248" s="3">
        <f t="shared" si="23"/>
        <v>0</v>
      </c>
      <c r="M248" s="3">
        <f>('Tot bev lokal modell'!AE20)*1000</f>
        <v>0</v>
      </c>
      <c r="N248" s="3">
        <f>('Tot bev lokal modell'!AF20)*1000</f>
        <v>0</v>
      </c>
    </row>
    <row r="249" spans="1:14" x14ac:dyDescent="0.25">
      <c r="A249">
        <f t="shared" si="24"/>
        <v>2022</v>
      </c>
      <c r="B249" t="str">
        <f>'Enheter, modell og år'!E3</f>
        <v>VFM</v>
      </c>
      <c r="C249" t="e">
        <f>VLOOKUP(B249,'Sentrale parametere'!#REF!,2,FALSE)</f>
        <v>#REF!</v>
      </c>
      <c r="D249">
        <f>'Tot bev lokal modell'!$A$21</f>
        <v>0</v>
      </c>
      <c r="E249" t="str">
        <f t="shared" si="19"/>
        <v>2022VFM</v>
      </c>
      <c r="F249" t="str">
        <f t="shared" si="20"/>
        <v>20220</v>
      </c>
      <c r="G249" t="str">
        <f t="shared" si="21"/>
        <v>2022VFM0</v>
      </c>
      <c r="H249" s="72" t="e">
        <f t="shared" si="22"/>
        <v>#DIV/0!</v>
      </c>
      <c r="I249" s="3">
        <f>('Tot bev lokal modell'!AB21)*1000</f>
        <v>0</v>
      </c>
      <c r="J249" s="3">
        <f>('Tot bev lokal modell'!AC21)*1000</f>
        <v>0</v>
      </c>
      <c r="K249" s="3">
        <f>('Tot bev lokal modell'!AD21)*1000</f>
        <v>0</v>
      </c>
      <c r="L249" s="3">
        <f t="shared" si="23"/>
        <v>0</v>
      </c>
      <c r="M249" s="3">
        <f>('Tot bev lokal modell'!AE21)*1000</f>
        <v>0</v>
      </c>
      <c r="N249" s="3">
        <f>('Tot bev lokal modell'!AF21)*1000</f>
        <v>0</v>
      </c>
    </row>
    <row r="250" spans="1:14" x14ac:dyDescent="0.25">
      <c r="A250">
        <f t="shared" si="24"/>
        <v>2022</v>
      </c>
      <c r="B250" t="str">
        <f>'Enheter, modell og år'!E3</f>
        <v>VFM</v>
      </c>
      <c r="C250" t="e">
        <f>VLOOKUP(B250,'Sentrale parametere'!#REF!,2,FALSE)</f>
        <v>#REF!</v>
      </c>
      <c r="D250">
        <f>'Tot bev lokal modell'!$A$22</f>
        <v>0</v>
      </c>
      <c r="E250" t="str">
        <f t="shared" si="19"/>
        <v>2022VFM</v>
      </c>
      <c r="F250" t="str">
        <f t="shared" si="20"/>
        <v>20220</v>
      </c>
      <c r="G250" t="str">
        <f t="shared" si="21"/>
        <v>2022VFM0</v>
      </c>
      <c r="H250" s="72" t="e">
        <f t="shared" si="22"/>
        <v>#DIV/0!</v>
      </c>
      <c r="I250" s="3">
        <f>('Tot bev lokal modell'!AB22)*1000</f>
        <v>0</v>
      </c>
      <c r="J250" s="3">
        <f>('Tot bev lokal modell'!AC22)*1000</f>
        <v>0</v>
      </c>
      <c r="K250" s="3">
        <f>('Tot bev lokal modell'!AD22)*1000</f>
        <v>0</v>
      </c>
      <c r="L250" s="3">
        <f t="shared" si="23"/>
        <v>0</v>
      </c>
      <c r="M250" s="3">
        <f>('Tot bev lokal modell'!AE22)*1000</f>
        <v>0</v>
      </c>
      <c r="N250" s="3">
        <f>('Tot bev lokal modell'!AF22)*1000</f>
        <v>0</v>
      </c>
    </row>
    <row r="251" spans="1:14" x14ac:dyDescent="0.25">
      <c r="A251">
        <f t="shared" si="24"/>
        <v>2022</v>
      </c>
      <c r="B251" t="str">
        <f>'Enheter, modell og år'!E3</f>
        <v>VFM</v>
      </c>
      <c r="C251" t="e">
        <f>VLOOKUP(B251,'Sentrale parametere'!#REF!,2,FALSE)</f>
        <v>#REF!</v>
      </c>
      <c r="D251">
        <f>'Tot bev lokal modell'!$A$23</f>
        <v>0</v>
      </c>
      <c r="E251" t="str">
        <f t="shared" si="19"/>
        <v>2022VFM</v>
      </c>
      <c r="F251" t="str">
        <f t="shared" si="20"/>
        <v>20220</v>
      </c>
      <c r="G251" t="str">
        <f t="shared" si="21"/>
        <v>2022VFM0</v>
      </c>
      <c r="H251" s="72" t="e">
        <f t="shared" si="22"/>
        <v>#DIV/0!</v>
      </c>
      <c r="I251" s="3">
        <f>('Tot bev lokal modell'!AB23)*1000</f>
        <v>0</v>
      </c>
      <c r="J251" s="3">
        <f>('Tot bev lokal modell'!AC23)*1000</f>
        <v>0</v>
      </c>
      <c r="K251" s="3">
        <f>('Tot bev lokal modell'!AD23)*1000</f>
        <v>0</v>
      </c>
      <c r="L251" s="3">
        <f t="shared" si="23"/>
        <v>0</v>
      </c>
      <c r="M251" s="3">
        <f>('Tot bev lokal modell'!AE23)*1000</f>
        <v>0</v>
      </c>
      <c r="N251" s="3">
        <f>('Tot bev lokal modell'!AF23)*1000</f>
        <v>0</v>
      </c>
    </row>
    <row r="252" spans="1:14" x14ac:dyDescent="0.25">
      <c r="A252">
        <f t="shared" si="24"/>
        <v>2022</v>
      </c>
      <c r="B252" t="str">
        <f>'Enheter, modell og år'!E3</f>
        <v>VFM</v>
      </c>
      <c r="C252" t="e">
        <f>VLOOKUP(B252,'Sentrale parametere'!#REF!,2,FALSE)</f>
        <v>#REF!</v>
      </c>
      <c r="D252">
        <f>'Tot bev lokal modell'!$A$24</f>
        <v>0</v>
      </c>
      <c r="E252" t="str">
        <f t="shared" si="19"/>
        <v>2022VFM</v>
      </c>
      <c r="F252" t="str">
        <f t="shared" si="20"/>
        <v>20220</v>
      </c>
      <c r="G252" t="str">
        <f t="shared" si="21"/>
        <v>2022VFM0</v>
      </c>
      <c r="H252" s="72" t="e">
        <f t="shared" si="22"/>
        <v>#DIV/0!</v>
      </c>
      <c r="I252" s="3">
        <f>('Tot bev lokal modell'!AB24)*1000</f>
        <v>0</v>
      </c>
      <c r="J252" s="3">
        <f>('Tot bev lokal modell'!AC24)*1000</f>
        <v>0</v>
      </c>
      <c r="K252" s="3">
        <f>('Tot bev lokal modell'!AD24)*1000</f>
        <v>0</v>
      </c>
      <c r="L252" s="3">
        <f t="shared" si="23"/>
        <v>0</v>
      </c>
      <c r="M252" s="3">
        <f>('Tot bev lokal modell'!AE24)*1000</f>
        <v>0</v>
      </c>
      <c r="N252" s="3">
        <f>('Tot bev lokal modell'!AF24)*1000</f>
        <v>0</v>
      </c>
    </row>
    <row r="253" spans="1:14" x14ac:dyDescent="0.25">
      <c r="A253">
        <f t="shared" si="24"/>
        <v>2022</v>
      </c>
      <c r="B253" t="str">
        <f>'Enheter, modell og år'!E3</f>
        <v>VFM</v>
      </c>
      <c r="C253" t="e">
        <f>VLOOKUP(B253,'Sentrale parametere'!#REF!,2,FALSE)</f>
        <v>#REF!</v>
      </c>
      <c r="D253">
        <f>'Tot bev lokal modell'!$A$25</f>
        <v>0</v>
      </c>
      <c r="E253" t="str">
        <f t="shared" si="19"/>
        <v>2022VFM</v>
      </c>
      <c r="F253" t="str">
        <f t="shared" si="20"/>
        <v>20220</v>
      </c>
      <c r="G253" t="str">
        <f t="shared" si="21"/>
        <v>2022VFM0</v>
      </c>
      <c r="H253" s="72" t="e">
        <f t="shared" si="22"/>
        <v>#DIV/0!</v>
      </c>
      <c r="I253" s="3">
        <f>('Tot bev lokal modell'!AB25)*1000</f>
        <v>0</v>
      </c>
      <c r="J253" s="3">
        <f>('Tot bev lokal modell'!AC25)*1000</f>
        <v>0</v>
      </c>
      <c r="K253" s="3">
        <f>('Tot bev lokal modell'!AD25)*1000</f>
        <v>0</v>
      </c>
      <c r="L253" s="3">
        <f t="shared" si="23"/>
        <v>0</v>
      </c>
      <c r="M253" s="3">
        <f>('Tot bev lokal modell'!AE25)*1000</f>
        <v>0</v>
      </c>
      <c r="N253" s="3">
        <f>('Tot bev lokal modell'!AF25)*1000</f>
        <v>0</v>
      </c>
    </row>
    <row r="254" spans="1:14" x14ac:dyDescent="0.25">
      <c r="A254">
        <f t="shared" si="24"/>
        <v>2022</v>
      </c>
      <c r="B254" t="str">
        <f>'Enheter, modell og år'!E3</f>
        <v>VFM</v>
      </c>
      <c r="C254" t="e">
        <f>VLOOKUP(B254,'Sentrale parametere'!#REF!,2,FALSE)</f>
        <v>#REF!</v>
      </c>
      <c r="D254">
        <f>'Tot bev lokal modell'!$A$26</f>
        <v>0</v>
      </c>
      <c r="E254" t="str">
        <f t="shared" si="19"/>
        <v>2022VFM</v>
      </c>
      <c r="F254" t="str">
        <f t="shared" si="20"/>
        <v>20220</v>
      </c>
      <c r="G254" t="str">
        <f t="shared" si="21"/>
        <v>2022VFM0</v>
      </c>
      <c r="H254" s="72" t="e">
        <f t="shared" si="22"/>
        <v>#DIV/0!</v>
      </c>
      <c r="I254" s="3">
        <f>('Tot bev lokal modell'!AB26)*1000</f>
        <v>0</v>
      </c>
      <c r="J254" s="3">
        <f>('Tot bev lokal modell'!AC26)*1000</f>
        <v>0</v>
      </c>
      <c r="K254" s="3">
        <f>('Tot bev lokal modell'!AD26)*1000</f>
        <v>0</v>
      </c>
      <c r="L254" s="3">
        <f t="shared" si="23"/>
        <v>0</v>
      </c>
      <c r="M254" s="3">
        <f>('Tot bev lokal modell'!AE26)*1000</f>
        <v>0</v>
      </c>
      <c r="N254" s="3">
        <f>('Tot bev lokal modell'!AF26)*1000</f>
        <v>0</v>
      </c>
    </row>
    <row r="255" spans="1:14" x14ac:dyDescent="0.25">
      <c r="A255">
        <f t="shared" si="24"/>
        <v>2022</v>
      </c>
      <c r="B255" t="str">
        <f>'Enheter, modell og år'!E3</f>
        <v>VFM</v>
      </c>
      <c r="C255" t="e">
        <f>VLOOKUP(B255,'Sentrale parametere'!#REF!,2,FALSE)</f>
        <v>#REF!</v>
      </c>
      <c r="D255">
        <f>'Tot bev lokal modell'!$A$27</f>
        <v>0</v>
      </c>
      <c r="E255" t="str">
        <f t="shared" si="19"/>
        <v>2022VFM</v>
      </c>
      <c r="F255" t="str">
        <f t="shared" si="20"/>
        <v>20220</v>
      </c>
      <c r="G255" t="str">
        <f t="shared" si="21"/>
        <v>2022VFM0</v>
      </c>
      <c r="H255" s="72" t="e">
        <f t="shared" si="22"/>
        <v>#DIV/0!</v>
      </c>
      <c r="I255" s="3">
        <f>('Tot bev lokal modell'!AB27)*1000</f>
        <v>0</v>
      </c>
      <c r="J255" s="3">
        <f>('Tot bev lokal modell'!AC27)*1000</f>
        <v>0</v>
      </c>
      <c r="K255" s="3">
        <f>('Tot bev lokal modell'!AD27)*1000</f>
        <v>0</v>
      </c>
      <c r="L255" s="3">
        <f t="shared" si="23"/>
        <v>0</v>
      </c>
      <c r="M255" s="3">
        <f>('Tot bev lokal modell'!AE27)*1000</f>
        <v>0</v>
      </c>
      <c r="N255" s="3">
        <f>('Tot bev lokal modell'!AF27)*1000</f>
        <v>0</v>
      </c>
    </row>
    <row r="256" spans="1:14" x14ac:dyDescent="0.25">
      <c r="A256">
        <f t="shared" si="24"/>
        <v>2022</v>
      </c>
      <c r="B256" t="str">
        <f>'Enheter, modell og år'!E3</f>
        <v>VFM</v>
      </c>
      <c r="C256" t="e">
        <f>VLOOKUP(B256,'Sentrale parametere'!#REF!,2,FALSE)</f>
        <v>#REF!</v>
      </c>
      <c r="D256">
        <f>'Tot bev lokal modell'!$A$28</f>
        <v>0</v>
      </c>
      <c r="E256" t="str">
        <f t="shared" si="19"/>
        <v>2022VFM</v>
      </c>
      <c r="F256" t="str">
        <f t="shared" si="20"/>
        <v>20220</v>
      </c>
      <c r="G256" t="str">
        <f t="shared" si="21"/>
        <v>2022VFM0</v>
      </c>
      <c r="H256" s="72" t="e">
        <f t="shared" si="22"/>
        <v>#DIV/0!</v>
      </c>
      <c r="I256" s="3">
        <f>('Tot bev lokal modell'!AB28)*1000</f>
        <v>0</v>
      </c>
      <c r="J256" s="3">
        <f>('Tot bev lokal modell'!AC28)*1000</f>
        <v>0</v>
      </c>
      <c r="K256" s="3">
        <f>('Tot bev lokal modell'!AD28)*1000</f>
        <v>0</v>
      </c>
      <c r="L256" s="3">
        <f t="shared" si="23"/>
        <v>0</v>
      </c>
      <c r="M256" s="3">
        <f>('Tot bev lokal modell'!AE28)*1000</f>
        <v>0</v>
      </c>
      <c r="N256" s="3">
        <f>('Tot bev lokal modell'!AF28)*1000</f>
        <v>0</v>
      </c>
    </row>
    <row r="257" spans="1:14" x14ac:dyDescent="0.25">
      <c r="A257">
        <f t="shared" si="24"/>
        <v>2022</v>
      </c>
      <c r="B257" t="str">
        <f>'Enheter, modell og år'!E3</f>
        <v>VFM</v>
      </c>
      <c r="C257" t="e">
        <f>VLOOKUP(B257,'Sentrale parametere'!#REF!,2,FALSE)</f>
        <v>#REF!</v>
      </c>
      <c r="D257">
        <f>'Tot bev lokal modell'!$A$29</f>
        <v>0</v>
      </c>
      <c r="E257" t="str">
        <f t="shared" si="19"/>
        <v>2022VFM</v>
      </c>
      <c r="F257" t="str">
        <f t="shared" si="20"/>
        <v>20220</v>
      </c>
      <c r="G257" t="str">
        <f t="shared" si="21"/>
        <v>2022VFM0</v>
      </c>
      <c r="H257" s="72" t="e">
        <f t="shared" si="22"/>
        <v>#DIV/0!</v>
      </c>
      <c r="I257" s="3">
        <f>('Tot bev lokal modell'!AB29)*1000</f>
        <v>0</v>
      </c>
      <c r="J257" s="3">
        <f>('Tot bev lokal modell'!AC29)*1000</f>
        <v>0</v>
      </c>
      <c r="K257" s="3">
        <f>('Tot bev lokal modell'!AD29)*1000</f>
        <v>0</v>
      </c>
      <c r="L257" s="3">
        <f t="shared" si="23"/>
        <v>0</v>
      </c>
      <c r="M257" s="3">
        <f>('Tot bev lokal modell'!AE29)*1000</f>
        <v>0</v>
      </c>
      <c r="N257" s="3">
        <f>('Tot bev lokal modell'!AF29)*1000</f>
        <v>0</v>
      </c>
    </row>
    <row r="258" spans="1:14" x14ac:dyDescent="0.25">
      <c r="A258">
        <f t="shared" si="24"/>
        <v>2022</v>
      </c>
      <c r="B258" t="str">
        <f>'Enheter, modell og år'!E3</f>
        <v>VFM</v>
      </c>
      <c r="C258" t="e">
        <f>VLOOKUP(B258,'Sentrale parametere'!#REF!,2,FALSE)</f>
        <v>#REF!</v>
      </c>
      <c r="D258">
        <f>'Tot bev lokal modell'!$A$30</f>
        <v>0</v>
      </c>
      <c r="E258" t="str">
        <f t="shared" si="19"/>
        <v>2022VFM</v>
      </c>
      <c r="F258" t="str">
        <f t="shared" si="20"/>
        <v>20220</v>
      </c>
      <c r="G258" t="str">
        <f t="shared" si="21"/>
        <v>2022VFM0</v>
      </c>
      <c r="H258" s="72" t="e">
        <f t="shared" si="22"/>
        <v>#DIV/0!</v>
      </c>
      <c r="I258" s="3">
        <f>('Tot bev lokal modell'!AB30)*1000</f>
        <v>0</v>
      </c>
      <c r="J258" s="3">
        <f>('Tot bev lokal modell'!AC30)*1000</f>
        <v>0</v>
      </c>
      <c r="K258" s="3">
        <f>('Tot bev lokal modell'!AD30)*1000</f>
        <v>0</v>
      </c>
      <c r="L258" s="3">
        <f t="shared" si="23"/>
        <v>0</v>
      </c>
      <c r="M258" s="3">
        <f>('Tot bev lokal modell'!AE30)*1000</f>
        <v>0</v>
      </c>
      <c r="N258" s="3">
        <f>('Tot bev lokal modell'!AF30)*1000</f>
        <v>0</v>
      </c>
    </row>
    <row r="259" spans="1:14" x14ac:dyDescent="0.25">
      <c r="A259">
        <f t="shared" si="24"/>
        <v>2022</v>
      </c>
      <c r="B259" t="str">
        <f>'Enheter, modell og år'!E3</f>
        <v>VFM</v>
      </c>
      <c r="C259" t="e">
        <f>VLOOKUP(B259,'Sentrale parametere'!#REF!,2,FALSE)</f>
        <v>#REF!</v>
      </c>
      <c r="D259">
        <f>'Tot bev lokal modell'!$A$31</f>
        <v>0</v>
      </c>
      <c r="E259" t="str">
        <f t="shared" ref="E259:E321" si="25">A259&amp;B259</f>
        <v>2022VFM</v>
      </c>
      <c r="F259" t="str">
        <f t="shared" ref="F259:F321" si="26">A259&amp;D259</f>
        <v>20220</v>
      </c>
      <c r="G259" t="str">
        <f t="shared" ref="G259:G321" si="27">A259&amp;B259&amp;D259</f>
        <v>2022VFM0</v>
      </c>
      <c r="H259" s="72" t="e">
        <f t="shared" ref="H259:H321" si="28">IF(B259="KD",0,VLOOKUP(F259,$F$2:$N$321,9,FALSE)-N259)</f>
        <v>#DIV/0!</v>
      </c>
      <c r="I259" s="3">
        <f>('Tot bev lokal modell'!AB31)*1000</f>
        <v>0</v>
      </c>
      <c r="J259" s="3">
        <f>('Tot bev lokal modell'!AC31)*1000</f>
        <v>0</v>
      </c>
      <c r="K259" s="3">
        <f>('Tot bev lokal modell'!AD31)*1000</f>
        <v>0</v>
      </c>
      <c r="L259" s="3">
        <f t="shared" ref="L259:L321" si="29">(SUM(J259:K259))</f>
        <v>0</v>
      </c>
      <c r="M259" s="3">
        <f>('Tot bev lokal modell'!AE31)*1000</f>
        <v>0</v>
      </c>
      <c r="N259" s="3">
        <f>('Tot bev lokal modell'!AF31)*1000</f>
        <v>0</v>
      </c>
    </row>
    <row r="260" spans="1:14" x14ac:dyDescent="0.25">
      <c r="A260">
        <f t="shared" si="24"/>
        <v>2022</v>
      </c>
      <c r="B260" t="str">
        <f>'Enheter, modell og år'!E3</f>
        <v>VFM</v>
      </c>
      <c r="C260" t="e">
        <f>VLOOKUP(B260,'Sentrale parametere'!#REF!,2,FALSE)</f>
        <v>#REF!</v>
      </c>
      <c r="D260">
        <f>'Tot bev lokal modell'!$A$32</f>
        <v>0</v>
      </c>
      <c r="E260" t="str">
        <f t="shared" si="25"/>
        <v>2022VFM</v>
      </c>
      <c r="F260" t="str">
        <f t="shared" si="26"/>
        <v>20220</v>
      </c>
      <c r="G260" t="str">
        <f t="shared" si="27"/>
        <v>2022VFM0</v>
      </c>
      <c r="H260" s="72" t="e">
        <f t="shared" si="28"/>
        <v>#DIV/0!</v>
      </c>
      <c r="I260" s="3">
        <f>('Tot bev lokal modell'!AB32)*1000</f>
        <v>0</v>
      </c>
      <c r="J260" s="3">
        <f>('Tot bev lokal modell'!AC32)*1000</f>
        <v>0</v>
      </c>
      <c r="K260" s="3">
        <f>('Tot bev lokal modell'!AD32)*1000</f>
        <v>0</v>
      </c>
      <c r="L260" s="3">
        <f t="shared" si="29"/>
        <v>0</v>
      </c>
      <c r="M260" s="3">
        <f>('Tot bev lokal modell'!AE32)*1000</f>
        <v>0</v>
      </c>
      <c r="N260" s="3">
        <f>('Tot bev lokal modell'!AF32)*1000</f>
        <v>0</v>
      </c>
    </row>
    <row r="261" spans="1:14" x14ac:dyDescent="0.25">
      <c r="A261">
        <f t="shared" si="24"/>
        <v>2022</v>
      </c>
      <c r="B261" t="str">
        <f>'Enheter, modell og år'!E3</f>
        <v>VFM</v>
      </c>
      <c r="C261" t="e">
        <f>VLOOKUP(B261,'Sentrale parametere'!#REF!,2,FALSE)</f>
        <v>#REF!</v>
      </c>
      <c r="D261">
        <f>'Tot bev lokal modell'!$A$33</f>
        <v>0</v>
      </c>
      <c r="E261" t="str">
        <f t="shared" si="25"/>
        <v>2022VFM</v>
      </c>
      <c r="F261" t="str">
        <f t="shared" si="26"/>
        <v>20220</v>
      </c>
      <c r="G261" t="str">
        <f t="shared" si="27"/>
        <v>2022VFM0</v>
      </c>
      <c r="H261" s="72" t="e">
        <f t="shared" si="28"/>
        <v>#DIV/0!</v>
      </c>
      <c r="I261" s="3">
        <f>('Tot bev lokal modell'!AB33)*1000</f>
        <v>0</v>
      </c>
      <c r="J261" s="3">
        <f>('Tot bev lokal modell'!AC33)*1000</f>
        <v>0</v>
      </c>
      <c r="K261" s="3">
        <f>('Tot bev lokal modell'!AD33)*1000</f>
        <v>0</v>
      </c>
      <c r="L261" s="3">
        <f t="shared" si="29"/>
        <v>0</v>
      </c>
      <c r="M261" s="3">
        <f>('Tot bev lokal modell'!AE33)*1000</f>
        <v>0</v>
      </c>
      <c r="N261" s="3">
        <f>('Tot bev lokal modell'!AF33)*1000</f>
        <v>0</v>
      </c>
    </row>
    <row r="262" spans="1:14" x14ac:dyDescent="0.25">
      <c r="A262">
        <f t="shared" si="24"/>
        <v>2023</v>
      </c>
      <c r="B262" t="str">
        <f>'Enheter, modell og år'!E3</f>
        <v>VFM</v>
      </c>
      <c r="C262" t="e">
        <f>VLOOKUP(B262,'Sentrale parametere'!#REF!,2,FALSE)</f>
        <v>#REF!</v>
      </c>
      <c r="D262">
        <f>'Tot bev lokal modell'!$A$4</f>
        <v>0</v>
      </c>
      <c r="E262" t="str">
        <f t="shared" si="25"/>
        <v>2023VFM</v>
      </c>
      <c r="F262" t="str">
        <f t="shared" si="26"/>
        <v>20230</v>
      </c>
      <c r="G262" t="str">
        <f t="shared" si="27"/>
        <v>2023VFM0</v>
      </c>
      <c r="H262" s="72" t="e">
        <f t="shared" si="28"/>
        <v>#DIV/0!</v>
      </c>
      <c r="I262" s="3">
        <f>('Tot bev lokal modell'!AG4)*1000</f>
        <v>0</v>
      </c>
      <c r="J262" s="3">
        <f>('Tot bev lokal modell'!AH4)*1000</f>
        <v>0</v>
      </c>
      <c r="K262" s="3">
        <f>('Tot bev lokal modell'!AI4)*1000</f>
        <v>0</v>
      </c>
      <c r="L262" s="3">
        <f t="shared" si="29"/>
        <v>0</v>
      </c>
      <c r="M262" s="3">
        <f>('Tot bev lokal modell'!AJ4)*1000</f>
        <v>0</v>
      </c>
      <c r="N262" s="3">
        <f>('Tot bev lokal modell'!AK4)*1000</f>
        <v>0</v>
      </c>
    </row>
    <row r="263" spans="1:14" x14ac:dyDescent="0.25">
      <c r="A263">
        <f t="shared" si="24"/>
        <v>2023</v>
      </c>
      <c r="B263" t="str">
        <f>'Enheter, modell og år'!E3</f>
        <v>VFM</v>
      </c>
      <c r="C263" t="e">
        <f>VLOOKUP(B263,'Sentrale parametere'!#REF!,2,FALSE)</f>
        <v>#REF!</v>
      </c>
      <c r="D263">
        <f>'Tot bev lokal modell'!$A$15</f>
        <v>0</v>
      </c>
      <c r="E263" t="str">
        <f t="shared" si="25"/>
        <v>2023VFM</v>
      </c>
      <c r="F263" t="str">
        <f t="shared" si="26"/>
        <v>20230</v>
      </c>
      <c r="G263" t="str">
        <f t="shared" si="27"/>
        <v>2023VFM0</v>
      </c>
      <c r="H263" s="72" t="e">
        <f t="shared" si="28"/>
        <v>#DIV/0!</v>
      </c>
      <c r="I263" s="3">
        <f>('Tot bev lokal modell'!AG15)*1000</f>
        <v>0</v>
      </c>
      <c r="J263" s="3">
        <f>('Tot bev lokal modell'!AH15)*1000</f>
        <v>0</v>
      </c>
      <c r="K263" s="3">
        <f>('Tot bev lokal modell'!AI15)*1000</f>
        <v>0</v>
      </c>
      <c r="L263" s="3">
        <f t="shared" si="29"/>
        <v>0</v>
      </c>
      <c r="M263" s="3">
        <f>('Tot bev lokal modell'!AJ15)*1000</f>
        <v>0</v>
      </c>
      <c r="N263" s="3">
        <f>('Tot bev lokal modell'!AK15)*1000</f>
        <v>0</v>
      </c>
    </row>
    <row r="264" spans="1:14" x14ac:dyDescent="0.25">
      <c r="A264">
        <f t="shared" si="24"/>
        <v>2023</v>
      </c>
      <c r="B264" t="str">
        <f>'Enheter, modell og år'!E3</f>
        <v>VFM</v>
      </c>
      <c r="C264" t="e">
        <f>VLOOKUP(B264,'Sentrale parametere'!#REF!,2,FALSE)</f>
        <v>#REF!</v>
      </c>
      <c r="D264">
        <f>'Tot bev lokal modell'!$A$16</f>
        <v>0</v>
      </c>
      <c r="E264" t="str">
        <f t="shared" si="25"/>
        <v>2023VFM</v>
      </c>
      <c r="F264" t="str">
        <f t="shared" si="26"/>
        <v>20230</v>
      </c>
      <c r="G264" t="str">
        <f t="shared" si="27"/>
        <v>2023VFM0</v>
      </c>
      <c r="H264" s="72" t="e">
        <f t="shared" si="28"/>
        <v>#DIV/0!</v>
      </c>
      <c r="I264" s="3">
        <f>('Tot bev lokal modell'!AG16)*1000</f>
        <v>0</v>
      </c>
      <c r="J264" s="3">
        <f>('Tot bev lokal modell'!AH16)*1000</f>
        <v>0</v>
      </c>
      <c r="K264" s="3">
        <f>('Tot bev lokal modell'!AI16)*1000</f>
        <v>0</v>
      </c>
      <c r="L264" s="3">
        <f t="shared" si="29"/>
        <v>0</v>
      </c>
      <c r="M264" s="3">
        <f>('Tot bev lokal modell'!AJ16)*1000</f>
        <v>0</v>
      </c>
      <c r="N264" s="3">
        <f>('Tot bev lokal modell'!AK16)*1000</f>
        <v>0</v>
      </c>
    </row>
    <row r="265" spans="1:14" x14ac:dyDescent="0.25">
      <c r="A265">
        <f t="shared" si="24"/>
        <v>2023</v>
      </c>
      <c r="B265" t="str">
        <f>'Enheter, modell og år'!E3</f>
        <v>VFM</v>
      </c>
      <c r="C265" t="e">
        <f>VLOOKUP(B265,'Sentrale parametere'!#REF!,2,FALSE)</f>
        <v>#REF!</v>
      </c>
      <c r="D265">
        <f>'Tot bev lokal modell'!$A$17</f>
        <v>0</v>
      </c>
      <c r="E265" t="str">
        <f t="shared" si="25"/>
        <v>2023VFM</v>
      </c>
      <c r="F265" t="str">
        <f t="shared" si="26"/>
        <v>20230</v>
      </c>
      <c r="G265" t="str">
        <f t="shared" si="27"/>
        <v>2023VFM0</v>
      </c>
      <c r="H265" s="72" t="e">
        <f t="shared" si="28"/>
        <v>#DIV/0!</v>
      </c>
      <c r="I265" s="3">
        <f>('Tot bev lokal modell'!AG17)*1000</f>
        <v>0</v>
      </c>
      <c r="J265" s="3">
        <f>('Tot bev lokal modell'!AH17)*1000</f>
        <v>0</v>
      </c>
      <c r="K265" s="3">
        <f>('Tot bev lokal modell'!AI17)*1000</f>
        <v>0</v>
      </c>
      <c r="L265" s="3">
        <f t="shared" si="29"/>
        <v>0</v>
      </c>
      <c r="M265" s="3">
        <f>('Tot bev lokal modell'!AJ17)*1000</f>
        <v>0</v>
      </c>
      <c r="N265" s="3">
        <f>('Tot bev lokal modell'!AK17)*1000</f>
        <v>0</v>
      </c>
    </row>
    <row r="266" spans="1:14" x14ac:dyDescent="0.25">
      <c r="A266">
        <f t="shared" si="24"/>
        <v>2023</v>
      </c>
      <c r="B266" t="str">
        <f>'Enheter, modell og år'!E3</f>
        <v>VFM</v>
      </c>
      <c r="C266" t="e">
        <f>VLOOKUP(B266,'Sentrale parametere'!#REF!,2,FALSE)</f>
        <v>#REF!</v>
      </c>
      <c r="D266">
        <f>'Tot bev lokal modell'!$A$18</f>
        <v>0</v>
      </c>
      <c r="E266" t="str">
        <f t="shared" si="25"/>
        <v>2023VFM</v>
      </c>
      <c r="F266" t="str">
        <f t="shared" si="26"/>
        <v>20230</v>
      </c>
      <c r="G266" t="str">
        <f t="shared" si="27"/>
        <v>2023VFM0</v>
      </c>
      <c r="H266" s="72" t="e">
        <f t="shared" si="28"/>
        <v>#DIV/0!</v>
      </c>
      <c r="I266" s="3">
        <f>('Tot bev lokal modell'!AG18)*1000</f>
        <v>0</v>
      </c>
      <c r="J266" s="3">
        <f>('Tot bev lokal modell'!AH18)*1000</f>
        <v>0</v>
      </c>
      <c r="K266" s="3">
        <f>('Tot bev lokal modell'!AI18)*1000</f>
        <v>0</v>
      </c>
      <c r="L266" s="3">
        <f t="shared" si="29"/>
        <v>0</v>
      </c>
      <c r="M266" s="3">
        <f>('Tot bev lokal modell'!AJ18)*1000</f>
        <v>0</v>
      </c>
      <c r="N266" s="3">
        <f>('Tot bev lokal modell'!AK18)*1000</f>
        <v>0</v>
      </c>
    </row>
    <row r="267" spans="1:14" x14ac:dyDescent="0.25">
      <c r="A267">
        <f t="shared" si="24"/>
        <v>2023</v>
      </c>
      <c r="B267" t="str">
        <f>'Enheter, modell og år'!E3</f>
        <v>VFM</v>
      </c>
      <c r="C267" t="e">
        <f>VLOOKUP(B267,'Sentrale parametere'!#REF!,2,FALSE)</f>
        <v>#REF!</v>
      </c>
      <c r="D267">
        <f>'Tot bev lokal modell'!$A$19</f>
        <v>0</v>
      </c>
      <c r="E267" t="str">
        <f t="shared" si="25"/>
        <v>2023VFM</v>
      </c>
      <c r="F267" t="str">
        <f t="shared" si="26"/>
        <v>20230</v>
      </c>
      <c r="G267" t="str">
        <f t="shared" si="27"/>
        <v>2023VFM0</v>
      </c>
      <c r="H267" s="72" t="e">
        <f t="shared" si="28"/>
        <v>#DIV/0!</v>
      </c>
      <c r="I267" s="3">
        <f>('Tot bev lokal modell'!AG19)*1000</f>
        <v>0</v>
      </c>
      <c r="J267" s="3">
        <f>('Tot bev lokal modell'!AH19)*1000</f>
        <v>0</v>
      </c>
      <c r="K267" s="3">
        <f>('Tot bev lokal modell'!AI19)*1000</f>
        <v>0</v>
      </c>
      <c r="L267" s="3">
        <f t="shared" si="29"/>
        <v>0</v>
      </c>
      <c r="M267" s="3">
        <f>('Tot bev lokal modell'!AJ19)*1000</f>
        <v>0</v>
      </c>
      <c r="N267" s="3">
        <f>('Tot bev lokal modell'!AK19)*1000</f>
        <v>0</v>
      </c>
    </row>
    <row r="268" spans="1:14" x14ac:dyDescent="0.25">
      <c r="A268">
        <f t="shared" si="24"/>
        <v>2023</v>
      </c>
      <c r="B268" t="str">
        <f>'Enheter, modell og år'!E3</f>
        <v>VFM</v>
      </c>
      <c r="C268" t="e">
        <f>VLOOKUP(B268,'Sentrale parametere'!#REF!,2,FALSE)</f>
        <v>#REF!</v>
      </c>
      <c r="D268">
        <f>'Tot bev lokal modell'!$A$20</f>
        <v>0</v>
      </c>
      <c r="E268" t="str">
        <f t="shared" si="25"/>
        <v>2023VFM</v>
      </c>
      <c r="F268" t="str">
        <f t="shared" si="26"/>
        <v>20230</v>
      </c>
      <c r="G268" t="str">
        <f t="shared" si="27"/>
        <v>2023VFM0</v>
      </c>
      <c r="H268" s="72" t="e">
        <f t="shared" si="28"/>
        <v>#DIV/0!</v>
      </c>
      <c r="I268" s="3">
        <f>('Tot bev lokal modell'!AG20)*1000</f>
        <v>0</v>
      </c>
      <c r="J268" s="3">
        <f>('Tot bev lokal modell'!AH20)*1000</f>
        <v>0</v>
      </c>
      <c r="K268" s="3">
        <f>('Tot bev lokal modell'!AI20)*1000</f>
        <v>0</v>
      </c>
      <c r="L268" s="3">
        <f t="shared" si="29"/>
        <v>0</v>
      </c>
      <c r="M268" s="3">
        <f>('Tot bev lokal modell'!AJ20)*1000</f>
        <v>0</v>
      </c>
      <c r="N268" s="3">
        <f>('Tot bev lokal modell'!AK20)*1000</f>
        <v>0</v>
      </c>
    </row>
    <row r="269" spans="1:14" x14ac:dyDescent="0.25">
      <c r="A269">
        <f t="shared" si="24"/>
        <v>2023</v>
      </c>
      <c r="B269" t="str">
        <f>'Enheter, modell og år'!E3</f>
        <v>VFM</v>
      </c>
      <c r="C269" t="e">
        <f>VLOOKUP(B269,'Sentrale parametere'!#REF!,2,FALSE)</f>
        <v>#REF!</v>
      </c>
      <c r="D269">
        <f>'Tot bev lokal modell'!$A$21</f>
        <v>0</v>
      </c>
      <c r="E269" t="str">
        <f t="shared" si="25"/>
        <v>2023VFM</v>
      </c>
      <c r="F269" t="str">
        <f t="shared" si="26"/>
        <v>20230</v>
      </c>
      <c r="G269" t="str">
        <f t="shared" si="27"/>
        <v>2023VFM0</v>
      </c>
      <c r="H269" s="72" t="e">
        <f t="shared" si="28"/>
        <v>#DIV/0!</v>
      </c>
      <c r="I269" s="3">
        <f>('Tot bev lokal modell'!AG21)*1000</f>
        <v>0</v>
      </c>
      <c r="J269" s="3">
        <f>('Tot bev lokal modell'!AH21)*1000</f>
        <v>0</v>
      </c>
      <c r="K269" s="3">
        <f>('Tot bev lokal modell'!AI21)*1000</f>
        <v>0</v>
      </c>
      <c r="L269" s="3">
        <f t="shared" si="29"/>
        <v>0</v>
      </c>
      <c r="M269" s="3">
        <f>('Tot bev lokal modell'!AJ21)*1000</f>
        <v>0</v>
      </c>
      <c r="N269" s="3">
        <f>('Tot bev lokal modell'!AK21)*1000</f>
        <v>0</v>
      </c>
    </row>
    <row r="270" spans="1:14" x14ac:dyDescent="0.25">
      <c r="A270">
        <f t="shared" si="24"/>
        <v>2023</v>
      </c>
      <c r="B270" t="str">
        <f>'Enheter, modell og år'!E3</f>
        <v>VFM</v>
      </c>
      <c r="C270" t="e">
        <f>VLOOKUP(B270,'Sentrale parametere'!#REF!,2,FALSE)</f>
        <v>#REF!</v>
      </c>
      <c r="D270">
        <f>'Tot bev lokal modell'!$A$22</f>
        <v>0</v>
      </c>
      <c r="E270" t="str">
        <f t="shared" si="25"/>
        <v>2023VFM</v>
      </c>
      <c r="F270" t="str">
        <f t="shared" si="26"/>
        <v>20230</v>
      </c>
      <c r="G270" t="str">
        <f t="shared" si="27"/>
        <v>2023VFM0</v>
      </c>
      <c r="H270" s="72" t="e">
        <f t="shared" si="28"/>
        <v>#DIV/0!</v>
      </c>
      <c r="I270" s="3">
        <f>('Tot bev lokal modell'!AG22)*1000</f>
        <v>0</v>
      </c>
      <c r="J270" s="3">
        <f>('Tot bev lokal modell'!AH22)*1000</f>
        <v>0</v>
      </c>
      <c r="K270" s="3">
        <f>('Tot bev lokal modell'!AI22)*1000</f>
        <v>0</v>
      </c>
      <c r="L270" s="3">
        <f t="shared" si="29"/>
        <v>0</v>
      </c>
      <c r="M270" s="3">
        <f>('Tot bev lokal modell'!AJ22)*1000</f>
        <v>0</v>
      </c>
      <c r="N270" s="3">
        <f>('Tot bev lokal modell'!AK22)*1000</f>
        <v>0</v>
      </c>
    </row>
    <row r="271" spans="1:14" x14ac:dyDescent="0.25">
      <c r="A271">
        <f t="shared" si="24"/>
        <v>2023</v>
      </c>
      <c r="B271" t="str">
        <f>'Enheter, modell og år'!E3</f>
        <v>VFM</v>
      </c>
      <c r="C271" t="e">
        <f>VLOOKUP(B271,'Sentrale parametere'!#REF!,2,FALSE)</f>
        <v>#REF!</v>
      </c>
      <c r="D271">
        <f>'Tot bev lokal modell'!$A$23</f>
        <v>0</v>
      </c>
      <c r="E271" t="str">
        <f t="shared" si="25"/>
        <v>2023VFM</v>
      </c>
      <c r="F271" t="str">
        <f t="shared" si="26"/>
        <v>20230</v>
      </c>
      <c r="G271" t="str">
        <f t="shared" si="27"/>
        <v>2023VFM0</v>
      </c>
      <c r="H271" s="72" t="e">
        <f t="shared" si="28"/>
        <v>#DIV/0!</v>
      </c>
      <c r="I271" s="3">
        <f>('Tot bev lokal modell'!AG23)*1000</f>
        <v>0</v>
      </c>
      <c r="J271" s="3">
        <f>('Tot bev lokal modell'!AH23)*1000</f>
        <v>0</v>
      </c>
      <c r="K271" s="3">
        <f>('Tot bev lokal modell'!AI23)*1000</f>
        <v>0</v>
      </c>
      <c r="L271" s="3">
        <f t="shared" si="29"/>
        <v>0</v>
      </c>
      <c r="M271" s="3">
        <f>('Tot bev lokal modell'!AJ23)*1000</f>
        <v>0</v>
      </c>
      <c r="N271" s="3">
        <f>('Tot bev lokal modell'!AK23)*1000</f>
        <v>0</v>
      </c>
    </row>
    <row r="272" spans="1:14" x14ac:dyDescent="0.25">
      <c r="A272">
        <f t="shared" si="24"/>
        <v>2023</v>
      </c>
      <c r="B272" t="str">
        <f>'Enheter, modell og år'!E3</f>
        <v>VFM</v>
      </c>
      <c r="C272" t="e">
        <f>VLOOKUP(B272,'Sentrale parametere'!#REF!,2,FALSE)</f>
        <v>#REF!</v>
      </c>
      <c r="D272">
        <f>'Tot bev lokal modell'!$A$24</f>
        <v>0</v>
      </c>
      <c r="E272" t="str">
        <f t="shared" si="25"/>
        <v>2023VFM</v>
      </c>
      <c r="F272" t="str">
        <f t="shared" si="26"/>
        <v>20230</v>
      </c>
      <c r="G272" t="str">
        <f t="shared" si="27"/>
        <v>2023VFM0</v>
      </c>
      <c r="H272" s="72" t="e">
        <f t="shared" si="28"/>
        <v>#DIV/0!</v>
      </c>
      <c r="I272" s="3">
        <f>('Tot bev lokal modell'!AG24)*1000</f>
        <v>0</v>
      </c>
      <c r="J272" s="3">
        <f>('Tot bev lokal modell'!AH24)*1000</f>
        <v>0</v>
      </c>
      <c r="K272" s="3">
        <f>('Tot bev lokal modell'!AI24)*1000</f>
        <v>0</v>
      </c>
      <c r="L272" s="3">
        <f t="shared" si="29"/>
        <v>0</v>
      </c>
      <c r="M272" s="3">
        <f>('Tot bev lokal modell'!AJ24)*1000</f>
        <v>0</v>
      </c>
      <c r="N272" s="3">
        <f>('Tot bev lokal modell'!AK24)*1000</f>
        <v>0</v>
      </c>
    </row>
    <row r="273" spans="1:14" x14ac:dyDescent="0.25">
      <c r="A273">
        <f t="shared" si="24"/>
        <v>2023</v>
      </c>
      <c r="B273" t="str">
        <f>'Enheter, modell og år'!E3</f>
        <v>VFM</v>
      </c>
      <c r="C273" t="e">
        <f>VLOOKUP(B273,'Sentrale parametere'!#REF!,2,FALSE)</f>
        <v>#REF!</v>
      </c>
      <c r="D273">
        <f>'Tot bev lokal modell'!$A$25</f>
        <v>0</v>
      </c>
      <c r="E273" t="str">
        <f t="shared" si="25"/>
        <v>2023VFM</v>
      </c>
      <c r="F273" t="str">
        <f t="shared" si="26"/>
        <v>20230</v>
      </c>
      <c r="G273" t="str">
        <f t="shared" si="27"/>
        <v>2023VFM0</v>
      </c>
      <c r="H273" s="72" t="e">
        <f t="shared" si="28"/>
        <v>#DIV/0!</v>
      </c>
      <c r="I273" s="3">
        <f>('Tot bev lokal modell'!AG25)*1000</f>
        <v>0</v>
      </c>
      <c r="J273" s="3">
        <f>('Tot bev lokal modell'!AH25)*1000</f>
        <v>0</v>
      </c>
      <c r="K273" s="3">
        <f>('Tot bev lokal modell'!AI25)*1000</f>
        <v>0</v>
      </c>
      <c r="L273" s="3">
        <f t="shared" si="29"/>
        <v>0</v>
      </c>
      <c r="M273" s="3">
        <f>('Tot bev lokal modell'!AJ25)*1000</f>
        <v>0</v>
      </c>
      <c r="N273" s="3">
        <f>('Tot bev lokal modell'!AK25)*1000</f>
        <v>0</v>
      </c>
    </row>
    <row r="274" spans="1:14" x14ac:dyDescent="0.25">
      <c r="A274">
        <f t="shared" si="24"/>
        <v>2023</v>
      </c>
      <c r="B274" t="str">
        <f>'Enheter, modell og år'!E3</f>
        <v>VFM</v>
      </c>
      <c r="C274" t="e">
        <f>VLOOKUP(B274,'Sentrale parametere'!#REF!,2,FALSE)</f>
        <v>#REF!</v>
      </c>
      <c r="D274">
        <f>'Tot bev lokal modell'!$A$26</f>
        <v>0</v>
      </c>
      <c r="E274" t="str">
        <f t="shared" si="25"/>
        <v>2023VFM</v>
      </c>
      <c r="F274" t="str">
        <f t="shared" si="26"/>
        <v>20230</v>
      </c>
      <c r="G274" t="str">
        <f t="shared" si="27"/>
        <v>2023VFM0</v>
      </c>
      <c r="H274" s="72" t="e">
        <f t="shared" si="28"/>
        <v>#DIV/0!</v>
      </c>
      <c r="I274" s="3">
        <f>('Tot bev lokal modell'!AG26)*1000</f>
        <v>0</v>
      </c>
      <c r="J274" s="3">
        <f>('Tot bev lokal modell'!AH26)*1000</f>
        <v>0</v>
      </c>
      <c r="K274" s="3">
        <f>('Tot bev lokal modell'!AI26)*1000</f>
        <v>0</v>
      </c>
      <c r="L274" s="3">
        <f t="shared" si="29"/>
        <v>0</v>
      </c>
      <c r="M274" s="3">
        <f>('Tot bev lokal modell'!AJ26)*1000</f>
        <v>0</v>
      </c>
      <c r="N274" s="3">
        <f>('Tot bev lokal modell'!AK26)*1000</f>
        <v>0</v>
      </c>
    </row>
    <row r="275" spans="1:14" x14ac:dyDescent="0.25">
      <c r="A275">
        <f t="shared" si="24"/>
        <v>2023</v>
      </c>
      <c r="B275" t="str">
        <f>'Enheter, modell og år'!E3</f>
        <v>VFM</v>
      </c>
      <c r="C275" t="e">
        <f>VLOOKUP(B275,'Sentrale parametere'!#REF!,2,FALSE)</f>
        <v>#REF!</v>
      </c>
      <c r="D275">
        <f>'Tot bev lokal modell'!$A$27</f>
        <v>0</v>
      </c>
      <c r="E275" t="str">
        <f t="shared" si="25"/>
        <v>2023VFM</v>
      </c>
      <c r="F275" t="str">
        <f t="shared" si="26"/>
        <v>20230</v>
      </c>
      <c r="G275" t="str">
        <f t="shared" si="27"/>
        <v>2023VFM0</v>
      </c>
      <c r="H275" s="72" t="e">
        <f t="shared" si="28"/>
        <v>#DIV/0!</v>
      </c>
      <c r="I275" s="3">
        <f>('Tot bev lokal modell'!AG27)*1000</f>
        <v>0</v>
      </c>
      <c r="J275" s="3">
        <f>('Tot bev lokal modell'!AH27)*1000</f>
        <v>0</v>
      </c>
      <c r="K275" s="3">
        <f>('Tot bev lokal modell'!AI27)*1000</f>
        <v>0</v>
      </c>
      <c r="L275" s="3">
        <f t="shared" si="29"/>
        <v>0</v>
      </c>
      <c r="M275" s="3">
        <f>('Tot bev lokal modell'!AJ27)*1000</f>
        <v>0</v>
      </c>
      <c r="N275" s="3">
        <f>('Tot bev lokal modell'!AK27)*1000</f>
        <v>0</v>
      </c>
    </row>
    <row r="276" spans="1:14" x14ac:dyDescent="0.25">
      <c r="A276">
        <f t="shared" si="24"/>
        <v>2023</v>
      </c>
      <c r="B276" t="str">
        <f>'Enheter, modell og år'!E3</f>
        <v>VFM</v>
      </c>
      <c r="C276" t="e">
        <f>VLOOKUP(B276,'Sentrale parametere'!#REF!,2,FALSE)</f>
        <v>#REF!</v>
      </c>
      <c r="D276">
        <f>'Tot bev lokal modell'!$A$28</f>
        <v>0</v>
      </c>
      <c r="E276" t="str">
        <f t="shared" si="25"/>
        <v>2023VFM</v>
      </c>
      <c r="F276" t="str">
        <f t="shared" si="26"/>
        <v>20230</v>
      </c>
      <c r="G276" t="str">
        <f t="shared" si="27"/>
        <v>2023VFM0</v>
      </c>
      <c r="H276" s="72" t="e">
        <f t="shared" si="28"/>
        <v>#DIV/0!</v>
      </c>
      <c r="I276" s="3">
        <f>('Tot bev lokal modell'!AG28)*1000</f>
        <v>0</v>
      </c>
      <c r="J276" s="3">
        <f>('Tot bev lokal modell'!AH28)*1000</f>
        <v>0</v>
      </c>
      <c r="K276" s="3">
        <f>('Tot bev lokal modell'!AI28)*1000</f>
        <v>0</v>
      </c>
      <c r="L276" s="3">
        <f t="shared" si="29"/>
        <v>0</v>
      </c>
      <c r="M276" s="3">
        <f>('Tot bev lokal modell'!AJ28)*1000</f>
        <v>0</v>
      </c>
      <c r="N276" s="3">
        <f>('Tot bev lokal modell'!AK28)*1000</f>
        <v>0</v>
      </c>
    </row>
    <row r="277" spans="1:14" x14ac:dyDescent="0.25">
      <c r="A277">
        <f t="shared" si="24"/>
        <v>2023</v>
      </c>
      <c r="B277" t="str">
        <f>'Enheter, modell og år'!E3</f>
        <v>VFM</v>
      </c>
      <c r="C277" t="e">
        <f>VLOOKUP(B277,'Sentrale parametere'!#REF!,2,FALSE)</f>
        <v>#REF!</v>
      </c>
      <c r="D277">
        <f>'Tot bev lokal modell'!$A$29</f>
        <v>0</v>
      </c>
      <c r="E277" t="str">
        <f t="shared" si="25"/>
        <v>2023VFM</v>
      </c>
      <c r="F277" t="str">
        <f t="shared" si="26"/>
        <v>20230</v>
      </c>
      <c r="G277" t="str">
        <f t="shared" si="27"/>
        <v>2023VFM0</v>
      </c>
      <c r="H277" s="72" t="e">
        <f t="shared" si="28"/>
        <v>#DIV/0!</v>
      </c>
      <c r="I277" s="3">
        <f>('Tot bev lokal modell'!AG29)*1000</f>
        <v>0</v>
      </c>
      <c r="J277" s="3">
        <f>('Tot bev lokal modell'!AH29)*1000</f>
        <v>0</v>
      </c>
      <c r="K277" s="3">
        <f>('Tot bev lokal modell'!AI29)*1000</f>
        <v>0</v>
      </c>
      <c r="L277" s="3">
        <f t="shared" si="29"/>
        <v>0</v>
      </c>
      <c r="M277" s="3">
        <f>('Tot bev lokal modell'!AJ29)*1000</f>
        <v>0</v>
      </c>
      <c r="N277" s="3">
        <f>('Tot bev lokal modell'!AK29)*1000</f>
        <v>0</v>
      </c>
    </row>
    <row r="278" spans="1:14" x14ac:dyDescent="0.25">
      <c r="A278">
        <f t="shared" si="24"/>
        <v>2023</v>
      </c>
      <c r="B278" t="str">
        <f>'Enheter, modell og år'!E3</f>
        <v>VFM</v>
      </c>
      <c r="C278" t="e">
        <f>VLOOKUP(B278,'Sentrale parametere'!#REF!,2,FALSE)</f>
        <v>#REF!</v>
      </c>
      <c r="D278">
        <f>'Tot bev lokal modell'!$A$30</f>
        <v>0</v>
      </c>
      <c r="E278" t="str">
        <f t="shared" si="25"/>
        <v>2023VFM</v>
      </c>
      <c r="F278" t="str">
        <f t="shared" si="26"/>
        <v>20230</v>
      </c>
      <c r="G278" t="str">
        <f t="shared" si="27"/>
        <v>2023VFM0</v>
      </c>
      <c r="H278" s="72" t="e">
        <f t="shared" si="28"/>
        <v>#DIV/0!</v>
      </c>
      <c r="I278" s="3">
        <f>('Tot bev lokal modell'!AG30)*1000</f>
        <v>0</v>
      </c>
      <c r="J278" s="3">
        <f>('Tot bev lokal modell'!AH30)*1000</f>
        <v>0</v>
      </c>
      <c r="K278" s="3">
        <f>('Tot bev lokal modell'!AI30)*1000</f>
        <v>0</v>
      </c>
      <c r="L278" s="3">
        <f t="shared" si="29"/>
        <v>0</v>
      </c>
      <c r="M278" s="3">
        <f>('Tot bev lokal modell'!AJ30)*1000</f>
        <v>0</v>
      </c>
      <c r="N278" s="3">
        <f>('Tot bev lokal modell'!AK30)*1000</f>
        <v>0</v>
      </c>
    </row>
    <row r="279" spans="1:14" x14ac:dyDescent="0.25">
      <c r="A279">
        <f t="shared" si="24"/>
        <v>2023</v>
      </c>
      <c r="B279" t="str">
        <f>'Enheter, modell og år'!E3</f>
        <v>VFM</v>
      </c>
      <c r="C279" t="e">
        <f>VLOOKUP(B279,'Sentrale parametere'!#REF!,2,FALSE)</f>
        <v>#REF!</v>
      </c>
      <c r="D279">
        <f>'Tot bev lokal modell'!$A$31</f>
        <v>0</v>
      </c>
      <c r="E279" t="str">
        <f t="shared" si="25"/>
        <v>2023VFM</v>
      </c>
      <c r="F279" t="str">
        <f t="shared" si="26"/>
        <v>20230</v>
      </c>
      <c r="G279" t="str">
        <f t="shared" si="27"/>
        <v>2023VFM0</v>
      </c>
      <c r="H279" s="72" t="e">
        <f t="shared" si="28"/>
        <v>#DIV/0!</v>
      </c>
      <c r="I279" s="3">
        <f>('Tot bev lokal modell'!AG31)*1000</f>
        <v>0</v>
      </c>
      <c r="J279" s="3">
        <f>('Tot bev lokal modell'!AH31)*1000</f>
        <v>0</v>
      </c>
      <c r="K279" s="3">
        <f>('Tot bev lokal modell'!AI31)*1000</f>
        <v>0</v>
      </c>
      <c r="L279" s="3">
        <f t="shared" si="29"/>
        <v>0</v>
      </c>
      <c r="M279" s="3">
        <f>('Tot bev lokal modell'!AJ31)*1000</f>
        <v>0</v>
      </c>
      <c r="N279" s="3">
        <f>('Tot bev lokal modell'!AK31)*1000</f>
        <v>0</v>
      </c>
    </row>
    <row r="280" spans="1:14" x14ac:dyDescent="0.25">
      <c r="A280">
        <f t="shared" si="24"/>
        <v>2023</v>
      </c>
      <c r="B280" t="str">
        <f>'Enheter, modell og år'!E3</f>
        <v>VFM</v>
      </c>
      <c r="C280" t="e">
        <f>VLOOKUP(B280,'Sentrale parametere'!#REF!,2,FALSE)</f>
        <v>#REF!</v>
      </c>
      <c r="D280">
        <f>'Tot bev lokal modell'!$A$32</f>
        <v>0</v>
      </c>
      <c r="E280" t="str">
        <f t="shared" si="25"/>
        <v>2023VFM</v>
      </c>
      <c r="F280" t="str">
        <f t="shared" si="26"/>
        <v>20230</v>
      </c>
      <c r="G280" t="str">
        <f t="shared" si="27"/>
        <v>2023VFM0</v>
      </c>
      <c r="H280" s="72" t="e">
        <f t="shared" si="28"/>
        <v>#DIV/0!</v>
      </c>
      <c r="I280" s="3">
        <f>('Tot bev lokal modell'!AG32)*1000</f>
        <v>0</v>
      </c>
      <c r="J280" s="3">
        <f>('Tot bev lokal modell'!AH32)*1000</f>
        <v>0</v>
      </c>
      <c r="K280" s="3">
        <f>('Tot bev lokal modell'!AI32)*1000</f>
        <v>0</v>
      </c>
      <c r="L280" s="3">
        <f t="shared" si="29"/>
        <v>0</v>
      </c>
      <c r="M280" s="3">
        <f>('Tot bev lokal modell'!AJ32)*1000</f>
        <v>0</v>
      </c>
      <c r="N280" s="3">
        <f>('Tot bev lokal modell'!AK32)*1000</f>
        <v>0</v>
      </c>
    </row>
    <row r="281" spans="1:14" x14ac:dyDescent="0.25">
      <c r="A281">
        <f t="shared" si="24"/>
        <v>2023</v>
      </c>
      <c r="B281" t="str">
        <f>'Enheter, modell og år'!E3</f>
        <v>VFM</v>
      </c>
      <c r="C281" t="e">
        <f>VLOOKUP(B281,'Sentrale parametere'!#REF!,2,FALSE)</f>
        <v>#REF!</v>
      </c>
      <c r="D281">
        <f>'Tot bev lokal modell'!$A$33</f>
        <v>0</v>
      </c>
      <c r="E281" t="str">
        <f t="shared" si="25"/>
        <v>2023VFM</v>
      </c>
      <c r="F281" t="str">
        <f t="shared" si="26"/>
        <v>20230</v>
      </c>
      <c r="G281" t="str">
        <f t="shared" si="27"/>
        <v>2023VFM0</v>
      </c>
      <c r="H281" s="72" t="e">
        <f t="shared" si="28"/>
        <v>#DIV/0!</v>
      </c>
      <c r="I281" s="3">
        <f>('Tot bev lokal modell'!AG33)*1000</f>
        <v>0</v>
      </c>
      <c r="J281" s="3">
        <f>('Tot bev lokal modell'!AH33)*1000</f>
        <v>0</v>
      </c>
      <c r="K281" s="3">
        <f>('Tot bev lokal modell'!AI33)*1000</f>
        <v>0</v>
      </c>
      <c r="L281" s="3">
        <f t="shared" si="29"/>
        <v>0</v>
      </c>
      <c r="M281" s="3">
        <f>('Tot bev lokal modell'!AJ33)*1000</f>
        <v>0</v>
      </c>
      <c r="N281" s="3">
        <f>('Tot bev lokal modell'!AK33)*1000</f>
        <v>0</v>
      </c>
    </row>
    <row r="282" spans="1:14" x14ac:dyDescent="0.25">
      <c r="A282">
        <f t="shared" si="24"/>
        <v>2024</v>
      </c>
      <c r="B282" t="str">
        <f>'Enheter, modell og år'!E3</f>
        <v>VFM</v>
      </c>
      <c r="C282" t="e">
        <f>VLOOKUP(B282,'Sentrale parametere'!#REF!,2,FALSE)</f>
        <v>#REF!</v>
      </c>
      <c r="D282">
        <f>'Tot bev lokal modell'!$A$4</f>
        <v>0</v>
      </c>
      <c r="E282" t="str">
        <f t="shared" si="25"/>
        <v>2024VFM</v>
      </c>
      <c r="F282" t="str">
        <f t="shared" si="26"/>
        <v>20240</v>
      </c>
      <c r="G282" t="str">
        <f t="shared" si="27"/>
        <v>2024VFM0</v>
      </c>
      <c r="H282" s="72" t="e">
        <f t="shared" si="28"/>
        <v>#DIV/0!</v>
      </c>
      <c r="I282" s="3">
        <f>('Tot bev lokal modell'!AL4)*1000</f>
        <v>0</v>
      </c>
      <c r="J282" s="3">
        <f>('Tot bev lokal modell'!AM4)*1000</f>
        <v>0</v>
      </c>
      <c r="K282" s="3">
        <f>('Tot bev lokal modell'!AN4)*1000</f>
        <v>0</v>
      </c>
      <c r="L282" s="3">
        <f t="shared" si="29"/>
        <v>0</v>
      </c>
      <c r="M282" s="3">
        <f>('Tot bev lokal modell'!AO4)*1000</f>
        <v>0</v>
      </c>
      <c r="N282" s="3">
        <f>('Tot bev lokal modell'!AP4)*1000</f>
        <v>0</v>
      </c>
    </row>
    <row r="283" spans="1:14" x14ac:dyDescent="0.25">
      <c r="A283">
        <f t="shared" si="24"/>
        <v>2024</v>
      </c>
      <c r="B283" t="str">
        <f>'Enheter, modell og år'!E3</f>
        <v>VFM</v>
      </c>
      <c r="C283" t="e">
        <f>VLOOKUP(B283,'Sentrale parametere'!#REF!,2,FALSE)</f>
        <v>#REF!</v>
      </c>
      <c r="D283">
        <f>'Tot bev lokal modell'!$A$15</f>
        <v>0</v>
      </c>
      <c r="E283" t="str">
        <f t="shared" si="25"/>
        <v>2024VFM</v>
      </c>
      <c r="F283" t="str">
        <f t="shared" si="26"/>
        <v>20240</v>
      </c>
      <c r="G283" t="str">
        <f t="shared" si="27"/>
        <v>2024VFM0</v>
      </c>
      <c r="H283" s="72" t="e">
        <f t="shared" si="28"/>
        <v>#DIV/0!</v>
      </c>
      <c r="I283" s="3">
        <f>('Tot bev lokal modell'!AL15)*1000</f>
        <v>0</v>
      </c>
      <c r="J283" s="3">
        <f>('Tot bev lokal modell'!AM15)*1000</f>
        <v>0</v>
      </c>
      <c r="K283" s="3">
        <f>('Tot bev lokal modell'!AN15)*1000</f>
        <v>0</v>
      </c>
      <c r="L283" s="3">
        <f t="shared" si="29"/>
        <v>0</v>
      </c>
      <c r="M283" s="3">
        <f>('Tot bev lokal modell'!AO15)*1000</f>
        <v>0</v>
      </c>
      <c r="N283" s="3">
        <f>('Tot bev lokal modell'!AP15)*1000</f>
        <v>0</v>
      </c>
    </row>
    <row r="284" spans="1:14" x14ac:dyDescent="0.25">
      <c r="A284">
        <f t="shared" si="24"/>
        <v>2024</v>
      </c>
      <c r="B284" t="str">
        <f>'Enheter, modell og år'!E3</f>
        <v>VFM</v>
      </c>
      <c r="C284" t="e">
        <f>VLOOKUP(B284,'Sentrale parametere'!#REF!,2,FALSE)</f>
        <v>#REF!</v>
      </c>
      <c r="D284">
        <f>'Tot bev lokal modell'!$A$16</f>
        <v>0</v>
      </c>
      <c r="E284" t="str">
        <f t="shared" si="25"/>
        <v>2024VFM</v>
      </c>
      <c r="F284" t="str">
        <f t="shared" si="26"/>
        <v>20240</v>
      </c>
      <c r="G284" t="str">
        <f t="shared" si="27"/>
        <v>2024VFM0</v>
      </c>
      <c r="H284" s="72" t="e">
        <f t="shared" si="28"/>
        <v>#DIV/0!</v>
      </c>
      <c r="I284" s="3">
        <f>('Tot bev lokal modell'!AL16)*1000</f>
        <v>0</v>
      </c>
      <c r="J284" s="3">
        <f>('Tot bev lokal modell'!AM16)*1000</f>
        <v>0</v>
      </c>
      <c r="K284" s="3">
        <f>('Tot bev lokal modell'!AN16)*1000</f>
        <v>0</v>
      </c>
      <c r="L284" s="3">
        <f t="shared" si="29"/>
        <v>0</v>
      </c>
      <c r="M284" s="3">
        <f>('Tot bev lokal modell'!AO16)*1000</f>
        <v>0</v>
      </c>
      <c r="N284" s="3">
        <f>('Tot bev lokal modell'!AP16)*1000</f>
        <v>0</v>
      </c>
    </row>
    <row r="285" spans="1:14" x14ac:dyDescent="0.25">
      <c r="A285">
        <f t="shared" si="24"/>
        <v>2024</v>
      </c>
      <c r="B285" t="str">
        <f>'Enheter, modell og år'!E3</f>
        <v>VFM</v>
      </c>
      <c r="C285" t="e">
        <f>VLOOKUP(B285,'Sentrale parametere'!#REF!,2,FALSE)</f>
        <v>#REF!</v>
      </c>
      <c r="D285">
        <f>'Tot bev lokal modell'!$A$17</f>
        <v>0</v>
      </c>
      <c r="E285" t="str">
        <f t="shared" si="25"/>
        <v>2024VFM</v>
      </c>
      <c r="F285" t="str">
        <f t="shared" si="26"/>
        <v>20240</v>
      </c>
      <c r="G285" t="str">
        <f t="shared" si="27"/>
        <v>2024VFM0</v>
      </c>
      <c r="H285" s="72" t="e">
        <f t="shared" si="28"/>
        <v>#DIV/0!</v>
      </c>
      <c r="I285" s="3">
        <f>('Tot bev lokal modell'!AL17)*1000</f>
        <v>0</v>
      </c>
      <c r="J285" s="3">
        <f>('Tot bev lokal modell'!AM17)*1000</f>
        <v>0</v>
      </c>
      <c r="K285" s="3">
        <f>('Tot bev lokal modell'!AN17)*1000</f>
        <v>0</v>
      </c>
      <c r="L285" s="3">
        <f t="shared" si="29"/>
        <v>0</v>
      </c>
      <c r="M285" s="3">
        <f>('Tot bev lokal modell'!AO17)*1000</f>
        <v>0</v>
      </c>
      <c r="N285" s="3">
        <f>('Tot bev lokal modell'!AP17)*1000</f>
        <v>0</v>
      </c>
    </row>
    <row r="286" spans="1:14" x14ac:dyDescent="0.25">
      <c r="A286">
        <f t="shared" si="24"/>
        <v>2024</v>
      </c>
      <c r="B286" t="str">
        <f>'Enheter, modell og år'!E3</f>
        <v>VFM</v>
      </c>
      <c r="C286" t="e">
        <f>VLOOKUP(B286,'Sentrale parametere'!#REF!,2,FALSE)</f>
        <v>#REF!</v>
      </c>
      <c r="D286">
        <f>'Tot bev lokal modell'!$A$18</f>
        <v>0</v>
      </c>
      <c r="E286" t="str">
        <f t="shared" si="25"/>
        <v>2024VFM</v>
      </c>
      <c r="F286" t="str">
        <f t="shared" si="26"/>
        <v>20240</v>
      </c>
      <c r="G286" t="str">
        <f t="shared" si="27"/>
        <v>2024VFM0</v>
      </c>
      <c r="H286" s="72" t="e">
        <f t="shared" si="28"/>
        <v>#DIV/0!</v>
      </c>
      <c r="I286" s="3">
        <f>('Tot bev lokal modell'!AL18)*1000</f>
        <v>0</v>
      </c>
      <c r="J286" s="3">
        <f>('Tot bev lokal modell'!AM18)*1000</f>
        <v>0</v>
      </c>
      <c r="K286" s="3">
        <f>('Tot bev lokal modell'!AN18)*1000</f>
        <v>0</v>
      </c>
      <c r="L286" s="3">
        <f t="shared" si="29"/>
        <v>0</v>
      </c>
      <c r="M286" s="3">
        <f>('Tot bev lokal modell'!AO18)*1000</f>
        <v>0</v>
      </c>
      <c r="N286" s="3">
        <f>('Tot bev lokal modell'!AP18)*1000</f>
        <v>0</v>
      </c>
    </row>
    <row r="287" spans="1:14" x14ac:dyDescent="0.25">
      <c r="A287">
        <f t="shared" si="24"/>
        <v>2024</v>
      </c>
      <c r="B287" t="str">
        <f>'Enheter, modell og år'!E3</f>
        <v>VFM</v>
      </c>
      <c r="C287" t="e">
        <f>VLOOKUP(B287,'Sentrale parametere'!#REF!,2,FALSE)</f>
        <v>#REF!</v>
      </c>
      <c r="D287">
        <f>'Tot bev lokal modell'!$A$19</f>
        <v>0</v>
      </c>
      <c r="E287" t="str">
        <f t="shared" si="25"/>
        <v>2024VFM</v>
      </c>
      <c r="F287" t="str">
        <f t="shared" si="26"/>
        <v>20240</v>
      </c>
      <c r="G287" t="str">
        <f t="shared" si="27"/>
        <v>2024VFM0</v>
      </c>
      <c r="H287" s="72" t="e">
        <f t="shared" si="28"/>
        <v>#DIV/0!</v>
      </c>
      <c r="I287" s="3">
        <f>('Tot bev lokal modell'!AL19)*1000</f>
        <v>0</v>
      </c>
      <c r="J287" s="3">
        <f>('Tot bev lokal modell'!AM19)*1000</f>
        <v>0</v>
      </c>
      <c r="K287" s="3">
        <f>('Tot bev lokal modell'!AN19)*1000</f>
        <v>0</v>
      </c>
      <c r="L287" s="3">
        <f t="shared" si="29"/>
        <v>0</v>
      </c>
      <c r="M287" s="3">
        <f>('Tot bev lokal modell'!AO19)*1000</f>
        <v>0</v>
      </c>
      <c r="N287" s="3">
        <f>('Tot bev lokal modell'!AP19)*1000</f>
        <v>0</v>
      </c>
    </row>
    <row r="288" spans="1:14" x14ac:dyDescent="0.25">
      <c r="A288">
        <f t="shared" si="24"/>
        <v>2024</v>
      </c>
      <c r="B288" t="str">
        <f>'Enheter, modell og år'!E3</f>
        <v>VFM</v>
      </c>
      <c r="C288" t="e">
        <f>VLOOKUP(B288,'Sentrale parametere'!#REF!,2,FALSE)</f>
        <v>#REF!</v>
      </c>
      <c r="D288">
        <f>'Tot bev lokal modell'!$A$20</f>
        <v>0</v>
      </c>
      <c r="E288" t="str">
        <f t="shared" si="25"/>
        <v>2024VFM</v>
      </c>
      <c r="F288" t="str">
        <f t="shared" si="26"/>
        <v>20240</v>
      </c>
      <c r="G288" t="str">
        <f t="shared" si="27"/>
        <v>2024VFM0</v>
      </c>
      <c r="H288" s="72" t="e">
        <f t="shared" si="28"/>
        <v>#DIV/0!</v>
      </c>
      <c r="I288" s="3">
        <f>('Tot bev lokal modell'!AL20)*1000</f>
        <v>0</v>
      </c>
      <c r="J288" s="3">
        <f>('Tot bev lokal modell'!AM20)*1000</f>
        <v>0</v>
      </c>
      <c r="K288" s="3">
        <f>('Tot bev lokal modell'!AN20)*1000</f>
        <v>0</v>
      </c>
      <c r="L288" s="3">
        <f t="shared" si="29"/>
        <v>0</v>
      </c>
      <c r="M288" s="3">
        <f>('Tot bev lokal modell'!AO20)*1000</f>
        <v>0</v>
      </c>
      <c r="N288" s="3">
        <f>('Tot bev lokal modell'!AP20)*1000</f>
        <v>0</v>
      </c>
    </row>
    <row r="289" spans="1:14" x14ac:dyDescent="0.25">
      <c r="A289">
        <f t="shared" si="24"/>
        <v>2024</v>
      </c>
      <c r="B289" t="str">
        <f>'Enheter, modell og år'!E3</f>
        <v>VFM</v>
      </c>
      <c r="C289" t="e">
        <f>VLOOKUP(B289,'Sentrale parametere'!#REF!,2,FALSE)</f>
        <v>#REF!</v>
      </c>
      <c r="D289">
        <f>'Tot bev lokal modell'!$A$21</f>
        <v>0</v>
      </c>
      <c r="E289" t="str">
        <f t="shared" si="25"/>
        <v>2024VFM</v>
      </c>
      <c r="F289" t="str">
        <f t="shared" si="26"/>
        <v>20240</v>
      </c>
      <c r="G289" t="str">
        <f t="shared" si="27"/>
        <v>2024VFM0</v>
      </c>
      <c r="H289" s="72" t="e">
        <f t="shared" si="28"/>
        <v>#DIV/0!</v>
      </c>
      <c r="I289" s="3">
        <f>('Tot bev lokal modell'!AL21)*1000</f>
        <v>0</v>
      </c>
      <c r="J289" s="3">
        <f>('Tot bev lokal modell'!AM21)*1000</f>
        <v>0</v>
      </c>
      <c r="K289" s="3">
        <f>('Tot bev lokal modell'!AN21)*1000</f>
        <v>0</v>
      </c>
      <c r="L289" s="3">
        <f t="shared" si="29"/>
        <v>0</v>
      </c>
      <c r="M289" s="3">
        <f>('Tot bev lokal modell'!AO21)*1000</f>
        <v>0</v>
      </c>
      <c r="N289" s="3">
        <f>('Tot bev lokal modell'!AP21)*1000</f>
        <v>0</v>
      </c>
    </row>
    <row r="290" spans="1:14" x14ac:dyDescent="0.25">
      <c r="A290">
        <f t="shared" si="24"/>
        <v>2024</v>
      </c>
      <c r="B290" t="str">
        <f>'Enheter, modell og år'!E3</f>
        <v>VFM</v>
      </c>
      <c r="C290" t="e">
        <f>VLOOKUP(B290,'Sentrale parametere'!#REF!,2,FALSE)</f>
        <v>#REF!</v>
      </c>
      <c r="D290">
        <f>'Tot bev lokal modell'!$A$22</f>
        <v>0</v>
      </c>
      <c r="E290" t="str">
        <f t="shared" si="25"/>
        <v>2024VFM</v>
      </c>
      <c r="F290" t="str">
        <f t="shared" si="26"/>
        <v>20240</v>
      </c>
      <c r="G290" t="str">
        <f t="shared" si="27"/>
        <v>2024VFM0</v>
      </c>
      <c r="H290" s="72" t="e">
        <f t="shared" si="28"/>
        <v>#DIV/0!</v>
      </c>
      <c r="I290" s="3">
        <f>('Tot bev lokal modell'!AL22)*1000</f>
        <v>0</v>
      </c>
      <c r="J290" s="3">
        <f>('Tot bev lokal modell'!AM22)*1000</f>
        <v>0</v>
      </c>
      <c r="K290" s="3">
        <f>('Tot bev lokal modell'!AN22)*1000</f>
        <v>0</v>
      </c>
      <c r="L290" s="3">
        <f t="shared" si="29"/>
        <v>0</v>
      </c>
      <c r="M290" s="3">
        <f>('Tot bev lokal modell'!AO22)*1000</f>
        <v>0</v>
      </c>
      <c r="N290" s="3">
        <f>('Tot bev lokal modell'!AP22)*1000</f>
        <v>0</v>
      </c>
    </row>
    <row r="291" spans="1:14" x14ac:dyDescent="0.25">
      <c r="A291">
        <f t="shared" si="24"/>
        <v>2024</v>
      </c>
      <c r="B291" t="str">
        <f>'Enheter, modell og år'!E3</f>
        <v>VFM</v>
      </c>
      <c r="C291" t="e">
        <f>VLOOKUP(B291,'Sentrale parametere'!#REF!,2,FALSE)</f>
        <v>#REF!</v>
      </c>
      <c r="D291">
        <f>'Tot bev lokal modell'!$A$23</f>
        <v>0</v>
      </c>
      <c r="E291" t="str">
        <f t="shared" si="25"/>
        <v>2024VFM</v>
      </c>
      <c r="F291" t="str">
        <f t="shared" si="26"/>
        <v>20240</v>
      </c>
      <c r="G291" t="str">
        <f t="shared" si="27"/>
        <v>2024VFM0</v>
      </c>
      <c r="H291" s="72" t="e">
        <f t="shared" si="28"/>
        <v>#DIV/0!</v>
      </c>
      <c r="I291" s="3">
        <f>('Tot bev lokal modell'!AL23)*1000</f>
        <v>0</v>
      </c>
      <c r="J291" s="3">
        <f>('Tot bev lokal modell'!AM23)*1000</f>
        <v>0</v>
      </c>
      <c r="K291" s="3">
        <f>('Tot bev lokal modell'!AN23)*1000</f>
        <v>0</v>
      </c>
      <c r="L291" s="3">
        <f t="shared" si="29"/>
        <v>0</v>
      </c>
      <c r="M291" s="3">
        <f>('Tot bev lokal modell'!AO23)*1000</f>
        <v>0</v>
      </c>
      <c r="N291" s="3">
        <f>('Tot bev lokal modell'!AP23)*1000</f>
        <v>0</v>
      </c>
    </row>
    <row r="292" spans="1:14" x14ac:dyDescent="0.25">
      <c r="A292">
        <f t="shared" si="24"/>
        <v>2024</v>
      </c>
      <c r="B292" t="str">
        <f>'Enheter, modell og år'!E3</f>
        <v>VFM</v>
      </c>
      <c r="C292" t="e">
        <f>VLOOKUP(B292,'Sentrale parametere'!#REF!,2,FALSE)</f>
        <v>#REF!</v>
      </c>
      <c r="D292">
        <f>'Tot bev lokal modell'!$A$24</f>
        <v>0</v>
      </c>
      <c r="E292" t="str">
        <f t="shared" si="25"/>
        <v>2024VFM</v>
      </c>
      <c r="F292" t="str">
        <f t="shared" si="26"/>
        <v>20240</v>
      </c>
      <c r="G292" t="str">
        <f t="shared" si="27"/>
        <v>2024VFM0</v>
      </c>
      <c r="H292" s="72" t="e">
        <f t="shared" si="28"/>
        <v>#DIV/0!</v>
      </c>
      <c r="I292" s="3">
        <f>('Tot bev lokal modell'!AL24)*1000</f>
        <v>0</v>
      </c>
      <c r="J292" s="3">
        <f>('Tot bev lokal modell'!AM24)*1000</f>
        <v>0</v>
      </c>
      <c r="K292" s="3">
        <f>('Tot bev lokal modell'!AN24)*1000</f>
        <v>0</v>
      </c>
      <c r="L292" s="3">
        <f t="shared" si="29"/>
        <v>0</v>
      </c>
      <c r="M292" s="3">
        <f>('Tot bev lokal modell'!AO24)*1000</f>
        <v>0</v>
      </c>
      <c r="N292" s="3">
        <f>('Tot bev lokal modell'!AP24)*1000</f>
        <v>0</v>
      </c>
    </row>
    <row r="293" spans="1:14" x14ac:dyDescent="0.25">
      <c r="A293">
        <f t="shared" si="24"/>
        <v>2024</v>
      </c>
      <c r="B293" t="str">
        <f>'Enheter, modell og år'!E3</f>
        <v>VFM</v>
      </c>
      <c r="C293" t="e">
        <f>VLOOKUP(B293,'Sentrale parametere'!#REF!,2,FALSE)</f>
        <v>#REF!</v>
      </c>
      <c r="D293">
        <f>'Tot bev lokal modell'!$A$25</f>
        <v>0</v>
      </c>
      <c r="E293" t="str">
        <f t="shared" si="25"/>
        <v>2024VFM</v>
      </c>
      <c r="F293" t="str">
        <f t="shared" si="26"/>
        <v>20240</v>
      </c>
      <c r="G293" t="str">
        <f t="shared" si="27"/>
        <v>2024VFM0</v>
      </c>
      <c r="H293" s="72" t="e">
        <f t="shared" si="28"/>
        <v>#DIV/0!</v>
      </c>
      <c r="I293" s="3">
        <f>('Tot bev lokal modell'!AL25)*1000</f>
        <v>0</v>
      </c>
      <c r="J293" s="3">
        <f>('Tot bev lokal modell'!AM25)*1000</f>
        <v>0</v>
      </c>
      <c r="K293" s="3">
        <f>('Tot bev lokal modell'!AN25)*1000</f>
        <v>0</v>
      </c>
      <c r="L293" s="3">
        <f t="shared" si="29"/>
        <v>0</v>
      </c>
      <c r="M293" s="3">
        <f>('Tot bev lokal modell'!AO25)*1000</f>
        <v>0</v>
      </c>
      <c r="N293" s="3">
        <f>('Tot bev lokal modell'!AP25)*1000</f>
        <v>0</v>
      </c>
    </row>
    <row r="294" spans="1:14" x14ac:dyDescent="0.25">
      <c r="A294">
        <f t="shared" si="24"/>
        <v>2024</v>
      </c>
      <c r="B294" t="str">
        <f>'Enheter, modell og år'!E3</f>
        <v>VFM</v>
      </c>
      <c r="C294" t="e">
        <f>VLOOKUP(B294,'Sentrale parametere'!#REF!,2,FALSE)</f>
        <v>#REF!</v>
      </c>
      <c r="D294">
        <f>'Tot bev lokal modell'!$A$26</f>
        <v>0</v>
      </c>
      <c r="E294" t="str">
        <f t="shared" si="25"/>
        <v>2024VFM</v>
      </c>
      <c r="F294" t="str">
        <f t="shared" si="26"/>
        <v>20240</v>
      </c>
      <c r="G294" t="str">
        <f t="shared" si="27"/>
        <v>2024VFM0</v>
      </c>
      <c r="H294" s="72" t="e">
        <f t="shared" si="28"/>
        <v>#DIV/0!</v>
      </c>
      <c r="I294" s="3">
        <f>('Tot bev lokal modell'!AL26)*1000</f>
        <v>0</v>
      </c>
      <c r="J294" s="3">
        <f>('Tot bev lokal modell'!AM26)*1000</f>
        <v>0</v>
      </c>
      <c r="K294" s="3">
        <f>('Tot bev lokal modell'!AN26)*1000</f>
        <v>0</v>
      </c>
      <c r="L294" s="3">
        <f t="shared" si="29"/>
        <v>0</v>
      </c>
      <c r="M294" s="3">
        <f>('Tot bev lokal modell'!AO26)*1000</f>
        <v>0</v>
      </c>
      <c r="N294" s="3">
        <f>('Tot bev lokal modell'!AP26)*1000</f>
        <v>0</v>
      </c>
    </row>
    <row r="295" spans="1:14" x14ac:dyDescent="0.25">
      <c r="A295">
        <f t="shared" si="24"/>
        <v>2024</v>
      </c>
      <c r="B295" t="str">
        <f>'Enheter, modell og år'!E3</f>
        <v>VFM</v>
      </c>
      <c r="C295" t="e">
        <f>VLOOKUP(B295,'Sentrale parametere'!#REF!,2,FALSE)</f>
        <v>#REF!</v>
      </c>
      <c r="D295">
        <f>'Tot bev lokal modell'!$A$27</f>
        <v>0</v>
      </c>
      <c r="E295" t="str">
        <f t="shared" si="25"/>
        <v>2024VFM</v>
      </c>
      <c r="F295" t="str">
        <f t="shared" si="26"/>
        <v>20240</v>
      </c>
      <c r="G295" t="str">
        <f t="shared" si="27"/>
        <v>2024VFM0</v>
      </c>
      <c r="H295" s="72" t="e">
        <f t="shared" si="28"/>
        <v>#DIV/0!</v>
      </c>
      <c r="I295" s="3">
        <f>('Tot bev lokal modell'!AL27)*1000</f>
        <v>0</v>
      </c>
      <c r="J295" s="3">
        <f>('Tot bev lokal modell'!AM27)*1000</f>
        <v>0</v>
      </c>
      <c r="K295" s="3">
        <f>('Tot bev lokal modell'!AN27)*1000</f>
        <v>0</v>
      </c>
      <c r="L295" s="3">
        <f t="shared" si="29"/>
        <v>0</v>
      </c>
      <c r="M295" s="3">
        <f>('Tot bev lokal modell'!AO27)*1000</f>
        <v>0</v>
      </c>
      <c r="N295" s="3">
        <f>('Tot bev lokal modell'!AP27)*1000</f>
        <v>0</v>
      </c>
    </row>
    <row r="296" spans="1:14" x14ac:dyDescent="0.25">
      <c r="A296">
        <f t="shared" si="24"/>
        <v>2024</v>
      </c>
      <c r="B296" t="str">
        <f>'Enheter, modell og år'!E3</f>
        <v>VFM</v>
      </c>
      <c r="C296" t="e">
        <f>VLOOKUP(B296,'Sentrale parametere'!#REF!,2,FALSE)</f>
        <v>#REF!</v>
      </c>
      <c r="D296">
        <f>'Tot bev lokal modell'!$A$28</f>
        <v>0</v>
      </c>
      <c r="E296" t="str">
        <f t="shared" si="25"/>
        <v>2024VFM</v>
      </c>
      <c r="F296" t="str">
        <f t="shared" si="26"/>
        <v>20240</v>
      </c>
      <c r="G296" t="str">
        <f t="shared" si="27"/>
        <v>2024VFM0</v>
      </c>
      <c r="H296" s="72" t="e">
        <f t="shared" si="28"/>
        <v>#DIV/0!</v>
      </c>
      <c r="I296" s="3">
        <f>('Tot bev lokal modell'!AL28)*1000</f>
        <v>0</v>
      </c>
      <c r="J296" s="3">
        <f>('Tot bev lokal modell'!AM28)*1000</f>
        <v>0</v>
      </c>
      <c r="K296" s="3">
        <f>('Tot bev lokal modell'!AN28)*1000</f>
        <v>0</v>
      </c>
      <c r="L296" s="3">
        <f t="shared" si="29"/>
        <v>0</v>
      </c>
      <c r="M296" s="3">
        <f>('Tot bev lokal modell'!AO28)*1000</f>
        <v>0</v>
      </c>
      <c r="N296" s="3">
        <f>('Tot bev lokal modell'!AP28)*1000</f>
        <v>0</v>
      </c>
    </row>
    <row r="297" spans="1:14" x14ac:dyDescent="0.25">
      <c r="A297">
        <f t="shared" si="24"/>
        <v>2024</v>
      </c>
      <c r="B297" t="str">
        <f>'Enheter, modell og år'!E3</f>
        <v>VFM</v>
      </c>
      <c r="C297" t="e">
        <f>VLOOKUP(B297,'Sentrale parametere'!#REF!,2,FALSE)</f>
        <v>#REF!</v>
      </c>
      <c r="D297">
        <f>'Tot bev lokal modell'!$A$29</f>
        <v>0</v>
      </c>
      <c r="E297" t="str">
        <f t="shared" si="25"/>
        <v>2024VFM</v>
      </c>
      <c r="F297" t="str">
        <f t="shared" si="26"/>
        <v>20240</v>
      </c>
      <c r="G297" t="str">
        <f t="shared" si="27"/>
        <v>2024VFM0</v>
      </c>
      <c r="H297" s="72" t="e">
        <f t="shared" si="28"/>
        <v>#DIV/0!</v>
      </c>
      <c r="I297" s="3">
        <f>('Tot bev lokal modell'!AL29)*1000</f>
        <v>0</v>
      </c>
      <c r="J297" s="3">
        <f>('Tot bev lokal modell'!AM29)*1000</f>
        <v>0</v>
      </c>
      <c r="K297" s="3">
        <f>('Tot bev lokal modell'!AN29)*1000</f>
        <v>0</v>
      </c>
      <c r="L297" s="3">
        <f t="shared" si="29"/>
        <v>0</v>
      </c>
      <c r="M297" s="3">
        <f>('Tot bev lokal modell'!AO29)*1000</f>
        <v>0</v>
      </c>
      <c r="N297" s="3">
        <f>('Tot bev lokal modell'!AP29)*1000</f>
        <v>0</v>
      </c>
    </row>
    <row r="298" spans="1:14" x14ac:dyDescent="0.25">
      <c r="A298">
        <f t="shared" si="24"/>
        <v>2024</v>
      </c>
      <c r="B298" t="str">
        <f>'Enheter, modell og år'!E3</f>
        <v>VFM</v>
      </c>
      <c r="C298" t="e">
        <f>VLOOKUP(B298,'Sentrale parametere'!#REF!,2,FALSE)</f>
        <v>#REF!</v>
      </c>
      <c r="D298">
        <f>'Tot bev lokal modell'!$A$30</f>
        <v>0</v>
      </c>
      <c r="E298" t="str">
        <f t="shared" si="25"/>
        <v>2024VFM</v>
      </c>
      <c r="F298" t="str">
        <f t="shared" si="26"/>
        <v>20240</v>
      </c>
      <c r="G298" t="str">
        <f t="shared" si="27"/>
        <v>2024VFM0</v>
      </c>
      <c r="H298" s="72" t="e">
        <f t="shared" si="28"/>
        <v>#DIV/0!</v>
      </c>
      <c r="I298" s="3">
        <f>('Tot bev lokal modell'!AL30)*1000</f>
        <v>0</v>
      </c>
      <c r="J298" s="3">
        <f>('Tot bev lokal modell'!AM30)*1000</f>
        <v>0</v>
      </c>
      <c r="K298" s="3">
        <f>('Tot bev lokal modell'!AN30)*1000</f>
        <v>0</v>
      </c>
      <c r="L298" s="3">
        <f t="shared" si="29"/>
        <v>0</v>
      </c>
      <c r="M298" s="3">
        <f>('Tot bev lokal modell'!AO30)*1000</f>
        <v>0</v>
      </c>
      <c r="N298" s="3">
        <f>('Tot bev lokal modell'!AP30)*1000</f>
        <v>0</v>
      </c>
    </row>
    <row r="299" spans="1:14" x14ac:dyDescent="0.25">
      <c r="A299">
        <f t="shared" si="24"/>
        <v>2024</v>
      </c>
      <c r="B299" t="str">
        <f>'Enheter, modell og år'!E3</f>
        <v>VFM</v>
      </c>
      <c r="C299" t="e">
        <f>VLOOKUP(B299,'Sentrale parametere'!#REF!,2,FALSE)</f>
        <v>#REF!</v>
      </c>
      <c r="D299">
        <f>'Tot bev lokal modell'!$A$31</f>
        <v>0</v>
      </c>
      <c r="E299" t="str">
        <f t="shared" si="25"/>
        <v>2024VFM</v>
      </c>
      <c r="F299" t="str">
        <f t="shared" si="26"/>
        <v>20240</v>
      </c>
      <c r="G299" t="str">
        <f t="shared" si="27"/>
        <v>2024VFM0</v>
      </c>
      <c r="H299" s="72" t="e">
        <f t="shared" si="28"/>
        <v>#DIV/0!</v>
      </c>
      <c r="I299" s="3">
        <f>('Tot bev lokal modell'!AL31)*1000</f>
        <v>0</v>
      </c>
      <c r="J299" s="3">
        <f>('Tot bev lokal modell'!AM31)*1000</f>
        <v>0</v>
      </c>
      <c r="K299" s="3">
        <f>('Tot bev lokal modell'!AN31)*1000</f>
        <v>0</v>
      </c>
      <c r="L299" s="3">
        <f t="shared" si="29"/>
        <v>0</v>
      </c>
      <c r="M299" s="3">
        <f>('Tot bev lokal modell'!AO31)*1000</f>
        <v>0</v>
      </c>
      <c r="N299" s="3">
        <f>('Tot bev lokal modell'!AP31)*1000</f>
        <v>0</v>
      </c>
    </row>
    <row r="300" spans="1:14" x14ac:dyDescent="0.25">
      <c r="A300">
        <f t="shared" si="24"/>
        <v>2024</v>
      </c>
      <c r="B300" t="str">
        <f>'Enheter, modell og år'!E3</f>
        <v>VFM</v>
      </c>
      <c r="C300" t="e">
        <f>VLOOKUP(B300,'Sentrale parametere'!#REF!,2,FALSE)</f>
        <v>#REF!</v>
      </c>
      <c r="D300">
        <f>'Tot bev lokal modell'!$A$32</f>
        <v>0</v>
      </c>
      <c r="E300" t="str">
        <f t="shared" si="25"/>
        <v>2024VFM</v>
      </c>
      <c r="F300" t="str">
        <f t="shared" si="26"/>
        <v>20240</v>
      </c>
      <c r="G300" t="str">
        <f t="shared" si="27"/>
        <v>2024VFM0</v>
      </c>
      <c r="H300" s="72" t="e">
        <f t="shared" si="28"/>
        <v>#DIV/0!</v>
      </c>
      <c r="I300" s="3">
        <f>('Tot bev lokal modell'!AL32)*1000</f>
        <v>0</v>
      </c>
      <c r="J300" s="3">
        <f>('Tot bev lokal modell'!AM32)*1000</f>
        <v>0</v>
      </c>
      <c r="K300" s="3">
        <f>('Tot bev lokal modell'!AN32)*1000</f>
        <v>0</v>
      </c>
      <c r="L300" s="3">
        <f t="shared" si="29"/>
        <v>0</v>
      </c>
      <c r="M300" s="3">
        <f>('Tot bev lokal modell'!AO32)*1000</f>
        <v>0</v>
      </c>
      <c r="N300" s="3">
        <f>('Tot bev lokal modell'!AP32)*1000</f>
        <v>0</v>
      </c>
    </row>
    <row r="301" spans="1:14" x14ac:dyDescent="0.25">
      <c r="A301">
        <f t="shared" si="24"/>
        <v>2024</v>
      </c>
      <c r="B301" t="str">
        <f>'Enheter, modell og år'!E3</f>
        <v>VFM</v>
      </c>
      <c r="C301" t="e">
        <f>VLOOKUP(B301,'Sentrale parametere'!#REF!,2,FALSE)</f>
        <v>#REF!</v>
      </c>
      <c r="D301">
        <f>'Tot bev lokal modell'!$A$33</f>
        <v>0</v>
      </c>
      <c r="E301" t="str">
        <f t="shared" si="25"/>
        <v>2024VFM</v>
      </c>
      <c r="F301" t="str">
        <f t="shared" si="26"/>
        <v>20240</v>
      </c>
      <c r="G301" t="str">
        <f t="shared" si="27"/>
        <v>2024VFM0</v>
      </c>
      <c r="H301" s="72" t="e">
        <f t="shared" si="28"/>
        <v>#DIV/0!</v>
      </c>
      <c r="I301" s="3">
        <f>('Tot bev lokal modell'!AL33)*1000</f>
        <v>0</v>
      </c>
      <c r="J301" s="3">
        <f>('Tot bev lokal modell'!AM33)*1000</f>
        <v>0</v>
      </c>
      <c r="K301" s="3">
        <f>('Tot bev lokal modell'!AN33)*1000</f>
        <v>0</v>
      </c>
      <c r="L301" s="3">
        <f t="shared" si="29"/>
        <v>0</v>
      </c>
      <c r="M301" s="3">
        <f>('Tot bev lokal modell'!AO33)*1000</f>
        <v>0</v>
      </c>
      <c r="N301" s="3">
        <f>('Tot bev lokal modell'!AP33)*1000</f>
        <v>0</v>
      </c>
    </row>
    <row r="302" spans="1:14" x14ac:dyDescent="0.25">
      <c r="A302">
        <f t="shared" si="24"/>
        <v>2025</v>
      </c>
      <c r="B302" t="str">
        <f>'Enheter, modell og år'!E3</f>
        <v>VFM</v>
      </c>
      <c r="C302" t="e">
        <f>VLOOKUP(B302,'Sentrale parametere'!#REF!,2,FALSE)</f>
        <v>#REF!</v>
      </c>
      <c r="D302">
        <f>'Tot bev lokal modell'!$A$4</f>
        <v>0</v>
      </c>
      <c r="E302" t="str">
        <f t="shared" si="25"/>
        <v>2025VFM</v>
      </c>
      <c r="F302" t="str">
        <f t="shared" si="26"/>
        <v>20250</v>
      </c>
      <c r="G302" t="str">
        <f t="shared" si="27"/>
        <v>2025VFM0</v>
      </c>
      <c r="H302" s="72" t="e">
        <f t="shared" si="28"/>
        <v>#DIV/0!</v>
      </c>
      <c r="I302" s="3">
        <f>('Tot bev lokal modell'!AQ4)*1000</f>
        <v>0</v>
      </c>
      <c r="J302" s="3">
        <f>('Tot bev lokal modell'!AR4)*1000</f>
        <v>0</v>
      </c>
      <c r="K302" s="3">
        <f>('Tot bev lokal modell'!AS4)*1000</f>
        <v>0</v>
      </c>
      <c r="L302" s="3">
        <f t="shared" si="29"/>
        <v>0</v>
      </c>
      <c r="M302" s="3">
        <f>('Tot bev lokal modell'!AT4)*1000</f>
        <v>0</v>
      </c>
      <c r="N302" s="3">
        <f>('Tot bev lokal modell'!AU4)*1000</f>
        <v>0</v>
      </c>
    </row>
    <row r="303" spans="1:14" x14ac:dyDescent="0.25">
      <c r="A303">
        <f t="shared" si="24"/>
        <v>2025</v>
      </c>
      <c r="B303" t="str">
        <f>'Enheter, modell og år'!E3</f>
        <v>VFM</v>
      </c>
      <c r="C303" t="e">
        <f>VLOOKUP(B303,'Sentrale parametere'!#REF!,2,FALSE)</f>
        <v>#REF!</v>
      </c>
      <c r="D303">
        <f>'Tot bev lokal modell'!$A$15</f>
        <v>0</v>
      </c>
      <c r="E303" t="str">
        <f t="shared" si="25"/>
        <v>2025VFM</v>
      </c>
      <c r="F303" t="str">
        <f t="shared" si="26"/>
        <v>20250</v>
      </c>
      <c r="G303" t="str">
        <f t="shared" si="27"/>
        <v>2025VFM0</v>
      </c>
      <c r="H303" s="72" t="e">
        <f t="shared" si="28"/>
        <v>#DIV/0!</v>
      </c>
      <c r="I303" s="3">
        <f>('Tot bev lokal modell'!AQ15)*1000</f>
        <v>0</v>
      </c>
      <c r="J303" s="3">
        <f>('Tot bev lokal modell'!AR15)*1000</f>
        <v>0</v>
      </c>
      <c r="K303" s="3">
        <f>('Tot bev lokal modell'!AS15)*1000</f>
        <v>0</v>
      </c>
      <c r="L303" s="3">
        <f t="shared" si="29"/>
        <v>0</v>
      </c>
      <c r="M303" s="3">
        <f>('Tot bev lokal modell'!AT15)*1000</f>
        <v>0</v>
      </c>
      <c r="N303" s="3">
        <f>('Tot bev lokal modell'!AU15)*1000</f>
        <v>0</v>
      </c>
    </row>
    <row r="304" spans="1:14" x14ac:dyDescent="0.25">
      <c r="A304">
        <f t="shared" si="24"/>
        <v>2025</v>
      </c>
      <c r="B304" t="str">
        <f>'Enheter, modell og år'!E3</f>
        <v>VFM</v>
      </c>
      <c r="C304" t="e">
        <f>VLOOKUP(B304,'Sentrale parametere'!#REF!,2,FALSE)</f>
        <v>#REF!</v>
      </c>
      <c r="D304">
        <f>'Tot bev lokal modell'!$A$16</f>
        <v>0</v>
      </c>
      <c r="E304" t="str">
        <f t="shared" si="25"/>
        <v>2025VFM</v>
      </c>
      <c r="F304" t="str">
        <f t="shared" si="26"/>
        <v>20250</v>
      </c>
      <c r="G304" t="str">
        <f t="shared" si="27"/>
        <v>2025VFM0</v>
      </c>
      <c r="H304" s="72" t="e">
        <f t="shared" si="28"/>
        <v>#DIV/0!</v>
      </c>
      <c r="I304" s="3">
        <f>('Tot bev lokal modell'!AQ16)*1000</f>
        <v>0</v>
      </c>
      <c r="J304" s="3">
        <f>('Tot bev lokal modell'!AR16)*1000</f>
        <v>0</v>
      </c>
      <c r="K304" s="3">
        <f>('Tot bev lokal modell'!AS16)*1000</f>
        <v>0</v>
      </c>
      <c r="L304" s="3">
        <f t="shared" si="29"/>
        <v>0</v>
      </c>
      <c r="M304" s="3">
        <f>('Tot bev lokal modell'!AT16)*1000</f>
        <v>0</v>
      </c>
      <c r="N304" s="3">
        <f>('Tot bev lokal modell'!AU16)*1000</f>
        <v>0</v>
      </c>
    </row>
    <row r="305" spans="1:14" x14ac:dyDescent="0.25">
      <c r="A305">
        <f t="shared" si="24"/>
        <v>2025</v>
      </c>
      <c r="B305" t="str">
        <f>'Enheter, modell og år'!E3</f>
        <v>VFM</v>
      </c>
      <c r="C305" t="e">
        <f>VLOOKUP(B305,'Sentrale parametere'!#REF!,2,FALSE)</f>
        <v>#REF!</v>
      </c>
      <c r="D305">
        <f>'Tot bev lokal modell'!$A$17</f>
        <v>0</v>
      </c>
      <c r="E305" t="str">
        <f t="shared" si="25"/>
        <v>2025VFM</v>
      </c>
      <c r="F305" t="str">
        <f t="shared" si="26"/>
        <v>20250</v>
      </c>
      <c r="G305" t="str">
        <f t="shared" si="27"/>
        <v>2025VFM0</v>
      </c>
      <c r="H305" s="72" t="e">
        <f t="shared" si="28"/>
        <v>#DIV/0!</v>
      </c>
      <c r="I305" s="3">
        <f>('Tot bev lokal modell'!AQ17)*1000</f>
        <v>0</v>
      </c>
      <c r="J305" s="3">
        <f>('Tot bev lokal modell'!AR17)*1000</f>
        <v>0</v>
      </c>
      <c r="K305" s="3">
        <f>('Tot bev lokal modell'!AS17)*1000</f>
        <v>0</v>
      </c>
      <c r="L305" s="3">
        <f t="shared" si="29"/>
        <v>0</v>
      </c>
      <c r="M305" s="3">
        <f>('Tot bev lokal modell'!AT17)*1000</f>
        <v>0</v>
      </c>
      <c r="N305" s="3">
        <f>('Tot bev lokal modell'!AU17)*1000</f>
        <v>0</v>
      </c>
    </row>
    <row r="306" spans="1:14" x14ac:dyDescent="0.25">
      <c r="A306">
        <f t="shared" si="24"/>
        <v>2025</v>
      </c>
      <c r="B306" t="str">
        <f>'Enheter, modell og år'!E3</f>
        <v>VFM</v>
      </c>
      <c r="C306" t="e">
        <f>VLOOKUP(B306,'Sentrale parametere'!#REF!,2,FALSE)</f>
        <v>#REF!</v>
      </c>
      <c r="D306">
        <f>'Tot bev lokal modell'!$A$18</f>
        <v>0</v>
      </c>
      <c r="E306" t="str">
        <f t="shared" si="25"/>
        <v>2025VFM</v>
      </c>
      <c r="F306" t="str">
        <f t="shared" si="26"/>
        <v>20250</v>
      </c>
      <c r="G306" t="str">
        <f t="shared" si="27"/>
        <v>2025VFM0</v>
      </c>
      <c r="H306" s="72" t="e">
        <f t="shared" si="28"/>
        <v>#DIV/0!</v>
      </c>
      <c r="I306" s="3">
        <f>('Tot bev lokal modell'!AQ18)*1000</f>
        <v>0</v>
      </c>
      <c r="J306" s="3">
        <f>('Tot bev lokal modell'!AR18)*1000</f>
        <v>0</v>
      </c>
      <c r="K306" s="3">
        <f>('Tot bev lokal modell'!AS18)*1000</f>
        <v>0</v>
      </c>
      <c r="L306" s="3">
        <f t="shared" si="29"/>
        <v>0</v>
      </c>
      <c r="M306" s="3">
        <f>('Tot bev lokal modell'!AT18)*1000</f>
        <v>0</v>
      </c>
      <c r="N306" s="3">
        <f>('Tot bev lokal modell'!AU18)*1000</f>
        <v>0</v>
      </c>
    </row>
    <row r="307" spans="1:14" x14ac:dyDescent="0.25">
      <c r="A307">
        <f t="shared" si="24"/>
        <v>2025</v>
      </c>
      <c r="B307" t="str">
        <f>'Enheter, modell og år'!E3</f>
        <v>VFM</v>
      </c>
      <c r="C307" t="e">
        <f>VLOOKUP(B307,'Sentrale parametere'!#REF!,2,FALSE)</f>
        <v>#REF!</v>
      </c>
      <c r="D307">
        <f>'Tot bev lokal modell'!$A$19</f>
        <v>0</v>
      </c>
      <c r="E307" t="str">
        <f t="shared" si="25"/>
        <v>2025VFM</v>
      </c>
      <c r="F307" t="str">
        <f t="shared" si="26"/>
        <v>20250</v>
      </c>
      <c r="G307" t="str">
        <f t="shared" si="27"/>
        <v>2025VFM0</v>
      </c>
      <c r="H307" s="72" t="e">
        <f t="shared" si="28"/>
        <v>#DIV/0!</v>
      </c>
      <c r="I307" s="3">
        <f>('Tot bev lokal modell'!AQ19)*1000</f>
        <v>0</v>
      </c>
      <c r="J307" s="3">
        <f>('Tot bev lokal modell'!AR19)*1000</f>
        <v>0</v>
      </c>
      <c r="K307" s="3">
        <f>('Tot bev lokal modell'!AS19)*1000</f>
        <v>0</v>
      </c>
      <c r="L307" s="3">
        <f t="shared" si="29"/>
        <v>0</v>
      </c>
      <c r="M307" s="3">
        <f>('Tot bev lokal modell'!AT19)*1000</f>
        <v>0</v>
      </c>
      <c r="N307" s="3">
        <f>('Tot bev lokal modell'!AU19)*1000</f>
        <v>0</v>
      </c>
    </row>
    <row r="308" spans="1:14" x14ac:dyDescent="0.25">
      <c r="A308">
        <f t="shared" si="24"/>
        <v>2025</v>
      </c>
      <c r="B308" t="str">
        <f>'Enheter, modell og år'!E3</f>
        <v>VFM</v>
      </c>
      <c r="C308" t="e">
        <f>VLOOKUP(B308,'Sentrale parametere'!#REF!,2,FALSE)</f>
        <v>#REF!</v>
      </c>
      <c r="D308">
        <f>'Tot bev lokal modell'!$A$20</f>
        <v>0</v>
      </c>
      <c r="E308" t="str">
        <f t="shared" si="25"/>
        <v>2025VFM</v>
      </c>
      <c r="F308" t="str">
        <f t="shared" si="26"/>
        <v>20250</v>
      </c>
      <c r="G308" t="str">
        <f t="shared" si="27"/>
        <v>2025VFM0</v>
      </c>
      <c r="H308" s="72" t="e">
        <f t="shared" si="28"/>
        <v>#DIV/0!</v>
      </c>
      <c r="I308" s="3">
        <f>('Tot bev lokal modell'!AQ20)*1000</f>
        <v>0</v>
      </c>
      <c r="J308" s="3">
        <f>('Tot bev lokal modell'!AR20)*1000</f>
        <v>0</v>
      </c>
      <c r="K308" s="3">
        <f>('Tot bev lokal modell'!AS20)*1000</f>
        <v>0</v>
      </c>
      <c r="L308" s="3">
        <f t="shared" si="29"/>
        <v>0</v>
      </c>
      <c r="M308" s="3">
        <f>('Tot bev lokal modell'!AT20)*1000</f>
        <v>0</v>
      </c>
      <c r="N308" s="3">
        <f>('Tot bev lokal modell'!AU20)*1000</f>
        <v>0</v>
      </c>
    </row>
    <row r="309" spans="1:14" x14ac:dyDescent="0.25">
      <c r="A309">
        <f t="shared" si="24"/>
        <v>2025</v>
      </c>
      <c r="B309" t="str">
        <f>'Enheter, modell og år'!E3</f>
        <v>VFM</v>
      </c>
      <c r="C309" t="e">
        <f>VLOOKUP(B309,'Sentrale parametere'!#REF!,2,FALSE)</f>
        <v>#REF!</v>
      </c>
      <c r="D309">
        <f>'Tot bev lokal modell'!$A$21</f>
        <v>0</v>
      </c>
      <c r="E309" t="str">
        <f t="shared" si="25"/>
        <v>2025VFM</v>
      </c>
      <c r="F309" t="str">
        <f t="shared" si="26"/>
        <v>20250</v>
      </c>
      <c r="G309" t="str">
        <f t="shared" si="27"/>
        <v>2025VFM0</v>
      </c>
      <c r="H309" s="72" t="e">
        <f t="shared" si="28"/>
        <v>#DIV/0!</v>
      </c>
      <c r="I309" s="3">
        <f>('Tot bev lokal modell'!AQ21)*1000</f>
        <v>0</v>
      </c>
      <c r="J309" s="3">
        <f>('Tot bev lokal modell'!AR21)*1000</f>
        <v>0</v>
      </c>
      <c r="K309" s="3">
        <f>('Tot bev lokal modell'!AS21)*1000</f>
        <v>0</v>
      </c>
      <c r="L309" s="3">
        <f t="shared" si="29"/>
        <v>0</v>
      </c>
      <c r="M309" s="3">
        <f>('Tot bev lokal modell'!AT21)*1000</f>
        <v>0</v>
      </c>
      <c r="N309" s="3">
        <f>('Tot bev lokal modell'!AU21)*1000</f>
        <v>0</v>
      </c>
    </row>
    <row r="310" spans="1:14" x14ac:dyDescent="0.25">
      <c r="A310">
        <f t="shared" si="24"/>
        <v>2025</v>
      </c>
      <c r="B310" t="str">
        <f>'Enheter, modell og år'!E3</f>
        <v>VFM</v>
      </c>
      <c r="C310" t="e">
        <f>VLOOKUP(B310,'Sentrale parametere'!#REF!,2,FALSE)</f>
        <v>#REF!</v>
      </c>
      <c r="D310">
        <f>'Tot bev lokal modell'!$A$22</f>
        <v>0</v>
      </c>
      <c r="E310" t="str">
        <f t="shared" si="25"/>
        <v>2025VFM</v>
      </c>
      <c r="F310" t="str">
        <f t="shared" si="26"/>
        <v>20250</v>
      </c>
      <c r="G310" t="str">
        <f t="shared" si="27"/>
        <v>2025VFM0</v>
      </c>
      <c r="H310" s="72" t="e">
        <f t="shared" si="28"/>
        <v>#DIV/0!</v>
      </c>
      <c r="I310" s="3">
        <f>('Tot bev lokal modell'!AQ22)*1000</f>
        <v>0</v>
      </c>
      <c r="J310" s="3">
        <f>('Tot bev lokal modell'!AR22)*1000</f>
        <v>0</v>
      </c>
      <c r="K310" s="3">
        <f>('Tot bev lokal modell'!AS22)*1000</f>
        <v>0</v>
      </c>
      <c r="L310" s="3">
        <f t="shared" si="29"/>
        <v>0</v>
      </c>
      <c r="M310" s="3">
        <f>('Tot bev lokal modell'!AT22)*1000</f>
        <v>0</v>
      </c>
      <c r="N310" s="3">
        <f>('Tot bev lokal modell'!AU22)*1000</f>
        <v>0</v>
      </c>
    </row>
    <row r="311" spans="1:14" x14ac:dyDescent="0.25">
      <c r="A311">
        <f t="shared" ref="A311:A321" si="30">A291+1</f>
        <v>2025</v>
      </c>
      <c r="B311" t="str">
        <f>'Enheter, modell og år'!E3</f>
        <v>VFM</v>
      </c>
      <c r="C311" t="e">
        <f>VLOOKUP(B311,'Sentrale parametere'!#REF!,2,FALSE)</f>
        <v>#REF!</v>
      </c>
      <c r="D311">
        <f>'Tot bev lokal modell'!$A$23</f>
        <v>0</v>
      </c>
      <c r="E311" t="str">
        <f t="shared" si="25"/>
        <v>2025VFM</v>
      </c>
      <c r="F311" t="str">
        <f t="shared" si="26"/>
        <v>20250</v>
      </c>
      <c r="G311" t="str">
        <f t="shared" si="27"/>
        <v>2025VFM0</v>
      </c>
      <c r="H311" s="72" t="e">
        <f t="shared" si="28"/>
        <v>#DIV/0!</v>
      </c>
      <c r="I311" s="3">
        <f>('Tot bev lokal modell'!AQ23)*1000</f>
        <v>0</v>
      </c>
      <c r="J311" s="3">
        <f>('Tot bev lokal modell'!AR23)*1000</f>
        <v>0</v>
      </c>
      <c r="K311" s="3">
        <f>('Tot bev lokal modell'!AS23)*1000</f>
        <v>0</v>
      </c>
      <c r="L311" s="3">
        <f t="shared" si="29"/>
        <v>0</v>
      </c>
      <c r="M311" s="3">
        <f>('Tot bev lokal modell'!AT23)*1000</f>
        <v>0</v>
      </c>
      <c r="N311" s="3">
        <f>('Tot bev lokal modell'!AU23)*1000</f>
        <v>0</v>
      </c>
    </row>
    <row r="312" spans="1:14" x14ac:dyDescent="0.25">
      <c r="A312">
        <f t="shared" si="30"/>
        <v>2025</v>
      </c>
      <c r="B312" t="str">
        <f>'Enheter, modell og år'!E3</f>
        <v>VFM</v>
      </c>
      <c r="C312" t="e">
        <f>VLOOKUP(B312,'Sentrale parametere'!#REF!,2,FALSE)</f>
        <v>#REF!</v>
      </c>
      <c r="D312">
        <f>'Tot bev lokal modell'!$A$24</f>
        <v>0</v>
      </c>
      <c r="E312" t="str">
        <f t="shared" si="25"/>
        <v>2025VFM</v>
      </c>
      <c r="F312" t="str">
        <f t="shared" si="26"/>
        <v>20250</v>
      </c>
      <c r="G312" t="str">
        <f t="shared" si="27"/>
        <v>2025VFM0</v>
      </c>
      <c r="H312" s="72" t="e">
        <f t="shared" si="28"/>
        <v>#DIV/0!</v>
      </c>
      <c r="I312" s="3">
        <f>('Tot bev lokal modell'!AQ24)*1000</f>
        <v>0</v>
      </c>
      <c r="J312" s="3">
        <f>('Tot bev lokal modell'!AR24)*1000</f>
        <v>0</v>
      </c>
      <c r="K312" s="3">
        <f>('Tot bev lokal modell'!AS24)*1000</f>
        <v>0</v>
      </c>
      <c r="L312" s="3">
        <f t="shared" si="29"/>
        <v>0</v>
      </c>
      <c r="M312" s="3">
        <f>('Tot bev lokal modell'!AT24)*1000</f>
        <v>0</v>
      </c>
      <c r="N312" s="3">
        <f>('Tot bev lokal modell'!AU24)*1000</f>
        <v>0</v>
      </c>
    </row>
    <row r="313" spans="1:14" x14ac:dyDescent="0.25">
      <c r="A313">
        <f t="shared" si="30"/>
        <v>2025</v>
      </c>
      <c r="B313" t="str">
        <f>'Enheter, modell og år'!E3</f>
        <v>VFM</v>
      </c>
      <c r="C313" t="e">
        <f>VLOOKUP(B313,'Sentrale parametere'!#REF!,2,FALSE)</f>
        <v>#REF!</v>
      </c>
      <c r="D313">
        <f>'Tot bev lokal modell'!$A$25</f>
        <v>0</v>
      </c>
      <c r="E313" t="str">
        <f t="shared" si="25"/>
        <v>2025VFM</v>
      </c>
      <c r="F313" t="str">
        <f t="shared" si="26"/>
        <v>20250</v>
      </c>
      <c r="G313" t="str">
        <f t="shared" si="27"/>
        <v>2025VFM0</v>
      </c>
      <c r="H313" s="72" t="e">
        <f t="shared" si="28"/>
        <v>#DIV/0!</v>
      </c>
      <c r="I313" s="3">
        <f>('Tot bev lokal modell'!AQ25)*1000</f>
        <v>0</v>
      </c>
      <c r="J313" s="3">
        <f>('Tot bev lokal modell'!AR25)*1000</f>
        <v>0</v>
      </c>
      <c r="K313" s="3">
        <f>('Tot bev lokal modell'!AS25)*1000</f>
        <v>0</v>
      </c>
      <c r="L313" s="3">
        <f t="shared" si="29"/>
        <v>0</v>
      </c>
      <c r="M313" s="3">
        <f>('Tot bev lokal modell'!AT25)*1000</f>
        <v>0</v>
      </c>
      <c r="N313" s="3">
        <f>('Tot bev lokal modell'!AU25)*1000</f>
        <v>0</v>
      </c>
    </row>
    <row r="314" spans="1:14" x14ac:dyDescent="0.25">
      <c r="A314">
        <f t="shared" si="30"/>
        <v>2025</v>
      </c>
      <c r="B314" t="str">
        <f>'Enheter, modell og år'!E3</f>
        <v>VFM</v>
      </c>
      <c r="C314" t="e">
        <f>VLOOKUP(B314,'Sentrale parametere'!#REF!,2,FALSE)</f>
        <v>#REF!</v>
      </c>
      <c r="D314">
        <f>'Tot bev lokal modell'!$A$26</f>
        <v>0</v>
      </c>
      <c r="E314" t="str">
        <f t="shared" si="25"/>
        <v>2025VFM</v>
      </c>
      <c r="F314" t="str">
        <f t="shared" si="26"/>
        <v>20250</v>
      </c>
      <c r="G314" t="str">
        <f t="shared" si="27"/>
        <v>2025VFM0</v>
      </c>
      <c r="H314" s="72" t="e">
        <f t="shared" si="28"/>
        <v>#DIV/0!</v>
      </c>
      <c r="I314" s="3">
        <f>('Tot bev lokal modell'!AQ26)*1000</f>
        <v>0</v>
      </c>
      <c r="J314" s="3">
        <f>('Tot bev lokal modell'!AR26)*1000</f>
        <v>0</v>
      </c>
      <c r="K314" s="3">
        <f>('Tot bev lokal modell'!AS26)*1000</f>
        <v>0</v>
      </c>
      <c r="L314" s="3">
        <f t="shared" si="29"/>
        <v>0</v>
      </c>
      <c r="M314" s="3">
        <f>('Tot bev lokal modell'!AT26)*1000</f>
        <v>0</v>
      </c>
      <c r="N314" s="3">
        <f>('Tot bev lokal modell'!AU26)*1000</f>
        <v>0</v>
      </c>
    </row>
    <row r="315" spans="1:14" x14ac:dyDescent="0.25">
      <c r="A315">
        <f t="shared" si="30"/>
        <v>2025</v>
      </c>
      <c r="B315" t="str">
        <f>'Enheter, modell og år'!E3</f>
        <v>VFM</v>
      </c>
      <c r="C315" t="e">
        <f>VLOOKUP(B315,'Sentrale parametere'!#REF!,2,FALSE)</f>
        <v>#REF!</v>
      </c>
      <c r="D315">
        <f>'Tot bev lokal modell'!$A$27</f>
        <v>0</v>
      </c>
      <c r="E315" t="str">
        <f t="shared" si="25"/>
        <v>2025VFM</v>
      </c>
      <c r="F315" t="str">
        <f t="shared" si="26"/>
        <v>20250</v>
      </c>
      <c r="G315" t="str">
        <f t="shared" si="27"/>
        <v>2025VFM0</v>
      </c>
      <c r="H315" s="72" t="e">
        <f t="shared" si="28"/>
        <v>#DIV/0!</v>
      </c>
      <c r="I315" s="3">
        <f>('Tot bev lokal modell'!AQ27)*1000</f>
        <v>0</v>
      </c>
      <c r="J315" s="3">
        <f>('Tot bev lokal modell'!AR27)*1000</f>
        <v>0</v>
      </c>
      <c r="K315" s="3">
        <f>('Tot bev lokal modell'!AS27)*1000</f>
        <v>0</v>
      </c>
      <c r="L315" s="3">
        <f t="shared" si="29"/>
        <v>0</v>
      </c>
      <c r="M315" s="3">
        <f>('Tot bev lokal modell'!AT27)*1000</f>
        <v>0</v>
      </c>
      <c r="N315" s="3">
        <f>('Tot bev lokal modell'!AU27)*1000</f>
        <v>0</v>
      </c>
    </row>
    <row r="316" spans="1:14" x14ac:dyDescent="0.25">
      <c r="A316">
        <f t="shared" si="30"/>
        <v>2025</v>
      </c>
      <c r="B316" t="str">
        <f>'Enheter, modell og år'!E3</f>
        <v>VFM</v>
      </c>
      <c r="C316" t="e">
        <f>VLOOKUP(B316,'Sentrale parametere'!#REF!,2,FALSE)</f>
        <v>#REF!</v>
      </c>
      <c r="D316">
        <f>'Tot bev lokal modell'!$A$28</f>
        <v>0</v>
      </c>
      <c r="E316" t="str">
        <f t="shared" si="25"/>
        <v>2025VFM</v>
      </c>
      <c r="F316" t="str">
        <f t="shared" si="26"/>
        <v>20250</v>
      </c>
      <c r="G316" t="str">
        <f t="shared" si="27"/>
        <v>2025VFM0</v>
      </c>
      <c r="H316" s="72" t="e">
        <f t="shared" si="28"/>
        <v>#DIV/0!</v>
      </c>
      <c r="I316" s="3">
        <f>('Tot bev lokal modell'!AQ28)*1000</f>
        <v>0</v>
      </c>
      <c r="J316" s="3">
        <f>('Tot bev lokal modell'!AR28)*1000</f>
        <v>0</v>
      </c>
      <c r="K316" s="3">
        <f>('Tot bev lokal modell'!AS28)*1000</f>
        <v>0</v>
      </c>
      <c r="L316" s="3">
        <f t="shared" si="29"/>
        <v>0</v>
      </c>
      <c r="M316" s="3">
        <f>('Tot bev lokal modell'!AT28)*1000</f>
        <v>0</v>
      </c>
      <c r="N316" s="3">
        <f>('Tot bev lokal modell'!AU28)*1000</f>
        <v>0</v>
      </c>
    </row>
    <row r="317" spans="1:14" x14ac:dyDescent="0.25">
      <c r="A317">
        <f t="shared" si="30"/>
        <v>2025</v>
      </c>
      <c r="B317" t="str">
        <f>'Enheter, modell og år'!E3</f>
        <v>VFM</v>
      </c>
      <c r="C317" t="e">
        <f>VLOOKUP(B317,'Sentrale parametere'!#REF!,2,FALSE)</f>
        <v>#REF!</v>
      </c>
      <c r="D317">
        <f>'Tot bev lokal modell'!$A$29</f>
        <v>0</v>
      </c>
      <c r="E317" t="str">
        <f t="shared" si="25"/>
        <v>2025VFM</v>
      </c>
      <c r="F317" t="str">
        <f t="shared" si="26"/>
        <v>20250</v>
      </c>
      <c r="G317" t="str">
        <f t="shared" si="27"/>
        <v>2025VFM0</v>
      </c>
      <c r="H317" s="72" t="e">
        <f t="shared" si="28"/>
        <v>#DIV/0!</v>
      </c>
      <c r="I317" s="3">
        <f>('Tot bev lokal modell'!AQ29)*1000</f>
        <v>0</v>
      </c>
      <c r="J317" s="3">
        <f>('Tot bev lokal modell'!AR29)*1000</f>
        <v>0</v>
      </c>
      <c r="K317" s="3">
        <f>('Tot bev lokal modell'!AS29)*1000</f>
        <v>0</v>
      </c>
      <c r="L317" s="3">
        <f t="shared" si="29"/>
        <v>0</v>
      </c>
      <c r="M317" s="3">
        <f>('Tot bev lokal modell'!AT29)*1000</f>
        <v>0</v>
      </c>
      <c r="N317" s="3">
        <f>('Tot bev lokal modell'!AU29)*1000</f>
        <v>0</v>
      </c>
    </row>
    <row r="318" spans="1:14" x14ac:dyDescent="0.25">
      <c r="A318">
        <f t="shared" si="30"/>
        <v>2025</v>
      </c>
      <c r="B318" t="str">
        <f>'Enheter, modell og år'!E3</f>
        <v>VFM</v>
      </c>
      <c r="C318" t="e">
        <f>VLOOKUP(B318,'Sentrale parametere'!#REF!,2,FALSE)</f>
        <v>#REF!</v>
      </c>
      <c r="D318">
        <f>'Tot bev lokal modell'!$A$30</f>
        <v>0</v>
      </c>
      <c r="E318" t="str">
        <f t="shared" si="25"/>
        <v>2025VFM</v>
      </c>
      <c r="F318" t="str">
        <f t="shared" si="26"/>
        <v>20250</v>
      </c>
      <c r="G318" t="str">
        <f t="shared" si="27"/>
        <v>2025VFM0</v>
      </c>
      <c r="H318" s="72" t="e">
        <f t="shared" si="28"/>
        <v>#DIV/0!</v>
      </c>
      <c r="I318" s="3">
        <f>('Tot bev lokal modell'!AQ30)*1000</f>
        <v>0</v>
      </c>
      <c r="J318" s="3">
        <f>('Tot bev lokal modell'!AR30)*1000</f>
        <v>0</v>
      </c>
      <c r="K318" s="3">
        <f>('Tot bev lokal modell'!AS30)*1000</f>
        <v>0</v>
      </c>
      <c r="L318" s="3">
        <f t="shared" si="29"/>
        <v>0</v>
      </c>
      <c r="M318" s="3">
        <f>('Tot bev lokal modell'!AT30)*1000</f>
        <v>0</v>
      </c>
      <c r="N318" s="3">
        <f>('Tot bev lokal modell'!AU30)*1000</f>
        <v>0</v>
      </c>
    </row>
    <row r="319" spans="1:14" x14ac:dyDescent="0.25">
      <c r="A319">
        <f t="shared" si="30"/>
        <v>2025</v>
      </c>
      <c r="B319" t="str">
        <f>'Enheter, modell og år'!E3</f>
        <v>VFM</v>
      </c>
      <c r="C319" t="e">
        <f>VLOOKUP(B319,'Sentrale parametere'!#REF!,2,FALSE)</f>
        <v>#REF!</v>
      </c>
      <c r="D319">
        <f>'Tot bev lokal modell'!$A$31</f>
        <v>0</v>
      </c>
      <c r="E319" t="str">
        <f t="shared" si="25"/>
        <v>2025VFM</v>
      </c>
      <c r="F319" t="str">
        <f t="shared" si="26"/>
        <v>20250</v>
      </c>
      <c r="G319" t="str">
        <f t="shared" si="27"/>
        <v>2025VFM0</v>
      </c>
      <c r="H319" s="72" t="e">
        <f t="shared" si="28"/>
        <v>#DIV/0!</v>
      </c>
      <c r="I319" s="3">
        <f>('Tot bev lokal modell'!AQ31)*1000</f>
        <v>0</v>
      </c>
      <c r="J319" s="3">
        <f>('Tot bev lokal modell'!AR31)*1000</f>
        <v>0</v>
      </c>
      <c r="K319" s="3">
        <f>('Tot bev lokal modell'!AS31)*1000</f>
        <v>0</v>
      </c>
      <c r="L319" s="3">
        <f t="shared" si="29"/>
        <v>0</v>
      </c>
      <c r="M319" s="3">
        <f>('Tot bev lokal modell'!AT31)*1000</f>
        <v>0</v>
      </c>
      <c r="N319" s="3">
        <f>('Tot bev lokal modell'!AU31)*1000</f>
        <v>0</v>
      </c>
    </row>
    <row r="320" spans="1:14" x14ac:dyDescent="0.25">
      <c r="A320">
        <f t="shared" si="30"/>
        <v>2025</v>
      </c>
      <c r="B320" t="str">
        <f>'Enheter, modell og år'!E3</f>
        <v>VFM</v>
      </c>
      <c r="C320" t="e">
        <f>VLOOKUP(B320,'Sentrale parametere'!#REF!,2,FALSE)</f>
        <v>#REF!</v>
      </c>
      <c r="D320">
        <f>'Tot bev lokal modell'!$A$32</f>
        <v>0</v>
      </c>
      <c r="E320" t="str">
        <f t="shared" si="25"/>
        <v>2025VFM</v>
      </c>
      <c r="F320" t="str">
        <f t="shared" si="26"/>
        <v>20250</v>
      </c>
      <c r="G320" t="str">
        <f t="shared" si="27"/>
        <v>2025VFM0</v>
      </c>
      <c r="H320" s="72" t="e">
        <f t="shared" si="28"/>
        <v>#DIV/0!</v>
      </c>
      <c r="I320" s="3">
        <f>('Tot bev lokal modell'!AQ32)*1000</f>
        <v>0</v>
      </c>
      <c r="J320" s="3">
        <f>('Tot bev lokal modell'!AR32)*1000</f>
        <v>0</v>
      </c>
      <c r="K320" s="3">
        <f>('Tot bev lokal modell'!AS32)*1000</f>
        <v>0</v>
      </c>
      <c r="L320" s="3">
        <f t="shared" si="29"/>
        <v>0</v>
      </c>
      <c r="M320" s="3">
        <f>('Tot bev lokal modell'!AT32)*1000</f>
        <v>0</v>
      </c>
      <c r="N320" s="3">
        <f>('Tot bev lokal modell'!AU32)*1000</f>
        <v>0</v>
      </c>
    </row>
    <row r="321" spans="1:14" x14ac:dyDescent="0.25">
      <c r="A321">
        <f t="shared" si="30"/>
        <v>2025</v>
      </c>
      <c r="B321" t="str">
        <f>'Enheter, modell og år'!E3</f>
        <v>VFM</v>
      </c>
      <c r="C321" t="e">
        <f>VLOOKUP(B321,'Sentrale parametere'!#REF!,2,FALSE)</f>
        <v>#REF!</v>
      </c>
      <c r="D321">
        <f>'Tot bev lokal modell'!$A$33</f>
        <v>0</v>
      </c>
      <c r="E321" t="str">
        <f t="shared" si="25"/>
        <v>2025VFM</v>
      </c>
      <c r="F321" t="str">
        <f t="shared" si="26"/>
        <v>20250</v>
      </c>
      <c r="G321" t="str">
        <f t="shared" si="27"/>
        <v>2025VFM0</v>
      </c>
      <c r="H321" s="72" t="e">
        <f t="shared" si="28"/>
        <v>#DIV/0!</v>
      </c>
      <c r="I321" s="3">
        <f>('Tot bev lokal modell'!AQ33)*1000</f>
        <v>0</v>
      </c>
      <c r="J321" s="3">
        <f>('Tot bev lokal modell'!AR33)*1000</f>
        <v>0</v>
      </c>
      <c r="K321" s="3">
        <f>('Tot bev lokal modell'!AS33)*1000</f>
        <v>0</v>
      </c>
      <c r="L321" s="3">
        <f t="shared" si="29"/>
        <v>0</v>
      </c>
      <c r="M321" s="3">
        <f>('Tot bev lokal modell'!AT33)*1000</f>
        <v>0</v>
      </c>
      <c r="N321" s="3">
        <f>('Tot bev lokal modell'!AU33)*1000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AU36"/>
  <sheetViews>
    <sheetView workbookViewId="0">
      <selection activeCell="O4" sqref="O4"/>
    </sheetView>
  </sheetViews>
  <sheetFormatPr baseColWidth="10" defaultRowHeight="15" x14ac:dyDescent="0.25"/>
  <cols>
    <col min="1" max="1" width="16.42578125" customWidth="1"/>
    <col min="2" max="2" width="16.42578125" bestFit="1" customWidth="1"/>
    <col min="3" max="3" width="14.7109375" bestFit="1" customWidth="1"/>
    <col min="4" max="4" width="20.5703125" bestFit="1" customWidth="1"/>
    <col min="5" max="6" width="20.5703125" customWidth="1"/>
    <col min="7" max="7" width="18.140625" bestFit="1" customWidth="1"/>
  </cols>
  <sheetData>
    <row r="1" spans="1:47" ht="15.75" x14ac:dyDescent="0.25">
      <c r="C1" s="200" t="str">
        <f>IF('Sentrale parametere'!B75=0,"Bevilgning i "&amp;C2&amp; " i "&amp;C2&amp;"-kr","Bevilgning i "&amp;C2&amp; " i "&amp;H2&amp;"-kr")</f>
        <v>Bevilgning i 2017 i 2017-kr</v>
      </c>
      <c r="D1" s="201"/>
      <c r="E1" s="201"/>
      <c r="F1" s="201"/>
      <c r="G1" s="202"/>
      <c r="H1" s="200" t="str">
        <f>IF('Sentrale parametere'!B75=0,"Bevilgning i "&amp;H2&amp; " i "&amp;H2-1&amp;"-kr","Bevilgning i "&amp;H2&amp; " i "&amp;H2&amp;"-kr")</f>
        <v>Bevilgning i 2018 i 2017-kr</v>
      </c>
      <c r="I1" s="201"/>
      <c r="J1" s="201"/>
      <c r="K1" s="201"/>
      <c r="L1" s="202"/>
      <c r="M1" s="200"/>
      <c r="N1" s="201"/>
      <c r="O1" s="201"/>
      <c r="P1" s="201"/>
      <c r="Q1" s="202"/>
      <c r="R1" s="200"/>
      <c r="S1" s="201"/>
      <c r="T1" s="201"/>
      <c r="U1" s="201"/>
      <c r="V1" s="202"/>
      <c r="W1" s="200"/>
      <c r="X1" s="201"/>
      <c r="Y1" s="201"/>
      <c r="Z1" s="201"/>
      <c r="AA1" s="202"/>
      <c r="AB1" s="200"/>
      <c r="AC1" s="201"/>
      <c r="AD1" s="201"/>
      <c r="AE1" s="201"/>
      <c r="AF1" s="202"/>
      <c r="AG1" s="200"/>
      <c r="AH1" s="201"/>
      <c r="AI1" s="201"/>
      <c r="AJ1" s="201"/>
      <c r="AK1" s="202"/>
      <c r="AL1" s="200"/>
      <c r="AM1" s="201"/>
      <c r="AN1" s="201"/>
      <c r="AO1" s="201"/>
      <c r="AP1" s="202"/>
      <c r="AQ1" s="200"/>
      <c r="AR1" s="201"/>
      <c r="AS1" s="201"/>
      <c r="AT1" s="201"/>
      <c r="AU1" s="202"/>
    </row>
    <row r="2" spans="1:47" x14ac:dyDescent="0.25">
      <c r="C2" s="40">
        <f>'Enheter, modell og år'!$F$2-1</f>
        <v>2017</v>
      </c>
      <c r="D2" s="14">
        <f>'Enheter, modell og år'!$F$2-1</f>
        <v>2017</v>
      </c>
      <c r="E2" s="14">
        <f>'Enheter, modell og år'!$F$2-1</f>
        <v>2017</v>
      </c>
      <c r="F2" s="14">
        <f>'Enheter, modell og år'!$F$2-1</f>
        <v>2017</v>
      </c>
      <c r="G2" s="48">
        <f>'Enheter, modell og år'!$F$2-1</f>
        <v>2017</v>
      </c>
      <c r="H2" s="40">
        <f>'Enheter, modell og år'!$F$2</f>
        <v>2018</v>
      </c>
      <c r="I2" s="14">
        <f>'Enheter, modell og år'!$F$2</f>
        <v>2018</v>
      </c>
      <c r="J2" s="14">
        <f>'Enheter, modell og år'!$F$2</f>
        <v>2018</v>
      </c>
      <c r="K2" s="14">
        <f>'Enheter, modell og år'!$F$2</f>
        <v>2018</v>
      </c>
      <c r="L2" s="48">
        <f>'Enheter, modell og år'!$F$2</f>
        <v>2018</v>
      </c>
      <c r="M2" s="40">
        <f>H2+1</f>
        <v>2019</v>
      </c>
      <c r="N2" s="14">
        <f t="shared" ref="N2:AM2" si="0">I2+1</f>
        <v>2019</v>
      </c>
      <c r="O2" s="14">
        <f t="shared" si="0"/>
        <v>2019</v>
      </c>
      <c r="P2" s="14">
        <f t="shared" si="0"/>
        <v>2019</v>
      </c>
      <c r="Q2" s="48">
        <f t="shared" si="0"/>
        <v>2019</v>
      </c>
      <c r="R2" s="40">
        <f t="shared" si="0"/>
        <v>2020</v>
      </c>
      <c r="S2" s="14">
        <f t="shared" si="0"/>
        <v>2020</v>
      </c>
      <c r="T2" s="14">
        <f t="shared" si="0"/>
        <v>2020</v>
      </c>
      <c r="U2" s="14">
        <f t="shared" si="0"/>
        <v>2020</v>
      </c>
      <c r="V2" s="48">
        <f t="shared" si="0"/>
        <v>2020</v>
      </c>
      <c r="W2" s="40">
        <f t="shared" si="0"/>
        <v>2021</v>
      </c>
      <c r="X2" s="14">
        <f t="shared" si="0"/>
        <v>2021</v>
      </c>
      <c r="Y2" s="14">
        <f t="shared" si="0"/>
        <v>2021</v>
      </c>
      <c r="Z2" s="14">
        <f t="shared" si="0"/>
        <v>2021</v>
      </c>
      <c r="AA2" s="48">
        <f t="shared" si="0"/>
        <v>2021</v>
      </c>
      <c r="AB2" s="40">
        <f t="shared" si="0"/>
        <v>2022</v>
      </c>
      <c r="AC2" s="14">
        <f t="shared" si="0"/>
        <v>2022</v>
      </c>
      <c r="AD2" s="14">
        <f t="shared" si="0"/>
        <v>2022</v>
      </c>
      <c r="AE2" s="14">
        <f t="shared" si="0"/>
        <v>2022</v>
      </c>
      <c r="AF2" s="48">
        <f t="shared" si="0"/>
        <v>2022</v>
      </c>
      <c r="AG2" s="40">
        <f t="shared" si="0"/>
        <v>2023</v>
      </c>
      <c r="AH2" s="14">
        <f t="shared" si="0"/>
        <v>2023</v>
      </c>
      <c r="AI2" s="14">
        <f t="shared" si="0"/>
        <v>2023</v>
      </c>
      <c r="AJ2" s="14">
        <f t="shared" si="0"/>
        <v>2023</v>
      </c>
      <c r="AK2" s="48">
        <f t="shared" si="0"/>
        <v>2023</v>
      </c>
      <c r="AL2" s="40">
        <f t="shared" si="0"/>
        <v>2024</v>
      </c>
      <c r="AM2" s="14">
        <f t="shared" si="0"/>
        <v>2024</v>
      </c>
      <c r="AN2" s="14">
        <f>AI2+1</f>
        <v>2024</v>
      </c>
      <c r="AO2" s="14">
        <f t="shared" ref="AO2" si="1">AJ2+1</f>
        <v>2024</v>
      </c>
      <c r="AP2" s="48">
        <f t="shared" ref="AP2" si="2">AK2+1</f>
        <v>2024</v>
      </c>
      <c r="AQ2" s="40">
        <f t="shared" ref="AQ2" si="3">AL2+1</f>
        <v>2025</v>
      </c>
      <c r="AR2" s="14">
        <f>AM2+1</f>
        <v>2025</v>
      </c>
      <c r="AS2" s="14">
        <f>AN2+1</f>
        <v>2025</v>
      </c>
      <c r="AT2" s="14">
        <f t="shared" ref="AT2" si="4">AO2+1</f>
        <v>2025</v>
      </c>
      <c r="AU2" s="48">
        <f t="shared" ref="AU2" si="5">AP2+1</f>
        <v>2025</v>
      </c>
    </row>
    <row r="3" spans="1:47" s="1" customFormat="1" x14ac:dyDescent="0.25">
      <c r="A3" s="1" t="str">
        <f>'Enheter, modell og år'!A1</f>
        <v>Enheter</v>
      </c>
      <c r="B3" s="1" t="str">
        <f>'Enheter, modell og år'!B1</f>
        <v>Type enhet</v>
      </c>
      <c r="C3" s="24" t="s">
        <v>28</v>
      </c>
      <c r="D3" s="24" t="s">
        <v>29</v>
      </c>
      <c r="E3" s="24" t="s">
        <v>30</v>
      </c>
      <c r="F3" s="24" t="s">
        <v>36</v>
      </c>
      <c r="G3" s="24" t="str">
        <f>"Total bevilgning"&amp;" "&amp;'Enheter, modell og år'!E2</f>
        <v>Total bevilgning RFM</v>
      </c>
      <c r="H3" s="24" t="str">
        <f>$C$3&amp;" "&amp;H2</f>
        <v>Basisbevilgning 2018</v>
      </c>
      <c r="I3" s="24" t="str">
        <f>$D$3&amp;" "&amp;I2</f>
        <v>Utdanningsbevilgning 2018</v>
      </c>
      <c r="J3" s="24" t="str">
        <f>$E$3&amp;" "&amp;J2</f>
        <v>Forskningsbevilgning 2018</v>
      </c>
      <c r="K3" s="24" t="str">
        <f>$F$3&amp;" "&amp;K2</f>
        <v>SO-bev 2018</v>
      </c>
      <c r="L3" s="24" t="str">
        <f>$G$3&amp;" "&amp;L2</f>
        <v>Total bevilgning RFM 2018</v>
      </c>
      <c r="M3" s="24" t="str">
        <f>$C$3&amp;" "&amp;M2</f>
        <v>Basisbevilgning 2019</v>
      </c>
      <c r="N3" s="24" t="str">
        <f>$D$3&amp;" "&amp;N2</f>
        <v>Utdanningsbevilgning 2019</v>
      </c>
      <c r="O3" s="24" t="str">
        <f>$E$3&amp;" "&amp;O2</f>
        <v>Forskningsbevilgning 2019</v>
      </c>
      <c r="P3" s="24" t="str">
        <f>$F$3&amp;" "&amp;P2</f>
        <v>SO-bev 2019</v>
      </c>
      <c r="Q3" s="24" t="str">
        <f>$G$3&amp;" "&amp;Q2</f>
        <v>Total bevilgning RFM 2019</v>
      </c>
      <c r="R3" s="24" t="str">
        <f>$C$3&amp;" "&amp;R2</f>
        <v>Basisbevilgning 2020</v>
      </c>
      <c r="S3" s="24" t="str">
        <f>$D$3&amp;" "&amp;S2</f>
        <v>Utdanningsbevilgning 2020</v>
      </c>
      <c r="T3" s="24" t="str">
        <f>$E$3&amp;" "&amp;T2</f>
        <v>Forskningsbevilgning 2020</v>
      </c>
      <c r="U3" s="24" t="str">
        <f>$F$3&amp;" "&amp;U2</f>
        <v>SO-bev 2020</v>
      </c>
      <c r="V3" s="24" t="str">
        <f>$G$3&amp;" "&amp;V2</f>
        <v>Total bevilgning RFM 2020</v>
      </c>
      <c r="W3" s="24" t="str">
        <f>$C$3&amp;" "&amp;W2</f>
        <v>Basisbevilgning 2021</v>
      </c>
      <c r="X3" s="24" t="str">
        <f>$D$3&amp;" "&amp;X2</f>
        <v>Utdanningsbevilgning 2021</v>
      </c>
      <c r="Y3" s="24" t="str">
        <f>$E$3&amp;" "&amp;Y2</f>
        <v>Forskningsbevilgning 2021</v>
      </c>
      <c r="Z3" s="24" t="str">
        <f>$F$3&amp;" "&amp;Z2</f>
        <v>SO-bev 2021</v>
      </c>
      <c r="AA3" s="24" t="str">
        <f>$G$3&amp;" "&amp;AA2</f>
        <v>Total bevilgning RFM 2021</v>
      </c>
      <c r="AB3" s="24" t="str">
        <f>$C$3&amp;" "&amp;AB2</f>
        <v>Basisbevilgning 2022</v>
      </c>
      <c r="AC3" s="24" t="str">
        <f>$D$3&amp;" "&amp;AC2</f>
        <v>Utdanningsbevilgning 2022</v>
      </c>
      <c r="AD3" s="24" t="str">
        <f>$E$3&amp;" "&amp;AD2</f>
        <v>Forskningsbevilgning 2022</v>
      </c>
      <c r="AE3" s="24" t="str">
        <f>$F$3&amp;" "&amp;AE2</f>
        <v>SO-bev 2022</v>
      </c>
      <c r="AF3" s="24" t="str">
        <f>$G$3&amp;" "&amp;AF2</f>
        <v>Total bevilgning RFM 2022</v>
      </c>
      <c r="AG3" s="24" t="str">
        <f>$C$3&amp;" "&amp;AG2</f>
        <v>Basisbevilgning 2023</v>
      </c>
      <c r="AH3" s="24" t="str">
        <f>$D$3&amp;" "&amp;AH2</f>
        <v>Utdanningsbevilgning 2023</v>
      </c>
      <c r="AI3" s="24" t="str">
        <f>$E$3&amp;" "&amp;AI2</f>
        <v>Forskningsbevilgning 2023</v>
      </c>
      <c r="AJ3" s="24" t="str">
        <f>$F$3&amp;" "&amp;AJ2</f>
        <v>SO-bev 2023</v>
      </c>
      <c r="AK3" s="24" t="str">
        <f>$G$3&amp;" "&amp;AK2</f>
        <v>Total bevilgning RFM 2023</v>
      </c>
      <c r="AL3" s="24" t="str">
        <f>$C$3&amp;" "&amp;AL2</f>
        <v>Basisbevilgning 2024</v>
      </c>
      <c r="AM3" s="24" t="str">
        <f>$D$3&amp;" "&amp;AM2</f>
        <v>Utdanningsbevilgning 2024</v>
      </c>
      <c r="AN3" s="24" t="str">
        <f>$E$3&amp;" "&amp;AN2</f>
        <v>Forskningsbevilgning 2024</v>
      </c>
      <c r="AO3" s="24" t="str">
        <f>$F$3&amp;" "&amp;AO2</f>
        <v>SO-bev 2024</v>
      </c>
      <c r="AP3" s="24" t="str">
        <f>$G$3&amp;" "&amp;AP2</f>
        <v>Total bevilgning RFM 2024</v>
      </c>
      <c r="AQ3" s="24" t="str">
        <f>$C$3&amp;" "&amp;AQ2</f>
        <v>Basisbevilgning 2025</v>
      </c>
      <c r="AR3" s="24" t="str">
        <f>$D$3&amp;" "&amp;AR2</f>
        <v>Utdanningsbevilgning 2025</v>
      </c>
      <c r="AS3" s="24" t="str">
        <f>$E$3&amp;" "&amp;AS2</f>
        <v>Forskningsbevilgning 2025</v>
      </c>
      <c r="AT3" s="24" t="str">
        <f>$F$3&amp;" "&amp;AT2</f>
        <v>SO-bev 2025</v>
      </c>
      <c r="AU3" s="24" t="str">
        <f>$G$3&amp;" "&amp;AU2</f>
        <v>Total bevilgning RFM 2025</v>
      </c>
    </row>
    <row r="4" spans="1:47" x14ac:dyDescent="0.25">
      <c r="A4" s="90">
        <f>'Enheter, modell og år'!A2</f>
        <v>0</v>
      </c>
      <c r="B4" s="90">
        <f>'Enheter, modell og år'!B2</f>
        <v>0</v>
      </c>
      <c r="C4" s="29">
        <f>Historikk!B3*(1+'Sentrale parametere'!$B$75)</f>
        <v>0</v>
      </c>
      <c r="D4" s="19">
        <f>Historikk!G3*(1+'Sentrale parametere'!$B$75)</f>
        <v>0</v>
      </c>
      <c r="E4" s="19">
        <f>Historikk!M3*(1+'Sentrale parametere'!$B$75)</f>
        <v>0</v>
      </c>
      <c r="F4" s="19">
        <f>Historikk!C3*(1+'Sentrale parametere'!$B$75)</f>
        <v>0</v>
      </c>
      <c r="G4" s="30">
        <f>SUM(C4:F4)</f>
        <v>0</v>
      </c>
      <c r="H4" s="29" t="e">
        <f>((C4/$C$34)*('Sentrale parametere'!$A$75-'Utvikling basis'!$B$34-SUM('Tot bev overordnet modell'!$I$34:$K$34)))+'Utvikling basis'!B4</f>
        <v>#DIV/0!</v>
      </c>
      <c r="I4" s="19">
        <f>'Utdanningsbev overord mod'!E4</f>
        <v>0</v>
      </c>
      <c r="J4" s="19">
        <f>'Forskningsbev overord mod'!G4</f>
        <v>0</v>
      </c>
      <c r="K4" s="19">
        <f>F4</f>
        <v>0</v>
      </c>
      <c r="L4" s="30" t="e">
        <f>SUM(H4:K4)</f>
        <v>#DIV/0!</v>
      </c>
      <c r="M4" s="29" t="e">
        <f>H4+'Utvikling basis'!C4</f>
        <v>#DIV/0!</v>
      </c>
      <c r="N4" s="49">
        <f>I4+(HLOOKUP(N$3,'Utdanningsbev overord mod'!$B$1:$AG$33,ROW('Utdanningsbev overord mod'!I4),FALSE)-HLOOKUP(I$3,'Utdanningsbev overord mod'!$B$1:$AG$33,ROW('Utdanningsbev overord mod'!E4),FALSE))</f>
        <v>0</v>
      </c>
      <c r="O4" s="19">
        <f>J4+(HLOOKUP(O$3,'Forskningsbev overord mod'!$B$1:$AW$33,ROW('Forskningsbev overord mod'!M4),FALSE)-HLOOKUP(J$3,'Forskningsbev overord mod'!$B$1:$AW$33,ROW('Forskningsbev overord mod'!G4),FALSE))</f>
        <v>0</v>
      </c>
      <c r="P4" s="19">
        <f>K4</f>
        <v>0</v>
      </c>
      <c r="Q4" s="30" t="e">
        <f>SUM(M4:P4)</f>
        <v>#DIV/0!</v>
      </c>
      <c r="R4" s="29" t="e">
        <f>M4+'Utvikling basis'!D4</f>
        <v>#DIV/0!</v>
      </c>
      <c r="S4" s="49">
        <f>N4+(HLOOKUP(S$3,'Utdanningsbev overord mod'!$B$1:$AG$33,ROW('Utdanningsbev overord mod'!N4),FALSE)-HLOOKUP(N$3,'Utdanningsbev overord mod'!$B$1:$AG$33,ROW('Utdanningsbev overord mod'!J4),FALSE))</f>
        <v>0</v>
      </c>
      <c r="T4" s="19">
        <f>O4+(HLOOKUP(T$3,'Forskningsbev overord mod'!$B$1:$AW$33,ROW('Forskningsbev overord mod'!R4),FALSE)-HLOOKUP(O$3,'Forskningsbev overord mod'!$B$1:$AW$33,ROW('Forskningsbev overord mod'!L4),FALSE))</f>
        <v>0</v>
      </c>
      <c r="U4" s="19">
        <f>P4</f>
        <v>0</v>
      </c>
      <c r="V4" s="30" t="e">
        <f>SUM(R4:U4)</f>
        <v>#DIV/0!</v>
      </c>
      <c r="W4" s="29" t="e">
        <f>R4+'Utvikling basis'!E4</f>
        <v>#DIV/0!</v>
      </c>
      <c r="X4" s="49">
        <f>S4+(HLOOKUP(X$3,'Utdanningsbev overord mod'!$B$1:$AG$33,ROW('Utdanningsbev overord mod'!S4),FALSE)-HLOOKUP(S$3,'Utdanningsbev overord mod'!$B$1:$AG$33,ROW('Utdanningsbev overord mod'!O4),FALSE))</f>
        <v>0</v>
      </c>
      <c r="Y4" s="19">
        <f>T4+(HLOOKUP(Y$3,'Forskningsbev overord mod'!$B$1:$AW$33,ROW('Forskningsbev overord mod'!W4),FALSE)-HLOOKUP(T$3,'Forskningsbev overord mod'!$B$1:$AW$33,ROW('Forskningsbev overord mod'!Q4),FALSE))</f>
        <v>0</v>
      </c>
      <c r="Z4" s="19">
        <f>U4</f>
        <v>0</v>
      </c>
      <c r="AA4" s="30" t="e">
        <f>SUM(W4:Z4)</f>
        <v>#DIV/0!</v>
      </c>
      <c r="AB4" s="29" t="e">
        <f>W4+'Utvikling basis'!F4</f>
        <v>#DIV/0!</v>
      </c>
      <c r="AC4" s="49">
        <f>X4+(HLOOKUP(AC$3,'Utdanningsbev overord mod'!$B$1:$AG$33,ROW('Utdanningsbev overord mod'!X4),FALSE)-HLOOKUP(X$3,'Utdanningsbev overord mod'!$B$1:$AG$33,ROW('Utdanningsbev overord mod'!T4),FALSE))</f>
        <v>0</v>
      </c>
      <c r="AD4" s="19">
        <f>Y4+(HLOOKUP(AD$3,'Forskningsbev overord mod'!$B$1:$AW$33,ROW('Forskningsbev overord mod'!AB4),FALSE)-HLOOKUP(Y$3,'Forskningsbev overord mod'!$B$1:$AW$33,ROW('Forskningsbev overord mod'!V4),FALSE))</f>
        <v>0</v>
      </c>
      <c r="AE4" s="19">
        <f>Z4</f>
        <v>0</v>
      </c>
      <c r="AF4" s="30" t="e">
        <f>SUM(AB4:AE4)</f>
        <v>#DIV/0!</v>
      </c>
      <c r="AG4" s="29" t="e">
        <f>AB4+'Utvikling basis'!G4</f>
        <v>#DIV/0!</v>
      </c>
      <c r="AH4" s="49">
        <f>AC4+(HLOOKUP(AH$3,'Utdanningsbev overord mod'!$B$1:$AG$33,ROW('Utdanningsbev overord mod'!AC4),FALSE)-HLOOKUP(AC$3,'Utdanningsbev overord mod'!$B$1:$AG$33,ROW('Utdanningsbev overord mod'!Y4),FALSE))</f>
        <v>0</v>
      </c>
      <c r="AI4" s="19">
        <f>AD4+(HLOOKUP(AI$3,'Forskningsbev overord mod'!$B$1:$AW$33,ROW('Forskningsbev overord mod'!AG4),FALSE)-HLOOKUP(AD$3,'Forskningsbev overord mod'!$B$1:$AW$33,ROW('Forskningsbev overord mod'!AA4),FALSE))</f>
        <v>0</v>
      </c>
      <c r="AJ4" s="19">
        <f>AE4</f>
        <v>0</v>
      </c>
      <c r="AK4" s="30" t="e">
        <f>SUM(AG4:AJ4)</f>
        <v>#DIV/0!</v>
      </c>
      <c r="AL4" s="29" t="e">
        <f>AG4+'Utvikling basis'!H4</f>
        <v>#DIV/0!</v>
      </c>
      <c r="AM4" s="49">
        <f>AH4+(HLOOKUP(AM$3,'Utdanningsbev overord mod'!$B$1:$AG$33,ROW('Utdanningsbev overord mod'!AH4),FALSE)-HLOOKUP(AH$3,'Utdanningsbev overord mod'!$B$1:$AG$33,ROW('Utdanningsbev overord mod'!AD4),FALSE))</f>
        <v>0</v>
      </c>
      <c r="AN4" s="19">
        <f>AI4+(HLOOKUP(AN$3,'Forskningsbev overord mod'!$B$1:$AW$33,ROW('Forskningsbev overord mod'!AL4),FALSE)-HLOOKUP(AI$3,'Forskningsbev overord mod'!$B$1:$AW$33,ROW('Forskningsbev overord mod'!AF4),FALSE))</f>
        <v>0</v>
      </c>
      <c r="AO4" s="19">
        <f>AJ4</f>
        <v>0</v>
      </c>
      <c r="AP4" s="30" t="e">
        <f>SUM(AL4:AO4)</f>
        <v>#DIV/0!</v>
      </c>
      <c r="AQ4" s="29" t="e">
        <f>AL4+'Utvikling basis'!I4</f>
        <v>#DIV/0!</v>
      </c>
      <c r="AR4" s="49">
        <f>AM4+(HLOOKUP(AR$3,'Utdanningsbev overord mod'!$B$1:$AG$33,ROW('Utdanningsbev overord mod'!AM4),FALSE)-HLOOKUP(AM$3,'Utdanningsbev overord mod'!$B$1:$AG$33,ROW('Utdanningsbev overord mod'!AI4),FALSE))</f>
        <v>0</v>
      </c>
      <c r="AS4" s="19">
        <f>AN4+(HLOOKUP(AS$3,'Forskningsbev overord mod'!$B$1:$AW$33,ROW('Forskningsbev overord mod'!AQ4),FALSE)-HLOOKUP(AN$3,'Forskningsbev overord mod'!$B$1:$AW$33,ROW('Forskningsbev overord mod'!AK4),FALSE))</f>
        <v>0</v>
      </c>
      <c r="AT4" s="19">
        <f>AO4</f>
        <v>0</v>
      </c>
      <c r="AU4" s="30" t="e">
        <f>SUM(AQ4:AT4)</f>
        <v>#DIV/0!</v>
      </c>
    </row>
    <row r="5" spans="1:47" x14ac:dyDescent="0.25">
      <c r="A5" s="90">
        <f>'Enheter, modell og år'!A3</f>
        <v>0</v>
      </c>
      <c r="B5" s="90">
        <f>'Enheter, modell og år'!B3</f>
        <v>0</v>
      </c>
      <c r="C5" s="29">
        <f>Historikk!B4*(1+'Sentrale parametere'!$B$75)</f>
        <v>0</v>
      </c>
      <c r="D5" s="19">
        <f>Historikk!G4*(1+'Sentrale parametere'!$B$75)</f>
        <v>0</v>
      </c>
      <c r="E5" s="19">
        <f>Historikk!M4*(1+'Sentrale parametere'!$B$75)</f>
        <v>0</v>
      </c>
      <c r="F5" s="19">
        <f>Historikk!C4*(1+'Sentrale parametere'!$B$75)</f>
        <v>0</v>
      </c>
      <c r="G5" s="30">
        <f t="shared" ref="G5:G33" si="6">SUM(C5:F5)</f>
        <v>0</v>
      </c>
      <c r="H5" s="29" t="e">
        <f>((C5/$C$34)*('Sentrale parametere'!$A$75-'Utvikling basis'!$B$34-SUM('Tot bev overordnet modell'!$I$34:$K$34)))+'Utvikling basis'!B5</f>
        <v>#DIV/0!</v>
      </c>
      <c r="I5" s="19">
        <f>'Utdanningsbev overord mod'!E5</f>
        <v>0</v>
      </c>
      <c r="J5" s="19">
        <f>'Forskningsbev overord mod'!G5</f>
        <v>0</v>
      </c>
      <c r="K5" s="19">
        <f t="shared" ref="K5:K14" si="7">F5</f>
        <v>0</v>
      </c>
      <c r="L5" s="30" t="e">
        <f t="shared" ref="L5:L14" si="8">SUM(H5:K5)</f>
        <v>#DIV/0!</v>
      </c>
      <c r="M5" s="29" t="e">
        <f>H5+'Utvikling basis'!C5</f>
        <v>#DIV/0!</v>
      </c>
      <c r="N5" s="49">
        <f>I5+(HLOOKUP(N$3,'Utdanningsbev overord mod'!$B$1:$AG$33,ROW('Utdanningsbev overord mod'!I5),FALSE)-HLOOKUP(I$3,'Utdanningsbev overord mod'!$B$1:$AG$33,ROW('Utdanningsbev overord mod'!E5),FALSE))</f>
        <v>0</v>
      </c>
      <c r="O5" s="19">
        <f>J5+(HLOOKUP(O$3,'Forskningsbev overord mod'!$B$1:$AW$33,ROW('Forskningsbev overord mod'!M5),FALSE)-HLOOKUP(J$3,'Forskningsbev overord mod'!$B$1:$AW$33,ROW('Forskningsbev overord mod'!G5),FALSE))</f>
        <v>0</v>
      </c>
      <c r="P5" s="19">
        <f t="shared" ref="P5:P14" si="9">K5</f>
        <v>0</v>
      </c>
      <c r="Q5" s="30" t="e">
        <f t="shared" ref="Q5:Q14" si="10">SUM(M5:P5)</f>
        <v>#DIV/0!</v>
      </c>
      <c r="R5" s="29" t="e">
        <f>M5+'Utvikling basis'!D5</f>
        <v>#DIV/0!</v>
      </c>
      <c r="S5" s="49">
        <f>N5+(HLOOKUP(S$3,'Utdanningsbev overord mod'!$B$1:$AG$33,ROW('Utdanningsbev overord mod'!N5),FALSE)-HLOOKUP(N$3,'Utdanningsbev overord mod'!$B$1:$AG$33,ROW('Utdanningsbev overord mod'!J5),FALSE))</f>
        <v>0</v>
      </c>
      <c r="T5" s="19">
        <f>O5+(HLOOKUP(T$3,'Forskningsbev overord mod'!$B$1:$AW$33,ROW('Forskningsbev overord mod'!R5),FALSE)-HLOOKUP(O$3,'Forskningsbev overord mod'!$B$1:$AW$33,ROW('Forskningsbev overord mod'!L5),FALSE))</f>
        <v>0</v>
      </c>
      <c r="U5" s="19">
        <f t="shared" ref="U5:U14" si="11">P5</f>
        <v>0</v>
      </c>
      <c r="V5" s="30" t="e">
        <f t="shared" ref="V5:V14" si="12">SUM(R5:U5)</f>
        <v>#DIV/0!</v>
      </c>
      <c r="W5" s="29" t="e">
        <f>R5+'Utvikling basis'!E5</f>
        <v>#DIV/0!</v>
      </c>
      <c r="X5" s="49">
        <f>S5+(HLOOKUP(X$3,'Utdanningsbev overord mod'!$B$1:$AG$33,ROW('Utdanningsbev overord mod'!S5),FALSE)-HLOOKUP(S$3,'Utdanningsbev overord mod'!$B$1:$AG$33,ROW('Utdanningsbev overord mod'!O5),FALSE))</f>
        <v>0</v>
      </c>
      <c r="Y5" s="19">
        <f>T5+(HLOOKUP(Y$3,'Forskningsbev overord mod'!$B$1:$AW$33,ROW('Forskningsbev overord mod'!W5),FALSE)-HLOOKUP(T$3,'Forskningsbev overord mod'!$B$1:$AW$33,ROW('Forskningsbev overord mod'!Q5),FALSE))</f>
        <v>0</v>
      </c>
      <c r="Z5" s="19">
        <f t="shared" ref="Z5:Z14" si="13">U5</f>
        <v>0</v>
      </c>
      <c r="AA5" s="30" t="e">
        <f t="shared" ref="AA5:AA14" si="14">SUM(W5:Z5)</f>
        <v>#DIV/0!</v>
      </c>
      <c r="AB5" s="29" t="e">
        <f>W5+'Utvikling basis'!F5</f>
        <v>#DIV/0!</v>
      </c>
      <c r="AC5" s="49">
        <f>X5+(HLOOKUP(AC$3,'Utdanningsbev overord mod'!$B$1:$AG$33,ROW('Utdanningsbev overord mod'!X5),FALSE)-HLOOKUP(X$3,'Utdanningsbev overord mod'!$B$1:$AG$33,ROW('Utdanningsbev overord mod'!T5),FALSE))</f>
        <v>0</v>
      </c>
      <c r="AD5" s="19">
        <f>Y5+(HLOOKUP(AD$3,'Forskningsbev overord mod'!$B$1:$AW$33,ROW('Forskningsbev overord mod'!AB5),FALSE)-HLOOKUP(Y$3,'Forskningsbev overord mod'!$B$1:$AW$33,ROW('Forskningsbev overord mod'!V5),FALSE))</f>
        <v>0</v>
      </c>
      <c r="AE5" s="19">
        <f t="shared" ref="AE5:AE14" si="15">Z5</f>
        <v>0</v>
      </c>
      <c r="AF5" s="30" t="e">
        <f t="shared" ref="AF5:AF14" si="16">SUM(AB5:AE5)</f>
        <v>#DIV/0!</v>
      </c>
      <c r="AG5" s="29" t="e">
        <f>AB5+'Utvikling basis'!G5</f>
        <v>#DIV/0!</v>
      </c>
      <c r="AH5" s="49">
        <f>AC5+(HLOOKUP(AH$3,'Utdanningsbev overord mod'!$B$1:$AG$33,ROW('Utdanningsbev overord mod'!AC5),FALSE)-HLOOKUP(AC$3,'Utdanningsbev overord mod'!$B$1:$AG$33,ROW('Utdanningsbev overord mod'!Y5),FALSE))</f>
        <v>0</v>
      </c>
      <c r="AI5" s="19">
        <f>AD5+(HLOOKUP(AI$3,'Forskningsbev overord mod'!$B$1:$AW$33,ROW('Forskningsbev overord mod'!AG5),FALSE)-HLOOKUP(AD$3,'Forskningsbev overord mod'!$B$1:$AW$33,ROW('Forskningsbev overord mod'!AA5),FALSE))</f>
        <v>0</v>
      </c>
      <c r="AJ5" s="19">
        <f t="shared" ref="AJ5:AJ14" si="17">AE5</f>
        <v>0</v>
      </c>
      <c r="AK5" s="30" t="e">
        <f t="shared" ref="AK5:AK14" si="18">SUM(AG5:AJ5)</f>
        <v>#DIV/0!</v>
      </c>
      <c r="AL5" s="29" t="e">
        <f>AG5+'Utvikling basis'!H5</f>
        <v>#DIV/0!</v>
      </c>
      <c r="AM5" s="49">
        <f>AH5+(HLOOKUP(AM$3,'Utdanningsbev overord mod'!$B$1:$AG$33,ROW('Utdanningsbev overord mod'!AH5),FALSE)-HLOOKUP(AH$3,'Utdanningsbev overord mod'!$B$1:$AG$33,ROW('Utdanningsbev overord mod'!AD5),FALSE))</f>
        <v>0</v>
      </c>
      <c r="AN5" s="19">
        <f>AI5+(HLOOKUP(AN$3,'Forskningsbev overord mod'!$B$1:$AW$33,ROW('Forskningsbev overord mod'!AL5),FALSE)-HLOOKUP(AI$3,'Forskningsbev overord mod'!$B$1:$AW$33,ROW('Forskningsbev overord mod'!AF5),FALSE))</f>
        <v>0</v>
      </c>
      <c r="AO5" s="19">
        <f t="shared" ref="AO5:AO14" si="19">AJ5</f>
        <v>0</v>
      </c>
      <c r="AP5" s="30" t="e">
        <f t="shared" ref="AP5:AP14" si="20">SUM(AL5:AO5)</f>
        <v>#DIV/0!</v>
      </c>
      <c r="AQ5" s="29" t="e">
        <f>AL5+'Utvikling basis'!I5</f>
        <v>#DIV/0!</v>
      </c>
      <c r="AR5" s="49">
        <f>AM5+(HLOOKUP(AR$3,'Utdanningsbev overord mod'!$B$1:$AG$33,ROW('Utdanningsbev overord mod'!AM5),FALSE)-HLOOKUP(AM$3,'Utdanningsbev overord mod'!$B$1:$AG$33,ROW('Utdanningsbev overord mod'!AI5),FALSE))</f>
        <v>0</v>
      </c>
      <c r="AS5" s="19">
        <f>AN5+(HLOOKUP(AS$3,'Forskningsbev overord mod'!$B$1:$AW$33,ROW('Forskningsbev overord mod'!AQ5),FALSE)-HLOOKUP(AN$3,'Forskningsbev overord mod'!$B$1:$AW$33,ROW('Forskningsbev overord mod'!AK5),FALSE))</f>
        <v>0</v>
      </c>
      <c r="AT5" s="19">
        <f t="shared" ref="AT5:AT14" si="21">AO5</f>
        <v>0</v>
      </c>
      <c r="AU5" s="30" t="e">
        <f t="shared" ref="AU5:AU14" si="22">SUM(AQ5:AT5)</f>
        <v>#DIV/0!</v>
      </c>
    </row>
    <row r="6" spans="1:47" x14ac:dyDescent="0.25">
      <c r="A6" s="90">
        <f>'Enheter, modell og år'!A4</f>
        <v>0</v>
      </c>
      <c r="B6" s="90">
        <f>'Enheter, modell og år'!B4</f>
        <v>0</v>
      </c>
      <c r="C6" s="29">
        <f>Historikk!B5*(1+'Sentrale parametere'!$B$75)</f>
        <v>0</v>
      </c>
      <c r="D6" s="19">
        <f>Historikk!G5*(1+'Sentrale parametere'!$B$75)</f>
        <v>0</v>
      </c>
      <c r="E6" s="19">
        <f>Historikk!M5*(1+'Sentrale parametere'!$B$75)</f>
        <v>0</v>
      </c>
      <c r="F6" s="19">
        <f>Historikk!C5*(1+'Sentrale parametere'!$B$75)</f>
        <v>0</v>
      </c>
      <c r="G6" s="30">
        <f t="shared" si="6"/>
        <v>0</v>
      </c>
      <c r="H6" s="29" t="e">
        <f>((C6/$C$34)*('Sentrale parametere'!$A$75-'Utvikling basis'!$B$34-SUM('Tot bev overordnet modell'!$I$34:$K$34)))+'Utvikling basis'!B6</f>
        <v>#DIV/0!</v>
      </c>
      <c r="I6" s="19">
        <f>'Utdanningsbev overord mod'!E6</f>
        <v>0</v>
      </c>
      <c r="J6" s="19">
        <f>'Forskningsbev overord mod'!G6</f>
        <v>0</v>
      </c>
      <c r="K6" s="19">
        <f t="shared" si="7"/>
        <v>0</v>
      </c>
      <c r="L6" s="30" t="e">
        <f t="shared" si="8"/>
        <v>#DIV/0!</v>
      </c>
      <c r="M6" s="29" t="e">
        <f>H6+'Utvikling basis'!C6</f>
        <v>#DIV/0!</v>
      </c>
      <c r="N6" s="49">
        <f>I6+(HLOOKUP(N$3,'Utdanningsbev overord mod'!$B$1:$AG$33,ROW('Utdanningsbev overord mod'!I6),FALSE)-HLOOKUP(I$3,'Utdanningsbev overord mod'!$B$1:$AG$33,ROW('Utdanningsbev overord mod'!E6),FALSE))</f>
        <v>0</v>
      </c>
      <c r="O6" s="19">
        <f>J6+(HLOOKUP(O$3,'Forskningsbev overord mod'!$B$1:$AW$33,ROW('Forskningsbev overord mod'!M6),FALSE)-HLOOKUP(J$3,'Forskningsbev overord mod'!$B$1:$AW$33,ROW('Forskningsbev overord mod'!G6),FALSE))</f>
        <v>0</v>
      </c>
      <c r="P6" s="19">
        <f t="shared" si="9"/>
        <v>0</v>
      </c>
      <c r="Q6" s="30" t="e">
        <f t="shared" si="10"/>
        <v>#DIV/0!</v>
      </c>
      <c r="R6" s="29" t="e">
        <f>M6+'Utvikling basis'!D6</f>
        <v>#DIV/0!</v>
      </c>
      <c r="S6" s="49">
        <f>N6+(HLOOKUP(S$3,'Utdanningsbev overord mod'!$B$1:$AG$33,ROW('Utdanningsbev overord mod'!N6),FALSE)-HLOOKUP(N$3,'Utdanningsbev overord mod'!$B$1:$AG$33,ROW('Utdanningsbev overord mod'!J6),FALSE))</f>
        <v>0</v>
      </c>
      <c r="T6" s="19">
        <f>O6+(HLOOKUP(T$3,'Forskningsbev overord mod'!$B$1:$AW$33,ROW('Forskningsbev overord mod'!R6),FALSE)-HLOOKUP(O$3,'Forskningsbev overord mod'!$B$1:$AW$33,ROW('Forskningsbev overord mod'!L6),FALSE))</f>
        <v>0</v>
      </c>
      <c r="U6" s="19">
        <f t="shared" si="11"/>
        <v>0</v>
      </c>
      <c r="V6" s="30" t="e">
        <f t="shared" si="12"/>
        <v>#DIV/0!</v>
      </c>
      <c r="W6" s="29" t="e">
        <f>R6+'Utvikling basis'!E6</f>
        <v>#DIV/0!</v>
      </c>
      <c r="X6" s="49">
        <f>S6+(HLOOKUP(X$3,'Utdanningsbev overord mod'!$B$1:$AG$33,ROW('Utdanningsbev overord mod'!S6),FALSE)-HLOOKUP(S$3,'Utdanningsbev overord mod'!$B$1:$AG$33,ROW('Utdanningsbev overord mod'!O6),FALSE))</f>
        <v>0</v>
      </c>
      <c r="Y6" s="19">
        <f>T6+(HLOOKUP(Y$3,'Forskningsbev overord mod'!$B$1:$AW$33,ROW('Forskningsbev overord mod'!W6),FALSE)-HLOOKUP(T$3,'Forskningsbev overord mod'!$B$1:$AW$33,ROW('Forskningsbev overord mod'!Q6),FALSE))</f>
        <v>0</v>
      </c>
      <c r="Z6" s="19">
        <f t="shared" si="13"/>
        <v>0</v>
      </c>
      <c r="AA6" s="30" t="e">
        <f t="shared" si="14"/>
        <v>#DIV/0!</v>
      </c>
      <c r="AB6" s="29" t="e">
        <f>W6+'Utvikling basis'!F6</f>
        <v>#DIV/0!</v>
      </c>
      <c r="AC6" s="49">
        <f>X6+(HLOOKUP(AC$3,'Utdanningsbev overord mod'!$B$1:$AG$33,ROW('Utdanningsbev overord mod'!X6),FALSE)-HLOOKUP(X$3,'Utdanningsbev overord mod'!$B$1:$AG$33,ROW('Utdanningsbev overord mod'!T6),FALSE))</f>
        <v>0</v>
      </c>
      <c r="AD6" s="19">
        <f>Y6+(HLOOKUP(AD$3,'Forskningsbev overord mod'!$B$1:$AW$33,ROW('Forskningsbev overord mod'!AB6),FALSE)-HLOOKUP(Y$3,'Forskningsbev overord mod'!$B$1:$AW$33,ROW('Forskningsbev overord mod'!V6),FALSE))</f>
        <v>0</v>
      </c>
      <c r="AE6" s="19">
        <f t="shared" si="15"/>
        <v>0</v>
      </c>
      <c r="AF6" s="30" t="e">
        <f t="shared" si="16"/>
        <v>#DIV/0!</v>
      </c>
      <c r="AG6" s="29" t="e">
        <f>AB6+'Utvikling basis'!G6</f>
        <v>#DIV/0!</v>
      </c>
      <c r="AH6" s="49">
        <f>AC6+(HLOOKUP(AH$3,'Utdanningsbev overord mod'!$B$1:$AG$33,ROW('Utdanningsbev overord mod'!AC6),FALSE)-HLOOKUP(AC$3,'Utdanningsbev overord mod'!$B$1:$AG$33,ROW('Utdanningsbev overord mod'!Y6),FALSE))</f>
        <v>0</v>
      </c>
      <c r="AI6" s="19">
        <f>AD6+(HLOOKUP(AI$3,'Forskningsbev overord mod'!$B$1:$AW$33,ROW('Forskningsbev overord mod'!AG6),FALSE)-HLOOKUP(AD$3,'Forskningsbev overord mod'!$B$1:$AW$33,ROW('Forskningsbev overord mod'!AA6),FALSE))</f>
        <v>0</v>
      </c>
      <c r="AJ6" s="19">
        <f t="shared" si="17"/>
        <v>0</v>
      </c>
      <c r="AK6" s="30" t="e">
        <f t="shared" si="18"/>
        <v>#DIV/0!</v>
      </c>
      <c r="AL6" s="29" t="e">
        <f>AG6+'Utvikling basis'!H6</f>
        <v>#DIV/0!</v>
      </c>
      <c r="AM6" s="49">
        <f>AH6+(HLOOKUP(AM$3,'Utdanningsbev overord mod'!$B$1:$AG$33,ROW('Utdanningsbev overord mod'!AH6),FALSE)-HLOOKUP(AH$3,'Utdanningsbev overord mod'!$B$1:$AG$33,ROW('Utdanningsbev overord mod'!AD6),FALSE))</f>
        <v>0</v>
      </c>
      <c r="AN6" s="19">
        <f>AI6+(HLOOKUP(AN$3,'Forskningsbev overord mod'!$B$1:$AW$33,ROW('Forskningsbev overord mod'!AL6),FALSE)-HLOOKUP(AI$3,'Forskningsbev overord mod'!$B$1:$AW$33,ROW('Forskningsbev overord mod'!AF6),FALSE))</f>
        <v>0</v>
      </c>
      <c r="AO6" s="19">
        <f t="shared" si="19"/>
        <v>0</v>
      </c>
      <c r="AP6" s="30" t="e">
        <f t="shared" si="20"/>
        <v>#DIV/0!</v>
      </c>
      <c r="AQ6" s="29" t="e">
        <f>AL6+'Utvikling basis'!I6</f>
        <v>#DIV/0!</v>
      </c>
      <c r="AR6" s="49">
        <f>AM6+(HLOOKUP(AR$3,'Utdanningsbev overord mod'!$B$1:$AG$33,ROW('Utdanningsbev overord mod'!AM6),FALSE)-HLOOKUP(AM$3,'Utdanningsbev overord mod'!$B$1:$AG$33,ROW('Utdanningsbev overord mod'!AI6),FALSE))</f>
        <v>0</v>
      </c>
      <c r="AS6" s="19">
        <f>AN6+(HLOOKUP(AS$3,'Forskningsbev overord mod'!$B$1:$AW$33,ROW('Forskningsbev overord mod'!AQ6),FALSE)-HLOOKUP(AN$3,'Forskningsbev overord mod'!$B$1:$AW$33,ROW('Forskningsbev overord mod'!AK6),FALSE))</f>
        <v>0</v>
      </c>
      <c r="AT6" s="19">
        <f t="shared" si="21"/>
        <v>0</v>
      </c>
      <c r="AU6" s="30" t="e">
        <f t="shared" si="22"/>
        <v>#DIV/0!</v>
      </c>
    </row>
    <row r="7" spans="1:47" x14ac:dyDescent="0.25">
      <c r="A7" s="90">
        <f>'Enheter, modell og år'!A5</f>
        <v>0</v>
      </c>
      <c r="B7" s="90">
        <f>'Enheter, modell og år'!B5</f>
        <v>0</v>
      </c>
      <c r="C7" s="29">
        <f>Historikk!B6*(1+'Sentrale parametere'!$B$75)</f>
        <v>0</v>
      </c>
      <c r="D7" s="19">
        <f>Historikk!G6*(1+'Sentrale parametere'!$B$75)</f>
        <v>0</v>
      </c>
      <c r="E7" s="19">
        <f>Historikk!M6*(1+'Sentrale parametere'!$B$75)</f>
        <v>0</v>
      </c>
      <c r="F7" s="19">
        <f>Historikk!C6*(1+'Sentrale parametere'!$B$75)</f>
        <v>0</v>
      </c>
      <c r="G7" s="30">
        <f t="shared" si="6"/>
        <v>0</v>
      </c>
      <c r="H7" s="29" t="e">
        <f>((C7/$C$34)*('Sentrale parametere'!$A$75-'Utvikling basis'!$B$34-SUM('Tot bev overordnet modell'!$I$34:$K$34)))+'Utvikling basis'!B7</f>
        <v>#DIV/0!</v>
      </c>
      <c r="I7" s="19">
        <f>'Utdanningsbev overord mod'!E7</f>
        <v>0</v>
      </c>
      <c r="J7" s="19">
        <f>'Forskningsbev overord mod'!G7</f>
        <v>0</v>
      </c>
      <c r="K7" s="19">
        <f t="shared" si="7"/>
        <v>0</v>
      </c>
      <c r="L7" s="30" t="e">
        <f t="shared" si="8"/>
        <v>#DIV/0!</v>
      </c>
      <c r="M7" s="29" t="e">
        <f>H7+'Utvikling basis'!C7</f>
        <v>#DIV/0!</v>
      </c>
      <c r="N7" s="49">
        <f>I7+(HLOOKUP(N$3,'Utdanningsbev overord mod'!$B$1:$AG$33,ROW('Utdanningsbev overord mod'!I7),FALSE)-HLOOKUP(I$3,'Utdanningsbev overord mod'!$B$1:$AG$33,ROW('Utdanningsbev overord mod'!E7),FALSE))</f>
        <v>0</v>
      </c>
      <c r="O7" s="19">
        <f>J7+(HLOOKUP(O$3,'Forskningsbev overord mod'!$B$1:$AW$33,ROW('Forskningsbev overord mod'!M7),FALSE)-HLOOKUP(J$3,'Forskningsbev overord mod'!$B$1:$AW$33,ROW('Forskningsbev overord mod'!G7),FALSE))</f>
        <v>0</v>
      </c>
      <c r="P7" s="19">
        <f t="shared" si="9"/>
        <v>0</v>
      </c>
      <c r="Q7" s="30" t="e">
        <f t="shared" si="10"/>
        <v>#DIV/0!</v>
      </c>
      <c r="R7" s="29" t="e">
        <f>M7+'Utvikling basis'!D7</f>
        <v>#DIV/0!</v>
      </c>
      <c r="S7" s="49">
        <f>N7+(HLOOKUP(S$3,'Utdanningsbev overord mod'!$B$1:$AG$33,ROW('Utdanningsbev overord mod'!N7),FALSE)-HLOOKUP(N$3,'Utdanningsbev overord mod'!$B$1:$AG$33,ROW('Utdanningsbev overord mod'!J7),FALSE))</f>
        <v>0</v>
      </c>
      <c r="T7" s="19">
        <f>O7+(HLOOKUP(T$3,'Forskningsbev overord mod'!$B$1:$AW$33,ROW('Forskningsbev overord mod'!R7),FALSE)-HLOOKUP(O$3,'Forskningsbev overord mod'!$B$1:$AW$33,ROW('Forskningsbev overord mod'!L7),FALSE))</f>
        <v>0</v>
      </c>
      <c r="U7" s="19">
        <f t="shared" si="11"/>
        <v>0</v>
      </c>
      <c r="V7" s="30" t="e">
        <f t="shared" si="12"/>
        <v>#DIV/0!</v>
      </c>
      <c r="W7" s="29" t="e">
        <f>R7+'Utvikling basis'!E7</f>
        <v>#DIV/0!</v>
      </c>
      <c r="X7" s="49">
        <f>S7+(HLOOKUP(X$3,'Utdanningsbev overord mod'!$B$1:$AG$33,ROW('Utdanningsbev overord mod'!S7),FALSE)-HLOOKUP(S$3,'Utdanningsbev overord mod'!$B$1:$AG$33,ROW('Utdanningsbev overord mod'!O7),FALSE))</f>
        <v>0</v>
      </c>
      <c r="Y7" s="19">
        <f>T7+(HLOOKUP(Y$3,'Forskningsbev overord mod'!$B$1:$AW$33,ROW('Forskningsbev overord mod'!W7),FALSE)-HLOOKUP(T$3,'Forskningsbev overord mod'!$B$1:$AW$33,ROW('Forskningsbev overord mod'!Q7),FALSE))</f>
        <v>0</v>
      </c>
      <c r="Z7" s="19">
        <f t="shared" si="13"/>
        <v>0</v>
      </c>
      <c r="AA7" s="30" t="e">
        <f t="shared" si="14"/>
        <v>#DIV/0!</v>
      </c>
      <c r="AB7" s="29" t="e">
        <f>W7+'Utvikling basis'!F7</f>
        <v>#DIV/0!</v>
      </c>
      <c r="AC7" s="49">
        <f>X7+(HLOOKUP(AC$3,'Utdanningsbev overord mod'!$B$1:$AG$33,ROW('Utdanningsbev overord mod'!X7),FALSE)-HLOOKUP(X$3,'Utdanningsbev overord mod'!$B$1:$AG$33,ROW('Utdanningsbev overord mod'!T7),FALSE))</f>
        <v>0</v>
      </c>
      <c r="AD7" s="19">
        <f>Y7+(HLOOKUP(AD$3,'Forskningsbev overord mod'!$B$1:$AW$33,ROW('Forskningsbev overord mod'!AB7),FALSE)-HLOOKUP(Y$3,'Forskningsbev overord mod'!$B$1:$AW$33,ROW('Forskningsbev overord mod'!V7),FALSE))</f>
        <v>0</v>
      </c>
      <c r="AE7" s="19">
        <f t="shared" si="15"/>
        <v>0</v>
      </c>
      <c r="AF7" s="30" t="e">
        <f t="shared" si="16"/>
        <v>#DIV/0!</v>
      </c>
      <c r="AG7" s="29" t="e">
        <f>AB7+'Utvikling basis'!G7</f>
        <v>#DIV/0!</v>
      </c>
      <c r="AH7" s="49">
        <f>AC7+(HLOOKUP(AH$3,'Utdanningsbev overord mod'!$B$1:$AG$33,ROW('Utdanningsbev overord mod'!AC7),FALSE)-HLOOKUP(AC$3,'Utdanningsbev overord mod'!$B$1:$AG$33,ROW('Utdanningsbev overord mod'!Y7),FALSE))</f>
        <v>0</v>
      </c>
      <c r="AI7" s="19">
        <f>AD7+(HLOOKUP(AI$3,'Forskningsbev overord mod'!$B$1:$AW$33,ROW('Forskningsbev overord mod'!AG7),FALSE)-HLOOKUP(AD$3,'Forskningsbev overord mod'!$B$1:$AW$33,ROW('Forskningsbev overord mod'!AA7),FALSE))</f>
        <v>0</v>
      </c>
      <c r="AJ7" s="19">
        <f t="shared" si="17"/>
        <v>0</v>
      </c>
      <c r="AK7" s="30" t="e">
        <f t="shared" si="18"/>
        <v>#DIV/0!</v>
      </c>
      <c r="AL7" s="29" t="e">
        <f>AG7+'Utvikling basis'!H7</f>
        <v>#DIV/0!</v>
      </c>
      <c r="AM7" s="49">
        <f>AH7+(HLOOKUP(AM$3,'Utdanningsbev overord mod'!$B$1:$AG$33,ROW('Utdanningsbev overord mod'!AH7),FALSE)-HLOOKUP(AH$3,'Utdanningsbev overord mod'!$B$1:$AG$33,ROW('Utdanningsbev overord mod'!AD7),FALSE))</f>
        <v>0</v>
      </c>
      <c r="AN7" s="19">
        <f>AI7+(HLOOKUP(AN$3,'Forskningsbev overord mod'!$B$1:$AW$33,ROW('Forskningsbev overord mod'!AL7),FALSE)-HLOOKUP(AI$3,'Forskningsbev overord mod'!$B$1:$AW$33,ROW('Forskningsbev overord mod'!AF7),FALSE))</f>
        <v>0</v>
      </c>
      <c r="AO7" s="19">
        <f t="shared" si="19"/>
        <v>0</v>
      </c>
      <c r="AP7" s="30" t="e">
        <f t="shared" si="20"/>
        <v>#DIV/0!</v>
      </c>
      <c r="AQ7" s="29" t="e">
        <f>AL7+'Utvikling basis'!I7</f>
        <v>#DIV/0!</v>
      </c>
      <c r="AR7" s="49">
        <f>AM7+(HLOOKUP(AR$3,'Utdanningsbev overord mod'!$B$1:$AG$33,ROW('Utdanningsbev overord mod'!AM7),FALSE)-HLOOKUP(AM$3,'Utdanningsbev overord mod'!$B$1:$AG$33,ROW('Utdanningsbev overord mod'!AI7),FALSE))</f>
        <v>0</v>
      </c>
      <c r="AS7" s="19">
        <f>AN7+(HLOOKUP(AS$3,'Forskningsbev overord mod'!$B$1:$AW$33,ROW('Forskningsbev overord mod'!AQ7),FALSE)-HLOOKUP(AN$3,'Forskningsbev overord mod'!$B$1:$AW$33,ROW('Forskningsbev overord mod'!AK7),FALSE))</f>
        <v>0</v>
      </c>
      <c r="AT7" s="19">
        <f t="shared" si="21"/>
        <v>0</v>
      </c>
      <c r="AU7" s="30" t="e">
        <f t="shared" si="22"/>
        <v>#DIV/0!</v>
      </c>
    </row>
    <row r="8" spans="1:47" x14ac:dyDescent="0.25">
      <c r="A8" s="90">
        <f>'Enheter, modell og år'!A6</f>
        <v>0</v>
      </c>
      <c r="B8" s="90">
        <f>'Enheter, modell og år'!B6</f>
        <v>0</v>
      </c>
      <c r="C8" s="29">
        <f>Historikk!B7*(1+'Sentrale parametere'!$B$75)</f>
        <v>0</v>
      </c>
      <c r="D8" s="19">
        <f>Historikk!G7*(1+'Sentrale parametere'!$B$75)</f>
        <v>0</v>
      </c>
      <c r="E8" s="19">
        <f>Historikk!M7*(1+'Sentrale parametere'!$B$75)</f>
        <v>0</v>
      </c>
      <c r="F8" s="19">
        <f>Historikk!C7*(1+'Sentrale parametere'!$B$75)</f>
        <v>0</v>
      </c>
      <c r="G8" s="30">
        <f t="shared" si="6"/>
        <v>0</v>
      </c>
      <c r="H8" s="29" t="e">
        <f>((C8/$C$34)*('Sentrale parametere'!$A$75-'Utvikling basis'!$B$34-SUM('Tot bev overordnet modell'!$I$34:$K$34)))+'Utvikling basis'!B8</f>
        <v>#DIV/0!</v>
      </c>
      <c r="I8" s="19">
        <f>'Utdanningsbev overord mod'!E8</f>
        <v>0</v>
      </c>
      <c r="J8" s="19">
        <f>'Forskningsbev overord mod'!G8</f>
        <v>0</v>
      </c>
      <c r="K8" s="19">
        <f t="shared" si="7"/>
        <v>0</v>
      </c>
      <c r="L8" s="30" t="e">
        <f t="shared" si="8"/>
        <v>#DIV/0!</v>
      </c>
      <c r="M8" s="29" t="e">
        <f>H8+'Utvikling basis'!C8</f>
        <v>#DIV/0!</v>
      </c>
      <c r="N8" s="49">
        <f>I8+(HLOOKUP(N$3,'Utdanningsbev overord mod'!$B$1:$AG$33,ROW('Utdanningsbev overord mod'!I8),FALSE)-HLOOKUP(I$3,'Utdanningsbev overord mod'!$B$1:$AG$33,ROW('Utdanningsbev overord mod'!E8),FALSE))</f>
        <v>0</v>
      </c>
      <c r="O8" s="19">
        <f>J8+(HLOOKUP(O$3,'Forskningsbev overord mod'!$B$1:$AW$33,ROW('Forskningsbev overord mod'!M8),FALSE)-HLOOKUP(J$3,'Forskningsbev overord mod'!$B$1:$AW$33,ROW('Forskningsbev overord mod'!G8),FALSE))</f>
        <v>0</v>
      </c>
      <c r="P8" s="19">
        <f t="shared" si="9"/>
        <v>0</v>
      </c>
      <c r="Q8" s="30" t="e">
        <f t="shared" si="10"/>
        <v>#DIV/0!</v>
      </c>
      <c r="R8" s="29" t="e">
        <f>M8+'Utvikling basis'!D8</f>
        <v>#DIV/0!</v>
      </c>
      <c r="S8" s="49">
        <f>N8+(HLOOKUP(S$3,'Utdanningsbev overord mod'!$B$1:$AG$33,ROW('Utdanningsbev overord mod'!N8),FALSE)-HLOOKUP(N$3,'Utdanningsbev overord mod'!$B$1:$AG$33,ROW('Utdanningsbev overord mod'!J8),FALSE))</f>
        <v>0</v>
      </c>
      <c r="T8" s="19">
        <f>O8+(HLOOKUP(T$3,'Forskningsbev overord mod'!$B$1:$AW$33,ROW('Forskningsbev overord mod'!R8),FALSE)-HLOOKUP(O$3,'Forskningsbev overord mod'!$B$1:$AW$33,ROW('Forskningsbev overord mod'!L8),FALSE))</f>
        <v>0</v>
      </c>
      <c r="U8" s="19">
        <f t="shared" si="11"/>
        <v>0</v>
      </c>
      <c r="V8" s="30" t="e">
        <f t="shared" si="12"/>
        <v>#DIV/0!</v>
      </c>
      <c r="W8" s="29" t="e">
        <f>R8+'Utvikling basis'!E8</f>
        <v>#DIV/0!</v>
      </c>
      <c r="X8" s="49">
        <f>S8+(HLOOKUP(X$3,'Utdanningsbev overord mod'!$B$1:$AG$33,ROW('Utdanningsbev overord mod'!S8),FALSE)-HLOOKUP(S$3,'Utdanningsbev overord mod'!$B$1:$AG$33,ROW('Utdanningsbev overord mod'!O8),FALSE))</f>
        <v>0</v>
      </c>
      <c r="Y8" s="19">
        <f>T8+(HLOOKUP(Y$3,'Forskningsbev overord mod'!$B$1:$AW$33,ROW('Forskningsbev overord mod'!W8),FALSE)-HLOOKUP(T$3,'Forskningsbev overord mod'!$B$1:$AW$33,ROW('Forskningsbev overord mod'!Q8),FALSE))</f>
        <v>0</v>
      </c>
      <c r="Z8" s="19">
        <f t="shared" si="13"/>
        <v>0</v>
      </c>
      <c r="AA8" s="30" t="e">
        <f t="shared" si="14"/>
        <v>#DIV/0!</v>
      </c>
      <c r="AB8" s="29" t="e">
        <f>W8+'Utvikling basis'!F8</f>
        <v>#DIV/0!</v>
      </c>
      <c r="AC8" s="49">
        <f>X8+(HLOOKUP(AC$3,'Utdanningsbev overord mod'!$B$1:$AG$33,ROW('Utdanningsbev overord mod'!X8),FALSE)-HLOOKUP(X$3,'Utdanningsbev overord mod'!$B$1:$AG$33,ROW('Utdanningsbev overord mod'!T8),FALSE))</f>
        <v>0</v>
      </c>
      <c r="AD8" s="19">
        <f>Y8+(HLOOKUP(AD$3,'Forskningsbev overord mod'!$B$1:$AW$33,ROW('Forskningsbev overord mod'!AB8),FALSE)-HLOOKUP(Y$3,'Forskningsbev overord mod'!$B$1:$AW$33,ROW('Forskningsbev overord mod'!V8),FALSE))</f>
        <v>0</v>
      </c>
      <c r="AE8" s="19">
        <f t="shared" si="15"/>
        <v>0</v>
      </c>
      <c r="AF8" s="30" t="e">
        <f t="shared" si="16"/>
        <v>#DIV/0!</v>
      </c>
      <c r="AG8" s="29" t="e">
        <f>AB8+'Utvikling basis'!G8</f>
        <v>#DIV/0!</v>
      </c>
      <c r="AH8" s="49">
        <f>AC8+(HLOOKUP(AH$3,'Utdanningsbev overord mod'!$B$1:$AG$33,ROW('Utdanningsbev overord mod'!AC8),FALSE)-HLOOKUP(AC$3,'Utdanningsbev overord mod'!$B$1:$AG$33,ROW('Utdanningsbev overord mod'!Y8),FALSE))</f>
        <v>0</v>
      </c>
      <c r="AI8" s="19">
        <f>AD8+(HLOOKUP(AI$3,'Forskningsbev overord mod'!$B$1:$AW$33,ROW('Forskningsbev overord mod'!AG8),FALSE)-HLOOKUP(AD$3,'Forskningsbev overord mod'!$B$1:$AW$33,ROW('Forskningsbev overord mod'!AA8),FALSE))</f>
        <v>0</v>
      </c>
      <c r="AJ8" s="19">
        <f t="shared" si="17"/>
        <v>0</v>
      </c>
      <c r="AK8" s="30" t="e">
        <f t="shared" si="18"/>
        <v>#DIV/0!</v>
      </c>
      <c r="AL8" s="29" t="e">
        <f>AG8+'Utvikling basis'!H8</f>
        <v>#DIV/0!</v>
      </c>
      <c r="AM8" s="49">
        <f>AH8+(HLOOKUP(AM$3,'Utdanningsbev overord mod'!$B$1:$AG$33,ROW('Utdanningsbev overord mod'!AH8),FALSE)-HLOOKUP(AH$3,'Utdanningsbev overord mod'!$B$1:$AG$33,ROW('Utdanningsbev overord mod'!AD8),FALSE))</f>
        <v>0</v>
      </c>
      <c r="AN8" s="19">
        <f>AI8+(HLOOKUP(AN$3,'Forskningsbev overord mod'!$B$1:$AW$33,ROW('Forskningsbev overord mod'!AL8),FALSE)-HLOOKUP(AI$3,'Forskningsbev overord mod'!$B$1:$AW$33,ROW('Forskningsbev overord mod'!AF8),FALSE))</f>
        <v>0</v>
      </c>
      <c r="AO8" s="19">
        <f t="shared" si="19"/>
        <v>0</v>
      </c>
      <c r="AP8" s="30" t="e">
        <f t="shared" si="20"/>
        <v>#DIV/0!</v>
      </c>
      <c r="AQ8" s="29" t="e">
        <f>AL8+'Utvikling basis'!I8</f>
        <v>#DIV/0!</v>
      </c>
      <c r="AR8" s="49">
        <f>AM8+(HLOOKUP(AR$3,'Utdanningsbev overord mod'!$B$1:$AG$33,ROW('Utdanningsbev overord mod'!AM8),FALSE)-HLOOKUP(AM$3,'Utdanningsbev overord mod'!$B$1:$AG$33,ROW('Utdanningsbev overord mod'!AI8),FALSE))</f>
        <v>0</v>
      </c>
      <c r="AS8" s="19">
        <f>AN8+(HLOOKUP(AS$3,'Forskningsbev overord mod'!$B$1:$AW$33,ROW('Forskningsbev overord mod'!AQ8),FALSE)-HLOOKUP(AN$3,'Forskningsbev overord mod'!$B$1:$AW$33,ROW('Forskningsbev overord mod'!AK8),FALSE))</f>
        <v>0</v>
      </c>
      <c r="AT8" s="19">
        <f t="shared" si="21"/>
        <v>0</v>
      </c>
      <c r="AU8" s="30" t="e">
        <f t="shared" si="22"/>
        <v>#DIV/0!</v>
      </c>
    </row>
    <row r="9" spans="1:47" x14ac:dyDescent="0.25">
      <c r="A9" s="90">
        <f>'Enheter, modell og år'!A7</f>
        <v>0</v>
      </c>
      <c r="B9" s="90">
        <f>'Enheter, modell og år'!B7</f>
        <v>0</v>
      </c>
      <c r="C9" s="29">
        <f>Historikk!B8*(1+'Sentrale parametere'!$B$75)</f>
        <v>0</v>
      </c>
      <c r="D9" s="19">
        <f>Historikk!G8*(1+'Sentrale parametere'!$B$75)</f>
        <v>0</v>
      </c>
      <c r="E9" s="19">
        <f>Historikk!M8*(1+'Sentrale parametere'!$B$75)</f>
        <v>0</v>
      </c>
      <c r="F9" s="19">
        <f>Historikk!C8*(1+'Sentrale parametere'!$B$75)</f>
        <v>0</v>
      </c>
      <c r="G9" s="30">
        <f t="shared" si="6"/>
        <v>0</v>
      </c>
      <c r="H9" s="29" t="e">
        <f>((C9/$C$34)*('Sentrale parametere'!$A$75-'Utvikling basis'!$B$34-SUM('Tot bev overordnet modell'!$I$34:$K$34)))+'Utvikling basis'!B9</f>
        <v>#DIV/0!</v>
      </c>
      <c r="I9" s="19">
        <f>'Utdanningsbev overord mod'!E9</f>
        <v>0</v>
      </c>
      <c r="J9" s="19">
        <f>'Forskningsbev overord mod'!G9</f>
        <v>0</v>
      </c>
      <c r="K9" s="19">
        <f t="shared" si="7"/>
        <v>0</v>
      </c>
      <c r="L9" s="30" t="e">
        <f t="shared" si="8"/>
        <v>#DIV/0!</v>
      </c>
      <c r="M9" s="29" t="e">
        <f>H9+'Utvikling basis'!C9</f>
        <v>#DIV/0!</v>
      </c>
      <c r="N9" s="49">
        <f>I9+(HLOOKUP(N$3,'Utdanningsbev overord mod'!$B$1:$AG$33,ROW('Utdanningsbev overord mod'!I9),FALSE)-HLOOKUP(I$3,'Utdanningsbev overord mod'!$B$1:$AG$33,ROW('Utdanningsbev overord mod'!E9),FALSE))</f>
        <v>0</v>
      </c>
      <c r="O9" s="19">
        <f>J9+(HLOOKUP(O$3,'Forskningsbev overord mod'!$B$1:$AW$33,ROW('Forskningsbev overord mod'!M9),FALSE)-HLOOKUP(J$3,'Forskningsbev overord mod'!$B$1:$AW$33,ROW('Forskningsbev overord mod'!G9),FALSE))</f>
        <v>0</v>
      </c>
      <c r="P9" s="19">
        <f t="shared" si="9"/>
        <v>0</v>
      </c>
      <c r="Q9" s="30" t="e">
        <f t="shared" si="10"/>
        <v>#DIV/0!</v>
      </c>
      <c r="R9" s="29" t="e">
        <f>M9+'Utvikling basis'!D9</f>
        <v>#DIV/0!</v>
      </c>
      <c r="S9" s="49">
        <f>N9+(HLOOKUP(S$3,'Utdanningsbev overord mod'!$B$1:$AG$33,ROW('Utdanningsbev overord mod'!N9),FALSE)-HLOOKUP(N$3,'Utdanningsbev overord mod'!$B$1:$AG$33,ROW('Utdanningsbev overord mod'!J9),FALSE))</f>
        <v>0</v>
      </c>
      <c r="T9" s="19">
        <f>O9+(HLOOKUP(T$3,'Forskningsbev overord mod'!$B$1:$AW$33,ROW('Forskningsbev overord mod'!R9),FALSE)-HLOOKUP(O$3,'Forskningsbev overord mod'!$B$1:$AW$33,ROW('Forskningsbev overord mod'!L9),FALSE))</f>
        <v>0</v>
      </c>
      <c r="U9" s="19">
        <f t="shared" si="11"/>
        <v>0</v>
      </c>
      <c r="V9" s="30" t="e">
        <f t="shared" si="12"/>
        <v>#DIV/0!</v>
      </c>
      <c r="W9" s="29" t="e">
        <f>R9+'Utvikling basis'!E9</f>
        <v>#DIV/0!</v>
      </c>
      <c r="X9" s="49">
        <f>S9+(HLOOKUP(X$3,'Utdanningsbev overord mod'!$B$1:$AG$33,ROW('Utdanningsbev overord mod'!S9),FALSE)-HLOOKUP(S$3,'Utdanningsbev overord mod'!$B$1:$AG$33,ROW('Utdanningsbev overord mod'!O9),FALSE))</f>
        <v>0</v>
      </c>
      <c r="Y9" s="19">
        <f>T9+(HLOOKUP(Y$3,'Forskningsbev overord mod'!$B$1:$AW$33,ROW('Forskningsbev overord mod'!W9),FALSE)-HLOOKUP(T$3,'Forskningsbev overord mod'!$B$1:$AW$33,ROW('Forskningsbev overord mod'!Q9),FALSE))</f>
        <v>0</v>
      </c>
      <c r="Z9" s="19">
        <f t="shared" si="13"/>
        <v>0</v>
      </c>
      <c r="AA9" s="30" t="e">
        <f t="shared" si="14"/>
        <v>#DIV/0!</v>
      </c>
      <c r="AB9" s="29" t="e">
        <f>W9+'Utvikling basis'!F9</f>
        <v>#DIV/0!</v>
      </c>
      <c r="AC9" s="49">
        <f>X9+(HLOOKUP(AC$3,'Utdanningsbev overord mod'!$B$1:$AG$33,ROW('Utdanningsbev overord mod'!X9),FALSE)-HLOOKUP(X$3,'Utdanningsbev overord mod'!$B$1:$AG$33,ROW('Utdanningsbev overord mod'!T9),FALSE))</f>
        <v>0</v>
      </c>
      <c r="AD9" s="19">
        <f>Y9+(HLOOKUP(AD$3,'Forskningsbev overord mod'!$B$1:$AW$33,ROW('Forskningsbev overord mod'!AB9),FALSE)-HLOOKUP(Y$3,'Forskningsbev overord mod'!$B$1:$AW$33,ROW('Forskningsbev overord mod'!V9),FALSE))</f>
        <v>0</v>
      </c>
      <c r="AE9" s="19">
        <f t="shared" si="15"/>
        <v>0</v>
      </c>
      <c r="AF9" s="30" t="e">
        <f t="shared" si="16"/>
        <v>#DIV/0!</v>
      </c>
      <c r="AG9" s="29" t="e">
        <f>AB9+'Utvikling basis'!G9</f>
        <v>#DIV/0!</v>
      </c>
      <c r="AH9" s="49">
        <f>AC9+(HLOOKUP(AH$3,'Utdanningsbev overord mod'!$B$1:$AG$33,ROW('Utdanningsbev overord mod'!AC9),FALSE)-HLOOKUP(AC$3,'Utdanningsbev overord mod'!$B$1:$AG$33,ROW('Utdanningsbev overord mod'!Y9),FALSE))</f>
        <v>0</v>
      </c>
      <c r="AI9" s="19">
        <f>AD9+(HLOOKUP(AI$3,'Forskningsbev overord mod'!$B$1:$AW$33,ROW('Forskningsbev overord mod'!AG9),FALSE)-HLOOKUP(AD$3,'Forskningsbev overord mod'!$B$1:$AW$33,ROW('Forskningsbev overord mod'!AA9),FALSE))</f>
        <v>0</v>
      </c>
      <c r="AJ9" s="19">
        <f t="shared" si="17"/>
        <v>0</v>
      </c>
      <c r="AK9" s="30" t="e">
        <f t="shared" si="18"/>
        <v>#DIV/0!</v>
      </c>
      <c r="AL9" s="29" t="e">
        <f>AG9+'Utvikling basis'!H9</f>
        <v>#DIV/0!</v>
      </c>
      <c r="AM9" s="49">
        <f>AH9+(HLOOKUP(AM$3,'Utdanningsbev overord mod'!$B$1:$AG$33,ROW('Utdanningsbev overord mod'!AH9),FALSE)-HLOOKUP(AH$3,'Utdanningsbev overord mod'!$B$1:$AG$33,ROW('Utdanningsbev overord mod'!AD9),FALSE))</f>
        <v>0</v>
      </c>
      <c r="AN9" s="19">
        <f>AI9+(HLOOKUP(AN$3,'Forskningsbev overord mod'!$B$1:$AW$33,ROW('Forskningsbev overord mod'!AL9),FALSE)-HLOOKUP(AI$3,'Forskningsbev overord mod'!$B$1:$AW$33,ROW('Forskningsbev overord mod'!AF9),FALSE))</f>
        <v>0</v>
      </c>
      <c r="AO9" s="19">
        <f t="shared" si="19"/>
        <v>0</v>
      </c>
      <c r="AP9" s="30" t="e">
        <f t="shared" si="20"/>
        <v>#DIV/0!</v>
      </c>
      <c r="AQ9" s="29" t="e">
        <f>AL9+'Utvikling basis'!I9</f>
        <v>#DIV/0!</v>
      </c>
      <c r="AR9" s="49">
        <f>AM9+(HLOOKUP(AR$3,'Utdanningsbev overord mod'!$B$1:$AG$33,ROW('Utdanningsbev overord mod'!AM9),FALSE)-HLOOKUP(AM$3,'Utdanningsbev overord mod'!$B$1:$AG$33,ROW('Utdanningsbev overord mod'!AI9),FALSE))</f>
        <v>0</v>
      </c>
      <c r="AS9" s="19">
        <f>AN9+(HLOOKUP(AS$3,'Forskningsbev overord mod'!$B$1:$AW$33,ROW('Forskningsbev overord mod'!AQ9),FALSE)-HLOOKUP(AN$3,'Forskningsbev overord mod'!$B$1:$AW$33,ROW('Forskningsbev overord mod'!AK9),FALSE))</f>
        <v>0</v>
      </c>
      <c r="AT9" s="19">
        <f t="shared" si="21"/>
        <v>0</v>
      </c>
      <c r="AU9" s="30" t="e">
        <f t="shared" si="22"/>
        <v>#DIV/0!</v>
      </c>
    </row>
    <row r="10" spans="1:47" x14ac:dyDescent="0.25">
      <c r="A10" s="90">
        <f>'Enheter, modell og år'!A8</f>
        <v>0</v>
      </c>
      <c r="B10" s="90">
        <f>'Enheter, modell og år'!B8</f>
        <v>0</v>
      </c>
      <c r="C10" s="29">
        <f>Historikk!B9*(1+'Sentrale parametere'!$B$75)</f>
        <v>0</v>
      </c>
      <c r="D10" s="19">
        <f>Historikk!G9*(1+'Sentrale parametere'!$B$75)</f>
        <v>0</v>
      </c>
      <c r="E10" s="19">
        <f>Historikk!M9*(1+'Sentrale parametere'!$B$75)</f>
        <v>0</v>
      </c>
      <c r="F10" s="19">
        <f>Historikk!C9*(1+'Sentrale parametere'!$B$75)</f>
        <v>0</v>
      </c>
      <c r="G10" s="30">
        <f t="shared" si="6"/>
        <v>0</v>
      </c>
      <c r="H10" s="29" t="e">
        <f>((C10/$C$34)*('Sentrale parametere'!$A$75-'Utvikling basis'!$B$34-SUM('Tot bev overordnet modell'!$I$34:$K$34)))+'Utvikling basis'!B10</f>
        <v>#DIV/0!</v>
      </c>
      <c r="I10" s="19">
        <f>'Utdanningsbev overord mod'!E10</f>
        <v>0</v>
      </c>
      <c r="J10" s="19">
        <f>'Forskningsbev overord mod'!G10</f>
        <v>0</v>
      </c>
      <c r="K10" s="19">
        <f t="shared" si="7"/>
        <v>0</v>
      </c>
      <c r="L10" s="30" t="e">
        <f t="shared" si="8"/>
        <v>#DIV/0!</v>
      </c>
      <c r="M10" s="29" t="e">
        <f>H10+'Utvikling basis'!C10</f>
        <v>#DIV/0!</v>
      </c>
      <c r="N10" s="49">
        <f>I10+(HLOOKUP(N$3,'Utdanningsbev overord mod'!$B$1:$AG$33,ROW('Utdanningsbev overord mod'!I10),FALSE)-HLOOKUP(I$3,'Utdanningsbev overord mod'!$B$1:$AG$33,ROW('Utdanningsbev overord mod'!E10),FALSE))</f>
        <v>0</v>
      </c>
      <c r="O10" s="19">
        <f>J10+(HLOOKUP(O$3,'Forskningsbev overord mod'!$B$1:$AW$33,ROW('Forskningsbev overord mod'!M10),FALSE)-HLOOKUP(J$3,'Forskningsbev overord mod'!$B$1:$AW$33,ROW('Forskningsbev overord mod'!G10),FALSE))</f>
        <v>0</v>
      </c>
      <c r="P10" s="19">
        <f t="shared" si="9"/>
        <v>0</v>
      </c>
      <c r="Q10" s="30" t="e">
        <f t="shared" si="10"/>
        <v>#DIV/0!</v>
      </c>
      <c r="R10" s="29" t="e">
        <f>M10+'Utvikling basis'!D10</f>
        <v>#DIV/0!</v>
      </c>
      <c r="S10" s="49">
        <f>N10+(HLOOKUP(S$3,'Utdanningsbev overord mod'!$B$1:$AG$33,ROW('Utdanningsbev overord mod'!N10),FALSE)-HLOOKUP(N$3,'Utdanningsbev overord mod'!$B$1:$AG$33,ROW('Utdanningsbev overord mod'!J10),FALSE))</f>
        <v>0</v>
      </c>
      <c r="T10" s="19">
        <f>O10+(HLOOKUP(T$3,'Forskningsbev overord mod'!$B$1:$AW$33,ROW('Forskningsbev overord mod'!R10),FALSE)-HLOOKUP(O$3,'Forskningsbev overord mod'!$B$1:$AW$33,ROW('Forskningsbev overord mod'!L10),FALSE))</f>
        <v>0</v>
      </c>
      <c r="U10" s="19">
        <f t="shared" si="11"/>
        <v>0</v>
      </c>
      <c r="V10" s="30" t="e">
        <f t="shared" si="12"/>
        <v>#DIV/0!</v>
      </c>
      <c r="W10" s="29" t="e">
        <f>R10+'Utvikling basis'!E10</f>
        <v>#DIV/0!</v>
      </c>
      <c r="X10" s="49">
        <f>S10+(HLOOKUP(X$3,'Utdanningsbev overord mod'!$B$1:$AG$33,ROW('Utdanningsbev overord mod'!S10),FALSE)-HLOOKUP(S$3,'Utdanningsbev overord mod'!$B$1:$AG$33,ROW('Utdanningsbev overord mod'!O10),FALSE))</f>
        <v>0</v>
      </c>
      <c r="Y10" s="19">
        <f>T10+(HLOOKUP(Y$3,'Forskningsbev overord mod'!$B$1:$AW$33,ROW('Forskningsbev overord mod'!W10),FALSE)-HLOOKUP(T$3,'Forskningsbev overord mod'!$B$1:$AW$33,ROW('Forskningsbev overord mod'!Q10),FALSE))</f>
        <v>0</v>
      </c>
      <c r="Z10" s="19">
        <f t="shared" si="13"/>
        <v>0</v>
      </c>
      <c r="AA10" s="30" t="e">
        <f t="shared" si="14"/>
        <v>#DIV/0!</v>
      </c>
      <c r="AB10" s="29" t="e">
        <f>W10+'Utvikling basis'!F10</f>
        <v>#DIV/0!</v>
      </c>
      <c r="AC10" s="49">
        <f>X10+(HLOOKUP(AC$3,'Utdanningsbev overord mod'!$B$1:$AG$33,ROW('Utdanningsbev overord mod'!X10),FALSE)-HLOOKUP(X$3,'Utdanningsbev overord mod'!$B$1:$AG$33,ROW('Utdanningsbev overord mod'!T10),FALSE))</f>
        <v>0</v>
      </c>
      <c r="AD10" s="19">
        <f>Y10+(HLOOKUP(AD$3,'Forskningsbev overord mod'!$B$1:$AW$33,ROW('Forskningsbev overord mod'!AB10),FALSE)-HLOOKUP(Y$3,'Forskningsbev overord mod'!$B$1:$AW$33,ROW('Forskningsbev overord mod'!V10),FALSE))</f>
        <v>0</v>
      </c>
      <c r="AE10" s="19">
        <f t="shared" si="15"/>
        <v>0</v>
      </c>
      <c r="AF10" s="30" t="e">
        <f t="shared" si="16"/>
        <v>#DIV/0!</v>
      </c>
      <c r="AG10" s="29" t="e">
        <f>AB10+'Utvikling basis'!G10</f>
        <v>#DIV/0!</v>
      </c>
      <c r="AH10" s="49">
        <f>AC10+(HLOOKUP(AH$3,'Utdanningsbev overord mod'!$B$1:$AG$33,ROW('Utdanningsbev overord mod'!AC10),FALSE)-HLOOKUP(AC$3,'Utdanningsbev overord mod'!$B$1:$AG$33,ROW('Utdanningsbev overord mod'!Y10),FALSE))</f>
        <v>0</v>
      </c>
      <c r="AI10" s="19">
        <f>AD10+(HLOOKUP(AI$3,'Forskningsbev overord mod'!$B$1:$AW$33,ROW('Forskningsbev overord mod'!AG10),FALSE)-HLOOKUP(AD$3,'Forskningsbev overord mod'!$B$1:$AW$33,ROW('Forskningsbev overord mod'!AA10),FALSE))</f>
        <v>0</v>
      </c>
      <c r="AJ10" s="19">
        <f t="shared" si="17"/>
        <v>0</v>
      </c>
      <c r="AK10" s="30" t="e">
        <f t="shared" si="18"/>
        <v>#DIV/0!</v>
      </c>
      <c r="AL10" s="29" t="e">
        <f>AG10+'Utvikling basis'!H10</f>
        <v>#DIV/0!</v>
      </c>
      <c r="AM10" s="49">
        <f>AH10+(HLOOKUP(AM$3,'Utdanningsbev overord mod'!$B$1:$AG$33,ROW('Utdanningsbev overord mod'!AH10),FALSE)-HLOOKUP(AH$3,'Utdanningsbev overord mod'!$B$1:$AG$33,ROW('Utdanningsbev overord mod'!AD10),FALSE))</f>
        <v>0</v>
      </c>
      <c r="AN10" s="19">
        <f>AI10+(HLOOKUP(AN$3,'Forskningsbev overord mod'!$B$1:$AW$33,ROW('Forskningsbev overord mod'!AL10),FALSE)-HLOOKUP(AI$3,'Forskningsbev overord mod'!$B$1:$AW$33,ROW('Forskningsbev overord mod'!AF10),FALSE))</f>
        <v>0</v>
      </c>
      <c r="AO10" s="19">
        <f t="shared" si="19"/>
        <v>0</v>
      </c>
      <c r="AP10" s="30" t="e">
        <f t="shared" si="20"/>
        <v>#DIV/0!</v>
      </c>
      <c r="AQ10" s="29" t="e">
        <f>AL10+'Utvikling basis'!I10</f>
        <v>#DIV/0!</v>
      </c>
      <c r="AR10" s="49">
        <f>AM10+(HLOOKUP(AR$3,'Utdanningsbev overord mod'!$B$1:$AG$33,ROW('Utdanningsbev overord mod'!AM10),FALSE)-HLOOKUP(AM$3,'Utdanningsbev overord mod'!$B$1:$AG$33,ROW('Utdanningsbev overord mod'!AI10),FALSE))</f>
        <v>0</v>
      </c>
      <c r="AS10" s="19">
        <f>AN10+(HLOOKUP(AS$3,'Forskningsbev overord mod'!$B$1:$AW$33,ROW('Forskningsbev overord mod'!AQ10),FALSE)-HLOOKUP(AN$3,'Forskningsbev overord mod'!$B$1:$AW$33,ROW('Forskningsbev overord mod'!AK10),FALSE))</f>
        <v>0</v>
      </c>
      <c r="AT10" s="19">
        <f t="shared" si="21"/>
        <v>0</v>
      </c>
      <c r="AU10" s="30" t="e">
        <f t="shared" si="22"/>
        <v>#DIV/0!</v>
      </c>
    </row>
    <row r="11" spans="1:47" x14ac:dyDescent="0.25">
      <c r="A11" s="90">
        <f>'Enheter, modell og år'!A9</f>
        <v>0</v>
      </c>
      <c r="B11" s="90">
        <f>'Enheter, modell og år'!B9</f>
        <v>0</v>
      </c>
      <c r="C11" s="29">
        <f>Historikk!B10*(1+'Sentrale parametere'!$B$75)</f>
        <v>0</v>
      </c>
      <c r="D11" s="19">
        <f>Historikk!G10*(1+'Sentrale parametere'!$B$75)</f>
        <v>0</v>
      </c>
      <c r="E11" s="19">
        <f>Historikk!M10*(1+'Sentrale parametere'!$B$75)</f>
        <v>0</v>
      </c>
      <c r="F11" s="19">
        <f>Historikk!C10*(1+'Sentrale parametere'!$B$75)</f>
        <v>0</v>
      </c>
      <c r="G11" s="30">
        <f t="shared" si="6"/>
        <v>0</v>
      </c>
      <c r="H11" s="29" t="e">
        <f>((C11/$C$34)*('Sentrale parametere'!$A$75-'Utvikling basis'!$B$34-SUM('Tot bev overordnet modell'!$I$34:$K$34)))+'Utvikling basis'!B11</f>
        <v>#DIV/0!</v>
      </c>
      <c r="I11" s="19">
        <f>'Utdanningsbev overord mod'!E11</f>
        <v>0</v>
      </c>
      <c r="J11" s="19">
        <f>'Forskningsbev overord mod'!G11</f>
        <v>0</v>
      </c>
      <c r="K11" s="19">
        <f t="shared" si="7"/>
        <v>0</v>
      </c>
      <c r="L11" s="30" t="e">
        <f t="shared" si="8"/>
        <v>#DIV/0!</v>
      </c>
      <c r="M11" s="29" t="e">
        <f>H11+'Utvikling basis'!C11</f>
        <v>#DIV/0!</v>
      </c>
      <c r="N11" s="49">
        <f>I11+(HLOOKUP(N$3,'Utdanningsbev overord mod'!$B$1:$AG$33,ROW('Utdanningsbev overord mod'!I11),FALSE)-HLOOKUP(I$3,'Utdanningsbev overord mod'!$B$1:$AG$33,ROW('Utdanningsbev overord mod'!E11),FALSE))</f>
        <v>0</v>
      </c>
      <c r="O11" s="19">
        <f>J11+(HLOOKUP(O$3,'Forskningsbev overord mod'!$B$1:$AW$33,ROW('Forskningsbev overord mod'!M11),FALSE)-HLOOKUP(J$3,'Forskningsbev overord mod'!$B$1:$AW$33,ROW('Forskningsbev overord mod'!G11),FALSE))</f>
        <v>0</v>
      </c>
      <c r="P11" s="19">
        <f t="shared" si="9"/>
        <v>0</v>
      </c>
      <c r="Q11" s="30" t="e">
        <f t="shared" si="10"/>
        <v>#DIV/0!</v>
      </c>
      <c r="R11" s="29" t="e">
        <f>M11+'Utvikling basis'!D11</f>
        <v>#DIV/0!</v>
      </c>
      <c r="S11" s="49">
        <f>N11+(HLOOKUP(S$3,'Utdanningsbev overord mod'!$B$1:$AG$33,ROW('Utdanningsbev overord mod'!N11),FALSE)-HLOOKUP(N$3,'Utdanningsbev overord mod'!$B$1:$AG$33,ROW('Utdanningsbev overord mod'!J11),FALSE))</f>
        <v>0</v>
      </c>
      <c r="T11" s="19">
        <f>O11+(HLOOKUP(T$3,'Forskningsbev overord mod'!$B$1:$AW$33,ROW('Forskningsbev overord mod'!R11),FALSE)-HLOOKUP(O$3,'Forskningsbev overord mod'!$B$1:$AW$33,ROW('Forskningsbev overord mod'!L11),FALSE))</f>
        <v>0</v>
      </c>
      <c r="U11" s="19">
        <f t="shared" si="11"/>
        <v>0</v>
      </c>
      <c r="V11" s="30" t="e">
        <f t="shared" si="12"/>
        <v>#DIV/0!</v>
      </c>
      <c r="W11" s="29" t="e">
        <f>R11+'Utvikling basis'!E11</f>
        <v>#DIV/0!</v>
      </c>
      <c r="X11" s="49">
        <f>S11+(HLOOKUP(X$3,'Utdanningsbev overord mod'!$B$1:$AG$33,ROW('Utdanningsbev overord mod'!S11),FALSE)-HLOOKUP(S$3,'Utdanningsbev overord mod'!$B$1:$AG$33,ROW('Utdanningsbev overord mod'!O11),FALSE))</f>
        <v>0</v>
      </c>
      <c r="Y11" s="19">
        <f>T11+(HLOOKUP(Y$3,'Forskningsbev overord mod'!$B$1:$AW$33,ROW('Forskningsbev overord mod'!W11),FALSE)-HLOOKUP(T$3,'Forskningsbev overord mod'!$B$1:$AW$33,ROW('Forskningsbev overord mod'!Q11),FALSE))</f>
        <v>0</v>
      </c>
      <c r="Z11" s="19">
        <f t="shared" si="13"/>
        <v>0</v>
      </c>
      <c r="AA11" s="30" t="e">
        <f t="shared" si="14"/>
        <v>#DIV/0!</v>
      </c>
      <c r="AB11" s="29" t="e">
        <f>W11+'Utvikling basis'!F11</f>
        <v>#DIV/0!</v>
      </c>
      <c r="AC11" s="49">
        <f>X11+(HLOOKUP(AC$3,'Utdanningsbev overord mod'!$B$1:$AG$33,ROW('Utdanningsbev overord mod'!X11),FALSE)-HLOOKUP(X$3,'Utdanningsbev overord mod'!$B$1:$AG$33,ROW('Utdanningsbev overord mod'!T11),FALSE))</f>
        <v>0</v>
      </c>
      <c r="AD11" s="19">
        <f>Y11+(HLOOKUP(AD$3,'Forskningsbev overord mod'!$B$1:$AW$33,ROW('Forskningsbev overord mod'!AB11),FALSE)-HLOOKUP(Y$3,'Forskningsbev overord mod'!$B$1:$AW$33,ROW('Forskningsbev overord mod'!V11),FALSE))</f>
        <v>0</v>
      </c>
      <c r="AE11" s="19">
        <f t="shared" si="15"/>
        <v>0</v>
      </c>
      <c r="AF11" s="30" t="e">
        <f t="shared" si="16"/>
        <v>#DIV/0!</v>
      </c>
      <c r="AG11" s="29" t="e">
        <f>AB11+'Utvikling basis'!G11</f>
        <v>#DIV/0!</v>
      </c>
      <c r="AH11" s="49">
        <f>AC11+(HLOOKUP(AH$3,'Utdanningsbev overord mod'!$B$1:$AG$33,ROW('Utdanningsbev overord mod'!AC11),FALSE)-HLOOKUP(AC$3,'Utdanningsbev overord mod'!$B$1:$AG$33,ROW('Utdanningsbev overord mod'!Y11),FALSE))</f>
        <v>0</v>
      </c>
      <c r="AI11" s="19">
        <f>AD11+(HLOOKUP(AI$3,'Forskningsbev overord mod'!$B$1:$AW$33,ROW('Forskningsbev overord mod'!AG11),FALSE)-HLOOKUP(AD$3,'Forskningsbev overord mod'!$B$1:$AW$33,ROW('Forskningsbev overord mod'!AA11),FALSE))</f>
        <v>0</v>
      </c>
      <c r="AJ11" s="19">
        <f t="shared" si="17"/>
        <v>0</v>
      </c>
      <c r="AK11" s="30" t="e">
        <f t="shared" si="18"/>
        <v>#DIV/0!</v>
      </c>
      <c r="AL11" s="29" t="e">
        <f>AG11+'Utvikling basis'!H11</f>
        <v>#DIV/0!</v>
      </c>
      <c r="AM11" s="49">
        <f>AH11+(HLOOKUP(AM$3,'Utdanningsbev overord mod'!$B$1:$AG$33,ROW('Utdanningsbev overord mod'!AH11),FALSE)-HLOOKUP(AH$3,'Utdanningsbev overord mod'!$B$1:$AG$33,ROW('Utdanningsbev overord mod'!AD11),FALSE))</f>
        <v>0</v>
      </c>
      <c r="AN11" s="19">
        <f>AI11+(HLOOKUP(AN$3,'Forskningsbev overord mod'!$B$1:$AW$33,ROW('Forskningsbev overord mod'!AL11),FALSE)-HLOOKUP(AI$3,'Forskningsbev overord mod'!$B$1:$AW$33,ROW('Forskningsbev overord mod'!AF11),FALSE))</f>
        <v>0</v>
      </c>
      <c r="AO11" s="19">
        <f t="shared" si="19"/>
        <v>0</v>
      </c>
      <c r="AP11" s="30" t="e">
        <f t="shared" si="20"/>
        <v>#DIV/0!</v>
      </c>
      <c r="AQ11" s="29" t="e">
        <f>AL11+'Utvikling basis'!I11</f>
        <v>#DIV/0!</v>
      </c>
      <c r="AR11" s="49">
        <f>AM11+(HLOOKUP(AR$3,'Utdanningsbev overord mod'!$B$1:$AG$33,ROW('Utdanningsbev overord mod'!AM11),FALSE)-HLOOKUP(AM$3,'Utdanningsbev overord mod'!$B$1:$AG$33,ROW('Utdanningsbev overord mod'!AI11),FALSE))</f>
        <v>0</v>
      </c>
      <c r="AS11" s="19">
        <f>AN11+(HLOOKUP(AS$3,'Forskningsbev overord mod'!$B$1:$AW$33,ROW('Forskningsbev overord mod'!AQ11),FALSE)-HLOOKUP(AN$3,'Forskningsbev overord mod'!$B$1:$AW$33,ROW('Forskningsbev overord mod'!AK11),FALSE))</f>
        <v>0</v>
      </c>
      <c r="AT11" s="19">
        <f t="shared" si="21"/>
        <v>0</v>
      </c>
      <c r="AU11" s="30" t="e">
        <f t="shared" si="22"/>
        <v>#DIV/0!</v>
      </c>
    </row>
    <row r="12" spans="1:47" x14ac:dyDescent="0.25">
      <c r="A12" s="90">
        <f>'Enheter, modell og år'!A10</f>
        <v>0</v>
      </c>
      <c r="B12" s="90">
        <f>'Enheter, modell og år'!B10</f>
        <v>0</v>
      </c>
      <c r="C12" s="29">
        <f>Historikk!B11*(1+'Sentrale parametere'!$B$75)</f>
        <v>0</v>
      </c>
      <c r="D12" s="19">
        <f>Historikk!G11*(1+'Sentrale parametere'!$B$75)</f>
        <v>0</v>
      </c>
      <c r="E12" s="19">
        <f>Historikk!M11*(1+'Sentrale parametere'!$B$75)</f>
        <v>0</v>
      </c>
      <c r="F12" s="19">
        <f>Historikk!C11*(1+'Sentrale parametere'!$B$75)</f>
        <v>0</v>
      </c>
      <c r="G12" s="30">
        <f t="shared" si="6"/>
        <v>0</v>
      </c>
      <c r="H12" s="29" t="e">
        <f>((C12/$C$34)*('Sentrale parametere'!$A$75-'Utvikling basis'!$B$34-SUM('Tot bev overordnet modell'!$I$34:$K$34)))+'Utvikling basis'!B12</f>
        <v>#DIV/0!</v>
      </c>
      <c r="I12" s="19">
        <f>'Utdanningsbev overord mod'!E12</f>
        <v>0</v>
      </c>
      <c r="J12" s="19">
        <f>'Forskningsbev overord mod'!G12</f>
        <v>0</v>
      </c>
      <c r="K12" s="19">
        <f t="shared" si="7"/>
        <v>0</v>
      </c>
      <c r="L12" s="30" t="e">
        <f t="shared" si="8"/>
        <v>#DIV/0!</v>
      </c>
      <c r="M12" s="29" t="e">
        <f>H12+'Utvikling basis'!C12</f>
        <v>#DIV/0!</v>
      </c>
      <c r="N12" s="49">
        <f>I12+(HLOOKUP(N$3,'Utdanningsbev overord mod'!$B$1:$AG$33,ROW('Utdanningsbev overord mod'!I12),FALSE)-HLOOKUP(I$3,'Utdanningsbev overord mod'!$B$1:$AG$33,ROW('Utdanningsbev overord mod'!E12),FALSE))</f>
        <v>0</v>
      </c>
      <c r="O12" s="19">
        <f>J12+(HLOOKUP(O$3,'Forskningsbev overord mod'!$B$1:$AW$33,ROW('Forskningsbev overord mod'!M12),FALSE)-HLOOKUP(J$3,'Forskningsbev overord mod'!$B$1:$AW$33,ROW('Forskningsbev overord mod'!G12),FALSE))</f>
        <v>0</v>
      </c>
      <c r="P12" s="19">
        <f t="shared" si="9"/>
        <v>0</v>
      </c>
      <c r="Q12" s="30" t="e">
        <f t="shared" si="10"/>
        <v>#DIV/0!</v>
      </c>
      <c r="R12" s="29" t="e">
        <f>M12+'Utvikling basis'!D12</f>
        <v>#DIV/0!</v>
      </c>
      <c r="S12" s="49">
        <f>N12+(HLOOKUP(S$3,'Utdanningsbev overord mod'!$B$1:$AG$33,ROW('Utdanningsbev overord mod'!N12),FALSE)-HLOOKUP(N$3,'Utdanningsbev overord mod'!$B$1:$AG$33,ROW('Utdanningsbev overord mod'!J12),FALSE))</f>
        <v>0</v>
      </c>
      <c r="T12" s="19">
        <f>O12+(HLOOKUP(T$3,'Forskningsbev overord mod'!$B$1:$AW$33,ROW('Forskningsbev overord mod'!R12),FALSE)-HLOOKUP(O$3,'Forskningsbev overord mod'!$B$1:$AW$33,ROW('Forskningsbev overord mod'!L12),FALSE))</f>
        <v>0</v>
      </c>
      <c r="U12" s="19">
        <f t="shared" si="11"/>
        <v>0</v>
      </c>
      <c r="V12" s="30" t="e">
        <f t="shared" si="12"/>
        <v>#DIV/0!</v>
      </c>
      <c r="W12" s="29" t="e">
        <f>R12+'Utvikling basis'!E12</f>
        <v>#DIV/0!</v>
      </c>
      <c r="X12" s="49">
        <f>S12+(HLOOKUP(X$3,'Utdanningsbev overord mod'!$B$1:$AG$33,ROW('Utdanningsbev overord mod'!S12),FALSE)-HLOOKUP(S$3,'Utdanningsbev overord mod'!$B$1:$AG$33,ROW('Utdanningsbev overord mod'!O12),FALSE))</f>
        <v>0</v>
      </c>
      <c r="Y12" s="19">
        <f>T12+(HLOOKUP(Y$3,'Forskningsbev overord mod'!$B$1:$AW$33,ROW('Forskningsbev overord mod'!W12),FALSE)-HLOOKUP(T$3,'Forskningsbev overord mod'!$B$1:$AW$33,ROW('Forskningsbev overord mod'!Q12),FALSE))</f>
        <v>0</v>
      </c>
      <c r="Z12" s="19">
        <f t="shared" si="13"/>
        <v>0</v>
      </c>
      <c r="AA12" s="30" t="e">
        <f t="shared" si="14"/>
        <v>#DIV/0!</v>
      </c>
      <c r="AB12" s="29" t="e">
        <f>W12+'Utvikling basis'!F12</f>
        <v>#DIV/0!</v>
      </c>
      <c r="AC12" s="49">
        <f>X12+(HLOOKUP(AC$3,'Utdanningsbev overord mod'!$B$1:$AG$33,ROW('Utdanningsbev overord mod'!X12),FALSE)-HLOOKUP(X$3,'Utdanningsbev overord mod'!$B$1:$AG$33,ROW('Utdanningsbev overord mod'!T12),FALSE))</f>
        <v>0</v>
      </c>
      <c r="AD12" s="19">
        <f>Y12+(HLOOKUP(AD$3,'Forskningsbev overord mod'!$B$1:$AW$33,ROW('Forskningsbev overord mod'!AB12),FALSE)-HLOOKUP(Y$3,'Forskningsbev overord mod'!$B$1:$AW$33,ROW('Forskningsbev overord mod'!V12),FALSE))</f>
        <v>0</v>
      </c>
      <c r="AE12" s="19">
        <f t="shared" si="15"/>
        <v>0</v>
      </c>
      <c r="AF12" s="30" t="e">
        <f t="shared" si="16"/>
        <v>#DIV/0!</v>
      </c>
      <c r="AG12" s="29" t="e">
        <f>AB12+'Utvikling basis'!G12</f>
        <v>#DIV/0!</v>
      </c>
      <c r="AH12" s="49">
        <f>AC12+(HLOOKUP(AH$3,'Utdanningsbev overord mod'!$B$1:$AG$33,ROW('Utdanningsbev overord mod'!AC12),FALSE)-HLOOKUP(AC$3,'Utdanningsbev overord mod'!$B$1:$AG$33,ROW('Utdanningsbev overord mod'!Y12),FALSE))</f>
        <v>0</v>
      </c>
      <c r="AI12" s="19">
        <f>AD12+(HLOOKUP(AI$3,'Forskningsbev overord mod'!$B$1:$AW$33,ROW('Forskningsbev overord mod'!AG12),FALSE)-HLOOKUP(AD$3,'Forskningsbev overord mod'!$B$1:$AW$33,ROW('Forskningsbev overord mod'!AA12),FALSE))</f>
        <v>0</v>
      </c>
      <c r="AJ12" s="19">
        <f t="shared" si="17"/>
        <v>0</v>
      </c>
      <c r="AK12" s="30" t="e">
        <f t="shared" si="18"/>
        <v>#DIV/0!</v>
      </c>
      <c r="AL12" s="29" t="e">
        <f>AG12+'Utvikling basis'!H12</f>
        <v>#DIV/0!</v>
      </c>
      <c r="AM12" s="49">
        <f>AH12+(HLOOKUP(AM$3,'Utdanningsbev overord mod'!$B$1:$AG$33,ROW('Utdanningsbev overord mod'!AH12),FALSE)-HLOOKUP(AH$3,'Utdanningsbev overord mod'!$B$1:$AG$33,ROW('Utdanningsbev overord mod'!AD12),FALSE))</f>
        <v>0</v>
      </c>
      <c r="AN12" s="19">
        <f>AI12+(HLOOKUP(AN$3,'Forskningsbev overord mod'!$B$1:$AW$33,ROW('Forskningsbev overord mod'!AL12),FALSE)-HLOOKUP(AI$3,'Forskningsbev overord mod'!$B$1:$AW$33,ROW('Forskningsbev overord mod'!AF12),FALSE))</f>
        <v>0</v>
      </c>
      <c r="AO12" s="19">
        <f t="shared" si="19"/>
        <v>0</v>
      </c>
      <c r="AP12" s="30" t="e">
        <f t="shared" si="20"/>
        <v>#DIV/0!</v>
      </c>
      <c r="AQ12" s="29" t="e">
        <f>AL12+'Utvikling basis'!I12</f>
        <v>#DIV/0!</v>
      </c>
      <c r="AR12" s="49">
        <f>AM12+(HLOOKUP(AR$3,'Utdanningsbev overord mod'!$B$1:$AG$33,ROW('Utdanningsbev overord mod'!AM12),FALSE)-HLOOKUP(AM$3,'Utdanningsbev overord mod'!$B$1:$AG$33,ROW('Utdanningsbev overord mod'!AI12),FALSE))</f>
        <v>0</v>
      </c>
      <c r="AS12" s="19">
        <f>AN12+(HLOOKUP(AS$3,'Forskningsbev overord mod'!$B$1:$AW$33,ROW('Forskningsbev overord mod'!AQ12),FALSE)-HLOOKUP(AN$3,'Forskningsbev overord mod'!$B$1:$AW$33,ROW('Forskningsbev overord mod'!AK12),FALSE))</f>
        <v>0</v>
      </c>
      <c r="AT12" s="19">
        <f t="shared" si="21"/>
        <v>0</v>
      </c>
      <c r="AU12" s="30" t="e">
        <f t="shared" si="22"/>
        <v>#DIV/0!</v>
      </c>
    </row>
    <row r="13" spans="1:47" x14ac:dyDescent="0.25">
      <c r="A13" s="90">
        <f>'Enheter, modell og år'!A11</f>
        <v>0</v>
      </c>
      <c r="B13" s="90">
        <f>'Enheter, modell og år'!B11</f>
        <v>0</v>
      </c>
      <c r="C13" s="29">
        <f>Historikk!B12*(1+'Sentrale parametere'!$B$75)</f>
        <v>0</v>
      </c>
      <c r="D13" s="19">
        <f>Historikk!G12*(1+'Sentrale parametere'!$B$75)</f>
        <v>0</v>
      </c>
      <c r="E13" s="19">
        <f>Historikk!M12*(1+'Sentrale parametere'!$B$75)</f>
        <v>0</v>
      </c>
      <c r="F13" s="19">
        <f>Historikk!C12*(1+'Sentrale parametere'!$B$75)</f>
        <v>0</v>
      </c>
      <c r="G13" s="30">
        <f t="shared" si="6"/>
        <v>0</v>
      </c>
      <c r="H13" s="29" t="e">
        <f>((C13/$C$34)*('Sentrale parametere'!$A$75-'Utvikling basis'!$B$34-SUM('Tot bev overordnet modell'!$I$34:$K$34)))+'Utvikling basis'!B13</f>
        <v>#DIV/0!</v>
      </c>
      <c r="I13" s="19">
        <f>'Utdanningsbev overord mod'!E13</f>
        <v>0</v>
      </c>
      <c r="J13" s="19">
        <f>'Forskningsbev overord mod'!G13</f>
        <v>0</v>
      </c>
      <c r="K13" s="19">
        <f t="shared" si="7"/>
        <v>0</v>
      </c>
      <c r="L13" s="30" t="e">
        <f t="shared" si="8"/>
        <v>#DIV/0!</v>
      </c>
      <c r="M13" s="29" t="e">
        <f>H13+'Utvikling basis'!C13</f>
        <v>#DIV/0!</v>
      </c>
      <c r="N13" s="49">
        <f>I13+(HLOOKUP(N$3,'Utdanningsbev overord mod'!$B$1:$AG$33,ROW('Utdanningsbev overord mod'!I13),FALSE)-HLOOKUP(I$3,'Utdanningsbev overord mod'!$B$1:$AG$33,ROW('Utdanningsbev overord mod'!E13),FALSE))</f>
        <v>0</v>
      </c>
      <c r="O13" s="19">
        <f>J13+(HLOOKUP(O$3,'Forskningsbev overord mod'!$B$1:$AW$33,ROW('Forskningsbev overord mod'!M13),FALSE)-HLOOKUP(J$3,'Forskningsbev overord mod'!$B$1:$AW$33,ROW('Forskningsbev overord mod'!G13),FALSE))</f>
        <v>0</v>
      </c>
      <c r="P13" s="19">
        <f t="shared" si="9"/>
        <v>0</v>
      </c>
      <c r="Q13" s="30" t="e">
        <f t="shared" si="10"/>
        <v>#DIV/0!</v>
      </c>
      <c r="R13" s="29" t="e">
        <f>M13+'Utvikling basis'!D13</f>
        <v>#DIV/0!</v>
      </c>
      <c r="S13" s="49">
        <f>N13+(HLOOKUP(S$3,'Utdanningsbev overord mod'!$B$1:$AG$33,ROW('Utdanningsbev overord mod'!N13),FALSE)-HLOOKUP(N$3,'Utdanningsbev overord mod'!$B$1:$AG$33,ROW('Utdanningsbev overord mod'!J13),FALSE))</f>
        <v>0</v>
      </c>
      <c r="T13" s="19">
        <f>O13+(HLOOKUP(T$3,'Forskningsbev overord mod'!$B$1:$AW$33,ROW('Forskningsbev overord mod'!R13),FALSE)-HLOOKUP(O$3,'Forskningsbev overord mod'!$B$1:$AW$33,ROW('Forskningsbev overord mod'!L13),FALSE))</f>
        <v>0</v>
      </c>
      <c r="U13" s="19">
        <f t="shared" si="11"/>
        <v>0</v>
      </c>
      <c r="V13" s="30" t="e">
        <f t="shared" si="12"/>
        <v>#DIV/0!</v>
      </c>
      <c r="W13" s="29" t="e">
        <f>R13+'Utvikling basis'!E13</f>
        <v>#DIV/0!</v>
      </c>
      <c r="X13" s="49">
        <f>S13+(HLOOKUP(X$3,'Utdanningsbev overord mod'!$B$1:$AG$33,ROW('Utdanningsbev overord mod'!S13),FALSE)-HLOOKUP(S$3,'Utdanningsbev overord mod'!$B$1:$AG$33,ROW('Utdanningsbev overord mod'!O13),FALSE))</f>
        <v>0</v>
      </c>
      <c r="Y13" s="19">
        <f>T13+(HLOOKUP(Y$3,'Forskningsbev overord mod'!$B$1:$AW$33,ROW('Forskningsbev overord mod'!W13),FALSE)-HLOOKUP(T$3,'Forskningsbev overord mod'!$B$1:$AW$33,ROW('Forskningsbev overord mod'!Q13),FALSE))</f>
        <v>0</v>
      </c>
      <c r="Z13" s="19">
        <f t="shared" si="13"/>
        <v>0</v>
      </c>
      <c r="AA13" s="30" t="e">
        <f t="shared" si="14"/>
        <v>#DIV/0!</v>
      </c>
      <c r="AB13" s="29" t="e">
        <f>W13+'Utvikling basis'!F13</f>
        <v>#DIV/0!</v>
      </c>
      <c r="AC13" s="49">
        <f>X13+(HLOOKUP(AC$3,'Utdanningsbev overord mod'!$B$1:$AG$33,ROW('Utdanningsbev overord mod'!X13),FALSE)-HLOOKUP(X$3,'Utdanningsbev overord mod'!$B$1:$AG$33,ROW('Utdanningsbev overord mod'!T13),FALSE))</f>
        <v>0</v>
      </c>
      <c r="AD13" s="19">
        <f>Y13+(HLOOKUP(AD$3,'Forskningsbev overord mod'!$B$1:$AW$33,ROW('Forskningsbev overord mod'!AB13),FALSE)-HLOOKUP(Y$3,'Forskningsbev overord mod'!$B$1:$AW$33,ROW('Forskningsbev overord mod'!V13),FALSE))</f>
        <v>0</v>
      </c>
      <c r="AE13" s="19">
        <f t="shared" si="15"/>
        <v>0</v>
      </c>
      <c r="AF13" s="30" t="e">
        <f t="shared" si="16"/>
        <v>#DIV/0!</v>
      </c>
      <c r="AG13" s="29" t="e">
        <f>AB13+'Utvikling basis'!G13</f>
        <v>#DIV/0!</v>
      </c>
      <c r="AH13" s="49">
        <f>AC13+(HLOOKUP(AH$3,'Utdanningsbev overord mod'!$B$1:$AG$33,ROW('Utdanningsbev overord mod'!AC13),FALSE)-HLOOKUP(AC$3,'Utdanningsbev overord mod'!$B$1:$AG$33,ROW('Utdanningsbev overord mod'!Y13),FALSE))</f>
        <v>0</v>
      </c>
      <c r="AI13" s="19">
        <f>AD13+(HLOOKUP(AI$3,'Forskningsbev overord mod'!$B$1:$AW$33,ROW('Forskningsbev overord mod'!AG13),FALSE)-HLOOKUP(AD$3,'Forskningsbev overord mod'!$B$1:$AW$33,ROW('Forskningsbev overord mod'!AA13),FALSE))</f>
        <v>0</v>
      </c>
      <c r="AJ13" s="19">
        <f t="shared" si="17"/>
        <v>0</v>
      </c>
      <c r="AK13" s="30" t="e">
        <f t="shared" si="18"/>
        <v>#DIV/0!</v>
      </c>
      <c r="AL13" s="29" t="e">
        <f>AG13+'Utvikling basis'!H13</f>
        <v>#DIV/0!</v>
      </c>
      <c r="AM13" s="49">
        <f>AH13+(HLOOKUP(AM$3,'Utdanningsbev overord mod'!$B$1:$AG$33,ROW('Utdanningsbev overord mod'!AH13),FALSE)-HLOOKUP(AH$3,'Utdanningsbev overord mod'!$B$1:$AG$33,ROW('Utdanningsbev overord mod'!AD13),FALSE))</f>
        <v>0</v>
      </c>
      <c r="AN13" s="19">
        <f>AI13+(HLOOKUP(AN$3,'Forskningsbev overord mod'!$B$1:$AW$33,ROW('Forskningsbev overord mod'!AL13),FALSE)-HLOOKUP(AI$3,'Forskningsbev overord mod'!$B$1:$AW$33,ROW('Forskningsbev overord mod'!AF13),FALSE))</f>
        <v>0</v>
      </c>
      <c r="AO13" s="19">
        <f t="shared" si="19"/>
        <v>0</v>
      </c>
      <c r="AP13" s="30" t="e">
        <f t="shared" si="20"/>
        <v>#DIV/0!</v>
      </c>
      <c r="AQ13" s="29" t="e">
        <f>AL13+'Utvikling basis'!I13</f>
        <v>#DIV/0!</v>
      </c>
      <c r="AR13" s="49">
        <f>AM13+(HLOOKUP(AR$3,'Utdanningsbev overord mod'!$B$1:$AG$33,ROW('Utdanningsbev overord mod'!AM13),FALSE)-HLOOKUP(AM$3,'Utdanningsbev overord mod'!$B$1:$AG$33,ROW('Utdanningsbev overord mod'!AI13),FALSE))</f>
        <v>0</v>
      </c>
      <c r="AS13" s="19">
        <f>AN13+(HLOOKUP(AS$3,'Forskningsbev overord mod'!$B$1:$AW$33,ROW('Forskningsbev overord mod'!AQ13),FALSE)-HLOOKUP(AN$3,'Forskningsbev overord mod'!$B$1:$AW$33,ROW('Forskningsbev overord mod'!AK13),FALSE))</f>
        <v>0</v>
      </c>
      <c r="AT13" s="19">
        <f t="shared" si="21"/>
        <v>0</v>
      </c>
      <c r="AU13" s="30" t="e">
        <f t="shared" si="22"/>
        <v>#DIV/0!</v>
      </c>
    </row>
    <row r="14" spans="1:47" x14ac:dyDescent="0.25">
      <c r="A14" s="90">
        <f>'Enheter, modell og år'!A12</f>
        <v>0</v>
      </c>
      <c r="B14" s="90">
        <f>'Enheter, modell og år'!B12</f>
        <v>0</v>
      </c>
      <c r="C14" s="29">
        <f>Historikk!B13*(1+'Sentrale parametere'!$B$75)</f>
        <v>0</v>
      </c>
      <c r="D14" s="19">
        <f>Historikk!G13*(1+'Sentrale parametere'!$B$75)</f>
        <v>0</v>
      </c>
      <c r="E14" s="19">
        <f>Historikk!M13*(1+'Sentrale parametere'!$B$75)</f>
        <v>0</v>
      </c>
      <c r="F14" s="19">
        <f>Historikk!C13*(1+'Sentrale parametere'!$B$75)</f>
        <v>0</v>
      </c>
      <c r="G14" s="30">
        <f t="shared" si="6"/>
        <v>0</v>
      </c>
      <c r="H14" s="29" t="e">
        <f>((C14/$C$34)*('Sentrale parametere'!$A$75-'Utvikling basis'!$B$34-SUM('Tot bev overordnet modell'!$I$34:$K$34)))+'Utvikling basis'!B14</f>
        <v>#DIV/0!</v>
      </c>
      <c r="I14" s="19">
        <f>'Utdanningsbev overord mod'!E14</f>
        <v>0</v>
      </c>
      <c r="J14" s="19">
        <f>'Forskningsbev overord mod'!G14</f>
        <v>0</v>
      </c>
      <c r="K14" s="19">
        <f t="shared" si="7"/>
        <v>0</v>
      </c>
      <c r="L14" s="30" t="e">
        <f t="shared" si="8"/>
        <v>#DIV/0!</v>
      </c>
      <c r="M14" s="29" t="e">
        <f>H14+'Utvikling basis'!C14</f>
        <v>#DIV/0!</v>
      </c>
      <c r="N14" s="49">
        <f>I14+(HLOOKUP(N$3,'Utdanningsbev overord mod'!$B$1:$AG$33,ROW('Utdanningsbev overord mod'!I14),FALSE)-HLOOKUP(I$3,'Utdanningsbev overord mod'!$B$1:$AG$33,ROW('Utdanningsbev overord mod'!E14),FALSE))</f>
        <v>0</v>
      </c>
      <c r="O14" s="19">
        <f>J14+(HLOOKUP(O$3,'Forskningsbev overord mod'!$B$1:$AW$33,ROW('Forskningsbev overord mod'!M14),FALSE)-HLOOKUP(J$3,'Forskningsbev overord mod'!$B$1:$AW$33,ROW('Forskningsbev overord mod'!G14),FALSE))</f>
        <v>0</v>
      </c>
      <c r="P14" s="19">
        <f t="shared" si="9"/>
        <v>0</v>
      </c>
      <c r="Q14" s="30" t="e">
        <f t="shared" si="10"/>
        <v>#DIV/0!</v>
      </c>
      <c r="R14" s="29" t="e">
        <f>M14+'Utvikling basis'!D14</f>
        <v>#DIV/0!</v>
      </c>
      <c r="S14" s="49">
        <f>N14+(HLOOKUP(S$3,'Utdanningsbev overord mod'!$B$1:$AG$33,ROW('Utdanningsbev overord mod'!N14),FALSE)-HLOOKUP(N$3,'Utdanningsbev overord mod'!$B$1:$AG$33,ROW('Utdanningsbev overord mod'!J14),FALSE))</f>
        <v>0</v>
      </c>
      <c r="T14" s="19">
        <f>O14+(HLOOKUP(T$3,'Forskningsbev overord mod'!$B$1:$AW$33,ROW('Forskningsbev overord mod'!R14),FALSE)-HLOOKUP(O$3,'Forskningsbev overord mod'!$B$1:$AW$33,ROW('Forskningsbev overord mod'!L14),FALSE))</f>
        <v>0</v>
      </c>
      <c r="U14" s="19">
        <f t="shared" si="11"/>
        <v>0</v>
      </c>
      <c r="V14" s="30" t="e">
        <f t="shared" si="12"/>
        <v>#DIV/0!</v>
      </c>
      <c r="W14" s="29" t="e">
        <f>R14+'Utvikling basis'!E14</f>
        <v>#DIV/0!</v>
      </c>
      <c r="X14" s="49">
        <f>S14+(HLOOKUP(X$3,'Utdanningsbev overord mod'!$B$1:$AG$33,ROW('Utdanningsbev overord mod'!S14),FALSE)-HLOOKUP(S$3,'Utdanningsbev overord mod'!$B$1:$AG$33,ROW('Utdanningsbev overord mod'!O14),FALSE))</f>
        <v>0</v>
      </c>
      <c r="Y14" s="19">
        <f>T14+(HLOOKUP(Y$3,'Forskningsbev overord mod'!$B$1:$AW$33,ROW('Forskningsbev overord mod'!W14),FALSE)-HLOOKUP(T$3,'Forskningsbev overord mod'!$B$1:$AW$33,ROW('Forskningsbev overord mod'!Q14),FALSE))</f>
        <v>0</v>
      </c>
      <c r="Z14" s="19">
        <f t="shared" si="13"/>
        <v>0</v>
      </c>
      <c r="AA14" s="30" t="e">
        <f t="shared" si="14"/>
        <v>#DIV/0!</v>
      </c>
      <c r="AB14" s="29" t="e">
        <f>W14+'Utvikling basis'!F14</f>
        <v>#DIV/0!</v>
      </c>
      <c r="AC14" s="49">
        <f>X14+(HLOOKUP(AC$3,'Utdanningsbev overord mod'!$B$1:$AG$33,ROW('Utdanningsbev overord mod'!X14),FALSE)-HLOOKUP(X$3,'Utdanningsbev overord mod'!$B$1:$AG$33,ROW('Utdanningsbev overord mod'!T14),FALSE))</f>
        <v>0</v>
      </c>
      <c r="AD14" s="19">
        <f>Y14+(HLOOKUP(AD$3,'Forskningsbev overord mod'!$B$1:$AW$33,ROW('Forskningsbev overord mod'!AB14),FALSE)-HLOOKUP(Y$3,'Forskningsbev overord mod'!$B$1:$AW$33,ROW('Forskningsbev overord mod'!V14),FALSE))</f>
        <v>0</v>
      </c>
      <c r="AE14" s="19">
        <f t="shared" si="15"/>
        <v>0</v>
      </c>
      <c r="AF14" s="30" t="e">
        <f t="shared" si="16"/>
        <v>#DIV/0!</v>
      </c>
      <c r="AG14" s="29" t="e">
        <f>AB14+'Utvikling basis'!G14</f>
        <v>#DIV/0!</v>
      </c>
      <c r="AH14" s="49">
        <f>AC14+(HLOOKUP(AH$3,'Utdanningsbev overord mod'!$B$1:$AG$33,ROW('Utdanningsbev overord mod'!AC14),FALSE)-HLOOKUP(AC$3,'Utdanningsbev overord mod'!$B$1:$AG$33,ROW('Utdanningsbev overord mod'!Y14),FALSE))</f>
        <v>0</v>
      </c>
      <c r="AI14" s="19">
        <f>AD14+(HLOOKUP(AI$3,'Forskningsbev overord mod'!$B$1:$AW$33,ROW('Forskningsbev overord mod'!AG14),FALSE)-HLOOKUP(AD$3,'Forskningsbev overord mod'!$B$1:$AW$33,ROW('Forskningsbev overord mod'!AA14),FALSE))</f>
        <v>0</v>
      </c>
      <c r="AJ14" s="19">
        <f t="shared" si="17"/>
        <v>0</v>
      </c>
      <c r="AK14" s="30" t="e">
        <f t="shared" si="18"/>
        <v>#DIV/0!</v>
      </c>
      <c r="AL14" s="29" t="e">
        <f>AG14+'Utvikling basis'!H14</f>
        <v>#DIV/0!</v>
      </c>
      <c r="AM14" s="49">
        <f>AH14+(HLOOKUP(AM$3,'Utdanningsbev overord mod'!$B$1:$AG$33,ROW('Utdanningsbev overord mod'!AH14),FALSE)-HLOOKUP(AH$3,'Utdanningsbev overord mod'!$B$1:$AG$33,ROW('Utdanningsbev overord mod'!AD14),FALSE))</f>
        <v>0</v>
      </c>
      <c r="AN14" s="19">
        <f>AI14+(HLOOKUP(AN$3,'Forskningsbev overord mod'!$B$1:$AW$33,ROW('Forskningsbev overord mod'!AL14),FALSE)-HLOOKUP(AI$3,'Forskningsbev overord mod'!$B$1:$AW$33,ROW('Forskningsbev overord mod'!AF14),FALSE))</f>
        <v>0</v>
      </c>
      <c r="AO14" s="19">
        <f t="shared" si="19"/>
        <v>0</v>
      </c>
      <c r="AP14" s="30" t="e">
        <f t="shared" si="20"/>
        <v>#DIV/0!</v>
      </c>
      <c r="AQ14" s="29" t="e">
        <f>AL14+'Utvikling basis'!I14</f>
        <v>#DIV/0!</v>
      </c>
      <c r="AR14" s="49">
        <f>AM14+(HLOOKUP(AR$3,'Utdanningsbev overord mod'!$B$1:$AG$33,ROW('Utdanningsbev overord mod'!AM14),FALSE)-HLOOKUP(AM$3,'Utdanningsbev overord mod'!$B$1:$AG$33,ROW('Utdanningsbev overord mod'!AI14),FALSE))</f>
        <v>0</v>
      </c>
      <c r="AS14" s="19">
        <f>AN14+(HLOOKUP(AS$3,'Forskningsbev overord mod'!$B$1:$AW$33,ROW('Forskningsbev overord mod'!AQ14),FALSE)-HLOOKUP(AN$3,'Forskningsbev overord mod'!$B$1:$AW$33,ROW('Forskningsbev overord mod'!AK14),FALSE))</f>
        <v>0</v>
      </c>
      <c r="AT14" s="19">
        <f t="shared" si="21"/>
        <v>0</v>
      </c>
      <c r="AU14" s="30" t="e">
        <f t="shared" si="22"/>
        <v>#DIV/0!</v>
      </c>
    </row>
    <row r="15" spans="1:47" x14ac:dyDescent="0.25">
      <c r="A15" s="90">
        <f>'Enheter, modell og år'!A13</f>
        <v>0</v>
      </c>
      <c r="B15" s="90">
        <f>'Enheter, modell og år'!B13</f>
        <v>0</v>
      </c>
      <c r="C15" s="29">
        <f>Historikk!B14*(1+'Sentrale parametere'!$B$75)</f>
        <v>0</v>
      </c>
      <c r="D15" s="19">
        <f>Historikk!G14*(1+'Sentrale parametere'!$B$75)</f>
        <v>0</v>
      </c>
      <c r="E15" s="19">
        <f>Historikk!M14*(1+'Sentrale parametere'!$B$75)</f>
        <v>0</v>
      </c>
      <c r="F15" s="19">
        <f>Historikk!C14*(1+'Sentrale parametere'!$B$75)</f>
        <v>0</v>
      </c>
      <c r="G15" s="30">
        <f t="shared" si="6"/>
        <v>0</v>
      </c>
      <c r="H15" s="29" t="e">
        <f>((C15/$C$34)*('Sentrale parametere'!$A$75-'Utvikling basis'!$B$34-SUM('Tot bev overordnet modell'!$I$34:$K$34)))+'Utvikling basis'!B15</f>
        <v>#DIV/0!</v>
      </c>
      <c r="I15" s="19">
        <f>'Utdanningsbev overord mod'!E15</f>
        <v>0</v>
      </c>
      <c r="J15" s="19">
        <f>'Forskningsbev overord mod'!G15</f>
        <v>0</v>
      </c>
      <c r="K15" s="19">
        <f t="shared" ref="K15:K33" si="23">F15</f>
        <v>0</v>
      </c>
      <c r="L15" s="30" t="e">
        <f t="shared" ref="L15:L33" si="24">SUM(H15:K15)</f>
        <v>#DIV/0!</v>
      </c>
      <c r="M15" s="29" t="e">
        <f>H15+'Utvikling basis'!C15</f>
        <v>#DIV/0!</v>
      </c>
      <c r="N15" s="49">
        <f>I15+(HLOOKUP(N$3,'Utdanningsbev overord mod'!$B$1:$AG$33,ROW('Utdanningsbev overord mod'!I15),FALSE)-HLOOKUP(I$3,'Utdanningsbev overord mod'!$B$1:$AG$33,ROW('Utdanningsbev overord mod'!E15),FALSE))</f>
        <v>0</v>
      </c>
      <c r="O15" s="19">
        <f>J15+(HLOOKUP(O$3,'Forskningsbev overord mod'!$B$1:$AW$33,ROW('Forskningsbev overord mod'!M15),FALSE)-HLOOKUP(J$3,'Forskningsbev overord mod'!$B$1:$AW$33,ROW('Forskningsbev overord mod'!G15),FALSE))</f>
        <v>0</v>
      </c>
      <c r="P15" s="19">
        <f t="shared" ref="P15:P33" si="25">K15</f>
        <v>0</v>
      </c>
      <c r="Q15" s="30" t="e">
        <f t="shared" ref="Q15:Q33" si="26">SUM(M15:P15)</f>
        <v>#DIV/0!</v>
      </c>
      <c r="R15" s="29" t="e">
        <f>M15+'Utvikling basis'!D15</f>
        <v>#DIV/0!</v>
      </c>
      <c r="S15" s="49">
        <f>N15+(HLOOKUP(S$3,'Utdanningsbev overord mod'!$B$1:$AG$33,ROW('Utdanningsbev overord mod'!N15),FALSE)-HLOOKUP(N$3,'Utdanningsbev overord mod'!$B$1:$AG$33,ROW('Utdanningsbev overord mod'!J15),FALSE))</f>
        <v>0</v>
      </c>
      <c r="T15" s="19">
        <f>O15+(HLOOKUP(T$3,'Forskningsbev overord mod'!$B$1:$AW$33,ROW('Forskningsbev overord mod'!R15),FALSE)-HLOOKUP(O$3,'Forskningsbev overord mod'!$B$1:$AW$33,ROW('Forskningsbev overord mod'!L15),FALSE))</f>
        <v>0</v>
      </c>
      <c r="U15" s="19">
        <f t="shared" ref="U15:U33" si="27">P15</f>
        <v>0</v>
      </c>
      <c r="V15" s="30" t="e">
        <f t="shared" ref="V15:V33" si="28">SUM(R15:U15)</f>
        <v>#DIV/0!</v>
      </c>
      <c r="W15" s="29" t="e">
        <f>R15+'Utvikling basis'!E15</f>
        <v>#DIV/0!</v>
      </c>
      <c r="X15" s="49">
        <f>S15+(HLOOKUP(X$3,'Utdanningsbev overord mod'!$B$1:$AG$33,ROW('Utdanningsbev overord mod'!S15),FALSE)-HLOOKUP(S$3,'Utdanningsbev overord mod'!$B$1:$AG$33,ROW('Utdanningsbev overord mod'!O15),FALSE))</f>
        <v>0</v>
      </c>
      <c r="Y15" s="19">
        <f>T15+(HLOOKUP(Y$3,'Forskningsbev overord mod'!$B$1:$AW$33,ROW('Forskningsbev overord mod'!W15),FALSE)-HLOOKUP(T$3,'Forskningsbev overord mod'!$B$1:$AW$33,ROW('Forskningsbev overord mod'!Q15),FALSE))</f>
        <v>0</v>
      </c>
      <c r="Z15" s="19">
        <f t="shared" ref="Z15:Z33" si="29">U15</f>
        <v>0</v>
      </c>
      <c r="AA15" s="30" t="e">
        <f t="shared" ref="AA15:AA33" si="30">SUM(W15:Z15)</f>
        <v>#DIV/0!</v>
      </c>
      <c r="AB15" s="29" t="e">
        <f>W15+'Utvikling basis'!F15</f>
        <v>#DIV/0!</v>
      </c>
      <c r="AC15" s="49">
        <f>X15+(HLOOKUP(AC$3,'Utdanningsbev overord mod'!$B$1:$AG$33,ROW('Utdanningsbev overord mod'!X15),FALSE)-HLOOKUP(X$3,'Utdanningsbev overord mod'!$B$1:$AG$33,ROW('Utdanningsbev overord mod'!T15),FALSE))</f>
        <v>0</v>
      </c>
      <c r="AD15" s="19">
        <f>Y15+(HLOOKUP(AD$3,'Forskningsbev overord mod'!$B$1:$AW$33,ROW('Forskningsbev overord mod'!AB15),FALSE)-HLOOKUP(Y$3,'Forskningsbev overord mod'!$B$1:$AW$33,ROW('Forskningsbev overord mod'!V15),FALSE))</f>
        <v>0</v>
      </c>
      <c r="AE15" s="19">
        <f t="shared" ref="AE15:AE33" si="31">Z15</f>
        <v>0</v>
      </c>
      <c r="AF15" s="30" t="e">
        <f t="shared" ref="AF15:AF33" si="32">SUM(AB15:AE15)</f>
        <v>#DIV/0!</v>
      </c>
      <c r="AG15" s="29" t="e">
        <f>AB15+'Utvikling basis'!G15</f>
        <v>#DIV/0!</v>
      </c>
      <c r="AH15" s="49">
        <f>AC15+(HLOOKUP(AH$3,'Utdanningsbev overord mod'!$B$1:$AG$33,ROW('Utdanningsbev overord mod'!AC15),FALSE)-HLOOKUP(AC$3,'Utdanningsbev overord mod'!$B$1:$AG$33,ROW('Utdanningsbev overord mod'!Y15),FALSE))</f>
        <v>0</v>
      </c>
      <c r="AI15" s="19">
        <f>AD15+(HLOOKUP(AI$3,'Forskningsbev overord mod'!$B$1:$AW$33,ROW('Forskningsbev overord mod'!AG15),FALSE)-HLOOKUP(AD$3,'Forskningsbev overord mod'!$B$1:$AW$33,ROW('Forskningsbev overord mod'!AA15),FALSE))</f>
        <v>0</v>
      </c>
      <c r="AJ15" s="19">
        <f t="shared" ref="AJ15:AJ33" si="33">AE15</f>
        <v>0</v>
      </c>
      <c r="AK15" s="30" t="e">
        <f t="shared" ref="AK15:AK33" si="34">SUM(AG15:AJ15)</f>
        <v>#DIV/0!</v>
      </c>
      <c r="AL15" s="29" t="e">
        <f>AG15+'Utvikling basis'!H15</f>
        <v>#DIV/0!</v>
      </c>
      <c r="AM15" s="49">
        <f>AH15+(HLOOKUP(AM$3,'Utdanningsbev overord mod'!$B$1:$AG$33,ROW('Utdanningsbev overord mod'!AH15),FALSE)-HLOOKUP(AH$3,'Utdanningsbev overord mod'!$B$1:$AG$33,ROW('Utdanningsbev overord mod'!AD15),FALSE))</f>
        <v>0</v>
      </c>
      <c r="AN15" s="19">
        <f>AI15+(HLOOKUP(AN$3,'Forskningsbev overord mod'!$B$1:$AW$33,ROW('Forskningsbev overord mod'!AL15),FALSE)-HLOOKUP(AI$3,'Forskningsbev overord mod'!$B$1:$AW$33,ROW('Forskningsbev overord mod'!AF15),FALSE))</f>
        <v>0</v>
      </c>
      <c r="AO15" s="19">
        <f t="shared" ref="AO15:AO33" si="35">AJ15</f>
        <v>0</v>
      </c>
      <c r="AP15" s="30" t="e">
        <f t="shared" ref="AP15:AP33" si="36">SUM(AL15:AO15)</f>
        <v>#DIV/0!</v>
      </c>
      <c r="AQ15" s="29" t="e">
        <f>AL15+'Utvikling basis'!I15</f>
        <v>#DIV/0!</v>
      </c>
      <c r="AR15" s="49">
        <f>AM15+(HLOOKUP(AR$3,'Utdanningsbev overord mod'!$B$1:$AG$33,ROW('Utdanningsbev overord mod'!AM15),FALSE)-HLOOKUP(AM$3,'Utdanningsbev overord mod'!$B$1:$AG$33,ROW('Utdanningsbev overord mod'!AI15),FALSE))</f>
        <v>0</v>
      </c>
      <c r="AS15" s="19">
        <f>AN15+(HLOOKUP(AS$3,'Forskningsbev overord mod'!$B$1:$AW$33,ROW('Forskningsbev overord mod'!AQ15),FALSE)-HLOOKUP(AN$3,'Forskningsbev overord mod'!$B$1:$AW$33,ROW('Forskningsbev overord mod'!AK15),FALSE))</f>
        <v>0</v>
      </c>
      <c r="AT15" s="19">
        <f t="shared" ref="AT15:AT33" si="37">AO15</f>
        <v>0</v>
      </c>
      <c r="AU15" s="30" t="e">
        <f t="shared" ref="AU15:AU33" si="38">SUM(AQ15:AT15)</f>
        <v>#DIV/0!</v>
      </c>
    </row>
    <row r="16" spans="1:47" x14ac:dyDescent="0.25">
      <c r="A16" s="90">
        <f>'Enheter, modell og år'!A14</f>
        <v>0</v>
      </c>
      <c r="B16" s="90">
        <f>'Enheter, modell og år'!B14</f>
        <v>0</v>
      </c>
      <c r="C16" s="29">
        <f>Historikk!B15*(1+'Sentrale parametere'!$B$75)</f>
        <v>0</v>
      </c>
      <c r="D16" s="19">
        <f>Historikk!G15*(1+'Sentrale parametere'!$B$75)</f>
        <v>0</v>
      </c>
      <c r="E16" s="19">
        <f>Historikk!M15*(1+'Sentrale parametere'!$B$75)</f>
        <v>0</v>
      </c>
      <c r="F16" s="19">
        <f>Historikk!C15*(1+'Sentrale parametere'!$B$75)</f>
        <v>0</v>
      </c>
      <c r="G16" s="30">
        <f t="shared" si="6"/>
        <v>0</v>
      </c>
      <c r="H16" s="29" t="e">
        <f>((C16/$C$34)*('Sentrale parametere'!$A$75-'Utvikling basis'!$B$34-SUM('Tot bev overordnet modell'!$I$34:$K$34)))+'Utvikling basis'!B16</f>
        <v>#DIV/0!</v>
      </c>
      <c r="I16" s="19">
        <f>'Utdanningsbev overord mod'!E16</f>
        <v>0</v>
      </c>
      <c r="J16" s="19">
        <f>'Forskningsbev overord mod'!G16</f>
        <v>0</v>
      </c>
      <c r="K16" s="19">
        <f t="shared" si="23"/>
        <v>0</v>
      </c>
      <c r="L16" s="30" t="e">
        <f t="shared" si="24"/>
        <v>#DIV/0!</v>
      </c>
      <c r="M16" s="29" t="e">
        <f>H16+'Utvikling basis'!C16</f>
        <v>#DIV/0!</v>
      </c>
      <c r="N16" s="49">
        <f>I16+(HLOOKUP(N$3,'Utdanningsbev overord mod'!$B$1:$AG$33,ROW('Utdanningsbev overord mod'!I16),FALSE)-HLOOKUP(I$3,'Utdanningsbev overord mod'!$B$1:$AG$33,ROW('Utdanningsbev overord mod'!E16),FALSE))</f>
        <v>0</v>
      </c>
      <c r="O16" s="19">
        <f>J16+(HLOOKUP(O$3,'Forskningsbev overord mod'!$B$1:$AW$33,ROW('Forskningsbev overord mod'!M16),FALSE)-HLOOKUP(J$3,'Forskningsbev overord mod'!$B$1:$AW$33,ROW('Forskningsbev overord mod'!G16),FALSE))</f>
        <v>0</v>
      </c>
      <c r="P16" s="19">
        <f t="shared" si="25"/>
        <v>0</v>
      </c>
      <c r="Q16" s="30" t="e">
        <f t="shared" si="26"/>
        <v>#DIV/0!</v>
      </c>
      <c r="R16" s="29" t="e">
        <f>M16+'Utvikling basis'!D16</f>
        <v>#DIV/0!</v>
      </c>
      <c r="S16" s="49">
        <f>N16+(HLOOKUP(S$3,'Utdanningsbev overord mod'!$B$1:$AG$33,ROW('Utdanningsbev overord mod'!N16),FALSE)-HLOOKUP(N$3,'Utdanningsbev overord mod'!$B$1:$AG$33,ROW('Utdanningsbev overord mod'!J16),FALSE))</f>
        <v>0</v>
      </c>
      <c r="T16" s="19">
        <f>O16+(HLOOKUP(T$3,'Forskningsbev overord mod'!$B$1:$AW$33,ROW('Forskningsbev overord mod'!R16),FALSE)-HLOOKUP(O$3,'Forskningsbev overord mod'!$B$1:$AW$33,ROW('Forskningsbev overord mod'!L16),FALSE))</f>
        <v>0</v>
      </c>
      <c r="U16" s="19">
        <f t="shared" si="27"/>
        <v>0</v>
      </c>
      <c r="V16" s="30" t="e">
        <f t="shared" si="28"/>
        <v>#DIV/0!</v>
      </c>
      <c r="W16" s="29" t="e">
        <f>R16+'Utvikling basis'!E16</f>
        <v>#DIV/0!</v>
      </c>
      <c r="X16" s="49">
        <f>S16+(HLOOKUP(X$3,'Utdanningsbev overord mod'!$B$1:$AG$33,ROW('Utdanningsbev overord mod'!S16),FALSE)-HLOOKUP(S$3,'Utdanningsbev overord mod'!$B$1:$AG$33,ROW('Utdanningsbev overord mod'!O16),FALSE))</f>
        <v>0</v>
      </c>
      <c r="Y16" s="19">
        <f>T16+(HLOOKUP(Y$3,'Forskningsbev overord mod'!$B$1:$AW$33,ROW('Forskningsbev overord mod'!W16),FALSE)-HLOOKUP(T$3,'Forskningsbev overord mod'!$B$1:$AW$33,ROW('Forskningsbev overord mod'!Q16),FALSE))</f>
        <v>0</v>
      </c>
      <c r="Z16" s="19">
        <f t="shared" si="29"/>
        <v>0</v>
      </c>
      <c r="AA16" s="30" t="e">
        <f t="shared" si="30"/>
        <v>#DIV/0!</v>
      </c>
      <c r="AB16" s="29" t="e">
        <f>W16+'Utvikling basis'!F16</f>
        <v>#DIV/0!</v>
      </c>
      <c r="AC16" s="49">
        <f>X16+(HLOOKUP(AC$3,'Utdanningsbev overord mod'!$B$1:$AG$33,ROW('Utdanningsbev overord mod'!X16),FALSE)-HLOOKUP(X$3,'Utdanningsbev overord mod'!$B$1:$AG$33,ROW('Utdanningsbev overord mod'!T16),FALSE))</f>
        <v>0</v>
      </c>
      <c r="AD16" s="19">
        <f>Y16+(HLOOKUP(AD$3,'Forskningsbev overord mod'!$B$1:$AW$33,ROW('Forskningsbev overord mod'!AB16),FALSE)-HLOOKUP(Y$3,'Forskningsbev overord mod'!$B$1:$AW$33,ROW('Forskningsbev overord mod'!V16),FALSE))</f>
        <v>0</v>
      </c>
      <c r="AE16" s="19">
        <f t="shared" si="31"/>
        <v>0</v>
      </c>
      <c r="AF16" s="30" t="e">
        <f t="shared" si="32"/>
        <v>#DIV/0!</v>
      </c>
      <c r="AG16" s="29" t="e">
        <f>AB16+'Utvikling basis'!G16</f>
        <v>#DIV/0!</v>
      </c>
      <c r="AH16" s="49">
        <f>AC16+(HLOOKUP(AH$3,'Utdanningsbev overord mod'!$B$1:$AG$33,ROW('Utdanningsbev overord mod'!AC16),FALSE)-HLOOKUP(AC$3,'Utdanningsbev overord mod'!$B$1:$AG$33,ROW('Utdanningsbev overord mod'!Y16),FALSE))</f>
        <v>0</v>
      </c>
      <c r="AI16" s="19">
        <f>AD16+(HLOOKUP(AI$3,'Forskningsbev overord mod'!$B$1:$AW$33,ROW('Forskningsbev overord mod'!AG16),FALSE)-HLOOKUP(AD$3,'Forskningsbev overord mod'!$B$1:$AW$33,ROW('Forskningsbev overord mod'!AA16),FALSE))</f>
        <v>0</v>
      </c>
      <c r="AJ16" s="19">
        <f t="shared" si="33"/>
        <v>0</v>
      </c>
      <c r="AK16" s="30" t="e">
        <f t="shared" si="34"/>
        <v>#DIV/0!</v>
      </c>
      <c r="AL16" s="29" t="e">
        <f>AG16+'Utvikling basis'!H16</f>
        <v>#DIV/0!</v>
      </c>
      <c r="AM16" s="49">
        <f>AH16+(HLOOKUP(AM$3,'Utdanningsbev overord mod'!$B$1:$AG$33,ROW('Utdanningsbev overord mod'!AH16),FALSE)-HLOOKUP(AH$3,'Utdanningsbev overord mod'!$B$1:$AG$33,ROW('Utdanningsbev overord mod'!AD16),FALSE))</f>
        <v>0</v>
      </c>
      <c r="AN16" s="19">
        <f>AI16+(HLOOKUP(AN$3,'Forskningsbev overord mod'!$B$1:$AW$33,ROW('Forskningsbev overord mod'!AL16),FALSE)-HLOOKUP(AI$3,'Forskningsbev overord mod'!$B$1:$AW$33,ROW('Forskningsbev overord mod'!AF16),FALSE))</f>
        <v>0</v>
      </c>
      <c r="AO16" s="19">
        <f t="shared" si="35"/>
        <v>0</v>
      </c>
      <c r="AP16" s="30" t="e">
        <f t="shared" si="36"/>
        <v>#DIV/0!</v>
      </c>
      <c r="AQ16" s="29" t="e">
        <f>AL16+'Utvikling basis'!I16</f>
        <v>#DIV/0!</v>
      </c>
      <c r="AR16" s="49">
        <f>AM16+(HLOOKUP(AR$3,'Utdanningsbev overord mod'!$B$1:$AG$33,ROW('Utdanningsbev overord mod'!AM16),FALSE)-HLOOKUP(AM$3,'Utdanningsbev overord mod'!$B$1:$AG$33,ROW('Utdanningsbev overord mod'!AI16),FALSE))</f>
        <v>0</v>
      </c>
      <c r="AS16" s="19">
        <f>AN16+(HLOOKUP(AS$3,'Forskningsbev overord mod'!$B$1:$AW$33,ROW('Forskningsbev overord mod'!AQ16),FALSE)-HLOOKUP(AN$3,'Forskningsbev overord mod'!$B$1:$AW$33,ROW('Forskningsbev overord mod'!AK16),FALSE))</f>
        <v>0</v>
      </c>
      <c r="AT16" s="19">
        <f t="shared" si="37"/>
        <v>0</v>
      </c>
      <c r="AU16" s="30" t="e">
        <f t="shared" si="38"/>
        <v>#DIV/0!</v>
      </c>
    </row>
    <row r="17" spans="1:47" x14ac:dyDescent="0.25">
      <c r="A17" s="90">
        <f>'Enheter, modell og år'!A15</f>
        <v>0</v>
      </c>
      <c r="B17" s="90">
        <f>'Enheter, modell og år'!B15</f>
        <v>0</v>
      </c>
      <c r="C17" s="29">
        <f>Historikk!B16*(1+'Sentrale parametere'!$B$75)</f>
        <v>0</v>
      </c>
      <c r="D17" s="19">
        <f>Historikk!G16*(1+'Sentrale parametere'!$B$75)</f>
        <v>0</v>
      </c>
      <c r="E17" s="19">
        <f>Historikk!M16*(1+'Sentrale parametere'!$B$75)</f>
        <v>0</v>
      </c>
      <c r="F17" s="19">
        <f>Historikk!C16*(1+'Sentrale parametere'!$B$75)</f>
        <v>0</v>
      </c>
      <c r="G17" s="30">
        <f t="shared" si="6"/>
        <v>0</v>
      </c>
      <c r="H17" s="29" t="e">
        <f>((C17/$C$34)*('Sentrale parametere'!$A$75-'Utvikling basis'!$B$34-SUM('Tot bev overordnet modell'!$I$34:$K$34)))+'Utvikling basis'!B17</f>
        <v>#DIV/0!</v>
      </c>
      <c r="I17" s="19">
        <f>'Utdanningsbev overord mod'!E17</f>
        <v>0</v>
      </c>
      <c r="J17" s="19">
        <f>'Forskningsbev overord mod'!G17</f>
        <v>0</v>
      </c>
      <c r="K17" s="19">
        <f t="shared" si="23"/>
        <v>0</v>
      </c>
      <c r="L17" s="30" t="e">
        <f t="shared" si="24"/>
        <v>#DIV/0!</v>
      </c>
      <c r="M17" s="29" t="e">
        <f>H17+'Utvikling basis'!C17</f>
        <v>#DIV/0!</v>
      </c>
      <c r="N17" s="49">
        <f>I17+(HLOOKUP(N$3,'Utdanningsbev overord mod'!$B$1:$AG$33,ROW('Utdanningsbev overord mod'!I17),FALSE)-HLOOKUP(I$3,'Utdanningsbev overord mod'!$B$1:$AG$33,ROW('Utdanningsbev overord mod'!E17),FALSE))</f>
        <v>0</v>
      </c>
      <c r="O17" s="19">
        <f>J17+(HLOOKUP(O$3,'Forskningsbev overord mod'!$B$1:$AW$33,ROW('Forskningsbev overord mod'!M17),FALSE)-HLOOKUP(J$3,'Forskningsbev overord mod'!$B$1:$AW$33,ROW('Forskningsbev overord mod'!G17),FALSE))</f>
        <v>0</v>
      </c>
      <c r="P17" s="19">
        <f t="shared" si="25"/>
        <v>0</v>
      </c>
      <c r="Q17" s="30" t="e">
        <f t="shared" si="26"/>
        <v>#DIV/0!</v>
      </c>
      <c r="R17" s="29" t="e">
        <f>M17+'Utvikling basis'!D17</f>
        <v>#DIV/0!</v>
      </c>
      <c r="S17" s="49">
        <f>N17+(HLOOKUP(S$3,'Utdanningsbev overord mod'!$B$1:$AG$33,ROW('Utdanningsbev overord mod'!N17),FALSE)-HLOOKUP(N$3,'Utdanningsbev overord mod'!$B$1:$AG$33,ROW('Utdanningsbev overord mod'!J17),FALSE))</f>
        <v>0</v>
      </c>
      <c r="T17" s="19">
        <f>O17+(HLOOKUP(T$3,'Forskningsbev overord mod'!$B$1:$AW$33,ROW('Forskningsbev overord mod'!R17),FALSE)-HLOOKUP(O$3,'Forskningsbev overord mod'!$B$1:$AW$33,ROW('Forskningsbev overord mod'!L17),FALSE))</f>
        <v>0</v>
      </c>
      <c r="U17" s="19">
        <f t="shared" si="27"/>
        <v>0</v>
      </c>
      <c r="V17" s="30" t="e">
        <f t="shared" si="28"/>
        <v>#DIV/0!</v>
      </c>
      <c r="W17" s="29" t="e">
        <f>R17+'Utvikling basis'!E17</f>
        <v>#DIV/0!</v>
      </c>
      <c r="X17" s="49">
        <f>S17+(HLOOKUP(X$3,'Utdanningsbev overord mod'!$B$1:$AG$33,ROW('Utdanningsbev overord mod'!S17),FALSE)-HLOOKUP(S$3,'Utdanningsbev overord mod'!$B$1:$AG$33,ROW('Utdanningsbev overord mod'!O17),FALSE))</f>
        <v>0</v>
      </c>
      <c r="Y17" s="19">
        <f>T17+(HLOOKUP(Y$3,'Forskningsbev overord mod'!$B$1:$AW$33,ROW('Forskningsbev overord mod'!W17),FALSE)-HLOOKUP(T$3,'Forskningsbev overord mod'!$B$1:$AW$33,ROW('Forskningsbev overord mod'!Q17),FALSE))</f>
        <v>0</v>
      </c>
      <c r="Z17" s="19">
        <f t="shared" si="29"/>
        <v>0</v>
      </c>
      <c r="AA17" s="30" t="e">
        <f t="shared" si="30"/>
        <v>#DIV/0!</v>
      </c>
      <c r="AB17" s="29" t="e">
        <f>W17+'Utvikling basis'!F17</f>
        <v>#DIV/0!</v>
      </c>
      <c r="AC17" s="49">
        <f>X17+(HLOOKUP(AC$3,'Utdanningsbev overord mod'!$B$1:$AG$33,ROW('Utdanningsbev overord mod'!X17),FALSE)-HLOOKUP(X$3,'Utdanningsbev overord mod'!$B$1:$AG$33,ROW('Utdanningsbev overord mod'!T17),FALSE))</f>
        <v>0</v>
      </c>
      <c r="AD17" s="19">
        <f>Y17+(HLOOKUP(AD$3,'Forskningsbev overord mod'!$B$1:$AW$33,ROW('Forskningsbev overord mod'!AB17),FALSE)-HLOOKUP(Y$3,'Forskningsbev overord mod'!$B$1:$AW$33,ROW('Forskningsbev overord mod'!V17),FALSE))</f>
        <v>0</v>
      </c>
      <c r="AE17" s="19">
        <f t="shared" si="31"/>
        <v>0</v>
      </c>
      <c r="AF17" s="30" t="e">
        <f t="shared" si="32"/>
        <v>#DIV/0!</v>
      </c>
      <c r="AG17" s="29" t="e">
        <f>AB17+'Utvikling basis'!G17</f>
        <v>#DIV/0!</v>
      </c>
      <c r="AH17" s="49">
        <f>AC17+(HLOOKUP(AH$3,'Utdanningsbev overord mod'!$B$1:$AG$33,ROW('Utdanningsbev overord mod'!AC17),FALSE)-HLOOKUP(AC$3,'Utdanningsbev overord mod'!$B$1:$AG$33,ROW('Utdanningsbev overord mod'!Y17),FALSE))</f>
        <v>0</v>
      </c>
      <c r="AI17" s="19">
        <f>AD17+(HLOOKUP(AI$3,'Forskningsbev overord mod'!$B$1:$AW$33,ROW('Forskningsbev overord mod'!AG17),FALSE)-HLOOKUP(AD$3,'Forskningsbev overord mod'!$B$1:$AW$33,ROW('Forskningsbev overord mod'!AA17),FALSE))</f>
        <v>0</v>
      </c>
      <c r="AJ17" s="19">
        <f t="shared" si="33"/>
        <v>0</v>
      </c>
      <c r="AK17" s="30" t="e">
        <f t="shared" si="34"/>
        <v>#DIV/0!</v>
      </c>
      <c r="AL17" s="29" t="e">
        <f>AG17+'Utvikling basis'!H17</f>
        <v>#DIV/0!</v>
      </c>
      <c r="AM17" s="49">
        <f>AH17+(HLOOKUP(AM$3,'Utdanningsbev overord mod'!$B$1:$AG$33,ROW('Utdanningsbev overord mod'!AH17),FALSE)-HLOOKUP(AH$3,'Utdanningsbev overord mod'!$B$1:$AG$33,ROW('Utdanningsbev overord mod'!AD17),FALSE))</f>
        <v>0</v>
      </c>
      <c r="AN17" s="19">
        <f>AI17+(HLOOKUP(AN$3,'Forskningsbev overord mod'!$B$1:$AW$33,ROW('Forskningsbev overord mod'!AL17),FALSE)-HLOOKUP(AI$3,'Forskningsbev overord mod'!$B$1:$AW$33,ROW('Forskningsbev overord mod'!AF17),FALSE))</f>
        <v>0</v>
      </c>
      <c r="AO17" s="19">
        <f t="shared" si="35"/>
        <v>0</v>
      </c>
      <c r="AP17" s="30" t="e">
        <f t="shared" si="36"/>
        <v>#DIV/0!</v>
      </c>
      <c r="AQ17" s="29" t="e">
        <f>AL17+'Utvikling basis'!I17</f>
        <v>#DIV/0!</v>
      </c>
      <c r="AR17" s="49">
        <f>AM17+(HLOOKUP(AR$3,'Utdanningsbev overord mod'!$B$1:$AG$33,ROW('Utdanningsbev overord mod'!AM17),FALSE)-HLOOKUP(AM$3,'Utdanningsbev overord mod'!$B$1:$AG$33,ROW('Utdanningsbev overord mod'!AI17),FALSE))</f>
        <v>0</v>
      </c>
      <c r="AS17" s="19">
        <f>AN17+(HLOOKUP(AS$3,'Forskningsbev overord mod'!$B$1:$AW$33,ROW('Forskningsbev overord mod'!AQ17),FALSE)-HLOOKUP(AN$3,'Forskningsbev overord mod'!$B$1:$AW$33,ROW('Forskningsbev overord mod'!AK17),FALSE))</f>
        <v>0</v>
      </c>
      <c r="AT17" s="19">
        <f t="shared" si="37"/>
        <v>0</v>
      </c>
      <c r="AU17" s="30" t="e">
        <f t="shared" si="38"/>
        <v>#DIV/0!</v>
      </c>
    </row>
    <row r="18" spans="1:47" x14ac:dyDescent="0.25">
      <c r="A18" s="90">
        <f>'Enheter, modell og år'!A16</f>
        <v>0</v>
      </c>
      <c r="B18" s="90">
        <f>'Enheter, modell og år'!B16</f>
        <v>0</v>
      </c>
      <c r="C18" s="29">
        <f>Historikk!B17*(1+'Sentrale parametere'!$B$75)</f>
        <v>0</v>
      </c>
      <c r="D18" s="19">
        <f>Historikk!G17*(1+'Sentrale parametere'!$B$75)</f>
        <v>0</v>
      </c>
      <c r="E18" s="19">
        <f>Historikk!M17*(1+'Sentrale parametere'!$B$75)</f>
        <v>0</v>
      </c>
      <c r="F18" s="19">
        <f>Historikk!C17*(1+'Sentrale parametere'!$B$75)</f>
        <v>0</v>
      </c>
      <c r="G18" s="30">
        <f t="shared" si="6"/>
        <v>0</v>
      </c>
      <c r="H18" s="29" t="e">
        <f>((C18/$C$34)*('Sentrale parametere'!$A$75-'Utvikling basis'!$B$34-SUM('Tot bev overordnet modell'!$I$34:$K$34)))+'Utvikling basis'!B18</f>
        <v>#DIV/0!</v>
      </c>
      <c r="I18" s="19">
        <f>'Utdanningsbev overord mod'!E18</f>
        <v>0</v>
      </c>
      <c r="J18" s="19">
        <f>'Forskningsbev overord mod'!G18</f>
        <v>0</v>
      </c>
      <c r="K18" s="19">
        <f t="shared" si="23"/>
        <v>0</v>
      </c>
      <c r="L18" s="30" t="e">
        <f t="shared" si="24"/>
        <v>#DIV/0!</v>
      </c>
      <c r="M18" s="29" t="e">
        <f>H18+'Utvikling basis'!C18</f>
        <v>#DIV/0!</v>
      </c>
      <c r="N18" s="49">
        <f>I18+(HLOOKUP(N$3,'Utdanningsbev overord mod'!$B$1:$AG$33,ROW('Utdanningsbev overord mod'!I18),FALSE)-HLOOKUP(I$3,'Utdanningsbev overord mod'!$B$1:$AG$33,ROW('Utdanningsbev overord mod'!E18),FALSE))</f>
        <v>0</v>
      </c>
      <c r="O18" s="19">
        <f>J18+(HLOOKUP(O$3,'Forskningsbev overord mod'!$B$1:$AW$33,ROW('Forskningsbev overord mod'!M18),FALSE)-HLOOKUP(J$3,'Forskningsbev overord mod'!$B$1:$AW$33,ROW('Forskningsbev overord mod'!G18),FALSE))</f>
        <v>0</v>
      </c>
      <c r="P18" s="19">
        <f t="shared" si="25"/>
        <v>0</v>
      </c>
      <c r="Q18" s="30" t="e">
        <f t="shared" si="26"/>
        <v>#DIV/0!</v>
      </c>
      <c r="R18" s="29" t="e">
        <f>M18+'Utvikling basis'!D18</f>
        <v>#DIV/0!</v>
      </c>
      <c r="S18" s="49">
        <f>N18+(HLOOKUP(S$3,'Utdanningsbev overord mod'!$B$1:$AG$33,ROW('Utdanningsbev overord mod'!N18),FALSE)-HLOOKUP(N$3,'Utdanningsbev overord mod'!$B$1:$AG$33,ROW('Utdanningsbev overord mod'!J18),FALSE))</f>
        <v>0</v>
      </c>
      <c r="T18" s="19">
        <f>O18+(HLOOKUP(T$3,'Forskningsbev overord mod'!$B$1:$AW$33,ROW('Forskningsbev overord mod'!R18),FALSE)-HLOOKUP(O$3,'Forskningsbev overord mod'!$B$1:$AW$33,ROW('Forskningsbev overord mod'!L18),FALSE))</f>
        <v>0</v>
      </c>
      <c r="U18" s="19">
        <f t="shared" si="27"/>
        <v>0</v>
      </c>
      <c r="V18" s="30" t="e">
        <f t="shared" si="28"/>
        <v>#DIV/0!</v>
      </c>
      <c r="W18" s="29" t="e">
        <f>R18+'Utvikling basis'!E18</f>
        <v>#DIV/0!</v>
      </c>
      <c r="X18" s="49">
        <f>S18+(HLOOKUP(X$3,'Utdanningsbev overord mod'!$B$1:$AG$33,ROW('Utdanningsbev overord mod'!S18),FALSE)-HLOOKUP(S$3,'Utdanningsbev overord mod'!$B$1:$AG$33,ROW('Utdanningsbev overord mod'!O18),FALSE))</f>
        <v>0</v>
      </c>
      <c r="Y18" s="19">
        <f>T18+(HLOOKUP(Y$3,'Forskningsbev overord mod'!$B$1:$AW$33,ROW('Forskningsbev overord mod'!W18),FALSE)-HLOOKUP(T$3,'Forskningsbev overord mod'!$B$1:$AW$33,ROW('Forskningsbev overord mod'!Q18),FALSE))</f>
        <v>0</v>
      </c>
      <c r="Z18" s="19">
        <f t="shared" si="29"/>
        <v>0</v>
      </c>
      <c r="AA18" s="30" t="e">
        <f t="shared" si="30"/>
        <v>#DIV/0!</v>
      </c>
      <c r="AB18" s="29" t="e">
        <f>W18+'Utvikling basis'!F18</f>
        <v>#DIV/0!</v>
      </c>
      <c r="AC18" s="49">
        <f>X18+(HLOOKUP(AC$3,'Utdanningsbev overord mod'!$B$1:$AG$33,ROW('Utdanningsbev overord mod'!X18),FALSE)-HLOOKUP(X$3,'Utdanningsbev overord mod'!$B$1:$AG$33,ROW('Utdanningsbev overord mod'!T18),FALSE))</f>
        <v>0</v>
      </c>
      <c r="AD18" s="19">
        <f>Y18+(HLOOKUP(AD$3,'Forskningsbev overord mod'!$B$1:$AW$33,ROW('Forskningsbev overord mod'!AB18),FALSE)-HLOOKUP(Y$3,'Forskningsbev overord mod'!$B$1:$AW$33,ROW('Forskningsbev overord mod'!V18),FALSE))</f>
        <v>0</v>
      </c>
      <c r="AE18" s="19">
        <f t="shared" si="31"/>
        <v>0</v>
      </c>
      <c r="AF18" s="30" t="e">
        <f t="shared" si="32"/>
        <v>#DIV/0!</v>
      </c>
      <c r="AG18" s="29" t="e">
        <f>AB18+'Utvikling basis'!G18</f>
        <v>#DIV/0!</v>
      </c>
      <c r="AH18" s="49">
        <f>AC18+(HLOOKUP(AH$3,'Utdanningsbev overord mod'!$B$1:$AG$33,ROW('Utdanningsbev overord mod'!AC18),FALSE)-HLOOKUP(AC$3,'Utdanningsbev overord mod'!$B$1:$AG$33,ROW('Utdanningsbev overord mod'!Y18),FALSE))</f>
        <v>0</v>
      </c>
      <c r="AI18" s="19">
        <f>AD18+(HLOOKUP(AI$3,'Forskningsbev overord mod'!$B$1:$AW$33,ROW('Forskningsbev overord mod'!AG18),FALSE)-HLOOKUP(AD$3,'Forskningsbev overord mod'!$B$1:$AW$33,ROW('Forskningsbev overord mod'!AA18),FALSE))</f>
        <v>0</v>
      </c>
      <c r="AJ18" s="19">
        <f t="shared" si="33"/>
        <v>0</v>
      </c>
      <c r="AK18" s="30" t="e">
        <f t="shared" si="34"/>
        <v>#DIV/0!</v>
      </c>
      <c r="AL18" s="29" t="e">
        <f>AG18+'Utvikling basis'!H18</f>
        <v>#DIV/0!</v>
      </c>
      <c r="AM18" s="49">
        <f>AH18+(HLOOKUP(AM$3,'Utdanningsbev overord mod'!$B$1:$AG$33,ROW('Utdanningsbev overord mod'!AH18),FALSE)-HLOOKUP(AH$3,'Utdanningsbev overord mod'!$B$1:$AG$33,ROW('Utdanningsbev overord mod'!AD18),FALSE))</f>
        <v>0</v>
      </c>
      <c r="AN18" s="19">
        <f>AI18+(HLOOKUP(AN$3,'Forskningsbev overord mod'!$B$1:$AW$33,ROW('Forskningsbev overord mod'!AL18),FALSE)-HLOOKUP(AI$3,'Forskningsbev overord mod'!$B$1:$AW$33,ROW('Forskningsbev overord mod'!AF18),FALSE))</f>
        <v>0</v>
      </c>
      <c r="AO18" s="19">
        <f t="shared" si="35"/>
        <v>0</v>
      </c>
      <c r="AP18" s="30" t="e">
        <f t="shared" si="36"/>
        <v>#DIV/0!</v>
      </c>
      <c r="AQ18" s="29" t="e">
        <f>AL18+'Utvikling basis'!I18</f>
        <v>#DIV/0!</v>
      </c>
      <c r="AR18" s="49">
        <f>AM18+(HLOOKUP(AR$3,'Utdanningsbev overord mod'!$B$1:$AG$33,ROW('Utdanningsbev overord mod'!AM18),FALSE)-HLOOKUP(AM$3,'Utdanningsbev overord mod'!$B$1:$AG$33,ROW('Utdanningsbev overord mod'!AI18),FALSE))</f>
        <v>0</v>
      </c>
      <c r="AS18" s="19">
        <f>AN18+(HLOOKUP(AS$3,'Forskningsbev overord mod'!$B$1:$AW$33,ROW('Forskningsbev overord mod'!AQ18),FALSE)-HLOOKUP(AN$3,'Forskningsbev overord mod'!$B$1:$AW$33,ROW('Forskningsbev overord mod'!AK18),FALSE))</f>
        <v>0</v>
      </c>
      <c r="AT18" s="19">
        <f t="shared" si="37"/>
        <v>0</v>
      </c>
      <c r="AU18" s="30" t="e">
        <f t="shared" si="38"/>
        <v>#DIV/0!</v>
      </c>
    </row>
    <row r="19" spans="1:47" x14ac:dyDescent="0.25">
      <c r="A19" s="90">
        <f>'Enheter, modell og år'!A17</f>
        <v>0</v>
      </c>
      <c r="B19" s="90">
        <f>'Enheter, modell og år'!B17</f>
        <v>0</v>
      </c>
      <c r="C19" s="29">
        <f>Historikk!B18*(1+'Sentrale parametere'!$B$75)</f>
        <v>0</v>
      </c>
      <c r="D19" s="19">
        <f>Historikk!G18*(1+'Sentrale parametere'!$B$75)</f>
        <v>0</v>
      </c>
      <c r="E19" s="19">
        <f>Historikk!M18*(1+'Sentrale parametere'!$B$75)</f>
        <v>0</v>
      </c>
      <c r="F19" s="19">
        <f>Historikk!C18*(1+'Sentrale parametere'!$B$75)</f>
        <v>0</v>
      </c>
      <c r="G19" s="30">
        <f t="shared" si="6"/>
        <v>0</v>
      </c>
      <c r="H19" s="29" t="e">
        <f>((C19/$C$34)*('Sentrale parametere'!$A$75-'Utvikling basis'!$B$34-SUM('Tot bev overordnet modell'!$I$34:$K$34)))+'Utvikling basis'!B19</f>
        <v>#DIV/0!</v>
      </c>
      <c r="I19" s="19">
        <f>'Utdanningsbev overord mod'!E19</f>
        <v>0</v>
      </c>
      <c r="J19" s="19">
        <f>'Forskningsbev overord mod'!G19</f>
        <v>0</v>
      </c>
      <c r="K19" s="19">
        <f t="shared" si="23"/>
        <v>0</v>
      </c>
      <c r="L19" s="30" t="e">
        <f t="shared" si="24"/>
        <v>#DIV/0!</v>
      </c>
      <c r="M19" s="29" t="e">
        <f>H19+'Utvikling basis'!C19</f>
        <v>#DIV/0!</v>
      </c>
      <c r="N19" s="49">
        <f>I19+(HLOOKUP(N$3,'Utdanningsbev overord mod'!$B$1:$AG$33,ROW('Utdanningsbev overord mod'!I19),FALSE)-HLOOKUP(I$3,'Utdanningsbev overord mod'!$B$1:$AG$33,ROW('Utdanningsbev overord mod'!E19),FALSE))</f>
        <v>0</v>
      </c>
      <c r="O19" s="19">
        <f>J19+(HLOOKUP(O$3,'Forskningsbev overord mod'!$B$1:$AW$33,ROW('Forskningsbev overord mod'!M19),FALSE)-HLOOKUP(J$3,'Forskningsbev overord mod'!$B$1:$AW$33,ROW('Forskningsbev overord mod'!G19),FALSE))</f>
        <v>0</v>
      </c>
      <c r="P19" s="19">
        <f t="shared" si="25"/>
        <v>0</v>
      </c>
      <c r="Q19" s="30" t="e">
        <f t="shared" si="26"/>
        <v>#DIV/0!</v>
      </c>
      <c r="R19" s="29" t="e">
        <f>M19+'Utvikling basis'!D19</f>
        <v>#DIV/0!</v>
      </c>
      <c r="S19" s="49">
        <f>N19+(HLOOKUP(S$3,'Utdanningsbev overord mod'!$B$1:$AG$33,ROW('Utdanningsbev overord mod'!N19),FALSE)-HLOOKUP(N$3,'Utdanningsbev overord mod'!$B$1:$AG$33,ROW('Utdanningsbev overord mod'!J19),FALSE))</f>
        <v>0</v>
      </c>
      <c r="T19" s="19">
        <f>O19+(HLOOKUP(T$3,'Forskningsbev overord mod'!$B$1:$AW$33,ROW('Forskningsbev overord mod'!R19),FALSE)-HLOOKUP(O$3,'Forskningsbev overord mod'!$B$1:$AW$33,ROW('Forskningsbev overord mod'!L19),FALSE))</f>
        <v>0</v>
      </c>
      <c r="U19" s="19">
        <f t="shared" si="27"/>
        <v>0</v>
      </c>
      <c r="V19" s="30" t="e">
        <f t="shared" si="28"/>
        <v>#DIV/0!</v>
      </c>
      <c r="W19" s="29" t="e">
        <f>R19+'Utvikling basis'!E19</f>
        <v>#DIV/0!</v>
      </c>
      <c r="X19" s="49">
        <f>S19+(HLOOKUP(X$3,'Utdanningsbev overord mod'!$B$1:$AG$33,ROW('Utdanningsbev overord mod'!S19),FALSE)-HLOOKUP(S$3,'Utdanningsbev overord mod'!$B$1:$AG$33,ROW('Utdanningsbev overord mod'!O19),FALSE))</f>
        <v>0</v>
      </c>
      <c r="Y19" s="19">
        <f>T19+(HLOOKUP(Y$3,'Forskningsbev overord mod'!$B$1:$AW$33,ROW('Forskningsbev overord mod'!W19),FALSE)-HLOOKUP(T$3,'Forskningsbev overord mod'!$B$1:$AW$33,ROW('Forskningsbev overord mod'!Q19),FALSE))</f>
        <v>0</v>
      </c>
      <c r="Z19" s="19">
        <f t="shared" si="29"/>
        <v>0</v>
      </c>
      <c r="AA19" s="30" t="e">
        <f t="shared" si="30"/>
        <v>#DIV/0!</v>
      </c>
      <c r="AB19" s="29" t="e">
        <f>W19+'Utvikling basis'!F19</f>
        <v>#DIV/0!</v>
      </c>
      <c r="AC19" s="49">
        <f>X19+(HLOOKUP(AC$3,'Utdanningsbev overord mod'!$B$1:$AG$33,ROW('Utdanningsbev overord mod'!X19),FALSE)-HLOOKUP(X$3,'Utdanningsbev overord mod'!$B$1:$AG$33,ROW('Utdanningsbev overord mod'!T19),FALSE))</f>
        <v>0</v>
      </c>
      <c r="AD19" s="19">
        <f>Y19+(HLOOKUP(AD$3,'Forskningsbev overord mod'!$B$1:$AW$33,ROW('Forskningsbev overord mod'!AB19),FALSE)-HLOOKUP(Y$3,'Forskningsbev overord mod'!$B$1:$AW$33,ROW('Forskningsbev overord mod'!V19),FALSE))</f>
        <v>0</v>
      </c>
      <c r="AE19" s="19">
        <f t="shared" si="31"/>
        <v>0</v>
      </c>
      <c r="AF19" s="30" t="e">
        <f t="shared" si="32"/>
        <v>#DIV/0!</v>
      </c>
      <c r="AG19" s="29" t="e">
        <f>AB19+'Utvikling basis'!G19</f>
        <v>#DIV/0!</v>
      </c>
      <c r="AH19" s="49">
        <f>AC19+(HLOOKUP(AH$3,'Utdanningsbev overord mod'!$B$1:$AG$33,ROW('Utdanningsbev overord mod'!AC19),FALSE)-HLOOKUP(AC$3,'Utdanningsbev overord mod'!$B$1:$AG$33,ROW('Utdanningsbev overord mod'!Y19),FALSE))</f>
        <v>0</v>
      </c>
      <c r="AI19" s="19">
        <f>AD19+(HLOOKUP(AI$3,'Forskningsbev overord mod'!$B$1:$AW$33,ROW('Forskningsbev overord mod'!AG19),FALSE)-HLOOKUP(AD$3,'Forskningsbev overord mod'!$B$1:$AW$33,ROW('Forskningsbev overord mod'!AA19),FALSE))</f>
        <v>0</v>
      </c>
      <c r="AJ19" s="19">
        <f t="shared" si="33"/>
        <v>0</v>
      </c>
      <c r="AK19" s="30" t="e">
        <f t="shared" si="34"/>
        <v>#DIV/0!</v>
      </c>
      <c r="AL19" s="29" t="e">
        <f>AG19+'Utvikling basis'!H19</f>
        <v>#DIV/0!</v>
      </c>
      <c r="AM19" s="49">
        <f>AH19+(HLOOKUP(AM$3,'Utdanningsbev overord mod'!$B$1:$AG$33,ROW('Utdanningsbev overord mod'!AH19),FALSE)-HLOOKUP(AH$3,'Utdanningsbev overord mod'!$B$1:$AG$33,ROW('Utdanningsbev overord mod'!AD19),FALSE))</f>
        <v>0</v>
      </c>
      <c r="AN19" s="19">
        <f>AI19+(HLOOKUP(AN$3,'Forskningsbev overord mod'!$B$1:$AW$33,ROW('Forskningsbev overord mod'!AL19),FALSE)-HLOOKUP(AI$3,'Forskningsbev overord mod'!$B$1:$AW$33,ROW('Forskningsbev overord mod'!AF19),FALSE))</f>
        <v>0</v>
      </c>
      <c r="AO19" s="19">
        <f t="shared" si="35"/>
        <v>0</v>
      </c>
      <c r="AP19" s="30" t="e">
        <f t="shared" si="36"/>
        <v>#DIV/0!</v>
      </c>
      <c r="AQ19" s="29" t="e">
        <f>AL19+'Utvikling basis'!I19</f>
        <v>#DIV/0!</v>
      </c>
      <c r="AR19" s="49">
        <f>AM19+(HLOOKUP(AR$3,'Utdanningsbev overord mod'!$B$1:$AG$33,ROW('Utdanningsbev overord mod'!AM19),FALSE)-HLOOKUP(AM$3,'Utdanningsbev overord mod'!$B$1:$AG$33,ROW('Utdanningsbev overord mod'!AI19),FALSE))</f>
        <v>0</v>
      </c>
      <c r="AS19" s="19">
        <f>AN19+(HLOOKUP(AS$3,'Forskningsbev overord mod'!$B$1:$AW$33,ROW('Forskningsbev overord mod'!AQ19),FALSE)-HLOOKUP(AN$3,'Forskningsbev overord mod'!$B$1:$AW$33,ROW('Forskningsbev overord mod'!AK19),FALSE))</f>
        <v>0</v>
      </c>
      <c r="AT19" s="19">
        <f t="shared" si="37"/>
        <v>0</v>
      </c>
      <c r="AU19" s="30" t="e">
        <f t="shared" si="38"/>
        <v>#DIV/0!</v>
      </c>
    </row>
    <row r="20" spans="1:47" x14ac:dyDescent="0.25">
      <c r="A20" s="90">
        <f>'Enheter, modell og år'!A18</f>
        <v>0</v>
      </c>
      <c r="B20" s="90">
        <f>'Enheter, modell og år'!B18</f>
        <v>0</v>
      </c>
      <c r="C20" s="29">
        <f>Historikk!B19*(1+'Sentrale parametere'!$B$75)</f>
        <v>0</v>
      </c>
      <c r="D20" s="19">
        <f>Historikk!G19*(1+'Sentrale parametere'!$B$75)</f>
        <v>0</v>
      </c>
      <c r="E20" s="19">
        <f>Historikk!M19*(1+'Sentrale parametere'!$B$75)</f>
        <v>0</v>
      </c>
      <c r="F20" s="19">
        <f>Historikk!C19*(1+'Sentrale parametere'!$B$75)</f>
        <v>0</v>
      </c>
      <c r="G20" s="30">
        <f t="shared" si="6"/>
        <v>0</v>
      </c>
      <c r="H20" s="29" t="e">
        <f>((C20/$C$34)*('Sentrale parametere'!$A$75-'Utvikling basis'!$B$34-SUM('Tot bev overordnet modell'!$I$34:$K$34)))+'Utvikling basis'!B20</f>
        <v>#DIV/0!</v>
      </c>
      <c r="I20" s="19">
        <f>'Utdanningsbev overord mod'!E20</f>
        <v>0</v>
      </c>
      <c r="J20" s="19">
        <f>'Forskningsbev overord mod'!G20</f>
        <v>0</v>
      </c>
      <c r="K20" s="19">
        <f t="shared" si="23"/>
        <v>0</v>
      </c>
      <c r="L20" s="30" t="e">
        <f t="shared" si="24"/>
        <v>#DIV/0!</v>
      </c>
      <c r="M20" s="29" t="e">
        <f>H20+'Utvikling basis'!C20</f>
        <v>#DIV/0!</v>
      </c>
      <c r="N20" s="49">
        <f>I20+(HLOOKUP(N$3,'Utdanningsbev overord mod'!$B$1:$AG$33,ROW('Utdanningsbev overord mod'!I20),FALSE)-HLOOKUP(I$3,'Utdanningsbev overord mod'!$B$1:$AG$33,ROW('Utdanningsbev overord mod'!E20),FALSE))</f>
        <v>0</v>
      </c>
      <c r="O20" s="19">
        <f>J20+(HLOOKUP(O$3,'Forskningsbev overord mod'!$B$1:$AW$33,ROW('Forskningsbev overord mod'!M20),FALSE)-HLOOKUP(J$3,'Forskningsbev overord mod'!$B$1:$AW$33,ROW('Forskningsbev overord mod'!G20),FALSE))</f>
        <v>0</v>
      </c>
      <c r="P20" s="19">
        <f t="shared" si="25"/>
        <v>0</v>
      </c>
      <c r="Q20" s="30" t="e">
        <f t="shared" si="26"/>
        <v>#DIV/0!</v>
      </c>
      <c r="R20" s="29" t="e">
        <f>M20+'Utvikling basis'!D20</f>
        <v>#DIV/0!</v>
      </c>
      <c r="S20" s="49">
        <f>N20+(HLOOKUP(S$3,'Utdanningsbev overord mod'!$B$1:$AG$33,ROW('Utdanningsbev overord mod'!N20),FALSE)-HLOOKUP(N$3,'Utdanningsbev overord mod'!$B$1:$AG$33,ROW('Utdanningsbev overord mod'!J20),FALSE))</f>
        <v>0</v>
      </c>
      <c r="T20" s="19">
        <f>O20+(HLOOKUP(T$3,'Forskningsbev overord mod'!$B$1:$AW$33,ROW('Forskningsbev overord mod'!R20),FALSE)-HLOOKUP(O$3,'Forskningsbev overord mod'!$B$1:$AW$33,ROW('Forskningsbev overord mod'!L20),FALSE))</f>
        <v>0</v>
      </c>
      <c r="U20" s="19">
        <f t="shared" si="27"/>
        <v>0</v>
      </c>
      <c r="V20" s="30" t="e">
        <f t="shared" si="28"/>
        <v>#DIV/0!</v>
      </c>
      <c r="W20" s="29" t="e">
        <f>R20+'Utvikling basis'!E20</f>
        <v>#DIV/0!</v>
      </c>
      <c r="X20" s="49">
        <f>S20+(HLOOKUP(X$3,'Utdanningsbev overord mod'!$B$1:$AG$33,ROW('Utdanningsbev overord mod'!S20),FALSE)-HLOOKUP(S$3,'Utdanningsbev overord mod'!$B$1:$AG$33,ROW('Utdanningsbev overord mod'!O20),FALSE))</f>
        <v>0</v>
      </c>
      <c r="Y20" s="19">
        <f>T20+(HLOOKUP(Y$3,'Forskningsbev overord mod'!$B$1:$AW$33,ROW('Forskningsbev overord mod'!W20),FALSE)-HLOOKUP(T$3,'Forskningsbev overord mod'!$B$1:$AW$33,ROW('Forskningsbev overord mod'!Q20),FALSE))</f>
        <v>0</v>
      </c>
      <c r="Z20" s="19">
        <f t="shared" si="29"/>
        <v>0</v>
      </c>
      <c r="AA20" s="30" t="e">
        <f t="shared" si="30"/>
        <v>#DIV/0!</v>
      </c>
      <c r="AB20" s="29" t="e">
        <f>W20+'Utvikling basis'!F20</f>
        <v>#DIV/0!</v>
      </c>
      <c r="AC20" s="49">
        <f>X20+(HLOOKUP(AC$3,'Utdanningsbev overord mod'!$B$1:$AG$33,ROW('Utdanningsbev overord mod'!X20),FALSE)-HLOOKUP(X$3,'Utdanningsbev overord mod'!$B$1:$AG$33,ROW('Utdanningsbev overord mod'!T20),FALSE))</f>
        <v>0</v>
      </c>
      <c r="AD20" s="19">
        <f>Y20+(HLOOKUP(AD$3,'Forskningsbev overord mod'!$B$1:$AW$33,ROW('Forskningsbev overord mod'!AB20),FALSE)-HLOOKUP(Y$3,'Forskningsbev overord mod'!$B$1:$AW$33,ROW('Forskningsbev overord mod'!V20),FALSE))</f>
        <v>0</v>
      </c>
      <c r="AE20" s="19">
        <f t="shared" si="31"/>
        <v>0</v>
      </c>
      <c r="AF20" s="30" t="e">
        <f t="shared" si="32"/>
        <v>#DIV/0!</v>
      </c>
      <c r="AG20" s="29" t="e">
        <f>AB20+'Utvikling basis'!G20</f>
        <v>#DIV/0!</v>
      </c>
      <c r="AH20" s="49">
        <f>AC20+(HLOOKUP(AH$3,'Utdanningsbev overord mod'!$B$1:$AG$33,ROW('Utdanningsbev overord mod'!AC20),FALSE)-HLOOKUP(AC$3,'Utdanningsbev overord mod'!$B$1:$AG$33,ROW('Utdanningsbev overord mod'!Y20),FALSE))</f>
        <v>0</v>
      </c>
      <c r="AI20" s="19">
        <f>AD20+(HLOOKUP(AI$3,'Forskningsbev overord mod'!$B$1:$AW$33,ROW('Forskningsbev overord mod'!AG20),FALSE)-HLOOKUP(AD$3,'Forskningsbev overord mod'!$B$1:$AW$33,ROW('Forskningsbev overord mod'!AA20),FALSE))</f>
        <v>0</v>
      </c>
      <c r="AJ20" s="19">
        <f t="shared" si="33"/>
        <v>0</v>
      </c>
      <c r="AK20" s="30" t="e">
        <f t="shared" si="34"/>
        <v>#DIV/0!</v>
      </c>
      <c r="AL20" s="29" t="e">
        <f>AG20+'Utvikling basis'!H20</f>
        <v>#DIV/0!</v>
      </c>
      <c r="AM20" s="49">
        <f>AH20+(HLOOKUP(AM$3,'Utdanningsbev overord mod'!$B$1:$AG$33,ROW('Utdanningsbev overord mod'!AH20),FALSE)-HLOOKUP(AH$3,'Utdanningsbev overord mod'!$B$1:$AG$33,ROW('Utdanningsbev overord mod'!AD20),FALSE))</f>
        <v>0</v>
      </c>
      <c r="AN20" s="19">
        <f>AI20+(HLOOKUP(AN$3,'Forskningsbev overord mod'!$B$1:$AW$33,ROW('Forskningsbev overord mod'!AL20),FALSE)-HLOOKUP(AI$3,'Forskningsbev overord mod'!$B$1:$AW$33,ROW('Forskningsbev overord mod'!AF20),FALSE))</f>
        <v>0</v>
      </c>
      <c r="AO20" s="19">
        <f t="shared" si="35"/>
        <v>0</v>
      </c>
      <c r="AP20" s="30" t="e">
        <f t="shared" si="36"/>
        <v>#DIV/0!</v>
      </c>
      <c r="AQ20" s="29" t="e">
        <f>AL20+'Utvikling basis'!I20</f>
        <v>#DIV/0!</v>
      </c>
      <c r="AR20" s="49">
        <f>AM20+(HLOOKUP(AR$3,'Utdanningsbev overord mod'!$B$1:$AG$33,ROW('Utdanningsbev overord mod'!AM20),FALSE)-HLOOKUP(AM$3,'Utdanningsbev overord mod'!$B$1:$AG$33,ROW('Utdanningsbev overord mod'!AI20),FALSE))</f>
        <v>0</v>
      </c>
      <c r="AS20" s="19">
        <f>AN20+(HLOOKUP(AS$3,'Forskningsbev overord mod'!$B$1:$AW$33,ROW('Forskningsbev overord mod'!AQ20),FALSE)-HLOOKUP(AN$3,'Forskningsbev overord mod'!$B$1:$AW$33,ROW('Forskningsbev overord mod'!AK20),FALSE))</f>
        <v>0</v>
      </c>
      <c r="AT20" s="19">
        <f t="shared" si="37"/>
        <v>0</v>
      </c>
      <c r="AU20" s="30" t="e">
        <f t="shared" si="38"/>
        <v>#DIV/0!</v>
      </c>
    </row>
    <row r="21" spans="1:47" x14ac:dyDescent="0.25">
      <c r="A21" s="90">
        <f>'Enheter, modell og år'!A19</f>
        <v>0</v>
      </c>
      <c r="B21" s="90">
        <f>'Enheter, modell og år'!B19</f>
        <v>0</v>
      </c>
      <c r="C21" s="29">
        <f>Historikk!B20*(1+'Sentrale parametere'!$B$75)</f>
        <v>0</v>
      </c>
      <c r="D21" s="19">
        <f>Historikk!G20*(1+'Sentrale parametere'!$B$75)</f>
        <v>0</v>
      </c>
      <c r="E21" s="19">
        <f>Historikk!M20*(1+'Sentrale parametere'!$B$75)</f>
        <v>0</v>
      </c>
      <c r="F21" s="19">
        <f>Historikk!C20*(1+'Sentrale parametere'!$B$75)</f>
        <v>0</v>
      </c>
      <c r="G21" s="30">
        <f t="shared" si="6"/>
        <v>0</v>
      </c>
      <c r="H21" s="29" t="e">
        <f>((C21/$C$34)*('Sentrale parametere'!$A$75-'Utvikling basis'!$B$34-SUM('Tot bev overordnet modell'!$I$34:$K$34)))+'Utvikling basis'!B21</f>
        <v>#DIV/0!</v>
      </c>
      <c r="I21" s="19">
        <f>'Utdanningsbev overord mod'!E21</f>
        <v>0</v>
      </c>
      <c r="J21" s="19">
        <f>'Forskningsbev overord mod'!G21</f>
        <v>0</v>
      </c>
      <c r="K21" s="19">
        <f t="shared" si="23"/>
        <v>0</v>
      </c>
      <c r="L21" s="30" t="e">
        <f t="shared" si="24"/>
        <v>#DIV/0!</v>
      </c>
      <c r="M21" s="29" t="e">
        <f>H21+'Utvikling basis'!C21</f>
        <v>#DIV/0!</v>
      </c>
      <c r="N21" s="49">
        <f>I21+(HLOOKUP(N$3,'Utdanningsbev overord mod'!$B$1:$AG$33,ROW('Utdanningsbev overord mod'!I21),FALSE)-HLOOKUP(I$3,'Utdanningsbev overord mod'!$B$1:$AG$33,ROW('Utdanningsbev overord mod'!E21),FALSE))</f>
        <v>0</v>
      </c>
      <c r="O21" s="19">
        <f>J21+(HLOOKUP(O$3,'Forskningsbev overord mod'!$B$1:$AW$33,ROW('Forskningsbev overord mod'!M21),FALSE)-HLOOKUP(J$3,'Forskningsbev overord mod'!$B$1:$AW$33,ROW('Forskningsbev overord mod'!G21),FALSE))</f>
        <v>0</v>
      </c>
      <c r="P21" s="19">
        <f t="shared" si="25"/>
        <v>0</v>
      </c>
      <c r="Q21" s="30" t="e">
        <f t="shared" si="26"/>
        <v>#DIV/0!</v>
      </c>
      <c r="R21" s="29" t="e">
        <f>M21+'Utvikling basis'!D21</f>
        <v>#DIV/0!</v>
      </c>
      <c r="S21" s="49">
        <f>N21+(HLOOKUP(S$3,'Utdanningsbev overord mod'!$B$1:$AG$33,ROW('Utdanningsbev overord mod'!N21),FALSE)-HLOOKUP(N$3,'Utdanningsbev overord mod'!$B$1:$AG$33,ROW('Utdanningsbev overord mod'!J21),FALSE))</f>
        <v>0</v>
      </c>
      <c r="T21" s="19">
        <f>O21+(HLOOKUP(T$3,'Forskningsbev overord mod'!$B$1:$AW$33,ROW('Forskningsbev overord mod'!R21),FALSE)-HLOOKUP(O$3,'Forskningsbev overord mod'!$B$1:$AW$33,ROW('Forskningsbev overord mod'!L21),FALSE))</f>
        <v>0</v>
      </c>
      <c r="U21" s="19">
        <f t="shared" si="27"/>
        <v>0</v>
      </c>
      <c r="V21" s="30" t="e">
        <f t="shared" si="28"/>
        <v>#DIV/0!</v>
      </c>
      <c r="W21" s="29" t="e">
        <f>R21+'Utvikling basis'!E21</f>
        <v>#DIV/0!</v>
      </c>
      <c r="X21" s="49">
        <f>S21+(HLOOKUP(X$3,'Utdanningsbev overord mod'!$B$1:$AG$33,ROW('Utdanningsbev overord mod'!S21),FALSE)-HLOOKUP(S$3,'Utdanningsbev overord mod'!$B$1:$AG$33,ROW('Utdanningsbev overord mod'!O21),FALSE))</f>
        <v>0</v>
      </c>
      <c r="Y21" s="19">
        <f>T21+(HLOOKUP(Y$3,'Forskningsbev overord mod'!$B$1:$AW$33,ROW('Forskningsbev overord mod'!W21),FALSE)-HLOOKUP(T$3,'Forskningsbev overord mod'!$B$1:$AW$33,ROW('Forskningsbev overord mod'!Q21),FALSE))</f>
        <v>0</v>
      </c>
      <c r="Z21" s="19">
        <f t="shared" si="29"/>
        <v>0</v>
      </c>
      <c r="AA21" s="30" t="e">
        <f t="shared" si="30"/>
        <v>#DIV/0!</v>
      </c>
      <c r="AB21" s="29" t="e">
        <f>W21+'Utvikling basis'!F21</f>
        <v>#DIV/0!</v>
      </c>
      <c r="AC21" s="49">
        <f>X21+(HLOOKUP(AC$3,'Utdanningsbev overord mod'!$B$1:$AG$33,ROW('Utdanningsbev overord mod'!X21),FALSE)-HLOOKUP(X$3,'Utdanningsbev overord mod'!$B$1:$AG$33,ROW('Utdanningsbev overord mod'!T21),FALSE))</f>
        <v>0</v>
      </c>
      <c r="AD21" s="19">
        <f>Y21+(HLOOKUP(AD$3,'Forskningsbev overord mod'!$B$1:$AW$33,ROW('Forskningsbev overord mod'!AB21),FALSE)-HLOOKUP(Y$3,'Forskningsbev overord mod'!$B$1:$AW$33,ROW('Forskningsbev overord mod'!V21),FALSE))</f>
        <v>0</v>
      </c>
      <c r="AE21" s="19">
        <f t="shared" si="31"/>
        <v>0</v>
      </c>
      <c r="AF21" s="30" t="e">
        <f t="shared" si="32"/>
        <v>#DIV/0!</v>
      </c>
      <c r="AG21" s="29" t="e">
        <f>AB21+'Utvikling basis'!G21</f>
        <v>#DIV/0!</v>
      </c>
      <c r="AH21" s="49">
        <f>AC21+(HLOOKUP(AH$3,'Utdanningsbev overord mod'!$B$1:$AG$33,ROW('Utdanningsbev overord mod'!AC21),FALSE)-HLOOKUP(AC$3,'Utdanningsbev overord mod'!$B$1:$AG$33,ROW('Utdanningsbev overord mod'!Y21),FALSE))</f>
        <v>0</v>
      </c>
      <c r="AI21" s="19">
        <f>AD21+(HLOOKUP(AI$3,'Forskningsbev overord mod'!$B$1:$AW$33,ROW('Forskningsbev overord mod'!AG21),FALSE)-HLOOKUP(AD$3,'Forskningsbev overord mod'!$B$1:$AW$33,ROW('Forskningsbev overord mod'!AA21),FALSE))</f>
        <v>0</v>
      </c>
      <c r="AJ21" s="19">
        <f t="shared" si="33"/>
        <v>0</v>
      </c>
      <c r="AK21" s="30" t="e">
        <f t="shared" si="34"/>
        <v>#DIV/0!</v>
      </c>
      <c r="AL21" s="29" t="e">
        <f>AG21+'Utvikling basis'!H21</f>
        <v>#DIV/0!</v>
      </c>
      <c r="AM21" s="49">
        <f>AH21+(HLOOKUP(AM$3,'Utdanningsbev overord mod'!$B$1:$AG$33,ROW('Utdanningsbev overord mod'!AH21),FALSE)-HLOOKUP(AH$3,'Utdanningsbev overord mod'!$B$1:$AG$33,ROW('Utdanningsbev overord mod'!AD21),FALSE))</f>
        <v>0</v>
      </c>
      <c r="AN21" s="19">
        <f>AI21+(HLOOKUP(AN$3,'Forskningsbev overord mod'!$B$1:$AW$33,ROW('Forskningsbev overord mod'!AL21),FALSE)-HLOOKUP(AI$3,'Forskningsbev overord mod'!$B$1:$AW$33,ROW('Forskningsbev overord mod'!AF21),FALSE))</f>
        <v>0</v>
      </c>
      <c r="AO21" s="19">
        <f t="shared" si="35"/>
        <v>0</v>
      </c>
      <c r="AP21" s="30" t="e">
        <f t="shared" si="36"/>
        <v>#DIV/0!</v>
      </c>
      <c r="AQ21" s="29" t="e">
        <f>AL21+'Utvikling basis'!I21</f>
        <v>#DIV/0!</v>
      </c>
      <c r="AR21" s="49">
        <f>AM21+(HLOOKUP(AR$3,'Utdanningsbev overord mod'!$B$1:$AG$33,ROW('Utdanningsbev overord mod'!AM21),FALSE)-HLOOKUP(AM$3,'Utdanningsbev overord mod'!$B$1:$AG$33,ROW('Utdanningsbev overord mod'!AI21),FALSE))</f>
        <v>0</v>
      </c>
      <c r="AS21" s="19">
        <f>AN21+(HLOOKUP(AS$3,'Forskningsbev overord mod'!$B$1:$AW$33,ROW('Forskningsbev overord mod'!AQ21),FALSE)-HLOOKUP(AN$3,'Forskningsbev overord mod'!$B$1:$AW$33,ROW('Forskningsbev overord mod'!AK21),FALSE))</f>
        <v>0</v>
      </c>
      <c r="AT21" s="19">
        <f t="shared" si="37"/>
        <v>0</v>
      </c>
      <c r="AU21" s="30" t="e">
        <f t="shared" si="38"/>
        <v>#DIV/0!</v>
      </c>
    </row>
    <row r="22" spans="1:47" x14ac:dyDescent="0.25">
      <c r="A22" s="90">
        <f>'Enheter, modell og år'!A20</f>
        <v>0</v>
      </c>
      <c r="B22" s="90">
        <f>'Enheter, modell og år'!B20</f>
        <v>0</v>
      </c>
      <c r="C22" s="29">
        <f>Historikk!B21*(1+'Sentrale parametere'!$B$75)</f>
        <v>0</v>
      </c>
      <c r="D22" s="19">
        <f>Historikk!G21*(1+'Sentrale parametere'!$B$75)</f>
        <v>0</v>
      </c>
      <c r="E22" s="19">
        <f>Historikk!M21*(1+'Sentrale parametere'!$B$75)</f>
        <v>0</v>
      </c>
      <c r="F22" s="19">
        <f>Historikk!C21*(1+'Sentrale parametere'!$B$75)</f>
        <v>0</v>
      </c>
      <c r="G22" s="30">
        <f t="shared" si="6"/>
        <v>0</v>
      </c>
      <c r="H22" s="29" t="e">
        <f>((C22/$C$34)*('Sentrale parametere'!$A$75-'Utvikling basis'!$B$34-SUM('Tot bev overordnet modell'!$I$34:$K$34)))+'Utvikling basis'!B22</f>
        <v>#DIV/0!</v>
      </c>
      <c r="I22" s="19">
        <f>'Utdanningsbev overord mod'!E22</f>
        <v>0</v>
      </c>
      <c r="J22" s="19">
        <f>'Forskningsbev overord mod'!G22</f>
        <v>0</v>
      </c>
      <c r="K22" s="19">
        <f t="shared" si="23"/>
        <v>0</v>
      </c>
      <c r="L22" s="30" t="e">
        <f t="shared" si="24"/>
        <v>#DIV/0!</v>
      </c>
      <c r="M22" s="29" t="e">
        <f>H22+'Utvikling basis'!C22</f>
        <v>#DIV/0!</v>
      </c>
      <c r="N22" s="49">
        <f>I22+(HLOOKUP(N$3,'Utdanningsbev overord mod'!$B$1:$AG$33,ROW('Utdanningsbev overord mod'!I22),FALSE)-HLOOKUP(I$3,'Utdanningsbev overord mod'!$B$1:$AG$33,ROW('Utdanningsbev overord mod'!E22),FALSE))</f>
        <v>0</v>
      </c>
      <c r="O22" s="19">
        <f>J22+(HLOOKUP(O$3,'Forskningsbev overord mod'!$B$1:$AW$33,ROW('Forskningsbev overord mod'!M22),FALSE)-HLOOKUP(J$3,'Forskningsbev overord mod'!$B$1:$AW$33,ROW('Forskningsbev overord mod'!G22),FALSE))</f>
        <v>0</v>
      </c>
      <c r="P22" s="19">
        <f t="shared" si="25"/>
        <v>0</v>
      </c>
      <c r="Q22" s="30" t="e">
        <f t="shared" si="26"/>
        <v>#DIV/0!</v>
      </c>
      <c r="R22" s="29" t="e">
        <f>M22+'Utvikling basis'!D22</f>
        <v>#DIV/0!</v>
      </c>
      <c r="S22" s="49">
        <f>N22+(HLOOKUP(S$3,'Utdanningsbev overord mod'!$B$1:$AG$33,ROW('Utdanningsbev overord mod'!N22),FALSE)-HLOOKUP(N$3,'Utdanningsbev overord mod'!$B$1:$AG$33,ROW('Utdanningsbev overord mod'!J22),FALSE))</f>
        <v>0</v>
      </c>
      <c r="T22" s="19">
        <f>O22+(HLOOKUP(T$3,'Forskningsbev overord mod'!$B$1:$AW$33,ROW('Forskningsbev overord mod'!R22),FALSE)-HLOOKUP(O$3,'Forskningsbev overord mod'!$B$1:$AW$33,ROW('Forskningsbev overord mod'!L22),FALSE))</f>
        <v>0</v>
      </c>
      <c r="U22" s="19">
        <f t="shared" si="27"/>
        <v>0</v>
      </c>
      <c r="V22" s="30" t="e">
        <f t="shared" si="28"/>
        <v>#DIV/0!</v>
      </c>
      <c r="W22" s="29" t="e">
        <f>R22+'Utvikling basis'!E22</f>
        <v>#DIV/0!</v>
      </c>
      <c r="X22" s="49">
        <f>S22+(HLOOKUP(X$3,'Utdanningsbev overord mod'!$B$1:$AG$33,ROW('Utdanningsbev overord mod'!S22),FALSE)-HLOOKUP(S$3,'Utdanningsbev overord mod'!$B$1:$AG$33,ROW('Utdanningsbev overord mod'!O22),FALSE))</f>
        <v>0</v>
      </c>
      <c r="Y22" s="19">
        <f>T22+(HLOOKUP(Y$3,'Forskningsbev overord mod'!$B$1:$AW$33,ROW('Forskningsbev overord mod'!W22),FALSE)-HLOOKUP(T$3,'Forskningsbev overord mod'!$B$1:$AW$33,ROW('Forskningsbev overord mod'!Q22),FALSE))</f>
        <v>0</v>
      </c>
      <c r="Z22" s="19">
        <f t="shared" si="29"/>
        <v>0</v>
      </c>
      <c r="AA22" s="30" t="e">
        <f t="shared" si="30"/>
        <v>#DIV/0!</v>
      </c>
      <c r="AB22" s="29" t="e">
        <f>W22+'Utvikling basis'!F22</f>
        <v>#DIV/0!</v>
      </c>
      <c r="AC22" s="49">
        <f>X22+(HLOOKUP(AC$3,'Utdanningsbev overord mod'!$B$1:$AG$33,ROW('Utdanningsbev overord mod'!X22),FALSE)-HLOOKUP(X$3,'Utdanningsbev overord mod'!$B$1:$AG$33,ROW('Utdanningsbev overord mod'!T22),FALSE))</f>
        <v>0</v>
      </c>
      <c r="AD22" s="19">
        <f>Y22+(HLOOKUP(AD$3,'Forskningsbev overord mod'!$B$1:$AW$33,ROW('Forskningsbev overord mod'!AB22),FALSE)-HLOOKUP(Y$3,'Forskningsbev overord mod'!$B$1:$AW$33,ROW('Forskningsbev overord mod'!V22),FALSE))</f>
        <v>0</v>
      </c>
      <c r="AE22" s="19">
        <f t="shared" si="31"/>
        <v>0</v>
      </c>
      <c r="AF22" s="30" t="e">
        <f t="shared" si="32"/>
        <v>#DIV/0!</v>
      </c>
      <c r="AG22" s="29" t="e">
        <f>AB22+'Utvikling basis'!G22</f>
        <v>#DIV/0!</v>
      </c>
      <c r="AH22" s="49">
        <f>AC22+(HLOOKUP(AH$3,'Utdanningsbev overord mod'!$B$1:$AG$33,ROW('Utdanningsbev overord mod'!AC22),FALSE)-HLOOKUP(AC$3,'Utdanningsbev overord mod'!$B$1:$AG$33,ROW('Utdanningsbev overord mod'!Y22),FALSE))</f>
        <v>0</v>
      </c>
      <c r="AI22" s="19">
        <f>AD22+(HLOOKUP(AI$3,'Forskningsbev overord mod'!$B$1:$AW$33,ROW('Forskningsbev overord mod'!AG22),FALSE)-HLOOKUP(AD$3,'Forskningsbev overord mod'!$B$1:$AW$33,ROW('Forskningsbev overord mod'!AA22),FALSE))</f>
        <v>0</v>
      </c>
      <c r="AJ22" s="19">
        <f t="shared" si="33"/>
        <v>0</v>
      </c>
      <c r="AK22" s="30" t="e">
        <f t="shared" si="34"/>
        <v>#DIV/0!</v>
      </c>
      <c r="AL22" s="29" t="e">
        <f>AG22+'Utvikling basis'!H22</f>
        <v>#DIV/0!</v>
      </c>
      <c r="AM22" s="49">
        <f>AH22+(HLOOKUP(AM$3,'Utdanningsbev overord mod'!$B$1:$AG$33,ROW('Utdanningsbev overord mod'!AH22),FALSE)-HLOOKUP(AH$3,'Utdanningsbev overord mod'!$B$1:$AG$33,ROW('Utdanningsbev overord mod'!AD22),FALSE))</f>
        <v>0</v>
      </c>
      <c r="AN22" s="19">
        <f>AI22+(HLOOKUP(AN$3,'Forskningsbev overord mod'!$B$1:$AW$33,ROW('Forskningsbev overord mod'!AL22),FALSE)-HLOOKUP(AI$3,'Forskningsbev overord mod'!$B$1:$AW$33,ROW('Forskningsbev overord mod'!AF22),FALSE))</f>
        <v>0</v>
      </c>
      <c r="AO22" s="19">
        <f t="shared" si="35"/>
        <v>0</v>
      </c>
      <c r="AP22" s="30" t="e">
        <f t="shared" si="36"/>
        <v>#DIV/0!</v>
      </c>
      <c r="AQ22" s="29" t="e">
        <f>AL22+'Utvikling basis'!I22</f>
        <v>#DIV/0!</v>
      </c>
      <c r="AR22" s="49">
        <f>AM22+(HLOOKUP(AR$3,'Utdanningsbev overord mod'!$B$1:$AG$33,ROW('Utdanningsbev overord mod'!AM22),FALSE)-HLOOKUP(AM$3,'Utdanningsbev overord mod'!$B$1:$AG$33,ROW('Utdanningsbev overord mod'!AI22),FALSE))</f>
        <v>0</v>
      </c>
      <c r="AS22" s="19">
        <f>AN22+(HLOOKUP(AS$3,'Forskningsbev overord mod'!$B$1:$AW$33,ROW('Forskningsbev overord mod'!AQ22),FALSE)-HLOOKUP(AN$3,'Forskningsbev overord mod'!$B$1:$AW$33,ROW('Forskningsbev overord mod'!AK22),FALSE))</f>
        <v>0</v>
      </c>
      <c r="AT22" s="19">
        <f t="shared" si="37"/>
        <v>0</v>
      </c>
      <c r="AU22" s="30" t="e">
        <f t="shared" si="38"/>
        <v>#DIV/0!</v>
      </c>
    </row>
    <row r="23" spans="1:47" x14ac:dyDescent="0.25">
      <c r="A23" s="90">
        <f>'Enheter, modell og år'!A21</f>
        <v>0</v>
      </c>
      <c r="B23" s="90">
        <f>'Enheter, modell og år'!B21</f>
        <v>0</v>
      </c>
      <c r="C23" s="29">
        <f>Historikk!B22*(1+'Sentrale parametere'!$B$75)</f>
        <v>0</v>
      </c>
      <c r="D23" s="19">
        <f>Historikk!G22*(1+'Sentrale parametere'!$B$75)</f>
        <v>0</v>
      </c>
      <c r="E23" s="19">
        <f>Historikk!M22*(1+'Sentrale parametere'!$B$75)</f>
        <v>0</v>
      </c>
      <c r="F23" s="19">
        <f>Historikk!C22*(1+'Sentrale parametere'!$B$75)</f>
        <v>0</v>
      </c>
      <c r="G23" s="30">
        <f t="shared" si="6"/>
        <v>0</v>
      </c>
      <c r="H23" s="29" t="e">
        <f>((C23/$C$34)*('Sentrale parametere'!$A$75-'Utvikling basis'!$B$34-SUM('Tot bev overordnet modell'!$I$34:$K$34)))+'Utvikling basis'!B23</f>
        <v>#DIV/0!</v>
      </c>
      <c r="I23" s="19">
        <f>'Utdanningsbev overord mod'!E23</f>
        <v>0</v>
      </c>
      <c r="J23" s="19">
        <f>'Forskningsbev overord mod'!G23</f>
        <v>0</v>
      </c>
      <c r="K23" s="19">
        <f t="shared" si="23"/>
        <v>0</v>
      </c>
      <c r="L23" s="30" t="e">
        <f t="shared" si="24"/>
        <v>#DIV/0!</v>
      </c>
      <c r="M23" s="29" t="e">
        <f>H23+'Utvikling basis'!C23</f>
        <v>#DIV/0!</v>
      </c>
      <c r="N23" s="49">
        <f>I23+(HLOOKUP(N$3,'Utdanningsbev overord mod'!$B$1:$AG$33,ROW('Utdanningsbev overord mod'!I23),FALSE)-HLOOKUP(I$3,'Utdanningsbev overord mod'!$B$1:$AG$33,ROW('Utdanningsbev overord mod'!E23),FALSE))</f>
        <v>0</v>
      </c>
      <c r="O23" s="19">
        <f>J23+(HLOOKUP(O$3,'Forskningsbev overord mod'!$B$1:$AW$33,ROW('Forskningsbev overord mod'!M23),FALSE)-HLOOKUP(J$3,'Forskningsbev overord mod'!$B$1:$AW$33,ROW('Forskningsbev overord mod'!G23),FALSE))</f>
        <v>0</v>
      </c>
      <c r="P23" s="19">
        <f t="shared" si="25"/>
        <v>0</v>
      </c>
      <c r="Q23" s="30" t="e">
        <f t="shared" si="26"/>
        <v>#DIV/0!</v>
      </c>
      <c r="R23" s="29" t="e">
        <f>M23+'Utvikling basis'!D23</f>
        <v>#DIV/0!</v>
      </c>
      <c r="S23" s="49">
        <f>N23+(HLOOKUP(S$3,'Utdanningsbev overord mod'!$B$1:$AG$33,ROW('Utdanningsbev overord mod'!N23),FALSE)-HLOOKUP(N$3,'Utdanningsbev overord mod'!$B$1:$AG$33,ROW('Utdanningsbev overord mod'!J23),FALSE))</f>
        <v>0</v>
      </c>
      <c r="T23" s="19">
        <f>O23+(HLOOKUP(T$3,'Forskningsbev overord mod'!$B$1:$AW$33,ROW('Forskningsbev overord mod'!R23),FALSE)-HLOOKUP(O$3,'Forskningsbev overord mod'!$B$1:$AW$33,ROW('Forskningsbev overord mod'!L23),FALSE))</f>
        <v>0</v>
      </c>
      <c r="U23" s="19">
        <f t="shared" si="27"/>
        <v>0</v>
      </c>
      <c r="V23" s="30" t="e">
        <f t="shared" si="28"/>
        <v>#DIV/0!</v>
      </c>
      <c r="W23" s="29" t="e">
        <f>R23+'Utvikling basis'!E23</f>
        <v>#DIV/0!</v>
      </c>
      <c r="X23" s="49">
        <f>S23+(HLOOKUP(X$3,'Utdanningsbev overord mod'!$B$1:$AG$33,ROW('Utdanningsbev overord mod'!S23),FALSE)-HLOOKUP(S$3,'Utdanningsbev overord mod'!$B$1:$AG$33,ROW('Utdanningsbev overord mod'!O23),FALSE))</f>
        <v>0</v>
      </c>
      <c r="Y23" s="19">
        <f>T23+(HLOOKUP(Y$3,'Forskningsbev overord mod'!$B$1:$AW$33,ROW('Forskningsbev overord mod'!W23),FALSE)-HLOOKUP(T$3,'Forskningsbev overord mod'!$B$1:$AW$33,ROW('Forskningsbev overord mod'!Q23),FALSE))</f>
        <v>0</v>
      </c>
      <c r="Z23" s="19">
        <f t="shared" si="29"/>
        <v>0</v>
      </c>
      <c r="AA23" s="30" t="e">
        <f t="shared" si="30"/>
        <v>#DIV/0!</v>
      </c>
      <c r="AB23" s="29" t="e">
        <f>W23+'Utvikling basis'!F23</f>
        <v>#DIV/0!</v>
      </c>
      <c r="AC23" s="49">
        <f>X23+(HLOOKUP(AC$3,'Utdanningsbev overord mod'!$B$1:$AG$33,ROW('Utdanningsbev overord mod'!X23),FALSE)-HLOOKUP(X$3,'Utdanningsbev overord mod'!$B$1:$AG$33,ROW('Utdanningsbev overord mod'!T23),FALSE))</f>
        <v>0</v>
      </c>
      <c r="AD23" s="19">
        <f>Y23+(HLOOKUP(AD$3,'Forskningsbev overord mod'!$B$1:$AW$33,ROW('Forskningsbev overord mod'!AB23),FALSE)-HLOOKUP(Y$3,'Forskningsbev overord mod'!$B$1:$AW$33,ROW('Forskningsbev overord mod'!V23),FALSE))</f>
        <v>0</v>
      </c>
      <c r="AE23" s="19">
        <f t="shared" si="31"/>
        <v>0</v>
      </c>
      <c r="AF23" s="30" t="e">
        <f t="shared" si="32"/>
        <v>#DIV/0!</v>
      </c>
      <c r="AG23" s="29" t="e">
        <f>AB23+'Utvikling basis'!G23</f>
        <v>#DIV/0!</v>
      </c>
      <c r="AH23" s="49">
        <f>AC23+(HLOOKUP(AH$3,'Utdanningsbev overord mod'!$B$1:$AG$33,ROW('Utdanningsbev overord mod'!AC23),FALSE)-HLOOKUP(AC$3,'Utdanningsbev overord mod'!$B$1:$AG$33,ROW('Utdanningsbev overord mod'!Y23),FALSE))</f>
        <v>0</v>
      </c>
      <c r="AI23" s="19">
        <f>AD23+(HLOOKUP(AI$3,'Forskningsbev overord mod'!$B$1:$AW$33,ROW('Forskningsbev overord mod'!AG23),FALSE)-HLOOKUP(AD$3,'Forskningsbev overord mod'!$B$1:$AW$33,ROW('Forskningsbev overord mod'!AA23),FALSE))</f>
        <v>0</v>
      </c>
      <c r="AJ23" s="19">
        <f t="shared" si="33"/>
        <v>0</v>
      </c>
      <c r="AK23" s="30" t="e">
        <f t="shared" si="34"/>
        <v>#DIV/0!</v>
      </c>
      <c r="AL23" s="29" t="e">
        <f>AG23+'Utvikling basis'!H23</f>
        <v>#DIV/0!</v>
      </c>
      <c r="AM23" s="49">
        <f>AH23+(HLOOKUP(AM$3,'Utdanningsbev overord mod'!$B$1:$AG$33,ROW('Utdanningsbev overord mod'!AH23),FALSE)-HLOOKUP(AH$3,'Utdanningsbev overord mod'!$B$1:$AG$33,ROW('Utdanningsbev overord mod'!AD23),FALSE))</f>
        <v>0</v>
      </c>
      <c r="AN23" s="19">
        <f>AI23+(HLOOKUP(AN$3,'Forskningsbev overord mod'!$B$1:$AW$33,ROW('Forskningsbev overord mod'!AL23),FALSE)-HLOOKUP(AI$3,'Forskningsbev overord mod'!$B$1:$AW$33,ROW('Forskningsbev overord mod'!AF23),FALSE))</f>
        <v>0</v>
      </c>
      <c r="AO23" s="19">
        <f t="shared" si="35"/>
        <v>0</v>
      </c>
      <c r="AP23" s="30" t="e">
        <f t="shared" si="36"/>
        <v>#DIV/0!</v>
      </c>
      <c r="AQ23" s="29" t="e">
        <f>AL23+'Utvikling basis'!I23</f>
        <v>#DIV/0!</v>
      </c>
      <c r="AR23" s="49">
        <f>AM23+(HLOOKUP(AR$3,'Utdanningsbev overord mod'!$B$1:$AG$33,ROW('Utdanningsbev overord mod'!AM23),FALSE)-HLOOKUP(AM$3,'Utdanningsbev overord mod'!$B$1:$AG$33,ROW('Utdanningsbev overord mod'!AI23),FALSE))</f>
        <v>0</v>
      </c>
      <c r="AS23" s="19">
        <f>AN23+(HLOOKUP(AS$3,'Forskningsbev overord mod'!$B$1:$AW$33,ROW('Forskningsbev overord mod'!AQ23),FALSE)-HLOOKUP(AN$3,'Forskningsbev overord mod'!$B$1:$AW$33,ROW('Forskningsbev overord mod'!AK23),FALSE))</f>
        <v>0</v>
      </c>
      <c r="AT23" s="19">
        <f t="shared" si="37"/>
        <v>0</v>
      </c>
      <c r="AU23" s="30" t="e">
        <f t="shared" si="38"/>
        <v>#DIV/0!</v>
      </c>
    </row>
    <row r="24" spans="1:47" x14ac:dyDescent="0.25">
      <c r="A24" s="90">
        <f>'Enheter, modell og år'!A22</f>
        <v>0</v>
      </c>
      <c r="B24" s="90">
        <f>'Enheter, modell og år'!B22</f>
        <v>0</v>
      </c>
      <c r="C24" s="29">
        <f>Historikk!B23*(1+'Sentrale parametere'!$B$75)</f>
        <v>0</v>
      </c>
      <c r="D24" s="19">
        <f>Historikk!G23*(1+'Sentrale parametere'!$B$75)</f>
        <v>0</v>
      </c>
      <c r="E24" s="19">
        <f>Historikk!M23*(1+'Sentrale parametere'!$B$75)</f>
        <v>0</v>
      </c>
      <c r="F24" s="19">
        <f>Historikk!C23*(1+'Sentrale parametere'!$B$75)</f>
        <v>0</v>
      </c>
      <c r="G24" s="30">
        <f t="shared" si="6"/>
        <v>0</v>
      </c>
      <c r="H24" s="29" t="e">
        <f>((C24/$C$34)*('Sentrale parametere'!$A$75-'Utvikling basis'!$B$34-SUM('Tot bev overordnet modell'!$I$34:$K$34)))+'Utvikling basis'!B24</f>
        <v>#DIV/0!</v>
      </c>
      <c r="I24" s="19">
        <f>'Utdanningsbev overord mod'!E24</f>
        <v>0</v>
      </c>
      <c r="J24" s="19">
        <f>'Forskningsbev overord mod'!G24</f>
        <v>0</v>
      </c>
      <c r="K24" s="19">
        <f t="shared" si="23"/>
        <v>0</v>
      </c>
      <c r="L24" s="30" t="e">
        <f t="shared" si="24"/>
        <v>#DIV/0!</v>
      </c>
      <c r="M24" s="29" t="e">
        <f>H24+'Utvikling basis'!C24</f>
        <v>#DIV/0!</v>
      </c>
      <c r="N24" s="49">
        <f>I24+(HLOOKUP(N$3,'Utdanningsbev overord mod'!$B$1:$AG$33,ROW('Utdanningsbev overord mod'!I24),FALSE)-HLOOKUP(I$3,'Utdanningsbev overord mod'!$B$1:$AG$33,ROW('Utdanningsbev overord mod'!E24),FALSE))</f>
        <v>0</v>
      </c>
      <c r="O24" s="19">
        <f>J24+(HLOOKUP(O$3,'Forskningsbev overord mod'!$B$1:$AW$33,ROW('Forskningsbev overord mod'!M24),FALSE)-HLOOKUP(J$3,'Forskningsbev overord mod'!$B$1:$AW$33,ROW('Forskningsbev overord mod'!G24),FALSE))</f>
        <v>0</v>
      </c>
      <c r="P24" s="19">
        <f t="shared" si="25"/>
        <v>0</v>
      </c>
      <c r="Q24" s="30" t="e">
        <f t="shared" si="26"/>
        <v>#DIV/0!</v>
      </c>
      <c r="R24" s="29" t="e">
        <f>M24+'Utvikling basis'!D24</f>
        <v>#DIV/0!</v>
      </c>
      <c r="S24" s="49">
        <f>N24+(HLOOKUP(S$3,'Utdanningsbev overord mod'!$B$1:$AG$33,ROW('Utdanningsbev overord mod'!N24),FALSE)-HLOOKUP(N$3,'Utdanningsbev overord mod'!$B$1:$AG$33,ROW('Utdanningsbev overord mod'!J24),FALSE))</f>
        <v>0</v>
      </c>
      <c r="T24" s="19">
        <f>O24+(HLOOKUP(T$3,'Forskningsbev overord mod'!$B$1:$AW$33,ROW('Forskningsbev overord mod'!R24),FALSE)-HLOOKUP(O$3,'Forskningsbev overord mod'!$B$1:$AW$33,ROW('Forskningsbev overord mod'!L24),FALSE))</f>
        <v>0</v>
      </c>
      <c r="U24" s="19">
        <f t="shared" si="27"/>
        <v>0</v>
      </c>
      <c r="V24" s="30" t="e">
        <f t="shared" si="28"/>
        <v>#DIV/0!</v>
      </c>
      <c r="W24" s="29" t="e">
        <f>R24+'Utvikling basis'!E24</f>
        <v>#DIV/0!</v>
      </c>
      <c r="X24" s="49">
        <f>S24+(HLOOKUP(X$3,'Utdanningsbev overord mod'!$B$1:$AG$33,ROW('Utdanningsbev overord mod'!S24),FALSE)-HLOOKUP(S$3,'Utdanningsbev overord mod'!$B$1:$AG$33,ROW('Utdanningsbev overord mod'!O24),FALSE))</f>
        <v>0</v>
      </c>
      <c r="Y24" s="19">
        <f>T24+(HLOOKUP(Y$3,'Forskningsbev overord mod'!$B$1:$AW$33,ROW('Forskningsbev overord mod'!W24),FALSE)-HLOOKUP(T$3,'Forskningsbev overord mod'!$B$1:$AW$33,ROW('Forskningsbev overord mod'!Q24),FALSE))</f>
        <v>0</v>
      </c>
      <c r="Z24" s="19">
        <f t="shared" si="29"/>
        <v>0</v>
      </c>
      <c r="AA24" s="30" t="e">
        <f t="shared" si="30"/>
        <v>#DIV/0!</v>
      </c>
      <c r="AB24" s="29" t="e">
        <f>W24+'Utvikling basis'!F24</f>
        <v>#DIV/0!</v>
      </c>
      <c r="AC24" s="49">
        <f>X24+(HLOOKUP(AC$3,'Utdanningsbev overord mod'!$B$1:$AG$33,ROW('Utdanningsbev overord mod'!X24),FALSE)-HLOOKUP(X$3,'Utdanningsbev overord mod'!$B$1:$AG$33,ROW('Utdanningsbev overord mod'!T24),FALSE))</f>
        <v>0</v>
      </c>
      <c r="AD24" s="19">
        <f>Y24+(HLOOKUP(AD$3,'Forskningsbev overord mod'!$B$1:$AW$33,ROW('Forskningsbev overord mod'!AB24),FALSE)-HLOOKUP(Y$3,'Forskningsbev overord mod'!$B$1:$AW$33,ROW('Forskningsbev overord mod'!V24),FALSE))</f>
        <v>0</v>
      </c>
      <c r="AE24" s="19">
        <f t="shared" si="31"/>
        <v>0</v>
      </c>
      <c r="AF24" s="30" t="e">
        <f t="shared" si="32"/>
        <v>#DIV/0!</v>
      </c>
      <c r="AG24" s="29" t="e">
        <f>AB24+'Utvikling basis'!G24</f>
        <v>#DIV/0!</v>
      </c>
      <c r="AH24" s="49">
        <f>AC24+(HLOOKUP(AH$3,'Utdanningsbev overord mod'!$B$1:$AG$33,ROW('Utdanningsbev overord mod'!AC24),FALSE)-HLOOKUP(AC$3,'Utdanningsbev overord mod'!$B$1:$AG$33,ROW('Utdanningsbev overord mod'!Y24),FALSE))</f>
        <v>0</v>
      </c>
      <c r="AI24" s="19">
        <f>AD24+(HLOOKUP(AI$3,'Forskningsbev overord mod'!$B$1:$AW$33,ROW('Forskningsbev overord mod'!AG24),FALSE)-HLOOKUP(AD$3,'Forskningsbev overord mod'!$B$1:$AW$33,ROW('Forskningsbev overord mod'!AA24),FALSE))</f>
        <v>0</v>
      </c>
      <c r="AJ24" s="19">
        <f t="shared" si="33"/>
        <v>0</v>
      </c>
      <c r="AK24" s="30" t="e">
        <f t="shared" si="34"/>
        <v>#DIV/0!</v>
      </c>
      <c r="AL24" s="29" t="e">
        <f>AG24+'Utvikling basis'!H24</f>
        <v>#DIV/0!</v>
      </c>
      <c r="AM24" s="49">
        <f>AH24+(HLOOKUP(AM$3,'Utdanningsbev overord mod'!$B$1:$AG$33,ROW('Utdanningsbev overord mod'!AH24),FALSE)-HLOOKUP(AH$3,'Utdanningsbev overord mod'!$B$1:$AG$33,ROW('Utdanningsbev overord mod'!AD24),FALSE))</f>
        <v>0</v>
      </c>
      <c r="AN24" s="19">
        <f>AI24+(HLOOKUP(AN$3,'Forskningsbev overord mod'!$B$1:$AW$33,ROW('Forskningsbev overord mod'!AL24),FALSE)-HLOOKUP(AI$3,'Forskningsbev overord mod'!$B$1:$AW$33,ROW('Forskningsbev overord mod'!AF24),FALSE))</f>
        <v>0</v>
      </c>
      <c r="AO24" s="19">
        <f t="shared" si="35"/>
        <v>0</v>
      </c>
      <c r="AP24" s="30" t="e">
        <f t="shared" si="36"/>
        <v>#DIV/0!</v>
      </c>
      <c r="AQ24" s="29" t="e">
        <f>AL24+'Utvikling basis'!I24</f>
        <v>#DIV/0!</v>
      </c>
      <c r="AR24" s="49">
        <f>AM24+(HLOOKUP(AR$3,'Utdanningsbev overord mod'!$B$1:$AG$33,ROW('Utdanningsbev overord mod'!AM24),FALSE)-HLOOKUP(AM$3,'Utdanningsbev overord mod'!$B$1:$AG$33,ROW('Utdanningsbev overord mod'!AI24),FALSE))</f>
        <v>0</v>
      </c>
      <c r="AS24" s="19">
        <f>AN24+(HLOOKUP(AS$3,'Forskningsbev overord mod'!$B$1:$AW$33,ROW('Forskningsbev overord mod'!AQ24),FALSE)-HLOOKUP(AN$3,'Forskningsbev overord mod'!$B$1:$AW$33,ROW('Forskningsbev overord mod'!AK24),FALSE))</f>
        <v>0</v>
      </c>
      <c r="AT24" s="19">
        <f t="shared" si="37"/>
        <v>0</v>
      </c>
      <c r="AU24" s="30" t="e">
        <f t="shared" si="38"/>
        <v>#DIV/0!</v>
      </c>
    </row>
    <row r="25" spans="1:47" x14ac:dyDescent="0.25">
      <c r="A25" s="90">
        <f>'Enheter, modell og år'!A23</f>
        <v>0</v>
      </c>
      <c r="B25" s="90">
        <f>'Enheter, modell og år'!B23</f>
        <v>0</v>
      </c>
      <c r="C25" s="29">
        <f>Historikk!B24*(1+'Sentrale parametere'!$B$75)</f>
        <v>0</v>
      </c>
      <c r="D25" s="19">
        <f>Historikk!G24*(1+'Sentrale parametere'!$B$75)</f>
        <v>0</v>
      </c>
      <c r="E25" s="19">
        <f>Historikk!M24*(1+'Sentrale parametere'!$B$75)</f>
        <v>0</v>
      </c>
      <c r="F25" s="19">
        <f>Historikk!C24*(1+'Sentrale parametere'!$B$75)</f>
        <v>0</v>
      </c>
      <c r="G25" s="30">
        <f t="shared" si="6"/>
        <v>0</v>
      </c>
      <c r="H25" s="29" t="e">
        <f>((C25/$C$34)*('Sentrale parametere'!$A$75-'Utvikling basis'!$B$34-SUM('Tot bev overordnet modell'!$I$34:$K$34)))+'Utvikling basis'!B25</f>
        <v>#DIV/0!</v>
      </c>
      <c r="I25" s="19">
        <f>'Utdanningsbev overord mod'!E25</f>
        <v>0</v>
      </c>
      <c r="J25" s="19">
        <f>'Forskningsbev overord mod'!G25</f>
        <v>0</v>
      </c>
      <c r="K25" s="19">
        <f t="shared" si="23"/>
        <v>0</v>
      </c>
      <c r="L25" s="30" t="e">
        <f t="shared" si="24"/>
        <v>#DIV/0!</v>
      </c>
      <c r="M25" s="29" t="e">
        <f>H25+'Utvikling basis'!C25</f>
        <v>#DIV/0!</v>
      </c>
      <c r="N25" s="49">
        <f>I25+(HLOOKUP(N$3,'Utdanningsbev overord mod'!$B$1:$AG$33,ROW('Utdanningsbev overord mod'!I25),FALSE)-HLOOKUP(I$3,'Utdanningsbev overord mod'!$B$1:$AG$33,ROW('Utdanningsbev overord mod'!E25),FALSE))</f>
        <v>0</v>
      </c>
      <c r="O25" s="19">
        <f>J25+(HLOOKUP(O$3,'Forskningsbev overord mod'!$B$1:$AW$33,ROW('Forskningsbev overord mod'!M25),FALSE)-HLOOKUP(J$3,'Forskningsbev overord mod'!$B$1:$AW$33,ROW('Forskningsbev overord mod'!G25),FALSE))</f>
        <v>0</v>
      </c>
      <c r="P25" s="19">
        <f t="shared" si="25"/>
        <v>0</v>
      </c>
      <c r="Q25" s="30" t="e">
        <f t="shared" si="26"/>
        <v>#DIV/0!</v>
      </c>
      <c r="R25" s="29" t="e">
        <f>M25+'Utvikling basis'!D25</f>
        <v>#DIV/0!</v>
      </c>
      <c r="S25" s="49">
        <f>N25+(HLOOKUP(S$3,'Utdanningsbev overord mod'!$B$1:$AG$33,ROW('Utdanningsbev overord mod'!N25),FALSE)-HLOOKUP(N$3,'Utdanningsbev overord mod'!$B$1:$AG$33,ROW('Utdanningsbev overord mod'!J25),FALSE))</f>
        <v>0</v>
      </c>
      <c r="T25" s="19">
        <f>O25+(HLOOKUP(T$3,'Forskningsbev overord mod'!$B$1:$AW$33,ROW('Forskningsbev overord mod'!R25),FALSE)-HLOOKUP(O$3,'Forskningsbev overord mod'!$B$1:$AW$33,ROW('Forskningsbev overord mod'!L25),FALSE))</f>
        <v>0</v>
      </c>
      <c r="U25" s="19">
        <f t="shared" si="27"/>
        <v>0</v>
      </c>
      <c r="V25" s="30" t="e">
        <f t="shared" si="28"/>
        <v>#DIV/0!</v>
      </c>
      <c r="W25" s="29" t="e">
        <f>R25+'Utvikling basis'!E25</f>
        <v>#DIV/0!</v>
      </c>
      <c r="X25" s="49">
        <f>S25+(HLOOKUP(X$3,'Utdanningsbev overord mod'!$B$1:$AG$33,ROW('Utdanningsbev overord mod'!S25),FALSE)-HLOOKUP(S$3,'Utdanningsbev overord mod'!$B$1:$AG$33,ROW('Utdanningsbev overord mod'!O25),FALSE))</f>
        <v>0</v>
      </c>
      <c r="Y25" s="19">
        <f>T25+(HLOOKUP(Y$3,'Forskningsbev overord mod'!$B$1:$AW$33,ROW('Forskningsbev overord mod'!W25),FALSE)-HLOOKUP(T$3,'Forskningsbev overord mod'!$B$1:$AW$33,ROW('Forskningsbev overord mod'!Q25),FALSE))</f>
        <v>0</v>
      </c>
      <c r="Z25" s="19">
        <f t="shared" si="29"/>
        <v>0</v>
      </c>
      <c r="AA25" s="30" t="e">
        <f t="shared" si="30"/>
        <v>#DIV/0!</v>
      </c>
      <c r="AB25" s="29" t="e">
        <f>W25+'Utvikling basis'!F25</f>
        <v>#DIV/0!</v>
      </c>
      <c r="AC25" s="49">
        <f>X25+(HLOOKUP(AC$3,'Utdanningsbev overord mod'!$B$1:$AG$33,ROW('Utdanningsbev overord mod'!X25),FALSE)-HLOOKUP(X$3,'Utdanningsbev overord mod'!$B$1:$AG$33,ROW('Utdanningsbev overord mod'!T25),FALSE))</f>
        <v>0</v>
      </c>
      <c r="AD25" s="19">
        <f>Y25+(HLOOKUP(AD$3,'Forskningsbev overord mod'!$B$1:$AW$33,ROW('Forskningsbev overord mod'!AB25),FALSE)-HLOOKUP(Y$3,'Forskningsbev overord mod'!$B$1:$AW$33,ROW('Forskningsbev overord mod'!V25),FALSE))</f>
        <v>0</v>
      </c>
      <c r="AE25" s="19">
        <f t="shared" si="31"/>
        <v>0</v>
      </c>
      <c r="AF25" s="30" t="e">
        <f t="shared" si="32"/>
        <v>#DIV/0!</v>
      </c>
      <c r="AG25" s="29" t="e">
        <f>AB25+'Utvikling basis'!G25</f>
        <v>#DIV/0!</v>
      </c>
      <c r="AH25" s="49">
        <f>AC25+(HLOOKUP(AH$3,'Utdanningsbev overord mod'!$B$1:$AG$33,ROW('Utdanningsbev overord mod'!AC25),FALSE)-HLOOKUP(AC$3,'Utdanningsbev overord mod'!$B$1:$AG$33,ROW('Utdanningsbev overord mod'!Y25),FALSE))</f>
        <v>0</v>
      </c>
      <c r="AI25" s="19">
        <f>AD25+(HLOOKUP(AI$3,'Forskningsbev overord mod'!$B$1:$AW$33,ROW('Forskningsbev overord mod'!AG25),FALSE)-HLOOKUP(AD$3,'Forskningsbev overord mod'!$B$1:$AW$33,ROW('Forskningsbev overord mod'!AA25),FALSE))</f>
        <v>0</v>
      </c>
      <c r="AJ25" s="19">
        <f t="shared" si="33"/>
        <v>0</v>
      </c>
      <c r="AK25" s="30" t="e">
        <f t="shared" si="34"/>
        <v>#DIV/0!</v>
      </c>
      <c r="AL25" s="29" t="e">
        <f>AG25+'Utvikling basis'!H25</f>
        <v>#DIV/0!</v>
      </c>
      <c r="AM25" s="49">
        <f>AH25+(HLOOKUP(AM$3,'Utdanningsbev overord mod'!$B$1:$AG$33,ROW('Utdanningsbev overord mod'!AH25),FALSE)-HLOOKUP(AH$3,'Utdanningsbev overord mod'!$B$1:$AG$33,ROW('Utdanningsbev overord mod'!AD25),FALSE))</f>
        <v>0</v>
      </c>
      <c r="AN25" s="19">
        <f>AI25+(HLOOKUP(AN$3,'Forskningsbev overord mod'!$B$1:$AW$33,ROW('Forskningsbev overord mod'!AL25),FALSE)-HLOOKUP(AI$3,'Forskningsbev overord mod'!$B$1:$AW$33,ROW('Forskningsbev overord mod'!AF25),FALSE))</f>
        <v>0</v>
      </c>
      <c r="AO25" s="19">
        <f t="shared" si="35"/>
        <v>0</v>
      </c>
      <c r="AP25" s="30" t="e">
        <f t="shared" si="36"/>
        <v>#DIV/0!</v>
      </c>
      <c r="AQ25" s="29" t="e">
        <f>AL25+'Utvikling basis'!I25</f>
        <v>#DIV/0!</v>
      </c>
      <c r="AR25" s="49">
        <f>AM25+(HLOOKUP(AR$3,'Utdanningsbev overord mod'!$B$1:$AG$33,ROW('Utdanningsbev overord mod'!AM25),FALSE)-HLOOKUP(AM$3,'Utdanningsbev overord mod'!$B$1:$AG$33,ROW('Utdanningsbev overord mod'!AI25),FALSE))</f>
        <v>0</v>
      </c>
      <c r="AS25" s="19">
        <f>AN25+(HLOOKUP(AS$3,'Forskningsbev overord mod'!$B$1:$AW$33,ROW('Forskningsbev overord mod'!AQ25),FALSE)-HLOOKUP(AN$3,'Forskningsbev overord mod'!$B$1:$AW$33,ROW('Forskningsbev overord mod'!AK25),FALSE))</f>
        <v>0</v>
      </c>
      <c r="AT25" s="19">
        <f t="shared" si="37"/>
        <v>0</v>
      </c>
      <c r="AU25" s="30" t="e">
        <f t="shared" si="38"/>
        <v>#DIV/0!</v>
      </c>
    </row>
    <row r="26" spans="1:47" x14ac:dyDescent="0.25">
      <c r="A26" s="90">
        <f>'Enheter, modell og år'!A24</f>
        <v>0</v>
      </c>
      <c r="B26" s="90">
        <f>'Enheter, modell og år'!B24</f>
        <v>0</v>
      </c>
      <c r="C26" s="29">
        <f>Historikk!B25*(1+'Sentrale parametere'!$B$75)</f>
        <v>0</v>
      </c>
      <c r="D26" s="19">
        <f>Historikk!G25*(1+'Sentrale parametere'!$B$75)</f>
        <v>0</v>
      </c>
      <c r="E26" s="19">
        <f>Historikk!M25*(1+'Sentrale parametere'!$B$75)</f>
        <v>0</v>
      </c>
      <c r="F26" s="19">
        <f>Historikk!C25*(1+'Sentrale parametere'!$B$75)</f>
        <v>0</v>
      </c>
      <c r="G26" s="30">
        <f t="shared" si="6"/>
        <v>0</v>
      </c>
      <c r="H26" s="29" t="e">
        <f>((C26/$C$34)*('Sentrale parametere'!$A$75-'Utvikling basis'!$B$34-SUM('Tot bev overordnet modell'!$I$34:$K$34)))+'Utvikling basis'!B26</f>
        <v>#DIV/0!</v>
      </c>
      <c r="I26" s="19">
        <f>'Utdanningsbev overord mod'!E26</f>
        <v>0</v>
      </c>
      <c r="J26" s="19">
        <f>'Forskningsbev overord mod'!G26</f>
        <v>0</v>
      </c>
      <c r="K26" s="19">
        <f t="shared" si="23"/>
        <v>0</v>
      </c>
      <c r="L26" s="30" t="e">
        <f t="shared" si="24"/>
        <v>#DIV/0!</v>
      </c>
      <c r="M26" s="29" t="e">
        <f>H26+'Utvikling basis'!C26</f>
        <v>#DIV/0!</v>
      </c>
      <c r="N26" s="49">
        <f>I26+(HLOOKUP(N$3,'Utdanningsbev overord mod'!$B$1:$AG$33,ROW('Utdanningsbev overord mod'!I26),FALSE)-HLOOKUP(I$3,'Utdanningsbev overord mod'!$B$1:$AG$33,ROW('Utdanningsbev overord mod'!E26),FALSE))</f>
        <v>0</v>
      </c>
      <c r="O26" s="19">
        <f>J26+(HLOOKUP(O$3,'Forskningsbev overord mod'!$B$1:$AW$33,ROW('Forskningsbev overord mod'!M26),FALSE)-HLOOKUP(J$3,'Forskningsbev overord mod'!$B$1:$AW$33,ROW('Forskningsbev overord mod'!G26),FALSE))</f>
        <v>0</v>
      </c>
      <c r="P26" s="19">
        <f t="shared" si="25"/>
        <v>0</v>
      </c>
      <c r="Q26" s="30" t="e">
        <f t="shared" si="26"/>
        <v>#DIV/0!</v>
      </c>
      <c r="R26" s="29" t="e">
        <f>M26+'Utvikling basis'!D26</f>
        <v>#DIV/0!</v>
      </c>
      <c r="S26" s="49">
        <f>N26+(HLOOKUP(S$3,'Utdanningsbev overord mod'!$B$1:$AG$33,ROW('Utdanningsbev overord mod'!N26),FALSE)-HLOOKUP(N$3,'Utdanningsbev overord mod'!$B$1:$AG$33,ROW('Utdanningsbev overord mod'!J26),FALSE))</f>
        <v>0</v>
      </c>
      <c r="T26" s="19">
        <f>O26+(HLOOKUP(T$3,'Forskningsbev overord mod'!$B$1:$AW$33,ROW('Forskningsbev overord mod'!R26),FALSE)-HLOOKUP(O$3,'Forskningsbev overord mod'!$B$1:$AW$33,ROW('Forskningsbev overord mod'!L26),FALSE))</f>
        <v>0</v>
      </c>
      <c r="U26" s="19">
        <f t="shared" si="27"/>
        <v>0</v>
      </c>
      <c r="V26" s="30" t="e">
        <f t="shared" si="28"/>
        <v>#DIV/0!</v>
      </c>
      <c r="W26" s="29" t="e">
        <f>R26+'Utvikling basis'!E26</f>
        <v>#DIV/0!</v>
      </c>
      <c r="X26" s="49">
        <f>S26+(HLOOKUP(X$3,'Utdanningsbev overord mod'!$B$1:$AG$33,ROW('Utdanningsbev overord mod'!S26),FALSE)-HLOOKUP(S$3,'Utdanningsbev overord mod'!$B$1:$AG$33,ROW('Utdanningsbev overord mod'!O26),FALSE))</f>
        <v>0</v>
      </c>
      <c r="Y26" s="19">
        <f>T26+(HLOOKUP(Y$3,'Forskningsbev overord mod'!$B$1:$AW$33,ROW('Forskningsbev overord mod'!W26),FALSE)-HLOOKUP(T$3,'Forskningsbev overord mod'!$B$1:$AW$33,ROW('Forskningsbev overord mod'!Q26),FALSE))</f>
        <v>0</v>
      </c>
      <c r="Z26" s="19">
        <f t="shared" si="29"/>
        <v>0</v>
      </c>
      <c r="AA26" s="30" t="e">
        <f t="shared" si="30"/>
        <v>#DIV/0!</v>
      </c>
      <c r="AB26" s="29" t="e">
        <f>W26+'Utvikling basis'!F26</f>
        <v>#DIV/0!</v>
      </c>
      <c r="AC26" s="49">
        <f>X26+(HLOOKUP(AC$3,'Utdanningsbev overord mod'!$B$1:$AG$33,ROW('Utdanningsbev overord mod'!X26),FALSE)-HLOOKUP(X$3,'Utdanningsbev overord mod'!$B$1:$AG$33,ROW('Utdanningsbev overord mod'!T26),FALSE))</f>
        <v>0</v>
      </c>
      <c r="AD26" s="19">
        <f>Y26+(HLOOKUP(AD$3,'Forskningsbev overord mod'!$B$1:$AW$33,ROW('Forskningsbev overord mod'!AB26),FALSE)-HLOOKUP(Y$3,'Forskningsbev overord mod'!$B$1:$AW$33,ROW('Forskningsbev overord mod'!V26),FALSE))</f>
        <v>0</v>
      </c>
      <c r="AE26" s="19">
        <f t="shared" si="31"/>
        <v>0</v>
      </c>
      <c r="AF26" s="30" t="e">
        <f t="shared" si="32"/>
        <v>#DIV/0!</v>
      </c>
      <c r="AG26" s="29" t="e">
        <f>AB26+'Utvikling basis'!G26</f>
        <v>#DIV/0!</v>
      </c>
      <c r="AH26" s="49">
        <f>AC26+(HLOOKUP(AH$3,'Utdanningsbev overord mod'!$B$1:$AG$33,ROW('Utdanningsbev overord mod'!AC26),FALSE)-HLOOKUP(AC$3,'Utdanningsbev overord mod'!$B$1:$AG$33,ROW('Utdanningsbev overord mod'!Y26),FALSE))</f>
        <v>0</v>
      </c>
      <c r="AI26" s="19">
        <f>AD26+(HLOOKUP(AI$3,'Forskningsbev overord mod'!$B$1:$AW$33,ROW('Forskningsbev overord mod'!AG26),FALSE)-HLOOKUP(AD$3,'Forskningsbev overord mod'!$B$1:$AW$33,ROW('Forskningsbev overord mod'!AA26),FALSE))</f>
        <v>0</v>
      </c>
      <c r="AJ26" s="19">
        <f t="shared" si="33"/>
        <v>0</v>
      </c>
      <c r="AK26" s="30" t="e">
        <f t="shared" si="34"/>
        <v>#DIV/0!</v>
      </c>
      <c r="AL26" s="29" t="e">
        <f>AG26+'Utvikling basis'!H26</f>
        <v>#DIV/0!</v>
      </c>
      <c r="AM26" s="49">
        <f>AH26+(HLOOKUP(AM$3,'Utdanningsbev overord mod'!$B$1:$AG$33,ROW('Utdanningsbev overord mod'!AH26),FALSE)-HLOOKUP(AH$3,'Utdanningsbev overord mod'!$B$1:$AG$33,ROW('Utdanningsbev overord mod'!AD26),FALSE))</f>
        <v>0</v>
      </c>
      <c r="AN26" s="19">
        <f>AI26+(HLOOKUP(AN$3,'Forskningsbev overord mod'!$B$1:$AW$33,ROW('Forskningsbev overord mod'!AL26),FALSE)-HLOOKUP(AI$3,'Forskningsbev overord mod'!$B$1:$AW$33,ROW('Forskningsbev overord mod'!AF26),FALSE))</f>
        <v>0</v>
      </c>
      <c r="AO26" s="19">
        <f t="shared" si="35"/>
        <v>0</v>
      </c>
      <c r="AP26" s="30" t="e">
        <f t="shared" si="36"/>
        <v>#DIV/0!</v>
      </c>
      <c r="AQ26" s="29" t="e">
        <f>AL26+'Utvikling basis'!I26</f>
        <v>#DIV/0!</v>
      </c>
      <c r="AR26" s="49">
        <f>AM26+(HLOOKUP(AR$3,'Utdanningsbev overord mod'!$B$1:$AG$33,ROW('Utdanningsbev overord mod'!AM26),FALSE)-HLOOKUP(AM$3,'Utdanningsbev overord mod'!$B$1:$AG$33,ROW('Utdanningsbev overord mod'!AI26),FALSE))</f>
        <v>0</v>
      </c>
      <c r="AS26" s="19">
        <f>AN26+(HLOOKUP(AS$3,'Forskningsbev overord mod'!$B$1:$AW$33,ROW('Forskningsbev overord mod'!AQ26),FALSE)-HLOOKUP(AN$3,'Forskningsbev overord mod'!$B$1:$AW$33,ROW('Forskningsbev overord mod'!AK26),FALSE))</f>
        <v>0</v>
      </c>
      <c r="AT26" s="19">
        <f t="shared" si="37"/>
        <v>0</v>
      </c>
      <c r="AU26" s="30" t="e">
        <f t="shared" si="38"/>
        <v>#DIV/0!</v>
      </c>
    </row>
    <row r="27" spans="1:47" x14ac:dyDescent="0.25">
      <c r="A27" s="90">
        <f>'Enheter, modell og år'!A25</f>
        <v>0</v>
      </c>
      <c r="B27" s="90">
        <f>'Enheter, modell og år'!B25</f>
        <v>0</v>
      </c>
      <c r="C27" s="29">
        <f>Historikk!B26*(1+'Sentrale parametere'!$B$75)</f>
        <v>0</v>
      </c>
      <c r="D27" s="19">
        <f>Historikk!G26*(1+'Sentrale parametere'!$B$75)</f>
        <v>0</v>
      </c>
      <c r="E27" s="19">
        <f>Historikk!M26*(1+'Sentrale parametere'!$B$75)</f>
        <v>0</v>
      </c>
      <c r="F27" s="19">
        <f>Historikk!C26*(1+'Sentrale parametere'!$B$75)</f>
        <v>0</v>
      </c>
      <c r="G27" s="30">
        <f t="shared" si="6"/>
        <v>0</v>
      </c>
      <c r="H27" s="29" t="e">
        <f>((C27/$C$34)*('Sentrale parametere'!$A$75-'Utvikling basis'!$B$34-SUM('Tot bev overordnet modell'!$I$34:$K$34)))+'Utvikling basis'!B27</f>
        <v>#DIV/0!</v>
      </c>
      <c r="I27" s="19">
        <f>'Utdanningsbev overord mod'!E27</f>
        <v>0</v>
      </c>
      <c r="J27" s="19">
        <f>'Forskningsbev overord mod'!G27</f>
        <v>0</v>
      </c>
      <c r="K27" s="19">
        <f t="shared" si="23"/>
        <v>0</v>
      </c>
      <c r="L27" s="30" t="e">
        <f t="shared" si="24"/>
        <v>#DIV/0!</v>
      </c>
      <c r="M27" s="29" t="e">
        <f>H27+'Utvikling basis'!C27</f>
        <v>#DIV/0!</v>
      </c>
      <c r="N27" s="49">
        <f>I27+(HLOOKUP(N$3,'Utdanningsbev overord mod'!$B$1:$AG$33,ROW('Utdanningsbev overord mod'!I27),FALSE)-HLOOKUP(I$3,'Utdanningsbev overord mod'!$B$1:$AG$33,ROW('Utdanningsbev overord mod'!E27),FALSE))</f>
        <v>0</v>
      </c>
      <c r="O27" s="19">
        <f>J27+(HLOOKUP(O$3,'Forskningsbev overord mod'!$B$1:$AW$33,ROW('Forskningsbev overord mod'!M27),FALSE)-HLOOKUP(J$3,'Forskningsbev overord mod'!$B$1:$AW$33,ROW('Forskningsbev overord mod'!G27),FALSE))</f>
        <v>0</v>
      </c>
      <c r="P27" s="19">
        <f t="shared" si="25"/>
        <v>0</v>
      </c>
      <c r="Q27" s="30" t="e">
        <f t="shared" si="26"/>
        <v>#DIV/0!</v>
      </c>
      <c r="R27" s="29" t="e">
        <f>M27+'Utvikling basis'!D27</f>
        <v>#DIV/0!</v>
      </c>
      <c r="S27" s="49">
        <f>N27+(HLOOKUP(S$3,'Utdanningsbev overord mod'!$B$1:$AG$33,ROW('Utdanningsbev overord mod'!N27),FALSE)-HLOOKUP(N$3,'Utdanningsbev overord mod'!$B$1:$AG$33,ROW('Utdanningsbev overord mod'!J27),FALSE))</f>
        <v>0</v>
      </c>
      <c r="T27" s="19">
        <f>O27+(HLOOKUP(T$3,'Forskningsbev overord mod'!$B$1:$AW$33,ROW('Forskningsbev overord mod'!R27),FALSE)-HLOOKUP(O$3,'Forskningsbev overord mod'!$B$1:$AW$33,ROW('Forskningsbev overord mod'!L27),FALSE))</f>
        <v>0</v>
      </c>
      <c r="U27" s="19">
        <f t="shared" si="27"/>
        <v>0</v>
      </c>
      <c r="V27" s="30" t="e">
        <f t="shared" si="28"/>
        <v>#DIV/0!</v>
      </c>
      <c r="W27" s="29" t="e">
        <f>R27+'Utvikling basis'!E27</f>
        <v>#DIV/0!</v>
      </c>
      <c r="X27" s="49">
        <f>S27+(HLOOKUP(X$3,'Utdanningsbev overord mod'!$B$1:$AG$33,ROW('Utdanningsbev overord mod'!S27),FALSE)-HLOOKUP(S$3,'Utdanningsbev overord mod'!$B$1:$AG$33,ROW('Utdanningsbev overord mod'!O27),FALSE))</f>
        <v>0</v>
      </c>
      <c r="Y27" s="19">
        <f>T27+(HLOOKUP(Y$3,'Forskningsbev overord mod'!$B$1:$AW$33,ROW('Forskningsbev overord mod'!W27),FALSE)-HLOOKUP(T$3,'Forskningsbev overord mod'!$B$1:$AW$33,ROW('Forskningsbev overord mod'!Q27),FALSE))</f>
        <v>0</v>
      </c>
      <c r="Z27" s="19">
        <f t="shared" si="29"/>
        <v>0</v>
      </c>
      <c r="AA27" s="30" t="e">
        <f t="shared" si="30"/>
        <v>#DIV/0!</v>
      </c>
      <c r="AB27" s="29" t="e">
        <f>W27+'Utvikling basis'!F27</f>
        <v>#DIV/0!</v>
      </c>
      <c r="AC27" s="49">
        <f>X27+(HLOOKUP(AC$3,'Utdanningsbev overord mod'!$B$1:$AG$33,ROW('Utdanningsbev overord mod'!X27),FALSE)-HLOOKUP(X$3,'Utdanningsbev overord mod'!$B$1:$AG$33,ROW('Utdanningsbev overord mod'!T27),FALSE))</f>
        <v>0</v>
      </c>
      <c r="AD27" s="19">
        <f>Y27+(HLOOKUP(AD$3,'Forskningsbev overord mod'!$B$1:$AW$33,ROW('Forskningsbev overord mod'!AB27),FALSE)-HLOOKUP(Y$3,'Forskningsbev overord mod'!$B$1:$AW$33,ROW('Forskningsbev overord mod'!V27),FALSE))</f>
        <v>0</v>
      </c>
      <c r="AE27" s="19">
        <f t="shared" si="31"/>
        <v>0</v>
      </c>
      <c r="AF27" s="30" t="e">
        <f t="shared" si="32"/>
        <v>#DIV/0!</v>
      </c>
      <c r="AG27" s="29" t="e">
        <f>AB27+'Utvikling basis'!G27</f>
        <v>#DIV/0!</v>
      </c>
      <c r="AH27" s="49">
        <f>AC27+(HLOOKUP(AH$3,'Utdanningsbev overord mod'!$B$1:$AG$33,ROW('Utdanningsbev overord mod'!AC27),FALSE)-HLOOKUP(AC$3,'Utdanningsbev overord mod'!$B$1:$AG$33,ROW('Utdanningsbev overord mod'!Y27),FALSE))</f>
        <v>0</v>
      </c>
      <c r="AI27" s="19">
        <f>AD27+(HLOOKUP(AI$3,'Forskningsbev overord mod'!$B$1:$AW$33,ROW('Forskningsbev overord mod'!AG27),FALSE)-HLOOKUP(AD$3,'Forskningsbev overord mod'!$B$1:$AW$33,ROW('Forskningsbev overord mod'!AA27),FALSE))</f>
        <v>0</v>
      </c>
      <c r="AJ27" s="19">
        <f t="shared" si="33"/>
        <v>0</v>
      </c>
      <c r="AK27" s="30" t="e">
        <f t="shared" si="34"/>
        <v>#DIV/0!</v>
      </c>
      <c r="AL27" s="29" t="e">
        <f>AG27+'Utvikling basis'!H27</f>
        <v>#DIV/0!</v>
      </c>
      <c r="AM27" s="49">
        <f>AH27+(HLOOKUP(AM$3,'Utdanningsbev overord mod'!$B$1:$AG$33,ROW('Utdanningsbev overord mod'!AH27),FALSE)-HLOOKUP(AH$3,'Utdanningsbev overord mod'!$B$1:$AG$33,ROW('Utdanningsbev overord mod'!AD27),FALSE))</f>
        <v>0</v>
      </c>
      <c r="AN27" s="19">
        <f>AI27+(HLOOKUP(AN$3,'Forskningsbev overord mod'!$B$1:$AW$33,ROW('Forskningsbev overord mod'!AL27),FALSE)-HLOOKUP(AI$3,'Forskningsbev overord mod'!$B$1:$AW$33,ROW('Forskningsbev overord mod'!AF27),FALSE))</f>
        <v>0</v>
      </c>
      <c r="AO27" s="19">
        <f t="shared" si="35"/>
        <v>0</v>
      </c>
      <c r="AP27" s="30" t="e">
        <f t="shared" si="36"/>
        <v>#DIV/0!</v>
      </c>
      <c r="AQ27" s="29" t="e">
        <f>AL27+'Utvikling basis'!I27</f>
        <v>#DIV/0!</v>
      </c>
      <c r="AR27" s="49">
        <f>AM27+(HLOOKUP(AR$3,'Utdanningsbev overord mod'!$B$1:$AG$33,ROW('Utdanningsbev overord mod'!AM27),FALSE)-HLOOKUP(AM$3,'Utdanningsbev overord mod'!$B$1:$AG$33,ROW('Utdanningsbev overord mod'!AI27),FALSE))</f>
        <v>0</v>
      </c>
      <c r="AS27" s="19">
        <f>AN27+(HLOOKUP(AS$3,'Forskningsbev overord mod'!$B$1:$AW$33,ROW('Forskningsbev overord mod'!AQ27),FALSE)-HLOOKUP(AN$3,'Forskningsbev overord mod'!$B$1:$AW$33,ROW('Forskningsbev overord mod'!AK27),FALSE))</f>
        <v>0</v>
      </c>
      <c r="AT27" s="19">
        <f t="shared" si="37"/>
        <v>0</v>
      </c>
      <c r="AU27" s="30" t="e">
        <f t="shared" si="38"/>
        <v>#DIV/0!</v>
      </c>
    </row>
    <row r="28" spans="1:47" x14ac:dyDescent="0.25">
      <c r="A28" s="90">
        <f>'Enheter, modell og år'!A26</f>
        <v>0</v>
      </c>
      <c r="B28" s="90">
        <f>'Enheter, modell og år'!B26</f>
        <v>0</v>
      </c>
      <c r="C28" s="29">
        <f>Historikk!B27*(1+'Sentrale parametere'!$B$75)</f>
        <v>0</v>
      </c>
      <c r="D28" s="19">
        <f>Historikk!G27*(1+'Sentrale parametere'!$B$75)</f>
        <v>0</v>
      </c>
      <c r="E28" s="19">
        <f>Historikk!M27*(1+'Sentrale parametere'!$B$75)</f>
        <v>0</v>
      </c>
      <c r="F28" s="19">
        <f>Historikk!C27*(1+'Sentrale parametere'!$B$75)</f>
        <v>0</v>
      </c>
      <c r="G28" s="30">
        <f t="shared" si="6"/>
        <v>0</v>
      </c>
      <c r="H28" s="29" t="e">
        <f>((C28/$C$34)*('Sentrale parametere'!$A$75-'Utvikling basis'!$B$34-SUM('Tot bev overordnet modell'!$I$34:$K$34)))+'Utvikling basis'!B28</f>
        <v>#DIV/0!</v>
      </c>
      <c r="I28" s="19">
        <f>'Utdanningsbev overord mod'!E28</f>
        <v>0</v>
      </c>
      <c r="J28" s="19">
        <f>'Forskningsbev overord mod'!G28</f>
        <v>0</v>
      </c>
      <c r="K28" s="19">
        <f t="shared" si="23"/>
        <v>0</v>
      </c>
      <c r="L28" s="30" t="e">
        <f t="shared" si="24"/>
        <v>#DIV/0!</v>
      </c>
      <c r="M28" s="29" t="e">
        <f>H28+'Utvikling basis'!C28</f>
        <v>#DIV/0!</v>
      </c>
      <c r="N28" s="49">
        <f>I28+(HLOOKUP(N$3,'Utdanningsbev overord mod'!$B$1:$AG$33,ROW('Utdanningsbev overord mod'!I28),FALSE)-HLOOKUP(I$3,'Utdanningsbev overord mod'!$B$1:$AG$33,ROW('Utdanningsbev overord mod'!E28),FALSE))</f>
        <v>0</v>
      </c>
      <c r="O28" s="19">
        <f>J28+(HLOOKUP(O$3,'Forskningsbev overord mod'!$B$1:$AW$33,ROW('Forskningsbev overord mod'!M28),FALSE)-HLOOKUP(J$3,'Forskningsbev overord mod'!$B$1:$AW$33,ROW('Forskningsbev overord mod'!G28),FALSE))</f>
        <v>0</v>
      </c>
      <c r="P28" s="19">
        <f t="shared" si="25"/>
        <v>0</v>
      </c>
      <c r="Q28" s="30" t="e">
        <f t="shared" si="26"/>
        <v>#DIV/0!</v>
      </c>
      <c r="R28" s="29" t="e">
        <f>M28+'Utvikling basis'!D28</f>
        <v>#DIV/0!</v>
      </c>
      <c r="S28" s="49">
        <f>N28+(HLOOKUP(S$3,'Utdanningsbev overord mod'!$B$1:$AG$33,ROW('Utdanningsbev overord mod'!N28),FALSE)-HLOOKUP(N$3,'Utdanningsbev overord mod'!$B$1:$AG$33,ROW('Utdanningsbev overord mod'!J28),FALSE))</f>
        <v>0</v>
      </c>
      <c r="T28" s="19">
        <f>O28+(HLOOKUP(T$3,'Forskningsbev overord mod'!$B$1:$AW$33,ROW('Forskningsbev overord mod'!R28),FALSE)-HLOOKUP(O$3,'Forskningsbev overord mod'!$B$1:$AW$33,ROW('Forskningsbev overord mod'!L28),FALSE))</f>
        <v>0</v>
      </c>
      <c r="U28" s="19">
        <f t="shared" si="27"/>
        <v>0</v>
      </c>
      <c r="V28" s="30" t="e">
        <f t="shared" si="28"/>
        <v>#DIV/0!</v>
      </c>
      <c r="W28" s="29" t="e">
        <f>R28+'Utvikling basis'!E28</f>
        <v>#DIV/0!</v>
      </c>
      <c r="X28" s="49">
        <f>S28+(HLOOKUP(X$3,'Utdanningsbev overord mod'!$B$1:$AG$33,ROW('Utdanningsbev overord mod'!S28),FALSE)-HLOOKUP(S$3,'Utdanningsbev overord mod'!$B$1:$AG$33,ROW('Utdanningsbev overord mod'!O28),FALSE))</f>
        <v>0</v>
      </c>
      <c r="Y28" s="19">
        <f>T28+(HLOOKUP(Y$3,'Forskningsbev overord mod'!$B$1:$AW$33,ROW('Forskningsbev overord mod'!W28),FALSE)-HLOOKUP(T$3,'Forskningsbev overord mod'!$B$1:$AW$33,ROW('Forskningsbev overord mod'!Q28),FALSE))</f>
        <v>0</v>
      </c>
      <c r="Z28" s="19">
        <f t="shared" si="29"/>
        <v>0</v>
      </c>
      <c r="AA28" s="30" t="e">
        <f t="shared" si="30"/>
        <v>#DIV/0!</v>
      </c>
      <c r="AB28" s="29" t="e">
        <f>W28+'Utvikling basis'!F28</f>
        <v>#DIV/0!</v>
      </c>
      <c r="AC28" s="49">
        <f>X28+(HLOOKUP(AC$3,'Utdanningsbev overord mod'!$B$1:$AG$33,ROW('Utdanningsbev overord mod'!X28),FALSE)-HLOOKUP(X$3,'Utdanningsbev overord mod'!$B$1:$AG$33,ROW('Utdanningsbev overord mod'!T28),FALSE))</f>
        <v>0</v>
      </c>
      <c r="AD28" s="19">
        <f>Y28+(HLOOKUP(AD$3,'Forskningsbev overord mod'!$B$1:$AW$33,ROW('Forskningsbev overord mod'!AB28),FALSE)-HLOOKUP(Y$3,'Forskningsbev overord mod'!$B$1:$AW$33,ROW('Forskningsbev overord mod'!V28),FALSE))</f>
        <v>0</v>
      </c>
      <c r="AE28" s="19">
        <f t="shared" si="31"/>
        <v>0</v>
      </c>
      <c r="AF28" s="30" t="e">
        <f t="shared" si="32"/>
        <v>#DIV/0!</v>
      </c>
      <c r="AG28" s="29" t="e">
        <f>AB28+'Utvikling basis'!G28</f>
        <v>#DIV/0!</v>
      </c>
      <c r="AH28" s="49">
        <f>AC28+(HLOOKUP(AH$3,'Utdanningsbev overord mod'!$B$1:$AG$33,ROW('Utdanningsbev overord mod'!AC28),FALSE)-HLOOKUP(AC$3,'Utdanningsbev overord mod'!$B$1:$AG$33,ROW('Utdanningsbev overord mod'!Y28),FALSE))</f>
        <v>0</v>
      </c>
      <c r="AI28" s="19">
        <f>AD28+(HLOOKUP(AI$3,'Forskningsbev overord mod'!$B$1:$AW$33,ROW('Forskningsbev overord mod'!AG28),FALSE)-HLOOKUP(AD$3,'Forskningsbev overord mod'!$B$1:$AW$33,ROW('Forskningsbev overord mod'!AA28),FALSE))</f>
        <v>0</v>
      </c>
      <c r="AJ28" s="19">
        <f t="shared" si="33"/>
        <v>0</v>
      </c>
      <c r="AK28" s="30" t="e">
        <f t="shared" si="34"/>
        <v>#DIV/0!</v>
      </c>
      <c r="AL28" s="29" t="e">
        <f>AG28+'Utvikling basis'!H28</f>
        <v>#DIV/0!</v>
      </c>
      <c r="AM28" s="49">
        <f>AH28+(HLOOKUP(AM$3,'Utdanningsbev overord mod'!$B$1:$AG$33,ROW('Utdanningsbev overord mod'!AH28),FALSE)-HLOOKUP(AH$3,'Utdanningsbev overord mod'!$B$1:$AG$33,ROW('Utdanningsbev overord mod'!AD28),FALSE))</f>
        <v>0</v>
      </c>
      <c r="AN28" s="19">
        <f>AI28+(HLOOKUP(AN$3,'Forskningsbev overord mod'!$B$1:$AW$33,ROW('Forskningsbev overord mod'!AL28),FALSE)-HLOOKUP(AI$3,'Forskningsbev overord mod'!$B$1:$AW$33,ROW('Forskningsbev overord mod'!AF28),FALSE))</f>
        <v>0</v>
      </c>
      <c r="AO28" s="19">
        <f t="shared" si="35"/>
        <v>0</v>
      </c>
      <c r="AP28" s="30" t="e">
        <f t="shared" si="36"/>
        <v>#DIV/0!</v>
      </c>
      <c r="AQ28" s="29" t="e">
        <f>AL28+'Utvikling basis'!I28</f>
        <v>#DIV/0!</v>
      </c>
      <c r="AR28" s="49">
        <f>AM28+(HLOOKUP(AR$3,'Utdanningsbev overord mod'!$B$1:$AG$33,ROW('Utdanningsbev overord mod'!AM28),FALSE)-HLOOKUP(AM$3,'Utdanningsbev overord mod'!$B$1:$AG$33,ROW('Utdanningsbev overord mod'!AI28),FALSE))</f>
        <v>0</v>
      </c>
      <c r="AS28" s="19">
        <f>AN28+(HLOOKUP(AS$3,'Forskningsbev overord mod'!$B$1:$AW$33,ROW('Forskningsbev overord mod'!AQ28),FALSE)-HLOOKUP(AN$3,'Forskningsbev overord mod'!$B$1:$AW$33,ROW('Forskningsbev overord mod'!AK28),FALSE))</f>
        <v>0</v>
      </c>
      <c r="AT28" s="19">
        <f t="shared" si="37"/>
        <v>0</v>
      </c>
      <c r="AU28" s="30" t="e">
        <f t="shared" si="38"/>
        <v>#DIV/0!</v>
      </c>
    </row>
    <row r="29" spans="1:47" x14ac:dyDescent="0.25">
      <c r="A29" s="90">
        <f>'Enheter, modell og år'!A27</f>
        <v>0</v>
      </c>
      <c r="B29" s="90">
        <f>'Enheter, modell og år'!B27</f>
        <v>0</v>
      </c>
      <c r="C29" s="29">
        <f>Historikk!B28*(1+'Sentrale parametere'!$B$75)</f>
        <v>0</v>
      </c>
      <c r="D29" s="19">
        <f>Historikk!G28*(1+'Sentrale parametere'!$B$75)</f>
        <v>0</v>
      </c>
      <c r="E29" s="19">
        <f>Historikk!M28*(1+'Sentrale parametere'!$B$75)</f>
        <v>0</v>
      </c>
      <c r="F29" s="19">
        <f>Historikk!C28*(1+'Sentrale parametere'!$B$75)</f>
        <v>0</v>
      </c>
      <c r="G29" s="30">
        <f t="shared" si="6"/>
        <v>0</v>
      </c>
      <c r="H29" s="29" t="e">
        <f>((C29/$C$34)*('Sentrale parametere'!$A$75-'Utvikling basis'!$B$34-SUM('Tot bev overordnet modell'!$I$34:$K$34)))+'Utvikling basis'!B29</f>
        <v>#DIV/0!</v>
      </c>
      <c r="I29" s="19">
        <f>'Utdanningsbev overord mod'!E29</f>
        <v>0</v>
      </c>
      <c r="J29" s="19">
        <f>'Forskningsbev overord mod'!G29</f>
        <v>0</v>
      </c>
      <c r="K29" s="19">
        <f t="shared" si="23"/>
        <v>0</v>
      </c>
      <c r="L29" s="30" t="e">
        <f t="shared" si="24"/>
        <v>#DIV/0!</v>
      </c>
      <c r="M29" s="29" t="e">
        <f>H29+'Utvikling basis'!C29</f>
        <v>#DIV/0!</v>
      </c>
      <c r="N29" s="49">
        <f>I29+(HLOOKUP(N$3,'Utdanningsbev overord mod'!$B$1:$AG$33,ROW('Utdanningsbev overord mod'!I29),FALSE)-HLOOKUP(I$3,'Utdanningsbev overord mod'!$B$1:$AG$33,ROW('Utdanningsbev overord mod'!E29),FALSE))</f>
        <v>0</v>
      </c>
      <c r="O29" s="19">
        <f>J29+(HLOOKUP(O$3,'Forskningsbev overord mod'!$B$1:$AW$33,ROW('Forskningsbev overord mod'!M29),FALSE)-HLOOKUP(J$3,'Forskningsbev overord mod'!$B$1:$AW$33,ROW('Forskningsbev overord mod'!G29),FALSE))</f>
        <v>0</v>
      </c>
      <c r="P29" s="19">
        <f t="shared" si="25"/>
        <v>0</v>
      </c>
      <c r="Q29" s="30" t="e">
        <f t="shared" si="26"/>
        <v>#DIV/0!</v>
      </c>
      <c r="R29" s="29" t="e">
        <f>M29+'Utvikling basis'!D29</f>
        <v>#DIV/0!</v>
      </c>
      <c r="S29" s="49">
        <f>N29+(HLOOKUP(S$3,'Utdanningsbev overord mod'!$B$1:$AG$33,ROW('Utdanningsbev overord mod'!N29),FALSE)-HLOOKUP(N$3,'Utdanningsbev overord mod'!$B$1:$AG$33,ROW('Utdanningsbev overord mod'!J29),FALSE))</f>
        <v>0</v>
      </c>
      <c r="T29" s="19">
        <f>O29+(HLOOKUP(T$3,'Forskningsbev overord mod'!$B$1:$AW$33,ROW('Forskningsbev overord mod'!R29),FALSE)-HLOOKUP(O$3,'Forskningsbev overord mod'!$B$1:$AW$33,ROW('Forskningsbev overord mod'!L29),FALSE))</f>
        <v>0</v>
      </c>
      <c r="U29" s="19">
        <f t="shared" si="27"/>
        <v>0</v>
      </c>
      <c r="V29" s="30" t="e">
        <f t="shared" si="28"/>
        <v>#DIV/0!</v>
      </c>
      <c r="W29" s="29" t="e">
        <f>R29+'Utvikling basis'!E29</f>
        <v>#DIV/0!</v>
      </c>
      <c r="X29" s="49">
        <f>S29+(HLOOKUP(X$3,'Utdanningsbev overord mod'!$B$1:$AG$33,ROW('Utdanningsbev overord mod'!S29),FALSE)-HLOOKUP(S$3,'Utdanningsbev overord mod'!$B$1:$AG$33,ROW('Utdanningsbev overord mod'!O29),FALSE))</f>
        <v>0</v>
      </c>
      <c r="Y29" s="19">
        <f>T29+(HLOOKUP(Y$3,'Forskningsbev overord mod'!$B$1:$AW$33,ROW('Forskningsbev overord mod'!W29),FALSE)-HLOOKUP(T$3,'Forskningsbev overord mod'!$B$1:$AW$33,ROW('Forskningsbev overord mod'!Q29),FALSE))</f>
        <v>0</v>
      </c>
      <c r="Z29" s="19">
        <f t="shared" si="29"/>
        <v>0</v>
      </c>
      <c r="AA29" s="30" t="e">
        <f t="shared" si="30"/>
        <v>#DIV/0!</v>
      </c>
      <c r="AB29" s="29" t="e">
        <f>W29+'Utvikling basis'!F29</f>
        <v>#DIV/0!</v>
      </c>
      <c r="AC29" s="49">
        <f>X29+(HLOOKUP(AC$3,'Utdanningsbev overord mod'!$B$1:$AG$33,ROW('Utdanningsbev overord mod'!X29),FALSE)-HLOOKUP(X$3,'Utdanningsbev overord mod'!$B$1:$AG$33,ROW('Utdanningsbev overord mod'!T29),FALSE))</f>
        <v>0</v>
      </c>
      <c r="AD29" s="19">
        <f>Y29+(HLOOKUP(AD$3,'Forskningsbev overord mod'!$B$1:$AW$33,ROW('Forskningsbev overord mod'!AB29),FALSE)-HLOOKUP(Y$3,'Forskningsbev overord mod'!$B$1:$AW$33,ROW('Forskningsbev overord mod'!V29),FALSE))</f>
        <v>0</v>
      </c>
      <c r="AE29" s="19">
        <f t="shared" si="31"/>
        <v>0</v>
      </c>
      <c r="AF29" s="30" t="e">
        <f t="shared" si="32"/>
        <v>#DIV/0!</v>
      </c>
      <c r="AG29" s="29" t="e">
        <f>AB29+'Utvikling basis'!G29</f>
        <v>#DIV/0!</v>
      </c>
      <c r="AH29" s="49">
        <f>AC29+(HLOOKUP(AH$3,'Utdanningsbev overord mod'!$B$1:$AG$33,ROW('Utdanningsbev overord mod'!AC29),FALSE)-HLOOKUP(AC$3,'Utdanningsbev overord mod'!$B$1:$AG$33,ROW('Utdanningsbev overord mod'!Y29),FALSE))</f>
        <v>0</v>
      </c>
      <c r="AI29" s="19">
        <f>AD29+(HLOOKUP(AI$3,'Forskningsbev overord mod'!$B$1:$AW$33,ROW('Forskningsbev overord mod'!AG29),FALSE)-HLOOKUP(AD$3,'Forskningsbev overord mod'!$B$1:$AW$33,ROW('Forskningsbev overord mod'!AA29),FALSE))</f>
        <v>0</v>
      </c>
      <c r="AJ29" s="19">
        <f t="shared" si="33"/>
        <v>0</v>
      </c>
      <c r="AK29" s="30" t="e">
        <f t="shared" si="34"/>
        <v>#DIV/0!</v>
      </c>
      <c r="AL29" s="29" t="e">
        <f>AG29+'Utvikling basis'!H29</f>
        <v>#DIV/0!</v>
      </c>
      <c r="AM29" s="49">
        <f>AH29+(HLOOKUP(AM$3,'Utdanningsbev overord mod'!$B$1:$AG$33,ROW('Utdanningsbev overord mod'!AH29),FALSE)-HLOOKUP(AH$3,'Utdanningsbev overord mod'!$B$1:$AG$33,ROW('Utdanningsbev overord mod'!AD29),FALSE))</f>
        <v>0</v>
      </c>
      <c r="AN29" s="19">
        <f>AI29+(HLOOKUP(AN$3,'Forskningsbev overord mod'!$B$1:$AW$33,ROW('Forskningsbev overord mod'!AL29),FALSE)-HLOOKUP(AI$3,'Forskningsbev overord mod'!$B$1:$AW$33,ROW('Forskningsbev overord mod'!AF29),FALSE))</f>
        <v>0</v>
      </c>
      <c r="AO29" s="19">
        <f t="shared" si="35"/>
        <v>0</v>
      </c>
      <c r="AP29" s="30" t="e">
        <f t="shared" si="36"/>
        <v>#DIV/0!</v>
      </c>
      <c r="AQ29" s="29" t="e">
        <f>AL29+'Utvikling basis'!I29</f>
        <v>#DIV/0!</v>
      </c>
      <c r="AR29" s="49">
        <f>AM29+(HLOOKUP(AR$3,'Utdanningsbev overord mod'!$B$1:$AG$33,ROW('Utdanningsbev overord mod'!AM29),FALSE)-HLOOKUP(AM$3,'Utdanningsbev overord mod'!$B$1:$AG$33,ROW('Utdanningsbev overord mod'!AI29),FALSE))</f>
        <v>0</v>
      </c>
      <c r="AS29" s="19">
        <f>AN29+(HLOOKUP(AS$3,'Forskningsbev overord mod'!$B$1:$AW$33,ROW('Forskningsbev overord mod'!AQ29),FALSE)-HLOOKUP(AN$3,'Forskningsbev overord mod'!$B$1:$AW$33,ROW('Forskningsbev overord mod'!AK29),FALSE))</f>
        <v>0</v>
      </c>
      <c r="AT29" s="19">
        <f t="shared" si="37"/>
        <v>0</v>
      </c>
      <c r="AU29" s="30" t="e">
        <f t="shared" si="38"/>
        <v>#DIV/0!</v>
      </c>
    </row>
    <row r="30" spans="1:47" x14ac:dyDescent="0.25">
      <c r="A30" s="90">
        <f>'Enheter, modell og år'!A28</f>
        <v>0</v>
      </c>
      <c r="B30" s="90">
        <f>'Enheter, modell og år'!B28</f>
        <v>0</v>
      </c>
      <c r="C30" s="29">
        <f>Historikk!B29*(1+'Sentrale parametere'!$B$75)</f>
        <v>0</v>
      </c>
      <c r="D30" s="19">
        <f>Historikk!G29*(1+'Sentrale parametere'!$B$75)</f>
        <v>0</v>
      </c>
      <c r="E30" s="19">
        <f>Historikk!M29*(1+'Sentrale parametere'!$B$75)</f>
        <v>0</v>
      </c>
      <c r="F30" s="19">
        <f>Historikk!C29*(1+'Sentrale parametere'!$B$75)</f>
        <v>0</v>
      </c>
      <c r="G30" s="30">
        <f t="shared" si="6"/>
        <v>0</v>
      </c>
      <c r="H30" s="29" t="e">
        <f>((C30/$C$34)*('Sentrale parametere'!$A$75-'Utvikling basis'!$B$34-SUM('Tot bev overordnet modell'!$I$34:$K$34)))+'Utvikling basis'!B30</f>
        <v>#DIV/0!</v>
      </c>
      <c r="I30" s="19">
        <f>'Utdanningsbev overord mod'!E30</f>
        <v>0</v>
      </c>
      <c r="J30" s="19">
        <f>'Forskningsbev overord mod'!G30</f>
        <v>0</v>
      </c>
      <c r="K30" s="19">
        <f t="shared" si="23"/>
        <v>0</v>
      </c>
      <c r="L30" s="30" t="e">
        <f t="shared" si="24"/>
        <v>#DIV/0!</v>
      </c>
      <c r="M30" s="29" t="e">
        <f>H30+'Utvikling basis'!C30</f>
        <v>#DIV/0!</v>
      </c>
      <c r="N30" s="49">
        <f>I30+(HLOOKUP(N$3,'Utdanningsbev overord mod'!$B$1:$AG$33,ROW('Utdanningsbev overord mod'!I30),FALSE)-HLOOKUP(I$3,'Utdanningsbev overord mod'!$B$1:$AG$33,ROW('Utdanningsbev overord mod'!E30),FALSE))</f>
        <v>0</v>
      </c>
      <c r="O30" s="19">
        <f>J30+(HLOOKUP(O$3,'Forskningsbev overord mod'!$B$1:$AW$33,ROW('Forskningsbev overord mod'!M30),FALSE)-HLOOKUP(J$3,'Forskningsbev overord mod'!$B$1:$AW$33,ROW('Forskningsbev overord mod'!G30),FALSE))</f>
        <v>0</v>
      </c>
      <c r="P30" s="19">
        <f t="shared" si="25"/>
        <v>0</v>
      </c>
      <c r="Q30" s="30" t="e">
        <f t="shared" si="26"/>
        <v>#DIV/0!</v>
      </c>
      <c r="R30" s="29" t="e">
        <f>M30+'Utvikling basis'!D30</f>
        <v>#DIV/0!</v>
      </c>
      <c r="S30" s="49">
        <f>N30+(HLOOKUP(S$3,'Utdanningsbev overord mod'!$B$1:$AG$33,ROW('Utdanningsbev overord mod'!N30),FALSE)-HLOOKUP(N$3,'Utdanningsbev overord mod'!$B$1:$AG$33,ROW('Utdanningsbev overord mod'!J30),FALSE))</f>
        <v>0</v>
      </c>
      <c r="T30" s="19">
        <f>O30+(HLOOKUP(T$3,'Forskningsbev overord mod'!$B$1:$AW$33,ROW('Forskningsbev overord mod'!R30),FALSE)-HLOOKUP(O$3,'Forskningsbev overord mod'!$B$1:$AW$33,ROW('Forskningsbev overord mod'!L30),FALSE))</f>
        <v>0</v>
      </c>
      <c r="U30" s="19">
        <f t="shared" si="27"/>
        <v>0</v>
      </c>
      <c r="V30" s="30" t="e">
        <f t="shared" si="28"/>
        <v>#DIV/0!</v>
      </c>
      <c r="W30" s="29" t="e">
        <f>R30+'Utvikling basis'!E30</f>
        <v>#DIV/0!</v>
      </c>
      <c r="X30" s="49">
        <f>S30+(HLOOKUP(X$3,'Utdanningsbev overord mod'!$B$1:$AG$33,ROW('Utdanningsbev overord mod'!S30),FALSE)-HLOOKUP(S$3,'Utdanningsbev overord mod'!$B$1:$AG$33,ROW('Utdanningsbev overord mod'!O30),FALSE))</f>
        <v>0</v>
      </c>
      <c r="Y30" s="19">
        <f>T30+(HLOOKUP(Y$3,'Forskningsbev overord mod'!$B$1:$AW$33,ROW('Forskningsbev overord mod'!W30),FALSE)-HLOOKUP(T$3,'Forskningsbev overord mod'!$B$1:$AW$33,ROW('Forskningsbev overord mod'!Q30),FALSE))</f>
        <v>0</v>
      </c>
      <c r="Z30" s="19">
        <f t="shared" si="29"/>
        <v>0</v>
      </c>
      <c r="AA30" s="30" t="e">
        <f t="shared" si="30"/>
        <v>#DIV/0!</v>
      </c>
      <c r="AB30" s="29" t="e">
        <f>W30+'Utvikling basis'!F30</f>
        <v>#DIV/0!</v>
      </c>
      <c r="AC30" s="49">
        <f>X30+(HLOOKUP(AC$3,'Utdanningsbev overord mod'!$B$1:$AG$33,ROW('Utdanningsbev overord mod'!X30),FALSE)-HLOOKUP(X$3,'Utdanningsbev overord mod'!$B$1:$AG$33,ROW('Utdanningsbev overord mod'!T30),FALSE))</f>
        <v>0</v>
      </c>
      <c r="AD30" s="19">
        <f>Y30+(HLOOKUP(AD$3,'Forskningsbev overord mod'!$B$1:$AW$33,ROW('Forskningsbev overord mod'!AB30),FALSE)-HLOOKUP(Y$3,'Forskningsbev overord mod'!$B$1:$AW$33,ROW('Forskningsbev overord mod'!V30),FALSE))</f>
        <v>0</v>
      </c>
      <c r="AE30" s="19">
        <f t="shared" si="31"/>
        <v>0</v>
      </c>
      <c r="AF30" s="30" t="e">
        <f t="shared" si="32"/>
        <v>#DIV/0!</v>
      </c>
      <c r="AG30" s="29" t="e">
        <f>AB30+'Utvikling basis'!G30</f>
        <v>#DIV/0!</v>
      </c>
      <c r="AH30" s="49">
        <f>AC30+(HLOOKUP(AH$3,'Utdanningsbev overord mod'!$B$1:$AG$33,ROW('Utdanningsbev overord mod'!AC30),FALSE)-HLOOKUP(AC$3,'Utdanningsbev overord mod'!$B$1:$AG$33,ROW('Utdanningsbev overord mod'!Y30),FALSE))</f>
        <v>0</v>
      </c>
      <c r="AI30" s="19">
        <f>AD30+(HLOOKUP(AI$3,'Forskningsbev overord mod'!$B$1:$AW$33,ROW('Forskningsbev overord mod'!AG30),FALSE)-HLOOKUP(AD$3,'Forskningsbev overord mod'!$B$1:$AW$33,ROW('Forskningsbev overord mod'!AA30),FALSE))</f>
        <v>0</v>
      </c>
      <c r="AJ30" s="19">
        <f t="shared" si="33"/>
        <v>0</v>
      </c>
      <c r="AK30" s="30" t="e">
        <f t="shared" si="34"/>
        <v>#DIV/0!</v>
      </c>
      <c r="AL30" s="29" t="e">
        <f>AG30+'Utvikling basis'!H30</f>
        <v>#DIV/0!</v>
      </c>
      <c r="AM30" s="49">
        <f>AH30+(HLOOKUP(AM$3,'Utdanningsbev overord mod'!$B$1:$AG$33,ROW('Utdanningsbev overord mod'!AH30),FALSE)-HLOOKUP(AH$3,'Utdanningsbev overord mod'!$B$1:$AG$33,ROW('Utdanningsbev overord mod'!AD30),FALSE))</f>
        <v>0</v>
      </c>
      <c r="AN30" s="19">
        <f>AI30+(HLOOKUP(AN$3,'Forskningsbev overord mod'!$B$1:$AW$33,ROW('Forskningsbev overord mod'!AL30),FALSE)-HLOOKUP(AI$3,'Forskningsbev overord mod'!$B$1:$AW$33,ROW('Forskningsbev overord mod'!AF30),FALSE))</f>
        <v>0</v>
      </c>
      <c r="AO30" s="19">
        <f t="shared" si="35"/>
        <v>0</v>
      </c>
      <c r="AP30" s="30" t="e">
        <f t="shared" si="36"/>
        <v>#DIV/0!</v>
      </c>
      <c r="AQ30" s="29" t="e">
        <f>AL30+'Utvikling basis'!I30</f>
        <v>#DIV/0!</v>
      </c>
      <c r="AR30" s="49">
        <f>AM30+(HLOOKUP(AR$3,'Utdanningsbev overord mod'!$B$1:$AG$33,ROW('Utdanningsbev overord mod'!AM30),FALSE)-HLOOKUP(AM$3,'Utdanningsbev overord mod'!$B$1:$AG$33,ROW('Utdanningsbev overord mod'!AI30),FALSE))</f>
        <v>0</v>
      </c>
      <c r="AS30" s="19">
        <f>AN30+(HLOOKUP(AS$3,'Forskningsbev overord mod'!$B$1:$AW$33,ROW('Forskningsbev overord mod'!AQ30),FALSE)-HLOOKUP(AN$3,'Forskningsbev overord mod'!$B$1:$AW$33,ROW('Forskningsbev overord mod'!AK30),FALSE))</f>
        <v>0</v>
      </c>
      <c r="AT30" s="19">
        <f t="shared" si="37"/>
        <v>0</v>
      </c>
      <c r="AU30" s="30" t="e">
        <f t="shared" si="38"/>
        <v>#DIV/0!</v>
      </c>
    </row>
    <row r="31" spans="1:47" x14ac:dyDescent="0.25">
      <c r="A31" s="90">
        <f>'Enheter, modell og år'!A29</f>
        <v>0</v>
      </c>
      <c r="B31" s="90">
        <f>'Enheter, modell og år'!B29</f>
        <v>0</v>
      </c>
      <c r="C31" s="29">
        <f>Historikk!B30*(1+'Sentrale parametere'!$B$75)</f>
        <v>0</v>
      </c>
      <c r="D31" s="19">
        <f>Historikk!G30*(1+'Sentrale parametere'!$B$75)</f>
        <v>0</v>
      </c>
      <c r="E31" s="19">
        <f>Historikk!M30*(1+'Sentrale parametere'!$B$75)</f>
        <v>0</v>
      </c>
      <c r="F31" s="19">
        <f>Historikk!C30*(1+'Sentrale parametere'!$B$75)</f>
        <v>0</v>
      </c>
      <c r="G31" s="30">
        <f t="shared" si="6"/>
        <v>0</v>
      </c>
      <c r="H31" s="29" t="e">
        <f>((C31/$C$34)*('Sentrale parametere'!$A$75-'Utvikling basis'!$B$34-SUM('Tot bev overordnet modell'!$I$34:$K$34)))+'Utvikling basis'!B31</f>
        <v>#DIV/0!</v>
      </c>
      <c r="I31" s="19">
        <f>'Utdanningsbev overord mod'!E31</f>
        <v>0</v>
      </c>
      <c r="J31" s="19">
        <f>'Forskningsbev overord mod'!G31</f>
        <v>0</v>
      </c>
      <c r="K31" s="19">
        <f t="shared" si="23"/>
        <v>0</v>
      </c>
      <c r="L31" s="30" t="e">
        <f t="shared" si="24"/>
        <v>#DIV/0!</v>
      </c>
      <c r="M31" s="29" t="e">
        <f>H31+'Utvikling basis'!C31</f>
        <v>#DIV/0!</v>
      </c>
      <c r="N31" s="49">
        <f>I31+(HLOOKUP(N$3,'Utdanningsbev overord mod'!$B$1:$AG$33,ROW('Utdanningsbev overord mod'!I31),FALSE)-HLOOKUP(I$3,'Utdanningsbev overord mod'!$B$1:$AG$33,ROW('Utdanningsbev overord mod'!E31),FALSE))</f>
        <v>0</v>
      </c>
      <c r="O31" s="19">
        <f>J31+(HLOOKUP(O$3,'Forskningsbev overord mod'!$B$1:$AW$33,ROW('Forskningsbev overord mod'!M31),FALSE)-HLOOKUP(J$3,'Forskningsbev overord mod'!$B$1:$AW$33,ROW('Forskningsbev overord mod'!G31),FALSE))</f>
        <v>0</v>
      </c>
      <c r="P31" s="19">
        <f t="shared" si="25"/>
        <v>0</v>
      </c>
      <c r="Q31" s="30" t="e">
        <f t="shared" si="26"/>
        <v>#DIV/0!</v>
      </c>
      <c r="R31" s="29" t="e">
        <f>M31+'Utvikling basis'!D31</f>
        <v>#DIV/0!</v>
      </c>
      <c r="S31" s="49">
        <f>N31+(HLOOKUP(S$3,'Utdanningsbev overord mod'!$B$1:$AG$33,ROW('Utdanningsbev overord mod'!N31),FALSE)-HLOOKUP(N$3,'Utdanningsbev overord mod'!$B$1:$AG$33,ROW('Utdanningsbev overord mod'!J31),FALSE))</f>
        <v>0</v>
      </c>
      <c r="T31" s="19">
        <f>O31+(HLOOKUP(T$3,'Forskningsbev overord mod'!$B$1:$AW$33,ROW('Forskningsbev overord mod'!R31),FALSE)-HLOOKUP(O$3,'Forskningsbev overord mod'!$B$1:$AW$33,ROW('Forskningsbev overord mod'!L31),FALSE))</f>
        <v>0</v>
      </c>
      <c r="U31" s="19">
        <f t="shared" si="27"/>
        <v>0</v>
      </c>
      <c r="V31" s="30" t="e">
        <f t="shared" si="28"/>
        <v>#DIV/0!</v>
      </c>
      <c r="W31" s="29" t="e">
        <f>R31+'Utvikling basis'!E31</f>
        <v>#DIV/0!</v>
      </c>
      <c r="X31" s="49">
        <f>S31+(HLOOKUP(X$3,'Utdanningsbev overord mod'!$B$1:$AG$33,ROW('Utdanningsbev overord mod'!S31),FALSE)-HLOOKUP(S$3,'Utdanningsbev overord mod'!$B$1:$AG$33,ROW('Utdanningsbev overord mod'!O31),FALSE))</f>
        <v>0</v>
      </c>
      <c r="Y31" s="19">
        <f>T31+(HLOOKUP(Y$3,'Forskningsbev overord mod'!$B$1:$AW$33,ROW('Forskningsbev overord mod'!W31),FALSE)-HLOOKUP(T$3,'Forskningsbev overord mod'!$B$1:$AW$33,ROW('Forskningsbev overord mod'!Q31),FALSE))</f>
        <v>0</v>
      </c>
      <c r="Z31" s="19">
        <f t="shared" si="29"/>
        <v>0</v>
      </c>
      <c r="AA31" s="30" t="e">
        <f t="shared" si="30"/>
        <v>#DIV/0!</v>
      </c>
      <c r="AB31" s="29" t="e">
        <f>W31+'Utvikling basis'!F31</f>
        <v>#DIV/0!</v>
      </c>
      <c r="AC31" s="49">
        <f>X31+(HLOOKUP(AC$3,'Utdanningsbev overord mod'!$B$1:$AG$33,ROW('Utdanningsbev overord mod'!X31),FALSE)-HLOOKUP(X$3,'Utdanningsbev overord mod'!$B$1:$AG$33,ROW('Utdanningsbev overord mod'!T31),FALSE))</f>
        <v>0</v>
      </c>
      <c r="AD31" s="19">
        <f>Y31+(HLOOKUP(AD$3,'Forskningsbev overord mod'!$B$1:$AW$33,ROW('Forskningsbev overord mod'!AB31),FALSE)-HLOOKUP(Y$3,'Forskningsbev overord mod'!$B$1:$AW$33,ROW('Forskningsbev overord mod'!V31),FALSE))</f>
        <v>0</v>
      </c>
      <c r="AE31" s="19">
        <f t="shared" si="31"/>
        <v>0</v>
      </c>
      <c r="AF31" s="30" t="e">
        <f t="shared" si="32"/>
        <v>#DIV/0!</v>
      </c>
      <c r="AG31" s="29" t="e">
        <f>AB31+'Utvikling basis'!G31</f>
        <v>#DIV/0!</v>
      </c>
      <c r="AH31" s="49">
        <f>AC31+(HLOOKUP(AH$3,'Utdanningsbev overord mod'!$B$1:$AG$33,ROW('Utdanningsbev overord mod'!AC31),FALSE)-HLOOKUP(AC$3,'Utdanningsbev overord mod'!$B$1:$AG$33,ROW('Utdanningsbev overord mod'!Y31),FALSE))</f>
        <v>0</v>
      </c>
      <c r="AI31" s="19">
        <f>AD31+(HLOOKUP(AI$3,'Forskningsbev overord mod'!$B$1:$AW$33,ROW('Forskningsbev overord mod'!AG31),FALSE)-HLOOKUP(AD$3,'Forskningsbev overord mod'!$B$1:$AW$33,ROW('Forskningsbev overord mod'!AA31),FALSE))</f>
        <v>0</v>
      </c>
      <c r="AJ31" s="19">
        <f t="shared" si="33"/>
        <v>0</v>
      </c>
      <c r="AK31" s="30" t="e">
        <f t="shared" si="34"/>
        <v>#DIV/0!</v>
      </c>
      <c r="AL31" s="29" t="e">
        <f>AG31+'Utvikling basis'!H31</f>
        <v>#DIV/0!</v>
      </c>
      <c r="AM31" s="49">
        <f>AH31+(HLOOKUP(AM$3,'Utdanningsbev overord mod'!$B$1:$AG$33,ROW('Utdanningsbev overord mod'!AH31),FALSE)-HLOOKUP(AH$3,'Utdanningsbev overord mod'!$B$1:$AG$33,ROW('Utdanningsbev overord mod'!AD31),FALSE))</f>
        <v>0</v>
      </c>
      <c r="AN31" s="19">
        <f>AI31+(HLOOKUP(AN$3,'Forskningsbev overord mod'!$B$1:$AW$33,ROW('Forskningsbev overord mod'!AL31),FALSE)-HLOOKUP(AI$3,'Forskningsbev overord mod'!$B$1:$AW$33,ROW('Forskningsbev overord mod'!AF31),FALSE))</f>
        <v>0</v>
      </c>
      <c r="AO31" s="19">
        <f t="shared" si="35"/>
        <v>0</v>
      </c>
      <c r="AP31" s="30" t="e">
        <f t="shared" si="36"/>
        <v>#DIV/0!</v>
      </c>
      <c r="AQ31" s="29" t="e">
        <f>AL31+'Utvikling basis'!I31</f>
        <v>#DIV/0!</v>
      </c>
      <c r="AR31" s="49">
        <f>AM31+(HLOOKUP(AR$3,'Utdanningsbev overord mod'!$B$1:$AG$33,ROW('Utdanningsbev overord mod'!AM31),FALSE)-HLOOKUP(AM$3,'Utdanningsbev overord mod'!$B$1:$AG$33,ROW('Utdanningsbev overord mod'!AI31),FALSE))</f>
        <v>0</v>
      </c>
      <c r="AS31" s="19">
        <f>AN31+(HLOOKUP(AS$3,'Forskningsbev overord mod'!$B$1:$AW$33,ROW('Forskningsbev overord mod'!AQ31),FALSE)-HLOOKUP(AN$3,'Forskningsbev overord mod'!$B$1:$AW$33,ROW('Forskningsbev overord mod'!AK31),FALSE))</f>
        <v>0</v>
      </c>
      <c r="AT31" s="19">
        <f t="shared" si="37"/>
        <v>0</v>
      </c>
      <c r="AU31" s="30" t="e">
        <f t="shared" si="38"/>
        <v>#DIV/0!</v>
      </c>
    </row>
    <row r="32" spans="1:47" x14ac:dyDescent="0.25">
      <c r="A32" s="90">
        <f>'Enheter, modell og år'!A30</f>
        <v>0</v>
      </c>
      <c r="B32" s="90">
        <f>'Enheter, modell og år'!B30</f>
        <v>0</v>
      </c>
      <c r="C32" s="29">
        <f>Historikk!B31*(1+'Sentrale parametere'!$B$75)</f>
        <v>0</v>
      </c>
      <c r="D32" s="19">
        <f>Historikk!G31*(1+'Sentrale parametere'!$B$75)</f>
        <v>0</v>
      </c>
      <c r="E32" s="19">
        <f>Historikk!M31*(1+'Sentrale parametere'!$B$75)</f>
        <v>0</v>
      </c>
      <c r="F32" s="19">
        <f>Historikk!C31*(1+'Sentrale parametere'!$B$75)</f>
        <v>0</v>
      </c>
      <c r="G32" s="30">
        <f t="shared" si="6"/>
        <v>0</v>
      </c>
      <c r="H32" s="29" t="e">
        <f>((C32/$C$34)*('Sentrale parametere'!$A$75-'Utvikling basis'!$B$34-SUM('Tot bev overordnet modell'!$I$34:$K$34)))+'Utvikling basis'!B32</f>
        <v>#DIV/0!</v>
      </c>
      <c r="I32" s="19">
        <f>'Utdanningsbev overord mod'!E32</f>
        <v>0</v>
      </c>
      <c r="J32" s="19">
        <f>'Forskningsbev overord mod'!G32</f>
        <v>0</v>
      </c>
      <c r="K32" s="19">
        <f t="shared" si="23"/>
        <v>0</v>
      </c>
      <c r="L32" s="30" t="e">
        <f t="shared" si="24"/>
        <v>#DIV/0!</v>
      </c>
      <c r="M32" s="29" t="e">
        <f>H32+'Utvikling basis'!C32</f>
        <v>#DIV/0!</v>
      </c>
      <c r="N32" s="49">
        <f>I32+(HLOOKUP(N$3,'Utdanningsbev overord mod'!$B$1:$AG$33,ROW('Utdanningsbev overord mod'!I32),FALSE)-HLOOKUP(I$3,'Utdanningsbev overord mod'!$B$1:$AG$33,ROW('Utdanningsbev overord mod'!E32),FALSE))</f>
        <v>0</v>
      </c>
      <c r="O32" s="19">
        <f>J32+(HLOOKUP(O$3,'Forskningsbev overord mod'!$B$1:$AW$33,ROW('Forskningsbev overord mod'!M32),FALSE)-HLOOKUP(J$3,'Forskningsbev overord mod'!$B$1:$AW$33,ROW('Forskningsbev overord mod'!G32),FALSE))</f>
        <v>0</v>
      </c>
      <c r="P32" s="19">
        <f t="shared" si="25"/>
        <v>0</v>
      </c>
      <c r="Q32" s="30" t="e">
        <f t="shared" si="26"/>
        <v>#DIV/0!</v>
      </c>
      <c r="R32" s="29" t="e">
        <f>M32+'Utvikling basis'!D32</f>
        <v>#DIV/0!</v>
      </c>
      <c r="S32" s="49">
        <f>N32+(HLOOKUP(S$3,'Utdanningsbev overord mod'!$B$1:$AG$33,ROW('Utdanningsbev overord mod'!N32),FALSE)-HLOOKUP(N$3,'Utdanningsbev overord mod'!$B$1:$AG$33,ROW('Utdanningsbev overord mod'!J32),FALSE))</f>
        <v>0</v>
      </c>
      <c r="T32" s="19">
        <f>O32+(HLOOKUP(T$3,'Forskningsbev overord mod'!$B$1:$AW$33,ROW('Forskningsbev overord mod'!R32),FALSE)-HLOOKUP(O$3,'Forskningsbev overord mod'!$B$1:$AW$33,ROW('Forskningsbev overord mod'!L32),FALSE))</f>
        <v>0</v>
      </c>
      <c r="U32" s="19">
        <f t="shared" si="27"/>
        <v>0</v>
      </c>
      <c r="V32" s="30" t="e">
        <f t="shared" si="28"/>
        <v>#DIV/0!</v>
      </c>
      <c r="W32" s="29" t="e">
        <f>R32+'Utvikling basis'!E32</f>
        <v>#DIV/0!</v>
      </c>
      <c r="X32" s="49">
        <f>S32+(HLOOKUP(X$3,'Utdanningsbev overord mod'!$B$1:$AG$33,ROW('Utdanningsbev overord mod'!S32),FALSE)-HLOOKUP(S$3,'Utdanningsbev overord mod'!$B$1:$AG$33,ROW('Utdanningsbev overord mod'!O32),FALSE))</f>
        <v>0</v>
      </c>
      <c r="Y32" s="19">
        <f>T32+(HLOOKUP(Y$3,'Forskningsbev overord mod'!$B$1:$AW$33,ROW('Forskningsbev overord mod'!W32),FALSE)-HLOOKUP(T$3,'Forskningsbev overord mod'!$B$1:$AW$33,ROW('Forskningsbev overord mod'!Q32),FALSE))</f>
        <v>0</v>
      </c>
      <c r="Z32" s="19">
        <f t="shared" si="29"/>
        <v>0</v>
      </c>
      <c r="AA32" s="30" t="e">
        <f t="shared" si="30"/>
        <v>#DIV/0!</v>
      </c>
      <c r="AB32" s="29" t="e">
        <f>W32+'Utvikling basis'!F32</f>
        <v>#DIV/0!</v>
      </c>
      <c r="AC32" s="49">
        <f>X32+(HLOOKUP(AC$3,'Utdanningsbev overord mod'!$B$1:$AG$33,ROW('Utdanningsbev overord mod'!X32),FALSE)-HLOOKUP(X$3,'Utdanningsbev overord mod'!$B$1:$AG$33,ROW('Utdanningsbev overord mod'!T32),FALSE))</f>
        <v>0</v>
      </c>
      <c r="AD32" s="19">
        <f>Y32+(HLOOKUP(AD$3,'Forskningsbev overord mod'!$B$1:$AW$33,ROW('Forskningsbev overord mod'!AB32),FALSE)-HLOOKUP(Y$3,'Forskningsbev overord mod'!$B$1:$AW$33,ROW('Forskningsbev overord mod'!V32),FALSE))</f>
        <v>0</v>
      </c>
      <c r="AE32" s="19">
        <f t="shared" si="31"/>
        <v>0</v>
      </c>
      <c r="AF32" s="30" t="e">
        <f t="shared" si="32"/>
        <v>#DIV/0!</v>
      </c>
      <c r="AG32" s="29" t="e">
        <f>AB32+'Utvikling basis'!G32</f>
        <v>#DIV/0!</v>
      </c>
      <c r="AH32" s="49">
        <f>AC32+(HLOOKUP(AH$3,'Utdanningsbev overord mod'!$B$1:$AG$33,ROW('Utdanningsbev overord mod'!AC32),FALSE)-HLOOKUP(AC$3,'Utdanningsbev overord mod'!$B$1:$AG$33,ROW('Utdanningsbev overord mod'!Y32),FALSE))</f>
        <v>0</v>
      </c>
      <c r="AI32" s="19">
        <f>AD32+(HLOOKUP(AI$3,'Forskningsbev overord mod'!$B$1:$AW$33,ROW('Forskningsbev overord mod'!AG32),FALSE)-HLOOKUP(AD$3,'Forskningsbev overord mod'!$B$1:$AW$33,ROW('Forskningsbev overord mod'!AA32),FALSE))</f>
        <v>0</v>
      </c>
      <c r="AJ32" s="19">
        <f t="shared" si="33"/>
        <v>0</v>
      </c>
      <c r="AK32" s="30" t="e">
        <f t="shared" si="34"/>
        <v>#DIV/0!</v>
      </c>
      <c r="AL32" s="29" t="e">
        <f>AG32+'Utvikling basis'!H32</f>
        <v>#DIV/0!</v>
      </c>
      <c r="AM32" s="49">
        <f>AH32+(HLOOKUP(AM$3,'Utdanningsbev overord mod'!$B$1:$AG$33,ROW('Utdanningsbev overord mod'!AH32),FALSE)-HLOOKUP(AH$3,'Utdanningsbev overord mod'!$B$1:$AG$33,ROW('Utdanningsbev overord mod'!AD32),FALSE))</f>
        <v>0</v>
      </c>
      <c r="AN32" s="19">
        <f>AI32+(HLOOKUP(AN$3,'Forskningsbev overord mod'!$B$1:$AW$33,ROW('Forskningsbev overord mod'!AL32),FALSE)-HLOOKUP(AI$3,'Forskningsbev overord mod'!$B$1:$AW$33,ROW('Forskningsbev overord mod'!AF32),FALSE))</f>
        <v>0</v>
      </c>
      <c r="AO32" s="19">
        <f t="shared" si="35"/>
        <v>0</v>
      </c>
      <c r="AP32" s="30" t="e">
        <f t="shared" si="36"/>
        <v>#DIV/0!</v>
      </c>
      <c r="AQ32" s="29" t="e">
        <f>AL32+'Utvikling basis'!I32</f>
        <v>#DIV/0!</v>
      </c>
      <c r="AR32" s="49">
        <f>AM32+(HLOOKUP(AR$3,'Utdanningsbev overord mod'!$B$1:$AG$33,ROW('Utdanningsbev overord mod'!AM32),FALSE)-HLOOKUP(AM$3,'Utdanningsbev overord mod'!$B$1:$AG$33,ROW('Utdanningsbev overord mod'!AI32),FALSE))</f>
        <v>0</v>
      </c>
      <c r="AS32" s="19">
        <f>AN32+(HLOOKUP(AS$3,'Forskningsbev overord mod'!$B$1:$AW$33,ROW('Forskningsbev overord mod'!AQ32),FALSE)-HLOOKUP(AN$3,'Forskningsbev overord mod'!$B$1:$AW$33,ROW('Forskningsbev overord mod'!AK32),FALSE))</f>
        <v>0</v>
      </c>
      <c r="AT32" s="19">
        <f t="shared" si="37"/>
        <v>0</v>
      </c>
      <c r="AU32" s="30" t="e">
        <f t="shared" si="38"/>
        <v>#DIV/0!</v>
      </c>
    </row>
    <row r="33" spans="1:47" x14ac:dyDescent="0.25">
      <c r="A33" s="90">
        <f>'Enheter, modell og år'!A31</f>
        <v>0</v>
      </c>
      <c r="B33" s="90">
        <f>'Enheter, modell og år'!B31</f>
        <v>0</v>
      </c>
      <c r="C33" s="29">
        <f>Historikk!B32*(1+'Sentrale parametere'!$B$75)</f>
        <v>0</v>
      </c>
      <c r="D33" s="19">
        <f>Historikk!G32*(1+'Sentrale parametere'!$B$75)</f>
        <v>0</v>
      </c>
      <c r="E33" s="19">
        <f>Historikk!M32*(1+'Sentrale parametere'!$B$75)</f>
        <v>0</v>
      </c>
      <c r="F33" s="19">
        <f>Historikk!C32*(1+'Sentrale parametere'!$B$75)</f>
        <v>0</v>
      </c>
      <c r="G33" s="30">
        <f t="shared" si="6"/>
        <v>0</v>
      </c>
      <c r="H33" s="29" t="e">
        <f>((C33/$C$34)*('Sentrale parametere'!$A$75-'Utvikling basis'!$B$34-SUM('Tot bev overordnet modell'!$I$34:$K$34)))+'Utvikling basis'!B33</f>
        <v>#DIV/0!</v>
      </c>
      <c r="I33" s="19">
        <f>'Utdanningsbev overord mod'!E33</f>
        <v>0</v>
      </c>
      <c r="J33" s="19">
        <f>'Forskningsbev overord mod'!G33</f>
        <v>0</v>
      </c>
      <c r="K33" s="19">
        <f t="shared" si="23"/>
        <v>0</v>
      </c>
      <c r="L33" s="30" t="e">
        <f t="shared" si="24"/>
        <v>#DIV/0!</v>
      </c>
      <c r="M33" s="29" t="e">
        <f>H33+'Utvikling basis'!C33</f>
        <v>#DIV/0!</v>
      </c>
      <c r="N33" s="49">
        <f>I33+(HLOOKUP(N$3,'Utdanningsbev overord mod'!$B$1:$AG$33,ROW('Utdanningsbev overord mod'!I33),FALSE)-HLOOKUP(I$3,'Utdanningsbev overord mod'!$B$1:$AG$33,ROW('Utdanningsbev overord mod'!E33),FALSE))</f>
        <v>0</v>
      </c>
      <c r="O33" s="19">
        <f>J33+(HLOOKUP(O$3,'Forskningsbev overord mod'!$B$1:$AW$33,ROW('Forskningsbev overord mod'!M33),FALSE)-HLOOKUP(J$3,'Forskningsbev overord mod'!$B$1:$AW$33,ROW('Forskningsbev overord mod'!G33),FALSE))</f>
        <v>0</v>
      </c>
      <c r="P33" s="19">
        <f t="shared" si="25"/>
        <v>0</v>
      </c>
      <c r="Q33" s="30" t="e">
        <f t="shared" si="26"/>
        <v>#DIV/0!</v>
      </c>
      <c r="R33" s="29" t="e">
        <f>M33+'Utvikling basis'!D33</f>
        <v>#DIV/0!</v>
      </c>
      <c r="S33" s="49">
        <f>N33+(HLOOKUP(S$3,'Utdanningsbev overord mod'!$B$1:$AG$33,ROW('Utdanningsbev overord mod'!N33),FALSE)-HLOOKUP(N$3,'Utdanningsbev overord mod'!$B$1:$AG$33,ROW('Utdanningsbev overord mod'!J33),FALSE))</f>
        <v>0</v>
      </c>
      <c r="T33" s="19">
        <f>O33+(HLOOKUP(T$3,'Forskningsbev overord mod'!$B$1:$AW$33,ROW('Forskningsbev overord mod'!R33),FALSE)-HLOOKUP(O$3,'Forskningsbev overord mod'!$B$1:$AW$33,ROW('Forskningsbev overord mod'!L33),FALSE))</f>
        <v>0</v>
      </c>
      <c r="U33" s="19">
        <f t="shared" si="27"/>
        <v>0</v>
      </c>
      <c r="V33" s="30" t="e">
        <f t="shared" si="28"/>
        <v>#DIV/0!</v>
      </c>
      <c r="W33" s="29" t="e">
        <f>R33+'Utvikling basis'!E33</f>
        <v>#DIV/0!</v>
      </c>
      <c r="X33" s="49">
        <f>S33+(HLOOKUP(X$3,'Utdanningsbev overord mod'!$B$1:$AG$33,ROW('Utdanningsbev overord mod'!S33),FALSE)-HLOOKUP(S$3,'Utdanningsbev overord mod'!$B$1:$AG$33,ROW('Utdanningsbev overord mod'!O33),FALSE))</f>
        <v>0</v>
      </c>
      <c r="Y33" s="19">
        <f>T33+(HLOOKUP(Y$3,'Forskningsbev overord mod'!$B$1:$AW$33,ROW('Forskningsbev overord mod'!W33),FALSE)-HLOOKUP(T$3,'Forskningsbev overord mod'!$B$1:$AW$33,ROW('Forskningsbev overord mod'!Q33),FALSE))</f>
        <v>0</v>
      </c>
      <c r="Z33" s="19">
        <f t="shared" si="29"/>
        <v>0</v>
      </c>
      <c r="AA33" s="30" t="e">
        <f t="shared" si="30"/>
        <v>#DIV/0!</v>
      </c>
      <c r="AB33" s="29" t="e">
        <f>W33+'Utvikling basis'!F33</f>
        <v>#DIV/0!</v>
      </c>
      <c r="AC33" s="49">
        <f>X33+(HLOOKUP(AC$3,'Utdanningsbev overord mod'!$B$1:$AG$33,ROW('Utdanningsbev overord mod'!X33),FALSE)-HLOOKUP(X$3,'Utdanningsbev overord mod'!$B$1:$AG$33,ROW('Utdanningsbev overord mod'!T33),FALSE))</f>
        <v>0</v>
      </c>
      <c r="AD33" s="19">
        <f>Y33+(HLOOKUP(AD$3,'Forskningsbev overord mod'!$B$1:$AW$33,ROW('Forskningsbev overord mod'!AB33),FALSE)-HLOOKUP(Y$3,'Forskningsbev overord mod'!$B$1:$AW$33,ROW('Forskningsbev overord mod'!V33),FALSE))</f>
        <v>0</v>
      </c>
      <c r="AE33" s="19">
        <f t="shared" si="31"/>
        <v>0</v>
      </c>
      <c r="AF33" s="30" t="e">
        <f t="shared" si="32"/>
        <v>#DIV/0!</v>
      </c>
      <c r="AG33" s="29" t="e">
        <f>AB33+'Utvikling basis'!G33</f>
        <v>#DIV/0!</v>
      </c>
      <c r="AH33" s="49">
        <f>AC33+(HLOOKUP(AH$3,'Utdanningsbev overord mod'!$B$1:$AG$33,ROW('Utdanningsbev overord mod'!AC33),FALSE)-HLOOKUP(AC$3,'Utdanningsbev overord mod'!$B$1:$AG$33,ROW('Utdanningsbev overord mod'!Y33),FALSE))</f>
        <v>0</v>
      </c>
      <c r="AI33" s="19">
        <f>AD33+(HLOOKUP(AI$3,'Forskningsbev overord mod'!$B$1:$AW$33,ROW('Forskningsbev overord mod'!AG33),FALSE)-HLOOKUP(AD$3,'Forskningsbev overord mod'!$B$1:$AW$33,ROW('Forskningsbev overord mod'!AA33),FALSE))</f>
        <v>0</v>
      </c>
      <c r="AJ33" s="19">
        <f t="shared" si="33"/>
        <v>0</v>
      </c>
      <c r="AK33" s="30" t="e">
        <f t="shared" si="34"/>
        <v>#DIV/0!</v>
      </c>
      <c r="AL33" s="29" t="e">
        <f>AG33+'Utvikling basis'!H33</f>
        <v>#DIV/0!</v>
      </c>
      <c r="AM33" s="49">
        <f>AH33+(HLOOKUP(AM$3,'Utdanningsbev overord mod'!$B$1:$AG$33,ROW('Utdanningsbev overord mod'!AH33),FALSE)-HLOOKUP(AH$3,'Utdanningsbev overord mod'!$B$1:$AG$33,ROW('Utdanningsbev overord mod'!AD33),FALSE))</f>
        <v>0</v>
      </c>
      <c r="AN33" s="19">
        <f>AI33+(HLOOKUP(AN$3,'Forskningsbev overord mod'!$B$1:$AW$33,ROW('Forskningsbev overord mod'!AL33),FALSE)-HLOOKUP(AI$3,'Forskningsbev overord mod'!$B$1:$AW$33,ROW('Forskningsbev overord mod'!AF33),FALSE))</f>
        <v>0</v>
      </c>
      <c r="AO33" s="19">
        <f t="shared" si="35"/>
        <v>0</v>
      </c>
      <c r="AP33" s="30" t="e">
        <f t="shared" si="36"/>
        <v>#DIV/0!</v>
      </c>
      <c r="AQ33" s="29" t="e">
        <f>AL33+'Utvikling basis'!I33</f>
        <v>#DIV/0!</v>
      </c>
      <c r="AR33" s="49">
        <f>AM33+(HLOOKUP(AR$3,'Utdanningsbev overord mod'!$B$1:$AG$33,ROW('Utdanningsbev overord mod'!AM33),FALSE)-HLOOKUP(AM$3,'Utdanningsbev overord mod'!$B$1:$AG$33,ROW('Utdanningsbev overord mod'!AI33),FALSE))</f>
        <v>0</v>
      </c>
      <c r="AS33" s="19">
        <f>AN33+(HLOOKUP(AS$3,'Forskningsbev overord mod'!$B$1:$AW$33,ROW('Forskningsbev overord mod'!AQ33),FALSE)-HLOOKUP(AN$3,'Forskningsbev overord mod'!$B$1:$AW$33,ROW('Forskningsbev overord mod'!AK33),FALSE))</f>
        <v>0</v>
      </c>
      <c r="AT33" s="19">
        <f t="shared" si="37"/>
        <v>0</v>
      </c>
      <c r="AU33" s="30" t="e">
        <f t="shared" si="38"/>
        <v>#DIV/0!</v>
      </c>
    </row>
    <row r="34" spans="1:47" s="1" customFormat="1" x14ac:dyDescent="0.25">
      <c r="A34" s="1" t="s">
        <v>11</v>
      </c>
      <c r="C34" s="44">
        <f t="shared" ref="C34:AS34" si="39">SUM(C4:C33)</f>
        <v>0</v>
      </c>
      <c r="D34" s="42">
        <f t="shared" si="39"/>
        <v>0</v>
      </c>
      <c r="E34" s="42">
        <f t="shared" si="39"/>
        <v>0</v>
      </c>
      <c r="F34" s="42">
        <f t="shared" si="39"/>
        <v>0</v>
      </c>
      <c r="G34" s="43">
        <f t="shared" si="39"/>
        <v>0</v>
      </c>
      <c r="H34" s="44" t="e">
        <f t="shared" si="39"/>
        <v>#DIV/0!</v>
      </c>
      <c r="I34" s="42">
        <f t="shared" si="39"/>
        <v>0</v>
      </c>
      <c r="J34" s="42">
        <f t="shared" si="39"/>
        <v>0</v>
      </c>
      <c r="K34" s="42">
        <f t="shared" si="39"/>
        <v>0</v>
      </c>
      <c r="L34" s="43" t="e">
        <f t="shared" si="39"/>
        <v>#DIV/0!</v>
      </c>
      <c r="M34" s="44" t="e">
        <f t="shared" si="39"/>
        <v>#DIV/0!</v>
      </c>
      <c r="N34" s="42">
        <f t="shared" si="39"/>
        <v>0</v>
      </c>
      <c r="O34" s="42">
        <f t="shared" si="39"/>
        <v>0</v>
      </c>
      <c r="P34" s="42">
        <f t="shared" si="39"/>
        <v>0</v>
      </c>
      <c r="Q34" s="43" t="e">
        <f t="shared" si="39"/>
        <v>#DIV/0!</v>
      </c>
      <c r="R34" s="44" t="e">
        <f t="shared" si="39"/>
        <v>#DIV/0!</v>
      </c>
      <c r="S34" s="42">
        <f t="shared" si="39"/>
        <v>0</v>
      </c>
      <c r="T34" s="42">
        <f t="shared" si="39"/>
        <v>0</v>
      </c>
      <c r="U34" s="42">
        <f t="shared" si="39"/>
        <v>0</v>
      </c>
      <c r="V34" s="43" t="e">
        <f t="shared" si="39"/>
        <v>#DIV/0!</v>
      </c>
      <c r="W34" s="44" t="e">
        <f t="shared" si="39"/>
        <v>#DIV/0!</v>
      </c>
      <c r="X34" s="42">
        <f t="shared" si="39"/>
        <v>0</v>
      </c>
      <c r="Y34" s="42">
        <f t="shared" si="39"/>
        <v>0</v>
      </c>
      <c r="Z34" s="42">
        <f t="shared" si="39"/>
        <v>0</v>
      </c>
      <c r="AA34" s="43" t="e">
        <f t="shared" si="39"/>
        <v>#DIV/0!</v>
      </c>
      <c r="AB34" s="44" t="e">
        <f t="shared" si="39"/>
        <v>#DIV/0!</v>
      </c>
      <c r="AC34" s="42">
        <f t="shared" si="39"/>
        <v>0</v>
      </c>
      <c r="AD34" s="42">
        <f t="shared" si="39"/>
        <v>0</v>
      </c>
      <c r="AE34" s="42">
        <f t="shared" si="39"/>
        <v>0</v>
      </c>
      <c r="AF34" s="43" t="e">
        <f t="shared" si="39"/>
        <v>#DIV/0!</v>
      </c>
      <c r="AG34" s="44" t="e">
        <f t="shared" si="39"/>
        <v>#DIV/0!</v>
      </c>
      <c r="AH34" s="42">
        <f t="shared" si="39"/>
        <v>0</v>
      </c>
      <c r="AI34" s="42">
        <f t="shared" si="39"/>
        <v>0</v>
      </c>
      <c r="AJ34" s="42">
        <f t="shared" si="39"/>
        <v>0</v>
      </c>
      <c r="AK34" s="43" t="e">
        <f t="shared" si="39"/>
        <v>#DIV/0!</v>
      </c>
      <c r="AL34" s="44" t="e">
        <f t="shared" si="39"/>
        <v>#DIV/0!</v>
      </c>
      <c r="AM34" s="42">
        <f t="shared" si="39"/>
        <v>0</v>
      </c>
      <c r="AN34" s="42">
        <f t="shared" si="39"/>
        <v>0</v>
      </c>
      <c r="AO34" s="42">
        <f t="shared" si="39"/>
        <v>0</v>
      </c>
      <c r="AP34" s="43" t="e">
        <f t="shared" si="39"/>
        <v>#DIV/0!</v>
      </c>
      <c r="AQ34" s="44" t="e">
        <f t="shared" si="39"/>
        <v>#DIV/0!</v>
      </c>
      <c r="AR34" s="42">
        <f t="shared" si="39"/>
        <v>0</v>
      </c>
      <c r="AS34" s="42">
        <f t="shared" si="39"/>
        <v>0</v>
      </c>
      <c r="AT34" s="42">
        <f t="shared" ref="AT34:AU34" si="40">SUM(AT4:AT33)</f>
        <v>0</v>
      </c>
      <c r="AU34" s="43" t="e">
        <f t="shared" si="40"/>
        <v>#DIV/0!</v>
      </c>
    </row>
    <row r="35" spans="1:47" x14ac:dyDescent="0.25">
      <c r="C35" s="7"/>
      <c r="D35" s="7"/>
      <c r="E35" s="7"/>
      <c r="F35" s="7"/>
      <c r="G35" s="7">
        <f>G34-'Sentrale parametere'!F70</f>
        <v>0</v>
      </c>
      <c r="H35" s="7"/>
      <c r="I35" s="7"/>
      <c r="J35" s="7"/>
      <c r="K35" s="7"/>
      <c r="L35" s="7" t="e">
        <f>L34-'Sentrale parametere'!A75</f>
        <v>#DIV/0!</v>
      </c>
      <c r="Q35" s="7"/>
    </row>
    <row r="36" spans="1:47" x14ac:dyDescent="0.25">
      <c r="C36" s="7"/>
      <c r="D36" s="7"/>
      <c r="E36" s="7"/>
      <c r="F36" s="7"/>
      <c r="G36" s="7"/>
      <c r="H36" s="7"/>
      <c r="N36" s="3"/>
    </row>
  </sheetData>
  <mergeCells count="9">
    <mergeCell ref="AG1:AK1"/>
    <mergeCell ref="AL1:AP1"/>
    <mergeCell ref="AQ1:AU1"/>
    <mergeCell ref="C1:G1"/>
    <mergeCell ref="H1:L1"/>
    <mergeCell ref="M1:Q1"/>
    <mergeCell ref="R1:V1"/>
    <mergeCell ref="W1:AA1"/>
    <mergeCell ref="AB1:AF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0"/>
  <dimension ref="A1:U541"/>
  <sheetViews>
    <sheetView workbookViewId="0">
      <pane ySplit="1" topLeftCell="A2" activePane="bottomLeft" state="frozen"/>
      <selection pane="bottomLeft" activeCell="M32" sqref="M32"/>
    </sheetView>
  </sheetViews>
  <sheetFormatPr baseColWidth="10" defaultRowHeight="15" x14ac:dyDescent="0.25"/>
  <cols>
    <col min="11" max="11" width="12.28515625" style="3" bestFit="1" customWidth="1"/>
    <col min="12" max="13" width="11.5703125" style="3" bestFit="1" customWidth="1"/>
    <col min="14" max="14" width="11.5703125" style="3" customWidth="1"/>
    <col min="15" max="15" width="11.5703125" style="3" bestFit="1" customWidth="1"/>
    <col min="16" max="16" width="12.28515625" style="3" bestFit="1" customWidth="1"/>
  </cols>
  <sheetData>
    <row r="1" spans="1:20" s="1" customFormat="1" x14ac:dyDescent="0.25">
      <c r="A1" s="1" t="s">
        <v>37</v>
      </c>
      <c r="B1" s="1" t="s">
        <v>38</v>
      </c>
      <c r="C1" s="1" t="s">
        <v>40</v>
      </c>
      <c r="D1" s="1" t="s">
        <v>44</v>
      </c>
      <c r="E1" s="1" t="s">
        <v>45</v>
      </c>
      <c r="F1" s="1" t="s">
        <v>51</v>
      </c>
      <c r="G1" s="1" t="s">
        <v>52</v>
      </c>
      <c r="H1" s="1" t="s">
        <v>53</v>
      </c>
      <c r="I1" s="1" t="s">
        <v>54</v>
      </c>
      <c r="J1" s="1" t="s">
        <v>55</v>
      </c>
      <c r="K1" s="6" t="s">
        <v>28</v>
      </c>
      <c r="L1" s="6" t="s">
        <v>48</v>
      </c>
      <c r="M1" s="6" t="s">
        <v>49</v>
      </c>
      <c r="N1" s="6" t="s">
        <v>56</v>
      </c>
      <c r="O1" s="6" t="s">
        <v>36</v>
      </c>
      <c r="P1" s="6" t="s">
        <v>39</v>
      </c>
      <c r="Q1" s="1" t="s">
        <v>79</v>
      </c>
      <c r="R1" s="1" t="s">
        <v>80</v>
      </c>
      <c r="S1" s="1" t="str">
        <f>"Vekst"&amp;" "&amp;'Enheter, modell og år'!$F$2&amp;"-"&amp;'Enheter, modell og år'!$F$2+7</f>
        <v>Vekst 2018-2025</v>
      </c>
      <c r="T1" s="1" t="str">
        <f>"Vekst i %"&amp;" "&amp;'Enheter, modell og år'!$F$2&amp;"-"&amp;'Enheter, modell og år'!$F$2+7</f>
        <v>Vekst i % 2018-2025</v>
      </c>
    </row>
    <row r="2" spans="1:20" s="1" customFormat="1" x14ac:dyDescent="0.25">
      <c r="A2">
        <f>A32-1</f>
        <v>2017</v>
      </c>
      <c r="B2" t="str">
        <f>'Enheter, modell og år'!$E$2</f>
        <v>RFM</v>
      </c>
      <c r="C2">
        <f>'Tot bev overordnet modell'!$A$4</f>
        <v>0</v>
      </c>
      <c r="D2" t="str">
        <f t="shared" ref="D2:D31" si="0">A2&amp;B2</f>
        <v>2017RFM</v>
      </c>
      <c r="E2" t="str">
        <f t="shared" ref="E2:E31" si="1">A2&amp;B2&amp;C2</f>
        <v>2017RFM0</v>
      </c>
      <c r="F2" s="39">
        <f t="shared" ref="F2:F31" si="2">IFERROR(K2/$P2,0)</f>
        <v>0</v>
      </c>
      <c r="G2" s="39">
        <f t="shared" ref="G2:G31" si="3">IFERROR(L2/$P2,0)</f>
        <v>0</v>
      </c>
      <c r="H2" s="39">
        <f t="shared" ref="H2:H31" si="4">IFERROR(M2/$P2,0)</f>
        <v>0</v>
      </c>
      <c r="I2" s="39">
        <f t="shared" ref="I2:I31" si="5">IFERROR(O2/$P2,0)</f>
        <v>0</v>
      </c>
      <c r="J2" s="39">
        <f t="shared" ref="J2:J31" si="6">IFERROR(N2/$P2,0)</f>
        <v>0</v>
      </c>
      <c r="K2" s="3">
        <f>'Tot bev overordnet modell'!C4</f>
        <v>0</v>
      </c>
      <c r="L2" s="3">
        <f>'Tot bev overordnet modell'!D4</f>
        <v>0</v>
      </c>
      <c r="M2" s="3">
        <f>'Tot bev overordnet modell'!E4</f>
        <v>0</v>
      </c>
      <c r="N2" s="3">
        <f t="shared" ref="N2:N31" si="7">SUM(L2:M2)</f>
        <v>0</v>
      </c>
      <c r="O2" s="3">
        <f>'Tot bev overordnet modell'!F4</f>
        <v>0</v>
      </c>
      <c r="P2" s="3">
        <f>'Tot bev overordnet modell'!G4</f>
        <v>0</v>
      </c>
      <c r="Q2" s="3">
        <f>IF(A2='Enheter, modell og år'!$F$2-1,0,P2-VLOOKUP(A2-1&amp;B2&amp;C2,$E$2:$P$541,12,FALSE))</f>
        <v>0</v>
      </c>
      <c r="R2" s="70">
        <f t="shared" ref="R2:R65" si="8">IFERROR(Q2/VLOOKUP(A2-1&amp;B2&amp;C2,$E$2:$P$541,12,FALSE),0)</f>
        <v>0</v>
      </c>
      <c r="S2" s="3"/>
      <c r="T2" s="70"/>
    </row>
    <row r="3" spans="1:20" s="1" customFormat="1" x14ac:dyDescent="0.25">
      <c r="A3">
        <f t="shared" ref="A3:A31" si="9">A33-1</f>
        <v>2017</v>
      </c>
      <c r="B3" t="str">
        <f>'Enheter, modell og år'!$E$2</f>
        <v>RFM</v>
      </c>
      <c r="C3">
        <f>'Tot bev overordnet modell'!$A$5</f>
        <v>0</v>
      </c>
      <c r="D3" t="str">
        <f t="shared" si="0"/>
        <v>2017RFM</v>
      </c>
      <c r="E3" t="str">
        <f t="shared" si="1"/>
        <v>2017RFM0</v>
      </c>
      <c r="F3" s="39">
        <f t="shared" si="2"/>
        <v>0</v>
      </c>
      <c r="G3" s="39">
        <f t="shared" si="3"/>
        <v>0</v>
      </c>
      <c r="H3" s="39">
        <f t="shared" si="4"/>
        <v>0</v>
      </c>
      <c r="I3" s="39">
        <f t="shared" si="5"/>
        <v>0</v>
      </c>
      <c r="J3" s="39">
        <f t="shared" si="6"/>
        <v>0</v>
      </c>
      <c r="K3" s="3">
        <f>'Tot bev overordnet modell'!C5</f>
        <v>0</v>
      </c>
      <c r="L3" s="3">
        <f>'Tot bev overordnet modell'!D5</f>
        <v>0</v>
      </c>
      <c r="M3" s="3">
        <f>'Tot bev overordnet modell'!E5</f>
        <v>0</v>
      </c>
      <c r="N3" s="3">
        <f t="shared" si="7"/>
        <v>0</v>
      </c>
      <c r="O3" s="3">
        <f>'Tot bev overordnet modell'!F5</f>
        <v>0</v>
      </c>
      <c r="P3" s="3">
        <f>'Tot bev overordnet modell'!G5</f>
        <v>0</v>
      </c>
      <c r="Q3" s="3">
        <f>IF(A3='Enheter, modell og år'!$F$2-1,0,P3-VLOOKUP(A3-1&amp;B3&amp;C3,$E$2:$P$541,12,FALSE))</f>
        <v>0</v>
      </c>
      <c r="R3" s="70">
        <f t="shared" si="8"/>
        <v>0</v>
      </c>
      <c r="S3" s="3"/>
      <c r="T3" s="70"/>
    </row>
    <row r="4" spans="1:20" s="1" customFormat="1" x14ac:dyDescent="0.25">
      <c r="A4">
        <f t="shared" si="9"/>
        <v>2017</v>
      </c>
      <c r="B4" t="str">
        <f>'Enheter, modell og år'!$E$2</f>
        <v>RFM</v>
      </c>
      <c r="C4">
        <f>'Tot bev overordnet modell'!$A$6</f>
        <v>0</v>
      </c>
      <c r="D4" t="str">
        <f t="shared" si="0"/>
        <v>2017RFM</v>
      </c>
      <c r="E4" t="str">
        <f t="shared" si="1"/>
        <v>2017RFM0</v>
      </c>
      <c r="F4" s="39">
        <f t="shared" si="2"/>
        <v>0</v>
      </c>
      <c r="G4" s="39">
        <f t="shared" si="3"/>
        <v>0</v>
      </c>
      <c r="H4" s="39">
        <f t="shared" si="4"/>
        <v>0</v>
      </c>
      <c r="I4" s="39">
        <f t="shared" si="5"/>
        <v>0</v>
      </c>
      <c r="J4" s="39">
        <f t="shared" si="6"/>
        <v>0</v>
      </c>
      <c r="K4" s="3">
        <f>'Tot bev overordnet modell'!C6</f>
        <v>0</v>
      </c>
      <c r="L4" s="3">
        <f>'Tot bev overordnet modell'!D6</f>
        <v>0</v>
      </c>
      <c r="M4" s="3">
        <f>'Tot bev overordnet modell'!E6</f>
        <v>0</v>
      </c>
      <c r="N4" s="3">
        <f t="shared" si="7"/>
        <v>0</v>
      </c>
      <c r="O4" s="3">
        <f>'Tot bev overordnet modell'!F6</f>
        <v>0</v>
      </c>
      <c r="P4" s="3">
        <f>'Tot bev overordnet modell'!G6</f>
        <v>0</v>
      </c>
      <c r="Q4" s="3">
        <f>IF(A4='Enheter, modell og år'!$F$2-1,0,P4-VLOOKUP(A4-1&amp;B4&amp;C4,$E$2:$P$541,12,FALSE))</f>
        <v>0</v>
      </c>
      <c r="R4" s="70">
        <f t="shared" si="8"/>
        <v>0</v>
      </c>
      <c r="S4" s="3"/>
      <c r="T4" s="70"/>
    </row>
    <row r="5" spans="1:20" s="1" customFormat="1" x14ac:dyDescent="0.25">
      <c r="A5">
        <f t="shared" si="9"/>
        <v>2017</v>
      </c>
      <c r="B5" t="str">
        <f>'Enheter, modell og år'!$E$2</f>
        <v>RFM</v>
      </c>
      <c r="C5">
        <f>'Tot bev overordnet modell'!$A$7</f>
        <v>0</v>
      </c>
      <c r="D5" t="str">
        <f t="shared" si="0"/>
        <v>2017RFM</v>
      </c>
      <c r="E5" t="str">
        <f t="shared" si="1"/>
        <v>2017RFM0</v>
      </c>
      <c r="F5" s="39">
        <f t="shared" si="2"/>
        <v>0</v>
      </c>
      <c r="G5" s="39">
        <f t="shared" si="3"/>
        <v>0</v>
      </c>
      <c r="H5" s="39">
        <f t="shared" si="4"/>
        <v>0</v>
      </c>
      <c r="I5" s="39">
        <f t="shared" si="5"/>
        <v>0</v>
      </c>
      <c r="J5" s="39">
        <f t="shared" si="6"/>
        <v>0</v>
      </c>
      <c r="K5" s="3">
        <f>'Tot bev overordnet modell'!C7</f>
        <v>0</v>
      </c>
      <c r="L5" s="3">
        <f>'Tot bev overordnet modell'!D7</f>
        <v>0</v>
      </c>
      <c r="M5" s="3">
        <f>'Tot bev overordnet modell'!E7</f>
        <v>0</v>
      </c>
      <c r="N5" s="3">
        <f t="shared" si="7"/>
        <v>0</v>
      </c>
      <c r="O5" s="3">
        <f>'Tot bev overordnet modell'!F7</f>
        <v>0</v>
      </c>
      <c r="P5" s="3">
        <f>'Tot bev overordnet modell'!G7</f>
        <v>0</v>
      </c>
      <c r="Q5" s="3">
        <f>IF(A5='Enheter, modell og år'!$F$2-1,0,P5-VLOOKUP(A5-1&amp;B5&amp;C5,$E$2:$P$541,12,FALSE))</f>
        <v>0</v>
      </c>
      <c r="R5" s="70">
        <f t="shared" si="8"/>
        <v>0</v>
      </c>
      <c r="S5" s="3"/>
      <c r="T5" s="70"/>
    </row>
    <row r="6" spans="1:20" s="1" customFormat="1" x14ac:dyDescent="0.25">
      <c r="A6">
        <f t="shared" si="9"/>
        <v>2017</v>
      </c>
      <c r="B6" t="str">
        <f>'Enheter, modell og år'!$E$2</f>
        <v>RFM</v>
      </c>
      <c r="C6">
        <f>'Tot bev overordnet modell'!$A$8</f>
        <v>0</v>
      </c>
      <c r="D6" t="str">
        <f t="shared" si="0"/>
        <v>2017RFM</v>
      </c>
      <c r="E6" t="str">
        <f t="shared" si="1"/>
        <v>2017RFM0</v>
      </c>
      <c r="F6" s="39">
        <f t="shared" si="2"/>
        <v>0</v>
      </c>
      <c r="G6" s="39">
        <f t="shared" si="3"/>
        <v>0</v>
      </c>
      <c r="H6" s="39">
        <f t="shared" si="4"/>
        <v>0</v>
      </c>
      <c r="I6" s="39">
        <f t="shared" si="5"/>
        <v>0</v>
      </c>
      <c r="J6" s="39">
        <f t="shared" si="6"/>
        <v>0</v>
      </c>
      <c r="K6" s="3">
        <f>'Tot bev overordnet modell'!C8</f>
        <v>0</v>
      </c>
      <c r="L6" s="3">
        <f>'Tot bev overordnet modell'!D8</f>
        <v>0</v>
      </c>
      <c r="M6" s="3">
        <f>'Tot bev overordnet modell'!E8</f>
        <v>0</v>
      </c>
      <c r="N6" s="3">
        <f t="shared" si="7"/>
        <v>0</v>
      </c>
      <c r="O6" s="3">
        <f>'Tot bev overordnet modell'!F8</f>
        <v>0</v>
      </c>
      <c r="P6" s="3">
        <f>'Tot bev overordnet modell'!G8</f>
        <v>0</v>
      </c>
      <c r="Q6" s="3">
        <f>IF(A6='Enheter, modell og år'!$F$2-1,0,P6-VLOOKUP(A6-1&amp;B6&amp;C6,$E$2:$P$541,12,FALSE))</f>
        <v>0</v>
      </c>
      <c r="R6" s="70">
        <f t="shared" si="8"/>
        <v>0</v>
      </c>
      <c r="S6" s="3"/>
      <c r="T6" s="70"/>
    </row>
    <row r="7" spans="1:20" s="1" customFormat="1" x14ac:dyDescent="0.25">
      <c r="A7">
        <f t="shared" si="9"/>
        <v>2017</v>
      </c>
      <c r="B7" t="str">
        <f>'Enheter, modell og år'!$E$2</f>
        <v>RFM</v>
      </c>
      <c r="C7">
        <f>'Tot bev overordnet modell'!$A$9</f>
        <v>0</v>
      </c>
      <c r="D7" t="str">
        <f t="shared" si="0"/>
        <v>2017RFM</v>
      </c>
      <c r="E7" t="str">
        <f t="shared" si="1"/>
        <v>2017RFM0</v>
      </c>
      <c r="F7" s="39">
        <f t="shared" si="2"/>
        <v>0</v>
      </c>
      <c r="G7" s="39">
        <f t="shared" si="3"/>
        <v>0</v>
      </c>
      <c r="H7" s="39">
        <f t="shared" si="4"/>
        <v>0</v>
      </c>
      <c r="I7" s="39">
        <f t="shared" si="5"/>
        <v>0</v>
      </c>
      <c r="J7" s="39">
        <f t="shared" si="6"/>
        <v>0</v>
      </c>
      <c r="K7" s="3">
        <f>'Tot bev overordnet modell'!C9</f>
        <v>0</v>
      </c>
      <c r="L7" s="3">
        <f>'Tot bev overordnet modell'!D9</f>
        <v>0</v>
      </c>
      <c r="M7" s="3">
        <f>'Tot bev overordnet modell'!E9</f>
        <v>0</v>
      </c>
      <c r="N7" s="3">
        <f t="shared" si="7"/>
        <v>0</v>
      </c>
      <c r="O7" s="3">
        <f>'Tot bev overordnet modell'!F9</f>
        <v>0</v>
      </c>
      <c r="P7" s="3">
        <f>'Tot bev overordnet modell'!G9</f>
        <v>0</v>
      </c>
      <c r="Q7" s="3">
        <f>IF(A7='Enheter, modell og år'!$F$2-1,0,P7-VLOOKUP(A7-1&amp;B7&amp;C7,$E$2:$P$541,12,FALSE))</f>
        <v>0</v>
      </c>
      <c r="R7" s="70">
        <f t="shared" si="8"/>
        <v>0</v>
      </c>
      <c r="S7" s="3"/>
      <c r="T7" s="70"/>
    </row>
    <row r="8" spans="1:20" s="1" customFormat="1" x14ac:dyDescent="0.25">
      <c r="A8">
        <f t="shared" si="9"/>
        <v>2017</v>
      </c>
      <c r="B8" t="str">
        <f>'Enheter, modell og år'!$E$2</f>
        <v>RFM</v>
      </c>
      <c r="C8">
        <f>'Tot bev overordnet modell'!$A$10</f>
        <v>0</v>
      </c>
      <c r="D8" t="str">
        <f t="shared" si="0"/>
        <v>2017RFM</v>
      </c>
      <c r="E8" t="str">
        <f t="shared" si="1"/>
        <v>2017RFM0</v>
      </c>
      <c r="F8" s="39">
        <f t="shared" si="2"/>
        <v>0</v>
      </c>
      <c r="G8" s="39">
        <f t="shared" si="3"/>
        <v>0</v>
      </c>
      <c r="H8" s="39">
        <f t="shared" si="4"/>
        <v>0</v>
      </c>
      <c r="I8" s="39">
        <f t="shared" si="5"/>
        <v>0</v>
      </c>
      <c r="J8" s="39">
        <f t="shared" si="6"/>
        <v>0</v>
      </c>
      <c r="K8" s="3">
        <f>'Tot bev overordnet modell'!C10</f>
        <v>0</v>
      </c>
      <c r="L8" s="3">
        <f>'Tot bev overordnet modell'!D10</f>
        <v>0</v>
      </c>
      <c r="M8" s="3">
        <f>'Tot bev overordnet modell'!E10</f>
        <v>0</v>
      </c>
      <c r="N8" s="3">
        <f t="shared" si="7"/>
        <v>0</v>
      </c>
      <c r="O8" s="3">
        <f>'Tot bev overordnet modell'!F10</f>
        <v>0</v>
      </c>
      <c r="P8" s="3">
        <f>'Tot bev overordnet modell'!G10</f>
        <v>0</v>
      </c>
      <c r="Q8" s="3">
        <f>IF(A8='Enheter, modell og år'!$F$2-1,0,P8-VLOOKUP(A8-1&amp;B8&amp;C8,$E$2:$P$541,12,FALSE))</f>
        <v>0</v>
      </c>
      <c r="R8" s="70">
        <f t="shared" si="8"/>
        <v>0</v>
      </c>
      <c r="S8" s="3"/>
      <c r="T8" s="70"/>
    </row>
    <row r="9" spans="1:20" s="1" customFormat="1" x14ac:dyDescent="0.25">
      <c r="A9">
        <f t="shared" si="9"/>
        <v>2017</v>
      </c>
      <c r="B9" t="str">
        <f>'Enheter, modell og år'!$E$2</f>
        <v>RFM</v>
      </c>
      <c r="C9">
        <f>'Tot bev overordnet modell'!$A$11</f>
        <v>0</v>
      </c>
      <c r="D9" t="str">
        <f t="shared" si="0"/>
        <v>2017RFM</v>
      </c>
      <c r="E9" t="str">
        <f t="shared" si="1"/>
        <v>2017RFM0</v>
      </c>
      <c r="F9" s="39">
        <f t="shared" si="2"/>
        <v>0</v>
      </c>
      <c r="G9" s="39">
        <f t="shared" si="3"/>
        <v>0</v>
      </c>
      <c r="H9" s="39">
        <f t="shared" si="4"/>
        <v>0</v>
      </c>
      <c r="I9" s="39">
        <f t="shared" si="5"/>
        <v>0</v>
      </c>
      <c r="J9" s="39">
        <f t="shared" si="6"/>
        <v>0</v>
      </c>
      <c r="K9" s="3">
        <f>'Tot bev overordnet modell'!C11</f>
        <v>0</v>
      </c>
      <c r="L9" s="3">
        <f>'Tot bev overordnet modell'!D11</f>
        <v>0</v>
      </c>
      <c r="M9" s="3">
        <f>'Tot bev overordnet modell'!E11</f>
        <v>0</v>
      </c>
      <c r="N9" s="3">
        <f t="shared" si="7"/>
        <v>0</v>
      </c>
      <c r="O9" s="3">
        <f>'Tot bev overordnet modell'!F11</f>
        <v>0</v>
      </c>
      <c r="P9" s="3">
        <f>'Tot bev overordnet modell'!G11</f>
        <v>0</v>
      </c>
      <c r="Q9" s="3">
        <f>IF(A9='Enheter, modell og år'!$F$2-1,0,P9-VLOOKUP(A9-1&amp;B9&amp;C9,$E$2:$P$541,12,FALSE))</f>
        <v>0</v>
      </c>
      <c r="R9" s="70">
        <f t="shared" si="8"/>
        <v>0</v>
      </c>
      <c r="S9" s="3"/>
      <c r="T9" s="70"/>
    </row>
    <row r="10" spans="1:20" s="1" customFormat="1" x14ac:dyDescent="0.25">
      <c r="A10">
        <f t="shared" si="9"/>
        <v>2017</v>
      </c>
      <c r="B10" t="str">
        <f>'Enheter, modell og år'!$E$2</f>
        <v>RFM</v>
      </c>
      <c r="C10">
        <f>'Tot bev overordnet modell'!$A$12</f>
        <v>0</v>
      </c>
      <c r="D10" t="str">
        <f t="shared" si="0"/>
        <v>2017RFM</v>
      </c>
      <c r="E10" t="str">
        <f t="shared" si="1"/>
        <v>2017RFM0</v>
      </c>
      <c r="F10" s="39">
        <f t="shared" si="2"/>
        <v>0</v>
      </c>
      <c r="G10" s="39">
        <f t="shared" si="3"/>
        <v>0</v>
      </c>
      <c r="H10" s="39">
        <f t="shared" si="4"/>
        <v>0</v>
      </c>
      <c r="I10" s="39">
        <f t="shared" si="5"/>
        <v>0</v>
      </c>
      <c r="J10" s="39">
        <f t="shared" si="6"/>
        <v>0</v>
      </c>
      <c r="K10" s="3">
        <f>'Tot bev overordnet modell'!C12</f>
        <v>0</v>
      </c>
      <c r="L10" s="3">
        <f>'Tot bev overordnet modell'!D12</f>
        <v>0</v>
      </c>
      <c r="M10" s="3">
        <f>'Tot bev overordnet modell'!E12</f>
        <v>0</v>
      </c>
      <c r="N10" s="3">
        <f t="shared" si="7"/>
        <v>0</v>
      </c>
      <c r="O10" s="3">
        <f>'Tot bev overordnet modell'!F12</f>
        <v>0</v>
      </c>
      <c r="P10" s="3">
        <f>'Tot bev overordnet modell'!G12</f>
        <v>0</v>
      </c>
      <c r="Q10" s="3">
        <f>IF(A10='Enheter, modell og år'!$F$2-1,0,P10-VLOOKUP(A10-1&amp;B10&amp;C10,$E$2:$P$541,12,FALSE))</f>
        <v>0</v>
      </c>
      <c r="R10" s="70">
        <f t="shared" si="8"/>
        <v>0</v>
      </c>
      <c r="S10" s="3"/>
      <c r="T10" s="70"/>
    </row>
    <row r="11" spans="1:20" s="1" customFormat="1" x14ac:dyDescent="0.25">
      <c r="A11">
        <f t="shared" si="9"/>
        <v>2017</v>
      </c>
      <c r="B11" t="str">
        <f>'Enheter, modell og år'!$E$2</f>
        <v>RFM</v>
      </c>
      <c r="C11">
        <f>'Tot bev overordnet modell'!$A$13</f>
        <v>0</v>
      </c>
      <c r="D11" t="str">
        <f t="shared" si="0"/>
        <v>2017RFM</v>
      </c>
      <c r="E11" t="str">
        <f t="shared" si="1"/>
        <v>2017RFM0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">
        <f>'Tot bev overordnet modell'!C13</f>
        <v>0</v>
      </c>
      <c r="L11" s="3">
        <f>'Tot bev overordnet modell'!D13</f>
        <v>0</v>
      </c>
      <c r="M11" s="3">
        <f>'Tot bev overordnet modell'!E13</f>
        <v>0</v>
      </c>
      <c r="N11" s="3">
        <f t="shared" si="7"/>
        <v>0</v>
      </c>
      <c r="O11" s="3">
        <f>'Tot bev overordnet modell'!F13</f>
        <v>0</v>
      </c>
      <c r="P11" s="3">
        <f>'Tot bev overordnet modell'!G13</f>
        <v>0</v>
      </c>
      <c r="Q11" s="3">
        <f>IF(A11='Enheter, modell og år'!$F$2-1,0,P11-VLOOKUP(A11-1&amp;B11&amp;C11,$E$2:$P$541,12,FALSE))</f>
        <v>0</v>
      </c>
      <c r="R11" s="70">
        <f t="shared" si="8"/>
        <v>0</v>
      </c>
      <c r="S11" s="3"/>
      <c r="T11" s="70"/>
    </row>
    <row r="12" spans="1:20" s="1" customFormat="1" x14ac:dyDescent="0.25">
      <c r="A12">
        <f t="shared" si="9"/>
        <v>2017</v>
      </c>
      <c r="B12" t="str">
        <f>'Enheter, modell og år'!$E$2</f>
        <v>RFM</v>
      </c>
      <c r="C12">
        <f>'Tot bev overordnet modell'!$A$14</f>
        <v>0</v>
      </c>
      <c r="D12" t="str">
        <f t="shared" si="0"/>
        <v>2017RFM</v>
      </c>
      <c r="E12" t="str">
        <f t="shared" si="1"/>
        <v>2017RFM0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">
        <f>'Tot bev overordnet modell'!C14</f>
        <v>0</v>
      </c>
      <c r="L12" s="3">
        <f>'Tot bev overordnet modell'!D14</f>
        <v>0</v>
      </c>
      <c r="M12" s="3">
        <f>'Tot bev overordnet modell'!E14</f>
        <v>0</v>
      </c>
      <c r="N12" s="3">
        <f t="shared" si="7"/>
        <v>0</v>
      </c>
      <c r="O12" s="3">
        <f>'Tot bev overordnet modell'!F14</f>
        <v>0</v>
      </c>
      <c r="P12" s="3">
        <f>'Tot bev overordnet modell'!G14</f>
        <v>0</v>
      </c>
      <c r="Q12" s="3">
        <f>IF(A12='Enheter, modell og år'!$F$2-1,0,P12-VLOOKUP(A12-1&amp;B12&amp;C12,$E$2:$P$541,12,FALSE))</f>
        <v>0</v>
      </c>
      <c r="R12" s="70">
        <f t="shared" si="8"/>
        <v>0</v>
      </c>
      <c r="S12" s="3"/>
      <c r="T12" s="70"/>
    </row>
    <row r="13" spans="1:20" s="1" customFormat="1" x14ac:dyDescent="0.25">
      <c r="A13">
        <f t="shared" si="9"/>
        <v>2017</v>
      </c>
      <c r="B13" t="str">
        <f>'Enheter, modell og år'!$E$2</f>
        <v>RFM</v>
      </c>
      <c r="C13">
        <f>'Tot bev overordnet modell'!$A$15</f>
        <v>0</v>
      </c>
      <c r="D13" t="str">
        <f t="shared" si="0"/>
        <v>2017RFM</v>
      </c>
      <c r="E13" t="str">
        <f t="shared" si="1"/>
        <v>2017RFM0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">
        <f>'Tot bev overordnet modell'!C15</f>
        <v>0</v>
      </c>
      <c r="L13" s="3">
        <f>'Tot bev overordnet modell'!D15</f>
        <v>0</v>
      </c>
      <c r="M13" s="3">
        <f>'Tot bev overordnet modell'!E15</f>
        <v>0</v>
      </c>
      <c r="N13" s="3">
        <f t="shared" si="7"/>
        <v>0</v>
      </c>
      <c r="O13" s="3">
        <f>'Tot bev overordnet modell'!F15</f>
        <v>0</v>
      </c>
      <c r="P13" s="3">
        <f>'Tot bev overordnet modell'!G15</f>
        <v>0</v>
      </c>
      <c r="Q13" s="3">
        <f>IF(A13='Enheter, modell og år'!$F$2-1,0,P13-VLOOKUP(A13-1&amp;B13&amp;C13,$E$2:$P$541,12,FALSE))</f>
        <v>0</v>
      </c>
      <c r="R13" s="70">
        <f t="shared" si="8"/>
        <v>0</v>
      </c>
      <c r="S13" s="3"/>
      <c r="T13" s="70"/>
    </row>
    <row r="14" spans="1:20" s="1" customFormat="1" x14ac:dyDescent="0.25">
      <c r="A14">
        <f t="shared" si="9"/>
        <v>2017</v>
      </c>
      <c r="B14" t="str">
        <f>'Enheter, modell og år'!$E$2</f>
        <v>RFM</v>
      </c>
      <c r="C14">
        <f>'Tot bev overordnet modell'!$A$16</f>
        <v>0</v>
      </c>
      <c r="D14" t="str">
        <f t="shared" si="0"/>
        <v>2017RFM</v>
      </c>
      <c r="E14" t="str">
        <f t="shared" si="1"/>
        <v>2017RFM0</v>
      </c>
      <c r="F14" s="39">
        <f t="shared" si="2"/>
        <v>0</v>
      </c>
      <c r="G14" s="39">
        <f t="shared" si="3"/>
        <v>0</v>
      </c>
      <c r="H14" s="39">
        <f t="shared" si="4"/>
        <v>0</v>
      </c>
      <c r="I14" s="39">
        <f t="shared" si="5"/>
        <v>0</v>
      </c>
      <c r="J14" s="39">
        <f t="shared" si="6"/>
        <v>0</v>
      </c>
      <c r="K14" s="3">
        <f>'Tot bev overordnet modell'!C16</f>
        <v>0</v>
      </c>
      <c r="L14" s="3">
        <f>'Tot bev overordnet modell'!D16</f>
        <v>0</v>
      </c>
      <c r="M14" s="3">
        <f>'Tot bev overordnet modell'!E16</f>
        <v>0</v>
      </c>
      <c r="N14" s="3">
        <f t="shared" si="7"/>
        <v>0</v>
      </c>
      <c r="O14" s="3">
        <f>'Tot bev overordnet modell'!F16</f>
        <v>0</v>
      </c>
      <c r="P14" s="3">
        <f>'Tot bev overordnet modell'!G16</f>
        <v>0</v>
      </c>
      <c r="Q14" s="3">
        <f>IF(A14='Enheter, modell og år'!$F$2-1,0,P14-VLOOKUP(A14-1&amp;B14&amp;C14,$E$2:$P$541,12,FALSE))</f>
        <v>0</v>
      </c>
      <c r="R14" s="70">
        <f t="shared" si="8"/>
        <v>0</v>
      </c>
      <c r="S14" s="3"/>
      <c r="T14" s="70"/>
    </row>
    <row r="15" spans="1:20" s="1" customFormat="1" x14ac:dyDescent="0.25">
      <c r="A15">
        <f t="shared" si="9"/>
        <v>2017</v>
      </c>
      <c r="B15" t="str">
        <f>'Enheter, modell og år'!$E$2</f>
        <v>RFM</v>
      </c>
      <c r="C15">
        <f>'Tot bev overordnet modell'!$A$17</f>
        <v>0</v>
      </c>
      <c r="D15" t="str">
        <f t="shared" si="0"/>
        <v>2017RFM</v>
      </c>
      <c r="E15" t="str">
        <f t="shared" si="1"/>
        <v>2017RFM0</v>
      </c>
      <c r="F15" s="39">
        <f t="shared" si="2"/>
        <v>0</v>
      </c>
      <c r="G15" s="39">
        <f t="shared" si="3"/>
        <v>0</v>
      </c>
      <c r="H15" s="39">
        <f t="shared" si="4"/>
        <v>0</v>
      </c>
      <c r="I15" s="39">
        <f t="shared" si="5"/>
        <v>0</v>
      </c>
      <c r="J15" s="39">
        <f t="shared" si="6"/>
        <v>0</v>
      </c>
      <c r="K15" s="3">
        <f>'Tot bev overordnet modell'!C17</f>
        <v>0</v>
      </c>
      <c r="L15" s="3">
        <f>'Tot bev overordnet modell'!D17</f>
        <v>0</v>
      </c>
      <c r="M15" s="3">
        <f>'Tot bev overordnet modell'!E17</f>
        <v>0</v>
      </c>
      <c r="N15" s="3">
        <f t="shared" si="7"/>
        <v>0</v>
      </c>
      <c r="O15" s="3">
        <f>'Tot bev overordnet modell'!F17</f>
        <v>0</v>
      </c>
      <c r="P15" s="3">
        <f>'Tot bev overordnet modell'!G17</f>
        <v>0</v>
      </c>
      <c r="Q15" s="3">
        <f>IF(A15='Enheter, modell og år'!$F$2-1,0,P15-VLOOKUP(A15-1&amp;B15&amp;C15,$E$2:$P$541,12,FALSE))</f>
        <v>0</v>
      </c>
      <c r="R15" s="70">
        <f t="shared" si="8"/>
        <v>0</v>
      </c>
      <c r="S15" s="3"/>
      <c r="T15" s="70"/>
    </row>
    <row r="16" spans="1:20" s="1" customFormat="1" x14ac:dyDescent="0.25">
      <c r="A16">
        <f t="shared" si="9"/>
        <v>2017</v>
      </c>
      <c r="B16" t="str">
        <f>'Enheter, modell og år'!$E$2</f>
        <v>RFM</v>
      </c>
      <c r="C16">
        <f>'Tot bev overordnet modell'!$A$18</f>
        <v>0</v>
      </c>
      <c r="D16" t="str">
        <f t="shared" si="0"/>
        <v>2017RFM</v>
      </c>
      <c r="E16" t="str">
        <f t="shared" si="1"/>
        <v>2017RFM0</v>
      </c>
      <c r="F16" s="39">
        <f t="shared" si="2"/>
        <v>0</v>
      </c>
      <c r="G16" s="39">
        <f t="shared" si="3"/>
        <v>0</v>
      </c>
      <c r="H16" s="39">
        <f t="shared" si="4"/>
        <v>0</v>
      </c>
      <c r="I16" s="39">
        <f t="shared" si="5"/>
        <v>0</v>
      </c>
      <c r="J16" s="39">
        <f t="shared" si="6"/>
        <v>0</v>
      </c>
      <c r="K16" s="3">
        <f>'Tot bev overordnet modell'!C18</f>
        <v>0</v>
      </c>
      <c r="L16" s="3">
        <f>'Tot bev overordnet modell'!D18</f>
        <v>0</v>
      </c>
      <c r="M16" s="3">
        <f>'Tot bev overordnet modell'!E18</f>
        <v>0</v>
      </c>
      <c r="N16" s="3">
        <f t="shared" si="7"/>
        <v>0</v>
      </c>
      <c r="O16" s="3">
        <f>'Tot bev overordnet modell'!F18</f>
        <v>0</v>
      </c>
      <c r="P16" s="3">
        <f>'Tot bev overordnet modell'!G18</f>
        <v>0</v>
      </c>
      <c r="Q16" s="3">
        <f>IF(A16='Enheter, modell og år'!$F$2-1,0,P16-VLOOKUP(A16-1&amp;B16&amp;C16,$E$2:$P$541,12,FALSE))</f>
        <v>0</v>
      </c>
      <c r="R16" s="70">
        <f t="shared" si="8"/>
        <v>0</v>
      </c>
      <c r="S16" s="3"/>
      <c r="T16" s="70"/>
    </row>
    <row r="17" spans="1:20" s="1" customFormat="1" x14ac:dyDescent="0.25">
      <c r="A17">
        <f t="shared" si="9"/>
        <v>2017</v>
      </c>
      <c r="B17" t="str">
        <f>'Enheter, modell og år'!$E$2</f>
        <v>RFM</v>
      </c>
      <c r="C17">
        <f>'Tot bev overordnet modell'!$A$19</f>
        <v>0</v>
      </c>
      <c r="D17" t="str">
        <f t="shared" si="0"/>
        <v>2017RFM</v>
      </c>
      <c r="E17" t="str">
        <f t="shared" si="1"/>
        <v>2017RFM0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">
        <f>'Tot bev overordnet modell'!C19</f>
        <v>0</v>
      </c>
      <c r="L17" s="3">
        <f>'Tot bev overordnet modell'!D19</f>
        <v>0</v>
      </c>
      <c r="M17" s="3">
        <f>'Tot bev overordnet modell'!E19</f>
        <v>0</v>
      </c>
      <c r="N17" s="3">
        <f t="shared" si="7"/>
        <v>0</v>
      </c>
      <c r="O17" s="3">
        <f>'Tot bev overordnet modell'!F19</f>
        <v>0</v>
      </c>
      <c r="P17" s="3">
        <f>'Tot bev overordnet modell'!G19</f>
        <v>0</v>
      </c>
      <c r="Q17" s="3">
        <f>IF(A17='Enheter, modell og år'!$F$2-1,0,P17-VLOOKUP(A17-1&amp;B17&amp;C17,$E$2:$P$541,12,FALSE))</f>
        <v>0</v>
      </c>
      <c r="R17" s="70">
        <f t="shared" si="8"/>
        <v>0</v>
      </c>
      <c r="S17" s="3"/>
      <c r="T17" s="70"/>
    </row>
    <row r="18" spans="1:20" s="1" customFormat="1" x14ac:dyDescent="0.25">
      <c r="A18">
        <f t="shared" si="9"/>
        <v>2017</v>
      </c>
      <c r="B18" t="str">
        <f>'Enheter, modell og år'!$E$2</f>
        <v>RFM</v>
      </c>
      <c r="C18">
        <f>'Tot bev overordnet modell'!$A$20</f>
        <v>0</v>
      </c>
      <c r="D18" t="str">
        <f t="shared" si="0"/>
        <v>2017RFM</v>
      </c>
      <c r="E18" t="str">
        <f t="shared" si="1"/>
        <v>2017RFM0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">
        <f>'Tot bev overordnet modell'!C20</f>
        <v>0</v>
      </c>
      <c r="L18" s="3">
        <f>'Tot bev overordnet modell'!D20</f>
        <v>0</v>
      </c>
      <c r="M18" s="3">
        <f>'Tot bev overordnet modell'!E20</f>
        <v>0</v>
      </c>
      <c r="N18" s="3">
        <f t="shared" si="7"/>
        <v>0</v>
      </c>
      <c r="O18" s="3">
        <f>'Tot bev overordnet modell'!F20</f>
        <v>0</v>
      </c>
      <c r="P18" s="3">
        <f>'Tot bev overordnet modell'!G20</f>
        <v>0</v>
      </c>
      <c r="Q18" s="3">
        <f>IF(A18='Enheter, modell og år'!$F$2-1,0,P18-VLOOKUP(A18-1&amp;B18&amp;C18,$E$2:$P$541,12,FALSE))</f>
        <v>0</v>
      </c>
      <c r="R18" s="70">
        <f t="shared" si="8"/>
        <v>0</v>
      </c>
      <c r="S18" s="3"/>
      <c r="T18" s="70"/>
    </row>
    <row r="19" spans="1:20" s="1" customFormat="1" x14ac:dyDescent="0.25">
      <c r="A19">
        <f t="shared" si="9"/>
        <v>2017</v>
      </c>
      <c r="B19" t="str">
        <f>'Enheter, modell og år'!$E$2</f>
        <v>RFM</v>
      </c>
      <c r="C19">
        <f>'Tot bev overordnet modell'!$A$21</f>
        <v>0</v>
      </c>
      <c r="D19" t="str">
        <f t="shared" si="0"/>
        <v>2017RFM</v>
      </c>
      <c r="E19" t="str">
        <f t="shared" si="1"/>
        <v>2017RFM0</v>
      </c>
      <c r="F19" s="39">
        <f t="shared" si="2"/>
        <v>0</v>
      </c>
      <c r="G19" s="39">
        <f t="shared" si="3"/>
        <v>0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">
        <f>'Tot bev overordnet modell'!C21</f>
        <v>0</v>
      </c>
      <c r="L19" s="3">
        <f>'Tot bev overordnet modell'!D21</f>
        <v>0</v>
      </c>
      <c r="M19" s="3">
        <f>'Tot bev overordnet modell'!E21</f>
        <v>0</v>
      </c>
      <c r="N19" s="3">
        <f t="shared" si="7"/>
        <v>0</v>
      </c>
      <c r="O19" s="3">
        <f>'Tot bev overordnet modell'!F21</f>
        <v>0</v>
      </c>
      <c r="P19" s="3">
        <f>'Tot bev overordnet modell'!G21</f>
        <v>0</v>
      </c>
      <c r="Q19" s="3">
        <f>IF(A19='Enheter, modell og år'!$F$2-1,0,P19-VLOOKUP(A19-1&amp;B19&amp;C19,$E$2:$P$541,12,FALSE))</f>
        <v>0</v>
      </c>
      <c r="R19" s="70">
        <f t="shared" si="8"/>
        <v>0</v>
      </c>
      <c r="S19" s="3"/>
      <c r="T19" s="70"/>
    </row>
    <row r="20" spans="1:20" s="1" customFormat="1" x14ac:dyDescent="0.25">
      <c r="A20">
        <f t="shared" si="9"/>
        <v>2017</v>
      </c>
      <c r="B20" t="str">
        <f>'Enheter, modell og år'!$E$2</f>
        <v>RFM</v>
      </c>
      <c r="C20">
        <f>'Tot bev overordnet modell'!$A$22</f>
        <v>0</v>
      </c>
      <c r="D20" t="str">
        <f t="shared" si="0"/>
        <v>2017RFM</v>
      </c>
      <c r="E20" t="str">
        <f t="shared" si="1"/>
        <v>2017RFM0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">
        <f>'Tot bev overordnet modell'!C22</f>
        <v>0</v>
      </c>
      <c r="L20" s="3">
        <f>'Tot bev overordnet modell'!D22</f>
        <v>0</v>
      </c>
      <c r="M20" s="3">
        <f>'Tot bev overordnet modell'!E22</f>
        <v>0</v>
      </c>
      <c r="N20" s="3">
        <f t="shared" si="7"/>
        <v>0</v>
      </c>
      <c r="O20" s="3">
        <f>'Tot bev overordnet modell'!F22</f>
        <v>0</v>
      </c>
      <c r="P20" s="3">
        <f>'Tot bev overordnet modell'!G22</f>
        <v>0</v>
      </c>
      <c r="Q20" s="3">
        <f>IF(A20='Enheter, modell og år'!$F$2-1,0,P20-VLOOKUP(A20-1&amp;B20&amp;C20,$E$2:$P$541,12,FALSE))</f>
        <v>0</v>
      </c>
      <c r="R20" s="70">
        <f t="shared" si="8"/>
        <v>0</v>
      </c>
      <c r="S20" s="3"/>
      <c r="T20" s="70"/>
    </row>
    <row r="21" spans="1:20" s="1" customFormat="1" x14ac:dyDescent="0.25">
      <c r="A21">
        <f t="shared" si="9"/>
        <v>2017</v>
      </c>
      <c r="B21" t="str">
        <f>'Enheter, modell og år'!$E$2</f>
        <v>RFM</v>
      </c>
      <c r="C21">
        <f>'Tot bev overordnet modell'!$A$23</f>
        <v>0</v>
      </c>
      <c r="D21" t="str">
        <f t="shared" si="0"/>
        <v>2017RFM</v>
      </c>
      <c r="E21" t="str">
        <f t="shared" si="1"/>
        <v>2017RFM0</v>
      </c>
      <c r="F21" s="39">
        <f t="shared" si="2"/>
        <v>0</v>
      </c>
      <c r="G21" s="39">
        <f t="shared" si="3"/>
        <v>0</v>
      </c>
      <c r="H21" s="39">
        <f t="shared" si="4"/>
        <v>0</v>
      </c>
      <c r="I21" s="39">
        <f t="shared" si="5"/>
        <v>0</v>
      </c>
      <c r="J21" s="39">
        <f t="shared" si="6"/>
        <v>0</v>
      </c>
      <c r="K21" s="3">
        <f>'Tot bev overordnet modell'!C23</f>
        <v>0</v>
      </c>
      <c r="L21" s="3">
        <f>'Tot bev overordnet modell'!D23</f>
        <v>0</v>
      </c>
      <c r="M21" s="3">
        <f>'Tot bev overordnet modell'!E23</f>
        <v>0</v>
      </c>
      <c r="N21" s="3">
        <f t="shared" si="7"/>
        <v>0</v>
      </c>
      <c r="O21" s="3">
        <f>'Tot bev overordnet modell'!F23</f>
        <v>0</v>
      </c>
      <c r="P21" s="3">
        <f>'Tot bev overordnet modell'!G23</f>
        <v>0</v>
      </c>
      <c r="Q21" s="3">
        <f>IF(A21='Enheter, modell og år'!$F$2-1,0,P21-VLOOKUP(A21-1&amp;B21&amp;C21,$E$2:$P$541,12,FALSE))</f>
        <v>0</v>
      </c>
      <c r="R21" s="70">
        <f t="shared" si="8"/>
        <v>0</v>
      </c>
      <c r="S21" s="3"/>
      <c r="T21" s="70"/>
    </row>
    <row r="22" spans="1:20" s="1" customFormat="1" x14ac:dyDescent="0.25">
      <c r="A22">
        <f t="shared" si="9"/>
        <v>2017</v>
      </c>
      <c r="B22" t="str">
        <f>'Enheter, modell og år'!$E$2</f>
        <v>RFM</v>
      </c>
      <c r="C22">
        <f>'Tot bev overordnet modell'!$A$24</f>
        <v>0</v>
      </c>
      <c r="D22" t="str">
        <f t="shared" si="0"/>
        <v>2017RFM</v>
      </c>
      <c r="E22" t="str">
        <f t="shared" si="1"/>
        <v>2017RFM0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">
        <f>'Tot bev overordnet modell'!C24</f>
        <v>0</v>
      </c>
      <c r="L22" s="3">
        <f>'Tot bev overordnet modell'!D24</f>
        <v>0</v>
      </c>
      <c r="M22" s="3">
        <f>'Tot bev overordnet modell'!E24</f>
        <v>0</v>
      </c>
      <c r="N22" s="3">
        <f t="shared" si="7"/>
        <v>0</v>
      </c>
      <c r="O22" s="3">
        <f>'Tot bev overordnet modell'!F24</f>
        <v>0</v>
      </c>
      <c r="P22" s="3">
        <f>'Tot bev overordnet modell'!G24</f>
        <v>0</v>
      </c>
      <c r="Q22" s="3">
        <f>IF(A22='Enheter, modell og år'!$F$2-1,0,P22-VLOOKUP(A22-1&amp;B22&amp;C22,$E$2:$P$541,12,FALSE))</f>
        <v>0</v>
      </c>
      <c r="R22" s="70">
        <f t="shared" si="8"/>
        <v>0</v>
      </c>
      <c r="S22" s="3"/>
      <c r="T22" s="70"/>
    </row>
    <row r="23" spans="1:20" s="1" customFormat="1" x14ac:dyDescent="0.25">
      <c r="A23">
        <f t="shared" si="9"/>
        <v>2017</v>
      </c>
      <c r="B23" t="str">
        <f>'Enheter, modell og år'!$E$2</f>
        <v>RFM</v>
      </c>
      <c r="C23">
        <f>'Tot bev overordnet modell'!$A$25</f>
        <v>0</v>
      </c>
      <c r="D23" t="str">
        <f t="shared" si="0"/>
        <v>2017RFM</v>
      </c>
      <c r="E23" t="str">
        <f t="shared" si="1"/>
        <v>2017RFM0</v>
      </c>
      <c r="F23" s="39">
        <f t="shared" si="2"/>
        <v>0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">
        <f>'Tot bev overordnet modell'!C25</f>
        <v>0</v>
      </c>
      <c r="L23" s="3">
        <f>'Tot bev overordnet modell'!D25</f>
        <v>0</v>
      </c>
      <c r="M23" s="3">
        <f>'Tot bev overordnet modell'!E25</f>
        <v>0</v>
      </c>
      <c r="N23" s="3">
        <f t="shared" si="7"/>
        <v>0</v>
      </c>
      <c r="O23" s="3">
        <f>'Tot bev overordnet modell'!F25</f>
        <v>0</v>
      </c>
      <c r="P23" s="3">
        <f>'Tot bev overordnet modell'!G25</f>
        <v>0</v>
      </c>
      <c r="Q23" s="3">
        <f>IF(A23='Enheter, modell og år'!$F$2-1,0,P23-VLOOKUP(A23-1&amp;B23&amp;C23,$E$2:$P$541,12,FALSE))</f>
        <v>0</v>
      </c>
      <c r="R23" s="70">
        <f t="shared" si="8"/>
        <v>0</v>
      </c>
      <c r="S23" s="3"/>
      <c r="T23" s="70"/>
    </row>
    <row r="24" spans="1:20" s="1" customFormat="1" x14ac:dyDescent="0.25">
      <c r="A24">
        <f t="shared" si="9"/>
        <v>2017</v>
      </c>
      <c r="B24" t="str">
        <f>'Enheter, modell og år'!$E$2</f>
        <v>RFM</v>
      </c>
      <c r="C24">
        <f>'Tot bev overordnet modell'!$A$26</f>
        <v>0</v>
      </c>
      <c r="D24" t="str">
        <f t="shared" si="0"/>
        <v>2017RFM</v>
      </c>
      <c r="E24" t="str">
        <f t="shared" si="1"/>
        <v>2017RFM0</v>
      </c>
      <c r="F24" s="39">
        <f t="shared" si="2"/>
        <v>0</v>
      </c>
      <c r="G24" s="39">
        <f t="shared" si="3"/>
        <v>0</v>
      </c>
      <c r="H24" s="39">
        <f t="shared" si="4"/>
        <v>0</v>
      </c>
      <c r="I24" s="39">
        <f t="shared" si="5"/>
        <v>0</v>
      </c>
      <c r="J24" s="39">
        <f t="shared" si="6"/>
        <v>0</v>
      </c>
      <c r="K24" s="3">
        <f>'Tot bev overordnet modell'!C26</f>
        <v>0</v>
      </c>
      <c r="L24" s="3">
        <f>'Tot bev overordnet modell'!D26</f>
        <v>0</v>
      </c>
      <c r="M24" s="3">
        <f>'Tot bev overordnet modell'!E26</f>
        <v>0</v>
      </c>
      <c r="N24" s="3">
        <f t="shared" si="7"/>
        <v>0</v>
      </c>
      <c r="O24" s="3">
        <f>'Tot bev overordnet modell'!F26</f>
        <v>0</v>
      </c>
      <c r="P24" s="3">
        <f>'Tot bev overordnet modell'!G26</f>
        <v>0</v>
      </c>
      <c r="Q24" s="3">
        <f>IF(A24='Enheter, modell og år'!$F$2-1,0,P24-VLOOKUP(A24-1&amp;B24&amp;C24,$E$2:$P$541,12,FALSE))</f>
        <v>0</v>
      </c>
      <c r="R24" s="70">
        <f t="shared" si="8"/>
        <v>0</v>
      </c>
      <c r="S24" s="3"/>
      <c r="T24" s="70"/>
    </row>
    <row r="25" spans="1:20" s="1" customFormat="1" x14ac:dyDescent="0.25">
      <c r="A25">
        <f t="shared" si="9"/>
        <v>2017</v>
      </c>
      <c r="B25" t="str">
        <f>'Enheter, modell og år'!$E$2</f>
        <v>RFM</v>
      </c>
      <c r="C25">
        <f>'Tot bev overordnet modell'!$A$27</f>
        <v>0</v>
      </c>
      <c r="D25" t="str">
        <f t="shared" si="0"/>
        <v>2017RFM</v>
      </c>
      <c r="E25" t="str">
        <f t="shared" si="1"/>
        <v>2017RFM0</v>
      </c>
      <c r="F25" s="39">
        <f t="shared" si="2"/>
        <v>0</v>
      </c>
      <c r="G25" s="39">
        <f t="shared" si="3"/>
        <v>0</v>
      </c>
      <c r="H25" s="39">
        <f t="shared" si="4"/>
        <v>0</v>
      </c>
      <c r="I25" s="39">
        <f t="shared" si="5"/>
        <v>0</v>
      </c>
      <c r="J25" s="39">
        <f t="shared" si="6"/>
        <v>0</v>
      </c>
      <c r="K25" s="3">
        <f>'Tot bev overordnet modell'!C27</f>
        <v>0</v>
      </c>
      <c r="L25" s="3">
        <f>'Tot bev overordnet modell'!D27</f>
        <v>0</v>
      </c>
      <c r="M25" s="3">
        <f>'Tot bev overordnet modell'!E27</f>
        <v>0</v>
      </c>
      <c r="N25" s="3">
        <f t="shared" si="7"/>
        <v>0</v>
      </c>
      <c r="O25" s="3">
        <f>'Tot bev overordnet modell'!F27</f>
        <v>0</v>
      </c>
      <c r="P25" s="3">
        <f>'Tot bev overordnet modell'!G27</f>
        <v>0</v>
      </c>
      <c r="Q25" s="3">
        <f>IF(A25='Enheter, modell og år'!$F$2-1,0,P25-VLOOKUP(A25-1&amp;B25&amp;C25,$E$2:$P$541,12,FALSE))</f>
        <v>0</v>
      </c>
      <c r="R25" s="70">
        <f t="shared" si="8"/>
        <v>0</v>
      </c>
      <c r="S25" s="3"/>
      <c r="T25" s="70"/>
    </row>
    <row r="26" spans="1:20" s="1" customFormat="1" x14ac:dyDescent="0.25">
      <c r="A26">
        <f t="shared" si="9"/>
        <v>2017</v>
      </c>
      <c r="B26" t="str">
        <f>'Enheter, modell og år'!$E$2</f>
        <v>RFM</v>
      </c>
      <c r="C26">
        <f>'Tot bev overordnet modell'!$A$28</f>
        <v>0</v>
      </c>
      <c r="D26" t="str">
        <f t="shared" si="0"/>
        <v>2017RFM</v>
      </c>
      <c r="E26" t="str">
        <f t="shared" si="1"/>
        <v>2017RFM0</v>
      </c>
      <c r="F26" s="39">
        <f t="shared" si="2"/>
        <v>0</v>
      </c>
      <c r="G26" s="39">
        <f t="shared" si="3"/>
        <v>0</v>
      </c>
      <c r="H26" s="39">
        <f t="shared" si="4"/>
        <v>0</v>
      </c>
      <c r="I26" s="39">
        <f t="shared" si="5"/>
        <v>0</v>
      </c>
      <c r="J26" s="39">
        <f t="shared" si="6"/>
        <v>0</v>
      </c>
      <c r="K26" s="3">
        <f>'Tot bev overordnet modell'!C28</f>
        <v>0</v>
      </c>
      <c r="L26" s="3">
        <f>'Tot bev overordnet modell'!D28</f>
        <v>0</v>
      </c>
      <c r="M26" s="3">
        <f>'Tot bev overordnet modell'!E28</f>
        <v>0</v>
      </c>
      <c r="N26" s="3">
        <f t="shared" si="7"/>
        <v>0</v>
      </c>
      <c r="O26" s="3">
        <f>'Tot bev overordnet modell'!F28</f>
        <v>0</v>
      </c>
      <c r="P26" s="3">
        <f>'Tot bev overordnet modell'!G28</f>
        <v>0</v>
      </c>
      <c r="Q26" s="3">
        <f>IF(A26='Enheter, modell og år'!$F$2-1,0,P26-VLOOKUP(A26-1&amp;B26&amp;C26,$E$2:$P$541,12,FALSE))</f>
        <v>0</v>
      </c>
      <c r="R26" s="70">
        <f t="shared" si="8"/>
        <v>0</v>
      </c>
      <c r="S26" s="3"/>
      <c r="T26" s="70"/>
    </row>
    <row r="27" spans="1:20" s="1" customFormat="1" x14ac:dyDescent="0.25">
      <c r="A27">
        <f t="shared" si="9"/>
        <v>2017</v>
      </c>
      <c r="B27" t="str">
        <f>'Enheter, modell og år'!$E$2</f>
        <v>RFM</v>
      </c>
      <c r="C27">
        <f>'Tot bev overordnet modell'!$A$29</f>
        <v>0</v>
      </c>
      <c r="D27" t="str">
        <f t="shared" si="0"/>
        <v>2017RFM</v>
      </c>
      <c r="E27" t="str">
        <f t="shared" si="1"/>
        <v>2017RFM0</v>
      </c>
      <c r="F27" s="39">
        <f t="shared" si="2"/>
        <v>0</v>
      </c>
      <c r="G27" s="39">
        <f t="shared" si="3"/>
        <v>0</v>
      </c>
      <c r="H27" s="39">
        <f t="shared" si="4"/>
        <v>0</v>
      </c>
      <c r="I27" s="39">
        <f t="shared" si="5"/>
        <v>0</v>
      </c>
      <c r="J27" s="39">
        <f t="shared" si="6"/>
        <v>0</v>
      </c>
      <c r="K27" s="3">
        <f>'Tot bev overordnet modell'!C29</f>
        <v>0</v>
      </c>
      <c r="L27" s="3">
        <f>'Tot bev overordnet modell'!D29</f>
        <v>0</v>
      </c>
      <c r="M27" s="3">
        <f>'Tot bev overordnet modell'!E29</f>
        <v>0</v>
      </c>
      <c r="N27" s="3">
        <f t="shared" si="7"/>
        <v>0</v>
      </c>
      <c r="O27" s="3">
        <f>'Tot bev overordnet modell'!F29</f>
        <v>0</v>
      </c>
      <c r="P27" s="3">
        <f>'Tot bev overordnet modell'!G29</f>
        <v>0</v>
      </c>
      <c r="Q27" s="3">
        <f>IF(A27='Enheter, modell og år'!$F$2-1,0,P27-VLOOKUP(A27-1&amp;B27&amp;C27,$E$2:$P$541,12,FALSE))</f>
        <v>0</v>
      </c>
      <c r="R27" s="70">
        <f t="shared" si="8"/>
        <v>0</v>
      </c>
      <c r="S27" s="3"/>
      <c r="T27" s="70"/>
    </row>
    <row r="28" spans="1:20" s="1" customFormat="1" x14ac:dyDescent="0.25">
      <c r="A28">
        <f t="shared" si="9"/>
        <v>2017</v>
      </c>
      <c r="B28" t="str">
        <f>'Enheter, modell og år'!$E$2</f>
        <v>RFM</v>
      </c>
      <c r="C28">
        <f>'Tot bev overordnet modell'!$A$30</f>
        <v>0</v>
      </c>
      <c r="D28" t="str">
        <f t="shared" si="0"/>
        <v>2017RFM</v>
      </c>
      <c r="E28" t="str">
        <f t="shared" si="1"/>
        <v>2017RFM0</v>
      </c>
      <c r="F28" s="39">
        <f t="shared" si="2"/>
        <v>0</v>
      </c>
      <c r="G28" s="39">
        <f t="shared" si="3"/>
        <v>0</v>
      </c>
      <c r="H28" s="39">
        <f t="shared" si="4"/>
        <v>0</v>
      </c>
      <c r="I28" s="39">
        <f t="shared" si="5"/>
        <v>0</v>
      </c>
      <c r="J28" s="39">
        <f t="shared" si="6"/>
        <v>0</v>
      </c>
      <c r="K28" s="3">
        <f>'Tot bev overordnet modell'!C30</f>
        <v>0</v>
      </c>
      <c r="L28" s="3">
        <f>'Tot bev overordnet modell'!D30</f>
        <v>0</v>
      </c>
      <c r="M28" s="3">
        <f>'Tot bev overordnet modell'!E30</f>
        <v>0</v>
      </c>
      <c r="N28" s="3">
        <f t="shared" si="7"/>
        <v>0</v>
      </c>
      <c r="O28" s="3">
        <f>'Tot bev overordnet modell'!F30</f>
        <v>0</v>
      </c>
      <c r="P28" s="3">
        <f>'Tot bev overordnet modell'!G30</f>
        <v>0</v>
      </c>
      <c r="Q28" s="3">
        <f>IF(A28='Enheter, modell og år'!$F$2-1,0,P28-VLOOKUP(A28-1&amp;B28&amp;C28,$E$2:$P$541,12,FALSE))</f>
        <v>0</v>
      </c>
      <c r="R28" s="70">
        <f t="shared" si="8"/>
        <v>0</v>
      </c>
      <c r="S28" s="3"/>
      <c r="T28" s="70"/>
    </row>
    <row r="29" spans="1:20" s="1" customFormat="1" x14ac:dyDescent="0.25">
      <c r="A29">
        <f t="shared" si="9"/>
        <v>2017</v>
      </c>
      <c r="B29" t="str">
        <f>'Enheter, modell og år'!$E$2</f>
        <v>RFM</v>
      </c>
      <c r="C29">
        <f>'Tot bev overordnet modell'!$A$31</f>
        <v>0</v>
      </c>
      <c r="D29" t="str">
        <f t="shared" si="0"/>
        <v>2017RFM</v>
      </c>
      <c r="E29" t="str">
        <f t="shared" si="1"/>
        <v>2017RFM0</v>
      </c>
      <c r="F29" s="39">
        <f t="shared" si="2"/>
        <v>0</v>
      </c>
      <c r="G29" s="39">
        <f t="shared" si="3"/>
        <v>0</v>
      </c>
      <c r="H29" s="39">
        <f t="shared" si="4"/>
        <v>0</v>
      </c>
      <c r="I29" s="39">
        <f t="shared" si="5"/>
        <v>0</v>
      </c>
      <c r="J29" s="39">
        <f t="shared" si="6"/>
        <v>0</v>
      </c>
      <c r="K29" s="3">
        <f>'Tot bev overordnet modell'!C31</f>
        <v>0</v>
      </c>
      <c r="L29" s="3">
        <f>'Tot bev overordnet modell'!D31</f>
        <v>0</v>
      </c>
      <c r="M29" s="3">
        <f>'Tot bev overordnet modell'!E31</f>
        <v>0</v>
      </c>
      <c r="N29" s="3">
        <f t="shared" si="7"/>
        <v>0</v>
      </c>
      <c r="O29" s="3">
        <f>'Tot bev overordnet modell'!F31</f>
        <v>0</v>
      </c>
      <c r="P29" s="3">
        <f>'Tot bev overordnet modell'!G31</f>
        <v>0</v>
      </c>
      <c r="Q29" s="3">
        <f>IF(A29='Enheter, modell og år'!$F$2-1,0,P29-VLOOKUP(A29-1&amp;B29&amp;C29,$E$2:$P$541,12,FALSE))</f>
        <v>0</v>
      </c>
      <c r="R29" s="70">
        <f t="shared" si="8"/>
        <v>0</v>
      </c>
      <c r="S29" s="3"/>
      <c r="T29" s="70"/>
    </row>
    <row r="30" spans="1:20" s="1" customFormat="1" x14ac:dyDescent="0.25">
      <c r="A30">
        <f t="shared" si="9"/>
        <v>2017</v>
      </c>
      <c r="B30" t="str">
        <f>'Enheter, modell og år'!$E$2</f>
        <v>RFM</v>
      </c>
      <c r="C30">
        <f>'Tot bev overordnet modell'!$A$32</f>
        <v>0</v>
      </c>
      <c r="D30" t="str">
        <f t="shared" si="0"/>
        <v>2017RFM</v>
      </c>
      <c r="E30" t="str">
        <f t="shared" si="1"/>
        <v>2017RFM0</v>
      </c>
      <c r="F30" s="39">
        <f t="shared" si="2"/>
        <v>0</v>
      </c>
      <c r="G30" s="39">
        <f t="shared" si="3"/>
        <v>0</v>
      </c>
      <c r="H30" s="39">
        <f t="shared" si="4"/>
        <v>0</v>
      </c>
      <c r="I30" s="39">
        <f t="shared" si="5"/>
        <v>0</v>
      </c>
      <c r="J30" s="39">
        <f t="shared" si="6"/>
        <v>0</v>
      </c>
      <c r="K30" s="3">
        <f>'Tot bev overordnet modell'!C32</f>
        <v>0</v>
      </c>
      <c r="L30" s="3">
        <f>'Tot bev overordnet modell'!D32</f>
        <v>0</v>
      </c>
      <c r="M30" s="3">
        <f>'Tot bev overordnet modell'!E32</f>
        <v>0</v>
      </c>
      <c r="N30" s="3">
        <f t="shared" si="7"/>
        <v>0</v>
      </c>
      <c r="O30" s="3">
        <f>'Tot bev overordnet modell'!F32</f>
        <v>0</v>
      </c>
      <c r="P30" s="3">
        <f>'Tot bev overordnet modell'!G32</f>
        <v>0</v>
      </c>
      <c r="Q30" s="3">
        <f>IF(A30='Enheter, modell og år'!$F$2-1,0,P30-VLOOKUP(A30-1&amp;B30&amp;C30,$E$2:$P$541,12,FALSE))</f>
        <v>0</v>
      </c>
      <c r="R30" s="70">
        <f t="shared" si="8"/>
        <v>0</v>
      </c>
      <c r="S30" s="3"/>
      <c r="T30" s="70"/>
    </row>
    <row r="31" spans="1:20" s="1" customFormat="1" x14ac:dyDescent="0.25">
      <c r="A31">
        <f t="shared" si="9"/>
        <v>2017</v>
      </c>
      <c r="B31" t="str">
        <f>'Enheter, modell og år'!$E$2</f>
        <v>RFM</v>
      </c>
      <c r="C31">
        <f>'Tot bev overordnet modell'!$A$33</f>
        <v>0</v>
      </c>
      <c r="D31" t="str">
        <f t="shared" si="0"/>
        <v>2017RFM</v>
      </c>
      <c r="E31" t="str">
        <f t="shared" si="1"/>
        <v>2017RFM0</v>
      </c>
      <c r="F31" s="39">
        <f t="shared" si="2"/>
        <v>0</v>
      </c>
      <c r="G31" s="39">
        <f t="shared" si="3"/>
        <v>0</v>
      </c>
      <c r="H31" s="39">
        <f t="shared" si="4"/>
        <v>0</v>
      </c>
      <c r="I31" s="39">
        <f t="shared" si="5"/>
        <v>0</v>
      </c>
      <c r="J31" s="39">
        <f t="shared" si="6"/>
        <v>0</v>
      </c>
      <c r="K31" s="3">
        <f>'Tot bev overordnet modell'!C33</f>
        <v>0</v>
      </c>
      <c r="L31" s="3">
        <f>'Tot bev overordnet modell'!D33</f>
        <v>0</v>
      </c>
      <c r="M31" s="3">
        <f>'Tot bev overordnet modell'!E33</f>
        <v>0</v>
      </c>
      <c r="N31" s="3">
        <f t="shared" si="7"/>
        <v>0</v>
      </c>
      <c r="O31" s="3">
        <f>'Tot bev overordnet modell'!F33</f>
        <v>0</v>
      </c>
      <c r="P31" s="3">
        <f>'Tot bev overordnet modell'!G33</f>
        <v>0</v>
      </c>
      <c r="Q31" s="3">
        <f>IF(A31='Enheter, modell og år'!$F$2-1,0,P31-VLOOKUP(A31-1&amp;B31&amp;C31,$E$2:$P$541,12,FALSE))</f>
        <v>0</v>
      </c>
      <c r="R31" s="70">
        <f t="shared" si="8"/>
        <v>0</v>
      </c>
      <c r="S31" s="3"/>
      <c r="T31" s="70"/>
    </row>
    <row r="32" spans="1:20" x14ac:dyDescent="0.25">
      <c r="A32">
        <f>'Tot bev overordnet modell'!$L$2</f>
        <v>2018</v>
      </c>
      <c r="B32" t="str">
        <f>'Enheter, modell og år'!$E$2</f>
        <v>RFM</v>
      </c>
      <c r="C32">
        <f>'Tot bev overordnet modell'!$A$4</f>
        <v>0</v>
      </c>
      <c r="D32" t="str">
        <f t="shared" ref="D32:D135" si="10">A32&amp;B32</f>
        <v>2018RFM</v>
      </c>
      <c r="E32" t="str">
        <f t="shared" ref="E32:E135" si="11">A32&amp;B32&amp;C32</f>
        <v>2018RFM0</v>
      </c>
      <c r="F32" s="39">
        <f t="shared" ref="F32:H43" si="12">IFERROR(K32/$P32,0)</f>
        <v>0</v>
      </c>
      <c r="G32" s="39">
        <f t="shared" si="12"/>
        <v>0</v>
      </c>
      <c r="H32" s="39">
        <f t="shared" si="12"/>
        <v>0</v>
      </c>
      <c r="I32" s="39">
        <f>IFERROR(O32/$P32,0)</f>
        <v>0</v>
      </c>
      <c r="J32" s="39">
        <f>IFERROR(N32/$P32,0)</f>
        <v>0</v>
      </c>
      <c r="K32" s="3" t="e">
        <f>'Tot bev overordnet modell'!H4</f>
        <v>#DIV/0!</v>
      </c>
      <c r="L32" s="3">
        <f>'Tot bev overordnet modell'!I4</f>
        <v>0</v>
      </c>
      <c r="M32" s="3">
        <f>'Tot bev overordnet modell'!J4</f>
        <v>0</v>
      </c>
      <c r="N32" s="3">
        <f>SUM(L32:M32)</f>
        <v>0</v>
      </c>
      <c r="O32" s="3">
        <f>'Tot bev overordnet modell'!K4</f>
        <v>0</v>
      </c>
      <c r="P32" s="3" t="e">
        <f>'Tot bev overordnet modell'!L4</f>
        <v>#DIV/0!</v>
      </c>
      <c r="Q32" s="3" t="e">
        <f>IF(A32='Enheter, modell og år'!$F$2-1,0,P32-VLOOKUP(A32-1&amp;B32&amp;C32,$E$2:$P$541,12,FALSE))</f>
        <v>#DIV/0!</v>
      </c>
      <c r="R32" s="70">
        <f t="shared" si="8"/>
        <v>0</v>
      </c>
      <c r="S32" s="3">
        <f>IF(A32&lt;('Enheter, modell og år'!$F$2+7),0,P32-VLOOKUP(A32-7&amp;B32&amp;C32,$E$32:$P$541,12,FALSE))</f>
        <v>0</v>
      </c>
      <c r="T32" s="70">
        <f t="shared" ref="T32:T95" si="13">IFERROR(S32/VLOOKUP(A32-7&amp;B32&amp;C32,$E$32:$P$541,12,FALSE),0)</f>
        <v>0</v>
      </c>
    </row>
    <row r="33" spans="1:20" x14ac:dyDescent="0.25">
      <c r="A33">
        <f>'Tot bev overordnet modell'!$L$2</f>
        <v>2018</v>
      </c>
      <c r="B33" t="str">
        <f>'Enheter, modell og år'!$E$2</f>
        <v>RFM</v>
      </c>
      <c r="C33">
        <f>'Tot bev overordnet modell'!$A$5</f>
        <v>0</v>
      </c>
      <c r="D33" t="str">
        <f t="shared" ref="D33:D42" si="14">A33&amp;B33</f>
        <v>2018RFM</v>
      </c>
      <c r="E33" t="str">
        <f t="shared" ref="E33:E42" si="15">A33&amp;B33&amp;C33</f>
        <v>2018RFM0</v>
      </c>
      <c r="F33" s="39">
        <f t="shared" ref="F33:F42" si="16">IFERROR(K33/$P33,0)</f>
        <v>0</v>
      </c>
      <c r="G33" s="39">
        <f t="shared" ref="G33:G42" si="17">IFERROR(L33/$P33,0)</f>
        <v>0</v>
      </c>
      <c r="H33" s="39">
        <f t="shared" ref="H33:H42" si="18">IFERROR(M33/$P33,0)</f>
        <v>0</v>
      </c>
      <c r="I33" s="39">
        <f t="shared" ref="I33:I42" si="19">IFERROR(O33/$P33,0)</f>
        <v>0</v>
      </c>
      <c r="J33" s="39">
        <f t="shared" ref="J33:J42" si="20">IFERROR(N33/$P33,0)</f>
        <v>0</v>
      </c>
      <c r="K33" s="3" t="e">
        <f>'Tot bev overordnet modell'!H5</f>
        <v>#DIV/0!</v>
      </c>
      <c r="L33" s="3">
        <f>'Tot bev overordnet modell'!I5</f>
        <v>0</v>
      </c>
      <c r="M33" s="3">
        <f>'Tot bev overordnet modell'!J5</f>
        <v>0</v>
      </c>
      <c r="N33" s="3">
        <f t="shared" ref="N33:N42" si="21">SUM(L33:M33)</f>
        <v>0</v>
      </c>
      <c r="O33" s="3">
        <f>'Tot bev overordnet modell'!K5</f>
        <v>0</v>
      </c>
      <c r="P33" s="3" t="e">
        <f>'Tot bev overordnet modell'!L5</f>
        <v>#DIV/0!</v>
      </c>
      <c r="Q33" s="3" t="e">
        <f>IF(A33='Enheter, modell og år'!$F$2-1,0,P33-VLOOKUP(A33-1&amp;B33&amp;C33,$E$2:$P$541,12,FALSE))</f>
        <v>#DIV/0!</v>
      </c>
      <c r="R33" s="70">
        <f t="shared" si="8"/>
        <v>0</v>
      </c>
      <c r="S33" s="3">
        <f>IF(A33&lt;('Enheter, modell og år'!$F$2+7),0,P33-VLOOKUP(A33-7&amp;B33&amp;C33,$E$32:$P$541,12,FALSE))</f>
        <v>0</v>
      </c>
      <c r="T33" s="70">
        <f t="shared" si="13"/>
        <v>0</v>
      </c>
    </row>
    <row r="34" spans="1:20" x14ac:dyDescent="0.25">
      <c r="A34">
        <f>'Tot bev overordnet modell'!$L$2</f>
        <v>2018</v>
      </c>
      <c r="B34" t="str">
        <f>'Enheter, modell og år'!$E$2</f>
        <v>RFM</v>
      </c>
      <c r="C34">
        <f>'Tot bev overordnet modell'!$A$6</f>
        <v>0</v>
      </c>
      <c r="D34" t="str">
        <f t="shared" si="14"/>
        <v>2018RFM</v>
      </c>
      <c r="E34" t="str">
        <f t="shared" si="15"/>
        <v>2018RFM0</v>
      </c>
      <c r="F34" s="39">
        <f t="shared" si="16"/>
        <v>0</v>
      </c>
      <c r="G34" s="39">
        <f t="shared" si="17"/>
        <v>0</v>
      </c>
      <c r="H34" s="39">
        <f t="shared" si="18"/>
        <v>0</v>
      </c>
      <c r="I34" s="39">
        <f t="shared" si="19"/>
        <v>0</v>
      </c>
      <c r="J34" s="39">
        <f t="shared" si="20"/>
        <v>0</v>
      </c>
      <c r="K34" s="3" t="e">
        <f>'Tot bev overordnet modell'!H6</f>
        <v>#DIV/0!</v>
      </c>
      <c r="L34" s="3">
        <f>'Tot bev overordnet modell'!I6</f>
        <v>0</v>
      </c>
      <c r="M34" s="3">
        <f>'Tot bev overordnet modell'!J6</f>
        <v>0</v>
      </c>
      <c r="N34" s="3">
        <f t="shared" si="21"/>
        <v>0</v>
      </c>
      <c r="O34" s="3">
        <f>'Tot bev overordnet modell'!K6</f>
        <v>0</v>
      </c>
      <c r="P34" s="3" t="e">
        <f>'Tot bev overordnet modell'!L6</f>
        <v>#DIV/0!</v>
      </c>
      <c r="Q34" s="3" t="e">
        <f>IF(A34='Enheter, modell og år'!$F$2-1,0,P34-VLOOKUP(A34-1&amp;B34&amp;C34,$E$2:$P$541,12,FALSE))</f>
        <v>#DIV/0!</v>
      </c>
      <c r="R34" s="70">
        <f t="shared" si="8"/>
        <v>0</v>
      </c>
      <c r="S34" s="3">
        <f>IF(A34&lt;('Enheter, modell og år'!$F$2+7),0,P34-VLOOKUP(A34-7&amp;B34&amp;C34,$E$32:$P$541,12,FALSE))</f>
        <v>0</v>
      </c>
      <c r="T34" s="70">
        <f t="shared" si="13"/>
        <v>0</v>
      </c>
    </row>
    <row r="35" spans="1:20" x14ac:dyDescent="0.25">
      <c r="A35">
        <f>'Tot bev overordnet modell'!$L$2</f>
        <v>2018</v>
      </c>
      <c r="B35" t="str">
        <f>'Enheter, modell og år'!$E$2</f>
        <v>RFM</v>
      </c>
      <c r="C35">
        <f>'Tot bev overordnet modell'!$A$7</f>
        <v>0</v>
      </c>
      <c r="D35" t="str">
        <f t="shared" si="14"/>
        <v>2018RFM</v>
      </c>
      <c r="E35" t="str">
        <f t="shared" si="15"/>
        <v>2018RFM0</v>
      </c>
      <c r="F35" s="39">
        <f t="shared" si="16"/>
        <v>0</v>
      </c>
      <c r="G35" s="39">
        <f t="shared" si="17"/>
        <v>0</v>
      </c>
      <c r="H35" s="39">
        <f t="shared" si="18"/>
        <v>0</v>
      </c>
      <c r="I35" s="39">
        <f t="shared" si="19"/>
        <v>0</v>
      </c>
      <c r="J35" s="39">
        <f t="shared" si="20"/>
        <v>0</v>
      </c>
      <c r="K35" s="3" t="e">
        <f>'Tot bev overordnet modell'!H7</f>
        <v>#DIV/0!</v>
      </c>
      <c r="L35" s="3">
        <f>'Tot bev overordnet modell'!I7</f>
        <v>0</v>
      </c>
      <c r="M35" s="3">
        <f>'Tot bev overordnet modell'!J7</f>
        <v>0</v>
      </c>
      <c r="N35" s="3">
        <f t="shared" si="21"/>
        <v>0</v>
      </c>
      <c r="O35" s="3">
        <f>'Tot bev overordnet modell'!K7</f>
        <v>0</v>
      </c>
      <c r="P35" s="3" t="e">
        <f>'Tot bev overordnet modell'!L7</f>
        <v>#DIV/0!</v>
      </c>
      <c r="Q35" s="3" t="e">
        <f>IF(A35='Enheter, modell og år'!$F$2-1,0,P35-VLOOKUP(A35-1&amp;B35&amp;C35,$E$2:$P$541,12,FALSE))</f>
        <v>#DIV/0!</v>
      </c>
      <c r="R35" s="70">
        <f t="shared" si="8"/>
        <v>0</v>
      </c>
      <c r="S35" s="3">
        <f>IF(A35&lt;('Enheter, modell og år'!$F$2+7),0,P35-VLOOKUP(A35-7&amp;B35&amp;C35,$E$32:$P$541,12,FALSE))</f>
        <v>0</v>
      </c>
      <c r="T35" s="70">
        <f t="shared" si="13"/>
        <v>0</v>
      </c>
    </row>
    <row r="36" spans="1:20" x14ac:dyDescent="0.25">
      <c r="A36">
        <f>'Tot bev overordnet modell'!$L$2</f>
        <v>2018</v>
      </c>
      <c r="B36" t="str">
        <f>'Enheter, modell og år'!$E$2</f>
        <v>RFM</v>
      </c>
      <c r="C36">
        <f>'Tot bev overordnet modell'!$A$8</f>
        <v>0</v>
      </c>
      <c r="D36" t="str">
        <f t="shared" si="14"/>
        <v>2018RFM</v>
      </c>
      <c r="E36" t="str">
        <f t="shared" si="15"/>
        <v>2018RFM0</v>
      </c>
      <c r="F36" s="39">
        <f t="shared" si="16"/>
        <v>0</v>
      </c>
      <c r="G36" s="39">
        <f t="shared" si="17"/>
        <v>0</v>
      </c>
      <c r="H36" s="39">
        <f t="shared" si="18"/>
        <v>0</v>
      </c>
      <c r="I36" s="39">
        <f t="shared" si="19"/>
        <v>0</v>
      </c>
      <c r="J36" s="39">
        <f t="shared" si="20"/>
        <v>0</v>
      </c>
      <c r="K36" s="3" t="e">
        <f>'Tot bev overordnet modell'!H8</f>
        <v>#DIV/0!</v>
      </c>
      <c r="L36" s="3">
        <f>'Tot bev overordnet modell'!I8</f>
        <v>0</v>
      </c>
      <c r="M36" s="3">
        <f>'Tot bev overordnet modell'!J8</f>
        <v>0</v>
      </c>
      <c r="N36" s="3">
        <f t="shared" si="21"/>
        <v>0</v>
      </c>
      <c r="O36" s="3">
        <f>'Tot bev overordnet modell'!K8</f>
        <v>0</v>
      </c>
      <c r="P36" s="3" t="e">
        <f>'Tot bev overordnet modell'!L8</f>
        <v>#DIV/0!</v>
      </c>
      <c r="Q36" s="3" t="e">
        <f>IF(A36='Enheter, modell og år'!$F$2-1,0,P36-VLOOKUP(A36-1&amp;B36&amp;C36,$E$2:$P$541,12,FALSE))</f>
        <v>#DIV/0!</v>
      </c>
      <c r="R36" s="70">
        <f t="shared" si="8"/>
        <v>0</v>
      </c>
      <c r="S36" s="3">
        <f>IF(A36&lt;('Enheter, modell og år'!$F$2+7),0,P36-VLOOKUP(A36-7&amp;B36&amp;C36,$E$32:$P$541,12,FALSE))</f>
        <v>0</v>
      </c>
      <c r="T36" s="70">
        <f t="shared" si="13"/>
        <v>0</v>
      </c>
    </row>
    <row r="37" spans="1:20" x14ac:dyDescent="0.25">
      <c r="A37">
        <f>'Tot bev overordnet modell'!$L$2</f>
        <v>2018</v>
      </c>
      <c r="B37" t="str">
        <f>'Enheter, modell og år'!$E$2</f>
        <v>RFM</v>
      </c>
      <c r="C37">
        <f>'Tot bev overordnet modell'!$A$9</f>
        <v>0</v>
      </c>
      <c r="D37" t="str">
        <f t="shared" si="14"/>
        <v>2018RFM</v>
      </c>
      <c r="E37" t="str">
        <f t="shared" si="15"/>
        <v>2018RFM0</v>
      </c>
      <c r="F37" s="39">
        <f t="shared" si="16"/>
        <v>0</v>
      </c>
      <c r="G37" s="39">
        <f t="shared" si="17"/>
        <v>0</v>
      </c>
      <c r="H37" s="39">
        <f t="shared" si="18"/>
        <v>0</v>
      </c>
      <c r="I37" s="39">
        <f t="shared" si="19"/>
        <v>0</v>
      </c>
      <c r="J37" s="39">
        <f t="shared" si="20"/>
        <v>0</v>
      </c>
      <c r="K37" s="3" t="e">
        <f>'Tot bev overordnet modell'!H9</f>
        <v>#DIV/0!</v>
      </c>
      <c r="L37" s="3">
        <f>'Tot bev overordnet modell'!I9</f>
        <v>0</v>
      </c>
      <c r="M37" s="3">
        <f>'Tot bev overordnet modell'!J9</f>
        <v>0</v>
      </c>
      <c r="N37" s="3">
        <f t="shared" si="21"/>
        <v>0</v>
      </c>
      <c r="O37" s="3">
        <f>'Tot bev overordnet modell'!K9</f>
        <v>0</v>
      </c>
      <c r="P37" s="3" t="e">
        <f>'Tot bev overordnet modell'!L9</f>
        <v>#DIV/0!</v>
      </c>
      <c r="Q37" s="3" t="e">
        <f>IF(A37='Enheter, modell og år'!$F$2-1,0,P37-VLOOKUP(A37-1&amp;B37&amp;C37,$E$2:$P$541,12,FALSE))</f>
        <v>#DIV/0!</v>
      </c>
      <c r="R37" s="70">
        <f t="shared" si="8"/>
        <v>0</v>
      </c>
      <c r="S37" s="3">
        <f>IF(A37&lt;('Enheter, modell og år'!$F$2+7),0,P37-VLOOKUP(A37-7&amp;B37&amp;C37,$E$32:$P$541,12,FALSE))</f>
        <v>0</v>
      </c>
      <c r="T37" s="70">
        <f t="shared" si="13"/>
        <v>0</v>
      </c>
    </row>
    <row r="38" spans="1:20" x14ac:dyDescent="0.25">
      <c r="A38">
        <f>'Tot bev overordnet modell'!$L$2</f>
        <v>2018</v>
      </c>
      <c r="B38" t="str">
        <f>'Enheter, modell og år'!$E$2</f>
        <v>RFM</v>
      </c>
      <c r="C38">
        <f>'Tot bev overordnet modell'!$A$10</f>
        <v>0</v>
      </c>
      <c r="D38" t="str">
        <f t="shared" si="14"/>
        <v>2018RFM</v>
      </c>
      <c r="E38" t="str">
        <f t="shared" si="15"/>
        <v>2018RFM0</v>
      </c>
      <c r="F38" s="39">
        <f t="shared" si="16"/>
        <v>0</v>
      </c>
      <c r="G38" s="39">
        <f t="shared" si="17"/>
        <v>0</v>
      </c>
      <c r="H38" s="39">
        <f t="shared" si="18"/>
        <v>0</v>
      </c>
      <c r="I38" s="39">
        <f t="shared" si="19"/>
        <v>0</v>
      </c>
      <c r="J38" s="39">
        <f t="shared" si="20"/>
        <v>0</v>
      </c>
      <c r="K38" s="3" t="e">
        <f>'Tot bev overordnet modell'!H10</f>
        <v>#DIV/0!</v>
      </c>
      <c r="L38" s="3">
        <f>'Tot bev overordnet modell'!I10</f>
        <v>0</v>
      </c>
      <c r="M38" s="3">
        <f>'Tot bev overordnet modell'!J10</f>
        <v>0</v>
      </c>
      <c r="N38" s="3">
        <f t="shared" si="21"/>
        <v>0</v>
      </c>
      <c r="O38" s="3">
        <f>'Tot bev overordnet modell'!K10</f>
        <v>0</v>
      </c>
      <c r="P38" s="3" t="e">
        <f>'Tot bev overordnet modell'!L10</f>
        <v>#DIV/0!</v>
      </c>
      <c r="Q38" s="3" t="e">
        <f>IF(A38='Enheter, modell og år'!$F$2-1,0,P38-VLOOKUP(A38-1&amp;B38&amp;C38,$E$2:$P$541,12,FALSE))</f>
        <v>#DIV/0!</v>
      </c>
      <c r="R38" s="70">
        <f t="shared" si="8"/>
        <v>0</v>
      </c>
      <c r="S38" s="3">
        <f>IF(A38&lt;('Enheter, modell og år'!$F$2+7),0,P38-VLOOKUP(A38-7&amp;B38&amp;C38,$E$32:$P$541,12,FALSE))</f>
        <v>0</v>
      </c>
      <c r="T38" s="70">
        <f t="shared" si="13"/>
        <v>0</v>
      </c>
    </row>
    <row r="39" spans="1:20" x14ac:dyDescent="0.25">
      <c r="A39">
        <f>'Tot bev overordnet modell'!$L$2</f>
        <v>2018</v>
      </c>
      <c r="B39" t="str">
        <f>'Enheter, modell og år'!$E$2</f>
        <v>RFM</v>
      </c>
      <c r="C39">
        <f>'Tot bev overordnet modell'!$A$11</f>
        <v>0</v>
      </c>
      <c r="D39" t="str">
        <f t="shared" si="14"/>
        <v>2018RFM</v>
      </c>
      <c r="E39" t="str">
        <f t="shared" si="15"/>
        <v>2018RFM0</v>
      </c>
      <c r="F39" s="39">
        <f t="shared" si="16"/>
        <v>0</v>
      </c>
      <c r="G39" s="39">
        <f t="shared" si="17"/>
        <v>0</v>
      </c>
      <c r="H39" s="39">
        <f t="shared" si="18"/>
        <v>0</v>
      </c>
      <c r="I39" s="39">
        <f t="shared" si="19"/>
        <v>0</v>
      </c>
      <c r="J39" s="39">
        <f t="shared" si="20"/>
        <v>0</v>
      </c>
      <c r="K39" s="3" t="e">
        <f>'Tot bev overordnet modell'!H11</f>
        <v>#DIV/0!</v>
      </c>
      <c r="L39" s="3">
        <f>'Tot bev overordnet modell'!I11</f>
        <v>0</v>
      </c>
      <c r="M39" s="3">
        <f>'Tot bev overordnet modell'!J11</f>
        <v>0</v>
      </c>
      <c r="N39" s="3">
        <f t="shared" si="21"/>
        <v>0</v>
      </c>
      <c r="O39" s="3">
        <f>'Tot bev overordnet modell'!K11</f>
        <v>0</v>
      </c>
      <c r="P39" s="3" t="e">
        <f>'Tot bev overordnet modell'!L11</f>
        <v>#DIV/0!</v>
      </c>
      <c r="Q39" s="3" t="e">
        <f>IF(A39='Enheter, modell og år'!$F$2-1,0,P39-VLOOKUP(A39-1&amp;B39&amp;C39,$E$2:$P$541,12,FALSE))</f>
        <v>#DIV/0!</v>
      </c>
      <c r="R39" s="70">
        <f t="shared" si="8"/>
        <v>0</v>
      </c>
      <c r="S39" s="3">
        <f>IF(A39&lt;('Enheter, modell og år'!$F$2+7),0,P39-VLOOKUP(A39-7&amp;B39&amp;C39,$E$32:$P$541,12,FALSE))</f>
        <v>0</v>
      </c>
      <c r="T39" s="70">
        <f t="shared" si="13"/>
        <v>0</v>
      </c>
    </row>
    <row r="40" spans="1:20" x14ac:dyDescent="0.25">
      <c r="A40">
        <f>'Tot bev overordnet modell'!$L$2</f>
        <v>2018</v>
      </c>
      <c r="B40" t="str">
        <f>'Enheter, modell og år'!$E$2</f>
        <v>RFM</v>
      </c>
      <c r="C40">
        <f>'Tot bev overordnet modell'!$A$12</f>
        <v>0</v>
      </c>
      <c r="D40" t="str">
        <f t="shared" si="14"/>
        <v>2018RFM</v>
      </c>
      <c r="E40" t="str">
        <f t="shared" si="15"/>
        <v>2018RFM0</v>
      </c>
      <c r="F40" s="39">
        <f t="shared" si="16"/>
        <v>0</v>
      </c>
      <c r="G40" s="39">
        <f t="shared" si="17"/>
        <v>0</v>
      </c>
      <c r="H40" s="39">
        <f t="shared" si="18"/>
        <v>0</v>
      </c>
      <c r="I40" s="39">
        <f t="shared" si="19"/>
        <v>0</v>
      </c>
      <c r="J40" s="39">
        <f t="shared" si="20"/>
        <v>0</v>
      </c>
      <c r="K40" s="3" t="e">
        <f>'Tot bev overordnet modell'!H12</f>
        <v>#DIV/0!</v>
      </c>
      <c r="L40" s="3">
        <f>'Tot bev overordnet modell'!I12</f>
        <v>0</v>
      </c>
      <c r="M40" s="3">
        <f>'Tot bev overordnet modell'!J12</f>
        <v>0</v>
      </c>
      <c r="N40" s="3">
        <f t="shared" si="21"/>
        <v>0</v>
      </c>
      <c r="O40" s="3">
        <f>'Tot bev overordnet modell'!K12</f>
        <v>0</v>
      </c>
      <c r="P40" s="3" t="e">
        <f>'Tot bev overordnet modell'!L12</f>
        <v>#DIV/0!</v>
      </c>
      <c r="Q40" s="3" t="e">
        <f>IF(A40='Enheter, modell og år'!$F$2-1,0,P40-VLOOKUP(A40-1&amp;B40&amp;C40,$E$2:$P$541,12,FALSE))</f>
        <v>#DIV/0!</v>
      </c>
      <c r="R40" s="70">
        <f t="shared" si="8"/>
        <v>0</v>
      </c>
      <c r="S40" s="3">
        <f>IF(A40&lt;('Enheter, modell og år'!$F$2+7),0,P40-VLOOKUP(A40-7&amp;B40&amp;C40,$E$32:$P$541,12,FALSE))</f>
        <v>0</v>
      </c>
      <c r="T40" s="70">
        <f t="shared" si="13"/>
        <v>0</v>
      </c>
    </row>
    <row r="41" spans="1:20" x14ac:dyDescent="0.25">
      <c r="A41">
        <f>'Tot bev overordnet modell'!$L$2</f>
        <v>2018</v>
      </c>
      <c r="B41" t="str">
        <f>'Enheter, modell og år'!$E$2</f>
        <v>RFM</v>
      </c>
      <c r="C41">
        <f>'Tot bev overordnet modell'!$A$13</f>
        <v>0</v>
      </c>
      <c r="D41" t="str">
        <f t="shared" si="14"/>
        <v>2018RFM</v>
      </c>
      <c r="E41" t="str">
        <f t="shared" si="15"/>
        <v>2018RFM0</v>
      </c>
      <c r="F41" s="39">
        <f t="shared" si="16"/>
        <v>0</v>
      </c>
      <c r="G41" s="39">
        <f t="shared" si="17"/>
        <v>0</v>
      </c>
      <c r="H41" s="39">
        <f t="shared" si="18"/>
        <v>0</v>
      </c>
      <c r="I41" s="39">
        <f t="shared" si="19"/>
        <v>0</v>
      </c>
      <c r="J41" s="39">
        <f t="shared" si="20"/>
        <v>0</v>
      </c>
      <c r="K41" s="3" t="e">
        <f>'Tot bev overordnet modell'!H13</f>
        <v>#DIV/0!</v>
      </c>
      <c r="L41" s="3">
        <f>'Tot bev overordnet modell'!I13</f>
        <v>0</v>
      </c>
      <c r="M41" s="3">
        <f>'Tot bev overordnet modell'!J13</f>
        <v>0</v>
      </c>
      <c r="N41" s="3">
        <f t="shared" si="21"/>
        <v>0</v>
      </c>
      <c r="O41" s="3">
        <f>'Tot bev overordnet modell'!K13</f>
        <v>0</v>
      </c>
      <c r="P41" s="3" t="e">
        <f>'Tot bev overordnet modell'!L13</f>
        <v>#DIV/0!</v>
      </c>
      <c r="Q41" s="3" t="e">
        <f>IF(A41='Enheter, modell og år'!$F$2-1,0,P41-VLOOKUP(A41-1&amp;B41&amp;C41,$E$2:$P$541,12,FALSE))</f>
        <v>#DIV/0!</v>
      </c>
      <c r="R41" s="70">
        <f t="shared" si="8"/>
        <v>0</v>
      </c>
      <c r="S41" s="3">
        <f>IF(A41&lt;('Enheter, modell og år'!$F$2+7),0,P41-VLOOKUP(A41-7&amp;B41&amp;C41,$E$32:$P$541,12,FALSE))</f>
        <v>0</v>
      </c>
      <c r="T41" s="70">
        <f t="shared" si="13"/>
        <v>0</v>
      </c>
    </row>
    <row r="42" spans="1:20" x14ac:dyDescent="0.25">
      <c r="A42">
        <f>'Tot bev overordnet modell'!$L$2</f>
        <v>2018</v>
      </c>
      <c r="B42" t="str">
        <f>'Enheter, modell og år'!$E$2</f>
        <v>RFM</v>
      </c>
      <c r="C42">
        <f>'Tot bev overordnet modell'!$A$14</f>
        <v>0</v>
      </c>
      <c r="D42" t="str">
        <f t="shared" si="14"/>
        <v>2018RFM</v>
      </c>
      <c r="E42" t="str">
        <f t="shared" si="15"/>
        <v>2018RFM0</v>
      </c>
      <c r="F42" s="39">
        <f t="shared" si="16"/>
        <v>0</v>
      </c>
      <c r="G42" s="39">
        <f t="shared" si="17"/>
        <v>0</v>
      </c>
      <c r="H42" s="39">
        <f t="shared" si="18"/>
        <v>0</v>
      </c>
      <c r="I42" s="39">
        <f t="shared" si="19"/>
        <v>0</v>
      </c>
      <c r="J42" s="39">
        <f t="shared" si="20"/>
        <v>0</v>
      </c>
      <c r="K42" s="3" t="e">
        <f>'Tot bev overordnet modell'!H14</f>
        <v>#DIV/0!</v>
      </c>
      <c r="L42" s="3">
        <f>'Tot bev overordnet modell'!I14</f>
        <v>0</v>
      </c>
      <c r="M42" s="3">
        <f>'Tot bev overordnet modell'!J14</f>
        <v>0</v>
      </c>
      <c r="N42" s="3">
        <f t="shared" si="21"/>
        <v>0</v>
      </c>
      <c r="O42" s="3">
        <f>'Tot bev overordnet modell'!K14</f>
        <v>0</v>
      </c>
      <c r="P42" s="3" t="e">
        <f>'Tot bev overordnet modell'!L14</f>
        <v>#DIV/0!</v>
      </c>
      <c r="Q42" s="3" t="e">
        <f>IF(A42='Enheter, modell og år'!$F$2-1,0,P42-VLOOKUP(A42-1&amp;B42&amp;C42,$E$2:$P$541,12,FALSE))</f>
        <v>#DIV/0!</v>
      </c>
      <c r="R42" s="70">
        <f t="shared" si="8"/>
        <v>0</v>
      </c>
      <c r="S42" s="3">
        <f>IF(A42&lt;('Enheter, modell og år'!$F$2+7),0,P42-VLOOKUP(A42-7&amp;B42&amp;C42,$E$32:$P$541,12,FALSE))</f>
        <v>0</v>
      </c>
      <c r="T42" s="70">
        <f t="shared" si="13"/>
        <v>0</v>
      </c>
    </row>
    <row r="43" spans="1:20" x14ac:dyDescent="0.25">
      <c r="A43">
        <f>'Tot bev overordnet modell'!$L$2</f>
        <v>2018</v>
      </c>
      <c r="B43" t="str">
        <f>'Enheter, modell og år'!E2</f>
        <v>RFM</v>
      </c>
      <c r="C43">
        <f>'Tot bev overordnet modell'!$A$15</f>
        <v>0</v>
      </c>
      <c r="D43" t="str">
        <f t="shared" si="10"/>
        <v>2018RFM</v>
      </c>
      <c r="E43" t="str">
        <f t="shared" si="11"/>
        <v>2018RFM0</v>
      </c>
      <c r="F43" s="39">
        <f t="shared" si="12"/>
        <v>0</v>
      </c>
      <c r="G43" s="39">
        <f t="shared" si="12"/>
        <v>0</v>
      </c>
      <c r="H43" s="39">
        <f t="shared" si="12"/>
        <v>0</v>
      </c>
      <c r="I43" s="39">
        <f>IFERROR(O43/$P43,0)</f>
        <v>0</v>
      </c>
      <c r="J43" s="39">
        <f t="shared" ref="J43:J136" si="22">IFERROR(N43/$P43,0)</f>
        <v>0</v>
      </c>
      <c r="K43" s="3" t="e">
        <f>'Tot bev overordnet modell'!H15</f>
        <v>#DIV/0!</v>
      </c>
      <c r="L43" s="3">
        <f>'Tot bev overordnet modell'!I15</f>
        <v>0</v>
      </c>
      <c r="M43" s="3">
        <f>'Tot bev overordnet modell'!J15</f>
        <v>0</v>
      </c>
      <c r="N43" s="3">
        <f t="shared" ref="N43:N136" si="23">SUM(L43:M43)</f>
        <v>0</v>
      </c>
      <c r="O43" s="3">
        <f>'Tot bev overordnet modell'!K15</f>
        <v>0</v>
      </c>
      <c r="P43" s="3" t="e">
        <f>'Tot bev overordnet modell'!L15</f>
        <v>#DIV/0!</v>
      </c>
      <c r="Q43" s="3" t="e">
        <f>IF(A43='Enheter, modell og år'!$F$2-1,0,P43-VLOOKUP(A43-1&amp;B43&amp;C43,$E$2:$P$541,12,FALSE))</f>
        <v>#DIV/0!</v>
      </c>
      <c r="R43" s="70">
        <f t="shared" si="8"/>
        <v>0</v>
      </c>
      <c r="S43" s="3">
        <f>IF(A43&lt;('Enheter, modell og år'!$F$2+7),0,P43-VLOOKUP(A43-7&amp;B43&amp;C43,$E$32:$P$541,12,FALSE))</f>
        <v>0</v>
      </c>
      <c r="T43" s="70">
        <f t="shared" si="13"/>
        <v>0</v>
      </c>
    </row>
    <row r="44" spans="1:20" x14ac:dyDescent="0.25">
      <c r="A44">
        <f>'Tot bev overordnet modell'!$L$2</f>
        <v>2018</v>
      </c>
      <c r="B44" t="str">
        <f>'Enheter, modell og år'!E2</f>
        <v>RFM</v>
      </c>
      <c r="C44">
        <f>'Tot bev overordnet modell'!$A$16</f>
        <v>0</v>
      </c>
      <c r="D44" t="str">
        <f t="shared" si="10"/>
        <v>2018RFM</v>
      </c>
      <c r="E44" t="str">
        <f t="shared" si="11"/>
        <v>2018RFM0</v>
      </c>
      <c r="F44" s="39">
        <f t="shared" ref="F44:F137" si="24">IFERROR(K44/$P44,0)</f>
        <v>0</v>
      </c>
      <c r="G44" s="39">
        <f t="shared" ref="G44:G137" si="25">IFERROR(L44/$P44,0)</f>
        <v>0</v>
      </c>
      <c r="H44" s="39">
        <f t="shared" ref="H44:H137" si="26">IFERROR(M44/$P44,0)</f>
        <v>0</v>
      </c>
      <c r="I44" s="39">
        <f t="shared" ref="I44:I137" si="27">IFERROR(O44/$P44,0)</f>
        <v>0</v>
      </c>
      <c r="J44" s="39">
        <f t="shared" si="22"/>
        <v>0</v>
      </c>
      <c r="K44" s="3" t="e">
        <f>'Tot bev overordnet modell'!H16</f>
        <v>#DIV/0!</v>
      </c>
      <c r="L44" s="3">
        <f>'Tot bev overordnet modell'!I16</f>
        <v>0</v>
      </c>
      <c r="M44" s="3">
        <f>'Tot bev overordnet modell'!J16</f>
        <v>0</v>
      </c>
      <c r="N44" s="3">
        <f t="shared" si="23"/>
        <v>0</v>
      </c>
      <c r="O44" s="3">
        <f>'Tot bev overordnet modell'!K16</f>
        <v>0</v>
      </c>
      <c r="P44" s="3" t="e">
        <f>'Tot bev overordnet modell'!L16</f>
        <v>#DIV/0!</v>
      </c>
      <c r="Q44" s="3" t="e">
        <f>IF(A44='Enheter, modell og år'!$F$2-1,0,P44-VLOOKUP(A44-1&amp;B44&amp;C44,$E$2:$P$541,12,FALSE))</f>
        <v>#DIV/0!</v>
      </c>
      <c r="R44" s="70">
        <f t="shared" si="8"/>
        <v>0</v>
      </c>
      <c r="S44" s="3">
        <f>IF(A44&lt;('Enheter, modell og år'!$F$2+7),0,P44-VLOOKUP(A44-7&amp;B44&amp;C44,$E$32:$P$541,12,FALSE))</f>
        <v>0</v>
      </c>
      <c r="T44" s="70">
        <f t="shared" si="13"/>
        <v>0</v>
      </c>
    </row>
    <row r="45" spans="1:20" x14ac:dyDescent="0.25">
      <c r="A45">
        <f>'Tot bev overordnet modell'!$L$2</f>
        <v>2018</v>
      </c>
      <c r="B45" t="str">
        <f>'Enheter, modell og år'!E2</f>
        <v>RFM</v>
      </c>
      <c r="C45">
        <f>'Tot bev overordnet modell'!$A$17</f>
        <v>0</v>
      </c>
      <c r="D45" t="str">
        <f t="shared" si="10"/>
        <v>2018RFM</v>
      </c>
      <c r="E45" t="str">
        <f t="shared" si="11"/>
        <v>2018RFM0</v>
      </c>
      <c r="F45" s="39">
        <f t="shared" si="24"/>
        <v>0</v>
      </c>
      <c r="G45" s="39">
        <f t="shared" si="25"/>
        <v>0</v>
      </c>
      <c r="H45" s="39">
        <f t="shared" si="26"/>
        <v>0</v>
      </c>
      <c r="I45" s="39">
        <f t="shared" si="27"/>
        <v>0</v>
      </c>
      <c r="J45" s="39">
        <f t="shared" si="22"/>
        <v>0</v>
      </c>
      <c r="K45" s="3" t="e">
        <f>'Tot bev overordnet modell'!H17</f>
        <v>#DIV/0!</v>
      </c>
      <c r="L45" s="3">
        <f>'Tot bev overordnet modell'!I17</f>
        <v>0</v>
      </c>
      <c r="M45" s="3">
        <f>'Tot bev overordnet modell'!J17</f>
        <v>0</v>
      </c>
      <c r="N45" s="3">
        <f t="shared" si="23"/>
        <v>0</v>
      </c>
      <c r="O45" s="3">
        <f>'Tot bev overordnet modell'!K17</f>
        <v>0</v>
      </c>
      <c r="P45" s="3" t="e">
        <f>'Tot bev overordnet modell'!L17</f>
        <v>#DIV/0!</v>
      </c>
      <c r="Q45" s="3" t="e">
        <f>IF(A45='Enheter, modell og år'!$F$2-1,0,P45-VLOOKUP(A45-1&amp;B45&amp;C45,$E$2:$P$541,12,FALSE))</f>
        <v>#DIV/0!</v>
      </c>
      <c r="R45" s="70">
        <f t="shared" si="8"/>
        <v>0</v>
      </c>
      <c r="S45" s="3">
        <f>IF(A45&lt;('Enheter, modell og år'!$F$2+7),0,P45-VLOOKUP(A45-7&amp;B45&amp;C45,$E$32:$P$541,12,FALSE))</f>
        <v>0</v>
      </c>
      <c r="T45" s="70">
        <f t="shared" si="13"/>
        <v>0</v>
      </c>
    </row>
    <row r="46" spans="1:20" x14ac:dyDescent="0.25">
      <c r="A46">
        <f>'Tot bev overordnet modell'!$L$2</f>
        <v>2018</v>
      </c>
      <c r="B46" t="str">
        <f>'Enheter, modell og år'!E2</f>
        <v>RFM</v>
      </c>
      <c r="C46">
        <f>'Tot bev overordnet modell'!$A$18</f>
        <v>0</v>
      </c>
      <c r="D46" t="str">
        <f t="shared" si="10"/>
        <v>2018RFM</v>
      </c>
      <c r="E46" t="str">
        <f t="shared" si="11"/>
        <v>2018RFM0</v>
      </c>
      <c r="F46" s="39">
        <f t="shared" si="24"/>
        <v>0</v>
      </c>
      <c r="G46" s="39">
        <f t="shared" si="25"/>
        <v>0</v>
      </c>
      <c r="H46" s="39">
        <f t="shared" si="26"/>
        <v>0</v>
      </c>
      <c r="I46" s="39">
        <f t="shared" si="27"/>
        <v>0</v>
      </c>
      <c r="J46" s="39">
        <f t="shared" si="22"/>
        <v>0</v>
      </c>
      <c r="K46" s="3" t="e">
        <f>'Tot bev overordnet modell'!H18</f>
        <v>#DIV/0!</v>
      </c>
      <c r="L46" s="3">
        <f>'Tot bev overordnet modell'!I18</f>
        <v>0</v>
      </c>
      <c r="M46" s="3">
        <f>'Tot bev overordnet modell'!J18</f>
        <v>0</v>
      </c>
      <c r="N46" s="3">
        <f t="shared" si="23"/>
        <v>0</v>
      </c>
      <c r="O46" s="3">
        <f>'Tot bev overordnet modell'!K18</f>
        <v>0</v>
      </c>
      <c r="P46" s="3" t="e">
        <f>'Tot bev overordnet modell'!L18</f>
        <v>#DIV/0!</v>
      </c>
      <c r="Q46" s="3" t="e">
        <f>IF(A46='Enheter, modell og år'!$F$2-1,0,P46-VLOOKUP(A46-1&amp;B46&amp;C46,$E$2:$P$541,12,FALSE))</f>
        <v>#DIV/0!</v>
      </c>
      <c r="R46" s="70">
        <f t="shared" si="8"/>
        <v>0</v>
      </c>
      <c r="S46" s="3">
        <f>IF(A46&lt;('Enheter, modell og år'!$F$2+7),0,P46-VLOOKUP(A46-7&amp;B46&amp;C46,$E$32:$P$541,12,FALSE))</f>
        <v>0</v>
      </c>
      <c r="T46" s="70">
        <f t="shared" si="13"/>
        <v>0</v>
      </c>
    </row>
    <row r="47" spans="1:20" x14ac:dyDescent="0.25">
      <c r="A47">
        <f>'Tot bev overordnet modell'!$L$2</f>
        <v>2018</v>
      </c>
      <c r="B47" t="str">
        <f>'Enheter, modell og år'!E2</f>
        <v>RFM</v>
      </c>
      <c r="C47">
        <f>'Tot bev overordnet modell'!$A$19</f>
        <v>0</v>
      </c>
      <c r="D47" t="str">
        <f t="shared" si="10"/>
        <v>2018RFM</v>
      </c>
      <c r="E47" t="str">
        <f t="shared" si="11"/>
        <v>2018RFM0</v>
      </c>
      <c r="F47" s="39">
        <f t="shared" si="24"/>
        <v>0</v>
      </c>
      <c r="G47" s="39">
        <f t="shared" si="25"/>
        <v>0</v>
      </c>
      <c r="H47" s="39">
        <f t="shared" si="26"/>
        <v>0</v>
      </c>
      <c r="I47" s="39">
        <f t="shared" si="27"/>
        <v>0</v>
      </c>
      <c r="J47" s="39">
        <f t="shared" si="22"/>
        <v>0</v>
      </c>
      <c r="K47" s="3" t="e">
        <f>'Tot bev overordnet modell'!H19</f>
        <v>#DIV/0!</v>
      </c>
      <c r="L47" s="3">
        <f>'Tot bev overordnet modell'!I19</f>
        <v>0</v>
      </c>
      <c r="M47" s="3">
        <f>'Tot bev overordnet modell'!J19</f>
        <v>0</v>
      </c>
      <c r="N47" s="3">
        <f t="shared" si="23"/>
        <v>0</v>
      </c>
      <c r="O47" s="3">
        <f>'Tot bev overordnet modell'!K19</f>
        <v>0</v>
      </c>
      <c r="P47" s="3" t="e">
        <f>'Tot bev overordnet modell'!L19</f>
        <v>#DIV/0!</v>
      </c>
      <c r="Q47" s="3" t="e">
        <f>IF(A47='Enheter, modell og år'!$F$2-1,0,P47-VLOOKUP(A47-1&amp;B47&amp;C47,$E$2:$P$541,12,FALSE))</f>
        <v>#DIV/0!</v>
      </c>
      <c r="R47" s="70">
        <f t="shared" si="8"/>
        <v>0</v>
      </c>
      <c r="S47" s="3">
        <f>IF(A47&lt;('Enheter, modell og år'!$F$2+7),0,P47-VLOOKUP(A47-7&amp;B47&amp;C47,$E$32:$P$541,12,FALSE))</f>
        <v>0</v>
      </c>
      <c r="T47" s="70">
        <f t="shared" si="13"/>
        <v>0</v>
      </c>
    </row>
    <row r="48" spans="1:20" x14ac:dyDescent="0.25">
      <c r="A48">
        <f>'Tot bev overordnet modell'!$L$2</f>
        <v>2018</v>
      </c>
      <c r="B48" t="str">
        <f>'Enheter, modell og år'!E2</f>
        <v>RFM</v>
      </c>
      <c r="C48">
        <f>'Tot bev overordnet modell'!$A$20</f>
        <v>0</v>
      </c>
      <c r="D48" t="str">
        <f t="shared" si="10"/>
        <v>2018RFM</v>
      </c>
      <c r="E48" t="str">
        <f t="shared" si="11"/>
        <v>2018RFM0</v>
      </c>
      <c r="F48" s="39">
        <f t="shared" si="24"/>
        <v>0</v>
      </c>
      <c r="G48" s="39">
        <f t="shared" si="25"/>
        <v>0</v>
      </c>
      <c r="H48" s="39">
        <f t="shared" si="26"/>
        <v>0</v>
      </c>
      <c r="I48" s="39">
        <f t="shared" si="27"/>
        <v>0</v>
      </c>
      <c r="J48" s="39">
        <f t="shared" si="22"/>
        <v>0</v>
      </c>
      <c r="K48" s="3" t="e">
        <f>'Tot bev overordnet modell'!H20</f>
        <v>#DIV/0!</v>
      </c>
      <c r="L48" s="3">
        <f>'Tot bev overordnet modell'!I20</f>
        <v>0</v>
      </c>
      <c r="M48" s="3">
        <f>'Tot bev overordnet modell'!J20</f>
        <v>0</v>
      </c>
      <c r="N48" s="3">
        <f t="shared" si="23"/>
        <v>0</v>
      </c>
      <c r="O48" s="3">
        <f>'Tot bev overordnet modell'!K20</f>
        <v>0</v>
      </c>
      <c r="P48" s="3" t="e">
        <f>'Tot bev overordnet modell'!L20</f>
        <v>#DIV/0!</v>
      </c>
      <c r="Q48" s="3" t="e">
        <f>IF(A48='Enheter, modell og år'!$F$2-1,0,P48-VLOOKUP(A48-1&amp;B48&amp;C48,$E$2:$P$541,12,FALSE))</f>
        <v>#DIV/0!</v>
      </c>
      <c r="R48" s="70">
        <f t="shared" si="8"/>
        <v>0</v>
      </c>
      <c r="S48" s="3">
        <f>IF(A48&lt;('Enheter, modell og år'!$F$2+7),0,P48-VLOOKUP(A48-7&amp;B48&amp;C48,$E$32:$P$541,12,FALSE))</f>
        <v>0</v>
      </c>
      <c r="T48" s="70">
        <f t="shared" si="13"/>
        <v>0</v>
      </c>
    </row>
    <row r="49" spans="1:21" x14ac:dyDescent="0.25">
      <c r="A49">
        <f>'Tot bev overordnet modell'!$L$2</f>
        <v>2018</v>
      </c>
      <c r="B49" t="str">
        <f>'Enheter, modell og år'!E2</f>
        <v>RFM</v>
      </c>
      <c r="C49">
        <f>'Tot bev overordnet modell'!$A$21</f>
        <v>0</v>
      </c>
      <c r="D49" t="str">
        <f t="shared" si="10"/>
        <v>2018RFM</v>
      </c>
      <c r="E49" t="str">
        <f t="shared" si="11"/>
        <v>2018RFM0</v>
      </c>
      <c r="F49" s="39">
        <f t="shared" si="24"/>
        <v>0</v>
      </c>
      <c r="G49" s="39">
        <f t="shared" si="25"/>
        <v>0</v>
      </c>
      <c r="H49" s="39">
        <f t="shared" si="26"/>
        <v>0</v>
      </c>
      <c r="I49" s="39">
        <f t="shared" si="27"/>
        <v>0</v>
      </c>
      <c r="J49" s="39">
        <f t="shared" si="22"/>
        <v>0</v>
      </c>
      <c r="K49" s="3" t="e">
        <f>'Tot bev overordnet modell'!H21</f>
        <v>#DIV/0!</v>
      </c>
      <c r="L49" s="3">
        <f>'Tot bev overordnet modell'!I21</f>
        <v>0</v>
      </c>
      <c r="M49" s="3">
        <f>'Tot bev overordnet modell'!J21</f>
        <v>0</v>
      </c>
      <c r="N49" s="3">
        <f t="shared" si="23"/>
        <v>0</v>
      </c>
      <c r="O49" s="3">
        <f>'Tot bev overordnet modell'!K21</f>
        <v>0</v>
      </c>
      <c r="P49" s="3" t="e">
        <f>'Tot bev overordnet modell'!L21</f>
        <v>#DIV/0!</v>
      </c>
      <c r="Q49" s="3" t="e">
        <f>IF(A49='Enheter, modell og år'!$F$2-1,0,P49-VLOOKUP(A49-1&amp;B49&amp;C49,$E$2:$P$541,12,FALSE))</f>
        <v>#DIV/0!</v>
      </c>
      <c r="R49" s="70">
        <f t="shared" si="8"/>
        <v>0</v>
      </c>
      <c r="S49" s="3">
        <f>IF(A49&lt;('Enheter, modell og år'!$F$2+7),0,P49-VLOOKUP(A49-7&amp;B49&amp;C49,$E$32:$P$541,12,FALSE))</f>
        <v>0</v>
      </c>
      <c r="T49" s="70">
        <f t="shared" si="13"/>
        <v>0</v>
      </c>
    </row>
    <row r="50" spans="1:21" x14ac:dyDescent="0.25">
      <c r="A50">
        <f>'Tot bev overordnet modell'!$L$2</f>
        <v>2018</v>
      </c>
      <c r="B50" t="str">
        <f>'Enheter, modell og år'!E2</f>
        <v>RFM</v>
      </c>
      <c r="C50">
        <f>'Tot bev overordnet modell'!$A$22</f>
        <v>0</v>
      </c>
      <c r="D50" t="str">
        <f t="shared" si="10"/>
        <v>2018RFM</v>
      </c>
      <c r="E50" t="str">
        <f t="shared" si="11"/>
        <v>2018RFM0</v>
      </c>
      <c r="F50" s="39">
        <f t="shared" si="24"/>
        <v>0</v>
      </c>
      <c r="G50" s="39">
        <f t="shared" si="25"/>
        <v>0</v>
      </c>
      <c r="H50" s="39">
        <f t="shared" si="26"/>
        <v>0</v>
      </c>
      <c r="I50" s="39">
        <f t="shared" si="27"/>
        <v>0</v>
      </c>
      <c r="J50" s="39">
        <f t="shared" si="22"/>
        <v>0</v>
      </c>
      <c r="K50" s="3" t="e">
        <f>'Tot bev overordnet modell'!H22</f>
        <v>#DIV/0!</v>
      </c>
      <c r="L50" s="3">
        <f>'Tot bev overordnet modell'!I22</f>
        <v>0</v>
      </c>
      <c r="M50" s="3">
        <f>'Tot bev overordnet modell'!J22</f>
        <v>0</v>
      </c>
      <c r="N50" s="3">
        <f t="shared" si="23"/>
        <v>0</v>
      </c>
      <c r="O50" s="3">
        <f>'Tot bev overordnet modell'!K22</f>
        <v>0</v>
      </c>
      <c r="P50" s="3" t="e">
        <f>'Tot bev overordnet modell'!L22</f>
        <v>#DIV/0!</v>
      </c>
      <c r="Q50" s="3" t="e">
        <f>IF(A50='Enheter, modell og år'!$F$2-1,0,P50-VLOOKUP(A50-1&amp;B50&amp;C50,$E$2:$P$541,12,FALSE))</f>
        <v>#DIV/0!</v>
      </c>
      <c r="R50" s="70">
        <f t="shared" si="8"/>
        <v>0</v>
      </c>
      <c r="S50" s="3">
        <f>IF(A50&lt;('Enheter, modell og år'!$F$2+7),0,P50-VLOOKUP(A50-7&amp;B50&amp;C50,$E$32:$P$541,12,FALSE))</f>
        <v>0</v>
      </c>
      <c r="T50" s="70">
        <f t="shared" si="13"/>
        <v>0</v>
      </c>
    </row>
    <row r="51" spans="1:21" x14ac:dyDescent="0.25">
      <c r="A51">
        <f>'Tot bev overordnet modell'!$L$2</f>
        <v>2018</v>
      </c>
      <c r="B51" t="str">
        <f>'Enheter, modell og år'!E2</f>
        <v>RFM</v>
      </c>
      <c r="C51">
        <f>'Tot bev overordnet modell'!$A$23</f>
        <v>0</v>
      </c>
      <c r="D51" t="str">
        <f t="shared" si="10"/>
        <v>2018RFM</v>
      </c>
      <c r="E51" t="str">
        <f t="shared" si="11"/>
        <v>2018RFM0</v>
      </c>
      <c r="F51" s="39">
        <f t="shared" si="24"/>
        <v>0</v>
      </c>
      <c r="G51" s="39">
        <f t="shared" si="25"/>
        <v>0</v>
      </c>
      <c r="H51" s="39">
        <f t="shared" si="26"/>
        <v>0</v>
      </c>
      <c r="I51" s="39">
        <f t="shared" si="27"/>
        <v>0</v>
      </c>
      <c r="J51" s="39">
        <f t="shared" si="22"/>
        <v>0</v>
      </c>
      <c r="K51" s="3" t="e">
        <f>'Tot bev overordnet modell'!H23</f>
        <v>#DIV/0!</v>
      </c>
      <c r="L51" s="3">
        <f>'Tot bev overordnet modell'!I23</f>
        <v>0</v>
      </c>
      <c r="M51" s="3">
        <f>'Tot bev overordnet modell'!J23</f>
        <v>0</v>
      </c>
      <c r="N51" s="3">
        <f t="shared" si="23"/>
        <v>0</v>
      </c>
      <c r="O51" s="3">
        <f>'Tot bev overordnet modell'!K23</f>
        <v>0</v>
      </c>
      <c r="P51" s="3" t="e">
        <f>'Tot bev overordnet modell'!L23</f>
        <v>#DIV/0!</v>
      </c>
      <c r="Q51" s="3" t="e">
        <f>IF(A51='Enheter, modell og år'!$F$2-1,0,P51-VLOOKUP(A51-1&amp;B51&amp;C51,$E$2:$P$541,12,FALSE))</f>
        <v>#DIV/0!</v>
      </c>
      <c r="R51" s="70">
        <f t="shared" si="8"/>
        <v>0</v>
      </c>
      <c r="S51" s="3">
        <f>IF(A51&lt;('Enheter, modell og år'!$F$2+7),0,P51-VLOOKUP(A51-7&amp;B51&amp;C51,$E$32:$P$541,12,FALSE))</f>
        <v>0</v>
      </c>
      <c r="T51" s="70">
        <f t="shared" si="13"/>
        <v>0</v>
      </c>
    </row>
    <row r="52" spans="1:21" x14ac:dyDescent="0.25">
      <c r="A52">
        <f>'Tot bev overordnet modell'!$L$2</f>
        <v>2018</v>
      </c>
      <c r="B52" t="str">
        <f>'Enheter, modell og år'!E2</f>
        <v>RFM</v>
      </c>
      <c r="C52">
        <f>'Tot bev overordnet modell'!$A$24</f>
        <v>0</v>
      </c>
      <c r="D52" t="str">
        <f t="shared" si="10"/>
        <v>2018RFM</v>
      </c>
      <c r="E52" t="str">
        <f t="shared" si="11"/>
        <v>2018RFM0</v>
      </c>
      <c r="F52" s="39">
        <f t="shared" si="24"/>
        <v>0</v>
      </c>
      <c r="G52" s="39">
        <f t="shared" si="25"/>
        <v>0</v>
      </c>
      <c r="H52" s="39">
        <f t="shared" si="26"/>
        <v>0</v>
      </c>
      <c r="I52" s="39">
        <f t="shared" si="27"/>
        <v>0</v>
      </c>
      <c r="J52" s="39">
        <f t="shared" si="22"/>
        <v>0</v>
      </c>
      <c r="K52" s="3" t="e">
        <f>'Tot bev overordnet modell'!H24</f>
        <v>#DIV/0!</v>
      </c>
      <c r="L52" s="3">
        <f>'Tot bev overordnet modell'!I24</f>
        <v>0</v>
      </c>
      <c r="M52" s="3">
        <f>'Tot bev overordnet modell'!J24</f>
        <v>0</v>
      </c>
      <c r="N52" s="3">
        <f t="shared" si="23"/>
        <v>0</v>
      </c>
      <c r="O52" s="3">
        <f>'Tot bev overordnet modell'!K24</f>
        <v>0</v>
      </c>
      <c r="P52" s="3" t="e">
        <f>'Tot bev overordnet modell'!L24</f>
        <v>#DIV/0!</v>
      </c>
      <c r="Q52" s="3" t="e">
        <f>IF(A52='Enheter, modell og år'!$F$2-1,0,P52-VLOOKUP(A52-1&amp;B52&amp;C52,$E$2:$P$541,12,FALSE))</f>
        <v>#DIV/0!</v>
      </c>
      <c r="R52" s="70">
        <f t="shared" si="8"/>
        <v>0</v>
      </c>
      <c r="S52" s="3">
        <f>IF(A52&lt;('Enheter, modell og år'!$F$2+7),0,P52-VLOOKUP(A52-7&amp;B52&amp;C52,$E$32:$P$541,12,FALSE))</f>
        <v>0</v>
      </c>
      <c r="T52" s="70">
        <f t="shared" si="13"/>
        <v>0</v>
      </c>
    </row>
    <row r="53" spans="1:21" x14ac:dyDescent="0.25">
      <c r="A53">
        <f>'Tot bev overordnet modell'!$L$2</f>
        <v>2018</v>
      </c>
      <c r="B53" t="str">
        <f>'Enheter, modell og år'!E2</f>
        <v>RFM</v>
      </c>
      <c r="C53">
        <f>'Tot bev overordnet modell'!$A$25</f>
        <v>0</v>
      </c>
      <c r="D53" t="str">
        <f t="shared" si="10"/>
        <v>2018RFM</v>
      </c>
      <c r="E53" t="str">
        <f t="shared" si="11"/>
        <v>2018RFM0</v>
      </c>
      <c r="F53" s="39">
        <f t="shared" si="24"/>
        <v>0</v>
      </c>
      <c r="G53" s="39">
        <f t="shared" si="25"/>
        <v>0</v>
      </c>
      <c r="H53" s="39">
        <f t="shared" si="26"/>
        <v>0</v>
      </c>
      <c r="I53" s="39">
        <f t="shared" si="27"/>
        <v>0</v>
      </c>
      <c r="J53" s="39">
        <f t="shared" si="22"/>
        <v>0</v>
      </c>
      <c r="K53" s="3" t="e">
        <f>'Tot bev overordnet modell'!H25</f>
        <v>#DIV/0!</v>
      </c>
      <c r="L53" s="3">
        <f>'Tot bev overordnet modell'!I25</f>
        <v>0</v>
      </c>
      <c r="M53" s="3">
        <f>'Tot bev overordnet modell'!J25</f>
        <v>0</v>
      </c>
      <c r="N53" s="3">
        <f t="shared" si="23"/>
        <v>0</v>
      </c>
      <c r="O53" s="3">
        <f>'Tot bev overordnet modell'!K25</f>
        <v>0</v>
      </c>
      <c r="P53" s="3" t="e">
        <f>'Tot bev overordnet modell'!L25</f>
        <v>#DIV/0!</v>
      </c>
      <c r="Q53" s="3" t="e">
        <f>IF(A53='Enheter, modell og år'!$F$2-1,0,P53-VLOOKUP(A53-1&amp;B53&amp;C53,$E$2:$P$541,12,FALSE))</f>
        <v>#DIV/0!</v>
      </c>
      <c r="R53" s="70">
        <f t="shared" si="8"/>
        <v>0</v>
      </c>
      <c r="S53" s="3">
        <f>IF(A53&lt;('Enheter, modell og år'!$F$2+7),0,P53-VLOOKUP(A53-7&amp;B53&amp;C53,$E$32:$P$541,12,FALSE))</f>
        <v>0</v>
      </c>
      <c r="T53" s="70">
        <f t="shared" si="13"/>
        <v>0</v>
      </c>
    </row>
    <row r="54" spans="1:21" x14ac:dyDescent="0.25">
      <c r="A54">
        <f>'Tot bev overordnet modell'!$L$2</f>
        <v>2018</v>
      </c>
      <c r="B54" t="str">
        <f>'Enheter, modell og år'!E2</f>
        <v>RFM</v>
      </c>
      <c r="C54">
        <f>'Tot bev overordnet modell'!$A$26</f>
        <v>0</v>
      </c>
      <c r="D54" t="str">
        <f t="shared" si="10"/>
        <v>2018RFM</v>
      </c>
      <c r="E54" t="str">
        <f t="shared" si="11"/>
        <v>2018RFM0</v>
      </c>
      <c r="F54" s="39">
        <f t="shared" si="24"/>
        <v>0</v>
      </c>
      <c r="G54" s="39">
        <f t="shared" si="25"/>
        <v>0</v>
      </c>
      <c r="H54" s="39">
        <f t="shared" si="26"/>
        <v>0</v>
      </c>
      <c r="I54" s="39">
        <f t="shared" si="27"/>
        <v>0</v>
      </c>
      <c r="J54" s="39">
        <f t="shared" si="22"/>
        <v>0</v>
      </c>
      <c r="K54" s="3" t="e">
        <f>'Tot bev overordnet modell'!H26</f>
        <v>#DIV/0!</v>
      </c>
      <c r="L54" s="3">
        <f>'Tot bev overordnet modell'!I26</f>
        <v>0</v>
      </c>
      <c r="M54" s="3">
        <f>'Tot bev overordnet modell'!J26</f>
        <v>0</v>
      </c>
      <c r="N54" s="3">
        <f t="shared" si="23"/>
        <v>0</v>
      </c>
      <c r="O54" s="3">
        <f>'Tot bev overordnet modell'!K26</f>
        <v>0</v>
      </c>
      <c r="P54" s="3" t="e">
        <f>'Tot bev overordnet modell'!L26</f>
        <v>#DIV/0!</v>
      </c>
      <c r="Q54" s="3" t="e">
        <f>IF(A54='Enheter, modell og år'!$F$2-1,0,P54-VLOOKUP(A54-1&amp;B54&amp;C54,$E$2:$P$541,12,FALSE))</f>
        <v>#DIV/0!</v>
      </c>
      <c r="R54" s="70">
        <f t="shared" si="8"/>
        <v>0</v>
      </c>
      <c r="S54" s="3">
        <f>IF(A54&lt;('Enheter, modell og år'!$F$2+7),0,P54-VLOOKUP(A54-7&amp;B54&amp;C54,$E$32:$P$541,12,FALSE))</f>
        <v>0</v>
      </c>
      <c r="T54" s="70">
        <f t="shared" si="13"/>
        <v>0</v>
      </c>
    </row>
    <row r="55" spans="1:21" x14ac:dyDescent="0.25">
      <c r="A55">
        <f>'Tot bev overordnet modell'!$L$2</f>
        <v>2018</v>
      </c>
      <c r="B55" t="str">
        <f>'Enheter, modell og år'!E2</f>
        <v>RFM</v>
      </c>
      <c r="C55">
        <f>'Tot bev overordnet modell'!$A$27</f>
        <v>0</v>
      </c>
      <c r="D55" t="str">
        <f t="shared" si="10"/>
        <v>2018RFM</v>
      </c>
      <c r="E55" t="str">
        <f t="shared" si="11"/>
        <v>2018RFM0</v>
      </c>
      <c r="F55" s="39">
        <f t="shared" si="24"/>
        <v>0</v>
      </c>
      <c r="G55" s="39">
        <f t="shared" si="25"/>
        <v>0</v>
      </c>
      <c r="H55" s="39">
        <f t="shared" si="26"/>
        <v>0</v>
      </c>
      <c r="I55" s="39">
        <f t="shared" si="27"/>
        <v>0</v>
      </c>
      <c r="J55" s="39">
        <f t="shared" si="22"/>
        <v>0</v>
      </c>
      <c r="K55" s="3" t="e">
        <f>'Tot bev overordnet modell'!H27</f>
        <v>#DIV/0!</v>
      </c>
      <c r="L55" s="3">
        <f>'Tot bev overordnet modell'!I27</f>
        <v>0</v>
      </c>
      <c r="M55" s="3">
        <f>'Tot bev overordnet modell'!J27</f>
        <v>0</v>
      </c>
      <c r="N55" s="3">
        <f t="shared" si="23"/>
        <v>0</v>
      </c>
      <c r="O55" s="3">
        <f>'Tot bev overordnet modell'!K27</f>
        <v>0</v>
      </c>
      <c r="P55" s="3" t="e">
        <f>'Tot bev overordnet modell'!L27</f>
        <v>#DIV/0!</v>
      </c>
      <c r="Q55" s="3" t="e">
        <f>IF(A55='Enheter, modell og år'!$F$2-1,0,P55-VLOOKUP(A55-1&amp;B55&amp;C55,$E$2:$P$541,12,FALSE))</f>
        <v>#DIV/0!</v>
      </c>
      <c r="R55" s="70">
        <f t="shared" si="8"/>
        <v>0</v>
      </c>
      <c r="S55" s="3">
        <f>IF(A55&lt;('Enheter, modell og år'!$F$2+7),0,P55-VLOOKUP(A55-7&amp;B55&amp;C55,$E$32:$P$541,12,FALSE))</f>
        <v>0</v>
      </c>
      <c r="T55" s="70">
        <f t="shared" si="13"/>
        <v>0</v>
      </c>
    </row>
    <row r="56" spans="1:21" x14ac:dyDescent="0.25">
      <c r="A56">
        <f>'Tot bev overordnet modell'!$L$2</f>
        <v>2018</v>
      </c>
      <c r="B56" t="str">
        <f>'Enheter, modell og år'!E2</f>
        <v>RFM</v>
      </c>
      <c r="C56">
        <f>'Tot bev overordnet modell'!$A$28</f>
        <v>0</v>
      </c>
      <c r="D56" t="str">
        <f t="shared" si="10"/>
        <v>2018RFM</v>
      </c>
      <c r="E56" t="str">
        <f t="shared" si="11"/>
        <v>2018RFM0</v>
      </c>
      <c r="F56" s="39">
        <f t="shared" si="24"/>
        <v>0</v>
      </c>
      <c r="G56" s="39">
        <f t="shared" si="25"/>
        <v>0</v>
      </c>
      <c r="H56" s="39">
        <f t="shared" si="26"/>
        <v>0</v>
      </c>
      <c r="I56" s="39">
        <f t="shared" si="27"/>
        <v>0</v>
      </c>
      <c r="J56" s="39">
        <f t="shared" si="22"/>
        <v>0</v>
      </c>
      <c r="K56" s="3" t="e">
        <f>'Tot bev overordnet modell'!H28</f>
        <v>#DIV/0!</v>
      </c>
      <c r="L56" s="3">
        <f>'Tot bev overordnet modell'!I28</f>
        <v>0</v>
      </c>
      <c r="M56" s="3">
        <f>'Tot bev overordnet modell'!J28</f>
        <v>0</v>
      </c>
      <c r="N56" s="3">
        <f t="shared" si="23"/>
        <v>0</v>
      </c>
      <c r="O56" s="3">
        <f>'Tot bev overordnet modell'!K28</f>
        <v>0</v>
      </c>
      <c r="P56" s="3" t="e">
        <f>'Tot bev overordnet modell'!L28</f>
        <v>#DIV/0!</v>
      </c>
      <c r="Q56" s="3" t="e">
        <f>IF(A56='Enheter, modell og år'!$F$2-1,0,P56-VLOOKUP(A56-1&amp;B56&amp;C56,$E$2:$P$541,12,FALSE))</f>
        <v>#DIV/0!</v>
      </c>
      <c r="R56" s="70">
        <f t="shared" si="8"/>
        <v>0</v>
      </c>
      <c r="S56" s="3">
        <f>IF(A56&lt;('Enheter, modell og år'!$F$2+7),0,P56-VLOOKUP(A56-7&amp;B56&amp;C56,$E$32:$P$541,12,FALSE))</f>
        <v>0</v>
      </c>
      <c r="T56" s="70">
        <f t="shared" si="13"/>
        <v>0</v>
      </c>
    </row>
    <row r="57" spans="1:21" x14ac:dyDescent="0.25">
      <c r="A57">
        <f>'Tot bev overordnet modell'!$L$2</f>
        <v>2018</v>
      </c>
      <c r="B57" t="str">
        <f>'Enheter, modell og år'!E2</f>
        <v>RFM</v>
      </c>
      <c r="C57">
        <f>'Tot bev overordnet modell'!$A$29</f>
        <v>0</v>
      </c>
      <c r="D57" t="str">
        <f t="shared" si="10"/>
        <v>2018RFM</v>
      </c>
      <c r="E57" t="str">
        <f t="shared" si="11"/>
        <v>2018RFM0</v>
      </c>
      <c r="F57" s="39">
        <f t="shared" si="24"/>
        <v>0</v>
      </c>
      <c r="G57" s="39">
        <f t="shared" si="25"/>
        <v>0</v>
      </c>
      <c r="H57" s="39">
        <f t="shared" si="26"/>
        <v>0</v>
      </c>
      <c r="I57" s="39">
        <f t="shared" si="27"/>
        <v>0</v>
      </c>
      <c r="J57" s="39">
        <f t="shared" si="22"/>
        <v>0</v>
      </c>
      <c r="K57" s="3" t="e">
        <f>'Tot bev overordnet modell'!H29</f>
        <v>#DIV/0!</v>
      </c>
      <c r="L57" s="3">
        <f>'Tot bev overordnet modell'!I29</f>
        <v>0</v>
      </c>
      <c r="M57" s="3">
        <f>'Tot bev overordnet modell'!J29</f>
        <v>0</v>
      </c>
      <c r="N57" s="3">
        <f t="shared" si="23"/>
        <v>0</v>
      </c>
      <c r="O57" s="3">
        <f>'Tot bev overordnet modell'!K29</f>
        <v>0</v>
      </c>
      <c r="P57" s="3" t="e">
        <f>'Tot bev overordnet modell'!L29</f>
        <v>#DIV/0!</v>
      </c>
      <c r="Q57" s="3" t="e">
        <f>IF(A57='Enheter, modell og år'!$F$2-1,0,P57-VLOOKUP(A57-1&amp;B57&amp;C57,$E$2:$P$541,12,FALSE))</f>
        <v>#DIV/0!</v>
      </c>
      <c r="R57" s="70">
        <f t="shared" si="8"/>
        <v>0</v>
      </c>
      <c r="S57" s="3">
        <f>IF(A57&lt;('Enheter, modell og år'!$F$2+7),0,P57-VLOOKUP(A57-7&amp;B57&amp;C57,$E$32:$P$541,12,FALSE))</f>
        <v>0</v>
      </c>
      <c r="T57" s="70">
        <f t="shared" si="13"/>
        <v>0</v>
      </c>
    </row>
    <row r="58" spans="1:21" x14ac:dyDescent="0.25">
      <c r="A58">
        <f>'Tot bev overordnet modell'!$L$2</f>
        <v>2018</v>
      </c>
      <c r="B58" t="str">
        <f>'Enheter, modell og år'!E2</f>
        <v>RFM</v>
      </c>
      <c r="C58">
        <f>'Tot bev overordnet modell'!$A$30</f>
        <v>0</v>
      </c>
      <c r="D58" t="str">
        <f t="shared" si="10"/>
        <v>2018RFM</v>
      </c>
      <c r="E58" t="str">
        <f t="shared" si="11"/>
        <v>2018RFM0</v>
      </c>
      <c r="F58" s="39">
        <f t="shared" si="24"/>
        <v>0</v>
      </c>
      <c r="G58" s="39">
        <f t="shared" si="25"/>
        <v>0</v>
      </c>
      <c r="H58" s="39">
        <f t="shared" si="26"/>
        <v>0</v>
      </c>
      <c r="I58" s="39">
        <f t="shared" si="27"/>
        <v>0</v>
      </c>
      <c r="J58" s="39">
        <f t="shared" si="22"/>
        <v>0</v>
      </c>
      <c r="K58" s="3" t="e">
        <f>'Tot bev overordnet modell'!H30</f>
        <v>#DIV/0!</v>
      </c>
      <c r="L58" s="3">
        <f>'Tot bev overordnet modell'!I30</f>
        <v>0</v>
      </c>
      <c r="M58" s="3">
        <f>'Tot bev overordnet modell'!J30</f>
        <v>0</v>
      </c>
      <c r="N58" s="3">
        <f t="shared" si="23"/>
        <v>0</v>
      </c>
      <c r="O58" s="3">
        <f>'Tot bev overordnet modell'!K30</f>
        <v>0</v>
      </c>
      <c r="P58" s="3" t="e">
        <f>'Tot bev overordnet modell'!L30</f>
        <v>#DIV/0!</v>
      </c>
      <c r="Q58" s="3" t="e">
        <f>IF(A58='Enheter, modell og år'!$F$2-1,0,P58-VLOOKUP(A58-1&amp;B58&amp;C58,$E$2:$P$541,12,FALSE))</f>
        <v>#DIV/0!</v>
      </c>
      <c r="R58" s="70">
        <f t="shared" si="8"/>
        <v>0</v>
      </c>
      <c r="S58" s="3">
        <f>IF(A58&lt;('Enheter, modell og år'!$F$2+7),0,P58-VLOOKUP(A58-7&amp;B58&amp;C58,$E$32:$P$541,12,FALSE))</f>
        <v>0</v>
      </c>
      <c r="T58" s="70">
        <f t="shared" si="13"/>
        <v>0</v>
      </c>
    </row>
    <row r="59" spans="1:21" x14ac:dyDescent="0.25">
      <c r="A59">
        <f>'Tot bev overordnet modell'!$L$2</f>
        <v>2018</v>
      </c>
      <c r="B59" t="str">
        <f>'Enheter, modell og år'!E2</f>
        <v>RFM</v>
      </c>
      <c r="C59">
        <f>'Tot bev overordnet modell'!$A$31</f>
        <v>0</v>
      </c>
      <c r="D59" t="str">
        <f t="shared" si="10"/>
        <v>2018RFM</v>
      </c>
      <c r="E59" t="str">
        <f t="shared" si="11"/>
        <v>2018RFM0</v>
      </c>
      <c r="F59" s="39">
        <f t="shared" si="24"/>
        <v>0</v>
      </c>
      <c r="G59" s="39">
        <f t="shared" si="25"/>
        <v>0</v>
      </c>
      <c r="H59" s="39">
        <f t="shared" si="26"/>
        <v>0</v>
      </c>
      <c r="I59" s="39">
        <f t="shared" si="27"/>
        <v>0</v>
      </c>
      <c r="J59" s="39">
        <f t="shared" si="22"/>
        <v>0</v>
      </c>
      <c r="K59" s="3" t="e">
        <f>'Tot bev overordnet modell'!H31</f>
        <v>#DIV/0!</v>
      </c>
      <c r="L59" s="3">
        <f>'Tot bev overordnet modell'!I31</f>
        <v>0</v>
      </c>
      <c r="M59" s="3">
        <f>'Tot bev overordnet modell'!J31</f>
        <v>0</v>
      </c>
      <c r="N59" s="3">
        <f t="shared" si="23"/>
        <v>0</v>
      </c>
      <c r="O59" s="3">
        <f>'Tot bev overordnet modell'!K31</f>
        <v>0</v>
      </c>
      <c r="P59" s="3" t="e">
        <f>'Tot bev overordnet modell'!L31</f>
        <v>#DIV/0!</v>
      </c>
      <c r="Q59" s="3" t="e">
        <f>IF(A59='Enheter, modell og år'!$F$2-1,0,P59-VLOOKUP(A59-1&amp;B59&amp;C59,$E$2:$P$541,12,FALSE))</f>
        <v>#DIV/0!</v>
      </c>
      <c r="R59" s="70">
        <f t="shared" si="8"/>
        <v>0</v>
      </c>
      <c r="S59" s="3">
        <f>IF(A59&lt;('Enheter, modell og år'!$F$2+7),0,P59-VLOOKUP(A59-7&amp;B59&amp;C59,$E$32:$P$541,12,FALSE))</f>
        <v>0</v>
      </c>
      <c r="T59" s="70">
        <f t="shared" si="13"/>
        <v>0</v>
      </c>
    </row>
    <row r="60" spans="1:21" x14ac:dyDescent="0.25">
      <c r="A60">
        <f>'Tot bev overordnet modell'!$L$2</f>
        <v>2018</v>
      </c>
      <c r="B60" t="str">
        <f>'Enheter, modell og år'!E2</f>
        <v>RFM</v>
      </c>
      <c r="C60">
        <f>'Tot bev overordnet modell'!$A$32</f>
        <v>0</v>
      </c>
      <c r="D60" t="str">
        <f t="shared" si="10"/>
        <v>2018RFM</v>
      </c>
      <c r="E60" t="str">
        <f t="shared" si="11"/>
        <v>2018RFM0</v>
      </c>
      <c r="F60" s="39">
        <f t="shared" si="24"/>
        <v>0</v>
      </c>
      <c r="G60" s="39">
        <f t="shared" si="25"/>
        <v>0</v>
      </c>
      <c r="H60" s="39">
        <f t="shared" si="26"/>
        <v>0</v>
      </c>
      <c r="I60" s="39">
        <f t="shared" si="27"/>
        <v>0</v>
      </c>
      <c r="J60" s="39">
        <f t="shared" si="22"/>
        <v>0</v>
      </c>
      <c r="K60" s="3" t="e">
        <f>'Tot bev overordnet modell'!H32</f>
        <v>#DIV/0!</v>
      </c>
      <c r="L60" s="3">
        <f>'Tot bev overordnet modell'!I32</f>
        <v>0</v>
      </c>
      <c r="M60" s="3">
        <f>'Tot bev overordnet modell'!J32</f>
        <v>0</v>
      </c>
      <c r="N60" s="3">
        <f t="shared" si="23"/>
        <v>0</v>
      </c>
      <c r="O60" s="3">
        <f>'Tot bev overordnet modell'!K32</f>
        <v>0</v>
      </c>
      <c r="P60" s="3" t="e">
        <f>'Tot bev overordnet modell'!L32</f>
        <v>#DIV/0!</v>
      </c>
      <c r="Q60" s="3" t="e">
        <f>IF(A60='Enheter, modell og år'!$F$2-1,0,P60-VLOOKUP(A60-1&amp;B60&amp;C60,$E$2:$P$541,12,FALSE))</f>
        <v>#DIV/0!</v>
      </c>
      <c r="R60" s="70">
        <f t="shared" si="8"/>
        <v>0</v>
      </c>
      <c r="S60" s="3">
        <f>IF(A60&lt;('Enheter, modell og år'!$F$2+7),0,P60-VLOOKUP(A60-7&amp;B60&amp;C60,$E$32:$P$541,12,FALSE))</f>
        <v>0</v>
      </c>
      <c r="T60" s="70">
        <f t="shared" si="13"/>
        <v>0</v>
      </c>
    </row>
    <row r="61" spans="1:21" x14ac:dyDescent="0.25">
      <c r="A61">
        <f>'Tot bev overordnet modell'!$L$2</f>
        <v>2018</v>
      </c>
      <c r="B61" t="str">
        <f>'Enheter, modell og år'!E2</f>
        <v>RFM</v>
      </c>
      <c r="C61">
        <f>'Tot bev overordnet modell'!$A$33</f>
        <v>0</v>
      </c>
      <c r="D61" t="str">
        <f t="shared" si="10"/>
        <v>2018RFM</v>
      </c>
      <c r="E61" t="str">
        <f t="shared" si="11"/>
        <v>2018RFM0</v>
      </c>
      <c r="F61" s="39">
        <f t="shared" si="24"/>
        <v>0</v>
      </c>
      <c r="G61" s="39">
        <f t="shared" si="25"/>
        <v>0</v>
      </c>
      <c r="H61" s="39">
        <f t="shared" si="26"/>
        <v>0</v>
      </c>
      <c r="I61" s="39">
        <f t="shared" si="27"/>
        <v>0</v>
      </c>
      <c r="J61" s="39">
        <f t="shared" si="22"/>
        <v>0</v>
      </c>
      <c r="K61" s="3" t="e">
        <f>'Tot bev overordnet modell'!H33</f>
        <v>#DIV/0!</v>
      </c>
      <c r="L61" s="3">
        <f>'Tot bev overordnet modell'!I33</f>
        <v>0</v>
      </c>
      <c r="M61" s="3">
        <f>'Tot bev overordnet modell'!J33</f>
        <v>0</v>
      </c>
      <c r="N61" s="3">
        <f t="shared" si="23"/>
        <v>0</v>
      </c>
      <c r="O61" s="3">
        <f>'Tot bev overordnet modell'!K33</f>
        <v>0</v>
      </c>
      <c r="P61" s="3" t="e">
        <f>'Tot bev overordnet modell'!L33</f>
        <v>#DIV/0!</v>
      </c>
      <c r="Q61" s="3" t="e">
        <f>IF(A61='Enheter, modell og år'!$F$2-1,0,P61-VLOOKUP(A61-1&amp;B61&amp;C61,$E$2:$P$541,12,FALSE))</f>
        <v>#DIV/0!</v>
      </c>
      <c r="R61" s="70">
        <f t="shared" si="8"/>
        <v>0</v>
      </c>
      <c r="S61" s="3">
        <f>IF(A61&lt;('Enheter, modell og år'!$F$2+7),0,P61-VLOOKUP(A61-7&amp;B61&amp;C61,$E$32:$P$541,12,FALSE))</f>
        <v>0</v>
      </c>
      <c r="T61" s="70">
        <f t="shared" si="13"/>
        <v>0</v>
      </c>
    </row>
    <row r="62" spans="1:21" x14ac:dyDescent="0.25">
      <c r="A62">
        <f>A32+1</f>
        <v>2019</v>
      </c>
      <c r="B62" t="str">
        <f>'Enheter, modell og år'!$E$2</f>
        <v>RFM</v>
      </c>
      <c r="C62">
        <f>'Tot bev overordnet modell'!A4</f>
        <v>0</v>
      </c>
      <c r="D62" t="str">
        <f t="shared" si="10"/>
        <v>2019RFM</v>
      </c>
      <c r="E62" t="str">
        <f t="shared" si="11"/>
        <v>2019RFM0</v>
      </c>
      <c r="F62" s="39">
        <f t="shared" si="24"/>
        <v>0</v>
      </c>
      <c r="G62" s="39">
        <f t="shared" si="25"/>
        <v>0</v>
      </c>
      <c r="H62" s="39">
        <f t="shared" si="26"/>
        <v>0</v>
      </c>
      <c r="I62" s="39">
        <f t="shared" si="27"/>
        <v>0</v>
      </c>
      <c r="J62" s="39">
        <f t="shared" si="22"/>
        <v>0</v>
      </c>
      <c r="K62" s="3" t="e">
        <f>'Tot bev overordnet modell'!M4</f>
        <v>#DIV/0!</v>
      </c>
      <c r="L62" s="3">
        <f>'Tot bev overordnet modell'!N4</f>
        <v>0</v>
      </c>
      <c r="M62" s="3">
        <f>'Tot bev overordnet modell'!O4</f>
        <v>0</v>
      </c>
      <c r="N62" s="3">
        <f t="shared" si="23"/>
        <v>0</v>
      </c>
      <c r="O62" s="3">
        <f>'Tot bev overordnet modell'!P4</f>
        <v>0</v>
      </c>
      <c r="P62" s="3" t="e">
        <f>'Tot bev overordnet modell'!Q4</f>
        <v>#DIV/0!</v>
      </c>
      <c r="Q62" s="3" t="e">
        <f>IF(A62='Enheter, modell og år'!$F$2-1,0,P62-VLOOKUP(A62-1&amp;B62&amp;C62,$E$2:$P$541,12,FALSE))</f>
        <v>#DIV/0!</v>
      </c>
      <c r="R62" s="70">
        <f t="shared" si="8"/>
        <v>0</v>
      </c>
      <c r="S62" s="3">
        <f>IF(A62&lt;('Enheter, modell og år'!$F$2+7),0,P62-VLOOKUP(A62-7&amp;B62&amp;C62,$E$32:$P$541,12,FALSE))</f>
        <v>0</v>
      </c>
      <c r="T62" s="70">
        <f t="shared" si="13"/>
        <v>0</v>
      </c>
      <c r="U62" s="98"/>
    </row>
    <row r="63" spans="1:21" x14ac:dyDescent="0.25">
      <c r="A63">
        <f t="shared" ref="A63:A72" si="28">A33+1</f>
        <v>2019</v>
      </c>
      <c r="B63" t="str">
        <f>'Enheter, modell og år'!$E$2</f>
        <v>RFM</v>
      </c>
      <c r="C63">
        <f>'Tot bev overordnet modell'!A5</f>
        <v>0</v>
      </c>
      <c r="D63" t="str">
        <f t="shared" ref="D63:D72" si="29">A63&amp;B63</f>
        <v>2019RFM</v>
      </c>
      <c r="E63" t="str">
        <f t="shared" ref="E63:E72" si="30">A63&amp;B63&amp;C63</f>
        <v>2019RFM0</v>
      </c>
      <c r="F63" s="39">
        <f t="shared" ref="F63:F72" si="31">IFERROR(K63/$P63,0)</f>
        <v>0</v>
      </c>
      <c r="G63" s="39">
        <f t="shared" ref="G63:G72" si="32">IFERROR(L63/$P63,0)</f>
        <v>0</v>
      </c>
      <c r="H63" s="39">
        <f t="shared" ref="H63:H72" si="33">IFERROR(M63/$P63,0)</f>
        <v>0</v>
      </c>
      <c r="I63" s="39">
        <f t="shared" ref="I63:I72" si="34">IFERROR(O63/$P63,0)</f>
        <v>0</v>
      </c>
      <c r="J63" s="39">
        <f t="shared" ref="J63:J72" si="35">IFERROR(N63/$P63,0)</f>
        <v>0</v>
      </c>
      <c r="K63" s="3" t="e">
        <f>'Tot bev overordnet modell'!M5</f>
        <v>#DIV/0!</v>
      </c>
      <c r="L63" s="3">
        <f>'Tot bev overordnet modell'!N5</f>
        <v>0</v>
      </c>
      <c r="M63" s="3">
        <f>'Tot bev overordnet modell'!O5</f>
        <v>0</v>
      </c>
      <c r="N63" s="3">
        <f t="shared" ref="N63:N72" si="36">SUM(L63:M63)</f>
        <v>0</v>
      </c>
      <c r="O63" s="3">
        <f>'Tot bev overordnet modell'!P5</f>
        <v>0</v>
      </c>
      <c r="P63" s="3" t="e">
        <f>'Tot bev overordnet modell'!Q5</f>
        <v>#DIV/0!</v>
      </c>
      <c r="Q63" s="3" t="e">
        <f>IF(A63='Enheter, modell og år'!$F$2-1,0,P63-VLOOKUP(A63-1&amp;B63&amp;C63,$E$2:$P$541,12,FALSE))</f>
        <v>#DIV/0!</v>
      </c>
      <c r="R63" s="70">
        <f t="shared" si="8"/>
        <v>0</v>
      </c>
      <c r="S63" s="3">
        <f>IF(A63&lt;('Enheter, modell og år'!$F$2+7),0,P63-VLOOKUP(A63-7&amp;B63&amp;C63,$E$32:$P$541,12,FALSE))</f>
        <v>0</v>
      </c>
      <c r="T63" s="70">
        <f t="shared" si="13"/>
        <v>0</v>
      </c>
      <c r="U63" s="98"/>
    </row>
    <row r="64" spans="1:21" x14ac:dyDescent="0.25">
      <c r="A64">
        <f t="shared" si="28"/>
        <v>2019</v>
      </c>
      <c r="B64" t="str">
        <f>'Enheter, modell og år'!$E$2</f>
        <v>RFM</v>
      </c>
      <c r="C64">
        <f>'Tot bev overordnet modell'!A6</f>
        <v>0</v>
      </c>
      <c r="D64" t="str">
        <f t="shared" si="29"/>
        <v>2019RFM</v>
      </c>
      <c r="E64" t="str">
        <f t="shared" si="30"/>
        <v>2019RFM0</v>
      </c>
      <c r="F64" s="39">
        <f t="shared" si="31"/>
        <v>0</v>
      </c>
      <c r="G64" s="39">
        <f t="shared" si="32"/>
        <v>0</v>
      </c>
      <c r="H64" s="39">
        <f t="shared" si="33"/>
        <v>0</v>
      </c>
      <c r="I64" s="39">
        <f t="shared" si="34"/>
        <v>0</v>
      </c>
      <c r="J64" s="39">
        <f t="shared" si="35"/>
        <v>0</v>
      </c>
      <c r="K64" s="3" t="e">
        <f>'Tot bev overordnet modell'!M6</f>
        <v>#DIV/0!</v>
      </c>
      <c r="L64" s="3">
        <f>'Tot bev overordnet modell'!N6</f>
        <v>0</v>
      </c>
      <c r="M64" s="3">
        <f>'Tot bev overordnet modell'!O6</f>
        <v>0</v>
      </c>
      <c r="N64" s="3">
        <f t="shared" si="36"/>
        <v>0</v>
      </c>
      <c r="O64" s="3">
        <f>'Tot bev overordnet modell'!P6</f>
        <v>0</v>
      </c>
      <c r="P64" s="3" t="e">
        <f>'Tot bev overordnet modell'!Q6</f>
        <v>#DIV/0!</v>
      </c>
      <c r="Q64" s="3" t="e">
        <f>IF(A64='Enheter, modell og år'!$F$2-1,0,P64-VLOOKUP(A64-1&amp;B64&amp;C64,$E$2:$P$541,12,FALSE))</f>
        <v>#DIV/0!</v>
      </c>
      <c r="R64" s="70">
        <f t="shared" si="8"/>
        <v>0</v>
      </c>
      <c r="S64" s="3">
        <f>IF(A64&lt;('Enheter, modell og år'!$F$2+7),0,P64-VLOOKUP(A64-7&amp;B64&amp;C64,$E$32:$P$541,12,FALSE))</f>
        <v>0</v>
      </c>
      <c r="T64" s="70">
        <f t="shared" si="13"/>
        <v>0</v>
      </c>
      <c r="U64" s="98"/>
    </row>
    <row r="65" spans="1:21" x14ac:dyDescent="0.25">
      <c r="A65">
        <f t="shared" si="28"/>
        <v>2019</v>
      </c>
      <c r="B65" t="str">
        <f>'Enheter, modell og år'!$E$2</f>
        <v>RFM</v>
      </c>
      <c r="C65">
        <f>'Tot bev overordnet modell'!A7</f>
        <v>0</v>
      </c>
      <c r="D65" t="str">
        <f t="shared" si="29"/>
        <v>2019RFM</v>
      </c>
      <c r="E65" t="str">
        <f t="shared" si="30"/>
        <v>2019RFM0</v>
      </c>
      <c r="F65" s="39">
        <f t="shared" si="31"/>
        <v>0</v>
      </c>
      <c r="G65" s="39">
        <f t="shared" si="32"/>
        <v>0</v>
      </c>
      <c r="H65" s="39">
        <f t="shared" si="33"/>
        <v>0</v>
      </c>
      <c r="I65" s="39">
        <f t="shared" si="34"/>
        <v>0</v>
      </c>
      <c r="J65" s="39">
        <f t="shared" si="35"/>
        <v>0</v>
      </c>
      <c r="K65" s="3" t="e">
        <f>'Tot bev overordnet modell'!M7</f>
        <v>#DIV/0!</v>
      </c>
      <c r="L65" s="3">
        <f>'Tot bev overordnet modell'!N7</f>
        <v>0</v>
      </c>
      <c r="M65" s="3">
        <f>'Tot bev overordnet modell'!O7</f>
        <v>0</v>
      </c>
      <c r="N65" s="3">
        <f t="shared" si="36"/>
        <v>0</v>
      </c>
      <c r="O65" s="3">
        <f>'Tot bev overordnet modell'!P7</f>
        <v>0</v>
      </c>
      <c r="P65" s="3" t="e">
        <f>'Tot bev overordnet modell'!Q7</f>
        <v>#DIV/0!</v>
      </c>
      <c r="Q65" s="3" t="e">
        <f>IF(A65='Enheter, modell og år'!$F$2-1,0,P65-VLOOKUP(A65-1&amp;B65&amp;C65,$E$2:$P$541,12,FALSE))</f>
        <v>#DIV/0!</v>
      </c>
      <c r="R65" s="70">
        <f t="shared" si="8"/>
        <v>0</v>
      </c>
      <c r="S65" s="3">
        <f>IF(A65&lt;('Enheter, modell og år'!$F$2+7),0,P65-VLOOKUP(A65-7&amp;B65&amp;C65,$E$32:$P$541,12,FALSE))</f>
        <v>0</v>
      </c>
      <c r="T65" s="70">
        <f t="shared" si="13"/>
        <v>0</v>
      </c>
      <c r="U65" s="98"/>
    </row>
    <row r="66" spans="1:21" x14ac:dyDescent="0.25">
      <c r="A66">
        <f t="shared" si="28"/>
        <v>2019</v>
      </c>
      <c r="B66" t="str">
        <f>'Enheter, modell og år'!$E$2</f>
        <v>RFM</v>
      </c>
      <c r="C66">
        <f>'Tot bev overordnet modell'!A8</f>
        <v>0</v>
      </c>
      <c r="D66" t="str">
        <f t="shared" si="29"/>
        <v>2019RFM</v>
      </c>
      <c r="E66" t="str">
        <f t="shared" si="30"/>
        <v>2019RFM0</v>
      </c>
      <c r="F66" s="39">
        <f t="shared" si="31"/>
        <v>0</v>
      </c>
      <c r="G66" s="39">
        <f t="shared" si="32"/>
        <v>0</v>
      </c>
      <c r="H66" s="39">
        <f t="shared" si="33"/>
        <v>0</v>
      </c>
      <c r="I66" s="39">
        <f t="shared" si="34"/>
        <v>0</v>
      </c>
      <c r="J66" s="39">
        <f t="shared" si="35"/>
        <v>0</v>
      </c>
      <c r="K66" s="3" t="e">
        <f>'Tot bev overordnet modell'!M8</f>
        <v>#DIV/0!</v>
      </c>
      <c r="L66" s="3">
        <f>'Tot bev overordnet modell'!N8</f>
        <v>0</v>
      </c>
      <c r="M66" s="3">
        <f>'Tot bev overordnet modell'!O8</f>
        <v>0</v>
      </c>
      <c r="N66" s="3">
        <f t="shared" si="36"/>
        <v>0</v>
      </c>
      <c r="O66" s="3">
        <f>'Tot bev overordnet modell'!P8</f>
        <v>0</v>
      </c>
      <c r="P66" s="3" t="e">
        <f>'Tot bev overordnet modell'!Q8</f>
        <v>#DIV/0!</v>
      </c>
      <c r="Q66" s="3" t="e">
        <f>IF(A66='Enheter, modell og år'!$F$2-1,0,P66-VLOOKUP(A66-1&amp;B66&amp;C66,$E$2:$P$541,12,FALSE))</f>
        <v>#DIV/0!</v>
      </c>
      <c r="R66" s="70">
        <f t="shared" ref="R66:R129" si="37">IFERROR(Q66/VLOOKUP(A66-1&amp;B66&amp;C66,$E$2:$P$541,12,FALSE),0)</f>
        <v>0</v>
      </c>
      <c r="S66" s="3">
        <f>IF(A66&lt;('Enheter, modell og år'!$F$2+7),0,P66-VLOOKUP(A66-7&amp;B66&amp;C66,$E$32:$P$541,12,FALSE))</f>
        <v>0</v>
      </c>
      <c r="T66" s="70">
        <f t="shared" si="13"/>
        <v>0</v>
      </c>
      <c r="U66" s="98"/>
    </row>
    <row r="67" spans="1:21" x14ac:dyDescent="0.25">
      <c r="A67">
        <f t="shared" si="28"/>
        <v>2019</v>
      </c>
      <c r="B67" t="str">
        <f>'Enheter, modell og år'!$E$2</f>
        <v>RFM</v>
      </c>
      <c r="C67">
        <f>'Tot bev overordnet modell'!A9</f>
        <v>0</v>
      </c>
      <c r="D67" t="str">
        <f t="shared" si="29"/>
        <v>2019RFM</v>
      </c>
      <c r="E67" t="str">
        <f t="shared" si="30"/>
        <v>2019RFM0</v>
      </c>
      <c r="F67" s="39">
        <f t="shared" si="31"/>
        <v>0</v>
      </c>
      <c r="G67" s="39">
        <f t="shared" si="32"/>
        <v>0</v>
      </c>
      <c r="H67" s="39">
        <f t="shared" si="33"/>
        <v>0</v>
      </c>
      <c r="I67" s="39">
        <f t="shared" si="34"/>
        <v>0</v>
      </c>
      <c r="J67" s="39">
        <f t="shared" si="35"/>
        <v>0</v>
      </c>
      <c r="K67" s="3" t="e">
        <f>'Tot bev overordnet modell'!M9</f>
        <v>#DIV/0!</v>
      </c>
      <c r="L67" s="3">
        <f>'Tot bev overordnet modell'!N9</f>
        <v>0</v>
      </c>
      <c r="M67" s="3">
        <f>'Tot bev overordnet modell'!O9</f>
        <v>0</v>
      </c>
      <c r="N67" s="3">
        <f t="shared" si="36"/>
        <v>0</v>
      </c>
      <c r="O67" s="3">
        <f>'Tot bev overordnet modell'!P9</f>
        <v>0</v>
      </c>
      <c r="P67" s="3" t="e">
        <f>'Tot bev overordnet modell'!Q9</f>
        <v>#DIV/0!</v>
      </c>
      <c r="Q67" s="3" t="e">
        <f>IF(A67='Enheter, modell og år'!$F$2-1,0,P67-VLOOKUP(A67-1&amp;B67&amp;C67,$E$2:$P$541,12,FALSE))</f>
        <v>#DIV/0!</v>
      </c>
      <c r="R67" s="70">
        <f t="shared" si="37"/>
        <v>0</v>
      </c>
      <c r="S67" s="3">
        <f>IF(A67&lt;('Enheter, modell og år'!$F$2+7),0,P67-VLOOKUP(A67-7&amp;B67&amp;C67,$E$32:$P$541,12,FALSE))</f>
        <v>0</v>
      </c>
      <c r="T67" s="70">
        <f t="shared" si="13"/>
        <v>0</v>
      </c>
      <c r="U67" s="98"/>
    </row>
    <row r="68" spans="1:21" x14ac:dyDescent="0.25">
      <c r="A68">
        <f t="shared" si="28"/>
        <v>2019</v>
      </c>
      <c r="B68" t="str">
        <f>'Enheter, modell og år'!$E$2</f>
        <v>RFM</v>
      </c>
      <c r="C68">
        <f>'Tot bev overordnet modell'!A10</f>
        <v>0</v>
      </c>
      <c r="D68" t="str">
        <f t="shared" si="29"/>
        <v>2019RFM</v>
      </c>
      <c r="E68" t="str">
        <f t="shared" si="30"/>
        <v>2019RFM0</v>
      </c>
      <c r="F68" s="39">
        <f t="shared" si="31"/>
        <v>0</v>
      </c>
      <c r="G68" s="39">
        <f t="shared" si="32"/>
        <v>0</v>
      </c>
      <c r="H68" s="39">
        <f t="shared" si="33"/>
        <v>0</v>
      </c>
      <c r="I68" s="39">
        <f t="shared" si="34"/>
        <v>0</v>
      </c>
      <c r="J68" s="39">
        <f t="shared" si="35"/>
        <v>0</v>
      </c>
      <c r="K68" s="3" t="e">
        <f>'Tot bev overordnet modell'!M10</f>
        <v>#DIV/0!</v>
      </c>
      <c r="L68" s="3">
        <f>'Tot bev overordnet modell'!N10</f>
        <v>0</v>
      </c>
      <c r="M68" s="3">
        <f>'Tot bev overordnet modell'!O10</f>
        <v>0</v>
      </c>
      <c r="N68" s="3">
        <f t="shared" si="36"/>
        <v>0</v>
      </c>
      <c r="O68" s="3">
        <f>'Tot bev overordnet modell'!P10</f>
        <v>0</v>
      </c>
      <c r="P68" s="3" t="e">
        <f>'Tot bev overordnet modell'!Q10</f>
        <v>#DIV/0!</v>
      </c>
      <c r="Q68" s="3" t="e">
        <f>IF(A68='Enheter, modell og år'!$F$2-1,0,P68-VLOOKUP(A68-1&amp;B68&amp;C68,$E$2:$P$541,12,FALSE))</f>
        <v>#DIV/0!</v>
      </c>
      <c r="R68" s="70">
        <f t="shared" si="37"/>
        <v>0</v>
      </c>
      <c r="S68" s="3">
        <f>IF(A68&lt;('Enheter, modell og år'!$F$2+7),0,P68-VLOOKUP(A68-7&amp;B68&amp;C68,$E$32:$P$541,12,FALSE))</f>
        <v>0</v>
      </c>
      <c r="T68" s="70">
        <f t="shared" si="13"/>
        <v>0</v>
      </c>
      <c r="U68" s="98"/>
    </row>
    <row r="69" spans="1:21" x14ac:dyDescent="0.25">
      <c r="A69">
        <f t="shared" si="28"/>
        <v>2019</v>
      </c>
      <c r="B69" t="str">
        <f>'Enheter, modell og år'!$E$2</f>
        <v>RFM</v>
      </c>
      <c r="C69">
        <f>'Tot bev overordnet modell'!A11</f>
        <v>0</v>
      </c>
      <c r="D69" t="str">
        <f t="shared" si="29"/>
        <v>2019RFM</v>
      </c>
      <c r="E69" t="str">
        <f t="shared" si="30"/>
        <v>2019RFM0</v>
      </c>
      <c r="F69" s="39">
        <f t="shared" si="31"/>
        <v>0</v>
      </c>
      <c r="G69" s="39">
        <f t="shared" si="32"/>
        <v>0</v>
      </c>
      <c r="H69" s="39">
        <f t="shared" si="33"/>
        <v>0</v>
      </c>
      <c r="I69" s="39">
        <f t="shared" si="34"/>
        <v>0</v>
      </c>
      <c r="J69" s="39">
        <f t="shared" si="35"/>
        <v>0</v>
      </c>
      <c r="K69" s="3" t="e">
        <f>'Tot bev overordnet modell'!M11</f>
        <v>#DIV/0!</v>
      </c>
      <c r="L69" s="3">
        <f>'Tot bev overordnet modell'!N11</f>
        <v>0</v>
      </c>
      <c r="M69" s="3">
        <f>'Tot bev overordnet modell'!O11</f>
        <v>0</v>
      </c>
      <c r="N69" s="3">
        <f t="shared" si="36"/>
        <v>0</v>
      </c>
      <c r="O69" s="3">
        <f>'Tot bev overordnet modell'!P11</f>
        <v>0</v>
      </c>
      <c r="P69" s="3" t="e">
        <f>'Tot bev overordnet modell'!Q11</f>
        <v>#DIV/0!</v>
      </c>
      <c r="Q69" s="3" t="e">
        <f>IF(A69='Enheter, modell og år'!$F$2-1,0,P69-VLOOKUP(A69-1&amp;B69&amp;C69,$E$2:$P$541,12,FALSE))</f>
        <v>#DIV/0!</v>
      </c>
      <c r="R69" s="70">
        <f t="shared" si="37"/>
        <v>0</v>
      </c>
      <c r="S69" s="3">
        <f>IF(A69&lt;('Enheter, modell og år'!$F$2+7),0,P69-VLOOKUP(A69-7&amp;B69&amp;C69,$E$32:$P$541,12,FALSE))</f>
        <v>0</v>
      </c>
      <c r="T69" s="70">
        <f t="shared" si="13"/>
        <v>0</v>
      </c>
      <c r="U69" s="98"/>
    </row>
    <row r="70" spans="1:21" x14ac:dyDescent="0.25">
      <c r="A70">
        <f t="shared" si="28"/>
        <v>2019</v>
      </c>
      <c r="B70" t="str">
        <f>'Enheter, modell og år'!$E$2</f>
        <v>RFM</v>
      </c>
      <c r="C70">
        <f>'Tot bev overordnet modell'!A12</f>
        <v>0</v>
      </c>
      <c r="D70" t="str">
        <f t="shared" si="29"/>
        <v>2019RFM</v>
      </c>
      <c r="E70" t="str">
        <f t="shared" si="30"/>
        <v>2019RFM0</v>
      </c>
      <c r="F70" s="39">
        <f t="shared" si="31"/>
        <v>0</v>
      </c>
      <c r="G70" s="39">
        <f t="shared" si="32"/>
        <v>0</v>
      </c>
      <c r="H70" s="39">
        <f t="shared" si="33"/>
        <v>0</v>
      </c>
      <c r="I70" s="39">
        <f t="shared" si="34"/>
        <v>0</v>
      </c>
      <c r="J70" s="39">
        <f t="shared" si="35"/>
        <v>0</v>
      </c>
      <c r="K70" s="3" t="e">
        <f>'Tot bev overordnet modell'!M12</f>
        <v>#DIV/0!</v>
      </c>
      <c r="L70" s="3">
        <f>'Tot bev overordnet modell'!N12</f>
        <v>0</v>
      </c>
      <c r="M70" s="3">
        <f>'Tot bev overordnet modell'!O12</f>
        <v>0</v>
      </c>
      <c r="N70" s="3">
        <f t="shared" si="36"/>
        <v>0</v>
      </c>
      <c r="O70" s="3">
        <f>'Tot bev overordnet modell'!P12</f>
        <v>0</v>
      </c>
      <c r="P70" s="3" t="e">
        <f>'Tot bev overordnet modell'!Q12</f>
        <v>#DIV/0!</v>
      </c>
      <c r="Q70" s="3" t="e">
        <f>IF(A70='Enheter, modell og år'!$F$2-1,0,P70-VLOOKUP(A70-1&amp;B70&amp;C70,$E$2:$P$541,12,FALSE))</f>
        <v>#DIV/0!</v>
      </c>
      <c r="R70" s="70">
        <f t="shared" si="37"/>
        <v>0</v>
      </c>
      <c r="S70" s="3">
        <f>IF(A70&lt;('Enheter, modell og år'!$F$2+7),0,P70-VLOOKUP(A70-7&amp;B70&amp;C70,$E$32:$P$541,12,FALSE))</f>
        <v>0</v>
      </c>
      <c r="T70" s="70">
        <f t="shared" si="13"/>
        <v>0</v>
      </c>
      <c r="U70" s="98"/>
    </row>
    <row r="71" spans="1:21" x14ac:dyDescent="0.25">
      <c r="A71">
        <f t="shared" si="28"/>
        <v>2019</v>
      </c>
      <c r="B71" t="str">
        <f>'Enheter, modell og år'!$E$2</f>
        <v>RFM</v>
      </c>
      <c r="C71">
        <f>'Tot bev overordnet modell'!A13</f>
        <v>0</v>
      </c>
      <c r="D71" t="str">
        <f t="shared" si="29"/>
        <v>2019RFM</v>
      </c>
      <c r="E71" t="str">
        <f t="shared" si="30"/>
        <v>2019RFM0</v>
      </c>
      <c r="F71" s="39">
        <f t="shared" si="31"/>
        <v>0</v>
      </c>
      <c r="G71" s="39">
        <f t="shared" si="32"/>
        <v>0</v>
      </c>
      <c r="H71" s="39">
        <f t="shared" si="33"/>
        <v>0</v>
      </c>
      <c r="I71" s="39">
        <f t="shared" si="34"/>
        <v>0</v>
      </c>
      <c r="J71" s="39">
        <f t="shared" si="35"/>
        <v>0</v>
      </c>
      <c r="K71" s="3" t="e">
        <f>'Tot bev overordnet modell'!M13</f>
        <v>#DIV/0!</v>
      </c>
      <c r="L71" s="3">
        <f>'Tot bev overordnet modell'!N13</f>
        <v>0</v>
      </c>
      <c r="M71" s="3">
        <f>'Tot bev overordnet modell'!O13</f>
        <v>0</v>
      </c>
      <c r="N71" s="3">
        <f t="shared" si="36"/>
        <v>0</v>
      </c>
      <c r="O71" s="3">
        <f>'Tot bev overordnet modell'!P13</f>
        <v>0</v>
      </c>
      <c r="P71" s="3" t="e">
        <f>'Tot bev overordnet modell'!Q13</f>
        <v>#DIV/0!</v>
      </c>
      <c r="Q71" s="3" t="e">
        <f>IF(A71='Enheter, modell og år'!$F$2-1,0,P71-VLOOKUP(A71-1&amp;B71&amp;C71,$E$2:$P$541,12,FALSE))</f>
        <v>#DIV/0!</v>
      </c>
      <c r="R71" s="70">
        <f t="shared" si="37"/>
        <v>0</v>
      </c>
      <c r="S71" s="3">
        <f>IF(A71&lt;('Enheter, modell og år'!$F$2+7),0,P71-VLOOKUP(A71-7&amp;B71&amp;C71,$E$32:$P$541,12,FALSE))</f>
        <v>0</v>
      </c>
      <c r="T71" s="70">
        <f t="shared" si="13"/>
        <v>0</v>
      </c>
      <c r="U71" s="98"/>
    </row>
    <row r="72" spans="1:21" x14ac:dyDescent="0.25">
      <c r="A72">
        <f t="shared" si="28"/>
        <v>2019</v>
      </c>
      <c r="B72" t="str">
        <f>'Enheter, modell og år'!$E$2</f>
        <v>RFM</v>
      </c>
      <c r="C72">
        <f>'Tot bev overordnet modell'!A14</f>
        <v>0</v>
      </c>
      <c r="D72" t="str">
        <f t="shared" si="29"/>
        <v>2019RFM</v>
      </c>
      <c r="E72" t="str">
        <f t="shared" si="30"/>
        <v>2019RFM0</v>
      </c>
      <c r="F72" s="39">
        <f t="shared" si="31"/>
        <v>0</v>
      </c>
      <c r="G72" s="39">
        <f t="shared" si="32"/>
        <v>0</v>
      </c>
      <c r="H72" s="39">
        <f t="shared" si="33"/>
        <v>0</v>
      </c>
      <c r="I72" s="39">
        <f t="shared" si="34"/>
        <v>0</v>
      </c>
      <c r="J72" s="39">
        <f t="shared" si="35"/>
        <v>0</v>
      </c>
      <c r="K72" s="3" t="e">
        <f>'Tot bev overordnet modell'!M14</f>
        <v>#DIV/0!</v>
      </c>
      <c r="L72" s="3">
        <f>'Tot bev overordnet modell'!N14</f>
        <v>0</v>
      </c>
      <c r="M72" s="3">
        <f>'Tot bev overordnet modell'!O14</f>
        <v>0</v>
      </c>
      <c r="N72" s="3">
        <f t="shared" si="36"/>
        <v>0</v>
      </c>
      <c r="O72" s="3">
        <f>'Tot bev overordnet modell'!P14</f>
        <v>0</v>
      </c>
      <c r="P72" s="3" t="e">
        <f>'Tot bev overordnet modell'!Q14</f>
        <v>#DIV/0!</v>
      </c>
      <c r="Q72" s="3" t="e">
        <f>IF(A72='Enheter, modell og år'!$F$2-1,0,P72-VLOOKUP(A72-1&amp;B72&amp;C72,$E$2:$P$541,12,FALSE))</f>
        <v>#DIV/0!</v>
      </c>
      <c r="R72" s="70">
        <f t="shared" si="37"/>
        <v>0</v>
      </c>
      <c r="S72" s="3">
        <f>IF(A72&lt;('Enheter, modell og år'!$F$2+7),0,P72-VLOOKUP(A72-7&amp;B72&amp;C72,$E$32:$P$541,12,FALSE))</f>
        <v>0</v>
      </c>
      <c r="T72" s="70">
        <f t="shared" si="13"/>
        <v>0</v>
      </c>
      <c r="U72" s="98"/>
    </row>
    <row r="73" spans="1:21" x14ac:dyDescent="0.25">
      <c r="A73">
        <f t="shared" ref="A73:A92" si="38">A43+1</f>
        <v>2019</v>
      </c>
      <c r="B73" t="str">
        <f>'Enheter, modell og år'!E2</f>
        <v>RFM</v>
      </c>
      <c r="C73">
        <f>'Tot bev overordnet modell'!$A$15</f>
        <v>0</v>
      </c>
      <c r="D73" t="str">
        <f t="shared" si="10"/>
        <v>2019RFM</v>
      </c>
      <c r="E73" t="str">
        <f t="shared" si="11"/>
        <v>2019RFM0</v>
      </c>
      <c r="F73" s="39">
        <f t="shared" si="24"/>
        <v>0</v>
      </c>
      <c r="G73" s="39">
        <f t="shared" si="25"/>
        <v>0</v>
      </c>
      <c r="H73" s="39">
        <f t="shared" si="26"/>
        <v>0</v>
      </c>
      <c r="I73" s="39">
        <f t="shared" si="27"/>
        <v>0</v>
      </c>
      <c r="J73" s="39">
        <f t="shared" si="22"/>
        <v>0</v>
      </c>
      <c r="K73" s="3" t="e">
        <f>'Tot bev overordnet modell'!M15</f>
        <v>#DIV/0!</v>
      </c>
      <c r="L73" s="3">
        <f>'Tot bev overordnet modell'!N15</f>
        <v>0</v>
      </c>
      <c r="M73" s="3">
        <f>'Tot bev overordnet modell'!O15</f>
        <v>0</v>
      </c>
      <c r="N73" s="3">
        <f t="shared" si="23"/>
        <v>0</v>
      </c>
      <c r="O73" s="3">
        <f>'Tot bev overordnet modell'!P15</f>
        <v>0</v>
      </c>
      <c r="P73" s="3" t="e">
        <f>'Tot bev overordnet modell'!Q15</f>
        <v>#DIV/0!</v>
      </c>
      <c r="Q73" s="3" t="e">
        <f>IF(A73='Enheter, modell og år'!$F$2-1,0,P73-VLOOKUP(A73-1&amp;B73&amp;C73,$E$2:$P$541,12,FALSE))</f>
        <v>#DIV/0!</v>
      </c>
      <c r="R73" s="70">
        <f t="shared" si="37"/>
        <v>0</v>
      </c>
      <c r="S73" s="3">
        <f>IF(A73&lt;('Enheter, modell og år'!$F$2+7),0,P73-VLOOKUP(A73-7&amp;B73&amp;C73,$E$32:$P$541,12,FALSE))</f>
        <v>0</v>
      </c>
      <c r="T73" s="70">
        <f t="shared" si="13"/>
        <v>0</v>
      </c>
      <c r="U73" s="98"/>
    </row>
    <row r="74" spans="1:21" x14ac:dyDescent="0.25">
      <c r="A74">
        <f t="shared" si="38"/>
        <v>2019</v>
      </c>
      <c r="B74" t="str">
        <f>'Enheter, modell og år'!E2</f>
        <v>RFM</v>
      </c>
      <c r="C74">
        <f>'Tot bev overordnet modell'!$A$16</f>
        <v>0</v>
      </c>
      <c r="D74" t="str">
        <f t="shared" si="10"/>
        <v>2019RFM</v>
      </c>
      <c r="E74" t="str">
        <f t="shared" si="11"/>
        <v>2019RFM0</v>
      </c>
      <c r="F74" s="39">
        <f t="shared" si="24"/>
        <v>0</v>
      </c>
      <c r="G74" s="39">
        <f t="shared" si="25"/>
        <v>0</v>
      </c>
      <c r="H74" s="39">
        <f t="shared" si="26"/>
        <v>0</v>
      </c>
      <c r="I74" s="39">
        <f t="shared" si="27"/>
        <v>0</v>
      </c>
      <c r="J74" s="39">
        <f t="shared" si="22"/>
        <v>0</v>
      </c>
      <c r="K74" s="3" t="e">
        <f>'Tot bev overordnet modell'!M16</f>
        <v>#DIV/0!</v>
      </c>
      <c r="L74" s="3">
        <f>'Tot bev overordnet modell'!N16</f>
        <v>0</v>
      </c>
      <c r="M74" s="3">
        <f>'Tot bev overordnet modell'!O16</f>
        <v>0</v>
      </c>
      <c r="N74" s="3">
        <f t="shared" si="23"/>
        <v>0</v>
      </c>
      <c r="O74" s="3">
        <f>'Tot bev overordnet modell'!P16</f>
        <v>0</v>
      </c>
      <c r="P74" s="3" t="e">
        <f>'Tot bev overordnet modell'!Q16</f>
        <v>#DIV/0!</v>
      </c>
      <c r="Q74" s="3" t="e">
        <f>IF(A74='Enheter, modell og år'!$F$2-1,0,P74-VLOOKUP(A74-1&amp;B74&amp;C74,$E$2:$P$541,12,FALSE))</f>
        <v>#DIV/0!</v>
      </c>
      <c r="R74" s="70">
        <f t="shared" si="37"/>
        <v>0</v>
      </c>
      <c r="S74" s="3">
        <f>IF(A74&lt;('Enheter, modell og år'!$F$2+7),0,P74-VLOOKUP(A74-7&amp;B74&amp;C74,$E$32:$P$541,12,FALSE))</f>
        <v>0</v>
      </c>
      <c r="T74" s="70">
        <f t="shared" si="13"/>
        <v>0</v>
      </c>
    </row>
    <row r="75" spans="1:21" x14ac:dyDescent="0.25">
      <c r="A75">
        <f t="shared" si="38"/>
        <v>2019</v>
      </c>
      <c r="B75" t="str">
        <f>'Enheter, modell og år'!E2</f>
        <v>RFM</v>
      </c>
      <c r="C75">
        <f>'Tot bev overordnet modell'!$A$17</f>
        <v>0</v>
      </c>
      <c r="D75" t="str">
        <f t="shared" si="10"/>
        <v>2019RFM</v>
      </c>
      <c r="E75" t="str">
        <f t="shared" si="11"/>
        <v>2019RFM0</v>
      </c>
      <c r="F75" s="39">
        <f t="shared" si="24"/>
        <v>0</v>
      </c>
      <c r="G75" s="39">
        <f t="shared" si="25"/>
        <v>0</v>
      </c>
      <c r="H75" s="39">
        <f t="shared" si="26"/>
        <v>0</v>
      </c>
      <c r="I75" s="39">
        <f t="shared" si="27"/>
        <v>0</v>
      </c>
      <c r="J75" s="39">
        <f t="shared" si="22"/>
        <v>0</v>
      </c>
      <c r="K75" s="3" t="e">
        <f>'Tot bev overordnet modell'!M17</f>
        <v>#DIV/0!</v>
      </c>
      <c r="L75" s="3">
        <f>'Tot bev overordnet modell'!N17</f>
        <v>0</v>
      </c>
      <c r="M75" s="3">
        <f>'Tot bev overordnet modell'!O17</f>
        <v>0</v>
      </c>
      <c r="N75" s="3">
        <f t="shared" si="23"/>
        <v>0</v>
      </c>
      <c r="O75" s="3">
        <f>'Tot bev overordnet modell'!P17</f>
        <v>0</v>
      </c>
      <c r="P75" s="3" t="e">
        <f>'Tot bev overordnet modell'!Q17</f>
        <v>#DIV/0!</v>
      </c>
      <c r="Q75" s="3" t="e">
        <f>IF(A75='Enheter, modell og år'!$F$2-1,0,P75-VLOOKUP(A75-1&amp;B75&amp;C75,$E$2:$P$541,12,FALSE))</f>
        <v>#DIV/0!</v>
      </c>
      <c r="R75" s="70">
        <f t="shared" si="37"/>
        <v>0</v>
      </c>
      <c r="S75" s="3">
        <f>IF(A75&lt;('Enheter, modell og år'!$F$2+7),0,P75-VLOOKUP(A75-7&amp;B75&amp;C75,$E$32:$P$541,12,FALSE))</f>
        <v>0</v>
      </c>
      <c r="T75" s="70">
        <f t="shared" si="13"/>
        <v>0</v>
      </c>
    </row>
    <row r="76" spans="1:21" x14ac:dyDescent="0.25">
      <c r="A76">
        <f t="shared" si="38"/>
        <v>2019</v>
      </c>
      <c r="B76" t="str">
        <f>'Enheter, modell og år'!E2</f>
        <v>RFM</v>
      </c>
      <c r="C76">
        <f>'Tot bev overordnet modell'!$A$18</f>
        <v>0</v>
      </c>
      <c r="D76" t="str">
        <f t="shared" si="10"/>
        <v>2019RFM</v>
      </c>
      <c r="E76" t="str">
        <f t="shared" si="11"/>
        <v>2019RFM0</v>
      </c>
      <c r="F76" s="39">
        <f t="shared" si="24"/>
        <v>0</v>
      </c>
      <c r="G76" s="39">
        <f t="shared" si="25"/>
        <v>0</v>
      </c>
      <c r="H76" s="39">
        <f t="shared" si="26"/>
        <v>0</v>
      </c>
      <c r="I76" s="39">
        <f t="shared" si="27"/>
        <v>0</v>
      </c>
      <c r="J76" s="39">
        <f t="shared" si="22"/>
        <v>0</v>
      </c>
      <c r="K76" s="3" t="e">
        <f>'Tot bev overordnet modell'!M18</f>
        <v>#DIV/0!</v>
      </c>
      <c r="L76" s="3">
        <f>'Tot bev overordnet modell'!N18</f>
        <v>0</v>
      </c>
      <c r="M76" s="3">
        <f>'Tot bev overordnet modell'!O18</f>
        <v>0</v>
      </c>
      <c r="N76" s="3">
        <f t="shared" si="23"/>
        <v>0</v>
      </c>
      <c r="O76" s="3">
        <f>'Tot bev overordnet modell'!P18</f>
        <v>0</v>
      </c>
      <c r="P76" s="3" t="e">
        <f>'Tot bev overordnet modell'!Q18</f>
        <v>#DIV/0!</v>
      </c>
      <c r="Q76" s="3" t="e">
        <f>IF(A76='Enheter, modell og år'!$F$2-1,0,P76-VLOOKUP(A76-1&amp;B76&amp;C76,$E$2:$P$541,12,FALSE))</f>
        <v>#DIV/0!</v>
      </c>
      <c r="R76" s="70">
        <f t="shared" si="37"/>
        <v>0</v>
      </c>
      <c r="S76" s="3">
        <f>IF(A76&lt;('Enheter, modell og år'!$F$2+7),0,P76-VLOOKUP(A76-7&amp;B76&amp;C76,$E$32:$P$541,12,FALSE))</f>
        <v>0</v>
      </c>
      <c r="T76" s="70">
        <f t="shared" si="13"/>
        <v>0</v>
      </c>
    </row>
    <row r="77" spans="1:21" x14ac:dyDescent="0.25">
      <c r="A77">
        <f t="shared" si="38"/>
        <v>2019</v>
      </c>
      <c r="B77" t="str">
        <f>'Enheter, modell og år'!E2</f>
        <v>RFM</v>
      </c>
      <c r="C77">
        <f>'Tot bev overordnet modell'!$A$19</f>
        <v>0</v>
      </c>
      <c r="D77" t="str">
        <f t="shared" si="10"/>
        <v>2019RFM</v>
      </c>
      <c r="E77" t="str">
        <f t="shared" si="11"/>
        <v>2019RFM0</v>
      </c>
      <c r="F77" s="39">
        <f t="shared" si="24"/>
        <v>0</v>
      </c>
      <c r="G77" s="39">
        <f t="shared" si="25"/>
        <v>0</v>
      </c>
      <c r="H77" s="39">
        <f t="shared" si="26"/>
        <v>0</v>
      </c>
      <c r="I77" s="39">
        <f t="shared" si="27"/>
        <v>0</v>
      </c>
      <c r="J77" s="39">
        <f t="shared" si="22"/>
        <v>0</v>
      </c>
      <c r="K77" s="3" t="e">
        <f>'Tot bev overordnet modell'!M19</f>
        <v>#DIV/0!</v>
      </c>
      <c r="L77" s="3">
        <f>'Tot bev overordnet modell'!N19</f>
        <v>0</v>
      </c>
      <c r="M77" s="3">
        <f>'Tot bev overordnet modell'!O19</f>
        <v>0</v>
      </c>
      <c r="N77" s="3">
        <f t="shared" si="23"/>
        <v>0</v>
      </c>
      <c r="O77" s="3">
        <f>'Tot bev overordnet modell'!P19</f>
        <v>0</v>
      </c>
      <c r="P77" s="3" t="e">
        <f>'Tot bev overordnet modell'!Q19</f>
        <v>#DIV/0!</v>
      </c>
      <c r="Q77" s="3" t="e">
        <f>IF(A77='Enheter, modell og år'!$F$2-1,0,P77-VLOOKUP(A77-1&amp;B77&amp;C77,$E$2:$P$541,12,FALSE))</f>
        <v>#DIV/0!</v>
      </c>
      <c r="R77" s="70">
        <f t="shared" si="37"/>
        <v>0</v>
      </c>
      <c r="S77" s="3">
        <f>IF(A77&lt;('Enheter, modell og år'!$F$2+7),0,P77-VLOOKUP(A77-7&amp;B77&amp;C77,$E$32:$P$541,12,FALSE))</f>
        <v>0</v>
      </c>
      <c r="T77" s="70">
        <f t="shared" si="13"/>
        <v>0</v>
      </c>
    </row>
    <row r="78" spans="1:21" x14ac:dyDescent="0.25">
      <c r="A78">
        <f t="shared" si="38"/>
        <v>2019</v>
      </c>
      <c r="B78" t="str">
        <f>'Enheter, modell og år'!E2</f>
        <v>RFM</v>
      </c>
      <c r="C78">
        <f>'Tot bev overordnet modell'!$A$20</f>
        <v>0</v>
      </c>
      <c r="D78" t="str">
        <f t="shared" si="10"/>
        <v>2019RFM</v>
      </c>
      <c r="E78" t="str">
        <f t="shared" si="11"/>
        <v>2019RFM0</v>
      </c>
      <c r="F78" s="39">
        <f t="shared" si="24"/>
        <v>0</v>
      </c>
      <c r="G78" s="39">
        <f t="shared" si="25"/>
        <v>0</v>
      </c>
      <c r="H78" s="39">
        <f t="shared" si="26"/>
        <v>0</v>
      </c>
      <c r="I78" s="39">
        <f t="shared" si="27"/>
        <v>0</v>
      </c>
      <c r="J78" s="39">
        <f t="shared" si="22"/>
        <v>0</v>
      </c>
      <c r="K78" s="3" t="e">
        <f>'Tot bev overordnet modell'!M20</f>
        <v>#DIV/0!</v>
      </c>
      <c r="L78" s="3">
        <f>'Tot bev overordnet modell'!N20</f>
        <v>0</v>
      </c>
      <c r="M78" s="3">
        <f>'Tot bev overordnet modell'!O20</f>
        <v>0</v>
      </c>
      <c r="N78" s="3">
        <f t="shared" si="23"/>
        <v>0</v>
      </c>
      <c r="O78" s="3">
        <f>'Tot bev overordnet modell'!P20</f>
        <v>0</v>
      </c>
      <c r="P78" s="3" t="e">
        <f>'Tot bev overordnet modell'!Q20</f>
        <v>#DIV/0!</v>
      </c>
      <c r="Q78" s="3" t="e">
        <f>IF(A78='Enheter, modell og år'!$F$2-1,0,P78-VLOOKUP(A78-1&amp;B78&amp;C78,$E$2:$P$541,12,FALSE))</f>
        <v>#DIV/0!</v>
      </c>
      <c r="R78" s="70">
        <f t="shared" si="37"/>
        <v>0</v>
      </c>
      <c r="S78" s="3">
        <f>IF(A78&lt;('Enheter, modell og år'!$F$2+7),0,P78-VLOOKUP(A78-7&amp;B78&amp;C78,$E$32:$P$541,12,FALSE))</f>
        <v>0</v>
      </c>
      <c r="T78" s="70">
        <f t="shared" si="13"/>
        <v>0</v>
      </c>
    </row>
    <row r="79" spans="1:21" x14ac:dyDescent="0.25">
      <c r="A79">
        <f t="shared" si="38"/>
        <v>2019</v>
      </c>
      <c r="B79" t="str">
        <f>'Enheter, modell og år'!E2</f>
        <v>RFM</v>
      </c>
      <c r="C79">
        <f>'Tot bev overordnet modell'!$A$21</f>
        <v>0</v>
      </c>
      <c r="D79" t="str">
        <f t="shared" si="10"/>
        <v>2019RFM</v>
      </c>
      <c r="E79" t="str">
        <f t="shared" si="11"/>
        <v>2019RFM0</v>
      </c>
      <c r="F79" s="39">
        <f t="shared" si="24"/>
        <v>0</v>
      </c>
      <c r="G79" s="39">
        <f t="shared" si="25"/>
        <v>0</v>
      </c>
      <c r="H79" s="39">
        <f t="shared" si="26"/>
        <v>0</v>
      </c>
      <c r="I79" s="39">
        <f t="shared" si="27"/>
        <v>0</v>
      </c>
      <c r="J79" s="39">
        <f t="shared" si="22"/>
        <v>0</v>
      </c>
      <c r="K79" s="3" t="e">
        <f>'Tot bev overordnet modell'!M21</f>
        <v>#DIV/0!</v>
      </c>
      <c r="L79" s="3">
        <f>'Tot bev overordnet modell'!N21</f>
        <v>0</v>
      </c>
      <c r="M79" s="3">
        <f>'Tot bev overordnet modell'!O21</f>
        <v>0</v>
      </c>
      <c r="N79" s="3">
        <f t="shared" si="23"/>
        <v>0</v>
      </c>
      <c r="O79" s="3">
        <f>'Tot bev overordnet modell'!P21</f>
        <v>0</v>
      </c>
      <c r="P79" s="3" t="e">
        <f>'Tot bev overordnet modell'!Q21</f>
        <v>#DIV/0!</v>
      </c>
      <c r="Q79" s="3" t="e">
        <f>IF(A79='Enheter, modell og år'!$F$2-1,0,P79-VLOOKUP(A79-1&amp;B79&amp;C79,$E$2:$P$541,12,FALSE))</f>
        <v>#DIV/0!</v>
      </c>
      <c r="R79" s="70">
        <f t="shared" si="37"/>
        <v>0</v>
      </c>
      <c r="S79" s="3">
        <f>IF(A79&lt;('Enheter, modell og år'!$F$2+7),0,P79-VLOOKUP(A79-7&amp;B79&amp;C79,$E$32:$P$541,12,FALSE))</f>
        <v>0</v>
      </c>
      <c r="T79" s="70">
        <f t="shared" si="13"/>
        <v>0</v>
      </c>
    </row>
    <row r="80" spans="1:21" x14ac:dyDescent="0.25">
      <c r="A80">
        <f t="shared" si="38"/>
        <v>2019</v>
      </c>
      <c r="B80" t="str">
        <f>'Enheter, modell og år'!E2</f>
        <v>RFM</v>
      </c>
      <c r="C80">
        <f>'Tot bev overordnet modell'!$A$22</f>
        <v>0</v>
      </c>
      <c r="D80" t="str">
        <f t="shared" si="10"/>
        <v>2019RFM</v>
      </c>
      <c r="E80" t="str">
        <f t="shared" si="11"/>
        <v>2019RFM0</v>
      </c>
      <c r="F80" s="39">
        <f t="shared" si="24"/>
        <v>0</v>
      </c>
      <c r="G80" s="39">
        <f t="shared" si="25"/>
        <v>0</v>
      </c>
      <c r="H80" s="39">
        <f t="shared" si="26"/>
        <v>0</v>
      </c>
      <c r="I80" s="39">
        <f t="shared" si="27"/>
        <v>0</v>
      </c>
      <c r="J80" s="39">
        <f t="shared" si="22"/>
        <v>0</v>
      </c>
      <c r="K80" s="3" t="e">
        <f>'Tot bev overordnet modell'!M22</f>
        <v>#DIV/0!</v>
      </c>
      <c r="L80" s="3">
        <f>'Tot bev overordnet modell'!N22</f>
        <v>0</v>
      </c>
      <c r="M80" s="3">
        <f>'Tot bev overordnet modell'!O22</f>
        <v>0</v>
      </c>
      <c r="N80" s="3">
        <f t="shared" si="23"/>
        <v>0</v>
      </c>
      <c r="O80" s="3">
        <f>'Tot bev overordnet modell'!P22</f>
        <v>0</v>
      </c>
      <c r="P80" s="3" t="e">
        <f>'Tot bev overordnet modell'!Q22</f>
        <v>#DIV/0!</v>
      </c>
      <c r="Q80" s="3" t="e">
        <f>IF(A80='Enheter, modell og år'!$F$2-1,0,P80-VLOOKUP(A80-1&amp;B80&amp;C80,$E$2:$P$541,12,FALSE))</f>
        <v>#DIV/0!</v>
      </c>
      <c r="R80" s="70">
        <f t="shared" si="37"/>
        <v>0</v>
      </c>
      <c r="S80" s="3">
        <f>IF(A80&lt;('Enheter, modell og år'!$F$2+7),0,P80-VLOOKUP(A80-7&amp;B80&amp;C80,$E$32:$P$541,12,FALSE))</f>
        <v>0</v>
      </c>
      <c r="T80" s="70">
        <f t="shared" si="13"/>
        <v>0</v>
      </c>
    </row>
    <row r="81" spans="1:20" x14ac:dyDescent="0.25">
      <c r="A81">
        <f t="shared" si="38"/>
        <v>2019</v>
      </c>
      <c r="B81" t="str">
        <f>'Enheter, modell og år'!E2</f>
        <v>RFM</v>
      </c>
      <c r="C81">
        <f>'Tot bev overordnet modell'!$A$23</f>
        <v>0</v>
      </c>
      <c r="D81" t="str">
        <f t="shared" si="10"/>
        <v>2019RFM</v>
      </c>
      <c r="E81" t="str">
        <f t="shared" si="11"/>
        <v>2019RFM0</v>
      </c>
      <c r="F81" s="39">
        <f t="shared" si="24"/>
        <v>0</v>
      </c>
      <c r="G81" s="39">
        <f t="shared" si="25"/>
        <v>0</v>
      </c>
      <c r="H81" s="39">
        <f t="shared" si="26"/>
        <v>0</v>
      </c>
      <c r="I81" s="39">
        <f t="shared" si="27"/>
        <v>0</v>
      </c>
      <c r="J81" s="39">
        <f t="shared" si="22"/>
        <v>0</v>
      </c>
      <c r="K81" s="3" t="e">
        <f>'Tot bev overordnet modell'!M23</f>
        <v>#DIV/0!</v>
      </c>
      <c r="L81" s="3">
        <f>'Tot bev overordnet modell'!N23</f>
        <v>0</v>
      </c>
      <c r="M81" s="3">
        <f>'Tot bev overordnet modell'!O23</f>
        <v>0</v>
      </c>
      <c r="N81" s="3">
        <f t="shared" si="23"/>
        <v>0</v>
      </c>
      <c r="O81" s="3">
        <f>'Tot bev overordnet modell'!P23</f>
        <v>0</v>
      </c>
      <c r="P81" s="3" t="e">
        <f>'Tot bev overordnet modell'!Q23</f>
        <v>#DIV/0!</v>
      </c>
      <c r="Q81" s="3" t="e">
        <f>IF(A81='Enheter, modell og år'!$F$2-1,0,P81-VLOOKUP(A81-1&amp;B81&amp;C81,$E$2:$P$541,12,FALSE))</f>
        <v>#DIV/0!</v>
      </c>
      <c r="R81" s="70">
        <f t="shared" si="37"/>
        <v>0</v>
      </c>
      <c r="S81" s="3">
        <f>IF(A81&lt;('Enheter, modell og år'!$F$2+7),0,P81-VLOOKUP(A81-7&amp;B81&amp;C81,$E$32:$P$541,12,FALSE))</f>
        <v>0</v>
      </c>
      <c r="T81" s="70">
        <f t="shared" si="13"/>
        <v>0</v>
      </c>
    </row>
    <row r="82" spans="1:20" x14ac:dyDescent="0.25">
      <c r="A82">
        <f t="shared" si="38"/>
        <v>2019</v>
      </c>
      <c r="B82" t="str">
        <f>'Enheter, modell og år'!E2</f>
        <v>RFM</v>
      </c>
      <c r="C82">
        <f>'Tot bev overordnet modell'!$A$24</f>
        <v>0</v>
      </c>
      <c r="D82" t="str">
        <f t="shared" si="10"/>
        <v>2019RFM</v>
      </c>
      <c r="E82" t="str">
        <f t="shared" si="11"/>
        <v>2019RFM0</v>
      </c>
      <c r="F82" s="39">
        <f t="shared" si="24"/>
        <v>0</v>
      </c>
      <c r="G82" s="39">
        <f t="shared" si="25"/>
        <v>0</v>
      </c>
      <c r="H82" s="39">
        <f t="shared" si="26"/>
        <v>0</v>
      </c>
      <c r="I82" s="39">
        <f t="shared" si="27"/>
        <v>0</v>
      </c>
      <c r="J82" s="39">
        <f t="shared" si="22"/>
        <v>0</v>
      </c>
      <c r="K82" s="3" t="e">
        <f>'Tot bev overordnet modell'!M24</f>
        <v>#DIV/0!</v>
      </c>
      <c r="L82" s="3">
        <f>'Tot bev overordnet modell'!N24</f>
        <v>0</v>
      </c>
      <c r="M82" s="3">
        <f>'Tot bev overordnet modell'!O24</f>
        <v>0</v>
      </c>
      <c r="N82" s="3">
        <f t="shared" si="23"/>
        <v>0</v>
      </c>
      <c r="O82" s="3">
        <f>'Tot bev overordnet modell'!P24</f>
        <v>0</v>
      </c>
      <c r="P82" s="3" t="e">
        <f>'Tot bev overordnet modell'!Q24</f>
        <v>#DIV/0!</v>
      </c>
      <c r="Q82" s="3" t="e">
        <f>IF(A82='Enheter, modell og år'!$F$2-1,0,P82-VLOOKUP(A82-1&amp;B82&amp;C82,$E$2:$P$541,12,FALSE))</f>
        <v>#DIV/0!</v>
      </c>
      <c r="R82" s="70">
        <f t="shared" si="37"/>
        <v>0</v>
      </c>
      <c r="S82" s="3">
        <f>IF(A82&lt;('Enheter, modell og år'!$F$2+7),0,P82-VLOOKUP(A82-7&amp;B82&amp;C82,$E$32:$P$541,12,FALSE))</f>
        <v>0</v>
      </c>
      <c r="T82" s="70">
        <f t="shared" si="13"/>
        <v>0</v>
      </c>
    </row>
    <row r="83" spans="1:20" x14ac:dyDescent="0.25">
      <c r="A83">
        <f t="shared" si="38"/>
        <v>2019</v>
      </c>
      <c r="B83" t="str">
        <f>'Enheter, modell og år'!E2</f>
        <v>RFM</v>
      </c>
      <c r="C83">
        <f>'Tot bev overordnet modell'!$A$25</f>
        <v>0</v>
      </c>
      <c r="D83" t="str">
        <f t="shared" si="10"/>
        <v>2019RFM</v>
      </c>
      <c r="E83" t="str">
        <f t="shared" si="11"/>
        <v>2019RFM0</v>
      </c>
      <c r="F83" s="39">
        <f t="shared" si="24"/>
        <v>0</v>
      </c>
      <c r="G83" s="39">
        <f t="shared" si="25"/>
        <v>0</v>
      </c>
      <c r="H83" s="39">
        <f t="shared" si="26"/>
        <v>0</v>
      </c>
      <c r="I83" s="39">
        <f t="shared" si="27"/>
        <v>0</v>
      </c>
      <c r="J83" s="39">
        <f t="shared" si="22"/>
        <v>0</v>
      </c>
      <c r="K83" s="3" t="e">
        <f>'Tot bev overordnet modell'!M25</f>
        <v>#DIV/0!</v>
      </c>
      <c r="L83" s="3">
        <f>'Tot bev overordnet modell'!N25</f>
        <v>0</v>
      </c>
      <c r="M83" s="3">
        <f>'Tot bev overordnet modell'!O25</f>
        <v>0</v>
      </c>
      <c r="N83" s="3">
        <f t="shared" si="23"/>
        <v>0</v>
      </c>
      <c r="O83" s="3">
        <f>'Tot bev overordnet modell'!P25</f>
        <v>0</v>
      </c>
      <c r="P83" s="3" t="e">
        <f>'Tot bev overordnet modell'!Q25</f>
        <v>#DIV/0!</v>
      </c>
      <c r="Q83" s="3" t="e">
        <f>IF(A83='Enheter, modell og år'!$F$2-1,0,P83-VLOOKUP(A83-1&amp;B83&amp;C83,$E$2:$P$541,12,FALSE))</f>
        <v>#DIV/0!</v>
      </c>
      <c r="R83" s="70">
        <f t="shared" si="37"/>
        <v>0</v>
      </c>
      <c r="S83" s="3">
        <f>IF(A83&lt;('Enheter, modell og år'!$F$2+7),0,P83-VLOOKUP(A83-7&amp;B83&amp;C83,$E$32:$P$541,12,FALSE))</f>
        <v>0</v>
      </c>
      <c r="T83" s="70">
        <f t="shared" si="13"/>
        <v>0</v>
      </c>
    </row>
    <row r="84" spans="1:20" x14ac:dyDescent="0.25">
      <c r="A84">
        <f t="shared" si="38"/>
        <v>2019</v>
      </c>
      <c r="B84" t="str">
        <f>'Enheter, modell og år'!E2</f>
        <v>RFM</v>
      </c>
      <c r="C84">
        <f>'Tot bev overordnet modell'!$A$26</f>
        <v>0</v>
      </c>
      <c r="D84" t="str">
        <f t="shared" si="10"/>
        <v>2019RFM</v>
      </c>
      <c r="E84" t="str">
        <f t="shared" si="11"/>
        <v>2019RFM0</v>
      </c>
      <c r="F84" s="39">
        <f t="shared" si="24"/>
        <v>0</v>
      </c>
      <c r="G84" s="39">
        <f t="shared" si="25"/>
        <v>0</v>
      </c>
      <c r="H84" s="39">
        <f t="shared" si="26"/>
        <v>0</v>
      </c>
      <c r="I84" s="39">
        <f t="shared" si="27"/>
        <v>0</v>
      </c>
      <c r="J84" s="39">
        <f t="shared" si="22"/>
        <v>0</v>
      </c>
      <c r="K84" s="3" t="e">
        <f>'Tot bev overordnet modell'!M26</f>
        <v>#DIV/0!</v>
      </c>
      <c r="L84" s="3">
        <f>'Tot bev overordnet modell'!N26</f>
        <v>0</v>
      </c>
      <c r="M84" s="3">
        <f>'Tot bev overordnet modell'!O26</f>
        <v>0</v>
      </c>
      <c r="N84" s="3">
        <f t="shared" si="23"/>
        <v>0</v>
      </c>
      <c r="O84" s="3">
        <f>'Tot bev overordnet modell'!P26</f>
        <v>0</v>
      </c>
      <c r="P84" s="3" t="e">
        <f>'Tot bev overordnet modell'!Q26</f>
        <v>#DIV/0!</v>
      </c>
      <c r="Q84" s="3" t="e">
        <f>IF(A84='Enheter, modell og år'!$F$2-1,0,P84-VLOOKUP(A84-1&amp;B84&amp;C84,$E$2:$P$541,12,FALSE))</f>
        <v>#DIV/0!</v>
      </c>
      <c r="R84" s="70">
        <f t="shared" si="37"/>
        <v>0</v>
      </c>
      <c r="S84" s="3">
        <f>IF(A84&lt;('Enheter, modell og år'!$F$2+7),0,P84-VLOOKUP(A84-7&amp;B84&amp;C84,$E$32:$P$541,12,FALSE))</f>
        <v>0</v>
      </c>
      <c r="T84" s="70">
        <f t="shared" si="13"/>
        <v>0</v>
      </c>
    </row>
    <row r="85" spans="1:20" x14ac:dyDescent="0.25">
      <c r="A85">
        <f t="shared" si="38"/>
        <v>2019</v>
      </c>
      <c r="B85" t="str">
        <f>'Enheter, modell og år'!E2</f>
        <v>RFM</v>
      </c>
      <c r="C85">
        <f>'Tot bev overordnet modell'!$A$27</f>
        <v>0</v>
      </c>
      <c r="D85" t="str">
        <f t="shared" si="10"/>
        <v>2019RFM</v>
      </c>
      <c r="E85" t="str">
        <f t="shared" si="11"/>
        <v>2019RFM0</v>
      </c>
      <c r="F85" s="39">
        <f t="shared" si="24"/>
        <v>0</v>
      </c>
      <c r="G85" s="39">
        <f t="shared" si="25"/>
        <v>0</v>
      </c>
      <c r="H85" s="39">
        <f t="shared" si="26"/>
        <v>0</v>
      </c>
      <c r="I85" s="39">
        <f t="shared" si="27"/>
        <v>0</v>
      </c>
      <c r="J85" s="39">
        <f t="shared" si="22"/>
        <v>0</v>
      </c>
      <c r="K85" s="3" t="e">
        <f>'Tot bev overordnet modell'!M27</f>
        <v>#DIV/0!</v>
      </c>
      <c r="L85" s="3">
        <f>'Tot bev overordnet modell'!N27</f>
        <v>0</v>
      </c>
      <c r="M85" s="3">
        <f>'Tot bev overordnet modell'!O27</f>
        <v>0</v>
      </c>
      <c r="N85" s="3">
        <f t="shared" si="23"/>
        <v>0</v>
      </c>
      <c r="O85" s="3">
        <f>'Tot bev overordnet modell'!P27</f>
        <v>0</v>
      </c>
      <c r="P85" s="3" t="e">
        <f>'Tot bev overordnet modell'!Q27</f>
        <v>#DIV/0!</v>
      </c>
      <c r="Q85" s="3" t="e">
        <f>IF(A85='Enheter, modell og år'!$F$2-1,0,P85-VLOOKUP(A85-1&amp;B85&amp;C85,$E$2:$P$541,12,FALSE))</f>
        <v>#DIV/0!</v>
      </c>
      <c r="R85" s="70">
        <f t="shared" si="37"/>
        <v>0</v>
      </c>
      <c r="S85" s="3">
        <f>IF(A85&lt;('Enheter, modell og år'!$F$2+7),0,P85-VLOOKUP(A85-7&amp;B85&amp;C85,$E$32:$P$541,12,FALSE))</f>
        <v>0</v>
      </c>
      <c r="T85" s="70">
        <f t="shared" si="13"/>
        <v>0</v>
      </c>
    </row>
    <row r="86" spans="1:20" x14ac:dyDescent="0.25">
      <c r="A86">
        <f t="shared" si="38"/>
        <v>2019</v>
      </c>
      <c r="B86" t="str">
        <f>'Enheter, modell og år'!E2</f>
        <v>RFM</v>
      </c>
      <c r="C86">
        <f>'Tot bev overordnet modell'!$A$28</f>
        <v>0</v>
      </c>
      <c r="D86" t="str">
        <f t="shared" si="10"/>
        <v>2019RFM</v>
      </c>
      <c r="E86" t="str">
        <f t="shared" si="11"/>
        <v>2019RFM0</v>
      </c>
      <c r="F86" s="39">
        <f t="shared" si="24"/>
        <v>0</v>
      </c>
      <c r="G86" s="39">
        <f t="shared" si="25"/>
        <v>0</v>
      </c>
      <c r="H86" s="39">
        <f t="shared" si="26"/>
        <v>0</v>
      </c>
      <c r="I86" s="39">
        <f t="shared" si="27"/>
        <v>0</v>
      </c>
      <c r="J86" s="39">
        <f t="shared" si="22"/>
        <v>0</v>
      </c>
      <c r="K86" s="3" t="e">
        <f>'Tot bev overordnet modell'!M28</f>
        <v>#DIV/0!</v>
      </c>
      <c r="L86" s="3">
        <f>'Tot bev overordnet modell'!N28</f>
        <v>0</v>
      </c>
      <c r="M86" s="3">
        <f>'Tot bev overordnet modell'!O28</f>
        <v>0</v>
      </c>
      <c r="N86" s="3">
        <f t="shared" si="23"/>
        <v>0</v>
      </c>
      <c r="O86" s="3">
        <f>'Tot bev overordnet modell'!P28</f>
        <v>0</v>
      </c>
      <c r="P86" s="3" t="e">
        <f>'Tot bev overordnet modell'!Q28</f>
        <v>#DIV/0!</v>
      </c>
      <c r="Q86" s="3" t="e">
        <f>IF(A86='Enheter, modell og år'!$F$2-1,0,P86-VLOOKUP(A86-1&amp;B86&amp;C86,$E$2:$P$541,12,FALSE))</f>
        <v>#DIV/0!</v>
      </c>
      <c r="R86" s="70">
        <f t="shared" si="37"/>
        <v>0</v>
      </c>
      <c r="S86" s="3">
        <f>IF(A86&lt;('Enheter, modell og år'!$F$2+7),0,P86-VLOOKUP(A86-7&amp;B86&amp;C86,$E$32:$P$541,12,FALSE))</f>
        <v>0</v>
      </c>
      <c r="T86" s="70">
        <f t="shared" si="13"/>
        <v>0</v>
      </c>
    </row>
    <row r="87" spans="1:20" x14ac:dyDescent="0.25">
      <c r="A87">
        <f t="shared" si="38"/>
        <v>2019</v>
      </c>
      <c r="B87" t="str">
        <f>'Enheter, modell og år'!E2</f>
        <v>RFM</v>
      </c>
      <c r="C87">
        <f>'Tot bev overordnet modell'!$A$29</f>
        <v>0</v>
      </c>
      <c r="D87" t="str">
        <f t="shared" si="10"/>
        <v>2019RFM</v>
      </c>
      <c r="E87" t="str">
        <f t="shared" si="11"/>
        <v>2019RFM0</v>
      </c>
      <c r="F87" s="39">
        <f t="shared" si="24"/>
        <v>0</v>
      </c>
      <c r="G87" s="39">
        <f t="shared" si="25"/>
        <v>0</v>
      </c>
      <c r="H87" s="39">
        <f t="shared" si="26"/>
        <v>0</v>
      </c>
      <c r="I87" s="39">
        <f t="shared" si="27"/>
        <v>0</v>
      </c>
      <c r="J87" s="39">
        <f t="shared" si="22"/>
        <v>0</v>
      </c>
      <c r="K87" s="3" t="e">
        <f>'Tot bev overordnet modell'!M29</f>
        <v>#DIV/0!</v>
      </c>
      <c r="L87" s="3">
        <f>'Tot bev overordnet modell'!N29</f>
        <v>0</v>
      </c>
      <c r="M87" s="3">
        <f>'Tot bev overordnet modell'!O29</f>
        <v>0</v>
      </c>
      <c r="N87" s="3">
        <f t="shared" si="23"/>
        <v>0</v>
      </c>
      <c r="O87" s="3">
        <f>'Tot bev overordnet modell'!P29</f>
        <v>0</v>
      </c>
      <c r="P87" s="3" t="e">
        <f>'Tot bev overordnet modell'!Q29</f>
        <v>#DIV/0!</v>
      </c>
      <c r="Q87" s="3" t="e">
        <f>IF(A87='Enheter, modell og år'!$F$2-1,0,P87-VLOOKUP(A87-1&amp;B87&amp;C87,$E$2:$P$541,12,FALSE))</f>
        <v>#DIV/0!</v>
      </c>
      <c r="R87" s="70">
        <f t="shared" si="37"/>
        <v>0</v>
      </c>
      <c r="S87" s="3">
        <f>IF(A87&lt;('Enheter, modell og år'!$F$2+7),0,P87-VLOOKUP(A87-7&amp;B87&amp;C87,$E$32:$P$541,12,FALSE))</f>
        <v>0</v>
      </c>
      <c r="T87" s="70">
        <f t="shared" si="13"/>
        <v>0</v>
      </c>
    </row>
    <row r="88" spans="1:20" x14ac:dyDescent="0.25">
      <c r="A88">
        <f t="shared" si="38"/>
        <v>2019</v>
      </c>
      <c r="B88" t="str">
        <f>'Enheter, modell og år'!E2</f>
        <v>RFM</v>
      </c>
      <c r="C88">
        <f>'Tot bev overordnet modell'!$A$30</f>
        <v>0</v>
      </c>
      <c r="D88" t="str">
        <f t="shared" si="10"/>
        <v>2019RFM</v>
      </c>
      <c r="E88" t="str">
        <f t="shared" si="11"/>
        <v>2019RFM0</v>
      </c>
      <c r="F88" s="39">
        <f t="shared" si="24"/>
        <v>0</v>
      </c>
      <c r="G88" s="39">
        <f t="shared" si="25"/>
        <v>0</v>
      </c>
      <c r="H88" s="39">
        <f t="shared" si="26"/>
        <v>0</v>
      </c>
      <c r="I88" s="39">
        <f t="shared" si="27"/>
        <v>0</v>
      </c>
      <c r="J88" s="39">
        <f t="shared" si="22"/>
        <v>0</v>
      </c>
      <c r="K88" s="3" t="e">
        <f>'Tot bev overordnet modell'!M30</f>
        <v>#DIV/0!</v>
      </c>
      <c r="L88" s="3">
        <f>'Tot bev overordnet modell'!N30</f>
        <v>0</v>
      </c>
      <c r="M88" s="3">
        <f>'Tot bev overordnet modell'!O30</f>
        <v>0</v>
      </c>
      <c r="N88" s="3">
        <f t="shared" si="23"/>
        <v>0</v>
      </c>
      <c r="O88" s="3">
        <f>'Tot bev overordnet modell'!P30</f>
        <v>0</v>
      </c>
      <c r="P88" s="3" t="e">
        <f>'Tot bev overordnet modell'!Q30</f>
        <v>#DIV/0!</v>
      </c>
      <c r="Q88" s="3" t="e">
        <f>IF(A88='Enheter, modell og år'!$F$2-1,0,P88-VLOOKUP(A88-1&amp;B88&amp;C88,$E$2:$P$541,12,FALSE))</f>
        <v>#DIV/0!</v>
      </c>
      <c r="R88" s="70">
        <f t="shared" si="37"/>
        <v>0</v>
      </c>
      <c r="S88" s="3">
        <f>IF(A88&lt;('Enheter, modell og år'!$F$2+7),0,P88-VLOOKUP(A88-7&amp;B88&amp;C88,$E$32:$P$541,12,FALSE))</f>
        <v>0</v>
      </c>
      <c r="T88" s="70">
        <f t="shared" si="13"/>
        <v>0</v>
      </c>
    </row>
    <row r="89" spans="1:20" x14ac:dyDescent="0.25">
      <c r="A89">
        <f t="shared" si="38"/>
        <v>2019</v>
      </c>
      <c r="B89" t="str">
        <f>'Enheter, modell og år'!E2</f>
        <v>RFM</v>
      </c>
      <c r="C89">
        <f>'Tot bev overordnet modell'!$A$31</f>
        <v>0</v>
      </c>
      <c r="D89" t="str">
        <f t="shared" si="10"/>
        <v>2019RFM</v>
      </c>
      <c r="E89" t="str">
        <f t="shared" si="11"/>
        <v>2019RFM0</v>
      </c>
      <c r="F89" s="39">
        <f t="shared" si="24"/>
        <v>0</v>
      </c>
      <c r="G89" s="39">
        <f t="shared" si="25"/>
        <v>0</v>
      </c>
      <c r="H89" s="39">
        <f t="shared" si="26"/>
        <v>0</v>
      </c>
      <c r="I89" s="39">
        <f t="shared" si="27"/>
        <v>0</v>
      </c>
      <c r="J89" s="39">
        <f t="shared" si="22"/>
        <v>0</v>
      </c>
      <c r="K89" s="3" t="e">
        <f>'Tot bev overordnet modell'!M31</f>
        <v>#DIV/0!</v>
      </c>
      <c r="L89" s="3">
        <f>'Tot bev overordnet modell'!N31</f>
        <v>0</v>
      </c>
      <c r="M89" s="3">
        <f>'Tot bev overordnet modell'!O31</f>
        <v>0</v>
      </c>
      <c r="N89" s="3">
        <f t="shared" si="23"/>
        <v>0</v>
      </c>
      <c r="O89" s="3">
        <f>'Tot bev overordnet modell'!P31</f>
        <v>0</v>
      </c>
      <c r="P89" s="3" t="e">
        <f>'Tot bev overordnet modell'!Q31</f>
        <v>#DIV/0!</v>
      </c>
      <c r="Q89" s="3" t="e">
        <f>IF(A89='Enheter, modell og år'!$F$2-1,0,P89-VLOOKUP(A89-1&amp;B89&amp;C89,$E$2:$P$541,12,FALSE))</f>
        <v>#DIV/0!</v>
      </c>
      <c r="R89" s="70">
        <f t="shared" si="37"/>
        <v>0</v>
      </c>
      <c r="S89" s="3">
        <f>IF(A89&lt;('Enheter, modell og år'!$F$2+7),0,P89-VLOOKUP(A89-7&amp;B89&amp;C89,$E$32:$P$541,12,FALSE))</f>
        <v>0</v>
      </c>
      <c r="T89" s="70">
        <f t="shared" si="13"/>
        <v>0</v>
      </c>
    </row>
    <row r="90" spans="1:20" x14ac:dyDescent="0.25">
      <c r="A90">
        <f t="shared" si="38"/>
        <v>2019</v>
      </c>
      <c r="B90" t="str">
        <f>'Enheter, modell og år'!E2</f>
        <v>RFM</v>
      </c>
      <c r="C90">
        <f>'Tot bev overordnet modell'!$A$32</f>
        <v>0</v>
      </c>
      <c r="D90" t="str">
        <f t="shared" si="10"/>
        <v>2019RFM</v>
      </c>
      <c r="E90" t="str">
        <f t="shared" si="11"/>
        <v>2019RFM0</v>
      </c>
      <c r="F90" s="39">
        <f t="shared" si="24"/>
        <v>0</v>
      </c>
      <c r="G90" s="39">
        <f t="shared" si="25"/>
        <v>0</v>
      </c>
      <c r="H90" s="39">
        <f t="shared" si="26"/>
        <v>0</v>
      </c>
      <c r="I90" s="39">
        <f t="shared" si="27"/>
        <v>0</v>
      </c>
      <c r="J90" s="39">
        <f t="shared" si="22"/>
        <v>0</v>
      </c>
      <c r="K90" s="3" t="e">
        <f>'Tot bev overordnet modell'!M32</f>
        <v>#DIV/0!</v>
      </c>
      <c r="L90" s="3">
        <f>'Tot bev overordnet modell'!N32</f>
        <v>0</v>
      </c>
      <c r="M90" s="3">
        <f>'Tot bev overordnet modell'!O32</f>
        <v>0</v>
      </c>
      <c r="N90" s="3">
        <f t="shared" si="23"/>
        <v>0</v>
      </c>
      <c r="O90" s="3">
        <f>'Tot bev overordnet modell'!P32</f>
        <v>0</v>
      </c>
      <c r="P90" s="3" t="e">
        <f>'Tot bev overordnet modell'!Q32</f>
        <v>#DIV/0!</v>
      </c>
      <c r="Q90" s="3" t="e">
        <f>IF(A90='Enheter, modell og år'!$F$2-1,0,P90-VLOOKUP(A90-1&amp;B90&amp;C90,$E$2:$P$541,12,FALSE))</f>
        <v>#DIV/0!</v>
      </c>
      <c r="R90" s="70">
        <f t="shared" si="37"/>
        <v>0</v>
      </c>
      <c r="S90" s="3">
        <f>IF(A90&lt;('Enheter, modell og år'!$F$2+7),0,P90-VLOOKUP(A90-7&amp;B90&amp;C90,$E$32:$P$541,12,FALSE))</f>
        <v>0</v>
      </c>
      <c r="T90" s="70">
        <f t="shared" si="13"/>
        <v>0</v>
      </c>
    </row>
    <row r="91" spans="1:20" x14ac:dyDescent="0.25">
      <c r="A91">
        <f t="shared" si="38"/>
        <v>2019</v>
      </c>
      <c r="B91" t="str">
        <f>'Enheter, modell og år'!E2</f>
        <v>RFM</v>
      </c>
      <c r="C91">
        <f>'Tot bev overordnet modell'!$A$33</f>
        <v>0</v>
      </c>
      <c r="D91" t="str">
        <f t="shared" si="10"/>
        <v>2019RFM</v>
      </c>
      <c r="E91" t="str">
        <f t="shared" si="11"/>
        <v>2019RFM0</v>
      </c>
      <c r="F91" s="39">
        <f t="shared" si="24"/>
        <v>0</v>
      </c>
      <c r="G91" s="39">
        <f t="shared" si="25"/>
        <v>0</v>
      </c>
      <c r="H91" s="39">
        <f t="shared" si="26"/>
        <v>0</v>
      </c>
      <c r="I91" s="39">
        <f t="shared" si="27"/>
        <v>0</v>
      </c>
      <c r="J91" s="39">
        <f t="shared" si="22"/>
        <v>0</v>
      </c>
      <c r="K91" s="3" t="e">
        <f>'Tot bev overordnet modell'!M33</f>
        <v>#DIV/0!</v>
      </c>
      <c r="L91" s="3">
        <f>'Tot bev overordnet modell'!N33</f>
        <v>0</v>
      </c>
      <c r="M91" s="3">
        <f>'Tot bev overordnet modell'!O33</f>
        <v>0</v>
      </c>
      <c r="N91" s="3">
        <f t="shared" si="23"/>
        <v>0</v>
      </c>
      <c r="O91" s="3">
        <f>'Tot bev overordnet modell'!P33</f>
        <v>0</v>
      </c>
      <c r="P91" s="3" t="e">
        <f>'Tot bev overordnet modell'!Q33</f>
        <v>#DIV/0!</v>
      </c>
      <c r="Q91" s="3" t="e">
        <f>IF(A91='Enheter, modell og år'!$F$2-1,0,P91-VLOOKUP(A91-1&amp;B91&amp;C91,$E$2:$P$541,12,FALSE))</f>
        <v>#DIV/0!</v>
      </c>
      <c r="R91" s="70">
        <f t="shared" si="37"/>
        <v>0</v>
      </c>
      <c r="S91" s="3">
        <f>IF(A91&lt;('Enheter, modell og år'!$F$2+7),0,P91-VLOOKUP(A91-7&amp;B91&amp;C91,$E$32:$P$541,12,FALSE))</f>
        <v>0</v>
      </c>
      <c r="T91" s="70">
        <f t="shared" si="13"/>
        <v>0</v>
      </c>
    </row>
    <row r="92" spans="1:20" x14ac:dyDescent="0.25">
      <c r="A92">
        <f t="shared" si="38"/>
        <v>2020</v>
      </c>
      <c r="B92" t="str">
        <f>'Enheter, modell og år'!$E$2</f>
        <v>RFM</v>
      </c>
      <c r="C92">
        <f>'Tot bev overordnet modell'!A4</f>
        <v>0</v>
      </c>
      <c r="D92" t="str">
        <f t="shared" si="10"/>
        <v>2020RFM</v>
      </c>
      <c r="E92" t="str">
        <f t="shared" si="11"/>
        <v>2020RFM0</v>
      </c>
      <c r="F92" s="39">
        <f t="shared" si="24"/>
        <v>0</v>
      </c>
      <c r="G92" s="39">
        <f t="shared" si="25"/>
        <v>0</v>
      </c>
      <c r="H92" s="39">
        <f t="shared" si="26"/>
        <v>0</v>
      </c>
      <c r="I92" s="39">
        <f t="shared" si="27"/>
        <v>0</v>
      </c>
      <c r="J92" s="39">
        <f t="shared" si="22"/>
        <v>0</v>
      </c>
      <c r="K92" s="3" t="e">
        <f>'Tot bev overordnet modell'!R4</f>
        <v>#DIV/0!</v>
      </c>
      <c r="L92" s="3">
        <f>'Tot bev overordnet modell'!S4</f>
        <v>0</v>
      </c>
      <c r="M92" s="3">
        <f>'Tot bev overordnet modell'!T4</f>
        <v>0</v>
      </c>
      <c r="N92" s="3">
        <f t="shared" si="23"/>
        <v>0</v>
      </c>
      <c r="O92" s="3">
        <f>'Tot bev overordnet modell'!U4</f>
        <v>0</v>
      </c>
      <c r="P92" s="3" t="e">
        <f>'Tot bev overordnet modell'!V4</f>
        <v>#DIV/0!</v>
      </c>
      <c r="Q92" s="3" t="e">
        <f>IF(A92='Enheter, modell og år'!$F$2-1,0,P92-VLOOKUP(A92-1&amp;B92&amp;C92,$E$2:$P$541,12,FALSE))</f>
        <v>#DIV/0!</v>
      </c>
      <c r="R92" s="70">
        <f t="shared" si="37"/>
        <v>0</v>
      </c>
      <c r="S92" s="3">
        <f>IF(A92&lt;('Enheter, modell og år'!$F$2+7),0,P92-VLOOKUP(A92-7&amp;B92&amp;C92,$E$32:$P$541,12,FALSE))</f>
        <v>0</v>
      </c>
      <c r="T92" s="70">
        <f t="shared" si="13"/>
        <v>0</v>
      </c>
    </row>
    <row r="93" spans="1:20" x14ac:dyDescent="0.25">
      <c r="A93">
        <f t="shared" ref="A93:A102" si="39">A63+1</f>
        <v>2020</v>
      </c>
      <c r="B93" t="str">
        <f>'Enheter, modell og år'!$E$2</f>
        <v>RFM</v>
      </c>
      <c r="C93">
        <f>'Tot bev overordnet modell'!A5</f>
        <v>0</v>
      </c>
      <c r="D93" t="str">
        <f t="shared" ref="D93:D102" si="40">A93&amp;B93</f>
        <v>2020RFM</v>
      </c>
      <c r="E93" t="str">
        <f t="shared" ref="E93:E102" si="41">A93&amp;B93&amp;C93</f>
        <v>2020RFM0</v>
      </c>
      <c r="F93" s="39">
        <f t="shared" ref="F93:F102" si="42">IFERROR(K93/$P93,0)</f>
        <v>0</v>
      </c>
      <c r="G93" s="39">
        <f t="shared" ref="G93:G102" si="43">IFERROR(L93/$P93,0)</f>
        <v>0</v>
      </c>
      <c r="H93" s="39">
        <f t="shared" ref="H93:H102" si="44">IFERROR(M93/$P93,0)</f>
        <v>0</v>
      </c>
      <c r="I93" s="39">
        <f t="shared" ref="I93:I102" si="45">IFERROR(O93/$P93,0)</f>
        <v>0</v>
      </c>
      <c r="J93" s="39">
        <f t="shared" ref="J93:J102" si="46">IFERROR(N93/$P93,0)</f>
        <v>0</v>
      </c>
      <c r="K93" s="3" t="e">
        <f>'Tot bev overordnet modell'!R5</f>
        <v>#DIV/0!</v>
      </c>
      <c r="L93" s="3">
        <f>'Tot bev overordnet modell'!S5</f>
        <v>0</v>
      </c>
      <c r="M93" s="3">
        <f>'Tot bev overordnet modell'!T5</f>
        <v>0</v>
      </c>
      <c r="N93" s="3">
        <f t="shared" ref="N93:N102" si="47">SUM(L93:M93)</f>
        <v>0</v>
      </c>
      <c r="O93" s="3">
        <f>'Tot bev overordnet modell'!U5</f>
        <v>0</v>
      </c>
      <c r="P93" s="3" t="e">
        <f>'Tot bev overordnet modell'!V5</f>
        <v>#DIV/0!</v>
      </c>
      <c r="Q93" s="3" t="e">
        <f>IF(A93='Enheter, modell og år'!$F$2-1,0,P93-VLOOKUP(A93-1&amp;B93&amp;C93,$E$2:$P$541,12,FALSE))</f>
        <v>#DIV/0!</v>
      </c>
      <c r="R93" s="70">
        <f t="shared" si="37"/>
        <v>0</v>
      </c>
      <c r="S93" s="3">
        <f>IF(A93&lt;('Enheter, modell og år'!$F$2+7),0,P93-VLOOKUP(A93-7&amp;B93&amp;C93,$E$32:$P$541,12,FALSE))</f>
        <v>0</v>
      </c>
      <c r="T93" s="70">
        <f t="shared" si="13"/>
        <v>0</v>
      </c>
    </row>
    <row r="94" spans="1:20" x14ac:dyDescent="0.25">
      <c r="A94">
        <f t="shared" si="39"/>
        <v>2020</v>
      </c>
      <c r="B94" t="str">
        <f>'Enheter, modell og år'!$E$2</f>
        <v>RFM</v>
      </c>
      <c r="C94">
        <f>'Tot bev overordnet modell'!A6</f>
        <v>0</v>
      </c>
      <c r="D94" t="str">
        <f t="shared" si="40"/>
        <v>2020RFM</v>
      </c>
      <c r="E94" t="str">
        <f t="shared" si="41"/>
        <v>2020RFM0</v>
      </c>
      <c r="F94" s="39">
        <f t="shared" si="42"/>
        <v>0</v>
      </c>
      <c r="G94" s="39">
        <f t="shared" si="43"/>
        <v>0</v>
      </c>
      <c r="H94" s="39">
        <f t="shared" si="44"/>
        <v>0</v>
      </c>
      <c r="I94" s="39">
        <f t="shared" si="45"/>
        <v>0</v>
      </c>
      <c r="J94" s="39">
        <f t="shared" si="46"/>
        <v>0</v>
      </c>
      <c r="K94" s="3" t="e">
        <f>'Tot bev overordnet modell'!R6</f>
        <v>#DIV/0!</v>
      </c>
      <c r="L94" s="3">
        <f>'Tot bev overordnet modell'!S6</f>
        <v>0</v>
      </c>
      <c r="M94" s="3">
        <f>'Tot bev overordnet modell'!T6</f>
        <v>0</v>
      </c>
      <c r="N94" s="3">
        <f t="shared" si="47"/>
        <v>0</v>
      </c>
      <c r="O94" s="3">
        <f>'Tot bev overordnet modell'!U6</f>
        <v>0</v>
      </c>
      <c r="P94" s="3" t="e">
        <f>'Tot bev overordnet modell'!V6</f>
        <v>#DIV/0!</v>
      </c>
      <c r="Q94" s="3" t="e">
        <f>IF(A94='Enheter, modell og år'!$F$2-1,0,P94-VLOOKUP(A94-1&amp;B94&amp;C94,$E$2:$P$541,12,FALSE))</f>
        <v>#DIV/0!</v>
      </c>
      <c r="R94" s="70">
        <f t="shared" si="37"/>
        <v>0</v>
      </c>
      <c r="S94" s="3">
        <f>IF(A94&lt;('Enheter, modell og år'!$F$2+7),0,P94-VLOOKUP(A94-7&amp;B94&amp;C94,$E$32:$P$541,12,FALSE))</f>
        <v>0</v>
      </c>
      <c r="T94" s="70">
        <f t="shared" si="13"/>
        <v>0</v>
      </c>
    </row>
    <row r="95" spans="1:20" x14ac:dyDescent="0.25">
      <c r="A95">
        <f t="shared" si="39"/>
        <v>2020</v>
      </c>
      <c r="B95" t="str">
        <f>'Enheter, modell og år'!$E$2</f>
        <v>RFM</v>
      </c>
      <c r="C95">
        <f>'Tot bev overordnet modell'!A7</f>
        <v>0</v>
      </c>
      <c r="D95" t="str">
        <f t="shared" si="40"/>
        <v>2020RFM</v>
      </c>
      <c r="E95" t="str">
        <f t="shared" si="41"/>
        <v>2020RFM0</v>
      </c>
      <c r="F95" s="39">
        <f t="shared" si="42"/>
        <v>0</v>
      </c>
      <c r="G95" s="39">
        <f t="shared" si="43"/>
        <v>0</v>
      </c>
      <c r="H95" s="39">
        <f t="shared" si="44"/>
        <v>0</v>
      </c>
      <c r="I95" s="39">
        <f t="shared" si="45"/>
        <v>0</v>
      </c>
      <c r="J95" s="39">
        <f t="shared" si="46"/>
        <v>0</v>
      </c>
      <c r="K95" s="3" t="e">
        <f>'Tot bev overordnet modell'!R7</f>
        <v>#DIV/0!</v>
      </c>
      <c r="L95" s="3">
        <f>'Tot bev overordnet modell'!S7</f>
        <v>0</v>
      </c>
      <c r="M95" s="3">
        <f>'Tot bev overordnet modell'!T7</f>
        <v>0</v>
      </c>
      <c r="N95" s="3">
        <f t="shared" si="47"/>
        <v>0</v>
      </c>
      <c r="O95" s="3">
        <f>'Tot bev overordnet modell'!U7</f>
        <v>0</v>
      </c>
      <c r="P95" s="3" t="e">
        <f>'Tot bev overordnet modell'!V7</f>
        <v>#DIV/0!</v>
      </c>
      <c r="Q95" s="3" t="e">
        <f>IF(A95='Enheter, modell og år'!$F$2-1,0,P95-VLOOKUP(A95-1&amp;B95&amp;C95,$E$2:$P$541,12,FALSE))</f>
        <v>#DIV/0!</v>
      </c>
      <c r="R95" s="70">
        <f t="shared" si="37"/>
        <v>0</v>
      </c>
      <c r="S95" s="3">
        <f>IF(A95&lt;('Enheter, modell og år'!$F$2+7),0,P95-VLOOKUP(A95-7&amp;B95&amp;C95,$E$32:$P$541,12,FALSE))</f>
        <v>0</v>
      </c>
      <c r="T95" s="70">
        <f t="shared" si="13"/>
        <v>0</v>
      </c>
    </row>
    <row r="96" spans="1:20" x14ac:dyDescent="0.25">
      <c r="A96">
        <f t="shared" si="39"/>
        <v>2020</v>
      </c>
      <c r="B96" t="str">
        <f>'Enheter, modell og år'!$E$2</f>
        <v>RFM</v>
      </c>
      <c r="C96">
        <f>'Tot bev overordnet modell'!A8</f>
        <v>0</v>
      </c>
      <c r="D96" t="str">
        <f t="shared" si="40"/>
        <v>2020RFM</v>
      </c>
      <c r="E96" t="str">
        <f t="shared" si="41"/>
        <v>2020RFM0</v>
      </c>
      <c r="F96" s="39">
        <f t="shared" si="42"/>
        <v>0</v>
      </c>
      <c r="G96" s="39">
        <f t="shared" si="43"/>
        <v>0</v>
      </c>
      <c r="H96" s="39">
        <f t="shared" si="44"/>
        <v>0</v>
      </c>
      <c r="I96" s="39">
        <f t="shared" si="45"/>
        <v>0</v>
      </c>
      <c r="J96" s="39">
        <f t="shared" si="46"/>
        <v>0</v>
      </c>
      <c r="K96" s="3" t="e">
        <f>'Tot bev overordnet modell'!R8</f>
        <v>#DIV/0!</v>
      </c>
      <c r="L96" s="3">
        <f>'Tot bev overordnet modell'!S8</f>
        <v>0</v>
      </c>
      <c r="M96" s="3">
        <f>'Tot bev overordnet modell'!T8</f>
        <v>0</v>
      </c>
      <c r="N96" s="3">
        <f t="shared" si="47"/>
        <v>0</v>
      </c>
      <c r="O96" s="3">
        <f>'Tot bev overordnet modell'!U8</f>
        <v>0</v>
      </c>
      <c r="P96" s="3" t="e">
        <f>'Tot bev overordnet modell'!V8</f>
        <v>#DIV/0!</v>
      </c>
      <c r="Q96" s="3" t="e">
        <f>IF(A96='Enheter, modell og år'!$F$2-1,0,P96-VLOOKUP(A96-1&amp;B96&amp;C96,$E$2:$P$541,12,FALSE))</f>
        <v>#DIV/0!</v>
      </c>
      <c r="R96" s="70">
        <f t="shared" si="37"/>
        <v>0</v>
      </c>
      <c r="S96" s="3">
        <f>IF(A96&lt;('Enheter, modell og år'!$F$2+7),0,P96-VLOOKUP(A96-7&amp;B96&amp;C96,$E$32:$P$541,12,FALSE))</f>
        <v>0</v>
      </c>
      <c r="T96" s="70">
        <f t="shared" ref="T96:T159" si="48">IFERROR(S96/VLOOKUP(A96-7&amp;B96&amp;C96,$E$32:$P$541,12,FALSE),0)</f>
        <v>0</v>
      </c>
    </row>
    <row r="97" spans="1:20" x14ac:dyDescent="0.25">
      <c r="A97">
        <f t="shared" si="39"/>
        <v>2020</v>
      </c>
      <c r="B97" t="str">
        <f>'Enheter, modell og år'!$E$2</f>
        <v>RFM</v>
      </c>
      <c r="C97">
        <f>'Tot bev overordnet modell'!A9</f>
        <v>0</v>
      </c>
      <c r="D97" t="str">
        <f t="shared" si="40"/>
        <v>2020RFM</v>
      </c>
      <c r="E97" t="str">
        <f t="shared" si="41"/>
        <v>2020RFM0</v>
      </c>
      <c r="F97" s="39">
        <f t="shared" si="42"/>
        <v>0</v>
      </c>
      <c r="G97" s="39">
        <f t="shared" si="43"/>
        <v>0</v>
      </c>
      <c r="H97" s="39">
        <f t="shared" si="44"/>
        <v>0</v>
      </c>
      <c r="I97" s="39">
        <f t="shared" si="45"/>
        <v>0</v>
      </c>
      <c r="J97" s="39">
        <f t="shared" si="46"/>
        <v>0</v>
      </c>
      <c r="K97" s="3" t="e">
        <f>'Tot bev overordnet modell'!R9</f>
        <v>#DIV/0!</v>
      </c>
      <c r="L97" s="3">
        <f>'Tot bev overordnet modell'!S9</f>
        <v>0</v>
      </c>
      <c r="M97" s="3">
        <f>'Tot bev overordnet modell'!T9</f>
        <v>0</v>
      </c>
      <c r="N97" s="3">
        <f t="shared" si="47"/>
        <v>0</v>
      </c>
      <c r="O97" s="3">
        <f>'Tot bev overordnet modell'!U9</f>
        <v>0</v>
      </c>
      <c r="P97" s="3" t="e">
        <f>'Tot bev overordnet modell'!V9</f>
        <v>#DIV/0!</v>
      </c>
      <c r="Q97" s="3" t="e">
        <f>IF(A97='Enheter, modell og år'!$F$2-1,0,P97-VLOOKUP(A97-1&amp;B97&amp;C97,$E$2:$P$541,12,FALSE))</f>
        <v>#DIV/0!</v>
      </c>
      <c r="R97" s="70">
        <f t="shared" si="37"/>
        <v>0</v>
      </c>
      <c r="S97" s="3">
        <f>IF(A97&lt;('Enheter, modell og år'!$F$2+7),0,P97-VLOOKUP(A97-7&amp;B97&amp;C97,$E$32:$P$541,12,FALSE))</f>
        <v>0</v>
      </c>
      <c r="T97" s="70">
        <f t="shared" si="48"/>
        <v>0</v>
      </c>
    </row>
    <row r="98" spans="1:20" x14ac:dyDescent="0.25">
      <c r="A98">
        <f t="shared" si="39"/>
        <v>2020</v>
      </c>
      <c r="B98" t="str">
        <f>'Enheter, modell og år'!$E$2</f>
        <v>RFM</v>
      </c>
      <c r="C98">
        <f>'Tot bev overordnet modell'!A10</f>
        <v>0</v>
      </c>
      <c r="D98" t="str">
        <f t="shared" si="40"/>
        <v>2020RFM</v>
      </c>
      <c r="E98" t="str">
        <f t="shared" si="41"/>
        <v>2020RFM0</v>
      </c>
      <c r="F98" s="39">
        <f t="shared" si="42"/>
        <v>0</v>
      </c>
      <c r="G98" s="39">
        <f t="shared" si="43"/>
        <v>0</v>
      </c>
      <c r="H98" s="39">
        <f t="shared" si="44"/>
        <v>0</v>
      </c>
      <c r="I98" s="39">
        <f t="shared" si="45"/>
        <v>0</v>
      </c>
      <c r="J98" s="39">
        <f t="shared" si="46"/>
        <v>0</v>
      </c>
      <c r="K98" s="3" t="e">
        <f>'Tot bev overordnet modell'!R10</f>
        <v>#DIV/0!</v>
      </c>
      <c r="L98" s="3">
        <f>'Tot bev overordnet modell'!S10</f>
        <v>0</v>
      </c>
      <c r="M98" s="3">
        <f>'Tot bev overordnet modell'!T10</f>
        <v>0</v>
      </c>
      <c r="N98" s="3">
        <f t="shared" si="47"/>
        <v>0</v>
      </c>
      <c r="O98" s="3">
        <f>'Tot bev overordnet modell'!U10</f>
        <v>0</v>
      </c>
      <c r="P98" s="3" t="e">
        <f>'Tot bev overordnet modell'!V10</f>
        <v>#DIV/0!</v>
      </c>
      <c r="Q98" s="3" t="e">
        <f>IF(A98='Enheter, modell og år'!$F$2-1,0,P98-VLOOKUP(A98-1&amp;B98&amp;C98,$E$2:$P$541,12,FALSE))</f>
        <v>#DIV/0!</v>
      </c>
      <c r="R98" s="70">
        <f t="shared" si="37"/>
        <v>0</v>
      </c>
      <c r="S98" s="3">
        <f>IF(A98&lt;('Enheter, modell og år'!$F$2+7),0,P98-VLOOKUP(A98-7&amp;B98&amp;C98,$E$32:$P$541,12,FALSE))</f>
        <v>0</v>
      </c>
      <c r="T98" s="70">
        <f t="shared" si="48"/>
        <v>0</v>
      </c>
    </row>
    <row r="99" spans="1:20" x14ac:dyDescent="0.25">
      <c r="A99">
        <f t="shared" si="39"/>
        <v>2020</v>
      </c>
      <c r="B99" t="str">
        <f>'Enheter, modell og år'!$E$2</f>
        <v>RFM</v>
      </c>
      <c r="C99">
        <f>'Tot bev overordnet modell'!A11</f>
        <v>0</v>
      </c>
      <c r="D99" t="str">
        <f t="shared" si="40"/>
        <v>2020RFM</v>
      </c>
      <c r="E99" t="str">
        <f t="shared" si="41"/>
        <v>2020RFM0</v>
      </c>
      <c r="F99" s="39">
        <f t="shared" si="42"/>
        <v>0</v>
      </c>
      <c r="G99" s="39">
        <f t="shared" si="43"/>
        <v>0</v>
      </c>
      <c r="H99" s="39">
        <f t="shared" si="44"/>
        <v>0</v>
      </c>
      <c r="I99" s="39">
        <f t="shared" si="45"/>
        <v>0</v>
      </c>
      <c r="J99" s="39">
        <f t="shared" si="46"/>
        <v>0</v>
      </c>
      <c r="K99" s="3" t="e">
        <f>'Tot bev overordnet modell'!R11</f>
        <v>#DIV/0!</v>
      </c>
      <c r="L99" s="3">
        <f>'Tot bev overordnet modell'!S11</f>
        <v>0</v>
      </c>
      <c r="M99" s="3">
        <f>'Tot bev overordnet modell'!T11</f>
        <v>0</v>
      </c>
      <c r="N99" s="3">
        <f t="shared" si="47"/>
        <v>0</v>
      </c>
      <c r="O99" s="3">
        <f>'Tot bev overordnet modell'!U11</f>
        <v>0</v>
      </c>
      <c r="P99" s="3" t="e">
        <f>'Tot bev overordnet modell'!V11</f>
        <v>#DIV/0!</v>
      </c>
      <c r="Q99" s="3" t="e">
        <f>IF(A99='Enheter, modell og år'!$F$2-1,0,P99-VLOOKUP(A99-1&amp;B99&amp;C99,$E$2:$P$541,12,FALSE))</f>
        <v>#DIV/0!</v>
      </c>
      <c r="R99" s="70">
        <f t="shared" si="37"/>
        <v>0</v>
      </c>
      <c r="S99" s="3">
        <f>IF(A99&lt;('Enheter, modell og år'!$F$2+7),0,P99-VLOOKUP(A99-7&amp;B99&amp;C99,$E$32:$P$541,12,FALSE))</f>
        <v>0</v>
      </c>
      <c r="T99" s="70">
        <f t="shared" si="48"/>
        <v>0</v>
      </c>
    </row>
    <row r="100" spans="1:20" x14ac:dyDescent="0.25">
      <c r="A100">
        <f t="shared" si="39"/>
        <v>2020</v>
      </c>
      <c r="B100" t="str">
        <f>'Enheter, modell og år'!$E$2</f>
        <v>RFM</v>
      </c>
      <c r="C100">
        <f>'Tot bev overordnet modell'!A12</f>
        <v>0</v>
      </c>
      <c r="D100" t="str">
        <f t="shared" si="40"/>
        <v>2020RFM</v>
      </c>
      <c r="E100" t="str">
        <f t="shared" si="41"/>
        <v>2020RFM0</v>
      </c>
      <c r="F100" s="39">
        <f t="shared" si="42"/>
        <v>0</v>
      </c>
      <c r="G100" s="39">
        <f t="shared" si="43"/>
        <v>0</v>
      </c>
      <c r="H100" s="39">
        <f t="shared" si="44"/>
        <v>0</v>
      </c>
      <c r="I100" s="39">
        <f t="shared" si="45"/>
        <v>0</v>
      </c>
      <c r="J100" s="39">
        <f t="shared" si="46"/>
        <v>0</v>
      </c>
      <c r="K100" s="3" t="e">
        <f>'Tot bev overordnet modell'!R12</f>
        <v>#DIV/0!</v>
      </c>
      <c r="L100" s="3">
        <f>'Tot bev overordnet modell'!S12</f>
        <v>0</v>
      </c>
      <c r="M100" s="3">
        <f>'Tot bev overordnet modell'!T12</f>
        <v>0</v>
      </c>
      <c r="N100" s="3">
        <f t="shared" si="47"/>
        <v>0</v>
      </c>
      <c r="O100" s="3">
        <f>'Tot bev overordnet modell'!U12</f>
        <v>0</v>
      </c>
      <c r="P100" s="3" t="e">
        <f>'Tot bev overordnet modell'!V12</f>
        <v>#DIV/0!</v>
      </c>
      <c r="Q100" s="3" t="e">
        <f>IF(A100='Enheter, modell og år'!$F$2-1,0,P100-VLOOKUP(A100-1&amp;B100&amp;C100,$E$2:$P$541,12,FALSE))</f>
        <v>#DIV/0!</v>
      </c>
      <c r="R100" s="70">
        <f t="shared" si="37"/>
        <v>0</v>
      </c>
      <c r="S100" s="3">
        <f>IF(A100&lt;('Enheter, modell og år'!$F$2+7),0,P100-VLOOKUP(A100-7&amp;B100&amp;C100,$E$32:$P$541,12,FALSE))</f>
        <v>0</v>
      </c>
      <c r="T100" s="70">
        <f t="shared" si="48"/>
        <v>0</v>
      </c>
    </row>
    <row r="101" spans="1:20" x14ac:dyDescent="0.25">
      <c r="A101">
        <f t="shared" si="39"/>
        <v>2020</v>
      </c>
      <c r="B101" t="str">
        <f>'Enheter, modell og år'!$E$2</f>
        <v>RFM</v>
      </c>
      <c r="C101">
        <f>'Tot bev overordnet modell'!A13</f>
        <v>0</v>
      </c>
      <c r="D101" t="str">
        <f t="shared" si="40"/>
        <v>2020RFM</v>
      </c>
      <c r="E101" t="str">
        <f t="shared" si="41"/>
        <v>2020RFM0</v>
      </c>
      <c r="F101" s="39">
        <f t="shared" si="42"/>
        <v>0</v>
      </c>
      <c r="G101" s="39">
        <f t="shared" si="43"/>
        <v>0</v>
      </c>
      <c r="H101" s="39">
        <f t="shared" si="44"/>
        <v>0</v>
      </c>
      <c r="I101" s="39">
        <f t="shared" si="45"/>
        <v>0</v>
      </c>
      <c r="J101" s="39">
        <f t="shared" si="46"/>
        <v>0</v>
      </c>
      <c r="K101" s="3" t="e">
        <f>'Tot bev overordnet modell'!R13</f>
        <v>#DIV/0!</v>
      </c>
      <c r="L101" s="3">
        <f>'Tot bev overordnet modell'!S13</f>
        <v>0</v>
      </c>
      <c r="M101" s="3">
        <f>'Tot bev overordnet modell'!T13</f>
        <v>0</v>
      </c>
      <c r="N101" s="3">
        <f t="shared" si="47"/>
        <v>0</v>
      </c>
      <c r="O101" s="3">
        <f>'Tot bev overordnet modell'!U13</f>
        <v>0</v>
      </c>
      <c r="P101" s="3" t="e">
        <f>'Tot bev overordnet modell'!V13</f>
        <v>#DIV/0!</v>
      </c>
      <c r="Q101" s="3" t="e">
        <f>IF(A101='Enheter, modell og år'!$F$2-1,0,P101-VLOOKUP(A101-1&amp;B101&amp;C101,$E$2:$P$541,12,FALSE))</f>
        <v>#DIV/0!</v>
      </c>
      <c r="R101" s="70">
        <f t="shared" si="37"/>
        <v>0</v>
      </c>
      <c r="S101" s="3">
        <f>IF(A101&lt;('Enheter, modell og år'!$F$2+7),0,P101-VLOOKUP(A101-7&amp;B101&amp;C101,$E$32:$P$541,12,FALSE))</f>
        <v>0</v>
      </c>
      <c r="T101" s="70">
        <f t="shared" si="48"/>
        <v>0</v>
      </c>
    </row>
    <row r="102" spans="1:20" x14ac:dyDescent="0.25">
      <c r="A102">
        <f t="shared" si="39"/>
        <v>2020</v>
      </c>
      <c r="B102" t="str">
        <f>'Enheter, modell og år'!$E$2</f>
        <v>RFM</v>
      </c>
      <c r="C102">
        <f>'Tot bev overordnet modell'!A14</f>
        <v>0</v>
      </c>
      <c r="D102" t="str">
        <f t="shared" si="40"/>
        <v>2020RFM</v>
      </c>
      <c r="E102" t="str">
        <f t="shared" si="41"/>
        <v>2020RFM0</v>
      </c>
      <c r="F102" s="39">
        <f t="shared" si="42"/>
        <v>0</v>
      </c>
      <c r="G102" s="39">
        <f t="shared" si="43"/>
        <v>0</v>
      </c>
      <c r="H102" s="39">
        <f t="shared" si="44"/>
        <v>0</v>
      </c>
      <c r="I102" s="39">
        <f t="shared" si="45"/>
        <v>0</v>
      </c>
      <c r="J102" s="39">
        <f t="shared" si="46"/>
        <v>0</v>
      </c>
      <c r="K102" s="3" t="e">
        <f>'Tot bev overordnet modell'!R14</f>
        <v>#DIV/0!</v>
      </c>
      <c r="L102" s="3">
        <f>'Tot bev overordnet modell'!S14</f>
        <v>0</v>
      </c>
      <c r="M102" s="3">
        <f>'Tot bev overordnet modell'!T14</f>
        <v>0</v>
      </c>
      <c r="N102" s="3">
        <f t="shared" si="47"/>
        <v>0</v>
      </c>
      <c r="O102" s="3">
        <f>'Tot bev overordnet modell'!U14</f>
        <v>0</v>
      </c>
      <c r="P102" s="3" t="e">
        <f>'Tot bev overordnet modell'!V14</f>
        <v>#DIV/0!</v>
      </c>
      <c r="Q102" s="3" t="e">
        <f>IF(A102='Enheter, modell og år'!$F$2-1,0,P102-VLOOKUP(A102-1&amp;B102&amp;C102,$E$2:$P$541,12,FALSE))</f>
        <v>#DIV/0!</v>
      </c>
      <c r="R102" s="70">
        <f t="shared" si="37"/>
        <v>0</v>
      </c>
      <c r="S102" s="3">
        <f>IF(A102&lt;('Enheter, modell og år'!$F$2+7),0,P102-VLOOKUP(A102-7&amp;B102&amp;C102,$E$32:$P$541,12,FALSE))</f>
        <v>0</v>
      </c>
      <c r="T102" s="70">
        <f t="shared" si="48"/>
        <v>0</v>
      </c>
    </row>
    <row r="103" spans="1:20" x14ac:dyDescent="0.25">
      <c r="A103">
        <f t="shared" ref="A103:A122" si="49">A73+1</f>
        <v>2020</v>
      </c>
      <c r="B103" t="str">
        <f>'Enheter, modell og år'!E2</f>
        <v>RFM</v>
      </c>
      <c r="C103">
        <f>'Tot bev overordnet modell'!$A$15</f>
        <v>0</v>
      </c>
      <c r="D103" t="str">
        <f t="shared" si="10"/>
        <v>2020RFM</v>
      </c>
      <c r="E103" t="str">
        <f t="shared" si="11"/>
        <v>2020RFM0</v>
      </c>
      <c r="F103" s="39">
        <f t="shared" si="24"/>
        <v>0</v>
      </c>
      <c r="G103" s="39">
        <f t="shared" si="25"/>
        <v>0</v>
      </c>
      <c r="H103" s="39">
        <f t="shared" si="26"/>
        <v>0</v>
      </c>
      <c r="I103" s="39">
        <f t="shared" si="27"/>
        <v>0</v>
      </c>
      <c r="J103" s="39">
        <f t="shared" si="22"/>
        <v>0</v>
      </c>
      <c r="K103" s="3" t="e">
        <f>'Tot bev overordnet modell'!R15</f>
        <v>#DIV/0!</v>
      </c>
      <c r="L103" s="3">
        <f>'Tot bev overordnet modell'!S15</f>
        <v>0</v>
      </c>
      <c r="M103" s="3">
        <f>'Tot bev overordnet modell'!T15</f>
        <v>0</v>
      </c>
      <c r="N103" s="3">
        <f t="shared" si="23"/>
        <v>0</v>
      </c>
      <c r="O103" s="3">
        <f>'Tot bev overordnet modell'!U15</f>
        <v>0</v>
      </c>
      <c r="P103" s="3" t="e">
        <f>'Tot bev overordnet modell'!V15</f>
        <v>#DIV/0!</v>
      </c>
      <c r="Q103" s="3" t="e">
        <f>IF(A103='Enheter, modell og år'!$F$2-1,0,P103-VLOOKUP(A103-1&amp;B103&amp;C103,$E$2:$P$541,12,FALSE))</f>
        <v>#DIV/0!</v>
      </c>
      <c r="R103" s="70">
        <f t="shared" si="37"/>
        <v>0</v>
      </c>
      <c r="S103" s="3">
        <f>IF(A103&lt;('Enheter, modell og år'!$F$2+7),0,P103-VLOOKUP(A103-7&amp;B103&amp;C103,$E$32:$P$541,12,FALSE))</f>
        <v>0</v>
      </c>
      <c r="T103" s="70">
        <f t="shared" si="48"/>
        <v>0</v>
      </c>
    </row>
    <row r="104" spans="1:20" x14ac:dyDescent="0.25">
      <c r="A104">
        <f t="shared" si="49"/>
        <v>2020</v>
      </c>
      <c r="B104" t="str">
        <f>'Enheter, modell og år'!E2</f>
        <v>RFM</v>
      </c>
      <c r="C104">
        <f>'Tot bev overordnet modell'!$A$16</f>
        <v>0</v>
      </c>
      <c r="D104" t="str">
        <f t="shared" si="10"/>
        <v>2020RFM</v>
      </c>
      <c r="E104" t="str">
        <f t="shared" si="11"/>
        <v>2020RFM0</v>
      </c>
      <c r="F104" s="39">
        <f t="shared" si="24"/>
        <v>0</v>
      </c>
      <c r="G104" s="39">
        <f t="shared" si="25"/>
        <v>0</v>
      </c>
      <c r="H104" s="39">
        <f t="shared" si="26"/>
        <v>0</v>
      </c>
      <c r="I104" s="39">
        <f t="shared" si="27"/>
        <v>0</v>
      </c>
      <c r="J104" s="39">
        <f t="shared" si="22"/>
        <v>0</v>
      </c>
      <c r="K104" s="3" t="e">
        <f>'Tot bev overordnet modell'!R16</f>
        <v>#DIV/0!</v>
      </c>
      <c r="L104" s="3">
        <f>'Tot bev overordnet modell'!S16</f>
        <v>0</v>
      </c>
      <c r="M104" s="3">
        <f>'Tot bev overordnet modell'!T16</f>
        <v>0</v>
      </c>
      <c r="N104" s="3">
        <f t="shared" si="23"/>
        <v>0</v>
      </c>
      <c r="O104" s="3">
        <f>'Tot bev overordnet modell'!U16</f>
        <v>0</v>
      </c>
      <c r="P104" s="3" t="e">
        <f>'Tot bev overordnet modell'!V16</f>
        <v>#DIV/0!</v>
      </c>
      <c r="Q104" s="3" t="e">
        <f>IF(A104='Enheter, modell og år'!$F$2-1,0,P104-VLOOKUP(A104-1&amp;B104&amp;C104,$E$2:$P$541,12,FALSE))</f>
        <v>#DIV/0!</v>
      </c>
      <c r="R104" s="70">
        <f t="shared" si="37"/>
        <v>0</v>
      </c>
      <c r="S104" s="3">
        <f>IF(A104&lt;('Enheter, modell og år'!$F$2+7),0,P104-VLOOKUP(A104-7&amp;B104&amp;C104,$E$32:$P$541,12,FALSE))</f>
        <v>0</v>
      </c>
      <c r="T104" s="70">
        <f t="shared" si="48"/>
        <v>0</v>
      </c>
    </row>
    <row r="105" spans="1:20" x14ac:dyDescent="0.25">
      <c r="A105">
        <f t="shared" si="49"/>
        <v>2020</v>
      </c>
      <c r="B105" t="str">
        <f>'Enheter, modell og år'!E2</f>
        <v>RFM</v>
      </c>
      <c r="C105">
        <f>'Tot bev overordnet modell'!$A$17</f>
        <v>0</v>
      </c>
      <c r="D105" t="str">
        <f t="shared" si="10"/>
        <v>2020RFM</v>
      </c>
      <c r="E105" t="str">
        <f t="shared" si="11"/>
        <v>2020RFM0</v>
      </c>
      <c r="F105" s="39">
        <f t="shared" si="24"/>
        <v>0</v>
      </c>
      <c r="G105" s="39">
        <f t="shared" si="25"/>
        <v>0</v>
      </c>
      <c r="H105" s="39">
        <f t="shared" si="26"/>
        <v>0</v>
      </c>
      <c r="I105" s="39">
        <f t="shared" si="27"/>
        <v>0</v>
      </c>
      <c r="J105" s="39">
        <f t="shared" si="22"/>
        <v>0</v>
      </c>
      <c r="K105" s="3" t="e">
        <f>'Tot bev overordnet modell'!R17</f>
        <v>#DIV/0!</v>
      </c>
      <c r="L105" s="3">
        <f>'Tot bev overordnet modell'!S17</f>
        <v>0</v>
      </c>
      <c r="M105" s="3">
        <f>'Tot bev overordnet modell'!T17</f>
        <v>0</v>
      </c>
      <c r="N105" s="3">
        <f t="shared" si="23"/>
        <v>0</v>
      </c>
      <c r="O105" s="3">
        <f>'Tot bev overordnet modell'!U17</f>
        <v>0</v>
      </c>
      <c r="P105" s="3" t="e">
        <f>'Tot bev overordnet modell'!V17</f>
        <v>#DIV/0!</v>
      </c>
      <c r="Q105" s="3" t="e">
        <f>IF(A105='Enheter, modell og år'!$F$2-1,0,P105-VLOOKUP(A105-1&amp;B105&amp;C105,$E$2:$P$541,12,FALSE))</f>
        <v>#DIV/0!</v>
      </c>
      <c r="R105" s="70">
        <f t="shared" si="37"/>
        <v>0</v>
      </c>
      <c r="S105" s="3">
        <f>IF(A105&lt;('Enheter, modell og år'!$F$2+7),0,P105-VLOOKUP(A105-7&amp;B105&amp;C105,$E$32:$P$541,12,FALSE))</f>
        <v>0</v>
      </c>
      <c r="T105" s="70">
        <f t="shared" si="48"/>
        <v>0</v>
      </c>
    </row>
    <row r="106" spans="1:20" x14ac:dyDescent="0.25">
      <c r="A106">
        <f t="shared" si="49"/>
        <v>2020</v>
      </c>
      <c r="B106" t="str">
        <f>'Enheter, modell og år'!E2</f>
        <v>RFM</v>
      </c>
      <c r="C106">
        <f>'Tot bev overordnet modell'!$A$18</f>
        <v>0</v>
      </c>
      <c r="D106" t="str">
        <f t="shared" si="10"/>
        <v>2020RFM</v>
      </c>
      <c r="E106" t="str">
        <f t="shared" si="11"/>
        <v>2020RFM0</v>
      </c>
      <c r="F106" s="39">
        <f t="shared" si="24"/>
        <v>0</v>
      </c>
      <c r="G106" s="39">
        <f t="shared" si="25"/>
        <v>0</v>
      </c>
      <c r="H106" s="39">
        <f t="shared" si="26"/>
        <v>0</v>
      </c>
      <c r="I106" s="39">
        <f t="shared" si="27"/>
        <v>0</v>
      </c>
      <c r="J106" s="39">
        <f t="shared" si="22"/>
        <v>0</v>
      </c>
      <c r="K106" s="3" t="e">
        <f>'Tot bev overordnet modell'!R18</f>
        <v>#DIV/0!</v>
      </c>
      <c r="L106" s="3">
        <f>'Tot bev overordnet modell'!S18</f>
        <v>0</v>
      </c>
      <c r="M106" s="3">
        <f>'Tot bev overordnet modell'!T18</f>
        <v>0</v>
      </c>
      <c r="N106" s="3">
        <f t="shared" si="23"/>
        <v>0</v>
      </c>
      <c r="O106" s="3">
        <f>'Tot bev overordnet modell'!U18</f>
        <v>0</v>
      </c>
      <c r="P106" s="3" t="e">
        <f>'Tot bev overordnet modell'!V18</f>
        <v>#DIV/0!</v>
      </c>
      <c r="Q106" s="3" t="e">
        <f>IF(A106='Enheter, modell og år'!$F$2-1,0,P106-VLOOKUP(A106-1&amp;B106&amp;C106,$E$2:$P$541,12,FALSE))</f>
        <v>#DIV/0!</v>
      </c>
      <c r="R106" s="70">
        <f t="shared" si="37"/>
        <v>0</v>
      </c>
      <c r="S106" s="3">
        <f>IF(A106&lt;('Enheter, modell og år'!$F$2+7),0,P106-VLOOKUP(A106-7&amp;B106&amp;C106,$E$32:$P$541,12,FALSE))</f>
        <v>0</v>
      </c>
      <c r="T106" s="70">
        <f t="shared" si="48"/>
        <v>0</v>
      </c>
    </row>
    <row r="107" spans="1:20" x14ac:dyDescent="0.25">
      <c r="A107">
        <f t="shared" si="49"/>
        <v>2020</v>
      </c>
      <c r="B107" t="str">
        <f>'Enheter, modell og år'!E2</f>
        <v>RFM</v>
      </c>
      <c r="C107">
        <f>'Tot bev overordnet modell'!$A$19</f>
        <v>0</v>
      </c>
      <c r="D107" t="str">
        <f t="shared" si="10"/>
        <v>2020RFM</v>
      </c>
      <c r="E107" t="str">
        <f t="shared" si="11"/>
        <v>2020RFM0</v>
      </c>
      <c r="F107" s="39">
        <f t="shared" si="24"/>
        <v>0</v>
      </c>
      <c r="G107" s="39">
        <f t="shared" si="25"/>
        <v>0</v>
      </c>
      <c r="H107" s="39">
        <f t="shared" si="26"/>
        <v>0</v>
      </c>
      <c r="I107" s="39">
        <f t="shared" si="27"/>
        <v>0</v>
      </c>
      <c r="J107" s="39">
        <f t="shared" si="22"/>
        <v>0</v>
      </c>
      <c r="K107" s="3" t="e">
        <f>'Tot bev overordnet modell'!R19</f>
        <v>#DIV/0!</v>
      </c>
      <c r="L107" s="3">
        <f>'Tot bev overordnet modell'!S19</f>
        <v>0</v>
      </c>
      <c r="M107" s="3">
        <f>'Tot bev overordnet modell'!T19</f>
        <v>0</v>
      </c>
      <c r="N107" s="3">
        <f t="shared" si="23"/>
        <v>0</v>
      </c>
      <c r="O107" s="3">
        <f>'Tot bev overordnet modell'!U19</f>
        <v>0</v>
      </c>
      <c r="P107" s="3" t="e">
        <f>'Tot bev overordnet modell'!V19</f>
        <v>#DIV/0!</v>
      </c>
      <c r="Q107" s="3" t="e">
        <f>IF(A107='Enheter, modell og år'!$F$2-1,0,P107-VLOOKUP(A107-1&amp;B107&amp;C107,$E$2:$P$541,12,FALSE))</f>
        <v>#DIV/0!</v>
      </c>
      <c r="R107" s="70">
        <f t="shared" si="37"/>
        <v>0</v>
      </c>
      <c r="S107" s="3">
        <f>IF(A107&lt;('Enheter, modell og år'!$F$2+7),0,P107-VLOOKUP(A107-7&amp;B107&amp;C107,$E$32:$P$541,12,FALSE))</f>
        <v>0</v>
      </c>
      <c r="T107" s="70">
        <f t="shared" si="48"/>
        <v>0</v>
      </c>
    </row>
    <row r="108" spans="1:20" x14ac:dyDescent="0.25">
      <c r="A108">
        <f t="shared" si="49"/>
        <v>2020</v>
      </c>
      <c r="B108" t="str">
        <f>'Enheter, modell og år'!E2</f>
        <v>RFM</v>
      </c>
      <c r="C108">
        <f>'Tot bev overordnet modell'!$A$20</f>
        <v>0</v>
      </c>
      <c r="D108" t="str">
        <f t="shared" si="10"/>
        <v>2020RFM</v>
      </c>
      <c r="E108" t="str">
        <f t="shared" si="11"/>
        <v>2020RFM0</v>
      </c>
      <c r="F108" s="39">
        <f t="shared" si="24"/>
        <v>0</v>
      </c>
      <c r="G108" s="39">
        <f t="shared" si="25"/>
        <v>0</v>
      </c>
      <c r="H108" s="39">
        <f t="shared" si="26"/>
        <v>0</v>
      </c>
      <c r="I108" s="39">
        <f t="shared" si="27"/>
        <v>0</v>
      </c>
      <c r="J108" s="39">
        <f t="shared" si="22"/>
        <v>0</v>
      </c>
      <c r="K108" s="3" t="e">
        <f>'Tot bev overordnet modell'!R20</f>
        <v>#DIV/0!</v>
      </c>
      <c r="L108" s="3">
        <f>'Tot bev overordnet modell'!S20</f>
        <v>0</v>
      </c>
      <c r="M108" s="3">
        <f>'Tot bev overordnet modell'!T20</f>
        <v>0</v>
      </c>
      <c r="N108" s="3">
        <f t="shared" si="23"/>
        <v>0</v>
      </c>
      <c r="O108" s="3">
        <f>'Tot bev overordnet modell'!U20</f>
        <v>0</v>
      </c>
      <c r="P108" s="3" t="e">
        <f>'Tot bev overordnet modell'!V20</f>
        <v>#DIV/0!</v>
      </c>
      <c r="Q108" s="3" t="e">
        <f>IF(A108='Enheter, modell og år'!$F$2-1,0,P108-VLOOKUP(A108-1&amp;B108&amp;C108,$E$2:$P$541,12,FALSE))</f>
        <v>#DIV/0!</v>
      </c>
      <c r="R108" s="70">
        <f t="shared" si="37"/>
        <v>0</v>
      </c>
      <c r="S108" s="3">
        <f>IF(A108&lt;('Enheter, modell og år'!$F$2+7),0,P108-VLOOKUP(A108-7&amp;B108&amp;C108,$E$32:$P$541,12,FALSE))</f>
        <v>0</v>
      </c>
      <c r="T108" s="70">
        <f t="shared" si="48"/>
        <v>0</v>
      </c>
    </row>
    <row r="109" spans="1:20" x14ac:dyDescent="0.25">
      <c r="A109">
        <f t="shared" si="49"/>
        <v>2020</v>
      </c>
      <c r="B109" t="str">
        <f>'Enheter, modell og år'!E2</f>
        <v>RFM</v>
      </c>
      <c r="C109">
        <f>'Tot bev overordnet modell'!$A$21</f>
        <v>0</v>
      </c>
      <c r="D109" t="str">
        <f t="shared" si="10"/>
        <v>2020RFM</v>
      </c>
      <c r="E109" t="str">
        <f t="shared" si="11"/>
        <v>2020RFM0</v>
      </c>
      <c r="F109" s="39">
        <f t="shared" si="24"/>
        <v>0</v>
      </c>
      <c r="G109" s="39">
        <f t="shared" si="25"/>
        <v>0</v>
      </c>
      <c r="H109" s="39">
        <f t="shared" si="26"/>
        <v>0</v>
      </c>
      <c r="I109" s="39">
        <f t="shared" si="27"/>
        <v>0</v>
      </c>
      <c r="J109" s="39">
        <f t="shared" si="22"/>
        <v>0</v>
      </c>
      <c r="K109" s="3" t="e">
        <f>'Tot bev overordnet modell'!R21</f>
        <v>#DIV/0!</v>
      </c>
      <c r="L109" s="3">
        <f>'Tot bev overordnet modell'!S21</f>
        <v>0</v>
      </c>
      <c r="M109" s="3">
        <f>'Tot bev overordnet modell'!T21</f>
        <v>0</v>
      </c>
      <c r="N109" s="3">
        <f t="shared" si="23"/>
        <v>0</v>
      </c>
      <c r="O109" s="3">
        <f>'Tot bev overordnet modell'!U21</f>
        <v>0</v>
      </c>
      <c r="P109" s="3" t="e">
        <f>'Tot bev overordnet modell'!V21</f>
        <v>#DIV/0!</v>
      </c>
      <c r="Q109" s="3" t="e">
        <f>IF(A109='Enheter, modell og år'!$F$2-1,0,P109-VLOOKUP(A109-1&amp;B109&amp;C109,$E$2:$P$541,12,FALSE))</f>
        <v>#DIV/0!</v>
      </c>
      <c r="R109" s="70">
        <f t="shared" si="37"/>
        <v>0</v>
      </c>
      <c r="S109" s="3">
        <f>IF(A109&lt;('Enheter, modell og år'!$F$2+7),0,P109-VLOOKUP(A109-7&amp;B109&amp;C109,$E$32:$P$541,12,FALSE))</f>
        <v>0</v>
      </c>
      <c r="T109" s="70">
        <f t="shared" si="48"/>
        <v>0</v>
      </c>
    </row>
    <row r="110" spans="1:20" x14ac:dyDescent="0.25">
      <c r="A110">
        <f t="shared" si="49"/>
        <v>2020</v>
      </c>
      <c r="B110" t="str">
        <f>'Enheter, modell og år'!E2</f>
        <v>RFM</v>
      </c>
      <c r="C110">
        <f>'Tot bev overordnet modell'!$A$22</f>
        <v>0</v>
      </c>
      <c r="D110" t="str">
        <f t="shared" si="10"/>
        <v>2020RFM</v>
      </c>
      <c r="E110" t="str">
        <f t="shared" si="11"/>
        <v>2020RFM0</v>
      </c>
      <c r="F110" s="39">
        <f t="shared" si="24"/>
        <v>0</v>
      </c>
      <c r="G110" s="39">
        <f t="shared" si="25"/>
        <v>0</v>
      </c>
      <c r="H110" s="39">
        <f t="shared" si="26"/>
        <v>0</v>
      </c>
      <c r="I110" s="39">
        <f t="shared" si="27"/>
        <v>0</v>
      </c>
      <c r="J110" s="39">
        <f t="shared" si="22"/>
        <v>0</v>
      </c>
      <c r="K110" s="3" t="e">
        <f>'Tot bev overordnet modell'!R22</f>
        <v>#DIV/0!</v>
      </c>
      <c r="L110" s="3">
        <f>'Tot bev overordnet modell'!S22</f>
        <v>0</v>
      </c>
      <c r="M110" s="3">
        <f>'Tot bev overordnet modell'!T22</f>
        <v>0</v>
      </c>
      <c r="N110" s="3">
        <f t="shared" si="23"/>
        <v>0</v>
      </c>
      <c r="O110" s="3">
        <f>'Tot bev overordnet modell'!U22</f>
        <v>0</v>
      </c>
      <c r="P110" s="3" t="e">
        <f>'Tot bev overordnet modell'!V22</f>
        <v>#DIV/0!</v>
      </c>
      <c r="Q110" s="3" t="e">
        <f>IF(A110='Enheter, modell og år'!$F$2-1,0,P110-VLOOKUP(A110-1&amp;B110&amp;C110,$E$2:$P$541,12,FALSE))</f>
        <v>#DIV/0!</v>
      </c>
      <c r="R110" s="70">
        <f t="shared" si="37"/>
        <v>0</v>
      </c>
      <c r="S110" s="3">
        <f>IF(A110&lt;('Enheter, modell og år'!$F$2+7),0,P110-VLOOKUP(A110-7&amp;B110&amp;C110,$E$32:$P$541,12,FALSE))</f>
        <v>0</v>
      </c>
      <c r="T110" s="70">
        <f t="shared" si="48"/>
        <v>0</v>
      </c>
    </row>
    <row r="111" spans="1:20" x14ac:dyDescent="0.25">
      <c r="A111">
        <f t="shared" si="49"/>
        <v>2020</v>
      </c>
      <c r="B111" t="str">
        <f>'Enheter, modell og år'!E2</f>
        <v>RFM</v>
      </c>
      <c r="C111">
        <f>'Tot bev overordnet modell'!$A$23</f>
        <v>0</v>
      </c>
      <c r="D111" t="str">
        <f t="shared" si="10"/>
        <v>2020RFM</v>
      </c>
      <c r="E111" t="str">
        <f t="shared" si="11"/>
        <v>2020RFM0</v>
      </c>
      <c r="F111" s="39">
        <f t="shared" si="24"/>
        <v>0</v>
      </c>
      <c r="G111" s="39">
        <f t="shared" si="25"/>
        <v>0</v>
      </c>
      <c r="H111" s="39">
        <f t="shared" si="26"/>
        <v>0</v>
      </c>
      <c r="I111" s="39">
        <f t="shared" si="27"/>
        <v>0</v>
      </c>
      <c r="J111" s="39">
        <f t="shared" si="22"/>
        <v>0</v>
      </c>
      <c r="K111" s="3" t="e">
        <f>'Tot bev overordnet modell'!R23</f>
        <v>#DIV/0!</v>
      </c>
      <c r="L111" s="3">
        <f>'Tot bev overordnet modell'!S23</f>
        <v>0</v>
      </c>
      <c r="M111" s="3">
        <f>'Tot bev overordnet modell'!T23</f>
        <v>0</v>
      </c>
      <c r="N111" s="3">
        <f t="shared" si="23"/>
        <v>0</v>
      </c>
      <c r="O111" s="3">
        <f>'Tot bev overordnet modell'!U23</f>
        <v>0</v>
      </c>
      <c r="P111" s="3" t="e">
        <f>'Tot bev overordnet modell'!V23</f>
        <v>#DIV/0!</v>
      </c>
      <c r="Q111" s="3" t="e">
        <f>IF(A111='Enheter, modell og år'!$F$2-1,0,P111-VLOOKUP(A111-1&amp;B111&amp;C111,$E$2:$P$541,12,FALSE))</f>
        <v>#DIV/0!</v>
      </c>
      <c r="R111" s="70">
        <f t="shared" si="37"/>
        <v>0</v>
      </c>
      <c r="S111" s="3">
        <f>IF(A111&lt;('Enheter, modell og år'!$F$2+7),0,P111-VLOOKUP(A111-7&amp;B111&amp;C111,$E$32:$P$541,12,FALSE))</f>
        <v>0</v>
      </c>
      <c r="T111" s="70">
        <f t="shared" si="48"/>
        <v>0</v>
      </c>
    </row>
    <row r="112" spans="1:20" x14ac:dyDescent="0.25">
      <c r="A112">
        <f t="shared" si="49"/>
        <v>2020</v>
      </c>
      <c r="B112" t="str">
        <f>'Enheter, modell og år'!E2</f>
        <v>RFM</v>
      </c>
      <c r="C112">
        <f>'Tot bev overordnet modell'!$A$24</f>
        <v>0</v>
      </c>
      <c r="D112" t="str">
        <f t="shared" si="10"/>
        <v>2020RFM</v>
      </c>
      <c r="E112" t="str">
        <f t="shared" si="11"/>
        <v>2020RFM0</v>
      </c>
      <c r="F112" s="39">
        <f t="shared" si="24"/>
        <v>0</v>
      </c>
      <c r="G112" s="39">
        <f t="shared" si="25"/>
        <v>0</v>
      </c>
      <c r="H112" s="39">
        <f t="shared" si="26"/>
        <v>0</v>
      </c>
      <c r="I112" s="39">
        <f t="shared" si="27"/>
        <v>0</v>
      </c>
      <c r="J112" s="39">
        <f t="shared" si="22"/>
        <v>0</v>
      </c>
      <c r="K112" s="3" t="e">
        <f>'Tot bev overordnet modell'!R24</f>
        <v>#DIV/0!</v>
      </c>
      <c r="L112" s="3">
        <f>'Tot bev overordnet modell'!S24</f>
        <v>0</v>
      </c>
      <c r="M112" s="3">
        <f>'Tot bev overordnet modell'!T24</f>
        <v>0</v>
      </c>
      <c r="N112" s="3">
        <f t="shared" si="23"/>
        <v>0</v>
      </c>
      <c r="O112" s="3">
        <f>'Tot bev overordnet modell'!U24</f>
        <v>0</v>
      </c>
      <c r="P112" s="3" t="e">
        <f>'Tot bev overordnet modell'!V24</f>
        <v>#DIV/0!</v>
      </c>
      <c r="Q112" s="3" t="e">
        <f>IF(A112='Enheter, modell og år'!$F$2-1,0,P112-VLOOKUP(A112-1&amp;B112&amp;C112,$E$2:$P$541,12,FALSE))</f>
        <v>#DIV/0!</v>
      </c>
      <c r="R112" s="70">
        <f t="shared" si="37"/>
        <v>0</v>
      </c>
      <c r="S112" s="3">
        <f>IF(A112&lt;('Enheter, modell og år'!$F$2+7),0,P112-VLOOKUP(A112-7&amp;B112&amp;C112,$E$32:$P$541,12,FALSE))</f>
        <v>0</v>
      </c>
      <c r="T112" s="70">
        <f t="shared" si="48"/>
        <v>0</v>
      </c>
    </row>
    <row r="113" spans="1:20" x14ac:dyDescent="0.25">
      <c r="A113">
        <f t="shared" si="49"/>
        <v>2020</v>
      </c>
      <c r="B113" t="str">
        <f>'Enheter, modell og år'!E2</f>
        <v>RFM</v>
      </c>
      <c r="C113">
        <f>'Tot bev overordnet modell'!$A$25</f>
        <v>0</v>
      </c>
      <c r="D113" t="str">
        <f t="shared" si="10"/>
        <v>2020RFM</v>
      </c>
      <c r="E113" t="str">
        <f t="shared" si="11"/>
        <v>2020RFM0</v>
      </c>
      <c r="F113" s="39">
        <f t="shared" si="24"/>
        <v>0</v>
      </c>
      <c r="G113" s="39">
        <f t="shared" si="25"/>
        <v>0</v>
      </c>
      <c r="H113" s="39">
        <f t="shared" si="26"/>
        <v>0</v>
      </c>
      <c r="I113" s="39">
        <f t="shared" si="27"/>
        <v>0</v>
      </c>
      <c r="J113" s="39">
        <f t="shared" si="22"/>
        <v>0</v>
      </c>
      <c r="K113" s="3" t="e">
        <f>'Tot bev overordnet modell'!R25</f>
        <v>#DIV/0!</v>
      </c>
      <c r="L113" s="3">
        <f>'Tot bev overordnet modell'!S25</f>
        <v>0</v>
      </c>
      <c r="M113" s="3">
        <f>'Tot bev overordnet modell'!T25</f>
        <v>0</v>
      </c>
      <c r="N113" s="3">
        <f t="shared" si="23"/>
        <v>0</v>
      </c>
      <c r="O113" s="3">
        <f>'Tot bev overordnet modell'!U25</f>
        <v>0</v>
      </c>
      <c r="P113" s="3" t="e">
        <f>'Tot bev overordnet modell'!V25</f>
        <v>#DIV/0!</v>
      </c>
      <c r="Q113" s="3" t="e">
        <f>IF(A113='Enheter, modell og år'!$F$2-1,0,P113-VLOOKUP(A113-1&amp;B113&amp;C113,$E$2:$P$541,12,FALSE))</f>
        <v>#DIV/0!</v>
      </c>
      <c r="R113" s="70">
        <f t="shared" si="37"/>
        <v>0</v>
      </c>
      <c r="S113" s="3">
        <f>IF(A113&lt;('Enheter, modell og år'!$F$2+7),0,P113-VLOOKUP(A113-7&amp;B113&amp;C113,$E$32:$P$541,12,FALSE))</f>
        <v>0</v>
      </c>
      <c r="T113" s="70">
        <f t="shared" si="48"/>
        <v>0</v>
      </c>
    </row>
    <row r="114" spans="1:20" x14ac:dyDescent="0.25">
      <c r="A114">
        <f t="shared" si="49"/>
        <v>2020</v>
      </c>
      <c r="B114" t="str">
        <f>'Enheter, modell og år'!E2</f>
        <v>RFM</v>
      </c>
      <c r="C114">
        <f>'Tot bev overordnet modell'!$A$26</f>
        <v>0</v>
      </c>
      <c r="D114" t="str">
        <f t="shared" si="10"/>
        <v>2020RFM</v>
      </c>
      <c r="E114" t="str">
        <f t="shared" si="11"/>
        <v>2020RFM0</v>
      </c>
      <c r="F114" s="39">
        <f t="shared" si="24"/>
        <v>0</v>
      </c>
      <c r="G114" s="39">
        <f t="shared" si="25"/>
        <v>0</v>
      </c>
      <c r="H114" s="39">
        <f t="shared" si="26"/>
        <v>0</v>
      </c>
      <c r="I114" s="39">
        <f t="shared" si="27"/>
        <v>0</v>
      </c>
      <c r="J114" s="39">
        <f t="shared" si="22"/>
        <v>0</v>
      </c>
      <c r="K114" s="3" t="e">
        <f>'Tot bev overordnet modell'!R26</f>
        <v>#DIV/0!</v>
      </c>
      <c r="L114" s="3">
        <f>'Tot bev overordnet modell'!S26</f>
        <v>0</v>
      </c>
      <c r="M114" s="3">
        <f>'Tot bev overordnet modell'!T26</f>
        <v>0</v>
      </c>
      <c r="N114" s="3">
        <f t="shared" si="23"/>
        <v>0</v>
      </c>
      <c r="O114" s="3">
        <f>'Tot bev overordnet modell'!U26</f>
        <v>0</v>
      </c>
      <c r="P114" s="3" t="e">
        <f>'Tot bev overordnet modell'!V26</f>
        <v>#DIV/0!</v>
      </c>
      <c r="Q114" s="3" t="e">
        <f>IF(A114='Enheter, modell og år'!$F$2-1,0,P114-VLOOKUP(A114-1&amp;B114&amp;C114,$E$2:$P$541,12,FALSE))</f>
        <v>#DIV/0!</v>
      </c>
      <c r="R114" s="70">
        <f t="shared" si="37"/>
        <v>0</v>
      </c>
      <c r="S114" s="3">
        <f>IF(A114&lt;('Enheter, modell og år'!$F$2+7),0,P114-VLOOKUP(A114-7&amp;B114&amp;C114,$E$32:$P$541,12,FALSE))</f>
        <v>0</v>
      </c>
      <c r="T114" s="70">
        <f t="shared" si="48"/>
        <v>0</v>
      </c>
    </row>
    <row r="115" spans="1:20" x14ac:dyDescent="0.25">
      <c r="A115">
        <f t="shared" si="49"/>
        <v>2020</v>
      </c>
      <c r="B115" t="str">
        <f>'Enheter, modell og år'!E2</f>
        <v>RFM</v>
      </c>
      <c r="C115">
        <f>'Tot bev overordnet modell'!$A$27</f>
        <v>0</v>
      </c>
      <c r="D115" t="str">
        <f t="shared" si="10"/>
        <v>2020RFM</v>
      </c>
      <c r="E115" t="str">
        <f t="shared" si="11"/>
        <v>2020RFM0</v>
      </c>
      <c r="F115" s="39">
        <f t="shared" si="24"/>
        <v>0</v>
      </c>
      <c r="G115" s="39">
        <f t="shared" si="25"/>
        <v>0</v>
      </c>
      <c r="H115" s="39">
        <f t="shared" si="26"/>
        <v>0</v>
      </c>
      <c r="I115" s="39">
        <f t="shared" si="27"/>
        <v>0</v>
      </c>
      <c r="J115" s="39">
        <f t="shared" si="22"/>
        <v>0</v>
      </c>
      <c r="K115" s="3" t="e">
        <f>'Tot bev overordnet modell'!R27</f>
        <v>#DIV/0!</v>
      </c>
      <c r="L115" s="3">
        <f>'Tot bev overordnet modell'!S27</f>
        <v>0</v>
      </c>
      <c r="M115" s="3">
        <f>'Tot bev overordnet modell'!T27</f>
        <v>0</v>
      </c>
      <c r="N115" s="3">
        <f t="shared" si="23"/>
        <v>0</v>
      </c>
      <c r="O115" s="3">
        <f>'Tot bev overordnet modell'!U27</f>
        <v>0</v>
      </c>
      <c r="P115" s="3" t="e">
        <f>'Tot bev overordnet modell'!V27</f>
        <v>#DIV/0!</v>
      </c>
      <c r="Q115" s="3" t="e">
        <f>IF(A115='Enheter, modell og år'!$F$2-1,0,P115-VLOOKUP(A115-1&amp;B115&amp;C115,$E$2:$P$541,12,FALSE))</f>
        <v>#DIV/0!</v>
      </c>
      <c r="R115" s="70">
        <f t="shared" si="37"/>
        <v>0</v>
      </c>
      <c r="S115" s="3">
        <f>IF(A115&lt;('Enheter, modell og år'!$F$2+7),0,P115-VLOOKUP(A115-7&amp;B115&amp;C115,$E$32:$P$541,12,FALSE))</f>
        <v>0</v>
      </c>
      <c r="T115" s="70">
        <f t="shared" si="48"/>
        <v>0</v>
      </c>
    </row>
    <row r="116" spans="1:20" x14ac:dyDescent="0.25">
      <c r="A116">
        <f t="shared" si="49"/>
        <v>2020</v>
      </c>
      <c r="B116" t="str">
        <f>'Enheter, modell og år'!E2</f>
        <v>RFM</v>
      </c>
      <c r="C116">
        <f>'Tot bev overordnet modell'!$A$28</f>
        <v>0</v>
      </c>
      <c r="D116" t="str">
        <f t="shared" si="10"/>
        <v>2020RFM</v>
      </c>
      <c r="E116" t="str">
        <f t="shared" si="11"/>
        <v>2020RFM0</v>
      </c>
      <c r="F116" s="39">
        <f t="shared" si="24"/>
        <v>0</v>
      </c>
      <c r="G116" s="39">
        <f t="shared" si="25"/>
        <v>0</v>
      </c>
      <c r="H116" s="39">
        <f t="shared" si="26"/>
        <v>0</v>
      </c>
      <c r="I116" s="39">
        <f t="shared" si="27"/>
        <v>0</v>
      </c>
      <c r="J116" s="39">
        <f t="shared" si="22"/>
        <v>0</v>
      </c>
      <c r="K116" s="3" t="e">
        <f>'Tot bev overordnet modell'!R28</f>
        <v>#DIV/0!</v>
      </c>
      <c r="L116" s="3">
        <f>'Tot bev overordnet modell'!S28</f>
        <v>0</v>
      </c>
      <c r="M116" s="3">
        <f>'Tot bev overordnet modell'!T28</f>
        <v>0</v>
      </c>
      <c r="N116" s="3">
        <f t="shared" si="23"/>
        <v>0</v>
      </c>
      <c r="O116" s="3">
        <f>'Tot bev overordnet modell'!U28</f>
        <v>0</v>
      </c>
      <c r="P116" s="3" t="e">
        <f>'Tot bev overordnet modell'!V28</f>
        <v>#DIV/0!</v>
      </c>
      <c r="Q116" s="3" t="e">
        <f>IF(A116='Enheter, modell og år'!$F$2-1,0,P116-VLOOKUP(A116-1&amp;B116&amp;C116,$E$2:$P$541,12,FALSE))</f>
        <v>#DIV/0!</v>
      </c>
      <c r="R116" s="70">
        <f t="shared" si="37"/>
        <v>0</v>
      </c>
      <c r="S116" s="3">
        <f>IF(A116&lt;('Enheter, modell og år'!$F$2+7),0,P116-VLOOKUP(A116-7&amp;B116&amp;C116,$E$32:$P$541,12,FALSE))</f>
        <v>0</v>
      </c>
      <c r="T116" s="70">
        <f t="shared" si="48"/>
        <v>0</v>
      </c>
    </row>
    <row r="117" spans="1:20" x14ac:dyDescent="0.25">
      <c r="A117">
        <f t="shared" si="49"/>
        <v>2020</v>
      </c>
      <c r="B117" t="str">
        <f>'Enheter, modell og år'!E2</f>
        <v>RFM</v>
      </c>
      <c r="C117">
        <f>'Tot bev overordnet modell'!$A$29</f>
        <v>0</v>
      </c>
      <c r="D117" t="str">
        <f t="shared" si="10"/>
        <v>2020RFM</v>
      </c>
      <c r="E117" t="str">
        <f t="shared" si="11"/>
        <v>2020RFM0</v>
      </c>
      <c r="F117" s="39">
        <f t="shared" si="24"/>
        <v>0</v>
      </c>
      <c r="G117" s="39">
        <f t="shared" si="25"/>
        <v>0</v>
      </c>
      <c r="H117" s="39">
        <f t="shared" si="26"/>
        <v>0</v>
      </c>
      <c r="I117" s="39">
        <f t="shared" si="27"/>
        <v>0</v>
      </c>
      <c r="J117" s="39">
        <f t="shared" si="22"/>
        <v>0</v>
      </c>
      <c r="K117" s="3" t="e">
        <f>'Tot bev overordnet modell'!R29</f>
        <v>#DIV/0!</v>
      </c>
      <c r="L117" s="3">
        <f>'Tot bev overordnet modell'!S29</f>
        <v>0</v>
      </c>
      <c r="M117" s="3">
        <f>'Tot bev overordnet modell'!T29</f>
        <v>0</v>
      </c>
      <c r="N117" s="3">
        <f t="shared" si="23"/>
        <v>0</v>
      </c>
      <c r="O117" s="3">
        <f>'Tot bev overordnet modell'!U29</f>
        <v>0</v>
      </c>
      <c r="P117" s="3" t="e">
        <f>'Tot bev overordnet modell'!V29</f>
        <v>#DIV/0!</v>
      </c>
      <c r="Q117" s="3" t="e">
        <f>IF(A117='Enheter, modell og år'!$F$2-1,0,P117-VLOOKUP(A117-1&amp;B117&amp;C117,$E$2:$P$541,12,FALSE))</f>
        <v>#DIV/0!</v>
      </c>
      <c r="R117" s="70">
        <f t="shared" si="37"/>
        <v>0</v>
      </c>
      <c r="S117" s="3">
        <f>IF(A117&lt;('Enheter, modell og år'!$F$2+7),0,P117-VLOOKUP(A117-7&amp;B117&amp;C117,$E$32:$P$541,12,FALSE))</f>
        <v>0</v>
      </c>
      <c r="T117" s="70">
        <f t="shared" si="48"/>
        <v>0</v>
      </c>
    </row>
    <row r="118" spans="1:20" x14ac:dyDescent="0.25">
      <c r="A118">
        <f t="shared" si="49"/>
        <v>2020</v>
      </c>
      <c r="B118" t="str">
        <f>'Enheter, modell og år'!E2</f>
        <v>RFM</v>
      </c>
      <c r="C118">
        <f>'Tot bev overordnet modell'!$A$30</f>
        <v>0</v>
      </c>
      <c r="D118" t="str">
        <f t="shared" si="10"/>
        <v>2020RFM</v>
      </c>
      <c r="E118" t="str">
        <f t="shared" si="11"/>
        <v>2020RFM0</v>
      </c>
      <c r="F118" s="39">
        <f t="shared" si="24"/>
        <v>0</v>
      </c>
      <c r="G118" s="39">
        <f t="shared" si="25"/>
        <v>0</v>
      </c>
      <c r="H118" s="39">
        <f t="shared" si="26"/>
        <v>0</v>
      </c>
      <c r="I118" s="39">
        <f t="shared" si="27"/>
        <v>0</v>
      </c>
      <c r="J118" s="39">
        <f t="shared" si="22"/>
        <v>0</v>
      </c>
      <c r="K118" s="3" t="e">
        <f>'Tot bev overordnet modell'!R30</f>
        <v>#DIV/0!</v>
      </c>
      <c r="L118" s="3">
        <f>'Tot bev overordnet modell'!S30</f>
        <v>0</v>
      </c>
      <c r="M118" s="3">
        <f>'Tot bev overordnet modell'!T30</f>
        <v>0</v>
      </c>
      <c r="N118" s="3">
        <f t="shared" si="23"/>
        <v>0</v>
      </c>
      <c r="O118" s="3">
        <f>'Tot bev overordnet modell'!U30</f>
        <v>0</v>
      </c>
      <c r="P118" s="3" t="e">
        <f>'Tot bev overordnet modell'!V30</f>
        <v>#DIV/0!</v>
      </c>
      <c r="Q118" s="3" t="e">
        <f>IF(A118='Enheter, modell og år'!$F$2-1,0,P118-VLOOKUP(A118-1&amp;B118&amp;C118,$E$2:$P$541,12,FALSE))</f>
        <v>#DIV/0!</v>
      </c>
      <c r="R118" s="70">
        <f t="shared" si="37"/>
        <v>0</v>
      </c>
      <c r="S118" s="3">
        <f>IF(A118&lt;('Enheter, modell og år'!$F$2+7),0,P118-VLOOKUP(A118-7&amp;B118&amp;C118,$E$32:$P$541,12,FALSE))</f>
        <v>0</v>
      </c>
      <c r="T118" s="70">
        <f t="shared" si="48"/>
        <v>0</v>
      </c>
    </row>
    <row r="119" spans="1:20" x14ac:dyDescent="0.25">
      <c r="A119">
        <f t="shared" si="49"/>
        <v>2020</v>
      </c>
      <c r="B119" t="str">
        <f>'Enheter, modell og år'!E2</f>
        <v>RFM</v>
      </c>
      <c r="C119">
        <f>'Tot bev overordnet modell'!$A$31</f>
        <v>0</v>
      </c>
      <c r="D119" t="str">
        <f t="shared" si="10"/>
        <v>2020RFM</v>
      </c>
      <c r="E119" t="str">
        <f t="shared" si="11"/>
        <v>2020RFM0</v>
      </c>
      <c r="F119" s="39">
        <f t="shared" si="24"/>
        <v>0</v>
      </c>
      <c r="G119" s="39">
        <f t="shared" si="25"/>
        <v>0</v>
      </c>
      <c r="H119" s="39">
        <f t="shared" si="26"/>
        <v>0</v>
      </c>
      <c r="I119" s="39">
        <f t="shared" si="27"/>
        <v>0</v>
      </c>
      <c r="J119" s="39">
        <f t="shared" si="22"/>
        <v>0</v>
      </c>
      <c r="K119" s="3" t="e">
        <f>'Tot bev overordnet modell'!R31</f>
        <v>#DIV/0!</v>
      </c>
      <c r="L119" s="3">
        <f>'Tot bev overordnet modell'!S31</f>
        <v>0</v>
      </c>
      <c r="M119" s="3">
        <f>'Tot bev overordnet modell'!T31</f>
        <v>0</v>
      </c>
      <c r="N119" s="3">
        <f t="shared" si="23"/>
        <v>0</v>
      </c>
      <c r="O119" s="3">
        <f>'Tot bev overordnet modell'!U31</f>
        <v>0</v>
      </c>
      <c r="P119" s="3" t="e">
        <f>'Tot bev overordnet modell'!V31</f>
        <v>#DIV/0!</v>
      </c>
      <c r="Q119" s="3" t="e">
        <f>IF(A119='Enheter, modell og år'!$F$2-1,0,P119-VLOOKUP(A119-1&amp;B119&amp;C119,$E$2:$P$541,12,FALSE))</f>
        <v>#DIV/0!</v>
      </c>
      <c r="R119" s="70">
        <f t="shared" si="37"/>
        <v>0</v>
      </c>
      <c r="S119" s="3">
        <f>IF(A119&lt;('Enheter, modell og år'!$F$2+7),0,P119-VLOOKUP(A119-7&amp;B119&amp;C119,$E$32:$P$541,12,FALSE))</f>
        <v>0</v>
      </c>
      <c r="T119" s="70">
        <f t="shared" si="48"/>
        <v>0</v>
      </c>
    </row>
    <row r="120" spans="1:20" x14ac:dyDescent="0.25">
      <c r="A120">
        <f t="shared" si="49"/>
        <v>2020</v>
      </c>
      <c r="B120" t="str">
        <f>'Enheter, modell og år'!E2</f>
        <v>RFM</v>
      </c>
      <c r="C120">
        <f>'Tot bev overordnet modell'!$A$32</f>
        <v>0</v>
      </c>
      <c r="D120" t="str">
        <f t="shared" si="10"/>
        <v>2020RFM</v>
      </c>
      <c r="E120" t="str">
        <f t="shared" si="11"/>
        <v>2020RFM0</v>
      </c>
      <c r="F120" s="39">
        <f t="shared" si="24"/>
        <v>0</v>
      </c>
      <c r="G120" s="39">
        <f t="shared" si="25"/>
        <v>0</v>
      </c>
      <c r="H120" s="39">
        <f t="shared" si="26"/>
        <v>0</v>
      </c>
      <c r="I120" s="39">
        <f t="shared" si="27"/>
        <v>0</v>
      </c>
      <c r="J120" s="39">
        <f t="shared" si="22"/>
        <v>0</v>
      </c>
      <c r="K120" s="3" t="e">
        <f>'Tot bev overordnet modell'!R32</f>
        <v>#DIV/0!</v>
      </c>
      <c r="L120" s="3">
        <f>'Tot bev overordnet modell'!S32</f>
        <v>0</v>
      </c>
      <c r="M120" s="3">
        <f>'Tot bev overordnet modell'!T32</f>
        <v>0</v>
      </c>
      <c r="N120" s="3">
        <f t="shared" si="23"/>
        <v>0</v>
      </c>
      <c r="O120" s="3">
        <f>'Tot bev overordnet modell'!U32</f>
        <v>0</v>
      </c>
      <c r="P120" s="3" t="e">
        <f>'Tot bev overordnet modell'!V32</f>
        <v>#DIV/0!</v>
      </c>
      <c r="Q120" s="3" t="e">
        <f>IF(A120='Enheter, modell og år'!$F$2-1,0,P120-VLOOKUP(A120-1&amp;B120&amp;C120,$E$2:$P$541,12,FALSE))</f>
        <v>#DIV/0!</v>
      </c>
      <c r="R120" s="70">
        <f t="shared" si="37"/>
        <v>0</v>
      </c>
      <c r="S120" s="3">
        <f>IF(A120&lt;('Enheter, modell og år'!$F$2+7),0,P120-VLOOKUP(A120-7&amp;B120&amp;C120,$E$32:$P$541,12,FALSE))</f>
        <v>0</v>
      </c>
      <c r="T120" s="70">
        <f t="shared" si="48"/>
        <v>0</v>
      </c>
    </row>
    <row r="121" spans="1:20" x14ac:dyDescent="0.25">
      <c r="A121">
        <f t="shared" si="49"/>
        <v>2020</v>
      </c>
      <c r="B121" t="str">
        <f>'Enheter, modell og år'!E2</f>
        <v>RFM</v>
      </c>
      <c r="C121">
        <f>'Tot bev overordnet modell'!$A$33</f>
        <v>0</v>
      </c>
      <c r="D121" t="str">
        <f t="shared" si="10"/>
        <v>2020RFM</v>
      </c>
      <c r="E121" t="str">
        <f t="shared" si="11"/>
        <v>2020RFM0</v>
      </c>
      <c r="F121" s="39">
        <f t="shared" si="24"/>
        <v>0</v>
      </c>
      <c r="G121" s="39">
        <f t="shared" si="25"/>
        <v>0</v>
      </c>
      <c r="H121" s="39">
        <f t="shared" si="26"/>
        <v>0</v>
      </c>
      <c r="I121" s="39">
        <f t="shared" si="27"/>
        <v>0</v>
      </c>
      <c r="J121" s="39">
        <f t="shared" si="22"/>
        <v>0</v>
      </c>
      <c r="K121" s="3" t="e">
        <f>'Tot bev overordnet modell'!R33</f>
        <v>#DIV/0!</v>
      </c>
      <c r="L121" s="3">
        <f>'Tot bev overordnet modell'!S33</f>
        <v>0</v>
      </c>
      <c r="M121" s="3">
        <f>'Tot bev overordnet modell'!T33</f>
        <v>0</v>
      </c>
      <c r="N121" s="3">
        <f t="shared" si="23"/>
        <v>0</v>
      </c>
      <c r="O121" s="3">
        <f>'Tot bev overordnet modell'!U33</f>
        <v>0</v>
      </c>
      <c r="P121" s="3" t="e">
        <f>'Tot bev overordnet modell'!V33</f>
        <v>#DIV/0!</v>
      </c>
      <c r="Q121" s="3" t="e">
        <f>IF(A121='Enheter, modell og år'!$F$2-1,0,P121-VLOOKUP(A121-1&amp;B121&amp;C121,$E$2:$P$541,12,FALSE))</f>
        <v>#DIV/0!</v>
      </c>
      <c r="R121" s="70">
        <f t="shared" si="37"/>
        <v>0</v>
      </c>
      <c r="S121" s="3">
        <f>IF(A121&lt;('Enheter, modell og år'!$F$2+7),0,P121-VLOOKUP(A121-7&amp;B121&amp;C121,$E$32:$P$541,12,FALSE))</f>
        <v>0</v>
      </c>
      <c r="T121" s="70">
        <f t="shared" si="48"/>
        <v>0</v>
      </c>
    </row>
    <row r="122" spans="1:20" x14ac:dyDescent="0.25">
      <c r="A122">
        <f t="shared" si="49"/>
        <v>2021</v>
      </c>
      <c r="B122" t="str">
        <f>'Enheter, modell og år'!$E$2</f>
        <v>RFM</v>
      </c>
      <c r="C122">
        <f>'Tot bev overordnet modell'!A4</f>
        <v>0</v>
      </c>
      <c r="D122" t="str">
        <f t="shared" si="10"/>
        <v>2021RFM</v>
      </c>
      <c r="E122" t="str">
        <f t="shared" si="11"/>
        <v>2021RFM0</v>
      </c>
      <c r="F122" s="39">
        <f t="shared" si="24"/>
        <v>0</v>
      </c>
      <c r="G122" s="39">
        <f t="shared" si="25"/>
        <v>0</v>
      </c>
      <c r="H122" s="39">
        <f t="shared" si="26"/>
        <v>0</v>
      </c>
      <c r="I122" s="39">
        <f t="shared" si="27"/>
        <v>0</v>
      </c>
      <c r="J122" s="39">
        <f t="shared" si="22"/>
        <v>0</v>
      </c>
      <c r="K122" s="3" t="e">
        <f>'Tot bev overordnet modell'!W4</f>
        <v>#DIV/0!</v>
      </c>
      <c r="L122" s="3">
        <f>'Tot bev overordnet modell'!X4</f>
        <v>0</v>
      </c>
      <c r="M122" s="3">
        <f>'Tot bev overordnet modell'!Y4</f>
        <v>0</v>
      </c>
      <c r="N122" s="3">
        <f t="shared" si="23"/>
        <v>0</v>
      </c>
      <c r="O122" s="3">
        <f>'Tot bev overordnet modell'!Z4</f>
        <v>0</v>
      </c>
      <c r="P122" s="3" t="e">
        <f>'Tot bev overordnet modell'!AA4</f>
        <v>#DIV/0!</v>
      </c>
      <c r="Q122" s="3" t="e">
        <f>IF(A122='Enheter, modell og år'!$F$2-1,0,P122-VLOOKUP(A122-1&amp;B122&amp;C122,$E$2:$P$541,12,FALSE))</f>
        <v>#DIV/0!</v>
      </c>
      <c r="R122" s="70">
        <f t="shared" si="37"/>
        <v>0</v>
      </c>
      <c r="S122" s="3">
        <f>IF(A122&lt;('Enheter, modell og år'!$F$2+7),0,P122-VLOOKUP(A122-7&amp;B122&amp;C122,$E$32:$P$541,12,FALSE))</f>
        <v>0</v>
      </c>
      <c r="T122" s="70">
        <f t="shared" si="48"/>
        <v>0</v>
      </c>
    </row>
    <row r="123" spans="1:20" x14ac:dyDescent="0.25">
      <c r="A123">
        <f t="shared" ref="A123:A132" si="50">A93+1</f>
        <v>2021</v>
      </c>
      <c r="B123" t="str">
        <f>'Enheter, modell og år'!$E$2</f>
        <v>RFM</v>
      </c>
      <c r="C123">
        <f>'Tot bev overordnet modell'!A5</f>
        <v>0</v>
      </c>
      <c r="D123" t="str">
        <f t="shared" ref="D123:D132" si="51">A123&amp;B123</f>
        <v>2021RFM</v>
      </c>
      <c r="E123" t="str">
        <f t="shared" ref="E123:E132" si="52">A123&amp;B123&amp;C123</f>
        <v>2021RFM0</v>
      </c>
      <c r="F123" s="39">
        <f t="shared" ref="F123:F132" si="53">IFERROR(K123/$P123,0)</f>
        <v>0</v>
      </c>
      <c r="G123" s="39">
        <f t="shared" ref="G123:G132" si="54">IFERROR(L123/$P123,0)</f>
        <v>0</v>
      </c>
      <c r="H123" s="39">
        <f t="shared" ref="H123:H132" si="55">IFERROR(M123/$P123,0)</f>
        <v>0</v>
      </c>
      <c r="I123" s="39">
        <f t="shared" ref="I123:I132" si="56">IFERROR(O123/$P123,0)</f>
        <v>0</v>
      </c>
      <c r="J123" s="39">
        <f t="shared" ref="J123:J132" si="57">IFERROR(N123/$P123,0)</f>
        <v>0</v>
      </c>
      <c r="K123" s="3" t="e">
        <f>'Tot bev overordnet modell'!W5</f>
        <v>#DIV/0!</v>
      </c>
      <c r="L123" s="3">
        <f>'Tot bev overordnet modell'!X5</f>
        <v>0</v>
      </c>
      <c r="M123" s="3">
        <f>'Tot bev overordnet modell'!Y5</f>
        <v>0</v>
      </c>
      <c r="N123" s="3">
        <f t="shared" ref="N123:N132" si="58">SUM(L123:M123)</f>
        <v>0</v>
      </c>
      <c r="O123" s="3">
        <f>'Tot bev overordnet modell'!Z5</f>
        <v>0</v>
      </c>
      <c r="P123" s="3" t="e">
        <f>'Tot bev overordnet modell'!AA5</f>
        <v>#DIV/0!</v>
      </c>
      <c r="Q123" s="3" t="e">
        <f>IF(A123='Enheter, modell og år'!$F$2-1,0,P123-VLOOKUP(A123-1&amp;B123&amp;C123,$E$2:$P$541,12,FALSE))</f>
        <v>#DIV/0!</v>
      </c>
      <c r="R123" s="70">
        <f t="shared" si="37"/>
        <v>0</v>
      </c>
      <c r="S123" s="3">
        <f>IF(A123&lt;('Enheter, modell og år'!$F$2+7),0,P123-VLOOKUP(A123-7&amp;B123&amp;C123,$E$32:$P$541,12,FALSE))</f>
        <v>0</v>
      </c>
      <c r="T123" s="70">
        <f t="shared" si="48"/>
        <v>0</v>
      </c>
    </row>
    <row r="124" spans="1:20" x14ac:dyDescent="0.25">
      <c r="A124">
        <f t="shared" si="50"/>
        <v>2021</v>
      </c>
      <c r="B124" t="str">
        <f>'Enheter, modell og år'!$E$2</f>
        <v>RFM</v>
      </c>
      <c r="C124">
        <f>'Tot bev overordnet modell'!A6</f>
        <v>0</v>
      </c>
      <c r="D124" t="str">
        <f t="shared" si="51"/>
        <v>2021RFM</v>
      </c>
      <c r="E124" t="str">
        <f t="shared" si="52"/>
        <v>2021RFM0</v>
      </c>
      <c r="F124" s="39">
        <f t="shared" si="53"/>
        <v>0</v>
      </c>
      <c r="G124" s="39">
        <f t="shared" si="54"/>
        <v>0</v>
      </c>
      <c r="H124" s="39">
        <f t="shared" si="55"/>
        <v>0</v>
      </c>
      <c r="I124" s="39">
        <f t="shared" si="56"/>
        <v>0</v>
      </c>
      <c r="J124" s="39">
        <f t="shared" si="57"/>
        <v>0</v>
      </c>
      <c r="K124" s="3" t="e">
        <f>'Tot bev overordnet modell'!W6</f>
        <v>#DIV/0!</v>
      </c>
      <c r="L124" s="3">
        <f>'Tot bev overordnet modell'!X6</f>
        <v>0</v>
      </c>
      <c r="M124" s="3">
        <f>'Tot bev overordnet modell'!Y6</f>
        <v>0</v>
      </c>
      <c r="N124" s="3">
        <f t="shared" si="58"/>
        <v>0</v>
      </c>
      <c r="O124" s="3">
        <f>'Tot bev overordnet modell'!Z6</f>
        <v>0</v>
      </c>
      <c r="P124" s="3" t="e">
        <f>'Tot bev overordnet modell'!AA6</f>
        <v>#DIV/0!</v>
      </c>
      <c r="Q124" s="3" t="e">
        <f>IF(A124='Enheter, modell og år'!$F$2-1,0,P124-VLOOKUP(A124-1&amp;B124&amp;C124,$E$2:$P$541,12,FALSE))</f>
        <v>#DIV/0!</v>
      </c>
      <c r="R124" s="70">
        <f t="shared" si="37"/>
        <v>0</v>
      </c>
      <c r="S124" s="3">
        <f>IF(A124&lt;('Enheter, modell og år'!$F$2+7),0,P124-VLOOKUP(A124-7&amp;B124&amp;C124,$E$32:$P$541,12,FALSE))</f>
        <v>0</v>
      </c>
      <c r="T124" s="70">
        <f t="shared" si="48"/>
        <v>0</v>
      </c>
    </row>
    <row r="125" spans="1:20" x14ac:dyDescent="0.25">
      <c r="A125">
        <f t="shared" si="50"/>
        <v>2021</v>
      </c>
      <c r="B125" t="str">
        <f>'Enheter, modell og år'!$E$2</f>
        <v>RFM</v>
      </c>
      <c r="C125">
        <f>'Tot bev overordnet modell'!A7</f>
        <v>0</v>
      </c>
      <c r="D125" t="str">
        <f t="shared" si="51"/>
        <v>2021RFM</v>
      </c>
      <c r="E125" t="str">
        <f t="shared" si="52"/>
        <v>2021RFM0</v>
      </c>
      <c r="F125" s="39">
        <f t="shared" si="53"/>
        <v>0</v>
      </c>
      <c r="G125" s="39">
        <f t="shared" si="54"/>
        <v>0</v>
      </c>
      <c r="H125" s="39">
        <f t="shared" si="55"/>
        <v>0</v>
      </c>
      <c r="I125" s="39">
        <f t="shared" si="56"/>
        <v>0</v>
      </c>
      <c r="J125" s="39">
        <f t="shared" si="57"/>
        <v>0</v>
      </c>
      <c r="K125" s="3" t="e">
        <f>'Tot bev overordnet modell'!W7</f>
        <v>#DIV/0!</v>
      </c>
      <c r="L125" s="3">
        <f>'Tot bev overordnet modell'!X7</f>
        <v>0</v>
      </c>
      <c r="M125" s="3">
        <f>'Tot bev overordnet modell'!Y7</f>
        <v>0</v>
      </c>
      <c r="N125" s="3">
        <f t="shared" si="58"/>
        <v>0</v>
      </c>
      <c r="O125" s="3">
        <f>'Tot bev overordnet modell'!Z7</f>
        <v>0</v>
      </c>
      <c r="P125" s="3" t="e">
        <f>'Tot bev overordnet modell'!AA7</f>
        <v>#DIV/0!</v>
      </c>
      <c r="Q125" s="3" t="e">
        <f>IF(A125='Enheter, modell og år'!$F$2-1,0,P125-VLOOKUP(A125-1&amp;B125&amp;C125,$E$2:$P$541,12,FALSE))</f>
        <v>#DIV/0!</v>
      </c>
      <c r="R125" s="70">
        <f t="shared" si="37"/>
        <v>0</v>
      </c>
      <c r="S125" s="3">
        <f>IF(A125&lt;('Enheter, modell og år'!$F$2+7),0,P125-VLOOKUP(A125-7&amp;B125&amp;C125,$E$32:$P$541,12,FALSE))</f>
        <v>0</v>
      </c>
      <c r="T125" s="70">
        <f t="shared" si="48"/>
        <v>0</v>
      </c>
    </row>
    <row r="126" spans="1:20" x14ac:dyDescent="0.25">
      <c r="A126">
        <f t="shared" si="50"/>
        <v>2021</v>
      </c>
      <c r="B126" t="str">
        <f>'Enheter, modell og år'!$E$2</f>
        <v>RFM</v>
      </c>
      <c r="C126">
        <f>'Tot bev overordnet modell'!A8</f>
        <v>0</v>
      </c>
      <c r="D126" t="str">
        <f t="shared" si="51"/>
        <v>2021RFM</v>
      </c>
      <c r="E126" t="str">
        <f t="shared" si="52"/>
        <v>2021RFM0</v>
      </c>
      <c r="F126" s="39">
        <f t="shared" si="53"/>
        <v>0</v>
      </c>
      <c r="G126" s="39">
        <f t="shared" si="54"/>
        <v>0</v>
      </c>
      <c r="H126" s="39">
        <f t="shared" si="55"/>
        <v>0</v>
      </c>
      <c r="I126" s="39">
        <f t="shared" si="56"/>
        <v>0</v>
      </c>
      <c r="J126" s="39">
        <f t="shared" si="57"/>
        <v>0</v>
      </c>
      <c r="K126" s="3" t="e">
        <f>'Tot bev overordnet modell'!W8</f>
        <v>#DIV/0!</v>
      </c>
      <c r="L126" s="3">
        <f>'Tot bev overordnet modell'!X8</f>
        <v>0</v>
      </c>
      <c r="M126" s="3">
        <f>'Tot bev overordnet modell'!Y8</f>
        <v>0</v>
      </c>
      <c r="N126" s="3">
        <f t="shared" si="58"/>
        <v>0</v>
      </c>
      <c r="O126" s="3">
        <f>'Tot bev overordnet modell'!Z8</f>
        <v>0</v>
      </c>
      <c r="P126" s="3" t="e">
        <f>'Tot bev overordnet modell'!AA8</f>
        <v>#DIV/0!</v>
      </c>
      <c r="Q126" s="3" t="e">
        <f>IF(A126='Enheter, modell og år'!$F$2-1,0,P126-VLOOKUP(A126-1&amp;B126&amp;C126,$E$2:$P$541,12,FALSE))</f>
        <v>#DIV/0!</v>
      </c>
      <c r="R126" s="70">
        <f t="shared" si="37"/>
        <v>0</v>
      </c>
      <c r="S126" s="3">
        <f>IF(A126&lt;('Enheter, modell og år'!$F$2+7),0,P126-VLOOKUP(A126-7&amp;B126&amp;C126,$E$32:$P$541,12,FALSE))</f>
        <v>0</v>
      </c>
      <c r="T126" s="70">
        <f t="shared" si="48"/>
        <v>0</v>
      </c>
    </row>
    <row r="127" spans="1:20" x14ac:dyDescent="0.25">
      <c r="A127">
        <f t="shared" si="50"/>
        <v>2021</v>
      </c>
      <c r="B127" t="str">
        <f>'Enheter, modell og år'!$E$2</f>
        <v>RFM</v>
      </c>
      <c r="C127">
        <f>'Tot bev overordnet modell'!A9</f>
        <v>0</v>
      </c>
      <c r="D127" t="str">
        <f t="shared" si="51"/>
        <v>2021RFM</v>
      </c>
      <c r="E127" t="str">
        <f t="shared" si="52"/>
        <v>2021RFM0</v>
      </c>
      <c r="F127" s="39">
        <f t="shared" si="53"/>
        <v>0</v>
      </c>
      <c r="G127" s="39">
        <f t="shared" si="54"/>
        <v>0</v>
      </c>
      <c r="H127" s="39">
        <f t="shared" si="55"/>
        <v>0</v>
      </c>
      <c r="I127" s="39">
        <f t="shared" si="56"/>
        <v>0</v>
      </c>
      <c r="J127" s="39">
        <f t="shared" si="57"/>
        <v>0</v>
      </c>
      <c r="K127" s="3" t="e">
        <f>'Tot bev overordnet modell'!W9</f>
        <v>#DIV/0!</v>
      </c>
      <c r="L127" s="3">
        <f>'Tot bev overordnet modell'!X9</f>
        <v>0</v>
      </c>
      <c r="M127" s="3">
        <f>'Tot bev overordnet modell'!Y9</f>
        <v>0</v>
      </c>
      <c r="N127" s="3">
        <f t="shared" si="58"/>
        <v>0</v>
      </c>
      <c r="O127" s="3">
        <f>'Tot bev overordnet modell'!Z9</f>
        <v>0</v>
      </c>
      <c r="P127" s="3" t="e">
        <f>'Tot bev overordnet modell'!AA9</f>
        <v>#DIV/0!</v>
      </c>
      <c r="Q127" s="3" t="e">
        <f>IF(A127='Enheter, modell og år'!$F$2-1,0,P127-VLOOKUP(A127-1&amp;B127&amp;C127,$E$2:$P$541,12,FALSE))</f>
        <v>#DIV/0!</v>
      </c>
      <c r="R127" s="70">
        <f t="shared" si="37"/>
        <v>0</v>
      </c>
      <c r="S127" s="3">
        <f>IF(A127&lt;('Enheter, modell og år'!$F$2+7),0,P127-VLOOKUP(A127-7&amp;B127&amp;C127,$E$32:$P$541,12,FALSE))</f>
        <v>0</v>
      </c>
      <c r="T127" s="70">
        <f t="shared" si="48"/>
        <v>0</v>
      </c>
    </row>
    <row r="128" spans="1:20" x14ac:dyDescent="0.25">
      <c r="A128">
        <f t="shared" si="50"/>
        <v>2021</v>
      </c>
      <c r="B128" t="str">
        <f>'Enheter, modell og år'!$E$2</f>
        <v>RFM</v>
      </c>
      <c r="C128">
        <f>'Tot bev overordnet modell'!A10</f>
        <v>0</v>
      </c>
      <c r="D128" t="str">
        <f t="shared" si="51"/>
        <v>2021RFM</v>
      </c>
      <c r="E128" t="str">
        <f t="shared" si="52"/>
        <v>2021RFM0</v>
      </c>
      <c r="F128" s="39">
        <f t="shared" si="53"/>
        <v>0</v>
      </c>
      <c r="G128" s="39">
        <f t="shared" si="54"/>
        <v>0</v>
      </c>
      <c r="H128" s="39">
        <f t="shared" si="55"/>
        <v>0</v>
      </c>
      <c r="I128" s="39">
        <f t="shared" si="56"/>
        <v>0</v>
      </c>
      <c r="J128" s="39">
        <f t="shared" si="57"/>
        <v>0</v>
      </c>
      <c r="K128" s="3" t="e">
        <f>'Tot bev overordnet modell'!W10</f>
        <v>#DIV/0!</v>
      </c>
      <c r="L128" s="3">
        <f>'Tot bev overordnet modell'!X10</f>
        <v>0</v>
      </c>
      <c r="M128" s="3">
        <f>'Tot bev overordnet modell'!Y10</f>
        <v>0</v>
      </c>
      <c r="N128" s="3">
        <f t="shared" si="58"/>
        <v>0</v>
      </c>
      <c r="O128" s="3">
        <f>'Tot bev overordnet modell'!Z10</f>
        <v>0</v>
      </c>
      <c r="P128" s="3" t="e">
        <f>'Tot bev overordnet modell'!AA10</f>
        <v>#DIV/0!</v>
      </c>
      <c r="Q128" s="3" t="e">
        <f>IF(A128='Enheter, modell og år'!$F$2-1,0,P128-VLOOKUP(A128-1&amp;B128&amp;C128,$E$2:$P$541,12,FALSE))</f>
        <v>#DIV/0!</v>
      </c>
      <c r="R128" s="70">
        <f t="shared" si="37"/>
        <v>0</v>
      </c>
      <c r="S128" s="3">
        <f>IF(A128&lt;('Enheter, modell og år'!$F$2+7),0,P128-VLOOKUP(A128-7&amp;B128&amp;C128,$E$32:$P$541,12,FALSE))</f>
        <v>0</v>
      </c>
      <c r="T128" s="70">
        <f t="shared" si="48"/>
        <v>0</v>
      </c>
    </row>
    <row r="129" spans="1:20" x14ac:dyDescent="0.25">
      <c r="A129">
        <f t="shared" si="50"/>
        <v>2021</v>
      </c>
      <c r="B129" t="str">
        <f>'Enheter, modell og år'!$E$2</f>
        <v>RFM</v>
      </c>
      <c r="C129">
        <f>'Tot bev overordnet modell'!A11</f>
        <v>0</v>
      </c>
      <c r="D129" t="str">
        <f t="shared" si="51"/>
        <v>2021RFM</v>
      </c>
      <c r="E129" t="str">
        <f t="shared" si="52"/>
        <v>2021RFM0</v>
      </c>
      <c r="F129" s="39">
        <f t="shared" si="53"/>
        <v>0</v>
      </c>
      <c r="G129" s="39">
        <f t="shared" si="54"/>
        <v>0</v>
      </c>
      <c r="H129" s="39">
        <f t="shared" si="55"/>
        <v>0</v>
      </c>
      <c r="I129" s="39">
        <f t="shared" si="56"/>
        <v>0</v>
      </c>
      <c r="J129" s="39">
        <f t="shared" si="57"/>
        <v>0</v>
      </c>
      <c r="K129" s="3" t="e">
        <f>'Tot bev overordnet modell'!W11</f>
        <v>#DIV/0!</v>
      </c>
      <c r="L129" s="3">
        <f>'Tot bev overordnet modell'!X11</f>
        <v>0</v>
      </c>
      <c r="M129" s="3">
        <f>'Tot bev overordnet modell'!Y11</f>
        <v>0</v>
      </c>
      <c r="N129" s="3">
        <f t="shared" si="58"/>
        <v>0</v>
      </c>
      <c r="O129" s="3">
        <f>'Tot bev overordnet modell'!Z11</f>
        <v>0</v>
      </c>
      <c r="P129" s="3" t="e">
        <f>'Tot bev overordnet modell'!AA11</f>
        <v>#DIV/0!</v>
      </c>
      <c r="Q129" s="3" t="e">
        <f>IF(A129='Enheter, modell og år'!$F$2-1,0,P129-VLOOKUP(A129-1&amp;B129&amp;C129,$E$2:$P$541,12,FALSE))</f>
        <v>#DIV/0!</v>
      </c>
      <c r="R129" s="70">
        <f t="shared" si="37"/>
        <v>0</v>
      </c>
      <c r="S129" s="3">
        <f>IF(A129&lt;('Enheter, modell og år'!$F$2+7),0,P129-VLOOKUP(A129-7&amp;B129&amp;C129,$E$32:$P$541,12,FALSE))</f>
        <v>0</v>
      </c>
      <c r="T129" s="70">
        <f t="shared" si="48"/>
        <v>0</v>
      </c>
    </row>
    <row r="130" spans="1:20" x14ac:dyDescent="0.25">
      <c r="A130">
        <f t="shared" si="50"/>
        <v>2021</v>
      </c>
      <c r="B130" t="str">
        <f>'Enheter, modell og år'!$E$2</f>
        <v>RFM</v>
      </c>
      <c r="C130">
        <f>'Tot bev overordnet modell'!A12</f>
        <v>0</v>
      </c>
      <c r="D130" t="str">
        <f t="shared" si="51"/>
        <v>2021RFM</v>
      </c>
      <c r="E130" t="str">
        <f t="shared" si="52"/>
        <v>2021RFM0</v>
      </c>
      <c r="F130" s="39">
        <f t="shared" si="53"/>
        <v>0</v>
      </c>
      <c r="G130" s="39">
        <f t="shared" si="54"/>
        <v>0</v>
      </c>
      <c r="H130" s="39">
        <f t="shared" si="55"/>
        <v>0</v>
      </c>
      <c r="I130" s="39">
        <f t="shared" si="56"/>
        <v>0</v>
      </c>
      <c r="J130" s="39">
        <f t="shared" si="57"/>
        <v>0</v>
      </c>
      <c r="K130" s="3" t="e">
        <f>'Tot bev overordnet modell'!W12</f>
        <v>#DIV/0!</v>
      </c>
      <c r="L130" s="3">
        <f>'Tot bev overordnet modell'!X12</f>
        <v>0</v>
      </c>
      <c r="M130" s="3">
        <f>'Tot bev overordnet modell'!Y12</f>
        <v>0</v>
      </c>
      <c r="N130" s="3">
        <f t="shared" si="58"/>
        <v>0</v>
      </c>
      <c r="O130" s="3">
        <f>'Tot bev overordnet modell'!Z12</f>
        <v>0</v>
      </c>
      <c r="P130" s="3" t="e">
        <f>'Tot bev overordnet modell'!AA12</f>
        <v>#DIV/0!</v>
      </c>
      <c r="Q130" s="3" t="e">
        <f>IF(A130='Enheter, modell og år'!$F$2-1,0,P130-VLOOKUP(A130-1&amp;B130&amp;C130,$E$2:$P$541,12,FALSE))</f>
        <v>#DIV/0!</v>
      </c>
      <c r="R130" s="70">
        <f t="shared" ref="R130:R193" si="59">IFERROR(Q130/VLOOKUP(A130-1&amp;B130&amp;C130,$E$2:$P$541,12,FALSE),0)</f>
        <v>0</v>
      </c>
      <c r="S130" s="3">
        <f>IF(A130&lt;('Enheter, modell og år'!$F$2+7),0,P130-VLOOKUP(A130-7&amp;B130&amp;C130,$E$32:$P$541,12,FALSE))</f>
        <v>0</v>
      </c>
      <c r="T130" s="70">
        <f t="shared" si="48"/>
        <v>0</v>
      </c>
    </row>
    <row r="131" spans="1:20" x14ac:dyDescent="0.25">
      <c r="A131">
        <f t="shared" si="50"/>
        <v>2021</v>
      </c>
      <c r="B131" t="str">
        <f>'Enheter, modell og år'!$E$2</f>
        <v>RFM</v>
      </c>
      <c r="C131">
        <f>'Tot bev overordnet modell'!A13</f>
        <v>0</v>
      </c>
      <c r="D131" t="str">
        <f t="shared" si="51"/>
        <v>2021RFM</v>
      </c>
      <c r="E131" t="str">
        <f t="shared" si="52"/>
        <v>2021RFM0</v>
      </c>
      <c r="F131" s="39">
        <f t="shared" si="53"/>
        <v>0</v>
      </c>
      <c r="G131" s="39">
        <f t="shared" si="54"/>
        <v>0</v>
      </c>
      <c r="H131" s="39">
        <f t="shared" si="55"/>
        <v>0</v>
      </c>
      <c r="I131" s="39">
        <f t="shared" si="56"/>
        <v>0</v>
      </c>
      <c r="J131" s="39">
        <f t="shared" si="57"/>
        <v>0</v>
      </c>
      <c r="K131" s="3" t="e">
        <f>'Tot bev overordnet modell'!W13</f>
        <v>#DIV/0!</v>
      </c>
      <c r="L131" s="3">
        <f>'Tot bev overordnet modell'!X13</f>
        <v>0</v>
      </c>
      <c r="M131" s="3">
        <f>'Tot bev overordnet modell'!Y13</f>
        <v>0</v>
      </c>
      <c r="N131" s="3">
        <f t="shared" si="58"/>
        <v>0</v>
      </c>
      <c r="O131" s="3">
        <f>'Tot bev overordnet modell'!Z13</f>
        <v>0</v>
      </c>
      <c r="P131" s="3" t="e">
        <f>'Tot bev overordnet modell'!AA13</f>
        <v>#DIV/0!</v>
      </c>
      <c r="Q131" s="3" t="e">
        <f>IF(A131='Enheter, modell og år'!$F$2-1,0,P131-VLOOKUP(A131-1&amp;B131&amp;C131,$E$2:$P$541,12,FALSE))</f>
        <v>#DIV/0!</v>
      </c>
      <c r="R131" s="70">
        <f t="shared" si="59"/>
        <v>0</v>
      </c>
      <c r="S131" s="3">
        <f>IF(A131&lt;('Enheter, modell og år'!$F$2+7),0,P131-VLOOKUP(A131-7&amp;B131&amp;C131,$E$32:$P$541,12,FALSE))</f>
        <v>0</v>
      </c>
      <c r="T131" s="70">
        <f t="shared" si="48"/>
        <v>0</v>
      </c>
    </row>
    <row r="132" spans="1:20" x14ac:dyDescent="0.25">
      <c r="A132">
        <f t="shared" si="50"/>
        <v>2021</v>
      </c>
      <c r="B132" t="str">
        <f>'Enheter, modell og år'!$E$2</f>
        <v>RFM</v>
      </c>
      <c r="C132">
        <f>'Tot bev overordnet modell'!A14</f>
        <v>0</v>
      </c>
      <c r="D132" t="str">
        <f t="shared" si="51"/>
        <v>2021RFM</v>
      </c>
      <c r="E132" t="str">
        <f t="shared" si="52"/>
        <v>2021RFM0</v>
      </c>
      <c r="F132" s="39">
        <f t="shared" si="53"/>
        <v>0</v>
      </c>
      <c r="G132" s="39">
        <f t="shared" si="54"/>
        <v>0</v>
      </c>
      <c r="H132" s="39">
        <f t="shared" si="55"/>
        <v>0</v>
      </c>
      <c r="I132" s="39">
        <f t="shared" si="56"/>
        <v>0</v>
      </c>
      <c r="J132" s="39">
        <f t="shared" si="57"/>
        <v>0</v>
      </c>
      <c r="K132" s="3" t="e">
        <f>'Tot bev overordnet modell'!W14</f>
        <v>#DIV/0!</v>
      </c>
      <c r="L132" s="3">
        <f>'Tot bev overordnet modell'!X14</f>
        <v>0</v>
      </c>
      <c r="M132" s="3">
        <f>'Tot bev overordnet modell'!Y14</f>
        <v>0</v>
      </c>
      <c r="N132" s="3">
        <f t="shared" si="58"/>
        <v>0</v>
      </c>
      <c r="O132" s="3">
        <f>'Tot bev overordnet modell'!Z14</f>
        <v>0</v>
      </c>
      <c r="P132" s="3" t="e">
        <f>'Tot bev overordnet modell'!AA14</f>
        <v>#DIV/0!</v>
      </c>
      <c r="Q132" s="3" t="e">
        <f>IF(A132='Enheter, modell og år'!$F$2-1,0,P132-VLOOKUP(A132-1&amp;B132&amp;C132,$E$2:$P$541,12,FALSE))</f>
        <v>#DIV/0!</v>
      </c>
      <c r="R132" s="70">
        <f t="shared" si="59"/>
        <v>0</v>
      </c>
      <c r="S132" s="3">
        <f>IF(A132&lt;('Enheter, modell og år'!$F$2+7),0,P132-VLOOKUP(A132-7&amp;B132&amp;C132,$E$32:$P$541,12,FALSE))</f>
        <v>0</v>
      </c>
      <c r="T132" s="70">
        <f t="shared" si="48"/>
        <v>0</v>
      </c>
    </row>
    <row r="133" spans="1:20" x14ac:dyDescent="0.25">
      <c r="A133">
        <f t="shared" ref="A133:A152" si="60">A103+1</f>
        <v>2021</v>
      </c>
      <c r="B133" t="str">
        <f>'Enheter, modell og år'!E2</f>
        <v>RFM</v>
      </c>
      <c r="C133">
        <f>'Tot bev overordnet modell'!$A$15</f>
        <v>0</v>
      </c>
      <c r="D133" t="str">
        <f t="shared" si="10"/>
        <v>2021RFM</v>
      </c>
      <c r="E133" t="str">
        <f t="shared" si="11"/>
        <v>2021RFM0</v>
      </c>
      <c r="F133" s="39">
        <f t="shared" si="24"/>
        <v>0</v>
      </c>
      <c r="G133" s="39">
        <f t="shared" si="25"/>
        <v>0</v>
      </c>
      <c r="H133" s="39">
        <f t="shared" si="26"/>
        <v>0</v>
      </c>
      <c r="I133" s="39">
        <f t="shared" si="27"/>
        <v>0</v>
      </c>
      <c r="J133" s="39">
        <f t="shared" si="22"/>
        <v>0</v>
      </c>
      <c r="K133" s="3" t="e">
        <f>'Tot bev overordnet modell'!W15</f>
        <v>#DIV/0!</v>
      </c>
      <c r="L133" s="3">
        <f>'Tot bev overordnet modell'!X15</f>
        <v>0</v>
      </c>
      <c r="M133" s="3">
        <f>'Tot bev overordnet modell'!Y15</f>
        <v>0</v>
      </c>
      <c r="N133" s="3">
        <f t="shared" si="23"/>
        <v>0</v>
      </c>
      <c r="O133" s="3">
        <f>'Tot bev overordnet modell'!Z15</f>
        <v>0</v>
      </c>
      <c r="P133" s="3" t="e">
        <f>'Tot bev overordnet modell'!AA15</f>
        <v>#DIV/0!</v>
      </c>
      <c r="Q133" s="3" t="e">
        <f>IF(A133='Enheter, modell og år'!$F$2-1,0,P133-VLOOKUP(A133-1&amp;B133&amp;C133,$E$2:$P$541,12,FALSE))</f>
        <v>#DIV/0!</v>
      </c>
      <c r="R133" s="70">
        <f t="shared" si="59"/>
        <v>0</v>
      </c>
      <c r="S133" s="3">
        <f>IF(A133&lt;('Enheter, modell og år'!$F$2+7),0,P133-VLOOKUP(A133-7&amp;B133&amp;C133,$E$32:$P$541,12,FALSE))</f>
        <v>0</v>
      </c>
      <c r="T133" s="70">
        <f t="shared" si="48"/>
        <v>0</v>
      </c>
    </row>
    <row r="134" spans="1:20" x14ac:dyDescent="0.25">
      <c r="A134">
        <f t="shared" si="60"/>
        <v>2021</v>
      </c>
      <c r="B134" t="str">
        <f>'Enheter, modell og år'!E2</f>
        <v>RFM</v>
      </c>
      <c r="C134">
        <f>'Tot bev overordnet modell'!$A$16</f>
        <v>0</v>
      </c>
      <c r="D134" t="str">
        <f t="shared" si="10"/>
        <v>2021RFM</v>
      </c>
      <c r="E134" t="str">
        <f t="shared" si="11"/>
        <v>2021RFM0</v>
      </c>
      <c r="F134" s="39">
        <f t="shared" si="24"/>
        <v>0</v>
      </c>
      <c r="G134" s="39">
        <f t="shared" si="25"/>
        <v>0</v>
      </c>
      <c r="H134" s="39">
        <f t="shared" si="26"/>
        <v>0</v>
      </c>
      <c r="I134" s="39">
        <f t="shared" si="27"/>
        <v>0</v>
      </c>
      <c r="J134" s="39">
        <f t="shared" si="22"/>
        <v>0</v>
      </c>
      <c r="K134" s="3" t="e">
        <f>'Tot bev overordnet modell'!W16</f>
        <v>#DIV/0!</v>
      </c>
      <c r="L134" s="3">
        <f>'Tot bev overordnet modell'!X16</f>
        <v>0</v>
      </c>
      <c r="M134" s="3">
        <f>'Tot bev overordnet modell'!Y16</f>
        <v>0</v>
      </c>
      <c r="N134" s="3">
        <f t="shared" si="23"/>
        <v>0</v>
      </c>
      <c r="O134" s="3">
        <f>'Tot bev overordnet modell'!Z16</f>
        <v>0</v>
      </c>
      <c r="P134" s="3" t="e">
        <f>'Tot bev overordnet modell'!AA16</f>
        <v>#DIV/0!</v>
      </c>
      <c r="Q134" s="3" t="e">
        <f>IF(A134='Enheter, modell og år'!$F$2-1,0,P134-VLOOKUP(A134-1&amp;B134&amp;C134,$E$2:$P$541,12,FALSE))</f>
        <v>#DIV/0!</v>
      </c>
      <c r="R134" s="70">
        <f t="shared" si="59"/>
        <v>0</v>
      </c>
      <c r="S134" s="3">
        <f>IF(A134&lt;('Enheter, modell og år'!$F$2+7),0,P134-VLOOKUP(A134-7&amp;B134&amp;C134,$E$32:$P$541,12,FALSE))</f>
        <v>0</v>
      </c>
      <c r="T134" s="70">
        <f t="shared" si="48"/>
        <v>0</v>
      </c>
    </row>
    <row r="135" spans="1:20" x14ac:dyDescent="0.25">
      <c r="A135">
        <f t="shared" si="60"/>
        <v>2021</v>
      </c>
      <c r="B135" t="str">
        <f>'Enheter, modell og år'!E2</f>
        <v>RFM</v>
      </c>
      <c r="C135">
        <f>'Tot bev overordnet modell'!$A$17</f>
        <v>0</v>
      </c>
      <c r="D135" t="str">
        <f t="shared" si="10"/>
        <v>2021RFM</v>
      </c>
      <c r="E135" t="str">
        <f t="shared" si="11"/>
        <v>2021RFM0</v>
      </c>
      <c r="F135" s="39">
        <f t="shared" si="24"/>
        <v>0</v>
      </c>
      <c r="G135" s="39">
        <f t="shared" si="25"/>
        <v>0</v>
      </c>
      <c r="H135" s="39">
        <f t="shared" si="26"/>
        <v>0</v>
      </c>
      <c r="I135" s="39">
        <f t="shared" si="27"/>
        <v>0</v>
      </c>
      <c r="J135" s="39">
        <f t="shared" si="22"/>
        <v>0</v>
      </c>
      <c r="K135" s="3" t="e">
        <f>'Tot bev overordnet modell'!W17</f>
        <v>#DIV/0!</v>
      </c>
      <c r="L135" s="3">
        <f>'Tot bev overordnet modell'!X17</f>
        <v>0</v>
      </c>
      <c r="M135" s="3">
        <f>'Tot bev overordnet modell'!Y17</f>
        <v>0</v>
      </c>
      <c r="N135" s="3">
        <f t="shared" si="23"/>
        <v>0</v>
      </c>
      <c r="O135" s="3">
        <f>'Tot bev overordnet modell'!Z17</f>
        <v>0</v>
      </c>
      <c r="P135" s="3" t="e">
        <f>'Tot bev overordnet modell'!AA17</f>
        <v>#DIV/0!</v>
      </c>
      <c r="Q135" s="3" t="e">
        <f>IF(A135='Enheter, modell og år'!$F$2-1,0,P135-VLOOKUP(A135-1&amp;B135&amp;C135,$E$2:$P$541,12,FALSE))</f>
        <v>#DIV/0!</v>
      </c>
      <c r="R135" s="70">
        <f t="shared" si="59"/>
        <v>0</v>
      </c>
      <c r="S135" s="3">
        <f>IF(A135&lt;('Enheter, modell og år'!$F$2+7),0,P135-VLOOKUP(A135-7&amp;B135&amp;C135,$E$32:$P$541,12,FALSE))</f>
        <v>0</v>
      </c>
      <c r="T135" s="70">
        <f t="shared" si="48"/>
        <v>0</v>
      </c>
    </row>
    <row r="136" spans="1:20" x14ac:dyDescent="0.25">
      <c r="A136">
        <f t="shared" si="60"/>
        <v>2021</v>
      </c>
      <c r="B136" t="str">
        <f>'Enheter, modell og år'!E2</f>
        <v>RFM</v>
      </c>
      <c r="C136">
        <f>'Tot bev overordnet modell'!$A$18</f>
        <v>0</v>
      </c>
      <c r="D136" t="str">
        <f t="shared" ref="D136:D229" si="61">A136&amp;B136</f>
        <v>2021RFM</v>
      </c>
      <c r="E136" t="str">
        <f t="shared" ref="E136:E229" si="62">A136&amp;B136&amp;C136</f>
        <v>2021RFM0</v>
      </c>
      <c r="F136" s="39">
        <f t="shared" si="24"/>
        <v>0</v>
      </c>
      <c r="G136" s="39">
        <f t="shared" si="25"/>
        <v>0</v>
      </c>
      <c r="H136" s="39">
        <f t="shared" si="26"/>
        <v>0</v>
      </c>
      <c r="I136" s="39">
        <f t="shared" si="27"/>
        <v>0</v>
      </c>
      <c r="J136" s="39">
        <f t="shared" si="22"/>
        <v>0</v>
      </c>
      <c r="K136" s="3" t="e">
        <f>'Tot bev overordnet modell'!W18</f>
        <v>#DIV/0!</v>
      </c>
      <c r="L136" s="3">
        <f>'Tot bev overordnet modell'!X18</f>
        <v>0</v>
      </c>
      <c r="M136" s="3">
        <f>'Tot bev overordnet modell'!Y18</f>
        <v>0</v>
      </c>
      <c r="N136" s="3">
        <f t="shared" si="23"/>
        <v>0</v>
      </c>
      <c r="O136" s="3">
        <f>'Tot bev overordnet modell'!Z18</f>
        <v>0</v>
      </c>
      <c r="P136" s="3" t="e">
        <f>'Tot bev overordnet modell'!AA18</f>
        <v>#DIV/0!</v>
      </c>
      <c r="Q136" s="3" t="e">
        <f>IF(A136='Enheter, modell og år'!$F$2-1,0,P136-VLOOKUP(A136-1&amp;B136&amp;C136,$E$2:$P$541,12,FALSE))</f>
        <v>#DIV/0!</v>
      </c>
      <c r="R136" s="70">
        <f t="shared" si="59"/>
        <v>0</v>
      </c>
      <c r="S136" s="3">
        <f>IF(A136&lt;('Enheter, modell og år'!$F$2+7),0,P136-VLOOKUP(A136-7&amp;B136&amp;C136,$E$32:$P$541,12,FALSE))</f>
        <v>0</v>
      </c>
      <c r="T136" s="70">
        <f t="shared" si="48"/>
        <v>0</v>
      </c>
    </row>
    <row r="137" spans="1:20" x14ac:dyDescent="0.25">
      <c r="A137">
        <f t="shared" si="60"/>
        <v>2021</v>
      </c>
      <c r="B137" t="str">
        <f>'Enheter, modell og år'!E2</f>
        <v>RFM</v>
      </c>
      <c r="C137">
        <f>'Tot bev overordnet modell'!$A$19</f>
        <v>0</v>
      </c>
      <c r="D137" t="str">
        <f t="shared" si="61"/>
        <v>2021RFM</v>
      </c>
      <c r="E137" t="str">
        <f t="shared" si="62"/>
        <v>2021RFM0</v>
      </c>
      <c r="F137" s="39">
        <f t="shared" si="24"/>
        <v>0</v>
      </c>
      <c r="G137" s="39">
        <f t="shared" si="25"/>
        <v>0</v>
      </c>
      <c r="H137" s="39">
        <f t="shared" si="26"/>
        <v>0</v>
      </c>
      <c r="I137" s="39">
        <f t="shared" si="27"/>
        <v>0</v>
      </c>
      <c r="J137" s="39">
        <f t="shared" ref="J137:J230" si="63">IFERROR(N137/$P137,0)</f>
        <v>0</v>
      </c>
      <c r="K137" s="3" t="e">
        <f>'Tot bev overordnet modell'!W19</f>
        <v>#DIV/0!</v>
      </c>
      <c r="L137" s="3">
        <f>'Tot bev overordnet modell'!X19</f>
        <v>0</v>
      </c>
      <c r="M137" s="3">
        <f>'Tot bev overordnet modell'!Y19</f>
        <v>0</v>
      </c>
      <c r="N137" s="3">
        <f t="shared" ref="N137:N230" si="64">SUM(L137:M137)</f>
        <v>0</v>
      </c>
      <c r="O137" s="3">
        <f>'Tot bev overordnet modell'!Z19</f>
        <v>0</v>
      </c>
      <c r="P137" s="3" t="e">
        <f>'Tot bev overordnet modell'!AA19</f>
        <v>#DIV/0!</v>
      </c>
      <c r="Q137" s="3" t="e">
        <f>IF(A137='Enheter, modell og år'!$F$2-1,0,P137-VLOOKUP(A137-1&amp;B137&amp;C137,$E$2:$P$541,12,FALSE))</f>
        <v>#DIV/0!</v>
      </c>
      <c r="R137" s="70">
        <f t="shared" si="59"/>
        <v>0</v>
      </c>
      <c r="S137" s="3">
        <f>IF(A137&lt;('Enheter, modell og år'!$F$2+7),0,P137-VLOOKUP(A137-7&amp;B137&amp;C137,$E$32:$P$541,12,FALSE))</f>
        <v>0</v>
      </c>
      <c r="T137" s="70">
        <f t="shared" si="48"/>
        <v>0</v>
      </c>
    </row>
    <row r="138" spans="1:20" x14ac:dyDescent="0.25">
      <c r="A138">
        <f t="shared" si="60"/>
        <v>2021</v>
      </c>
      <c r="B138" t="str">
        <f>'Enheter, modell og år'!E2</f>
        <v>RFM</v>
      </c>
      <c r="C138">
        <f>'Tot bev overordnet modell'!$A$20</f>
        <v>0</v>
      </c>
      <c r="D138" t="str">
        <f t="shared" si="61"/>
        <v>2021RFM</v>
      </c>
      <c r="E138" t="str">
        <f t="shared" si="62"/>
        <v>2021RFM0</v>
      </c>
      <c r="F138" s="39">
        <f t="shared" ref="F138:F231" si="65">IFERROR(K138/$P138,0)</f>
        <v>0</v>
      </c>
      <c r="G138" s="39">
        <f t="shared" ref="G138:G231" si="66">IFERROR(L138/$P138,0)</f>
        <v>0</v>
      </c>
      <c r="H138" s="39">
        <f t="shared" ref="H138:H231" si="67">IFERROR(M138/$P138,0)</f>
        <v>0</v>
      </c>
      <c r="I138" s="39">
        <f t="shared" ref="I138:I231" si="68">IFERROR(O138/$P138,0)</f>
        <v>0</v>
      </c>
      <c r="J138" s="39">
        <f t="shared" si="63"/>
        <v>0</v>
      </c>
      <c r="K138" s="3" t="e">
        <f>'Tot bev overordnet modell'!W20</f>
        <v>#DIV/0!</v>
      </c>
      <c r="L138" s="3">
        <f>'Tot bev overordnet modell'!X20</f>
        <v>0</v>
      </c>
      <c r="M138" s="3">
        <f>'Tot bev overordnet modell'!Y20</f>
        <v>0</v>
      </c>
      <c r="N138" s="3">
        <f t="shared" si="64"/>
        <v>0</v>
      </c>
      <c r="O138" s="3">
        <f>'Tot bev overordnet modell'!Z20</f>
        <v>0</v>
      </c>
      <c r="P138" s="3" t="e">
        <f>'Tot bev overordnet modell'!AA20</f>
        <v>#DIV/0!</v>
      </c>
      <c r="Q138" s="3" t="e">
        <f>IF(A138='Enheter, modell og år'!$F$2-1,0,P138-VLOOKUP(A138-1&amp;B138&amp;C138,$E$2:$P$541,12,FALSE))</f>
        <v>#DIV/0!</v>
      </c>
      <c r="R138" s="70">
        <f t="shared" si="59"/>
        <v>0</v>
      </c>
      <c r="S138" s="3">
        <f>IF(A138&lt;('Enheter, modell og år'!$F$2+7),0,P138-VLOOKUP(A138-7&amp;B138&amp;C138,$E$32:$P$541,12,FALSE))</f>
        <v>0</v>
      </c>
      <c r="T138" s="70">
        <f t="shared" si="48"/>
        <v>0</v>
      </c>
    </row>
    <row r="139" spans="1:20" x14ac:dyDescent="0.25">
      <c r="A139">
        <f t="shared" si="60"/>
        <v>2021</v>
      </c>
      <c r="B139" t="str">
        <f>'Enheter, modell og år'!E2</f>
        <v>RFM</v>
      </c>
      <c r="C139">
        <f>'Tot bev overordnet modell'!$A$21</f>
        <v>0</v>
      </c>
      <c r="D139" t="str">
        <f t="shared" si="61"/>
        <v>2021RFM</v>
      </c>
      <c r="E139" t="str">
        <f t="shared" si="62"/>
        <v>2021RFM0</v>
      </c>
      <c r="F139" s="39">
        <f t="shared" si="65"/>
        <v>0</v>
      </c>
      <c r="G139" s="39">
        <f t="shared" si="66"/>
        <v>0</v>
      </c>
      <c r="H139" s="39">
        <f t="shared" si="67"/>
        <v>0</v>
      </c>
      <c r="I139" s="39">
        <f t="shared" si="68"/>
        <v>0</v>
      </c>
      <c r="J139" s="39">
        <f t="shared" si="63"/>
        <v>0</v>
      </c>
      <c r="K139" s="3" t="e">
        <f>'Tot bev overordnet modell'!W21</f>
        <v>#DIV/0!</v>
      </c>
      <c r="L139" s="3">
        <f>'Tot bev overordnet modell'!X21</f>
        <v>0</v>
      </c>
      <c r="M139" s="3">
        <f>'Tot bev overordnet modell'!Y21</f>
        <v>0</v>
      </c>
      <c r="N139" s="3">
        <f t="shared" si="64"/>
        <v>0</v>
      </c>
      <c r="O139" s="3">
        <f>'Tot bev overordnet modell'!Z21</f>
        <v>0</v>
      </c>
      <c r="P139" s="3" t="e">
        <f>'Tot bev overordnet modell'!AA21</f>
        <v>#DIV/0!</v>
      </c>
      <c r="Q139" s="3" t="e">
        <f>IF(A139='Enheter, modell og år'!$F$2-1,0,P139-VLOOKUP(A139-1&amp;B139&amp;C139,$E$2:$P$541,12,FALSE))</f>
        <v>#DIV/0!</v>
      </c>
      <c r="R139" s="70">
        <f t="shared" si="59"/>
        <v>0</v>
      </c>
      <c r="S139" s="3">
        <f>IF(A139&lt;('Enheter, modell og år'!$F$2+7),0,P139-VLOOKUP(A139-7&amp;B139&amp;C139,$E$32:$P$541,12,FALSE))</f>
        <v>0</v>
      </c>
      <c r="T139" s="70">
        <f t="shared" si="48"/>
        <v>0</v>
      </c>
    </row>
    <row r="140" spans="1:20" x14ac:dyDescent="0.25">
      <c r="A140">
        <f t="shared" si="60"/>
        <v>2021</v>
      </c>
      <c r="B140" t="str">
        <f>'Enheter, modell og år'!E2</f>
        <v>RFM</v>
      </c>
      <c r="C140">
        <f>'Tot bev overordnet modell'!$A$22</f>
        <v>0</v>
      </c>
      <c r="D140" t="str">
        <f t="shared" si="61"/>
        <v>2021RFM</v>
      </c>
      <c r="E140" t="str">
        <f t="shared" si="62"/>
        <v>2021RFM0</v>
      </c>
      <c r="F140" s="39">
        <f t="shared" si="65"/>
        <v>0</v>
      </c>
      <c r="G140" s="39">
        <f t="shared" si="66"/>
        <v>0</v>
      </c>
      <c r="H140" s="39">
        <f t="shared" si="67"/>
        <v>0</v>
      </c>
      <c r="I140" s="39">
        <f t="shared" si="68"/>
        <v>0</v>
      </c>
      <c r="J140" s="39">
        <f t="shared" si="63"/>
        <v>0</v>
      </c>
      <c r="K140" s="3" t="e">
        <f>'Tot bev overordnet modell'!W22</f>
        <v>#DIV/0!</v>
      </c>
      <c r="L140" s="3">
        <f>'Tot bev overordnet modell'!X22</f>
        <v>0</v>
      </c>
      <c r="M140" s="3">
        <f>'Tot bev overordnet modell'!Y22</f>
        <v>0</v>
      </c>
      <c r="N140" s="3">
        <f t="shared" si="64"/>
        <v>0</v>
      </c>
      <c r="O140" s="3">
        <f>'Tot bev overordnet modell'!Z22</f>
        <v>0</v>
      </c>
      <c r="P140" s="3" t="e">
        <f>'Tot bev overordnet modell'!AA22</f>
        <v>#DIV/0!</v>
      </c>
      <c r="Q140" s="3" t="e">
        <f>IF(A140='Enheter, modell og år'!$F$2-1,0,P140-VLOOKUP(A140-1&amp;B140&amp;C140,$E$2:$P$541,12,FALSE))</f>
        <v>#DIV/0!</v>
      </c>
      <c r="R140" s="70">
        <f t="shared" si="59"/>
        <v>0</v>
      </c>
      <c r="S140" s="3">
        <f>IF(A140&lt;('Enheter, modell og år'!$F$2+7),0,P140-VLOOKUP(A140-7&amp;B140&amp;C140,$E$32:$P$541,12,FALSE))</f>
        <v>0</v>
      </c>
      <c r="T140" s="70">
        <f t="shared" si="48"/>
        <v>0</v>
      </c>
    </row>
    <row r="141" spans="1:20" x14ac:dyDescent="0.25">
      <c r="A141">
        <f t="shared" si="60"/>
        <v>2021</v>
      </c>
      <c r="B141" t="str">
        <f>'Enheter, modell og år'!E2</f>
        <v>RFM</v>
      </c>
      <c r="C141">
        <f>'Tot bev overordnet modell'!$A$23</f>
        <v>0</v>
      </c>
      <c r="D141" t="str">
        <f t="shared" si="61"/>
        <v>2021RFM</v>
      </c>
      <c r="E141" t="str">
        <f t="shared" si="62"/>
        <v>2021RFM0</v>
      </c>
      <c r="F141" s="39">
        <f t="shared" si="65"/>
        <v>0</v>
      </c>
      <c r="G141" s="39">
        <f t="shared" si="66"/>
        <v>0</v>
      </c>
      <c r="H141" s="39">
        <f t="shared" si="67"/>
        <v>0</v>
      </c>
      <c r="I141" s="39">
        <f t="shared" si="68"/>
        <v>0</v>
      </c>
      <c r="J141" s="39">
        <f t="shared" si="63"/>
        <v>0</v>
      </c>
      <c r="K141" s="3" t="e">
        <f>'Tot bev overordnet modell'!W23</f>
        <v>#DIV/0!</v>
      </c>
      <c r="L141" s="3">
        <f>'Tot bev overordnet modell'!X23</f>
        <v>0</v>
      </c>
      <c r="M141" s="3">
        <f>'Tot bev overordnet modell'!Y23</f>
        <v>0</v>
      </c>
      <c r="N141" s="3">
        <f t="shared" si="64"/>
        <v>0</v>
      </c>
      <c r="O141" s="3">
        <f>'Tot bev overordnet modell'!Z23</f>
        <v>0</v>
      </c>
      <c r="P141" s="3" t="e">
        <f>'Tot bev overordnet modell'!AA23</f>
        <v>#DIV/0!</v>
      </c>
      <c r="Q141" s="3" t="e">
        <f>IF(A141='Enheter, modell og år'!$F$2-1,0,P141-VLOOKUP(A141-1&amp;B141&amp;C141,$E$2:$P$541,12,FALSE))</f>
        <v>#DIV/0!</v>
      </c>
      <c r="R141" s="70">
        <f t="shared" si="59"/>
        <v>0</v>
      </c>
      <c r="S141" s="3">
        <f>IF(A141&lt;('Enheter, modell og år'!$F$2+7),0,P141-VLOOKUP(A141-7&amp;B141&amp;C141,$E$32:$P$541,12,FALSE))</f>
        <v>0</v>
      </c>
      <c r="T141" s="70">
        <f t="shared" si="48"/>
        <v>0</v>
      </c>
    </row>
    <row r="142" spans="1:20" x14ac:dyDescent="0.25">
      <c r="A142">
        <f t="shared" si="60"/>
        <v>2021</v>
      </c>
      <c r="B142" t="str">
        <f>'Enheter, modell og år'!E2</f>
        <v>RFM</v>
      </c>
      <c r="C142">
        <f>'Tot bev overordnet modell'!$A$24</f>
        <v>0</v>
      </c>
      <c r="D142" t="str">
        <f t="shared" si="61"/>
        <v>2021RFM</v>
      </c>
      <c r="E142" t="str">
        <f t="shared" si="62"/>
        <v>2021RFM0</v>
      </c>
      <c r="F142" s="39">
        <f t="shared" si="65"/>
        <v>0</v>
      </c>
      <c r="G142" s="39">
        <f t="shared" si="66"/>
        <v>0</v>
      </c>
      <c r="H142" s="39">
        <f t="shared" si="67"/>
        <v>0</v>
      </c>
      <c r="I142" s="39">
        <f t="shared" si="68"/>
        <v>0</v>
      </c>
      <c r="J142" s="39">
        <f t="shared" si="63"/>
        <v>0</v>
      </c>
      <c r="K142" s="3" t="e">
        <f>'Tot bev overordnet modell'!W24</f>
        <v>#DIV/0!</v>
      </c>
      <c r="L142" s="3">
        <f>'Tot bev overordnet modell'!X24</f>
        <v>0</v>
      </c>
      <c r="M142" s="3">
        <f>'Tot bev overordnet modell'!Y24</f>
        <v>0</v>
      </c>
      <c r="N142" s="3">
        <f t="shared" si="64"/>
        <v>0</v>
      </c>
      <c r="O142" s="3">
        <f>'Tot bev overordnet modell'!Z24</f>
        <v>0</v>
      </c>
      <c r="P142" s="3" t="e">
        <f>'Tot bev overordnet modell'!AA24</f>
        <v>#DIV/0!</v>
      </c>
      <c r="Q142" s="3" t="e">
        <f>IF(A142='Enheter, modell og år'!$F$2-1,0,P142-VLOOKUP(A142-1&amp;B142&amp;C142,$E$2:$P$541,12,FALSE))</f>
        <v>#DIV/0!</v>
      </c>
      <c r="R142" s="70">
        <f t="shared" si="59"/>
        <v>0</v>
      </c>
      <c r="S142" s="3">
        <f>IF(A142&lt;('Enheter, modell og år'!$F$2+7),0,P142-VLOOKUP(A142-7&amp;B142&amp;C142,$E$32:$P$541,12,FALSE))</f>
        <v>0</v>
      </c>
      <c r="T142" s="70">
        <f t="shared" si="48"/>
        <v>0</v>
      </c>
    </row>
    <row r="143" spans="1:20" x14ac:dyDescent="0.25">
      <c r="A143">
        <f t="shared" si="60"/>
        <v>2021</v>
      </c>
      <c r="B143" t="str">
        <f>'Enheter, modell og år'!E2</f>
        <v>RFM</v>
      </c>
      <c r="C143">
        <f>'Tot bev overordnet modell'!$A$25</f>
        <v>0</v>
      </c>
      <c r="D143" t="str">
        <f t="shared" si="61"/>
        <v>2021RFM</v>
      </c>
      <c r="E143" t="str">
        <f t="shared" si="62"/>
        <v>2021RFM0</v>
      </c>
      <c r="F143" s="39">
        <f t="shared" si="65"/>
        <v>0</v>
      </c>
      <c r="G143" s="39">
        <f t="shared" si="66"/>
        <v>0</v>
      </c>
      <c r="H143" s="39">
        <f t="shared" si="67"/>
        <v>0</v>
      </c>
      <c r="I143" s="39">
        <f t="shared" si="68"/>
        <v>0</v>
      </c>
      <c r="J143" s="39">
        <f t="shared" si="63"/>
        <v>0</v>
      </c>
      <c r="K143" s="3" t="e">
        <f>'Tot bev overordnet modell'!W25</f>
        <v>#DIV/0!</v>
      </c>
      <c r="L143" s="3">
        <f>'Tot bev overordnet modell'!X25</f>
        <v>0</v>
      </c>
      <c r="M143" s="3">
        <f>'Tot bev overordnet modell'!Y25</f>
        <v>0</v>
      </c>
      <c r="N143" s="3">
        <f t="shared" si="64"/>
        <v>0</v>
      </c>
      <c r="O143" s="3">
        <f>'Tot bev overordnet modell'!Z25</f>
        <v>0</v>
      </c>
      <c r="P143" s="3" t="e">
        <f>'Tot bev overordnet modell'!AA25</f>
        <v>#DIV/0!</v>
      </c>
      <c r="Q143" s="3" t="e">
        <f>IF(A143='Enheter, modell og år'!$F$2-1,0,P143-VLOOKUP(A143-1&amp;B143&amp;C143,$E$2:$P$541,12,FALSE))</f>
        <v>#DIV/0!</v>
      </c>
      <c r="R143" s="70">
        <f t="shared" si="59"/>
        <v>0</v>
      </c>
      <c r="S143" s="3">
        <f>IF(A143&lt;('Enheter, modell og år'!$F$2+7),0,P143-VLOOKUP(A143-7&amp;B143&amp;C143,$E$32:$P$541,12,FALSE))</f>
        <v>0</v>
      </c>
      <c r="T143" s="70">
        <f t="shared" si="48"/>
        <v>0</v>
      </c>
    </row>
    <row r="144" spans="1:20" x14ac:dyDescent="0.25">
      <c r="A144">
        <f t="shared" si="60"/>
        <v>2021</v>
      </c>
      <c r="B144" t="str">
        <f>'Enheter, modell og år'!E2</f>
        <v>RFM</v>
      </c>
      <c r="C144">
        <f>'Tot bev overordnet modell'!$A$26</f>
        <v>0</v>
      </c>
      <c r="D144" t="str">
        <f t="shared" si="61"/>
        <v>2021RFM</v>
      </c>
      <c r="E144" t="str">
        <f t="shared" si="62"/>
        <v>2021RFM0</v>
      </c>
      <c r="F144" s="39">
        <f t="shared" si="65"/>
        <v>0</v>
      </c>
      <c r="G144" s="39">
        <f t="shared" si="66"/>
        <v>0</v>
      </c>
      <c r="H144" s="39">
        <f t="shared" si="67"/>
        <v>0</v>
      </c>
      <c r="I144" s="39">
        <f t="shared" si="68"/>
        <v>0</v>
      </c>
      <c r="J144" s="39">
        <f t="shared" si="63"/>
        <v>0</v>
      </c>
      <c r="K144" s="3" t="e">
        <f>'Tot bev overordnet modell'!W26</f>
        <v>#DIV/0!</v>
      </c>
      <c r="L144" s="3">
        <f>'Tot bev overordnet modell'!X26</f>
        <v>0</v>
      </c>
      <c r="M144" s="3">
        <f>'Tot bev overordnet modell'!Y26</f>
        <v>0</v>
      </c>
      <c r="N144" s="3">
        <f t="shared" si="64"/>
        <v>0</v>
      </c>
      <c r="O144" s="3">
        <f>'Tot bev overordnet modell'!Z26</f>
        <v>0</v>
      </c>
      <c r="P144" s="3" t="e">
        <f>'Tot bev overordnet modell'!AA26</f>
        <v>#DIV/0!</v>
      </c>
      <c r="Q144" s="3" t="e">
        <f>IF(A144='Enheter, modell og år'!$F$2-1,0,P144-VLOOKUP(A144-1&amp;B144&amp;C144,$E$2:$P$541,12,FALSE))</f>
        <v>#DIV/0!</v>
      </c>
      <c r="R144" s="70">
        <f t="shared" si="59"/>
        <v>0</v>
      </c>
      <c r="S144" s="3">
        <f>IF(A144&lt;('Enheter, modell og år'!$F$2+7),0,P144-VLOOKUP(A144-7&amp;B144&amp;C144,$E$32:$P$541,12,FALSE))</f>
        <v>0</v>
      </c>
      <c r="T144" s="70">
        <f t="shared" si="48"/>
        <v>0</v>
      </c>
    </row>
    <row r="145" spans="1:20" x14ac:dyDescent="0.25">
      <c r="A145">
        <f t="shared" si="60"/>
        <v>2021</v>
      </c>
      <c r="B145" t="str">
        <f>'Enheter, modell og år'!E2</f>
        <v>RFM</v>
      </c>
      <c r="C145">
        <f>'Tot bev overordnet modell'!$A$27</f>
        <v>0</v>
      </c>
      <c r="D145" t="str">
        <f t="shared" si="61"/>
        <v>2021RFM</v>
      </c>
      <c r="E145" t="str">
        <f t="shared" si="62"/>
        <v>2021RFM0</v>
      </c>
      <c r="F145" s="39">
        <f t="shared" si="65"/>
        <v>0</v>
      </c>
      <c r="G145" s="39">
        <f t="shared" si="66"/>
        <v>0</v>
      </c>
      <c r="H145" s="39">
        <f t="shared" si="67"/>
        <v>0</v>
      </c>
      <c r="I145" s="39">
        <f t="shared" si="68"/>
        <v>0</v>
      </c>
      <c r="J145" s="39">
        <f t="shared" si="63"/>
        <v>0</v>
      </c>
      <c r="K145" s="3" t="e">
        <f>'Tot bev overordnet modell'!W27</f>
        <v>#DIV/0!</v>
      </c>
      <c r="L145" s="3">
        <f>'Tot bev overordnet modell'!X27</f>
        <v>0</v>
      </c>
      <c r="M145" s="3">
        <f>'Tot bev overordnet modell'!Y27</f>
        <v>0</v>
      </c>
      <c r="N145" s="3">
        <f t="shared" si="64"/>
        <v>0</v>
      </c>
      <c r="O145" s="3">
        <f>'Tot bev overordnet modell'!Z27</f>
        <v>0</v>
      </c>
      <c r="P145" s="3" t="e">
        <f>'Tot bev overordnet modell'!AA27</f>
        <v>#DIV/0!</v>
      </c>
      <c r="Q145" s="3" t="e">
        <f>IF(A145='Enheter, modell og år'!$F$2-1,0,P145-VLOOKUP(A145-1&amp;B145&amp;C145,$E$2:$P$541,12,FALSE))</f>
        <v>#DIV/0!</v>
      </c>
      <c r="R145" s="70">
        <f t="shared" si="59"/>
        <v>0</v>
      </c>
      <c r="S145" s="3">
        <f>IF(A145&lt;('Enheter, modell og år'!$F$2+7),0,P145-VLOOKUP(A145-7&amp;B145&amp;C145,$E$32:$P$541,12,FALSE))</f>
        <v>0</v>
      </c>
      <c r="T145" s="70">
        <f t="shared" si="48"/>
        <v>0</v>
      </c>
    </row>
    <row r="146" spans="1:20" x14ac:dyDescent="0.25">
      <c r="A146">
        <f t="shared" si="60"/>
        <v>2021</v>
      </c>
      <c r="B146" t="str">
        <f>'Enheter, modell og år'!E2</f>
        <v>RFM</v>
      </c>
      <c r="C146">
        <f>'Tot bev overordnet modell'!$A$28</f>
        <v>0</v>
      </c>
      <c r="D146" t="str">
        <f t="shared" si="61"/>
        <v>2021RFM</v>
      </c>
      <c r="E146" t="str">
        <f t="shared" si="62"/>
        <v>2021RFM0</v>
      </c>
      <c r="F146" s="39">
        <f t="shared" si="65"/>
        <v>0</v>
      </c>
      <c r="G146" s="39">
        <f t="shared" si="66"/>
        <v>0</v>
      </c>
      <c r="H146" s="39">
        <f t="shared" si="67"/>
        <v>0</v>
      </c>
      <c r="I146" s="39">
        <f t="shared" si="68"/>
        <v>0</v>
      </c>
      <c r="J146" s="39">
        <f t="shared" si="63"/>
        <v>0</v>
      </c>
      <c r="K146" s="3" t="e">
        <f>'Tot bev overordnet modell'!W28</f>
        <v>#DIV/0!</v>
      </c>
      <c r="L146" s="3">
        <f>'Tot bev overordnet modell'!X28</f>
        <v>0</v>
      </c>
      <c r="M146" s="3">
        <f>'Tot bev overordnet modell'!Y28</f>
        <v>0</v>
      </c>
      <c r="N146" s="3">
        <f t="shared" si="64"/>
        <v>0</v>
      </c>
      <c r="O146" s="3">
        <f>'Tot bev overordnet modell'!Z28</f>
        <v>0</v>
      </c>
      <c r="P146" s="3" t="e">
        <f>'Tot bev overordnet modell'!AA28</f>
        <v>#DIV/0!</v>
      </c>
      <c r="Q146" s="3" t="e">
        <f>IF(A146='Enheter, modell og år'!$F$2-1,0,P146-VLOOKUP(A146-1&amp;B146&amp;C146,$E$2:$P$541,12,FALSE))</f>
        <v>#DIV/0!</v>
      </c>
      <c r="R146" s="70">
        <f t="shared" si="59"/>
        <v>0</v>
      </c>
      <c r="S146" s="3">
        <f>IF(A146&lt;('Enheter, modell og år'!$F$2+7),0,P146-VLOOKUP(A146-7&amp;B146&amp;C146,$E$32:$P$541,12,FALSE))</f>
        <v>0</v>
      </c>
      <c r="T146" s="70">
        <f t="shared" si="48"/>
        <v>0</v>
      </c>
    </row>
    <row r="147" spans="1:20" x14ac:dyDescent="0.25">
      <c r="A147">
        <f t="shared" si="60"/>
        <v>2021</v>
      </c>
      <c r="B147" t="str">
        <f>'Enheter, modell og år'!E2</f>
        <v>RFM</v>
      </c>
      <c r="C147">
        <f>'Tot bev overordnet modell'!$A$29</f>
        <v>0</v>
      </c>
      <c r="D147" t="str">
        <f t="shared" si="61"/>
        <v>2021RFM</v>
      </c>
      <c r="E147" t="str">
        <f t="shared" si="62"/>
        <v>2021RFM0</v>
      </c>
      <c r="F147" s="39">
        <f t="shared" si="65"/>
        <v>0</v>
      </c>
      <c r="G147" s="39">
        <f t="shared" si="66"/>
        <v>0</v>
      </c>
      <c r="H147" s="39">
        <f t="shared" si="67"/>
        <v>0</v>
      </c>
      <c r="I147" s="39">
        <f t="shared" si="68"/>
        <v>0</v>
      </c>
      <c r="J147" s="39">
        <f t="shared" si="63"/>
        <v>0</v>
      </c>
      <c r="K147" s="3" t="e">
        <f>'Tot bev overordnet modell'!W29</f>
        <v>#DIV/0!</v>
      </c>
      <c r="L147" s="3">
        <f>'Tot bev overordnet modell'!X29</f>
        <v>0</v>
      </c>
      <c r="M147" s="3">
        <f>'Tot bev overordnet modell'!Y29</f>
        <v>0</v>
      </c>
      <c r="N147" s="3">
        <f t="shared" si="64"/>
        <v>0</v>
      </c>
      <c r="O147" s="3">
        <f>'Tot bev overordnet modell'!Z29</f>
        <v>0</v>
      </c>
      <c r="P147" s="3" t="e">
        <f>'Tot bev overordnet modell'!AA29</f>
        <v>#DIV/0!</v>
      </c>
      <c r="Q147" s="3" t="e">
        <f>IF(A147='Enheter, modell og år'!$F$2-1,0,P147-VLOOKUP(A147-1&amp;B147&amp;C147,$E$2:$P$541,12,FALSE))</f>
        <v>#DIV/0!</v>
      </c>
      <c r="R147" s="70">
        <f t="shared" si="59"/>
        <v>0</v>
      </c>
      <c r="S147" s="3">
        <f>IF(A147&lt;('Enheter, modell og år'!$F$2+7),0,P147-VLOOKUP(A147-7&amp;B147&amp;C147,$E$32:$P$541,12,FALSE))</f>
        <v>0</v>
      </c>
      <c r="T147" s="70">
        <f t="shared" si="48"/>
        <v>0</v>
      </c>
    </row>
    <row r="148" spans="1:20" x14ac:dyDescent="0.25">
      <c r="A148">
        <f t="shared" si="60"/>
        <v>2021</v>
      </c>
      <c r="B148" t="str">
        <f>'Enheter, modell og år'!E2</f>
        <v>RFM</v>
      </c>
      <c r="C148">
        <f>'Tot bev overordnet modell'!$A$30</f>
        <v>0</v>
      </c>
      <c r="D148" t="str">
        <f t="shared" si="61"/>
        <v>2021RFM</v>
      </c>
      <c r="E148" t="str">
        <f t="shared" si="62"/>
        <v>2021RFM0</v>
      </c>
      <c r="F148" s="39">
        <f t="shared" si="65"/>
        <v>0</v>
      </c>
      <c r="G148" s="39">
        <f t="shared" si="66"/>
        <v>0</v>
      </c>
      <c r="H148" s="39">
        <f t="shared" si="67"/>
        <v>0</v>
      </c>
      <c r="I148" s="39">
        <f t="shared" si="68"/>
        <v>0</v>
      </c>
      <c r="J148" s="39">
        <f t="shared" si="63"/>
        <v>0</v>
      </c>
      <c r="K148" s="3" t="e">
        <f>'Tot bev overordnet modell'!W30</f>
        <v>#DIV/0!</v>
      </c>
      <c r="L148" s="3">
        <f>'Tot bev overordnet modell'!X30</f>
        <v>0</v>
      </c>
      <c r="M148" s="3">
        <f>'Tot bev overordnet modell'!Y30</f>
        <v>0</v>
      </c>
      <c r="N148" s="3">
        <f t="shared" si="64"/>
        <v>0</v>
      </c>
      <c r="O148" s="3">
        <f>'Tot bev overordnet modell'!Z30</f>
        <v>0</v>
      </c>
      <c r="P148" s="3" t="e">
        <f>'Tot bev overordnet modell'!AA30</f>
        <v>#DIV/0!</v>
      </c>
      <c r="Q148" s="3" t="e">
        <f>IF(A148='Enheter, modell og år'!$F$2-1,0,P148-VLOOKUP(A148-1&amp;B148&amp;C148,$E$2:$P$541,12,FALSE))</f>
        <v>#DIV/0!</v>
      </c>
      <c r="R148" s="70">
        <f t="shared" si="59"/>
        <v>0</v>
      </c>
      <c r="S148" s="3">
        <f>IF(A148&lt;('Enheter, modell og år'!$F$2+7),0,P148-VLOOKUP(A148-7&amp;B148&amp;C148,$E$32:$P$541,12,FALSE))</f>
        <v>0</v>
      </c>
      <c r="T148" s="70">
        <f t="shared" si="48"/>
        <v>0</v>
      </c>
    </row>
    <row r="149" spans="1:20" x14ac:dyDescent="0.25">
      <c r="A149">
        <f t="shared" si="60"/>
        <v>2021</v>
      </c>
      <c r="B149" t="str">
        <f>'Enheter, modell og år'!E2</f>
        <v>RFM</v>
      </c>
      <c r="C149">
        <f>'Tot bev overordnet modell'!$A$31</f>
        <v>0</v>
      </c>
      <c r="D149" t="str">
        <f t="shared" si="61"/>
        <v>2021RFM</v>
      </c>
      <c r="E149" t="str">
        <f t="shared" si="62"/>
        <v>2021RFM0</v>
      </c>
      <c r="F149" s="39">
        <f t="shared" si="65"/>
        <v>0</v>
      </c>
      <c r="G149" s="39">
        <f t="shared" si="66"/>
        <v>0</v>
      </c>
      <c r="H149" s="39">
        <f t="shared" si="67"/>
        <v>0</v>
      </c>
      <c r="I149" s="39">
        <f t="shared" si="68"/>
        <v>0</v>
      </c>
      <c r="J149" s="39">
        <f t="shared" si="63"/>
        <v>0</v>
      </c>
      <c r="K149" s="3" t="e">
        <f>'Tot bev overordnet modell'!W31</f>
        <v>#DIV/0!</v>
      </c>
      <c r="L149" s="3">
        <f>'Tot bev overordnet modell'!X31</f>
        <v>0</v>
      </c>
      <c r="M149" s="3">
        <f>'Tot bev overordnet modell'!Y31</f>
        <v>0</v>
      </c>
      <c r="N149" s="3">
        <f t="shared" si="64"/>
        <v>0</v>
      </c>
      <c r="O149" s="3">
        <f>'Tot bev overordnet modell'!Z31</f>
        <v>0</v>
      </c>
      <c r="P149" s="3" t="e">
        <f>'Tot bev overordnet modell'!AA31</f>
        <v>#DIV/0!</v>
      </c>
      <c r="Q149" s="3" t="e">
        <f>IF(A149='Enheter, modell og år'!$F$2-1,0,P149-VLOOKUP(A149-1&amp;B149&amp;C149,$E$2:$P$541,12,FALSE))</f>
        <v>#DIV/0!</v>
      </c>
      <c r="R149" s="70">
        <f t="shared" si="59"/>
        <v>0</v>
      </c>
      <c r="S149" s="3">
        <f>IF(A149&lt;('Enheter, modell og år'!$F$2+7),0,P149-VLOOKUP(A149-7&amp;B149&amp;C149,$E$32:$P$541,12,FALSE))</f>
        <v>0</v>
      </c>
      <c r="T149" s="70">
        <f t="shared" si="48"/>
        <v>0</v>
      </c>
    </row>
    <row r="150" spans="1:20" x14ac:dyDescent="0.25">
      <c r="A150">
        <f t="shared" si="60"/>
        <v>2021</v>
      </c>
      <c r="B150" t="str">
        <f>'Enheter, modell og år'!E2</f>
        <v>RFM</v>
      </c>
      <c r="C150">
        <f>'Tot bev overordnet modell'!$A$32</f>
        <v>0</v>
      </c>
      <c r="D150" t="str">
        <f t="shared" si="61"/>
        <v>2021RFM</v>
      </c>
      <c r="E150" t="str">
        <f t="shared" si="62"/>
        <v>2021RFM0</v>
      </c>
      <c r="F150" s="39">
        <f t="shared" si="65"/>
        <v>0</v>
      </c>
      <c r="G150" s="39">
        <f t="shared" si="66"/>
        <v>0</v>
      </c>
      <c r="H150" s="39">
        <f t="shared" si="67"/>
        <v>0</v>
      </c>
      <c r="I150" s="39">
        <f t="shared" si="68"/>
        <v>0</v>
      </c>
      <c r="J150" s="39">
        <f t="shared" si="63"/>
        <v>0</v>
      </c>
      <c r="K150" s="3" t="e">
        <f>'Tot bev overordnet modell'!W32</f>
        <v>#DIV/0!</v>
      </c>
      <c r="L150" s="3">
        <f>'Tot bev overordnet modell'!X32</f>
        <v>0</v>
      </c>
      <c r="M150" s="3">
        <f>'Tot bev overordnet modell'!Y32</f>
        <v>0</v>
      </c>
      <c r="N150" s="3">
        <f t="shared" si="64"/>
        <v>0</v>
      </c>
      <c r="O150" s="3">
        <f>'Tot bev overordnet modell'!Z32</f>
        <v>0</v>
      </c>
      <c r="P150" s="3" t="e">
        <f>'Tot bev overordnet modell'!AA32</f>
        <v>#DIV/0!</v>
      </c>
      <c r="Q150" s="3" t="e">
        <f>IF(A150='Enheter, modell og år'!$F$2-1,0,P150-VLOOKUP(A150-1&amp;B150&amp;C150,$E$2:$P$541,12,FALSE))</f>
        <v>#DIV/0!</v>
      </c>
      <c r="R150" s="70">
        <f t="shared" si="59"/>
        <v>0</v>
      </c>
      <c r="S150" s="3">
        <f>IF(A150&lt;('Enheter, modell og år'!$F$2+7),0,P150-VLOOKUP(A150-7&amp;B150&amp;C150,$E$32:$P$541,12,FALSE))</f>
        <v>0</v>
      </c>
      <c r="T150" s="70">
        <f t="shared" si="48"/>
        <v>0</v>
      </c>
    </row>
    <row r="151" spans="1:20" x14ac:dyDescent="0.25">
      <c r="A151">
        <f t="shared" si="60"/>
        <v>2021</v>
      </c>
      <c r="B151" t="str">
        <f>'Enheter, modell og år'!E2</f>
        <v>RFM</v>
      </c>
      <c r="C151">
        <f>'Tot bev overordnet modell'!$A$33</f>
        <v>0</v>
      </c>
      <c r="D151" t="str">
        <f t="shared" si="61"/>
        <v>2021RFM</v>
      </c>
      <c r="E151" t="str">
        <f t="shared" si="62"/>
        <v>2021RFM0</v>
      </c>
      <c r="F151" s="39">
        <f t="shared" si="65"/>
        <v>0</v>
      </c>
      <c r="G151" s="39">
        <f t="shared" si="66"/>
        <v>0</v>
      </c>
      <c r="H151" s="39">
        <f t="shared" si="67"/>
        <v>0</v>
      </c>
      <c r="I151" s="39">
        <f t="shared" si="68"/>
        <v>0</v>
      </c>
      <c r="J151" s="39">
        <f t="shared" si="63"/>
        <v>0</v>
      </c>
      <c r="K151" s="3" t="e">
        <f>'Tot bev overordnet modell'!W33</f>
        <v>#DIV/0!</v>
      </c>
      <c r="L151" s="3">
        <f>'Tot bev overordnet modell'!X33</f>
        <v>0</v>
      </c>
      <c r="M151" s="3">
        <f>'Tot bev overordnet modell'!Y33</f>
        <v>0</v>
      </c>
      <c r="N151" s="3">
        <f t="shared" si="64"/>
        <v>0</v>
      </c>
      <c r="O151" s="3">
        <f>'Tot bev overordnet modell'!Z33</f>
        <v>0</v>
      </c>
      <c r="P151" s="3" t="e">
        <f>'Tot bev overordnet modell'!AA33</f>
        <v>#DIV/0!</v>
      </c>
      <c r="Q151" s="3" t="e">
        <f>IF(A151='Enheter, modell og år'!$F$2-1,0,P151-VLOOKUP(A151-1&amp;B151&amp;C151,$E$2:$P$541,12,FALSE))</f>
        <v>#DIV/0!</v>
      </c>
      <c r="R151" s="70">
        <f t="shared" si="59"/>
        <v>0</v>
      </c>
      <c r="S151" s="3">
        <f>IF(A151&lt;('Enheter, modell og år'!$F$2+7),0,P151-VLOOKUP(A151-7&amp;B151&amp;C151,$E$32:$P$541,12,FALSE))</f>
        <v>0</v>
      </c>
      <c r="T151" s="70">
        <f t="shared" si="48"/>
        <v>0</v>
      </c>
    </row>
    <row r="152" spans="1:20" x14ac:dyDescent="0.25">
      <c r="A152">
        <f t="shared" si="60"/>
        <v>2022</v>
      </c>
      <c r="B152" t="str">
        <f>'Enheter, modell og år'!$E$2</f>
        <v>RFM</v>
      </c>
      <c r="C152">
        <f>'Tot bev overordnet modell'!A4</f>
        <v>0</v>
      </c>
      <c r="D152" t="str">
        <f t="shared" si="61"/>
        <v>2022RFM</v>
      </c>
      <c r="E152" t="str">
        <f t="shared" si="62"/>
        <v>2022RFM0</v>
      </c>
      <c r="F152" s="39">
        <f t="shared" si="65"/>
        <v>0</v>
      </c>
      <c r="G152" s="39">
        <f t="shared" si="66"/>
        <v>0</v>
      </c>
      <c r="H152" s="39">
        <f t="shared" si="67"/>
        <v>0</v>
      </c>
      <c r="I152" s="39">
        <f t="shared" si="68"/>
        <v>0</v>
      </c>
      <c r="J152" s="39">
        <f t="shared" si="63"/>
        <v>0</v>
      </c>
      <c r="K152" s="3" t="e">
        <f>'Tot bev overordnet modell'!AB4</f>
        <v>#DIV/0!</v>
      </c>
      <c r="L152" s="3">
        <f>'Tot bev overordnet modell'!AC4</f>
        <v>0</v>
      </c>
      <c r="M152" s="3">
        <f>'Tot bev overordnet modell'!AD4</f>
        <v>0</v>
      </c>
      <c r="N152" s="3">
        <f t="shared" si="64"/>
        <v>0</v>
      </c>
      <c r="O152" s="3">
        <f>'Tot bev overordnet modell'!AE4</f>
        <v>0</v>
      </c>
      <c r="P152" s="3" t="e">
        <f>'Tot bev overordnet modell'!AF4</f>
        <v>#DIV/0!</v>
      </c>
      <c r="Q152" s="3" t="e">
        <f>IF(A152='Enheter, modell og år'!$F$2-1,0,P152-VLOOKUP(A152-1&amp;B152&amp;C152,$E$2:$P$541,12,FALSE))</f>
        <v>#DIV/0!</v>
      </c>
      <c r="R152" s="70">
        <f t="shared" si="59"/>
        <v>0</v>
      </c>
      <c r="S152" s="3">
        <f>IF(A152&lt;('Enheter, modell og år'!$F$2+7),0,P152-VLOOKUP(A152-7&amp;B152&amp;C152,$E$32:$P$541,12,FALSE))</f>
        <v>0</v>
      </c>
      <c r="T152" s="70">
        <f t="shared" si="48"/>
        <v>0</v>
      </c>
    </row>
    <row r="153" spans="1:20" x14ac:dyDescent="0.25">
      <c r="A153">
        <f t="shared" ref="A153:A162" si="69">A123+1</f>
        <v>2022</v>
      </c>
      <c r="B153" t="str">
        <f>'Enheter, modell og år'!$E$2</f>
        <v>RFM</v>
      </c>
      <c r="C153">
        <f>'Tot bev overordnet modell'!A5</f>
        <v>0</v>
      </c>
      <c r="D153" t="str">
        <f t="shared" ref="D153:D162" si="70">A153&amp;B153</f>
        <v>2022RFM</v>
      </c>
      <c r="E153" t="str">
        <f t="shared" ref="E153:E162" si="71">A153&amp;B153&amp;C153</f>
        <v>2022RFM0</v>
      </c>
      <c r="F153" s="39">
        <f t="shared" ref="F153:F162" si="72">IFERROR(K153/$P153,0)</f>
        <v>0</v>
      </c>
      <c r="G153" s="39">
        <f t="shared" ref="G153:G162" si="73">IFERROR(L153/$P153,0)</f>
        <v>0</v>
      </c>
      <c r="H153" s="39">
        <f t="shared" ref="H153:H162" si="74">IFERROR(M153/$P153,0)</f>
        <v>0</v>
      </c>
      <c r="I153" s="39">
        <f t="shared" ref="I153:I162" si="75">IFERROR(O153/$P153,0)</f>
        <v>0</v>
      </c>
      <c r="J153" s="39">
        <f t="shared" ref="J153:J162" si="76">IFERROR(N153/$P153,0)</f>
        <v>0</v>
      </c>
      <c r="K153" s="3" t="e">
        <f>'Tot bev overordnet modell'!AB5</f>
        <v>#DIV/0!</v>
      </c>
      <c r="L153" s="3">
        <f>'Tot bev overordnet modell'!AC5</f>
        <v>0</v>
      </c>
      <c r="M153" s="3">
        <f>'Tot bev overordnet modell'!AD5</f>
        <v>0</v>
      </c>
      <c r="N153" s="3">
        <f t="shared" ref="N153:N162" si="77">SUM(L153:M153)</f>
        <v>0</v>
      </c>
      <c r="O153" s="3">
        <f>'Tot bev overordnet modell'!AE5</f>
        <v>0</v>
      </c>
      <c r="P153" s="3" t="e">
        <f>'Tot bev overordnet modell'!AF5</f>
        <v>#DIV/0!</v>
      </c>
      <c r="Q153" s="3" t="e">
        <f>IF(A153='Enheter, modell og år'!$F$2-1,0,P153-VLOOKUP(A153-1&amp;B153&amp;C153,$E$2:$P$541,12,FALSE))</f>
        <v>#DIV/0!</v>
      </c>
      <c r="R153" s="70">
        <f t="shared" si="59"/>
        <v>0</v>
      </c>
      <c r="S153" s="3">
        <f>IF(A153&lt;('Enheter, modell og år'!$F$2+7),0,P153-VLOOKUP(A153-7&amp;B153&amp;C153,$E$32:$P$541,12,FALSE))</f>
        <v>0</v>
      </c>
      <c r="T153" s="70">
        <f t="shared" si="48"/>
        <v>0</v>
      </c>
    </row>
    <row r="154" spans="1:20" x14ac:dyDescent="0.25">
      <c r="A154">
        <f t="shared" si="69"/>
        <v>2022</v>
      </c>
      <c r="B154" t="str">
        <f>'Enheter, modell og år'!$E$2</f>
        <v>RFM</v>
      </c>
      <c r="C154">
        <f>'Tot bev overordnet modell'!A6</f>
        <v>0</v>
      </c>
      <c r="D154" t="str">
        <f t="shared" si="70"/>
        <v>2022RFM</v>
      </c>
      <c r="E154" t="str">
        <f t="shared" si="71"/>
        <v>2022RFM0</v>
      </c>
      <c r="F154" s="39">
        <f t="shared" si="72"/>
        <v>0</v>
      </c>
      <c r="G154" s="39">
        <f t="shared" si="73"/>
        <v>0</v>
      </c>
      <c r="H154" s="39">
        <f t="shared" si="74"/>
        <v>0</v>
      </c>
      <c r="I154" s="39">
        <f t="shared" si="75"/>
        <v>0</v>
      </c>
      <c r="J154" s="39">
        <f t="shared" si="76"/>
        <v>0</v>
      </c>
      <c r="K154" s="3" t="e">
        <f>'Tot bev overordnet modell'!AB6</f>
        <v>#DIV/0!</v>
      </c>
      <c r="L154" s="3">
        <f>'Tot bev overordnet modell'!AC6</f>
        <v>0</v>
      </c>
      <c r="M154" s="3">
        <f>'Tot bev overordnet modell'!AD6</f>
        <v>0</v>
      </c>
      <c r="N154" s="3">
        <f t="shared" si="77"/>
        <v>0</v>
      </c>
      <c r="O154" s="3">
        <f>'Tot bev overordnet modell'!AE6</f>
        <v>0</v>
      </c>
      <c r="P154" s="3" t="e">
        <f>'Tot bev overordnet modell'!AF6</f>
        <v>#DIV/0!</v>
      </c>
      <c r="Q154" s="3" t="e">
        <f>IF(A154='Enheter, modell og år'!$F$2-1,0,P154-VLOOKUP(A154-1&amp;B154&amp;C154,$E$2:$P$541,12,FALSE))</f>
        <v>#DIV/0!</v>
      </c>
      <c r="R154" s="70">
        <f t="shared" si="59"/>
        <v>0</v>
      </c>
      <c r="S154" s="3">
        <f>IF(A154&lt;('Enheter, modell og år'!$F$2+7),0,P154-VLOOKUP(A154-7&amp;B154&amp;C154,$E$32:$P$541,12,FALSE))</f>
        <v>0</v>
      </c>
      <c r="T154" s="70">
        <f t="shared" si="48"/>
        <v>0</v>
      </c>
    </row>
    <row r="155" spans="1:20" x14ac:dyDescent="0.25">
      <c r="A155">
        <f t="shared" si="69"/>
        <v>2022</v>
      </c>
      <c r="B155" t="str">
        <f>'Enheter, modell og år'!$E$2</f>
        <v>RFM</v>
      </c>
      <c r="C155">
        <f>'Tot bev overordnet modell'!A7</f>
        <v>0</v>
      </c>
      <c r="D155" t="str">
        <f t="shared" si="70"/>
        <v>2022RFM</v>
      </c>
      <c r="E155" t="str">
        <f t="shared" si="71"/>
        <v>2022RFM0</v>
      </c>
      <c r="F155" s="39">
        <f t="shared" si="72"/>
        <v>0</v>
      </c>
      <c r="G155" s="39">
        <f t="shared" si="73"/>
        <v>0</v>
      </c>
      <c r="H155" s="39">
        <f t="shared" si="74"/>
        <v>0</v>
      </c>
      <c r="I155" s="39">
        <f t="shared" si="75"/>
        <v>0</v>
      </c>
      <c r="J155" s="39">
        <f t="shared" si="76"/>
        <v>0</v>
      </c>
      <c r="K155" s="3" t="e">
        <f>'Tot bev overordnet modell'!AB7</f>
        <v>#DIV/0!</v>
      </c>
      <c r="L155" s="3">
        <f>'Tot bev overordnet modell'!AC7</f>
        <v>0</v>
      </c>
      <c r="M155" s="3">
        <f>'Tot bev overordnet modell'!AD7</f>
        <v>0</v>
      </c>
      <c r="N155" s="3">
        <f t="shared" si="77"/>
        <v>0</v>
      </c>
      <c r="O155" s="3">
        <f>'Tot bev overordnet modell'!AE7</f>
        <v>0</v>
      </c>
      <c r="P155" s="3" t="e">
        <f>'Tot bev overordnet modell'!AF7</f>
        <v>#DIV/0!</v>
      </c>
      <c r="Q155" s="3" t="e">
        <f>IF(A155='Enheter, modell og år'!$F$2-1,0,P155-VLOOKUP(A155-1&amp;B155&amp;C155,$E$2:$P$541,12,FALSE))</f>
        <v>#DIV/0!</v>
      </c>
      <c r="R155" s="70">
        <f t="shared" si="59"/>
        <v>0</v>
      </c>
      <c r="S155" s="3">
        <f>IF(A155&lt;('Enheter, modell og år'!$F$2+7),0,P155-VLOOKUP(A155-7&amp;B155&amp;C155,$E$32:$P$541,12,FALSE))</f>
        <v>0</v>
      </c>
      <c r="T155" s="70">
        <f t="shared" si="48"/>
        <v>0</v>
      </c>
    </row>
    <row r="156" spans="1:20" x14ac:dyDescent="0.25">
      <c r="A156">
        <f t="shared" si="69"/>
        <v>2022</v>
      </c>
      <c r="B156" t="str">
        <f>'Enheter, modell og år'!$E$2</f>
        <v>RFM</v>
      </c>
      <c r="C156">
        <f>'Tot bev overordnet modell'!A8</f>
        <v>0</v>
      </c>
      <c r="D156" t="str">
        <f t="shared" si="70"/>
        <v>2022RFM</v>
      </c>
      <c r="E156" t="str">
        <f t="shared" si="71"/>
        <v>2022RFM0</v>
      </c>
      <c r="F156" s="39">
        <f t="shared" si="72"/>
        <v>0</v>
      </c>
      <c r="G156" s="39">
        <f t="shared" si="73"/>
        <v>0</v>
      </c>
      <c r="H156" s="39">
        <f t="shared" si="74"/>
        <v>0</v>
      </c>
      <c r="I156" s="39">
        <f t="shared" si="75"/>
        <v>0</v>
      </c>
      <c r="J156" s="39">
        <f t="shared" si="76"/>
        <v>0</v>
      </c>
      <c r="K156" s="3" t="e">
        <f>'Tot bev overordnet modell'!AB8</f>
        <v>#DIV/0!</v>
      </c>
      <c r="L156" s="3">
        <f>'Tot bev overordnet modell'!AC8</f>
        <v>0</v>
      </c>
      <c r="M156" s="3">
        <f>'Tot bev overordnet modell'!AD8</f>
        <v>0</v>
      </c>
      <c r="N156" s="3">
        <f t="shared" si="77"/>
        <v>0</v>
      </c>
      <c r="O156" s="3">
        <f>'Tot bev overordnet modell'!AE8</f>
        <v>0</v>
      </c>
      <c r="P156" s="3" t="e">
        <f>'Tot bev overordnet modell'!AF8</f>
        <v>#DIV/0!</v>
      </c>
      <c r="Q156" s="3" t="e">
        <f>IF(A156='Enheter, modell og år'!$F$2-1,0,P156-VLOOKUP(A156-1&amp;B156&amp;C156,$E$2:$P$541,12,FALSE))</f>
        <v>#DIV/0!</v>
      </c>
      <c r="R156" s="70">
        <f t="shared" si="59"/>
        <v>0</v>
      </c>
      <c r="S156" s="3">
        <f>IF(A156&lt;('Enheter, modell og år'!$F$2+7),0,P156-VLOOKUP(A156-7&amp;B156&amp;C156,$E$32:$P$541,12,FALSE))</f>
        <v>0</v>
      </c>
      <c r="T156" s="70">
        <f t="shared" si="48"/>
        <v>0</v>
      </c>
    </row>
    <row r="157" spans="1:20" x14ac:dyDescent="0.25">
      <c r="A157">
        <f t="shared" si="69"/>
        <v>2022</v>
      </c>
      <c r="B157" t="str">
        <f>'Enheter, modell og år'!$E$2</f>
        <v>RFM</v>
      </c>
      <c r="C157">
        <f>'Tot bev overordnet modell'!A9</f>
        <v>0</v>
      </c>
      <c r="D157" t="str">
        <f t="shared" si="70"/>
        <v>2022RFM</v>
      </c>
      <c r="E157" t="str">
        <f t="shared" si="71"/>
        <v>2022RFM0</v>
      </c>
      <c r="F157" s="39">
        <f t="shared" si="72"/>
        <v>0</v>
      </c>
      <c r="G157" s="39">
        <f t="shared" si="73"/>
        <v>0</v>
      </c>
      <c r="H157" s="39">
        <f t="shared" si="74"/>
        <v>0</v>
      </c>
      <c r="I157" s="39">
        <f t="shared" si="75"/>
        <v>0</v>
      </c>
      <c r="J157" s="39">
        <f t="shared" si="76"/>
        <v>0</v>
      </c>
      <c r="K157" s="3" t="e">
        <f>'Tot bev overordnet modell'!AB9</f>
        <v>#DIV/0!</v>
      </c>
      <c r="L157" s="3">
        <f>'Tot bev overordnet modell'!AC9</f>
        <v>0</v>
      </c>
      <c r="M157" s="3">
        <f>'Tot bev overordnet modell'!AD9</f>
        <v>0</v>
      </c>
      <c r="N157" s="3">
        <f t="shared" si="77"/>
        <v>0</v>
      </c>
      <c r="O157" s="3">
        <f>'Tot bev overordnet modell'!AE9</f>
        <v>0</v>
      </c>
      <c r="P157" s="3" t="e">
        <f>'Tot bev overordnet modell'!AF9</f>
        <v>#DIV/0!</v>
      </c>
      <c r="Q157" s="3" t="e">
        <f>IF(A157='Enheter, modell og år'!$F$2-1,0,P157-VLOOKUP(A157-1&amp;B157&amp;C157,$E$2:$P$541,12,FALSE))</f>
        <v>#DIV/0!</v>
      </c>
      <c r="R157" s="70">
        <f t="shared" si="59"/>
        <v>0</v>
      </c>
      <c r="S157" s="3">
        <f>IF(A157&lt;('Enheter, modell og år'!$F$2+7),0,P157-VLOOKUP(A157-7&amp;B157&amp;C157,$E$32:$P$541,12,FALSE))</f>
        <v>0</v>
      </c>
      <c r="T157" s="70">
        <f t="shared" si="48"/>
        <v>0</v>
      </c>
    </row>
    <row r="158" spans="1:20" x14ac:dyDescent="0.25">
      <c r="A158">
        <f t="shared" si="69"/>
        <v>2022</v>
      </c>
      <c r="B158" t="str">
        <f>'Enheter, modell og år'!$E$2</f>
        <v>RFM</v>
      </c>
      <c r="C158">
        <f>'Tot bev overordnet modell'!A10</f>
        <v>0</v>
      </c>
      <c r="D158" t="str">
        <f t="shared" si="70"/>
        <v>2022RFM</v>
      </c>
      <c r="E158" t="str">
        <f t="shared" si="71"/>
        <v>2022RFM0</v>
      </c>
      <c r="F158" s="39">
        <f t="shared" si="72"/>
        <v>0</v>
      </c>
      <c r="G158" s="39">
        <f t="shared" si="73"/>
        <v>0</v>
      </c>
      <c r="H158" s="39">
        <f t="shared" si="74"/>
        <v>0</v>
      </c>
      <c r="I158" s="39">
        <f t="shared" si="75"/>
        <v>0</v>
      </c>
      <c r="J158" s="39">
        <f t="shared" si="76"/>
        <v>0</v>
      </c>
      <c r="K158" s="3" t="e">
        <f>'Tot bev overordnet modell'!AB10</f>
        <v>#DIV/0!</v>
      </c>
      <c r="L158" s="3">
        <f>'Tot bev overordnet modell'!AC10</f>
        <v>0</v>
      </c>
      <c r="M158" s="3">
        <f>'Tot bev overordnet modell'!AD10</f>
        <v>0</v>
      </c>
      <c r="N158" s="3">
        <f t="shared" si="77"/>
        <v>0</v>
      </c>
      <c r="O158" s="3">
        <f>'Tot bev overordnet modell'!AE10</f>
        <v>0</v>
      </c>
      <c r="P158" s="3" t="e">
        <f>'Tot bev overordnet modell'!AF10</f>
        <v>#DIV/0!</v>
      </c>
      <c r="Q158" s="3" t="e">
        <f>IF(A158='Enheter, modell og år'!$F$2-1,0,P158-VLOOKUP(A158-1&amp;B158&amp;C158,$E$2:$P$541,12,FALSE))</f>
        <v>#DIV/0!</v>
      </c>
      <c r="R158" s="70">
        <f t="shared" si="59"/>
        <v>0</v>
      </c>
      <c r="S158" s="3">
        <f>IF(A158&lt;('Enheter, modell og år'!$F$2+7),0,P158-VLOOKUP(A158-7&amp;B158&amp;C158,$E$32:$P$541,12,FALSE))</f>
        <v>0</v>
      </c>
      <c r="T158" s="70">
        <f t="shared" si="48"/>
        <v>0</v>
      </c>
    </row>
    <row r="159" spans="1:20" x14ac:dyDescent="0.25">
      <c r="A159">
        <f t="shared" si="69"/>
        <v>2022</v>
      </c>
      <c r="B159" t="str">
        <f>'Enheter, modell og år'!$E$2</f>
        <v>RFM</v>
      </c>
      <c r="C159">
        <f>'Tot bev overordnet modell'!A11</f>
        <v>0</v>
      </c>
      <c r="D159" t="str">
        <f t="shared" si="70"/>
        <v>2022RFM</v>
      </c>
      <c r="E159" t="str">
        <f t="shared" si="71"/>
        <v>2022RFM0</v>
      </c>
      <c r="F159" s="39">
        <f t="shared" si="72"/>
        <v>0</v>
      </c>
      <c r="G159" s="39">
        <f t="shared" si="73"/>
        <v>0</v>
      </c>
      <c r="H159" s="39">
        <f t="shared" si="74"/>
        <v>0</v>
      </c>
      <c r="I159" s="39">
        <f t="shared" si="75"/>
        <v>0</v>
      </c>
      <c r="J159" s="39">
        <f t="shared" si="76"/>
        <v>0</v>
      </c>
      <c r="K159" s="3" t="e">
        <f>'Tot bev overordnet modell'!AB11</f>
        <v>#DIV/0!</v>
      </c>
      <c r="L159" s="3">
        <f>'Tot bev overordnet modell'!AC11</f>
        <v>0</v>
      </c>
      <c r="M159" s="3">
        <f>'Tot bev overordnet modell'!AD11</f>
        <v>0</v>
      </c>
      <c r="N159" s="3">
        <f t="shared" si="77"/>
        <v>0</v>
      </c>
      <c r="O159" s="3">
        <f>'Tot bev overordnet modell'!AE11</f>
        <v>0</v>
      </c>
      <c r="P159" s="3" t="e">
        <f>'Tot bev overordnet modell'!AF11</f>
        <v>#DIV/0!</v>
      </c>
      <c r="Q159" s="3" t="e">
        <f>IF(A159='Enheter, modell og år'!$F$2-1,0,P159-VLOOKUP(A159-1&amp;B159&amp;C159,$E$2:$P$541,12,FALSE))</f>
        <v>#DIV/0!</v>
      </c>
      <c r="R159" s="70">
        <f t="shared" si="59"/>
        <v>0</v>
      </c>
      <c r="S159" s="3">
        <f>IF(A159&lt;('Enheter, modell og år'!$F$2+7),0,P159-VLOOKUP(A159-7&amp;B159&amp;C159,$E$32:$P$541,12,FALSE))</f>
        <v>0</v>
      </c>
      <c r="T159" s="70">
        <f t="shared" si="48"/>
        <v>0</v>
      </c>
    </row>
    <row r="160" spans="1:20" x14ac:dyDescent="0.25">
      <c r="A160">
        <f t="shared" si="69"/>
        <v>2022</v>
      </c>
      <c r="B160" t="str">
        <f>'Enheter, modell og år'!$E$2</f>
        <v>RFM</v>
      </c>
      <c r="C160">
        <f>'Tot bev overordnet modell'!A12</f>
        <v>0</v>
      </c>
      <c r="D160" t="str">
        <f t="shared" si="70"/>
        <v>2022RFM</v>
      </c>
      <c r="E160" t="str">
        <f t="shared" si="71"/>
        <v>2022RFM0</v>
      </c>
      <c r="F160" s="39">
        <f t="shared" si="72"/>
        <v>0</v>
      </c>
      <c r="G160" s="39">
        <f t="shared" si="73"/>
        <v>0</v>
      </c>
      <c r="H160" s="39">
        <f t="shared" si="74"/>
        <v>0</v>
      </c>
      <c r="I160" s="39">
        <f t="shared" si="75"/>
        <v>0</v>
      </c>
      <c r="J160" s="39">
        <f t="shared" si="76"/>
        <v>0</v>
      </c>
      <c r="K160" s="3" t="e">
        <f>'Tot bev overordnet modell'!AB12</f>
        <v>#DIV/0!</v>
      </c>
      <c r="L160" s="3">
        <f>'Tot bev overordnet modell'!AC12</f>
        <v>0</v>
      </c>
      <c r="M160" s="3">
        <f>'Tot bev overordnet modell'!AD12</f>
        <v>0</v>
      </c>
      <c r="N160" s="3">
        <f t="shared" si="77"/>
        <v>0</v>
      </c>
      <c r="O160" s="3">
        <f>'Tot bev overordnet modell'!AE12</f>
        <v>0</v>
      </c>
      <c r="P160" s="3" t="e">
        <f>'Tot bev overordnet modell'!AF12</f>
        <v>#DIV/0!</v>
      </c>
      <c r="Q160" s="3" t="e">
        <f>IF(A160='Enheter, modell og år'!$F$2-1,0,P160-VLOOKUP(A160-1&amp;B160&amp;C160,$E$2:$P$541,12,FALSE))</f>
        <v>#DIV/0!</v>
      </c>
      <c r="R160" s="70">
        <f t="shared" si="59"/>
        <v>0</v>
      </c>
      <c r="S160" s="3">
        <f>IF(A160&lt;('Enheter, modell og år'!$F$2+7),0,P160-VLOOKUP(A160-7&amp;B160&amp;C160,$E$32:$P$541,12,FALSE))</f>
        <v>0</v>
      </c>
      <c r="T160" s="70">
        <f t="shared" ref="T160:T223" si="78">IFERROR(S160/VLOOKUP(A160-7&amp;B160&amp;C160,$E$32:$P$541,12,FALSE),0)</f>
        <v>0</v>
      </c>
    </row>
    <row r="161" spans="1:20" x14ac:dyDescent="0.25">
      <c r="A161">
        <f t="shared" si="69"/>
        <v>2022</v>
      </c>
      <c r="B161" t="str">
        <f>'Enheter, modell og år'!$E$2</f>
        <v>RFM</v>
      </c>
      <c r="C161">
        <f>'Tot bev overordnet modell'!A13</f>
        <v>0</v>
      </c>
      <c r="D161" t="str">
        <f t="shared" si="70"/>
        <v>2022RFM</v>
      </c>
      <c r="E161" t="str">
        <f t="shared" si="71"/>
        <v>2022RFM0</v>
      </c>
      <c r="F161" s="39">
        <f t="shared" si="72"/>
        <v>0</v>
      </c>
      <c r="G161" s="39">
        <f t="shared" si="73"/>
        <v>0</v>
      </c>
      <c r="H161" s="39">
        <f t="shared" si="74"/>
        <v>0</v>
      </c>
      <c r="I161" s="39">
        <f t="shared" si="75"/>
        <v>0</v>
      </c>
      <c r="J161" s="39">
        <f t="shared" si="76"/>
        <v>0</v>
      </c>
      <c r="K161" s="3" t="e">
        <f>'Tot bev overordnet modell'!AB13</f>
        <v>#DIV/0!</v>
      </c>
      <c r="L161" s="3">
        <f>'Tot bev overordnet modell'!AC13</f>
        <v>0</v>
      </c>
      <c r="M161" s="3">
        <f>'Tot bev overordnet modell'!AD13</f>
        <v>0</v>
      </c>
      <c r="N161" s="3">
        <f t="shared" si="77"/>
        <v>0</v>
      </c>
      <c r="O161" s="3">
        <f>'Tot bev overordnet modell'!AE13</f>
        <v>0</v>
      </c>
      <c r="P161" s="3" t="e">
        <f>'Tot bev overordnet modell'!AF13</f>
        <v>#DIV/0!</v>
      </c>
      <c r="Q161" s="3" t="e">
        <f>IF(A161='Enheter, modell og år'!$F$2-1,0,P161-VLOOKUP(A161-1&amp;B161&amp;C161,$E$2:$P$541,12,FALSE))</f>
        <v>#DIV/0!</v>
      </c>
      <c r="R161" s="70">
        <f t="shared" si="59"/>
        <v>0</v>
      </c>
      <c r="S161" s="3">
        <f>IF(A161&lt;('Enheter, modell og år'!$F$2+7),0,P161-VLOOKUP(A161-7&amp;B161&amp;C161,$E$32:$P$541,12,FALSE))</f>
        <v>0</v>
      </c>
      <c r="T161" s="70">
        <f t="shared" si="78"/>
        <v>0</v>
      </c>
    </row>
    <row r="162" spans="1:20" x14ac:dyDescent="0.25">
      <c r="A162">
        <f t="shared" si="69"/>
        <v>2022</v>
      </c>
      <c r="B162" t="str">
        <f>'Enheter, modell og år'!$E$2</f>
        <v>RFM</v>
      </c>
      <c r="C162">
        <f>'Tot bev overordnet modell'!A14</f>
        <v>0</v>
      </c>
      <c r="D162" t="str">
        <f t="shared" si="70"/>
        <v>2022RFM</v>
      </c>
      <c r="E162" t="str">
        <f t="shared" si="71"/>
        <v>2022RFM0</v>
      </c>
      <c r="F162" s="39">
        <f t="shared" si="72"/>
        <v>0</v>
      </c>
      <c r="G162" s="39">
        <f t="shared" si="73"/>
        <v>0</v>
      </c>
      <c r="H162" s="39">
        <f t="shared" si="74"/>
        <v>0</v>
      </c>
      <c r="I162" s="39">
        <f t="shared" si="75"/>
        <v>0</v>
      </c>
      <c r="J162" s="39">
        <f t="shared" si="76"/>
        <v>0</v>
      </c>
      <c r="K162" s="3" t="e">
        <f>'Tot bev overordnet modell'!AB14</f>
        <v>#DIV/0!</v>
      </c>
      <c r="L162" s="3">
        <f>'Tot bev overordnet modell'!AC14</f>
        <v>0</v>
      </c>
      <c r="M162" s="3">
        <f>'Tot bev overordnet modell'!AD14</f>
        <v>0</v>
      </c>
      <c r="N162" s="3">
        <f t="shared" si="77"/>
        <v>0</v>
      </c>
      <c r="O162" s="3">
        <f>'Tot bev overordnet modell'!AE14</f>
        <v>0</v>
      </c>
      <c r="P162" s="3" t="e">
        <f>'Tot bev overordnet modell'!AF14</f>
        <v>#DIV/0!</v>
      </c>
      <c r="Q162" s="3" t="e">
        <f>IF(A162='Enheter, modell og år'!$F$2-1,0,P162-VLOOKUP(A162-1&amp;B162&amp;C162,$E$2:$P$541,12,FALSE))</f>
        <v>#DIV/0!</v>
      </c>
      <c r="R162" s="70">
        <f t="shared" si="59"/>
        <v>0</v>
      </c>
      <c r="S162" s="3">
        <f>IF(A162&lt;('Enheter, modell og år'!$F$2+7),0,P162-VLOOKUP(A162-7&amp;B162&amp;C162,$E$32:$P$541,12,FALSE))</f>
        <v>0</v>
      </c>
      <c r="T162" s="70">
        <f t="shared" si="78"/>
        <v>0</v>
      </c>
    </row>
    <row r="163" spans="1:20" x14ac:dyDescent="0.25">
      <c r="A163">
        <f t="shared" ref="A163:A182" si="79">A133+1</f>
        <v>2022</v>
      </c>
      <c r="B163" t="str">
        <f>'Enheter, modell og år'!E2</f>
        <v>RFM</v>
      </c>
      <c r="C163">
        <f>'Tot bev overordnet modell'!$A$15</f>
        <v>0</v>
      </c>
      <c r="D163" t="str">
        <f t="shared" si="61"/>
        <v>2022RFM</v>
      </c>
      <c r="E163" t="str">
        <f t="shared" si="62"/>
        <v>2022RFM0</v>
      </c>
      <c r="F163" s="39">
        <f t="shared" si="65"/>
        <v>0</v>
      </c>
      <c r="G163" s="39">
        <f t="shared" si="66"/>
        <v>0</v>
      </c>
      <c r="H163" s="39">
        <f t="shared" si="67"/>
        <v>0</v>
      </c>
      <c r="I163" s="39">
        <f t="shared" si="68"/>
        <v>0</v>
      </c>
      <c r="J163" s="39">
        <f t="shared" si="63"/>
        <v>0</v>
      </c>
      <c r="K163" s="3" t="e">
        <f>'Tot bev overordnet modell'!AB15</f>
        <v>#DIV/0!</v>
      </c>
      <c r="L163" s="3">
        <f>'Tot bev overordnet modell'!AC15</f>
        <v>0</v>
      </c>
      <c r="M163" s="3">
        <f>'Tot bev overordnet modell'!AD15</f>
        <v>0</v>
      </c>
      <c r="N163" s="3">
        <f t="shared" si="64"/>
        <v>0</v>
      </c>
      <c r="O163" s="3">
        <f>'Tot bev overordnet modell'!AE15</f>
        <v>0</v>
      </c>
      <c r="P163" s="3" t="e">
        <f>'Tot bev overordnet modell'!AF15</f>
        <v>#DIV/0!</v>
      </c>
      <c r="Q163" s="3" t="e">
        <f>IF(A163='Enheter, modell og år'!$F$2-1,0,P163-VLOOKUP(A163-1&amp;B163&amp;C163,$E$2:$P$541,12,FALSE))</f>
        <v>#DIV/0!</v>
      </c>
      <c r="R163" s="70">
        <f t="shared" si="59"/>
        <v>0</v>
      </c>
      <c r="S163" s="3">
        <f>IF(A163&lt;('Enheter, modell og år'!$F$2+7),0,P163-VLOOKUP(A163-7&amp;B163&amp;C163,$E$32:$P$541,12,FALSE))</f>
        <v>0</v>
      </c>
      <c r="T163" s="70">
        <f t="shared" si="78"/>
        <v>0</v>
      </c>
    </row>
    <row r="164" spans="1:20" x14ac:dyDescent="0.25">
      <c r="A164">
        <f t="shared" si="79"/>
        <v>2022</v>
      </c>
      <c r="B164" t="str">
        <f>'Enheter, modell og år'!E2</f>
        <v>RFM</v>
      </c>
      <c r="C164">
        <f>'Tot bev overordnet modell'!$A$16</f>
        <v>0</v>
      </c>
      <c r="D164" t="str">
        <f t="shared" si="61"/>
        <v>2022RFM</v>
      </c>
      <c r="E164" t="str">
        <f t="shared" si="62"/>
        <v>2022RFM0</v>
      </c>
      <c r="F164" s="39">
        <f t="shared" si="65"/>
        <v>0</v>
      </c>
      <c r="G164" s="39">
        <f t="shared" si="66"/>
        <v>0</v>
      </c>
      <c r="H164" s="39">
        <f t="shared" si="67"/>
        <v>0</v>
      </c>
      <c r="I164" s="39">
        <f t="shared" si="68"/>
        <v>0</v>
      </c>
      <c r="J164" s="39">
        <f t="shared" si="63"/>
        <v>0</v>
      </c>
      <c r="K164" s="3" t="e">
        <f>'Tot bev overordnet modell'!AB16</f>
        <v>#DIV/0!</v>
      </c>
      <c r="L164" s="3">
        <f>'Tot bev overordnet modell'!AC16</f>
        <v>0</v>
      </c>
      <c r="M164" s="3">
        <f>'Tot bev overordnet modell'!AD16</f>
        <v>0</v>
      </c>
      <c r="N164" s="3">
        <f t="shared" si="64"/>
        <v>0</v>
      </c>
      <c r="O164" s="3">
        <f>'Tot bev overordnet modell'!AE16</f>
        <v>0</v>
      </c>
      <c r="P164" s="3" t="e">
        <f>'Tot bev overordnet modell'!AF16</f>
        <v>#DIV/0!</v>
      </c>
      <c r="Q164" s="3" t="e">
        <f>IF(A164='Enheter, modell og år'!$F$2-1,0,P164-VLOOKUP(A164-1&amp;B164&amp;C164,$E$2:$P$541,12,FALSE))</f>
        <v>#DIV/0!</v>
      </c>
      <c r="R164" s="70">
        <f t="shared" si="59"/>
        <v>0</v>
      </c>
      <c r="S164" s="3">
        <f>IF(A164&lt;('Enheter, modell og år'!$F$2+7),0,P164-VLOOKUP(A164-7&amp;B164&amp;C164,$E$32:$P$541,12,FALSE))</f>
        <v>0</v>
      </c>
      <c r="T164" s="70">
        <f t="shared" si="78"/>
        <v>0</v>
      </c>
    </row>
    <row r="165" spans="1:20" x14ac:dyDescent="0.25">
      <c r="A165">
        <f t="shared" si="79"/>
        <v>2022</v>
      </c>
      <c r="B165" t="str">
        <f>'Enheter, modell og år'!E2</f>
        <v>RFM</v>
      </c>
      <c r="C165">
        <f>'Tot bev overordnet modell'!$A$17</f>
        <v>0</v>
      </c>
      <c r="D165" t="str">
        <f t="shared" si="61"/>
        <v>2022RFM</v>
      </c>
      <c r="E165" t="str">
        <f t="shared" si="62"/>
        <v>2022RFM0</v>
      </c>
      <c r="F165" s="39">
        <f t="shared" si="65"/>
        <v>0</v>
      </c>
      <c r="G165" s="39">
        <f t="shared" si="66"/>
        <v>0</v>
      </c>
      <c r="H165" s="39">
        <f t="shared" si="67"/>
        <v>0</v>
      </c>
      <c r="I165" s="39">
        <f t="shared" si="68"/>
        <v>0</v>
      </c>
      <c r="J165" s="39">
        <f t="shared" si="63"/>
        <v>0</v>
      </c>
      <c r="K165" s="3" t="e">
        <f>'Tot bev overordnet modell'!AB17</f>
        <v>#DIV/0!</v>
      </c>
      <c r="L165" s="3">
        <f>'Tot bev overordnet modell'!AC17</f>
        <v>0</v>
      </c>
      <c r="M165" s="3">
        <f>'Tot bev overordnet modell'!AD17</f>
        <v>0</v>
      </c>
      <c r="N165" s="3">
        <f t="shared" si="64"/>
        <v>0</v>
      </c>
      <c r="O165" s="3">
        <f>'Tot bev overordnet modell'!AE17</f>
        <v>0</v>
      </c>
      <c r="P165" s="3" t="e">
        <f>'Tot bev overordnet modell'!AF17</f>
        <v>#DIV/0!</v>
      </c>
      <c r="Q165" s="3" t="e">
        <f>IF(A165='Enheter, modell og år'!$F$2-1,0,P165-VLOOKUP(A165-1&amp;B165&amp;C165,$E$2:$P$541,12,FALSE))</f>
        <v>#DIV/0!</v>
      </c>
      <c r="R165" s="70">
        <f t="shared" si="59"/>
        <v>0</v>
      </c>
      <c r="S165" s="3">
        <f>IF(A165&lt;('Enheter, modell og år'!$F$2+7),0,P165-VLOOKUP(A165-7&amp;B165&amp;C165,$E$32:$P$541,12,FALSE))</f>
        <v>0</v>
      </c>
      <c r="T165" s="70">
        <f t="shared" si="78"/>
        <v>0</v>
      </c>
    </row>
    <row r="166" spans="1:20" x14ac:dyDescent="0.25">
      <c r="A166">
        <f t="shared" si="79"/>
        <v>2022</v>
      </c>
      <c r="B166" t="str">
        <f>'Enheter, modell og år'!E2</f>
        <v>RFM</v>
      </c>
      <c r="C166">
        <f>'Tot bev overordnet modell'!$A$18</f>
        <v>0</v>
      </c>
      <c r="D166" t="str">
        <f t="shared" si="61"/>
        <v>2022RFM</v>
      </c>
      <c r="E166" t="str">
        <f t="shared" si="62"/>
        <v>2022RFM0</v>
      </c>
      <c r="F166" s="39">
        <f t="shared" si="65"/>
        <v>0</v>
      </c>
      <c r="G166" s="39">
        <f t="shared" si="66"/>
        <v>0</v>
      </c>
      <c r="H166" s="39">
        <f t="shared" si="67"/>
        <v>0</v>
      </c>
      <c r="I166" s="39">
        <f t="shared" si="68"/>
        <v>0</v>
      </c>
      <c r="J166" s="39">
        <f t="shared" si="63"/>
        <v>0</v>
      </c>
      <c r="K166" s="3" t="e">
        <f>'Tot bev overordnet modell'!AB18</f>
        <v>#DIV/0!</v>
      </c>
      <c r="L166" s="3">
        <f>'Tot bev overordnet modell'!AC18</f>
        <v>0</v>
      </c>
      <c r="M166" s="3">
        <f>'Tot bev overordnet modell'!AD18</f>
        <v>0</v>
      </c>
      <c r="N166" s="3">
        <f t="shared" si="64"/>
        <v>0</v>
      </c>
      <c r="O166" s="3">
        <f>'Tot bev overordnet modell'!AE18</f>
        <v>0</v>
      </c>
      <c r="P166" s="3" t="e">
        <f>'Tot bev overordnet modell'!AF18</f>
        <v>#DIV/0!</v>
      </c>
      <c r="Q166" s="3" t="e">
        <f>IF(A166='Enheter, modell og år'!$F$2-1,0,P166-VLOOKUP(A166-1&amp;B166&amp;C166,$E$2:$P$541,12,FALSE))</f>
        <v>#DIV/0!</v>
      </c>
      <c r="R166" s="70">
        <f t="shared" si="59"/>
        <v>0</v>
      </c>
      <c r="S166" s="3">
        <f>IF(A166&lt;('Enheter, modell og år'!$F$2+7),0,P166-VLOOKUP(A166-7&amp;B166&amp;C166,$E$32:$P$541,12,FALSE))</f>
        <v>0</v>
      </c>
      <c r="T166" s="70">
        <f t="shared" si="78"/>
        <v>0</v>
      </c>
    </row>
    <row r="167" spans="1:20" x14ac:dyDescent="0.25">
      <c r="A167">
        <f t="shared" si="79"/>
        <v>2022</v>
      </c>
      <c r="B167" t="str">
        <f>'Enheter, modell og år'!E2</f>
        <v>RFM</v>
      </c>
      <c r="C167">
        <f>'Tot bev overordnet modell'!$A$19</f>
        <v>0</v>
      </c>
      <c r="D167" t="str">
        <f t="shared" si="61"/>
        <v>2022RFM</v>
      </c>
      <c r="E167" t="str">
        <f t="shared" si="62"/>
        <v>2022RFM0</v>
      </c>
      <c r="F167" s="39">
        <f t="shared" si="65"/>
        <v>0</v>
      </c>
      <c r="G167" s="39">
        <f t="shared" si="66"/>
        <v>0</v>
      </c>
      <c r="H167" s="39">
        <f t="shared" si="67"/>
        <v>0</v>
      </c>
      <c r="I167" s="39">
        <f t="shared" si="68"/>
        <v>0</v>
      </c>
      <c r="J167" s="39">
        <f t="shared" si="63"/>
        <v>0</v>
      </c>
      <c r="K167" s="3" t="e">
        <f>'Tot bev overordnet modell'!AB19</f>
        <v>#DIV/0!</v>
      </c>
      <c r="L167" s="3">
        <f>'Tot bev overordnet modell'!AC19</f>
        <v>0</v>
      </c>
      <c r="M167" s="3">
        <f>'Tot bev overordnet modell'!AD19</f>
        <v>0</v>
      </c>
      <c r="N167" s="3">
        <f t="shared" si="64"/>
        <v>0</v>
      </c>
      <c r="O167" s="3">
        <f>'Tot bev overordnet modell'!AE19</f>
        <v>0</v>
      </c>
      <c r="P167" s="3" t="e">
        <f>'Tot bev overordnet modell'!AF19</f>
        <v>#DIV/0!</v>
      </c>
      <c r="Q167" s="3" t="e">
        <f>IF(A167='Enheter, modell og år'!$F$2-1,0,P167-VLOOKUP(A167-1&amp;B167&amp;C167,$E$2:$P$541,12,FALSE))</f>
        <v>#DIV/0!</v>
      </c>
      <c r="R167" s="70">
        <f t="shared" si="59"/>
        <v>0</v>
      </c>
      <c r="S167" s="3">
        <f>IF(A167&lt;('Enheter, modell og år'!$F$2+7),0,P167-VLOOKUP(A167-7&amp;B167&amp;C167,$E$32:$P$541,12,FALSE))</f>
        <v>0</v>
      </c>
      <c r="T167" s="70">
        <f t="shared" si="78"/>
        <v>0</v>
      </c>
    </row>
    <row r="168" spans="1:20" x14ac:dyDescent="0.25">
      <c r="A168">
        <f t="shared" si="79"/>
        <v>2022</v>
      </c>
      <c r="B168" t="str">
        <f>'Enheter, modell og år'!E2</f>
        <v>RFM</v>
      </c>
      <c r="C168">
        <f>'Tot bev overordnet modell'!$A$20</f>
        <v>0</v>
      </c>
      <c r="D168" t="str">
        <f t="shared" si="61"/>
        <v>2022RFM</v>
      </c>
      <c r="E168" t="str">
        <f t="shared" si="62"/>
        <v>2022RFM0</v>
      </c>
      <c r="F168" s="39">
        <f t="shared" si="65"/>
        <v>0</v>
      </c>
      <c r="G168" s="39">
        <f t="shared" si="66"/>
        <v>0</v>
      </c>
      <c r="H168" s="39">
        <f t="shared" si="67"/>
        <v>0</v>
      </c>
      <c r="I168" s="39">
        <f t="shared" si="68"/>
        <v>0</v>
      </c>
      <c r="J168" s="39">
        <f t="shared" si="63"/>
        <v>0</v>
      </c>
      <c r="K168" s="3" t="e">
        <f>'Tot bev overordnet modell'!AB20</f>
        <v>#DIV/0!</v>
      </c>
      <c r="L168" s="3">
        <f>'Tot bev overordnet modell'!AC20</f>
        <v>0</v>
      </c>
      <c r="M168" s="3">
        <f>'Tot bev overordnet modell'!AD20</f>
        <v>0</v>
      </c>
      <c r="N168" s="3">
        <f t="shared" si="64"/>
        <v>0</v>
      </c>
      <c r="O168" s="3">
        <f>'Tot bev overordnet modell'!AE20</f>
        <v>0</v>
      </c>
      <c r="P168" s="3" t="e">
        <f>'Tot bev overordnet modell'!AF20</f>
        <v>#DIV/0!</v>
      </c>
      <c r="Q168" s="3" t="e">
        <f>IF(A168='Enheter, modell og år'!$F$2-1,0,P168-VLOOKUP(A168-1&amp;B168&amp;C168,$E$2:$P$541,12,FALSE))</f>
        <v>#DIV/0!</v>
      </c>
      <c r="R168" s="70">
        <f t="shared" si="59"/>
        <v>0</v>
      </c>
      <c r="S168" s="3">
        <f>IF(A168&lt;('Enheter, modell og år'!$F$2+7),0,P168-VLOOKUP(A168-7&amp;B168&amp;C168,$E$32:$P$541,12,FALSE))</f>
        <v>0</v>
      </c>
      <c r="T168" s="70">
        <f t="shared" si="78"/>
        <v>0</v>
      </c>
    </row>
    <row r="169" spans="1:20" x14ac:dyDescent="0.25">
      <c r="A169">
        <f t="shared" si="79"/>
        <v>2022</v>
      </c>
      <c r="B169" t="str">
        <f>'Enheter, modell og år'!E2</f>
        <v>RFM</v>
      </c>
      <c r="C169">
        <f>'Tot bev overordnet modell'!$A$21</f>
        <v>0</v>
      </c>
      <c r="D169" t="str">
        <f t="shared" si="61"/>
        <v>2022RFM</v>
      </c>
      <c r="E169" t="str">
        <f t="shared" si="62"/>
        <v>2022RFM0</v>
      </c>
      <c r="F169" s="39">
        <f t="shared" si="65"/>
        <v>0</v>
      </c>
      <c r="G169" s="39">
        <f t="shared" si="66"/>
        <v>0</v>
      </c>
      <c r="H169" s="39">
        <f t="shared" si="67"/>
        <v>0</v>
      </c>
      <c r="I169" s="39">
        <f t="shared" si="68"/>
        <v>0</v>
      </c>
      <c r="J169" s="39">
        <f t="shared" si="63"/>
        <v>0</v>
      </c>
      <c r="K169" s="3" t="e">
        <f>'Tot bev overordnet modell'!AB21</f>
        <v>#DIV/0!</v>
      </c>
      <c r="L169" s="3">
        <f>'Tot bev overordnet modell'!AC21</f>
        <v>0</v>
      </c>
      <c r="M169" s="3">
        <f>'Tot bev overordnet modell'!AD21</f>
        <v>0</v>
      </c>
      <c r="N169" s="3">
        <f t="shared" si="64"/>
        <v>0</v>
      </c>
      <c r="O169" s="3">
        <f>'Tot bev overordnet modell'!AE21</f>
        <v>0</v>
      </c>
      <c r="P169" s="3" t="e">
        <f>'Tot bev overordnet modell'!AF21</f>
        <v>#DIV/0!</v>
      </c>
      <c r="Q169" s="3" t="e">
        <f>IF(A169='Enheter, modell og år'!$F$2-1,0,P169-VLOOKUP(A169-1&amp;B169&amp;C169,$E$2:$P$541,12,FALSE))</f>
        <v>#DIV/0!</v>
      </c>
      <c r="R169" s="70">
        <f t="shared" si="59"/>
        <v>0</v>
      </c>
      <c r="S169" s="3">
        <f>IF(A169&lt;('Enheter, modell og år'!$F$2+7),0,P169-VLOOKUP(A169-7&amp;B169&amp;C169,$E$32:$P$541,12,FALSE))</f>
        <v>0</v>
      </c>
      <c r="T169" s="70">
        <f t="shared" si="78"/>
        <v>0</v>
      </c>
    </row>
    <row r="170" spans="1:20" x14ac:dyDescent="0.25">
      <c r="A170">
        <f t="shared" si="79"/>
        <v>2022</v>
      </c>
      <c r="B170" t="str">
        <f>'Enheter, modell og år'!E2</f>
        <v>RFM</v>
      </c>
      <c r="C170">
        <f>'Tot bev overordnet modell'!$A$22</f>
        <v>0</v>
      </c>
      <c r="D170" t="str">
        <f t="shared" si="61"/>
        <v>2022RFM</v>
      </c>
      <c r="E170" t="str">
        <f t="shared" si="62"/>
        <v>2022RFM0</v>
      </c>
      <c r="F170" s="39">
        <f t="shared" si="65"/>
        <v>0</v>
      </c>
      <c r="G170" s="39">
        <f t="shared" si="66"/>
        <v>0</v>
      </c>
      <c r="H170" s="39">
        <f t="shared" si="67"/>
        <v>0</v>
      </c>
      <c r="I170" s="39">
        <f t="shared" si="68"/>
        <v>0</v>
      </c>
      <c r="J170" s="39">
        <f t="shared" si="63"/>
        <v>0</v>
      </c>
      <c r="K170" s="3" t="e">
        <f>'Tot bev overordnet modell'!AB22</f>
        <v>#DIV/0!</v>
      </c>
      <c r="L170" s="3">
        <f>'Tot bev overordnet modell'!AC22</f>
        <v>0</v>
      </c>
      <c r="M170" s="3">
        <f>'Tot bev overordnet modell'!AD22</f>
        <v>0</v>
      </c>
      <c r="N170" s="3">
        <f t="shared" si="64"/>
        <v>0</v>
      </c>
      <c r="O170" s="3">
        <f>'Tot bev overordnet modell'!AE22</f>
        <v>0</v>
      </c>
      <c r="P170" s="3" t="e">
        <f>'Tot bev overordnet modell'!AF22</f>
        <v>#DIV/0!</v>
      </c>
      <c r="Q170" s="3" t="e">
        <f>IF(A170='Enheter, modell og år'!$F$2-1,0,P170-VLOOKUP(A170-1&amp;B170&amp;C170,$E$2:$P$541,12,FALSE))</f>
        <v>#DIV/0!</v>
      </c>
      <c r="R170" s="70">
        <f t="shared" si="59"/>
        <v>0</v>
      </c>
      <c r="S170" s="3">
        <f>IF(A170&lt;('Enheter, modell og år'!$F$2+7),0,P170-VLOOKUP(A170-7&amp;B170&amp;C170,$E$32:$P$541,12,FALSE))</f>
        <v>0</v>
      </c>
      <c r="T170" s="70">
        <f t="shared" si="78"/>
        <v>0</v>
      </c>
    </row>
    <row r="171" spans="1:20" x14ac:dyDescent="0.25">
      <c r="A171">
        <f t="shared" si="79"/>
        <v>2022</v>
      </c>
      <c r="B171" t="str">
        <f>'Enheter, modell og år'!E2</f>
        <v>RFM</v>
      </c>
      <c r="C171">
        <f>'Tot bev overordnet modell'!$A$23</f>
        <v>0</v>
      </c>
      <c r="D171" t="str">
        <f t="shared" si="61"/>
        <v>2022RFM</v>
      </c>
      <c r="E171" t="str">
        <f t="shared" si="62"/>
        <v>2022RFM0</v>
      </c>
      <c r="F171" s="39">
        <f t="shared" si="65"/>
        <v>0</v>
      </c>
      <c r="G171" s="39">
        <f t="shared" si="66"/>
        <v>0</v>
      </c>
      <c r="H171" s="39">
        <f t="shared" si="67"/>
        <v>0</v>
      </c>
      <c r="I171" s="39">
        <f t="shared" si="68"/>
        <v>0</v>
      </c>
      <c r="J171" s="39">
        <f t="shared" si="63"/>
        <v>0</v>
      </c>
      <c r="K171" s="3" t="e">
        <f>'Tot bev overordnet modell'!AB23</f>
        <v>#DIV/0!</v>
      </c>
      <c r="L171" s="3">
        <f>'Tot bev overordnet modell'!AC23</f>
        <v>0</v>
      </c>
      <c r="M171" s="3">
        <f>'Tot bev overordnet modell'!AD23</f>
        <v>0</v>
      </c>
      <c r="N171" s="3">
        <f t="shared" si="64"/>
        <v>0</v>
      </c>
      <c r="O171" s="3">
        <f>'Tot bev overordnet modell'!AE23</f>
        <v>0</v>
      </c>
      <c r="P171" s="3" t="e">
        <f>'Tot bev overordnet modell'!AF23</f>
        <v>#DIV/0!</v>
      </c>
      <c r="Q171" s="3" t="e">
        <f>IF(A171='Enheter, modell og år'!$F$2-1,0,P171-VLOOKUP(A171-1&amp;B171&amp;C171,$E$2:$P$541,12,FALSE))</f>
        <v>#DIV/0!</v>
      </c>
      <c r="R171" s="70">
        <f t="shared" si="59"/>
        <v>0</v>
      </c>
      <c r="S171" s="3">
        <f>IF(A171&lt;('Enheter, modell og år'!$F$2+7),0,P171-VLOOKUP(A171-7&amp;B171&amp;C171,$E$32:$P$541,12,FALSE))</f>
        <v>0</v>
      </c>
      <c r="T171" s="70">
        <f t="shared" si="78"/>
        <v>0</v>
      </c>
    </row>
    <row r="172" spans="1:20" x14ac:dyDescent="0.25">
      <c r="A172">
        <f t="shared" si="79"/>
        <v>2022</v>
      </c>
      <c r="B172" t="str">
        <f>'Enheter, modell og år'!E2</f>
        <v>RFM</v>
      </c>
      <c r="C172">
        <f>'Tot bev overordnet modell'!$A$24</f>
        <v>0</v>
      </c>
      <c r="D172" t="str">
        <f t="shared" si="61"/>
        <v>2022RFM</v>
      </c>
      <c r="E172" t="str">
        <f t="shared" si="62"/>
        <v>2022RFM0</v>
      </c>
      <c r="F172" s="39">
        <f t="shared" si="65"/>
        <v>0</v>
      </c>
      <c r="G172" s="39">
        <f t="shared" si="66"/>
        <v>0</v>
      </c>
      <c r="H172" s="39">
        <f t="shared" si="67"/>
        <v>0</v>
      </c>
      <c r="I172" s="39">
        <f t="shared" si="68"/>
        <v>0</v>
      </c>
      <c r="J172" s="39">
        <f t="shared" si="63"/>
        <v>0</v>
      </c>
      <c r="K172" s="3" t="e">
        <f>'Tot bev overordnet modell'!AB24</f>
        <v>#DIV/0!</v>
      </c>
      <c r="L172" s="3">
        <f>'Tot bev overordnet modell'!AC24</f>
        <v>0</v>
      </c>
      <c r="M172" s="3">
        <f>'Tot bev overordnet modell'!AD24</f>
        <v>0</v>
      </c>
      <c r="N172" s="3">
        <f t="shared" si="64"/>
        <v>0</v>
      </c>
      <c r="O172" s="3">
        <f>'Tot bev overordnet modell'!AE24</f>
        <v>0</v>
      </c>
      <c r="P172" s="3" t="e">
        <f>'Tot bev overordnet modell'!AF24</f>
        <v>#DIV/0!</v>
      </c>
      <c r="Q172" s="3" t="e">
        <f>IF(A172='Enheter, modell og år'!$F$2-1,0,P172-VLOOKUP(A172-1&amp;B172&amp;C172,$E$2:$P$541,12,FALSE))</f>
        <v>#DIV/0!</v>
      </c>
      <c r="R172" s="70">
        <f t="shared" si="59"/>
        <v>0</v>
      </c>
      <c r="S172" s="3">
        <f>IF(A172&lt;('Enheter, modell og år'!$F$2+7),0,P172-VLOOKUP(A172-7&amp;B172&amp;C172,$E$32:$P$541,12,FALSE))</f>
        <v>0</v>
      </c>
      <c r="T172" s="70">
        <f t="shared" si="78"/>
        <v>0</v>
      </c>
    </row>
    <row r="173" spans="1:20" x14ac:dyDescent="0.25">
      <c r="A173">
        <f t="shared" si="79"/>
        <v>2022</v>
      </c>
      <c r="B173" t="str">
        <f>'Enheter, modell og år'!E2</f>
        <v>RFM</v>
      </c>
      <c r="C173">
        <f>'Tot bev overordnet modell'!$A$25</f>
        <v>0</v>
      </c>
      <c r="D173" t="str">
        <f t="shared" si="61"/>
        <v>2022RFM</v>
      </c>
      <c r="E173" t="str">
        <f t="shared" si="62"/>
        <v>2022RFM0</v>
      </c>
      <c r="F173" s="39">
        <f t="shared" si="65"/>
        <v>0</v>
      </c>
      <c r="G173" s="39">
        <f t="shared" si="66"/>
        <v>0</v>
      </c>
      <c r="H173" s="39">
        <f t="shared" si="67"/>
        <v>0</v>
      </c>
      <c r="I173" s="39">
        <f t="shared" si="68"/>
        <v>0</v>
      </c>
      <c r="J173" s="39">
        <f t="shared" si="63"/>
        <v>0</v>
      </c>
      <c r="K173" s="3" t="e">
        <f>'Tot bev overordnet modell'!AB25</f>
        <v>#DIV/0!</v>
      </c>
      <c r="L173" s="3">
        <f>'Tot bev overordnet modell'!AC25</f>
        <v>0</v>
      </c>
      <c r="M173" s="3">
        <f>'Tot bev overordnet modell'!AD25</f>
        <v>0</v>
      </c>
      <c r="N173" s="3">
        <f t="shared" si="64"/>
        <v>0</v>
      </c>
      <c r="O173" s="3">
        <f>'Tot bev overordnet modell'!AE25</f>
        <v>0</v>
      </c>
      <c r="P173" s="3" t="e">
        <f>'Tot bev overordnet modell'!AF25</f>
        <v>#DIV/0!</v>
      </c>
      <c r="Q173" s="3" t="e">
        <f>IF(A173='Enheter, modell og år'!$F$2-1,0,P173-VLOOKUP(A173-1&amp;B173&amp;C173,$E$2:$P$541,12,FALSE))</f>
        <v>#DIV/0!</v>
      </c>
      <c r="R173" s="70">
        <f t="shared" si="59"/>
        <v>0</v>
      </c>
      <c r="S173" s="3">
        <f>IF(A173&lt;('Enheter, modell og år'!$F$2+7),0,P173-VLOOKUP(A173-7&amp;B173&amp;C173,$E$32:$P$541,12,FALSE))</f>
        <v>0</v>
      </c>
      <c r="T173" s="70">
        <f t="shared" si="78"/>
        <v>0</v>
      </c>
    </row>
    <row r="174" spans="1:20" x14ac:dyDescent="0.25">
      <c r="A174">
        <f t="shared" si="79"/>
        <v>2022</v>
      </c>
      <c r="B174" t="str">
        <f>'Enheter, modell og år'!E2</f>
        <v>RFM</v>
      </c>
      <c r="C174">
        <f>'Tot bev overordnet modell'!$A$26</f>
        <v>0</v>
      </c>
      <c r="D174" t="str">
        <f t="shared" si="61"/>
        <v>2022RFM</v>
      </c>
      <c r="E174" t="str">
        <f t="shared" si="62"/>
        <v>2022RFM0</v>
      </c>
      <c r="F174" s="39">
        <f t="shared" si="65"/>
        <v>0</v>
      </c>
      <c r="G174" s="39">
        <f t="shared" si="66"/>
        <v>0</v>
      </c>
      <c r="H174" s="39">
        <f t="shared" si="67"/>
        <v>0</v>
      </c>
      <c r="I174" s="39">
        <f t="shared" si="68"/>
        <v>0</v>
      </c>
      <c r="J174" s="39">
        <f t="shared" si="63"/>
        <v>0</v>
      </c>
      <c r="K174" s="3" t="e">
        <f>'Tot bev overordnet modell'!AB26</f>
        <v>#DIV/0!</v>
      </c>
      <c r="L174" s="3">
        <f>'Tot bev overordnet modell'!AC26</f>
        <v>0</v>
      </c>
      <c r="M174" s="3">
        <f>'Tot bev overordnet modell'!AD26</f>
        <v>0</v>
      </c>
      <c r="N174" s="3">
        <f t="shared" si="64"/>
        <v>0</v>
      </c>
      <c r="O174" s="3">
        <f>'Tot bev overordnet modell'!AE26</f>
        <v>0</v>
      </c>
      <c r="P174" s="3" t="e">
        <f>'Tot bev overordnet modell'!AF26</f>
        <v>#DIV/0!</v>
      </c>
      <c r="Q174" s="3" t="e">
        <f>IF(A174='Enheter, modell og år'!$F$2-1,0,P174-VLOOKUP(A174-1&amp;B174&amp;C174,$E$2:$P$541,12,FALSE))</f>
        <v>#DIV/0!</v>
      </c>
      <c r="R174" s="70">
        <f t="shared" si="59"/>
        <v>0</v>
      </c>
      <c r="S174" s="3">
        <f>IF(A174&lt;('Enheter, modell og år'!$F$2+7),0,P174-VLOOKUP(A174-7&amp;B174&amp;C174,$E$32:$P$541,12,FALSE))</f>
        <v>0</v>
      </c>
      <c r="T174" s="70">
        <f t="shared" si="78"/>
        <v>0</v>
      </c>
    </row>
    <row r="175" spans="1:20" x14ac:dyDescent="0.25">
      <c r="A175">
        <f t="shared" si="79"/>
        <v>2022</v>
      </c>
      <c r="B175" t="str">
        <f>'Enheter, modell og år'!E2</f>
        <v>RFM</v>
      </c>
      <c r="C175">
        <f>'Tot bev overordnet modell'!$A$27</f>
        <v>0</v>
      </c>
      <c r="D175" t="str">
        <f t="shared" si="61"/>
        <v>2022RFM</v>
      </c>
      <c r="E175" t="str">
        <f t="shared" si="62"/>
        <v>2022RFM0</v>
      </c>
      <c r="F175" s="39">
        <f t="shared" si="65"/>
        <v>0</v>
      </c>
      <c r="G175" s="39">
        <f t="shared" si="66"/>
        <v>0</v>
      </c>
      <c r="H175" s="39">
        <f t="shared" si="67"/>
        <v>0</v>
      </c>
      <c r="I175" s="39">
        <f t="shared" si="68"/>
        <v>0</v>
      </c>
      <c r="J175" s="39">
        <f t="shared" si="63"/>
        <v>0</v>
      </c>
      <c r="K175" s="3" t="e">
        <f>'Tot bev overordnet modell'!AB27</f>
        <v>#DIV/0!</v>
      </c>
      <c r="L175" s="3">
        <f>'Tot bev overordnet modell'!AC27</f>
        <v>0</v>
      </c>
      <c r="M175" s="3">
        <f>'Tot bev overordnet modell'!AD27</f>
        <v>0</v>
      </c>
      <c r="N175" s="3">
        <f t="shared" si="64"/>
        <v>0</v>
      </c>
      <c r="O175" s="3">
        <f>'Tot bev overordnet modell'!AE27</f>
        <v>0</v>
      </c>
      <c r="P175" s="3" t="e">
        <f>'Tot bev overordnet modell'!AF27</f>
        <v>#DIV/0!</v>
      </c>
      <c r="Q175" s="3" t="e">
        <f>IF(A175='Enheter, modell og år'!$F$2-1,0,P175-VLOOKUP(A175-1&amp;B175&amp;C175,$E$2:$P$541,12,FALSE))</f>
        <v>#DIV/0!</v>
      </c>
      <c r="R175" s="70">
        <f t="shared" si="59"/>
        <v>0</v>
      </c>
      <c r="S175" s="3">
        <f>IF(A175&lt;('Enheter, modell og år'!$F$2+7),0,P175-VLOOKUP(A175-7&amp;B175&amp;C175,$E$32:$P$541,12,FALSE))</f>
        <v>0</v>
      </c>
      <c r="T175" s="70">
        <f t="shared" si="78"/>
        <v>0</v>
      </c>
    </row>
    <row r="176" spans="1:20" x14ac:dyDescent="0.25">
      <c r="A176">
        <f t="shared" si="79"/>
        <v>2022</v>
      </c>
      <c r="B176" t="str">
        <f>'Enheter, modell og år'!E2</f>
        <v>RFM</v>
      </c>
      <c r="C176">
        <f>'Tot bev overordnet modell'!$A$28</f>
        <v>0</v>
      </c>
      <c r="D176" t="str">
        <f t="shared" si="61"/>
        <v>2022RFM</v>
      </c>
      <c r="E176" t="str">
        <f t="shared" si="62"/>
        <v>2022RFM0</v>
      </c>
      <c r="F176" s="39">
        <f t="shared" si="65"/>
        <v>0</v>
      </c>
      <c r="G176" s="39">
        <f t="shared" si="66"/>
        <v>0</v>
      </c>
      <c r="H176" s="39">
        <f t="shared" si="67"/>
        <v>0</v>
      </c>
      <c r="I176" s="39">
        <f t="shared" si="68"/>
        <v>0</v>
      </c>
      <c r="J176" s="39">
        <f t="shared" si="63"/>
        <v>0</v>
      </c>
      <c r="K176" s="3" t="e">
        <f>'Tot bev overordnet modell'!AB28</f>
        <v>#DIV/0!</v>
      </c>
      <c r="L176" s="3">
        <f>'Tot bev overordnet modell'!AC28</f>
        <v>0</v>
      </c>
      <c r="M176" s="3">
        <f>'Tot bev overordnet modell'!AD28</f>
        <v>0</v>
      </c>
      <c r="N176" s="3">
        <f t="shared" si="64"/>
        <v>0</v>
      </c>
      <c r="O176" s="3">
        <f>'Tot bev overordnet modell'!AE28</f>
        <v>0</v>
      </c>
      <c r="P176" s="3" t="e">
        <f>'Tot bev overordnet modell'!AF28</f>
        <v>#DIV/0!</v>
      </c>
      <c r="Q176" s="3" t="e">
        <f>IF(A176='Enheter, modell og år'!$F$2-1,0,P176-VLOOKUP(A176-1&amp;B176&amp;C176,$E$2:$P$541,12,FALSE))</f>
        <v>#DIV/0!</v>
      </c>
      <c r="R176" s="70">
        <f t="shared" si="59"/>
        <v>0</v>
      </c>
      <c r="S176" s="3">
        <f>IF(A176&lt;('Enheter, modell og år'!$F$2+7),0,P176-VLOOKUP(A176-7&amp;B176&amp;C176,$E$32:$P$541,12,FALSE))</f>
        <v>0</v>
      </c>
      <c r="T176" s="70">
        <f t="shared" si="78"/>
        <v>0</v>
      </c>
    </row>
    <row r="177" spans="1:20" x14ac:dyDescent="0.25">
      <c r="A177">
        <f t="shared" si="79"/>
        <v>2022</v>
      </c>
      <c r="B177" t="str">
        <f>'Enheter, modell og år'!E2</f>
        <v>RFM</v>
      </c>
      <c r="C177">
        <f>'Tot bev overordnet modell'!$A$29</f>
        <v>0</v>
      </c>
      <c r="D177" t="str">
        <f t="shared" si="61"/>
        <v>2022RFM</v>
      </c>
      <c r="E177" t="str">
        <f t="shared" si="62"/>
        <v>2022RFM0</v>
      </c>
      <c r="F177" s="39">
        <f t="shared" si="65"/>
        <v>0</v>
      </c>
      <c r="G177" s="39">
        <f t="shared" si="66"/>
        <v>0</v>
      </c>
      <c r="H177" s="39">
        <f t="shared" si="67"/>
        <v>0</v>
      </c>
      <c r="I177" s="39">
        <f t="shared" si="68"/>
        <v>0</v>
      </c>
      <c r="J177" s="39">
        <f t="shared" si="63"/>
        <v>0</v>
      </c>
      <c r="K177" s="3" t="e">
        <f>'Tot bev overordnet modell'!AB29</f>
        <v>#DIV/0!</v>
      </c>
      <c r="L177" s="3">
        <f>'Tot bev overordnet modell'!AC29</f>
        <v>0</v>
      </c>
      <c r="M177" s="3">
        <f>'Tot bev overordnet modell'!AD29</f>
        <v>0</v>
      </c>
      <c r="N177" s="3">
        <f t="shared" si="64"/>
        <v>0</v>
      </c>
      <c r="O177" s="3">
        <f>'Tot bev overordnet modell'!AE29</f>
        <v>0</v>
      </c>
      <c r="P177" s="3" t="e">
        <f>'Tot bev overordnet modell'!AF29</f>
        <v>#DIV/0!</v>
      </c>
      <c r="Q177" s="3" t="e">
        <f>IF(A177='Enheter, modell og år'!$F$2-1,0,P177-VLOOKUP(A177-1&amp;B177&amp;C177,$E$2:$P$541,12,FALSE))</f>
        <v>#DIV/0!</v>
      </c>
      <c r="R177" s="70">
        <f t="shared" si="59"/>
        <v>0</v>
      </c>
      <c r="S177" s="3">
        <f>IF(A177&lt;('Enheter, modell og år'!$F$2+7),0,P177-VLOOKUP(A177-7&amp;B177&amp;C177,$E$32:$P$541,12,FALSE))</f>
        <v>0</v>
      </c>
      <c r="T177" s="70">
        <f t="shared" si="78"/>
        <v>0</v>
      </c>
    </row>
    <row r="178" spans="1:20" x14ac:dyDescent="0.25">
      <c r="A178">
        <f t="shared" si="79"/>
        <v>2022</v>
      </c>
      <c r="B178" t="str">
        <f>'Enheter, modell og år'!E2</f>
        <v>RFM</v>
      </c>
      <c r="C178">
        <f>'Tot bev overordnet modell'!$A$30</f>
        <v>0</v>
      </c>
      <c r="D178" t="str">
        <f t="shared" si="61"/>
        <v>2022RFM</v>
      </c>
      <c r="E178" t="str">
        <f t="shared" si="62"/>
        <v>2022RFM0</v>
      </c>
      <c r="F178" s="39">
        <f t="shared" si="65"/>
        <v>0</v>
      </c>
      <c r="G178" s="39">
        <f t="shared" si="66"/>
        <v>0</v>
      </c>
      <c r="H178" s="39">
        <f t="shared" si="67"/>
        <v>0</v>
      </c>
      <c r="I178" s="39">
        <f t="shared" si="68"/>
        <v>0</v>
      </c>
      <c r="J178" s="39">
        <f t="shared" si="63"/>
        <v>0</v>
      </c>
      <c r="K178" s="3" t="e">
        <f>'Tot bev overordnet modell'!AB30</f>
        <v>#DIV/0!</v>
      </c>
      <c r="L178" s="3">
        <f>'Tot bev overordnet modell'!AC30</f>
        <v>0</v>
      </c>
      <c r="M178" s="3">
        <f>'Tot bev overordnet modell'!AD30</f>
        <v>0</v>
      </c>
      <c r="N178" s="3">
        <f t="shared" si="64"/>
        <v>0</v>
      </c>
      <c r="O178" s="3">
        <f>'Tot bev overordnet modell'!AE30</f>
        <v>0</v>
      </c>
      <c r="P178" s="3" t="e">
        <f>'Tot bev overordnet modell'!AF30</f>
        <v>#DIV/0!</v>
      </c>
      <c r="Q178" s="3" t="e">
        <f>IF(A178='Enheter, modell og år'!$F$2-1,0,P178-VLOOKUP(A178-1&amp;B178&amp;C178,$E$2:$P$541,12,FALSE))</f>
        <v>#DIV/0!</v>
      </c>
      <c r="R178" s="70">
        <f t="shared" si="59"/>
        <v>0</v>
      </c>
      <c r="S178" s="3">
        <f>IF(A178&lt;('Enheter, modell og år'!$F$2+7),0,P178-VLOOKUP(A178-7&amp;B178&amp;C178,$E$32:$P$541,12,FALSE))</f>
        <v>0</v>
      </c>
      <c r="T178" s="70">
        <f t="shared" si="78"/>
        <v>0</v>
      </c>
    </row>
    <row r="179" spans="1:20" x14ac:dyDescent="0.25">
      <c r="A179">
        <f t="shared" si="79"/>
        <v>2022</v>
      </c>
      <c r="B179" t="str">
        <f>'Enheter, modell og år'!E2</f>
        <v>RFM</v>
      </c>
      <c r="C179">
        <f>'Tot bev overordnet modell'!$A$31</f>
        <v>0</v>
      </c>
      <c r="D179" t="str">
        <f t="shared" si="61"/>
        <v>2022RFM</v>
      </c>
      <c r="E179" t="str">
        <f t="shared" si="62"/>
        <v>2022RFM0</v>
      </c>
      <c r="F179" s="39">
        <f t="shared" si="65"/>
        <v>0</v>
      </c>
      <c r="G179" s="39">
        <f t="shared" si="66"/>
        <v>0</v>
      </c>
      <c r="H179" s="39">
        <f t="shared" si="67"/>
        <v>0</v>
      </c>
      <c r="I179" s="39">
        <f t="shared" si="68"/>
        <v>0</v>
      </c>
      <c r="J179" s="39">
        <f t="shared" si="63"/>
        <v>0</v>
      </c>
      <c r="K179" s="3" t="e">
        <f>'Tot bev overordnet modell'!AB31</f>
        <v>#DIV/0!</v>
      </c>
      <c r="L179" s="3">
        <f>'Tot bev overordnet modell'!AC31</f>
        <v>0</v>
      </c>
      <c r="M179" s="3">
        <f>'Tot bev overordnet modell'!AD31</f>
        <v>0</v>
      </c>
      <c r="N179" s="3">
        <f t="shared" si="64"/>
        <v>0</v>
      </c>
      <c r="O179" s="3">
        <f>'Tot bev overordnet modell'!AE31</f>
        <v>0</v>
      </c>
      <c r="P179" s="3" t="e">
        <f>'Tot bev overordnet modell'!AF31</f>
        <v>#DIV/0!</v>
      </c>
      <c r="Q179" s="3" t="e">
        <f>IF(A179='Enheter, modell og år'!$F$2-1,0,P179-VLOOKUP(A179-1&amp;B179&amp;C179,$E$2:$P$541,12,FALSE))</f>
        <v>#DIV/0!</v>
      </c>
      <c r="R179" s="70">
        <f t="shared" si="59"/>
        <v>0</v>
      </c>
      <c r="S179" s="3">
        <f>IF(A179&lt;('Enheter, modell og år'!$F$2+7),0,P179-VLOOKUP(A179-7&amp;B179&amp;C179,$E$32:$P$541,12,FALSE))</f>
        <v>0</v>
      </c>
      <c r="T179" s="70">
        <f t="shared" si="78"/>
        <v>0</v>
      </c>
    </row>
    <row r="180" spans="1:20" x14ac:dyDescent="0.25">
      <c r="A180">
        <f t="shared" si="79"/>
        <v>2022</v>
      </c>
      <c r="B180" t="str">
        <f>'Enheter, modell og år'!E2</f>
        <v>RFM</v>
      </c>
      <c r="C180">
        <f>'Tot bev overordnet modell'!$A$32</f>
        <v>0</v>
      </c>
      <c r="D180" t="str">
        <f t="shared" si="61"/>
        <v>2022RFM</v>
      </c>
      <c r="E180" t="str">
        <f t="shared" si="62"/>
        <v>2022RFM0</v>
      </c>
      <c r="F180" s="39">
        <f t="shared" si="65"/>
        <v>0</v>
      </c>
      <c r="G180" s="39">
        <f t="shared" si="66"/>
        <v>0</v>
      </c>
      <c r="H180" s="39">
        <f t="shared" si="67"/>
        <v>0</v>
      </c>
      <c r="I180" s="39">
        <f t="shared" si="68"/>
        <v>0</v>
      </c>
      <c r="J180" s="39">
        <f t="shared" si="63"/>
        <v>0</v>
      </c>
      <c r="K180" s="3" t="e">
        <f>'Tot bev overordnet modell'!AB32</f>
        <v>#DIV/0!</v>
      </c>
      <c r="L180" s="3">
        <f>'Tot bev overordnet modell'!AC32</f>
        <v>0</v>
      </c>
      <c r="M180" s="3">
        <f>'Tot bev overordnet modell'!AD32</f>
        <v>0</v>
      </c>
      <c r="N180" s="3">
        <f t="shared" si="64"/>
        <v>0</v>
      </c>
      <c r="O180" s="3">
        <f>'Tot bev overordnet modell'!AE32</f>
        <v>0</v>
      </c>
      <c r="P180" s="3" t="e">
        <f>'Tot bev overordnet modell'!AF32</f>
        <v>#DIV/0!</v>
      </c>
      <c r="Q180" s="3" t="e">
        <f>IF(A180='Enheter, modell og år'!$F$2-1,0,P180-VLOOKUP(A180-1&amp;B180&amp;C180,$E$2:$P$541,12,FALSE))</f>
        <v>#DIV/0!</v>
      </c>
      <c r="R180" s="70">
        <f t="shared" si="59"/>
        <v>0</v>
      </c>
      <c r="S180" s="3">
        <f>IF(A180&lt;('Enheter, modell og år'!$F$2+7),0,P180-VLOOKUP(A180-7&amp;B180&amp;C180,$E$32:$P$541,12,FALSE))</f>
        <v>0</v>
      </c>
      <c r="T180" s="70">
        <f t="shared" si="78"/>
        <v>0</v>
      </c>
    </row>
    <row r="181" spans="1:20" x14ac:dyDescent="0.25">
      <c r="A181">
        <f t="shared" si="79"/>
        <v>2022</v>
      </c>
      <c r="B181" t="str">
        <f>'Enheter, modell og år'!E2</f>
        <v>RFM</v>
      </c>
      <c r="C181">
        <f>'Tot bev overordnet modell'!$A$33</f>
        <v>0</v>
      </c>
      <c r="D181" t="str">
        <f t="shared" si="61"/>
        <v>2022RFM</v>
      </c>
      <c r="E181" t="str">
        <f t="shared" si="62"/>
        <v>2022RFM0</v>
      </c>
      <c r="F181" s="39">
        <f t="shared" si="65"/>
        <v>0</v>
      </c>
      <c r="G181" s="39">
        <f t="shared" si="66"/>
        <v>0</v>
      </c>
      <c r="H181" s="39">
        <f t="shared" si="67"/>
        <v>0</v>
      </c>
      <c r="I181" s="39">
        <f t="shared" si="68"/>
        <v>0</v>
      </c>
      <c r="J181" s="39">
        <f t="shared" si="63"/>
        <v>0</v>
      </c>
      <c r="K181" s="3" t="e">
        <f>'Tot bev overordnet modell'!AB33</f>
        <v>#DIV/0!</v>
      </c>
      <c r="L181" s="3">
        <f>'Tot bev overordnet modell'!AC33</f>
        <v>0</v>
      </c>
      <c r="M181" s="3">
        <f>'Tot bev overordnet modell'!AD33</f>
        <v>0</v>
      </c>
      <c r="N181" s="3">
        <f t="shared" si="64"/>
        <v>0</v>
      </c>
      <c r="O181" s="3">
        <f>'Tot bev overordnet modell'!AE33</f>
        <v>0</v>
      </c>
      <c r="P181" s="3" t="e">
        <f>'Tot bev overordnet modell'!AF33</f>
        <v>#DIV/0!</v>
      </c>
      <c r="Q181" s="3" t="e">
        <f>IF(A181='Enheter, modell og år'!$F$2-1,0,P181-VLOOKUP(A181-1&amp;B181&amp;C181,$E$2:$P$541,12,FALSE))</f>
        <v>#DIV/0!</v>
      </c>
      <c r="R181" s="70">
        <f t="shared" si="59"/>
        <v>0</v>
      </c>
      <c r="S181" s="3">
        <f>IF(A181&lt;('Enheter, modell og år'!$F$2+7),0,P181-VLOOKUP(A181-7&amp;B181&amp;C181,$E$32:$P$541,12,FALSE))</f>
        <v>0</v>
      </c>
      <c r="T181" s="70">
        <f t="shared" si="78"/>
        <v>0</v>
      </c>
    </row>
    <row r="182" spans="1:20" x14ac:dyDescent="0.25">
      <c r="A182">
        <f t="shared" si="79"/>
        <v>2023</v>
      </c>
      <c r="B182" t="str">
        <f>'Enheter, modell og år'!$E$2</f>
        <v>RFM</v>
      </c>
      <c r="C182">
        <f>'Tot bev overordnet modell'!A4</f>
        <v>0</v>
      </c>
      <c r="D182" t="str">
        <f t="shared" si="61"/>
        <v>2023RFM</v>
      </c>
      <c r="E182" t="str">
        <f t="shared" si="62"/>
        <v>2023RFM0</v>
      </c>
      <c r="F182" s="39">
        <f t="shared" si="65"/>
        <v>0</v>
      </c>
      <c r="G182" s="39">
        <f t="shared" si="66"/>
        <v>0</v>
      </c>
      <c r="H182" s="39">
        <f t="shared" si="67"/>
        <v>0</v>
      </c>
      <c r="I182" s="39">
        <f t="shared" si="68"/>
        <v>0</v>
      </c>
      <c r="J182" s="39">
        <f t="shared" si="63"/>
        <v>0</v>
      </c>
      <c r="K182" s="3" t="e">
        <f>'Tot bev overordnet modell'!AG4</f>
        <v>#DIV/0!</v>
      </c>
      <c r="L182" s="3">
        <f>'Tot bev overordnet modell'!AH4</f>
        <v>0</v>
      </c>
      <c r="M182" s="3">
        <f>'Tot bev overordnet modell'!AI4</f>
        <v>0</v>
      </c>
      <c r="N182" s="3">
        <f t="shared" si="64"/>
        <v>0</v>
      </c>
      <c r="O182" s="3">
        <f>'Tot bev overordnet modell'!AJ4</f>
        <v>0</v>
      </c>
      <c r="P182" s="3" t="e">
        <f>'Tot bev overordnet modell'!AK4</f>
        <v>#DIV/0!</v>
      </c>
      <c r="Q182" s="3" t="e">
        <f>IF(A182='Enheter, modell og år'!$F$2-1,0,P182-VLOOKUP(A182-1&amp;B182&amp;C182,$E$2:$P$541,12,FALSE))</f>
        <v>#DIV/0!</v>
      </c>
      <c r="R182" s="70">
        <f t="shared" si="59"/>
        <v>0</v>
      </c>
      <c r="S182" s="3">
        <f>IF(A182&lt;('Enheter, modell og år'!$F$2+7),0,P182-VLOOKUP(A182-7&amp;B182&amp;C182,$E$32:$P$541,12,FALSE))</f>
        <v>0</v>
      </c>
      <c r="T182" s="70">
        <f t="shared" si="78"/>
        <v>0</v>
      </c>
    </row>
    <row r="183" spans="1:20" x14ac:dyDescent="0.25">
      <c r="A183">
        <f t="shared" ref="A183:A192" si="80">A153+1</f>
        <v>2023</v>
      </c>
      <c r="B183" t="str">
        <f>'Enheter, modell og år'!$E$2</f>
        <v>RFM</v>
      </c>
      <c r="C183">
        <f>'Tot bev overordnet modell'!A5</f>
        <v>0</v>
      </c>
      <c r="D183" t="str">
        <f t="shared" ref="D183:D192" si="81">A183&amp;B183</f>
        <v>2023RFM</v>
      </c>
      <c r="E183" t="str">
        <f t="shared" ref="E183:E192" si="82">A183&amp;B183&amp;C183</f>
        <v>2023RFM0</v>
      </c>
      <c r="F183" s="39">
        <f t="shared" ref="F183:F192" si="83">IFERROR(K183/$P183,0)</f>
        <v>0</v>
      </c>
      <c r="G183" s="39">
        <f t="shared" ref="G183:G192" si="84">IFERROR(L183/$P183,0)</f>
        <v>0</v>
      </c>
      <c r="H183" s="39">
        <f t="shared" ref="H183:H192" si="85">IFERROR(M183/$P183,0)</f>
        <v>0</v>
      </c>
      <c r="I183" s="39">
        <f t="shared" ref="I183:I192" si="86">IFERROR(O183/$P183,0)</f>
        <v>0</v>
      </c>
      <c r="J183" s="39">
        <f t="shared" ref="J183:J192" si="87">IFERROR(N183/$P183,0)</f>
        <v>0</v>
      </c>
      <c r="K183" s="3" t="e">
        <f>'Tot bev overordnet modell'!AG5</f>
        <v>#DIV/0!</v>
      </c>
      <c r="L183" s="3">
        <f>'Tot bev overordnet modell'!AH5</f>
        <v>0</v>
      </c>
      <c r="M183" s="3">
        <f>'Tot bev overordnet modell'!AI5</f>
        <v>0</v>
      </c>
      <c r="N183" s="3">
        <f t="shared" ref="N183:N192" si="88">SUM(L183:M183)</f>
        <v>0</v>
      </c>
      <c r="O183" s="3">
        <f>'Tot bev overordnet modell'!AJ5</f>
        <v>0</v>
      </c>
      <c r="P183" s="3" t="e">
        <f>'Tot bev overordnet modell'!AK5</f>
        <v>#DIV/0!</v>
      </c>
      <c r="Q183" s="3" t="e">
        <f>IF(A183='Enheter, modell og år'!$F$2-1,0,P183-VLOOKUP(A183-1&amp;B183&amp;C183,$E$2:$P$541,12,FALSE))</f>
        <v>#DIV/0!</v>
      </c>
      <c r="R183" s="70">
        <f t="shared" si="59"/>
        <v>0</v>
      </c>
      <c r="S183" s="3">
        <f>IF(A183&lt;('Enheter, modell og år'!$F$2+7),0,P183-VLOOKUP(A183-7&amp;B183&amp;C183,$E$32:$P$541,12,FALSE))</f>
        <v>0</v>
      </c>
      <c r="T183" s="70">
        <f t="shared" si="78"/>
        <v>0</v>
      </c>
    </row>
    <row r="184" spans="1:20" x14ac:dyDescent="0.25">
      <c r="A184">
        <f t="shared" si="80"/>
        <v>2023</v>
      </c>
      <c r="B184" t="str">
        <f>'Enheter, modell og år'!$E$2</f>
        <v>RFM</v>
      </c>
      <c r="C184">
        <f>'Tot bev overordnet modell'!A6</f>
        <v>0</v>
      </c>
      <c r="D184" t="str">
        <f t="shared" si="81"/>
        <v>2023RFM</v>
      </c>
      <c r="E184" t="str">
        <f t="shared" si="82"/>
        <v>2023RFM0</v>
      </c>
      <c r="F184" s="39">
        <f t="shared" si="83"/>
        <v>0</v>
      </c>
      <c r="G184" s="39">
        <f t="shared" si="84"/>
        <v>0</v>
      </c>
      <c r="H184" s="39">
        <f t="shared" si="85"/>
        <v>0</v>
      </c>
      <c r="I184" s="39">
        <f t="shared" si="86"/>
        <v>0</v>
      </c>
      <c r="J184" s="39">
        <f t="shared" si="87"/>
        <v>0</v>
      </c>
      <c r="K184" s="3" t="e">
        <f>'Tot bev overordnet modell'!AG6</f>
        <v>#DIV/0!</v>
      </c>
      <c r="L184" s="3">
        <f>'Tot bev overordnet modell'!AH6</f>
        <v>0</v>
      </c>
      <c r="M184" s="3">
        <f>'Tot bev overordnet modell'!AI6</f>
        <v>0</v>
      </c>
      <c r="N184" s="3">
        <f t="shared" si="88"/>
        <v>0</v>
      </c>
      <c r="O184" s="3">
        <f>'Tot bev overordnet modell'!AJ6</f>
        <v>0</v>
      </c>
      <c r="P184" s="3" t="e">
        <f>'Tot bev overordnet modell'!AK6</f>
        <v>#DIV/0!</v>
      </c>
      <c r="Q184" s="3" t="e">
        <f>IF(A184='Enheter, modell og år'!$F$2-1,0,P184-VLOOKUP(A184-1&amp;B184&amp;C184,$E$2:$P$541,12,FALSE))</f>
        <v>#DIV/0!</v>
      </c>
      <c r="R184" s="70">
        <f t="shared" si="59"/>
        <v>0</v>
      </c>
      <c r="S184" s="3">
        <f>IF(A184&lt;('Enheter, modell og år'!$F$2+7),0,P184-VLOOKUP(A184-7&amp;B184&amp;C184,$E$32:$P$541,12,FALSE))</f>
        <v>0</v>
      </c>
      <c r="T184" s="70">
        <f t="shared" si="78"/>
        <v>0</v>
      </c>
    </row>
    <row r="185" spans="1:20" x14ac:dyDescent="0.25">
      <c r="A185">
        <f t="shared" si="80"/>
        <v>2023</v>
      </c>
      <c r="B185" t="str">
        <f>'Enheter, modell og år'!$E$2</f>
        <v>RFM</v>
      </c>
      <c r="C185">
        <f>'Tot bev overordnet modell'!A7</f>
        <v>0</v>
      </c>
      <c r="D185" t="str">
        <f t="shared" si="81"/>
        <v>2023RFM</v>
      </c>
      <c r="E185" t="str">
        <f t="shared" si="82"/>
        <v>2023RFM0</v>
      </c>
      <c r="F185" s="39">
        <f t="shared" si="83"/>
        <v>0</v>
      </c>
      <c r="G185" s="39">
        <f t="shared" si="84"/>
        <v>0</v>
      </c>
      <c r="H185" s="39">
        <f t="shared" si="85"/>
        <v>0</v>
      </c>
      <c r="I185" s="39">
        <f t="shared" si="86"/>
        <v>0</v>
      </c>
      <c r="J185" s="39">
        <f t="shared" si="87"/>
        <v>0</v>
      </c>
      <c r="K185" s="3" t="e">
        <f>'Tot bev overordnet modell'!AG7</f>
        <v>#DIV/0!</v>
      </c>
      <c r="L185" s="3">
        <f>'Tot bev overordnet modell'!AH7</f>
        <v>0</v>
      </c>
      <c r="M185" s="3">
        <f>'Tot bev overordnet modell'!AI7</f>
        <v>0</v>
      </c>
      <c r="N185" s="3">
        <f t="shared" si="88"/>
        <v>0</v>
      </c>
      <c r="O185" s="3">
        <f>'Tot bev overordnet modell'!AJ7</f>
        <v>0</v>
      </c>
      <c r="P185" s="3" t="e">
        <f>'Tot bev overordnet modell'!AK7</f>
        <v>#DIV/0!</v>
      </c>
      <c r="Q185" s="3" t="e">
        <f>IF(A185='Enheter, modell og år'!$F$2-1,0,P185-VLOOKUP(A185-1&amp;B185&amp;C185,$E$2:$P$541,12,FALSE))</f>
        <v>#DIV/0!</v>
      </c>
      <c r="R185" s="70">
        <f t="shared" si="59"/>
        <v>0</v>
      </c>
      <c r="S185" s="3">
        <f>IF(A185&lt;('Enheter, modell og år'!$F$2+7),0,P185-VLOOKUP(A185-7&amp;B185&amp;C185,$E$32:$P$541,12,FALSE))</f>
        <v>0</v>
      </c>
      <c r="T185" s="70">
        <f t="shared" si="78"/>
        <v>0</v>
      </c>
    </row>
    <row r="186" spans="1:20" x14ac:dyDescent="0.25">
      <c r="A186">
        <f t="shared" si="80"/>
        <v>2023</v>
      </c>
      <c r="B186" t="str">
        <f>'Enheter, modell og år'!$E$2</f>
        <v>RFM</v>
      </c>
      <c r="C186">
        <f>'Tot bev overordnet modell'!A8</f>
        <v>0</v>
      </c>
      <c r="D186" t="str">
        <f t="shared" si="81"/>
        <v>2023RFM</v>
      </c>
      <c r="E186" t="str">
        <f t="shared" si="82"/>
        <v>2023RFM0</v>
      </c>
      <c r="F186" s="39">
        <f t="shared" si="83"/>
        <v>0</v>
      </c>
      <c r="G186" s="39">
        <f t="shared" si="84"/>
        <v>0</v>
      </c>
      <c r="H186" s="39">
        <f t="shared" si="85"/>
        <v>0</v>
      </c>
      <c r="I186" s="39">
        <f t="shared" si="86"/>
        <v>0</v>
      </c>
      <c r="J186" s="39">
        <f t="shared" si="87"/>
        <v>0</v>
      </c>
      <c r="K186" s="3" t="e">
        <f>'Tot bev overordnet modell'!AG8</f>
        <v>#DIV/0!</v>
      </c>
      <c r="L186" s="3">
        <f>'Tot bev overordnet modell'!AH8</f>
        <v>0</v>
      </c>
      <c r="M186" s="3">
        <f>'Tot bev overordnet modell'!AI8</f>
        <v>0</v>
      </c>
      <c r="N186" s="3">
        <f t="shared" si="88"/>
        <v>0</v>
      </c>
      <c r="O186" s="3">
        <f>'Tot bev overordnet modell'!AJ8</f>
        <v>0</v>
      </c>
      <c r="P186" s="3" t="e">
        <f>'Tot bev overordnet modell'!AK8</f>
        <v>#DIV/0!</v>
      </c>
      <c r="Q186" s="3" t="e">
        <f>IF(A186='Enheter, modell og år'!$F$2-1,0,P186-VLOOKUP(A186-1&amp;B186&amp;C186,$E$2:$P$541,12,FALSE))</f>
        <v>#DIV/0!</v>
      </c>
      <c r="R186" s="70">
        <f t="shared" si="59"/>
        <v>0</v>
      </c>
      <c r="S186" s="3">
        <f>IF(A186&lt;('Enheter, modell og år'!$F$2+7),0,P186-VLOOKUP(A186-7&amp;B186&amp;C186,$E$32:$P$541,12,FALSE))</f>
        <v>0</v>
      </c>
      <c r="T186" s="70">
        <f t="shared" si="78"/>
        <v>0</v>
      </c>
    </row>
    <row r="187" spans="1:20" x14ac:dyDescent="0.25">
      <c r="A187">
        <f t="shared" si="80"/>
        <v>2023</v>
      </c>
      <c r="B187" t="str">
        <f>'Enheter, modell og år'!$E$2</f>
        <v>RFM</v>
      </c>
      <c r="C187">
        <f>'Tot bev overordnet modell'!A9</f>
        <v>0</v>
      </c>
      <c r="D187" t="str">
        <f t="shared" si="81"/>
        <v>2023RFM</v>
      </c>
      <c r="E187" t="str">
        <f t="shared" si="82"/>
        <v>2023RFM0</v>
      </c>
      <c r="F187" s="39">
        <f t="shared" si="83"/>
        <v>0</v>
      </c>
      <c r="G187" s="39">
        <f t="shared" si="84"/>
        <v>0</v>
      </c>
      <c r="H187" s="39">
        <f t="shared" si="85"/>
        <v>0</v>
      </c>
      <c r="I187" s="39">
        <f t="shared" si="86"/>
        <v>0</v>
      </c>
      <c r="J187" s="39">
        <f t="shared" si="87"/>
        <v>0</v>
      </c>
      <c r="K187" s="3" t="e">
        <f>'Tot bev overordnet modell'!AG9</f>
        <v>#DIV/0!</v>
      </c>
      <c r="L187" s="3">
        <f>'Tot bev overordnet modell'!AH9</f>
        <v>0</v>
      </c>
      <c r="M187" s="3">
        <f>'Tot bev overordnet modell'!AI9</f>
        <v>0</v>
      </c>
      <c r="N187" s="3">
        <f t="shared" si="88"/>
        <v>0</v>
      </c>
      <c r="O187" s="3">
        <f>'Tot bev overordnet modell'!AJ9</f>
        <v>0</v>
      </c>
      <c r="P187" s="3" t="e">
        <f>'Tot bev overordnet modell'!AK9</f>
        <v>#DIV/0!</v>
      </c>
      <c r="Q187" s="3" t="e">
        <f>IF(A187='Enheter, modell og år'!$F$2-1,0,P187-VLOOKUP(A187-1&amp;B187&amp;C187,$E$2:$P$541,12,FALSE))</f>
        <v>#DIV/0!</v>
      </c>
      <c r="R187" s="70">
        <f t="shared" si="59"/>
        <v>0</v>
      </c>
      <c r="S187" s="3">
        <f>IF(A187&lt;('Enheter, modell og år'!$F$2+7),0,P187-VLOOKUP(A187-7&amp;B187&amp;C187,$E$32:$P$541,12,FALSE))</f>
        <v>0</v>
      </c>
      <c r="T187" s="70">
        <f t="shared" si="78"/>
        <v>0</v>
      </c>
    </row>
    <row r="188" spans="1:20" x14ac:dyDescent="0.25">
      <c r="A188">
        <f t="shared" si="80"/>
        <v>2023</v>
      </c>
      <c r="B188" t="str">
        <f>'Enheter, modell og år'!$E$2</f>
        <v>RFM</v>
      </c>
      <c r="C188">
        <f>'Tot bev overordnet modell'!A10</f>
        <v>0</v>
      </c>
      <c r="D188" t="str">
        <f t="shared" si="81"/>
        <v>2023RFM</v>
      </c>
      <c r="E188" t="str">
        <f t="shared" si="82"/>
        <v>2023RFM0</v>
      </c>
      <c r="F188" s="39">
        <f t="shared" si="83"/>
        <v>0</v>
      </c>
      <c r="G188" s="39">
        <f t="shared" si="84"/>
        <v>0</v>
      </c>
      <c r="H188" s="39">
        <f t="shared" si="85"/>
        <v>0</v>
      </c>
      <c r="I188" s="39">
        <f t="shared" si="86"/>
        <v>0</v>
      </c>
      <c r="J188" s="39">
        <f t="shared" si="87"/>
        <v>0</v>
      </c>
      <c r="K188" s="3" t="e">
        <f>'Tot bev overordnet modell'!AG10</f>
        <v>#DIV/0!</v>
      </c>
      <c r="L188" s="3">
        <f>'Tot bev overordnet modell'!AH10</f>
        <v>0</v>
      </c>
      <c r="M188" s="3">
        <f>'Tot bev overordnet modell'!AI10</f>
        <v>0</v>
      </c>
      <c r="N188" s="3">
        <f t="shared" si="88"/>
        <v>0</v>
      </c>
      <c r="O188" s="3">
        <f>'Tot bev overordnet modell'!AJ10</f>
        <v>0</v>
      </c>
      <c r="P188" s="3" t="e">
        <f>'Tot bev overordnet modell'!AK10</f>
        <v>#DIV/0!</v>
      </c>
      <c r="Q188" s="3" t="e">
        <f>IF(A188='Enheter, modell og år'!$F$2-1,0,P188-VLOOKUP(A188-1&amp;B188&amp;C188,$E$2:$P$541,12,FALSE))</f>
        <v>#DIV/0!</v>
      </c>
      <c r="R188" s="70">
        <f t="shared" si="59"/>
        <v>0</v>
      </c>
      <c r="S188" s="3">
        <f>IF(A188&lt;('Enheter, modell og år'!$F$2+7),0,P188-VLOOKUP(A188-7&amp;B188&amp;C188,$E$32:$P$541,12,FALSE))</f>
        <v>0</v>
      </c>
      <c r="T188" s="70">
        <f t="shared" si="78"/>
        <v>0</v>
      </c>
    </row>
    <row r="189" spans="1:20" x14ac:dyDescent="0.25">
      <c r="A189">
        <f t="shared" si="80"/>
        <v>2023</v>
      </c>
      <c r="B189" t="str">
        <f>'Enheter, modell og år'!$E$2</f>
        <v>RFM</v>
      </c>
      <c r="C189">
        <f>'Tot bev overordnet modell'!A11</f>
        <v>0</v>
      </c>
      <c r="D189" t="str">
        <f t="shared" si="81"/>
        <v>2023RFM</v>
      </c>
      <c r="E189" t="str">
        <f t="shared" si="82"/>
        <v>2023RFM0</v>
      </c>
      <c r="F189" s="39">
        <f t="shared" si="83"/>
        <v>0</v>
      </c>
      <c r="G189" s="39">
        <f t="shared" si="84"/>
        <v>0</v>
      </c>
      <c r="H189" s="39">
        <f t="shared" si="85"/>
        <v>0</v>
      </c>
      <c r="I189" s="39">
        <f t="shared" si="86"/>
        <v>0</v>
      </c>
      <c r="J189" s="39">
        <f t="shared" si="87"/>
        <v>0</v>
      </c>
      <c r="K189" s="3" t="e">
        <f>'Tot bev overordnet modell'!AG11</f>
        <v>#DIV/0!</v>
      </c>
      <c r="L189" s="3">
        <f>'Tot bev overordnet modell'!AH11</f>
        <v>0</v>
      </c>
      <c r="M189" s="3">
        <f>'Tot bev overordnet modell'!AI11</f>
        <v>0</v>
      </c>
      <c r="N189" s="3">
        <f t="shared" si="88"/>
        <v>0</v>
      </c>
      <c r="O189" s="3">
        <f>'Tot bev overordnet modell'!AJ11</f>
        <v>0</v>
      </c>
      <c r="P189" s="3" t="e">
        <f>'Tot bev overordnet modell'!AK11</f>
        <v>#DIV/0!</v>
      </c>
      <c r="Q189" s="3" t="e">
        <f>IF(A189='Enheter, modell og år'!$F$2-1,0,P189-VLOOKUP(A189-1&amp;B189&amp;C189,$E$2:$P$541,12,FALSE))</f>
        <v>#DIV/0!</v>
      </c>
      <c r="R189" s="70">
        <f t="shared" si="59"/>
        <v>0</v>
      </c>
      <c r="S189" s="3">
        <f>IF(A189&lt;('Enheter, modell og år'!$F$2+7),0,P189-VLOOKUP(A189-7&amp;B189&amp;C189,$E$32:$P$541,12,FALSE))</f>
        <v>0</v>
      </c>
      <c r="T189" s="70">
        <f t="shared" si="78"/>
        <v>0</v>
      </c>
    </row>
    <row r="190" spans="1:20" x14ac:dyDescent="0.25">
      <c r="A190">
        <f t="shared" si="80"/>
        <v>2023</v>
      </c>
      <c r="B190" t="str">
        <f>'Enheter, modell og år'!$E$2</f>
        <v>RFM</v>
      </c>
      <c r="C190">
        <f>'Tot bev overordnet modell'!A12</f>
        <v>0</v>
      </c>
      <c r="D190" t="str">
        <f t="shared" si="81"/>
        <v>2023RFM</v>
      </c>
      <c r="E190" t="str">
        <f t="shared" si="82"/>
        <v>2023RFM0</v>
      </c>
      <c r="F190" s="39">
        <f t="shared" si="83"/>
        <v>0</v>
      </c>
      <c r="G190" s="39">
        <f t="shared" si="84"/>
        <v>0</v>
      </c>
      <c r="H190" s="39">
        <f t="shared" si="85"/>
        <v>0</v>
      </c>
      <c r="I190" s="39">
        <f t="shared" si="86"/>
        <v>0</v>
      </c>
      <c r="J190" s="39">
        <f t="shared" si="87"/>
        <v>0</v>
      </c>
      <c r="K190" s="3" t="e">
        <f>'Tot bev overordnet modell'!AG12</f>
        <v>#DIV/0!</v>
      </c>
      <c r="L190" s="3">
        <f>'Tot bev overordnet modell'!AH12</f>
        <v>0</v>
      </c>
      <c r="M190" s="3">
        <f>'Tot bev overordnet modell'!AI12</f>
        <v>0</v>
      </c>
      <c r="N190" s="3">
        <f t="shared" si="88"/>
        <v>0</v>
      </c>
      <c r="O190" s="3">
        <f>'Tot bev overordnet modell'!AJ12</f>
        <v>0</v>
      </c>
      <c r="P190" s="3" t="e">
        <f>'Tot bev overordnet modell'!AK12</f>
        <v>#DIV/0!</v>
      </c>
      <c r="Q190" s="3" t="e">
        <f>IF(A190='Enheter, modell og år'!$F$2-1,0,P190-VLOOKUP(A190-1&amp;B190&amp;C190,$E$2:$P$541,12,FALSE))</f>
        <v>#DIV/0!</v>
      </c>
      <c r="R190" s="70">
        <f t="shared" si="59"/>
        <v>0</v>
      </c>
      <c r="S190" s="3">
        <f>IF(A190&lt;('Enheter, modell og år'!$F$2+7),0,P190-VLOOKUP(A190-7&amp;B190&amp;C190,$E$32:$P$541,12,FALSE))</f>
        <v>0</v>
      </c>
      <c r="T190" s="70">
        <f t="shared" si="78"/>
        <v>0</v>
      </c>
    </row>
    <row r="191" spans="1:20" x14ac:dyDescent="0.25">
      <c r="A191">
        <f t="shared" si="80"/>
        <v>2023</v>
      </c>
      <c r="B191" t="str">
        <f>'Enheter, modell og år'!$E$2</f>
        <v>RFM</v>
      </c>
      <c r="C191">
        <f>'Tot bev overordnet modell'!A13</f>
        <v>0</v>
      </c>
      <c r="D191" t="str">
        <f t="shared" si="81"/>
        <v>2023RFM</v>
      </c>
      <c r="E191" t="str">
        <f t="shared" si="82"/>
        <v>2023RFM0</v>
      </c>
      <c r="F191" s="39">
        <f t="shared" si="83"/>
        <v>0</v>
      </c>
      <c r="G191" s="39">
        <f t="shared" si="84"/>
        <v>0</v>
      </c>
      <c r="H191" s="39">
        <f t="shared" si="85"/>
        <v>0</v>
      </c>
      <c r="I191" s="39">
        <f t="shared" si="86"/>
        <v>0</v>
      </c>
      <c r="J191" s="39">
        <f t="shared" si="87"/>
        <v>0</v>
      </c>
      <c r="K191" s="3" t="e">
        <f>'Tot bev overordnet modell'!AG13</f>
        <v>#DIV/0!</v>
      </c>
      <c r="L191" s="3">
        <f>'Tot bev overordnet modell'!AH13</f>
        <v>0</v>
      </c>
      <c r="M191" s="3">
        <f>'Tot bev overordnet modell'!AI13</f>
        <v>0</v>
      </c>
      <c r="N191" s="3">
        <f t="shared" si="88"/>
        <v>0</v>
      </c>
      <c r="O191" s="3">
        <f>'Tot bev overordnet modell'!AJ13</f>
        <v>0</v>
      </c>
      <c r="P191" s="3" t="e">
        <f>'Tot bev overordnet modell'!AK13</f>
        <v>#DIV/0!</v>
      </c>
      <c r="Q191" s="3" t="e">
        <f>IF(A191='Enheter, modell og år'!$F$2-1,0,P191-VLOOKUP(A191-1&amp;B191&amp;C191,$E$2:$P$541,12,FALSE))</f>
        <v>#DIV/0!</v>
      </c>
      <c r="R191" s="70">
        <f t="shared" si="59"/>
        <v>0</v>
      </c>
      <c r="S191" s="3">
        <f>IF(A191&lt;('Enheter, modell og år'!$F$2+7),0,P191-VLOOKUP(A191-7&amp;B191&amp;C191,$E$32:$P$541,12,FALSE))</f>
        <v>0</v>
      </c>
      <c r="T191" s="70">
        <f t="shared" si="78"/>
        <v>0</v>
      </c>
    </row>
    <row r="192" spans="1:20" x14ac:dyDescent="0.25">
      <c r="A192">
        <f t="shared" si="80"/>
        <v>2023</v>
      </c>
      <c r="B192" t="str">
        <f>'Enheter, modell og år'!$E$2</f>
        <v>RFM</v>
      </c>
      <c r="C192">
        <f>'Tot bev overordnet modell'!A14</f>
        <v>0</v>
      </c>
      <c r="D192" t="str">
        <f t="shared" si="81"/>
        <v>2023RFM</v>
      </c>
      <c r="E192" t="str">
        <f t="shared" si="82"/>
        <v>2023RFM0</v>
      </c>
      <c r="F192" s="39">
        <f t="shared" si="83"/>
        <v>0</v>
      </c>
      <c r="G192" s="39">
        <f t="shared" si="84"/>
        <v>0</v>
      </c>
      <c r="H192" s="39">
        <f t="shared" si="85"/>
        <v>0</v>
      </c>
      <c r="I192" s="39">
        <f t="shared" si="86"/>
        <v>0</v>
      </c>
      <c r="J192" s="39">
        <f t="shared" si="87"/>
        <v>0</v>
      </c>
      <c r="K192" s="3" t="e">
        <f>'Tot bev overordnet modell'!AG14</f>
        <v>#DIV/0!</v>
      </c>
      <c r="L192" s="3">
        <f>'Tot bev overordnet modell'!AH14</f>
        <v>0</v>
      </c>
      <c r="M192" s="3">
        <f>'Tot bev overordnet modell'!AI14</f>
        <v>0</v>
      </c>
      <c r="N192" s="3">
        <f t="shared" si="88"/>
        <v>0</v>
      </c>
      <c r="O192" s="3">
        <f>'Tot bev overordnet modell'!AJ14</f>
        <v>0</v>
      </c>
      <c r="P192" s="3" t="e">
        <f>'Tot bev overordnet modell'!AK14</f>
        <v>#DIV/0!</v>
      </c>
      <c r="Q192" s="3" t="e">
        <f>IF(A192='Enheter, modell og år'!$F$2-1,0,P192-VLOOKUP(A192-1&amp;B192&amp;C192,$E$2:$P$541,12,FALSE))</f>
        <v>#DIV/0!</v>
      </c>
      <c r="R192" s="70">
        <f t="shared" si="59"/>
        <v>0</v>
      </c>
      <c r="S192" s="3">
        <f>IF(A192&lt;('Enheter, modell og år'!$F$2+7),0,P192-VLOOKUP(A192-7&amp;B192&amp;C192,$E$32:$P$541,12,FALSE))</f>
        <v>0</v>
      </c>
      <c r="T192" s="70">
        <f t="shared" si="78"/>
        <v>0</v>
      </c>
    </row>
    <row r="193" spans="1:20" x14ac:dyDescent="0.25">
      <c r="A193">
        <f t="shared" ref="A193:A212" si="89">A163+1</f>
        <v>2023</v>
      </c>
      <c r="B193" t="str">
        <f>'Enheter, modell og år'!E2</f>
        <v>RFM</v>
      </c>
      <c r="C193">
        <f>'Tot bev overordnet modell'!$A$15</f>
        <v>0</v>
      </c>
      <c r="D193" t="str">
        <f t="shared" si="61"/>
        <v>2023RFM</v>
      </c>
      <c r="E193" t="str">
        <f t="shared" si="62"/>
        <v>2023RFM0</v>
      </c>
      <c r="F193" s="39">
        <f t="shared" si="65"/>
        <v>0</v>
      </c>
      <c r="G193" s="39">
        <f t="shared" si="66"/>
        <v>0</v>
      </c>
      <c r="H193" s="39">
        <f t="shared" si="67"/>
        <v>0</v>
      </c>
      <c r="I193" s="39">
        <f t="shared" si="68"/>
        <v>0</v>
      </c>
      <c r="J193" s="39">
        <f t="shared" si="63"/>
        <v>0</v>
      </c>
      <c r="K193" s="3" t="e">
        <f>'Tot bev overordnet modell'!AG15</f>
        <v>#DIV/0!</v>
      </c>
      <c r="L193" s="3">
        <f>'Tot bev overordnet modell'!AH15</f>
        <v>0</v>
      </c>
      <c r="M193" s="3">
        <f>'Tot bev overordnet modell'!AI15</f>
        <v>0</v>
      </c>
      <c r="N193" s="3">
        <f t="shared" si="64"/>
        <v>0</v>
      </c>
      <c r="O193" s="3">
        <f>'Tot bev overordnet modell'!AJ15</f>
        <v>0</v>
      </c>
      <c r="P193" s="3" t="e">
        <f>'Tot bev overordnet modell'!AK15</f>
        <v>#DIV/0!</v>
      </c>
      <c r="Q193" s="3" t="e">
        <f>IF(A193='Enheter, modell og år'!$F$2-1,0,P193-VLOOKUP(A193-1&amp;B193&amp;C193,$E$2:$P$541,12,FALSE))</f>
        <v>#DIV/0!</v>
      </c>
      <c r="R193" s="70">
        <f t="shared" si="59"/>
        <v>0</v>
      </c>
      <c r="S193" s="3">
        <f>IF(A193&lt;('Enheter, modell og år'!$F$2+7),0,P193-VLOOKUP(A193-7&amp;B193&amp;C193,$E$32:$P$541,12,FALSE))</f>
        <v>0</v>
      </c>
      <c r="T193" s="70">
        <f t="shared" si="78"/>
        <v>0</v>
      </c>
    </row>
    <row r="194" spans="1:20" x14ac:dyDescent="0.25">
      <c r="A194">
        <f t="shared" si="89"/>
        <v>2023</v>
      </c>
      <c r="B194" t="str">
        <f>'Enheter, modell og år'!E2</f>
        <v>RFM</v>
      </c>
      <c r="C194">
        <f>'Tot bev overordnet modell'!$A$16</f>
        <v>0</v>
      </c>
      <c r="D194" t="str">
        <f t="shared" si="61"/>
        <v>2023RFM</v>
      </c>
      <c r="E194" t="str">
        <f t="shared" si="62"/>
        <v>2023RFM0</v>
      </c>
      <c r="F194" s="39">
        <f t="shared" si="65"/>
        <v>0</v>
      </c>
      <c r="G194" s="39">
        <f t="shared" si="66"/>
        <v>0</v>
      </c>
      <c r="H194" s="39">
        <f t="shared" si="67"/>
        <v>0</v>
      </c>
      <c r="I194" s="39">
        <f t="shared" si="68"/>
        <v>0</v>
      </c>
      <c r="J194" s="39">
        <f t="shared" si="63"/>
        <v>0</v>
      </c>
      <c r="K194" s="3" t="e">
        <f>'Tot bev overordnet modell'!AG16</f>
        <v>#DIV/0!</v>
      </c>
      <c r="L194" s="3">
        <f>'Tot bev overordnet modell'!AH16</f>
        <v>0</v>
      </c>
      <c r="M194" s="3">
        <f>'Tot bev overordnet modell'!AI16</f>
        <v>0</v>
      </c>
      <c r="N194" s="3">
        <f t="shared" si="64"/>
        <v>0</v>
      </c>
      <c r="O194" s="3">
        <f>'Tot bev overordnet modell'!AJ16</f>
        <v>0</v>
      </c>
      <c r="P194" s="3" t="e">
        <f>'Tot bev overordnet modell'!AK16</f>
        <v>#DIV/0!</v>
      </c>
      <c r="Q194" s="3" t="e">
        <f>IF(A194='Enheter, modell og år'!$F$2-1,0,P194-VLOOKUP(A194-1&amp;B194&amp;C194,$E$2:$P$541,12,FALSE))</f>
        <v>#DIV/0!</v>
      </c>
      <c r="R194" s="70">
        <f t="shared" ref="R194:R257" si="90">IFERROR(Q194/VLOOKUP(A194-1&amp;B194&amp;C194,$E$2:$P$541,12,FALSE),0)</f>
        <v>0</v>
      </c>
      <c r="S194" s="3">
        <f>IF(A194&lt;('Enheter, modell og år'!$F$2+7),0,P194-VLOOKUP(A194-7&amp;B194&amp;C194,$E$32:$P$541,12,FALSE))</f>
        <v>0</v>
      </c>
      <c r="T194" s="70">
        <f t="shared" si="78"/>
        <v>0</v>
      </c>
    </row>
    <row r="195" spans="1:20" x14ac:dyDescent="0.25">
      <c r="A195">
        <f t="shared" si="89"/>
        <v>2023</v>
      </c>
      <c r="B195" t="str">
        <f>'Enheter, modell og år'!E2</f>
        <v>RFM</v>
      </c>
      <c r="C195">
        <f>'Tot bev overordnet modell'!$A$17</f>
        <v>0</v>
      </c>
      <c r="D195" t="str">
        <f t="shared" si="61"/>
        <v>2023RFM</v>
      </c>
      <c r="E195" t="str">
        <f t="shared" si="62"/>
        <v>2023RFM0</v>
      </c>
      <c r="F195" s="39">
        <f t="shared" si="65"/>
        <v>0</v>
      </c>
      <c r="G195" s="39">
        <f t="shared" si="66"/>
        <v>0</v>
      </c>
      <c r="H195" s="39">
        <f t="shared" si="67"/>
        <v>0</v>
      </c>
      <c r="I195" s="39">
        <f t="shared" si="68"/>
        <v>0</v>
      </c>
      <c r="J195" s="39">
        <f t="shared" si="63"/>
        <v>0</v>
      </c>
      <c r="K195" s="3" t="e">
        <f>'Tot bev overordnet modell'!AG17</f>
        <v>#DIV/0!</v>
      </c>
      <c r="L195" s="3">
        <f>'Tot bev overordnet modell'!AH17</f>
        <v>0</v>
      </c>
      <c r="M195" s="3">
        <f>'Tot bev overordnet modell'!AI17</f>
        <v>0</v>
      </c>
      <c r="N195" s="3">
        <f t="shared" si="64"/>
        <v>0</v>
      </c>
      <c r="O195" s="3">
        <f>'Tot bev overordnet modell'!AJ17</f>
        <v>0</v>
      </c>
      <c r="P195" s="3" t="e">
        <f>'Tot bev overordnet modell'!AK17</f>
        <v>#DIV/0!</v>
      </c>
      <c r="Q195" s="3" t="e">
        <f>IF(A195='Enheter, modell og år'!$F$2-1,0,P195-VLOOKUP(A195-1&amp;B195&amp;C195,$E$2:$P$541,12,FALSE))</f>
        <v>#DIV/0!</v>
      </c>
      <c r="R195" s="70">
        <f t="shared" si="90"/>
        <v>0</v>
      </c>
      <c r="S195" s="3">
        <f>IF(A195&lt;('Enheter, modell og år'!$F$2+7),0,P195-VLOOKUP(A195-7&amp;B195&amp;C195,$E$32:$P$541,12,FALSE))</f>
        <v>0</v>
      </c>
      <c r="T195" s="70">
        <f t="shared" si="78"/>
        <v>0</v>
      </c>
    </row>
    <row r="196" spans="1:20" x14ac:dyDescent="0.25">
      <c r="A196">
        <f t="shared" si="89"/>
        <v>2023</v>
      </c>
      <c r="B196" t="str">
        <f>'Enheter, modell og år'!E2</f>
        <v>RFM</v>
      </c>
      <c r="C196">
        <f>'Tot bev overordnet modell'!$A$18</f>
        <v>0</v>
      </c>
      <c r="D196" t="str">
        <f t="shared" si="61"/>
        <v>2023RFM</v>
      </c>
      <c r="E196" t="str">
        <f t="shared" si="62"/>
        <v>2023RFM0</v>
      </c>
      <c r="F196" s="39">
        <f t="shared" si="65"/>
        <v>0</v>
      </c>
      <c r="G196" s="39">
        <f t="shared" si="66"/>
        <v>0</v>
      </c>
      <c r="H196" s="39">
        <f t="shared" si="67"/>
        <v>0</v>
      </c>
      <c r="I196" s="39">
        <f t="shared" si="68"/>
        <v>0</v>
      </c>
      <c r="J196" s="39">
        <f t="shared" si="63"/>
        <v>0</v>
      </c>
      <c r="K196" s="3" t="e">
        <f>'Tot bev overordnet modell'!AG18</f>
        <v>#DIV/0!</v>
      </c>
      <c r="L196" s="3">
        <f>'Tot bev overordnet modell'!AH18</f>
        <v>0</v>
      </c>
      <c r="M196" s="3">
        <f>'Tot bev overordnet modell'!AI18</f>
        <v>0</v>
      </c>
      <c r="N196" s="3">
        <f t="shared" si="64"/>
        <v>0</v>
      </c>
      <c r="O196" s="3">
        <f>'Tot bev overordnet modell'!AJ18</f>
        <v>0</v>
      </c>
      <c r="P196" s="3" t="e">
        <f>'Tot bev overordnet modell'!AK18</f>
        <v>#DIV/0!</v>
      </c>
      <c r="Q196" s="3" t="e">
        <f>IF(A196='Enheter, modell og år'!$F$2-1,0,P196-VLOOKUP(A196-1&amp;B196&amp;C196,$E$2:$P$541,12,FALSE))</f>
        <v>#DIV/0!</v>
      </c>
      <c r="R196" s="70">
        <f t="shared" si="90"/>
        <v>0</v>
      </c>
      <c r="S196" s="3">
        <f>IF(A196&lt;('Enheter, modell og år'!$F$2+7),0,P196-VLOOKUP(A196-7&amp;B196&amp;C196,$E$32:$P$541,12,FALSE))</f>
        <v>0</v>
      </c>
      <c r="T196" s="70">
        <f t="shared" si="78"/>
        <v>0</v>
      </c>
    </row>
    <row r="197" spans="1:20" x14ac:dyDescent="0.25">
      <c r="A197">
        <f t="shared" si="89"/>
        <v>2023</v>
      </c>
      <c r="B197" t="str">
        <f>'Enheter, modell og år'!E2</f>
        <v>RFM</v>
      </c>
      <c r="C197">
        <f>'Tot bev overordnet modell'!$A$19</f>
        <v>0</v>
      </c>
      <c r="D197" t="str">
        <f t="shared" si="61"/>
        <v>2023RFM</v>
      </c>
      <c r="E197" t="str">
        <f t="shared" si="62"/>
        <v>2023RFM0</v>
      </c>
      <c r="F197" s="39">
        <f t="shared" si="65"/>
        <v>0</v>
      </c>
      <c r="G197" s="39">
        <f t="shared" si="66"/>
        <v>0</v>
      </c>
      <c r="H197" s="39">
        <f t="shared" si="67"/>
        <v>0</v>
      </c>
      <c r="I197" s="39">
        <f t="shared" si="68"/>
        <v>0</v>
      </c>
      <c r="J197" s="39">
        <f t="shared" si="63"/>
        <v>0</v>
      </c>
      <c r="K197" s="3" t="e">
        <f>'Tot bev overordnet modell'!AG19</f>
        <v>#DIV/0!</v>
      </c>
      <c r="L197" s="3">
        <f>'Tot bev overordnet modell'!AH19</f>
        <v>0</v>
      </c>
      <c r="M197" s="3">
        <f>'Tot bev overordnet modell'!AI19</f>
        <v>0</v>
      </c>
      <c r="N197" s="3">
        <f t="shared" si="64"/>
        <v>0</v>
      </c>
      <c r="O197" s="3">
        <f>'Tot bev overordnet modell'!AJ19</f>
        <v>0</v>
      </c>
      <c r="P197" s="3" t="e">
        <f>'Tot bev overordnet modell'!AK19</f>
        <v>#DIV/0!</v>
      </c>
      <c r="Q197" s="3" t="e">
        <f>IF(A197='Enheter, modell og år'!$F$2-1,0,P197-VLOOKUP(A197-1&amp;B197&amp;C197,$E$2:$P$541,12,FALSE))</f>
        <v>#DIV/0!</v>
      </c>
      <c r="R197" s="70">
        <f t="shared" si="90"/>
        <v>0</v>
      </c>
      <c r="S197" s="3">
        <f>IF(A197&lt;('Enheter, modell og år'!$F$2+7),0,P197-VLOOKUP(A197-7&amp;B197&amp;C197,$E$32:$P$541,12,FALSE))</f>
        <v>0</v>
      </c>
      <c r="T197" s="70">
        <f t="shared" si="78"/>
        <v>0</v>
      </c>
    </row>
    <row r="198" spans="1:20" x14ac:dyDescent="0.25">
      <c r="A198">
        <f t="shared" si="89"/>
        <v>2023</v>
      </c>
      <c r="B198" t="str">
        <f>'Enheter, modell og år'!E2</f>
        <v>RFM</v>
      </c>
      <c r="C198">
        <f>'Tot bev overordnet modell'!$A$20</f>
        <v>0</v>
      </c>
      <c r="D198" t="str">
        <f t="shared" si="61"/>
        <v>2023RFM</v>
      </c>
      <c r="E198" t="str">
        <f t="shared" si="62"/>
        <v>2023RFM0</v>
      </c>
      <c r="F198" s="39">
        <f t="shared" si="65"/>
        <v>0</v>
      </c>
      <c r="G198" s="39">
        <f t="shared" si="66"/>
        <v>0</v>
      </c>
      <c r="H198" s="39">
        <f t="shared" si="67"/>
        <v>0</v>
      </c>
      <c r="I198" s="39">
        <f t="shared" si="68"/>
        <v>0</v>
      </c>
      <c r="J198" s="39">
        <f t="shared" si="63"/>
        <v>0</v>
      </c>
      <c r="K198" s="3" t="e">
        <f>'Tot bev overordnet modell'!AG20</f>
        <v>#DIV/0!</v>
      </c>
      <c r="L198" s="3">
        <f>'Tot bev overordnet modell'!AH20</f>
        <v>0</v>
      </c>
      <c r="M198" s="3">
        <f>'Tot bev overordnet modell'!AI20</f>
        <v>0</v>
      </c>
      <c r="N198" s="3">
        <f t="shared" si="64"/>
        <v>0</v>
      </c>
      <c r="O198" s="3">
        <f>'Tot bev overordnet modell'!AJ20</f>
        <v>0</v>
      </c>
      <c r="P198" s="3" t="e">
        <f>'Tot bev overordnet modell'!AK20</f>
        <v>#DIV/0!</v>
      </c>
      <c r="Q198" s="3" t="e">
        <f>IF(A198='Enheter, modell og år'!$F$2-1,0,P198-VLOOKUP(A198-1&amp;B198&amp;C198,$E$2:$P$541,12,FALSE))</f>
        <v>#DIV/0!</v>
      </c>
      <c r="R198" s="70">
        <f t="shared" si="90"/>
        <v>0</v>
      </c>
      <c r="S198" s="3">
        <f>IF(A198&lt;('Enheter, modell og år'!$F$2+7),0,P198-VLOOKUP(A198-7&amp;B198&amp;C198,$E$32:$P$541,12,FALSE))</f>
        <v>0</v>
      </c>
      <c r="T198" s="70">
        <f t="shared" si="78"/>
        <v>0</v>
      </c>
    </row>
    <row r="199" spans="1:20" x14ac:dyDescent="0.25">
      <c r="A199">
        <f t="shared" si="89"/>
        <v>2023</v>
      </c>
      <c r="B199" t="str">
        <f>'Enheter, modell og år'!E2</f>
        <v>RFM</v>
      </c>
      <c r="C199">
        <f>'Tot bev overordnet modell'!$A$21</f>
        <v>0</v>
      </c>
      <c r="D199" t="str">
        <f t="shared" si="61"/>
        <v>2023RFM</v>
      </c>
      <c r="E199" t="str">
        <f t="shared" si="62"/>
        <v>2023RFM0</v>
      </c>
      <c r="F199" s="39">
        <f t="shared" si="65"/>
        <v>0</v>
      </c>
      <c r="G199" s="39">
        <f t="shared" si="66"/>
        <v>0</v>
      </c>
      <c r="H199" s="39">
        <f t="shared" si="67"/>
        <v>0</v>
      </c>
      <c r="I199" s="39">
        <f t="shared" si="68"/>
        <v>0</v>
      </c>
      <c r="J199" s="39">
        <f t="shared" si="63"/>
        <v>0</v>
      </c>
      <c r="K199" s="3" t="e">
        <f>'Tot bev overordnet modell'!AG21</f>
        <v>#DIV/0!</v>
      </c>
      <c r="L199" s="3">
        <f>'Tot bev overordnet modell'!AH21</f>
        <v>0</v>
      </c>
      <c r="M199" s="3">
        <f>'Tot bev overordnet modell'!AI21</f>
        <v>0</v>
      </c>
      <c r="N199" s="3">
        <f t="shared" si="64"/>
        <v>0</v>
      </c>
      <c r="O199" s="3">
        <f>'Tot bev overordnet modell'!AJ21</f>
        <v>0</v>
      </c>
      <c r="P199" s="3" t="e">
        <f>'Tot bev overordnet modell'!AK21</f>
        <v>#DIV/0!</v>
      </c>
      <c r="Q199" s="3" t="e">
        <f>IF(A199='Enheter, modell og år'!$F$2-1,0,P199-VLOOKUP(A199-1&amp;B199&amp;C199,$E$2:$P$541,12,FALSE))</f>
        <v>#DIV/0!</v>
      </c>
      <c r="R199" s="70">
        <f t="shared" si="90"/>
        <v>0</v>
      </c>
      <c r="S199" s="3">
        <f>IF(A199&lt;('Enheter, modell og år'!$F$2+7),0,P199-VLOOKUP(A199-7&amp;B199&amp;C199,$E$32:$P$541,12,FALSE))</f>
        <v>0</v>
      </c>
      <c r="T199" s="70">
        <f t="shared" si="78"/>
        <v>0</v>
      </c>
    </row>
    <row r="200" spans="1:20" x14ac:dyDescent="0.25">
      <c r="A200">
        <f t="shared" si="89"/>
        <v>2023</v>
      </c>
      <c r="B200" t="str">
        <f>'Enheter, modell og år'!E2</f>
        <v>RFM</v>
      </c>
      <c r="C200">
        <f>'Tot bev overordnet modell'!$A$22</f>
        <v>0</v>
      </c>
      <c r="D200" t="str">
        <f t="shared" si="61"/>
        <v>2023RFM</v>
      </c>
      <c r="E200" t="str">
        <f t="shared" si="62"/>
        <v>2023RFM0</v>
      </c>
      <c r="F200" s="39">
        <f t="shared" si="65"/>
        <v>0</v>
      </c>
      <c r="G200" s="39">
        <f t="shared" si="66"/>
        <v>0</v>
      </c>
      <c r="H200" s="39">
        <f t="shared" si="67"/>
        <v>0</v>
      </c>
      <c r="I200" s="39">
        <f t="shared" si="68"/>
        <v>0</v>
      </c>
      <c r="J200" s="39">
        <f t="shared" si="63"/>
        <v>0</v>
      </c>
      <c r="K200" s="3" t="e">
        <f>'Tot bev overordnet modell'!AG22</f>
        <v>#DIV/0!</v>
      </c>
      <c r="L200" s="3">
        <f>'Tot bev overordnet modell'!AH22</f>
        <v>0</v>
      </c>
      <c r="M200" s="3">
        <f>'Tot bev overordnet modell'!AI22</f>
        <v>0</v>
      </c>
      <c r="N200" s="3">
        <f t="shared" si="64"/>
        <v>0</v>
      </c>
      <c r="O200" s="3">
        <f>'Tot bev overordnet modell'!AJ22</f>
        <v>0</v>
      </c>
      <c r="P200" s="3" t="e">
        <f>'Tot bev overordnet modell'!AK22</f>
        <v>#DIV/0!</v>
      </c>
      <c r="Q200" s="3" t="e">
        <f>IF(A200='Enheter, modell og år'!$F$2-1,0,P200-VLOOKUP(A200-1&amp;B200&amp;C200,$E$2:$P$541,12,FALSE))</f>
        <v>#DIV/0!</v>
      </c>
      <c r="R200" s="70">
        <f t="shared" si="90"/>
        <v>0</v>
      </c>
      <c r="S200" s="3">
        <f>IF(A200&lt;('Enheter, modell og år'!$F$2+7),0,P200-VLOOKUP(A200-7&amp;B200&amp;C200,$E$32:$P$541,12,FALSE))</f>
        <v>0</v>
      </c>
      <c r="T200" s="70">
        <f t="shared" si="78"/>
        <v>0</v>
      </c>
    </row>
    <row r="201" spans="1:20" x14ac:dyDescent="0.25">
      <c r="A201">
        <f t="shared" si="89"/>
        <v>2023</v>
      </c>
      <c r="B201" t="str">
        <f>'Enheter, modell og år'!E2</f>
        <v>RFM</v>
      </c>
      <c r="C201">
        <f>'Tot bev overordnet modell'!$A$23</f>
        <v>0</v>
      </c>
      <c r="D201" t="str">
        <f t="shared" si="61"/>
        <v>2023RFM</v>
      </c>
      <c r="E201" t="str">
        <f t="shared" si="62"/>
        <v>2023RFM0</v>
      </c>
      <c r="F201" s="39">
        <f t="shared" si="65"/>
        <v>0</v>
      </c>
      <c r="G201" s="39">
        <f t="shared" si="66"/>
        <v>0</v>
      </c>
      <c r="H201" s="39">
        <f t="shared" si="67"/>
        <v>0</v>
      </c>
      <c r="I201" s="39">
        <f t="shared" si="68"/>
        <v>0</v>
      </c>
      <c r="J201" s="39">
        <f t="shared" si="63"/>
        <v>0</v>
      </c>
      <c r="K201" s="3" t="e">
        <f>'Tot bev overordnet modell'!AG23</f>
        <v>#DIV/0!</v>
      </c>
      <c r="L201" s="3">
        <f>'Tot bev overordnet modell'!AH23</f>
        <v>0</v>
      </c>
      <c r="M201" s="3">
        <f>'Tot bev overordnet modell'!AI23</f>
        <v>0</v>
      </c>
      <c r="N201" s="3">
        <f t="shared" si="64"/>
        <v>0</v>
      </c>
      <c r="O201" s="3">
        <f>'Tot bev overordnet modell'!AJ23</f>
        <v>0</v>
      </c>
      <c r="P201" s="3" t="e">
        <f>'Tot bev overordnet modell'!AK23</f>
        <v>#DIV/0!</v>
      </c>
      <c r="Q201" s="3" t="e">
        <f>IF(A201='Enheter, modell og år'!$F$2-1,0,P201-VLOOKUP(A201-1&amp;B201&amp;C201,$E$2:$P$541,12,FALSE))</f>
        <v>#DIV/0!</v>
      </c>
      <c r="R201" s="70">
        <f t="shared" si="90"/>
        <v>0</v>
      </c>
      <c r="S201" s="3">
        <f>IF(A201&lt;('Enheter, modell og år'!$F$2+7),0,P201-VLOOKUP(A201-7&amp;B201&amp;C201,$E$32:$P$541,12,FALSE))</f>
        <v>0</v>
      </c>
      <c r="T201" s="70">
        <f t="shared" si="78"/>
        <v>0</v>
      </c>
    </row>
    <row r="202" spans="1:20" x14ac:dyDescent="0.25">
      <c r="A202">
        <f t="shared" si="89"/>
        <v>2023</v>
      </c>
      <c r="B202" t="str">
        <f>'Enheter, modell og år'!E2</f>
        <v>RFM</v>
      </c>
      <c r="C202">
        <f>'Tot bev overordnet modell'!$A$24</f>
        <v>0</v>
      </c>
      <c r="D202" t="str">
        <f t="shared" si="61"/>
        <v>2023RFM</v>
      </c>
      <c r="E202" t="str">
        <f t="shared" si="62"/>
        <v>2023RFM0</v>
      </c>
      <c r="F202" s="39">
        <f t="shared" si="65"/>
        <v>0</v>
      </c>
      <c r="G202" s="39">
        <f t="shared" si="66"/>
        <v>0</v>
      </c>
      <c r="H202" s="39">
        <f t="shared" si="67"/>
        <v>0</v>
      </c>
      <c r="I202" s="39">
        <f t="shared" si="68"/>
        <v>0</v>
      </c>
      <c r="J202" s="39">
        <f t="shared" si="63"/>
        <v>0</v>
      </c>
      <c r="K202" s="3" t="e">
        <f>'Tot bev overordnet modell'!AG24</f>
        <v>#DIV/0!</v>
      </c>
      <c r="L202" s="3">
        <f>'Tot bev overordnet modell'!AH24</f>
        <v>0</v>
      </c>
      <c r="M202" s="3">
        <f>'Tot bev overordnet modell'!AI24</f>
        <v>0</v>
      </c>
      <c r="N202" s="3">
        <f t="shared" si="64"/>
        <v>0</v>
      </c>
      <c r="O202" s="3">
        <f>'Tot bev overordnet modell'!AJ24</f>
        <v>0</v>
      </c>
      <c r="P202" s="3" t="e">
        <f>'Tot bev overordnet modell'!AK24</f>
        <v>#DIV/0!</v>
      </c>
      <c r="Q202" s="3" t="e">
        <f>IF(A202='Enheter, modell og år'!$F$2-1,0,P202-VLOOKUP(A202-1&amp;B202&amp;C202,$E$2:$P$541,12,FALSE))</f>
        <v>#DIV/0!</v>
      </c>
      <c r="R202" s="70">
        <f t="shared" si="90"/>
        <v>0</v>
      </c>
      <c r="S202" s="3">
        <f>IF(A202&lt;('Enheter, modell og år'!$F$2+7),0,P202-VLOOKUP(A202-7&amp;B202&amp;C202,$E$32:$P$541,12,FALSE))</f>
        <v>0</v>
      </c>
      <c r="T202" s="70">
        <f t="shared" si="78"/>
        <v>0</v>
      </c>
    </row>
    <row r="203" spans="1:20" x14ac:dyDescent="0.25">
      <c r="A203">
        <f t="shared" si="89"/>
        <v>2023</v>
      </c>
      <c r="B203" t="str">
        <f>'Enheter, modell og år'!E2</f>
        <v>RFM</v>
      </c>
      <c r="C203">
        <f>'Tot bev overordnet modell'!$A$25</f>
        <v>0</v>
      </c>
      <c r="D203" t="str">
        <f t="shared" si="61"/>
        <v>2023RFM</v>
      </c>
      <c r="E203" t="str">
        <f t="shared" si="62"/>
        <v>2023RFM0</v>
      </c>
      <c r="F203" s="39">
        <f t="shared" si="65"/>
        <v>0</v>
      </c>
      <c r="G203" s="39">
        <f t="shared" si="66"/>
        <v>0</v>
      </c>
      <c r="H203" s="39">
        <f t="shared" si="67"/>
        <v>0</v>
      </c>
      <c r="I203" s="39">
        <f t="shared" si="68"/>
        <v>0</v>
      </c>
      <c r="J203" s="39">
        <f t="shared" si="63"/>
        <v>0</v>
      </c>
      <c r="K203" s="3" t="e">
        <f>'Tot bev overordnet modell'!AG25</f>
        <v>#DIV/0!</v>
      </c>
      <c r="L203" s="3">
        <f>'Tot bev overordnet modell'!AH25</f>
        <v>0</v>
      </c>
      <c r="M203" s="3">
        <f>'Tot bev overordnet modell'!AI25</f>
        <v>0</v>
      </c>
      <c r="N203" s="3">
        <f t="shared" si="64"/>
        <v>0</v>
      </c>
      <c r="O203" s="3">
        <f>'Tot bev overordnet modell'!AJ25</f>
        <v>0</v>
      </c>
      <c r="P203" s="3" t="e">
        <f>'Tot bev overordnet modell'!AK25</f>
        <v>#DIV/0!</v>
      </c>
      <c r="Q203" s="3" t="e">
        <f>IF(A203='Enheter, modell og år'!$F$2-1,0,P203-VLOOKUP(A203-1&amp;B203&amp;C203,$E$2:$P$541,12,FALSE))</f>
        <v>#DIV/0!</v>
      </c>
      <c r="R203" s="70">
        <f t="shared" si="90"/>
        <v>0</v>
      </c>
      <c r="S203" s="3">
        <f>IF(A203&lt;('Enheter, modell og år'!$F$2+7),0,P203-VLOOKUP(A203-7&amp;B203&amp;C203,$E$32:$P$541,12,FALSE))</f>
        <v>0</v>
      </c>
      <c r="T203" s="70">
        <f t="shared" si="78"/>
        <v>0</v>
      </c>
    </row>
    <row r="204" spans="1:20" x14ac:dyDescent="0.25">
      <c r="A204">
        <f t="shared" si="89"/>
        <v>2023</v>
      </c>
      <c r="B204" t="str">
        <f>'Enheter, modell og år'!E2</f>
        <v>RFM</v>
      </c>
      <c r="C204">
        <f>'Tot bev overordnet modell'!$A$26</f>
        <v>0</v>
      </c>
      <c r="D204" t="str">
        <f t="shared" si="61"/>
        <v>2023RFM</v>
      </c>
      <c r="E204" t="str">
        <f t="shared" si="62"/>
        <v>2023RFM0</v>
      </c>
      <c r="F204" s="39">
        <f t="shared" si="65"/>
        <v>0</v>
      </c>
      <c r="G204" s="39">
        <f t="shared" si="66"/>
        <v>0</v>
      </c>
      <c r="H204" s="39">
        <f t="shared" si="67"/>
        <v>0</v>
      </c>
      <c r="I204" s="39">
        <f t="shared" si="68"/>
        <v>0</v>
      </c>
      <c r="J204" s="39">
        <f t="shared" si="63"/>
        <v>0</v>
      </c>
      <c r="K204" s="3" t="e">
        <f>'Tot bev overordnet modell'!AG26</f>
        <v>#DIV/0!</v>
      </c>
      <c r="L204" s="3">
        <f>'Tot bev overordnet modell'!AH26</f>
        <v>0</v>
      </c>
      <c r="M204" s="3">
        <f>'Tot bev overordnet modell'!AI26</f>
        <v>0</v>
      </c>
      <c r="N204" s="3">
        <f t="shared" si="64"/>
        <v>0</v>
      </c>
      <c r="O204" s="3">
        <f>'Tot bev overordnet modell'!AJ26</f>
        <v>0</v>
      </c>
      <c r="P204" s="3" t="e">
        <f>'Tot bev overordnet modell'!AK26</f>
        <v>#DIV/0!</v>
      </c>
      <c r="Q204" s="3" t="e">
        <f>IF(A204='Enheter, modell og år'!$F$2-1,0,P204-VLOOKUP(A204-1&amp;B204&amp;C204,$E$2:$P$541,12,FALSE))</f>
        <v>#DIV/0!</v>
      </c>
      <c r="R204" s="70">
        <f t="shared" si="90"/>
        <v>0</v>
      </c>
      <c r="S204" s="3">
        <f>IF(A204&lt;('Enheter, modell og år'!$F$2+7),0,P204-VLOOKUP(A204-7&amp;B204&amp;C204,$E$32:$P$541,12,FALSE))</f>
        <v>0</v>
      </c>
      <c r="T204" s="70">
        <f t="shared" si="78"/>
        <v>0</v>
      </c>
    </row>
    <row r="205" spans="1:20" x14ac:dyDescent="0.25">
      <c r="A205">
        <f t="shared" si="89"/>
        <v>2023</v>
      </c>
      <c r="B205" t="str">
        <f>'Enheter, modell og år'!E2</f>
        <v>RFM</v>
      </c>
      <c r="C205">
        <f>'Tot bev overordnet modell'!$A$27</f>
        <v>0</v>
      </c>
      <c r="D205" t="str">
        <f t="shared" si="61"/>
        <v>2023RFM</v>
      </c>
      <c r="E205" t="str">
        <f t="shared" si="62"/>
        <v>2023RFM0</v>
      </c>
      <c r="F205" s="39">
        <f t="shared" si="65"/>
        <v>0</v>
      </c>
      <c r="G205" s="39">
        <f t="shared" si="66"/>
        <v>0</v>
      </c>
      <c r="H205" s="39">
        <f t="shared" si="67"/>
        <v>0</v>
      </c>
      <c r="I205" s="39">
        <f t="shared" si="68"/>
        <v>0</v>
      </c>
      <c r="J205" s="39">
        <f t="shared" si="63"/>
        <v>0</v>
      </c>
      <c r="K205" s="3" t="e">
        <f>'Tot bev overordnet modell'!AG27</f>
        <v>#DIV/0!</v>
      </c>
      <c r="L205" s="3">
        <f>'Tot bev overordnet modell'!AH27</f>
        <v>0</v>
      </c>
      <c r="M205" s="3">
        <f>'Tot bev overordnet modell'!AI27</f>
        <v>0</v>
      </c>
      <c r="N205" s="3">
        <f t="shared" si="64"/>
        <v>0</v>
      </c>
      <c r="O205" s="3">
        <f>'Tot bev overordnet modell'!AJ27</f>
        <v>0</v>
      </c>
      <c r="P205" s="3" t="e">
        <f>'Tot bev overordnet modell'!AK27</f>
        <v>#DIV/0!</v>
      </c>
      <c r="Q205" s="3" t="e">
        <f>IF(A205='Enheter, modell og år'!$F$2-1,0,P205-VLOOKUP(A205-1&amp;B205&amp;C205,$E$2:$P$541,12,FALSE))</f>
        <v>#DIV/0!</v>
      </c>
      <c r="R205" s="70">
        <f t="shared" si="90"/>
        <v>0</v>
      </c>
      <c r="S205" s="3">
        <f>IF(A205&lt;('Enheter, modell og år'!$F$2+7),0,P205-VLOOKUP(A205-7&amp;B205&amp;C205,$E$32:$P$541,12,FALSE))</f>
        <v>0</v>
      </c>
      <c r="T205" s="70">
        <f t="shared" si="78"/>
        <v>0</v>
      </c>
    </row>
    <row r="206" spans="1:20" x14ac:dyDescent="0.25">
      <c r="A206">
        <f t="shared" si="89"/>
        <v>2023</v>
      </c>
      <c r="B206" t="str">
        <f>'Enheter, modell og år'!E2</f>
        <v>RFM</v>
      </c>
      <c r="C206">
        <f>'Tot bev overordnet modell'!$A$28</f>
        <v>0</v>
      </c>
      <c r="D206" t="str">
        <f t="shared" si="61"/>
        <v>2023RFM</v>
      </c>
      <c r="E206" t="str">
        <f t="shared" si="62"/>
        <v>2023RFM0</v>
      </c>
      <c r="F206" s="39">
        <f t="shared" si="65"/>
        <v>0</v>
      </c>
      <c r="G206" s="39">
        <f t="shared" si="66"/>
        <v>0</v>
      </c>
      <c r="H206" s="39">
        <f t="shared" si="67"/>
        <v>0</v>
      </c>
      <c r="I206" s="39">
        <f t="shared" si="68"/>
        <v>0</v>
      </c>
      <c r="J206" s="39">
        <f t="shared" si="63"/>
        <v>0</v>
      </c>
      <c r="K206" s="3" t="e">
        <f>'Tot bev overordnet modell'!AG28</f>
        <v>#DIV/0!</v>
      </c>
      <c r="L206" s="3">
        <f>'Tot bev overordnet modell'!AH28</f>
        <v>0</v>
      </c>
      <c r="M206" s="3">
        <f>'Tot bev overordnet modell'!AI28</f>
        <v>0</v>
      </c>
      <c r="N206" s="3">
        <f t="shared" si="64"/>
        <v>0</v>
      </c>
      <c r="O206" s="3">
        <f>'Tot bev overordnet modell'!AJ28</f>
        <v>0</v>
      </c>
      <c r="P206" s="3" t="e">
        <f>'Tot bev overordnet modell'!AK28</f>
        <v>#DIV/0!</v>
      </c>
      <c r="Q206" s="3" t="e">
        <f>IF(A206='Enheter, modell og år'!$F$2-1,0,P206-VLOOKUP(A206-1&amp;B206&amp;C206,$E$2:$P$541,12,FALSE))</f>
        <v>#DIV/0!</v>
      </c>
      <c r="R206" s="70">
        <f t="shared" si="90"/>
        <v>0</v>
      </c>
      <c r="S206" s="3">
        <f>IF(A206&lt;('Enheter, modell og år'!$F$2+7),0,P206-VLOOKUP(A206-7&amp;B206&amp;C206,$E$32:$P$541,12,FALSE))</f>
        <v>0</v>
      </c>
      <c r="T206" s="70">
        <f t="shared" si="78"/>
        <v>0</v>
      </c>
    </row>
    <row r="207" spans="1:20" x14ac:dyDescent="0.25">
      <c r="A207">
        <f t="shared" si="89"/>
        <v>2023</v>
      </c>
      <c r="B207" t="str">
        <f>'Enheter, modell og år'!E2</f>
        <v>RFM</v>
      </c>
      <c r="C207">
        <f>'Tot bev overordnet modell'!$A$29</f>
        <v>0</v>
      </c>
      <c r="D207" t="str">
        <f t="shared" si="61"/>
        <v>2023RFM</v>
      </c>
      <c r="E207" t="str">
        <f t="shared" si="62"/>
        <v>2023RFM0</v>
      </c>
      <c r="F207" s="39">
        <f t="shared" si="65"/>
        <v>0</v>
      </c>
      <c r="G207" s="39">
        <f t="shared" si="66"/>
        <v>0</v>
      </c>
      <c r="H207" s="39">
        <f t="shared" si="67"/>
        <v>0</v>
      </c>
      <c r="I207" s="39">
        <f t="shared" si="68"/>
        <v>0</v>
      </c>
      <c r="J207" s="39">
        <f t="shared" si="63"/>
        <v>0</v>
      </c>
      <c r="K207" s="3" t="e">
        <f>'Tot bev overordnet modell'!AG29</f>
        <v>#DIV/0!</v>
      </c>
      <c r="L207" s="3">
        <f>'Tot bev overordnet modell'!AH29</f>
        <v>0</v>
      </c>
      <c r="M207" s="3">
        <f>'Tot bev overordnet modell'!AI29</f>
        <v>0</v>
      </c>
      <c r="N207" s="3">
        <f t="shared" si="64"/>
        <v>0</v>
      </c>
      <c r="O207" s="3">
        <f>'Tot bev overordnet modell'!AJ29</f>
        <v>0</v>
      </c>
      <c r="P207" s="3" t="e">
        <f>'Tot bev overordnet modell'!AK29</f>
        <v>#DIV/0!</v>
      </c>
      <c r="Q207" s="3" t="e">
        <f>IF(A207='Enheter, modell og år'!$F$2-1,0,P207-VLOOKUP(A207-1&amp;B207&amp;C207,$E$2:$P$541,12,FALSE))</f>
        <v>#DIV/0!</v>
      </c>
      <c r="R207" s="70">
        <f t="shared" si="90"/>
        <v>0</v>
      </c>
      <c r="S207" s="3">
        <f>IF(A207&lt;('Enheter, modell og år'!$F$2+7),0,P207-VLOOKUP(A207-7&amp;B207&amp;C207,$E$32:$P$541,12,FALSE))</f>
        <v>0</v>
      </c>
      <c r="T207" s="70">
        <f t="shared" si="78"/>
        <v>0</v>
      </c>
    </row>
    <row r="208" spans="1:20" x14ac:dyDescent="0.25">
      <c r="A208">
        <f t="shared" si="89"/>
        <v>2023</v>
      </c>
      <c r="B208" t="str">
        <f>'Enheter, modell og år'!E2</f>
        <v>RFM</v>
      </c>
      <c r="C208">
        <f>'Tot bev overordnet modell'!$A$30</f>
        <v>0</v>
      </c>
      <c r="D208" t="str">
        <f t="shared" si="61"/>
        <v>2023RFM</v>
      </c>
      <c r="E208" t="str">
        <f t="shared" si="62"/>
        <v>2023RFM0</v>
      </c>
      <c r="F208" s="39">
        <f t="shared" si="65"/>
        <v>0</v>
      </c>
      <c r="G208" s="39">
        <f t="shared" si="66"/>
        <v>0</v>
      </c>
      <c r="H208" s="39">
        <f t="shared" si="67"/>
        <v>0</v>
      </c>
      <c r="I208" s="39">
        <f t="shared" si="68"/>
        <v>0</v>
      </c>
      <c r="J208" s="39">
        <f t="shared" si="63"/>
        <v>0</v>
      </c>
      <c r="K208" s="3" t="e">
        <f>'Tot bev overordnet modell'!AG30</f>
        <v>#DIV/0!</v>
      </c>
      <c r="L208" s="3">
        <f>'Tot bev overordnet modell'!AH30</f>
        <v>0</v>
      </c>
      <c r="M208" s="3">
        <f>'Tot bev overordnet modell'!AI30</f>
        <v>0</v>
      </c>
      <c r="N208" s="3">
        <f t="shared" si="64"/>
        <v>0</v>
      </c>
      <c r="O208" s="3">
        <f>'Tot bev overordnet modell'!AJ30</f>
        <v>0</v>
      </c>
      <c r="P208" s="3" t="e">
        <f>'Tot bev overordnet modell'!AK30</f>
        <v>#DIV/0!</v>
      </c>
      <c r="Q208" s="3" t="e">
        <f>IF(A208='Enheter, modell og år'!$F$2-1,0,P208-VLOOKUP(A208-1&amp;B208&amp;C208,$E$2:$P$541,12,FALSE))</f>
        <v>#DIV/0!</v>
      </c>
      <c r="R208" s="70">
        <f t="shared" si="90"/>
        <v>0</v>
      </c>
      <c r="S208" s="3">
        <f>IF(A208&lt;('Enheter, modell og år'!$F$2+7),0,P208-VLOOKUP(A208-7&amp;B208&amp;C208,$E$32:$P$541,12,FALSE))</f>
        <v>0</v>
      </c>
      <c r="T208" s="70">
        <f t="shared" si="78"/>
        <v>0</v>
      </c>
    </row>
    <row r="209" spans="1:20" x14ac:dyDescent="0.25">
      <c r="A209">
        <f t="shared" si="89"/>
        <v>2023</v>
      </c>
      <c r="B209" t="str">
        <f>'Enheter, modell og år'!E2</f>
        <v>RFM</v>
      </c>
      <c r="C209">
        <f>'Tot bev overordnet modell'!$A$31</f>
        <v>0</v>
      </c>
      <c r="D209" t="str">
        <f t="shared" si="61"/>
        <v>2023RFM</v>
      </c>
      <c r="E209" t="str">
        <f t="shared" si="62"/>
        <v>2023RFM0</v>
      </c>
      <c r="F209" s="39">
        <f t="shared" si="65"/>
        <v>0</v>
      </c>
      <c r="G209" s="39">
        <f t="shared" si="66"/>
        <v>0</v>
      </c>
      <c r="H209" s="39">
        <f t="shared" si="67"/>
        <v>0</v>
      </c>
      <c r="I209" s="39">
        <f t="shared" si="68"/>
        <v>0</v>
      </c>
      <c r="J209" s="39">
        <f t="shared" si="63"/>
        <v>0</v>
      </c>
      <c r="K209" s="3" t="e">
        <f>'Tot bev overordnet modell'!AG31</f>
        <v>#DIV/0!</v>
      </c>
      <c r="L209" s="3">
        <f>'Tot bev overordnet modell'!AH31</f>
        <v>0</v>
      </c>
      <c r="M209" s="3">
        <f>'Tot bev overordnet modell'!AI31</f>
        <v>0</v>
      </c>
      <c r="N209" s="3">
        <f t="shared" si="64"/>
        <v>0</v>
      </c>
      <c r="O209" s="3">
        <f>'Tot bev overordnet modell'!AJ31</f>
        <v>0</v>
      </c>
      <c r="P209" s="3" t="e">
        <f>'Tot bev overordnet modell'!AK31</f>
        <v>#DIV/0!</v>
      </c>
      <c r="Q209" s="3" t="e">
        <f>IF(A209='Enheter, modell og år'!$F$2-1,0,P209-VLOOKUP(A209-1&amp;B209&amp;C209,$E$2:$P$541,12,FALSE))</f>
        <v>#DIV/0!</v>
      </c>
      <c r="R209" s="70">
        <f t="shared" si="90"/>
        <v>0</v>
      </c>
      <c r="S209" s="3">
        <f>IF(A209&lt;('Enheter, modell og år'!$F$2+7),0,P209-VLOOKUP(A209-7&amp;B209&amp;C209,$E$32:$P$541,12,FALSE))</f>
        <v>0</v>
      </c>
      <c r="T209" s="70">
        <f t="shared" si="78"/>
        <v>0</v>
      </c>
    </row>
    <row r="210" spans="1:20" x14ac:dyDescent="0.25">
      <c r="A210">
        <f t="shared" si="89"/>
        <v>2023</v>
      </c>
      <c r="B210" t="str">
        <f>'Enheter, modell og år'!E2</f>
        <v>RFM</v>
      </c>
      <c r="C210">
        <f>'Tot bev overordnet modell'!$A$32</f>
        <v>0</v>
      </c>
      <c r="D210" t="str">
        <f t="shared" si="61"/>
        <v>2023RFM</v>
      </c>
      <c r="E210" t="str">
        <f t="shared" si="62"/>
        <v>2023RFM0</v>
      </c>
      <c r="F210" s="39">
        <f t="shared" si="65"/>
        <v>0</v>
      </c>
      <c r="G210" s="39">
        <f t="shared" si="66"/>
        <v>0</v>
      </c>
      <c r="H210" s="39">
        <f t="shared" si="67"/>
        <v>0</v>
      </c>
      <c r="I210" s="39">
        <f t="shared" si="68"/>
        <v>0</v>
      </c>
      <c r="J210" s="39">
        <f t="shared" si="63"/>
        <v>0</v>
      </c>
      <c r="K210" s="3" t="e">
        <f>'Tot bev overordnet modell'!AG32</f>
        <v>#DIV/0!</v>
      </c>
      <c r="L210" s="3">
        <f>'Tot bev overordnet modell'!AH32</f>
        <v>0</v>
      </c>
      <c r="M210" s="3">
        <f>'Tot bev overordnet modell'!AI32</f>
        <v>0</v>
      </c>
      <c r="N210" s="3">
        <f t="shared" si="64"/>
        <v>0</v>
      </c>
      <c r="O210" s="3">
        <f>'Tot bev overordnet modell'!AJ32</f>
        <v>0</v>
      </c>
      <c r="P210" s="3" t="e">
        <f>'Tot bev overordnet modell'!AK32</f>
        <v>#DIV/0!</v>
      </c>
      <c r="Q210" s="3" t="e">
        <f>IF(A210='Enheter, modell og år'!$F$2-1,0,P210-VLOOKUP(A210-1&amp;B210&amp;C210,$E$2:$P$541,12,FALSE))</f>
        <v>#DIV/0!</v>
      </c>
      <c r="R210" s="70">
        <f t="shared" si="90"/>
        <v>0</v>
      </c>
      <c r="S210" s="3">
        <f>IF(A210&lt;('Enheter, modell og år'!$F$2+7),0,P210-VLOOKUP(A210-7&amp;B210&amp;C210,$E$32:$P$541,12,FALSE))</f>
        <v>0</v>
      </c>
      <c r="T210" s="70">
        <f t="shared" si="78"/>
        <v>0</v>
      </c>
    </row>
    <row r="211" spans="1:20" x14ac:dyDescent="0.25">
      <c r="A211">
        <f t="shared" si="89"/>
        <v>2023</v>
      </c>
      <c r="B211" t="str">
        <f>'Enheter, modell og år'!E2</f>
        <v>RFM</v>
      </c>
      <c r="C211">
        <f>'Tot bev overordnet modell'!$A$33</f>
        <v>0</v>
      </c>
      <c r="D211" t="str">
        <f t="shared" si="61"/>
        <v>2023RFM</v>
      </c>
      <c r="E211" t="str">
        <f t="shared" si="62"/>
        <v>2023RFM0</v>
      </c>
      <c r="F211" s="39">
        <f t="shared" si="65"/>
        <v>0</v>
      </c>
      <c r="G211" s="39">
        <f t="shared" si="66"/>
        <v>0</v>
      </c>
      <c r="H211" s="39">
        <f t="shared" si="67"/>
        <v>0</v>
      </c>
      <c r="I211" s="39">
        <f t="shared" si="68"/>
        <v>0</v>
      </c>
      <c r="J211" s="39">
        <f t="shared" si="63"/>
        <v>0</v>
      </c>
      <c r="K211" s="3" t="e">
        <f>'Tot bev overordnet modell'!AG33</f>
        <v>#DIV/0!</v>
      </c>
      <c r="L211" s="3">
        <f>'Tot bev overordnet modell'!AH33</f>
        <v>0</v>
      </c>
      <c r="M211" s="3">
        <f>'Tot bev overordnet modell'!AI33</f>
        <v>0</v>
      </c>
      <c r="N211" s="3">
        <f t="shared" si="64"/>
        <v>0</v>
      </c>
      <c r="O211" s="3">
        <f>'Tot bev overordnet modell'!AJ33</f>
        <v>0</v>
      </c>
      <c r="P211" s="3" t="e">
        <f>'Tot bev overordnet modell'!AK33</f>
        <v>#DIV/0!</v>
      </c>
      <c r="Q211" s="3" t="e">
        <f>IF(A211='Enheter, modell og år'!$F$2-1,0,P211-VLOOKUP(A211-1&amp;B211&amp;C211,$E$2:$P$541,12,FALSE))</f>
        <v>#DIV/0!</v>
      </c>
      <c r="R211" s="70">
        <f t="shared" si="90"/>
        <v>0</v>
      </c>
      <c r="S211" s="3">
        <f>IF(A211&lt;('Enheter, modell og år'!$F$2+7),0,P211-VLOOKUP(A211-7&amp;B211&amp;C211,$E$32:$P$541,12,FALSE))</f>
        <v>0</v>
      </c>
      <c r="T211" s="70">
        <f t="shared" si="78"/>
        <v>0</v>
      </c>
    </row>
    <row r="212" spans="1:20" x14ac:dyDescent="0.25">
      <c r="A212">
        <f t="shared" si="89"/>
        <v>2024</v>
      </c>
      <c r="B212" t="str">
        <f>'Enheter, modell og år'!$E$2</f>
        <v>RFM</v>
      </c>
      <c r="C212">
        <f>'Tot bev overordnet modell'!A4</f>
        <v>0</v>
      </c>
      <c r="D212" t="str">
        <f t="shared" si="61"/>
        <v>2024RFM</v>
      </c>
      <c r="E212" t="str">
        <f t="shared" si="62"/>
        <v>2024RFM0</v>
      </c>
      <c r="F212" s="39">
        <f t="shared" si="65"/>
        <v>0</v>
      </c>
      <c r="G212" s="39">
        <f t="shared" si="66"/>
        <v>0</v>
      </c>
      <c r="H212" s="39">
        <f t="shared" si="67"/>
        <v>0</v>
      </c>
      <c r="I212" s="39">
        <f t="shared" si="68"/>
        <v>0</v>
      </c>
      <c r="J212" s="39">
        <f t="shared" si="63"/>
        <v>0</v>
      </c>
      <c r="K212" s="3" t="e">
        <f>'Tot bev overordnet modell'!AL4</f>
        <v>#DIV/0!</v>
      </c>
      <c r="L212" s="3">
        <f>'Tot bev overordnet modell'!AM4</f>
        <v>0</v>
      </c>
      <c r="M212" s="3">
        <f>'Tot bev overordnet modell'!AN4</f>
        <v>0</v>
      </c>
      <c r="N212" s="3">
        <f t="shared" si="64"/>
        <v>0</v>
      </c>
      <c r="O212" s="3">
        <f>'Tot bev overordnet modell'!AO4</f>
        <v>0</v>
      </c>
      <c r="P212" s="3" t="e">
        <f>'Tot bev overordnet modell'!AP4</f>
        <v>#DIV/0!</v>
      </c>
      <c r="Q212" s="3" t="e">
        <f>IF(A212='Enheter, modell og år'!$F$2-1,0,P212-VLOOKUP(A212-1&amp;B212&amp;C212,$E$2:$P$541,12,FALSE))</f>
        <v>#DIV/0!</v>
      </c>
      <c r="R212" s="70">
        <f t="shared" si="90"/>
        <v>0</v>
      </c>
      <c r="S212" s="3">
        <f>IF(A212&lt;('Enheter, modell og år'!$F$2+7),0,P212-VLOOKUP(A212-7&amp;B212&amp;C212,$E$32:$P$541,12,FALSE))</f>
        <v>0</v>
      </c>
      <c r="T212" s="70">
        <f t="shared" si="78"/>
        <v>0</v>
      </c>
    </row>
    <row r="213" spans="1:20" x14ac:dyDescent="0.25">
      <c r="A213">
        <f t="shared" ref="A213:A222" si="91">A183+1</f>
        <v>2024</v>
      </c>
      <c r="B213" t="str">
        <f>'Enheter, modell og år'!$E$2</f>
        <v>RFM</v>
      </c>
      <c r="C213">
        <f>'Tot bev overordnet modell'!A5</f>
        <v>0</v>
      </c>
      <c r="D213" t="str">
        <f t="shared" ref="D213:D222" si="92">A213&amp;B213</f>
        <v>2024RFM</v>
      </c>
      <c r="E213" t="str">
        <f t="shared" ref="E213:E222" si="93">A213&amp;B213&amp;C213</f>
        <v>2024RFM0</v>
      </c>
      <c r="F213" s="39">
        <f t="shared" ref="F213:F222" si="94">IFERROR(K213/$P213,0)</f>
        <v>0</v>
      </c>
      <c r="G213" s="39">
        <f t="shared" ref="G213:G222" si="95">IFERROR(L213/$P213,0)</f>
        <v>0</v>
      </c>
      <c r="H213" s="39">
        <f t="shared" ref="H213:H222" si="96">IFERROR(M213/$P213,0)</f>
        <v>0</v>
      </c>
      <c r="I213" s="39">
        <f t="shared" ref="I213:I222" si="97">IFERROR(O213/$P213,0)</f>
        <v>0</v>
      </c>
      <c r="J213" s="39">
        <f t="shared" ref="J213:J222" si="98">IFERROR(N213/$P213,0)</f>
        <v>0</v>
      </c>
      <c r="K213" s="3" t="e">
        <f>'Tot bev overordnet modell'!AL5</f>
        <v>#DIV/0!</v>
      </c>
      <c r="L213" s="3">
        <f>'Tot bev overordnet modell'!AM5</f>
        <v>0</v>
      </c>
      <c r="M213" s="3">
        <f>'Tot bev overordnet modell'!AN5</f>
        <v>0</v>
      </c>
      <c r="N213" s="3">
        <f t="shared" ref="N213:N222" si="99">SUM(L213:M213)</f>
        <v>0</v>
      </c>
      <c r="O213" s="3">
        <f>'Tot bev overordnet modell'!AO5</f>
        <v>0</v>
      </c>
      <c r="P213" s="3" t="e">
        <f>'Tot bev overordnet modell'!AP5</f>
        <v>#DIV/0!</v>
      </c>
      <c r="Q213" s="3" t="e">
        <f>IF(A213='Enheter, modell og år'!$F$2-1,0,P213-VLOOKUP(A213-1&amp;B213&amp;C213,$E$2:$P$541,12,FALSE))</f>
        <v>#DIV/0!</v>
      </c>
      <c r="R213" s="70">
        <f t="shared" si="90"/>
        <v>0</v>
      </c>
      <c r="S213" s="3">
        <f>IF(A213&lt;('Enheter, modell og år'!$F$2+7),0,P213-VLOOKUP(A213-7&amp;B213&amp;C213,$E$32:$P$541,12,FALSE))</f>
        <v>0</v>
      </c>
      <c r="T213" s="70">
        <f t="shared" si="78"/>
        <v>0</v>
      </c>
    </row>
    <row r="214" spans="1:20" x14ac:dyDescent="0.25">
      <c r="A214">
        <f t="shared" si="91"/>
        <v>2024</v>
      </c>
      <c r="B214" t="str">
        <f>'Enheter, modell og år'!$E$2</f>
        <v>RFM</v>
      </c>
      <c r="C214">
        <f>'Tot bev overordnet modell'!A6</f>
        <v>0</v>
      </c>
      <c r="D214" t="str">
        <f t="shared" si="92"/>
        <v>2024RFM</v>
      </c>
      <c r="E214" t="str">
        <f t="shared" si="93"/>
        <v>2024RFM0</v>
      </c>
      <c r="F214" s="39">
        <f t="shared" si="94"/>
        <v>0</v>
      </c>
      <c r="G214" s="39">
        <f t="shared" si="95"/>
        <v>0</v>
      </c>
      <c r="H214" s="39">
        <f t="shared" si="96"/>
        <v>0</v>
      </c>
      <c r="I214" s="39">
        <f t="shared" si="97"/>
        <v>0</v>
      </c>
      <c r="J214" s="39">
        <f t="shared" si="98"/>
        <v>0</v>
      </c>
      <c r="K214" s="3" t="e">
        <f>'Tot bev overordnet modell'!AL6</f>
        <v>#DIV/0!</v>
      </c>
      <c r="L214" s="3">
        <f>'Tot bev overordnet modell'!AM6</f>
        <v>0</v>
      </c>
      <c r="M214" s="3">
        <f>'Tot bev overordnet modell'!AN6</f>
        <v>0</v>
      </c>
      <c r="N214" s="3">
        <f t="shared" si="99"/>
        <v>0</v>
      </c>
      <c r="O214" s="3">
        <f>'Tot bev overordnet modell'!AO6</f>
        <v>0</v>
      </c>
      <c r="P214" s="3" t="e">
        <f>'Tot bev overordnet modell'!AP6</f>
        <v>#DIV/0!</v>
      </c>
      <c r="Q214" s="3" t="e">
        <f>IF(A214='Enheter, modell og år'!$F$2-1,0,P214-VLOOKUP(A214-1&amp;B214&amp;C214,$E$2:$P$541,12,FALSE))</f>
        <v>#DIV/0!</v>
      </c>
      <c r="R214" s="70">
        <f t="shared" si="90"/>
        <v>0</v>
      </c>
      <c r="S214" s="3">
        <f>IF(A214&lt;('Enheter, modell og år'!$F$2+7),0,P214-VLOOKUP(A214-7&amp;B214&amp;C214,$E$32:$P$541,12,FALSE))</f>
        <v>0</v>
      </c>
      <c r="T214" s="70">
        <f t="shared" si="78"/>
        <v>0</v>
      </c>
    </row>
    <row r="215" spans="1:20" x14ac:dyDescent="0.25">
      <c r="A215">
        <f t="shared" si="91"/>
        <v>2024</v>
      </c>
      <c r="B215" t="str">
        <f>'Enheter, modell og år'!$E$2</f>
        <v>RFM</v>
      </c>
      <c r="C215">
        <f>'Tot bev overordnet modell'!A7</f>
        <v>0</v>
      </c>
      <c r="D215" t="str">
        <f t="shared" si="92"/>
        <v>2024RFM</v>
      </c>
      <c r="E215" t="str">
        <f t="shared" si="93"/>
        <v>2024RFM0</v>
      </c>
      <c r="F215" s="39">
        <f t="shared" si="94"/>
        <v>0</v>
      </c>
      <c r="G215" s="39">
        <f t="shared" si="95"/>
        <v>0</v>
      </c>
      <c r="H215" s="39">
        <f t="shared" si="96"/>
        <v>0</v>
      </c>
      <c r="I215" s="39">
        <f t="shared" si="97"/>
        <v>0</v>
      </c>
      <c r="J215" s="39">
        <f t="shared" si="98"/>
        <v>0</v>
      </c>
      <c r="K215" s="3" t="e">
        <f>'Tot bev overordnet modell'!AL7</f>
        <v>#DIV/0!</v>
      </c>
      <c r="L215" s="3">
        <f>'Tot bev overordnet modell'!AM7</f>
        <v>0</v>
      </c>
      <c r="M215" s="3">
        <f>'Tot bev overordnet modell'!AN7</f>
        <v>0</v>
      </c>
      <c r="N215" s="3">
        <f t="shared" si="99"/>
        <v>0</v>
      </c>
      <c r="O215" s="3">
        <f>'Tot bev overordnet modell'!AO7</f>
        <v>0</v>
      </c>
      <c r="P215" s="3" t="e">
        <f>'Tot bev overordnet modell'!AP7</f>
        <v>#DIV/0!</v>
      </c>
      <c r="Q215" s="3" t="e">
        <f>IF(A215='Enheter, modell og år'!$F$2-1,0,P215-VLOOKUP(A215-1&amp;B215&amp;C215,$E$2:$P$541,12,FALSE))</f>
        <v>#DIV/0!</v>
      </c>
      <c r="R215" s="70">
        <f t="shared" si="90"/>
        <v>0</v>
      </c>
      <c r="S215" s="3">
        <f>IF(A215&lt;('Enheter, modell og år'!$F$2+7),0,P215-VLOOKUP(A215-7&amp;B215&amp;C215,$E$32:$P$541,12,FALSE))</f>
        <v>0</v>
      </c>
      <c r="T215" s="70">
        <f t="shared" si="78"/>
        <v>0</v>
      </c>
    </row>
    <row r="216" spans="1:20" x14ac:dyDescent="0.25">
      <c r="A216">
        <f t="shared" si="91"/>
        <v>2024</v>
      </c>
      <c r="B216" t="str">
        <f>'Enheter, modell og år'!$E$2</f>
        <v>RFM</v>
      </c>
      <c r="C216">
        <f>'Tot bev overordnet modell'!A8</f>
        <v>0</v>
      </c>
      <c r="D216" t="str">
        <f t="shared" si="92"/>
        <v>2024RFM</v>
      </c>
      <c r="E216" t="str">
        <f t="shared" si="93"/>
        <v>2024RFM0</v>
      </c>
      <c r="F216" s="39">
        <f t="shared" si="94"/>
        <v>0</v>
      </c>
      <c r="G216" s="39">
        <f t="shared" si="95"/>
        <v>0</v>
      </c>
      <c r="H216" s="39">
        <f t="shared" si="96"/>
        <v>0</v>
      </c>
      <c r="I216" s="39">
        <f t="shared" si="97"/>
        <v>0</v>
      </c>
      <c r="J216" s="39">
        <f t="shared" si="98"/>
        <v>0</v>
      </c>
      <c r="K216" s="3" t="e">
        <f>'Tot bev overordnet modell'!AL8</f>
        <v>#DIV/0!</v>
      </c>
      <c r="L216" s="3">
        <f>'Tot bev overordnet modell'!AM8</f>
        <v>0</v>
      </c>
      <c r="M216" s="3">
        <f>'Tot bev overordnet modell'!AN8</f>
        <v>0</v>
      </c>
      <c r="N216" s="3">
        <f t="shared" si="99"/>
        <v>0</v>
      </c>
      <c r="O216" s="3">
        <f>'Tot bev overordnet modell'!AO8</f>
        <v>0</v>
      </c>
      <c r="P216" s="3" t="e">
        <f>'Tot bev overordnet modell'!AP8</f>
        <v>#DIV/0!</v>
      </c>
      <c r="Q216" s="3" t="e">
        <f>IF(A216='Enheter, modell og år'!$F$2-1,0,P216-VLOOKUP(A216-1&amp;B216&amp;C216,$E$2:$P$541,12,FALSE))</f>
        <v>#DIV/0!</v>
      </c>
      <c r="R216" s="70">
        <f t="shared" si="90"/>
        <v>0</v>
      </c>
      <c r="S216" s="3">
        <f>IF(A216&lt;('Enheter, modell og år'!$F$2+7),0,P216-VLOOKUP(A216-7&amp;B216&amp;C216,$E$32:$P$541,12,FALSE))</f>
        <v>0</v>
      </c>
      <c r="T216" s="70">
        <f t="shared" si="78"/>
        <v>0</v>
      </c>
    </row>
    <row r="217" spans="1:20" x14ac:dyDescent="0.25">
      <c r="A217">
        <f t="shared" si="91"/>
        <v>2024</v>
      </c>
      <c r="B217" t="str">
        <f>'Enheter, modell og år'!$E$2</f>
        <v>RFM</v>
      </c>
      <c r="C217">
        <f>'Tot bev overordnet modell'!A9</f>
        <v>0</v>
      </c>
      <c r="D217" t="str">
        <f t="shared" si="92"/>
        <v>2024RFM</v>
      </c>
      <c r="E217" t="str">
        <f t="shared" si="93"/>
        <v>2024RFM0</v>
      </c>
      <c r="F217" s="39">
        <f t="shared" si="94"/>
        <v>0</v>
      </c>
      <c r="G217" s="39">
        <f t="shared" si="95"/>
        <v>0</v>
      </c>
      <c r="H217" s="39">
        <f t="shared" si="96"/>
        <v>0</v>
      </c>
      <c r="I217" s="39">
        <f t="shared" si="97"/>
        <v>0</v>
      </c>
      <c r="J217" s="39">
        <f t="shared" si="98"/>
        <v>0</v>
      </c>
      <c r="K217" s="3" t="e">
        <f>'Tot bev overordnet modell'!AL9</f>
        <v>#DIV/0!</v>
      </c>
      <c r="L217" s="3">
        <f>'Tot bev overordnet modell'!AM9</f>
        <v>0</v>
      </c>
      <c r="M217" s="3">
        <f>'Tot bev overordnet modell'!AN9</f>
        <v>0</v>
      </c>
      <c r="N217" s="3">
        <f t="shared" si="99"/>
        <v>0</v>
      </c>
      <c r="O217" s="3">
        <f>'Tot bev overordnet modell'!AO9</f>
        <v>0</v>
      </c>
      <c r="P217" s="3" t="e">
        <f>'Tot bev overordnet modell'!AP9</f>
        <v>#DIV/0!</v>
      </c>
      <c r="Q217" s="3" t="e">
        <f>IF(A217='Enheter, modell og år'!$F$2-1,0,P217-VLOOKUP(A217-1&amp;B217&amp;C217,$E$2:$P$541,12,FALSE))</f>
        <v>#DIV/0!</v>
      </c>
      <c r="R217" s="70">
        <f t="shared" si="90"/>
        <v>0</v>
      </c>
      <c r="S217" s="3">
        <f>IF(A217&lt;('Enheter, modell og år'!$F$2+7),0,P217-VLOOKUP(A217-7&amp;B217&amp;C217,$E$32:$P$541,12,FALSE))</f>
        <v>0</v>
      </c>
      <c r="T217" s="70">
        <f t="shared" si="78"/>
        <v>0</v>
      </c>
    </row>
    <row r="218" spans="1:20" x14ac:dyDescent="0.25">
      <c r="A218">
        <f t="shared" si="91"/>
        <v>2024</v>
      </c>
      <c r="B218" t="str">
        <f>'Enheter, modell og år'!$E$2</f>
        <v>RFM</v>
      </c>
      <c r="C218">
        <f>'Tot bev overordnet modell'!A10</f>
        <v>0</v>
      </c>
      <c r="D218" t="str">
        <f t="shared" si="92"/>
        <v>2024RFM</v>
      </c>
      <c r="E218" t="str">
        <f t="shared" si="93"/>
        <v>2024RFM0</v>
      </c>
      <c r="F218" s="39">
        <f t="shared" si="94"/>
        <v>0</v>
      </c>
      <c r="G218" s="39">
        <f t="shared" si="95"/>
        <v>0</v>
      </c>
      <c r="H218" s="39">
        <f t="shared" si="96"/>
        <v>0</v>
      </c>
      <c r="I218" s="39">
        <f t="shared" si="97"/>
        <v>0</v>
      </c>
      <c r="J218" s="39">
        <f t="shared" si="98"/>
        <v>0</v>
      </c>
      <c r="K218" s="3" t="e">
        <f>'Tot bev overordnet modell'!AL10</f>
        <v>#DIV/0!</v>
      </c>
      <c r="L218" s="3">
        <f>'Tot bev overordnet modell'!AM10</f>
        <v>0</v>
      </c>
      <c r="M218" s="3">
        <f>'Tot bev overordnet modell'!AN10</f>
        <v>0</v>
      </c>
      <c r="N218" s="3">
        <f t="shared" si="99"/>
        <v>0</v>
      </c>
      <c r="O218" s="3">
        <f>'Tot bev overordnet modell'!AO10</f>
        <v>0</v>
      </c>
      <c r="P218" s="3" t="e">
        <f>'Tot bev overordnet modell'!AP10</f>
        <v>#DIV/0!</v>
      </c>
      <c r="Q218" s="3" t="e">
        <f>IF(A218='Enheter, modell og år'!$F$2-1,0,P218-VLOOKUP(A218-1&amp;B218&amp;C218,$E$2:$P$541,12,FALSE))</f>
        <v>#DIV/0!</v>
      </c>
      <c r="R218" s="70">
        <f t="shared" si="90"/>
        <v>0</v>
      </c>
      <c r="S218" s="3">
        <f>IF(A218&lt;('Enheter, modell og år'!$F$2+7),0,P218-VLOOKUP(A218-7&amp;B218&amp;C218,$E$32:$P$541,12,FALSE))</f>
        <v>0</v>
      </c>
      <c r="T218" s="70">
        <f t="shared" si="78"/>
        <v>0</v>
      </c>
    </row>
    <row r="219" spans="1:20" x14ac:dyDescent="0.25">
      <c r="A219">
        <f t="shared" si="91"/>
        <v>2024</v>
      </c>
      <c r="B219" t="str">
        <f>'Enheter, modell og år'!$E$2</f>
        <v>RFM</v>
      </c>
      <c r="C219">
        <f>'Tot bev overordnet modell'!A11</f>
        <v>0</v>
      </c>
      <c r="D219" t="str">
        <f t="shared" si="92"/>
        <v>2024RFM</v>
      </c>
      <c r="E219" t="str">
        <f t="shared" si="93"/>
        <v>2024RFM0</v>
      </c>
      <c r="F219" s="39">
        <f t="shared" si="94"/>
        <v>0</v>
      </c>
      <c r="G219" s="39">
        <f t="shared" si="95"/>
        <v>0</v>
      </c>
      <c r="H219" s="39">
        <f t="shared" si="96"/>
        <v>0</v>
      </c>
      <c r="I219" s="39">
        <f t="shared" si="97"/>
        <v>0</v>
      </c>
      <c r="J219" s="39">
        <f t="shared" si="98"/>
        <v>0</v>
      </c>
      <c r="K219" s="3" t="e">
        <f>'Tot bev overordnet modell'!AL11</f>
        <v>#DIV/0!</v>
      </c>
      <c r="L219" s="3">
        <f>'Tot bev overordnet modell'!AM11</f>
        <v>0</v>
      </c>
      <c r="M219" s="3">
        <f>'Tot bev overordnet modell'!AN11</f>
        <v>0</v>
      </c>
      <c r="N219" s="3">
        <f t="shared" si="99"/>
        <v>0</v>
      </c>
      <c r="O219" s="3">
        <f>'Tot bev overordnet modell'!AO11</f>
        <v>0</v>
      </c>
      <c r="P219" s="3" t="e">
        <f>'Tot bev overordnet modell'!AP11</f>
        <v>#DIV/0!</v>
      </c>
      <c r="Q219" s="3" t="e">
        <f>IF(A219='Enheter, modell og år'!$F$2-1,0,P219-VLOOKUP(A219-1&amp;B219&amp;C219,$E$2:$P$541,12,FALSE))</f>
        <v>#DIV/0!</v>
      </c>
      <c r="R219" s="70">
        <f t="shared" si="90"/>
        <v>0</v>
      </c>
      <c r="S219" s="3">
        <f>IF(A219&lt;('Enheter, modell og år'!$F$2+7),0,P219-VLOOKUP(A219-7&amp;B219&amp;C219,$E$32:$P$541,12,FALSE))</f>
        <v>0</v>
      </c>
      <c r="T219" s="70">
        <f t="shared" si="78"/>
        <v>0</v>
      </c>
    </row>
    <row r="220" spans="1:20" x14ac:dyDescent="0.25">
      <c r="A220">
        <f t="shared" si="91"/>
        <v>2024</v>
      </c>
      <c r="B220" t="str">
        <f>'Enheter, modell og år'!$E$2</f>
        <v>RFM</v>
      </c>
      <c r="C220">
        <f>'Tot bev overordnet modell'!A12</f>
        <v>0</v>
      </c>
      <c r="D220" t="str">
        <f t="shared" si="92"/>
        <v>2024RFM</v>
      </c>
      <c r="E220" t="str">
        <f t="shared" si="93"/>
        <v>2024RFM0</v>
      </c>
      <c r="F220" s="39">
        <f t="shared" si="94"/>
        <v>0</v>
      </c>
      <c r="G220" s="39">
        <f t="shared" si="95"/>
        <v>0</v>
      </c>
      <c r="H220" s="39">
        <f t="shared" si="96"/>
        <v>0</v>
      </c>
      <c r="I220" s="39">
        <f t="shared" si="97"/>
        <v>0</v>
      </c>
      <c r="J220" s="39">
        <f t="shared" si="98"/>
        <v>0</v>
      </c>
      <c r="K220" s="3" t="e">
        <f>'Tot bev overordnet modell'!AL12</f>
        <v>#DIV/0!</v>
      </c>
      <c r="L220" s="3">
        <f>'Tot bev overordnet modell'!AM12</f>
        <v>0</v>
      </c>
      <c r="M220" s="3">
        <f>'Tot bev overordnet modell'!AN12</f>
        <v>0</v>
      </c>
      <c r="N220" s="3">
        <f t="shared" si="99"/>
        <v>0</v>
      </c>
      <c r="O220" s="3">
        <f>'Tot bev overordnet modell'!AO12</f>
        <v>0</v>
      </c>
      <c r="P220" s="3" t="e">
        <f>'Tot bev overordnet modell'!AP12</f>
        <v>#DIV/0!</v>
      </c>
      <c r="Q220" s="3" t="e">
        <f>IF(A220='Enheter, modell og år'!$F$2-1,0,P220-VLOOKUP(A220-1&amp;B220&amp;C220,$E$2:$P$541,12,FALSE))</f>
        <v>#DIV/0!</v>
      </c>
      <c r="R220" s="70">
        <f t="shared" si="90"/>
        <v>0</v>
      </c>
      <c r="S220" s="3">
        <f>IF(A220&lt;('Enheter, modell og år'!$F$2+7),0,P220-VLOOKUP(A220-7&amp;B220&amp;C220,$E$32:$P$541,12,FALSE))</f>
        <v>0</v>
      </c>
      <c r="T220" s="70">
        <f t="shared" si="78"/>
        <v>0</v>
      </c>
    </row>
    <row r="221" spans="1:20" x14ac:dyDescent="0.25">
      <c r="A221">
        <f t="shared" si="91"/>
        <v>2024</v>
      </c>
      <c r="B221" t="str">
        <f>'Enheter, modell og år'!$E$2</f>
        <v>RFM</v>
      </c>
      <c r="C221">
        <f>'Tot bev overordnet modell'!A13</f>
        <v>0</v>
      </c>
      <c r="D221" t="str">
        <f t="shared" si="92"/>
        <v>2024RFM</v>
      </c>
      <c r="E221" t="str">
        <f t="shared" si="93"/>
        <v>2024RFM0</v>
      </c>
      <c r="F221" s="39">
        <f t="shared" si="94"/>
        <v>0</v>
      </c>
      <c r="G221" s="39">
        <f t="shared" si="95"/>
        <v>0</v>
      </c>
      <c r="H221" s="39">
        <f t="shared" si="96"/>
        <v>0</v>
      </c>
      <c r="I221" s="39">
        <f t="shared" si="97"/>
        <v>0</v>
      </c>
      <c r="J221" s="39">
        <f t="shared" si="98"/>
        <v>0</v>
      </c>
      <c r="K221" s="3" t="e">
        <f>'Tot bev overordnet modell'!AL13</f>
        <v>#DIV/0!</v>
      </c>
      <c r="L221" s="3">
        <f>'Tot bev overordnet modell'!AM13</f>
        <v>0</v>
      </c>
      <c r="M221" s="3">
        <f>'Tot bev overordnet modell'!AN13</f>
        <v>0</v>
      </c>
      <c r="N221" s="3">
        <f t="shared" si="99"/>
        <v>0</v>
      </c>
      <c r="O221" s="3">
        <f>'Tot bev overordnet modell'!AO13</f>
        <v>0</v>
      </c>
      <c r="P221" s="3" t="e">
        <f>'Tot bev overordnet modell'!AP13</f>
        <v>#DIV/0!</v>
      </c>
      <c r="Q221" s="3" t="e">
        <f>IF(A221='Enheter, modell og år'!$F$2-1,0,P221-VLOOKUP(A221-1&amp;B221&amp;C221,$E$2:$P$541,12,FALSE))</f>
        <v>#DIV/0!</v>
      </c>
      <c r="R221" s="70">
        <f t="shared" si="90"/>
        <v>0</v>
      </c>
      <c r="S221" s="3">
        <f>IF(A221&lt;('Enheter, modell og år'!$F$2+7),0,P221-VLOOKUP(A221-7&amp;B221&amp;C221,$E$32:$P$541,12,FALSE))</f>
        <v>0</v>
      </c>
      <c r="T221" s="70">
        <f t="shared" si="78"/>
        <v>0</v>
      </c>
    </row>
    <row r="222" spans="1:20" x14ac:dyDescent="0.25">
      <c r="A222">
        <f t="shared" si="91"/>
        <v>2024</v>
      </c>
      <c r="B222" t="str">
        <f>'Enheter, modell og år'!$E$2</f>
        <v>RFM</v>
      </c>
      <c r="C222">
        <f>'Tot bev overordnet modell'!A14</f>
        <v>0</v>
      </c>
      <c r="D222" t="str">
        <f t="shared" si="92"/>
        <v>2024RFM</v>
      </c>
      <c r="E222" t="str">
        <f t="shared" si="93"/>
        <v>2024RFM0</v>
      </c>
      <c r="F222" s="39">
        <f t="shared" si="94"/>
        <v>0</v>
      </c>
      <c r="G222" s="39">
        <f t="shared" si="95"/>
        <v>0</v>
      </c>
      <c r="H222" s="39">
        <f t="shared" si="96"/>
        <v>0</v>
      </c>
      <c r="I222" s="39">
        <f t="shared" si="97"/>
        <v>0</v>
      </c>
      <c r="J222" s="39">
        <f t="shared" si="98"/>
        <v>0</v>
      </c>
      <c r="K222" s="3" t="e">
        <f>'Tot bev overordnet modell'!AL14</f>
        <v>#DIV/0!</v>
      </c>
      <c r="L222" s="3">
        <f>'Tot bev overordnet modell'!AM14</f>
        <v>0</v>
      </c>
      <c r="M222" s="3">
        <f>'Tot bev overordnet modell'!AN14</f>
        <v>0</v>
      </c>
      <c r="N222" s="3">
        <f t="shared" si="99"/>
        <v>0</v>
      </c>
      <c r="O222" s="3">
        <f>'Tot bev overordnet modell'!AO14</f>
        <v>0</v>
      </c>
      <c r="P222" s="3" t="e">
        <f>'Tot bev overordnet modell'!AP14</f>
        <v>#DIV/0!</v>
      </c>
      <c r="Q222" s="3" t="e">
        <f>IF(A222='Enheter, modell og år'!$F$2-1,0,P222-VLOOKUP(A222-1&amp;B222&amp;C222,$E$2:$P$541,12,FALSE))</f>
        <v>#DIV/0!</v>
      </c>
      <c r="R222" s="70">
        <f t="shared" si="90"/>
        <v>0</v>
      </c>
      <c r="S222" s="3">
        <f>IF(A222&lt;('Enheter, modell og år'!$F$2+7),0,P222-VLOOKUP(A222-7&amp;B222&amp;C222,$E$32:$P$541,12,FALSE))</f>
        <v>0</v>
      </c>
      <c r="T222" s="70">
        <f t="shared" si="78"/>
        <v>0</v>
      </c>
    </row>
    <row r="223" spans="1:20" x14ac:dyDescent="0.25">
      <c r="A223">
        <f t="shared" ref="A223:A242" si="100">A193+1</f>
        <v>2024</v>
      </c>
      <c r="B223" t="str">
        <f>'Enheter, modell og år'!E2</f>
        <v>RFM</v>
      </c>
      <c r="C223">
        <f>'Tot bev overordnet modell'!$A$15</f>
        <v>0</v>
      </c>
      <c r="D223" t="str">
        <f t="shared" si="61"/>
        <v>2024RFM</v>
      </c>
      <c r="E223" t="str">
        <f t="shared" si="62"/>
        <v>2024RFM0</v>
      </c>
      <c r="F223" s="39">
        <f t="shared" si="65"/>
        <v>0</v>
      </c>
      <c r="G223" s="39">
        <f t="shared" si="66"/>
        <v>0</v>
      </c>
      <c r="H223" s="39">
        <f t="shared" si="67"/>
        <v>0</v>
      </c>
      <c r="I223" s="39">
        <f t="shared" si="68"/>
        <v>0</v>
      </c>
      <c r="J223" s="39">
        <f t="shared" si="63"/>
        <v>0</v>
      </c>
      <c r="K223" s="3" t="e">
        <f>'Tot bev overordnet modell'!AL15</f>
        <v>#DIV/0!</v>
      </c>
      <c r="L223" s="3">
        <f>'Tot bev overordnet modell'!AM15</f>
        <v>0</v>
      </c>
      <c r="M223" s="3">
        <f>'Tot bev overordnet modell'!AN15</f>
        <v>0</v>
      </c>
      <c r="N223" s="3">
        <f t="shared" si="64"/>
        <v>0</v>
      </c>
      <c r="O223" s="3">
        <f>'Tot bev overordnet modell'!AO15</f>
        <v>0</v>
      </c>
      <c r="P223" s="3" t="e">
        <f>'Tot bev overordnet modell'!AP15</f>
        <v>#DIV/0!</v>
      </c>
      <c r="Q223" s="3" t="e">
        <f>IF(A223='Enheter, modell og år'!$F$2-1,0,P223-VLOOKUP(A223-1&amp;B223&amp;C223,$E$2:$P$541,12,FALSE))</f>
        <v>#DIV/0!</v>
      </c>
      <c r="R223" s="70">
        <f t="shared" si="90"/>
        <v>0</v>
      </c>
      <c r="S223" s="3">
        <f>IF(A223&lt;('Enheter, modell og år'!$F$2+7),0,P223-VLOOKUP(A223-7&amp;B223&amp;C223,$E$32:$P$541,12,FALSE))</f>
        <v>0</v>
      </c>
      <c r="T223" s="70">
        <f t="shared" si="78"/>
        <v>0</v>
      </c>
    </row>
    <row r="224" spans="1:20" x14ac:dyDescent="0.25">
      <c r="A224">
        <f t="shared" si="100"/>
        <v>2024</v>
      </c>
      <c r="B224" t="str">
        <f>'Enheter, modell og år'!E2</f>
        <v>RFM</v>
      </c>
      <c r="C224">
        <f>'Tot bev overordnet modell'!$A$16</f>
        <v>0</v>
      </c>
      <c r="D224" t="str">
        <f t="shared" si="61"/>
        <v>2024RFM</v>
      </c>
      <c r="E224" t="str">
        <f t="shared" si="62"/>
        <v>2024RFM0</v>
      </c>
      <c r="F224" s="39">
        <f t="shared" si="65"/>
        <v>0</v>
      </c>
      <c r="G224" s="39">
        <f t="shared" si="66"/>
        <v>0</v>
      </c>
      <c r="H224" s="39">
        <f t="shared" si="67"/>
        <v>0</v>
      </c>
      <c r="I224" s="39">
        <f t="shared" si="68"/>
        <v>0</v>
      </c>
      <c r="J224" s="39">
        <f t="shared" si="63"/>
        <v>0</v>
      </c>
      <c r="K224" s="3" t="e">
        <f>'Tot bev overordnet modell'!AL16</f>
        <v>#DIV/0!</v>
      </c>
      <c r="L224" s="3">
        <f>'Tot bev overordnet modell'!AM16</f>
        <v>0</v>
      </c>
      <c r="M224" s="3">
        <f>'Tot bev overordnet modell'!AN16</f>
        <v>0</v>
      </c>
      <c r="N224" s="3">
        <f t="shared" si="64"/>
        <v>0</v>
      </c>
      <c r="O224" s="3">
        <f>'Tot bev overordnet modell'!AO16</f>
        <v>0</v>
      </c>
      <c r="P224" s="3" t="e">
        <f>'Tot bev overordnet modell'!AP16</f>
        <v>#DIV/0!</v>
      </c>
      <c r="Q224" s="3" t="e">
        <f>IF(A224='Enheter, modell og år'!$F$2-1,0,P224-VLOOKUP(A224-1&amp;B224&amp;C224,$E$2:$P$541,12,FALSE))</f>
        <v>#DIV/0!</v>
      </c>
      <c r="R224" s="70">
        <f t="shared" si="90"/>
        <v>0</v>
      </c>
      <c r="S224" s="3">
        <f>IF(A224&lt;('Enheter, modell og år'!$F$2+7),0,P224-VLOOKUP(A224-7&amp;B224&amp;C224,$E$32:$P$541,12,FALSE))</f>
        <v>0</v>
      </c>
      <c r="T224" s="70">
        <f t="shared" ref="T224:T271" si="101">IFERROR(S224/VLOOKUP(A224-7&amp;B224&amp;C224,$E$32:$P$541,12,FALSE),0)</f>
        <v>0</v>
      </c>
    </row>
    <row r="225" spans="1:20" x14ac:dyDescent="0.25">
      <c r="A225">
        <f t="shared" si="100"/>
        <v>2024</v>
      </c>
      <c r="B225" t="str">
        <f>'Enheter, modell og år'!E2</f>
        <v>RFM</v>
      </c>
      <c r="C225">
        <f>'Tot bev overordnet modell'!$A$17</f>
        <v>0</v>
      </c>
      <c r="D225" t="str">
        <f t="shared" si="61"/>
        <v>2024RFM</v>
      </c>
      <c r="E225" t="str">
        <f t="shared" si="62"/>
        <v>2024RFM0</v>
      </c>
      <c r="F225" s="39">
        <f t="shared" si="65"/>
        <v>0</v>
      </c>
      <c r="G225" s="39">
        <f t="shared" si="66"/>
        <v>0</v>
      </c>
      <c r="H225" s="39">
        <f t="shared" si="67"/>
        <v>0</v>
      </c>
      <c r="I225" s="39">
        <f t="shared" si="68"/>
        <v>0</v>
      </c>
      <c r="J225" s="39">
        <f t="shared" si="63"/>
        <v>0</v>
      </c>
      <c r="K225" s="3" t="e">
        <f>'Tot bev overordnet modell'!AL17</f>
        <v>#DIV/0!</v>
      </c>
      <c r="L225" s="3">
        <f>'Tot bev overordnet modell'!AM17</f>
        <v>0</v>
      </c>
      <c r="M225" s="3">
        <f>'Tot bev overordnet modell'!AN17</f>
        <v>0</v>
      </c>
      <c r="N225" s="3">
        <f t="shared" si="64"/>
        <v>0</v>
      </c>
      <c r="O225" s="3">
        <f>'Tot bev overordnet modell'!AO17</f>
        <v>0</v>
      </c>
      <c r="P225" s="3" t="e">
        <f>'Tot bev overordnet modell'!AP17</f>
        <v>#DIV/0!</v>
      </c>
      <c r="Q225" s="3" t="e">
        <f>IF(A225='Enheter, modell og år'!$F$2-1,0,P225-VLOOKUP(A225-1&amp;B225&amp;C225,$E$2:$P$541,12,FALSE))</f>
        <v>#DIV/0!</v>
      </c>
      <c r="R225" s="70">
        <f t="shared" si="90"/>
        <v>0</v>
      </c>
      <c r="S225" s="3">
        <f>IF(A225&lt;('Enheter, modell og år'!$F$2+7),0,P225-VLOOKUP(A225-7&amp;B225&amp;C225,$E$32:$P$541,12,FALSE))</f>
        <v>0</v>
      </c>
      <c r="T225" s="70">
        <f t="shared" si="101"/>
        <v>0</v>
      </c>
    </row>
    <row r="226" spans="1:20" x14ac:dyDescent="0.25">
      <c r="A226">
        <f t="shared" si="100"/>
        <v>2024</v>
      </c>
      <c r="B226" t="str">
        <f>'Enheter, modell og år'!E2</f>
        <v>RFM</v>
      </c>
      <c r="C226">
        <f>'Tot bev overordnet modell'!$A$18</f>
        <v>0</v>
      </c>
      <c r="D226" t="str">
        <f t="shared" si="61"/>
        <v>2024RFM</v>
      </c>
      <c r="E226" t="str">
        <f t="shared" si="62"/>
        <v>2024RFM0</v>
      </c>
      <c r="F226" s="39">
        <f t="shared" si="65"/>
        <v>0</v>
      </c>
      <c r="G226" s="39">
        <f t="shared" si="66"/>
        <v>0</v>
      </c>
      <c r="H226" s="39">
        <f t="shared" si="67"/>
        <v>0</v>
      </c>
      <c r="I226" s="39">
        <f t="shared" si="68"/>
        <v>0</v>
      </c>
      <c r="J226" s="39">
        <f t="shared" si="63"/>
        <v>0</v>
      </c>
      <c r="K226" s="3" t="e">
        <f>'Tot bev overordnet modell'!AL18</f>
        <v>#DIV/0!</v>
      </c>
      <c r="L226" s="3">
        <f>'Tot bev overordnet modell'!AM18</f>
        <v>0</v>
      </c>
      <c r="M226" s="3">
        <f>'Tot bev overordnet modell'!AN18</f>
        <v>0</v>
      </c>
      <c r="N226" s="3">
        <f t="shared" si="64"/>
        <v>0</v>
      </c>
      <c r="O226" s="3">
        <f>'Tot bev overordnet modell'!AO18</f>
        <v>0</v>
      </c>
      <c r="P226" s="3" t="e">
        <f>'Tot bev overordnet modell'!AP18</f>
        <v>#DIV/0!</v>
      </c>
      <c r="Q226" s="3" t="e">
        <f>IF(A226='Enheter, modell og år'!$F$2-1,0,P226-VLOOKUP(A226-1&amp;B226&amp;C226,$E$2:$P$541,12,FALSE))</f>
        <v>#DIV/0!</v>
      </c>
      <c r="R226" s="70">
        <f t="shared" si="90"/>
        <v>0</v>
      </c>
      <c r="S226" s="3">
        <f>IF(A226&lt;('Enheter, modell og år'!$F$2+7),0,P226-VLOOKUP(A226-7&amp;B226&amp;C226,$E$32:$P$541,12,FALSE))</f>
        <v>0</v>
      </c>
      <c r="T226" s="70">
        <f t="shared" si="101"/>
        <v>0</v>
      </c>
    </row>
    <row r="227" spans="1:20" x14ac:dyDescent="0.25">
      <c r="A227">
        <f t="shared" si="100"/>
        <v>2024</v>
      </c>
      <c r="B227" t="str">
        <f>'Enheter, modell og år'!E2</f>
        <v>RFM</v>
      </c>
      <c r="C227">
        <f>'Tot bev overordnet modell'!$A$19</f>
        <v>0</v>
      </c>
      <c r="D227" t="str">
        <f t="shared" si="61"/>
        <v>2024RFM</v>
      </c>
      <c r="E227" t="str">
        <f t="shared" si="62"/>
        <v>2024RFM0</v>
      </c>
      <c r="F227" s="39">
        <f t="shared" si="65"/>
        <v>0</v>
      </c>
      <c r="G227" s="39">
        <f t="shared" si="66"/>
        <v>0</v>
      </c>
      <c r="H227" s="39">
        <f t="shared" si="67"/>
        <v>0</v>
      </c>
      <c r="I227" s="39">
        <f t="shared" si="68"/>
        <v>0</v>
      </c>
      <c r="J227" s="39">
        <f t="shared" si="63"/>
        <v>0</v>
      </c>
      <c r="K227" s="3" t="e">
        <f>'Tot bev overordnet modell'!AL19</f>
        <v>#DIV/0!</v>
      </c>
      <c r="L227" s="3">
        <f>'Tot bev overordnet modell'!AM19</f>
        <v>0</v>
      </c>
      <c r="M227" s="3">
        <f>'Tot bev overordnet modell'!AN19</f>
        <v>0</v>
      </c>
      <c r="N227" s="3">
        <f t="shared" si="64"/>
        <v>0</v>
      </c>
      <c r="O227" s="3">
        <f>'Tot bev overordnet modell'!AO19</f>
        <v>0</v>
      </c>
      <c r="P227" s="3" t="e">
        <f>'Tot bev overordnet modell'!AP19</f>
        <v>#DIV/0!</v>
      </c>
      <c r="Q227" s="3" t="e">
        <f>IF(A227='Enheter, modell og år'!$F$2-1,0,P227-VLOOKUP(A227-1&amp;B227&amp;C227,$E$2:$P$541,12,FALSE))</f>
        <v>#DIV/0!</v>
      </c>
      <c r="R227" s="70">
        <f t="shared" si="90"/>
        <v>0</v>
      </c>
      <c r="S227" s="3">
        <f>IF(A227&lt;('Enheter, modell og år'!$F$2+7),0,P227-VLOOKUP(A227-7&amp;B227&amp;C227,$E$32:$P$541,12,FALSE))</f>
        <v>0</v>
      </c>
      <c r="T227" s="70">
        <f t="shared" si="101"/>
        <v>0</v>
      </c>
    </row>
    <row r="228" spans="1:20" x14ac:dyDescent="0.25">
      <c r="A228">
        <f t="shared" si="100"/>
        <v>2024</v>
      </c>
      <c r="B228" t="str">
        <f>'Enheter, modell og år'!E2</f>
        <v>RFM</v>
      </c>
      <c r="C228">
        <f>'Tot bev overordnet modell'!$A$20</f>
        <v>0</v>
      </c>
      <c r="D228" t="str">
        <f t="shared" si="61"/>
        <v>2024RFM</v>
      </c>
      <c r="E228" t="str">
        <f t="shared" si="62"/>
        <v>2024RFM0</v>
      </c>
      <c r="F228" s="39">
        <f t="shared" si="65"/>
        <v>0</v>
      </c>
      <c r="G228" s="39">
        <f t="shared" si="66"/>
        <v>0</v>
      </c>
      <c r="H228" s="39">
        <f t="shared" si="67"/>
        <v>0</v>
      </c>
      <c r="I228" s="39">
        <f t="shared" si="68"/>
        <v>0</v>
      </c>
      <c r="J228" s="39">
        <f t="shared" si="63"/>
        <v>0</v>
      </c>
      <c r="K228" s="3" t="e">
        <f>'Tot bev overordnet modell'!AL20</f>
        <v>#DIV/0!</v>
      </c>
      <c r="L228" s="3">
        <f>'Tot bev overordnet modell'!AM20</f>
        <v>0</v>
      </c>
      <c r="M228" s="3">
        <f>'Tot bev overordnet modell'!AN20</f>
        <v>0</v>
      </c>
      <c r="N228" s="3">
        <f t="shared" si="64"/>
        <v>0</v>
      </c>
      <c r="O228" s="3">
        <f>'Tot bev overordnet modell'!AO20</f>
        <v>0</v>
      </c>
      <c r="P228" s="3" t="e">
        <f>'Tot bev overordnet modell'!AP20</f>
        <v>#DIV/0!</v>
      </c>
      <c r="Q228" s="3" t="e">
        <f>IF(A228='Enheter, modell og år'!$F$2-1,0,P228-VLOOKUP(A228-1&amp;B228&amp;C228,$E$2:$P$541,12,FALSE))</f>
        <v>#DIV/0!</v>
      </c>
      <c r="R228" s="70">
        <f t="shared" si="90"/>
        <v>0</v>
      </c>
      <c r="S228" s="3">
        <f>IF(A228&lt;('Enheter, modell og år'!$F$2+7),0,P228-VLOOKUP(A228-7&amp;B228&amp;C228,$E$32:$P$541,12,FALSE))</f>
        <v>0</v>
      </c>
      <c r="T228" s="70">
        <f t="shared" si="101"/>
        <v>0</v>
      </c>
    </row>
    <row r="229" spans="1:20" x14ac:dyDescent="0.25">
      <c r="A229">
        <f t="shared" si="100"/>
        <v>2024</v>
      </c>
      <c r="B229" t="str">
        <f>'Enheter, modell og år'!E2</f>
        <v>RFM</v>
      </c>
      <c r="C229">
        <f>'Tot bev overordnet modell'!$A$21</f>
        <v>0</v>
      </c>
      <c r="D229" t="str">
        <f t="shared" si="61"/>
        <v>2024RFM</v>
      </c>
      <c r="E229" t="str">
        <f t="shared" si="62"/>
        <v>2024RFM0</v>
      </c>
      <c r="F229" s="39">
        <f t="shared" si="65"/>
        <v>0</v>
      </c>
      <c r="G229" s="39">
        <f t="shared" si="66"/>
        <v>0</v>
      </c>
      <c r="H229" s="39">
        <f t="shared" si="67"/>
        <v>0</v>
      </c>
      <c r="I229" s="39">
        <f t="shared" si="68"/>
        <v>0</v>
      </c>
      <c r="J229" s="39">
        <f t="shared" si="63"/>
        <v>0</v>
      </c>
      <c r="K229" s="3" t="e">
        <f>'Tot bev overordnet modell'!AL21</f>
        <v>#DIV/0!</v>
      </c>
      <c r="L229" s="3">
        <f>'Tot bev overordnet modell'!AM21</f>
        <v>0</v>
      </c>
      <c r="M229" s="3">
        <f>'Tot bev overordnet modell'!AN21</f>
        <v>0</v>
      </c>
      <c r="N229" s="3">
        <f t="shared" si="64"/>
        <v>0</v>
      </c>
      <c r="O229" s="3">
        <f>'Tot bev overordnet modell'!AO21</f>
        <v>0</v>
      </c>
      <c r="P229" s="3" t="e">
        <f>'Tot bev overordnet modell'!AP21</f>
        <v>#DIV/0!</v>
      </c>
      <c r="Q229" s="3" t="e">
        <f>IF(A229='Enheter, modell og år'!$F$2-1,0,P229-VLOOKUP(A229-1&amp;B229&amp;C229,$E$2:$P$541,12,FALSE))</f>
        <v>#DIV/0!</v>
      </c>
      <c r="R229" s="70">
        <f t="shared" si="90"/>
        <v>0</v>
      </c>
      <c r="S229" s="3">
        <f>IF(A229&lt;('Enheter, modell og år'!$F$2+7),0,P229-VLOOKUP(A229-7&amp;B229&amp;C229,$E$32:$P$541,12,FALSE))</f>
        <v>0</v>
      </c>
      <c r="T229" s="70">
        <f t="shared" si="101"/>
        <v>0</v>
      </c>
    </row>
    <row r="230" spans="1:20" x14ac:dyDescent="0.25">
      <c r="A230">
        <f t="shared" si="100"/>
        <v>2024</v>
      </c>
      <c r="B230" t="str">
        <f>'Enheter, modell og år'!E2</f>
        <v>RFM</v>
      </c>
      <c r="C230">
        <f>'Tot bev overordnet modell'!$A$22</f>
        <v>0</v>
      </c>
      <c r="D230" t="str">
        <f t="shared" ref="D230:D353" si="102">A230&amp;B230</f>
        <v>2024RFM</v>
      </c>
      <c r="E230" t="str">
        <f t="shared" ref="E230:E353" si="103">A230&amp;B230&amp;C230</f>
        <v>2024RFM0</v>
      </c>
      <c r="F230" s="39">
        <f t="shared" si="65"/>
        <v>0</v>
      </c>
      <c r="G230" s="39">
        <f t="shared" si="66"/>
        <v>0</v>
      </c>
      <c r="H230" s="39">
        <f t="shared" si="67"/>
        <v>0</v>
      </c>
      <c r="I230" s="39">
        <f t="shared" si="68"/>
        <v>0</v>
      </c>
      <c r="J230" s="39">
        <f t="shared" si="63"/>
        <v>0</v>
      </c>
      <c r="K230" s="3" t="e">
        <f>'Tot bev overordnet modell'!AL22</f>
        <v>#DIV/0!</v>
      </c>
      <c r="L230" s="3">
        <f>'Tot bev overordnet modell'!AM22</f>
        <v>0</v>
      </c>
      <c r="M230" s="3">
        <f>'Tot bev overordnet modell'!AN22</f>
        <v>0</v>
      </c>
      <c r="N230" s="3">
        <f t="shared" si="64"/>
        <v>0</v>
      </c>
      <c r="O230" s="3">
        <f>'Tot bev overordnet modell'!AO22</f>
        <v>0</v>
      </c>
      <c r="P230" s="3" t="e">
        <f>'Tot bev overordnet modell'!AP22</f>
        <v>#DIV/0!</v>
      </c>
      <c r="Q230" s="3" t="e">
        <f>IF(A230='Enheter, modell og år'!$F$2-1,0,P230-VLOOKUP(A230-1&amp;B230&amp;C230,$E$2:$P$541,12,FALSE))</f>
        <v>#DIV/0!</v>
      </c>
      <c r="R230" s="70">
        <f t="shared" si="90"/>
        <v>0</v>
      </c>
      <c r="S230" s="3">
        <f>IF(A230&lt;('Enheter, modell og år'!$F$2+7),0,P230-VLOOKUP(A230-7&amp;B230&amp;C230,$E$32:$P$541,12,FALSE))</f>
        <v>0</v>
      </c>
      <c r="T230" s="70">
        <f t="shared" si="101"/>
        <v>0</v>
      </c>
    </row>
    <row r="231" spans="1:20" x14ac:dyDescent="0.25">
      <c r="A231">
        <f t="shared" si="100"/>
        <v>2024</v>
      </c>
      <c r="B231" t="str">
        <f>'Enheter, modell og år'!E2</f>
        <v>RFM</v>
      </c>
      <c r="C231">
        <f>'Tot bev overordnet modell'!$A$23</f>
        <v>0</v>
      </c>
      <c r="D231" t="str">
        <f t="shared" si="102"/>
        <v>2024RFM</v>
      </c>
      <c r="E231" t="str">
        <f t="shared" si="103"/>
        <v>2024RFM0</v>
      </c>
      <c r="F231" s="39">
        <f t="shared" si="65"/>
        <v>0</v>
      </c>
      <c r="G231" s="39">
        <f t="shared" si="66"/>
        <v>0</v>
      </c>
      <c r="H231" s="39">
        <f t="shared" si="67"/>
        <v>0</v>
      </c>
      <c r="I231" s="39">
        <f t="shared" si="68"/>
        <v>0</v>
      </c>
      <c r="J231" s="39">
        <f t="shared" ref="J231:J354" si="104">IFERROR(N231/$P231,0)</f>
        <v>0</v>
      </c>
      <c r="K231" s="3" t="e">
        <f>'Tot bev overordnet modell'!AL23</f>
        <v>#DIV/0!</v>
      </c>
      <c r="L231" s="3">
        <f>'Tot bev overordnet modell'!AM23</f>
        <v>0</v>
      </c>
      <c r="M231" s="3">
        <f>'Tot bev overordnet modell'!AN23</f>
        <v>0</v>
      </c>
      <c r="N231" s="3">
        <f t="shared" ref="N231:N354" si="105">SUM(L231:M231)</f>
        <v>0</v>
      </c>
      <c r="O231" s="3">
        <f>'Tot bev overordnet modell'!AO23</f>
        <v>0</v>
      </c>
      <c r="P231" s="3" t="e">
        <f>'Tot bev overordnet modell'!AP23</f>
        <v>#DIV/0!</v>
      </c>
      <c r="Q231" s="3" t="e">
        <f>IF(A231='Enheter, modell og år'!$F$2-1,0,P231-VLOOKUP(A231-1&amp;B231&amp;C231,$E$2:$P$541,12,FALSE))</f>
        <v>#DIV/0!</v>
      </c>
      <c r="R231" s="70">
        <f t="shared" si="90"/>
        <v>0</v>
      </c>
      <c r="S231" s="3">
        <f>IF(A231&lt;('Enheter, modell og år'!$F$2+7),0,P231-VLOOKUP(A231-7&amp;B231&amp;C231,$E$32:$P$541,12,FALSE))</f>
        <v>0</v>
      </c>
      <c r="T231" s="70">
        <f t="shared" si="101"/>
        <v>0</v>
      </c>
    </row>
    <row r="232" spans="1:20" x14ac:dyDescent="0.25">
      <c r="A232">
        <f t="shared" si="100"/>
        <v>2024</v>
      </c>
      <c r="B232" t="str">
        <f>'Enheter, modell og år'!E2</f>
        <v>RFM</v>
      </c>
      <c r="C232">
        <f>'Tot bev overordnet modell'!$A$24</f>
        <v>0</v>
      </c>
      <c r="D232" t="str">
        <f t="shared" si="102"/>
        <v>2024RFM</v>
      </c>
      <c r="E232" t="str">
        <f t="shared" si="103"/>
        <v>2024RFM0</v>
      </c>
      <c r="F232" s="39">
        <f t="shared" ref="F232:F355" si="106">IFERROR(K232/$P232,0)</f>
        <v>0</v>
      </c>
      <c r="G232" s="39">
        <f t="shared" ref="G232:G355" si="107">IFERROR(L232/$P232,0)</f>
        <v>0</v>
      </c>
      <c r="H232" s="39">
        <f t="shared" ref="H232:H355" si="108">IFERROR(M232/$P232,0)</f>
        <v>0</v>
      </c>
      <c r="I232" s="39">
        <f t="shared" ref="I232:I355" si="109">IFERROR(O232/$P232,0)</f>
        <v>0</v>
      </c>
      <c r="J232" s="39">
        <f t="shared" si="104"/>
        <v>0</v>
      </c>
      <c r="K232" s="3" t="e">
        <f>'Tot bev overordnet modell'!AL24</f>
        <v>#DIV/0!</v>
      </c>
      <c r="L232" s="3">
        <f>'Tot bev overordnet modell'!AM24</f>
        <v>0</v>
      </c>
      <c r="M232" s="3">
        <f>'Tot bev overordnet modell'!AN24</f>
        <v>0</v>
      </c>
      <c r="N232" s="3">
        <f t="shared" si="105"/>
        <v>0</v>
      </c>
      <c r="O232" s="3">
        <f>'Tot bev overordnet modell'!AO24</f>
        <v>0</v>
      </c>
      <c r="P232" s="3" t="e">
        <f>'Tot bev overordnet modell'!AP24</f>
        <v>#DIV/0!</v>
      </c>
      <c r="Q232" s="3" t="e">
        <f>IF(A232='Enheter, modell og år'!$F$2-1,0,P232-VLOOKUP(A232-1&amp;B232&amp;C232,$E$2:$P$541,12,FALSE))</f>
        <v>#DIV/0!</v>
      </c>
      <c r="R232" s="70">
        <f t="shared" si="90"/>
        <v>0</v>
      </c>
      <c r="S232" s="3">
        <f>IF(A232&lt;('Enheter, modell og år'!$F$2+7),0,P232-VLOOKUP(A232-7&amp;B232&amp;C232,$E$32:$P$541,12,FALSE))</f>
        <v>0</v>
      </c>
      <c r="T232" s="70">
        <f t="shared" si="101"/>
        <v>0</v>
      </c>
    </row>
    <row r="233" spans="1:20" x14ac:dyDescent="0.25">
      <c r="A233">
        <f t="shared" si="100"/>
        <v>2024</v>
      </c>
      <c r="B233" t="str">
        <f>'Enheter, modell og år'!E2</f>
        <v>RFM</v>
      </c>
      <c r="C233">
        <f>'Tot bev overordnet modell'!$A$25</f>
        <v>0</v>
      </c>
      <c r="D233" t="str">
        <f t="shared" si="102"/>
        <v>2024RFM</v>
      </c>
      <c r="E233" t="str">
        <f t="shared" si="103"/>
        <v>2024RFM0</v>
      </c>
      <c r="F233" s="39">
        <f t="shared" si="106"/>
        <v>0</v>
      </c>
      <c r="G233" s="39">
        <f t="shared" si="107"/>
        <v>0</v>
      </c>
      <c r="H233" s="39">
        <f t="shared" si="108"/>
        <v>0</v>
      </c>
      <c r="I233" s="39">
        <f t="shared" si="109"/>
        <v>0</v>
      </c>
      <c r="J233" s="39">
        <f t="shared" si="104"/>
        <v>0</v>
      </c>
      <c r="K233" s="3" t="e">
        <f>'Tot bev overordnet modell'!AL25</f>
        <v>#DIV/0!</v>
      </c>
      <c r="L233" s="3">
        <f>'Tot bev overordnet modell'!AM25</f>
        <v>0</v>
      </c>
      <c r="M233" s="3">
        <f>'Tot bev overordnet modell'!AN25</f>
        <v>0</v>
      </c>
      <c r="N233" s="3">
        <f t="shared" si="105"/>
        <v>0</v>
      </c>
      <c r="O233" s="3">
        <f>'Tot bev overordnet modell'!AO25</f>
        <v>0</v>
      </c>
      <c r="P233" s="3" t="e">
        <f>'Tot bev overordnet modell'!AP25</f>
        <v>#DIV/0!</v>
      </c>
      <c r="Q233" s="3" t="e">
        <f>IF(A233='Enheter, modell og år'!$F$2-1,0,P233-VLOOKUP(A233-1&amp;B233&amp;C233,$E$2:$P$541,12,FALSE))</f>
        <v>#DIV/0!</v>
      </c>
      <c r="R233" s="70">
        <f t="shared" si="90"/>
        <v>0</v>
      </c>
      <c r="S233" s="3">
        <f>IF(A233&lt;('Enheter, modell og år'!$F$2+7),0,P233-VLOOKUP(A233-7&amp;B233&amp;C233,$E$32:$P$541,12,FALSE))</f>
        <v>0</v>
      </c>
      <c r="T233" s="70">
        <f t="shared" si="101"/>
        <v>0</v>
      </c>
    </row>
    <row r="234" spans="1:20" x14ac:dyDescent="0.25">
      <c r="A234">
        <f t="shared" si="100"/>
        <v>2024</v>
      </c>
      <c r="B234" t="str">
        <f>'Enheter, modell og år'!E2</f>
        <v>RFM</v>
      </c>
      <c r="C234">
        <f>'Tot bev overordnet modell'!$A$26</f>
        <v>0</v>
      </c>
      <c r="D234" t="str">
        <f t="shared" si="102"/>
        <v>2024RFM</v>
      </c>
      <c r="E234" t="str">
        <f t="shared" si="103"/>
        <v>2024RFM0</v>
      </c>
      <c r="F234" s="39">
        <f t="shared" si="106"/>
        <v>0</v>
      </c>
      <c r="G234" s="39">
        <f t="shared" si="107"/>
        <v>0</v>
      </c>
      <c r="H234" s="39">
        <f t="shared" si="108"/>
        <v>0</v>
      </c>
      <c r="I234" s="39">
        <f t="shared" si="109"/>
        <v>0</v>
      </c>
      <c r="J234" s="39">
        <f t="shared" si="104"/>
        <v>0</v>
      </c>
      <c r="K234" s="3" t="e">
        <f>'Tot bev overordnet modell'!AL26</f>
        <v>#DIV/0!</v>
      </c>
      <c r="L234" s="3">
        <f>'Tot bev overordnet modell'!AM26</f>
        <v>0</v>
      </c>
      <c r="M234" s="3">
        <f>'Tot bev overordnet modell'!AN26</f>
        <v>0</v>
      </c>
      <c r="N234" s="3">
        <f t="shared" si="105"/>
        <v>0</v>
      </c>
      <c r="O234" s="3">
        <f>'Tot bev overordnet modell'!AO26</f>
        <v>0</v>
      </c>
      <c r="P234" s="3" t="e">
        <f>'Tot bev overordnet modell'!AP26</f>
        <v>#DIV/0!</v>
      </c>
      <c r="Q234" s="3" t="e">
        <f>IF(A234='Enheter, modell og år'!$F$2-1,0,P234-VLOOKUP(A234-1&amp;B234&amp;C234,$E$2:$P$541,12,FALSE))</f>
        <v>#DIV/0!</v>
      </c>
      <c r="R234" s="70">
        <f t="shared" si="90"/>
        <v>0</v>
      </c>
      <c r="S234" s="3">
        <f>IF(A234&lt;('Enheter, modell og år'!$F$2+7),0,P234-VLOOKUP(A234-7&amp;B234&amp;C234,$E$32:$P$541,12,FALSE))</f>
        <v>0</v>
      </c>
      <c r="T234" s="70">
        <f t="shared" si="101"/>
        <v>0</v>
      </c>
    </row>
    <row r="235" spans="1:20" x14ac:dyDescent="0.25">
      <c r="A235">
        <f t="shared" si="100"/>
        <v>2024</v>
      </c>
      <c r="B235" t="str">
        <f>'Enheter, modell og år'!E2</f>
        <v>RFM</v>
      </c>
      <c r="C235">
        <f>'Tot bev overordnet modell'!$A$27</f>
        <v>0</v>
      </c>
      <c r="D235" t="str">
        <f t="shared" si="102"/>
        <v>2024RFM</v>
      </c>
      <c r="E235" t="str">
        <f t="shared" si="103"/>
        <v>2024RFM0</v>
      </c>
      <c r="F235" s="39">
        <f t="shared" si="106"/>
        <v>0</v>
      </c>
      <c r="G235" s="39">
        <f t="shared" si="107"/>
        <v>0</v>
      </c>
      <c r="H235" s="39">
        <f t="shared" si="108"/>
        <v>0</v>
      </c>
      <c r="I235" s="39">
        <f t="shared" si="109"/>
        <v>0</v>
      </c>
      <c r="J235" s="39">
        <f t="shared" si="104"/>
        <v>0</v>
      </c>
      <c r="K235" s="3" t="e">
        <f>'Tot bev overordnet modell'!AL27</f>
        <v>#DIV/0!</v>
      </c>
      <c r="L235" s="3">
        <f>'Tot bev overordnet modell'!AM27</f>
        <v>0</v>
      </c>
      <c r="M235" s="3">
        <f>'Tot bev overordnet modell'!AN27</f>
        <v>0</v>
      </c>
      <c r="N235" s="3">
        <f t="shared" si="105"/>
        <v>0</v>
      </c>
      <c r="O235" s="3">
        <f>'Tot bev overordnet modell'!AO27</f>
        <v>0</v>
      </c>
      <c r="P235" s="3" t="e">
        <f>'Tot bev overordnet modell'!AP27</f>
        <v>#DIV/0!</v>
      </c>
      <c r="Q235" s="3" t="e">
        <f>IF(A235='Enheter, modell og år'!$F$2-1,0,P235-VLOOKUP(A235-1&amp;B235&amp;C235,$E$2:$P$541,12,FALSE))</f>
        <v>#DIV/0!</v>
      </c>
      <c r="R235" s="70">
        <f t="shared" si="90"/>
        <v>0</v>
      </c>
      <c r="S235" s="3">
        <f>IF(A235&lt;('Enheter, modell og år'!$F$2+7),0,P235-VLOOKUP(A235-7&amp;B235&amp;C235,$E$32:$P$541,12,FALSE))</f>
        <v>0</v>
      </c>
      <c r="T235" s="70">
        <f t="shared" si="101"/>
        <v>0</v>
      </c>
    </row>
    <row r="236" spans="1:20" x14ac:dyDescent="0.25">
      <c r="A236">
        <f t="shared" si="100"/>
        <v>2024</v>
      </c>
      <c r="B236" t="str">
        <f>'Enheter, modell og år'!E2</f>
        <v>RFM</v>
      </c>
      <c r="C236">
        <f>'Tot bev overordnet modell'!$A$28</f>
        <v>0</v>
      </c>
      <c r="D236" t="str">
        <f t="shared" si="102"/>
        <v>2024RFM</v>
      </c>
      <c r="E236" t="str">
        <f t="shared" si="103"/>
        <v>2024RFM0</v>
      </c>
      <c r="F236" s="39">
        <f t="shared" si="106"/>
        <v>0</v>
      </c>
      <c r="G236" s="39">
        <f t="shared" si="107"/>
        <v>0</v>
      </c>
      <c r="H236" s="39">
        <f t="shared" si="108"/>
        <v>0</v>
      </c>
      <c r="I236" s="39">
        <f t="shared" si="109"/>
        <v>0</v>
      </c>
      <c r="J236" s="39">
        <f t="shared" si="104"/>
        <v>0</v>
      </c>
      <c r="K236" s="3" t="e">
        <f>'Tot bev overordnet modell'!AL28</f>
        <v>#DIV/0!</v>
      </c>
      <c r="L236" s="3">
        <f>'Tot bev overordnet modell'!AM28</f>
        <v>0</v>
      </c>
      <c r="M236" s="3">
        <f>'Tot bev overordnet modell'!AN28</f>
        <v>0</v>
      </c>
      <c r="N236" s="3">
        <f t="shared" si="105"/>
        <v>0</v>
      </c>
      <c r="O236" s="3">
        <f>'Tot bev overordnet modell'!AO28</f>
        <v>0</v>
      </c>
      <c r="P236" s="3" t="e">
        <f>'Tot bev overordnet modell'!AP28</f>
        <v>#DIV/0!</v>
      </c>
      <c r="Q236" s="3" t="e">
        <f>IF(A236='Enheter, modell og år'!$F$2-1,0,P236-VLOOKUP(A236-1&amp;B236&amp;C236,$E$2:$P$541,12,FALSE))</f>
        <v>#DIV/0!</v>
      </c>
      <c r="R236" s="70">
        <f t="shared" si="90"/>
        <v>0</v>
      </c>
      <c r="S236" s="3">
        <f>IF(A236&lt;('Enheter, modell og år'!$F$2+7),0,P236-VLOOKUP(A236-7&amp;B236&amp;C236,$E$32:$P$541,12,FALSE))</f>
        <v>0</v>
      </c>
      <c r="T236" s="70">
        <f t="shared" si="101"/>
        <v>0</v>
      </c>
    </row>
    <row r="237" spans="1:20" x14ac:dyDescent="0.25">
      <c r="A237">
        <f t="shared" si="100"/>
        <v>2024</v>
      </c>
      <c r="B237" t="str">
        <f>'Enheter, modell og år'!E2</f>
        <v>RFM</v>
      </c>
      <c r="C237">
        <f>'Tot bev overordnet modell'!$A$29</f>
        <v>0</v>
      </c>
      <c r="D237" t="str">
        <f t="shared" si="102"/>
        <v>2024RFM</v>
      </c>
      <c r="E237" t="str">
        <f t="shared" si="103"/>
        <v>2024RFM0</v>
      </c>
      <c r="F237" s="39">
        <f t="shared" si="106"/>
        <v>0</v>
      </c>
      <c r="G237" s="39">
        <f t="shared" si="107"/>
        <v>0</v>
      </c>
      <c r="H237" s="39">
        <f t="shared" si="108"/>
        <v>0</v>
      </c>
      <c r="I237" s="39">
        <f t="shared" si="109"/>
        <v>0</v>
      </c>
      <c r="J237" s="39">
        <f t="shared" si="104"/>
        <v>0</v>
      </c>
      <c r="K237" s="3" t="e">
        <f>'Tot bev overordnet modell'!AL29</f>
        <v>#DIV/0!</v>
      </c>
      <c r="L237" s="3">
        <f>'Tot bev overordnet modell'!AM29</f>
        <v>0</v>
      </c>
      <c r="M237" s="3">
        <f>'Tot bev overordnet modell'!AN29</f>
        <v>0</v>
      </c>
      <c r="N237" s="3">
        <f t="shared" si="105"/>
        <v>0</v>
      </c>
      <c r="O237" s="3">
        <f>'Tot bev overordnet modell'!AO29</f>
        <v>0</v>
      </c>
      <c r="P237" s="3" t="e">
        <f>'Tot bev overordnet modell'!AP29</f>
        <v>#DIV/0!</v>
      </c>
      <c r="Q237" s="3" t="e">
        <f>IF(A237='Enheter, modell og år'!$F$2-1,0,P237-VLOOKUP(A237-1&amp;B237&amp;C237,$E$2:$P$541,12,FALSE))</f>
        <v>#DIV/0!</v>
      </c>
      <c r="R237" s="70">
        <f t="shared" si="90"/>
        <v>0</v>
      </c>
      <c r="S237" s="3">
        <f>IF(A237&lt;('Enheter, modell og år'!$F$2+7),0,P237-VLOOKUP(A237-7&amp;B237&amp;C237,$E$32:$P$541,12,FALSE))</f>
        <v>0</v>
      </c>
      <c r="T237" s="70">
        <f t="shared" si="101"/>
        <v>0</v>
      </c>
    </row>
    <row r="238" spans="1:20" x14ac:dyDescent="0.25">
      <c r="A238">
        <f t="shared" si="100"/>
        <v>2024</v>
      </c>
      <c r="B238" t="str">
        <f>'Enheter, modell og år'!E2</f>
        <v>RFM</v>
      </c>
      <c r="C238">
        <f>'Tot bev overordnet modell'!$A$30</f>
        <v>0</v>
      </c>
      <c r="D238" t="str">
        <f t="shared" si="102"/>
        <v>2024RFM</v>
      </c>
      <c r="E238" t="str">
        <f t="shared" si="103"/>
        <v>2024RFM0</v>
      </c>
      <c r="F238" s="39">
        <f t="shared" si="106"/>
        <v>0</v>
      </c>
      <c r="G238" s="39">
        <f t="shared" si="107"/>
        <v>0</v>
      </c>
      <c r="H238" s="39">
        <f t="shared" si="108"/>
        <v>0</v>
      </c>
      <c r="I238" s="39">
        <f t="shared" si="109"/>
        <v>0</v>
      </c>
      <c r="J238" s="39">
        <f t="shared" si="104"/>
        <v>0</v>
      </c>
      <c r="K238" s="3" t="e">
        <f>'Tot bev overordnet modell'!AL30</f>
        <v>#DIV/0!</v>
      </c>
      <c r="L238" s="3">
        <f>'Tot bev overordnet modell'!AM30</f>
        <v>0</v>
      </c>
      <c r="M238" s="3">
        <f>'Tot bev overordnet modell'!AN30</f>
        <v>0</v>
      </c>
      <c r="N238" s="3">
        <f t="shared" si="105"/>
        <v>0</v>
      </c>
      <c r="O238" s="3">
        <f>'Tot bev overordnet modell'!AO30</f>
        <v>0</v>
      </c>
      <c r="P238" s="3" t="e">
        <f>'Tot bev overordnet modell'!AP30</f>
        <v>#DIV/0!</v>
      </c>
      <c r="Q238" s="3" t="e">
        <f>IF(A238='Enheter, modell og år'!$F$2-1,0,P238-VLOOKUP(A238-1&amp;B238&amp;C238,$E$2:$P$541,12,FALSE))</f>
        <v>#DIV/0!</v>
      </c>
      <c r="R238" s="70">
        <f t="shared" si="90"/>
        <v>0</v>
      </c>
      <c r="S238" s="3">
        <f>IF(A238&lt;('Enheter, modell og år'!$F$2+7),0,P238-VLOOKUP(A238-7&amp;B238&amp;C238,$E$32:$P$541,12,FALSE))</f>
        <v>0</v>
      </c>
      <c r="T238" s="70">
        <f t="shared" si="101"/>
        <v>0</v>
      </c>
    </row>
    <row r="239" spans="1:20" x14ac:dyDescent="0.25">
      <c r="A239">
        <f t="shared" si="100"/>
        <v>2024</v>
      </c>
      <c r="B239" t="str">
        <f>'Enheter, modell og år'!E2</f>
        <v>RFM</v>
      </c>
      <c r="C239">
        <f>'Tot bev overordnet modell'!$A$31</f>
        <v>0</v>
      </c>
      <c r="D239" t="str">
        <f t="shared" si="102"/>
        <v>2024RFM</v>
      </c>
      <c r="E239" t="str">
        <f t="shared" si="103"/>
        <v>2024RFM0</v>
      </c>
      <c r="F239" s="39">
        <f t="shared" si="106"/>
        <v>0</v>
      </c>
      <c r="G239" s="39">
        <f t="shared" si="107"/>
        <v>0</v>
      </c>
      <c r="H239" s="39">
        <f t="shared" si="108"/>
        <v>0</v>
      </c>
      <c r="I239" s="39">
        <f t="shared" si="109"/>
        <v>0</v>
      </c>
      <c r="J239" s="39">
        <f t="shared" si="104"/>
        <v>0</v>
      </c>
      <c r="K239" s="3" t="e">
        <f>'Tot bev overordnet modell'!AL31</f>
        <v>#DIV/0!</v>
      </c>
      <c r="L239" s="3">
        <f>'Tot bev overordnet modell'!AM31</f>
        <v>0</v>
      </c>
      <c r="M239" s="3">
        <f>'Tot bev overordnet modell'!AN31</f>
        <v>0</v>
      </c>
      <c r="N239" s="3">
        <f t="shared" si="105"/>
        <v>0</v>
      </c>
      <c r="O239" s="3">
        <f>'Tot bev overordnet modell'!AO31</f>
        <v>0</v>
      </c>
      <c r="P239" s="3" t="e">
        <f>'Tot bev overordnet modell'!AP31</f>
        <v>#DIV/0!</v>
      </c>
      <c r="Q239" s="3" t="e">
        <f>IF(A239='Enheter, modell og år'!$F$2-1,0,P239-VLOOKUP(A239-1&amp;B239&amp;C239,$E$2:$P$541,12,FALSE))</f>
        <v>#DIV/0!</v>
      </c>
      <c r="R239" s="70">
        <f t="shared" si="90"/>
        <v>0</v>
      </c>
      <c r="S239" s="3">
        <f>IF(A239&lt;('Enheter, modell og år'!$F$2+7),0,P239-VLOOKUP(A239-7&amp;B239&amp;C239,$E$32:$P$541,12,FALSE))</f>
        <v>0</v>
      </c>
      <c r="T239" s="70">
        <f t="shared" si="101"/>
        <v>0</v>
      </c>
    </row>
    <row r="240" spans="1:20" x14ac:dyDescent="0.25">
      <c r="A240">
        <f t="shared" si="100"/>
        <v>2024</v>
      </c>
      <c r="B240" t="str">
        <f>'Enheter, modell og år'!E2</f>
        <v>RFM</v>
      </c>
      <c r="C240">
        <f>'Tot bev overordnet modell'!$A$32</f>
        <v>0</v>
      </c>
      <c r="D240" t="str">
        <f t="shared" si="102"/>
        <v>2024RFM</v>
      </c>
      <c r="E240" t="str">
        <f t="shared" si="103"/>
        <v>2024RFM0</v>
      </c>
      <c r="F240" s="39">
        <f t="shared" si="106"/>
        <v>0</v>
      </c>
      <c r="G240" s="39">
        <f t="shared" si="107"/>
        <v>0</v>
      </c>
      <c r="H240" s="39">
        <f t="shared" si="108"/>
        <v>0</v>
      </c>
      <c r="I240" s="39">
        <f t="shared" si="109"/>
        <v>0</v>
      </c>
      <c r="J240" s="39">
        <f t="shared" si="104"/>
        <v>0</v>
      </c>
      <c r="K240" s="3" t="e">
        <f>'Tot bev overordnet modell'!AL32</f>
        <v>#DIV/0!</v>
      </c>
      <c r="L240" s="3">
        <f>'Tot bev overordnet modell'!AM32</f>
        <v>0</v>
      </c>
      <c r="M240" s="3">
        <f>'Tot bev overordnet modell'!AN32</f>
        <v>0</v>
      </c>
      <c r="N240" s="3">
        <f t="shared" si="105"/>
        <v>0</v>
      </c>
      <c r="O240" s="3">
        <f>'Tot bev overordnet modell'!AO32</f>
        <v>0</v>
      </c>
      <c r="P240" s="3" t="e">
        <f>'Tot bev overordnet modell'!AP32</f>
        <v>#DIV/0!</v>
      </c>
      <c r="Q240" s="3" t="e">
        <f>IF(A240='Enheter, modell og år'!$F$2-1,0,P240-VLOOKUP(A240-1&amp;B240&amp;C240,$E$2:$P$541,12,FALSE))</f>
        <v>#DIV/0!</v>
      </c>
      <c r="R240" s="70">
        <f t="shared" si="90"/>
        <v>0</v>
      </c>
      <c r="S240" s="3">
        <f>IF(A240&lt;('Enheter, modell og år'!$F$2+7),0,P240-VLOOKUP(A240-7&amp;B240&amp;C240,$E$32:$P$541,12,FALSE))</f>
        <v>0</v>
      </c>
      <c r="T240" s="70">
        <f t="shared" si="101"/>
        <v>0</v>
      </c>
    </row>
    <row r="241" spans="1:20" x14ac:dyDescent="0.25">
      <c r="A241">
        <f t="shared" si="100"/>
        <v>2024</v>
      </c>
      <c r="B241" t="str">
        <f>'Enheter, modell og år'!E2</f>
        <v>RFM</v>
      </c>
      <c r="C241">
        <f>'Tot bev overordnet modell'!$A$33</f>
        <v>0</v>
      </c>
      <c r="D241" t="str">
        <f t="shared" si="102"/>
        <v>2024RFM</v>
      </c>
      <c r="E241" t="str">
        <f t="shared" si="103"/>
        <v>2024RFM0</v>
      </c>
      <c r="F241" s="39">
        <f t="shared" si="106"/>
        <v>0</v>
      </c>
      <c r="G241" s="39">
        <f t="shared" si="107"/>
        <v>0</v>
      </c>
      <c r="H241" s="39">
        <f t="shared" si="108"/>
        <v>0</v>
      </c>
      <c r="I241" s="39">
        <f t="shared" si="109"/>
        <v>0</v>
      </c>
      <c r="J241" s="39">
        <f t="shared" si="104"/>
        <v>0</v>
      </c>
      <c r="K241" s="3" t="e">
        <f>'Tot bev overordnet modell'!AL33</f>
        <v>#DIV/0!</v>
      </c>
      <c r="L241" s="3">
        <f>'Tot bev overordnet modell'!AM33</f>
        <v>0</v>
      </c>
      <c r="M241" s="3">
        <f>'Tot bev overordnet modell'!AN33</f>
        <v>0</v>
      </c>
      <c r="N241" s="3">
        <f t="shared" si="105"/>
        <v>0</v>
      </c>
      <c r="O241" s="3">
        <f>'Tot bev overordnet modell'!AO33</f>
        <v>0</v>
      </c>
      <c r="P241" s="3" t="e">
        <f>'Tot bev overordnet modell'!AP33</f>
        <v>#DIV/0!</v>
      </c>
      <c r="Q241" s="3" t="e">
        <f>IF(A241='Enheter, modell og år'!$F$2-1,0,P241-VLOOKUP(A241-1&amp;B241&amp;C241,$E$2:$P$541,12,FALSE))</f>
        <v>#DIV/0!</v>
      </c>
      <c r="R241" s="70">
        <f t="shared" si="90"/>
        <v>0</v>
      </c>
      <c r="S241" s="3">
        <f>IF(A241&lt;('Enheter, modell og år'!$F$2+7),0,P241-VLOOKUP(A241-7&amp;B241&amp;C241,$E$32:$P$541,12,FALSE))</f>
        <v>0</v>
      </c>
      <c r="T241" s="70">
        <f t="shared" si="101"/>
        <v>0</v>
      </c>
    </row>
    <row r="242" spans="1:20" x14ac:dyDescent="0.25">
      <c r="A242">
        <f t="shared" si="100"/>
        <v>2025</v>
      </c>
      <c r="B242" t="str">
        <f>'Enheter, modell og år'!$E$2</f>
        <v>RFM</v>
      </c>
      <c r="C242">
        <f>'Tot bev overordnet modell'!A4</f>
        <v>0</v>
      </c>
      <c r="D242" t="str">
        <f t="shared" si="102"/>
        <v>2025RFM</v>
      </c>
      <c r="E242" t="str">
        <f t="shared" si="103"/>
        <v>2025RFM0</v>
      </c>
      <c r="F242" s="39">
        <f t="shared" si="106"/>
        <v>0</v>
      </c>
      <c r="G242" s="39">
        <f t="shared" si="107"/>
        <v>0</v>
      </c>
      <c r="H242" s="39">
        <f t="shared" si="108"/>
        <v>0</v>
      </c>
      <c r="I242" s="39">
        <f t="shared" si="109"/>
        <v>0</v>
      </c>
      <c r="J242" s="39">
        <f t="shared" si="104"/>
        <v>0</v>
      </c>
      <c r="K242" s="3" t="e">
        <f>'Tot bev overordnet modell'!AQ4</f>
        <v>#DIV/0!</v>
      </c>
      <c r="L242" s="3">
        <f>'Tot bev overordnet modell'!AR4</f>
        <v>0</v>
      </c>
      <c r="M242" s="3">
        <f>'Tot bev overordnet modell'!AS4</f>
        <v>0</v>
      </c>
      <c r="N242" s="3">
        <f t="shared" si="105"/>
        <v>0</v>
      </c>
      <c r="O242" s="3">
        <f>'Tot bev overordnet modell'!AT4</f>
        <v>0</v>
      </c>
      <c r="P242" s="3" t="e">
        <f>'Tot bev overordnet modell'!AU4</f>
        <v>#DIV/0!</v>
      </c>
      <c r="Q242" s="3" t="e">
        <f>IF(A242='Enheter, modell og år'!$F$2-1,0,P242-VLOOKUP(A242-1&amp;B242&amp;C242,$E$2:$P$541,12,FALSE))</f>
        <v>#DIV/0!</v>
      </c>
      <c r="R242" s="70">
        <f t="shared" si="90"/>
        <v>0</v>
      </c>
      <c r="S242" s="3" t="e">
        <f>IF(A242&lt;('Enheter, modell og år'!$F$2+7),0,P242-VLOOKUP(A242-7&amp;B242&amp;C242,$E$32:$P$541,12,FALSE))</f>
        <v>#DIV/0!</v>
      </c>
      <c r="T242" s="70">
        <f t="shared" si="101"/>
        <v>0</v>
      </c>
    </row>
    <row r="243" spans="1:20" x14ac:dyDescent="0.25">
      <c r="A243">
        <f t="shared" ref="A243:A252" si="110">A213+1</f>
        <v>2025</v>
      </c>
      <c r="B243" t="str">
        <f>'Enheter, modell og år'!$E$2</f>
        <v>RFM</v>
      </c>
      <c r="C243">
        <f>'Tot bev overordnet modell'!A5</f>
        <v>0</v>
      </c>
      <c r="D243" t="str">
        <f t="shared" ref="D243:D252" si="111">A243&amp;B243</f>
        <v>2025RFM</v>
      </c>
      <c r="E243" t="str">
        <f t="shared" ref="E243:E252" si="112">A243&amp;B243&amp;C243</f>
        <v>2025RFM0</v>
      </c>
      <c r="F243" s="39">
        <f t="shared" ref="F243:F252" si="113">IFERROR(K243/$P243,0)</f>
        <v>0</v>
      </c>
      <c r="G243" s="39">
        <f t="shared" ref="G243:G252" si="114">IFERROR(L243/$P243,0)</f>
        <v>0</v>
      </c>
      <c r="H243" s="39">
        <f t="shared" ref="H243:H252" si="115">IFERROR(M243/$P243,0)</f>
        <v>0</v>
      </c>
      <c r="I243" s="39">
        <f t="shared" ref="I243:I252" si="116">IFERROR(O243/$P243,0)</f>
        <v>0</v>
      </c>
      <c r="J243" s="39">
        <f t="shared" ref="J243:J252" si="117">IFERROR(N243/$P243,0)</f>
        <v>0</v>
      </c>
      <c r="K243" s="3" t="e">
        <f>'Tot bev overordnet modell'!AQ5</f>
        <v>#DIV/0!</v>
      </c>
      <c r="L243" s="3">
        <f>'Tot bev overordnet modell'!AR5</f>
        <v>0</v>
      </c>
      <c r="M243" s="3">
        <f>'Tot bev overordnet modell'!AS5</f>
        <v>0</v>
      </c>
      <c r="N243" s="3">
        <f t="shared" ref="N243:N252" si="118">SUM(L243:M243)</f>
        <v>0</v>
      </c>
      <c r="O243" s="3">
        <f>'Tot bev overordnet modell'!AT5</f>
        <v>0</v>
      </c>
      <c r="P243" s="3" t="e">
        <f>'Tot bev overordnet modell'!AU5</f>
        <v>#DIV/0!</v>
      </c>
      <c r="Q243" s="3" t="e">
        <f>IF(A243='Enheter, modell og år'!$F$2-1,0,P243-VLOOKUP(A243-1&amp;B243&amp;C243,$E$2:$P$541,12,FALSE))</f>
        <v>#DIV/0!</v>
      </c>
      <c r="R243" s="70">
        <f t="shared" si="90"/>
        <v>0</v>
      </c>
      <c r="S243" s="3" t="e">
        <f>IF(A243&lt;('Enheter, modell og år'!$F$2+7),0,P243-VLOOKUP(A243-7&amp;B243&amp;C243,$E$32:$P$541,12,FALSE))</f>
        <v>#DIV/0!</v>
      </c>
      <c r="T243" s="70">
        <f t="shared" si="101"/>
        <v>0</v>
      </c>
    </row>
    <row r="244" spans="1:20" x14ac:dyDescent="0.25">
      <c r="A244">
        <f t="shared" si="110"/>
        <v>2025</v>
      </c>
      <c r="B244" t="str">
        <f>'Enheter, modell og år'!$E$2</f>
        <v>RFM</v>
      </c>
      <c r="C244">
        <f>'Tot bev overordnet modell'!A6</f>
        <v>0</v>
      </c>
      <c r="D244" t="str">
        <f t="shared" si="111"/>
        <v>2025RFM</v>
      </c>
      <c r="E244" t="str">
        <f t="shared" si="112"/>
        <v>2025RFM0</v>
      </c>
      <c r="F244" s="39">
        <f t="shared" si="113"/>
        <v>0</v>
      </c>
      <c r="G244" s="39">
        <f t="shared" si="114"/>
        <v>0</v>
      </c>
      <c r="H244" s="39">
        <f t="shared" si="115"/>
        <v>0</v>
      </c>
      <c r="I244" s="39">
        <f t="shared" si="116"/>
        <v>0</v>
      </c>
      <c r="J244" s="39">
        <f t="shared" si="117"/>
        <v>0</v>
      </c>
      <c r="K244" s="3" t="e">
        <f>'Tot bev overordnet modell'!AQ6</f>
        <v>#DIV/0!</v>
      </c>
      <c r="L244" s="3">
        <f>'Tot bev overordnet modell'!AR6</f>
        <v>0</v>
      </c>
      <c r="M244" s="3">
        <f>'Tot bev overordnet modell'!AS6</f>
        <v>0</v>
      </c>
      <c r="N244" s="3">
        <f t="shared" si="118"/>
        <v>0</v>
      </c>
      <c r="O244" s="3">
        <f>'Tot bev overordnet modell'!AT6</f>
        <v>0</v>
      </c>
      <c r="P244" s="3" t="e">
        <f>'Tot bev overordnet modell'!AU6</f>
        <v>#DIV/0!</v>
      </c>
      <c r="Q244" s="3" t="e">
        <f>IF(A244='Enheter, modell og år'!$F$2-1,0,P244-VLOOKUP(A244-1&amp;B244&amp;C244,$E$2:$P$541,12,FALSE))</f>
        <v>#DIV/0!</v>
      </c>
      <c r="R244" s="70">
        <f t="shared" si="90"/>
        <v>0</v>
      </c>
      <c r="S244" s="3" t="e">
        <f>IF(A244&lt;('Enheter, modell og år'!$F$2+7),0,P244-VLOOKUP(A244-7&amp;B244&amp;C244,$E$32:$P$541,12,FALSE))</f>
        <v>#DIV/0!</v>
      </c>
      <c r="T244" s="70">
        <f t="shared" si="101"/>
        <v>0</v>
      </c>
    </row>
    <row r="245" spans="1:20" x14ac:dyDescent="0.25">
      <c r="A245">
        <f t="shared" si="110"/>
        <v>2025</v>
      </c>
      <c r="B245" t="str">
        <f>'Enheter, modell og år'!$E$2</f>
        <v>RFM</v>
      </c>
      <c r="C245">
        <f>'Tot bev overordnet modell'!A7</f>
        <v>0</v>
      </c>
      <c r="D245" t="str">
        <f t="shared" si="111"/>
        <v>2025RFM</v>
      </c>
      <c r="E245" t="str">
        <f t="shared" si="112"/>
        <v>2025RFM0</v>
      </c>
      <c r="F245" s="39">
        <f t="shared" si="113"/>
        <v>0</v>
      </c>
      <c r="G245" s="39">
        <f t="shared" si="114"/>
        <v>0</v>
      </c>
      <c r="H245" s="39">
        <f t="shared" si="115"/>
        <v>0</v>
      </c>
      <c r="I245" s="39">
        <f t="shared" si="116"/>
        <v>0</v>
      </c>
      <c r="J245" s="39">
        <f t="shared" si="117"/>
        <v>0</v>
      </c>
      <c r="K245" s="3" t="e">
        <f>'Tot bev overordnet modell'!AQ7</f>
        <v>#DIV/0!</v>
      </c>
      <c r="L245" s="3">
        <f>'Tot bev overordnet modell'!AR7</f>
        <v>0</v>
      </c>
      <c r="M245" s="3">
        <f>'Tot bev overordnet modell'!AS7</f>
        <v>0</v>
      </c>
      <c r="N245" s="3">
        <f t="shared" si="118"/>
        <v>0</v>
      </c>
      <c r="O245" s="3">
        <f>'Tot bev overordnet modell'!AT7</f>
        <v>0</v>
      </c>
      <c r="P245" s="3" t="e">
        <f>'Tot bev overordnet modell'!AU7</f>
        <v>#DIV/0!</v>
      </c>
      <c r="Q245" s="3" t="e">
        <f>IF(A245='Enheter, modell og år'!$F$2-1,0,P245-VLOOKUP(A245-1&amp;B245&amp;C245,$E$2:$P$541,12,FALSE))</f>
        <v>#DIV/0!</v>
      </c>
      <c r="R245" s="70">
        <f t="shared" si="90"/>
        <v>0</v>
      </c>
      <c r="S245" s="3" t="e">
        <f>IF(A245&lt;('Enheter, modell og år'!$F$2+7),0,P245-VLOOKUP(A245-7&amp;B245&amp;C245,$E$32:$P$541,12,FALSE))</f>
        <v>#DIV/0!</v>
      </c>
      <c r="T245" s="70">
        <f t="shared" si="101"/>
        <v>0</v>
      </c>
    </row>
    <row r="246" spans="1:20" x14ac:dyDescent="0.25">
      <c r="A246">
        <f t="shared" si="110"/>
        <v>2025</v>
      </c>
      <c r="B246" t="str">
        <f>'Enheter, modell og år'!$E$2</f>
        <v>RFM</v>
      </c>
      <c r="C246">
        <f>'Tot bev overordnet modell'!A8</f>
        <v>0</v>
      </c>
      <c r="D246" t="str">
        <f t="shared" si="111"/>
        <v>2025RFM</v>
      </c>
      <c r="E246" t="str">
        <f t="shared" si="112"/>
        <v>2025RFM0</v>
      </c>
      <c r="F246" s="39">
        <f t="shared" si="113"/>
        <v>0</v>
      </c>
      <c r="G246" s="39">
        <f t="shared" si="114"/>
        <v>0</v>
      </c>
      <c r="H246" s="39">
        <f t="shared" si="115"/>
        <v>0</v>
      </c>
      <c r="I246" s="39">
        <f t="shared" si="116"/>
        <v>0</v>
      </c>
      <c r="J246" s="39">
        <f t="shared" si="117"/>
        <v>0</v>
      </c>
      <c r="K246" s="3" t="e">
        <f>'Tot bev overordnet modell'!AQ8</f>
        <v>#DIV/0!</v>
      </c>
      <c r="L246" s="3">
        <f>'Tot bev overordnet modell'!AR8</f>
        <v>0</v>
      </c>
      <c r="M246" s="3">
        <f>'Tot bev overordnet modell'!AS8</f>
        <v>0</v>
      </c>
      <c r="N246" s="3">
        <f t="shared" si="118"/>
        <v>0</v>
      </c>
      <c r="O246" s="3">
        <f>'Tot bev overordnet modell'!AT8</f>
        <v>0</v>
      </c>
      <c r="P246" s="3" t="e">
        <f>'Tot bev overordnet modell'!AU8</f>
        <v>#DIV/0!</v>
      </c>
      <c r="Q246" s="3" t="e">
        <f>IF(A246='Enheter, modell og år'!$F$2-1,0,P246-VLOOKUP(A246-1&amp;B246&amp;C246,$E$2:$P$541,12,FALSE))</f>
        <v>#DIV/0!</v>
      </c>
      <c r="R246" s="70">
        <f t="shared" si="90"/>
        <v>0</v>
      </c>
      <c r="S246" s="3" t="e">
        <f>IF(A246&lt;('Enheter, modell og år'!$F$2+7),0,P246-VLOOKUP(A246-7&amp;B246&amp;C246,$E$32:$P$541,12,FALSE))</f>
        <v>#DIV/0!</v>
      </c>
      <c r="T246" s="70">
        <f t="shared" si="101"/>
        <v>0</v>
      </c>
    </row>
    <row r="247" spans="1:20" x14ac:dyDescent="0.25">
      <c r="A247">
        <f t="shared" si="110"/>
        <v>2025</v>
      </c>
      <c r="B247" t="str">
        <f>'Enheter, modell og år'!$E$2</f>
        <v>RFM</v>
      </c>
      <c r="C247">
        <f>'Tot bev overordnet modell'!A9</f>
        <v>0</v>
      </c>
      <c r="D247" t="str">
        <f t="shared" si="111"/>
        <v>2025RFM</v>
      </c>
      <c r="E247" t="str">
        <f t="shared" si="112"/>
        <v>2025RFM0</v>
      </c>
      <c r="F247" s="39">
        <f t="shared" si="113"/>
        <v>0</v>
      </c>
      <c r="G247" s="39">
        <f t="shared" si="114"/>
        <v>0</v>
      </c>
      <c r="H247" s="39">
        <f t="shared" si="115"/>
        <v>0</v>
      </c>
      <c r="I247" s="39">
        <f t="shared" si="116"/>
        <v>0</v>
      </c>
      <c r="J247" s="39">
        <f t="shared" si="117"/>
        <v>0</v>
      </c>
      <c r="K247" s="3" t="e">
        <f>'Tot bev overordnet modell'!AQ9</f>
        <v>#DIV/0!</v>
      </c>
      <c r="L247" s="3">
        <f>'Tot bev overordnet modell'!AR9</f>
        <v>0</v>
      </c>
      <c r="M247" s="3">
        <f>'Tot bev overordnet modell'!AS9</f>
        <v>0</v>
      </c>
      <c r="N247" s="3">
        <f t="shared" si="118"/>
        <v>0</v>
      </c>
      <c r="O247" s="3">
        <f>'Tot bev overordnet modell'!AT9</f>
        <v>0</v>
      </c>
      <c r="P247" s="3" t="e">
        <f>'Tot bev overordnet modell'!AU9</f>
        <v>#DIV/0!</v>
      </c>
      <c r="Q247" s="3" t="e">
        <f>IF(A247='Enheter, modell og år'!$F$2-1,0,P247-VLOOKUP(A247-1&amp;B247&amp;C247,$E$2:$P$541,12,FALSE))</f>
        <v>#DIV/0!</v>
      </c>
      <c r="R247" s="70">
        <f t="shared" si="90"/>
        <v>0</v>
      </c>
      <c r="S247" s="3" t="e">
        <f>IF(A247&lt;('Enheter, modell og år'!$F$2+7),0,P247-VLOOKUP(A247-7&amp;B247&amp;C247,$E$32:$P$541,12,FALSE))</f>
        <v>#DIV/0!</v>
      </c>
      <c r="T247" s="70">
        <f t="shared" si="101"/>
        <v>0</v>
      </c>
    </row>
    <row r="248" spans="1:20" x14ac:dyDescent="0.25">
      <c r="A248">
        <f t="shared" si="110"/>
        <v>2025</v>
      </c>
      <c r="B248" t="str">
        <f>'Enheter, modell og år'!$E$2</f>
        <v>RFM</v>
      </c>
      <c r="C248">
        <f>'Tot bev overordnet modell'!A10</f>
        <v>0</v>
      </c>
      <c r="D248" t="str">
        <f t="shared" si="111"/>
        <v>2025RFM</v>
      </c>
      <c r="E248" t="str">
        <f t="shared" si="112"/>
        <v>2025RFM0</v>
      </c>
      <c r="F248" s="39">
        <f t="shared" si="113"/>
        <v>0</v>
      </c>
      <c r="G248" s="39">
        <f t="shared" si="114"/>
        <v>0</v>
      </c>
      <c r="H248" s="39">
        <f t="shared" si="115"/>
        <v>0</v>
      </c>
      <c r="I248" s="39">
        <f t="shared" si="116"/>
        <v>0</v>
      </c>
      <c r="J248" s="39">
        <f t="shared" si="117"/>
        <v>0</v>
      </c>
      <c r="K248" s="3" t="e">
        <f>'Tot bev overordnet modell'!AQ10</f>
        <v>#DIV/0!</v>
      </c>
      <c r="L248" s="3">
        <f>'Tot bev overordnet modell'!AR10</f>
        <v>0</v>
      </c>
      <c r="M248" s="3">
        <f>'Tot bev overordnet modell'!AS10</f>
        <v>0</v>
      </c>
      <c r="N248" s="3">
        <f t="shared" si="118"/>
        <v>0</v>
      </c>
      <c r="O248" s="3">
        <f>'Tot bev overordnet modell'!AT10</f>
        <v>0</v>
      </c>
      <c r="P248" s="3" t="e">
        <f>'Tot bev overordnet modell'!AU10</f>
        <v>#DIV/0!</v>
      </c>
      <c r="Q248" s="3" t="e">
        <f>IF(A248='Enheter, modell og år'!$F$2-1,0,P248-VLOOKUP(A248-1&amp;B248&amp;C248,$E$2:$P$541,12,FALSE))</f>
        <v>#DIV/0!</v>
      </c>
      <c r="R248" s="70">
        <f t="shared" si="90"/>
        <v>0</v>
      </c>
      <c r="S248" s="3" t="e">
        <f>IF(A248&lt;('Enheter, modell og år'!$F$2+7),0,P248-VLOOKUP(A248-7&amp;B248&amp;C248,$E$32:$P$541,12,FALSE))</f>
        <v>#DIV/0!</v>
      </c>
      <c r="T248" s="70">
        <f t="shared" si="101"/>
        <v>0</v>
      </c>
    </row>
    <row r="249" spans="1:20" x14ac:dyDescent="0.25">
      <c r="A249">
        <f t="shared" si="110"/>
        <v>2025</v>
      </c>
      <c r="B249" t="str">
        <f>'Enheter, modell og år'!$E$2</f>
        <v>RFM</v>
      </c>
      <c r="C249">
        <f>'Tot bev overordnet modell'!A11</f>
        <v>0</v>
      </c>
      <c r="D249" t="str">
        <f t="shared" si="111"/>
        <v>2025RFM</v>
      </c>
      <c r="E249" t="str">
        <f t="shared" si="112"/>
        <v>2025RFM0</v>
      </c>
      <c r="F249" s="39">
        <f t="shared" si="113"/>
        <v>0</v>
      </c>
      <c r="G249" s="39">
        <f t="shared" si="114"/>
        <v>0</v>
      </c>
      <c r="H249" s="39">
        <f t="shared" si="115"/>
        <v>0</v>
      </c>
      <c r="I249" s="39">
        <f t="shared" si="116"/>
        <v>0</v>
      </c>
      <c r="J249" s="39">
        <f t="shared" si="117"/>
        <v>0</v>
      </c>
      <c r="K249" s="3" t="e">
        <f>'Tot bev overordnet modell'!AQ11</f>
        <v>#DIV/0!</v>
      </c>
      <c r="L249" s="3">
        <f>'Tot bev overordnet modell'!AR11</f>
        <v>0</v>
      </c>
      <c r="M249" s="3">
        <f>'Tot bev overordnet modell'!AS11</f>
        <v>0</v>
      </c>
      <c r="N249" s="3">
        <f t="shared" si="118"/>
        <v>0</v>
      </c>
      <c r="O249" s="3">
        <f>'Tot bev overordnet modell'!AT11</f>
        <v>0</v>
      </c>
      <c r="P249" s="3" t="e">
        <f>'Tot bev overordnet modell'!AU11</f>
        <v>#DIV/0!</v>
      </c>
      <c r="Q249" s="3" t="e">
        <f>IF(A249='Enheter, modell og år'!$F$2-1,0,P249-VLOOKUP(A249-1&amp;B249&amp;C249,$E$2:$P$541,12,FALSE))</f>
        <v>#DIV/0!</v>
      </c>
      <c r="R249" s="70">
        <f t="shared" si="90"/>
        <v>0</v>
      </c>
      <c r="S249" s="3" t="e">
        <f>IF(A249&lt;('Enheter, modell og år'!$F$2+7),0,P249-VLOOKUP(A249-7&amp;B249&amp;C249,$E$32:$P$541,12,FALSE))</f>
        <v>#DIV/0!</v>
      </c>
      <c r="T249" s="70">
        <f t="shared" si="101"/>
        <v>0</v>
      </c>
    </row>
    <row r="250" spans="1:20" x14ac:dyDescent="0.25">
      <c r="A250">
        <f t="shared" si="110"/>
        <v>2025</v>
      </c>
      <c r="B250" t="str">
        <f>'Enheter, modell og år'!$E$2</f>
        <v>RFM</v>
      </c>
      <c r="C250">
        <f>'Tot bev overordnet modell'!A12</f>
        <v>0</v>
      </c>
      <c r="D250" t="str">
        <f t="shared" si="111"/>
        <v>2025RFM</v>
      </c>
      <c r="E250" t="str">
        <f t="shared" si="112"/>
        <v>2025RFM0</v>
      </c>
      <c r="F250" s="39">
        <f t="shared" si="113"/>
        <v>0</v>
      </c>
      <c r="G250" s="39">
        <f t="shared" si="114"/>
        <v>0</v>
      </c>
      <c r="H250" s="39">
        <f t="shared" si="115"/>
        <v>0</v>
      </c>
      <c r="I250" s="39">
        <f t="shared" si="116"/>
        <v>0</v>
      </c>
      <c r="J250" s="39">
        <f t="shared" si="117"/>
        <v>0</v>
      </c>
      <c r="K250" s="3" t="e">
        <f>'Tot bev overordnet modell'!AQ12</f>
        <v>#DIV/0!</v>
      </c>
      <c r="L250" s="3">
        <f>'Tot bev overordnet modell'!AR12</f>
        <v>0</v>
      </c>
      <c r="M250" s="3">
        <f>'Tot bev overordnet modell'!AS12</f>
        <v>0</v>
      </c>
      <c r="N250" s="3">
        <f t="shared" si="118"/>
        <v>0</v>
      </c>
      <c r="O250" s="3">
        <f>'Tot bev overordnet modell'!AT12</f>
        <v>0</v>
      </c>
      <c r="P250" s="3" t="e">
        <f>'Tot bev overordnet modell'!AU12</f>
        <v>#DIV/0!</v>
      </c>
      <c r="Q250" s="3" t="e">
        <f>IF(A250='Enheter, modell og år'!$F$2-1,0,P250-VLOOKUP(A250-1&amp;B250&amp;C250,$E$2:$P$541,12,FALSE))</f>
        <v>#DIV/0!</v>
      </c>
      <c r="R250" s="70">
        <f t="shared" si="90"/>
        <v>0</v>
      </c>
      <c r="S250" s="3" t="e">
        <f>IF(A250&lt;('Enheter, modell og år'!$F$2+7),0,P250-VLOOKUP(A250-7&amp;B250&amp;C250,$E$32:$P$541,12,FALSE))</f>
        <v>#DIV/0!</v>
      </c>
      <c r="T250" s="70">
        <f t="shared" si="101"/>
        <v>0</v>
      </c>
    </row>
    <row r="251" spans="1:20" x14ac:dyDescent="0.25">
      <c r="A251">
        <f t="shared" si="110"/>
        <v>2025</v>
      </c>
      <c r="B251" t="str">
        <f>'Enheter, modell og år'!$E$2</f>
        <v>RFM</v>
      </c>
      <c r="C251">
        <f>'Tot bev overordnet modell'!A13</f>
        <v>0</v>
      </c>
      <c r="D251" t="str">
        <f t="shared" si="111"/>
        <v>2025RFM</v>
      </c>
      <c r="E251" t="str">
        <f t="shared" si="112"/>
        <v>2025RFM0</v>
      </c>
      <c r="F251" s="39">
        <f t="shared" si="113"/>
        <v>0</v>
      </c>
      <c r="G251" s="39">
        <f t="shared" si="114"/>
        <v>0</v>
      </c>
      <c r="H251" s="39">
        <f t="shared" si="115"/>
        <v>0</v>
      </c>
      <c r="I251" s="39">
        <f t="shared" si="116"/>
        <v>0</v>
      </c>
      <c r="J251" s="39">
        <f t="shared" si="117"/>
        <v>0</v>
      </c>
      <c r="K251" s="3" t="e">
        <f>'Tot bev overordnet modell'!AQ13</f>
        <v>#DIV/0!</v>
      </c>
      <c r="L251" s="3">
        <f>'Tot bev overordnet modell'!AR13</f>
        <v>0</v>
      </c>
      <c r="M251" s="3">
        <f>'Tot bev overordnet modell'!AS13</f>
        <v>0</v>
      </c>
      <c r="N251" s="3">
        <f t="shared" si="118"/>
        <v>0</v>
      </c>
      <c r="O251" s="3">
        <f>'Tot bev overordnet modell'!AT13</f>
        <v>0</v>
      </c>
      <c r="P251" s="3" t="e">
        <f>'Tot bev overordnet modell'!AU13</f>
        <v>#DIV/0!</v>
      </c>
      <c r="Q251" s="3" t="e">
        <f>IF(A251='Enheter, modell og år'!$F$2-1,0,P251-VLOOKUP(A251-1&amp;B251&amp;C251,$E$2:$P$541,12,FALSE))</f>
        <v>#DIV/0!</v>
      </c>
      <c r="R251" s="70">
        <f t="shared" si="90"/>
        <v>0</v>
      </c>
      <c r="S251" s="3" t="e">
        <f>IF(A251&lt;('Enheter, modell og år'!$F$2+7),0,P251-VLOOKUP(A251-7&amp;B251&amp;C251,$E$32:$P$541,12,FALSE))</f>
        <v>#DIV/0!</v>
      </c>
      <c r="T251" s="70">
        <f t="shared" si="101"/>
        <v>0</v>
      </c>
    </row>
    <row r="252" spans="1:20" x14ac:dyDescent="0.25">
      <c r="A252">
        <f t="shared" si="110"/>
        <v>2025</v>
      </c>
      <c r="B252" t="str">
        <f>'Enheter, modell og år'!$E$2</f>
        <v>RFM</v>
      </c>
      <c r="C252">
        <f>'Tot bev overordnet modell'!A14</f>
        <v>0</v>
      </c>
      <c r="D252" t="str">
        <f t="shared" si="111"/>
        <v>2025RFM</v>
      </c>
      <c r="E252" t="str">
        <f t="shared" si="112"/>
        <v>2025RFM0</v>
      </c>
      <c r="F252" s="39">
        <f t="shared" si="113"/>
        <v>0</v>
      </c>
      <c r="G252" s="39">
        <f t="shared" si="114"/>
        <v>0</v>
      </c>
      <c r="H252" s="39">
        <f t="shared" si="115"/>
        <v>0</v>
      </c>
      <c r="I252" s="39">
        <f t="shared" si="116"/>
        <v>0</v>
      </c>
      <c r="J252" s="39">
        <f t="shared" si="117"/>
        <v>0</v>
      </c>
      <c r="K252" s="3" t="e">
        <f>'Tot bev overordnet modell'!AQ14</f>
        <v>#DIV/0!</v>
      </c>
      <c r="L252" s="3">
        <f>'Tot bev overordnet modell'!AR14</f>
        <v>0</v>
      </c>
      <c r="M252" s="3">
        <f>'Tot bev overordnet modell'!AS14</f>
        <v>0</v>
      </c>
      <c r="N252" s="3">
        <f t="shared" si="118"/>
        <v>0</v>
      </c>
      <c r="O252" s="3">
        <f>'Tot bev overordnet modell'!AT14</f>
        <v>0</v>
      </c>
      <c r="P252" s="3" t="e">
        <f>'Tot bev overordnet modell'!AU14</f>
        <v>#DIV/0!</v>
      </c>
      <c r="Q252" s="3" t="e">
        <f>IF(A252='Enheter, modell og år'!$F$2-1,0,P252-VLOOKUP(A252-1&amp;B252&amp;C252,$E$2:$P$541,12,FALSE))</f>
        <v>#DIV/0!</v>
      </c>
      <c r="R252" s="70">
        <f t="shared" si="90"/>
        <v>0</v>
      </c>
      <c r="S252" s="3" t="e">
        <f>IF(A252&lt;('Enheter, modell og år'!$F$2+7),0,P252-VLOOKUP(A252-7&amp;B252&amp;C252,$E$32:$P$541,12,FALSE))</f>
        <v>#DIV/0!</v>
      </c>
      <c r="T252" s="70">
        <f t="shared" si="101"/>
        <v>0</v>
      </c>
    </row>
    <row r="253" spans="1:20" x14ac:dyDescent="0.25">
      <c r="A253">
        <f t="shared" ref="A253:A271" si="119">A223+1</f>
        <v>2025</v>
      </c>
      <c r="B253" t="str">
        <f>'Enheter, modell og år'!E2</f>
        <v>RFM</v>
      </c>
      <c r="C253">
        <f>'Tot bev overordnet modell'!$A$15</f>
        <v>0</v>
      </c>
      <c r="D253" t="str">
        <f t="shared" si="102"/>
        <v>2025RFM</v>
      </c>
      <c r="E253" t="str">
        <f t="shared" si="103"/>
        <v>2025RFM0</v>
      </c>
      <c r="F253" s="39">
        <f t="shared" si="106"/>
        <v>0</v>
      </c>
      <c r="G253" s="39">
        <f t="shared" si="107"/>
        <v>0</v>
      </c>
      <c r="H253" s="39">
        <f t="shared" si="108"/>
        <v>0</v>
      </c>
      <c r="I253" s="39">
        <f t="shared" si="109"/>
        <v>0</v>
      </c>
      <c r="J253" s="39">
        <f t="shared" si="104"/>
        <v>0</v>
      </c>
      <c r="K253" s="3" t="e">
        <f>'Tot bev overordnet modell'!AQ15</f>
        <v>#DIV/0!</v>
      </c>
      <c r="L253" s="3">
        <f>'Tot bev overordnet modell'!AR15</f>
        <v>0</v>
      </c>
      <c r="M253" s="3">
        <f>'Tot bev overordnet modell'!AS15</f>
        <v>0</v>
      </c>
      <c r="N253" s="3">
        <f t="shared" si="105"/>
        <v>0</v>
      </c>
      <c r="O253" s="3">
        <f>'Tot bev overordnet modell'!AT15</f>
        <v>0</v>
      </c>
      <c r="P253" s="3" t="e">
        <f>'Tot bev overordnet modell'!AU15</f>
        <v>#DIV/0!</v>
      </c>
      <c r="Q253" s="3" t="e">
        <f>IF(A253='Enheter, modell og år'!$F$2-1,0,P253-VLOOKUP(A253-1&amp;B253&amp;C253,$E$2:$P$541,12,FALSE))</f>
        <v>#DIV/0!</v>
      </c>
      <c r="R253" s="70">
        <f t="shared" si="90"/>
        <v>0</v>
      </c>
      <c r="S253" s="3" t="e">
        <f>IF(A253&lt;('Enheter, modell og år'!$F$2+7),0,P253-VLOOKUP(A253-7&amp;B253&amp;C253,$E$32:$P$541,12,FALSE))</f>
        <v>#DIV/0!</v>
      </c>
      <c r="T253" s="70">
        <f t="shared" si="101"/>
        <v>0</v>
      </c>
    </row>
    <row r="254" spans="1:20" x14ac:dyDescent="0.25">
      <c r="A254">
        <f t="shared" si="119"/>
        <v>2025</v>
      </c>
      <c r="B254" t="str">
        <f>'Enheter, modell og år'!E2</f>
        <v>RFM</v>
      </c>
      <c r="C254">
        <f>'Tot bev overordnet modell'!$A$16</f>
        <v>0</v>
      </c>
      <c r="D254" t="str">
        <f t="shared" si="102"/>
        <v>2025RFM</v>
      </c>
      <c r="E254" t="str">
        <f t="shared" si="103"/>
        <v>2025RFM0</v>
      </c>
      <c r="F254" s="39">
        <f t="shared" si="106"/>
        <v>0</v>
      </c>
      <c r="G254" s="39">
        <f t="shared" si="107"/>
        <v>0</v>
      </c>
      <c r="H254" s="39">
        <f t="shared" si="108"/>
        <v>0</v>
      </c>
      <c r="I254" s="39">
        <f t="shared" si="109"/>
        <v>0</v>
      </c>
      <c r="J254" s="39">
        <f t="shared" si="104"/>
        <v>0</v>
      </c>
      <c r="K254" s="3" t="e">
        <f>'Tot bev overordnet modell'!AQ16</f>
        <v>#DIV/0!</v>
      </c>
      <c r="L254" s="3">
        <f>'Tot bev overordnet modell'!AR16</f>
        <v>0</v>
      </c>
      <c r="M254" s="3">
        <f>'Tot bev overordnet modell'!AS16</f>
        <v>0</v>
      </c>
      <c r="N254" s="3">
        <f t="shared" si="105"/>
        <v>0</v>
      </c>
      <c r="O254" s="3">
        <f>'Tot bev overordnet modell'!AT16</f>
        <v>0</v>
      </c>
      <c r="P254" s="3" t="e">
        <f>'Tot bev overordnet modell'!AU16</f>
        <v>#DIV/0!</v>
      </c>
      <c r="Q254" s="3" t="e">
        <f>IF(A254='Enheter, modell og år'!$F$2-1,0,P254-VLOOKUP(A254-1&amp;B254&amp;C254,$E$2:$P$541,12,FALSE))</f>
        <v>#DIV/0!</v>
      </c>
      <c r="R254" s="70">
        <f t="shared" si="90"/>
        <v>0</v>
      </c>
      <c r="S254" s="3" t="e">
        <f>IF(A254&lt;('Enheter, modell og år'!$F$2+7),0,P254-VLOOKUP(A254-7&amp;B254&amp;C254,$E$32:$P$541,12,FALSE))</f>
        <v>#DIV/0!</v>
      </c>
      <c r="T254" s="70">
        <f t="shared" si="101"/>
        <v>0</v>
      </c>
    </row>
    <row r="255" spans="1:20" x14ac:dyDescent="0.25">
      <c r="A255">
        <f t="shared" si="119"/>
        <v>2025</v>
      </c>
      <c r="B255" t="str">
        <f>'Enheter, modell og år'!E2</f>
        <v>RFM</v>
      </c>
      <c r="C255">
        <f>'Tot bev overordnet modell'!$A$17</f>
        <v>0</v>
      </c>
      <c r="D255" t="str">
        <f t="shared" si="102"/>
        <v>2025RFM</v>
      </c>
      <c r="E255" t="str">
        <f t="shared" si="103"/>
        <v>2025RFM0</v>
      </c>
      <c r="F255" s="39">
        <f t="shared" si="106"/>
        <v>0</v>
      </c>
      <c r="G255" s="39">
        <f t="shared" si="107"/>
        <v>0</v>
      </c>
      <c r="H255" s="39">
        <f t="shared" si="108"/>
        <v>0</v>
      </c>
      <c r="I255" s="39">
        <f t="shared" si="109"/>
        <v>0</v>
      </c>
      <c r="J255" s="39">
        <f t="shared" si="104"/>
        <v>0</v>
      </c>
      <c r="K255" s="3" t="e">
        <f>'Tot bev overordnet modell'!AQ17</f>
        <v>#DIV/0!</v>
      </c>
      <c r="L255" s="3">
        <f>'Tot bev overordnet modell'!AR17</f>
        <v>0</v>
      </c>
      <c r="M255" s="3">
        <f>'Tot bev overordnet modell'!AS17</f>
        <v>0</v>
      </c>
      <c r="N255" s="3">
        <f t="shared" si="105"/>
        <v>0</v>
      </c>
      <c r="O255" s="3">
        <f>'Tot bev overordnet modell'!AT17</f>
        <v>0</v>
      </c>
      <c r="P255" s="3" t="e">
        <f>'Tot bev overordnet modell'!AU17</f>
        <v>#DIV/0!</v>
      </c>
      <c r="Q255" s="3" t="e">
        <f>IF(A255='Enheter, modell og år'!$F$2-1,0,P255-VLOOKUP(A255-1&amp;B255&amp;C255,$E$2:$P$541,12,FALSE))</f>
        <v>#DIV/0!</v>
      </c>
      <c r="R255" s="70">
        <f t="shared" si="90"/>
        <v>0</v>
      </c>
      <c r="S255" s="3" t="e">
        <f>IF(A255&lt;('Enheter, modell og år'!$F$2+7),0,P255-VLOOKUP(A255-7&amp;B255&amp;C255,$E$32:$P$541,12,FALSE))</f>
        <v>#DIV/0!</v>
      </c>
      <c r="T255" s="70">
        <f t="shared" si="101"/>
        <v>0</v>
      </c>
    </row>
    <row r="256" spans="1:20" x14ac:dyDescent="0.25">
      <c r="A256">
        <f t="shared" si="119"/>
        <v>2025</v>
      </c>
      <c r="B256" t="str">
        <f>'Enheter, modell og år'!E2</f>
        <v>RFM</v>
      </c>
      <c r="C256">
        <f>'Tot bev overordnet modell'!$A$18</f>
        <v>0</v>
      </c>
      <c r="D256" t="str">
        <f t="shared" si="102"/>
        <v>2025RFM</v>
      </c>
      <c r="E256" t="str">
        <f t="shared" si="103"/>
        <v>2025RFM0</v>
      </c>
      <c r="F256" s="39">
        <f t="shared" si="106"/>
        <v>0</v>
      </c>
      <c r="G256" s="39">
        <f t="shared" si="107"/>
        <v>0</v>
      </c>
      <c r="H256" s="39">
        <f t="shared" si="108"/>
        <v>0</v>
      </c>
      <c r="I256" s="39">
        <f t="shared" si="109"/>
        <v>0</v>
      </c>
      <c r="J256" s="39">
        <f t="shared" si="104"/>
        <v>0</v>
      </c>
      <c r="K256" s="3" t="e">
        <f>'Tot bev overordnet modell'!AQ18</f>
        <v>#DIV/0!</v>
      </c>
      <c r="L256" s="3">
        <f>'Tot bev overordnet modell'!AR18</f>
        <v>0</v>
      </c>
      <c r="M256" s="3">
        <f>'Tot bev overordnet modell'!AS18</f>
        <v>0</v>
      </c>
      <c r="N256" s="3">
        <f t="shared" si="105"/>
        <v>0</v>
      </c>
      <c r="O256" s="3">
        <f>'Tot bev overordnet modell'!AT18</f>
        <v>0</v>
      </c>
      <c r="P256" s="3" t="e">
        <f>'Tot bev overordnet modell'!AU18</f>
        <v>#DIV/0!</v>
      </c>
      <c r="Q256" s="3" t="e">
        <f>IF(A256='Enheter, modell og år'!$F$2-1,0,P256-VLOOKUP(A256-1&amp;B256&amp;C256,$E$2:$P$541,12,FALSE))</f>
        <v>#DIV/0!</v>
      </c>
      <c r="R256" s="70">
        <f t="shared" si="90"/>
        <v>0</v>
      </c>
      <c r="S256" s="3" t="e">
        <f>IF(A256&lt;('Enheter, modell og år'!$F$2+7),0,P256-VLOOKUP(A256-7&amp;B256&amp;C256,$E$32:$P$541,12,FALSE))</f>
        <v>#DIV/0!</v>
      </c>
      <c r="T256" s="70">
        <f t="shared" si="101"/>
        <v>0</v>
      </c>
    </row>
    <row r="257" spans="1:20" x14ac:dyDescent="0.25">
      <c r="A257">
        <f t="shared" si="119"/>
        <v>2025</v>
      </c>
      <c r="B257" t="str">
        <f>'Enheter, modell og år'!E2</f>
        <v>RFM</v>
      </c>
      <c r="C257">
        <f>'Tot bev overordnet modell'!$A$19</f>
        <v>0</v>
      </c>
      <c r="D257" t="str">
        <f t="shared" si="102"/>
        <v>2025RFM</v>
      </c>
      <c r="E257" t="str">
        <f t="shared" si="103"/>
        <v>2025RFM0</v>
      </c>
      <c r="F257" s="39">
        <f t="shared" si="106"/>
        <v>0</v>
      </c>
      <c r="G257" s="39">
        <f t="shared" si="107"/>
        <v>0</v>
      </c>
      <c r="H257" s="39">
        <f t="shared" si="108"/>
        <v>0</v>
      </c>
      <c r="I257" s="39">
        <f t="shared" si="109"/>
        <v>0</v>
      </c>
      <c r="J257" s="39">
        <f t="shared" si="104"/>
        <v>0</v>
      </c>
      <c r="K257" s="3" t="e">
        <f>'Tot bev overordnet modell'!AQ19</f>
        <v>#DIV/0!</v>
      </c>
      <c r="L257" s="3">
        <f>'Tot bev overordnet modell'!AR19</f>
        <v>0</v>
      </c>
      <c r="M257" s="3">
        <f>'Tot bev overordnet modell'!AS19</f>
        <v>0</v>
      </c>
      <c r="N257" s="3">
        <f t="shared" si="105"/>
        <v>0</v>
      </c>
      <c r="O257" s="3">
        <f>'Tot bev overordnet modell'!AT19</f>
        <v>0</v>
      </c>
      <c r="P257" s="3" t="e">
        <f>'Tot bev overordnet modell'!AU19</f>
        <v>#DIV/0!</v>
      </c>
      <c r="Q257" s="3" t="e">
        <f>IF(A257='Enheter, modell og år'!$F$2-1,0,P257-VLOOKUP(A257-1&amp;B257&amp;C257,$E$2:$P$541,12,FALSE))</f>
        <v>#DIV/0!</v>
      </c>
      <c r="R257" s="70">
        <f t="shared" si="90"/>
        <v>0</v>
      </c>
      <c r="S257" s="3" t="e">
        <f>IF(A257&lt;('Enheter, modell og år'!$F$2+7),0,P257-VLOOKUP(A257-7&amp;B257&amp;C257,$E$32:$P$541,12,FALSE))</f>
        <v>#DIV/0!</v>
      </c>
      <c r="T257" s="70">
        <f t="shared" si="101"/>
        <v>0</v>
      </c>
    </row>
    <row r="258" spans="1:20" x14ac:dyDescent="0.25">
      <c r="A258">
        <f t="shared" si="119"/>
        <v>2025</v>
      </c>
      <c r="B258" t="str">
        <f>'Enheter, modell og år'!E2</f>
        <v>RFM</v>
      </c>
      <c r="C258">
        <f>'Tot bev overordnet modell'!$A$20</f>
        <v>0</v>
      </c>
      <c r="D258" t="str">
        <f t="shared" si="102"/>
        <v>2025RFM</v>
      </c>
      <c r="E258" t="str">
        <f t="shared" si="103"/>
        <v>2025RFM0</v>
      </c>
      <c r="F258" s="39">
        <f t="shared" si="106"/>
        <v>0</v>
      </c>
      <c r="G258" s="39">
        <f t="shared" si="107"/>
        <v>0</v>
      </c>
      <c r="H258" s="39">
        <f t="shared" si="108"/>
        <v>0</v>
      </c>
      <c r="I258" s="39">
        <f t="shared" si="109"/>
        <v>0</v>
      </c>
      <c r="J258" s="39">
        <f t="shared" si="104"/>
        <v>0</v>
      </c>
      <c r="K258" s="3" t="e">
        <f>'Tot bev overordnet modell'!AQ20</f>
        <v>#DIV/0!</v>
      </c>
      <c r="L258" s="3">
        <f>'Tot bev overordnet modell'!AR20</f>
        <v>0</v>
      </c>
      <c r="M258" s="3">
        <f>'Tot bev overordnet modell'!AS20</f>
        <v>0</v>
      </c>
      <c r="N258" s="3">
        <f t="shared" si="105"/>
        <v>0</v>
      </c>
      <c r="O258" s="3">
        <f>'Tot bev overordnet modell'!AT20</f>
        <v>0</v>
      </c>
      <c r="P258" s="3" t="e">
        <f>'Tot bev overordnet modell'!AU20</f>
        <v>#DIV/0!</v>
      </c>
      <c r="Q258" s="3" t="e">
        <f>IF(A258='Enheter, modell og år'!$F$2-1,0,P258-VLOOKUP(A258-1&amp;B258&amp;C258,$E$2:$P$541,12,FALSE))</f>
        <v>#DIV/0!</v>
      </c>
      <c r="R258" s="70">
        <f t="shared" ref="R258:R271" si="120">IFERROR(Q258/VLOOKUP(A258-1&amp;B258&amp;C258,$E$2:$P$541,12,FALSE),0)</f>
        <v>0</v>
      </c>
      <c r="S258" s="3" t="e">
        <f>IF(A258&lt;('Enheter, modell og år'!$F$2+7),0,P258-VLOOKUP(A258-7&amp;B258&amp;C258,$E$32:$P$541,12,FALSE))</f>
        <v>#DIV/0!</v>
      </c>
      <c r="T258" s="70">
        <f t="shared" si="101"/>
        <v>0</v>
      </c>
    </row>
    <row r="259" spans="1:20" x14ac:dyDescent="0.25">
      <c r="A259">
        <f t="shared" si="119"/>
        <v>2025</v>
      </c>
      <c r="B259" t="str">
        <f>'Enheter, modell og år'!E2</f>
        <v>RFM</v>
      </c>
      <c r="C259">
        <f>'Tot bev overordnet modell'!$A$21</f>
        <v>0</v>
      </c>
      <c r="D259" t="str">
        <f t="shared" si="102"/>
        <v>2025RFM</v>
      </c>
      <c r="E259" t="str">
        <f t="shared" si="103"/>
        <v>2025RFM0</v>
      </c>
      <c r="F259" s="39">
        <f t="shared" si="106"/>
        <v>0</v>
      </c>
      <c r="G259" s="39">
        <f t="shared" si="107"/>
        <v>0</v>
      </c>
      <c r="H259" s="39">
        <f t="shared" si="108"/>
        <v>0</v>
      </c>
      <c r="I259" s="39">
        <f t="shared" si="109"/>
        <v>0</v>
      </c>
      <c r="J259" s="39">
        <f t="shared" si="104"/>
        <v>0</v>
      </c>
      <c r="K259" s="3" t="e">
        <f>'Tot bev overordnet modell'!AQ21</f>
        <v>#DIV/0!</v>
      </c>
      <c r="L259" s="3">
        <f>'Tot bev overordnet modell'!AR21</f>
        <v>0</v>
      </c>
      <c r="M259" s="3">
        <f>'Tot bev overordnet modell'!AS21</f>
        <v>0</v>
      </c>
      <c r="N259" s="3">
        <f t="shared" si="105"/>
        <v>0</v>
      </c>
      <c r="O259" s="3">
        <f>'Tot bev overordnet modell'!AT21</f>
        <v>0</v>
      </c>
      <c r="P259" s="3" t="e">
        <f>'Tot bev overordnet modell'!AU21</f>
        <v>#DIV/0!</v>
      </c>
      <c r="Q259" s="3" t="e">
        <f>IF(A259='Enheter, modell og år'!$F$2-1,0,P259-VLOOKUP(A259-1&amp;B259&amp;C259,$E$2:$P$541,12,FALSE))</f>
        <v>#DIV/0!</v>
      </c>
      <c r="R259" s="70">
        <f t="shared" si="120"/>
        <v>0</v>
      </c>
      <c r="S259" s="3" t="e">
        <f>IF(A259&lt;('Enheter, modell og år'!$F$2+7),0,P259-VLOOKUP(A259-7&amp;B259&amp;C259,$E$32:$P$541,12,FALSE))</f>
        <v>#DIV/0!</v>
      </c>
      <c r="T259" s="70">
        <f t="shared" si="101"/>
        <v>0</v>
      </c>
    </row>
    <row r="260" spans="1:20" x14ac:dyDescent="0.25">
      <c r="A260">
        <f t="shared" si="119"/>
        <v>2025</v>
      </c>
      <c r="B260" t="str">
        <f>'Enheter, modell og år'!E2</f>
        <v>RFM</v>
      </c>
      <c r="C260">
        <f>'Tot bev overordnet modell'!$A$22</f>
        <v>0</v>
      </c>
      <c r="D260" t="str">
        <f t="shared" si="102"/>
        <v>2025RFM</v>
      </c>
      <c r="E260" t="str">
        <f t="shared" si="103"/>
        <v>2025RFM0</v>
      </c>
      <c r="F260" s="39">
        <f t="shared" si="106"/>
        <v>0</v>
      </c>
      <c r="G260" s="39">
        <f t="shared" si="107"/>
        <v>0</v>
      </c>
      <c r="H260" s="39">
        <f t="shared" si="108"/>
        <v>0</v>
      </c>
      <c r="I260" s="39">
        <f t="shared" si="109"/>
        <v>0</v>
      </c>
      <c r="J260" s="39">
        <f t="shared" si="104"/>
        <v>0</v>
      </c>
      <c r="K260" s="3" t="e">
        <f>'Tot bev overordnet modell'!AQ22</f>
        <v>#DIV/0!</v>
      </c>
      <c r="L260" s="3">
        <f>'Tot bev overordnet modell'!AR22</f>
        <v>0</v>
      </c>
      <c r="M260" s="3">
        <f>'Tot bev overordnet modell'!AS22</f>
        <v>0</v>
      </c>
      <c r="N260" s="3">
        <f t="shared" si="105"/>
        <v>0</v>
      </c>
      <c r="O260" s="3">
        <f>'Tot bev overordnet modell'!AT22</f>
        <v>0</v>
      </c>
      <c r="P260" s="3" t="e">
        <f>'Tot bev overordnet modell'!AU22</f>
        <v>#DIV/0!</v>
      </c>
      <c r="Q260" s="3" t="e">
        <f>IF(A260='Enheter, modell og år'!$F$2-1,0,P260-VLOOKUP(A260-1&amp;B260&amp;C260,$E$2:$P$541,12,FALSE))</f>
        <v>#DIV/0!</v>
      </c>
      <c r="R260" s="70">
        <f t="shared" si="120"/>
        <v>0</v>
      </c>
      <c r="S260" s="3" t="e">
        <f>IF(A260&lt;('Enheter, modell og år'!$F$2+7),0,P260-VLOOKUP(A260-7&amp;B260&amp;C260,$E$32:$P$541,12,FALSE))</f>
        <v>#DIV/0!</v>
      </c>
      <c r="T260" s="70">
        <f t="shared" si="101"/>
        <v>0</v>
      </c>
    </row>
    <row r="261" spans="1:20" x14ac:dyDescent="0.25">
      <c r="A261">
        <f t="shared" si="119"/>
        <v>2025</v>
      </c>
      <c r="B261" t="str">
        <f>'Enheter, modell og år'!E2</f>
        <v>RFM</v>
      </c>
      <c r="C261">
        <f>'Tot bev overordnet modell'!$A$23</f>
        <v>0</v>
      </c>
      <c r="D261" t="str">
        <f t="shared" si="102"/>
        <v>2025RFM</v>
      </c>
      <c r="E261" t="str">
        <f t="shared" si="103"/>
        <v>2025RFM0</v>
      </c>
      <c r="F261" s="39">
        <f t="shared" si="106"/>
        <v>0</v>
      </c>
      <c r="G261" s="39">
        <f t="shared" si="107"/>
        <v>0</v>
      </c>
      <c r="H261" s="39">
        <f t="shared" si="108"/>
        <v>0</v>
      </c>
      <c r="I261" s="39">
        <f t="shared" si="109"/>
        <v>0</v>
      </c>
      <c r="J261" s="39">
        <f t="shared" si="104"/>
        <v>0</v>
      </c>
      <c r="K261" s="3" t="e">
        <f>'Tot bev overordnet modell'!AQ23</f>
        <v>#DIV/0!</v>
      </c>
      <c r="L261" s="3">
        <f>'Tot bev overordnet modell'!AR23</f>
        <v>0</v>
      </c>
      <c r="M261" s="3">
        <f>'Tot bev overordnet modell'!AS23</f>
        <v>0</v>
      </c>
      <c r="N261" s="3">
        <f t="shared" si="105"/>
        <v>0</v>
      </c>
      <c r="O261" s="3">
        <f>'Tot bev overordnet modell'!AT23</f>
        <v>0</v>
      </c>
      <c r="P261" s="3" t="e">
        <f>'Tot bev overordnet modell'!AU23</f>
        <v>#DIV/0!</v>
      </c>
      <c r="Q261" s="3" t="e">
        <f>IF(A261='Enheter, modell og år'!$F$2-1,0,P261-VLOOKUP(A261-1&amp;B261&amp;C261,$E$2:$P$541,12,FALSE))</f>
        <v>#DIV/0!</v>
      </c>
      <c r="R261" s="70">
        <f t="shared" si="120"/>
        <v>0</v>
      </c>
      <c r="S261" s="3" t="e">
        <f>IF(A261&lt;('Enheter, modell og år'!$F$2+7),0,P261-VLOOKUP(A261-7&amp;B261&amp;C261,$E$32:$P$541,12,FALSE))</f>
        <v>#DIV/0!</v>
      </c>
      <c r="T261" s="70">
        <f t="shared" si="101"/>
        <v>0</v>
      </c>
    </row>
    <row r="262" spans="1:20" x14ac:dyDescent="0.25">
      <c r="A262">
        <f t="shared" si="119"/>
        <v>2025</v>
      </c>
      <c r="B262" t="str">
        <f>'Enheter, modell og år'!E2</f>
        <v>RFM</v>
      </c>
      <c r="C262">
        <f>'Tot bev overordnet modell'!$A$24</f>
        <v>0</v>
      </c>
      <c r="D262" t="str">
        <f t="shared" si="102"/>
        <v>2025RFM</v>
      </c>
      <c r="E262" t="str">
        <f t="shared" si="103"/>
        <v>2025RFM0</v>
      </c>
      <c r="F262" s="39">
        <f t="shared" si="106"/>
        <v>0</v>
      </c>
      <c r="G262" s="39">
        <f t="shared" si="107"/>
        <v>0</v>
      </c>
      <c r="H262" s="39">
        <f t="shared" si="108"/>
        <v>0</v>
      </c>
      <c r="I262" s="39">
        <f t="shared" si="109"/>
        <v>0</v>
      </c>
      <c r="J262" s="39">
        <f t="shared" si="104"/>
        <v>0</v>
      </c>
      <c r="K262" s="3" t="e">
        <f>'Tot bev overordnet modell'!AQ24</f>
        <v>#DIV/0!</v>
      </c>
      <c r="L262" s="3">
        <f>'Tot bev overordnet modell'!AR24</f>
        <v>0</v>
      </c>
      <c r="M262" s="3">
        <f>'Tot bev overordnet modell'!AS24</f>
        <v>0</v>
      </c>
      <c r="N262" s="3">
        <f t="shared" si="105"/>
        <v>0</v>
      </c>
      <c r="O262" s="3">
        <f>'Tot bev overordnet modell'!AT24</f>
        <v>0</v>
      </c>
      <c r="P262" s="3" t="e">
        <f>'Tot bev overordnet modell'!AU24</f>
        <v>#DIV/0!</v>
      </c>
      <c r="Q262" s="3" t="e">
        <f>IF(A262='Enheter, modell og år'!$F$2-1,0,P262-VLOOKUP(A262-1&amp;B262&amp;C262,$E$2:$P$541,12,FALSE))</f>
        <v>#DIV/0!</v>
      </c>
      <c r="R262" s="70">
        <f t="shared" si="120"/>
        <v>0</v>
      </c>
      <c r="S262" s="3" t="e">
        <f>IF(A262&lt;('Enheter, modell og år'!$F$2+7),0,P262-VLOOKUP(A262-7&amp;B262&amp;C262,$E$32:$P$541,12,FALSE))</f>
        <v>#DIV/0!</v>
      </c>
      <c r="T262" s="70">
        <f t="shared" si="101"/>
        <v>0</v>
      </c>
    </row>
    <row r="263" spans="1:20" x14ac:dyDescent="0.25">
      <c r="A263">
        <f t="shared" si="119"/>
        <v>2025</v>
      </c>
      <c r="B263" t="str">
        <f>'Enheter, modell og år'!E2</f>
        <v>RFM</v>
      </c>
      <c r="C263">
        <f>'Tot bev overordnet modell'!$A$25</f>
        <v>0</v>
      </c>
      <c r="D263" t="str">
        <f t="shared" si="102"/>
        <v>2025RFM</v>
      </c>
      <c r="E263" t="str">
        <f t="shared" si="103"/>
        <v>2025RFM0</v>
      </c>
      <c r="F263" s="39">
        <f t="shared" si="106"/>
        <v>0</v>
      </c>
      <c r="G263" s="39">
        <f t="shared" si="107"/>
        <v>0</v>
      </c>
      <c r="H263" s="39">
        <f t="shared" si="108"/>
        <v>0</v>
      </c>
      <c r="I263" s="39">
        <f t="shared" si="109"/>
        <v>0</v>
      </c>
      <c r="J263" s="39">
        <f t="shared" si="104"/>
        <v>0</v>
      </c>
      <c r="K263" s="3" t="e">
        <f>'Tot bev overordnet modell'!AQ25</f>
        <v>#DIV/0!</v>
      </c>
      <c r="L263" s="3">
        <f>'Tot bev overordnet modell'!AR25</f>
        <v>0</v>
      </c>
      <c r="M263" s="3">
        <f>'Tot bev overordnet modell'!AS25</f>
        <v>0</v>
      </c>
      <c r="N263" s="3">
        <f t="shared" si="105"/>
        <v>0</v>
      </c>
      <c r="O263" s="3">
        <f>'Tot bev overordnet modell'!AT25</f>
        <v>0</v>
      </c>
      <c r="P263" s="3" t="e">
        <f>'Tot bev overordnet modell'!AU25</f>
        <v>#DIV/0!</v>
      </c>
      <c r="Q263" s="3" t="e">
        <f>IF(A263='Enheter, modell og år'!$F$2-1,0,P263-VLOOKUP(A263-1&amp;B263&amp;C263,$E$2:$P$541,12,FALSE))</f>
        <v>#DIV/0!</v>
      </c>
      <c r="R263" s="70">
        <f t="shared" si="120"/>
        <v>0</v>
      </c>
      <c r="S263" s="3" t="e">
        <f>IF(A263&lt;('Enheter, modell og år'!$F$2+7),0,P263-VLOOKUP(A263-7&amp;B263&amp;C263,$E$32:$P$541,12,FALSE))</f>
        <v>#DIV/0!</v>
      </c>
      <c r="T263" s="70">
        <f t="shared" si="101"/>
        <v>0</v>
      </c>
    </row>
    <row r="264" spans="1:20" x14ac:dyDescent="0.25">
      <c r="A264">
        <f t="shared" si="119"/>
        <v>2025</v>
      </c>
      <c r="B264" t="str">
        <f>'Enheter, modell og år'!E2</f>
        <v>RFM</v>
      </c>
      <c r="C264">
        <f>'Tot bev overordnet modell'!$A$26</f>
        <v>0</v>
      </c>
      <c r="D264" t="str">
        <f t="shared" si="102"/>
        <v>2025RFM</v>
      </c>
      <c r="E264" t="str">
        <f t="shared" si="103"/>
        <v>2025RFM0</v>
      </c>
      <c r="F264" s="39">
        <f t="shared" si="106"/>
        <v>0</v>
      </c>
      <c r="G264" s="39">
        <f t="shared" si="107"/>
        <v>0</v>
      </c>
      <c r="H264" s="39">
        <f t="shared" si="108"/>
        <v>0</v>
      </c>
      <c r="I264" s="39">
        <f t="shared" si="109"/>
        <v>0</v>
      </c>
      <c r="J264" s="39">
        <f t="shared" si="104"/>
        <v>0</v>
      </c>
      <c r="K264" s="3" t="e">
        <f>'Tot bev overordnet modell'!AQ26</f>
        <v>#DIV/0!</v>
      </c>
      <c r="L264" s="3">
        <f>'Tot bev overordnet modell'!AR26</f>
        <v>0</v>
      </c>
      <c r="M264" s="3">
        <f>'Tot bev overordnet modell'!AS26</f>
        <v>0</v>
      </c>
      <c r="N264" s="3">
        <f t="shared" si="105"/>
        <v>0</v>
      </c>
      <c r="O264" s="3">
        <f>'Tot bev overordnet modell'!AT26</f>
        <v>0</v>
      </c>
      <c r="P264" s="3" t="e">
        <f>'Tot bev overordnet modell'!AU26</f>
        <v>#DIV/0!</v>
      </c>
      <c r="Q264" s="3" t="e">
        <f>IF(A264='Enheter, modell og år'!$F$2-1,0,P264-VLOOKUP(A264-1&amp;B264&amp;C264,$E$2:$P$541,12,FALSE))</f>
        <v>#DIV/0!</v>
      </c>
      <c r="R264" s="70">
        <f t="shared" si="120"/>
        <v>0</v>
      </c>
      <c r="S264" s="3" t="e">
        <f>IF(A264&lt;('Enheter, modell og år'!$F$2+7),0,P264-VLOOKUP(A264-7&amp;B264&amp;C264,$E$32:$P$541,12,FALSE))</f>
        <v>#DIV/0!</v>
      </c>
      <c r="T264" s="70">
        <f t="shared" si="101"/>
        <v>0</v>
      </c>
    </row>
    <row r="265" spans="1:20" x14ac:dyDescent="0.25">
      <c r="A265">
        <f t="shared" si="119"/>
        <v>2025</v>
      </c>
      <c r="B265" t="str">
        <f>'Enheter, modell og år'!E2</f>
        <v>RFM</v>
      </c>
      <c r="C265">
        <f>'Tot bev overordnet modell'!$A$27</f>
        <v>0</v>
      </c>
      <c r="D265" t="str">
        <f t="shared" si="102"/>
        <v>2025RFM</v>
      </c>
      <c r="E265" t="str">
        <f t="shared" si="103"/>
        <v>2025RFM0</v>
      </c>
      <c r="F265" s="39">
        <f t="shared" si="106"/>
        <v>0</v>
      </c>
      <c r="G265" s="39">
        <f t="shared" si="107"/>
        <v>0</v>
      </c>
      <c r="H265" s="39">
        <f t="shared" si="108"/>
        <v>0</v>
      </c>
      <c r="I265" s="39">
        <f t="shared" si="109"/>
        <v>0</v>
      </c>
      <c r="J265" s="39">
        <f t="shared" si="104"/>
        <v>0</v>
      </c>
      <c r="K265" s="3" t="e">
        <f>'Tot bev overordnet modell'!AQ27</f>
        <v>#DIV/0!</v>
      </c>
      <c r="L265" s="3">
        <f>'Tot bev overordnet modell'!AR27</f>
        <v>0</v>
      </c>
      <c r="M265" s="3">
        <f>'Tot bev overordnet modell'!AS27</f>
        <v>0</v>
      </c>
      <c r="N265" s="3">
        <f t="shared" si="105"/>
        <v>0</v>
      </c>
      <c r="O265" s="3">
        <f>'Tot bev overordnet modell'!AT27</f>
        <v>0</v>
      </c>
      <c r="P265" s="3" t="e">
        <f>'Tot bev overordnet modell'!AU27</f>
        <v>#DIV/0!</v>
      </c>
      <c r="Q265" s="3" t="e">
        <f>IF(A265='Enheter, modell og år'!$F$2-1,0,P265-VLOOKUP(A265-1&amp;B265&amp;C265,$E$2:$P$541,12,FALSE))</f>
        <v>#DIV/0!</v>
      </c>
      <c r="R265" s="70">
        <f t="shared" si="120"/>
        <v>0</v>
      </c>
      <c r="S265" s="3" t="e">
        <f>IF(A265&lt;('Enheter, modell og år'!$F$2+7),0,P265-VLOOKUP(A265-7&amp;B265&amp;C265,$E$32:$P$541,12,FALSE))</f>
        <v>#DIV/0!</v>
      </c>
      <c r="T265" s="70">
        <f t="shared" si="101"/>
        <v>0</v>
      </c>
    </row>
    <row r="266" spans="1:20" x14ac:dyDescent="0.25">
      <c r="A266">
        <f t="shared" si="119"/>
        <v>2025</v>
      </c>
      <c r="B266" t="str">
        <f>'Enheter, modell og år'!E2</f>
        <v>RFM</v>
      </c>
      <c r="C266">
        <f>'Tot bev overordnet modell'!$A$28</f>
        <v>0</v>
      </c>
      <c r="D266" t="str">
        <f t="shared" si="102"/>
        <v>2025RFM</v>
      </c>
      <c r="E266" t="str">
        <f t="shared" si="103"/>
        <v>2025RFM0</v>
      </c>
      <c r="F266" s="39">
        <f t="shared" si="106"/>
        <v>0</v>
      </c>
      <c r="G266" s="39">
        <f t="shared" si="107"/>
        <v>0</v>
      </c>
      <c r="H266" s="39">
        <f t="shared" si="108"/>
        <v>0</v>
      </c>
      <c r="I266" s="39">
        <f t="shared" si="109"/>
        <v>0</v>
      </c>
      <c r="J266" s="39">
        <f t="shared" si="104"/>
        <v>0</v>
      </c>
      <c r="K266" s="3" t="e">
        <f>'Tot bev overordnet modell'!AQ28</f>
        <v>#DIV/0!</v>
      </c>
      <c r="L266" s="3">
        <f>'Tot bev overordnet modell'!AR28</f>
        <v>0</v>
      </c>
      <c r="M266" s="3">
        <f>'Tot bev overordnet modell'!AS28</f>
        <v>0</v>
      </c>
      <c r="N266" s="3">
        <f t="shared" si="105"/>
        <v>0</v>
      </c>
      <c r="O266" s="3">
        <f>'Tot bev overordnet modell'!AT28</f>
        <v>0</v>
      </c>
      <c r="P266" s="3" t="e">
        <f>'Tot bev overordnet modell'!AU28</f>
        <v>#DIV/0!</v>
      </c>
      <c r="Q266" s="3" t="e">
        <f>IF(A266='Enheter, modell og år'!$F$2-1,0,P266-VLOOKUP(A266-1&amp;B266&amp;C266,$E$2:$P$541,12,FALSE))</f>
        <v>#DIV/0!</v>
      </c>
      <c r="R266" s="70">
        <f t="shared" si="120"/>
        <v>0</v>
      </c>
      <c r="S266" s="3" t="e">
        <f>IF(A266&lt;('Enheter, modell og år'!$F$2+7),0,P266-VLOOKUP(A266-7&amp;B266&amp;C266,$E$32:$P$541,12,FALSE))</f>
        <v>#DIV/0!</v>
      </c>
      <c r="T266" s="70">
        <f t="shared" si="101"/>
        <v>0</v>
      </c>
    </row>
    <row r="267" spans="1:20" x14ac:dyDescent="0.25">
      <c r="A267">
        <f t="shared" si="119"/>
        <v>2025</v>
      </c>
      <c r="B267" t="str">
        <f>'Enheter, modell og år'!E2</f>
        <v>RFM</v>
      </c>
      <c r="C267">
        <f>'Tot bev overordnet modell'!$A$29</f>
        <v>0</v>
      </c>
      <c r="D267" t="str">
        <f t="shared" si="102"/>
        <v>2025RFM</v>
      </c>
      <c r="E267" t="str">
        <f t="shared" si="103"/>
        <v>2025RFM0</v>
      </c>
      <c r="F267" s="39">
        <f t="shared" si="106"/>
        <v>0</v>
      </c>
      <c r="G267" s="39">
        <f t="shared" si="107"/>
        <v>0</v>
      </c>
      <c r="H267" s="39">
        <f t="shared" si="108"/>
        <v>0</v>
      </c>
      <c r="I267" s="39">
        <f t="shared" si="109"/>
        <v>0</v>
      </c>
      <c r="J267" s="39">
        <f t="shared" si="104"/>
        <v>0</v>
      </c>
      <c r="K267" s="3" t="e">
        <f>'Tot bev overordnet modell'!AQ29</f>
        <v>#DIV/0!</v>
      </c>
      <c r="L267" s="3">
        <f>'Tot bev overordnet modell'!AR29</f>
        <v>0</v>
      </c>
      <c r="M267" s="3">
        <f>'Tot bev overordnet modell'!AS29</f>
        <v>0</v>
      </c>
      <c r="N267" s="3">
        <f t="shared" si="105"/>
        <v>0</v>
      </c>
      <c r="O267" s="3">
        <f>'Tot bev overordnet modell'!AT29</f>
        <v>0</v>
      </c>
      <c r="P267" s="3" t="e">
        <f>'Tot bev overordnet modell'!AU29</f>
        <v>#DIV/0!</v>
      </c>
      <c r="Q267" s="3" t="e">
        <f>IF(A267='Enheter, modell og år'!$F$2-1,0,P267-VLOOKUP(A267-1&amp;B267&amp;C267,$E$2:$P$541,12,FALSE))</f>
        <v>#DIV/0!</v>
      </c>
      <c r="R267" s="70">
        <f t="shared" si="120"/>
        <v>0</v>
      </c>
      <c r="S267" s="3" t="e">
        <f>IF(A267&lt;('Enheter, modell og år'!$F$2+7),0,P267-VLOOKUP(A267-7&amp;B267&amp;C267,$E$32:$P$541,12,FALSE))</f>
        <v>#DIV/0!</v>
      </c>
      <c r="T267" s="70">
        <f t="shared" si="101"/>
        <v>0</v>
      </c>
    </row>
    <row r="268" spans="1:20" x14ac:dyDescent="0.25">
      <c r="A268">
        <f t="shared" si="119"/>
        <v>2025</v>
      </c>
      <c r="B268" t="str">
        <f>'Enheter, modell og år'!E2</f>
        <v>RFM</v>
      </c>
      <c r="C268">
        <f>'Tot bev overordnet modell'!$A$30</f>
        <v>0</v>
      </c>
      <c r="D268" t="str">
        <f t="shared" si="102"/>
        <v>2025RFM</v>
      </c>
      <c r="E268" t="str">
        <f t="shared" si="103"/>
        <v>2025RFM0</v>
      </c>
      <c r="F268" s="39">
        <f t="shared" si="106"/>
        <v>0</v>
      </c>
      <c r="G268" s="39">
        <f t="shared" si="107"/>
        <v>0</v>
      </c>
      <c r="H268" s="39">
        <f t="shared" si="108"/>
        <v>0</v>
      </c>
      <c r="I268" s="39">
        <f t="shared" si="109"/>
        <v>0</v>
      </c>
      <c r="J268" s="39">
        <f t="shared" si="104"/>
        <v>0</v>
      </c>
      <c r="K268" s="3" t="e">
        <f>'Tot bev overordnet modell'!AQ30</f>
        <v>#DIV/0!</v>
      </c>
      <c r="L268" s="3">
        <f>'Tot bev overordnet modell'!AR30</f>
        <v>0</v>
      </c>
      <c r="M268" s="3">
        <f>'Tot bev overordnet modell'!AS30</f>
        <v>0</v>
      </c>
      <c r="N268" s="3">
        <f t="shared" si="105"/>
        <v>0</v>
      </c>
      <c r="O268" s="3">
        <f>'Tot bev overordnet modell'!AT30</f>
        <v>0</v>
      </c>
      <c r="P268" s="3" t="e">
        <f>'Tot bev overordnet modell'!AU30</f>
        <v>#DIV/0!</v>
      </c>
      <c r="Q268" s="3" t="e">
        <f>IF(A268='Enheter, modell og år'!$F$2-1,0,P268-VLOOKUP(A268-1&amp;B268&amp;C268,$E$2:$P$541,12,FALSE))</f>
        <v>#DIV/0!</v>
      </c>
      <c r="R268" s="70">
        <f t="shared" si="120"/>
        <v>0</v>
      </c>
      <c r="S268" s="3" t="e">
        <f>IF(A268&lt;('Enheter, modell og år'!$F$2+7),0,P268-VLOOKUP(A268-7&amp;B268&amp;C268,$E$32:$P$541,12,FALSE))</f>
        <v>#DIV/0!</v>
      </c>
      <c r="T268" s="70">
        <f t="shared" si="101"/>
        <v>0</v>
      </c>
    </row>
    <row r="269" spans="1:20" x14ac:dyDescent="0.25">
      <c r="A269">
        <f t="shared" si="119"/>
        <v>2025</v>
      </c>
      <c r="B269" t="str">
        <f>'Enheter, modell og år'!E2</f>
        <v>RFM</v>
      </c>
      <c r="C269">
        <f>'Tot bev overordnet modell'!$A$31</f>
        <v>0</v>
      </c>
      <c r="D269" t="str">
        <f t="shared" si="102"/>
        <v>2025RFM</v>
      </c>
      <c r="E269" t="str">
        <f t="shared" si="103"/>
        <v>2025RFM0</v>
      </c>
      <c r="F269" s="39">
        <f t="shared" si="106"/>
        <v>0</v>
      </c>
      <c r="G269" s="39">
        <f t="shared" si="107"/>
        <v>0</v>
      </c>
      <c r="H269" s="39">
        <f t="shared" si="108"/>
        <v>0</v>
      </c>
      <c r="I269" s="39">
        <f t="shared" si="109"/>
        <v>0</v>
      </c>
      <c r="J269" s="39">
        <f t="shared" si="104"/>
        <v>0</v>
      </c>
      <c r="K269" s="3" t="e">
        <f>'Tot bev overordnet modell'!AQ31</f>
        <v>#DIV/0!</v>
      </c>
      <c r="L269" s="3">
        <f>'Tot bev overordnet modell'!AR31</f>
        <v>0</v>
      </c>
      <c r="M269" s="3">
        <f>'Tot bev overordnet modell'!AS31</f>
        <v>0</v>
      </c>
      <c r="N269" s="3">
        <f t="shared" si="105"/>
        <v>0</v>
      </c>
      <c r="O269" s="3">
        <f>'Tot bev overordnet modell'!AT31</f>
        <v>0</v>
      </c>
      <c r="P269" s="3" t="e">
        <f>'Tot bev overordnet modell'!AU31</f>
        <v>#DIV/0!</v>
      </c>
      <c r="Q269" s="3" t="e">
        <f>IF(A269='Enheter, modell og år'!$F$2-1,0,P269-VLOOKUP(A269-1&amp;B269&amp;C269,$E$2:$P$541,12,FALSE))</f>
        <v>#DIV/0!</v>
      </c>
      <c r="R269" s="70">
        <f t="shared" si="120"/>
        <v>0</v>
      </c>
      <c r="S269" s="3" t="e">
        <f>IF(A269&lt;('Enheter, modell og år'!$F$2+7),0,P269-VLOOKUP(A269-7&amp;B269&amp;C269,$E$32:$P$541,12,FALSE))</f>
        <v>#DIV/0!</v>
      </c>
      <c r="T269" s="70">
        <f t="shared" si="101"/>
        <v>0</v>
      </c>
    </row>
    <row r="270" spans="1:20" x14ac:dyDescent="0.25">
      <c r="A270">
        <f t="shared" si="119"/>
        <v>2025</v>
      </c>
      <c r="B270" t="str">
        <f>'Enheter, modell og år'!E2</f>
        <v>RFM</v>
      </c>
      <c r="C270">
        <f>'Tot bev overordnet modell'!$A$32</f>
        <v>0</v>
      </c>
      <c r="D270" t="str">
        <f t="shared" si="102"/>
        <v>2025RFM</v>
      </c>
      <c r="E270" t="str">
        <f t="shared" si="103"/>
        <v>2025RFM0</v>
      </c>
      <c r="F270" s="39">
        <f t="shared" si="106"/>
        <v>0</v>
      </c>
      <c r="G270" s="39">
        <f t="shared" si="107"/>
        <v>0</v>
      </c>
      <c r="H270" s="39">
        <f t="shared" si="108"/>
        <v>0</v>
      </c>
      <c r="I270" s="39">
        <f t="shared" si="109"/>
        <v>0</v>
      </c>
      <c r="J270" s="39">
        <f t="shared" si="104"/>
        <v>0</v>
      </c>
      <c r="K270" s="3" t="e">
        <f>'Tot bev overordnet modell'!AQ32</f>
        <v>#DIV/0!</v>
      </c>
      <c r="L270" s="3">
        <f>'Tot bev overordnet modell'!AR32</f>
        <v>0</v>
      </c>
      <c r="M270" s="3">
        <f>'Tot bev overordnet modell'!AS32</f>
        <v>0</v>
      </c>
      <c r="N270" s="3">
        <f t="shared" si="105"/>
        <v>0</v>
      </c>
      <c r="O270" s="3">
        <f>'Tot bev overordnet modell'!AT32</f>
        <v>0</v>
      </c>
      <c r="P270" s="3" t="e">
        <f>'Tot bev overordnet modell'!AU32</f>
        <v>#DIV/0!</v>
      </c>
      <c r="Q270" s="3" t="e">
        <f>IF(A270='Enheter, modell og år'!$F$2-1,0,P270-VLOOKUP(A270-1&amp;B270&amp;C270,$E$2:$P$541,12,FALSE))</f>
        <v>#DIV/0!</v>
      </c>
      <c r="R270" s="70">
        <f t="shared" si="120"/>
        <v>0</v>
      </c>
      <c r="S270" s="3" t="e">
        <f>IF(A270&lt;('Enheter, modell og år'!$F$2+7),0,P270-VLOOKUP(A270-7&amp;B270&amp;C270,$E$32:$P$541,12,FALSE))</f>
        <v>#DIV/0!</v>
      </c>
      <c r="T270" s="70">
        <f t="shared" si="101"/>
        <v>0</v>
      </c>
    </row>
    <row r="271" spans="1:20" x14ac:dyDescent="0.25">
      <c r="A271">
        <f t="shared" si="119"/>
        <v>2025</v>
      </c>
      <c r="B271" t="str">
        <f>'Enheter, modell og år'!E2</f>
        <v>RFM</v>
      </c>
      <c r="C271">
        <f>'Tot bev overordnet modell'!$A$33</f>
        <v>0</v>
      </c>
      <c r="D271" t="str">
        <f t="shared" si="102"/>
        <v>2025RFM</v>
      </c>
      <c r="E271" t="str">
        <f t="shared" si="103"/>
        <v>2025RFM0</v>
      </c>
      <c r="F271" s="39">
        <f t="shared" si="106"/>
        <v>0</v>
      </c>
      <c r="G271" s="39">
        <f t="shared" si="107"/>
        <v>0</v>
      </c>
      <c r="H271" s="39">
        <f t="shared" si="108"/>
        <v>0</v>
      </c>
      <c r="I271" s="39">
        <f t="shared" si="109"/>
        <v>0</v>
      </c>
      <c r="J271" s="39">
        <f t="shared" si="104"/>
        <v>0</v>
      </c>
      <c r="K271" s="3" t="e">
        <f>'Tot bev overordnet modell'!AQ33</f>
        <v>#DIV/0!</v>
      </c>
      <c r="L271" s="3">
        <f>'Tot bev overordnet modell'!AR33</f>
        <v>0</v>
      </c>
      <c r="M271" s="3">
        <f>'Tot bev overordnet modell'!AS33</f>
        <v>0</v>
      </c>
      <c r="N271" s="3">
        <f t="shared" si="105"/>
        <v>0</v>
      </c>
      <c r="O271" s="3">
        <f>'Tot bev overordnet modell'!AT33</f>
        <v>0</v>
      </c>
      <c r="P271" s="3" t="e">
        <f>'Tot bev overordnet modell'!AU33</f>
        <v>#DIV/0!</v>
      </c>
      <c r="Q271" s="3" t="e">
        <f>IF(A271='Enheter, modell og år'!$F$2-1,0,P271-VLOOKUP(A271-1&amp;B271&amp;C271,$E$2:$P$541,12,FALSE))</f>
        <v>#DIV/0!</v>
      </c>
      <c r="R271" s="70">
        <f t="shared" si="120"/>
        <v>0</v>
      </c>
      <c r="S271" s="3" t="e">
        <f>IF(A271&lt;('Enheter, modell og år'!$F$2+7),0,P271-VLOOKUP(A271-7&amp;B271&amp;C271,$E$32:$P$541,12,FALSE))</f>
        <v>#DIV/0!</v>
      </c>
      <c r="T271" s="70">
        <f t="shared" si="101"/>
        <v>0</v>
      </c>
    </row>
    <row r="272" spans="1:20" x14ac:dyDescent="0.25">
      <c r="A272" s="137">
        <f>A302-1</f>
        <v>2017</v>
      </c>
      <c r="B272" s="137" t="str">
        <f>'Enheter, modell og år'!$E$3</f>
        <v>VFM</v>
      </c>
      <c r="C272" s="137">
        <f>'Tot bev lokal modell'!$A$4</f>
        <v>0</v>
      </c>
      <c r="D272" s="137" t="str">
        <f t="shared" ref="D272:D301" si="121">A272&amp;B272</f>
        <v>2017VFM</v>
      </c>
      <c r="E272" s="137" t="str">
        <f t="shared" ref="E272:E301" si="122">A272&amp;B272&amp;C272</f>
        <v>2017VFM0</v>
      </c>
      <c r="F272" s="138">
        <f t="shared" ref="F272:F301" si="123">IFERROR(K272/$P272,0)</f>
        <v>0</v>
      </c>
      <c r="G272" s="138">
        <f t="shared" ref="G272:G301" si="124">IFERROR(L272/$P272,0)</f>
        <v>0</v>
      </c>
      <c r="H272" s="138">
        <f t="shared" ref="H272:H301" si="125">IFERROR(M272/$P272,0)</f>
        <v>0</v>
      </c>
      <c r="I272" s="138">
        <f t="shared" ref="I272:I301" si="126">IFERROR(O272/$P272,0)</f>
        <v>0</v>
      </c>
      <c r="J272" s="138">
        <f t="shared" ref="J272:J301" si="127">IFERROR(N272/$P272,0)</f>
        <v>0</v>
      </c>
      <c r="K272" s="64">
        <f>'Tot bev lokal modell'!C4</f>
        <v>0</v>
      </c>
      <c r="L272" s="64">
        <f>'Tot bev lokal modell'!D4</f>
        <v>0</v>
      </c>
      <c r="M272" s="64">
        <f>'Tot bev lokal modell'!E4</f>
        <v>0</v>
      </c>
      <c r="N272" s="64">
        <f t="shared" si="105"/>
        <v>0</v>
      </c>
      <c r="O272" s="64">
        <f>'Tot bev lokal modell'!F4</f>
        <v>0</v>
      </c>
      <c r="P272" s="64">
        <f>'Tot bev lokal modell'!G4</f>
        <v>0</v>
      </c>
      <c r="Q272" s="64">
        <f>IF(A272='Enheter, modell og år'!$F$2-1,0,P272-VLOOKUP(A272-1&amp;B272&amp;C272,$E$2:$P$541,12,FALSE))</f>
        <v>0</v>
      </c>
      <c r="R272" s="139">
        <f t="shared" ref="R272:R301" si="128">IFERROR(Q272/VLOOKUP(A272-1&amp;B272&amp;C272,$E$2:$P$541,12,FALSE),0)</f>
        <v>0</v>
      </c>
      <c r="S272" s="64"/>
      <c r="T272" s="139"/>
    </row>
    <row r="273" spans="1:20" x14ac:dyDescent="0.25">
      <c r="A273">
        <f t="shared" ref="A273:A301" si="129">A303-1</f>
        <v>2017</v>
      </c>
      <c r="B273" t="str">
        <f>'Enheter, modell og år'!$E$3</f>
        <v>VFM</v>
      </c>
      <c r="C273">
        <f>'Tot bev lokal modell'!$A$5</f>
        <v>0</v>
      </c>
      <c r="D273" t="str">
        <f t="shared" si="121"/>
        <v>2017VFM</v>
      </c>
      <c r="E273" t="str">
        <f t="shared" si="122"/>
        <v>2017VFM0</v>
      </c>
      <c r="F273" s="39">
        <f t="shared" si="123"/>
        <v>0</v>
      </c>
      <c r="G273" s="39">
        <f t="shared" si="124"/>
        <v>0</v>
      </c>
      <c r="H273" s="39">
        <f t="shared" si="125"/>
        <v>0</v>
      </c>
      <c r="I273" s="39">
        <f t="shared" si="126"/>
        <v>0</v>
      </c>
      <c r="J273" s="39">
        <f t="shared" si="127"/>
        <v>0</v>
      </c>
      <c r="K273" s="3">
        <f>'Tot bev lokal modell'!C5</f>
        <v>0</v>
      </c>
      <c r="L273" s="3">
        <f>'Tot bev lokal modell'!D5</f>
        <v>0</v>
      </c>
      <c r="M273" s="3">
        <f>'Tot bev lokal modell'!E5</f>
        <v>0</v>
      </c>
      <c r="N273" s="3">
        <f t="shared" si="105"/>
        <v>0</v>
      </c>
      <c r="O273" s="3">
        <f>'Tot bev lokal modell'!F5</f>
        <v>0</v>
      </c>
      <c r="P273" s="3">
        <f>'Tot bev lokal modell'!G5</f>
        <v>0</v>
      </c>
      <c r="Q273" s="3">
        <f>IF(A273='Enheter, modell og år'!$F$2-1,0,P273-VLOOKUP(A273-1&amp;B273&amp;C273,$E$2:$P$541,12,FALSE))</f>
        <v>0</v>
      </c>
      <c r="R273" s="70">
        <f t="shared" si="128"/>
        <v>0</v>
      </c>
      <c r="S273" s="3"/>
      <c r="T273" s="70"/>
    </row>
    <row r="274" spans="1:20" x14ac:dyDescent="0.25">
      <c r="A274">
        <f t="shared" si="129"/>
        <v>2017</v>
      </c>
      <c r="B274" t="str">
        <f>'Enheter, modell og år'!$E$3</f>
        <v>VFM</v>
      </c>
      <c r="C274">
        <f>'Tot bev lokal modell'!$A$6</f>
        <v>0</v>
      </c>
      <c r="D274" t="str">
        <f t="shared" si="121"/>
        <v>2017VFM</v>
      </c>
      <c r="E274" t="str">
        <f t="shared" si="122"/>
        <v>2017VFM0</v>
      </c>
      <c r="F274" s="39">
        <f t="shared" si="123"/>
        <v>0</v>
      </c>
      <c r="G274" s="39">
        <f t="shared" si="124"/>
        <v>0</v>
      </c>
      <c r="H274" s="39">
        <f t="shared" si="125"/>
        <v>0</v>
      </c>
      <c r="I274" s="39">
        <f t="shared" si="126"/>
        <v>0</v>
      </c>
      <c r="J274" s="39">
        <f t="shared" si="127"/>
        <v>0</v>
      </c>
      <c r="K274" s="3">
        <f>'Tot bev lokal modell'!C6</f>
        <v>0</v>
      </c>
      <c r="L274" s="3">
        <f>'Tot bev lokal modell'!D6</f>
        <v>0</v>
      </c>
      <c r="M274" s="3">
        <f>'Tot bev lokal modell'!E6</f>
        <v>0</v>
      </c>
      <c r="N274" s="3">
        <f t="shared" si="105"/>
        <v>0</v>
      </c>
      <c r="O274" s="3">
        <f>'Tot bev lokal modell'!F6</f>
        <v>0</v>
      </c>
      <c r="P274" s="3">
        <f>'Tot bev lokal modell'!G6</f>
        <v>0</v>
      </c>
      <c r="Q274" s="3">
        <f>IF(A274='Enheter, modell og år'!$F$2-1,0,P274-VLOOKUP(A274-1&amp;B274&amp;C274,$E$2:$P$541,12,FALSE))</f>
        <v>0</v>
      </c>
      <c r="R274" s="70">
        <f t="shared" si="128"/>
        <v>0</v>
      </c>
      <c r="S274" s="3"/>
      <c r="T274" s="70"/>
    </row>
    <row r="275" spans="1:20" x14ac:dyDescent="0.25">
      <c r="A275">
        <f t="shared" si="129"/>
        <v>2017</v>
      </c>
      <c r="B275" t="str">
        <f>'Enheter, modell og år'!$E$3</f>
        <v>VFM</v>
      </c>
      <c r="C275">
        <f>'Tot bev lokal modell'!$A$7</f>
        <v>0</v>
      </c>
      <c r="D275" t="str">
        <f t="shared" si="121"/>
        <v>2017VFM</v>
      </c>
      <c r="E275" t="str">
        <f t="shared" si="122"/>
        <v>2017VFM0</v>
      </c>
      <c r="F275" s="39">
        <f t="shared" si="123"/>
        <v>0</v>
      </c>
      <c r="G275" s="39">
        <f t="shared" si="124"/>
        <v>0</v>
      </c>
      <c r="H275" s="39">
        <f t="shared" si="125"/>
        <v>0</v>
      </c>
      <c r="I275" s="39">
        <f t="shared" si="126"/>
        <v>0</v>
      </c>
      <c r="J275" s="39">
        <f t="shared" si="127"/>
        <v>0</v>
      </c>
      <c r="K275" s="3">
        <f>'Tot bev lokal modell'!C7</f>
        <v>0</v>
      </c>
      <c r="L275" s="3">
        <f>'Tot bev lokal modell'!D7</f>
        <v>0</v>
      </c>
      <c r="M275" s="3">
        <f>'Tot bev lokal modell'!E7</f>
        <v>0</v>
      </c>
      <c r="N275" s="3">
        <f t="shared" si="105"/>
        <v>0</v>
      </c>
      <c r="O275" s="3">
        <f>'Tot bev lokal modell'!F7</f>
        <v>0</v>
      </c>
      <c r="P275" s="3">
        <f>'Tot bev lokal modell'!G7</f>
        <v>0</v>
      </c>
      <c r="Q275" s="3">
        <f>IF(A275='Enheter, modell og år'!$F$2-1,0,P275-VLOOKUP(A275-1&amp;B275&amp;C275,$E$2:$P$541,12,FALSE))</f>
        <v>0</v>
      </c>
      <c r="R275" s="70">
        <f t="shared" si="128"/>
        <v>0</v>
      </c>
      <c r="S275" s="3"/>
      <c r="T275" s="70"/>
    </row>
    <row r="276" spans="1:20" x14ac:dyDescent="0.25">
      <c r="A276">
        <f t="shared" si="129"/>
        <v>2017</v>
      </c>
      <c r="B276" t="str">
        <f>'Enheter, modell og år'!$E$3</f>
        <v>VFM</v>
      </c>
      <c r="C276">
        <f>'Tot bev lokal modell'!$A$8</f>
        <v>0</v>
      </c>
      <c r="D276" t="str">
        <f t="shared" si="121"/>
        <v>2017VFM</v>
      </c>
      <c r="E276" t="str">
        <f t="shared" si="122"/>
        <v>2017VFM0</v>
      </c>
      <c r="F276" s="39">
        <f t="shared" si="123"/>
        <v>0</v>
      </c>
      <c r="G276" s="39">
        <f t="shared" si="124"/>
        <v>0</v>
      </c>
      <c r="H276" s="39">
        <f t="shared" si="125"/>
        <v>0</v>
      </c>
      <c r="I276" s="39">
        <f t="shared" si="126"/>
        <v>0</v>
      </c>
      <c r="J276" s="39">
        <f t="shared" si="127"/>
        <v>0</v>
      </c>
      <c r="K276" s="3">
        <f>'Tot bev lokal modell'!C8</f>
        <v>0</v>
      </c>
      <c r="L276" s="3">
        <f>'Tot bev lokal modell'!D8</f>
        <v>0</v>
      </c>
      <c r="M276" s="3">
        <f>'Tot bev lokal modell'!E8</f>
        <v>0</v>
      </c>
      <c r="N276" s="3">
        <f t="shared" si="105"/>
        <v>0</v>
      </c>
      <c r="O276" s="3">
        <f>'Tot bev lokal modell'!F8</f>
        <v>0</v>
      </c>
      <c r="P276" s="3">
        <f>'Tot bev lokal modell'!G8</f>
        <v>0</v>
      </c>
      <c r="Q276" s="3">
        <f>IF(A276='Enheter, modell og år'!$F$2-1,0,P276-VLOOKUP(A276-1&amp;B276&amp;C276,$E$2:$P$541,12,FALSE))</f>
        <v>0</v>
      </c>
      <c r="R276" s="70">
        <f t="shared" si="128"/>
        <v>0</v>
      </c>
      <c r="S276" s="3"/>
      <c r="T276" s="70"/>
    </row>
    <row r="277" spans="1:20" x14ac:dyDescent="0.25">
      <c r="A277">
        <f t="shared" si="129"/>
        <v>2017</v>
      </c>
      <c r="B277" t="str">
        <f>'Enheter, modell og år'!$E$3</f>
        <v>VFM</v>
      </c>
      <c r="C277">
        <f>'Tot bev lokal modell'!$A$9</f>
        <v>0</v>
      </c>
      <c r="D277" t="str">
        <f t="shared" si="121"/>
        <v>2017VFM</v>
      </c>
      <c r="E277" t="str">
        <f t="shared" si="122"/>
        <v>2017VFM0</v>
      </c>
      <c r="F277" s="39">
        <f t="shared" si="123"/>
        <v>0</v>
      </c>
      <c r="G277" s="39">
        <f t="shared" si="124"/>
        <v>0</v>
      </c>
      <c r="H277" s="39">
        <f t="shared" si="125"/>
        <v>0</v>
      </c>
      <c r="I277" s="39">
        <f t="shared" si="126"/>
        <v>0</v>
      </c>
      <c r="J277" s="39">
        <f t="shared" si="127"/>
        <v>0</v>
      </c>
      <c r="K277" s="3">
        <f>'Tot bev lokal modell'!C9</f>
        <v>0</v>
      </c>
      <c r="L277" s="3">
        <f>'Tot bev lokal modell'!D9</f>
        <v>0</v>
      </c>
      <c r="M277" s="3">
        <f>'Tot bev lokal modell'!E9</f>
        <v>0</v>
      </c>
      <c r="N277" s="3">
        <f t="shared" si="105"/>
        <v>0</v>
      </c>
      <c r="O277" s="3">
        <f>'Tot bev lokal modell'!F9</f>
        <v>0</v>
      </c>
      <c r="P277" s="3">
        <f>'Tot bev lokal modell'!G9</f>
        <v>0</v>
      </c>
      <c r="Q277" s="3">
        <f>IF(A277='Enheter, modell og år'!$F$2-1,0,P277-VLOOKUP(A277-1&amp;B277&amp;C277,$E$2:$P$541,12,FALSE))</f>
        <v>0</v>
      </c>
      <c r="R277" s="70">
        <f t="shared" si="128"/>
        <v>0</v>
      </c>
      <c r="S277" s="3"/>
      <c r="T277" s="70"/>
    </row>
    <row r="278" spans="1:20" x14ac:dyDescent="0.25">
      <c r="A278">
        <f t="shared" si="129"/>
        <v>2017</v>
      </c>
      <c r="B278" t="str">
        <f>'Enheter, modell og år'!$E$3</f>
        <v>VFM</v>
      </c>
      <c r="C278">
        <f>'Tot bev lokal modell'!$A$10</f>
        <v>0</v>
      </c>
      <c r="D278" t="str">
        <f t="shared" si="121"/>
        <v>2017VFM</v>
      </c>
      <c r="E278" t="str">
        <f t="shared" si="122"/>
        <v>2017VFM0</v>
      </c>
      <c r="F278" s="39">
        <f t="shared" si="123"/>
        <v>0</v>
      </c>
      <c r="G278" s="39">
        <f t="shared" si="124"/>
        <v>0</v>
      </c>
      <c r="H278" s="39">
        <f t="shared" si="125"/>
        <v>0</v>
      </c>
      <c r="I278" s="39">
        <f t="shared" si="126"/>
        <v>0</v>
      </c>
      <c r="J278" s="39">
        <f t="shared" si="127"/>
        <v>0</v>
      </c>
      <c r="K278" s="3">
        <f>'Tot bev lokal modell'!C10</f>
        <v>0</v>
      </c>
      <c r="L278" s="3">
        <f>'Tot bev lokal modell'!D10</f>
        <v>0</v>
      </c>
      <c r="M278" s="3">
        <f>'Tot bev lokal modell'!E10</f>
        <v>0</v>
      </c>
      <c r="N278" s="3">
        <f t="shared" si="105"/>
        <v>0</v>
      </c>
      <c r="O278" s="3">
        <f>'Tot bev lokal modell'!F10</f>
        <v>0</v>
      </c>
      <c r="P278" s="3">
        <f>'Tot bev lokal modell'!G10</f>
        <v>0</v>
      </c>
      <c r="Q278" s="3">
        <f>IF(A278='Enheter, modell og år'!$F$2-1,0,P278-VLOOKUP(A278-1&amp;B278&amp;C278,$E$2:$P$541,12,FALSE))</f>
        <v>0</v>
      </c>
      <c r="R278" s="70">
        <f t="shared" si="128"/>
        <v>0</v>
      </c>
      <c r="S278" s="3"/>
      <c r="T278" s="70"/>
    </row>
    <row r="279" spans="1:20" x14ac:dyDescent="0.25">
      <c r="A279">
        <f t="shared" si="129"/>
        <v>2017</v>
      </c>
      <c r="B279" t="str">
        <f>'Enheter, modell og år'!$E$3</f>
        <v>VFM</v>
      </c>
      <c r="C279">
        <f>'Tot bev lokal modell'!$A$11</f>
        <v>0</v>
      </c>
      <c r="D279" t="str">
        <f t="shared" si="121"/>
        <v>2017VFM</v>
      </c>
      <c r="E279" t="str">
        <f t="shared" si="122"/>
        <v>2017VFM0</v>
      </c>
      <c r="F279" s="39">
        <f t="shared" si="123"/>
        <v>0</v>
      </c>
      <c r="G279" s="39">
        <f t="shared" si="124"/>
        <v>0</v>
      </c>
      <c r="H279" s="39">
        <f t="shared" si="125"/>
        <v>0</v>
      </c>
      <c r="I279" s="39">
        <f t="shared" si="126"/>
        <v>0</v>
      </c>
      <c r="J279" s="39">
        <f t="shared" si="127"/>
        <v>0</v>
      </c>
      <c r="K279" s="3">
        <f>'Tot bev lokal modell'!C11</f>
        <v>0</v>
      </c>
      <c r="L279" s="3">
        <f>'Tot bev lokal modell'!D11</f>
        <v>0</v>
      </c>
      <c r="M279" s="3">
        <f>'Tot bev lokal modell'!E11</f>
        <v>0</v>
      </c>
      <c r="N279" s="3">
        <f t="shared" si="105"/>
        <v>0</v>
      </c>
      <c r="O279" s="3">
        <f>'Tot bev lokal modell'!F11</f>
        <v>0</v>
      </c>
      <c r="P279" s="3">
        <f>'Tot bev lokal modell'!G11</f>
        <v>0</v>
      </c>
      <c r="Q279" s="3">
        <f>IF(A279='Enheter, modell og år'!$F$2-1,0,P279-VLOOKUP(A279-1&amp;B279&amp;C279,$E$2:$P$541,12,FALSE))</f>
        <v>0</v>
      </c>
      <c r="R279" s="70">
        <f t="shared" si="128"/>
        <v>0</v>
      </c>
      <c r="S279" s="3"/>
      <c r="T279" s="70"/>
    </row>
    <row r="280" spans="1:20" x14ac:dyDescent="0.25">
      <c r="A280">
        <f t="shared" si="129"/>
        <v>2017</v>
      </c>
      <c r="B280" t="str">
        <f>'Enheter, modell og år'!$E$3</f>
        <v>VFM</v>
      </c>
      <c r="C280">
        <f>'Tot bev lokal modell'!$A$12</f>
        <v>0</v>
      </c>
      <c r="D280" t="str">
        <f t="shared" si="121"/>
        <v>2017VFM</v>
      </c>
      <c r="E280" t="str">
        <f t="shared" si="122"/>
        <v>2017VFM0</v>
      </c>
      <c r="F280" s="39">
        <f t="shared" si="123"/>
        <v>0</v>
      </c>
      <c r="G280" s="39">
        <f t="shared" si="124"/>
        <v>0</v>
      </c>
      <c r="H280" s="39">
        <f t="shared" si="125"/>
        <v>0</v>
      </c>
      <c r="I280" s="39">
        <f t="shared" si="126"/>
        <v>0</v>
      </c>
      <c r="J280" s="39">
        <f t="shared" si="127"/>
        <v>0</v>
      </c>
      <c r="K280" s="3">
        <f>'Tot bev lokal modell'!C12</f>
        <v>0</v>
      </c>
      <c r="L280" s="3">
        <f>'Tot bev lokal modell'!D12</f>
        <v>0</v>
      </c>
      <c r="M280" s="3">
        <f>'Tot bev lokal modell'!E12</f>
        <v>0</v>
      </c>
      <c r="N280" s="3">
        <f t="shared" si="105"/>
        <v>0</v>
      </c>
      <c r="O280" s="3">
        <f>'Tot bev lokal modell'!F12</f>
        <v>0</v>
      </c>
      <c r="P280" s="3">
        <f>'Tot bev lokal modell'!G12</f>
        <v>0</v>
      </c>
      <c r="Q280" s="3">
        <f>IF(A280='Enheter, modell og år'!$F$2-1,0,P280-VLOOKUP(A280-1&amp;B280&amp;C280,$E$2:$P$541,12,FALSE))</f>
        <v>0</v>
      </c>
      <c r="R280" s="70">
        <f t="shared" si="128"/>
        <v>0</v>
      </c>
      <c r="S280" s="3"/>
      <c r="T280" s="70"/>
    </row>
    <row r="281" spans="1:20" x14ac:dyDescent="0.25">
      <c r="A281">
        <f t="shared" si="129"/>
        <v>2017</v>
      </c>
      <c r="B281" t="str">
        <f>'Enheter, modell og år'!$E$3</f>
        <v>VFM</v>
      </c>
      <c r="C281">
        <f>'Tot bev lokal modell'!$A$13</f>
        <v>0</v>
      </c>
      <c r="D281" t="str">
        <f t="shared" si="121"/>
        <v>2017VFM</v>
      </c>
      <c r="E281" t="str">
        <f t="shared" si="122"/>
        <v>2017VFM0</v>
      </c>
      <c r="F281" s="39">
        <f t="shared" si="123"/>
        <v>0</v>
      </c>
      <c r="G281" s="39">
        <f t="shared" si="124"/>
        <v>0</v>
      </c>
      <c r="H281" s="39">
        <f t="shared" si="125"/>
        <v>0</v>
      </c>
      <c r="I281" s="39">
        <f t="shared" si="126"/>
        <v>0</v>
      </c>
      <c r="J281" s="39">
        <f t="shared" si="127"/>
        <v>0</v>
      </c>
      <c r="K281" s="3">
        <f>'Tot bev lokal modell'!C13</f>
        <v>0</v>
      </c>
      <c r="L281" s="3">
        <f>'Tot bev lokal modell'!D13</f>
        <v>0</v>
      </c>
      <c r="M281" s="3">
        <f>'Tot bev lokal modell'!E13</f>
        <v>0</v>
      </c>
      <c r="N281" s="3">
        <f t="shared" si="105"/>
        <v>0</v>
      </c>
      <c r="O281" s="3">
        <f>'Tot bev lokal modell'!F13</f>
        <v>0</v>
      </c>
      <c r="P281" s="3">
        <f>'Tot bev lokal modell'!G13</f>
        <v>0</v>
      </c>
      <c r="Q281" s="3">
        <f>IF(A281='Enheter, modell og år'!$F$2-1,0,P281-VLOOKUP(A281-1&amp;B281&amp;C281,$E$2:$P$541,12,FALSE))</f>
        <v>0</v>
      </c>
      <c r="R281" s="70">
        <f t="shared" si="128"/>
        <v>0</v>
      </c>
      <c r="S281" s="3"/>
      <c r="T281" s="70"/>
    </row>
    <row r="282" spans="1:20" x14ac:dyDescent="0.25">
      <c r="A282">
        <f t="shared" si="129"/>
        <v>2017</v>
      </c>
      <c r="B282" t="str">
        <f>'Enheter, modell og år'!$E$3</f>
        <v>VFM</v>
      </c>
      <c r="C282">
        <f>'Tot bev lokal modell'!$A$14</f>
        <v>0</v>
      </c>
      <c r="D282" t="str">
        <f t="shared" si="121"/>
        <v>2017VFM</v>
      </c>
      <c r="E282" t="str">
        <f t="shared" si="122"/>
        <v>2017VFM0</v>
      </c>
      <c r="F282" s="39">
        <f t="shared" si="123"/>
        <v>0</v>
      </c>
      <c r="G282" s="39">
        <f t="shared" si="124"/>
        <v>0</v>
      </c>
      <c r="H282" s="39">
        <f t="shared" si="125"/>
        <v>0</v>
      </c>
      <c r="I282" s="39">
        <f t="shared" si="126"/>
        <v>0</v>
      </c>
      <c r="J282" s="39">
        <f t="shared" si="127"/>
        <v>0</v>
      </c>
      <c r="K282" s="3">
        <f>'Tot bev lokal modell'!C14</f>
        <v>0</v>
      </c>
      <c r="L282" s="3">
        <f>'Tot bev lokal modell'!D14</f>
        <v>0</v>
      </c>
      <c r="M282" s="3">
        <f>'Tot bev lokal modell'!E14</f>
        <v>0</v>
      </c>
      <c r="N282" s="3">
        <f t="shared" si="105"/>
        <v>0</v>
      </c>
      <c r="O282" s="3">
        <f>'Tot bev lokal modell'!F14</f>
        <v>0</v>
      </c>
      <c r="P282" s="3">
        <f>'Tot bev lokal modell'!G14</f>
        <v>0</v>
      </c>
      <c r="Q282" s="3">
        <f>IF(A282='Enheter, modell og år'!$F$2-1,0,P282-VLOOKUP(A282-1&amp;B282&amp;C282,$E$2:$P$541,12,FALSE))</f>
        <v>0</v>
      </c>
      <c r="R282" s="70">
        <f t="shared" si="128"/>
        <v>0</v>
      </c>
      <c r="S282" s="3"/>
      <c r="T282" s="70"/>
    </row>
    <row r="283" spans="1:20" x14ac:dyDescent="0.25">
      <c r="A283">
        <f t="shared" si="129"/>
        <v>2017</v>
      </c>
      <c r="B283" t="str">
        <f>'Enheter, modell og år'!$E$3</f>
        <v>VFM</v>
      </c>
      <c r="C283">
        <f>'Tot bev lokal modell'!$A$15</f>
        <v>0</v>
      </c>
      <c r="D283" t="str">
        <f t="shared" si="121"/>
        <v>2017VFM</v>
      </c>
      <c r="E283" t="str">
        <f t="shared" si="122"/>
        <v>2017VFM0</v>
      </c>
      <c r="F283" s="39">
        <f t="shared" si="123"/>
        <v>0</v>
      </c>
      <c r="G283" s="39">
        <f t="shared" si="124"/>
        <v>0</v>
      </c>
      <c r="H283" s="39">
        <f t="shared" si="125"/>
        <v>0</v>
      </c>
      <c r="I283" s="39">
        <f t="shared" si="126"/>
        <v>0</v>
      </c>
      <c r="J283" s="39">
        <f t="shared" si="127"/>
        <v>0</v>
      </c>
      <c r="K283" s="3">
        <f>'Tot bev lokal modell'!C15</f>
        <v>0</v>
      </c>
      <c r="L283" s="3">
        <f>'Tot bev lokal modell'!D15</f>
        <v>0</v>
      </c>
      <c r="M283" s="3">
        <f>'Tot bev lokal modell'!E15</f>
        <v>0</v>
      </c>
      <c r="N283" s="3">
        <f t="shared" si="105"/>
        <v>0</v>
      </c>
      <c r="O283" s="3">
        <f>'Tot bev lokal modell'!F15</f>
        <v>0</v>
      </c>
      <c r="P283" s="3">
        <f>'Tot bev lokal modell'!G15</f>
        <v>0</v>
      </c>
      <c r="Q283" s="3">
        <f>IF(A283='Enheter, modell og år'!$F$2-1,0,P283-VLOOKUP(A283-1&amp;B283&amp;C283,$E$2:$P$541,12,FALSE))</f>
        <v>0</v>
      </c>
      <c r="R283" s="70">
        <f t="shared" si="128"/>
        <v>0</v>
      </c>
      <c r="S283" s="3"/>
      <c r="T283" s="70"/>
    </row>
    <row r="284" spans="1:20" x14ac:dyDescent="0.25">
      <c r="A284">
        <f t="shared" si="129"/>
        <v>2017</v>
      </c>
      <c r="B284" t="str">
        <f>'Enheter, modell og år'!$E$3</f>
        <v>VFM</v>
      </c>
      <c r="C284">
        <f>'Tot bev lokal modell'!$A$16</f>
        <v>0</v>
      </c>
      <c r="D284" t="str">
        <f t="shared" si="121"/>
        <v>2017VFM</v>
      </c>
      <c r="E284" t="str">
        <f t="shared" si="122"/>
        <v>2017VFM0</v>
      </c>
      <c r="F284" s="39">
        <f t="shared" si="123"/>
        <v>0</v>
      </c>
      <c r="G284" s="39">
        <f t="shared" si="124"/>
        <v>0</v>
      </c>
      <c r="H284" s="39">
        <f t="shared" si="125"/>
        <v>0</v>
      </c>
      <c r="I284" s="39">
        <f t="shared" si="126"/>
        <v>0</v>
      </c>
      <c r="J284" s="39">
        <f t="shared" si="127"/>
        <v>0</v>
      </c>
      <c r="K284" s="3">
        <f>'Tot bev lokal modell'!C16</f>
        <v>0</v>
      </c>
      <c r="L284" s="3">
        <f>'Tot bev lokal modell'!D16</f>
        <v>0</v>
      </c>
      <c r="M284" s="3">
        <f>'Tot bev lokal modell'!E16</f>
        <v>0</v>
      </c>
      <c r="N284" s="3">
        <f t="shared" si="105"/>
        <v>0</v>
      </c>
      <c r="O284" s="3">
        <f>'Tot bev lokal modell'!F16</f>
        <v>0</v>
      </c>
      <c r="P284" s="3">
        <f>'Tot bev lokal modell'!G16</f>
        <v>0</v>
      </c>
      <c r="Q284" s="3">
        <f>IF(A284='Enheter, modell og år'!$F$2-1,0,P284-VLOOKUP(A284-1&amp;B284&amp;C284,$E$2:$P$541,12,FALSE))</f>
        <v>0</v>
      </c>
      <c r="R284" s="70">
        <f t="shared" si="128"/>
        <v>0</v>
      </c>
      <c r="S284" s="3"/>
      <c r="T284" s="70"/>
    </row>
    <row r="285" spans="1:20" x14ac:dyDescent="0.25">
      <c r="A285">
        <f t="shared" si="129"/>
        <v>2017</v>
      </c>
      <c r="B285" t="str">
        <f>'Enheter, modell og år'!$E$3</f>
        <v>VFM</v>
      </c>
      <c r="C285">
        <f>'Tot bev lokal modell'!$A$17</f>
        <v>0</v>
      </c>
      <c r="D285" t="str">
        <f t="shared" si="121"/>
        <v>2017VFM</v>
      </c>
      <c r="E285" t="str">
        <f t="shared" si="122"/>
        <v>2017VFM0</v>
      </c>
      <c r="F285" s="39">
        <f t="shared" si="123"/>
        <v>0</v>
      </c>
      <c r="G285" s="39">
        <f t="shared" si="124"/>
        <v>0</v>
      </c>
      <c r="H285" s="39">
        <f t="shared" si="125"/>
        <v>0</v>
      </c>
      <c r="I285" s="39">
        <f t="shared" si="126"/>
        <v>0</v>
      </c>
      <c r="J285" s="39">
        <f t="shared" si="127"/>
        <v>0</v>
      </c>
      <c r="K285" s="3">
        <f>'Tot bev lokal modell'!C17</f>
        <v>0</v>
      </c>
      <c r="L285" s="3">
        <f>'Tot bev lokal modell'!D17</f>
        <v>0</v>
      </c>
      <c r="M285" s="3">
        <f>'Tot bev lokal modell'!E17</f>
        <v>0</v>
      </c>
      <c r="N285" s="3">
        <f t="shared" si="105"/>
        <v>0</v>
      </c>
      <c r="O285" s="3">
        <f>'Tot bev lokal modell'!F17</f>
        <v>0</v>
      </c>
      <c r="P285" s="3">
        <f>'Tot bev lokal modell'!G17</f>
        <v>0</v>
      </c>
      <c r="Q285" s="3">
        <f>IF(A285='Enheter, modell og år'!$F$2-1,0,P285-VLOOKUP(A285-1&amp;B285&amp;C285,$E$2:$P$541,12,FALSE))</f>
        <v>0</v>
      </c>
      <c r="R285" s="70">
        <f t="shared" si="128"/>
        <v>0</v>
      </c>
      <c r="S285" s="3"/>
      <c r="T285" s="70"/>
    </row>
    <row r="286" spans="1:20" x14ac:dyDescent="0.25">
      <c r="A286">
        <f t="shared" si="129"/>
        <v>2017</v>
      </c>
      <c r="B286" t="str">
        <f>'Enheter, modell og år'!$E$3</f>
        <v>VFM</v>
      </c>
      <c r="C286">
        <f>'Tot bev lokal modell'!$A$18</f>
        <v>0</v>
      </c>
      <c r="D286" t="str">
        <f t="shared" si="121"/>
        <v>2017VFM</v>
      </c>
      <c r="E286" t="str">
        <f t="shared" si="122"/>
        <v>2017VFM0</v>
      </c>
      <c r="F286" s="39">
        <f t="shared" si="123"/>
        <v>0</v>
      </c>
      <c r="G286" s="39">
        <f t="shared" si="124"/>
        <v>0</v>
      </c>
      <c r="H286" s="39">
        <f t="shared" si="125"/>
        <v>0</v>
      </c>
      <c r="I286" s="39">
        <f t="shared" si="126"/>
        <v>0</v>
      </c>
      <c r="J286" s="39">
        <f t="shared" si="127"/>
        <v>0</v>
      </c>
      <c r="K286" s="3">
        <f>'Tot bev lokal modell'!C18</f>
        <v>0</v>
      </c>
      <c r="L286" s="3">
        <f>'Tot bev lokal modell'!D18</f>
        <v>0</v>
      </c>
      <c r="M286" s="3">
        <f>'Tot bev lokal modell'!E18</f>
        <v>0</v>
      </c>
      <c r="N286" s="3">
        <f t="shared" si="105"/>
        <v>0</v>
      </c>
      <c r="O286" s="3">
        <f>'Tot bev lokal modell'!F18</f>
        <v>0</v>
      </c>
      <c r="P286" s="3">
        <f>'Tot bev lokal modell'!G18</f>
        <v>0</v>
      </c>
      <c r="Q286" s="3">
        <f>IF(A286='Enheter, modell og år'!$F$2-1,0,P286-VLOOKUP(A286-1&amp;B286&amp;C286,$E$2:$P$541,12,FALSE))</f>
        <v>0</v>
      </c>
      <c r="R286" s="70">
        <f t="shared" si="128"/>
        <v>0</v>
      </c>
      <c r="S286" s="3"/>
      <c r="T286" s="70"/>
    </row>
    <row r="287" spans="1:20" x14ac:dyDescent="0.25">
      <c r="A287">
        <f t="shared" si="129"/>
        <v>2017</v>
      </c>
      <c r="B287" t="str">
        <f>'Enheter, modell og år'!$E$3</f>
        <v>VFM</v>
      </c>
      <c r="C287">
        <f>'Tot bev lokal modell'!$A$19</f>
        <v>0</v>
      </c>
      <c r="D287" t="str">
        <f t="shared" si="121"/>
        <v>2017VFM</v>
      </c>
      <c r="E287" t="str">
        <f t="shared" si="122"/>
        <v>2017VFM0</v>
      </c>
      <c r="F287" s="39">
        <f t="shared" si="123"/>
        <v>0</v>
      </c>
      <c r="G287" s="39">
        <f t="shared" si="124"/>
        <v>0</v>
      </c>
      <c r="H287" s="39">
        <f t="shared" si="125"/>
        <v>0</v>
      </c>
      <c r="I287" s="39">
        <f t="shared" si="126"/>
        <v>0</v>
      </c>
      <c r="J287" s="39">
        <f t="shared" si="127"/>
        <v>0</v>
      </c>
      <c r="K287" s="3">
        <f>'Tot bev lokal modell'!C19</f>
        <v>0</v>
      </c>
      <c r="L287" s="3">
        <f>'Tot bev lokal modell'!D19</f>
        <v>0</v>
      </c>
      <c r="M287" s="3">
        <f>'Tot bev lokal modell'!E19</f>
        <v>0</v>
      </c>
      <c r="N287" s="3">
        <f t="shared" si="105"/>
        <v>0</v>
      </c>
      <c r="O287" s="3">
        <f>'Tot bev lokal modell'!F19</f>
        <v>0</v>
      </c>
      <c r="P287" s="3">
        <f>'Tot bev lokal modell'!G19</f>
        <v>0</v>
      </c>
      <c r="Q287" s="3">
        <f>IF(A287='Enheter, modell og år'!$F$2-1,0,P287-VLOOKUP(A287-1&amp;B287&amp;C287,$E$2:$P$541,12,FALSE))</f>
        <v>0</v>
      </c>
      <c r="R287" s="70">
        <f t="shared" si="128"/>
        <v>0</v>
      </c>
      <c r="S287" s="3"/>
      <c r="T287" s="70"/>
    </row>
    <row r="288" spans="1:20" x14ac:dyDescent="0.25">
      <c r="A288">
        <f t="shared" si="129"/>
        <v>2017</v>
      </c>
      <c r="B288" t="str">
        <f>'Enheter, modell og år'!$E$3</f>
        <v>VFM</v>
      </c>
      <c r="C288">
        <f>'Tot bev lokal modell'!$A$20</f>
        <v>0</v>
      </c>
      <c r="D288" t="str">
        <f t="shared" si="121"/>
        <v>2017VFM</v>
      </c>
      <c r="E288" t="str">
        <f t="shared" si="122"/>
        <v>2017VFM0</v>
      </c>
      <c r="F288" s="39">
        <f t="shared" si="123"/>
        <v>0</v>
      </c>
      <c r="G288" s="39">
        <f t="shared" si="124"/>
        <v>0</v>
      </c>
      <c r="H288" s="39">
        <f t="shared" si="125"/>
        <v>0</v>
      </c>
      <c r="I288" s="39">
        <f t="shared" si="126"/>
        <v>0</v>
      </c>
      <c r="J288" s="39">
        <f t="shared" si="127"/>
        <v>0</v>
      </c>
      <c r="K288" s="3">
        <f>'Tot bev lokal modell'!C20</f>
        <v>0</v>
      </c>
      <c r="L288" s="3">
        <f>'Tot bev lokal modell'!D20</f>
        <v>0</v>
      </c>
      <c r="M288" s="3">
        <f>'Tot bev lokal modell'!E20</f>
        <v>0</v>
      </c>
      <c r="N288" s="3">
        <f t="shared" si="105"/>
        <v>0</v>
      </c>
      <c r="O288" s="3">
        <f>'Tot bev lokal modell'!F20</f>
        <v>0</v>
      </c>
      <c r="P288" s="3">
        <f>'Tot bev lokal modell'!G20</f>
        <v>0</v>
      </c>
      <c r="Q288" s="3">
        <f>IF(A288='Enheter, modell og år'!$F$2-1,0,P288-VLOOKUP(A288-1&amp;B288&amp;C288,$E$2:$P$541,12,FALSE))</f>
        <v>0</v>
      </c>
      <c r="R288" s="70">
        <f t="shared" si="128"/>
        <v>0</v>
      </c>
      <c r="S288" s="3"/>
      <c r="T288" s="70"/>
    </row>
    <row r="289" spans="1:20" x14ac:dyDescent="0.25">
      <c r="A289">
        <f t="shared" si="129"/>
        <v>2017</v>
      </c>
      <c r="B289" t="str">
        <f>'Enheter, modell og år'!$E$3</f>
        <v>VFM</v>
      </c>
      <c r="C289">
        <f>'Tot bev lokal modell'!$A$21</f>
        <v>0</v>
      </c>
      <c r="D289" t="str">
        <f t="shared" si="121"/>
        <v>2017VFM</v>
      </c>
      <c r="E289" t="str">
        <f t="shared" si="122"/>
        <v>2017VFM0</v>
      </c>
      <c r="F289" s="39">
        <f t="shared" si="123"/>
        <v>0</v>
      </c>
      <c r="G289" s="39">
        <f t="shared" si="124"/>
        <v>0</v>
      </c>
      <c r="H289" s="39">
        <f t="shared" si="125"/>
        <v>0</v>
      </c>
      <c r="I289" s="39">
        <f t="shared" si="126"/>
        <v>0</v>
      </c>
      <c r="J289" s="39">
        <f t="shared" si="127"/>
        <v>0</v>
      </c>
      <c r="K289" s="3">
        <f>'Tot bev lokal modell'!C21</f>
        <v>0</v>
      </c>
      <c r="L289" s="3">
        <f>'Tot bev lokal modell'!D21</f>
        <v>0</v>
      </c>
      <c r="M289" s="3">
        <f>'Tot bev lokal modell'!E21</f>
        <v>0</v>
      </c>
      <c r="N289" s="3">
        <f t="shared" si="105"/>
        <v>0</v>
      </c>
      <c r="O289" s="3">
        <f>'Tot bev lokal modell'!F21</f>
        <v>0</v>
      </c>
      <c r="P289" s="3">
        <f>'Tot bev lokal modell'!G21</f>
        <v>0</v>
      </c>
      <c r="Q289" s="3">
        <f>IF(A289='Enheter, modell og år'!$F$2-1,0,P289-VLOOKUP(A289-1&amp;B289&amp;C289,$E$2:$P$541,12,FALSE))</f>
        <v>0</v>
      </c>
      <c r="R289" s="70">
        <f t="shared" si="128"/>
        <v>0</v>
      </c>
      <c r="S289" s="3"/>
      <c r="T289" s="70"/>
    </row>
    <row r="290" spans="1:20" x14ac:dyDescent="0.25">
      <c r="A290">
        <f t="shared" si="129"/>
        <v>2017</v>
      </c>
      <c r="B290" t="str">
        <f>'Enheter, modell og år'!$E$3</f>
        <v>VFM</v>
      </c>
      <c r="C290">
        <f>'Tot bev lokal modell'!$A$22</f>
        <v>0</v>
      </c>
      <c r="D290" t="str">
        <f t="shared" si="121"/>
        <v>2017VFM</v>
      </c>
      <c r="E290" t="str">
        <f t="shared" si="122"/>
        <v>2017VFM0</v>
      </c>
      <c r="F290" s="39">
        <f t="shared" si="123"/>
        <v>0</v>
      </c>
      <c r="G290" s="39">
        <f t="shared" si="124"/>
        <v>0</v>
      </c>
      <c r="H290" s="39">
        <f t="shared" si="125"/>
        <v>0</v>
      </c>
      <c r="I290" s="39">
        <f t="shared" si="126"/>
        <v>0</v>
      </c>
      <c r="J290" s="39">
        <f t="shared" si="127"/>
        <v>0</v>
      </c>
      <c r="K290" s="3">
        <f>'Tot bev lokal modell'!C22</f>
        <v>0</v>
      </c>
      <c r="L290" s="3">
        <f>'Tot bev lokal modell'!D22</f>
        <v>0</v>
      </c>
      <c r="M290" s="3">
        <f>'Tot bev lokal modell'!E22</f>
        <v>0</v>
      </c>
      <c r="N290" s="3">
        <f t="shared" si="105"/>
        <v>0</v>
      </c>
      <c r="O290" s="3">
        <f>'Tot bev lokal modell'!F22</f>
        <v>0</v>
      </c>
      <c r="P290" s="3">
        <f>'Tot bev lokal modell'!G22</f>
        <v>0</v>
      </c>
      <c r="Q290" s="3">
        <f>IF(A290='Enheter, modell og år'!$F$2-1,0,P290-VLOOKUP(A290-1&amp;B290&amp;C290,$E$2:$P$541,12,FALSE))</f>
        <v>0</v>
      </c>
      <c r="R290" s="70">
        <f t="shared" si="128"/>
        <v>0</v>
      </c>
      <c r="S290" s="3"/>
      <c r="T290" s="70"/>
    </row>
    <row r="291" spans="1:20" x14ac:dyDescent="0.25">
      <c r="A291">
        <f t="shared" si="129"/>
        <v>2017</v>
      </c>
      <c r="B291" t="str">
        <f>'Enheter, modell og år'!$E$3</f>
        <v>VFM</v>
      </c>
      <c r="C291">
        <f>'Tot bev lokal modell'!$A$23</f>
        <v>0</v>
      </c>
      <c r="D291" t="str">
        <f t="shared" si="121"/>
        <v>2017VFM</v>
      </c>
      <c r="E291" t="str">
        <f t="shared" si="122"/>
        <v>2017VFM0</v>
      </c>
      <c r="F291" s="39">
        <f t="shared" si="123"/>
        <v>0</v>
      </c>
      <c r="G291" s="39">
        <f t="shared" si="124"/>
        <v>0</v>
      </c>
      <c r="H291" s="39">
        <f t="shared" si="125"/>
        <v>0</v>
      </c>
      <c r="I291" s="39">
        <f t="shared" si="126"/>
        <v>0</v>
      </c>
      <c r="J291" s="39">
        <f t="shared" si="127"/>
        <v>0</v>
      </c>
      <c r="K291" s="3">
        <f>'Tot bev lokal modell'!C23</f>
        <v>0</v>
      </c>
      <c r="L291" s="3">
        <f>'Tot bev lokal modell'!D23</f>
        <v>0</v>
      </c>
      <c r="M291" s="3">
        <f>'Tot bev lokal modell'!E23</f>
        <v>0</v>
      </c>
      <c r="N291" s="3">
        <f t="shared" si="105"/>
        <v>0</v>
      </c>
      <c r="O291" s="3">
        <f>'Tot bev lokal modell'!F23</f>
        <v>0</v>
      </c>
      <c r="P291" s="3">
        <f>'Tot bev lokal modell'!G23</f>
        <v>0</v>
      </c>
      <c r="Q291" s="3">
        <f>IF(A291='Enheter, modell og år'!$F$2-1,0,P291-VLOOKUP(A291-1&amp;B291&amp;C291,$E$2:$P$541,12,FALSE))</f>
        <v>0</v>
      </c>
      <c r="R291" s="70">
        <f t="shared" si="128"/>
        <v>0</v>
      </c>
      <c r="S291" s="3"/>
      <c r="T291" s="70"/>
    </row>
    <row r="292" spans="1:20" x14ac:dyDescent="0.25">
      <c r="A292">
        <f t="shared" si="129"/>
        <v>2017</v>
      </c>
      <c r="B292" t="str">
        <f>'Enheter, modell og år'!$E$3</f>
        <v>VFM</v>
      </c>
      <c r="C292">
        <f>'Tot bev lokal modell'!$A$24</f>
        <v>0</v>
      </c>
      <c r="D292" t="str">
        <f t="shared" si="121"/>
        <v>2017VFM</v>
      </c>
      <c r="E292" t="str">
        <f t="shared" si="122"/>
        <v>2017VFM0</v>
      </c>
      <c r="F292" s="39">
        <f t="shared" si="123"/>
        <v>0</v>
      </c>
      <c r="G292" s="39">
        <f t="shared" si="124"/>
        <v>0</v>
      </c>
      <c r="H292" s="39">
        <f t="shared" si="125"/>
        <v>0</v>
      </c>
      <c r="I292" s="39">
        <f t="shared" si="126"/>
        <v>0</v>
      </c>
      <c r="J292" s="39">
        <f t="shared" si="127"/>
        <v>0</v>
      </c>
      <c r="K292" s="3">
        <f>'Tot bev lokal modell'!C24</f>
        <v>0</v>
      </c>
      <c r="L292" s="3">
        <f>'Tot bev lokal modell'!D24</f>
        <v>0</v>
      </c>
      <c r="M292" s="3">
        <f>'Tot bev lokal modell'!E24</f>
        <v>0</v>
      </c>
      <c r="N292" s="3">
        <f t="shared" si="105"/>
        <v>0</v>
      </c>
      <c r="O292" s="3">
        <f>'Tot bev lokal modell'!F24</f>
        <v>0</v>
      </c>
      <c r="P292" s="3">
        <f>'Tot bev lokal modell'!G24</f>
        <v>0</v>
      </c>
      <c r="Q292" s="3">
        <f>IF(A292='Enheter, modell og år'!$F$2-1,0,P292-VLOOKUP(A292-1&amp;B292&amp;C292,$E$2:$P$541,12,FALSE))</f>
        <v>0</v>
      </c>
      <c r="R292" s="70">
        <f t="shared" si="128"/>
        <v>0</v>
      </c>
      <c r="S292" s="3"/>
      <c r="T292" s="70"/>
    </row>
    <row r="293" spans="1:20" x14ac:dyDescent="0.25">
      <c r="A293">
        <f t="shared" si="129"/>
        <v>2017</v>
      </c>
      <c r="B293" t="str">
        <f>'Enheter, modell og år'!$E$3</f>
        <v>VFM</v>
      </c>
      <c r="C293">
        <f>'Tot bev lokal modell'!$A$25</f>
        <v>0</v>
      </c>
      <c r="D293" t="str">
        <f t="shared" si="121"/>
        <v>2017VFM</v>
      </c>
      <c r="E293" t="str">
        <f t="shared" si="122"/>
        <v>2017VFM0</v>
      </c>
      <c r="F293" s="39">
        <f t="shared" si="123"/>
        <v>0</v>
      </c>
      <c r="G293" s="39">
        <f t="shared" si="124"/>
        <v>0</v>
      </c>
      <c r="H293" s="39">
        <f t="shared" si="125"/>
        <v>0</v>
      </c>
      <c r="I293" s="39">
        <f t="shared" si="126"/>
        <v>0</v>
      </c>
      <c r="J293" s="39">
        <f t="shared" si="127"/>
        <v>0</v>
      </c>
      <c r="K293" s="3">
        <f>'Tot bev lokal modell'!C25</f>
        <v>0</v>
      </c>
      <c r="L293" s="3">
        <f>'Tot bev lokal modell'!D25</f>
        <v>0</v>
      </c>
      <c r="M293" s="3">
        <f>'Tot bev lokal modell'!E25</f>
        <v>0</v>
      </c>
      <c r="N293" s="3">
        <f t="shared" si="105"/>
        <v>0</v>
      </c>
      <c r="O293" s="3">
        <f>'Tot bev lokal modell'!F25</f>
        <v>0</v>
      </c>
      <c r="P293" s="3">
        <f>'Tot bev lokal modell'!G25</f>
        <v>0</v>
      </c>
      <c r="Q293" s="3">
        <f>IF(A293='Enheter, modell og år'!$F$2-1,0,P293-VLOOKUP(A293-1&amp;B293&amp;C293,$E$2:$P$541,12,FALSE))</f>
        <v>0</v>
      </c>
      <c r="R293" s="70">
        <f t="shared" si="128"/>
        <v>0</v>
      </c>
      <c r="S293" s="3"/>
      <c r="T293" s="70"/>
    </row>
    <row r="294" spans="1:20" x14ac:dyDescent="0.25">
      <c r="A294">
        <f t="shared" si="129"/>
        <v>2017</v>
      </c>
      <c r="B294" t="str">
        <f>'Enheter, modell og år'!$E$3</f>
        <v>VFM</v>
      </c>
      <c r="C294">
        <f>'Tot bev lokal modell'!$A$26</f>
        <v>0</v>
      </c>
      <c r="D294" t="str">
        <f t="shared" si="121"/>
        <v>2017VFM</v>
      </c>
      <c r="E294" t="str">
        <f t="shared" si="122"/>
        <v>2017VFM0</v>
      </c>
      <c r="F294" s="39">
        <f t="shared" si="123"/>
        <v>0</v>
      </c>
      <c r="G294" s="39">
        <f t="shared" si="124"/>
        <v>0</v>
      </c>
      <c r="H294" s="39">
        <f t="shared" si="125"/>
        <v>0</v>
      </c>
      <c r="I294" s="39">
        <f t="shared" si="126"/>
        <v>0</v>
      </c>
      <c r="J294" s="39">
        <f t="shared" si="127"/>
        <v>0</v>
      </c>
      <c r="K294" s="3">
        <f>'Tot bev lokal modell'!C26</f>
        <v>0</v>
      </c>
      <c r="L294" s="3">
        <f>'Tot bev lokal modell'!D26</f>
        <v>0</v>
      </c>
      <c r="M294" s="3">
        <f>'Tot bev lokal modell'!E26</f>
        <v>0</v>
      </c>
      <c r="N294" s="3">
        <f t="shared" si="105"/>
        <v>0</v>
      </c>
      <c r="O294" s="3">
        <f>'Tot bev lokal modell'!F26</f>
        <v>0</v>
      </c>
      <c r="P294" s="3">
        <f>'Tot bev lokal modell'!G26</f>
        <v>0</v>
      </c>
      <c r="Q294" s="3">
        <f>IF(A294='Enheter, modell og år'!$F$2-1,0,P294-VLOOKUP(A294-1&amp;B294&amp;C294,$E$2:$P$541,12,FALSE))</f>
        <v>0</v>
      </c>
      <c r="R294" s="70">
        <f t="shared" si="128"/>
        <v>0</v>
      </c>
      <c r="S294" s="3"/>
      <c r="T294" s="70"/>
    </row>
    <row r="295" spans="1:20" x14ac:dyDescent="0.25">
      <c r="A295">
        <f t="shared" si="129"/>
        <v>2017</v>
      </c>
      <c r="B295" t="str">
        <f>'Enheter, modell og år'!$E$3</f>
        <v>VFM</v>
      </c>
      <c r="C295">
        <f>'Tot bev lokal modell'!$A$27</f>
        <v>0</v>
      </c>
      <c r="D295" t="str">
        <f t="shared" si="121"/>
        <v>2017VFM</v>
      </c>
      <c r="E295" t="str">
        <f t="shared" si="122"/>
        <v>2017VFM0</v>
      </c>
      <c r="F295" s="39">
        <f t="shared" si="123"/>
        <v>0</v>
      </c>
      <c r="G295" s="39">
        <f t="shared" si="124"/>
        <v>0</v>
      </c>
      <c r="H295" s="39">
        <f t="shared" si="125"/>
        <v>0</v>
      </c>
      <c r="I295" s="39">
        <f t="shared" si="126"/>
        <v>0</v>
      </c>
      <c r="J295" s="39">
        <f t="shared" si="127"/>
        <v>0</v>
      </c>
      <c r="K295" s="3">
        <f>'Tot bev lokal modell'!C27</f>
        <v>0</v>
      </c>
      <c r="L295" s="3">
        <f>'Tot bev lokal modell'!D27</f>
        <v>0</v>
      </c>
      <c r="M295" s="3">
        <f>'Tot bev lokal modell'!E27</f>
        <v>0</v>
      </c>
      <c r="N295" s="3">
        <f t="shared" si="105"/>
        <v>0</v>
      </c>
      <c r="O295" s="3">
        <f>'Tot bev lokal modell'!F27</f>
        <v>0</v>
      </c>
      <c r="P295" s="3">
        <f>'Tot bev lokal modell'!G27</f>
        <v>0</v>
      </c>
      <c r="Q295" s="3">
        <f>IF(A295='Enheter, modell og år'!$F$2-1,0,P295-VLOOKUP(A295-1&amp;B295&amp;C295,$E$2:$P$541,12,FALSE))</f>
        <v>0</v>
      </c>
      <c r="R295" s="70">
        <f t="shared" si="128"/>
        <v>0</v>
      </c>
      <c r="S295" s="3"/>
      <c r="T295" s="70"/>
    </row>
    <row r="296" spans="1:20" x14ac:dyDescent="0.25">
      <c r="A296">
        <f t="shared" si="129"/>
        <v>2017</v>
      </c>
      <c r="B296" t="str">
        <f>'Enheter, modell og år'!$E$3</f>
        <v>VFM</v>
      </c>
      <c r="C296">
        <f>'Tot bev lokal modell'!$A$28</f>
        <v>0</v>
      </c>
      <c r="D296" t="str">
        <f t="shared" si="121"/>
        <v>2017VFM</v>
      </c>
      <c r="E296" t="str">
        <f t="shared" si="122"/>
        <v>2017VFM0</v>
      </c>
      <c r="F296" s="39">
        <f t="shared" si="123"/>
        <v>0</v>
      </c>
      <c r="G296" s="39">
        <f t="shared" si="124"/>
        <v>0</v>
      </c>
      <c r="H296" s="39">
        <f t="shared" si="125"/>
        <v>0</v>
      </c>
      <c r="I296" s="39">
        <f t="shared" si="126"/>
        <v>0</v>
      </c>
      <c r="J296" s="39">
        <f t="shared" si="127"/>
        <v>0</v>
      </c>
      <c r="K296" s="3">
        <f>'Tot bev lokal modell'!C28</f>
        <v>0</v>
      </c>
      <c r="L296" s="3">
        <f>'Tot bev lokal modell'!D28</f>
        <v>0</v>
      </c>
      <c r="M296" s="3">
        <f>'Tot bev lokal modell'!E28</f>
        <v>0</v>
      </c>
      <c r="N296" s="3">
        <f t="shared" si="105"/>
        <v>0</v>
      </c>
      <c r="O296" s="3">
        <f>'Tot bev lokal modell'!F28</f>
        <v>0</v>
      </c>
      <c r="P296" s="3">
        <f>'Tot bev lokal modell'!G28</f>
        <v>0</v>
      </c>
      <c r="Q296" s="3">
        <f>IF(A296='Enheter, modell og år'!$F$2-1,0,P296-VLOOKUP(A296-1&amp;B296&amp;C296,$E$2:$P$541,12,FALSE))</f>
        <v>0</v>
      </c>
      <c r="R296" s="70">
        <f t="shared" si="128"/>
        <v>0</v>
      </c>
      <c r="S296" s="3"/>
      <c r="T296" s="70"/>
    </row>
    <row r="297" spans="1:20" x14ac:dyDescent="0.25">
      <c r="A297">
        <f t="shared" si="129"/>
        <v>2017</v>
      </c>
      <c r="B297" t="str">
        <f>'Enheter, modell og år'!$E$3</f>
        <v>VFM</v>
      </c>
      <c r="C297">
        <f>'Tot bev lokal modell'!$A$29</f>
        <v>0</v>
      </c>
      <c r="D297" t="str">
        <f t="shared" si="121"/>
        <v>2017VFM</v>
      </c>
      <c r="E297" t="str">
        <f t="shared" si="122"/>
        <v>2017VFM0</v>
      </c>
      <c r="F297" s="39">
        <f t="shared" si="123"/>
        <v>0</v>
      </c>
      <c r="G297" s="39">
        <f t="shared" si="124"/>
        <v>0</v>
      </c>
      <c r="H297" s="39">
        <f t="shared" si="125"/>
        <v>0</v>
      </c>
      <c r="I297" s="39">
        <f t="shared" si="126"/>
        <v>0</v>
      </c>
      <c r="J297" s="39">
        <f t="shared" si="127"/>
        <v>0</v>
      </c>
      <c r="K297" s="3">
        <f>'Tot bev lokal modell'!C29</f>
        <v>0</v>
      </c>
      <c r="L297" s="3">
        <f>'Tot bev lokal modell'!D29</f>
        <v>0</v>
      </c>
      <c r="M297" s="3">
        <f>'Tot bev lokal modell'!E29</f>
        <v>0</v>
      </c>
      <c r="N297" s="3">
        <f t="shared" si="105"/>
        <v>0</v>
      </c>
      <c r="O297" s="3">
        <f>'Tot bev lokal modell'!F29</f>
        <v>0</v>
      </c>
      <c r="P297" s="3">
        <f>'Tot bev lokal modell'!G29</f>
        <v>0</v>
      </c>
      <c r="Q297" s="3">
        <f>IF(A297='Enheter, modell og år'!$F$2-1,0,P297-VLOOKUP(A297-1&amp;B297&amp;C297,$E$2:$P$541,12,FALSE))</f>
        <v>0</v>
      </c>
      <c r="R297" s="70">
        <f t="shared" si="128"/>
        <v>0</v>
      </c>
      <c r="S297" s="3"/>
      <c r="T297" s="70"/>
    </row>
    <row r="298" spans="1:20" x14ac:dyDescent="0.25">
      <c r="A298">
        <f t="shared" si="129"/>
        <v>2017</v>
      </c>
      <c r="B298" t="str">
        <f>'Enheter, modell og år'!$E$3</f>
        <v>VFM</v>
      </c>
      <c r="C298">
        <f>'Tot bev lokal modell'!$A$30</f>
        <v>0</v>
      </c>
      <c r="D298" t="str">
        <f t="shared" si="121"/>
        <v>2017VFM</v>
      </c>
      <c r="E298" t="str">
        <f t="shared" si="122"/>
        <v>2017VFM0</v>
      </c>
      <c r="F298" s="39">
        <f t="shared" si="123"/>
        <v>0</v>
      </c>
      <c r="G298" s="39">
        <f t="shared" si="124"/>
        <v>0</v>
      </c>
      <c r="H298" s="39">
        <f t="shared" si="125"/>
        <v>0</v>
      </c>
      <c r="I298" s="39">
        <f t="shared" si="126"/>
        <v>0</v>
      </c>
      <c r="J298" s="39">
        <f t="shared" si="127"/>
        <v>0</v>
      </c>
      <c r="K298" s="3">
        <f>'Tot bev lokal modell'!C30</f>
        <v>0</v>
      </c>
      <c r="L298" s="3">
        <f>'Tot bev lokal modell'!D30</f>
        <v>0</v>
      </c>
      <c r="M298" s="3">
        <f>'Tot bev lokal modell'!E30</f>
        <v>0</v>
      </c>
      <c r="N298" s="3">
        <f t="shared" si="105"/>
        <v>0</v>
      </c>
      <c r="O298" s="3">
        <f>'Tot bev lokal modell'!F30</f>
        <v>0</v>
      </c>
      <c r="P298" s="3">
        <f>'Tot bev lokal modell'!G30</f>
        <v>0</v>
      </c>
      <c r="Q298" s="3">
        <f>IF(A298='Enheter, modell og år'!$F$2-1,0,P298-VLOOKUP(A298-1&amp;B298&amp;C298,$E$2:$P$541,12,FALSE))</f>
        <v>0</v>
      </c>
      <c r="R298" s="70">
        <f t="shared" si="128"/>
        <v>0</v>
      </c>
      <c r="S298" s="3"/>
      <c r="T298" s="70"/>
    </row>
    <row r="299" spans="1:20" x14ac:dyDescent="0.25">
      <c r="A299">
        <f t="shared" si="129"/>
        <v>2017</v>
      </c>
      <c r="B299" t="str">
        <f>'Enheter, modell og år'!$E$3</f>
        <v>VFM</v>
      </c>
      <c r="C299">
        <f>'Tot bev lokal modell'!$A$31</f>
        <v>0</v>
      </c>
      <c r="D299" t="str">
        <f t="shared" si="121"/>
        <v>2017VFM</v>
      </c>
      <c r="E299" t="str">
        <f t="shared" si="122"/>
        <v>2017VFM0</v>
      </c>
      <c r="F299" s="39">
        <f t="shared" si="123"/>
        <v>0</v>
      </c>
      <c r="G299" s="39">
        <f t="shared" si="124"/>
        <v>0</v>
      </c>
      <c r="H299" s="39">
        <f t="shared" si="125"/>
        <v>0</v>
      </c>
      <c r="I299" s="39">
        <f t="shared" si="126"/>
        <v>0</v>
      </c>
      <c r="J299" s="39">
        <f t="shared" si="127"/>
        <v>0</v>
      </c>
      <c r="K299" s="3">
        <f>'Tot bev lokal modell'!C31</f>
        <v>0</v>
      </c>
      <c r="L299" s="3">
        <f>'Tot bev lokal modell'!D31</f>
        <v>0</v>
      </c>
      <c r="M299" s="3">
        <f>'Tot bev lokal modell'!E31</f>
        <v>0</v>
      </c>
      <c r="N299" s="3">
        <f t="shared" si="105"/>
        <v>0</v>
      </c>
      <c r="O299" s="3">
        <f>'Tot bev lokal modell'!F31</f>
        <v>0</v>
      </c>
      <c r="P299" s="3">
        <f>'Tot bev lokal modell'!G31</f>
        <v>0</v>
      </c>
      <c r="Q299" s="3">
        <f>IF(A299='Enheter, modell og år'!$F$2-1,0,P299-VLOOKUP(A299-1&amp;B299&amp;C299,$E$2:$P$541,12,FALSE))</f>
        <v>0</v>
      </c>
      <c r="R299" s="70">
        <f t="shared" si="128"/>
        <v>0</v>
      </c>
      <c r="S299" s="3"/>
      <c r="T299" s="70"/>
    </row>
    <row r="300" spans="1:20" x14ac:dyDescent="0.25">
      <c r="A300">
        <f t="shared" si="129"/>
        <v>2017</v>
      </c>
      <c r="B300" t="str">
        <f>'Enheter, modell og år'!$E$3</f>
        <v>VFM</v>
      </c>
      <c r="C300">
        <f>'Tot bev lokal modell'!$A$32</f>
        <v>0</v>
      </c>
      <c r="D300" t="str">
        <f t="shared" si="121"/>
        <v>2017VFM</v>
      </c>
      <c r="E300" t="str">
        <f t="shared" si="122"/>
        <v>2017VFM0</v>
      </c>
      <c r="F300" s="39">
        <f t="shared" si="123"/>
        <v>0</v>
      </c>
      <c r="G300" s="39">
        <f t="shared" si="124"/>
        <v>0</v>
      </c>
      <c r="H300" s="39">
        <f t="shared" si="125"/>
        <v>0</v>
      </c>
      <c r="I300" s="39">
        <f t="shared" si="126"/>
        <v>0</v>
      </c>
      <c r="J300" s="39">
        <f t="shared" si="127"/>
        <v>0</v>
      </c>
      <c r="K300" s="3">
        <f>'Tot bev lokal modell'!C32</f>
        <v>0</v>
      </c>
      <c r="L300" s="3">
        <f>'Tot bev lokal modell'!D32</f>
        <v>0</v>
      </c>
      <c r="M300" s="3">
        <f>'Tot bev lokal modell'!E32</f>
        <v>0</v>
      </c>
      <c r="N300" s="3">
        <f t="shared" si="105"/>
        <v>0</v>
      </c>
      <c r="O300" s="3">
        <f>'Tot bev lokal modell'!F32</f>
        <v>0</v>
      </c>
      <c r="P300" s="3">
        <f>'Tot bev lokal modell'!G32</f>
        <v>0</v>
      </c>
      <c r="Q300" s="3">
        <f>IF(A300='Enheter, modell og år'!$F$2-1,0,P300-VLOOKUP(A300-1&amp;B300&amp;C300,$E$2:$P$541,12,FALSE))</f>
        <v>0</v>
      </c>
      <c r="R300" s="70">
        <f t="shared" si="128"/>
        <v>0</v>
      </c>
      <c r="S300" s="3"/>
      <c r="T300" s="70"/>
    </row>
    <row r="301" spans="1:20" x14ac:dyDescent="0.25">
      <c r="A301">
        <f t="shared" si="129"/>
        <v>2017</v>
      </c>
      <c r="B301" t="str">
        <f>'Enheter, modell og år'!$E$3</f>
        <v>VFM</v>
      </c>
      <c r="C301">
        <f>'Tot bev lokal modell'!$A$33</f>
        <v>0</v>
      </c>
      <c r="D301" t="str">
        <f t="shared" si="121"/>
        <v>2017VFM</v>
      </c>
      <c r="E301" t="str">
        <f t="shared" si="122"/>
        <v>2017VFM0</v>
      </c>
      <c r="F301" s="39">
        <f t="shared" si="123"/>
        <v>0</v>
      </c>
      <c r="G301" s="39">
        <f t="shared" si="124"/>
        <v>0</v>
      </c>
      <c r="H301" s="39">
        <f t="shared" si="125"/>
        <v>0</v>
      </c>
      <c r="I301" s="39">
        <f t="shared" si="126"/>
        <v>0</v>
      </c>
      <c r="J301" s="39">
        <f t="shared" si="127"/>
        <v>0</v>
      </c>
      <c r="K301" s="3">
        <f>'Tot bev lokal modell'!C33</f>
        <v>0</v>
      </c>
      <c r="L301" s="3">
        <f>'Tot bev lokal modell'!D33</f>
        <v>0</v>
      </c>
      <c r="M301" s="3">
        <f>'Tot bev lokal modell'!E33</f>
        <v>0</v>
      </c>
      <c r="N301" s="3">
        <f t="shared" si="105"/>
        <v>0</v>
      </c>
      <c r="O301" s="3">
        <f>'Tot bev lokal modell'!F33</f>
        <v>0</v>
      </c>
      <c r="P301" s="3">
        <f>'Tot bev lokal modell'!G33</f>
        <v>0</v>
      </c>
      <c r="Q301" s="3">
        <f>IF(A301='Enheter, modell og år'!$F$2-1,0,P301-VLOOKUP(A301-1&amp;B301&amp;C301,$E$2:$P$541,12,FALSE))</f>
        <v>0</v>
      </c>
      <c r="R301" s="70">
        <f t="shared" si="128"/>
        <v>0</v>
      </c>
      <c r="S301" s="3"/>
      <c r="T301" s="70"/>
    </row>
    <row r="302" spans="1:20" s="147" customFormat="1" x14ac:dyDescent="0.25">
      <c r="A302">
        <f>'Tot bev lokal modell'!$L$2</f>
        <v>2018</v>
      </c>
      <c r="B302" t="str">
        <f>'Enheter, modell og år'!$E$3</f>
        <v>VFM</v>
      </c>
      <c r="C302">
        <f>'Tot bev lokal modell'!$A$4</f>
        <v>0</v>
      </c>
      <c r="D302" t="str">
        <f t="shared" si="102"/>
        <v>2018VFM</v>
      </c>
      <c r="E302" t="str">
        <f t="shared" si="103"/>
        <v>2018VFM0</v>
      </c>
      <c r="F302" s="39">
        <f t="shared" si="106"/>
        <v>0</v>
      </c>
      <c r="G302" s="39">
        <f t="shared" si="107"/>
        <v>0</v>
      </c>
      <c r="H302" s="39">
        <f t="shared" si="108"/>
        <v>0</v>
      </c>
      <c r="I302" s="39">
        <f t="shared" si="109"/>
        <v>0</v>
      </c>
      <c r="J302" s="39">
        <f t="shared" si="104"/>
        <v>0</v>
      </c>
      <c r="K302" s="3">
        <f>'Tot bev lokal modell'!H4</f>
        <v>0</v>
      </c>
      <c r="L302" s="3">
        <f>'Tot bev lokal modell'!I4</f>
        <v>0</v>
      </c>
      <c r="M302" s="3">
        <f>'Tot bev lokal modell'!J4</f>
        <v>0</v>
      </c>
      <c r="N302" s="3">
        <f t="shared" si="105"/>
        <v>0</v>
      </c>
      <c r="O302" s="3">
        <f>'Tot bev lokal modell'!K4</f>
        <v>0</v>
      </c>
      <c r="P302" s="3">
        <f>'Tot bev lokal modell'!L4</f>
        <v>0</v>
      </c>
      <c r="Q302" s="3">
        <f>IF(A302='Enheter, modell og år'!$F$2-1,0,P302-VLOOKUP(A302-1&amp;B302&amp;C302,$E$2:$P$541,12,FALSE))</f>
        <v>0</v>
      </c>
      <c r="R302" s="70">
        <f t="shared" ref="R302:R365" si="130">IFERROR(Q302/VLOOKUP(A302-1&amp;B302&amp;C302,$E$2:$P$541,12,FALSE),0)</f>
        <v>0</v>
      </c>
      <c r="S302" s="3">
        <f>IF(A302&lt;('Enheter, modell og år'!$F$2+7),0,P302-VLOOKUP(A302-7&amp;B302&amp;C302,$E$32:$P$541,12,FALSE))</f>
        <v>0</v>
      </c>
      <c r="T302" s="70">
        <f t="shared" ref="T302:T365" si="131">IFERROR(S302/VLOOKUP(A302-7&amp;B302&amp;C302,$E$32:$P$541,12,FALSE),0)</f>
        <v>0</v>
      </c>
    </row>
    <row r="303" spans="1:20" x14ac:dyDescent="0.25">
      <c r="A303">
        <f>'Tot bev lokal modell'!$L$2</f>
        <v>2018</v>
      </c>
      <c r="B303" t="str">
        <f>'Enheter, modell og år'!$E$3</f>
        <v>VFM</v>
      </c>
      <c r="C303">
        <f>'Tot bev lokal modell'!$A$5</f>
        <v>0</v>
      </c>
      <c r="D303" t="str">
        <f t="shared" ref="D303:D312" si="132">A303&amp;B303</f>
        <v>2018VFM</v>
      </c>
      <c r="E303" t="str">
        <f t="shared" ref="E303:E312" si="133">A303&amp;B303&amp;C303</f>
        <v>2018VFM0</v>
      </c>
      <c r="F303" s="39">
        <f t="shared" ref="F303:F312" si="134">IFERROR(K303/$P303,0)</f>
        <v>0</v>
      </c>
      <c r="G303" s="39">
        <f t="shared" ref="G303:G312" si="135">IFERROR(L303/$P303,0)</f>
        <v>0</v>
      </c>
      <c r="H303" s="39">
        <f t="shared" ref="H303:H312" si="136">IFERROR(M303/$P303,0)</f>
        <v>0</v>
      </c>
      <c r="I303" s="39">
        <f t="shared" ref="I303:I312" si="137">IFERROR(O303/$P303,0)</f>
        <v>0</v>
      </c>
      <c r="J303" s="39">
        <f t="shared" ref="J303:J312" si="138">IFERROR(N303/$P303,0)</f>
        <v>0</v>
      </c>
      <c r="K303" s="3">
        <f>'Tot bev lokal modell'!H5</f>
        <v>0</v>
      </c>
      <c r="L303" s="3">
        <f>'Tot bev lokal modell'!I5</f>
        <v>0</v>
      </c>
      <c r="M303" s="3">
        <f>'Tot bev lokal modell'!J5</f>
        <v>0</v>
      </c>
      <c r="N303" s="3">
        <f t="shared" ref="N303:N312" si="139">SUM(L303:M303)</f>
        <v>0</v>
      </c>
      <c r="O303" s="3">
        <f>'Tot bev lokal modell'!K5</f>
        <v>0</v>
      </c>
      <c r="P303" s="3">
        <f>'Tot bev lokal modell'!L5</f>
        <v>0</v>
      </c>
      <c r="Q303" s="3">
        <f>IF(A303='Enheter, modell og år'!$F$2-1,0,P303-VLOOKUP(A303-1&amp;B303&amp;C303,$E$2:$P$541,12,FALSE))</f>
        <v>0</v>
      </c>
      <c r="R303" s="70">
        <f t="shared" si="130"/>
        <v>0</v>
      </c>
      <c r="S303" s="3">
        <f>IF(A303&lt;('Enheter, modell og år'!$F$2+7),0,P303-VLOOKUP(A303-7&amp;B303&amp;C303,$E$32:$P$541,12,FALSE))</f>
        <v>0</v>
      </c>
      <c r="T303" s="70">
        <f t="shared" si="131"/>
        <v>0</v>
      </c>
    </row>
    <row r="304" spans="1:20" x14ac:dyDescent="0.25">
      <c r="A304">
        <f>'Tot bev lokal modell'!$L$2</f>
        <v>2018</v>
      </c>
      <c r="B304" t="str">
        <f>'Enheter, modell og år'!$E$3</f>
        <v>VFM</v>
      </c>
      <c r="C304">
        <f>'Tot bev lokal modell'!$A$6</f>
        <v>0</v>
      </c>
      <c r="D304" t="str">
        <f t="shared" si="132"/>
        <v>2018VFM</v>
      </c>
      <c r="E304" t="str">
        <f t="shared" si="133"/>
        <v>2018VFM0</v>
      </c>
      <c r="F304" s="39">
        <f t="shared" si="134"/>
        <v>0</v>
      </c>
      <c r="G304" s="39">
        <f t="shared" si="135"/>
        <v>0</v>
      </c>
      <c r="H304" s="39">
        <f t="shared" si="136"/>
        <v>0</v>
      </c>
      <c r="I304" s="39">
        <f t="shared" si="137"/>
        <v>0</v>
      </c>
      <c r="J304" s="39">
        <f t="shared" si="138"/>
        <v>0</v>
      </c>
      <c r="K304" s="3">
        <f>'Tot bev lokal modell'!H6</f>
        <v>0</v>
      </c>
      <c r="L304" s="3">
        <f>'Tot bev lokal modell'!I6</f>
        <v>0</v>
      </c>
      <c r="M304" s="3">
        <f>'Tot bev lokal modell'!J6</f>
        <v>0</v>
      </c>
      <c r="N304" s="3">
        <f t="shared" si="139"/>
        <v>0</v>
      </c>
      <c r="O304" s="3">
        <f>'Tot bev lokal modell'!K6</f>
        <v>0</v>
      </c>
      <c r="P304" s="3">
        <f>'Tot bev lokal modell'!L6</f>
        <v>0</v>
      </c>
      <c r="Q304" s="3">
        <f>IF(A304='Enheter, modell og år'!$F$2-1,0,P304-VLOOKUP(A304-1&amp;B304&amp;C304,$E$2:$P$541,12,FALSE))</f>
        <v>0</v>
      </c>
      <c r="R304" s="70">
        <f t="shared" si="130"/>
        <v>0</v>
      </c>
      <c r="S304" s="3">
        <f>IF(A304&lt;('Enheter, modell og år'!$F$2+7),0,P304-VLOOKUP(A304-7&amp;B304&amp;C304,$E$32:$P$541,12,FALSE))</f>
        <v>0</v>
      </c>
      <c r="T304" s="70">
        <f t="shared" si="131"/>
        <v>0</v>
      </c>
    </row>
    <row r="305" spans="1:20" x14ac:dyDescent="0.25">
      <c r="A305">
        <f>'Tot bev lokal modell'!$L$2</f>
        <v>2018</v>
      </c>
      <c r="B305" t="str">
        <f>'Enheter, modell og år'!$E$3</f>
        <v>VFM</v>
      </c>
      <c r="C305">
        <f>'Tot bev lokal modell'!$A$7</f>
        <v>0</v>
      </c>
      <c r="D305" t="str">
        <f t="shared" si="132"/>
        <v>2018VFM</v>
      </c>
      <c r="E305" t="str">
        <f t="shared" si="133"/>
        <v>2018VFM0</v>
      </c>
      <c r="F305" s="39">
        <f t="shared" si="134"/>
        <v>0</v>
      </c>
      <c r="G305" s="39">
        <f t="shared" si="135"/>
        <v>0</v>
      </c>
      <c r="H305" s="39">
        <f t="shared" si="136"/>
        <v>0</v>
      </c>
      <c r="I305" s="39">
        <f t="shared" si="137"/>
        <v>0</v>
      </c>
      <c r="J305" s="39">
        <f t="shared" si="138"/>
        <v>0</v>
      </c>
      <c r="K305" s="3">
        <f>'Tot bev lokal modell'!H7</f>
        <v>0</v>
      </c>
      <c r="L305" s="3">
        <f>'Tot bev lokal modell'!I7</f>
        <v>0</v>
      </c>
      <c r="M305" s="3">
        <f>'Tot bev lokal modell'!J7</f>
        <v>0</v>
      </c>
      <c r="N305" s="3">
        <f t="shared" si="139"/>
        <v>0</v>
      </c>
      <c r="O305" s="3">
        <f>'Tot bev lokal modell'!K7</f>
        <v>0</v>
      </c>
      <c r="P305" s="3">
        <f>'Tot bev lokal modell'!L7</f>
        <v>0</v>
      </c>
      <c r="Q305" s="3">
        <f>IF(A305='Enheter, modell og år'!$F$2-1,0,P305-VLOOKUP(A305-1&amp;B305&amp;C305,$E$2:$P$541,12,FALSE))</f>
        <v>0</v>
      </c>
      <c r="R305" s="70">
        <f t="shared" si="130"/>
        <v>0</v>
      </c>
      <c r="S305" s="3">
        <f>IF(A305&lt;('Enheter, modell og år'!$F$2+7),0,P305-VLOOKUP(A305-7&amp;B305&amp;C305,$E$32:$P$541,12,FALSE))</f>
        <v>0</v>
      </c>
      <c r="T305" s="70">
        <f t="shared" si="131"/>
        <v>0</v>
      </c>
    </row>
    <row r="306" spans="1:20" x14ac:dyDescent="0.25">
      <c r="A306">
        <f>'Tot bev lokal modell'!$L$2</f>
        <v>2018</v>
      </c>
      <c r="B306" t="str">
        <f>'Enheter, modell og år'!$E$3</f>
        <v>VFM</v>
      </c>
      <c r="C306">
        <f>'Tot bev lokal modell'!$A$8</f>
        <v>0</v>
      </c>
      <c r="D306" t="str">
        <f t="shared" si="132"/>
        <v>2018VFM</v>
      </c>
      <c r="E306" t="str">
        <f t="shared" si="133"/>
        <v>2018VFM0</v>
      </c>
      <c r="F306" s="39">
        <f t="shared" si="134"/>
        <v>0</v>
      </c>
      <c r="G306" s="39">
        <f t="shared" si="135"/>
        <v>0</v>
      </c>
      <c r="H306" s="39">
        <f t="shared" si="136"/>
        <v>0</v>
      </c>
      <c r="I306" s="39">
        <f t="shared" si="137"/>
        <v>0</v>
      </c>
      <c r="J306" s="39">
        <f t="shared" si="138"/>
        <v>0</v>
      </c>
      <c r="K306" s="3">
        <f>'Tot bev lokal modell'!H8</f>
        <v>0</v>
      </c>
      <c r="L306" s="3">
        <f>'Tot bev lokal modell'!I8</f>
        <v>0</v>
      </c>
      <c r="M306" s="3">
        <f>'Tot bev lokal modell'!J8</f>
        <v>0</v>
      </c>
      <c r="N306" s="3">
        <f t="shared" si="139"/>
        <v>0</v>
      </c>
      <c r="O306" s="3">
        <f>'Tot bev lokal modell'!K8</f>
        <v>0</v>
      </c>
      <c r="P306" s="3">
        <f>'Tot bev lokal modell'!L8</f>
        <v>0</v>
      </c>
      <c r="Q306" s="3">
        <f>IF(A306='Enheter, modell og år'!$F$2-1,0,P306-VLOOKUP(A306-1&amp;B306&amp;C306,$E$2:$P$541,12,FALSE))</f>
        <v>0</v>
      </c>
      <c r="R306" s="70">
        <f t="shared" si="130"/>
        <v>0</v>
      </c>
      <c r="S306" s="3">
        <f>IF(A306&lt;('Enheter, modell og år'!$F$2+7),0,P306-VLOOKUP(A306-7&amp;B306&amp;C306,$E$32:$P$541,12,FALSE))</f>
        <v>0</v>
      </c>
      <c r="T306" s="70">
        <f t="shared" si="131"/>
        <v>0</v>
      </c>
    </row>
    <row r="307" spans="1:20" x14ac:dyDescent="0.25">
      <c r="A307">
        <f>'Tot bev lokal modell'!$L$2</f>
        <v>2018</v>
      </c>
      <c r="B307" t="str">
        <f>'Enheter, modell og år'!$E$3</f>
        <v>VFM</v>
      </c>
      <c r="C307">
        <f>'Tot bev lokal modell'!$A$9</f>
        <v>0</v>
      </c>
      <c r="D307" t="str">
        <f t="shared" si="132"/>
        <v>2018VFM</v>
      </c>
      <c r="E307" t="str">
        <f t="shared" si="133"/>
        <v>2018VFM0</v>
      </c>
      <c r="F307" s="39">
        <f t="shared" si="134"/>
        <v>0</v>
      </c>
      <c r="G307" s="39">
        <f t="shared" si="135"/>
        <v>0</v>
      </c>
      <c r="H307" s="39">
        <f t="shared" si="136"/>
        <v>0</v>
      </c>
      <c r="I307" s="39">
        <f t="shared" si="137"/>
        <v>0</v>
      </c>
      <c r="J307" s="39">
        <f t="shared" si="138"/>
        <v>0</v>
      </c>
      <c r="K307" s="3">
        <f>'Tot bev lokal modell'!H9</f>
        <v>0</v>
      </c>
      <c r="L307" s="3">
        <f>'Tot bev lokal modell'!I9</f>
        <v>0</v>
      </c>
      <c r="M307" s="3">
        <f>'Tot bev lokal modell'!J9</f>
        <v>0</v>
      </c>
      <c r="N307" s="3">
        <f t="shared" si="139"/>
        <v>0</v>
      </c>
      <c r="O307" s="3">
        <f>'Tot bev lokal modell'!K9</f>
        <v>0</v>
      </c>
      <c r="P307" s="3">
        <f>'Tot bev lokal modell'!L9</f>
        <v>0</v>
      </c>
      <c r="Q307" s="3">
        <f>IF(A307='Enheter, modell og år'!$F$2-1,0,P307-VLOOKUP(A307-1&amp;B307&amp;C307,$E$2:$P$541,12,FALSE))</f>
        <v>0</v>
      </c>
      <c r="R307" s="70">
        <f t="shared" si="130"/>
        <v>0</v>
      </c>
      <c r="S307" s="3">
        <f>IF(A307&lt;('Enheter, modell og år'!$F$2+7),0,P307-VLOOKUP(A307-7&amp;B307&amp;C307,$E$32:$P$541,12,FALSE))</f>
        <v>0</v>
      </c>
      <c r="T307" s="70">
        <f t="shared" si="131"/>
        <v>0</v>
      </c>
    </row>
    <row r="308" spans="1:20" x14ac:dyDescent="0.25">
      <c r="A308">
        <f>'Tot bev lokal modell'!$L$2</f>
        <v>2018</v>
      </c>
      <c r="B308" t="str">
        <f>'Enheter, modell og år'!$E$3</f>
        <v>VFM</v>
      </c>
      <c r="C308">
        <f>'Tot bev lokal modell'!$A$10</f>
        <v>0</v>
      </c>
      <c r="D308" t="str">
        <f t="shared" si="132"/>
        <v>2018VFM</v>
      </c>
      <c r="E308" t="str">
        <f t="shared" si="133"/>
        <v>2018VFM0</v>
      </c>
      <c r="F308" s="39">
        <f t="shared" si="134"/>
        <v>0</v>
      </c>
      <c r="G308" s="39">
        <f t="shared" si="135"/>
        <v>0</v>
      </c>
      <c r="H308" s="39">
        <f t="shared" si="136"/>
        <v>0</v>
      </c>
      <c r="I308" s="39">
        <f t="shared" si="137"/>
        <v>0</v>
      </c>
      <c r="J308" s="39">
        <f t="shared" si="138"/>
        <v>0</v>
      </c>
      <c r="K308" s="3">
        <f>'Tot bev lokal modell'!H10</f>
        <v>0</v>
      </c>
      <c r="L308" s="3">
        <f>'Tot bev lokal modell'!I10</f>
        <v>0</v>
      </c>
      <c r="M308" s="3">
        <f>'Tot bev lokal modell'!J10</f>
        <v>0</v>
      </c>
      <c r="N308" s="3">
        <f t="shared" si="139"/>
        <v>0</v>
      </c>
      <c r="O308" s="3">
        <f>'Tot bev lokal modell'!K10</f>
        <v>0</v>
      </c>
      <c r="P308" s="3">
        <f>'Tot bev lokal modell'!L10</f>
        <v>0</v>
      </c>
      <c r="Q308" s="3">
        <f>IF(A308='Enheter, modell og år'!$F$2-1,0,P308-VLOOKUP(A308-1&amp;B308&amp;C308,$E$2:$P$541,12,FALSE))</f>
        <v>0</v>
      </c>
      <c r="R308" s="70">
        <f t="shared" si="130"/>
        <v>0</v>
      </c>
      <c r="S308" s="3">
        <f>IF(A308&lt;('Enheter, modell og år'!$F$2+7),0,P308-VLOOKUP(A308-7&amp;B308&amp;C308,$E$32:$P$541,12,FALSE))</f>
        <v>0</v>
      </c>
      <c r="T308" s="70">
        <f t="shared" si="131"/>
        <v>0</v>
      </c>
    </row>
    <row r="309" spans="1:20" x14ac:dyDescent="0.25">
      <c r="A309">
        <f>'Tot bev lokal modell'!$L$2</f>
        <v>2018</v>
      </c>
      <c r="B309" t="str">
        <f>'Enheter, modell og år'!$E$3</f>
        <v>VFM</v>
      </c>
      <c r="C309">
        <f>'Tot bev lokal modell'!$A$11</f>
        <v>0</v>
      </c>
      <c r="D309" t="str">
        <f t="shared" si="132"/>
        <v>2018VFM</v>
      </c>
      <c r="E309" t="str">
        <f t="shared" si="133"/>
        <v>2018VFM0</v>
      </c>
      <c r="F309" s="39">
        <f t="shared" si="134"/>
        <v>0</v>
      </c>
      <c r="G309" s="39">
        <f t="shared" si="135"/>
        <v>0</v>
      </c>
      <c r="H309" s="39">
        <f t="shared" si="136"/>
        <v>0</v>
      </c>
      <c r="I309" s="39">
        <f t="shared" si="137"/>
        <v>0</v>
      </c>
      <c r="J309" s="39">
        <f t="shared" si="138"/>
        <v>0</v>
      </c>
      <c r="K309" s="3">
        <f>'Tot bev lokal modell'!H11</f>
        <v>0</v>
      </c>
      <c r="L309" s="3">
        <f>'Tot bev lokal modell'!I11</f>
        <v>0</v>
      </c>
      <c r="M309" s="3">
        <f>'Tot bev lokal modell'!J11</f>
        <v>0</v>
      </c>
      <c r="N309" s="3">
        <f t="shared" si="139"/>
        <v>0</v>
      </c>
      <c r="O309" s="3">
        <f>'Tot bev lokal modell'!K11</f>
        <v>0</v>
      </c>
      <c r="P309" s="3">
        <f>'Tot bev lokal modell'!L11</f>
        <v>0</v>
      </c>
      <c r="Q309" s="3">
        <f>IF(A309='Enheter, modell og år'!$F$2-1,0,P309-VLOOKUP(A309-1&amp;B309&amp;C309,$E$2:$P$541,12,FALSE))</f>
        <v>0</v>
      </c>
      <c r="R309" s="70">
        <f t="shared" si="130"/>
        <v>0</v>
      </c>
      <c r="S309" s="3">
        <f>IF(A309&lt;('Enheter, modell og år'!$F$2+7),0,P309-VLOOKUP(A309-7&amp;B309&amp;C309,$E$32:$P$541,12,FALSE))</f>
        <v>0</v>
      </c>
      <c r="T309" s="70">
        <f t="shared" si="131"/>
        <v>0</v>
      </c>
    </row>
    <row r="310" spans="1:20" x14ac:dyDescent="0.25">
      <c r="A310">
        <f>'Tot bev lokal modell'!$L$2</f>
        <v>2018</v>
      </c>
      <c r="B310" t="str">
        <f>'Enheter, modell og år'!$E$3</f>
        <v>VFM</v>
      </c>
      <c r="C310">
        <f>'Tot bev lokal modell'!$A$12</f>
        <v>0</v>
      </c>
      <c r="D310" t="str">
        <f t="shared" si="132"/>
        <v>2018VFM</v>
      </c>
      <c r="E310" t="str">
        <f t="shared" si="133"/>
        <v>2018VFM0</v>
      </c>
      <c r="F310" s="39">
        <f t="shared" si="134"/>
        <v>0</v>
      </c>
      <c r="G310" s="39">
        <f t="shared" si="135"/>
        <v>0</v>
      </c>
      <c r="H310" s="39">
        <f t="shared" si="136"/>
        <v>0</v>
      </c>
      <c r="I310" s="39">
        <f t="shared" si="137"/>
        <v>0</v>
      </c>
      <c r="J310" s="39">
        <f t="shared" si="138"/>
        <v>0</v>
      </c>
      <c r="K310" s="3">
        <f>'Tot bev lokal modell'!H12</f>
        <v>0</v>
      </c>
      <c r="L310" s="3">
        <f>'Tot bev lokal modell'!I12</f>
        <v>0</v>
      </c>
      <c r="M310" s="3">
        <f>'Tot bev lokal modell'!J12</f>
        <v>0</v>
      </c>
      <c r="N310" s="3">
        <f t="shared" si="139"/>
        <v>0</v>
      </c>
      <c r="O310" s="3">
        <f>'Tot bev lokal modell'!K12</f>
        <v>0</v>
      </c>
      <c r="P310" s="3">
        <f>'Tot bev lokal modell'!L12</f>
        <v>0</v>
      </c>
      <c r="Q310" s="3">
        <f>IF(A310='Enheter, modell og år'!$F$2-1,0,P310-VLOOKUP(A310-1&amp;B310&amp;C310,$E$2:$P$541,12,FALSE))</f>
        <v>0</v>
      </c>
      <c r="R310" s="70">
        <f t="shared" si="130"/>
        <v>0</v>
      </c>
      <c r="S310" s="3">
        <f>IF(A310&lt;('Enheter, modell og år'!$F$2+7),0,P310-VLOOKUP(A310-7&amp;B310&amp;C310,$E$32:$P$541,12,FALSE))</f>
        <v>0</v>
      </c>
      <c r="T310" s="70">
        <f t="shared" si="131"/>
        <v>0</v>
      </c>
    </row>
    <row r="311" spans="1:20" x14ac:dyDescent="0.25">
      <c r="A311">
        <f>'Tot bev lokal modell'!$L$2</f>
        <v>2018</v>
      </c>
      <c r="B311" t="str">
        <f>'Enheter, modell og år'!$E$3</f>
        <v>VFM</v>
      </c>
      <c r="C311">
        <f>'Tot bev lokal modell'!$A$13</f>
        <v>0</v>
      </c>
      <c r="D311" t="str">
        <f t="shared" si="132"/>
        <v>2018VFM</v>
      </c>
      <c r="E311" t="str">
        <f t="shared" si="133"/>
        <v>2018VFM0</v>
      </c>
      <c r="F311" s="39">
        <f t="shared" si="134"/>
        <v>0</v>
      </c>
      <c r="G311" s="39">
        <f t="shared" si="135"/>
        <v>0</v>
      </c>
      <c r="H311" s="39">
        <f t="shared" si="136"/>
        <v>0</v>
      </c>
      <c r="I311" s="39">
        <f t="shared" si="137"/>
        <v>0</v>
      </c>
      <c r="J311" s="39">
        <f t="shared" si="138"/>
        <v>0</v>
      </c>
      <c r="K311" s="3">
        <f>'Tot bev lokal modell'!H13</f>
        <v>0</v>
      </c>
      <c r="L311" s="3">
        <f>'Tot bev lokal modell'!I13</f>
        <v>0</v>
      </c>
      <c r="M311" s="3">
        <f>'Tot bev lokal modell'!J13</f>
        <v>0</v>
      </c>
      <c r="N311" s="3">
        <f t="shared" si="139"/>
        <v>0</v>
      </c>
      <c r="O311" s="3">
        <f>'Tot bev lokal modell'!K13</f>
        <v>0</v>
      </c>
      <c r="P311" s="3">
        <f>'Tot bev lokal modell'!L13</f>
        <v>0</v>
      </c>
      <c r="Q311" s="3">
        <f>IF(A311='Enheter, modell og år'!$F$2-1,0,P311-VLOOKUP(A311-1&amp;B311&amp;C311,$E$2:$P$541,12,FALSE))</f>
        <v>0</v>
      </c>
      <c r="R311" s="70">
        <f t="shared" si="130"/>
        <v>0</v>
      </c>
      <c r="S311" s="3">
        <f>IF(A311&lt;('Enheter, modell og år'!$F$2+7),0,P311-VLOOKUP(A311-7&amp;B311&amp;C311,$E$32:$P$541,12,FALSE))</f>
        <v>0</v>
      </c>
      <c r="T311" s="70">
        <f t="shared" si="131"/>
        <v>0</v>
      </c>
    </row>
    <row r="312" spans="1:20" x14ac:dyDescent="0.25">
      <c r="A312">
        <f>'Tot bev lokal modell'!$L$2</f>
        <v>2018</v>
      </c>
      <c r="B312" t="str">
        <f>'Enheter, modell og år'!$E$3</f>
        <v>VFM</v>
      </c>
      <c r="C312">
        <f>'Tot bev lokal modell'!$A$14</f>
        <v>0</v>
      </c>
      <c r="D312" t="str">
        <f t="shared" si="132"/>
        <v>2018VFM</v>
      </c>
      <c r="E312" t="str">
        <f t="shared" si="133"/>
        <v>2018VFM0</v>
      </c>
      <c r="F312" s="39">
        <f t="shared" si="134"/>
        <v>0</v>
      </c>
      <c r="G312" s="39">
        <f t="shared" si="135"/>
        <v>0</v>
      </c>
      <c r="H312" s="39">
        <f t="shared" si="136"/>
        <v>0</v>
      </c>
      <c r="I312" s="39">
        <f t="shared" si="137"/>
        <v>0</v>
      </c>
      <c r="J312" s="39">
        <f t="shared" si="138"/>
        <v>0</v>
      </c>
      <c r="K312" s="3">
        <f>'Tot bev lokal modell'!H14</f>
        <v>0</v>
      </c>
      <c r="L312" s="3">
        <f>'Tot bev lokal modell'!I14</f>
        <v>0</v>
      </c>
      <c r="M312" s="3">
        <f>'Tot bev lokal modell'!J14</f>
        <v>0</v>
      </c>
      <c r="N312" s="3">
        <f t="shared" si="139"/>
        <v>0</v>
      </c>
      <c r="O312" s="3">
        <f>'Tot bev lokal modell'!K14</f>
        <v>0</v>
      </c>
      <c r="P312" s="3">
        <f>'Tot bev lokal modell'!L14</f>
        <v>0</v>
      </c>
      <c r="Q312" s="3">
        <f>IF(A312='Enheter, modell og år'!$F$2-1,0,P312-VLOOKUP(A312-1&amp;B312&amp;C312,$E$2:$P$541,12,FALSE))</f>
        <v>0</v>
      </c>
      <c r="R312" s="70">
        <f t="shared" si="130"/>
        <v>0</v>
      </c>
      <c r="S312" s="3">
        <f>IF(A312&lt;('Enheter, modell og år'!$F$2+7),0,P312-VLOOKUP(A312-7&amp;B312&amp;C312,$E$32:$P$541,12,FALSE))</f>
        <v>0</v>
      </c>
      <c r="T312" s="70">
        <f t="shared" si="131"/>
        <v>0</v>
      </c>
    </row>
    <row r="313" spans="1:20" x14ac:dyDescent="0.25">
      <c r="A313">
        <f>'Tot bev lokal modell'!$L$2</f>
        <v>2018</v>
      </c>
      <c r="B313" t="str">
        <f>'Enheter, modell og år'!E3</f>
        <v>VFM</v>
      </c>
      <c r="C313">
        <f>'Tot bev lokal modell'!$A$15</f>
        <v>0</v>
      </c>
      <c r="D313" t="str">
        <f t="shared" si="102"/>
        <v>2018VFM</v>
      </c>
      <c r="E313" t="str">
        <f t="shared" si="103"/>
        <v>2018VFM0</v>
      </c>
      <c r="F313" s="39">
        <f t="shared" si="106"/>
        <v>0</v>
      </c>
      <c r="G313" s="39">
        <f t="shared" si="107"/>
        <v>0</v>
      </c>
      <c r="H313" s="39">
        <f t="shared" si="108"/>
        <v>0</v>
      </c>
      <c r="I313" s="39">
        <f t="shared" si="109"/>
        <v>0</v>
      </c>
      <c r="J313" s="39">
        <f t="shared" si="104"/>
        <v>0</v>
      </c>
      <c r="K313" s="3">
        <f>'Tot bev lokal modell'!H15</f>
        <v>0</v>
      </c>
      <c r="L313" s="3">
        <f>'Tot bev lokal modell'!I15</f>
        <v>0</v>
      </c>
      <c r="M313" s="3">
        <f>'Tot bev lokal modell'!J15</f>
        <v>0</v>
      </c>
      <c r="N313" s="3">
        <f t="shared" si="105"/>
        <v>0</v>
      </c>
      <c r="O313" s="3">
        <f>'Tot bev lokal modell'!K15</f>
        <v>0</v>
      </c>
      <c r="P313" s="3">
        <f>'Tot bev lokal modell'!L15</f>
        <v>0</v>
      </c>
      <c r="Q313" s="3">
        <f>IF(A313='Enheter, modell og år'!$F$2-1,0,P313-VLOOKUP(A313-1&amp;B313&amp;C313,$E$2:$P$541,12,FALSE))</f>
        <v>0</v>
      </c>
      <c r="R313" s="70">
        <f t="shared" si="130"/>
        <v>0</v>
      </c>
      <c r="S313" s="3">
        <f>IF(A313&lt;('Enheter, modell og år'!$F$2+7),0,P313-VLOOKUP(A313-7&amp;B313&amp;C313,$E$32:$P$541,12,FALSE))</f>
        <v>0</v>
      </c>
      <c r="T313" s="70">
        <f t="shared" si="131"/>
        <v>0</v>
      </c>
    </row>
    <row r="314" spans="1:20" x14ac:dyDescent="0.25">
      <c r="A314">
        <f>'Tot bev lokal modell'!$L$2</f>
        <v>2018</v>
      </c>
      <c r="B314" t="str">
        <f>'Enheter, modell og år'!E3</f>
        <v>VFM</v>
      </c>
      <c r="C314">
        <f>'Tot bev lokal modell'!$A$16</f>
        <v>0</v>
      </c>
      <c r="D314" t="str">
        <f t="shared" si="102"/>
        <v>2018VFM</v>
      </c>
      <c r="E314" t="str">
        <f t="shared" si="103"/>
        <v>2018VFM0</v>
      </c>
      <c r="F314" s="39">
        <f t="shared" si="106"/>
        <v>0</v>
      </c>
      <c r="G314" s="39">
        <f t="shared" si="107"/>
        <v>0</v>
      </c>
      <c r="H314" s="39">
        <f t="shared" si="108"/>
        <v>0</v>
      </c>
      <c r="I314" s="39">
        <f t="shared" si="109"/>
        <v>0</v>
      </c>
      <c r="J314" s="39">
        <f t="shared" si="104"/>
        <v>0</v>
      </c>
      <c r="K314" s="3">
        <f>'Tot bev lokal modell'!H16</f>
        <v>0</v>
      </c>
      <c r="L314" s="3">
        <f>'Tot bev lokal modell'!I16</f>
        <v>0</v>
      </c>
      <c r="M314" s="3">
        <f>'Tot bev lokal modell'!J16</f>
        <v>0</v>
      </c>
      <c r="N314" s="3">
        <f t="shared" si="105"/>
        <v>0</v>
      </c>
      <c r="O314" s="3">
        <f>'Tot bev lokal modell'!K16</f>
        <v>0</v>
      </c>
      <c r="P314" s="3">
        <f>'Tot bev lokal modell'!L16</f>
        <v>0</v>
      </c>
      <c r="Q314" s="3">
        <f>IF(A314='Enheter, modell og år'!$F$2-1,0,P314-VLOOKUP(A314-1&amp;B314&amp;C314,$E$2:$P$541,12,FALSE))</f>
        <v>0</v>
      </c>
      <c r="R314" s="70">
        <f t="shared" si="130"/>
        <v>0</v>
      </c>
      <c r="S314" s="3">
        <f>IF(A314&lt;('Enheter, modell og år'!$F$2+7),0,P314-VLOOKUP(A314-7&amp;B314&amp;C314,$E$32:$P$541,12,FALSE))</f>
        <v>0</v>
      </c>
      <c r="T314" s="70">
        <f t="shared" si="131"/>
        <v>0</v>
      </c>
    </row>
    <row r="315" spans="1:20" x14ac:dyDescent="0.25">
      <c r="A315">
        <f>'Tot bev lokal modell'!$L$2</f>
        <v>2018</v>
      </c>
      <c r="B315" t="str">
        <f>'Enheter, modell og år'!E3</f>
        <v>VFM</v>
      </c>
      <c r="C315">
        <f>'Tot bev lokal modell'!$A$17</f>
        <v>0</v>
      </c>
      <c r="D315" t="str">
        <f t="shared" si="102"/>
        <v>2018VFM</v>
      </c>
      <c r="E315" t="str">
        <f t="shared" si="103"/>
        <v>2018VFM0</v>
      </c>
      <c r="F315" s="39">
        <f t="shared" si="106"/>
        <v>0</v>
      </c>
      <c r="G315" s="39">
        <f t="shared" si="107"/>
        <v>0</v>
      </c>
      <c r="H315" s="39">
        <f t="shared" si="108"/>
        <v>0</v>
      </c>
      <c r="I315" s="39">
        <f t="shared" si="109"/>
        <v>0</v>
      </c>
      <c r="J315" s="39">
        <f t="shared" si="104"/>
        <v>0</v>
      </c>
      <c r="K315" s="3">
        <f>'Tot bev lokal modell'!H17</f>
        <v>0</v>
      </c>
      <c r="L315" s="3">
        <f>'Tot bev lokal modell'!I17</f>
        <v>0</v>
      </c>
      <c r="M315" s="3">
        <f>'Tot bev lokal modell'!J17</f>
        <v>0</v>
      </c>
      <c r="N315" s="3">
        <f t="shared" si="105"/>
        <v>0</v>
      </c>
      <c r="O315" s="3">
        <f>'Tot bev lokal modell'!K17</f>
        <v>0</v>
      </c>
      <c r="P315" s="3">
        <f>'Tot bev lokal modell'!L17</f>
        <v>0</v>
      </c>
      <c r="Q315" s="3">
        <f>IF(A315='Enheter, modell og år'!$F$2-1,0,P315-VLOOKUP(A315-1&amp;B315&amp;C315,$E$2:$P$541,12,FALSE))</f>
        <v>0</v>
      </c>
      <c r="R315" s="70">
        <f t="shared" si="130"/>
        <v>0</v>
      </c>
      <c r="S315" s="3">
        <f>IF(A315&lt;('Enheter, modell og år'!$F$2+7),0,P315-VLOOKUP(A315-7&amp;B315&amp;C315,$E$32:$P$541,12,FALSE))</f>
        <v>0</v>
      </c>
      <c r="T315" s="70">
        <f t="shared" si="131"/>
        <v>0</v>
      </c>
    </row>
    <row r="316" spans="1:20" x14ac:dyDescent="0.25">
      <c r="A316">
        <f>'Tot bev lokal modell'!$L$2</f>
        <v>2018</v>
      </c>
      <c r="B316" t="str">
        <f>'Enheter, modell og år'!E3</f>
        <v>VFM</v>
      </c>
      <c r="C316">
        <f>'Tot bev lokal modell'!$A$18</f>
        <v>0</v>
      </c>
      <c r="D316" t="str">
        <f t="shared" si="102"/>
        <v>2018VFM</v>
      </c>
      <c r="E316" t="str">
        <f t="shared" si="103"/>
        <v>2018VFM0</v>
      </c>
      <c r="F316" s="39">
        <f t="shared" si="106"/>
        <v>0</v>
      </c>
      <c r="G316" s="39">
        <f t="shared" si="107"/>
        <v>0</v>
      </c>
      <c r="H316" s="39">
        <f t="shared" si="108"/>
        <v>0</v>
      </c>
      <c r="I316" s="39">
        <f t="shared" si="109"/>
        <v>0</v>
      </c>
      <c r="J316" s="39">
        <f t="shared" si="104"/>
        <v>0</v>
      </c>
      <c r="K316" s="3">
        <f>'Tot bev lokal modell'!H18</f>
        <v>0</v>
      </c>
      <c r="L316" s="3">
        <f>'Tot bev lokal modell'!I18</f>
        <v>0</v>
      </c>
      <c r="M316" s="3">
        <f>'Tot bev lokal modell'!J18</f>
        <v>0</v>
      </c>
      <c r="N316" s="3">
        <f t="shared" si="105"/>
        <v>0</v>
      </c>
      <c r="O316" s="3">
        <f>'Tot bev lokal modell'!K18</f>
        <v>0</v>
      </c>
      <c r="P316" s="3">
        <f>'Tot bev lokal modell'!L18</f>
        <v>0</v>
      </c>
      <c r="Q316" s="3">
        <f>IF(A316='Enheter, modell og år'!$F$2-1,0,P316-VLOOKUP(A316-1&amp;B316&amp;C316,$E$2:$P$541,12,FALSE))</f>
        <v>0</v>
      </c>
      <c r="R316" s="70">
        <f t="shared" si="130"/>
        <v>0</v>
      </c>
      <c r="S316" s="3">
        <f>IF(A316&lt;('Enheter, modell og år'!$F$2+7),0,P316-VLOOKUP(A316-7&amp;B316&amp;C316,$E$32:$P$541,12,FALSE))</f>
        <v>0</v>
      </c>
      <c r="T316" s="70">
        <f t="shared" si="131"/>
        <v>0</v>
      </c>
    </row>
    <row r="317" spans="1:20" x14ac:dyDescent="0.25">
      <c r="A317">
        <f>'Tot bev lokal modell'!$L$2</f>
        <v>2018</v>
      </c>
      <c r="B317" t="str">
        <f>'Enheter, modell og år'!E3</f>
        <v>VFM</v>
      </c>
      <c r="C317">
        <f>'Tot bev lokal modell'!$A$19</f>
        <v>0</v>
      </c>
      <c r="D317" t="str">
        <f t="shared" si="102"/>
        <v>2018VFM</v>
      </c>
      <c r="E317" t="str">
        <f t="shared" si="103"/>
        <v>2018VFM0</v>
      </c>
      <c r="F317" s="39">
        <f t="shared" si="106"/>
        <v>0</v>
      </c>
      <c r="G317" s="39">
        <f t="shared" si="107"/>
        <v>0</v>
      </c>
      <c r="H317" s="39">
        <f t="shared" si="108"/>
        <v>0</v>
      </c>
      <c r="I317" s="39">
        <f t="shared" si="109"/>
        <v>0</v>
      </c>
      <c r="J317" s="39">
        <f t="shared" si="104"/>
        <v>0</v>
      </c>
      <c r="K317" s="3">
        <f>'Tot bev lokal modell'!H19</f>
        <v>0</v>
      </c>
      <c r="L317" s="3">
        <f>'Tot bev lokal modell'!I19</f>
        <v>0</v>
      </c>
      <c r="M317" s="3">
        <f>'Tot bev lokal modell'!J19</f>
        <v>0</v>
      </c>
      <c r="N317" s="3">
        <f t="shared" si="105"/>
        <v>0</v>
      </c>
      <c r="O317" s="3">
        <f>'Tot bev lokal modell'!K19</f>
        <v>0</v>
      </c>
      <c r="P317" s="3">
        <f>'Tot bev lokal modell'!L19</f>
        <v>0</v>
      </c>
      <c r="Q317" s="3">
        <f>IF(A317='Enheter, modell og år'!$F$2-1,0,P317-VLOOKUP(A317-1&amp;B317&amp;C317,$E$2:$P$541,12,FALSE))</f>
        <v>0</v>
      </c>
      <c r="R317" s="70">
        <f t="shared" si="130"/>
        <v>0</v>
      </c>
      <c r="S317" s="3">
        <f>IF(A317&lt;('Enheter, modell og år'!$F$2+7),0,P317-VLOOKUP(A317-7&amp;B317&amp;C317,$E$32:$P$541,12,FALSE))</f>
        <v>0</v>
      </c>
      <c r="T317" s="70">
        <f t="shared" si="131"/>
        <v>0</v>
      </c>
    </row>
    <row r="318" spans="1:20" x14ac:dyDescent="0.25">
      <c r="A318">
        <f>'Tot bev lokal modell'!$L$2</f>
        <v>2018</v>
      </c>
      <c r="B318" t="str">
        <f>'Enheter, modell og år'!E3</f>
        <v>VFM</v>
      </c>
      <c r="C318">
        <f>'Tot bev lokal modell'!$A$20</f>
        <v>0</v>
      </c>
      <c r="D318" t="str">
        <f t="shared" si="102"/>
        <v>2018VFM</v>
      </c>
      <c r="E318" t="str">
        <f t="shared" si="103"/>
        <v>2018VFM0</v>
      </c>
      <c r="F318" s="39">
        <f t="shared" si="106"/>
        <v>0</v>
      </c>
      <c r="G318" s="39">
        <f t="shared" si="107"/>
        <v>0</v>
      </c>
      <c r="H318" s="39">
        <f t="shared" si="108"/>
        <v>0</v>
      </c>
      <c r="I318" s="39">
        <f t="shared" si="109"/>
        <v>0</v>
      </c>
      <c r="J318" s="39">
        <f t="shared" si="104"/>
        <v>0</v>
      </c>
      <c r="K318" s="3">
        <f>'Tot bev lokal modell'!H20</f>
        <v>0</v>
      </c>
      <c r="L318" s="3">
        <f>'Tot bev lokal modell'!I20</f>
        <v>0</v>
      </c>
      <c r="M318" s="3">
        <f>'Tot bev lokal modell'!J20</f>
        <v>0</v>
      </c>
      <c r="N318" s="3">
        <f t="shared" si="105"/>
        <v>0</v>
      </c>
      <c r="O318" s="3">
        <f>'Tot bev lokal modell'!K20</f>
        <v>0</v>
      </c>
      <c r="P318" s="3">
        <f>'Tot bev lokal modell'!L20</f>
        <v>0</v>
      </c>
      <c r="Q318" s="3">
        <f>IF(A318='Enheter, modell og år'!$F$2-1,0,P318-VLOOKUP(A318-1&amp;B318&amp;C318,$E$2:$P$541,12,FALSE))</f>
        <v>0</v>
      </c>
      <c r="R318" s="70">
        <f t="shared" si="130"/>
        <v>0</v>
      </c>
      <c r="S318" s="3">
        <f>IF(A318&lt;('Enheter, modell og år'!$F$2+7),0,P318-VLOOKUP(A318-7&amp;B318&amp;C318,$E$32:$P$541,12,FALSE))</f>
        <v>0</v>
      </c>
      <c r="T318" s="70">
        <f t="shared" si="131"/>
        <v>0</v>
      </c>
    </row>
    <row r="319" spans="1:20" x14ac:dyDescent="0.25">
      <c r="A319">
        <f>'Tot bev lokal modell'!$L$2</f>
        <v>2018</v>
      </c>
      <c r="B319" t="str">
        <f>'Enheter, modell og år'!E3</f>
        <v>VFM</v>
      </c>
      <c r="C319">
        <f>'Tot bev lokal modell'!$A$21</f>
        <v>0</v>
      </c>
      <c r="D319" t="str">
        <f t="shared" si="102"/>
        <v>2018VFM</v>
      </c>
      <c r="E319" t="str">
        <f t="shared" si="103"/>
        <v>2018VFM0</v>
      </c>
      <c r="F319" s="39">
        <f t="shared" si="106"/>
        <v>0</v>
      </c>
      <c r="G319" s="39">
        <f t="shared" si="107"/>
        <v>0</v>
      </c>
      <c r="H319" s="39">
        <f t="shared" si="108"/>
        <v>0</v>
      </c>
      <c r="I319" s="39">
        <f t="shared" si="109"/>
        <v>0</v>
      </c>
      <c r="J319" s="39">
        <f t="shared" si="104"/>
        <v>0</v>
      </c>
      <c r="K319" s="3">
        <f>'Tot bev lokal modell'!H21</f>
        <v>0</v>
      </c>
      <c r="L319" s="3">
        <f>'Tot bev lokal modell'!I21</f>
        <v>0</v>
      </c>
      <c r="M319" s="3">
        <f>'Tot bev lokal modell'!J21</f>
        <v>0</v>
      </c>
      <c r="N319" s="3">
        <f t="shared" si="105"/>
        <v>0</v>
      </c>
      <c r="O319" s="3">
        <f>'Tot bev lokal modell'!K21</f>
        <v>0</v>
      </c>
      <c r="P319" s="3">
        <f>'Tot bev lokal modell'!L21</f>
        <v>0</v>
      </c>
      <c r="Q319" s="3">
        <f>IF(A319='Enheter, modell og år'!$F$2-1,0,P319-VLOOKUP(A319-1&amp;B319&amp;C319,$E$2:$P$541,12,FALSE))</f>
        <v>0</v>
      </c>
      <c r="R319" s="70">
        <f t="shared" si="130"/>
        <v>0</v>
      </c>
      <c r="S319" s="3">
        <f>IF(A319&lt;('Enheter, modell og år'!$F$2+7),0,P319-VLOOKUP(A319-7&amp;B319&amp;C319,$E$32:$P$541,12,FALSE))</f>
        <v>0</v>
      </c>
      <c r="T319" s="70">
        <f t="shared" si="131"/>
        <v>0</v>
      </c>
    </row>
    <row r="320" spans="1:20" x14ac:dyDescent="0.25">
      <c r="A320">
        <f>'Tot bev lokal modell'!$L$2</f>
        <v>2018</v>
      </c>
      <c r="B320" t="str">
        <f>'Enheter, modell og år'!E3</f>
        <v>VFM</v>
      </c>
      <c r="C320">
        <f>'Tot bev lokal modell'!$A$22</f>
        <v>0</v>
      </c>
      <c r="D320" t="str">
        <f t="shared" si="102"/>
        <v>2018VFM</v>
      </c>
      <c r="E320" t="str">
        <f t="shared" si="103"/>
        <v>2018VFM0</v>
      </c>
      <c r="F320" s="39">
        <f t="shared" si="106"/>
        <v>0</v>
      </c>
      <c r="G320" s="39">
        <f t="shared" si="107"/>
        <v>0</v>
      </c>
      <c r="H320" s="39">
        <f t="shared" si="108"/>
        <v>0</v>
      </c>
      <c r="I320" s="39">
        <f t="shared" si="109"/>
        <v>0</v>
      </c>
      <c r="J320" s="39">
        <f t="shared" si="104"/>
        <v>0</v>
      </c>
      <c r="K320" s="3">
        <f>'Tot bev lokal modell'!H22</f>
        <v>0</v>
      </c>
      <c r="L320" s="3">
        <f>'Tot bev lokal modell'!I22</f>
        <v>0</v>
      </c>
      <c r="M320" s="3">
        <f>'Tot bev lokal modell'!J22</f>
        <v>0</v>
      </c>
      <c r="N320" s="3">
        <f t="shared" si="105"/>
        <v>0</v>
      </c>
      <c r="O320" s="3">
        <f>'Tot bev lokal modell'!K22</f>
        <v>0</v>
      </c>
      <c r="P320" s="3">
        <f>'Tot bev lokal modell'!L22</f>
        <v>0</v>
      </c>
      <c r="Q320" s="3">
        <f>IF(A320='Enheter, modell og år'!$F$2-1,0,P320-VLOOKUP(A320-1&amp;B320&amp;C320,$E$2:$P$541,12,FALSE))</f>
        <v>0</v>
      </c>
      <c r="R320" s="70">
        <f t="shared" si="130"/>
        <v>0</v>
      </c>
      <c r="S320" s="3">
        <f>IF(A320&lt;('Enheter, modell og år'!$F$2+7),0,P320-VLOOKUP(A320-7&amp;B320&amp;C320,$E$32:$P$541,12,FALSE))</f>
        <v>0</v>
      </c>
      <c r="T320" s="70">
        <f t="shared" si="131"/>
        <v>0</v>
      </c>
    </row>
    <row r="321" spans="1:20" x14ac:dyDescent="0.25">
      <c r="A321">
        <f>'Tot bev lokal modell'!$L$2</f>
        <v>2018</v>
      </c>
      <c r="B321" t="str">
        <f>'Enheter, modell og år'!E3</f>
        <v>VFM</v>
      </c>
      <c r="C321">
        <f>'Tot bev lokal modell'!$A$23</f>
        <v>0</v>
      </c>
      <c r="D321" t="str">
        <f t="shared" si="102"/>
        <v>2018VFM</v>
      </c>
      <c r="E321" t="str">
        <f t="shared" si="103"/>
        <v>2018VFM0</v>
      </c>
      <c r="F321" s="39">
        <f t="shared" si="106"/>
        <v>0</v>
      </c>
      <c r="G321" s="39">
        <f t="shared" si="107"/>
        <v>0</v>
      </c>
      <c r="H321" s="39">
        <f t="shared" si="108"/>
        <v>0</v>
      </c>
      <c r="I321" s="39">
        <f t="shared" si="109"/>
        <v>0</v>
      </c>
      <c r="J321" s="39">
        <f t="shared" si="104"/>
        <v>0</v>
      </c>
      <c r="K321" s="3">
        <f>'Tot bev lokal modell'!H23</f>
        <v>0</v>
      </c>
      <c r="L321" s="3">
        <f>'Tot bev lokal modell'!I23</f>
        <v>0</v>
      </c>
      <c r="M321" s="3">
        <f>'Tot bev lokal modell'!J23</f>
        <v>0</v>
      </c>
      <c r="N321" s="3">
        <f t="shared" si="105"/>
        <v>0</v>
      </c>
      <c r="O321" s="3">
        <f>'Tot bev lokal modell'!K23</f>
        <v>0</v>
      </c>
      <c r="P321" s="3">
        <f>'Tot bev lokal modell'!L23</f>
        <v>0</v>
      </c>
      <c r="Q321" s="3">
        <f>IF(A321='Enheter, modell og år'!$F$2-1,0,P321-VLOOKUP(A321-1&amp;B321&amp;C321,$E$2:$P$541,12,FALSE))</f>
        <v>0</v>
      </c>
      <c r="R321" s="70">
        <f t="shared" si="130"/>
        <v>0</v>
      </c>
      <c r="S321" s="3">
        <f>IF(A321&lt;('Enheter, modell og år'!$F$2+7),0,P321-VLOOKUP(A321-7&amp;B321&amp;C321,$E$32:$P$541,12,FALSE))</f>
        <v>0</v>
      </c>
      <c r="T321" s="70">
        <f t="shared" si="131"/>
        <v>0</v>
      </c>
    </row>
    <row r="322" spans="1:20" x14ac:dyDescent="0.25">
      <c r="A322">
        <f>'Tot bev lokal modell'!$L$2</f>
        <v>2018</v>
      </c>
      <c r="B322" t="str">
        <f>'Enheter, modell og år'!E3</f>
        <v>VFM</v>
      </c>
      <c r="C322">
        <f>'Tot bev lokal modell'!$A$24</f>
        <v>0</v>
      </c>
      <c r="D322" t="str">
        <f t="shared" si="102"/>
        <v>2018VFM</v>
      </c>
      <c r="E322" t="str">
        <f t="shared" si="103"/>
        <v>2018VFM0</v>
      </c>
      <c r="F322" s="39">
        <f t="shared" si="106"/>
        <v>0</v>
      </c>
      <c r="G322" s="39">
        <f t="shared" si="107"/>
        <v>0</v>
      </c>
      <c r="H322" s="39">
        <f t="shared" si="108"/>
        <v>0</v>
      </c>
      <c r="I322" s="39">
        <f t="shared" si="109"/>
        <v>0</v>
      </c>
      <c r="J322" s="39">
        <f t="shared" si="104"/>
        <v>0</v>
      </c>
      <c r="K322" s="3">
        <f>'Tot bev lokal modell'!H24</f>
        <v>0</v>
      </c>
      <c r="L322" s="3">
        <f>'Tot bev lokal modell'!I24</f>
        <v>0</v>
      </c>
      <c r="M322" s="3">
        <f>'Tot bev lokal modell'!J24</f>
        <v>0</v>
      </c>
      <c r="N322" s="3">
        <f t="shared" si="105"/>
        <v>0</v>
      </c>
      <c r="O322" s="3">
        <f>'Tot bev lokal modell'!K24</f>
        <v>0</v>
      </c>
      <c r="P322" s="3">
        <f>'Tot bev lokal modell'!L24</f>
        <v>0</v>
      </c>
      <c r="Q322" s="3">
        <f>IF(A322='Enheter, modell og år'!$F$2-1,0,P322-VLOOKUP(A322-1&amp;B322&amp;C322,$E$2:$P$541,12,FALSE))</f>
        <v>0</v>
      </c>
      <c r="R322" s="70">
        <f t="shared" si="130"/>
        <v>0</v>
      </c>
      <c r="S322" s="3">
        <f>IF(A322&lt;('Enheter, modell og år'!$F$2+7),0,P322-VLOOKUP(A322-7&amp;B322&amp;C322,$E$32:$P$541,12,FALSE))</f>
        <v>0</v>
      </c>
      <c r="T322" s="70">
        <f t="shared" si="131"/>
        <v>0</v>
      </c>
    </row>
    <row r="323" spans="1:20" x14ac:dyDescent="0.25">
      <c r="A323">
        <f>'Tot bev lokal modell'!$L$2</f>
        <v>2018</v>
      </c>
      <c r="B323" t="str">
        <f>'Enheter, modell og år'!E3</f>
        <v>VFM</v>
      </c>
      <c r="C323">
        <f>'Tot bev lokal modell'!$A$25</f>
        <v>0</v>
      </c>
      <c r="D323" t="str">
        <f t="shared" si="102"/>
        <v>2018VFM</v>
      </c>
      <c r="E323" t="str">
        <f t="shared" si="103"/>
        <v>2018VFM0</v>
      </c>
      <c r="F323" s="39">
        <f t="shared" si="106"/>
        <v>0</v>
      </c>
      <c r="G323" s="39">
        <f t="shared" si="107"/>
        <v>0</v>
      </c>
      <c r="H323" s="39">
        <f t="shared" si="108"/>
        <v>0</v>
      </c>
      <c r="I323" s="39">
        <f t="shared" si="109"/>
        <v>0</v>
      </c>
      <c r="J323" s="39">
        <f t="shared" si="104"/>
        <v>0</v>
      </c>
      <c r="K323" s="3">
        <f>'Tot bev lokal modell'!H25</f>
        <v>0</v>
      </c>
      <c r="L323" s="3">
        <f>'Tot bev lokal modell'!I25</f>
        <v>0</v>
      </c>
      <c r="M323" s="3">
        <f>'Tot bev lokal modell'!J25</f>
        <v>0</v>
      </c>
      <c r="N323" s="3">
        <f t="shared" si="105"/>
        <v>0</v>
      </c>
      <c r="O323" s="3">
        <f>'Tot bev lokal modell'!K25</f>
        <v>0</v>
      </c>
      <c r="P323" s="3">
        <f>'Tot bev lokal modell'!L25</f>
        <v>0</v>
      </c>
      <c r="Q323" s="3">
        <f>IF(A323='Enheter, modell og år'!$F$2-1,0,P323-VLOOKUP(A323-1&amp;B323&amp;C323,$E$2:$P$541,12,FALSE))</f>
        <v>0</v>
      </c>
      <c r="R323" s="70">
        <f t="shared" si="130"/>
        <v>0</v>
      </c>
      <c r="S323" s="3">
        <f>IF(A323&lt;('Enheter, modell og år'!$F$2+7),0,P323-VLOOKUP(A323-7&amp;B323&amp;C323,$E$32:$P$541,12,FALSE))</f>
        <v>0</v>
      </c>
      <c r="T323" s="70">
        <f t="shared" si="131"/>
        <v>0</v>
      </c>
    </row>
    <row r="324" spans="1:20" x14ac:dyDescent="0.25">
      <c r="A324">
        <f>'Tot bev lokal modell'!$L$2</f>
        <v>2018</v>
      </c>
      <c r="B324" t="str">
        <f>'Enheter, modell og år'!E3</f>
        <v>VFM</v>
      </c>
      <c r="C324">
        <f>'Tot bev lokal modell'!$A$26</f>
        <v>0</v>
      </c>
      <c r="D324" t="str">
        <f t="shared" si="102"/>
        <v>2018VFM</v>
      </c>
      <c r="E324" t="str">
        <f t="shared" si="103"/>
        <v>2018VFM0</v>
      </c>
      <c r="F324" s="39">
        <f t="shared" si="106"/>
        <v>0</v>
      </c>
      <c r="G324" s="39">
        <f t="shared" si="107"/>
        <v>0</v>
      </c>
      <c r="H324" s="39">
        <f t="shared" si="108"/>
        <v>0</v>
      </c>
      <c r="I324" s="39">
        <f t="shared" si="109"/>
        <v>0</v>
      </c>
      <c r="J324" s="39">
        <f t="shared" si="104"/>
        <v>0</v>
      </c>
      <c r="K324" s="3">
        <f>'Tot bev lokal modell'!H26</f>
        <v>0</v>
      </c>
      <c r="L324" s="3">
        <f>'Tot bev lokal modell'!I26</f>
        <v>0</v>
      </c>
      <c r="M324" s="3">
        <f>'Tot bev lokal modell'!J26</f>
        <v>0</v>
      </c>
      <c r="N324" s="3">
        <f t="shared" si="105"/>
        <v>0</v>
      </c>
      <c r="O324" s="3">
        <f>'Tot bev lokal modell'!K26</f>
        <v>0</v>
      </c>
      <c r="P324" s="3">
        <f>'Tot bev lokal modell'!L26</f>
        <v>0</v>
      </c>
      <c r="Q324" s="3">
        <f>IF(A324='Enheter, modell og år'!$F$2-1,0,P324-VLOOKUP(A324-1&amp;B324&amp;C324,$E$2:$P$541,12,FALSE))</f>
        <v>0</v>
      </c>
      <c r="R324" s="70">
        <f t="shared" si="130"/>
        <v>0</v>
      </c>
      <c r="S324" s="3">
        <f>IF(A324&lt;('Enheter, modell og år'!$F$2+7),0,P324-VLOOKUP(A324-7&amp;B324&amp;C324,$E$32:$P$541,12,FALSE))</f>
        <v>0</v>
      </c>
      <c r="T324" s="70">
        <f t="shared" si="131"/>
        <v>0</v>
      </c>
    </row>
    <row r="325" spans="1:20" x14ac:dyDescent="0.25">
      <c r="A325">
        <f>'Tot bev lokal modell'!$L$2</f>
        <v>2018</v>
      </c>
      <c r="B325" t="str">
        <f>'Enheter, modell og år'!E3</f>
        <v>VFM</v>
      </c>
      <c r="C325">
        <f>'Tot bev lokal modell'!$A$27</f>
        <v>0</v>
      </c>
      <c r="D325" t="str">
        <f t="shared" si="102"/>
        <v>2018VFM</v>
      </c>
      <c r="E325" t="str">
        <f t="shared" si="103"/>
        <v>2018VFM0</v>
      </c>
      <c r="F325" s="39">
        <f t="shared" si="106"/>
        <v>0</v>
      </c>
      <c r="G325" s="39">
        <f t="shared" si="107"/>
        <v>0</v>
      </c>
      <c r="H325" s="39">
        <f t="shared" si="108"/>
        <v>0</v>
      </c>
      <c r="I325" s="39">
        <f t="shared" si="109"/>
        <v>0</v>
      </c>
      <c r="J325" s="39">
        <f t="shared" si="104"/>
        <v>0</v>
      </c>
      <c r="K325" s="3">
        <f>'Tot bev lokal modell'!H27</f>
        <v>0</v>
      </c>
      <c r="L325" s="3">
        <f>'Tot bev lokal modell'!I27</f>
        <v>0</v>
      </c>
      <c r="M325" s="3">
        <f>'Tot bev lokal modell'!J27</f>
        <v>0</v>
      </c>
      <c r="N325" s="3">
        <f t="shared" si="105"/>
        <v>0</v>
      </c>
      <c r="O325" s="3">
        <f>'Tot bev lokal modell'!K27</f>
        <v>0</v>
      </c>
      <c r="P325" s="3">
        <f>'Tot bev lokal modell'!L27</f>
        <v>0</v>
      </c>
      <c r="Q325" s="3">
        <f>IF(A325='Enheter, modell og år'!$F$2-1,0,P325-VLOOKUP(A325-1&amp;B325&amp;C325,$E$2:$P$541,12,FALSE))</f>
        <v>0</v>
      </c>
      <c r="R325" s="70">
        <f t="shared" si="130"/>
        <v>0</v>
      </c>
      <c r="S325" s="3">
        <f>IF(A325&lt;('Enheter, modell og år'!$F$2+7),0,P325-VLOOKUP(A325-7&amp;B325&amp;C325,$E$32:$P$541,12,FALSE))</f>
        <v>0</v>
      </c>
      <c r="T325" s="70">
        <f t="shared" si="131"/>
        <v>0</v>
      </c>
    </row>
    <row r="326" spans="1:20" x14ac:dyDescent="0.25">
      <c r="A326">
        <f>'Tot bev lokal modell'!$L$2</f>
        <v>2018</v>
      </c>
      <c r="B326" t="str">
        <f>'Enheter, modell og år'!E3</f>
        <v>VFM</v>
      </c>
      <c r="C326">
        <f>'Tot bev lokal modell'!$A$28</f>
        <v>0</v>
      </c>
      <c r="D326" t="str">
        <f t="shared" si="102"/>
        <v>2018VFM</v>
      </c>
      <c r="E326" t="str">
        <f t="shared" si="103"/>
        <v>2018VFM0</v>
      </c>
      <c r="F326" s="39">
        <f t="shared" si="106"/>
        <v>0</v>
      </c>
      <c r="G326" s="39">
        <f t="shared" si="107"/>
        <v>0</v>
      </c>
      <c r="H326" s="39">
        <f t="shared" si="108"/>
        <v>0</v>
      </c>
      <c r="I326" s="39">
        <f t="shared" si="109"/>
        <v>0</v>
      </c>
      <c r="J326" s="39">
        <f t="shared" si="104"/>
        <v>0</v>
      </c>
      <c r="K326" s="3">
        <f>'Tot bev lokal modell'!H28</f>
        <v>0</v>
      </c>
      <c r="L326" s="3">
        <f>'Tot bev lokal modell'!I28</f>
        <v>0</v>
      </c>
      <c r="M326" s="3">
        <f>'Tot bev lokal modell'!J28</f>
        <v>0</v>
      </c>
      <c r="N326" s="3">
        <f t="shared" si="105"/>
        <v>0</v>
      </c>
      <c r="O326" s="3">
        <f>'Tot bev lokal modell'!K28</f>
        <v>0</v>
      </c>
      <c r="P326" s="3">
        <f>'Tot bev lokal modell'!L28</f>
        <v>0</v>
      </c>
      <c r="Q326" s="3">
        <f>IF(A326='Enheter, modell og år'!$F$2-1,0,P326-VLOOKUP(A326-1&amp;B326&amp;C326,$E$2:$P$541,12,FALSE))</f>
        <v>0</v>
      </c>
      <c r="R326" s="70">
        <f t="shared" si="130"/>
        <v>0</v>
      </c>
      <c r="S326" s="3">
        <f>IF(A326&lt;('Enheter, modell og år'!$F$2+7),0,P326-VLOOKUP(A326-7&amp;B326&amp;C326,$E$32:$P$541,12,FALSE))</f>
        <v>0</v>
      </c>
      <c r="T326" s="70">
        <f t="shared" si="131"/>
        <v>0</v>
      </c>
    </row>
    <row r="327" spans="1:20" x14ac:dyDescent="0.25">
      <c r="A327">
        <f>'Tot bev lokal modell'!$L$2</f>
        <v>2018</v>
      </c>
      <c r="B327" t="str">
        <f>'Enheter, modell og år'!E3</f>
        <v>VFM</v>
      </c>
      <c r="C327">
        <f>'Tot bev lokal modell'!$A$29</f>
        <v>0</v>
      </c>
      <c r="D327" t="str">
        <f t="shared" si="102"/>
        <v>2018VFM</v>
      </c>
      <c r="E327" t="str">
        <f t="shared" si="103"/>
        <v>2018VFM0</v>
      </c>
      <c r="F327" s="39">
        <f t="shared" si="106"/>
        <v>0</v>
      </c>
      <c r="G327" s="39">
        <f t="shared" si="107"/>
        <v>0</v>
      </c>
      <c r="H327" s="39">
        <f t="shared" si="108"/>
        <v>0</v>
      </c>
      <c r="I327" s="39">
        <f t="shared" si="109"/>
        <v>0</v>
      </c>
      <c r="J327" s="39">
        <f t="shared" si="104"/>
        <v>0</v>
      </c>
      <c r="K327" s="3">
        <f>'Tot bev lokal modell'!H29</f>
        <v>0</v>
      </c>
      <c r="L327" s="3">
        <f>'Tot bev lokal modell'!I29</f>
        <v>0</v>
      </c>
      <c r="M327" s="3">
        <f>'Tot bev lokal modell'!J29</f>
        <v>0</v>
      </c>
      <c r="N327" s="3">
        <f t="shared" si="105"/>
        <v>0</v>
      </c>
      <c r="O327" s="3">
        <f>'Tot bev lokal modell'!K29</f>
        <v>0</v>
      </c>
      <c r="P327" s="3">
        <f>'Tot bev lokal modell'!L29</f>
        <v>0</v>
      </c>
      <c r="Q327" s="3">
        <f>IF(A327='Enheter, modell og år'!$F$2-1,0,P327-VLOOKUP(A327-1&amp;B327&amp;C327,$E$2:$P$541,12,FALSE))</f>
        <v>0</v>
      </c>
      <c r="R327" s="70">
        <f t="shared" si="130"/>
        <v>0</v>
      </c>
      <c r="S327" s="3">
        <f>IF(A327&lt;('Enheter, modell og år'!$F$2+7),0,P327-VLOOKUP(A327-7&amp;B327&amp;C327,$E$32:$P$541,12,FALSE))</f>
        <v>0</v>
      </c>
      <c r="T327" s="70">
        <f t="shared" si="131"/>
        <v>0</v>
      </c>
    </row>
    <row r="328" spans="1:20" x14ac:dyDescent="0.25">
      <c r="A328">
        <f>'Tot bev lokal modell'!$L$2</f>
        <v>2018</v>
      </c>
      <c r="B328" t="str">
        <f>'Enheter, modell og år'!E3</f>
        <v>VFM</v>
      </c>
      <c r="C328">
        <f>'Tot bev lokal modell'!$A$30</f>
        <v>0</v>
      </c>
      <c r="D328" t="str">
        <f t="shared" si="102"/>
        <v>2018VFM</v>
      </c>
      <c r="E328" t="str">
        <f t="shared" si="103"/>
        <v>2018VFM0</v>
      </c>
      <c r="F328" s="39">
        <f t="shared" si="106"/>
        <v>0</v>
      </c>
      <c r="G328" s="39">
        <f t="shared" si="107"/>
        <v>0</v>
      </c>
      <c r="H328" s="39">
        <f t="shared" si="108"/>
        <v>0</v>
      </c>
      <c r="I328" s="39">
        <f t="shared" si="109"/>
        <v>0</v>
      </c>
      <c r="J328" s="39">
        <f t="shared" si="104"/>
        <v>0</v>
      </c>
      <c r="K328" s="3">
        <f>'Tot bev lokal modell'!H30</f>
        <v>0</v>
      </c>
      <c r="L328" s="3">
        <f>'Tot bev lokal modell'!I30</f>
        <v>0</v>
      </c>
      <c r="M328" s="3">
        <f>'Tot bev lokal modell'!J30</f>
        <v>0</v>
      </c>
      <c r="N328" s="3">
        <f t="shared" si="105"/>
        <v>0</v>
      </c>
      <c r="O328" s="3">
        <f>'Tot bev lokal modell'!K30</f>
        <v>0</v>
      </c>
      <c r="P328" s="3">
        <f>'Tot bev lokal modell'!L30</f>
        <v>0</v>
      </c>
      <c r="Q328" s="3">
        <f>IF(A328='Enheter, modell og år'!$F$2-1,0,P328-VLOOKUP(A328-1&amp;B328&amp;C328,$E$2:$P$541,12,FALSE))</f>
        <v>0</v>
      </c>
      <c r="R328" s="70">
        <f t="shared" si="130"/>
        <v>0</v>
      </c>
      <c r="S328" s="3">
        <f>IF(A328&lt;('Enheter, modell og år'!$F$2+7),0,P328-VLOOKUP(A328-7&amp;B328&amp;C328,$E$32:$P$541,12,FALSE))</f>
        <v>0</v>
      </c>
      <c r="T328" s="70">
        <f t="shared" si="131"/>
        <v>0</v>
      </c>
    </row>
    <row r="329" spans="1:20" x14ac:dyDescent="0.25">
      <c r="A329">
        <f>'Tot bev lokal modell'!$L$2</f>
        <v>2018</v>
      </c>
      <c r="B329" t="str">
        <f>'Enheter, modell og år'!E3</f>
        <v>VFM</v>
      </c>
      <c r="C329">
        <f>'Tot bev lokal modell'!$A$31</f>
        <v>0</v>
      </c>
      <c r="D329" t="str">
        <f t="shared" si="102"/>
        <v>2018VFM</v>
      </c>
      <c r="E329" t="str">
        <f t="shared" si="103"/>
        <v>2018VFM0</v>
      </c>
      <c r="F329" s="39">
        <f t="shared" si="106"/>
        <v>0</v>
      </c>
      <c r="G329" s="39">
        <f t="shared" si="107"/>
        <v>0</v>
      </c>
      <c r="H329" s="39">
        <f t="shared" si="108"/>
        <v>0</v>
      </c>
      <c r="I329" s="39">
        <f t="shared" si="109"/>
        <v>0</v>
      </c>
      <c r="J329" s="39">
        <f t="shared" si="104"/>
        <v>0</v>
      </c>
      <c r="K329" s="3">
        <f>'Tot bev lokal modell'!H31</f>
        <v>0</v>
      </c>
      <c r="L329" s="3">
        <f>'Tot bev lokal modell'!I31</f>
        <v>0</v>
      </c>
      <c r="M329" s="3">
        <f>'Tot bev lokal modell'!J31</f>
        <v>0</v>
      </c>
      <c r="N329" s="3">
        <f t="shared" si="105"/>
        <v>0</v>
      </c>
      <c r="O329" s="3">
        <f>'Tot bev lokal modell'!K31</f>
        <v>0</v>
      </c>
      <c r="P329" s="3">
        <f>'Tot bev lokal modell'!L31</f>
        <v>0</v>
      </c>
      <c r="Q329" s="3">
        <f>IF(A329='Enheter, modell og år'!$F$2-1,0,P329-VLOOKUP(A329-1&amp;B329&amp;C329,$E$2:$P$541,12,FALSE))</f>
        <v>0</v>
      </c>
      <c r="R329" s="70">
        <f t="shared" si="130"/>
        <v>0</v>
      </c>
      <c r="S329" s="3">
        <f>IF(A329&lt;('Enheter, modell og år'!$F$2+7),0,P329-VLOOKUP(A329-7&amp;B329&amp;C329,$E$32:$P$541,12,FALSE))</f>
        <v>0</v>
      </c>
      <c r="T329" s="70">
        <f t="shared" si="131"/>
        <v>0</v>
      </c>
    </row>
    <row r="330" spans="1:20" x14ac:dyDescent="0.25">
      <c r="A330">
        <f>'Tot bev lokal modell'!$L$2</f>
        <v>2018</v>
      </c>
      <c r="B330" t="str">
        <f>'Enheter, modell og år'!E3</f>
        <v>VFM</v>
      </c>
      <c r="C330">
        <f>'Tot bev lokal modell'!$A$32</f>
        <v>0</v>
      </c>
      <c r="D330" t="str">
        <f t="shared" si="102"/>
        <v>2018VFM</v>
      </c>
      <c r="E330" t="str">
        <f t="shared" si="103"/>
        <v>2018VFM0</v>
      </c>
      <c r="F330" s="39">
        <f t="shared" si="106"/>
        <v>0</v>
      </c>
      <c r="G330" s="39">
        <f t="shared" si="107"/>
        <v>0</v>
      </c>
      <c r="H330" s="39">
        <f t="shared" si="108"/>
        <v>0</v>
      </c>
      <c r="I330" s="39">
        <f t="shared" si="109"/>
        <v>0</v>
      </c>
      <c r="J330" s="39">
        <f t="shared" si="104"/>
        <v>0</v>
      </c>
      <c r="K330" s="3">
        <f>'Tot bev lokal modell'!H32</f>
        <v>0</v>
      </c>
      <c r="L330" s="3">
        <f>'Tot bev lokal modell'!I32</f>
        <v>0</v>
      </c>
      <c r="M330" s="3">
        <f>'Tot bev lokal modell'!J32</f>
        <v>0</v>
      </c>
      <c r="N330" s="3">
        <f t="shared" si="105"/>
        <v>0</v>
      </c>
      <c r="O330" s="3">
        <f>'Tot bev lokal modell'!K32</f>
        <v>0</v>
      </c>
      <c r="P330" s="3">
        <f>'Tot bev lokal modell'!L32</f>
        <v>0</v>
      </c>
      <c r="Q330" s="3">
        <f>IF(A330='Enheter, modell og år'!$F$2-1,0,P330-VLOOKUP(A330-1&amp;B330&amp;C330,$E$2:$P$541,12,FALSE))</f>
        <v>0</v>
      </c>
      <c r="R330" s="70">
        <f t="shared" si="130"/>
        <v>0</v>
      </c>
      <c r="S330" s="3">
        <f>IF(A330&lt;('Enheter, modell og år'!$F$2+7),0,P330-VLOOKUP(A330-7&amp;B330&amp;C330,$E$32:$P$541,12,FALSE))</f>
        <v>0</v>
      </c>
      <c r="T330" s="70">
        <f t="shared" si="131"/>
        <v>0</v>
      </c>
    </row>
    <row r="331" spans="1:20" x14ac:dyDescent="0.25">
      <c r="A331">
        <f>'Tot bev lokal modell'!$L$2</f>
        <v>2018</v>
      </c>
      <c r="B331" t="str">
        <f>'Enheter, modell og år'!E3</f>
        <v>VFM</v>
      </c>
      <c r="C331">
        <f>'Tot bev lokal modell'!$A$33</f>
        <v>0</v>
      </c>
      <c r="D331" t="str">
        <f t="shared" si="102"/>
        <v>2018VFM</v>
      </c>
      <c r="E331" t="str">
        <f t="shared" si="103"/>
        <v>2018VFM0</v>
      </c>
      <c r="F331" s="39">
        <f t="shared" si="106"/>
        <v>0</v>
      </c>
      <c r="G331" s="39">
        <f t="shared" si="107"/>
        <v>0</v>
      </c>
      <c r="H331" s="39">
        <f t="shared" si="108"/>
        <v>0</v>
      </c>
      <c r="I331" s="39">
        <f t="shared" si="109"/>
        <v>0</v>
      </c>
      <c r="J331" s="39">
        <f t="shared" si="104"/>
        <v>0</v>
      </c>
      <c r="K331" s="3">
        <f>'Tot bev lokal modell'!H33</f>
        <v>0</v>
      </c>
      <c r="L331" s="3">
        <f>'Tot bev lokal modell'!I33</f>
        <v>0</v>
      </c>
      <c r="M331" s="3">
        <f>'Tot bev lokal modell'!J33</f>
        <v>0</v>
      </c>
      <c r="N331" s="3">
        <f t="shared" si="105"/>
        <v>0</v>
      </c>
      <c r="O331" s="3">
        <f>'Tot bev lokal modell'!K33</f>
        <v>0</v>
      </c>
      <c r="P331" s="3">
        <f>'Tot bev lokal modell'!L33</f>
        <v>0</v>
      </c>
      <c r="Q331" s="3">
        <f>IF(A331='Enheter, modell og år'!$F$2-1,0,P331-VLOOKUP(A331-1&amp;B331&amp;C331,$E$2:$P$541,12,FALSE))</f>
        <v>0</v>
      </c>
      <c r="R331" s="70">
        <f t="shared" si="130"/>
        <v>0</v>
      </c>
      <c r="S331" s="3">
        <f>IF(A331&lt;('Enheter, modell og år'!$F$2+7),0,P331-VLOOKUP(A331-7&amp;B331&amp;C331,$E$32:$P$541,12,FALSE))</f>
        <v>0</v>
      </c>
      <c r="T331" s="70">
        <f t="shared" si="131"/>
        <v>0</v>
      </c>
    </row>
    <row r="332" spans="1:20" x14ac:dyDescent="0.25">
      <c r="A332">
        <f>A302+1</f>
        <v>2019</v>
      </c>
      <c r="B332" t="str">
        <f>'Enheter, modell og år'!$E$3</f>
        <v>VFM</v>
      </c>
      <c r="C332">
        <f>'Tot bev lokal modell'!A4</f>
        <v>0</v>
      </c>
      <c r="D332" t="str">
        <f t="shared" si="102"/>
        <v>2019VFM</v>
      </c>
      <c r="E332" t="str">
        <f t="shared" si="103"/>
        <v>2019VFM0</v>
      </c>
      <c r="F332" s="39">
        <f t="shared" si="106"/>
        <v>0</v>
      </c>
      <c r="G332" s="39">
        <f t="shared" si="107"/>
        <v>0</v>
      </c>
      <c r="H332" s="39">
        <f t="shared" si="108"/>
        <v>0</v>
      </c>
      <c r="I332" s="39">
        <f t="shared" si="109"/>
        <v>0</v>
      </c>
      <c r="J332" s="39">
        <f t="shared" si="104"/>
        <v>0</v>
      </c>
      <c r="K332" s="3">
        <f>'Tot bev lokal modell'!M4</f>
        <v>0</v>
      </c>
      <c r="L332" s="3">
        <f>'Tot bev lokal modell'!N4</f>
        <v>0</v>
      </c>
      <c r="M332" s="3">
        <f>'Tot bev lokal modell'!O4</f>
        <v>0</v>
      </c>
      <c r="N332" s="3">
        <f t="shared" si="105"/>
        <v>0</v>
      </c>
      <c r="O332" s="3">
        <f>'Tot bev lokal modell'!P4</f>
        <v>0</v>
      </c>
      <c r="P332" s="3">
        <f>'Tot bev lokal modell'!Q4</f>
        <v>0</v>
      </c>
      <c r="Q332" s="3">
        <f>IF(A332='Enheter, modell og år'!$F$2-1,0,P332-VLOOKUP(A332-1&amp;B332&amp;C332,$E$2:$P$541,12,FALSE))</f>
        <v>0</v>
      </c>
      <c r="R332" s="70">
        <f t="shared" si="130"/>
        <v>0</v>
      </c>
      <c r="S332" s="3">
        <f>IF(A332&lt;('Enheter, modell og år'!$F$2+7),0,P332-VLOOKUP(A332-7&amp;B332&amp;C332,$E$32:$P$541,12,FALSE))</f>
        <v>0</v>
      </c>
      <c r="T332" s="70">
        <f t="shared" si="131"/>
        <v>0</v>
      </c>
    </row>
    <row r="333" spans="1:20" x14ac:dyDescent="0.25">
      <c r="A333">
        <f t="shared" ref="A333:A342" si="140">A303+1</f>
        <v>2019</v>
      </c>
      <c r="B333" t="str">
        <f>'Enheter, modell og år'!$E$3</f>
        <v>VFM</v>
      </c>
      <c r="C333">
        <f>'Tot bev lokal modell'!A5</f>
        <v>0</v>
      </c>
      <c r="D333" t="str">
        <f t="shared" ref="D333:D342" si="141">A333&amp;B333</f>
        <v>2019VFM</v>
      </c>
      <c r="E333" t="str">
        <f t="shared" ref="E333:E342" si="142">A333&amp;B333&amp;C333</f>
        <v>2019VFM0</v>
      </c>
      <c r="F333" s="39">
        <f t="shared" ref="F333:F342" si="143">IFERROR(K333/$P333,0)</f>
        <v>0</v>
      </c>
      <c r="G333" s="39">
        <f t="shared" ref="G333:G342" si="144">IFERROR(L333/$P333,0)</f>
        <v>0</v>
      </c>
      <c r="H333" s="39">
        <f t="shared" ref="H333:H342" si="145">IFERROR(M333/$P333,0)</f>
        <v>0</v>
      </c>
      <c r="I333" s="39">
        <f t="shared" ref="I333:I342" si="146">IFERROR(O333/$P333,0)</f>
        <v>0</v>
      </c>
      <c r="J333" s="39">
        <f t="shared" ref="J333:J342" si="147">IFERROR(N333/$P333,0)</f>
        <v>0</v>
      </c>
      <c r="K333" s="3">
        <f>'Tot bev lokal modell'!M5</f>
        <v>0</v>
      </c>
      <c r="L333" s="3">
        <f>'Tot bev lokal modell'!N5</f>
        <v>0</v>
      </c>
      <c r="M333" s="3">
        <f>'Tot bev lokal modell'!O5</f>
        <v>0</v>
      </c>
      <c r="N333" s="3">
        <f t="shared" ref="N333:N342" si="148">SUM(L333:M333)</f>
        <v>0</v>
      </c>
      <c r="O333" s="3">
        <f>'Tot bev lokal modell'!P5</f>
        <v>0</v>
      </c>
      <c r="P333" s="3">
        <f>'Tot bev lokal modell'!Q5</f>
        <v>0</v>
      </c>
      <c r="Q333" s="3">
        <f>IF(A333='Enheter, modell og år'!$F$2-1,0,P333-VLOOKUP(A333-1&amp;B333&amp;C333,$E$2:$P$541,12,FALSE))</f>
        <v>0</v>
      </c>
      <c r="R333" s="70">
        <f t="shared" si="130"/>
        <v>0</v>
      </c>
      <c r="S333" s="3">
        <f>IF(A333&lt;('Enheter, modell og år'!$F$2+7),0,P333-VLOOKUP(A333-7&amp;B333&amp;C333,$E$32:$P$541,12,FALSE))</f>
        <v>0</v>
      </c>
      <c r="T333" s="70">
        <f t="shared" si="131"/>
        <v>0</v>
      </c>
    </row>
    <row r="334" spans="1:20" x14ac:dyDescent="0.25">
      <c r="A334">
        <f t="shared" si="140"/>
        <v>2019</v>
      </c>
      <c r="B334" t="str">
        <f>'Enheter, modell og år'!$E$3</f>
        <v>VFM</v>
      </c>
      <c r="C334">
        <f>'Tot bev lokal modell'!A6</f>
        <v>0</v>
      </c>
      <c r="D334" t="str">
        <f t="shared" si="141"/>
        <v>2019VFM</v>
      </c>
      <c r="E334" t="str">
        <f t="shared" si="142"/>
        <v>2019VFM0</v>
      </c>
      <c r="F334" s="39">
        <f t="shared" si="143"/>
        <v>0</v>
      </c>
      <c r="G334" s="39">
        <f t="shared" si="144"/>
        <v>0</v>
      </c>
      <c r="H334" s="39">
        <f t="shared" si="145"/>
        <v>0</v>
      </c>
      <c r="I334" s="39">
        <f t="shared" si="146"/>
        <v>0</v>
      </c>
      <c r="J334" s="39">
        <f t="shared" si="147"/>
        <v>0</v>
      </c>
      <c r="K334" s="3">
        <f>'Tot bev lokal modell'!M6</f>
        <v>0</v>
      </c>
      <c r="L334" s="3">
        <f>'Tot bev lokal modell'!N6</f>
        <v>0</v>
      </c>
      <c r="M334" s="3">
        <f>'Tot bev lokal modell'!O6</f>
        <v>0</v>
      </c>
      <c r="N334" s="3">
        <f t="shared" si="148"/>
        <v>0</v>
      </c>
      <c r="O334" s="3">
        <f>'Tot bev lokal modell'!P6</f>
        <v>0</v>
      </c>
      <c r="P334" s="3">
        <f>'Tot bev lokal modell'!Q6</f>
        <v>0</v>
      </c>
      <c r="Q334" s="3">
        <f>IF(A334='Enheter, modell og år'!$F$2-1,0,P334-VLOOKUP(A334-1&amp;B334&amp;C334,$E$2:$P$541,12,FALSE))</f>
        <v>0</v>
      </c>
      <c r="R334" s="70">
        <f t="shared" si="130"/>
        <v>0</v>
      </c>
      <c r="S334" s="3">
        <f>IF(A334&lt;('Enheter, modell og år'!$F$2+7),0,P334-VLOOKUP(A334-7&amp;B334&amp;C334,$E$32:$P$541,12,FALSE))</f>
        <v>0</v>
      </c>
      <c r="T334" s="70">
        <f t="shared" si="131"/>
        <v>0</v>
      </c>
    </row>
    <row r="335" spans="1:20" x14ac:dyDescent="0.25">
      <c r="A335">
        <f t="shared" si="140"/>
        <v>2019</v>
      </c>
      <c r="B335" t="str">
        <f>'Enheter, modell og år'!$E$3</f>
        <v>VFM</v>
      </c>
      <c r="C335">
        <f>'Tot bev lokal modell'!A7</f>
        <v>0</v>
      </c>
      <c r="D335" t="str">
        <f t="shared" si="141"/>
        <v>2019VFM</v>
      </c>
      <c r="E335" t="str">
        <f t="shared" si="142"/>
        <v>2019VFM0</v>
      </c>
      <c r="F335" s="39">
        <f t="shared" si="143"/>
        <v>0</v>
      </c>
      <c r="G335" s="39">
        <f t="shared" si="144"/>
        <v>0</v>
      </c>
      <c r="H335" s="39">
        <f t="shared" si="145"/>
        <v>0</v>
      </c>
      <c r="I335" s="39">
        <f t="shared" si="146"/>
        <v>0</v>
      </c>
      <c r="J335" s="39">
        <f t="shared" si="147"/>
        <v>0</v>
      </c>
      <c r="K335" s="3">
        <f>'Tot bev lokal modell'!M7</f>
        <v>0</v>
      </c>
      <c r="L335" s="3">
        <f>'Tot bev lokal modell'!N7</f>
        <v>0</v>
      </c>
      <c r="M335" s="3">
        <f>'Tot bev lokal modell'!O7</f>
        <v>0</v>
      </c>
      <c r="N335" s="3">
        <f t="shared" si="148"/>
        <v>0</v>
      </c>
      <c r="O335" s="3">
        <f>'Tot bev lokal modell'!P7</f>
        <v>0</v>
      </c>
      <c r="P335" s="3">
        <f>'Tot bev lokal modell'!Q7</f>
        <v>0</v>
      </c>
      <c r="Q335" s="3">
        <f>IF(A335='Enheter, modell og år'!$F$2-1,0,P335-VLOOKUP(A335-1&amp;B335&amp;C335,$E$2:$P$541,12,FALSE))</f>
        <v>0</v>
      </c>
      <c r="R335" s="70">
        <f t="shared" si="130"/>
        <v>0</v>
      </c>
      <c r="S335" s="3">
        <f>IF(A335&lt;('Enheter, modell og år'!$F$2+7),0,P335-VLOOKUP(A335-7&amp;B335&amp;C335,$E$32:$P$541,12,FALSE))</f>
        <v>0</v>
      </c>
      <c r="T335" s="70">
        <f t="shared" si="131"/>
        <v>0</v>
      </c>
    </row>
    <row r="336" spans="1:20" x14ac:dyDescent="0.25">
      <c r="A336">
        <f t="shared" si="140"/>
        <v>2019</v>
      </c>
      <c r="B336" t="str">
        <f>'Enheter, modell og år'!$E$3</f>
        <v>VFM</v>
      </c>
      <c r="C336">
        <f>'Tot bev lokal modell'!A8</f>
        <v>0</v>
      </c>
      <c r="D336" t="str">
        <f t="shared" si="141"/>
        <v>2019VFM</v>
      </c>
      <c r="E336" t="str">
        <f t="shared" si="142"/>
        <v>2019VFM0</v>
      </c>
      <c r="F336" s="39">
        <f t="shared" si="143"/>
        <v>0</v>
      </c>
      <c r="G336" s="39">
        <f t="shared" si="144"/>
        <v>0</v>
      </c>
      <c r="H336" s="39">
        <f t="shared" si="145"/>
        <v>0</v>
      </c>
      <c r="I336" s="39">
        <f t="shared" si="146"/>
        <v>0</v>
      </c>
      <c r="J336" s="39">
        <f t="shared" si="147"/>
        <v>0</v>
      </c>
      <c r="K336" s="3">
        <f>'Tot bev lokal modell'!M8</f>
        <v>0</v>
      </c>
      <c r="L336" s="3">
        <f>'Tot bev lokal modell'!N8</f>
        <v>0</v>
      </c>
      <c r="M336" s="3">
        <f>'Tot bev lokal modell'!O8</f>
        <v>0</v>
      </c>
      <c r="N336" s="3">
        <f t="shared" si="148"/>
        <v>0</v>
      </c>
      <c r="O336" s="3">
        <f>'Tot bev lokal modell'!P8</f>
        <v>0</v>
      </c>
      <c r="P336" s="3">
        <f>'Tot bev lokal modell'!Q8</f>
        <v>0</v>
      </c>
      <c r="Q336" s="3">
        <f>IF(A336='Enheter, modell og år'!$F$2-1,0,P336-VLOOKUP(A336-1&amp;B336&amp;C336,$E$2:$P$541,12,FALSE))</f>
        <v>0</v>
      </c>
      <c r="R336" s="70">
        <f t="shared" si="130"/>
        <v>0</v>
      </c>
      <c r="S336" s="3">
        <f>IF(A336&lt;('Enheter, modell og år'!$F$2+7),0,P336-VLOOKUP(A336-7&amp;B336&amp;C336,$E$32:$P$541,12,FALSE))</f>
        <v>0</v>
      </c>
      <c r="T336" s="70">
        <f t="shared" si="131"/>
        <v>0</v>
      </c>
    </row>
    <row r="337" spans="1:20" x14ac:dyDescent="0.25">
      <c r="A337">
        <f t="shared" si="140"/>
        <v>2019</v>
      </c>
      <c r="B337" t="str">
        <f>'Enheter, modell og år'!$E$3</f>
        <v>VFM</v>
      </c>
      <c r="C337">
        <f>'Tot bev lokal modell'!A9</f>
        <v>0</v>
      </c>
      <c r="D337" t="str">
        <f t="shared" si="141"/>
        <v>2019VFM</v>
      </c>
      <c r="E337" t="str">
        <f t="shared" si="142"/>
        <v>2019VFM0</v>
      </c>
      <c r="F337" s="39">
        <f t="shared" si="143"/>
        <v>0</v>
      </c>
      <c r="G337" s="39">
        <f t="shared" si="144"/>
        <v>0</v>
      </c>
      <c r="H337" s="39">
        <f t="shared" si="145"/>
        <v>0</v>
      </c>
      <c r="I337" s="39">
        <f t="shared" si="146"/>
        <v>0</v>
      </c>
      <c r="J337" s="39">
        <f t="shared" si="147"/>
        <v>0</v>
      </c>
      <c r="K337" s="3">
        <f>'Tot bev lokal modell'!M9</f>
        <v>0</v>
      </c>
      <c r="L337" s="3">
        <f>'Tot bev lokal modell'!N9</f>
        <v>0</v>
      </c>
      <c r="M337" s="3">
        <f>'Tot bev lokal modell'!O9</f>
        <v>0</v>
      </c>
      <c r="N337" s="3">
        <f t="shared" si="148"/>
        <v>0</v>
      </c>
      <c r="O337" s="3">
        <f>'Tot bev lokal modell'!P9</f>
        <v>0</v>
      </c>
      <c r="P337" s="3">
        <f>'Tot bev lokal modell'!Q9</f>
        <v>0</v>
      </c>
      <c r="Q337" s="3">
        <f>IF(A337='Enheter, modell og år'!$F$2-1,0,P337-VLOOKUP(A337-1&amp;B337&amp;C337,$E$2:$P$541,12,FALSE))</f>
        <v>0</v>
      </c>
      <c r="R337" s="70">
        <f t="shared" si="130"/>
        <v>0</v>
      </c>
      <c r="S337" s="3">
        <f>IF(A337&lt;('Enheter, modell og år'!$F$2+7),0,P337-VLOOKUP(A337-7&amp;B337&amp;C337,$E$32:$P$541,12,FALSE))</f>
        <v>0</v>
      </c>
      <c r="T337" s="70">
        <f t="shared" si="131"/>
        <v>0</v>
      </c>
    </row>
    <row r="338" spans="1:20" x14ac:dyDescent="0.25">
      <c r="A338">
        <f t="shared" si="140"/>
        <v>2019</v>
      </c>
      <c r="B338" t="str">
        <f>'Enheter, modell og år'!$E$3</f>
        <v>VFM</v>
      </c>
      <c r="C338">
        <f>'Tot bev lokal modell'!A10</f>
        <v>0</v>
      </c>
      <c r="D338" t="str">
        <f t="shared" si="141"/>
        <v>2019VFM</v>
      </c>
      <c r="E338" t="str">
        <f t="shared" si="142"/>
        <v>2019VFM0</v>
      </c>
      <c r="F338" s="39">
        <f t="shared" si="143"/>
        <v>0</v>
      </c>
      <c r="G338" s="39">
        <f t="shared" si="144"/>
        <v>0</v>
      </c>
      <c r="H338" s="39">
        <f t="shared" si="145"/>
        <v>0</v>
      </c>
      <c r="I338" s="39">
        <f t="shared" si="146"/>
        <v>0</v>
      </c>
      <c r="J338" s="39">
        <f t="shared" si="147"/>
        <v>0</v>
      </c>
      <c r="K338" s="3">
        <f>'Tot bev lokal modell'!M10</f>
        <v>0</v>
      </c>
      <c r="L338" s="3">
        <f>'Tot bev lokal modell'!N10</f>
        <v>0</v>
      </c>
      <c r="M338" s="3">
        <f>'Tot bev lokal modell'!O10</f>
        <v>0</v>
      </c>
      <c r="N338" s="3">
        <f t="shared" si="148"/>
        <v>0</v>
      </c>
      <c r="O338" s="3">
        <f>'Tot bev lokal modell'!P10</f>
        <v>0</v>
      </c>
      <c r="P338" s="3">
        <f>'Tot bev lokal modell'!Q10</f>
        <v>0</v>
      </c>
      <c r="Q338" s="3">
        <f>IF(A338='Enheter, modell og år'!$F$2-1,0,P338-VLOOKUP(A338-1&amp;B338&amp;C338,$E$2:$P$541,12,FALSE))</f>
        <v>0</v>
      </c>
      <c r="R338" s="70">
        <f t="shared" si="130"/>
        <v>0</v>
      </c>
      <c r="S338" s="3">
        <f>IF(A338&lt;('Enheter, modell og år'!$F$2+7),0,P338-VLOOKUP(A338-7&amp;B338&amp;C338,$E$32:$P$541,12,FALSE))</f>
        <v>0</v>
      </c>
      <c r="T338" s="70">
        <f t="shared" si="131"/>
        <v>0</v>
      </c>
    </row>
    <row r="339" spans="1:20" x14ac:dyDescent="0.25">
      <c r="A339">
        <f t="shared" si="140"/>
        <v>2019</v>
      </c>
      <c r="B339" t="str">
        <f>'Enheter, modell og år'!$E$3</f>
        <v>VFM</v>
      </c>
      <c r="C339">
        <f>'Tot bev lokal modell'!A11</f>
        <v>0</v>
      </c>
      <c r="D339" t="str">
        <f t="shared" si="141"/>
        <v>2019VFM</v>
      </c>
      <c r="E339" t="str">
        <f t="shared" si="142"/>
        <v>2019VFM0</v>
      </c>
      <c r="F339" s="39">
        <f t="shared" si="143"/>
        <v>0</v>
      </c>
      <c r="G339" s="39">
        <f t="shared" si="144"/>
        <v>0</v>
      </c>
      <c r="H339" s="39">
        <f t="shared" si="145"/>
        <v>0</v>
      </c>
      <c r="I339" s="39">
        <f t="shared" si="146"/>
        <v>0</v>
      </c>
      <c r="J339" s="39">
        <f t="shared" si="147"/>
        <v>0</v>
      </c>
      <c r="K339" s="3">
        <f>'Tot bev lokal modell'!M11</f>
        <v>0</v>
      </c>
      <c r="L339" s="3">
        <f>'Tot bev lokal modell'!N11</f>
        <v>0</v>
      </c>
      <c r="M339" s="3">
        <f>'Tot bev lokal modell'!O11</f>
        <v>0</v>
      </c>
      <c r="N339" s="3">
        <f t="shared" si="148"/>
        <v>0</v>
      </c>
      <c r="O339" s="3">
        <f>'Tot bev lokal modell'!P11</f>
        <v>0</v>
      </c>
      <c r="P339" s="3">
        <f>'Tot bev lokal modell'!Q11</f>
        <v>0</v>
      </c>
      <c r="Q339" s="3">
        <f>IF(A339='Enheter, modell og år'!$F$2-1,0,P339-VLOOKUP(A339-1&amp;B339&amp;C339,$E$2:$P$541,12,FALSE))</f>
        <v>0</v>
      </c>
      <c r="R339" s="70">
        <f t="shared" si="130"/>
        <v>0</v>
      </c>
      <c r="S339" s="3">
        <f>IF(A339&lt;('Enheter, modell og år'!$F$2+7),0,P339-VLOOKUP(A339-7&amp;B339&amp;C339,$E$32:$P$541,12,FALSE))</f>
        <v>0</v>
      </c>
      <c r="T339" s="70">
        <f t="shared" si="131"/>
        <v>0</v>
      </c>
    </row>
    <row r="340" spans="1:20" x14ac:dyDescent="0.25">
      <c r="A340">
        <f t="shared" si="140"/>
        <v>2019</v>
      </c>
      <c r="B340" t="str">
        <f>'Enheter, modell og år'!$E$3</f>
        <v>VFM</v>
      </c>
      <c r="C340">
        <f>'Tot bev lokal modell'!A12</f>
        <v>0</v>
      </c>
      <c r="D340" t="str">
        <f t="shared" si="141"/>
        <v>2019VFM</v>
      </c>
      <c r="E340" t="str">
        <f t="shared" si="142"/>
        <v>2019VFM0</v>
      </c>
      <c r="F340" s="39">
        <f t="shared" si="143"/>
        <v>0</v>
      </c>
      <c r="G340" s="39">
        <f t="shared" si="144"/>
        <v>0</v>
      </c>
      <c r="H340" s="39">
        <f t="shared" si="145"/>
        <v>0</v>
      </c>
      <c r="I340" s="39">
        <f t="shared" si="146"/>
        <v>0</v>
      </c>
      <c r="J340" s="39">
        <f t="shared" si="147"/>
        <v>0</v>
      </c>
      <c r="K340" s="3">
        <f>'Tot bev lokal modell'!M12</f>
        <v>0</v>
      </c>
      <c r="L340" s="3">
        <f>'Tot bev lokal modell'!N12</f>
        <v>0</v>
      </c>
      <c r="M340" s="3">
        <f>'Tot bev lokal modell'!O12</f>
        <v>0</v>
      </c>
      <c r="N340" s="3">
        <f t="shared" si="148"/>
        <v>0</v>
      </c>
      <c r="O340" s="3">
        <f>'Tot bev lokal modell'!P12</f>
        <v>0</v>
      </c>
      <c r="P340" s="3">
        <f>'Tot bev lokal modell'!Q12</f>
        <v>0</v>
      </c>
      <c r="Q340" s="3">
        <f>IF(A340='Enheter, modell og år'!$F$2-1,0,P340-VLOOKUP(A340-1&amp;B340&amp;C340,$E$2:$P$541,12,FALSE))</f>
        <v>0</v>
      </c>
      <c r="R340" s="70">
        <f t="shared" si="130"/>
        <v>0</v>
      </c>
      <c r="S340" s="3">
        <f>IF(A340&lt;('Enheter, modell og år'!$F$2+7),0,P340-VLOOKUP(A340-7&amp;B340&amp;C340,$E$32:$P$541,12,FALSE))</f>
        <v>0</v>
      </c>
      <c r="T340" s="70">
        <f t="shared" si="131"/>
        <v>0</v>
      </c>
    </row>
    <row r="341" spans="1:20" x14ac:dyDescent="0.25">
      <c r="A341">
        <f t="shared" si="140"/>
        <v>2019</v>
      </c>
      <c r="B341" t="str">
        <f>'Enheter, modell og år'!$E$3</f>
        <v>VFM</v>
      </c>
      <c r="C341">
        <f>'Tot bev lokal modell'!A13</f>
        <v>0</v>
      </c>
      <c r="D341" t="str">
        <f t="shared" si="141"/>
        <v>2019VFM</v>
      </c>
      <c r="E341" t="str">
        <f t="shared" si="142"/>
        <v>2019VFM0</v>
      </c>
      <c r="F341" s="39">
        <f t="shared" si="143"/>
        <v>0</v>
      </c>
      <c r="G341" s="39">
        <f t="shared" si="144"/>
        <v>0</v>
      </c>
      <c r="H341" s="39">
        <f t="shared" si="145"/>
        <v>0</v>
      </c>
      <c r="I341" s="39">
        <f t="shared" si="146"/>
        <v>0</v>
      </c>
      <c r="J341" s="39">
        <f t="shared" si="147"/>
        <v>0</v>
      </c>
      <c r="K341" s="3">
        <f>'Tot bev lokal modell'!M13</f>
        <v>0</v>
      </c>
      <c r="L341" s="3">
        <f>'Tot bev lokal modell'!N13</f>
        <v>0</v>
      </c>
      <c r="M341" s="3">
        <f>'Tot bev lokal modell'!O13</f>
        <v>0</v>
      </c>
      <c r="N341" s="3">
        <f t="shared" si="148"/>
        <v>0</v>
      </c>
      <c r="O341" s="3">
        <f>'Tot bev lokal modell'!P13</f>
        <v>0</v>
      </c>
      <c r="P341" s="3">
        <f>'Tot bev lokal modell'!Q13</f>
        <v>0</v>
      </c>
      <c r="Q341" s="3">
        <f>IF(A341='Enheter, modell og år'!$F$2-1,0,P341-VLOOKUP(A341-1&amp;B341&amp;C341,$E$2:$P$541,12,FALSE))</f>
        <v>0</v>
      </c>
      <c r="R341" s="70">
        <f t="shared" si="130"/>
        <v>0</v>
      </c>
      <c r="S341" s="3">
        <f>IF(A341&lt;('Enheter, modell og år'!$F$2+7),0,P341-VLOOKUP(A341-7&amp;B341&amp;C341,$E$32:$P$541,12,FALSE))</f>
        <v>0</v>
      </c>
      <c r="T341" s="70">
        <f t="shared" si="131"/>
        <v>0</v>
      </c>
    </row>
    <row r="342" spans="1:20" x14ac:dyDescent="0.25">
      <c r="A342">
        <f t="shared" si="140"/>
        <v>2019</v>
      </c>
      <c r="B342" t="str">
        <f>'Enheter, modell og år'!$E$3</f>
        <v>VFM</v>
      </c>
      <c r="C342">
        <f>'Tot bev lokal modell'!A14</f>
        <v>0</v>
      </c>
      <c r="D342" t="str">
        <f t="shared" si="141"/>
        <v>2019VFM</v>
      </c>
      <c r="E342" t="str">
        <f t="shared" si="142"/>
        <v>2019VFM0</v>
      </c>
      <c r="F342" s="39">
        <f t="shared" si="143"/>
        <v>0</v>
      </c>
      <c r="G342" s="39">
        <f t="shared" si="144"/>
        <v>0</v>
      </c>
      <c r="H342" s="39">
        <f t="shared" si="145"/>
        <v>0</v>
      </c>
      <c r="I342" s="39">
        <f t="shared" si="146"/>
        <v>0</v>
      </c>
      <c r="J342" s="39">
        <f t="shared" si="147"/>
        <v>0</v>
      </c>
      <c r="K342" s="3">
        <f>'Tot bev lokal modell'!M14</f>
        <v>0</v>
      </c>
      <c r="L342" s="3">
        <f>'Tot bev lokal modell'!N14</f>
        <v>0</v>
      </c>
      <c r="M342" s="3">
        <f>'Tot bev lokal modell'!O14</f>
        <v>0</v>
      </c>
      <c r="N342" s="3">
        <f t="shared" si="148"/>
        <v>0</v>
      </c>
      <c r="O342" s="3">
        <f>'Tot bev lokal modell'!P14</f>
        <v>0</v>
      </c>
      <c r="P342" s="3">
        <f>'Tot bev lokal modell'!Q14</f>
        <v>0</v>
      </c>
      <c r="Q342" s="3">
        <f>IF(A342='Enheter, modell og år'!$F$2-1,0,P342-VLOOKUP(A342-1&amp;B342&amp;C342,$E$2:$P$541,12,FALSE))</f>
        <v>0</v>
      </c>
      <c r="R342" s="70">
        <f t="shared" si="130"/>
        <v>0</v>
      </c>
      <c r="S342" s="3">
        <f>IF(A342&lt;('Enheter, modell og år'!$F$2+7),0,P342-VLOOKUP(A342-7&amp;B342&amp;C342,$E$32:$P$541,12,FALSE))</f>
        <v>0</v>
      </c>
      <c r="T342" s="70">
        <f t="shared" si="131"/>
        <v>0</v>
      </c>
    </row>
    <row r="343" spans="1:20" x14ac:dyDescent="0.25">
      <c r="A343">
        <f t="shared" ref="A343:A362" si="149">A313+1</f>
        <v>2019</v>
      </c>
      <c r="B343" t="str">
        <f>'Enheter, modell og år'!E3</f>
        <v>VFM</v>
      </c>
      <c r="C343">
        <f>'Tot bev lokal modell'!$A$15</f>
        <v>0</v>
      </c>
      <c r="D343" t="str">
        <f t="shared" si="102"/>
        <v>2019VFM</v>
      </c>
      <c r="E343" t="str">
        <f t="shared" si="103"/>
        <v>2019VFM0</v>
      </c>
      <c r="F343" s="39">
        <f t="shared" si="106"/>
        <v>0</v>
      </c>
      <c r="G343" s="39">
        <f t="shared" si="107"/>
        <v>0</v>
      </c>
      <c r="H343" s="39">
        <f t="shared" si="108"/>
        <v>0</v>
      </c>
      <c r="I343" s="39">
        <f t="shared" si="109"/>
        <v>0</v>
      </c>
      <c r="J343" s="39">
        <f t="shared" si="104"/>
        <v>0</v>
      </c>
      <c r="K343" s="3">
        <f>'Tot bev lokal modell'!M15</f>
        <v>0</v>
      </c>
      <c r="L343" s="3">
        <f>'Tot bev lokal modell'!N15</f>
        <v>0</v>
      </c>
      <c r="M343" s="3">
        <f>'Tot bev lokal modell'!O15</f>
        <v>0</v>
      </c>
      <c r="N343" s="3">
        <f t="shared" si="105"/>
        <v>0</v>
      </c>
      <c r="O343" s="3">
        <f>'Tot bev lokal modell'!P15</f>
        <v>0</v>
      </c>
      <c r="P343" s="3">
        <f>'Tot bev lokal modell'!Q15</f>
        <v>0</v>
      </c>
      <c r="Q343" s="3">
        <f>IF(A343='Enheter, modell og år'!$F$2-1,0,P343-VLOOKUP(A343-1&amp;B343&amp;C343,$E$2:$P$541,12,FALSE))</f>
        <v>0</v>
      </c>
      <c r="R343" s="70">
        <f t="shared" si="130"/>
        <v>0</v>
      </c>
      <c r="S343" s="3">
        <f>IF(A343&lt;('Enheter, modell og år'!$F$2+7),0,P343-VLOOKUP(A343-7&amp;B343&amp;C343,$E$32:$P$541,12,FALSE))</f>
        <v>0</v>
      </c>
      <c r="T343" s="70">
        <f t="shared" si="131"/>
        <v>0</v>
      </c>
    </row>
    <row r="344" spans="1:20" x14ac:dyDescent="0.25">
      <c r="A344">
        <f t="shared" si="149"/>
        <v>2019</v>
      </c>
      <c r="B344" t="str">
        <f>'Enheter, modell og år'!E3</f>
        <v>VFM</v>
      </c>
      <c r="C344">
        <f>'Tot bev lokal modell'!$A$16</f>
        <v>0</v>
      </c>
      <c r="D344" t="str">
        <f t="shared" si="102"/>
        <v>2019VFM</v>
      </c>
      <c r="E344" t="str">
        <f t="shared" si="103"/>
        <v>2019VFM0</v>
      </c>
      <c r="F344" s="39">
        <f t="shared" si="106"/>
        <v>0</v>
      </c>
      <c r="G344" s="39">
        <f t="shared" si="107"/>
        <v>0</v>
      </c>
      <c r="H344" s="39">
        <f t="shared" si="108"/>
        <v>0</v>
      </c>
      <c r="I344" s="39">
        <f t="shared" si="109"/>
        <v>0</v>
      </c>
      <c r="J344" s="39">
        <f t="shared" si="104"/>
        <v>0</v>
      </c>
      <c r="K344" s="3">
        <f>'Tot bev lokal modell'!M16</f>
        <v>0</v>
      </c>
      <c r="L344" s="3">
        <f>'Tot bev lokal modell'!N16</f>
        <v>0</v>
      </c>
      <c r="M344" s="3">
        <f>'Tot bev lokal modell'!O16</f>
        <v>0</v>
      </c>
      <c r="N344" s="3">
        <f t="shared" si="105"/>
        <v>0</v>
      </c>
      <c r="O344" s="3">
        <f>'Tot bev lokal modell'!P16</f>
        <v>0</v>
      </c>
      <c r="P344" s="3">
        <f>'Tot bev lokal modell'!Q16</f>
        <v>0</v>
      </c>
      <c r="Q344" s="3">
        <f>IF(A344='Enheter, modell og år'!$F$2-1,0,P344-VLOOKUP(A344-1&amp;B344&amp;C344,$E$2:$P$541,12,FALSE))</f>
        <v>0</v>
      </c>
      <c r="R344" s="70">
        <f t="shared" si="130"/>
        <v>0</v>
      </c>
      <c r="S344" s="3">
        <f>IF(A344&lt;('Enheter, modell og år'!$F$2+7),0,P344-VLOOKUP(A344-7&amp;B344&amp;C344,$E$32:$P$541,12,FALSE))</f>
        <v>0</v>
      </c>
      <c r="T344" s="70">
        <f t="shared" si="131"/>
        <v>0</v>
      </c>
    </row>
    <row r="345" spans="1:20" x14ac:dyDescent="0.25">
      <c r="A345">
        <f t="shared" si="149"/>
        <v>2019</v>
      </c>
      <c r="B345" t="str">
        <f>'Enheter, modell og år'!E3</f>
        <v>VFM</v>
      </c>
      <c r="C345">
        <f>'Tot bev lokal modell'!$A$17</f>
        <v>0</v>
      </c>
      <c r="D345" t="str">
        <f t="shared" si="102"/>
        <v>2019VFM</v>
      </c>
      <c r="E345" t="str">
        <f t="shared" si="103"/>
        <v>2019VFM0</v>
      </c>
      <c r="F345" s="39">
        <f t="shared" si="106"/>
        <v>0</v>
      </c>
      <c r="G345" s="39">
        <f t="shared" si="107"/>
        <v>0</v>
      </c>
      <c r="H345" s="39">
        <f t="shared" si="108"/>
        <v>0</v>
      </c>
      <c r="I345" s="39">
        <f t="shared" si="109"/>
        <v>0</v>
      </c>
      <c r="J345" s="39">
        <f t="shared" si="104"/>
        <v>0</v>
      </c>
      <c r="K345" s="3">
        <f>'Tot bev lokal modell'!M17</f>
        <v>0</v>
      </c>
      <c r="L345" s="3">
        <f>'Tot bev lokal modell'!N17</f>
        <v>0</v>
      </c>
      <c r="M345" s="3">
        <f>'Tot bev lokal modell'!O17</f>
        <v>0</v>
      </c>
      <c r="N345" s="3">
        <f t="shared" si="105"/>
        <v>0</v>
      </c>
      <c r="O345" s="3">
        <f>'Tot bev lokal modell'!P17</f>
        <v>0</v>
      </c>
      <c r="P345" s="3">
        <f>'Tot bev lokal modell'!Q17</f>
        <v>0</v>
      </c>
      <c r="Q345" s="3">
        <f>IF(A345='Enheter, modell og år'!$F$2-1,0,P345-VLOOKUP(A345-1&amp;B345&amp;C345,$E$2:$P$541,12,FALSE))</f>
        <v>0</v>
      </c>
      <c r="R345" s="70">
        <f t="shared" si="130"/>
        <v>0</v>
      </c>
      <c r="S345" s="3">
        <f>IF(A345&lt;('Enheter, modell og år'!$F$2+7),0,P345-VLOOKUP(A345-7&amp;B345&amp;C345,$E$32:$P$541,12,FALSE))</f>
        <v>0</v>
      </c>
      <c r="T345" s="70">
        <f t="shared" si="131"/>
        <v>0</v>
      </c>
    </row>
    <row r="346" spans="1:20" x14ac:dyDescent="0.25">
      <c r="A346">
        <f t="shared" si="149"/>
        <v>2019</v>
      </c>
      <c r="B346" t="str">
        <f>'Enheter, modell og år'!E3</f>
        <v>VFM</v>
      </c>
      <c r="C346">
        <f>'Tot bev lokal modell'!$A$18</f>
        <v>0</v>
      </c>
      <c r="D346" t="str">
        <f t="shared" si="102"/>
        <v>2019VFM</v>
      </c>
      <c r="E346" t="str">
        <f t="shared" si="103"/>
        <v>2019VFM0</v>
      </c>
      <c r="F346" s="39">
        <f t="shared" si="106"/>
        <v>0</v>
      </c>
      <c r="G346" s="39">
        <f t="shared" si="107"/>
        <v>0</v>
      </c>
      <c r="H346" s="39">
        <f t="shared" si="108"/>
        <v>0</v>
      </c>
      <c r="I346" s="39">
        <f t="shared" si="109"/>
        <v>0</v>
      </c>
      <c r="J346" s="39">
        <f t="shared" si="104"/>
        <v>0</v>
      </c>
      <c r="K346" s="3">
        <f>'Tot bev lokal modell'!M18</f>
        <v>0</v>
      </c>
      <c r="L346" s="3">
        <f>'Tot bev lokal modell'!N18</f>
        <v>0</v>
      </c>
      <c r="M346" s="3">
        <f>'Tot bev lokal modell'!O18</f>
        <v>0</v>
      </c>
      <c r="N346" s="3">
        <f t="shared" si="105"/>
        <v>0</v>
      </c>
      <c r="O346" s="3">
        <f>'Tot bev lokal modell'!P18</f>
        <v>0</v>
      </c>
      <c r="P346" s="3">
        <f>'Tot bev lokal modell'!Q18</f>
        <v>0</v>
      </c>
      <c r="Q346" s="3">
        <f>IF(A346='Enheter, modell og år'!$F$2-1,0,P346-VLOOKUP(A346-1&amp;B346&amp;C346,$E$2:$P$541,12,FALSE))</f>
        <v>0</v>
      </c>
      <c r="R346" s="70">
        <f t="shared" si="130"/>
        <v>0</v>
      </c>
      <c r="S346" s="3">
        <f>IF(A346&lt;('Enheter, modell og år'!$F$2+7),0,P346-VLOOKUP(A346-7&amp;B346&amp;C346,$E$32:$P$541,12,FALSE))</f>
        <v>0</v>
      </c>
      <c r="T346" s="70">
        <f t="shared" si="131"/>
        <v>0</v>
      </c>
    </row>
    <row r="347" spans="1:20" x14ac:dyDescent="0.25">
      <c r="A347">
        <f t="shared" si="149"/>
        <v>2019</v>
      </c>
      <c r="B347" t="str">
        <f>'Enheter, modell og år'!E3</f>
        <v>VFM</v>
      </c>
      <c r="C347">
        <f>'Tot bev lokal modell'!$A$19</f>
        <v>0</v>
      </c>
      <c r="D347" t="str">
        <f t="shared" si="102"/>
        <v>2019VFM</v>
      </c>
      <c r="E347" t="str">
        <f t="shared" si="103"/>
        <v>2019VFM0</v>
      </c>
      <c r="F347" s="39">
        <f t="shared" si="106"/>
        <v>0</v>
      </c>
      <c r="G347" s="39">
        <f t="shared" si="107"/>
        <v>0</v>
      </c>
      <c r="H347" s="39">
        <f t="shared" si="108"/>
        <v>0</v>
      </c>
      <c r="I347" s="39">
        <f t="shared" si="109"/>
        <v>0</v>
      </c>
      <c r="J347" s="39">
        <f t="shared" si="104"/>
        <v>0</v>
      </c>
      <c r="K347" s="3">
        <f>'Tot bev lokal modell'!M19</f>
        <v>0</v>
      </c>
      <c r="L347" s="3">
        <f>'Tot bev lokal modell'!N19</f>
        <v>0</v>
      </c>
      <c r="M347" s="3">
        <f>'Tot bev lokal modell'!O19</f>
        <v>0</v>
      </c>
      <c r="N347" s="3">
        <f t="shared" si="105"/>
        <v>0</v>
      </c>
      <c r="O347" s="3">
        <f>'Tot bev lokal modell'!P19</f>
        <v>0</v>
      </c>
      <c r="P347" s="3">
        <f>'Tot bev lokal modell'!Q19</f>
        <v>0</v>
      </c>
      <c r="Q347" s="3">
        <f>IF(A347='Enheter, modell og år'!$F$2-1,0,P347-VLOOKUP(A347-1&amp;B347&amp;C347,$E$2:$P$541,12,FALSE))</f>
        <v>0</v>
      </c>
      <c r="R347" s="70">
        <f t="shared" si="130"/>
        <v>0</v>
      </c>
      <c r="S347" s="3">
        <f>IF(A347&lt;('Enheter, modell og år'!$F$2+7),0,P347-VLOOKUP(A347-7&amp;B347&amp;C347,$E$32:$P$541,12,FALSE))</f>
        <v>0</v>
      </c>
      <c r="T347" s="70">
        <f t="shared" si="131"/>
        <v>0</v>
      </c>
    </row>
    <row r="348" spans="1:20" x14ac:dyDescent="0.25">
      <c r="A348">
        <f t="shared" si="149"/>
        <v>2019</v>
      </c>
      <c r="B348" t="str">
        <f>'Enheter, modell og år'!E3</f>
        <v>VFM</v>
      </c>
      <c r="C348">
        <f>'Tot bev lokal modell'!$A$20</f>
        <v>0</v>
      </c>
      <c r="D348" t="str">
        <f t="shared" si="102"/>
        <v>2019VFM</v>
      </c>
      <c r="E348" t="str">
        <f t="shared" si="103"/>
        <v>2019VFM0</v>
      </c>
      <c r="F348" s="39">
        <f t="shared" si="106"/>
        <v>0</v>
      </c>
      <c r="G348" s="39">
        <f t="shared" si="107"/>
        <v>0</v>
      </c>
      <c r="H348" s="39">
        <f t="shared" si="108"/>
        <v>0</v>
      </c>
      <c r="I348" s="39">
        <f t="shared" si="109"/>
        <v>0</v>
      </c>
      <c r="J348" s="39">
        <f t="shared" si="104"/>
        <v>0</v>
      </c>
      <c r="K348" s="3">
        <f>'Tot bev lokal modell'!M20</f>
        <v>0</v>
      </c>
      <c r="L348" s="3">
        <f>'Tot bev lokal modell'!N20</f>
        <v>0</v>
      </c>
      <c r="M348" s="3">
        <f>'Tot bev lokal modell'!O20</f>
        <v>0</v>
      </c>
      <c r="N348" s="3">
        <f t="shared" si="105"/>
        <v>0</v>
      </c>
      <c r="O348" s="3">
        <f>'Tot bev lokal modell'!P20</f>
        <v>0</v>
      </c>
      <c r="P348" s="3">
        <f>'Tot bev lokal modell'!Q20</f>
        <v>0</v>
      </c>
      <c r="Q348" s="3">
        <f>IF(A348='Enheter, modell og år'!$F$2-1,0,P348-VLOOKUP(A348-1&amp;B348&amp;C348,$E$2:$P$541,12,FALSE))</f>
        <v>0</v>
      </c>
      <c r="R348" s="70">
        <f t="shared" si="130"/>
        <v>0</v>
      </c>
      <c r="S348" s="3">
        <f>IF(A348&lt;('Enheter, modell og år'!$F$2+7),0,P348-VLOOKUP(A348-7&amp;B348&amp;C348,$E$32:$P$541,12,FALSE))</f>
        <v>0</v>
      </c>
      <c r="T348" s="70">
        <f t="shared" si="131"/>
        <v>0</v>
      </c>
    </row>
    <row r="349" spans="1:20" x14ac:dyDescent="0.25">
      <c r="A349">
        <f t="shared" si="149"/>
        <v>2019</v>
      </c>
      <c r="B349" t="str">
        <f>'Enheter, modell og år'!E3</f>
        <v>VFM</v>
      </c>
      <c r="C349">
        <f>'Tot bev lokal modell'!$A$21</f>
        <v>0</v>
      </c>
      <c r="D349" t="str">
        <f t="shared" si="102"/>
        <v>2019VFM</v>
      </c>
      <c r="E349" t="str">
        <f t="shared" si="103"/>
        <v>2019VFM0</v>
      </c>
      <c r="F349" s="39">
        <f t="shared" si="106"/>
        <v>0</v>
      </c>
      <c r="G349" s="39">
        <f t="shared" si="107"/>
        <v>0</v>
      </c>
      <c r="H349" s="39">
        <f t="shared" si="108"/>
        <v>0</v>
      </c>
      <c r="I349" s="39">
        <f t="shared" si="109"/>
        <v>0</v>
      </c>
      <c r="J349" s="39">
        <f t="shared" si="104"/>
        <v>0</v>
      </c>
      <c r="K349" s="3">
        <f>'Tot bev lokal modell'!M21</f>
        <v>0</v>
      </c>
      <c r="L349" s="3">
        <f>'Tot bev lokal modell'!N21</f>
        <v>0</v>
      </c>
      <c r="M349" s="3">
        <f>'Tot bev lokal modell'!O21</f>
        <v>0</v>
      </c>
      <c r="N349" s="3">
        <f t="shared" si="105"/>
        <v>0</v>
      </c>
      <c r="O349" s="3">
        <f>'Tot bev lokal modell'!P21</f>
        <v>0</v>
      </c>
      <c r="P349" s="3">
        <f>'Tot bev lokal modell'!Q21</f>
        <v>0</v>
      </c>
      <c r="Q349" s="3">
        <f>IF(A349='Enheter, modell og år'!$F$2-1,0,P349-VLOOKUP(A349-1&amp;B349&amp;C349,$E$2:$P$541,12,FALSE))</f>
        <v>0</v>
      </c>
      <c r="R349" s="70">
        <f t="shared" si="130"/>
        <v>0</v>
      </c>
      <c r="S349" s="3">
        <f>IF(A349&lt;('Enheter, modell og år'!$F$2+7),0,P349-VLOOKUP(A349-7&amp;B349&amp;C349,$E$32:$P$541,12,FALSE))</f>
        <v>0</v>
      </c>
      <c r="T349" s="70">
        <f t="shared" si="131"/>
        <v>0</v>
      </c>
    </row>
    <row r="350" spans="1:20" x14ac:dyDescent="0.25">
      <c r="A350">
        <f t="shared" si="149"/>
        <v>2019</v>
      </c>
      <c r="B350" t="str">
        <f>'Enheter, modell og år'!E3</f>
        <v>VFM</v>
      </c>
      <c r="C350">
        <f>'Tot bev lokal modell'!$A$22</f>
        <v>0</v>
      </c>
      <c r="D350" t="str">
        <f t="shared" si="102"/>
        <v>2019VFM</v>
      </c>
      <c r="E350" t="str">
        <f t="shared" si="103"/>
        <v>2019VFM0</v>
      </c>
      <c r="F350" s="39">
        <f t="shared" si="106"/>
        <v>0</v>
      </c>
      <c r="G350" s="39">
        <f t="shared" si="107"/>
        <v>0</v>
      </c>
      <c r="H350" s="39">
        <f t="shared" si="108"/>
        <v>0</v>
      </c>
      <c r="I350" s="39">
        <f t="shared" si="109"/>
        <v>0</v>
      </c>
      <c r="J350" s="39">
        <f t="shared" si="104"/>
        <v>0</v>
      </c>
      <c r="K350" s="3">
        <f>'Tot bev lokal modell'!M22</f>
        <v>0</v>
      </c>
      <c r="L350" s="3">
        <f>'Tot bev lokal modell'!N22</f>
        <v>0</v>
      </c>
      <c r="M350" s="3">
        <f>'Tot bev lokal modell'!O22</f>
        <v>0</v>
      </c>
      <c r="N350" s="3">
        <f t="shared" si="105"/>
        <v>0</v>
      </c>
      <c r="O350" s="3">
        <f>'Tot bev lokal modell'!P22</f>
        <v>0</v>
      </c>
      <c r="P350" s="3">
        <f>'Tot bev lokal modell'!Q22</f>
        <v>0</v>
      </c>
      <c r="Q350" s="3">
        <f>IF(A350='Enheter, modell og år'!$F$2-1,0,P350-VLOOKUP(A350-1&amp;B350&amp;C350,$E$2:$P$541,12,FALSE))</f>
        <v>0</v>
      </c>
      <c r="R350" s="70">
        <f t="shared" si="130"/>
        <v>0</v>
      </c>
      <c r="S350" s="3">
        <f>IF(A350&lt;('Enheter, modell og år'!$F$2+7),0,P350-VLOOKUP(A350-7&amp;B350&amp;C350,$E$32:$P$541,12,FALSE))</f>
        <v>0</v>
      </c>
      <c r="T350" s="70">
        <f t="shared" si="131"/>
        <v>0</v>
      </c>
    </row>
    <row r="351" spans="1:20" x14ac:dyDescent="0.25">
      <c r="A351">
        <f t="shared" si="149"/>
        <v>2019</v>
      </c>
      <c r="B351" t="str">
        <f>'Enheter, modell og år'!E3</f>
        <v>VFM</v>
      </c>
      <c r="C351">
        <f>'Tot bev lokal modell'!$A$23</f>
        <v>0</v>
      </c>
      <c r="D351" t="str">
        <f t="shared" si="102"/>
        <v>2019VFM</v>
      </c>
      <c r="E351" t="str">
        <f t="shared" si="103"/>
        <v>2019VFM0</v>
      </c>
      <c r="F351" s="39">
        <f t="shared" si="106"/>
        <v>0</v>
      </c>
      <c r="G351" s="39">
        <f t="shared" si="107"/>
        <v>0</v>
      </c>
      <c r="H351" s="39">
        <f t="shared" si="108"/>
        <v>0</v>
      </c>
      <c r="I351" s="39">
        <f t="shared" si="109"/>
        <v>0</v>
      </c>
      <c r="J351" s="39">
        <f t="shared" si="104"/>
        <v>0</v>
      </c>
      <c r="K351" s="3">
        <f>'Tot bev lokal modell'!M23</f>
        <v>0</v>
      </c>
      <c r="L351" s="3">
        <f>'Tot bev lokal modell'!N23</f>
        <v>0</v>
      </c>
      <c r="M351" s="3">
        <f>'Tot bev lokal modell'!O23</f>
        <v>0</v>
      </c>
      <c r="N351" s="3">
        <f t="shared" si="105"/>
        <v>0</v>
      </c>
      <c r="O351" s="3">
        <f>'Tot bev lokal modell'!P23</f>
        <v>0</v>
      </c>
      <c r="P351" s="3">
        <f>'Tot bev lokal modell'!Q23</f>
        <v>0</v>
      </c>
      <c r="Q351" s="3">
        <f>IF(A351='Enheter, modell og år'!$F$2-1,0,P351-VLOOKUP(A351-1&amp;B351&amp;C351,$E$2:$P$541,12,FALSE))</f>
        <v>0</v>
      </c>
      <c r="R351" s="70">
        <f t="shared" si="130"/>
        <v>0</v>
      </c>
      <c r="S351" s="3">
        <f>IF(A351&lt;('Enheter, modell og år'!$F$2+7),0,P351-VLOOKUP(A351-7&amp;B351&amp;C351,$E$32:$P$541,12,FALSE))</f>
        <v>0</v>
      </c>
      <c r="T351" s="70">
        <f t="shared" si="131"/>
        <v>0</v>
      </c>
    </row>
    <row r="352" spans="1:20" x14ac:dyDescent="0.25">
      <c r="A352">
        <f t="shared" si="149"/>
        <v>2019</v>
      </c>
      <c r="B352" t="str">
        <f>'Enheter, modell og år'!E3</f>
        <v>VFM</v>
      </c>
      <c r="C352">
        <f>'Tot bev lokal modell'!$A$24</f>
        <v>0</v>
      </c>
      <c r="D352" t="str">
        <f t="shared" si="102"/>
        <v>2019VFM</v>
      </c>
      <c r="E352" t="str">
        <f t="shared" si="103"/>
        <v>2019VFM0</v>
      </c>
      <c r="F352" s="39">
        <f t="shared" si="106"/>
        <v>0</v>
      </c>
      <c r="G352" s="39">
        <f t="shared" si="107"/>
        <v>0</v>
      </c>
      <c r="H352" s="39">
        <f t="shared" si="108"/>
        <v>0</v>
      </c>
      <c r="I352" s="39">
        <f t="shared" si="109"/>
        <v>0</v>
      </c>
      <c r="J352" s="39">
        <f t="shared" si="104"/>
        <v>0</v>
      </c>
      <c r="K352" s="3">
        <f>'Tot bev lokal modell'!M24</f>
        <v>0</v>
      </c>
      <c r="L352" s="3">
        <f>'Tot bev lokal modell'!N24</f>
        <v>0</v>
      </c>
      <c r="M352" s="3">
        <f>'Tot bev lokal modell'!O24</f>
        <v>0</v>
      </c>
      <c r="N352" s="3">
        <f t="shared" si="105"/>
        <v>0</v>
      </c>
      <c r="O352" s="3">
        <f>'Tot bev lokal modell'!P24</f>
        <v>0</v>
      </c>
      <c r="P352" s="3">
        <f>'Tot bev lokal modell'!Q24</f>
        <v>0</v>
      </c>
      <c r="Q352" s="3">
        <f>IF(A352='Enheter, modell og år'!$F$2-1,0,P352-VLOOKUP(A352-1&amp;B352&amp;C352,$E$2:$P$541,12,FALSE))</f>
        <v>0</v>
      </c>
      <c r="R352" s="70">
        <f t="shared" si="130"/>
        <v>0</v>
      </c>
      <c r="S352" s="3">
        <f>IF(A352&lt;('Enheter, modell og år'!$F$2+7),0,P352-VLOOKUP(A352-7&amp;B352&amp;C352,$E$32:$P$541,12,FALSE))</f>
        <v>0</v>
      </c>
      <c r="T352" s="70">
        <f t="shared" si="131"/>
        <v>0</v>
      </c>
    </row>
    <row r="353" spans="1:20" x14ac:dyDescent="0.25">
      <c r="A353">
        <f t="shared" si="149"/>
        <v>2019</v>
      </c>
      <c r="B353" t="str">
        <f>'Enheter, modell og år'!E3</f>
        <v>VFM</v>
      </c>
      <c r="C353">
        <f>'Tot bev lokal modell'!$A$25</f>
        <v>0</v>
      </c>
      <c r="D353" t="str">
        <f t="shared" si="102"/>
        <v>2019VFM</v>
      </c>
      <c r="E353" t="str">
        <f t="shared" si="103"/>
        <v>2019VFM0</v>
      </c>
      <c r="F353" s="39">
        <f t="shared" si="106"/>
        <v>0</v>
      </c>
      <c r="G353" s="39">
        <f t="shared" si="107"/>
        <v>0</v>
      </c>
      <c r="H353" s="39">
        <f t="shared" si="108"/>
        <v>0</v>
      </c>
      <c r="I353" s="39">
        <f t="shared" si="109"/>
        <v>0</v>
      </c>
      <c r="J353" s="39">
        <f t="shared" si="104"/>
        <v>0</v>
      </c>
      <c r="K353" s="3">
        <f>'Tot bev lokal modell'!M25</f>
        <v>0</v>
      </c>
      <c r="L353" s="3">
        <f>'Tot bev lokal modell'!N25</f>
        <v>0</v>
      </c>
      <c r="M353" s="3">
        <f>'Tot bev lokal modell'!O25</f>
        <v>0</v>
      </c>
      <c r="N353" s="3">
        <f t="shared" si="105"/>
        <v>0</v>
      </c>
      <c r="O353" s="3">
        <f>'Tot bev lokal modell'!P25</f>
        <v>0</v>
      </c>
      <c r="P353" s="3">
        <f>'Tot bev lokal modell'!Q25</f>
        <v>0</v>
      </c>
      <c r="Q353" s="3">
        <f>IF(A353='Enheter, modell og år'!$F$2-1,0,P353-VLOOKUP(A353-1&amp;B353&amp;C353,$E$2:$P$541,12,FALSE))</f>
        <v>0</v>
      </c>
      <c r="R353" s="70">
        <f t="shared" si="130"/>
        <v>0</v>
      </c>
      <c r="S353" s="3">
        <f>IF(A353&lt;('Enheter, modell og år'!$F$2+7),0,P353-VLOOKUP(A353-7&amp;B353&amp;C353,$E$32:$P$541,12,FALSE))</f>
        <v>0</v>
      </c>
      <c r="T353" s="70">
        <f t="shared" si="131"/>
        <v>0</v>
      </c>
    </row>
    <row r="354" spans="1:20" x14ac:dyDescent="0.25">
      <c r="A354">
        <f t="shared" si="149"/>
        <v>2019</v>
      </c>
      <c r="B354" t="str">
        <f>'Enheter, modell og år'!E3</f>
        <v>VFM</v>
      </c>
      <c r="C354">
        <f>'Tot bev lokal modell'!$A$26</f>
        <v>0</v>
      </c>
      <c r="D354" t="str">
        <f t="shared" ref="D354:D447" si="150">A354&amp;B354</f>
        <v>2019VFM</v>
      </c>
      <c r="E354" t="str">
        <f t="shared" ref="E354:E447" si="151">A354&amp;B354&amp;C354</f>
        <v>2019VFM0</v>
      </c>
      <c r="F354" s="39">
        <f t="shared" si="106"/>
        <v>0</v>
      </c>
      <c r="G354" s="39">
        <f t="shared" si="107"/>
        <v>0</v>
      </c>
      <c r="H354" s="39">
        <f t="shared" si="108"/>
        <v>0</v>
      </c>
      <c r="I354" s="39">
        <f t="shared" si="109"/>
        <v>0</v>
      </c>
      <c r="J354" s="39">
        <f t="shared" si="104"/>
        <v>0</v>
      </c>
      <c r="K354" s="3">
        <f>'Tot bev lokal modell'!M26</f>
        <v>0</v>
      </c>
      <c r="L354" s="3">
        <f>'Tot bev lokal modell'!N26</f>
        <v>0</v>
      </c>
      <c r="M354" s="3">
        <f>'Tot bev lokal modell'!O26</f>
        <v>0</v>
      </c>
      <c r="N354" s="3">
        <f t="shared" si="105"/>
        <v>0</v>
      </c>
      <c r="O354" s="3">
        <f>'Tot bev lokal modell'!P26</f>
        <v>0</v>
      </c>
      <c r="P354" s="3">
        <f>'Tot bev lokal modell'!Q26</f>
        <v>0</v>
      </c>
      <c r="Q354" s="3">
        <f>IF(A354='Enheter, modell og år'!$F$2-1,0,P354-VLOOKUP(A354-1&amp;B354&amp;C354,$E$2:$P$541,12,FALSE))</f>
        <v>0</v>
      </c>
      <c r="R354" s="70">
        <f t="shared" si="130"/>
        <v>0</v>
      </c>
      <c r="S354" s="3">
        <f>IF(A354&lt;('Enheter, modell og år'!$F$2+7),0,P354-VLOOKUP(A354-7&amp;B354&amp;C354,$E$32:$P$541,12,FALSE))</f>
        <v>0</v>
      </c>
      <c r="T354" s="70">
        <f t="shared" si="131"/>
        <v>0</v>
      </c>
    </row>
    <row r="355" spans="1:20" x14ac:dyDescent="0.25">
      <c r="A355">
        <f t="shared" si="149"/>
        <v>2019</v>
      </c>
      <c r="B355" t="str">
        <f>'Enheter, modell og år'!E3</f>
        <v>VFM</v>
      </c>
      <c r="C355">
        <f>'Tot bev lokal modell'!$A$27</f>
        <v>0</v>
      </c>
      <c r="D355" t="str">
        <f t="shared" si="150"/>
        <v>2019VFM</v>
      </c>
      <c r="E355" t="str">
        <f t="shared" si="151"/>
        <v>2019VFM0</v>
      </c>
      <c r="F355" s="39">
        <f t="shared" si="106"/>
        <v>0</v>
      </c>
      <c r="G355" s="39">
        <f t="shared" si="107"/>
        <v>0</v>
      </c>
      <c r="H355" s="39">
        <f t="shared" si="108"/>
        <v>0</v>
      </c>
      <c r="I355" s="39">
        <f t="shared" si="109"/>
        <v>0</v>
      </c>
      <c r="J355" s="39">
        <f t="shared" ref="J355:J448" si="152">IFERROR(N355/$P355,0)</f>
        <v>0</v>
      </c>
      <c r="K355" s="3">
        <f>'Tot bev lokal modell'!M27</f>
        <v>0</v>
      </c>
      <c r="L355" s="3">
        <f>'Tot bev lokal modell'!N27</f>
        <v>0</v>
      </c>
      <c r="M355" s="3">
        <f>'Tot bev lokal modell'!O27</f>
        <v>0</v>
      </c>
      <c r="N355" s="3">
        <f t="shared" ref="N355:N448" si="153">SUM(L355:M355)</f>
        <v>0</v>
      </c>
      <c r="O355" s="3">
        <f>'Tot bev lokal modell'!P27</f>
        <v>0</v>
      </c>
      <c r="P355" s="3">
        <f>'Tot bev lokal modell'!Q27</f>
        <v>0</v>
      </c>
      <c r="Q355" s="3">
        <f>IF(A355='Enheter, modell og år'!$F$2-1,0,P355-VLOOKUP(A355-1&amp;B355&amp;C355,$E$2:$P$541,12,FALSE))</f>
        <v>0</v>
      </c>
      <c r="R355" s="70">
        <f t="shared" si="130"/>
        <v>0</v>
      </c>
      <c r="S355" s="3">
        <f>IF(A355&lt;('Enheter, modell og år'!$F$2+7),0,P355-VLOOKUP(A355-7&amp;B355&amp;C355,$E$32:$P$541,12,FALSE))</f>
        <v>0</v>
      </c>
      <c r="T355" s="70">
        <f t="shared" si="131"/>
        <v>0</v>
      </c>
    </row>
    <row r="356" spans="1:20" x14ac:dyDescent="0.25">
      <c r="A356">
        <f t="shared" si="149"/>
        <v>2019</v>
      </c>
      <c r="B356" t="str">
        <f>'Enheter, modell og år'!E3</f>
        <v>VFM</v>
      </c>
      <c r="C356">
        <f>'Tot bev lokal modell'!$A$28</f>
        <v>0</v>
      </c>
      <c r="D356" t="str">
        <f t="shared" si="150"/>
        <v>2019VFM</v>
      </c>
      <c r="E356" t="str">
        <f t="shared" si="151"/>
        <v>2019VFM0</v>
      </c>
      <c r="F356" s="39">
        <f t="shared" ref="F356:F449" si="154">IFERROR(K356/$P356,0)</f>
        <v>0</v>
      </c>
      <c r="G356" s="39">
        <f t="shared" ref="G356:G449" si="155">IFERROR(L356/$P356,0)</f>
        <v>0</v>
      </c>
      <c r="H356" s="39">
        <f t="shared" ref="H356:H449" si="156">IFERROR(M356/$P356,0)</f>
        <v>0</v>
      </c>
      <c r="I356" s="39">
        <f t="shared" ref="I356:I449" si="157">IFERROR(O356/$P356,0)</f>
        <v>0</v>
      </c>
      <c r="J356" s="39">
        <f t="shared" si="152"/>
        <v>0</v>
      </c>
      <c r="K356" s="3">
        <f>'Tot bev lokal modell'!M28</f>
        <v>0</v>
      </c>
      <c r="L356" s="3">
        <f>'Tot bev lokal modell'!N28</f>
        <v>0</v>
      </c>
      <c r="M356" s="3">
        <f>'Tot bev lokal modell'!O28</f>
        <v>0</v>
      </c>
      <c r="N356" s="3">
        <f t="shared" si="153"/>
        <v>0</v>
      </c>
      <c r="O356" s="3">
        <f>'Tot bev lokal modell'!P28</f>
        <v>0</v>
      </c>
      <c r="P356" s="3">
        <f>'Tot bev lokal modell'!Q28</f>
        <v>0</v>
      </c>
      <c r="Q356" s="3">
        <f>IF(A356='Enheter, modell og år'!$F$2-1,0,P356-VLOOKUP(A356-1&amp;B356&amp;C356,$E$2:$P$541,12,FALSE))</f>
        <v>0</v>
      </c>
      <c r="R356" s="70">
        <f t="shared" si="130"/>
        <v>0</v>
      </c>
      <c r="S356" s="3">
        <f>IF(A356&lt;('Enheter, modell og år'!$F$2+7),0,P356-VLOOKUP(A356-7&amp;B356&amp;C356,$E$32:$P$541,12,FALSE))</f>
        <v>0</v>
      </c>
      <c r="T356" s="70">
        <f t="shared" si="131"/>
        <v>0</v>
      </c>
    </row>
    <row r="357" spans="1:20" x14ac:dyDescent="0.25">
      <c r="A357">
        <f t="shared" si="149"/>
        <v>2019</v>
      </c>
      <c r="B357" t="str">
        <f>'Enheter, modell og år'!E3</f>
        <v>VFM</v>
      </c>
      <c r="C357">
        <f>'Tot bev lokal modell'!$A$29</f>
        <v>0</v>
      </c>
      <c r="D357" t="str">
        <f t="shared" si="150"/>
        <v>2019VFM</v>
      </c>
      <c r="E357" t="str">
        <f t="shared" si="151"/>
        <v>2019VFM0</v>
      </c>
      <c r="F357" s="39">
        <f t="shared" si="154"/>
        <v>0</v>
      </c>
      <c r="G357" s="39">
        <f t="shared" si="155"/>
        <v>0</v>
      </c>
      <c r="H357" s="39">
        <f t="shared" si="156"/>
        <v>0</v>
      </c>
      <c r="I357" s="39">
        <f t="shared" si="157"/>
        <v>0</v>
      </c>
      <c r="J357" s="39">
        <f t="shared" si="152"/>
        <v>0</v>
      </c>
      <c r="K357" s="3">
        <f>'Tot bev lokal modell'!M29</f>
        <v>0</v>
      </c>
      <c r="L357" s="3">
        <f>'Tot bev lokal modell'!N29</f>
        <v>0</v>
      </c>
      <c r="M357" s="3">
        <f>'Tot bev lokal modell'!O29</f>
        <v>0</v>
      </c>
      <c r="N357" s="3">
        <f t="shared" si="153"/>
        <v>0</v>
      </c>
      <c r="O357" s="3">
        <f>'Tot bev lokal modell'!P29</f>
        <v>0</v>
      </c>
      <c r="P357" s="3">
        <f>'Tot bev lokal modell'!Q29</f>
        <v>0</v>
      </c>
      <c r="Q357" s="3">
        <f>IF(A357='Enheter, modell og år'!$F$2-1,0,P357-VLOOKUP(A357-1&amp;B357&amp;C357,$E$2:$P$541,12,FALSE))</f>
        <v>0</v>
      </c>
      <c r="R357" s="70">
        <f t="shared" si="130"/>
        <v>0</v>
      </c>
      <c r="S357" s="3">
        <f>IF(A357&lt;('Enheter, modell og år'!$F$2+7),0,P357-VLOOKUP(A357-7&amp;B357&amp;C357,$E$32:$P$541,12,FALSE))</f>
        <v>0</v>
      </c>
      <c r="T357" s="70">
        <f t="shared" si="131"/>
        <v>0</v>
      </c>
    </row>
    <row r="358" spans="1:20" x14ac:dyDescent="0.25">
      <c r="A358">
        <f t="shared" si="149"/>
        <v>2019</v>
      </c>
      <c r="B358" t="str">
        <f>'Enheter, modell og år'!E3</f>
        <v>VFM</v>
      </c>
      <c r="C358">
        <f>'Tot bev lokal modell'!$A$30</f>
        <v>0</v>
      </c>
      <c r="D358" t="str">
        <f t="shared" si="150"/>
        <v>2019VFM</v>
      </c>
      <c r="E358" t="str">
        <f t="shared" si="151"/>
        <v>2019VFM0</v>
      </c>
      <c r="F358" s="39">
        <f t="shared" si="154"/>
        <v>0</v>
      </c>
      <c r="G358" s="39">
        <f t="shared" si="155"/>
        <v>0</v>
      </c>
      <c r="H358" s="39">
        <f t="shared" si="156"/>
        <v>0</v>
      </c>
      <c r="I358" s="39">
        <f t="shared" si="157"/>
        <v>0</v>
      </c>
      <c r="J358" s="39">
        <f t="shared" si="152"/>
        <v>0</v>
      </c>
      <c r="K358" s="3">
        <f>'Tot bev lokal modell'!M30</f>
        <v>0</v>
      </c>
      <c r="L358" s="3">
        <f>'Tot bev lokal modell'!N30</f>
        <v>0</v>
      </c>
      <c r="M358" s="3">
        <f>'Tot bev lokal modell'!O30</f>
        <v>0</v>
      </c>
      <c r="N358" s="3">
        <f t="shared" si="153"/>
        <v>0</v>
      </c>
      <c r="O358" s="3">
        <f>'Tot bev lokal modell'!P30</f>
        <v>0</v>
      </c>
      <c r="P358" s="3">
        <f>'Tot bev lokal modell'!Q30</f>
        <v>0</v>
      </c>
      <c r="Q358" s="3">
        <f>IF(A358='Enheter, modell og år'!$F$2-1,0,P358-VLOOKUP(A358-1&amp;B358&amp;C358,$E$2:$P$541,12,FALSE))</f>
        <v>0</v>
      </c>
      <c r="R358" s="70">
        <f t="shared" si="130"/>
        <v>0</v>
      </c>
      <c r="S358" s="3">
        <f>IF(A358&lt;('Enheter, modell og år'!$F$2+7),0,P358-VLOOKUP(A358-7&amp;B358&amp;C358,$E$32:$P$541,12,FALSE))</f>
        <v>0</v>
      </c>
      <c r="T358" s="70">
        <f t="shared" si="131"/>
        <v>0</v>
      </c>
    </row>
    <row r="359" spans="1:20" x14ac:dyDescent="0.25">
      <c r="A359">
        <f t="shared" si="149"/>
        <v>2019</v>
      </c>
      <c r="B359" t="str">
        <f>'Enheter, modell og år'!E3</f>
        <v>VFM</v>
      </c>
      <c r="C359">
        <f>'Tot bev lokal modell'!$A$31</f>
        <v>0</v>
      </c>
      <c r="D359" t="str">
        <f t="shared" si="150"/>
        <v>2019VFM</v>
      </c>
      <c r="E359" t="str">
        <f t="shared" si="151"/>
        <v>2019VFM0</v>
      </c>
      <c r="F359" s="39">
        <f t="shared" si="154"/>
        <v>0</v>
      </c>
      <c r="G359" s="39">
        <f t="shared" si="155"/>
        <v>0</v>
      </c>
      <c r="H359" s="39">
        <f t="shared" si="156"/>
        <v>0</v>
      </c>
      <c r="I359" s="39">
        <f t="shared" si="157"/>
        <v>0</v>
      </c>
      <c r="J359" s="39">
        <f t="shared" si="152"/>
        <v>0</v>
      </c>
      <c r="K359" s="3">
        <f>'Tot bev lokal modell'!M31</f>
        <v>0</v>
      </c>
      <c r="L359" s="3">
        <f>'Tot bev lokal modell'!N31</f>
        <v>0</v>
      </c>
      <c r="M359" s="3">
        <f>'Tot bev lokal modell'!O31</f>
        <v>0</v>
      </c>
      <c r="N359" s="3">
        <f t="shared" si="153"/>
        <v>0</v>
      </c>
      <c r="O359" s="3">
        <f>'Tot bev lokal modell'!P31</f>
        <v>0</v>
      </c>
      <c r="P359" s="3">
        <f>'Tot bev lokal modell'!Q31</f>
        <v>0</v>
      </c>
      <c r="Q359" s="3">
        <f>IF(A359='Enheter, modell og år'!$F$2-1,0,P359-VLOOKUP(A359-1&amp;B359&amp;C359,$E$2:$P$541,12,FALSE))</f>
        <v>0</v>
      </c>
      <c r="R359" s="70">
        <f t="shared" si="130"/>
        <v>0</v>
      </c>
      <c r="S359" s="3">
        <f>IF(A359&lt;('Enheter, modell og år'!$F$2+7),0,P359-VLOOKUP(A359-7&amp;B359&amp;C359,$E$32:$P$541,12,FALSE))</f>
        <v>0</v>
      </c>
      <c r="T359" s="70">
        <f t="shared" si="131"/>
        <v>0</v>
      </c>
    </row>
    <row r="360" spans="1:20" x14ac:dyDescent="0.25">
      <c r="A360">
        <f t="shared" si="149"/>
        <v>2019</v>
      </c>
      <c r="B360" t="str">
        <f>'Enheter, modell og år'!E3</f>
        <v>VFM</v>
      </c>
      <c r="C360">
        <f>'Tot bev lokal modell'!$A$32</f>
        <v>0</v>
      </c>
      <c r="D360" t="str">
        <f t="shared" si="150"/>
        <v>2019VFM</v>
      </c>
      <c r="E360" t="str">
        <f t="shared" si="151"/>
        <v>2019VFM0</v>
      </c>
      <c r="F360" s="39">
        <f t="shared" si="154"/>
        <v>0</v>
      </c>
      <c r="G360" s="39">
        <f t="shared" si="155"/>
        <v>0</v>
      </c>
      <c r="H360" s="39">
        <f t="shared" si="156"/>
        <v>0</v>
      </c>
      <c r="I360" s="39">
        <f t="shared" si="157"/>
        <v>0</v>
      </c>
      <c r="J360" s="39">
        <f t="shared" si="152"/>
        <v>0</v>
      </c>
      <c r="K360" s="3">
        <f>'Tot bev lokal modell'!M32</f>
        <v>0</v>
      </c>
      <c r="L360" s="3">
        <f>'Tot bev lokal modell'!N32</f>
        <v>0</v>
      </c>
      <c r="M360" s="3">
        <f>'Tot bev lokal modell'!O32</f>
        <v>0</v>
      </c>
      <c r="N360" s="3">
        <f t="shared" si="153"/>
        <v>0</v>
      </c>
      <c r="O360" s="3">
        <f>'Tot bev lokal modell'!P32</f>
        <v>0</v>
      </c>
      <c r="P360" s="3">
        <f>'Tot bev lokal modell'!Q32</f>
        <v>0</v>
      </c>
      <c r="Q360" s="3">
        <f>IF(A360='Enheter, modell og år'!$F$2-1,0,P360-VLOOKUP(A360-1&amp;B360&amp;C360,$E$2:$P$541,12,FALSE))</f>
        <v>0</v>
      </c>
      <c r="R360" s="70">
        <f t="shared" si="130"/>
        <v>0</v>
      </c>
      <c r="S360" s="3">
        <f>IF(A360&lt;('Enheter, modell og år'!$F$2+7),0,P360-VLOOKUP(A360-7&amp;B360&amp;C360,$E$32:$P$541,12,FALSE))</f>
        <v>0</v>
      </c>
      <c r="T360" s="70">
        <f t="shared" si="131"/>
        <v>0</v>
      </c>
    </row>
    <row r="361" spans="1:20" x14ac:dyDescent="0.25">
      <c r="A361">
        <f t="shared" si="149"/>
        <v>2019</v>
      </c>
      <c r="B361" t="str">
        <f>'Enheter, modell og år'!E3</f>
        <v>VFM</v>
      </c>
      <c r="C361">
        <f>'Tot bev lokal modell'!$A$33</f>
        <v>0</v>
      </c>
      <c r="D361" t="str">
        <f t="shared" si="150"/>
        <v>2019VFM</v>
      </c>
      <c r="E361" t="str">
        <f t="shared" si="151"/>
        <v>2019VFM0</v>
      </c>
      <c r="F361" s="39">
        <f t="shared" si="154"/>
        <v>0</v>
      </c>
      <c r="G361" s="39">
        <f t="shared" si="155"/>
        <v>0</v>
      </c>
      <c r="H361" s="39">
        <f t="shared" si="156"/>
        <v>0</v>
      </c>
      <c r="I361" s="39">
        <f t="shared" si="157"/>
        <v>0</v>
      </c>
      <c r="J361" s="39">
        <f t="shared" si="152"/>
        <v>0</v>
      </c>
      <c r="K361" s="3">
        <f>'Tot bev lokal modell'!M33</f>
        <v>0</v>
      </c>
      <c r="L361" s="3">
        <f>'Tot bev lokal modell'!N33</f>
        <v>0</v>
      </c>
      <c r="M361" s="3">
        <f>'Tot bev lokal modell'!O33</f>
        <v>0</v>
      </c>
      <c r="N361" s="3">
        <f t="shared" si="153"/>
        <v>0</v>
      </c>
      <c r="O361" s="3">
        <f>'Tot bev lokal modell'!P33</f>
        <v>0</v>
      </c>
      <c r="P361" s="3">
        <f>'Tot bev lokal modell'!Q33</f>
        <v>0</v>
      </c>
      <c r="Q361" s="3">
        <f>IF(A361='Enheter, modell og år'!$F$2-1,0,P361-VLOOKUP(A361-1&amp;B361&amp;C361,$E$2:$P$541,12,FALSE))</f>
        <v>0</v>
      </c>
      <c r="R361" s="70">
        <f t="shared" si="130"/>
        <v>0</v>
      </c>
      <c r="S361" s="3">
        <f>IF(A361&lt;('Enheter, modell og år'!$F$2+7),0,P361-VLOOKUP(A361-7&amp;B361&amp;C361,$E$32:$P$541,12,FALSE))</f>
        <v>0</v>
      </c>
      <c r="T361" s="70">
        <f t="shared" si="131"/>
        <v>0</v>
      </c>
    </row>
    <row r="362" spans="1:20" x14ac:dyDescent="0.25">
      <c r="A362">
        <f t="shared" si="149"/>
        <v>2020</v>
      </c>
      <c r="B362" t="str">
        <f>'Enheter, modell og år'!$E$3</f>
        <v>VFM</v>
      </c>
      <c r="C362">
        <f>'Tot bev lokal modell'!A4</f>
        <v>0</v>
      </c>
      <c r="D362" t="str">
        <f t="shared" si="150"/>
        <v>2020VFM</v>
      </c>
      <c r="E362" t="str">
        <f t="shared" si="151"/>
        <v>2020VFM0</v>
      </c>
      <c r="F362" s="39">
        <f t="shared" si="154"/>
        <v>0</v>
      </c>
      <c r="G362" s="39">
        <f t="shared" si="155"/>
        <v>0</v>
      </c>
      <c r="H362" s="39">
        <f t="shared" si="156"/>
        <v>0</v>
      </c>
      <c r="I362" s="39">
        <f t="shared" si="157"/>
        <v>0</v>
      </c>
      <c r="J362" s="39">
        <f t="shared" si="152"/>
        <v>0</v>
      </c>
      <c r="K362" s="3">
        <f>'Tot bev lokal modell'!R4</f>
        <v>0</v>
      </c>
      <c r="L362" s="3">
        <f>'Tot bev lokal modell'!S4</f>
        <v>0</v>
      </c>
      <c r="M362" s="3">
        <f>'Tot bev lokal modell'!T4</f>
        <v>0</v>
      </c>
      <c r="N362" s="3">
        <f t="shared" si="153"/>
        <v>0</v>
      </c>
      <c r="O362" s="3">
        <f>'Tot bev lokal modell'!U4</f>
        <v>0</v>
      </c>
      <c r="P362" s="3">
        <f>'Tot bev lokal modell'!V4</f>
        <v>0</v>
      </c>
      <c r="Q362" s="3">
        <f>IF(A362='Enheter, modell og år'!$F$2-1,0,P362-VLOOKUP(A362-1&amp;B362&amp;C362,$E$2:$P$541,12,FALSE))</f>
        <v>0</v>
      </c>
      <c r="R362" s="70">
        <f t="shared" si="130"/>
        <v>0</v>
      </c>
      <c r="S362" s="3">
        <f>IF(A362&lt;('Enheter, modell og år'!$F$2+7),0,P362-VLOOKUP(A362-7&amp;B362&amp;C362,$E$32:$P$541,12,FALSE))</f>
        <v>0</v>
      </c>
      <c r="T362" s="70">
        <f t="shared" si="131"/>
        <v>0</v>
      </c>
    </row>
    <row r="363" spans="1:20" x14ac:dyDescent="0.25">
      <c r="A363">
        <f t="shared" ref="A363:A372" si="158">A333+1</f>
        <v>2020</v>
      </c>
      <c r="B363" t="str">
        <f>'Enheter, modell og år'!$E$3</f>
        <v>VFM</v>
      </c>
      <c r="C363">
        <f>'Tot bev lokal modell'!A5</f>
        <v>0</v>
      </c>
      <c r="D363" t="str">
        <f t="shared" ref="D363:D372" si="159">A363&amp;B363</f>
        <v>2020VFM</v>
      </c>
      <c r="E363" t="str">
        <f t="shared" ref="E363:E372" si="160">A363&amp;B363&amp;C363</f>
        <v>2020VFM0</v>
      </c>
      <c r="F363" s="39">
        <f t="shared" ref="F363:F372" si="161">IFERROR(K363/$P363,0)</f>
        <v>0</v>
      </c>
      <c r="G363" s="39">
        <f t="shared" ref="G363:G372" si="162">IFERROR(L363/$P363,0)</f>
        <v>0</v>
      </c>
      <c r="H363" s="39">
        <f t="shared" ref="H363:H372" si="163">IFERROR(M363/$P363,0)</f>
        <v>0</v>
      </c>
      <c r="I363" s="39">
        <f t="shared" ref="I363:I372" si="164">IFERROR(O363/$P363,0)</f>
        <v>0</v>
      </c>
      <c r="J363" s="39">
        <f t="shared" ref="J363:J372" si="165">IFERROR(N363/$P363,0)</f>
        <v>0</v>
      </c>
      <c r="K363" s="3">
        <f>'Tot bev lokal modell'!R5</f>
        <v>0</v>
      </c>
      <c r="L363" s="3">
        <f>'Tot bev lokal modell'!S5</f>
        <v>0</v>
      </c>
      <c r="M363" s="3">
        <f>'Tot bev lokal modell'!T5</f>
        <v>0</v>
      </c>
      <c r="N363" s="3">
        <f t="shared" ref="N363:N372" si="166">SUM(L363:M363)</f>
        <v>0</v>
      </c>
      <c r="O363" s="3">
        <f>'Tot bev lokal modell'!U5</f>
        <v>0</v>
      </c>
      <c r="P363" s="3">
        <f>'Tot bev lokal modell'!V5</f>
        <v>0</v>
      </c>
      <c r="Q363" s="3">
        <f>IF(A363='Enheter, modell og år'!$F$2-1,0,P363-VLOOKUP(A363-1&amp;B363&amp;C363,$E$2:$P$541,12,FALSE))</f>
        <v>0</v>
      </c>
      <c r="R363" s="70">
        <f t="shared" si="130"/>
        <v>0</v>
      </c>
      <c r="S363" s="3">
        <f>IF(A363&lt;('Enheter, modell og år'!$F$2+7),0,P363-VLOOKUP(A363-7&amp;B363&amp;C363,$E$32:$P$541,12,FALSE))</f>
        <v>0</v>
      </c>
      <c r="T363" s="70">
        <f t="shared" si="131"/>
        <v>0</v>
      </c>
    </row>
    <row r="364" spans="1:20" x14ac:dyDescent="0.25">
      <c r="A364">
        <f t="shared" si="158"/>
        <v>2020</v>
      </c>
      <c r="B364" t="str">
        <f>'Enheter, modell og år'!$E$3</f>
        <v>VFM</v>
      </c>
      <c r="C364">
        <f>'Tot bev lokal modell'!A6</f>
        <v>0</v>
      </c>
      <c r="D364" t="str">
        <f t="shared" si="159"/>
        <v>2020VFM</v>
      </c>
      <c r="E364" t="str">
        <f t="shared" si="160"/>
        <v>2020VFM0</v>
      </c>
      <c r="F364" s="39">
        <f t="shared" si="161"/>
        <v>0</v>
      </c>
      <c r="G364" s="39">
        <f t="shared" si="162"/>
        <v>0</v>
      </c>
      <c r="H364" s="39">
        <f t="shared" si="163"/>
        <v>0</v>
      </c>
      <c r="I364" s="39">
        <f t="shared" si="164"/>
        <v>0</v>
      </c>
      <c r="J364" s="39">
        <f t="shared" si="165"/>
        <v>0</v>
      </c>
      <c r="K364" s="3">
        <f>'Tot bev lokal modell'!R6</f>
        <v>0</v>
      </c>
      <c r="L364" s="3">
        <f>'Tot bev lokal modell'!S6</f>
        <v>0</v>
      </c>
      <c r="M364" s="3">
        <f>'Tot bev lokal modell'!T6</f>
        <v>0</v>
      </c>
      <c r="N364" s="3">
        <f t="shared" si="166"/>
        <v>0</v>
      </c>
      <c r="O364" s="3">
        <f>'Tot bev lokal modell'!U6</f>
        <v>0</v>
      </c>
      <c r="P364" s="3">
        <f>'Tot bev lokal modell'!V6</f>
        <v>0</v>
      </c>
      <c r="Q364" s="3">
        <f>IF(A364='Enheter, modell og år'!$F$2-1,0,P364-VLOOKUP(A364-1&amp;B364&amp;C364,$E$2:$P$541,12,FALSE))</f>
        <v>0</v>
      </c>
      <c r="R364" s="70">
        <f t="shared" si="130"/>
        <v>0</v>
      </c>
      <c r="S364" s="3">
        <f>IF(A364&lt;('Enheter, modell og år'!$F$2+7),0,P364-VLOOKUP(A364-7&amp;B364&amp;C364,$E$32:$P$541,12,FALSE))</f>
        <v>0</v>
      </c>
      <c r="T364" s="70">
        <f t="shared" si="131"/>
        <v>0</v>
      </c>
    </row>
    <row r="365" spans="1:20" x14ac:dyDescent="0.25">
      <c r="A365">
        <f t="shared" si="158"/>
        <v>2020</v>
      </c>
      <c r="B365" t="str">
        <f>'Enheter, modell og år'!$E$3</f>
        <v>VFM</v>
      </c>
      <c r="C365">
        <f>'Tot bev lokal modell'!A7</f>
        <v>0</v>
      </c>
      <c r="D365" t="str">
        <f t="shared" si="159"/>
        <v>2020VFM</v>
      </c>
      <c r="E365" t="str">
        <f t="shared" si="160"/>
        <v>2020VFM0</v>
      </c>
      <c r="F365" s="39">
        <f t="shared" si="161"/>
        <v>0</v>
      </c>
      <c r="G365" s="39">
        <f t="shared" si="162"/>
        <v>0</v>
      </c>
      <c r="H365" s="39">
        <f t="shared" si="163"/>
        <v>0</v>
      </c>
      <c r="I365" s="39">
        <f t="shared" si="164"/>
        <v>0</v>
      </c>
      <c r="J365" s="39">
        <f t="shared" si="165"/>
        <v>0</v>
      </c>
      <c r="K365" s="3">
        <f>'Tot bev lokal modell'!R7</f>
        <v>0</v>
      </c>
      <c r="L365" s="3">
        <f>'Tot bev lokal modell'!S7</f>
        <v>0</v>
      </c>
      <c r="M365" s="3">
        <f>'Tot bev lokal modell'!T7</f>
        <v>0</v>
      </c>
      <c r="N365" s="3">
        <f t="shared" si="166"/>
        <v>0</v>
      </c>
      <c r="O365" s="3">
        <f>'Tot bev lokal modell'!U7</f>
        <v>0</v>
      </c>
      <c r="P365" s="3">
        <f>'Tot bev lokal modell'!V7</f>
        <v>0</v>
      </c>
      <c r="Q365" s="3">
        <f>IF(A365='Enheter, modell og år'!$F$2-1,0,P365-VLOOKUP(A365-1&amp;B365&amp;C365,$E$2:$P$541,12,FALSE))</f>
        <v>0</v>
      </c>
      <c r="R365" s="70">
        <f t="shared" si="130"/>
        <v>0</v>
      </c>
      <c r="S365" s="3">
        <f>IF(A365&lt;('Enheter, modell og år'!$F$2+7),0,P365-VLOOKUP(A365-7&amp;B365&amp;C365,$E$32:$P$541,12,FALSE))</f>
        <v>0</v>
      </c>
      <c r="T365" s="70">
        <f t="shared" si="131"/>
        <v>0</v>
      </c>
    </row>
    <row r="366" spans="1:20" x14ac:dyDescent="0.25">
      <c r="A366">
        <f t="shared" si="158"/>
        <v>2020</v>
      </c>
      <c r="B366" t="str">
        <f>'Enheter, modell og år'!$E$3</f>
        <v>VFM</v>
      </c>
      <c r="C366">
        <f>'Tot bev lokal modell'!A8</f>
        <v>0</v>
      </c>
      <c r="D366" t="str">
        <f t="shared" si="159"/>
        <v>2020VFM</v>
      </c>
      <c r="E366" t="str">
        <f t="shared" si="160"/>
        <v>2020VFM0</v>
      </c>
      <c r="F366" s="39">
        <f t="shared" si="161"/>
        <v>0</v>
      </c>
      <c r="G366" s="39">
        <f t="shared" si="162"/>
        <v>0</v>
      </c>
      <c r="H366" s="39">
        <f t="shared" si="163"/>
        <v>0</v>
      </c>
      <c r="I366" s="39">
        <f t="shared" si="164"/>
        <v>0</v>
      </c>
      <c r="J366" s="39">
        <f t="shared" si="165"/>
        <v>0</v>
      </c>
      <c r="K366" s="3">
        <f>'Tot bev lokal modell'!R8</f>
        <v>0</v>
      </c>
      <c r="L366" s="3">
        <f>'Tot bev lokal modell'!S8</f>
        <v>0</v>
      </c>
      <c r="M366" s="3">
        <f>'Tot bev lokal modell'!T8</f>
        <v>0</v>
      </c>
      <c r="N366" s="3">
        <f t="shared" si="166"/>
        <v>0</v>
      </c>
      <c r="O366" s="3">
        <f>'Tot bev lokal modell'!U8</f>
        <v>0</v>
      </c>
      <c r="P366" s="3">
        <f>'Tot bev lokal modell'!V8</f>
        <v>0</v>
      </c>
      <c r="Q366" s="3">
        <f>IF(A366='Enheter, modell og år'!$F$2-1,0,P366-VLOOKUP(A366-1&amp;B366&amp;C366,$E$2:$P$541,12,FALSE))</f>
        <v>0</v>
      </c>
      <c r="R366" s="70">
        <f t="shared" ref="R366:R429" si="167">IFERROR(Q366/VLOOKUP(A366-1&amp;B366&amp;C366,$E$2:$P$541,12,FALSE),0)</f>
        <v>0</v>
      </c>
      <c r="S366" s="3">
        <f>IF(A366&lt;('Enheter, modell og år'!$F$2+7),0,P366-VLOOKUP(A366-7&amp;B366&amp;C366,$E$32:$P$541,12,FALSE))</f>
        <v>0</v>
      </c>
      <c r="T366" s="70">
        <f t="shared" ref="T366:T429" si="168">IFERROR(S366/VLOOKUP(A366-7&amp;B366&amp;C366,$E$32:$P$541,12,FALSE),0)</f>
        <v>0</v>
      </c>
    </row>
    <row r="367" spans="1:20" x14ac:dyDescent="0.25">
      <c r="A367">
        <f t="shared" si="158"/>
        <v>2020</v>
      </c>
      <c r="B367" t="str">
        <f>'Enheter, modell og år'!$E$3</f>
        <v>VFM</v>
      </c>
      <c r="C367">
        <f>'Tot bev lokal modell'!A9</f>
        <v>0</v>
      </c>
      <c r="D367" t="str">
        <f t="shared" si="159"/>
        <v>2020VFM</v>
      </c>
      <c r="E367" t="str">
        <f t="shared" si="160"/>
        <v>2020VFM0</v>
      </c>
      <c r="F367" s="39">
        <f t="shared" si="161"/>
        <v>0</v>
      </c>
      <c r="G367" s="39">
        <f t="shared" si="162"/>
        <v>0</v>
      </c>
      <c r="H367" s="39">
        <f t="shared" si="163"/>
        <v>0</v>
      </c>
      <c r="I367" s="39">
        <f t="shared" si="164"/>
        <v>0</v>
      </c>
      <c r="J367" s="39">
        <f t="shared" si="165"/>
        <v>0</v>
      </c>
      <c r="K367" s="3">
        <f>'Tot bev lokal modell'!R9</f>
        <v>0</v>
      </c>
      <c r="L367" s="3">
        <f>'Tot bev lokal modell'!S9</f>
        <v>0</v>
      </c>
      <c r="M367" s="3">
        <f>'Tot bev lokal modell'!T9</f>
        <v>0</v>
      </c>
      <c r="N367" s="3">
        <f t="shared" si="166"/>
        <v>0</v>
      </c>
      <c r="O367" s="3">
        <f>'Tot bev lokal modell'!U9</f>
        <v>0</v>
      </c>
      <c r="P367" s="3">
        <f>'Tot bev lokal modell'!V9</f>
        <v>0</v>
      </c>
      <c r="Q367" s="3">
        <f>IF(A367='Enheter, modell og år'!$F$2-1,0,P367-VLOOKUP(A367-1&amp;B367&amp;C367,$E$2:$P$541,12,FALSE))</f>
        <v>0</v>
      </c>
      <c r="R367" s="70">
        <f t="shared" si="167"/>
        <v>0</v>
      </c>
      <c r="S367" s="3">
        <f>IF(A367&lt;('Enheter, modell og år'!$F$2+7),0,P367-VLOOKUP(A367-7&amp;B367&amp;C367,$E$32:$P$541,12,FALSE))</f>
        <v>0</v>
      </c>
      <c r="T367" s="70">
        <f t="shared" si="168"/>
        <v>0</v>
      </c>
    </row>
    <row r="368" spans="1:20" x14ac:dyDescent="0.25">
      <c r="A368">
        <f t="shared" si="158"/>
        <v>2020</v>
      </c>
      <c r="B368" t="str">
        <f>'Enheter, modell og år'!$E$3</f>
        <v>VFM</v>
      </c>
      <c r="C368">
        <f>'Tot bev lokal modell'!A10</f>
        <v>0</v>
      </c>
      <c r="D368" t="str">
        <f t="shared" si="159"/>
        <v>2020VFM</v>
      </c>
      <c r="E368" t="str">
        <f t="shared" si="160"/>
        <v>2020VFM0</v>
      </c>
      <c r="F368" s="39">
        <f t="shared" si="161"/>
        <v>0</v>
      </c>
      <c r="G368" s="39">
        <f t="shared" si="162"/>
        <v>0</v>
      </c>
      <c r="H368" s="39">
        <f t="shared" si="163"/>
        <v>0</v>
      </c>
      <c r="I368" s="39">
        <f t="shared" si="164"/>
        <v>0</v>
      </c>
      <c r="J368" s="39">
        <f t="shared" si="165"/>
        <v>0</v>
      </c>
      <c r="K368" s="3">
        <f>'Tot bev lokal modell'!R10</f>
        <v>0</v>
      </c>
      <c r="L368" s="3">
        <f>'Tot bev lokal modell'!S10</f>
        <v>0</v>
      </c>
      <c r="M368" s="3">
        <f>'Tot bev lokal modell'!T10</f>
        <v>0</v>
      </c>
      <c r="N368" s="3">
        <f t="shared" si="166"/>
        <v>0</v>
      </c>
      <c r="O368" s="3">
        <f>'Tot bev lokal modell'!U10</f>
        <v>0</v>
      </c>
      <c r="P368" s="3">
        <f>'Tot bev lokal modell'!V10</f>
        <v>0</v>
      </c>
      <c r="Q368" s="3">
        <f>IF(A368='Enheter, modell og år'!$F$2-1,0,P368-VLOOKUP(A368-1&amp;B368&amp;C368,$E$2:$P$541,12,FALSE))</f>
        <v>0</v>
      </c>
      <c r="R368" s="70">
        <f t="shared" si="167"/>
        <v>0</v>
      </c>
      <c r="S368" s="3">
        <f>IF(A368&lt;('Enheter, modell og år'!$F$2+7),0,P368-VLOOKUP(A368-7&amp;B368&amp;C368,$E$32:$P$541,12,FALSE))</f>
        <v>0</v>
      </c>
      <c r="T368" s="70">
        <f t="shared" si="168"/>
        <v>0</v>
      </c>
    </row>
    <row r="369" spans="1:20" x14ac:dyDescent="0.25">
      <c r="A369">
        <f t="shared" si="158"/>
        <v>2020</v>
      </c>
      <c r="B369" t="str">
        <f>'Enheter, modell og år'!$E$3</f>
        <v>VFM</v>
      </c>
      <c r="C369">
        <f>'Tot bev lokal modell'!A11</f>
        <v>0</v>
      </c>
      <c r="D369" t="str">
        <f t="shared" si="159"/>
        <v>2020VFM</v>
      </c>
      <c r="E369" t="str">
        <f t="shared" si="160"/>
        <v>2020VFM0</v>
      </c>
      <c r="F369" s="39">
        <f t="shared" si="161"/>
        <v>0</v>
      </c>
      <c r="G369" s="39">
        <f t="shared" si="162"/>
        <v>0</v>
      </c>
      <c r="H369" s="39">
        <f t="shared" si="163"/>
        <v>0</v>
      </c>
      <c r="I369" s="39">
        <f t="shared" si="164"/>
        <v>0</v>
      </c>
      <c r="J369" s="39">
        <f t="shared" si="165"/>
        <v>0</v>
      </c>
      <c r="K369" s="3">
        <f>'Tot bev lokal modell'!R11</f>
        <v>0</v>
      </c>
      <c r="L369" s="3">
        <f>'Tot bev lokal modell'!S11</f>
        <v>0</v>
      </c>
      <c r="M369" s="3">
        <f>'Tot bev lokal modell'!T11</f>
        <v>0</v>
      </c>
      <c r="N369" s="3">
        <f t="shared" si="166"/>
        <v>0</v>
      </c>
      <c r="O369" s="3">
        <f>'Tot bev lokal modell'!U11</f>
        <v>0</v>
      </c>
      <c r="P369" s="3">
        <f>'Tot bev lokal modell'!V11</f>
        <v>0</v>
      </c>
      <c r="Q369" s="3">
        <f>IF(A369='Enheter, modell og år'!$F$2-1,0,P369-VLOOKUP(A369-1&amp;B369&amp;C369,$E$2:$P$541,12,FALSE))</f>
        <v>0</v>
      </c>
      <c r="R369" s="70">
        <f t="shared" si="167"/>
        <v>0</v>
      </c>
      <c r="S369" s="3">
        <f>IF(A369&lt;('Enheter, modell og år'!$F$2+7),0,P369-VLOOKUP(A369-7&amp;B369&amp;C369,$E$32:$P$541,12,FALSE))</f>
        <v>0</v>
      </c>
      <c r="T369" s="70">
        <f t="shared" si="168"/>
        <v>0</v>
      </c>
    </row>
    <row r="370" spans="1:20" x14ac:dyDescent="0.25">
      <c r="A370">
        <f t="shared" si="158"/>
        <v>2020</v>
      </c>
      <c r="B370" t="str">
        <f>'Enheter, modell og år'!$E$3</f>
        <v>VFM</v>
      </c>
      <c r="C370">
        <f>'Tot bev lokal modell'!A12</f>
        <v>0</v>
      </c>
      <c r="D370" t="str">
        <f t="shared" si="159"/>
        <v>2020VFM</v>
      </c>
      <c r="E370" t="str">
        <f t="shared" si="160"/>
        <v>2020VFM0</v>
      </c>
      <c r="F370" s="39">
        <f t="shared" si="161"/>
        <v>0</v>
      </c>
      <c r="G370" s="39">
        <f t="shared" si="162"/>
        <v>0</v>
      </c>
      <c r="H370" s="39">
        <f t="shared" si="163"/>
        <v>0</v>
      </c>
      <c r="I370" s="39">
        <f t="shared" si="164"/>
        <v>0</v>
      </c>
      <c r="J370" s="39">
        <f t="shared" si="165"/>
        <v>0</v>
      </c>
      <c r="K370" s="3">
        <f>'Tot bev lokal modell'!R12</f>
        <v>0</v>
      </c>
      <c r="L370" s="3">
        <f>'Tot bev lokal modell'!S12</f>
        <v>0</v>
      </c>
      <c r="M370" s="3">
        <f>'Tot bev lokal modell'!T12</f>
        <v>0</v>
      </c>
      <c r="N370" s="3">
        <f t="shared" si="166"/>
        <v>0</v>
      </c>
      <c r="O370" s="3">
        <f>'Tot bev lokal modell'!U12</f>
        <v>0</v>
      </c>
      <c r="P370" s="3">
        <f>'Tot bev lokal modell'!V12</f>
        <v>0</v>
      </c>
      <c r="Q370" s="3">
        <f>IF(A370='Enheter, modell og år'!$F$2-1,0,P370-VLOOKUP(A370-1&amp;B370&amp;C370,$E$2:$P$541,12,FALSE))</f>
        <v>0</v>
      </c>
      <c r="R370" s="70">
        <f t="shared" si="167"/>
        <v>0</v>
      </c>
      <c r="S370" s="3">
        <f>IF(A370&lt;('Enheter, modell og år'!$F$2+7),0,P370-VLOOKUP(A370-7&amp;B370&amp;C370,$E$32:$P$541,12,FALSE))</f>
        <v>0</v>
      </c>
      <c r="T370" s="70">
        <f t="shared" si="168"/>
        <v>0</v>
      </c>
    </row>
    <row r="371" spans="1:20" x14ac:dyDescent="0.25">
      <c r="A371">
        <f t="shared" si="158"/>
        <v>2020</v>
      </c>
      <c r="B371" t="str">
        <f>'Enheter, modell og år'!$E$3</f>
        <v>VFM</v>
      </c>
      <c r="C371">
        <f>'Tot bev lokal modell'!A13</f>
        <v>0</v>
      </c>
      <c r="D371" t="str">
        <f t="shared" si="159"/>
        <v>2020VFM</v>
      </c>
      <c r="E371" t="str">
        <f t="shared" si="160"/>
        <v>2020VFM0</v>
      </c>
      <c r="F371" s="39">
        <f t="shared" si="161"/>
        <v>0</v>
      </c>
      <c r="G371" s="39">
        <f t="shared" si="162"/>
        <v>0</v>
      </c>
      <c r="H371" s="39">
        <f t="shared" si="163"/>
        <v>0</v>
      </c>
      <c r="I371" s="39">
        <f t="shared" si="164"/>
        <v>0</v>
      </c>
      <c r="J371" s="39">
        <f t="shared" si="165"/>
        <v>0</v>
      </c>
      <c r="K371" s="3">
        <f>'Tot bev lokal modell'!R13</f>
        <v>0</v>
      </c>
      <c r="L371" s="3">
        <f>'Tot bev lokal modell'!S13</f>
        <v>0</v>
      </c>
      <c r="M371" s="3">
        <f>'Tot bev lokal modell'!T13</f>
        <v>0</v>
      </c>
      <c r="N371" s="3">
        <f t="shared" si="166"/>
        <v>0</v>
      </c>
      <c r="O371" s="3">
        <f>'Tot bev lokal modell'!U13</f>
        <v>0</v>
      </c>
      <c r="P371" s="3">
        <f>'Tot bev lokal modell'!V13</f>
        <v>0</v>
      </c>
      <c r="Q371" s="3">
        <f>IF(A371='Enheter, modell og år'!$F$2-1,0,P371-VLOOKUP(A371-1&amp;B371&amp;C371,$E$2:$P$541,12,FALSE))</f>
        <v>0</v>
      </c>
      <c r="R371" s="70">
        <f t="shared" si="167"/>
        <v>0</v>
      </c>
      <c r="S371" s="3">
        <f>IF(A371&lt;('Enheter, modell og år'!$F$2+7),0,P371-VLOOKUP(A371-7&amp;B371&amp;C371,$E$32:$P$541,12,FALSE))</f>
        <v>0</v>
      </c>
      <c r="T371" s="70">
        <f t="shared" si="168"/>
        <v>0</v>
      </c>
    </row>
    <row r="372" spans="1:20" x14ac:dyDescent="0.25">
      <c r="A372">
        <f t="shared" si="158"/>
        <v>2020</v>
      </c>
      <c r="B372" t="str">
        <f>'Enheter, modell og år'!$E$3</f>
        <v>VFM</v>
      </c>
      <c r="C372">
        <f>'Tot bev lokal modell'!A14</f>
        <v>0</v>
      </c>
      <c r="D372" t="str">
        <f t="shared" si="159"/>
        <v>2020VFM</v>
      </c>
      <c r="E372" t="str">
        <f t="shared" si="160"/>
        <v>2020VFM0</v>
      </c>
      <c r="F372" s="39">
        <f t="shared" si="161"/>
        <v>0</v>
      </c>
      <c r="G372" s="39">
        <f t="shared" si="162"/>
        <v>0</v>
      </c>
      <c r="H372" s="39">
        <f t="shared" si="163"/>
        <v>0</v>
      </c>
      <c r="I372" s="39">
        <f t="shared" si="164"/>
        <v>0</v>
      </c>
      <c r="J372" s="39">
        <f t="shared" si="165"/>
        <v>0</v>
      </c>
      <c r="K372" s="3">
        <f>'Tot bev lokal modell'!R14</f>
        <v>0</v>
      </c>
      <c r="L372" s="3">
        <f>'Tot bev lokal modell'!S14</f>
        <v>0</v>
      </c>
      <c r="M372" s="3">
        <f>'Tot bev lokal modell'!T14</f>
        <v>0</v>
      </c>
      <c r="N372" s="3">
        <f t="shared" si="166"/>
        <v>0</v>
      </c>
      <c r="O372" s="3">
        <f>'Tot bev lokal modell'!U14</f>
        <v>0</v>
      </c>
      <c r="P372" s="3">
        <f>'Tot bev lokal modell'!V14</f>
        <v>0</v>
      </c>
      <c r="Q372" s="3">
        <f>IF(A372='Enheter, modell og år'!$F$2-1,0,P372-VLOOKUP(A372-1&amp;B372&amp;C372,$E$2:$P$541,12,FALSE))</f>
        <v>0</v>
      </c>
      <c r="R372" s="70">
        <f t="shared" si="167"/>
        <v>0</v>
      </c>
      <c r="S372" s="3">
        <f>IF(A372&lt;('Enheter, modell og år'!$F$2+7),0,P372-VLOOKUP(A372-7&amp;B372&amp;C372,$E$32:$P$541,12,FALSE))</f>
        <v>0</v>
      </c>
      <c r="T372" s="70">
        <f t="shared" si="168"/>
        <v>0</v>
      </c>
    </row>
    <row r="373" spans="1:20" x14ac:dyDescent="0.25">
      <c r="A373">
        <f t="shared" ref="A373:A392" si="169">A343+1</f>
        <v>2020</v>
      </c>
      <c r="B373" t="str">
        <f>'Enheter, modell og år'!E3</f>
        <v>VFM</v>
      </c>
      <c r="C373">
        <f>'Tot bev lokal modell'!$A$15</f>
        <v>0</v>
      </c>
      <c r="D373" t="str">
        <f t="shared" si="150"/>
        <v>2020VFM</v>
      </c>
      <c r="E373" t="str">
        <f t="shared" si="151"/>
        <v>2020VFM0</v>
      </c>
      <c r="F373" s="39">
        <f t="shared" si="154"/>
        <v>0</v>
      </c>
      <c r="G373" s="39">
        <f t="shared" si="155"/>
        <v>0</v>
      </c>
      <c r="H373" s="39">
        <f t="shared" si="156"/>
        <v>0</v>
      </c>
      <c r="I373" s="39">
        <f t="shared" si="157"/>
        <v>0</v>
      </c>
      <c r="J373" s="39">
        <f t="shared" si="152"/>
        <v>0</v>
      </c>
      <c r="K373" s="3">
        <f>'Tot bev lokal modell'!R15</f>
        <v>0</v>
      </c>
      <c r="L373" s="3">
        <f>'Tot bev lokal modell'!S15</f>
        <v>0</v>
      </c>
      <c r="M373" s="3">
        <f>'Tot bev lokal modell'!T15</f>
        <v>0</v>
      </c>
      <c r="N373" s="3">
        <f t="shared" si="153"/>
        <v>0</v>
      </c>
      <c r="O373" s="3">
        <f>'Tot bev lokal modell'!U15</f>
        <v>0</v>
      </c>
      <c r="P373" s="3">
        <f>'Tot bev lokal modell'!V15</f>
        <v>0</v>
      </c>
      <c r="Q373" s="3">
        <f>IF(A373='Enheter, modell og år'!$F$2-1,0,P373-VLOOKUP(A373-1&amp;B373&amp;C373,$E$2:$P$541,12,FALSE))</f>
        <v>0</v>
      </c>
      <c r="R373" s="70">
        <f t="shared" si="167"/>
        <v>0</v>
      </c>
      <c r="S373" s="3">
        <f>IF(A373&lt;('Enheter, modell og år'!$F$2+7),0,P373-VLOOKUP(A373-7&amp;B373&amp;C373,$E$32:$P$541,12,FALSE))</f>
        <v>0</v>
      </c>
      <c r="T373" s="70">
        <f t="shared" si="168"/>
        <v>0</v>
      </c>
    </row>
    <row r="374" spans="1:20" x14ac:dyDescent="0.25">
      <c r="A374">
        <f t="shared" si="169"/>
        <v>2020</v>
      </c>
      <c r="B374" t="str">
        <f>'Enheter, modell og år'!E3</f>
        <v>VFM</v>
      </c>
      <c r="C374">
        <f>'Tot bev lokal modell'!$A$16</f>
        <v>0</v>
      </c>
      <c r="D374" t="str">
        <f t="shared" si="150"/>
        <v>2020VFM</v>
      </c>
      <c r="E374" t="str">
        <f t="shared" si="151"/>
        <v>2020VFM0</v>
      </c>
      <c r="F374" s="39">
        <f t="shared" si="154"/>
        <v>0</v>
      </c>
      <c r="G374" s="39">
        <f t="shared" si="155"/>
        <v>0</v>
      </c>
      <c r="H374" s="39">
        <f t="shared" si="156"/>
        <v>0</v>
      </c>
      <c r="I374" s="39">
        <f t="shared" si="157"/>
        <v>0</v>
      </c>
      <c r="J374" s="39">
        <f t="shared" si="152"/>
        <v>0</v>
      </c>
      <c r="K374" s="3">
        <f>'Tot bev lokal modell'!R16</f>
        <v>0</v>
      </c>
      <c r="L374" s="3">
        <f>'Tot bev lokal modell'!S16</f>
        <v>0</v>
      </c>
      <c r="M374" s="3">
        <f>'Tot bev lokal modell'!T16</f>
        <v>0</v>
      </c>
      <c r="N374" s="3">
        <f t="shared" si="153"/>
        <v>0</v>
      </c>
      <c r="O374" s="3">
        <f>'Tot bev lokal modell'!U16</f>
        <v>0</v>
      </c>
      <c r="P374" s="3">
        <f>'Tot bev lokal modell'!V16</f>
        <v>0</v>
      </c>
      <c r="Q374" s="3">
        <f>IF(A374='Enheter, modell og år'!$F$2-1,0,P374-VLOOKUP(A374-1&amp;B374&amp;C374,$E$2:$P$541,12,FALSE))</f>
        <v>0</v>
      </c>
      <c r="R374" s="70">
        <f t="shared" si="167"/>
        <v>0</v>
      </c>
      <c r="S374" s="3">
        <f>IF(A374&lt;('Enheter, modell og år'!$F$2+7),0,P374-VLOOKUP(A374-7&amp;B374&amp;C374,$E$32:$P$541,12,FALSE))</f>
        <v>0</v>
      </c>
      <c r="T374" s="70">
        <f t="shared" si="168"/>
        <v>0</v>
      </c>
    </row>
    <row r="375" spans="1:20" x14ac:dyDescent="0.25">
      <c r="A375">
        <f t="shared" si="169"/>
        <v>2020</v>
      </c>
      <c r="B375" t="str">
        <f>'Enheter, modell og år'!E3</f>
        <v>VFM</v>
      </c>
      <c r="C375">
        <f>'Tot bev lokal modell'!$A$17</f>
        <v>0</v>
      </c>
      <c r="D375" t="str">
        <f t="shared" si="150"/>
        <v>2020VFM</v>
      </c>
      <c r="E375" t="str">
        <f t="shared" si="151"/>
        <v>2020VFM0</v>
      </c>
      <c r="F375" s="39">
        <f t="shared" si="154"/>
        <v>0</v>
      </c>
      <c r="G375" s="39">
        <f t="shared" si="155"/>
        <v>0</v>
      </c>
      <c r="H375" s="39">
        <f t="shared" si="156"/>
        <v>0</v>
      </c>
      <c r="I375" s="39">
        <f t="shared" si="157"/>
        <v>0</v>
      </c>
      <c r="J375" s="39">
        <f t="shared" si="152"/>
        <v>0</v>
      </c>
      <c r="K375" s="3">
        <f>'Tot bev lokal modell'!R17</f>
        <v>0</v>
      </c>
      <c r="L375" s="3">
        <f>'Tot bev lokal modell'!S17</f>
        <v>0</v>
      </c>
      <c r="M375" s="3">
        <f>'Tot bev lokal modell'!T17</f>
        <v>0</v>
      </c>
      <c r="N375" s="3">
        <f t="shared" si="153"/>
        <v>0</v>
      </c>
      <c r="O375" s="3">
        <f>'Tot bev lokal modell'!U17</f>
        <v>0</v>
      </c>
      <c r="P375" s="3">
        <f>'Tot bev lokal modell'!V17</f>
        <v>0</v>
      </c>
      <c r="Q375" s="3">
        <f>IF(A375='Enheter, modell og år'!$F$2-1,0,P375-VLOOKUP(A375-1&amp;B375&amp;C375,$E$2:$P$541,12,FALSE))</f>
        <v>0</v>
      </c>
      <c r="R375" s="70">
        <f t="shared" si="167"/>
        <v>0</v>
      </c>
      <c r="S375" s="3">
        <f>IF(A375&lt;('Enheter, modell og år'!$F$2+7),0,P375-VLOOKUP(A375-7&amp;B375&amp;C375,$E$32:$P$541,12,FALSE))</f>
        <v>0</v>
      </c>
      <c r="T375" s="70">
        <f t="shared" si="168"/>
        <v>0</v>
      </c>
    </row>
    <row r="376" spans="1:20" x14ac:dyDescent="0.25">
      <c r="A376">
        <f t="shared" si="169"/>
        <v>2020</v>
      </c>
      <c r="B376" t="str">
        <f>'Enheter, modell og år'!E3</f>
        <v>VFM</v>
      </c>
      <c r="C376">
        <f>'Tot bev lokal modell'!$A$18</f>
        <v>0</v>
      </c>
      <c r="D376" t="str">
        <f t="shared" si="150"/>
        <v>2020VFM</v>
      </c>
      <c r="E376" t="str">
        <f t="shared" si="151"/>
        <v>2020VFM0</v>
      </c>
      <c r="F376" s="39">
        <f t="shared" si="154"/>
        <v>0</v>
      </c>
      <c r="G376" s="39">
        <f t="shared" si="155"/>
        <v>0</v>
      </c>
      <c r="H376" s="39">
        <f t="shared" si="156"/>
        <v>0</v>
      </c>
      <c r="I376" s="39">
        <f t="shared" si="157"/>
        <v>0</v>
      </c>
      <c r="J376" s="39">
        <f t="shared" si="152"/>
        <v>0</v>
      </c>
      <c r="K376" s="3">
        <f>'Tot bev lokal modell'!R18</f>
        <v>0</v>
      </c>
      <c r="L376" s="3">
        <f>'Tot bev lokal modell'!S18</f>
        <v>0</v>
      </c>
      <c r="M376" s="3">
        <f>'Tot bev lokal modell'!T18</f>
        <v>0</v>
      </c>
      <c r="N376" s="3">
        <f t="shared" si="153"/>
        <v>0</v>
      </c>
      <c r="O376" s="3">
        <f>'Tot bev lokal modell'!U18</f>
        <v>0</v>
      </c>
      <c r="P376" s="3">
        <f>'Tot bev lokal modell'!V18</f>
        <v>0</v>
      </c>
      <c r="Q376" s="3">
        <f>IF(A376='Enheter, modell og år'!$F$2-1,0,P376-VLOOKUP(A376-1&amp;B376&amp;C376,$E$2:$P$541,12,FALSE))</f>
        <v>0</v>
      </c>
      <c r="R376" s="70">
        <f t="shared" si="167"/>
        <v>0</v>
      </c>
      <c r="S376" s="3">
        <f>IF(A376&lt;('Enheter, modell og år'!$F$2+7),0,P376-VLOOKUP(A376-7&amp;B376&amp;C376,$E$32:$P$541,12,FALSE))</f>
        <v>0</v>
      </c>
      <c r="T376" s="70">
        <f t="shared" si="168"/>
        <v>0</v>
      </c>
    </row>
    <row r="377" spans="1:20" x14ac:dyDescent="0.25">
      <c r="A377">
        <f t="shared" si="169"/>
        <v>2020</v>
      </c>
      <c r="B377" t="str">
        <f>'Enheter, modell og år'!E3</f>
        <v>VFM</v>
      </c>
      <c r="C377">
        <f>'Tot bev lokal modell'!$A$19</f>
        <v>0</v>
      </c>
      <c r="D377" t="str">
        <f t="shared" si="150"/>
        <v>2020VFM</v>
      </c>
      <c r="E377" t="str">
        <f t="shared" si="151"/>
        <v>2020VFM0</v>
      </c>
      <c r="F377" s="39">
        <f t="shared" si="154"/>
        <v>0</v>
      </c>
      <c r="G377" s="39">
        <f t="shared" si="155"/>
        <v>0</v>
      </c>
      <c r="H377" s="39">
        <f t="shared" si="156"/>
        <v>0</v>
      </c>
      <c r="I377" s="39">
        <f t="shared" si="157"/>
        <v>0</v>
      </c>
      <c r="J377" s="39">
        <f t="shared" si="152"/>
        <v>0</v>
      </c>
      <c r="K377" s="3">
        <f>'Tot bev lokal modell'!R19</f>
        <v>0</v>
      </c>
      <c r="L377" s="3">
        <f>'Tot bev lokal modell'!S19</f>
        <v>0</v>
      </c>
      <c r="M377" s="3">
        <f>'Tot bev lokal modell'!T19</f>
        <v>0</v>
      </c>
      <c r="N377" s="3">
        <f t="shared" si="153"/>
        <v>0</v>
      </c>
      <c r="O377" s="3">
        <f>'Tot bev lokal modell'!U19</f>
        <v>0</v>
      </c>
      <c r="P377" s="3">
        <f>'Tot bev lokal modell'!V19</f>
        <v>0</v>
      </c>
      <c r="Q377" s="3">
        <f>IF(A377='Enheter, modell og år'!$F$2-1,0,P377-VLOOKUP(A377-1&amp;B377&amp;C377,$E$2:$P$541,12,FALSE))</f>
        <v>0</v>
      </c>
      <c r="R377" s="70">
        <f t="shared" si="167"/>
        <v>0</v>
      </c>
      <c r="S377" s="3">
        <f>IF(A377&lt;('Enheter, modell og år'!$F$2+7),0,P377-VLOOKUP(A377-7&amp;B377&amp;C377,$E$32:$P$541,12,FALSE))</f>
        <v>0</v>
      </c>
      <c r="T377" s="70">
        <f t="shared" si="168"/>
        <v>0</v>
      </c>
    </row>
    <row r="378" spans="1:20" x14ac:dyDescent="0.25">
      <c r="A378">
        <f t="shared" si="169"/>
        <v>2020</v>
      </c>
      <c r="B378" t="str">
        <f>'Enheter, modell og år'!E3</f>
        <v>VFM</v>
      </c>
      <c r="C378">
        <f>'Tot bev lokal modell'!$A$20</f>
        <v>0</v>
      </c>
      <c r="D378" t="str">
        <f t="shared" si="150"/>
        <v>2020VFM</v>
      </c>
      <c r="E378" t="str">
        <f t="shared" si="151"/>
        <v>2020VFM0</v>
      </c>
      <c r="F378" s="39">
        <f t="shared" si="154"/>
        <v>0</v>
      </c>
      <c r="G378" s="39">
        <f t="shared" si="155"/>
        <v>0</v>
      </c>
      <c r="H378" s="39">
        <f t="shared" si="156"/>
        <v>0</v>
      </c>
      <c r="I378" s="39">
        <f t="shared" si="157"/>
        <v>0</v>
      </c>
      <c r="J378" s="39">
        <f t="shared" si="152"/>
        <v>0</v>
      </c>
      <c r="K378" s="3">
        <f>'Tot bev lokal modell'!R20</f>
        <v>0</v>
      </c>
      <c r="L378" s="3">
        <f>'Tot bev lokal modell'!S20</f>
        <v>0</v>
      </c>
      <c r="M378" s="3">
        <f>'Tot bev lokal modell'!T20</f>
        <v>0</v>
      </c>
      <c r="N378" s="3">
        <f t="shared" si="153"/>
        <v>0</v>
      </c>
      <c r="O378" s="3">
        <f>'Tot bev lokal modell'!U20</f>
        <v>0</v>
      </c>
      <c r="P378" s="3">
        <f>'Tot bev lokal modell'!V20</f>
        <v>0</v>
      </c>
      <c r="Q378" s="3">
        <f>IF(A378='Enheter, modell og år'!$F$2-1,0,P378-VLOOKUP(A378-1&amp;B378&amp;C378,$E$2:$P$541,12,FALSE))</f>
        <v>0</v>
      </c>
      <c r="R378" s="70">
        <f t="shared" si="167"/>
        <v>0</v>
      </c>
      <c r="S378" s="3">
        <f>IF(A378&lt;('Enheter, modell og år'!$F$2+7),0,P378-VLOOKUP(A378-7&amp;B378&amp;C378,$E$32:$P$541,12,FALSE))</f>
        <v>0</v>
      </c>
      <c r="T378" s="70">
        <f t="shared" si="168"/>
        <v>0</v>
      </c>
    </row>
    <row r="379" spans="1:20" x14ac:dyDescent="0.25">
      <c r="A379">
        <f t="shared" si="169"/>
        <v>2020</v>
      </c>
      <c r="B379" t="str">
        <f>'Enheter, modell og år'!E3</f>
        <v>VFM</v>
      </c>
      <c r="C379">
        <f>'Tot bev lokal modell'!$A$21</f>
        <v>0</v>
      </c>
      <c r="D379" t="str">
        <f t="shared" si="150"/>
        <v>2020VFM</v>
      </c>
      <c r="E379" t="str">
        <f t="shared" si="151"/>
        <v>2020VFM0</v>
      </c>
      <c r="F379" s="39">
        <f t="shared" si="154"/>
        <v>0</v>
      </c>
      <c r="G379" s="39">
        <f t="shared" si="155"/>
        <v>0</v>
      </c>
      <c r="H379" s="39">
        <f t="shared" si="156"/>
        <v>0</v>
      </c>
      <c r="I379" s="39">
        <f t="shared" si="157"/>
        <v>0</v>
      </c>
      <c r="J379" s="39">
        <f t="shared" si="152"/>
        <v>0</v>
      </c>
      <c r="K379" s="3">
        <f>'Tot bev lokal modell'!R21</f>
        <v>0</v>
      </c>
      <c r="L379" s="3">
        <f>'Tot bev lokal modell'!S21</f>
        <v>0</v>
      </c>
      <c r="M379" s="3">
        <f>'Tot bev lokal modell'!T21</f>
        <v>0</v>
      </c>
      <c r="N379" s="3">
        <f t="shared" si="153"/>
        <v>0</v>
      </c>
      <c r="O379" s="3">
        <f>'Tot bev lokal modell'!U21</f>
        <v>0</v>
      </c>
      <c r="P379" s="3">
        <f>'Tot bev lokal modell'!V21</f>
        <v>0</v>
      </c>
      <c r="Q379" s="3">
        <f>IF(A379='Enheter, modell og år'!$F$2-1,0,P379-VLOOKUP(A379-1&amp;B379&amp;C379,$E$2:$P$541,12,FALSE))</f>
        <v>0</v>
      </c>
      <c r="R379" s="70">
        <f t="shared" si="167"/>
        <v>0</v>
      </c>
      <c r="S379" s="3">
        <f>IF(A379&lt;('Enheter, modell og år'!$F$2+7),0,P379-VLOOKUP(A379-7&amp;B379&amp;C379,$E$32:$P$541,12,FALSE))</f>
        <v>0</v>
      </c>
      <c r="T379" s="70">
        <f t="shared" si="168"/>
        <v>0</v>
      </c>
    </row>
    <row r="380" spans="1:20" x14ac:dyDescent="0.25">
      <c r="A380">
        <f t="shared" si="169"/>
        <v>2020</v>
      </c>
      <c r="B380" t="str">
        <f>'Enheter, modell og år'!E3</f>
        <v>VFM</v>
      </c>
      <c r="C380">
        <f>'Tot bev lokal modell'!$A$22</f>
        <v>0</v>
      </c>
      <c r="D380" t="str">
        <f t="shared" si="150"/>
        <v>2020VFM</v>
      </c>
      <c r="E380" t="str">
        <f t="shared" si="151"/>
        <v>2020VFM0</v>
      </c>
      <c r="F380" s="39">
        <f t="shared" si="154"/>
        <v>0</v>
      </c>
      <c r="G380" s="39">
        <f t="shared" si="155"/>
        <v>0</v>
      </c>
      <c r="H380" s="39">
        <f t="shared" si="156"/>
        <v>0</v>
      </c>
      <c r="I380" s="39">
        <f t="shared" si="157"/>
        <v>0</v>
      </c>
      <c r="J380" s="39">
        <f t="shared" si="152"/>
        <v>0</v>
      </c>
      <c r="K380" s="3">
        <f>'Tot bev lokal modell'!R22</f>
        <v>0</v>
      </c>
      <c r="L380" s="3">
        <f>'Tot bev lokal modell'!S22</f>
        <v>0</v>
      </c>
      <c r="M380" s="3">
        <f>'Tot bev lokal modell'!T22</f>
        <v>0</v>
      </c>
      <c r="N380" s="3">
        <f t="shared" si="153"/>
        <v>0</v>
      </c>
      <c r="O380" s="3">
        <f>'Tot bev lokal modell'!U22</f>
        <v>0</v>
      </c>
      <c r="P380" s="3">
        <f>'Tot bev lokal modell'!V22</f>
        <v>0</v>
      </c>
      <c r="Q380" s="3">
        <f>IF(A380='Enheter, modell og år'!$F$2-1,0,P380-VLOOKUP(A380-1&amp;B380&amp;C380,$E$2:$P$541,12,FALSE))</f>
        <v>0</v>
      </c>
      <c r="R380" s="70">
        <f t="shared" si="167"/>
        <v>0</v>
      </c>
      <c r="S380" s="3">
        <f>IF(A380&lt;('Enheter, modell og år'!$F$2+7),0,P380-VLOOKUP(A380-7&amp;B380&amp;C380,$E$32:$P$541,12,FALSE))</f>
        <v>0</v>
      </c>
      <c r="T380" s="70">
        <f t="shared" si="168"/>
        <v>0</v>
      </c>
    </row>
    <row r="381" spans="1:20" x14ac:dyDescent="0.25">
      <c r="A381">
        <f t="shared" si="169"/>
        <v>2020</v>
      </c>
      <c r="B381" t="str">
        <f>'Enheter, modell og år'!E3</f>
        <v>VFM</v>
      </c>
      <c r="C381">
        <f>'Tot bev lokal modell'!$A$23</f>
        <v>0</v>
      </c>
      <c r="D381" t="str">
        <f t="shared" si="150"/>
        <v>2020VFM</v>
      </c>
      <c r="E381" t="str">
        <f t="shared" si="151"/>
        <v>2020VFM0</v>
      </c>
      <c r="F381" s="39">
        <f t="shared" si="154"/>
        <v>0</v>
      </c>
      <c r="G381" s="39">
        <f t="shared" si="155"/>
        <v>0</v>
      </c>
      <c r="H381" s="39">
        <f t="shared" si="156"/>
        <v>0</v>
      </c>
      <c r="I381" s="39">
        <f t="shared" si="157"/>
        <v>0</v>
      </c>
      <c r="J381" s="39">
        <f t="shared" si="152"/>
        <v>0</v>
      </c>
      <c r="K381" s="3">
        <f>'Tot bev lokal modell'!R23</f>
        <v>0</v>
      </c>
      <c r="L381" s="3">
        <f>'Tot bev lokal modell'!S23</f>
        <v>0</v>
      </c>
      <c r="M381" s="3">
        <f>'Tot bev lokal modell'!T23</f>
        <v>0</v>
      </c>
      <c r="N381" s="3">
        <f t="shared" si="153"/>
        <v>0</v>
      </c>
      <c r="O381" s="3">
        <f>'Tot bev lokal modell'!U23</f>
        <v>0</v>
      </c>
      <c r="P381" s="3">
        <f>'Tot bev lokal modell'!V23</f>
        <v>0</v>
      </c>
      <c r="Q381" s="3">
        <f>IF(A381='Enheter, modell og år'!$F$2-1,0,P381-VLOOKUP(A381-1&amp;B381&amp;C381,$E$2:$P$541,12,FALSE))</f>
        <v>0</v>
      </c>
      <c r="R381" s="70">
        <f t="shared" si="167"/>
        <v>0</v>
      </c>
      <c r="S381" s="3">
        <f>IF(A381&lt;('Enheter, modell og år'!$F$2+7),0,P381-VLOOKUP(A381-7&amp;B381&amp;C381,$E$32:$P$541,12,FALSE))</f>
        <v>0</v>
      </c>
      <c r="T381" s="70">
        <f t="shared" si="168"/>
        <v>0</v>
      </c>
    </row>
    <row r="382" spans="1:20" x14ac:dyDescent="0.25">
      <c r="A382">
        <f t="shared" si="169"/>
        <v>2020</v>
      </c>
      <c r="B382" t="str">
        <f>'Enheter, modell og år'!E3</f>
        <v>VFM</v>
      </c>
      <c r="C382">
        <f>'Tot bev lokal modell'!$A$24</f>
        <v>0</v>
      </c>
      <c r="D382" t="str">
        <f t="shared" si="150"/>
        <v>2020VFM</v>
      </c>
      <c r="E382" t="str">
        <f t="shared" si="151"/>
        <v>2020VFM0</v>
      </c>
      <c r="F382" s="39">
        <f t="shared" si="154"/>
        <v>0</v>
      </c>
      <c r="G382" s="39">
        <f t="shared" si="155"/>
        <v>0</v>
      </c>
      <c r="H382" s="39">
        <f t="shared" si="156"/>
        <v>0</v>
      </c>
      <c r="I382" s="39">
        <f t="shared" si="157"/>
        <v>0</v>
      </c>
      <c r="J382" s="39">
        <f t="shared" si="152"/>
        <v>0</v>
      </c>
      <c r="K382" s="3">
        <f>'Tot bev lokal modell'!R24</f>
        <v>0</v>
      </c>
      <c r="L382" s="3">
        <f>'Tot bev lokal modell'!S24</f>
        <v>0</v>
      </c>
      <c r="M382" s="3">
        <f>'Tot bev lokal modell'!T24</f>
        <v>0</v>
      </c>
      <c r="N382" s="3">
        <f t="shared" si="153"/>
        <v>0</v>
      </c>
      <c r="O382" s="3">
        <f>'Tot bev lokal modell'!U24</f>
        <v>0</v>
      </c>
      <c r="P382" s="3">
        <f>'Tot bev lokal modell'!V24</f>
        <v>0</v>
      </c>
      <c r="Q382" s="3">
        <f>IF(A382='Enheter, modell og år'!$F$2-1,0,P382-VLOOKUP(A382-1&amp;B382&amp;C382,$E$2:$P$541,12,FALSE))</f>
        <v>0</v>
      </c>
      <c r="R382" s="70">
        <f t="shared" si="167"/>
        <v>0</v>
      </c>
      <c r="S382" s="3">
        <f>IF(A382&lt;('Enheter, modell og år'!$F$2+7),0,P382-VLOOKUP(A382-7&amp;B382&amp;C382,$E$32:$P$541,12,FALSE))</f>
        <v>0</v>
      </c>
      <c r="T382" s="70">
        <f t="shared" si="168"/>
        <v>0</v>
      </c>
    </row>
    <row r="383" spans="1:20" x14ac:dyDescent="0.25">
      <c r="A383">
        <f t="shared" si="169"/>
        <v>2020</v>
      </c>
      <c r="B383" t="str">
        <f>'Enheter, modell og år'!E3</f>
        <v>VFM</v>
      </c>
      <c r="C383">
        <f>'Tot bev lokal modell'!$A$25</f>
        <v>0</v>
      </c>
      <c r="D383" t="str">
        <f t="shared" si="150"/>
        <v>2020VFM</v>
      </c>
      <c r="E383" t="str">
        <f t="shared" si="151"/>
        <v>2020VFM0</v>
      </c>
      <c r="F383" s="39">
        <f t="shared" si="154"/>
        <v>0</v>
      </c>
      <c r="G383" s="39">
        <f t="shared" si="155"/>
        <v>0</v>
      </c>
      <c r="H383" s="39">
        <f t="shared" si="156"/>
        <v>0</v>
      </c>
      <c r="I383" s="39">
        <f t="shared" si="157"/>
        <v>0</v>
      </c>
      <c r="J383" s="39">
        <f t="shared" si="152"/>
        <v>0</v>
      </c>
      <c r="K383" s="3">
        <f>'Tot bev lokal modell'!R25</f>
        <v>0</v>
      </c>
      <c r="L383" s="3">
        <f>'Tot bev lokal modell'!S25</f>
        <v>0</v>
      </c>
      <c r="M383" s="3">
        <f>'Tot bev lokal modell'!T25</f>
        <v>0</v>
      </c>
      <c r="N383" s="3">
        <f t="shared" si="153"/>
        <v>0</v>
      </c>
      <c r="O383" s="3">
        <f>'Tot bev lokal modell'!U25</f>
        <v>0</v>
      </c>
      <c r="P383" s="3">
        <f>'Tot bev lokal modell'!V25</f>
        <v>0</v>
      </c>
      <c r="Q383" s="3">
        <f>IF(A383='Enheter, modell og år'!$F$2-1,0,P383-VLOOKUP(A383-1&amp;B383&amp;C383,$E$2:$P$541,12,FALSE))</f>
        <v>0</v>
      </c>
      <c r="R383" s="70">
        <f t="shared" si="167"/>
        <v>0</v>
      </c>
      <c r="S383" s="3">
        <f>IF(A383&lt;('Enheter, modell og år'!$F$2+7),0,P383-VLOOKUP(A383-7&amp;B383&amp;C383,$E$32:$P$541,12,FALSE))</f>
        <v>0</v>
      </c>
      <c r="T383" s="70">
        <f t="shared" si="168"/>
        <v>0</v>
      </c>
    </row>
    <row r="384" spans="1:20" x14ac:dyDescent="0.25">
      <c r="A384">
        <f t="shared" si="169"/>
        <v>2020</v>
      </c>
      <c r="B384" t="str">
        <f>'Enheter, modell og år'!E3</f>
        <v>VFM</v>
      </c>
      <c r="C384">
        <f>'Tot bev lokal modell'!$A$26</f>
        <v>0</v>
      </c>
      <c r="D384" t="str">
        <f t="shared" si="150"/>
        <v>2020VFM</v>
      </c>
      <c r="E384" t="str">
        <f t="shared" si="151"/>
        <v>2020VFM0</v>
      </c>
      <c r="F384" s="39">
        <f t="shared" si="154"/>
        <v>0</v>
      </c>
      <c r="G384" s="39">
        <f t="shared" si="155"/>
        <v>0</v>
      </c>
      <c r="H384" s="39">
        <f t="shared" si="156"/>
        <v>0</v>
      </c>
      <c r="I384" s="39">
        <f t="shared" si="157"/>
        <v>0</v>
      </c>
      <c r="J384" s="39">
        <f t="shared" si="152"/>
        <v>0</v>
      </c>
      <c r="K384" s="3">
        <f>'Tot bev lokal modell'!R26</f>
        <v>0</v>
      </c>
      <c r="L384" s="3">
        <f>'Tot bev lokal modell'!S26</f>
        <v>0</v>
      </c>
      <c r="M384" s="3">
        <f>'Tot bev lokal modell'!T26</f>
        <v>0</v>
      </c>
      <c r="N384" s="3">
        <f t="shared" si="153"/>
        <v>0</v>
      </c>
      <c r="O384" s="3">
        <f>'Tot bev lokal modell'!U26</f>
        <v>0</v>
      </c>
      <c r="P384" s="3">
        <f>'Tot bev lokal modell'!V26</f>
        <v>0</v>
      </c>
      <c r="Q384" s="3">
        <f>IF(A384='Enheter, modell og år'!$F$2-1,0,P384-VLOOKUP(A384-1&amp;B384&amp;C384,$E$2:$P$541,12,FALSE))</f>
        <v>0</v>
      </c>
      <c r="R384" s="70">
        <f t="shared" si="167"/>
        <v>0</v>
      </c>
      <c r="S384" s="3">
        <f>IF(A384&lt;('Enheter, modell og år'!$F$2+7),0,P384-VLOOKUP(A384-7&amp;B384&amp;C384,$E$32:$P$541,12,FALSE))</f>
        <v>0</v>
      </c>
      <c r="T384" s="70">
        <f t="shared" si="168"/>
        <v>0</v>
      </c>
    </row>
    <row r="385" spans="1:20" x14ac:dyDescent="0.25">
      <c r="A385">
        <f t="shared" si="169"/>
        <v>2020</v>
      </c>
      <c r="B385" t="str">
        <f>'Enheter, modell og år'!E3</f>
        <v>VFM</v>
      </c>
      <c r="C385">
        <f>'Tot bev lokal modell'!$A$27</f>
        <v>0</v>
      </c>
      <c r="D385" t="str">
        <f t="shared" si="150"/>
        <v>2020VFM</v>
      </c>
      <c r="E385" t="str">
        <f t="shared" si="151"/>
        <v>2020VFM0</v>
      </c>
      <c r="F385" s="39">
        <f t="shared" si="154"/>
        <v>0</v>
      </c>
      <c r="G385" s="39">
        <f t="shared" si="155"/>
        <v>0</v>
      </c>
      <c r="H385" s="39">
        <f t="shared" si="156"/>
        <v>0</v>
      </c>
      <c r="I385" s="39">
        <f t="shared" si="157"/>
        <v>0</v>
      </c>
      <c r="J385" s="39">
        <f t="shared" si="152"/>
        <v>0</v>
      </c>
      <c r="K385" s="3">
        <f>'Tot bev lokal modell'!R27</f>
        <v>0</v>
      </c>
      <c r="L385" s="3">
        <f>'Tot bev lokal modell'!S27</f>
        <v>0</v>
      </c>
      <c r="M385" s="3">
        <f>'Tot bev lokal modell'!T27</f>
        <v>0</v>
      </c>
      <c r="N385" s="3">
        <f t="shared" si="153"/>
        <v>0</v>
      </c>
      <c r="O385" s="3">
        <f>'Tot bev lokal modell'!U27</f>
        <v>0</v>
      </c>
      <c r="P385" s="3">
        <f>'Tot bev lokal modell'!V27</f>
        <v>0</v>
      </c>
      <c r="Q385" s="3">
        <f>IF(A385='Enheter, modell og år'!$F$2-1,0,P385-VLOOKUP(A385-1&amp;B385&amp;C385,$E$2:$P$541,12,FALSE))</f>
        <v>0</v>
      </c>
      <c r="R385" s="70">
        <f t="shared" si="167"/>
        <v>0</v>
      </c>
      <c r="S385" s="3">
        <f>IF(A385&lt;('Enheter, modell og år'!$F$2+7),0,P385-VLOOKUP(A385-7&amp;B385&amp;C385,$E$32:$P$541,12,FALSE))</f>
        <v>0</v>
      </c>
      <c r="T385" s="70">
        <f t="shared" si="168"/>
        <v>0</v>
      </c>
    </row>
    <row r="386" spans="1:20" x14ac:dyDescent="0.25">
      <c r="A386">
        <f t="shared" si="169"/>
        <v>2020</v>
      </c>
      <c r="B386" t="str">
        <f>'Enheter, modell og år'!E3</f>
        <v>VFM</v>
      </c>
      <c r="C386">
        <f>'Tot bev lokal modell'!$A$28</f>
        <v>0</v>
      </c>
      <c r="D386" t="str">
        <f t="shared" si="150"/>
        <v>2020VFM</v>
      </c>
      <c r="E386" t="str">
        <f t="shared" si="151"/>
        <v>2020VFM0</v>
      </c>
      <c r="F386" s="39">
        <f t="shared" si="154"/>
        <v>0</v>
      </c>
      <c r="G386" s="39">
        <f t="shared" si="155"/>
        <v>0</v>
      </c>
      <c r="H386" s="39">
        <f t="shared" si="156"/>
        <v>0</v>
      </c>
      <c r="I386" s="39">
        <f t="shared" si="157"/>
        <v>0</v>
      </c>
      <c r="J386" s="39">
        <f t="shared" si="152"/>
        <v>0</v>
      </c>
      <c r="K386" s="3">
        <f>'Tot bev lokal modell'!R28</f>
        <v>0</v>
      </c>
      <c r="L386" s="3">
        <f>'Tot bev lokal modell'!S28</f>
        <v>0</v>
      </c>
      <c r="M386" s="3">
        <f>'Tot bev lokal modell'!T28</f>
        <v>0</v>
      </c>
      <c r="N386" s="3">
        <f t="shared" si="153"/>
        <v>0</v>
      </c>
      <c r="O386" s="3">
        <f>'Tot bev lokal modell'!U28</f>
        <v>0</v>
      </c>
      <c r="P386" s="3">
        <f>'Tot bev lokal modell'!V28</f>
        <v>0</v>
      </c>
      <c r="Q386" s="3">
        <f>IF(A386='Enheter, modell og år'!$F$2-1,0,P386-VLOOKUP(A386-1&amp;B386&amp;C386,$E$2:$P$541,12,FALSE))</f>
        <v>0</v>
      </c>
      <c r="R386" s="70">
        <f t="shared" si="167"/>
        <v>0</v>
      </c>
      <c r="S386" s="3">
        <f>IF(A386&lt;('Enheter, modell og år'!$F$2+7),0,P386-VLOOKUP(A386-7&amp;B386&amp;C386,$E$32:$P$541,12,FALSE))</f>
        <v>0</v>
      </c>
      <c r="T386" s="70">
        <f t="shared" si="168"/>
        <v>0</v>
      </c>
    </row>
    <row r="387" spans="1:20" x14ac:dyDescent="0.25">
      <c r="A387">
        <f t="shared" si="169"/>
        <v>2020</v>
      </c>
      <c r="B387" t="str">
        <f>'Enheter, modell og år'!E3</f>
        <v>VFM</v>
      </c>
      <c r="C387">
        <f>'Tot bev lokal modell'!$A$29</f>
        <v>0</v>
      </c>
      <c r="D387" t="str">
        <f t="shared" si="150"/>
        <v>2020VFM</v>
      </c>
      <c r="E387" t="str">
        <f t="shared" si="151"/>
        <v>2020VFM0</v>
      </c>
      <c r="F387" s="39">
        <f t="shared" si="154"/>
        <v>0</v>
      </c>
      <c r="G387" s="39">
        <f t="shared" si="155"/>
        <v>0</v>
      </c>
      <c r="H387" s="39">
        <f t="shared" si="156"/>
        <v>0</v>
      </c>
      <c r="I387" s="39">
        <f t="shared" si="157"/>
        <v>0</v>
      </c>
      <c r="J387" s="39">
        <f t="shared" si="152"/>
        <v>0</v>
      </c>
      <c r="K387" s="3">
        <f>'Tot bev lokal modell'!R29</f>
        <v>0</v>
      </c>
      <c r="L387" s="3">
        <f>'Tot bev lokal modell'!S29</f>
        <v>0</v>
      </c>
      <c r="M387" s="3">
        <f>'Tot bev lokal modell'!T29</f>
        <v>0</v>
      </c>
      <c r="N387" s="3">
        <f t="shared" si="153"/>
        <v>0</v>
      </c>
      <c r="O387" s="3">
        <f>'Tot bev lokal modell'!U29</f>
        <v>0</v>
      </c>
      <c r="P387" s="3">
        <f>'Tot bev lokal modell'!V29</f>
        <v>0</v>
      </c>
      <c r="Q387" s="3">
        <f>IF(A387='Enheter, modell og år'!$F$2-1,0,P387-VLOOKUP(A387-1&amp;B387&amp;C387,$E$2:$P$541,12,FALSE))</f>
        <v>0</v>
      </c>
      <c r="R387" s="70">
        <f t="shared" si="167"/>
        <v>0</v>
      </c>
      <c r="S387" s="3">
        <f>IF(A387&lt;('Enheter, modell og år'!$F$2+7),0,P387-VLOOKUP(A387-7&amp;B387&amp;C387,$E$32:$P$541,12,FALSE))</f>
        <v>0</v>
      </c>
      <c r="T387" s="70">
        <f t="shared" si="168"/>
        <v>0</v>
      </c>
    </row>
    <row r="388" spans="1:20" x14ac:dyDescent="0.25">
      <c r="A388">
        <f t="shared" si="169"/>
        <v>2020</v>
      </c>
      <c r="B388" t="str">
        <f>'Enheter, modell og år'!E3</f>
        <v>VFM</v>
      </c>
      <c r="C388">
        <f>'Tot bev lokal modell'!$A$30</f>
        <v>0</v>
      </c>
      <c r="D388" t="str">
        <f t="shared" si="150"/>
        <v>2020VFM</v>
      </c>
      <c r="E388" t="str">
        <f t="shared" si="151"/>
        <v>2020VFM0</v>
      </c>
      <c r="F388" s="39">
        <f t="shared" si="154"/>
        <v>0</v>
      </c>
      <c r="G388" s="39">
        <f t="shared" si="155"/>
        <v>0</v>
      </c>
      <c r="H388" s="39">
        <f t="shared" si="156"/>
        <v>0</v>
      </c>
      <c r="I388" s="39">
        <f t="shared" si="157"/>
        <v>0</v>
      </c>
      <c r="J388" s="39">
        <f t="shared" si="152"/>
        <v>0</v>
      </c>
      <c r="K388" s="3">
        <f>'Tot bev lokal modell'!R30</f>
        <v>0</v>
      </c>
      <c r="L388" s="3">
        <f>'Tot bev lokal modell'!S30</f>
        <v>0</v>
      </c>
      <c r="M388" s="3">
        <f>'Tot bev lokal modell'!T30</f>
        <v>0</v>
      </c>
      <c r="N388" s="3">
        <f t="shared" si="153"/>
        <v>0</v>
      </c>
      <c r="O388" s="3">
        <f>'Tot bev lokal modell'!U30</f>
        <v>0</v>
      </c>
      <c r="P388" s="3">
        <f>'Tot bev lokal modell'!V30</f>
        <v>0</v>
      </c>
      <c r="Q388" s="3">
        <f>IF(A388='Enheter, modell og år'!$F$2-1,0,P388-VLOOKUP(A388-1&amp;B388&amp;C388,$E$2:$P$541,12,FALSE))</f>
        <v>0</v>
      </c>
      <c r="R388" s="70">
        <f t="shared" si="167"/>
        <v>0</v>
      </c>
      <c r="S388" s="3">
        <f>IF(A388&lt;('Enheter, modell og år'!$F$2+7),0,P388-VLOOKUP(A388-7&amp;B388&amp;C388,$E$32:$P$541,12,FALSE))</f>
        <v>0</v>
      </c>
      <c r="T388" s="70">
        <f t="shared" si="168"/>
        <v>0</v>
      </c>
    </row>
    <row r="389" spans="1:20" x14ac:dyDescent="0.25">
      <c r="A389">
        <f t="shared" si="169"/>
        <v>2020</v>
      </c>
      <c r="B389" t="str">
        <f>'Enheter, modell og år'!E3</f>
        <v>VFM</v>
      </c>
      <c r="C389">
        <f>'Tot bev lokal modell'!$A$31</f>
        <v>0</v>
      </c>
      <c r="D389" t="str">
        <f t="shared" si="150"/>
        <v>2020VFM</v>
      </c>
      <c r="E389" t="str">
        <f t="shared" si="151"/>
        <v>2020VFM0</v>
      </c>
      <c r="F389" s="39">
        <f t="shared" si="154"/>
        <v>0</v>
      </c>
      <c r="G389" s="39">
        <f t="shared" si="155"/>
        <v>0</v>
      </c>
      <c r="H389" s="39">
        <f t="shared" si="156"/>
        <v>0</v>
      </c>
      <c r="I389" s="39">
        <f t="shared" si="157"/>
        <v>0</v>
      </c>
      <c r="J389" s="39">
        <f t="shared" si="152"/>
        <v>0</v>
      </c>
      <c r="K389" s="3">
        <f>'Tot bev lokal modell'!R31</f>
        <v>0</v>
      </c>
      <c r="L389" s="3">
        <f>'Tot bev lokal modell'!S31</f>
        <v>0</v>
      </c>
      <c r="M389" s="3">
        <f>'Tot bev lokal modell'!T31</f>
        <v>0</v>
      </c>
      <c r="N389" s="3">
        <f t="shared" si="153"/>
        <v>0</v>
      </c>
      <c r="O389" s="3">
        <f>'Tot bev lokal modell'!U31</f>
        <v>0</v>
      </c>
      <c r="P389" s="3">
        <f>'Tot bev lokal modell'!V31</f>
        <v>0</v>
      </c>
      <c r="Q389" s="3">
        <f>IF(A389='Enheter, modell og år'!$F$2-1,0,P389-VLOOKUP(A389-1&amp;B389&amp;C389,$E$2:$P$541,12,FALSE))</f>
        <v>0</v>
      </c>
      <c r="R389" s="70">
        <f t="shared" si="167"/>
        <v>0</v>
      </c>
      <c r="S389" s="3">
        <f>IF(A389&lt;('Enheter, modell og år'!$F$2+7),0,P389-VLOOKUP(A389-7&amp;B389&amp;C389,$E$32:$P$541,12,FALSE))</f>
        <v>0</v>
      </c>
      <c r="T389" s="70">
        <f t="shared" si="168"/>
        <v>0</v>
      </c>
    </row>
    <row r="390" spans="1:20" x14ac:dyDescent="0.25">
      <c r="A390">
        <f t="shared" si="169"/>
        <v>2020</v>
      </c>
      <c r="B390" t="str">
        <f>'Enheter, modell og år'!E3</f>
        <v>VFM</v>
      </c>
      <c r="C390">
        <f>'Tot bev lokal modell'!$A$32</f>
        <v>0</v>
      </c>
      <c r="D390" t="str">
        <f t="shared" si="150"/>
        <v>2020VFM</v>
      </c>
      <c r="E390" t="str">
        <f t="shared" si="151"/>
        <v>2020VFM0</v>
      </c>
      <c r="F390" s="39">
        <f t="shared" si="154"/>
        <v>0</v>
      </c>
      <c r="G390" s="39">
        <f t="shared" si="155"/>
        <v>0</v>
      </c>
      <c r="H390" s="39">
        <f t="shared" si="156"/>
        <v>0</v>
      </c>
      <c r="I390" s="39">
        <f t="shared" si="157"/>
        <v>0</v>
      </c>
      <c r="J390" s="39">
        <f t="shared" si="152"/>
        <v>0</v>
      </c>
      <c r="K390" s="3">
        <f>'Tot bev lokal modell'!R32</f>
        <v>0</v>
      </c>
      <c r="L390" s="3">
        <f>'Tot bev lokal modell'!S32</f>
        <v>0</v>
      </c>
      <c r="M390" s="3">
        <f>'Tot bev lokal modell'!T32</f>
        <v>0</v>
      </c>
      <c r="N390" s="3">
        <f t="shared" si="153"/>
        <v>0</v>
      </c>
      <c r="O390" s="3">
        <f>'Tot bev lokal modell'!U32</f>
        <v>0</v>
      </c>
      <c r="P390" s="3">
        <f>'Tot bev lokal modell'!V32</f>
        <v>0</v>
      </c>
      <c r="Q390" s="3">
        <f>IF(A390='Enheter, modell og år'!$F$2-1,0,P390-VLOOKUP(A390-1&amp;B390&amp;C390,$E$2:$P$541,12,FALSE))</f>
        <v>0</v>
      </c>
      <c r="R390" s="70">
        <f t="shared" si="167"/>
        <v>0</v>
      </c>
      <c r="S390" s="3">
        <f>IF(A390&lt;('Enheter, modell og år'!$F$2+7),0,P390-VLOOKUP(A390-7&amp;B390&amp;C390,$E$32:$P$541,12,FALSE))</f>
        <v>0</v>
      </c>
      <c r="T390" s="70">
        <f t="shared" si="168"/>
        <v>0</v>
      </c>
    </row>
    <row r="391" spans="1:20" x14ac:dyDescent="0.25">
      <c r="A391">
        <f t="shared" si="169"/>
        <v>2020</v>
      </c>
      <c r="B391" t="str">
        <f>'Enheter, modell og år'!E3</f>
        <v>VFM</v>
      </c>
      <c r="C391">
        <f>'Tot bev lokal modell'!$A$33</f>
        <v>0</v>
      </c>
      <c r="D391" t="str">
        <f t="shared" si="150"/>
        <v>2020VFM</v>
      </c>
      <c r="E391" t="str">
        <f t="shared" si="151"/>
        <v>2020VFM0</v>
      </c>
      <c r="F391" s="39">
        <f t="shared" si="154"/>
        <v>0</v>
      </c>
      <c r="G391" s="39">
        <f t="shared" si="155"/>
        <v>0</v>
      </c>
      <c r="H391" s="39">
        <f t="shared" si="156"/>
        <v>0</v>
      </c>
      <c r="I391" s="39">
        <f t="shared" si="157"/>
        <v>0</v>
      </c>
      <c r="J391" s="39">
        <f t="shared" si="152"/>
        <v>0</v>
      </c>
      <c r="K391" s="3">
        <f>'Tot bev lokal modell'!R33</f>
        <v>0</v>
      </c>
      <c r="L391" s="3">
        <f>'Tot bev lokal modell'!S33</f>
        <v>0</v>
      </c>
      <c r="M391" s="3">
        <f>'Tot bev lokal modell'!T33</f>
        <v>0</v>
      </c>
      <c r="N391" s="3">
        <f t="shared" si="153"/>
        <v>0</v>
      </c>
      <c r="O391" s="3">
        <f>'Tot bev lokal modell'!U33</f>
        <v>0</v>
      </c>
      <c r="P391" s="3">
        <f>'Tot bev lokal modell'!V33</f>
        <v>0</v>
      </c>
      <c r="Q391" s="3">
        <f>IF(A391='Enheter, modell og år'!$F$2-1,0,P391-VLOOKUP(A391-1&amp;B391&amp;C391,$E$2:$P$541,12,FALSE))</f>
        <v>0</v>
      </c>
      <c r="R391" s="70">
        <f t="shared" si="167"/>
        <v>0</v>
      </c>
      <c r="S391" s="3">
        <f>IF(A391&lt;('Enheter, modell og år'!$F$2+7),0,P391-VLOOKUP(A391-7&amp;B391&amp;C391,$E$32:$P$541,12,FALSE))</f>
        <v>0</v>
      </c>
      <c r="T391" s="70">
        <f t="shared" si="168"/>
        <v>0</v>
      </c>
    </row>
    <row r="392" spans="1:20" x14ac:dyDescent="0.25">
      <c r="A392">
        <f t="shared" si="169"/>
        <v>2021</v>
      </c>
      <c r="B392" t="str">
        <f>'Enheter, modell og år'!$E$3</f>
        <v>VFM</v>
      </c>
      <c r="C392">
        <f>'Tot bev lokal modell'!A4</f>
        <v>0</v>
      </c>
      <c r="D392" t="str">
        <f t="shared" si="150"/>
        <v>2021VFM</v>
      </c>
      <c r="E392" t="str">
        <f t="shared" si="151"/>
        <v>2021VFM0</v>
      </c>
      <c r="F392" s="39">
        <f t="shared" si="154"/>
        <v>0</v>
      </c>
      <c r="G392" s="39">
        <f t="shared" si="155"/>
        <v>0</v>
      </c>
      <c r="H392" s="39">
        <f t="shared" si="156"/>
        <v>0</v>
      </c>
      <c r="I392" s="39">
        <f t="shared" si="157"/>
        <v>0</v>
      </c>
      <c r="J392" s="39">
        <f t="shared" si="152"/>
        <v>0</v>
      </c>
      <c r="K392" s="3">
        <f>'Tot bev lokal modell'!W4</f>
        <v>0</v>
      </c>
      <c r="L392" s="3">
        <f>'Tot bev lokal modell'!X4</f>
        <v>0</v>
      </c>
      <c r="M392" s="3">
        <f>'Tot bev lokal modell'!Y4</f>
        <v>0</v>
      </c>
      <c r="N392" s="3">
        <f t="shared" si="153"/>
        <v>0</v>
      </c>
      <c r="O392" s="3">
        <f>'Tot bev lokal modell'!Z4</f>
        <v>0</v>
      </c>
      <c r="P392" s="3">
        <f>'Tot bev lokal modell'!AA4</f>
        <v>0</v>
      </c>
      <c r="Q392" s="3">
        <f>IF(A392='Enheter, modell og år'!$F$2-1,0,P392-VLOOKUP(A392-1&amp;B392&amp;C392,$E$2:$P$541,12,FALSE))</f>
        <v>0</v>
      </c>
      <c r="R392" s="70">
        <f t="shared" si="167"/>
        <v>0</v>
      </c>
      <c r="S392" s="3">
        <f>IF(A392&lt;('Enheter, modell og år'!$F$2+7),0,P392-VLOOKUP(A392-7&amp;B392&amp;C392,$E$32:$P$541,12,FALSE))</f>
        <v>0</v>
      </c>
      <c r="T392" s="70">
        <f t="shared" si="168"/>
        <v>0</v>
      </c>
    </row>
    <row r="393" spans="1:20" x14ac:dyDescent="0.25">
      <c r="A393">
        <f t="shared" ref="A393:A402" si="170">A363+1</f>
        <v>2021</v>
      </c>
      <c r="B393" t="str">
        <f>'Enheter, modell og år'!$E$3</f>
        <v>VFM</v>
      </c>
      <c r="C393">
        <f>'Tot bev lokal modell'!A5</f>
        <v>0</v>
      </c>
      <c r="D393" t="str">
        <f t="shared" ref="D393:D402" si="171">A393&amp;B393</f>
        <v>2021VFM</v>
      </c>
      <c r="E393" t="str">
        <f t="shared" ref="E393:E402" si="172">A393&amp;B393&amp;C393</f>
        <v>2021VFM0</v>
      </c>
      <c r="F393" s="39">
        <f t="shared" ref="F393:F402" si="173">IFERROR(K393/$P393,0)</f>
        <v>0</v>
      </c>
      <c r="G393" s="39">
        <f t="shared" ref="G393:G402" si="174">IFERROR(L393/$P393,0)</f>
        <v>0</v>
      </c>
      <c r="H393" s="39">
        <f t="shared" ref="H393:H402" si="175">IFERROR(M393/$P393,0)</f>
        <v>0</v>
      </c>
      <c r="I393" s="39">
        <f t="shared" ref="I393:I402" si="176">IFERROR(O393/$P393,0)</f>
        <v>0</v>
      </c>
      <c r="J393" s="39">
        <f t="shared" ref="J393:J402" si="177">IFERROR(N393/$P393,0)</f>
        <v>0</v>
      </c>
      <c r="K393" s="3">
        <f>'Tot bev lokal modell'!W5</f>
        <v>0</v>
      </c>
      <c r="L393" s="3">
        <f>'Tot bev lokal modell'!X5</f>
        <v>0</v>
      </c>
      <c r="M393" s="3">
        <f>'Tot bev lokal modell'!Y5</f>
        <v>0</v>
      </c>
      <c r="N393" s="3">
        <f t="shared" ref="N393:N402" si="178">SUM(L393:M393)</f>
        <v>0</v>
      </c>
      <c r="O393" s="3">
        <f>'Tot bev lokal modell'!Z5</f>
        <v>0</v>
      </c>
      <c r="P393" s="3">
        <f>'Tot bev lokal modell'!AA5</f>
        <v>0</v>
      </c>
      <c r="Q393" s="3">
        <f>IF(A393='Enheter, modell og år'!$F$2-1,0,P393-VLOOKUP(A393-1&amp;B393&amp;C393,$E$2:$P$541,12,FALSE))</f>
        <v>0</v>
      </c>
      <c r="R393" s="70">
        <f t="shared" si="167"/>
        <v>0</v>
      </c>
      <c r="S393" s="3">
        <f>IF(A393&lt;('Enheter, modell og år'!$F$2+7),0,P393-VLOOKUP(A393-7&amp;B393&amp;C393,$E$32:$P$541,12,FALSE))</f>
        <v>0</v>
      </c>
      <c r="T393" s="70">
        <f t="shared" si="168"/>
        <v>0</v>
      </c>
    </row>
    <row r="394" spans="1:20" x14ac:dyDescent="0.25">
      <c r="A394">
        <f t="shared" si="170"/>
        <v>2021</v>
      </c>
      <c r="B394" t="str">
        <f>'Enheter, modell og år'!$E$3</f>
        <v>VFM</v>
      </c>
      <c r="C394">
        <f>'Tot bev lokal modell'!A6</f>
        <v>0</v>
      </c>
      <c r="D394" t="str">
        <f t="shared" si="171"/>
        <v>2021VFM</v>
      </c>
      <c r="E394" t="str">
        <f t="shared" si="172"/>
        <v>2021VFM0</v>
      </c>
      <c r="F394" s="39">
        <f t="shared" si="173"/>
        <v>0</v>
      </c>
      <c r="G394" s="39">
        <f t="shared" si="174"/>
        <v>0</v>
      </c>
      <c r="H394" s="39">
        <f t="shared" si="175"/>
        <v>0</v>
      </c>
      <c r="I394" s="39">
        <f t="shared" si="176"/>
        <v>0</v>
      </c>
      <c r="J394" s="39">
        <f t="shared" si="177"/>
        <v>0</v>
      </c>
      <c r="K394" s="3">
        <f>'Tot bev lokal modell'!W6</f>
        <v>0</v>
      </c>
      <c r="L394" s="3">
        <f>'Tot bev lokal modell'!X6</f>
        <v>0</v>
      </c>
      <c r="M394" s="3">
        <f>'Tot bev lokal modell'!Y6</f>
        <v>0</v>
      </c>
      <c r="N394" s="3">
        <f t="shared" si="178"/>
        <v>0</v>
      </c>
      <c r="O394" s="3">
        <f>'Tot bev lokal modell'!Z6</f>
        <v>0</v>
      </c>
      <c r="P394" s="3">
        <f>'Tot bev lokal modell'!AA6</f>
        <v>0</v>
      </c>
      <c r="Q394" s="3">
        <f>IF(A394='Enheter, modell og år'!$F$2-1,0,P394-VLOOKUP(A394-1&amp;B394&amp;C394,$E$2:$P$541,12,FALSE))</f>
        <v>0</v>
      </c>
      <c r="R394" s="70">
        <f t="shared" si="167"/>
        <v>0</v>
      </c>
      <c r="S394" s="3">
        <f>IF(A394&lt;('Enheter, modell og år'!$F$2+7),0,P394-VLOOKUP(A394-7&amp;B394&amp;C394,$E$32:$P$541,12,FALSE))</f>
        <v>0</v>
      </c>
      <c r="T394" s="70">
        <f t="shared" si="168"/>
        <v>0</v>
      </c>
    </row>
    <row r="395" spans="1:20" x14ac:dyDescent="0.25">
      <c r="A395">
        <f t="shared" si="170"/>
        <v>2021</v>
      </c>
      <c r="B395" t="str">
        <f>'Enheter, modell og år'!$E$3</f>
        <v>VFM</v>
      </c>
      <c r="C395">
        <f>'Tot bev lokal modell'!A7</f>
        <v>0</v>
      </c>
      <c r="D395" t="str">
        <f t="shared" si="171"/>
        <v>2021VFM</v>
      </c>
      <c r="E395" t="str">
        <f t="shared" si="172"/>
        <v>2021VFM0</v>
      </c>
      <c r="F395" s="39">
        <f t="shared" si="173"/>
        <v>0</v>
      </c>
      <c r="G395" s="39">
        <f t="shared" si="174"/>
        <v>0</v>
      </c>
      <c r="H395" s="39">
        <f t="shared" si="175"/>
        <v>0</v>
      </c>
      <c r="I395" s="39">
        <f t="shared" si="176"/>
        <v>0</v>
      </c>
      <c r="J395" s="39">
        <f t="shared" si="177"/>
        <v>0</v>
      </c>
      <c r="K395" s="3">
        <f>'Tot bev lokal modell'!W7</f>
        <v>0</v>
      </c>
      <c r="L395" s="3">
        <f>'Tot bev lokal modell'!X7</f>
        <v>0</v>
      </c>
      <c r="M395" s="3">
        <f>'Tot bev lokal modell'!Y7</f>
        <v>0</v>
      </c>
      <c r="N395" s="3">
        <f t="shared" si="178"/>
        <v>0</v>
      </c>
      <c r="O395" s="3">
        <f>'Tot bev lokal modell'!Z7</f>
        <v>0</v>
      </c>
      <c r="P395" s="3">
        <f>'Tot bev lokal modell'!AA7</f>
        <v>0</v>
      </c>
      <c r="Q395" s="3">
        <f>IF(A395='Enheter, modell og år'!$F$2-1,0,P395-VLOOKUP(A395-1&amp;B395&amp;C395,$E$2:$P$541,12,FALSE))</f>
        <v>0</v>
      </c>
      <c r="R395" s="70">
        <f t="shared" si="167"/>
        <v>0</v>
      </c>
      <c r="S395" s="3">
        <f>IF(A395&lt;('Enheter, modell og år'!$F$2+7),0,P395-VLOOKUP(A395-7&amp;B395&amp;C395,$E$32:$P$541,12,FALSE))</f>
        <v>0</v>
      </c>
      <c r="T395" s="70">
        <f t="shared" si="168"/>
        <v>0</v>
      </c>
    </row>
    <row r="396" spans="1:20" x14ac:dyDescent="0.25">
      <c r="A396">
        <f t="shared" si="170"/>
        <v>2021</v>
      </c>
      <c r="B396" t="str">
        <f>'Enheter, modell og år'!$E$3</f>
        <v>VFM</v>
      </c>
      <c r="C396">
        <f>'Tot bev lokal modell'!A8</f>
        <v>0</v>
      </c>
      <c r="D396" t="str">
        <f t="shared" si="171"/>
        <v>2021VFM</v>
      </c>
      <c r="E396" t="str">
        <f t="shared" si="172"/>
        <v>2021VFM0</v>
      </c>
      <c r="F396" s="39">
        <f t="shared" si="173"/>
        <v>0</v>
      </c>
      <c r="G396" s="39">
        <f t="shared" si="174"/>
        <v>0</v>
      </c>
      <c r="H396" s="39">
        <f t="shared" si="175"/>
        <v>0</v>
      </c>
      <c r="I396" s="39">
        <f t="shared" si="176"/>
        <v>0</v>
      </c>
      <c r="J396" s="39">
        <f t="shared" si="177"/>
        <v>0</v>
      </c>
      <c r="K396" s="3">
        <f>'Tot bev lokal modell'!W8</f>
        <v>0</v>
      </c>
      <c r="L396" s="3">
        <f>'Tot bev lokal modell'!X8</f>
        <v>0</v>
      </c>
      <c r="M396" s="3">
        <f>'Tot bev lokal modell'!Y8</f>
        <v>0</v>
      </c>
      <c r="N396" s="3">
        <f t="shared" si="178"/>
        <v>0</v>
      </c>
      <c r="O396" s="3">
        <f>'Tot bev lokal modell'!Z8</f>
        <v>0</v>
      </c>
      <c r="P396" s="3">
        <f>'Tot bev lokal modell'!AA8</f>
        <v>0</v>
      </c>
      <c r="Q396" s="3">
        <f>IF(A396='Enheter, modell og år'!$F$2-1,0,P396-VLOOKUP(A396-1&amp;B396&amp;C396,$E$2:$P$541,12,FALSE))</f>
        <v>0</v>
      </c>
      <c r="R396" s="70">
        <f t="shared" si="167"/>
        <v>0</v>
      </c>
      <c r="S396" s="3">
        <f>IF(A396&lt;('Enheter, modell og år'!$F$2+7),0,P396-VLOOKUP(A396-7&amp;B396&amp;C396,$E$32:$P$541,12,FALSE))</f>
        <v>0</v>
      </c>
      <c r="T396" s="70">
        <f t="shared" si="168"/>
        <v>0</v>
      </c>
    </row>
    <row r="397" spans="1:20" x14ac:dyDescent="0.25">
      <c r="A397">
        <f t="shared" si="170"/>
        <v>2021</v>
      </c>
      <c r="B397" t="str">
        <f>'Enheter, modell og år'!$E$3</f>
        <v>VFM</v>
      </c>
      <c r="C397">
        <f>'Tot bev lokal modell'!A9</f>
        <v>0</v>
      </c>
      <c r="D397" t="str">
        <f t="shared" si="171"/>
        <v>2021VFM</v>
      </c>
      <c r="E397" t="str">
        <f t="shared" si="172"/>
        <v>2021VFM0</v>
      </c>
      <c r="F397" s="39">
        <f t="shared" si="173"/>
        <v>0</v>
      </c>
      <c r="G397" s="39">
        <f t="shared" si="174"/>
        <v>0</v>
      </c>
      <c r="H397" s="39">
        <f t="shared" si="175"/>
        <v>0</v>
      </c>
      <c r="I397" s="39">
        <f t="shared" si="176"/>
        <v>0</v>
      </c>
      <c r="J397" s="39">
        <f t="shared" si="177"/>
        <v>0</v>
      </c>
      <c r="K397" s="3">
        <f>'Tot bev lokal modell'!W9</f>
        <v>0</v>
      </c>
      <c r="L397" s="3">
        <f>'Tot bev lokal modell'!X9</f>
        <v>0</v>
      </c>
      <c r="M397" s="3">
        <f>'Tot bev lokal modell'!Y9</f>
        <v>0</v>
      </c>
      <c r="N397" s="3">
        <f t="shared" si="178"/>
        <v>0</v>
      </c>
      <c r="O397" s="3">
        <f>'Tot bev lokal modell'!Z9</f>
        <v>0</v>
      </c>
      <c r="P397" s="3">
        <f>'Tot bev lokal modell'!AA9</f>
        <v>0</v>
      </c>
      <c r="Q397" s="3">
        <f>IF(A397='Enheter, modell og år'!$F$2-1,0,P397-VLOOKUP(A397-1&amp;B397&amp;C397,$E$2:$P$541,12,FALSE))</f>
        <v>0</v>
      </c>
      <c r="R397" s="70">
        <f t="shared" si="167"/>
        <v>0</v>
      </c>
      <c r="S397" s="3">
        <f>IF(A397&lt;('Enheter, modell og år'!$F$2+7),0,P397-VLOOKUP(A397-7&amp;B397&amp;C397,$E$32:$P$541,12,FALSE))</f>
        <v>0</v>
      </c>
      <c r="T397" s="70">
        <f t="shared" si="168"/>
        <v>0</v>
      </c>
    </row>
    <row r="398" spans="1:20" x14ac:dyDescent="0.25">
      <c r="A398">
        <f t="shared" si="170"/>
        <v>2021</v>
      </c>
      <c r="B398" t="str">
        <f>'Enheter, modell og år'!$E$3</f>
        <v>VFM</v>
      </c>
      <c r="C398">
        <f>'Tot bev lokal modell'!A10</f>
        <v>0</v>
      </c>
      <c r="D398" t="str">
        <f t="shared" si="171"/>
        <v>2021VFM</v>
      </c>
      <c r="E398" t="str">
        <f t="shared" si="172"/>
        <v>2021VFM0</v>
      </c>
      <c r="F398" s="39">
        <f t="shared" si="173"/>
        <v>0</v>
      </c>
      <c r="G398" s="39">
        <f t="shared" si="174"/>
        <v>0</v>
      </c>
      <c r="H398" s="39">
        <f t="shared" si="175"/>
        <v>0</v>
      </c>
      <c r="I398" s="39">
        <f t="shared" si="176"/>
        <v>0</v>
      </c>
      <c r="J398" s="39">
        <f t="shared" si="177"/>
        <v>0</v>
      </c>
      <c r="K398" s="3">
        <f>'Tot bev lokal modell'!W10</f>
        <v>0</v>
      </c>
      <c r="L398" s="3">
        <f>'Tot bev lokal modell'!X10</f>
        <v>0</v>
      </c>
      <c r="M398" s="3">
        <f>'Tot bev lokal modell'!Y10</f>
        <v>0</v>
      </c>
      <c r="N398" s="3">
        <f t="shared" si="178"/>
        <v>0</v>
      </c>
      <c r="O398" s="3">
        <f>'Tot bev lokal modell'!Z10</f>
        <v>0</v>
      </c>
      <c r="P398" s="3">
        <f>'Tot bev lokal modell'!AA10</f>
        <v>0</v>
      </c>
      <c r="Q398" s="3">
        <f>IF(A398='Enheter, modell og år'!$F$2-1,0,P398-VLOOKUP(A398-1&amp;B398&amp;C398,$E$2:$P$541,12,FALSE))</f>
        <v>0</v>
      </c>
      <c r="R398" s="70">
        <f t="shared" si="167"/>
        <v>0</v>
      </c>
      <c r="S398" s="3">
        <f>IF(A398&lt;('Enheter, modell og år'!$F$2+7),0,P398-VLOOKUP(A398-7&amp;B398&amp;C398,$E$32:$P$541,12,FALSE))</f>
        <v>0</v>
      </c>
      <c r="T398" s="70">
        <f t="shared" si="168"/>
        <v>0</v>
      </c>
    </row>
    <row r="399" spans="1:20" x14ac:dyDescent="0.25">
      <c r="A399">
        <f t="shared" si="170"/>
        <v>2021</v>
      </c>
      <c r="B399" t="str">
        <f>'Enheter, modell og år'!$E$3</f>
        <v>VFM</v>
      </c>
      <c r="C399">
        <f>'Tot bev lokal modell'!A11</f>
        <v>0</v>
      </c>
      <c r="D399" t="str">
        <f t="shared" si="171"/>
        <v>2021VFM</v>
      </c>
      <c r="E399" t="str">
        <f t="shared" si="172"/>
        <v>2021VFM0</v>
      </c>
      <c r="F399" s="39">
        <f t="shared" si="173"/>
        <v>0</v>
      </c>
      <c r="G399" s="39">
        <f t="shared" si="174"/>
        <v>0</v>
      </c>
      <c r="H399" s="39">
        <f t="shared" si="175"/>
        <v>0</v>
      </c>
      <c r="I399" s="39">
        <f t="shared" si="176"/>
        <v>0</v>
      </c>
      <c r="J399" s="39">
        <f t="shared" si="177"/>
        <v>0</v>
      </c>
      <c r="K399" s="3">
        <f>'Tot bev lokal modell'!W11</f>
        <v>0</v>
      </c>
      <c r="L399" s="3">
        <f>'Tot bev lokal modell'!X11</f>
        <v>0</v>
      </c>
      <c r="M399" s="3">
        <f>'Tot bev lokal modell'!Y11</f>
        <v>0</v>
      </c>
      <c r="N399" s="3">
        <f t="shared" si="178"/>
        <v>0</v>
      </c>
      <c r="O399" s="3">
        <f>'Tot bev lokal modell'!Z11</f>
        <v>0</v>
      </c>
      <c r="P399" s="3">
        <f>'Tot bev lokal modell'!AA11</f>
        <v>0</v>
      </c>
      <c r="Q399" s="3">
        <f>IF(A399='Enheter, modell og år'!$F$2-1,0,P399-VLOOKUP(A399-1&amp;B399&amp;C399,$E$2:$P$541,12,FALSE))</f>
        <v>0</v>
      </c>
      <c r="R399" s="70">
        <f t="shared" si="167"/>
        <v>0</v>
      </c>
      <c r="S399" s="3">
        <f>IF(A399&lt;('Enheter, modell og år'!$F$2+7),0,P399-VLOOKUP(A399-7&amp;B399&amp;C399,$E$32:$P$541,12,FALSE))</f>
        <v>0</v>
      </c>
      <c r="T399" s="70">
        <f t="shared" si="168"/>
        <v>0</v>
      </c>
    </row>
    <row r="400" spans="1:20" x14ac:dyDescent="0.25">
      <c r="A400">
        <f t="shared" si="170"/>
        <v>2021</v>
      </c>
      <c r="B400" t="str">
        <f>'Enheter, modell og år'!$E$3</f>
        <v>VFM</v>
      </c>
      <c r="C400">
        <f>'Tot bev lokal modell'!A12</f>
        <v>0</v>
      </c>
      <c r="D400" t="str">
        <f t="shared" si="171"/>
        <v>2021VFM</v>
      </c>
      <c r="E400" t="str">
        <f t="shared" si="172"/>
        <v>2021VFM0</v>
      </c>
      <c r="F400" s="39">
        <f t="shared" si="173"/>
        <v>0</v>
      </c>
      <c r="G400" s="39">
        <f t="shared" si="174"/>
        <v>0</v>
      </c>
      <c r="H400" s="39">
        <f t="shared" si="175"/>
        <v>0</v>
      </c>
      <c r="I400" s="39">
        <f t="shared" si="176"/>
        <v>0</v>
      </c>
      <c r="J400" s="39">
        <f t="shared" si="177"/>
        <v>0</v>
      </c>
      <c r="K400" s="3">
        <f>'Tot bev lokal modell'!W12</f>
        <v>0</v>
      </c>
      <c r="L400" s="3">
        <f>'Tot bev lokal modell'!X12</f>
        <v>0</v>
      </c>
      <c r="M400" s="3">
        <f>'Tot bev lokal modell'!Y12</f>
        <v>0</v>
      </c>
      <c r="N400" s="3">
        <f t="shared" si="178"/>
        <v>0</v>
      </c>
      <c r="O400" s="3">
        <f>'Tot bev lokal modell'!Z12</f>
        <v>0</v>
      </c>
      <c r="P400" s="3">
        <f>'Tot bev lokal modell'!AA12</f>
        <v>0</v>
      </c>
      <c r="Q400" s="3">
        <f>IF(A400='Enheter, modell og år'!$F$2-1,0,P400-VLOOKUP(A400-1&amp;B400&amp;C400,$E$2:$P$541,12,FALSE))</f>
        <v>0</v>
      </c>
      <c r="R400" s="70">
        <f t="shared" si="167"/>
        <v>0</v>
      </c>
      <c r="S400" s="3">
        <f>IF(A400&lt;('Enheter, modell og år'!$F$2+7),0,P400-VLOOKUP(A400-7&amp;B400&amp;C400,$E$32:$P$541,12,FALSE))</f>
        <v>0</v>
      </c>
      <c r="T400" s="70">
        <f t="shared" si="168"/>
        <v>0</v>
      </c>
    </row>
    <row r="401" spans="1:20" x14ac:dyDescent="0.25">
      <c r="A401">
        <f t="shared" si="170"/>
        <v>2021</v>
      </c>
      <c r="B401" t="str">
        <f>'Enheter, modell og år'!$E$3</f>
        <v>VFM</v>
      </c>
      <c r="C401">
        <f>'Tot bev lokal modell'!A13</f>
        <v>0</v>
      </c>
      <c r="D401" t="str">
        <f t="shared" si="171"/>
        <v>2021VFM</v>
      </c>
      <c r="E401" t="str">
        <f t="shared" si="172"/>
        <v>2021VFM0</v>
      </c>
      <c r="F401" s="39">
        <f t="shared" si="173"/>
        <v>0</v>
      </c>
      <c r="G401" s="39">
        <f t="shared" si="174"/>
        <v>0</v>
      </c>
      <c r="H401" s="39">
        <f t="shared" si="175"/>
        <v>0</v>
      </c>
      <c r="I401" s="39">
        <f t="shared" si="176"/>
        <v>0</v>
      </c>
      <c r="J401" s="39">
        <f t="shared" si="177"/>
        <v>0</v>
      </c>
      <c r="K401" s="3">
        <f>'Tot bev lokal modell'!W13</f>
        <v>0</v>
      </c>
      <c r="L401" s="3">
        <f>'Tot bev lokal modell'!X13</f>
        <v>0</v>
      </c>
      <c r="M401" s="3">
        <f>'Tot bev lokal modell'!Y13</f>
        <v>0</v>
      </c>
      <c r="N401" s="3">
        <f t="shared" si="178"/>
        <v>0</v>
      </c>
      <c r="O401" s="3">
        <f>'Tot bev lokal modell'!Z13</f>
        <v>0</v>
      </c>
      <c r="P401" s="3">
        <f>'Tot bev lokal modell'!AA13</f>
        <v>0</v>
      </c>
      <c r="Q401" s="3">
        <f>IF(A401='Enheter, modell og år'!$F$2-1,0,P401-VLOOKUP(A401-1&amp;B401&amp;C401,$E$2:$P$541,12,FALSE))</f>
        <v>0</v>
      </c>
      <c r="R401" s="70">
        <f t="shared" si="167"/>
        <v>0</v>
      </c>
      <c r="S401" s="3">
        <f>IF(A401&lt;('Enheter, modell og år'!$F$2+7),0,P401-VLOOKUP(A401-7&amp;B401&amp;C401,$E$32:$P$541,12,FALSE))</f>
        <v>0</v>
      </c>
      <c r="T401" s="70">
        <f t="shared" si="168"/>
        <v>0</v>
      </c>
    </row>
    <row r="402" spans="1:20" x14ac:dyDescent="0.25">
      <c r="A402">
        <f t="shared" si="170"/>
        <v>2021</v>
      </c>
      <c r="B402" t="str">
        <f>'Enheter, modell og år'!$E$3</f>
        <v>VFM</v>
      </c>
      <c r="C402">
        <f>'Tot bev lokal modell'!A14</f>
        <v>0</v>
      </c>
      <c r="D402" t="str">
        <f t="shared" si="171"/>
        <v>2021VFM</v>
      </c>
      <c r="E402" t="str">
        <f t="shared" si="172"/>
        <v>2021VFM0</v>
      </c>
      <c r="F402" s="39">
        <f t="shared" si="173"/>
        <v>0</v>
      </c>
      <c r="G402" s="39">
        <f t="shared" si="174"/>
        <v>0</v>
      </c>
      <c r="H402" s="39">
        <f t="shared" si="175"/>
        <v>0</v>
      </c>
      <c r="I402" s="39">
        <f t="shared" si="176"/>
        <v>0</v>
      </c>
      <c r="J402" s="39">
        <f t="shared" si="177"/>
        <v>0</v>
      </c>
      <c r="K402" s="3">
        <f>'Tot bev lokal modell'!W14</f>
        <v>0</v>
      </c>
      <c r="L402" s="3">
        <f>'Tot bev lokal modell'!X14</f>
        <v>0</v>
      </c>
      <c r="M402" s="3">
        <f>'Tot bev lokal modell'!Y14</f>
        <v>0</v>
      </c>
      <c r="N402" s="3">
        <f t="shared" si="178"/>
        <v>0</v>
      </c>
      <c r="O402" s="3">
        <f>'Tot bev lokal modell'!Z14</f>
        <v>0</v>
      </c>
      <c r="P402" s="3">
        <f>'Tot bev lokal modell'!AA14</f>
        <v>0</v>
      </c>
      <c r="Q402" s="3">
        <f>IF(A402='Enheter, modell og år'!$F$2-1,0,P402-VLOOKUP(A402-1&amp;B402&amp;C402,$E$2:$P$541,12,FALSE))</f>
        <v>0</v>
      </c>
      <c r="R402" s="70">
        <f t="shared" si="167"/>
        <v>0</v>
      </c>
      <c r="S402" s="3">
        <f>IF(A402&lt;('Enheter, modell og år'!$F$2+7),0,P402-VLOOKUP(A402-7&amp;B402&amp;C402,$E$32:$P$541,12,FALSE))</f>
        <v>0</v>
      </c>
      <c r="T402" s="70">
        <f t="shared" si="168"/>
        <v>0</v>
      </c>
    </row>
    <row r="403" spans="1:20" x14ac:dyDescent="0.25">
      <c r="A403">
        <f t="shared" ref="A403:A422" si="179">A373+1</f>
        <v>2021</v>
      </c>
      <c r="B403" t="str">
        <f>'Enheter, modell og år'!E3</f>
        <v>VFM</v>
      </c>
      <c r="C403">
        <f>'Tot bev lokal modell'!$A$15</f>
        <v>0</v>
      </c>
      <c r="D403" t="str">
        <f t="shared" si="150"/>
        <v>2021VFM</v>
      </c>
      <c r="E403" t="str">
        <f t="shared" si="151"/>
        <v>2021VFM0</v>
      </c>
      <c r="F403" s="39">
        <f t="shared" si="154"/>
        <v>0</v>
      </c>
      <c r="G403" s="39">
        <f t="shared" si="155"/>
        <v>0</v>
      </c>
      <c r="H403" s="39">
        <f t="shared" si="156"/>
        <v>0</v>
      </c>
      <c r="I403" s="39">
        <f t="shared" si="157"/>
        <v>0</v>
      </c>
      <c r="J403" s="39">
        <f t="shared" si="152"/>
        <v>0</v>
      </c>
      <c r="K403" s="3">
        <f>'Tot bev lokal modell'!W15</f>
        <v>0</v>
      </c>
      <c r="L403" s="3">
        <f>'Tot bev lokal modell'!X15</f>
        <v>0</v>
      </c>
      <c r="M403" s="3">
        <f>'Tot bev lokal modell'!Y15</f>
        <v>0</v>
      </c>
      <c r="N403" s="3">
        <f t="shared" si="153"/>
        <v>0</v>
      </c>
      <c r="O403" s="3">
        <f>'Tot bev lokal modell'!Z15</f>
        <v>0</v>
      </c>
      <c r="P403" s="3">
        <f>'Tot bev lokal modell'!AA15</f>
        <v>0</v>
      </c>
      <c r="Q403" s="3">
        <f>IF(A403='Enheter, modell og år'!$F$2-1,0,P403-VLOOKUP(A403-1&amp;B403&amp;C403,$E$2:$P$541,12,FALSE))</f>
        <v>0</v>
      </c>
      <c r="R403" s="70">
        <f t="shared" si="167"/>
        <v>0</v>
      </c>
      <c r="S403" s="3">
        <f>IF(A403&lt;('Enheter, modell og år'!$F$2+7),0,P403-VLOOKUP(A403-7&amp;B403&amp;C403,$E$32:$P$541,12,FALSE))</f>
        <v>0</v>
      </c>
      <c r="T403" s="70">
        <f t="shared" si="168"/>
        <v>0</v>
      </c>
    </row>
    <row r="404" spans="1:20" x14ac:dyDescent="0.25">
      <c r="A404">
        <f t="shared" si="179"/>
        <v>2021</v>
      </c>
      <c r="B404" t="str">
        <f>'Enheter, modell og år'!E3</f>
        <v>VFM</v>
      </c>
      <c r="C404">
        <f>'Tot bev lokal modell'!$A$16</f>
        <v>0</v>
      </c>
      <c r="D404" t="str">
        <f t="shared" si="150"/>
        <v>2021VFM</v>
      </c>
      <c r="E404" t="str">
        <f t="shared" si="151"/>
        <v>2021VFM0</v>
      </c>
      <c r="F404" s="39">
        <f t="shared" si="154"/>
        <v>0</v>
      </c>
      <c r="G404" s="39">
        <f t="shared" si="155"/>
        <v>0</v>
      </c>
      <c r="H404" s="39">
        <f t="shared" si="156"/>
        <v>0</v>
      </c>
      <c r="I404" s="39">
        <f t="shared" si="157"/>
        <v>0</v>
      </c>
      <c r="J404" s="39">
        <f t="shared" si="152"/>
        <v>0</v>
      </c>
      <c r="K404" s="3">
        <f>'Tot bev lokal modell'!W16</f>
        <v>0</v>
      </c>
      <c r="L404" s="3">
        <f>'Tot bev lokal modell'!X16</f>
        <v>0</v>
      </c>
      <c r="M404" s="3">
        <f>'Tot bev lokal modell'!Y16</f>
        <v>0</v>
      </c>
      <c r="N404" s="3">
        <f t="shared" si="153"/>
        <v>0</v>
      </c>
      <c r="O404" s="3">
        <f>'Tot bev lokal modell'!Z16</f>
        <v>0</v>
      </c>
      <c r="P404" s="3">
        <f>'Tot bev lokal modell'!AA16</f>
        <v>0</v>
      </c>
      <c r="Q404" s="3">
        <f>IF(A404='Enheter, modell og år'!$F$2-1,0,P404-VLOOKUP(A404-1&amp;B404&amp;C404,$E$2:$P$541,12,FALSE))</f>
        <v>0</v>
      </c>
      <c r="R404" s="70">
        <f t="shared" si="167"/>
        <v>0</v>
      </c>
      <c r="S404" s="3">
        <f>IF(A404&lt;('Enheter, modell og år'!$F$2+7),0,P404-VLOOKUP(A404-7&amp;B404&amp;C404,$E$32:$P$541,12,FALSE))</f>
        <v>0</v>
      </c>
      <c r="T404" s="70">
        <f t="shared" si="168"/>
        <v>0</v>
      </c>
    </row>
    <row r="405" spans="1:20" x14ac:dyDescent="0.25">
      <c r="A405">
        <f t="shared" si="179"/>
        <v>2021</v>
      </c>
      <c r="B405" t="str">
        <f>'Enheter, modell og år'!E3</f>
        <v>VFM</v>
      </c>
      <c r="C405">
        <f>'Tot bev lokal modell'!$A$17</f>
        <v>0</v>
      </c>
      <c r="D405" t="str">
        <f t="shared" si="150"/>
        <v>2021VFM</v>
      </c>
      <c r="E405" t="str">
        <f t="shared" si="151"/>
        <v>2021VFM0</v>
      </c>
      <c r="F405" s="39">
        <f t="shared" si="154"/>
        <v>0</v>
      </c>
      <c r="G405" s="39">
        <f t="shared" si="155"/>
        <v>0</v>
      </c>
      <c r="H405" s="39">
        <f t="shared" si="156"/>
        <v>0</v>
      </c>
      <c r="I405" s="39">
        <f t="shared" si="157"/>
        <v>0</v>
      </c>
      <c r="J405" s="39">
        <f t="shared" si="152"/>
        <v>0</v>
      </c>
      <c r="K405" s="3">
        <f>'Tot bev lokal modell'!W17</f>
        <v>0</v>
      </c>
      <c r="L405" s="3">
        <f>'Tot bev lokal modell'!X17</f>
        <v>0</v>
      </c>
      <c r="M405" s="3">
        <f>'Tot bev lokal modell'!Y17</f>
        <v>0</v>
      </c>
      <c r="N405" s="3">
        <f t="shared" si="153"/>
        <v>0</v>
      </c>
      <c r="O405" s="3">
        <f>'Tot bev lokal modell'!Z17</f>
        <v>0</v>
      </c>
      <c r="P405" s="3">
        <f>'Tot bev lokal modell'!AA17</f>
        <v>0</v>
      </c>
      <c r="Q405" s="3">
        <f>IF(A405='Enheter, modell og år'!$F$2-1,0,P405-VLOOKUP(A405-1&amp;B405&amp;C405,$E$2:$P$541,12,FALSE))</f>
        <v>0</v>
      </c>
      <c r="R405" s="70">
        <f t="shared" si="167"/>
        <v>0</v>
      </c>
      <c r="S405" s="3">
        <f>IF(A405&lt;('Enheter, modell og år'!$F$2+7),0,P405-VLOOKUP(A405-7&amp;B405&amp;C405,$E$32:$P$541,12,FALSE))</f>
        <v>0</v>
      </c>
      <c r="T405" s="70">
        <f t="shared" si="168"/>
        <v>0</v>
      </c>
    </row>
    <row r="406" spans="1:20" x14ac:dyDescent="0.25">
      <c r="A406">
        <f t="shared" si="179"/>
        <v>2021</v>
      </c>
      <c r="B406" t="str">
        <f>'Enheter, modell og år'!E3</f>
        <v>VFM</v>
      </c>
      <c r="C406">
        <f>'Tot bev lokal modell'!$A$18</f>
        <v>0</v>
      </c>
      <c r="D406" t="str">
        <f t="shared" si="150"/>
        <v>2021VFM</v>
      </c>
      <c r="E406" t="str">
        <f t="shared" si="151"/>
        <v>2021VFM0</v>
      </c>
      <c r="F406" s="39">
        <f t="shared" si="154"/>
        <v>0</v>
      </c>
      <c r="G406" s="39">
        <f t="shared" si="155"/>
        <v>0</v>
      </c>
      <c r="H406" s="39">
        <f t="shared" si="156"/>
        <v>0</v>
      </c>
      <c r="I406" s="39">
        <f t="shared" si="157"/>
        <v>0</v>
      </c>
      <c r="J406" s="39">
        <f t="shared" si="152"/>
        <v>0</v>
      </c>
      <c r="K406" s="3">
        <f>'Tot bev lokal modell'!W18</f>
        <v>0</v>
      </c>
      <c r="L406" s="3">
        <f>'Tot bev lokal modell'!X18</f>
        <v>0</v>
      </c>
      <c r="M406" s="3">
        <f>'Tot bev lokal modell'!Y18</f>
        <v>0</v>
      </c>
      <c r="N406" s="3">
        <f t="shared" si="153"/>
        <v>0</v>
      </c>
      <c r="O406" s="3">
        <f>'Tot bev lokal modell'!Z18</f>
        <v>0</v>
      </c>
      <c r="P406" s="3">
        <f>'Tot bev lokal modell'!AA18</f>
        <v>0</v>
      </c>
      <c r="Q406" s="3">
        <f>IF(A406='Enheter, modell og år'!$F$2-1,0,P406-VLOOKUP(A406-1&amp;B406&amp;C406,$E$2:$P$541,12,FALSE))</f>
        <v>0</v>
      </c>
      <c r="R406" s="70">
        <f t="shared" si="167"/>
        <v>0</v>
      </c>
      <c r="S406" s="3">
        <f>IF(A406&lt;('Enheter, modell og år'!$F$2+7),0,P406-VLOOKUP(A406-7&amp;B406&amp;C406,$E$32:$P$541,12,FALSE))</f>
        <v>0</v>
      </c>
      <c r="T406" s="70">
        <f t="shared" si="168"/>
        <v>0</v>
      </c>
    </row>
    <row r="407" spans="1:20" x14ac:dyDescent="0.25">
      <c r="A407">
        <f t="shared" si="179"/>
        <v>2021</v>
      </c>
      <c r="B407" t="str">
        <f>'Enheter, modell og år'!E3</f>
        <v>VFM</v>
      </c>
      <c r="C407">
        <f>'Tot bev lokal modell'!$A$19</f>
        <v>0</v>
      </c>
      <c r="D407" t="str">
        <f t="shared" si="150"/>
        <v>2021VFM</v>
      </c>
      <c r="E407" t="str">
        <f t="shared" si="151"/>
        <v>2021VFM0</v>
      </c>
      <c r="F407" s="39">
        <f t="shared" si="154"/>
        <v>0</v>
      </c>
      <c r="G407" s="39">
        <f t="shared" si="155"/>
        <v>0</v>
      </c>
      <c r="H407" s="39">
        <f t="shared" si="156"/>
        <v>0</v>
      </c>
      <c r="I407" s="39">
        <f t="shared" si="157"/>
        <v>0</v>
      </c>
      <c r="J407" s="39">
        <f t="shared" si="152"/>
        <v>0</v>
      </c>
      <c r="K407" s="3">
        <f>'Tot bev lokal modell'!W19</f>
        <v>0</v>
      </c>
      <c r="L407" s="3">
        <f>'Tot bev lokal modell'!X19</f>
        <v>0</v>
      </c>
      <c r="M407" s="3">
        <f>'Tot bev lokal modell'!Y19</f>
        <v>0</v>
      </c>
      <c r="N407" s="3">
        <f t="shared" si="153"/>
        <v>0</v>
      </c>
      <c r="O407" s="3">
        <f>'Tot bev lokal modell'!Z19</f>
        <v>0</v>
      </c>
      <c r="P407" s="3">
        <f>'Tot bev lokal modell'!AA19</f>
        <v>0</v>
      </c>
      <c r="Q407" s="3">
        <f>IF(A407='Enheter, modell og år'!$F$2-1,0,P407-VLOOKUP(A407-1&amp;B407&amp;C407,$E$2:$P$541,12,FALSE))</f>
        <v>0</v>
      </c>
      <c r="R407" s="70">
        <f t="shared" si="167"/>
        <v>0</v>
      </c>
      <c r="S407" s="3">
        <f>IF(A407&lt;('Enheter, modell og år'!$F$2+7),0,P407-VLOOKUP(A407-7&amp;B407&amp;C407,$E$32:$P$541,12,FALSE))</f>
        <v>0</v>
      </c>
      <c r="T407" s="70">
        <f t="shared" si="168"/>
        <v>0</v>
      </c>
    </row>
    <row r="408" spans="1:20" x14ac:dyDescent="0.25">
      <c r="A408">
        <f t="shared" si="179"/>
        <v>2021</v>
      </c>
      <c r="B408" t="str">
        <f>'Enheter, modell og år'!E3</f>
        <v>VFM</v>
      </c>
      <c r="C408">
        <f>'Tot bev lokal modell'!$A$20</f>
        <v>0</v>
      </c>
      <c r="D408" t="str">
        <f t="shared" si="150"/>
        <v>2021VFM</v>
      </c>
      <c r="E408" t="str">
        <f t="shared" si="151"/>
        <v>2021VFM0</v>
      </c>
      <c r="F408" s="39">
        <f t="shared" si="154"/>
        <v>0</v>
      </c>
      <c r="G408" s="39">
        <f t="shared" si="155"/>
        <v>0</v>
      </c>
      <c r="H408" s="39">
        <f t="shared" si="156"/>
        <v>0</v>
      </c>
      <c r="I408" s="39">
        <f t="shared" si="157"/>
        <v>0</v>
      </c>
      <c r="J408" s="39">
        <f t="shared" si="152"/>
        <v>0</v>
      </c>
      <c r="K408" s="3">
        <f>'Tot bev lokal modell'!W20</f>
        <v>0</v>
      </c>
      <c r="L408" s="3">
        <f>'Tot bev lokal modell'!X20</f>
        <v>0</v>
      </c>
      <c r="M408" s="3">
        <f>'Tot bev lokal modell'!Y20</f>
        <v>0</v>
      </c>
      <c r="N408" s="3">
        <f t="shared" si="153"/>
        <v>0</v>
      </c>
      <c r="O408" s="3">
        <f>'Tot bev lokal modell'!Z20</f>
        <v>0</v>
      </c>
      <c r="P408" s="3">
        <f>'Tot bev lokal modell'!AA20</f>
        <v>0</v>
      </c>
      <c r="Q408" s="3">
        <f>IF(A408='Enheter, modell og år'!$F$2-1,0,P408-VLOOKUP(A408-1&amp;B408&amp;C408,$E$2:$P$541,12,FALSE))</f>
        <v>0</v>
      </c>
      <c r="R408" s="70">
        <f t="shared" si="167"/>
        <v>0</v>
      </c>
      <c r="S408" s="3">
        <f>IF(A408&lt;('Enheter, modell og år'!$F$2+7),0,P408-VLOOKUP(A408-7&amp;B408&amp;C408,$E$32:$P$541,12,FALSE))</f>
        <v>0</v>
      </c>
      <c r="T408" s="70">
        <f t="shared" si="168"/>
        <v>0</v>
      </c>
    </row>
    <row r="409" spans="1:20" x14ac:dyDescent="0.25">
      <c r="A409">
        <f t="shared" si="179"/>
        <v>2021</v>
      </c>
      <c r="B409" t="str">
        <f>'Enheter, modell og år'!E3</f>
        <v>VFM</v>
      </c>
      <c r="C409">
        <f>'Tot bev lokal modell'!$A$21</f>
        <v>0</v>
      </c>
      <c r="D409" t="str">
        <f t="shared" si="150"/>
        <v>2021VFM</v>
      </c>
      <c r="E409" t="str">
        <f t="shared" si="151"/>
        <v>2021VFM0</v>
      </c>
      <c r="F409" s="39">
        <f t="shared" si="154"/>
        <v>0</v>
      </c>
      <c r="G409" s="39">
        <f t="shared" si="155"/>
        <v>0</v>
      </c>
      <c r="H409" s="39">
        <f t="shared" si="156"/>
        <v>0</v>
      </c>
      <c r="I409" s="39">
        <f t="shared" si="157"/>
        <v>0</v>
      </c>
      <c r="J409" s="39">
        <f t="shared" si="152"/>
        <v>0</v>
      </c>
      <c r="K409" s="3">
        <f>'Tot bev lokal modell'!W21</f>
        <v>0</v>
      </c>
      <c r="L409" s="3">
        <f>'Tot bev lokal modell'!X21</f>
        <v>0</v>
      </c>
      <c r="M409" s="3">
        <f>'Tot bev lokal modell'!Y21</f>
        <v>0</v>
      </c>
      <c r="N409" s="3">
        <f t="shared" si="153"/>
        <v>0</v>
      </c>
      <c r="O409" s="3">
        <f>'Tot bev lokal modell'!Z21</f>
        <v>0</v>
      </c>
      <c r="P409" s="3">
        <f>'Tot bev lokal modell'!AA21</f>
        <v>0</v>
      </c>
      <c r="Q409" s="3">
        <f>IF(A409='Enheter, modell og år'!$F$2-1,0,P409-VLOOKUP(A409-1&amp;B409&amp;C409,$E$2:$P$541,12,FALSE))</f>
        <v>0</v>
      </c>
      <c r="R409" s="70">
        <f t="shared" si="167"/>
        <v>0</v>
      </c>
      <c r="S409" s="3">
        <f>IF(A409&lt;('Enheter, modell og år'!$F$2+7),0,P409-VLOOKUP(A409-7&amp;B409&amp;C409,$E$32:$P$541,12,FALSE))</f>
        <v>0</v>
      </c>
      <c r="T409" s="70">
        <f t="shared" si="168"/>
        <v>0</v>
      </c>
    </row>
    <row r="410" spans="1:20" x14ac:dyDescent="0.25">
      <c r="A410">
        <f t="shared" si="179"/>
        <v>2021</v>
      </c>
      <c r="B410" t="str">
        <f>'Enheter, modell og år'!E3</f>
        <v>VFM</v>
      </c>
      <c r="C410">
        <f>'Tot bev lokal modell'!$A$22</f>
        <v>0</v>
      </c>
      <c r="D410" t="str">
        <f t="shared" si="150"/>
        <v>2021VFM</v>
      </c>
      <c r="E410" t="str">
        <f t="shared" si="151"/>
        <v>2021VFM0</v>
      </c>
      <c r="F410" s="39">
        <f t="shared" si="154"/>
        <v>0</v>
      </c>
      <c r="G410" s="39">
        <f t="shared" si="155"/>
        <v>0</v>
      </c>
      <c r="H410" s="39">
        <f t="shared" si="156"/>
        <v>0</v>
      </c>
      <c r="I410" s="39">
        <f t="shared" si="157"/>
        <v>0</v>
      </c>
      <c r="J410" s="39">
        <f t="shared" si="152"/>
        <v>0</v>
      </c>
      <c r="K410" s="3">
        <f>'Tot bev lokal modell'!W22</f>
        <v>0</v>
      </c>
      <c r="L410" s="3">
        <f>'Tot bev lokal modell'!X22</f>
        <v>0</v>
      </c>
      <c r="M410" s="3">
        <f>'Tot bev lokal modell'!Y22</f>
        <v>0</v>
      </c>
      <c r="N410" s="3">
        <f t="shared" si="153"/>
        <v>0</v>
      </c>
      <c r="O410" s="3">
        <f>'Tot bev lokal modell'!Z22</f>
        <v>0</v>
      </c>
      <c r="P410" s="3">
        <f>'Tot bev lokal modell'!AA22</f>
        <v>0</v>
      </c>
      <c r="Q410" s="3">
        <f>IF(A410='Enheter, modell og år'!$F$2-1,0,P410-VLOOKUP(A410-1&amp;B410&amp;C410,$E$2:$P$541,12,FALSE))</f>
        <v>0</v>
      </c>
      <c r="R410" s="70">
        <f t="shared" si="167"/>
        <v>0</v>
      </c>
      <c r="S410" s="3">
        <f>IF(A410&lt;('Enheter, modell og år'!$F$2+7),0,P410-VLOOKUP(A410-7&amp;B410&amp;C410,$E$32:$P$541,12,FALSE))</f>
        <v>0</v>
      </c>
      <c r="T410" s="70">
        <f t="shared" si="168"/>
        <v>0</v>
      </c>
    </row>
    <row r="411" spans="1:20" x14ac:dyDescent="0.25">
      <c r="A411">
        <f t="shared" si="179"/>
        <v>2021</v>
      </c>
      <c r="B411" t="str">
        <f>'Enheter, modell og år'!E3</f>
        <v>VFM</v>
      </c>
      <c r="C411">
        <f>'Tot bev lokal modell'!$A$23</f>
        <v>0</v>
      </c>
      <c r="D411" t="str">
        <f t="shared" si="150"/>
        <v>2021VFM</v>
      </c>
      <c r="E411" t="str">
        <f t="shared" si="151"/>
        <v>2021VFM0</v>
      </c>
      <c r="F411" s="39">
        <f t="shared" si="154"/>
        <v>0</v>
      </c>
      <c r="G411" s="39">
        <f t="shared" si="155"/>
        <v>0</v>
      </c>
      <c r="H411" s="39">
        <f t="shared" si="156"/>
        <v>0</v>
      </c>
      <c r="I411" s="39">
        <f t="shared" si="157"/>
        <v>0</v>
      </c>
      <c r="J411" s="39">
        <f t="shared" si="152"/>
        <v>0</v>
      </c>
      <c r="K411" s="3">
        <f>'Tot bev lokal modell'!W23</f>
        <v>0</v>
      </c>
      <c r="L411" s="3">
        <f>'Tot bev lokal modell'!X23</f>
        <v>0</v>
      </c>
      <c r="M411" s="3">
        <f>'Tot bev lokal modell'!Y23</f>
        <v>0</v>
      </c>
      <c r="N411" s="3">
        <f t="shared" si="153"/>
        <v>0</v>
      </c>
      <c r="O411" s="3">
        <f>'Tot bev lokal modell'!Z23</f>
        <v>0</v>
      </c>
      <c r="P411" s="3">
        <f>'Tot bev lokal modell'!AA23</f>
        <v>0</v>
      </c>
      <c r="Q411" s="3">
        <f>IF(A411='Enheter, modell og år'!$F$2-1,0,P411-VLOOKUP(A411-1&amp;B411&amp;C411,$E$2:$P$541,12,FALSE))</f>
        <v>0</v>
      </c>
      <c r="R411" s="70">
        <f t="shared" si="167"/>
        <v>0</v>
      </c>
      <c r="S411" s="3">
        <f>IF(A411&lt;('Enheter, modell og år'!$F$2+7),0,P411-VLOOKUP(A411-7&amp;B411&amp;C411,$E$32:$P$541,12,FALSE))</f>
        <v>0</v>
      </c>
      <c r="T411" s="70">
        <f t="shared" si="168"/>
        <v>0</v>
      </c>
    </row>
    <row r="412" spans="1:20" x14ac:dyDescent="0.25">
      <c r="A412">
        <f t="shared" si="179"/>
        <v>2021</v>
      </c>
      <c r="B412" t="str">
        <f>'Enheter, modell og år'!E3</f>
        <v>VFM</v>
      </c>
      <c r="C412">
        <f>'Tot bev lokal modell'!$A$24</f>
        <v>0</v>
      </c>
      <c r="D412" t="str">
        <f t="shared" si="150"/>
        <v>2021VFM</v>
      </c>
      <c r="E412" t="str">
        <f t="shared" si="151"/>
        <v>2021VFM0</v>
      </c>
      <c r="F412" s="39">
        <f t="shared" si="154"/>
        <v>0</v>
      </c>
      <c r="G412" s="39">
        <f t="shared" si="155"/>
        <v>0</v>
      </c>
      <c r="H412" s="39">
        <f t="shared" si="156"/>
        <v>0</v>
      </c>
      <c r="I412" s="39">
        <f t="shared" si="157"/>
        <v>0</v>
      </c>
      <c r="J412" s="39">
        <f t="shared" si="152"/>
        <v>0</v>
      </c>
      <c r="K412" s="3">
        <f>'Tot bev lokal modell'!W24</f>
        <v>0</v>
      </c>
      <c r="L412" s="3">
        <f>'Tot bev lokal modell'!X24</f>
        <v>0</v>
      </c>
      <c r="M412" s="3">
        <f>'Tot bev lokal modell'!Y24</f>
        <v>0</v>
      </c>
      <c r="N412" s="3">
        <f t="shared" si="153"/>
        <v>0</v>
      </c>
      <c r="O412" s="3">
        <f>'Tot bev lokal modell'!Z24</f>
        <v>0</v>
      </c>
      <c r="P412" s="3">
        <f>'Tot bev lokal modell'!AA24</f>
        <v>0</v>
      </c>
      <c r="Q412" s="3">
        <f>IF(A412='Enheter, modell og år'!$F$2-1,0,P412-VLOOKUP(A412-1&amp;B412&amp;C412,$E$2:$P$541,12,FALSE))</f>
        <v>0</v>
      </c>
      <c r="R412" s="70">
        <f t="shared" si="167"/>
        <v>0</v>
      </c>
      <c r="S412" s="3">
        <f>IF(A412&lt;('Enheter, modell og år'!$F$2+7),0,P412-VLOOKUP(A412-7&amp;B412&amp;C412,$E$32:$P$541,12,FALSE))</f>
        <v>0</v>
      </c>
      <c r="T412" s="70">
        <f t="shared" si="168"/>
        <v>0</v>
      </c>
    </row>
    <row r="413" spans="1:20" x14ac:dyDescent="0.25">
      <c r="A413">
        <f t="shared" si="179"/>
        <v>2021</v>
      </c>
      <c r="B413" t="str">
        <f>'Enheter, modell og år'!E3</f>
        <v>VFM</v>
      </c>
      <c r="C413">
        <f>'Tot bev lokal modell'!$A$25</f>
        <v>0</v>
      </c>
      <c r="D413" t="str">
        <f t="shared" si="150"/>
        <v>2021VFM</v>
      </c>
      <c r="E413" t="str">
        <f t="shared" si="151"/>
        <v>2021VFM0</v>
      </c>
      <c r="F413" s="39">
        <f t="shared" si="154"/>
        <v>0</v>
      </c>
      <c r="G413" s="39">
        <f t="shared" si="155"/>
        <v>0</v>
      </c>
      <c r="H413" s="39">
        <f t="shared" si="156"/>
        <v>0</v>
      </c>
      <c r="I413" s="39">
        <f t="shared" si="157"/>
        <v>0</v>
      </c>
      <c r="J413" s="39">
        <f t="shared" si="152"/>
        <v>0</v>
      </c>
      <c r="K413" s="3">
        <f>'Tot bev lokal modell'!W25</f>
        <v>0</v>
      </c>
      <c r="L413" s="3">
        <f>'Tot bev lokal modell'!X25</f>
        <v>0</v>
      </c>
      <c r="M413" s="3">
        <f>'Tot bev lokal modell'!Y25</f>
        <v>0</v>
      </c>
      <c r="N413" s="3">
        <f t="shared" si="153"/>
        <v>0</v>
      </c>
      <c r="O413" s="3">
        <f>'Tot bev lokal modell'!Z25</f>
        <v>0</v>
      </c>
      <c r="P413" s="3">
        <f>'Tot bev lokal modell'!AA25</f>
        <v>0</v>
      </c>
      <c r="Q413" s="3">
        <f>IF(A413='Enheter, modell og år'!$F$2-1,0,P413-VLOOKUP(A413-1&amp;B413&amp;C413,$E$2:$P$541,12,FALSE))</f>
        <v>0</v>
      </c>
      <c r="R413" s="70">
        <f t="shared" si="167"/>
        <v>0</v>
      </c>
      <c r="S413" s="3">
        <f>IF(A413&lt;('Enheter, modell og år'!$F$2+7),0,P413-VLOOKUP(A413-7&amp;B413&amp;C413,$E$32:$P$541,12,FALSE))</f>
        <v>0</v>
      </c>
      <c r="T413" s="70">
        <f t="shared" si="168"/>
        <v>0</v>
      </c>
    </row>
    <row r="414" spans="1:20" x14ac:dyDescent="0.25">
      <c r="A414">
        <f t="shared" si="179"/>
        <v>2021</v>
      </c>
      <c r="B414" t="str">
        <f>'Enheter, modell og år'!E3</f>
        <v>VFM</v>
      </c>
      <c r="C414">
        <f>'Tot bev lokal modell'!$A$26</f>
        <v>0</v>
      </c>
      <c r="D414" t="str">
        <f t="shared" si="150"/>
        <v>2021VFM</v>
      </c>
      <c r="E414" t="str">
        <f t="shared" si="151"/>
        <v>2021VFM0</v>
      </c>
      <c r="F414" s="39">
        <f t="shared" si="154"/>
        <v>0</v>
      </c>
      <c r="G414" s="39">
        <f t="shared" si="155"/>
        <v>0</v>
      </c>
      <c r="H414" s="39">
        <f t="shared" si="156"/>
        <v>0</v>
      </c>
      <c r="I414" s="39">
        <f t="shared" si="157"/>
        <v>0</v>
      </c>
      <c r="J414" s="39">
        <f t="shared" si="152"/>
        <v>0</v>
      </c>
      <c r="K414" s="3">
        <f>'Tot bev lokal modell'!W26</f>
        <v>0</v>
      </c>
      <c r="L414" s="3">
        <f>'Tot bev lokal modell'!X26</f>
        <v>0</v>
      </c>
      <c r="M414" s="3">
        <f>'Tot bev lokal modell'!Y26</f>
        <v>0</v>
      </c>
      <c r="N414" s="3">
        <f t="shared" si="153"/>
        <v>0</v>
      </c>
      <c r="O414" s="3">
        <f>'Tot bev lokal modell'!Z26</f>
        <v>0</v>
      </c>
      <c r="P414" s="3">
        <f>'Tot bev lokal modell'!AA26</f>
        <v>0</v>
      </c>
      <c r="Q414" s="3">
        <f>IF(A414='Enheter, modell og år'!$F$2-1,0,P414-VLOOKUP(A414-1&amp;B414&amp;C414,$E$2:$P$541,12,FALSE))</f>
        <v>0</v>
      </c>
      <c r="R414" s="70">
        <f t="shared" si="167"/>
        <v>0</v>
      </c>
      <c r="S414" s="3">
        <f>IF(A414&lt;('Enheter, modell og år'!$F$2+7),0,P414-VLOOKUP(A414-7&amp;B414&amp;C414,$E$32:$P$541,12,FALSE))</f>
        <v>0</v>
      </c>
      <c r="T414" s="70">
        <f t="shared" si="168"/>
        <v>0</v>
      </c>
    </row>
    <row r="415" spans="1:20" x14ac:dyDescent="0.25">
      <c r="A415">
        <f t="shared" si="179"/>
        <v>2021</v>
      </c>
      <c r="B415" t="str">
        <f>'Enheter, modell og år'!E3</f>
        <v>VFM</v>
      </c>
      <c r="C415">
        <f>'Tot bev lokal modell'!$A$27</f>
        <v>0</v>
      </c>
      <c r="D415" t="str">
        <f t="shared" si="150"/>
        <v>2021VFM</v>
      </c>
      <c r="E415" t="str">
        <f t="shared" si="151"/>
        <v>2021VFM0</v>
      </c>
      <c r="F415" s="39">
        <f t="shared" si="154"/>
        <v>0</v>
      </c>
      <c r="G415" s="39">
        <f t="shared" si="155"/>
        <v>0</v>
      </c>
      <c r="H415" s="39">
        <f t="shared" si="156"/>
        <v>0</v>
      </c>
      <c r="I415" s="39">
        <f t="shared" si="157"/>
        <v>0</v>
      </c>
      <c r="J415" s="39">
        <f t="shared" si="152"/>
        <v>0</v>
      </c>
      <c r="K415" s="3">
        <f>'Tot bev lokal modell'!W27</f>
        <v>0</v>
      </c>
      <c r="L415" s="3">
        <f>'Tot bev lokal modell'!X27</f>
        <v>0</v>
      </c>
      <c r="M415" s="3">
        <f>'Tot bev lokal modell'!Y27</f>
        <v>0</v>
      </c>
      <c r="N415" s="3">
        <f t="shared" si="153"/>
        <v>0</v>
      </c>
      <c r="O415" s="3">
        <f>'Tot bev lokal modell'!Z27</f>
        <v>0</v>
      </c>
      <c r="P415" s="3">
        <f>'Tot bev lokal modell'!AA27</f>
        <v>0</v>
      </c>
      <c r="Q415" s="3">
        <f>IF(A415='Enheter, modell og år'!$F$2-1,0,P415-VLOOKUP(A415-1&amp;B415&amp;C415,$E$2:$P$541,12,FALSE))</f>
        <v>0</v>
      </c>
      <c r="R415" s="70">
        <f t="shared" si="167"/>
        <v>0</v>
      </c>
      <c r="S415" s="3">
        <f>IF(A415&lt;('Enheter, modell og år'!$F$2+7),0,P415-VLOOKUP(A415-7&amp;B415&amp;C415,$E$32:$P$541,12,FALSE))</f>
        <v>0</v>
      </c>
      <c r="T415" s="70">
        <f t="shared" si="168"/>
        <v>0</v>
      </c>
    </row>
    <row r="416" spans="1:20" x14ac:dyDescent="0.25">
      <c r="A416">
        <f t="shared" si="179"/>
        <v>2021</v>
      </c>
      <c r="B416" t="str">
        <f>'Enheter, modell og år'!E3</f>
        <v>VFM</v>
      </c>
      <c r="C416">
        <f>'Tot bev lokal modell'!$A$28</f>
        <v>0</v>
      </c>
      <c r="D416" t="str">
        <f t="shared" si="150"/>
        <v>2021VFM</v>
      </c>
      <c r="E416" t="str">
        <f t="shared" si="151"/>
        <v>2021VFM0</v>
      </c>
      <c r="F416" s="39">
        <f t="shared" si="154"/>
        <v>0</v>
      </c>
      <c r="G416" s="39">
        <f t="shared" si="155"/>
        <v>0</v>
      </c>
      <c r="H416" s="39">
        <f t="shared" si="156"/>
        <v>0</v>
      </c>
      <c r="I416" s="39">
        <f t="shared" si="157"/>
        <v>0</v>
      </c>
      <c r="J416" s="39">
        <f t="shared" si="152"/>
        <v>0</v>
      </c>
      <c r="K416" s="3">
        <f>'Tot bev lokal modell'!W28</f>
        <v>0</v>
      </c>
      <c r="L416" s="3">
        <f>'Tot bev lokal modell'!X28</f>
        <v>0</v>
      </c>
      <c r="M416" s="3">
        <f>'Tot bev lokal modell'!Y28</f>
        <v>0</v>
      </c>
      <c r="N416" s="3">
        <f t="shared" si="153"/>
        <v>0</v>
      </c>
      <c r="O416" s="3">
        <f>'Tot bev lokal modell'!Z28</f>
        <v>0</v>
      </c>
      <c r="P416" s="3">
        <f>'Tot bev lokal modell'!AA28</f>
        <v>0</v>
      </c>
      <c r="Q416" s="3">
        <f>IF(A416='Enheter, modell og år'!$F$2-1,0,P416-VLOOKUP(A416-1&amp;B416&amp;C416,$E$2:$P$541,12,FALSE))</f>
        <v>0</v>
      </c>
      <c r="R416" s="70">
        <f t="shared" si="167"/>
        <v>0</v>
      </c>
      <c r="S416" s="3">
        <f>IF(A416&lt;('Enheter, modell og år'!$F$2+7),0,P416-VLOOKUP(A416-7&amp;B416&amp;C416,$E$32:$P$541,12,FALSE))</f>
        <v>0</v>
      </c>
      <c r="T416" s="70">
        <f t="shared" si="168"/>
        <v>0</v>
      </c>
    </row>
    <row r="417" spans="1:20" x14ac:dyDescent="0.25">
      <c r="A417">
        <f t="shared" si="179"/>
        <v>2021</v>
      </c>
      <c r="B417" t="str">
        <f>'Enheter, modell og år'!E3</f>
        <v>VFM</v>
      </c>
      <c r="C417">
        <f>'Tot bev lokal modell'!$A$29</f>
        <v>0</v>
      </c>
      <c r="D417" t="str">
        <f t="shared" si="150"/>
        <v>2021VFM</v>
      </c>
      <c r="E417" t="str">
        <f t="shared" si="151"/>
        <v>2021VFM0</v>
      </c>
      <c r="F417" s="39">
        <f t="shared" si="154"/>
        <v>0</v>
      </c>
      <c r="G417" s="39">
        <f t="shared" si="155"/>
        <v>0</v>
      </c>
      <c r="H417" s="39">
        <f t="shared" si="156"/>
        <v>0</v>
      </c>
      <c r="I417" s="39">
        <f t="shared" si="157"/>
        <v>0</v>
      </c>
      <c r="J417" s="39">
        <f t="shared" si="152"/>
        <v>0</v>
      </c>
      <c r="K417" s="3">
        <f>'Tot bev lokal modell'!W29</f>
        <v>0</v>
      </c>
      <c r="L417" s="3">
        <f>'Tot bev lokal modell'!X29</f>
        <v>0</v>
      </c>
      <c r="M417" s="3">
        <f>'Tot bev lokal modell'!Y29</f>
        <v>0</v>
      </c>
      <c r="N417" s="3">
        <f t="shared" si="153"/>
        <v>0</v>
      </c>
      <c r="O417" s="3">
        <f>'Tot bev lokal modell'!Z29</f>
        <v>0</v>
      </c>
      <c r="P417" s="3">
        <f>'Tot bev lokal modell'!AA29</f>
        <v>0</v>
      </c>
      <c r="Q417" s="3">
        <f>IF(A417='Enheter, modell og år'!$F$2-1,0,P417-VLOOKUP(A417-1&amp;B417&amp;C417,$E$2:$P$541,12,FALSE))</f>
        <v>0</v>
      </c>
      <c r="R417" s="70">
        <f t="shared" si="167"/>
        <v>0</v>
      </c>
      <c r="S417" s="3">
        <f>IF(A417&lt;('Enheter, modell og år'!$F$2+7),0,P417-VLOOKUP(A417-7&amp;B417&amp;C417,$E$32:$P$541,12,FALSE))</f>
        <v>0</v>
      </c>
      <c r="T417" s="70">
        <f t="shared" si="168"/>
        <v>0</v>
      </c>
    </row>
    <row r="418" spans="1:20" x14ac:dyDescent="0.25">
      <c r="A418">
        <f t="shared" si="179"/>
        <v>2021</v>
      </c>
      <c r="B418" t="str">
        <f>'Enheter, modell og år'!E3</f>
        <v>VFM</v>
      </c>
      <c r="C418">
        <f>'Tot bev lokal modell'!$A$30</f>
        <v>0</v>
      </c>
      <c r="D418" t="str">
        <f t="shared" si="150"/>
        <v>2021VFM</v>
      </c>
      <c r="E418" t="str">
        <f t="shared" si="151"/>
        <v>2021VFM0</v>
      </c>
      <c r="F418" s="39">
        <f t="shared" si="154"/>
        <v>0</v>
      </c>
      <c r="G418" s="39">
        <f t="shared" si="155"/>
        <v>0</v>
      </c>
      <c r="H418" s="39">
        <f t="shared" si="156"/>
        <v>0</v>
      </c>
      <c r="I418" s="39">
        <f t="shared" si="157"/>
        <v>0</v>
      </c>
      <c r="J418" s="39">
        <f t="shared" si="152"/>
        <v>0</v>
      </c>
      <c r="K418" s="3">
        <f>'Tot bev lokal modell'!W30</f>
        <v>0</v>
      </c>
      <c r="L418" s="3">
        <f>'Tot bev lokal modell'!X30</f>
        <v>0</v>
      </c>
      <c r="M418" s="3">
        <f>'Tot bev lokal modell'!Y30</f>
        <v>0</v>
      </c>
      <c r="N418" s="3">
        <f t="shared" si="153"/>
        <v>0</v>
      </c>
      <c r="O418" s="3">
        <f>'Tot bev lokal modell'!Z30</f>
        <v>0</v>
      </c>
      <c r="P418" s="3">
        <f>'Tot bev lokal modell'!AA30</f>
        <v>0</v>
      </c>
      <c r="Q418" s="3">
        <f>IF(A418='Enheter, modell og år'!$F$2-1,0,P418-VLOOKUP(A418-1&amp;B418&amp;C418,$E$2:$P$541,12,FALSE))</f>
        <v>0</v>
      </c>
      <c r="R418" s="70">
        <f t="shared" si="167"/>
        <v>0</v>
      </c>
      <c r="S418" s="3">
        <f>IF(A418&lt;('Enheter, modell og år'!$F$2+7),0,P418-VLOOKUP(A418-7&amp;B418&amp;C418,$E$32:$P$541,12,FALSE))</f>
        <v>0</v>
      </c>
      <c r="T418" s="70">
        <f t="shared" si="168"/>
        <v>0</v>
      </c>
    </row>
    <row r="419" spans="1:20" x14ac:dyDescent="0.25">
      <c r="A419">
        <f t="shared" si="179"/>
        <v>2021</v>
      </c>
      <c r="B419" t="str">
        <f>'Enheter, modell og år'!E3</f>
        <v>VFM</v>
      </c>
      <c r="C419">
        <f>'Tot bev lokal modell'!$A$31</f>
        <v>0</v>
      </c>
      <c r="D419" t="str">
        <f t="shared" si="150"/>
        <v>2021VFM</v>
      </c>
      <c r="E419" t="str">
        <f t="shared" si="151"/>
        <v>2021VFM0</v>
      </c>
      <c r="F419" s="39">
        <f t="shared" si="154"/>
        <v>0</v>
      </c>
      <c r="G419" s="39">
        <f t="shared" si="155"/>
        <v>0</v>
      </c>
      <c r="H419" s="39">
        <f t="shared" si="156"/>
        <v>0</v>
      </c>
      <c r="I419" s="39">
        <f t="shared" si="157"/>
        <v>0</v>
      </c>
      <c r="J419" s="39">
        <f t="shared" si="152"/>
        <v>0</v>
      </c>
      <c r="K419" s="3">
        <f>'Tot bev lokal modell'!W31</f>
        <v>0</v>
      </c>
      <c r="L419" s="3">
        <f>'Tot bev lokal modell'!X31</f>
        <v>0</v>
      </c>
      <c r="M419" s="3">
        <f>'Tot bev lokal modell'!Y31</f>
        <v>0</v>
      </c>
      <c r="N419" s="3">
        <f t="shared" si="153"/>
        <v>0</v>
      </c>
      <c r="O419" s="3">
        <f>'Tot bev lokal modell'!Z31</f>
        <v>0</v>
      </c>
      <c r="P419" s="3">
        <f>'Tot bev lokal modell'!AA31</f>
        <v>0</v>
      </c>
      <c r="Q419" s="3">
        <f>IF(A419='Enheter, modell og år'!$F$2-1,0,P419-VLOOKUP(A419-1&amp;B419&amp;C419,$E$2:$P$541,12,FALSE))</f>
        <v>0</v>
      </c>
      <c r="R419" s="70">
        <f t="shared" si="167"/>
        <v>0</v>
      </c>
      <c r="S419" s="3">
        <f>IF(A419&lt;('Enheter, modell og år'!$F$2+7),0,P419-VLOOKUP(A419-7&amp;B419&amp;C419,$E$32:$P$541,12,FALSE))</f>
        <v>0</v>
      </c>
      <c r="T419" s="70">
        <f t="shared" si="168"/>
        <v>0</v>
      </c>
    </row>
    <row r="420" spans="1:20" x14ac:dyDescent="0.25">
      <c r="A420">
        <f t="shared" si="179"/>
        <v>2021</v>
      </c>
      <c r="B420" t="str">
        <f>'Enheter, modell og år'!E3</f>
        <v>VFM</v>
      </c>
      <c r="C420">
        <f>'Tot bev lokal modell'!$A$32</f>
        <v>0</v>
      </c>
      <c r="D420" t="str">
        <f t="shared" si="150"/>
        <v>2021VFM</v>
      </c>
      <c r="E420" t="str">
        <f t="shared" si="151"/>
        <v>2021VFM0</v>
      </c>
      <c r="F420" s="39">
        <f t="shared" si="154"/>
        <v>0</v>
      </c>
      <c r="G420" s="39">
        <f t="shared" si="155"/>
        <v>0</v>
      </c>
      <c r="H420" s="39">
        <f t="shared" si="156"/>
        <v>0</v>
      </c>
      <c r="I420" s="39">
        <f t="shared" si="157"/>
        <v>0</v>
      </c>
      <c r="J420" s="39">
        <f t="shared" si="152"/>
        <v>0</v>
      </c>
      <c r="K420" s="3">
        <f>'Tot bev lokal modell'!W32</f>
        <v>0</v>
      </c>
      <c r="L420" s="3">
        <f>'Tot bev lokal modell'!X32</f>
        <v>0</v>
      </c>
      <c r="M420" s="3">
        <f>'Tot bev lokal modell'!Y32</f>
        <v>0</v>
      </c>
      <c r="N420" s="3">
        <f t="shared" si="153"/>
        <v>0</v>
      </c>
      <c r="O420" s="3">
        <f>'Tot bev lokal modell'!Z32</f>
        <v>0</v>
      </c>
      <c r="P420" s="3">
        <f>'Tot bev lokal modell'!AA32</f>
        <v>0</v>
      </c>
      <c r="Q420" s="3">
        <f>IF(A420='Enheter, modell og år'!$F$2-1,0,P420-VLOOKUP(A420-1&amp;B420&amp;C420,$E$2:$P$541,12,FALSE))</f>
        <v>0</v>
      </c>
      <c r="R420" s="70">
        <f t="shared" si="167"/>
        <v>0</v>
      </c>
      <c r="S420" s="3">
        <f>IF(A420&lt;('Enheter, modell og år'!$F$2+7),0,P420-VLOOKUP(A420-7&amp;B420&amp;C420,$E$32:$P$541,12,FALSE))</f>
        <v>0</v>
      </c>
      <c r="T420" s="70">
        <f t="shared" si="168"/>
        <v>0</v>
      </c>
    </row>
    <row r="421" spans="1:20" x14ac:dyDescent="0.25">
      <c r="A421">
        <f t="shared" si="179"/>
        <v>2021</v>
      </c>
      <c r="B421" t="str">
        <f>'Enheter, modell og år'!E3</f>
        <v>VFM</v>
      </c>
      <c r="C421">
        <f>'Tot bev lokal modell'!$A$33</f>
        <v>0</v>
      </c>
      <c r="D421" t="str">
        <f t="shared" si="150"/>
        <v>2021VFM</v>
      </c>
      <c r="E421" t="str">
        <f t="shared" si="151"/>
        <v>2021VFM0</v>
      </c>
      <c r="F421" s="39">
        <f t="shared" si="154"/>
        <v>0</v>
      </c>
      <c r="G421" s="39">
        <f t="shared" si="155"/>
        <v>0</v>
      </c>
      <c r="H421" s="39">
        <f t="shared" si="156"/>
        <v>0</v>
      </c>
      <c r="I421" s="39">
        <f t="shared" si="157"/>
        <v>0</v>
      </c>
      <c r="J421" s="39">
        <f t="shared" si="152"/>
        <v>0</v>
      </c>
      <c r="K421" s="3">
        <f>'Tot bev lokal modell'!W33</f>
        <v>0</v>
      </c>
      <c r="L421" s="3">
        <f>'Tot bev lokal modell'!X33</f>
        <v>0</v>
      </c>
      <c r="M421" s="3">
        <f>'Tot bev lokal modell'!Y33</f>
        <v>0</v>
      </c>
      <c r="N421" s="3">
        <f t="shared" si="153"/>
        <v>0</v>
      </c>
      <c r="O421" s="3">
        <f>'Tot bev lokal modell'!Z33</f>
        <v>0</v>
      </c>
      <c r="P421" s="3">
        <f>'Tot bev lokal modell'!AA33</f>
        <v>0</v>
      </c>
      <c r="Q421" s="3">
        <f>IF(A421='Enheter, modell og år'!$F$2-1,0,P421-VLOOKUP(A421-1&amp;B421&amp;C421,$E$2:$P$541,12,FALSE))</f>
        <v>0</v>
      </c>
      <c r="R421" s="70">
        <f t="shared" si="167"/>
        <v>0</v>
      </c>
      <c r="S421" s="3">
        <f>IF(A421&lt;('Enheter, modell og år'!$F$2+7),0,P421-VLOOKUP(A421-7&amp;B421&amp;C421,$E$32:$P$541,12,FALSE))</f>
        <v>0</v>
      </c>
      <c r="T421" s="70">
        <f t="shared" si="168"/>
        <v>0</v>
      </c>
    </row>
    <row r="422" spans="1:20" x14ac:dyDescent="0.25">
      <c r="A422">
        <f t="shared" si="179"/>
        <v>2022</v>
      </c>
      <c r="B422" t="str">
        <f>'Enheter, modell og år'!$E$3</f>
        <v>VFM</v>
      </c>
      <c r="C422">
        <f>'Tot bev lokal modell'!A4</f>
        <v>0</v>
      </c>
      <c r="D422" t="str">
        <f t="shared" si="150"/>
        <v>2022VFM</v>
      </c>
      <c r="E422" t="str">
        <f t="shared" si="151"/>
        <v>2022VFM0</v>
      </c>
      <c r="F422" s="39">
        <f t="shared" si="154"/>
        <v>0</v>
      </c>
      <c r="G422" s="39">
        <f t="shared" si="155"/>
        <v>0</v>
      </c>
      <c r="H422" s="39">
        <f t="shared" si="156"/>
        <v>0</v>
      </c>
      <c r="I422" s="39">
        <f t="shared" si="157"/>
        <v>0</v>
      </c>
      <c r="J422" s="39">
        <f t="shared" si="152"/>
        <v>0</v>
      </c>
      <c r="K422" s="3">
        <f>'Tot bev lokal modell'!AB4</f>
        <v>0</v>
      </c>
      <c r="L422" s="3">
        <f>'Tot bev lokal modell'!AC4</f>
        <v>0</v>
      </c>
      <c r="M422" s="3">
        <f>'Tot bev lokal modell'!AD4</f>
        <v>0</v>
      </c>
      <c r="N422" s="3">
        <f t="shared" si="153"/>
        <v>0</v>
      </c>
      <c r="O422" s="3">
        <f>'Tot bev lokal modell'!AE4</f>
        <v>0</v>
      </c>
      <c r="P422" s="3">
        <f>'Tot bev lokal modell'!AF4</f>
        <v>0</v>
      </c>
      <c r="Q422" s="3">
        <f>IF(A422='Enheter, modell og år'!$F$2-1,0,P422-VLOOKUP(A422-1&amp;B422&amp;C422,$E$2:$P$541,12,FALSE))</f>
        <v>0</v>
      </c>
      <c r="R422" s="70">
        <f t="shared" si="167"/>
        <v>0</v>
      </c>
      <c r="S422" s="3">
        <f>IF(A422&lt;('Enheter, modell og år'!$F$2+7),0,P422-VLOOKUP(A422-7&amp;B422&amp;C422,$E$32:$P$541,12,FALSE))</f>
        <v>0</v>
      </c>
      <c r="T422" s="70">
        <f t="shared" si="168"/>
        <v>0</v>
      </c>
    </row>
    <row r="423" spans="1:20" x14ac:dyDescent="0.25">
      <c r="A423">
        <f t="shared" ref="A423:A432" si="180">A393+1</f>
        <v>2022</v>
      </c>
      <c r="B423" t="str">
        <f>'Enheter, modell og år'!$E$3</f>
        <v>VFM</v>
      </c>
      <c r="C423">
        <f>'Tot bev lokal modell'!A5</f>
        <v>0</v>
      </c>
      <c r="D423" t="str">
        <f t="shared" ref="D423:D432" si="181">A423&amp;B423</f>
        <v>2022VFM</v>
      </c>
      <c r="E423" t="str">
        <f t="shared" ref="E423:E432" si="182">A423&amp;B423&amp;C423</f>
        <v>2022VFM0</v>
      </c>
      <c r="F423" s="39">
        <f t="shared" ref="F423:F432" si="183">IFERROR(K423/$P423,0)</f>
        <v>0</v>
      </c>
      <c r="G423" s="39">
        <f t="shared" ref="G423:G432" si="184">IFERROR(L423/$P423,0)</f>
        <v>0</v>
      </c>
      <c r="H423" s="39">
        <f t="shared" ref="H423:H432" si="185">IFERROR(M423/$P423,0)</f>
        <v>0</v>
      </c>
      <c r="I423" s="39">
        <f t="shared" ref="I423:I432" si="186">IFERROR(O423/$P423,0)</f>
        <v>0</v>
      </c>
      <c r="J423" s="39">
        <f t="shared" ref="J423:J432" si="187">IFERROR(N423/$P423,0)</f>
        <v>0</v>
      </c>
      <c r="K423" s="3">
        <f>'Tot bev lokal modell'!AB5</f>
        <v>0</v>
      </c>
      <c r="L423" s="3">
        <f>'Tot bev lokal modell'!AC5</f>
        <v>0</v>
      </c>
      <c r="M423" s="3">
        <f>'Tot bev lokal modell'!AD5</f>
        <v>0</v>
      </c>
      <c r="N423" s="3">
        <f t="shared" ref="N423:N432" si="188">SUM(L423:M423)</f>
        <v>0</v>
      </c>
      <c r="O423" s="3">
        <f>'Tot bev lokal modell'!AE5</f>
        <v>0</v>
      </c>
      <c r="P423" s="3">
        <f>'Tot bev lokal modell'!AF5</f>
        <v>0</v>
      </c>
      <c r="Q423" s="3">
        <f>IF(A423='Enheter, modell og år'!$F$2-1,0,P423-VLOOKUP(A423-1&amp;B423&amp;C423,$E$2:$P$541,12,FALSE))</f>
        <v>0</v>
      </c>
      <c r="R423" s="70">
        <f t="shared" si="167"/>
        <v>0</v>
      </c>
      <c r="S423" s="3">
        <f>IF(A423&lt;('Enheter, modell og år'!$F$2+7),0,P423-VLOOKUP(A423-7&amp;B423&amp;C423,$E$32:$P$541,12,FALSE))</f>
        <v>0</v>
      </c>
      <c r="T423" s="70">
        <f t="shared" si="168"/>
        <v>0</v>
      </c>
    </row>
    <row r="424" spans="1:20" x14ac:dyDescent="0.25">
      <c r="A424">
        <f t="shared" si="180"/>
        <v>2022</v>
      </c>
      <c r="B424" t="str">
        <f>'Enheter, modell og år'!$E$3</f>
        <v>VFM</v>
      </c>
      <c r="C424">
        <f>'Tot bev lokal modell'!A6</f>
        <v>0</v>
      </c>
      <c r="D424" t="str">
        <f t="shared" si="181"/>
        <v>2022VFM</v>
      </c>
      <c r="E424" t="str">
        <f t="shared" si="182"/>
        <v>2022VFM0</v>
      </c>
      <c r="F424" s="39">
        <f t="shared" si="183"/>
        <v>0</v>
      </c>
      <c r="G424" s="39">
        <f t="shared" si="184"/>
        <v>0</v>
      </c>
      <c r="H424" s="39">
        <f t="shared" si="185"/>
        <v>0</v>
      </c>
      <c r="I424" s="39">
        <f t="shared" si="186"/>
        <v>0</v>
      </c>
      <c r="J424" s="39">
        <f t="shared" si="187"/>
        <v>0</v>
      </c>
      <c r="K424" s="3">
        <f>'Tot bev lokal modell'!AB6</f>
        <v>0</v>
      </c>
      <c r="L424" s="3">
        <f>'Tot bev lokal modell'!AC6</f>
        <v>0</v>
      </c>
      <c r="M424" s="3">
        <f>'Tot bev lokal modell'!AD6</f>
        <v>0</v>
      </c>
      <c r="N424" s="3">
        <f t="shared" si="188"/>
        <v>0</v>
      </c>
      <c r="O424" s="3">
        <f>'Tot bev lokal modell'!AE6</f>
        <v>0</v>
      </c>
      <c r="P424" s="3">
        <f>'Tot bev lokal modell'!AF6</f>
        <v>0</v>
      </c>
      <c r="Q424" s="3">
        <f>IF(A424='Enheter, modell og år'!$F$2-1,0,P424-VLOOKUP(A424-1&amp;B424&amp;C424,$E$2:$P$541,12,FALSE))</f>
        <v>0</v>
      </c>
      <c r="R424" s="70">
        <f t="shared" si="167"/>
        <v>0</v>
      </c>
      <c r="S424" s="3">
        <f>IF(A424&lt;('Enheter, modell og år'!$F$2+7),0,P424-VLOOKUP(A424-7&amp;B424&amp;C424,$E$32:$P$541,12,FALSE))</f>
        <v>0</v>
      </c>
      <c r="T424" s="70">
        <f t="shared" si="168"/>
        <v>0</v>
      </c>
    </row>
    <row r="425" spans="1:20" x14ac:dyDescent="0.25">
      <c r="A425">
        <f t="shared" si="180"/>
        <v>2022</v>
      </c>
      <c r="B425" t="str">
        <f>'Enheter, modell og år'!$E$3</f>
        <v>VFM</v>
      </c>
      <c r="C425">
        <f>'Tot bev lokal modell'!A7</f>
        <v>0</v>
      </c>
      <c r="D425" t="str">
        <f t="shared" si="181"/>
        <v>2022VFM</v>
      </c>
      <c r="E425" t="str">
        <f t="shared" si="182"/>
        <v>2022VFM0</v>
      </c>
      <c r="F425" s="39">
        <f t="shared" si="183"/>
        <v>0</v>
      </c>
      <c r="G425" s="39">
        <f t="shared" si="184"/>
        <v>0</v>
      </c>
      <c r="H425" s="39">
        <f t="shared" si="185"/>
        <v>0</v>
      </c>
      <c r="I425" s="39">
        <f t="shared" si="186"/>
        <v>0</v>
      </c>
      <c r="J425" s="39">
        <f t="shared" si="187"/>
        <v>0</v>
      </c>
      <c r="K425" s="3">
        <f>'Tot bev lokal modell'!AB7</f>
        <v>0</v>
      </c>
      <c r="L425" s="3">
        <f>'Tot bev lokal modell'!AC7</f>
        <v>0</v>
      </c>
      <c r="M425" s="3">
        <f>'Tot bev lokal modell'!AD7</f>
        <v>0</v>
      </c>
      <c r="N425" s="3">
        <f t="shared" si="188"/>
        <v>0</v>
      </c>
      <c r="O425" s="3">
        <f>'Tot bev lokal modell'!AE7</f>
        <v>0</v>
      </c>
      <c r="P425" s="3">
        <f>'Tot bev lokal modell'!AF7</f>
        <v>0</v>
      </c>
      <c r="Q425" s="3">
        <f>IF(A425='Enheter, modell og år'!$F$2-1,0,P425-VLOOKUP(A425-1&amp;B425&amp;C425,$E$2:$P$541,12,FALSE))</f>
        <v>0</v>
      </c>
      <c r="R425" s="70">
        <f t="shared" si="167"/>
        <v>0</v>
      </c>
      <c r="S425" s="3">
        <f>IF(A425&lt;('Enheter, modell og år'!$F$2+7),0,P425-VLOOKUP(A425-7&amp;B425&amp;C425,$E$32:$P$541,12,FALSE))</f>
        <v>0</v>
      </c>
      <c r="T425" s="70">
        <f t="shared" si="168"/>
        <v>0</v>
      </c>
    </row>
    <row r="426" spans="1:20" x14ac:dyDescent="0.25">
      <c r="A426">
        <f t="shared" si="180"/>
        <v>2022</v>
      </c>
      <c r="B426" t="str">
        <f>'Enheter, modell og år'!$E$3</f>
        <v>VFM</v>
      </c>
      <c r="C426">
        <f>'Tot bev lokal modell'!A8</f>
        <v>0</v>
      </c>
      <c r="D426" t="str">
        <f t="shared" si="181"/>
        <v>2022VFM</v>
      </c>
      <c r="E426" t="str">
        <f t="shared" si="182"/>
        <v>2022VFM0</v>
      </c>
      <c r="F426" s="39">
        <f t="shared" si="183"/>
        <v>0</v>
      </c>
      <c r="G426" s="39">
        <f t="shared" si="184"/>
        <v>0</v>
      </c>
      <c r="H426" s="39">
        <f t="shared" si="185"/>
        <v>0</v>
      </c>
      <c r="I426" s="39">
        <f t="shared" si="186"/>
        <v>0</v>
      </c>
      <c r="J426" s="39">
        <f t="shared" si="187"/>
        <v>0</v>
      </c>
      <c r="K426" s="3">
        <f>'Tot bev lokal modell'!AB8</f>
        <v>0</v>
      </c>
      <c r="L426" s="3">
        <f>'Tot bev lokal modell'!AC8</f>
        <v>0</v>
      </c>
      <c r="M426" s="3">
        <f>'Tot bev lokal modell'!AD8</f>
        <v>0</v>
      </c>
      <c r="N426" s="3">
        <f t="shared" si="188"/>
        <v>0</v>
      </c>
      <c r="O426" s="3">
        <f>'Tot bev lokal modell'!AE8</f>
        <v>0</v>
      </c>
      <c r="P426" s="3">
        <f>'Tot bev lokal modell'!AF8</f>
        <v>0</v>
      </c>
      <c r="Q426" s="3">
        <f>IF(A426='Enheter, modell og år'!$F$2-1,0,P426-VLOOKUP(A426-1&amp;B426&amp;C426,$E$2:$P$541,12,FALSE))</f>
        <v>0</v>
      </c>
      <c r="R426" s="70">
        <f t="shared" si="167"/>
        <v>0</v>
      </c>
      <c r="S426" s="3">
        <f>IF(A426&lt;('Enheter, modell og år'!$F$2+7),0,P426-VLOOKUP(A426-7&amp;B426&amp;C426,$E$32:$P$541,12,FALSE))</f>
        <v>0</v>
      </c>
      <c r="T426" s="70">
        <f t="shared" si="168"/>
        <v>0</v>
      </c>
    </row>
    <row r="427" spans="1:20" x14ac:dyDescent="0.25">
      <c r="A427">
        <f t="shared" si="180"/>
        <v>2022</v>
      </c>
      <c r="B427" t="str">
        <f>'Enheter, modell og år'!$E$3</f>
        <v>VFM</v>
      </c>
      <c r="C427">
        <f>'Tot bev lokal modell'!A9</f>
        <v>0</v>
      </c>
      <c r="D427" t="str">
        <f t="shared" si="181"/>
        <v>2022VFM</v>
      </c>
      <c r="E427" t="str">
        <f t="shared" si="182"/>
        <v>2022VFM0</v>
      </c>
      <c r="F427" s="39">
        <f t="shared" si="183"/>
        <v>0</v>
      </c>
      <c r="G427" s="39">
        <f t="shared" si="184"/>
        <v>0</v>
      </c>
      <c r="H427" s="39">
        <f t="shared" si="185"/>
        <v>0</v>
      </c>
      <c r="I427" s="39">
        <f t="shared" si="186"/>
        <v>0</v>
      </c>
      <c r="J427" s="39">
        <f t="shared" si="187"/>
        <v>0</v>
      </c>
      <c r="K427" s="3">
        <f>'Tot bev lokal modell'!AB9</f>
        <v>0</v>
      </c>
      <c r="L427" s="3">
        <f>'Tot bev lokal modell'!AC9</f>
        <v>0</v>
      </c>
      <c r="M427" s="3">
        <f>'Tot bev lokal modell'!AD9</f>
        <v>0</v>
      </c>
      <c r="N427" s="3">
        <f t="shared" si="188"/>
        <v>0</v>
      </c>
      <c r="O427" s="3">
        <f>'Tot bev lokal modell'!AE9</f>
        <v>0</v>
      </c>
      <c r="P427" s="3">
        <f>'Tot bev lokal modell'!AF9</f>
        <v>0</v>
      </c>
      <c r="Q427" s="3">
        <f>IF(A427='Enheter, modell og år'!$F$2-1,0,P427-VLOOKUP(A427-1&amp;B427&amp;C427,$E$2:$P$541,12,FALSE))</f>
        <v>0</v>
      </c>
      <c r="R427" s="70">
        <f t="shared" si="167"/>
        <v>0</v>
      </c>
      <c r="S427" s="3">
        <f>IF(A427&lt;('Enheter, modell og år'!$F$2+7),0,P427-VLOOKUP(A427-7&amp;B427&amp;C427,$E$32:$P$541,12,FALSE))</f>
        <v>0</v>
      </c>
      <c r="T427" s="70">
        <f t="shared" si="168"/>
        <v>0</v>
      </c>
    </row>
    <row r="428" spans="1:20" x14ac:dyDescent="0.25">
      <c r="A428">
        <f t="shared" si="180"/>
        <v>2022</v>
      </c>
      <c r="B428" t="str">
        <f>'Enheter, modell og år'!$E$3</f>
        <v>VFM</v>
      </c>
      <c r="C428">
        <f>'Tot bev lokal modell'!A10</f>
        <v>0</v>
      </c>
      <c r="D428" t="str">
        <f t="shared" si="181"/>
        <v>2022VFM</v>
      </c>
      <c r="E428" t="str">
        <f t="shared" si="182"/>
        <v>2022VFM0</v>
      </c>
      <c r="F428" s="39">
        <f t="shared" si="183"/>
        <v>0</v>
      </c>
      <c r="G428" s="39">
        <f t="shared" si="184"/>
        <v>0</v>
      </c>
      <c r="H428" s="39">
        <f t="shared" si="185"/>
        <v>0</v>
      </c>
      <c r="I428" s="39">
        <f t="shared" si="186"/>
        <v>0</v>
      </c>
      <c r="J428" s="39">
        <f t="shared" si="187"/>
        <v>0</v>
      </c>
      <c r="K428" s="3">
        <f>'Tot bev lokal modell'!AB10</f>
        <v>0</v>
      </c>
      <c r="L428" s="3">
        <f>'Tot bev lokal modell'!AC10</f>
        <v>0</v>
      </c>
      <c r="M428" s="3">
        <f>'Tot bev lokal modell'!AD10</f>
        <v>0</v>
      </c>
      <c r="N428" s="3">
        <f t="shared" si="188"/>
        <v>0</v>
      </c>
      <c r="O428" s="3">
        <f>'Tot bev lokal modell'!AE10</f>
        <v>0</v>
      </c>
      <c r="P428" s="3">
        <f>'Tot bev lokal modell'!AF10</f>
        <v>0</v>
      </c>
      <c r="Q428" s="3">
        <f>IF(A428='Enheter, modell og år'!$F$2-1,0,P428-VLOOKUP(A428-1&amp;B428&amp;C428,$E$2:$P$541,12,FALSE))</f>
        <v>0</v>
      </c>
      <c r="R428" s="70">
        <f t="shared" si="167"/>
        <v>0</v>
      </c>
      <c r="S428" s="3">
        <f>IF(A428&lt;('Enheter, modell og år'!$F$2+7),0,P428-VLOOKUP(A428-7&amp;B428&amp;C428,$E$32:$P$541,12,FALSE))</f>
        <v>0</v>
      </c>
      <c r="T428" s="70">
        <f t="shared" si="168"/>
        <v>0</v>
      </c>
    </row>
    <row r="429" spans="1:20" x14ac:dyDescent="0.25">
      <c r="A429">
        <f t="shared" si="180"/>
        <v>2022</v>
      </c>
      <c r="B429" t="str">
        <f>'Enheter, modell og år'!$E$3</f>
        <v>VFM</v>
      </c>
      <c r="C429">
        <f>'Tot bev lokal modell'!A11</f>
        <v>0</v>
      </c>
      <c r="D429" t="str">
        <f t="shared" si="181"/>
        <v>2022VFM</v>
      </c>
      <c r="E429" t="str">
        <f t="shared" si="182"/>
        <v>2022VFM0</v>
      </c>
      <c r="F429" s="39">
        <f t="shared" si="183"/>
        <v>0</v>
      </c>
      <c r="G429" s="39">
        <f t="shared" si="184"/>
        <v>0</v>
      </c>
      <c r="H429" s="39">
        <f t="shared" si="185"/>
        <v>0</v>
      </c>
      <c r="I429" s="39">
        <f t="shared" si="186"/>
        <v>0</v>
      </c>
      <c r="J429" s="39">
        <f t="shared" si="187"/>
        <v>0</v>
      </c>
      <c r="K429" s="3">
        <f>'Tot bev lokal modell'!AB11</f>
        <v>0</v>
      </c>
      <c r="L429" s="3">
        <f>'Tot bev lokal modell'!AC11</f>
        <v>0</v>
      </c>
      <c r="M429" s="3">
        <f>'Tot bev lokal modell'!AD11</f>
        <v>0</v>
      </c>
      <c r="N429" s="3">
        <f t="shared" si="188"/>
        <v>0</v>
      </c>
      <c r="O429" s="3">
        <f>'Tot bev lokal modell'!AE11</f>
        <v>0</v>
      </c>
      <c r="P429" s="3">
        <f>'Tot bev lokal modell'!AF11</f>
        <v>0</v>
      </c>
      <c r="Q429" s="3">
        <f>IF(A429='Enheter, modell og år'!$F$2-1,0,P429-VLOOKUP(A429-1&amp;B429&amp;C429,$E$2:$P$541,12,FALSE))</f>
        <v>0</v>
      </c>
      <c r="R429" s="70">
        <f t="shared" si="167"/>
        <v>0</v>
      </c>
      <c r="S429" s="3">
        <f>IF(A429&lt;('Enheter, modell og år'!$F$2+7),0,P429-VLOOKUP(A429-7&amp;B429&amp;C429,$E$32:$P$541,12,FALSE))</f>
        <v>0</v>
      </c>
      <c r="T429" s="70">
        <f t="shared" si="168"/>
        <v>0</v>
      </c>
    </row>
    <row r="430" spans="1:20" x14ac:dyDescent="0.25">
      <c r="A430">
        <f t="shared" si="180"/>
        <v>2022</v>
      </c>
      <c r="B430" t="str">
        <f>'Enheter, modell og år'!$E$3</f>
        <v>VFM</v>
      </c>
      <c r="C430">
        <f>'Tot bev lokal modell'!A12</f>
        <v>0</v>
      </c>
      <c r="D430" t="str">
        <f t="shared" si="181"/>
        <v>2022VFM</v>
      </c>
      <c r="E430" t="str">
        <f t="shared" si="182"/>
        <v>2022VFM0</v>
      </c>
      <c r="F430" s="39">
        <f t="shared" si="183"/>
        <v>0</v>
      </c>
      <c r="G430" s="39">
        <f t="shared" si="184"/>
        <v>0</v>
      </c>
      <c r="H430" s="39">
        <f t="shared" si="185"/>
        <v>0</v>
      </c>
      <c r="I430" s="39">
        <f t="shared" si="186"/>
        <v>0</v>
      </c>
      <c r="J430" s="39">
        <f t="shared" si="187"/>
        <v>0</v>
      </c>
      <c r="K430" s="3">
        <f>'Tot bev lokal modell'!AB12</f>
        <v>0</v>
      </c>
      <c r="L430" s="3">
        <f>'Tot bev lokal modell'!AC12</f>
        <v>0</v>
      </c>
      <c r="M430" s="3">
        <f>'Tot bev lokal modell'!AD12</f>
        <v>0</v>
      </c>
      <c r="N430" s="3">
        <f t="shared" si="188"/>
        <v>0</v>
      </c>
      <c r="O430" s="3">
        <f>'Tot bev lokal modell'!AE12</f>
        <v>0</v>
      </c>
      <c r="P430" s="3">
        <f>'Tot bev lokal modell'!AF12</f>
        <v>0</v>
      </c>
      <c r="Q430" s="3">
        <f>IF(A430='Enheter, modell og år'!$F$2-1,0,P430-VLOOKUP(A430-1&amp;B430&amp;C430,$E$2:$P$541,12,FALSE))</f>
        <v>0</v>
      </c>
      <c r="R430" s="70">
        <f t="shared" ref="R430:R493" si="189">IFERROR(Q430/VLOOKUP(A430-1&amp;B430&amp;C430,$E$2:$P$541,12,FALSE),0)</f>
        <v>0</v>
      </c>
      <c r="S430" s="3">
        <f>IF(A430&lt;('Enheter, modell og år'!$F$2+7),0,P430-VLOOKUP(A430-7&amp;B430&amp;C430,$E$32:$P$541,12,FALSE))</f>
        <v>0</v>
      </c>
      <c r="T430" s="70">
        <f t="shared" ref="T430:T493" si="190">IFERROR(S430/VLOOKUP(A430-7&amp;B430&amp;C430,$E$32:$P$541,12,FALSE),0)</f>
        <v>0</v>
      </c>
    </row>
    <row r="431" spans="1:20" x14ac:dyDescent="0.25">
      <c r="A431">
        <f t="shared" si="180"/>
        <v>2022</v>
      </c>
      <c r="B431" t="str">
        <f>'Enheter, modell og år'!$E$3</f>
        <v>VFM</v>
      </c>
      <c r="C431">
        <f>'Tot bev lokal modell'!A13</f>
        <v>0</v>
      </c>
      <c r="D431" t="str">
        <f t="shared" si="181"/>
        <v>2022VFM</v>
      </c>
      <c r="E431" t="str">
        <f t="shared" si="182"/>
        <v>2022VFM0</v>
      </c>
      <c r="F431" s="39">
        <f t="shared" si="183"/>
        <v>0</v>
      </c>
      <c r="G431" s="39">
        <f t="shared" si="184"/>
        <v>0</v>
      </c>
      <c r="H431" s="39">
        <f t="shared" si="185"/>
        <v>0</v>
      </c>
      <c r="I431" s="39">
        <f t="shared" si="186"/>
        <v>0</v>
      </c>
      <c r="J431" s="39">
        <f t="shared" si="187"/>
        <v>0</v>
      </c>
      <c r="K431" s="3">
        <f>'Tot bev lokal modell'!AB13</f>
        <v>0</v>
      </c>
      <c r="L431" s="3">
        <f>'Tot bev lokal modell'!AC13</f>
        <v>0</v>
      </c>
      <c r="M431" s="3">
        <f>'Tot bev lokal modell'!AD13</f>
        <v>0</v>
      </c>
      <c r="N431" s="3">
        <f t="shared" si="188"/>
        <v>0</v>
      </c>
      <c r="O431" s="3">
        <f>'Tot bev lokal modell'!AE13</f>
        <v>0</v>
      </c>
      <c r="P431" s="3">
        <f>'Tot bev lokal modell'!AF13</f>
        <v>0</v>
      </c>
      <c r="Q431" s="3">
        <f>IF(A431='Enheter, modell og år'!$F$2-1,0,P431-VLOOKUP(A431-1&amp;B431&amp;C431,$E$2:$P$541,12,FALSE))</f>
        <v>0</v>
      </c>
      <c r="R431" s="70">
        <f t="shared" si="189"/>
        <v>0</v>
      </c>
      <c r="S431" s="3">
        <f>IF(A431&lt;('Enheter, modell og år'!$F$2+7),0,P431-VLOOKUP(A431-7&amp;B431&amp;C431,$E$32:$P$541,12,FALSE))</f>
        <v>0</v>
      </c>
      <c r="T431" s="70">
        <f t="shared" si="190"/>
        <v>0</v>
      </c>
    </row>
    <row r="432" spans="1:20" x14ac:dyDescent="0.25">
      <c r="A432">
        <f t="shared" si="180"/>
        <v>2022</v>
      </c>
      <c r="B432" t="str">
        <f>'Enheter, modell og år'!$E$3</f>
        <v>VFM</v>
      </c>
      <c r="C432">
        <f>'Tot bev lokal modell'!A14</f>
        <v>0</v>
      </c>
      <c r="D432" t="str">
        <f t="shared" si="181"/>
        <v>2022VFM</v>
      </c>
      <c r="E432" t="str">
        <f t="shared" si="182"/>
        <v>2022VFM0</v>
      </c>
      <c r="F432" s="39">
        <f t="shared" si="183"/>
        <v>0</v>
      </c>
      <c r="G432" s="39">
        <f t="shared" si="184"/>
        <v>0</v>
      </c>
      <c r="H432" s="39">
        <f t="shared" si="185"/>
        <v>0</v>
      </c>
      <c r="I432" s="39">
        <f t="shared" si="186"/>
        <v>0</v>
      </c>
      <c r="J432" s="39">
        <f t="shared" si="187"/>
        <v>0</v>
      </c>
      <c r="K432" s="3">
        <f>'Tot bev lokal modell'!AB14</f>
        <v>0</v>
      </c>
      <c r="L432" s="3">
        <f>'Tot bev lokal modell'!AC14</f>
        <v>0</v>
      </c>
      <c r="M432" s="3">
        <f>'Tot bev lokal modell'!AD14</f>
        <v>0</v>
      </c>
      <c r="N432" s="3">
        <f t="shared" si="188"/>
        <v>0</v>
      </c>
      <c r="O432" s="3">
        <f>'Tot bev lokal modell'!AE14</f>
        <v>0</v>
      </c>
      <c r="P432" s="3">
        <f>'Tot bev lokal modell'!AF14</f>
        <v>0</v>
      </c>
      <c r="Q432" s="3">
        <f>IF(A432='Enheter, modell og år'!$F$2-1,0,P432-VLOOKUP(A432-1&amp;B432&amp;C432,$E$2:$P$541,12,FALSE))</f>
        <v>0</v>
      </c>
      <c r="R432" s="70">
        <f t="shared" si="189"/>
        <v>0</v>
      </c>
      <c r="S432" s="3">
        <f>IF(A432&lt;('Enheter, modell og år'!$F$2+7),0,P432-VLOOKUP(A432-7&amp;B432&amp;C432,$E$32:$P$541,12,FALSE))</f>
        <v>0</v>
      </c>
      <c r="T432" s="70">
        <f t="shared" si="190"/>
        <v>0</v>
      </c>
    </row>
    <row r="433" spans="1:20" x14ac:dyDescent="0.25">
      <c r="A433">
        <f t="shared" ref="A433:A452" si="191">A403+1</f>
        <v>2022</v>
      </c>
      <c r="B433" t="str">
        <f>'Enheter, modell og år'!E3</f>
        <v>VFM</v>
      </c>
      <c r="C433">
        <f>'Tot bev lokal modell'!$A$15</f>
        <v>0</v>
      </c>
      <c r="D433" t="str">
        <f t="shared" si="150"/>
        <v>2022VFM</v>
      </c>
      <c r="E433" t="str">
        <f t="shared" si="151"/>
        <v>2022VFM0</v>
      </c>
      <c r="F433" s="39">
        <f t="shared" si="154"/>
        <v>0</v>
      </c>
      <c r="G433" s="39">
        <f t="shared" si="155"/>
        <v>0</v>
      </c>
      <c r="H433" s="39">
        <f t="shared" si="156"/>
        <v>0</v>
      </c>
      <c r="I433" s="39">
        <f t="shared" si="157"/>
        <v>0</v>
      </c>
      <c r="J433" s="39">
        <f t="shared" si="152"/>
        <v>0</v>
      </c>
      <c r="K433" s="3">
        <f>'Tot bev lokal modell'!AB15</f>
        <v>0</v>
      </c>
      <c r="L433" s="3">
        <f>'Tot bev lokal modell'!AC15</f>
        <v>0</v>
      </c>
      <c r="M433" s="3">
        <f>'Tot bev lokal modell'!AD15</f>
        <v>0</v>
      </c>
      <c r="N433" s="3">
        <f t="shared" si="153"/>
        <v>0</v>
      </c>
      <c r="O433" s="3">
        <f>'Tot bev lokal modell'!AE15</f>
        <v>0</v>
      </c>
      <c r="P433" s="3">
        <f>'Tot bev lokal modell'!AF15</f>
        <v>0</v>
      </c>
      <c r="Q433" s="3">
        <f>IF(A433='Enheter, modell og år'!$F$2-1,0,P433-VLOOKUP(A433-1&amp;B433&amp;C433,$E$2:$P$541,12,FALSE))</f>
        <v>0</v>
      </c>
      <c r="R433" s="70">
        <f t="shared" si="189"/>
        <v>0</v>
      </c>
      <c r="S433" s="3">
        <f>IF(A433&lt;('Enheter, modell og år'!$F$2+7),0,P433-VLOOKUP(A433-7&amp;B433&amp;C433,$E$32:$P$541,12,FALSE))</f>
        <v>0</v>
      </c>
      <c r="T433" s="70">
        <f t="shared" si="190"/>
        <v>0</v>
      </c>
    </row>
    <row r="434" spans="1:20" x14ac:dyDescent="0.25">
      <c r="A434">
        <f t="shared" si="191"/>
        <v>2022</v>
      </c>
      <c r="B434" t="str">
        <f>'Enheter, modell og år'!E3</f>
        <v>VFM</v>
      </c>
      <c r="C434">
        <f>'Tot bev lokal modell'!$A$16</f>
        <v>0</v>
      </c>
      <c r="D434" t="str">
        <f t="shared" si="150"/>
        <v>2022VFM</v>
      </c>
      <c r="E434" t="str">
        <f t="shared" si="151"/>
        <v>2022VFM0</v>
      </c>
      <c r="F434" s="39">
        <f t="shared" si="154"/>
        <v>0</v>
      </c>
      <c r="G434" s="39">
        <f t="shared" si="155"/>
        <v>0</v>
      </c>
      <c r="H434" s="39">
        <f t="shared" si="156"/>
        <v>0</v>
      </c>
      <c r="I434" s="39">
        <f t="shared" si="157"/>
        <v>0</v>
      </c>
      <c r="J434" s="39">
        <f t="shared" si="152"/>
        <v>0</v>
      </c>
      <c r="K434" s="3">
        <f>'Tot bev lokal modell'!AB16</f>
        <v>0</v>
      </c>
      <c r="L434" s="3">
        <f>'Tot bev lokal modell'!AC16</f>
        <v>0</v>
      </c>
      <c r="M434" s="3">
        <f>'Tot bev lokal modell'!AD16</f>
        <v>0</v>
      </c>
      <c r="N434" s="3">
        <f t="shared" si="153"/>
        <v>0</v>
      </c>
      <c r="O434" s="3">
        <f>'Tot bev lokal modell'!AE16</f>
        <v>0</v>
      </c>
      <c r="P434" s="3">
        <f>'Tot bev lokal modell'!AF16</f>
        <v>0</v>
      </c>
      <c r="Q434" s="3">
        <f>IF(A434='Enheter, modell og år'!$F$2-1,0,P434-VLOOKUP(A434-1&amp;B434&amp;C434,$E$2:$P$541,12,FALSE))</f>
        <v>0</v>
      </c>
      <c r="R434" s="70">
        <f t="shared" si="189"/>
        <v>0</v>
      </c>
      <c r="S434" s="3">
        <f>IF(A434&lt;('Enheter, modell og år'!$F$2+7),0,P434-VLOOKUP(A434-7&amp;B434&amp;C434,$E$32:$P$541,12,FALSE))</f>
        <v>0</v>
      </c>
      <c r="T434" s="70">
        <f t="shared" si="190"/>
        <v>0</v>
      </c>
    </row>
    <row r="435" spans="1:20" x14ac:dyDescent="0.25">
      <c r="A435">
        <f t="shared" si="191"/>
        <v>2022</v>
      </c>
      <c r="B435" t="str">
        <f>'Enheter, modell og år'!E3</f>
        <v>VFM</v>
      </c>
      <c r="C435">
        <f>'Tot bev lokal modell'!$A$17</f>
        <v>0</v>
      </c>
      <c r="D435" t="str">
        <f t="shared" si="150"/>
        <v>2022VFM</v>
      </c>
      <c r="E435" t="str">
        <f t="shared" si="151"/>
        <v>2022VFM0</v>
      </c>
      <c r="F435" s="39">
        <f t="shared" si="154"/>
        <v>0</v>
      </c>
      <c r="G435" s="39">
        <f t="shared" si="155"/>
        <v>0</v>
      </c>
      <c r="H435" s="39">
        <f t="shared" si="156"/>
        <v>0</v>
      </c>
      <c r="I435" s="39">
        <f t="shared" si="157"/>
        <v>0</v>
      </c>
      <c r="J435" s="39">
        <f t="shared" si="152"/>
        <v>0</v>
      </c>
      <c r="K435" s="3">
        <f>'Tot bev lokal modell'!AB17</f>
        <v>0</v>
      </c>
      <c r="L435" s="3">
        <f>'Tot bev lokal modell'!AC17</f>
        <v>0</v>
      </c>
      <c r="M435" s="3">
        <f>'Tot bev lokal modell'!AD17</f>
        <v>0</v>
      </c>
      <c r="N435" s="3">
        <f t="shared" si="153"/>
        <v>0</v>
      </c>
      <c r="O435" s="3">
        <f>'Tot bev lokal modell'!AE17</f>
        <v>0</v>
      </c>
      <c r="P435" s="3">
        <f>'Tot bev lokal modell'!AF17</f>
        <v>0</v>
      </c>
      <c r="Q435" s="3">
        <f>IF(A435='Enheter, modell og år'!$F$2-1,0,P435-VLOOKUP(A435-1&amp;B435&amp;C435,$E$2:$P$541,12,FALSE))</f>
        <v>0</v>
      </c>
      <c r="R435" s="70">
        <f t="shared" si="189"/>
        <v>0</v>
      </c>
      <c r="S435" s="3">
        <f>IF(A435&lt;('Enheter, modell og år'!$F$2+7),0,P435-VLOOKUP(A435-7&amp;B435&amp;C435,$E$32:$P$541,12,FALSE))</f>
        <v>0</v>
      </c>
      <c r="T435" s="70">
        <f t="shared" si="190"/>
        <v>0</v>
      </c>
    </row>
    <row r="436" spans="1:20" x14ac:dyDescent="0.25">
      <c r="A436">
        <f t="shared" si="191"/>
        <v>2022</v>
      </c>
      <c r="B436" t="str">
        <f>'Enheter, modell og år'!E3</f>
        <v>VFM</v>
      </c>
      <c r="C436">
        <f>'Tot bev lokal modell'!$A$18</f>
        <v>0</v>
      </c>
      <c r="D436" t="str">
        <f t="shared" si="150"/>
        <v>2022VFM</v>
      </c>
      <c r="E436" t="str">
        <f t="shared" si="151"/>
        <v>2022VFM0</v>
      </c>
      <c r="F436" s="39">
        <f t="shared" si="154"/>
        <v>0</v>
      </c>
      <c r="G436" s="39">
        <f t="shared" si="155"/>
        <v>0</v>
      </c>
      <c r="H436" s="39">
        <f t="shared" si="156"/>
        <v>0</v>
      </c>
      <c r="I436" s="39">
        <f t="shared" si="157"/>
        <v>0</v>
      </c>
      <c r="J436" s="39">
        <f t="shared" si="152"/>
        <v>0</v>
      </c>
      <c r="K436" s="3">
        <f>'Tot bev lokal modell'!AB18</f>
        <v>0</v>
      </c>
      <c r="L436" s="3">
        <f>'Tot bev lokal modell'!AC18</f>
        <v>0</v>
      </c>
      <c r="M436" s="3">
        <f>'Tot bev lokal modell'!AD18</f>
        <v>0</v>
      </c>
      <c r="N436" s="3">
        <f t="shared" si="153"/>
        <v>0</v>
      </c>
      <c r="O436" s="3">
        <f>'Tot bev lokal modell'!AE18</f>
        <v>0</v>
      </c>
      <c r="P436" s="3">
        <f>'Tot bev lokal modell'!AF18</f>
        <v>0</v>
      </c>
      <c r="Q436" s="3">
        <f>IF(A436='Enheter, modell og år'!$F$2-1,0,P436-VLOOKUP(A436-1&amp;B436&amp;C436,$E$2:$P$541,12,FALSE))</f>
        <v>0</v>
      </c>
      <c r="R436" s="70">
        <f t="shared" si="189"/>
        <v>0</v>
      </c>
      <c r="S436" s="3">
        <f>IF(A436&lt;('Enheter, modell og år'!$F$2+7),0,P436-VLOOKUP(A436-7&amp;B436&amp;C436,$E$32:$P$541,12,FALSE))</f>
        <v>0</v>
      </c>
      <c r="T436" s="70">
        <f t="shared" si="190"/>
        <v>0</v>
      </c>
    </row>
    <row r="437" spans="1:20" x14ac:dyDescent="0.25">
      <c r="A437">
        <f t="shared" si="191"/>
        <v>2022</v>
      </c>
      <c r="B437" t="str">
        <f>'Enheter, modell og år'!E3</f>
        <v>VFM</v>
      </c>
      <c r="C437">
        <f>'Tot bev lokal modell'!$A$19</f>
        <v>0</v>
      </c>
      <c r="D437" t="str">
        <f t="shared" si="150"/>
        <v>2022VFM</v>
      </c>
      <c r="E437" t="str">
        <f t="shared" si="151"/>
        <v>2022VFM0</v>
      </c>
      <c r="F437" s="39">
        <f t="shared" si="154"/>
        <v>0</v>
      </c>
      <c r="G437" s="39">
        <f t="shared" si="155"/>
        <v>0</v>
      </c>
      <c r="H437" s="39">
        <f t="shared" si="156"/>
        <v>0</v>
      </c>
      <c r="I437" s="39">
        <f t="shared" si="157"/>
        <v>0</v>
      </c>
      <c r="J437" s="39">
        <f t="shared" si="152"/>
        <v>0</v>
      </c>
      <c r="K437" s="3">
        <f>'Tot bev lokal modell'!AB19</f>
        <v>0</v>
      </c>
      <c r="L437" s="3">
        <f>'Tot bev lokal modell'!AC19</f>
        <v>0</v>
      </c>
      <c r="M437" s="3">
        <f>'Tot bev lokal modell'!AD19</f>
        <v>0</v>
      </c>
      <c r="N437" s="3">
        <f t="shared" si="153"/>
        <v>0</v>
      </c>
      <c r="O437" s="3">
        <f>'Tot bev lokal modell'!AE19</f>
        <v>0</v>
      </c>
      <c r="P437" s="3">
        <f>'Tot bev lokal modell'!AF19</f>
        <v>0</v>
      </c>
      <c r="Q437" s="3">
        <f>IF(A437='Enheter, modell og år'!$F$2-1,0,P437-VLOOKUP(A437-1&amp;B437&amp;C437,$E$2:$P$541,12,FALSE))</f>
        <v>0</v>
      </c>
      <c r="R437" s="70">
        <f t="shared" si="189"/>
        <v>0</v>
      </c>
      <c r="S437" s="3">
        <f>IF(A437&lt;('Enheter, modell og år'!$F$2+7),0,P437-VLOOKUP(A437-7&amp;B437&amp;C437,$E$32:$P$541,12,FALSE))</f>
        <v>0</v>
      </c>
      <c r="T437" s="70">
        <f t="shared" si="190"/>
        <v>0</v>
      </c>
    </row>
    <row r="438" spans="1:20" x14ac:dyDescent="0.25">
      <c r="A438">
        <f t="shared" si="191"/>
        <v>2022</v>
      </c>
      <c r="B438" t="str">
        <f>'Enheter, modell og år'!E3</f>
        <v>VFM</v>
      </c>
      <c r="C438">
        <f>'Tot bev lokal modell'!$A$20</f>
        <v>0</v>
      </c>
      <c r="D438" t="str">
        <f t="shared" si="150"/>
        <v>2022VFM</v>
      </c>
      <c r="E438" t="str">
        <f t="shared" si="151"/>
        <v>2022VFM0</v>
      </c>
      <c r="F438" s="39">
        <f t="shared" si="154"/>
        <v>0</v>
      </c>
      <c r="G438" s="39">
        <f t="shared" si="155"/>
        <v>0</v>
      </c>
      <c r="H438" s="39">
        <f t="shared" si="156"/>
        <v>0</v>
      </c>
      <c r="I438" s="39">
        <f t="shared" si="157"/>
        <v>0</v>
      </c>
      <c r="J438" s="39">
        <f t="shared" si="152"/>
        <v>0</v>
      </c>
      <c r="K438" s="3">
        <f>'Tot bev lokal modell'!AB20</f>
        <v>0</v>
      </c>
      <c r="L438" s="3">
        <f>'Tot bev lokal modell'!AC20</f>
        <v>0</v>
      </c>
      <c r="M438" s="3">
        <f>'Tot bev lokal modell'!AD20</f>
        <v>0</v>
      </c>
      <c r="N438" s="3">
        <f t="shared" si="153"/>
        <v>0</v>
      </c>
      <c r="O438" s="3">
        <f>'Tot bev lokal modell'!AE20</f>
        <v>0</v>
      </c>
      <c r="P438" s="3">
        <f>'Tot bev lokal modell'!AF20</f>
        <v>0</v>
      </c>
      <c r="Q438" s="3">
        <f>IF(A438='Enheter, modell og år'!$F$2-1,0,P438-VLOOKUP(A438-1&amp;B438&amp;C438,$E$2:$P$541,12,FALSE))</f>
        <v>0</v>
      </c>
      <c r="R438" s="70">
        <f t="shared" si="189"/>
        <v>0</v>
      </c>
      <c r="S438" s="3">
        <f>IF(A438&lt;('Enheter, modell og år'!$F$2+7),0,P438-VLOOKUP(A438-7&amp;B438&amp;C438,$E$32:$P$541,12,FALSE))</f>
        <v>0</v>
      </c>
      <c r="T438" s="70">
        <f t="shared" si="190"/>
        <v>0</v>
      </c>
    </row>
    <row r="439" spans="1:20" x14ac:dyDescent="0.25">
      <c r="A439">
        <f t="shared" si="191"/>
        <v>2022</v>
      </c>
      <c r="B439" t="str">
        <f>'Enheter, modell og år'!E3</f>
        <v>VFM</v>
      </c>
      <c r="C439">
        <f>'Tot bev lokal modell'!$A$21</f>
        <v>0</v>
      </c>
      <c r="D439" t="str">
        <f t="shared" si="150"/>
        <v>2022VFM</v>
      </c>
      <c r="E439" t="str">
        <f t="shared" si="151"/>
        <v>2022VFM0</v>
      </c>
      <c r="F439" s="39">
        <f t="shared" si="154"/>
        <v>0</v>
      </c>
      <c r="G439" s="39">
        <f t="shared" si="155"/>
        <v>0</v>
      </c>
      <c r="H439" s="39">
        <f t="shared" si="156"/>
        <v>0</v>
      </c>
      <c r="I439" s="39">
        <f t="shared" si="157"/>
        <v>0</v>
      </c>
      <c r="J439" s="39">
        <f t="shared" si="152"/>
        <v>0</v>
      </c>
      <c r="K439" s="3">
        <f>'Tot bev lokal modell'!AB21</f>
        <v>0</v>
      </c>
      <c r="L439" s="3">
        <f>'Tot bev lokal modell'!AC21</f>
        <v>0</v>
      </c>
      <c r="M439" s="3">
        <f>'Tot bev lokal modell'!AD21</f>
        <v>0</v>
      </c>
      <c r="N439" s="3">
        <f t="shared" si="153"/>
        <v>0</v>
      </c>
      <c r="O439" s="3">
        <f>'Tot bev lokal modell'!AE21</f>
        <v>0</v>
      </c>
      <c r="P439" s="3">
        <f>'Tot bev lokal modell'!AF21</f>
        <v>0</v>
      </c>
      <c r="Q439" s="3">
        <f>IF(A439='Enheter, modell og år'!$F$2-1,0,P439-VLOOKUP(A439-1&amp;B439&amp;C439,$E$2:$P$541,12,FALSE))</f>
        <v>0</v>
      </c>
      <c r="R439" s="70">
        <f t="shared" si="189"/>
        <v>0</v>
      </c>
      <c r="S439" s="3">
        <f>IF(A439&lt;('Enheter, modell og år'!$F$2+7),0,P439-VLOOKUP(A439-7&amp;B439&amp;C439,$E$32:$P$541,12,FALSE))</f>
        <v>0</v>
      </c>
      <c r="T439" s="70">
        <f t="shared" si="190"/>
        <v>0</v>
      </c>
    </row>
    <row r="440" spans="1:20" x14ac:dyDescent="0.25">
      <c r="A440">
        <f t="shared" si="191"/>
        <v>2022</v>
      </c>
      <c r="B440" t="str">
        <f>'Enheter, modell og år'!E3</f>
        <v>VFM</v>
      </c>
      <c r="C440">
        <f>'Tot bev lokal modell'!$A$22</f>
        <v>0</v>
      </c>
      <c r="D440" t="str">
        <f t="shared" si="150"/>
        <v>2022VFM</v>
      </c>
      <c r="E440" t="str">
        <f t="shared" si="151"/>
        <v>2022VFM0</v>
      </c>
      <c r="F440" s="39">
        <f t="shared" si="154"/>
        <v>0</v>
      </c>
      <c r="G440" s="39">
        <f t="shared" si="155"/>
        <v>0</v>
      </c>
      <c r="H440" s="39">
        <f t="shared" si="156"/>
        <v>0</v>
      </c>
      <c r="I440" s="39">
        <f t="shared" si="157"/>
        <v>0</v>
      </c>
      <c r="J440" s="39">
        <f t="shared" si="152"/>
        <v>0</v>
      </c>
      <c r="K440" s="3">
        <f>'Tot bev lokal modell'!AB22</f>
        <v>0</v>
      </c>
      <c r="L440" s="3">
        <f>'Tot bev lokal modell'!AC22</f>
        <v>0</v>
      </c>
      <c r="M440" s="3">
        <f>'Tot bev lokal modell'!AD22</f>
        <v>0</v>
      </c>
      <c r="N440" s="3">
        <f t="shared" si="153"/>
        <v>0</v>
      </c>
      <c r="O440" s="3">
        <f>'Tot bev lokal modell'!AE22</f>
        <v>0</v>
      </c>
      <c r="P440" s="3">
        <f>'Tot bev lokal modell'!AF22</f>
        <v>0</v>
      </c>
      <c r="Q440" s="3">
        <f>IF(A440='Enheter, modell og år'!$F$2-1,0,P440-VLOOKUP(A440-1&amp;B440&amp;C440,$E$2:$P$541,12,FALSE))</f>
        <v>0</v>
      </c>
      <c r="R440" s="70">
        <f t="shared" si="189"/>
        <v>0</v>
      </c>
      <c r="S440" s="3">
        <f>IF(A440&lt;('Enheter, modell og år'!$F$2+7),0,P440-VLOOKUP(A440-7&amp;B440&amp;C440,$E$32:$P$541,12,FALSE))</f>
        <v>0</v>
      </c>
      <c r="T440" s="70">
        <f t="shared" si="190"/>
        <v>0</v>
      </c>
    </row>
    <row r="441" spans="1:20" x14ac:dyDescent="0.25">
      <c r="A441">
        <f t="shared" si="191"/>
        <v>2022</v>
      </c>
      <c r="B441" t="str">
        <f>'Enheter, modell og år'!E3</f>
        <v>VFM</v>
      </c>
      <c r="C441">
        <f>'Tot bev lokal modell'!$A$23</f>
        <v>0</v>
      </c>
      <c r="D441" t="str">
        <f t="shared" si="150"/>
        <v>2022VFM</v>
      </c>
      <c r="E441" t="str">
        <f t="shared" si="151"/>
        <v>2022VFM0</v>
      </c>
      <c r="F441" s="39">
        <f t="shared" si="154"/>
        <v>0</v>
      </c>
      <c r="G441" s="39">
        <f t="shared" si="155"/>
        <v>0</v>
      </c>
      <c r="H441" s="39">
        <f t="shared" si="156"/>
        <v>0</v>
      </c>
      <c r="I441" s="39">
        <f t="shared" si="157"/>
        <v>0</v>
      </c>
      <c r="J441" s="39">
        <f t="shared" si="152"/>
        <v>0</v>
      </c>
      <c r="K441" s="3">
        <f>'Tot bev lokal modell'!AB23</f>
        <v>0</v>
      </c>
      <c r="L441" s="3">
        <f>'Tot bev lokal modell'!AC23</f>
        <v>0</v>
      </c>
      <c r="M441" s="3">
        <f>'Tot bev lokal modell'!AD23</f>
        <v>0</v>
      </c>
      <c r="N441" s="3">
        <f t="shared" si="153"/>
        <v>0</v>
      </c>
      <c r="O441" s="3">
        <f>'Tot bev lokal modell'!AE23</f>
        <v>0</v>
      </c>
      <c r="P441" s="3">
        <f>'Tot bev lokal modell'!AF23</f>
        <v>0</v>
      </c>
      <c r="Q441" s="3">
        <f>IF(A441='Enheter, modell og år'!$F$2-1,0,P441-VLOOKUP(A441-1&amp;B441&amp;C441,$E$2:$P$541,12,FALSE))</f>
        <v>0</v>
      </c>
      <c r="R441" s="70">
        <f t="shared" si="189"/>
        <v>0</v>
      </c>
      <c r="S441" s="3">
        <f>IF(A441&lt;('Enheter, modell og år'!$F$2+7),0,P441-VLOOKUP(A441-7&amp;B441&amp;C441,$E$32:$P$541,12,FALSE))</f>
        <v>0</v>
      </c>
      <c r="T441" s="70">
        <f t="shared" si="190"/>
        <v>0</v>
      </c>
    </row>
    <row r="442" spans="1:20" x14ac:dyDescent="0.25">
      <c r="A442">
        <f t="shared" si="191"/>
        <v>2022</v>
      </c>
      <c r="B442" t="str">
        <f>'Enheter, modell og år'!E3</f>
        <v>VFM</v>
      </c>
      <c r="C442">
        <f>'Tot bev lokal modell'!$A$24</f>
        <v>0</v>
      </c>
      <c r="D442" t="str">
        <f t="shared" si="150"/>
        <v>2022VFM</v>
      </c>
      <c r="E442" t="str">
        <f t="shared" si="151"/>
        <v>2022VFM0</v>
      </c>
      <c r="F442" s="39">
        <f t="shared" si="154"/>
        <v>0</v>
      </c>
      <c r="G442" s="39">
        <f t="shared" si="155"/>
        <v>0</v>
      </c>
      <c r="H442" s="39">
        <f t="shared" si="156"/>
        <v>0</v>
      </c>
      <c r="I442" s="39">
        <f t="shared" si="157"/>
        <v>0</v>
      </c>
      <c r="J442" s="39">
        <f t="shared" si="152"/>
        <v>0</v>
      </c>
      <c r="K442" s="3">
        <f>'Tot bev lokal modell'!AB24</f>
        <v>0</v>
      </c>
      <c r="L442" s="3">
        <f>'Tot bev lokal modell'!AC24</f>
        <v>0</v>
      </c>
      <c r="M442" s="3">
        <f>'Tot bev lokal modell'!AD24</f>
        <v>0</v>
      </c>
      <c r="N442" s="3">
        <f t="shared" si="153"/>
        <v>0</v>
      </c>
      <c r="O442" s="3">
        <f>'Tot bev lokal modell'!AE24</f>
        <v>0</v>
      </c>
      <c r="P442" s="3">
        <f>'Tot bev lokal modell'!AF24</f>
        <v>0</v>
      </c>
      <c r="Q442" s="3">
        <f>IF(A442='Enheter, modell og år'!$F$2-1,0,P442-VLOOKUP(A442-1&amp;B442&amp;C442,$E$2:$P$541,12,FALSE))</f>
        <v>0</v>
      </c>
      <c r="R442" s="70">
        <f t="shared" si="189"/>
        <v>0</v>
      </c>
      <c r="S442" s="3">
        <f>IF(A442&lt;('Enheter, modell og år'!$F$2+7),0,P442-VLOOKUP(A442-7&amp;B442&amp;C442,$E$32:$P$541,12,FALSE))</f>
        <v>0</v>
      </c>
      <c r="T442" s="70">
        <f t="shared" si="190"/>
        <v>0</v>
      </c>
    </row>
    <row r="443" spans="1:20" x14ac:dyDescent="0.25">
      <c r="A443">
        <f t="shared" si="191"/>
        <v>2022</v>
      </c>
      <c r="B443" t="str">
        <f>'Enheter, modell og år'!E3</f>
        <v>VFM</v>
      </c>
      <c r="C443">
        <f>'Tot bev lokal modell'!$A$25</f>
        <v>0</v>
      </c>
      <c r="D443" t="str">
        <f t="shared" si="150"/>
        <v>2022VFM</v>
      </c>
      <c r="E443" t="str">
        <f t="shared" si="151"/>
        <v>2022VFM0</v>
      </c>
      <c r="F443" s="39">
        <f t="shared" si="154"/>
        <v>0</v>
      </c>
      <c r="G443" s="39">
        <f t="shared" si="155"/>
        <v>0</v>
      </c>
      <c r="H443" s="39">
        <f t="shared" si="156"/>
        <v>0</v>
      </c>
      <c r="I443" s="39">
        <f t="shared" si="157"/>
        <v>0</v>
      </c>
      <c r="J443" s="39">
        <f t="shared" si="152"/>
        <v>0</v>
      </c>
      <c r="K443" s="3">
        <f>'Tot bev lokal modell'!AB25</f>
        <v>0</v>
      </c>
      <c r="L443" s="3">
        <f>'Tot bev lokal modell'!AC25</f>
        <v>0</v>
      </c>
      <c r="M443" s="3">
        <f>'Tot bev lokal modell'!AD25</f>
        <v>0</v>
      </c>
      <c r="N443" s="3">
        <f t="shared" si="153"/>
        <v>0</v>
      </c>
      <c r="O443" s="3">
        <f>'Tot bev lokal modell'!AE25</f>
        <v>0</v>
      </c>
      <c r="P443" s="3">
        <f>'Tot bev lokal modell'!AF25</f>
        <v>0</v>
      </c>
      <c r="Q443" s="3">
        <f>IF(A443='Enheter, modell og år'!$F$2-1,0,P443-VLOOKUP(A443-1&amp;B443&amp;C443,$E$2:$P$541,12,FALSE))</f>
        <v>0</v>
      </c>
      <c r="R443" s="70">
        <f t="shared" si="189"/>
        <v>0</v>
      </c>
      <c r="S443" s="3">
        <f>IF(A443&lt;('Enheter, modell og år'!$F$2+7),0,P443-VLOOKUP(A443-7&amp;B443&amp;C443,$E$32:$P$541,12,FALSE))</f>
        <v>0</v>
      </c>
      <c r="T443" s="70">
        <f t="shared" si="190"/>
        <v>0</v>
      </c>
    </row>
    <row r="444" spans="1:20" x14ac:dyDescent="0.25">
      <c r="A444">
        <f t="shared" si="191"/>
        <v>2022</v>
      </c>
      <c r="B444" t="str">
        <f>'Enheter, modell og år'!E3</f>
        <v>VFM</v>
      </c>
      <c r="C444">
        <f>'Tot bev lokal modell'!$A$26</f>
        <v>0</v>
      </c>
      <c r="D444" t="str">
        <f t="shared" si="150"/>
        <v>2022VFM</v>
      </c>
      <c r="E444" t="str">
        <f t="shared" si="151"/>
        <v>2022VFM0</v>
      </c>
      <c r="F444" s="39">
        <f t="shared" si="154"/>
        <v>0</v>
      </c>
      <c r="G444" s="39">
        <f t="shared" si="155"/>
        <v>0</v>
      </c>
      <c r="H444" s="39">
        <f t="shared" si="156"/>
        <v>0</v>
      </c>
      <c r="I444" s="39">
        <f t="shared" si="157"/>
        <v>0</v>
      </c>
      <c r="J444" s="39">
        <f t="shared" si="152"/>
        <v>0</v>
      </c>
      <c r="K444" s="3">
        <f>'Tot bev lokal modell'!AB26</f>
        <v>0</v>
      </c>
      <c r="L444" s="3">
        <f>'Tot bev lokal modell'!AC26</f>
        <v>0</v>
      </c>
      <c r="M444" s="3">
        <f>'Tot bev lokal modell'!AD26</f>
        <v>0</v>
      </c>
      <c r="N444" s="3">
        <f t="shared" si="153"/>
        <v>0</v>
      </c>
      <c r="O444" s="3">
        <f>'Tot bev lokal modell'!AE26</f>
        <v>0</v>
      </c>
      <c r="P444" s="3">
        <f>'Tot bev lokal modell'!AF26</f>
        <v>0</v>
      </c>
      <c r="Q444" s="3">
        <f>IF(A444='Enheter, modell og år'!$F$2-1,0,P444-VLOOKUP(A444-1&amp;B444&amp;C444,$E$2:$P$541,12,FALSE))</f>
        <v>0</v>
      </c>
      <c r="R444" s="70">
        <f t="shared" si="189"/>
        <v>0</v>
      </c>
      <c r="S444" s="3">
        <f>IF(A444&lt;('Enheter, modell og år'!$F$2+7),0,P444-VLOOKUP(A444-7&amp;B444&amp;C444,$E$32:$P$541,12,FALSE))</f>
        <v>0</v>
      </c>
      <c r="T444" s="70">
        <f t="shared" si="190"/>
        <v>0</v>
      </c>
    </row>
    <row r="445" spans="1:20" x14ac:dyDescent="0.25">
      <c r="A445">
        <f t="shared" si="191"/>
        <v>2022</v>
      </c>
      <c r="B445" t="str">
        <f>'Enheter, modell og år'!E3</f>
        <v>VFM</v>
      </c>
      <c r="C445">
        <f>'Tot bev lokal modell'!$A$27</f>
        <v>0</v>
      </c>
      <c r="D445" t="str">
        <f t="shared" si="150"/>
        <v>2022VFM</v>
      </c>
      <c r="E445" t="str">
        <f t="shared" si="151"/>
        <v>2022VFM0</v>
      </c>
      <c r="F445" s="39">
        <f t="shared" si="154"/>
        <v>0</v>
      </c>
      <c r="G445" s="39">
        <f t="shared" si="155"/>
        <v>0</v>
      </c>
      <c r="H445" s="39">
        <f t="shared" si="156"/>
        <v>0</v>
      </c>
      <c r="I445" s="39">
        <f t="shared" si="157"/>
        <v>0</v>
      </c>
      <c r="J445" s="39">
        <f t="shared" si="152"/>
        <v>0</v>
      </c>
      <c r="K445" s="3">
        <f>'Tot bev lokal modell'!AB27</f>
        <v>0</v>
      </c>
      <c r="L445" s="3">
        <f>'Tot bev lokal modell'!AC27</f>
        <v>0</v>
      </c>
      <c r="M445" s="3">
        <f>'Tot bev lokal modell'!AD27</f>
        <v>0</v>
      </c>
      <c r="N445" s="3">
        <f t="shared" si="153"/>
        <v>0</v>
      </c>
      <c r="O445" s="3">
        <f>'Tot bev lokal modell'!AE27</f>
        <v>0</v>
      </c>
      <c r="P445" s="3">
        <f>'Tot bev lokal modell'!AF27</f>
        <v>0</v>
      </c>
      <c r="Q445" s="3">
        <f>IF(A445='Enheter, modell og år'!$F$2-1,0,P445-VLOOKUP(A445-1&amp;B445&amp;C445,$E$2:$P$541,12,FALSE))</f>
        <v>0</v>
      </c>
      <c r="R445" s="70">
        <f t="shared" si="189"/>
        <v>0</v>
      </c>
      <c r="S445" s="3">
        <f>IF(A445&lt;('Enheter, modell og år'!$F$2+7),0,P445-VLOOKUP(A445-7&amp;B445&amp;C445,$E$32:$P$541,12,FALSE))</f>
        <v>0</v>
      </c>
      <c r="T445" s="70">
        <f t="shared" si="190"/>
        <v>0</v>
      </c>
    </row>
    <row r="446" spans="1:20" x14ac:dyDescent="0.25">
      <c r="A446">
        <f t="shared" si="191"/>
        <v>2022</v>
      </c>
      <c r="B446" t="str">
        <f>'Enheter, modell og år'!E3</f>
        <v>VFM</v>
      </c>
      <c r="C446">
        <f>'Tot bev lokal modell'!$A$28</f>
        <v>0</v>
      </c>
      <c r="D446" t="str">
        <f t="shared" si="150"/>
        <v>2022VFM</v>
      </c>
      <c r="E446" t="str">
        <f t="shared" si="151"/>
        <v>2022VFM0</v>
      </c>
      <c r="F446" s="39">
        <f t="shared" si="154"/>
        <v>0</v>
      </c>
      <c r="G446" s="39">
        <f t="shared" si="155"/>
        <v>0</v>
      </c>
      <c r="H446" s="39">
        <f t="shared" si="156"/>
        <v>0</v>
      </c>
      <c r="I446" s="39">
        <f t="shared" si="157"/>
        <v>0</v>
      </c>
      <c r="J446" s="39">
        <f t="shared" si="152"/>
        <v>0</v>
      </c>
      <c r="K446" s="3">
        <f>'Tot bev lokal modell'!AB28</f>
        <v>0</v>
      </c>
      <c r="L446" s="3">
        <f>'Tot bev lokal modell'!AC28</f>
        <v>0</v>
      </c>
      <c r="M446" s="3">
        <f>'Tot bev lokal modell'!AD28</f>
        <v>0</v>
      </c>
      <c r="N446" s="3">
        <f t="shared" si="153"/>
        <v>0</v>
      </c>
      <c r="O446" s="3">
        <f>'Tot bev lokal modell'!AE28</f>
        <v>0</v>
      </c>
      <c r="P446" s="3">
        <f>'Tot bev lokal modell'!AF28</f>
        <v>0</v>
      </c>
      <c r="Q446" s="3">
        <f>IF(A446='Enheter, modell og år'!$F$2-1,0,P446-VLOOKUP(A446-1&amp;B446&amp;C446,$E$2:$P$541,12,FALSE))</f>
        <v>0</v>
      </c>
      <c r="R446" s="70">
        <f t="shared" si="189"/>
        <v>0</v>
      </c>
      <c r="S446" s="3">
        <f>IF(A446&lt;('Enheter, modell og år'!$F$2+7),0,P446-VLOOKUP(A446-7&amp;B446&amp;C446,$E$32:$P$541,12,FALSE))</f>
        <v>0</v>
      </c>
      <c r="T446" s="70">
        <f t="shared" si="190"/>
        <v>0</v>
      </c>
    </row>
    <row r="447" spans="1:20" x14ac:dyDescent="0.25">
      <c r="A447">
        <f t="shared" si="191"/>
        <v>2022</v>
      </c>
      <c r="B447" t="str">
        <f>'Enheter, modell og år'!E3</f>
        <v>VFM</v>
      </c>
      <c r="C447">
        <f>'Tot bev lokal modell'!$A$29</f>
        <v>0</v>
      </c>
      <c r="D447" t="str">
        <f t="shared" si="150"/>
        <v>2022VFM</v>
      </c>
      <c r="E447" t="str">
        <f t="shared" si="151"/>
        <v>2022VFM0</v>
      </c>
      <c r="F447" s="39">
        <f t="shared" si="154"/>
        <v>0</v>
      </c>
      <c r="G447" s="39">
        <f t="shared" si="155"/>
        <v>0</v>
      </c>
      <c r="H447" s="39">
        <f t="shared" si="156"/>
        <v>0</v>
      </c>
      <c r="I447" s="39">
        <f t="shared" si="157"/>
        <v>0</v>
      </c>
      <c r="J447" s="39">
        <f t="shared" si="152"/>
        <v>0</v>
      </c>
      <c r="K447" s="3">
        <f>'Tot bev lokal modell'!AB29</f>
        <v>0</v>
      </c>
      <c r="L447" s="3">
        <f>'Tot bev lokal modell'!AC29</f>
        <v>0</v>
      </c>
      <c r="M447" s="3">
        <f>'Tot bev lokal modell'!AD29</f>
        <v>0</v>
      </c>
      <c r="N447" s="3">
        <f t="shared" si="153"/>
        <v>0</v>
      </c>
      <c r="O447" s="3">
        <f>'Tot bev lokal modell'!AE29</f>
        <v>0</v>
      </c>
      <c r="P447" s="3">
        <f>'Tot bev lokal modell'!AF29</f>
        <v>0</v>
      </c>
      <c r="Q447" s="3">
        <f>IF(A447='Enheter, modell og år'!$F$2-1,0,P447-VLOOKUP(A447-1&amp;B447&amp;C447,$E$2:$P$541,12,FALSE))</f>
        <v>0</v>
      </c>
      <c r="R447" s="70">
        <f t="shared" si="189"/>
        <v>0</v>
      </c>
      <c r="S447" s="3">
        <f>IF(A447&lt;('Enheter, modell og år'!$F$2+7),0,P447-VLOOKUP(A447-7&amp;B447&amp;C447,$E$32:$P$541,12,FALSE))</f>
        <v>0</v>
      </c>
      <c r="T447" s="70">
        <f t="shared" si="190"/>
        <v>0</v>
      </c>
    </row>
    <row r="448" spans="1:20" x14ac:dyDescent="0.25">
      <c r="A448">
        <f t="shared" si="191"/>
        <v>2022</v>
      </c>
      <c r="B448" t="str">
        <f>'Enheter, modell og år'!E3</f>
        <v>VFM</v>
      </c>
      <c r="C448">
        <f>'Tot bev lokal modell'!$A$30</f>
        <v>0</v>
      </c>
      <c r="D448" t="str">
        <f t="shared" ref="D448:D541" si="192">A448&amp;B448</f>
        <v>2022VFM</v>
      </c>
      <c r="E448" t="str">
        <f t="shared" ref="E448:E541" si="193">A448&amp;B448&amp;C448</f>
        <v>2022VFM0</v>
      </c>
      <c r="F448" s="39">
        <f t="shared" si="154"/>
        <v>0</v>
      </c>
      <c r="G448" s="39">
        <f t="shared" si="155"/>
        <v>0</v>
      </c>
      <c r="H448" s="39">
        <f t="shared" si="156"/>
        <v>0</v>
      </c>
      <c r="I448" s="39">
        <f t="shared" si="157"/>
        <v>0</v>
      </c>
      <c r="J448" s="39">
        <f t="shared" si="152"/>
        <v>0</v>
      </c>
      <c r="K448" s="3">
        <f>'Tot bev lokal modell'!AB30</f>
        <v>0</v>
      </c>
      <c r="L448" s="3">
        <f>'Tot bev lokal modell'!AC30</f>
        <v>0</v>
      </c>
      <c r="M448" s="3">
        <f>'Tot bev lokal modell'!AD30</f>
        <v>0</v>
      </c>
      <c r="N448" s="3">
        <f t="shared" si="153"/>
        <v>0</v>
      </c>
      <c r="O448" s="3">
        <f>'Tot bev lokal modell'!AE30</f>
        <v>0</v>
      </c>
      <c r="P448" s="3">
        <f>'Tot bev lokal modell'!AF30</f>
        <v>0</v>
      </c>
      <c r="Q448" s="3">
        <f>IF(A448='Enheter, modell og år'!$F$2-1,0,P448-VLOOKUP(A448-1&amp;B448&amp;C448,$E$2:$P$541,12,FALSE))</f>
        <v>0</v>
      </c>
      <c r="R448" s="70">
        <f t="shared" si="189"/>
        <v>0</v>
      </c>
      <c r="S448" s="3">
        <f>IF(A448&lt;('Enheter, modell og år'!$F$2+7),0,P448-VLOOKUP(A448-7&amp;B448&amp;C448,$E$32:$P$541,12,FALSE))</f>
        <v>0</v>
      </c>
      <c r="T448" s="70">
        <f t="shared" si="190"/>
        <v>0</v>
      </c>
    </row>
    <row r="449" spans="1:20" x14ac:dyDescent="0.25">
      <c r="A449">
        <f t="shared" si="191"/>
        <v>2022</v>
      </c>
      <c r="B449" t="str">
        <f>'Enheter, modell og år'!E3</f>
        <v>VFM</v>
      </c>
      <c r="C449">
        <f>'Tot bev lokal modell'!$A$31</f>
        <v>0</v>
      </c>
      <c r="D449" t="str">
        <f t="shared" si="192"/>
        <v>2022VFM</v>
      </c>
      <c r="E449" t="str">
        <f t="shared" si="193"/>
        <v>2022VFM0</v>
      </c>
      <c r="F449" s="39">
        <f t="shared" si="154"/>
        <v>0</v>
      </c>
      <c r="G449" s="39">
        <f t="shared" si="155"/>
        <v>0</v>
      </c>
      <c r="H449" s="39">
        <f t="shared" si="156"/>
        <v>0</v>
      </c>
      <c r="I449" s="39">
        <f t="shared" si="157"/>
        <v>0</v>
      </c>
      <c r="J449" s="39">
        <f t="shared" ref="J449:J541" si="194">IFERROR(N449/$P449,0)</f>
        <v>0</v>
      </c>
      <c r="K449" s="3">
        <f>'Tot bev lokal modell'!AB31</f>
        <v>0</v>
      </c>
      <c r="L449" s="3">
        <f>'Tot bev lokal modell'!AC31</f>
        <v>0</v>
      </c>
      <c r="M449" s="3">
        <f>'Tot bev lokal modell'!AD31</f>
        <v>0</v>
      </c>
      <c r="N449" s="3">
        <f t="shared" ref="N449:N541" si="195">SUM(L449:M449)</f>
        <v>0</v>
      </c>
      <c r="O449" s="3">
        <f>'Tot bev lokal modell'!AE31</f>
        <v>0</v>
      </c>
      <c r="P449" s="3">
        <f>'Tot bev lokal modell'!AF31</f>
        <v>0</v>
      </c>
      <c r="Q449" s="3">
        <f>IF(A449='Enheter, modell og år'!$F$2-1,0,P449-VLOOKUP(A449-1&amp;B449&amp;C449,$E$2:$P$541,12,FALSE))</f>
        <v>0</v>
      </c>
      <c r="R449" s="70">
        <f t="shared" si="189"/>
        <v>0</v>
      </c>
      <c r="S449" s="3">
        <f>IF(A449&lt;('Enheter, modell og år'!$F$2+7),0,P449-VLOOKUP(A449-7&amp;B449&amp;C449,$E$32:$P$541,12,FALSE))</f>
        <v>0</v>
      </c>
      <c r="T449" s="70">
        <f t="shared" si="190"/>
        <v>0</v>
      </c>
    </row>
    <row r="450" spans="1:20" x14ac:dyDescent="0.25">
      <c r="A450">
        <f t="shared" si="191"/>
        <v>2022</v>
      </c>
      <c r="B450" t="str">
        <f>'Enheter, modell og år'!E3</f>
        <v>VFM</v>
      </c>
      <c r="C450">
        <f>'Tot bev lokal modell'!$A$32</f>
        <v>0</v>
      </c>
      <c r="D450" t="str">
        <f t="shared" si="192"/>
        <v>2022VFM</v>
      </c>
      <c r="E450" t="str">
        <f t="shared" si="193"/>
        <v>2022VFM0</v>
      </c>
      <c r="F450" s="39">
        <f t="shared" ref="F450:F541" si="196">IFERROR(K450/$P450,0)</f>
        <v>0</v>
      </c>
      <c r="G450" s="39">
        <f t="shared" ref="G450:G541" si="197">IFERROR(L450/$P450,0)</f>
        <v>0</v>
      </c>
      <c r="H450" s="39">
        <f t="shared" ref="H450:H541" si="198">IFERROR(M450/$P450,0)</f>
        <v>0</v>
      </c>
      <c r="I450" s="39">
        <f t="shared" ref="I450:I541" si="199">IFERROR(O450/$P450,0)</f>
        <v>0</v>
      </c>
      <c r="J450" s="39">
        <f t="shared" si="194"/>
        <v>0</v>
      </c>
      <c r="K450" s="3">
        <f>'Tot bev lokal modell'!AB32</f>
        <v>0</v>
      </c>
      <c r="L450" s="3">
        <f>'Tot bev lokal modell'!AC32</f>
        <v>0</v>
      </c>
      <c r="M450" s="3">
        <f>'Tot bev lokal modell'!AD32</f>
        <v>0</v>
      </c>
      <c r="N450" s="3">
        <f t="shared" si="195"/>
        <v>0</v>
      </c>
      <c r="O450" s="3">
        <f>'Tot bev lokal modell'!AE32</f>
        <v>0</v>
      </c>
      <c r="P450" s="3">
        <f>'Tot bev lokal modell'!AF32</f>
        <v>0</v>
      </c>
      <c r="Q450" s="3">
        <f>IF(A450='Enheter, modell og år'!$F$2-1,0,P450-VLOOKUP(A450-1&amp;B450&amp;C450,$E$2:$P$541,12,FALSE))</f>
        <v>0</v>
      </c>
      <c r="R450" s="70">
        <f t="shared" si="189"/>
        <v>0</v>
      </c>
      <c r="S450" s="3">
        <f>IF(A450&lt;('Enheter, modell og år'!$F$2+7),0,P450-VLOOKUP(A450-7&amp;B450&amp;C450,$E$32:$P$541,12,FALSE))</f>
        <v>0</v>
      </c>
      <c r="T450" s="70">
        <f t="shared" si="190"/>
        <v>0</v>
      </c>
    </row>
    <row r="451" spans="1:20" x14ac:dyDescent="0.25">
      <c r="A451">
        <f t="shared" si="191"/>
        <v>2022</v>
      </c>
      <c r="B451" t="str">
        <f>'Enheter, modell og år'!E3</f>
        <v>VFM</v>
      </c>
      <c r="C451">
        <f>'Tot bev lokal modell'!$A$33</f>
        <v>0</v>
      </c>
      <c r="D451" t="str">
        <f t="shared" si="192"/>
        <v>2022VFM</v>
      </c>
      <c r="E451" t="str">
        <f t="shared" si="193"/>
        <v>2022VFM0</v>
      </c>
      <c r="F451" s="39">
        <f t="shared" si="196"/>
        <v>0</v>
      </c>
      <c r="G451" s="39">
        <f t="shared" si="197"/>
        <v>0</v>
      </c>
      <c r="H451" s="39">
        <f t="shared" si="198"/>
        <v>0</v>
      </c>
      <c r="I451" s="39">
        <f t="shared" si="199"/>
        <v>0</v>
      </c>
      <c r="J451" s="39">
        <f t="shared" si="194"/>
        <v>0</v>
      </c>
      <c r="K451" s="3">
        <f>'Tot bev lokal modell'!AB33</f>
        <v>0</v>
      </c>
      <c r="L451" s="3">
        <f>'Tot bev lokal modell'!AC33</f>
        <v>0</v>
      </c>
      <c r="M451" s="3">
        <f>'Tot bev lokal modell'!AD33</f>
        <v>0</v>
      </c>
      <c r="N451" s="3">
        <f t="shared" si="195"/>
        <v>0</v>
      </c>
      <c r="O451" s="3">
        <f>'Tot bev lokal modell'!AE33</f>
        <v>0</v>
      </c>
      <c r="P451" s="3">
        <f>'Tot bev lokal modell'!AF33</f>
        <v>0</v>
      </c>
      <c r="Q451" s="3">
        <f>IF(A451='Enheter, modell og år'!$F$2-1,0,P451-VLOOKUP(A451-1&amp;B451&amp;C451,$E$2:$P$541,12,FALSE))</f>
        <v>0</v>
      </c>
      <c r="R451" s="70">
        <f t="shared" si="189"/>
        <v>0</v>
      </c>
      <c r="S451" s="3">
        <f>IF(A451&lt;('Enheter, modell og år'!$F$2+7),0,P451-VLOOKUP(A451-7&amp;B451&amp;C451,$E$32:$P$541,12,FALSE))</f>
        <v>0</v>
      </c>
      <c r="T451" s="70">
        <f t="shared" si="190"/>
        <v>0</v>
      </c>
    </row>
    <row r="452" spans="1:20" x14ac:dyDescent="0.25">
      <c r="A452">
        <f t="shared" si="191"/>
        <v>2023</v>
      </c>
      <c r="B452" t="str">
        <f>'Enheter, modell og år'!$E$3</f>
        <v>VFM</v>
      </c>
      <c r="C452">
        <f>'Tot bev lokal modell'!A4</f>
        <v>0</v>
      </c>
      <c r="D452" t="str">
        <f t="shared" si="192"/>
        <v>2023VFM</v>
      </c>
      <c r="E452" t="str">
        <f t="shared" si="193"/>
        <v>2023VFM0</v>
      </c>
      <c r="F452" s="39">
        <f t="shared" si="196"/>
        <v>0</v>
      </c>
      <c r="G452" s="39">
        <f t="shared" si="197"/>
        <v>0</v>
      </c>
      <c r="H452" s="39">
        <f t="shared" si="198"/>
        <v>0</v>
      </c>
      <c r="I452" s="39">
        <f t="shared" si="199"/>
        <v>0</v>
      </c>
      <c r="J452" s="39">
        <f t="shared" si="194"/>
        <v>0</v>
      </c>
      <c r="K452" s="3">
        <f>'Tot bev lokal modell'!AG4</f>
        <v>0</v>
      </c>
      <c r="L452" s="3">
        <f>'Tot bev lokal modell'!AH4</f>
        <v>0</v>
      </c>
      <c r="M452" s="3">
        <f>'Tot bev lokal modell'!AI4</f>
        <v>0</v>
      </c>
      <c r="N452" s="3">
        <f t="shared" si="195"/>
        <v>0</v>
      </c>
      <c r="O452" s="3">
        <f>'Tot bev lokal modell'!AJ4</f>
        <v>0</v>
      </c>
      <c r="P452" s="3">
        <f>'Tot bev lokal modell'!AK4</f>
        <v>0</v>
      </c>
      <c r="Q452" s="3">
        <f>IF(A452='Enheter, modell og år'!$F$2-1,0,P452-VLOOKUP(A452-1&amp;B452&amp;C452,$E$2:$P$541,12,FALSE))</f>
        <v>0</v>
      </c>
      <c r="R452" s="70">
        <f t="shared" si="189"/>
        <v>0</v>
      </c>
      <c r="S452" s="3">
        <f>IF(A452&lt;('Enheter, modell og år'!$F$2+7),0,P452-VLOOKUP(A452-7&amp;B452&amp;C452,$E$32:$P$541,12,FALSE))</f>
        <v>0</v>
      </c>
      <c r="T452" s="70">
        <f t="shared" si="190"/>
        <v>0</v>
      </c>
    </row>
    <row r="453" spans="1:20" x14ac:dyDescent="0.25">
      <c r="A453">
        <f t="shared" ref="A453:A462" si="200">A423+1</f>
        <v>2023</v>
      </c>
      <c r="B453" t="str">
        <f>'Enheter, modell og år'!$E$3</f>
        <v>VFM</v>
      </c>
      <c r="C453">
        <f>'Tot bev lokal modell'!A5</f>
        <v>0</v>
      </c>
      <c r="D453" t="str">
        <f t="shared" ref="D453:D462" si="201">A453&amp;B453</f>
        <v>2023VFM</v>
      </c>
      <c r="E453" t="str">
        <f t="shared" ref="E453:E462" si="202">A453&amp;B453&amp;C453</f>
        <v>2023VFM0</v>
      </c>
      <c r="F453" s="39">
        <f t="shared" ref="F453:F462" si="203">IFERROR(K453/$P453,0)</f>
        <v>0</v>
      </c>
      <c r="G453" s="39">
        <f t="shared" ref="G453:G462" si="204">IFERROR(L453/$P453,0)</f>
        <v>0</v>
      </c>
      <c r="H453" s="39">
        <f t="shared" ref="H453:H462" si="205">IFERROR(M453/$P453,0)</f>
        <v>0</v>
      </c>
      <c r="I453" s="39">
        <f t="shared" ref="I453:I462" si="206">IFERROR(O453/$P453,0)</f>
        <v>0</v>
      </c>
      <c r="J453" s="39">
        <f t="shared" ref="J453:J462" si="207">IFERROR(N453/$P453,0)</f>
        <v>0</v>
      </c>
      <c r="K453" s="3">
        <f>'Tot bev lokal modell'!AG5</f>
        <v>0</v>
      </c>
      <c r="L453" s="3">
        <f>'Tot bev lokal modell'!AH5</f>
        <v>0</v>
      </c>
      <c r="M453" s="3">
        <f>'Tot bev lokal modell'!AI5</f>
        <v>0</v>
      </c>
      <c r="N453" s="3">
        <f t="shared" ref="N453:N462" si="208">SUM(L453:M453)</f>
        <v>0</v>
      </c>
      <c r="O453" s="3">
        <f>'Tot bev lokal modell'!AJ5</f>
        <v>0</v>
      </c>
      <c r="P453" s="3">
        <f>'Tot bev lokal modell'!AK5</f>
        <v>0</v>
      </c>
      <c r="Q453" s="3">
        <f>IF(A453='Enheter, modell og år'!$F$2-1,0,P453-VLOOKUP(A453-1&amp;B453&amp;C453,$E$2:$P$541,12,FALSE))</f>
        <v>0</v>
      </c>
      <c r="R453" s="70">
        <f t="shared" si="189"/>
        <v>0</v>
      </c>
      <c r="S453" s="3">
        <f>IF(A453&lt;('Enheter, modell og år'!$F$2+7),0,P453-VLOOKUP(A453-7&amp;B453&amp;C453,$E$32:$P$541,12,FALSE))</f>
        <v>0</v>
      </c>
      <c r="T453" s="70">
        <f t="shared" si="190"/>
        <v>0</v>
      </c>
    </row>
    <row r="454" spans="1:20" x14ac:dyDescent="0.25">
      <c r="A454">
        <f t="shared" si="200"/>
        <v>2023</v>
      </c>
      <c r="B454" t="str">
        <f>'Enheter, modell og år'!$E$3</f>
        <v>VFM</v>
      </c>
      <c r="C454">
        <f>'Tot bev lokal modell'!A6</f>
        <v>0</v>
      </c>
      <c r="D454" t="str">
        <f t="shared" si="201"/>
        <v>2023VFM</v>
      </c>
      <c r="E454" t="str">
        <f t="shared" si="202"/>
        <v>2023VFM0</v>
      </c>
      <c r="F454" s="39">
        <f t="shared" si="203"/>
        <v>0</v>
      </c>
      <c r="G454" s="39">
        <f t="shared" si="204"/>
        <v>0</v>
      </c>
      <c r="H454" s="39">
        <f t="shared" si="205"/>
        <v>0</v>
      </c>
      <c r="I454" s="39">
        <f t="shared" si="206"/>
        <v>0</v>
      </c>
      <c r="J454" s="39">
        <f t="shared" si="207"/>
        <v>0</v>
      </c>
      <c r="K454" s="3">
        <f>'Tot bev lokal modell'!AG6</f>
        <v>0</v>
      </c>
      <c r="L454" s="3">
        <f>'Tot bev lokal modell'!AH6</f>
        <v>0</v>
      </c>
      <c r="M454" s="3">
        <f>'Tot bev lokal modell'!AI6</f>
        <v>0</v>
      </c>
      <c r="N454" s="3">
        <f t="shared" si="208"/>
        <v>0</v>
      </c>
      <c r="O454" s="3">
        <f>'Tot bev lokal modell'!AJ6</f>
        <v>0</v>
      </c>
      <c r="P454" s="3">
        <f>'Tot bev lokal modell'!AK6</f>
        <v>0</v>
      </c>
      <c r="Q454" s="3">
        <f>IF(A454='Enheter, modell og år'!$F$2-1,0,P454-VLOOKUP(A454-1&amp;B454&amp;C454,$E$2:$P$541,12,FALSE))</f>
        <v>0</v>
      </c>
      <c r="R454" s="70">
        <f t="shared" si="189"/>
        <v>0</v>
      </c>
      <c r="S454" s="3">
        <f>IF(A454&lt;('Enheter, modell og år'!$F$2+7),0,P454-VLOOKUP(A454-7&amp;B454&amp;C454,$E$32:$P$541,12,FALSE))</f>
        <v>0</v>
      </c>
      <c r="T454" s="70">
        <f t="shared" si="190"/>
        <v>0</v>
      </c>
    </row>
    <row r="455" spans="1:20" x14ac:dyDescent="0.25">
      <c r="A455">
        <f t="shared" si="200"/>
        <v>2023</v>
      </c>
      <c r="B455" t="str">
        <f>'Enheter, modell og år'!$E$3</f>
        <v>VFM</v>
      </c>
      <c r="C455">
        <f>'Tot bev lokal modell'!A7</f>
        <v>0</v>
      </c>
      <c r="D455" t="str">
        <f t="shared" si="201"/>
        <v>2023VFM</v>
      </c>
      <c r="E455" t="str">
        <f t="shared" si="202"/>
        <v>2023VFM0</v>
      </c>
      <c r="F455" s="39">
        <f t="shared" si="203"/>
        <v>0</v>
      </c>
      <c r="G455" s="39">
        <f t="shared" si="204"/>
        <v>0</v>
      </c>
      <c r="H455" s="39">
        <f t="shared" si="205"/>
        <v>0</v>
      </c>
      <c r="I455" s="39">
        <f t="shared" si="206"/>
        <v>0</v>
      </c>
      <c r="J455" s="39">
        <f t="shared" si="207"/>
        <v>0</v>
      </c>
      <c r="K455" s="3">
        <f>'Tot bev lokal modell'!AG7</f>
        <v>0</v>
      </c>
      <c r="L455" s="3">
        <f>'Tot bev lokal modell'!AH7</f>
        <v>0</v>
      </c>
      <c r="M455" s="3">
        <f>'Tot bev lokal modell'!AI7</f>
        <v>0</v>
      </c>
      <c r="N455" s="3">
        <f t="shared" si="208"/>
        <v>0</v>
      </c>
      <c r="O455" s="3">
        <f>'Tot bev lokal modell'!AJ7</f>
        <v>0</v>
      </c>
      <c r="P455" s="3">
        <f>'Tot bev lokal modell'!AK7</f>
        <v>0</v>
      </c>
      <c r="Q455" s="3">
        <f>IF(A455='Enheter, modell og år'!$F$2-1,0,P455-VLOOKUP(A455-1&amp;B455&amp;C455,$E$2:$P$541,12,FALSE))</f>
        <v>0</v>
      </c>
      <c r="R455" s="70">
        <f t="shared" si="189"/>
        <v>0</v>
      </c>
      <c r="S455" s="3">
        <f>IF(A455&lt;('Enheter, modell og år'!$F$2+7),0,P455-VLOOKUP(A455-7&amp;B455&amp;C455,$E$32:$P$541,12,FALSE))</f>
        <v>0</v>
      </c>
      <c r="T455" s="70">
        <f t="shared" si="190"/>
        <v>0</v>
      </c>
    </row>
    <row r="456" spans="1:20" x14ac:dyDescent="0.25">
      <c r="A456">
        <f t="shared" si="200"/>
        <v>2023</v>
      </c>
      <c r="B456" t="str">
        <f>'Enheter, modell og år'!$E$3</f>
        <v>VFM</v>
      </c>
      <c r="C456">
        <f>'Tot bev lokal modell'!A8</f>
        <v>0</v>
      </c>
      <c r="D456" t="str">
        <f t="shared" si="201"/>
        <v>2023VFM</v>
      </c>
      <c r="E456" t="str">
        <f t="shared" si="202"/>
        <v>2023VFM0</v>
      </c>
      <c r="F456" s="39">
        <f t="shared" si="203"/>
        <v>0</v>
      </c>
      <c r="G456" s="39">
        <f t="shared" si="204"/>
        <v>0</v>
      </c>
      <c r="H456" s="39">
        <f t="shared" si="205"/>
        <v>0</v>
      </c>
      <c r="I456" s="39">
        <f t="shared" si="206"/>
        <v>0</v>
      </c>
      <c r="J456" s="39">
        <f t="shared" si="207"/>
        <v>0</v>
      </c>
      <c r="K456" s="3">
        <f>'Tot bev lokal modell'!AG8</f>
        <v>0</v>
      </c>
      <c r="L456" s="3">
        <f>'Tot bev lokal modell'!AH8</f>
        <v>0</v>
      </c>
      <c r="M456" s="3">
        <f>'Tot bev lokal modell'!AI8</f>
        <v>0</v>
      </c>
      <c r="N456" s="3">
        <f t="shared" si="208"/>
        <v>0</v>
      </c>
      <c r="O456" s="3">
        <f>'Tot bev lokal modell'!AJ8</f>
        <v>0</v>
      </c>
      <c r="P456" s="3">
        <f>'Tot bev lokal modell'!AK8</f>
        <v>0</v>
      </c>
      <c r="Q456" s="3">
        <f>IF(A456='Enheter, modell og år'!$F$2-1,0,P456-VLOOKUP(A456-1&amp;B456&amp;C456,$E$2:$P$541,12,FALSE))</f>
        <v>0</v>
      </c>
      <c r="R456" s="70">
        <f t="shared" si="189"/>
        <v>0</v>
      </c>
      <c r="S456" s="3">
        <f>IF(A456&lt;('Enheter, modell og år'!$F$2+7),0,P456-VLOOKUP(A456-7&amp;B456&amp;C456,$E$32:$P$541,12,FALSE))</f>
        <v>0</v>
      </c>
      <c r="T456" s="70">
        <f t="shared" si="190"/>
        <v>0</v>
      </c>
    </row>
    <row r="457" spans="1:20" x14ac:dyDescent="0.25">
      <c r="A457">
        <f t="shared" si="200"/>
        <v>2023</v>
      </c>
      <c r="B457" t="str">
        <f>'Enheter, modell og år'!$E$3</f>
        <v>VFM</v>
      </c>
      <c r="C457">
        <f>'Tot bev lokal modell'!A9</f>
        <v>0</v>
      </c>
      <c r="D457" t="str">
        <f t="shared" si="201"/>
        <v>2023VFM</v>
      </c>
      <c r="E457" t="str">
        <f t="shared" si="202"/>
        <v>2023VFM0</v>
      </c>
      <c r="F457" s="39">
        <f t="shared" si="203"/>
        <v>0</v>
      </c>
      <c r="G457" s="39">
        <f t="shared" si="204"/>
        <v>0</v>
      </c>
      <c r="H457" s="39">
        <f t="shared" si="205"/>
        <v>0</v>
      </c>
      <c r="I457" s="39">
        <f t="shared" si="206"/>
        <v>0</v>
      </c>
      <c r="J457" s="39">
        <f t="shared" si="207"/>
        <v>0</v>
      </c>
      <c r="K457" s="3">
        <f>'Tot bev lokal modell'!AG9</f>
        <v>0</v>
      </c>
      <c r="L457" s="3">
        <f>'Tot bev lokal modell'!AH9</f>
        <v>0</v>
      </c>
      <c r="M457" s="3">
        <f>'Tot bev lokal modell'!AI9</f>
        <v>0</v>
      </c>
      <c r="N457" s="3">
        <f t="shared" si="208"/>
        <v>0</v>
      </c>
      <c r="O457" s="3">
        <f>'Tot bev lokal modell'!AJ9</f>
        <v>0</v>
      </c>
      <c r="P457" s="3">
        <f>'Tot bev lokal modell'!AK9</f>
        <v>0</v>
      </c>
      <c r="Q457" s="3">
        <f>IF(A457='Enheter, modell og år'!$F$2-1,0,P457-VLOOKUP(A457-1&amp;B457&amp;C457,$E$2:$P$541,12,FALSE))</f>
        <v>0</v>
      </c>
      <c r="R457" s="70">
        <f t="shared" si="189"/>
        <v>0</v>
      </c>
      <c r="S457" s="3">
        <f>IF(A457&lt;('Enheter, modell og år'!$F$2+7),0,P457-VLOOKUP(A457-7&amp;B457&amp;C457,$E$32:$P$541,12,FALSE))</f>
        <v>0</v>
      </c>
      <c r="T457" s="70">
        <f t="shared" si="190"/>
        <v>0</v>
      </c>
    </row>
    <row r="458" spans="1:20" x14ac:dyDescent="0.25">
      <c r="A458">
        <f t="shared" si="200"/>
        <v>2023</v>
      </c>
      <c r="B458" t="str">
        <f>'Enheter, modell og år'!$E$3</f>
        <v>VFM</v>
      </c>
      <c r="C458">
        <f>'Tot bev lokal modell'!A10</f>
        <v>0</v>
      </c>
      <c r="D458" t="str">
        <f t="shared" si="201"/>
        <v>2023VFM</v>
      </c>
      <c r="E458" t="str">
        <f t="shared" si="202"/>
        <v>2023VFM0</v>
      </c>
      <c r="F458" s="39">
        <f t="shared" si="203"/>
        <v>0</v>
      </c>
      <c r="G458" s="39">
        <f t="shared" si="204"/>
        <v>0</v>
      </c>
      <c r="H458" s="39">
        <f t="shared" si="205"/>
        <v>0</v>
      </c>
      <c r="I458" s="39">
        <f t="shared" si="206"/>
        <v>0</v>
      </c>
      <c r="J458" s="39">
        <f t="shared" si="207"/>
        <v>0</v>
      </c>
      <c r="K458" s="3">
        <f>'Tot bev lokal modell'!AG10</f>
        <v>0</v>
      </c>
      <c r="L458" s="3">
        <f>'Tot bev lokal modell'!AH10</f>
        <v>0</v>
      </c>
      <c r="M458" s="3">
        <f>'Tot bev lokal modell'!AI10</f>
        <v>0</v>
      </c>
      <c r="N458" s="3">
        <f t="shared" si="208"/>
        <v>0</v>
      </c>
      <c r="O458" s="3">
        <f>'Tot bev lokal modell'!AJ10</f>
        <v>0</v>
      </c>
      <c r="P458" s="3">
        <f>'Tot bev lokal modell'!AK10</f>
        <v>0</v>
      </c>
      <c r="Q458" s="3">
        <f>IF(A458='Enheter, modell og år'!$F$2-1,0,P458-VLOOKUP(A458-1&amp;B458&amp;C458,$E$2:$P$541,12,FALSE))</f>
        <v>0</v>
      </c>
      <c r="R458" s="70">
        <f t="shared" si="189"/>
        <v>0</v>
      </c>
      <c r="S458" s="3">
        <f>IF(A458&lt;('Enheter, modell og år'!$F$2+7),0,P458-VLOOKUP(A458-7&amp;B458&amp;C458,$E$32:$P$541,12,FALSE))</f>
        <v>0</v>
      </c>
      <c r="T458" s="70">
        <f t="shared" si="190"/>
        <v>0</v>
      </c>
    </row>
    <row r="459" spans="1:20" x14ac:dyDescent="0.25">
      <c r="A459">
        <f t="shared" si="200"/>
        <v>2023</v>
      </c>
      <c r="B459" t="str">
        <f>'Enheter, modell og år'!$E$3</f>
        <v>VFM</v>
      </c>
      <c r="C459">
        <f>'Tot bev lokal modell'!A11</f>
        <v>0</v>
      </c>
      <c r="D459" t="str">
        <f t="shared" si="201"/>
        <v>2023VFM</v>
      </c>
      <c r="E459" t="str">
        <f t="shared" si="202"/>
        <v>2023VFM0</v>
      </c>
      <c r="F459" s="39">
        <f t="shared" si="203"/>
        <v>0</v>
      </c>
      <c r="G459" s="39">
        <f t="shared" si="204"/>
        <v>0</v>
      </c>
      <c r="H459" s="39">
        <f t="shared" si="205"/>
        <v>0</v>
      </c>
      <c r="I459" s="39">
        <f t="shared" si="206"/>
        <v>0</v>
      </c>
      <c r="J459" s="39">
        <f t="shared" si="207"/>
        <v>0</v>
      </c>
      <c r="K459" s="3">
        <f>'Tot bev lokal modell'!AG11</f>
        <v>0</v>
      </c>
      <c r="L459" s="3">
        <f>'Tot bev lokal modell'!AH11</f>
        <v>0</v>
      </c>
      <c r="M459" s="3">
        <f>'Tot bev lokal modell'!AI11</f>
        <v>0</v>
      </c>
      <c r="N459" s="3">
        <f t="shared" si="208"/>
        <v>0</v>
      </c>
      <c r="O459" s="3">
        <f>'Tot bev lokal modell'!AJ11</f>
        <v>0</v>
      </c>
      <c r="P459" s="3">
        <f>'Tot bev lokal modell'!AK11</f>
        <v>0</v>
      </c>
      <c r="Q459" s="3">
        <f>IF(A459='Enheter, modell og år'!$F$2-1,0,P459-VLOOKUP(A459-1&amp;B459&amp;C459,$E$2:$P$541,12,FALSE))</f>
        <v>0</v>
      </c>
      <c r="R459" s="70">
        <f t="shared" si="189"/>
        <v>0</v>
      </c>
      <c r="S459" s="3">
        <f>IF(A459&lt;('Enheter, modell og år'!$F$2+7),0,P459-VLOOKUP(A459-7&amp;B459&amp;C459,$E$32:$P$541,12,FALSE))</f>
        <v>0</v>
      </c>
      <c r="T459" s="70">
        <f t="shared" si="190"/>
        <v>0</v>
      </c>
    </row>
    <row r="460" spans="1:20" x14ac:dyDescent="0.25">
      <c r="A460">
        <f t="shared" si="200"/>
        <v>2023</v>
      </c>
      <c r="B460" t="str">
        <f>'Enheter, modell og år'!$E$3</f>
        <v>VFM</v>
      </c>
      <c r="C460">
        <f>'Tot bev lokal modell'!A12</f>
        <v>0</v>
      </c>
      <c r="D460" t="str">
        <f t="shared" si="201"/>
        <v>2023VFM</v>
      </c>
      <c r="E460" t="str">
        <f t="shared" si="202"/>
        <v>2023VFM0</v>
      </c>
      <c r="F460" s="39">
        <f t="shared" si="203"/>
        <v>0</v>
      </c>
      <c r="G460" s="39">
        <f t="shared" si="204"/>
        <v>0</v>
      </c>
      <c r="H460" s="39">
        <f t="shared" si="205"/>
        <v>0</v>
      </c>
      <c r="I460" s="39">
        <f t="shared" si="206"/>
        <v>0</v>
      </c>
      <c r="J460" s="39">
        <f t="shared" si="207"/>
        <v>0</v>
      </c>
      <c r="K460" s="3">
        <f>'Tot bev lokal modell'!AG12</f>
        <v>0</v>
      </c>
      <c r="L460" s="3">
        <f>'Tot bev lokal modell'!AH12</f>
        <v>0</v>
      </c>
      <c r="M460" s="3">
        <f>'Tot bev lokal modell'!AI12</f>
        <v>0</v>
      </c>
      <c r="N460" s="3">
        <f t="shared" si="208"/>
        <v>0</v>
      </c>
      <c r="O460" s="3">
        <f>'Tot bev lokal modell'!AJ12</f>
        <v>0</v>
      </c>
      <c r="P460" s="3">
        <f>'Tot bev lokal modell'!AK12</f>
        <v>0</v>
      </c>
      <c r="Q460" s="3">
        <f>IF(A460='Enheter, modell og år'!$F$2-1,0,P460-VLOOKUP(A460-1&amp;B460&amp;C460,$E$2:$P$541,12,FALSE))</f>
        <v>0</v>
      </c>
      <c r="R460" s="70">
        <f t="shared" si="189"/>
        <v>0</v>
      </c>
      <c r="S460" s="3">
        <f>IF(A460&lt;('Enheter, modell og år'!$F$2+7),0,P460-VLOOKUP(A460-7&amp;B460&amp;C460,$E$32:$P$541,12,FALSE))</f>
        <v>0</v>
      </c>
      <c r="T460" s="70">
        <f t="shared" si="190"/>
        <v>0</v>
      </c>
    </row>
    <row r="461" spans="1:20" x14ac:dyDescent="0.25">
      <c r="A461">
        <f t="shared" si="200"/>
        <v>2023</v>
      </c>
      <c r="B461" t="str">
        <f>'Enheter, modell og år'!$E$3</f>
        <v>VFM</v>
      </c>
      <c r="C461">
        <f>'Tot bev lokal modell'!A13</f>
        <v>0</v>
      </c>
      <c r="D461" t="str">
        <f t="shared" si="201"/>
        <v>2023VFM</v>
      </c>
      <c r="E461" t="str">
        <f t="shared" si="202"/>
        <v>2023VFM0</v>
      </c>
      <c r="F461" s="39">
        <f t="shared" si="203"/>
        <v>0</v>
      </c>
      <c r="G461" s="39">
        <f t="shared" si="204"/>
        <v>0</v>
      </c>
      <c r="H461" s="39">
        <f t="shared" si="205"/>
        <v>0</v>
      </c>
      <c r="I461" s="39">
        <f t="shared" si="206"/>
        <v>0</v>
      </c>
      <c r="J461" s="39">
        <f t="shared" si="207"/>
        <v>0</v>
      </c>
      <c r="K461" s="3">
        <f>'Tot bev lokal modell'!AG13</f>
        <v>0</v>
      </c>
      <c r="L461" s="3">
        <f>'Tot bev lokal modell'!AH13</f>
        <v>0</v>
      </c>
      <c r="M461" s="3">
        <f>'Tot bev lokal modell'!AI13</f>
        <v>0</v>
      </c>
      <c r="N461" s="3">
        <f t="shared" si="208"/>
        <v>0</v>
      </c>
      <c r="O461" s="3">
        <f>'Tot bev lokal modell'!AJ13</f>
        <v>0</v>
      </c>
      <c r="P461" s="3">
        <f>'Tot bev lokal modell'!AK13</f>
        <v>0</v>
      </c>
      <c r="Q461" s="3">
        <f>IF(A461='Enheter, modell og år'!$F$2-1,0,P461-VLOOKUP(A461-1&amp;B461&amp;C461,$E$2:$P$541,12,FALSE))</f>
        <v>0</v>
      </c>
      <c r="R461" s="70">
        <f t="shared" si="189"/>
        <v>0</v>
      </c>
      <c r="S461" s="3">
        <f>IF(A461&lt;('Enheter, modell og år'!$F$2+7),0,P461-VLOOKUP(A461-7&amp;B461&amp;C461,$E$32:$P$541,12,FALSE))</f>
        <v>0</v>
      </c>
      <c r="T461" s="70">
        <f t="shared" si="190"/>
        <v>0</v>
      </c>
    </row>
    <row r="462" spans="1:20" x14ac:dyDescent="0.25">
      <c r="A462">
        <f t="shared" si="200"/>
        <v>2023</v>
      </c>
      <c r="B462" t="str">
        <f>'Enheter, modell og år'!$E$3</f>
        <v>VFM</v>
      </c>
      <c r="C462">
        <f>'Tot bev lokal modell'!A14</f>
        <v>0</v>
      </c>
      <c r="D462" t="str">
        <f t="shared" si="201"/>
        <v>2023VFM</v>
      </c>
      <c r="E462" t="str">
        <f t="shared" si="202"/>
        <v>2023VFM0</v>
      </c>
      <c r="F462" s="39">
        <f t="shared" si="203"/>
        <v>0</v>
      </c>
      <c r="G462" s="39">
        <f t="shared" si="204"/>
        <v>0</v>
      </c>
      <c r="H462" s="39">
        <f t="shared" si="205"/>
        <v>0</v>
      </c>
      <c r="I462" s="39">
        <f t="shared" si="206"/>
        <v>0</v>
      </c>
      <c r="J462" s="39">
        <f t="shared" si="207"/>
        <v>0</v>
      </c>
      <c r="K462" s="3">
        <f>'Tot bev lokal modell'!AG14</f>
        <v>0</v>
      </c>
      <c r="L462" s="3">
        <f>'Tot bev lokal modell'!AH14</f>
        <v>0</v>
      </c>
      <c r="M462" s="3">
        <f>'Tot bev lokal modell'!AI14</f>
        <v>0</v>
      </c>
      <c r="N462" s="3">
        <f t="shared" si="208"/>
        <v>0</v>
      </c>
      <c r="O462" s="3">
        <f>'Tot bev lokal modell'!AJ14</f>
        <v>0</v>
      </c>
      <c r="P462" s="3">
        <f>'Tot bev lokal modell'!AK14</f>
        <v>0</v>
      </c>
      <c r="Q462" s="3">
        <f>IF(A462='Enheter, modell og år'!$F$2-1,0,P462-VLOOKUP(A462-1&amp;B462&amp;C462,$E$2:$P$541,12,FALSE))</f>
        <v>0</v>
      </c>
      <c r="R462" s="70">
        <f t="shared" si="189"/>
        <v>0</v>
      </c>
      <c r="S462" s="3">
        <f>IF(A462&lt;('Enheter, modell og år'!$F$2+7),0,P462-VLOOKUP(A462-7&amp;B462&amp;C462,$E$32:$P$541,12,FALSE))</f>
        <v>0</v>
      </c>
      <c r="T462" s="70">
        <f t="shared" si="190"/>
        <v>0</v>
      </c>
    </row>
    <row r="463" spans="1:20" x14ac:dyDescent="0.25">
      <c r="A463">
        <f t="shared" ref="A463:A482" si="209">A433+1</f>
        <v>2023</v>
      </c>
      <c r="B463" t="str">
        <f>'Enheter, modell og år'!E3</f>
        <v>VFM</v>
      </c>
      <c r="C463">
        <f>'Tot bev lokal modell'!$A$15</f>
        <v>0</v>
      </c>
      <c r="D463" t="str">
        <f t="shared" si="192"/>
        <v>2023VFM</v>
      </c>
      <c r="E463" t="str">
        <f t="shared" si="193"/>
        <v>2023VFM0</v>
      </c>
      <c r="F463" s="39">
        <f t="shared" si="196"/>
        <v>0</v>
      </c>
      <c r="G463" s="39">
        <f t="shared" si="197"/>
        <v>0</v>
      </c>
      <c r="H463" s="39">
        <f t="shared" si="198"/>
        <v>0</v>
      </c>
      <c r="I463" s="39">
        <f t="shared" si="199"/>
        <v>0</v>
      </c>
      <c r="J463" s="39">
        <f t="shared" si="194"/>
        <v>0</v>
      </c>
      <c r="K463" s="3">
        <f>'Tot bev lokal modell'!AG15</f>
        <v>0</v>
      </c>
      <c r="L463" s="3">
        <f>'Tot bev lokal modell'!AH15</f>
        <v>0</v>
      </c>
      <c r="M463" s="3">
        <f>'Tot bev lokal modell'!AI15</f>
        <v>0</v>
      </c>
      <c r="N463" s="3">
        <f t="shared" si="195"/>
        <v>0</v>
      </c>
      <c r="O463" s="3">
        <f>'Tot bev lokal modell'!AJ15</f>
        <v>0</v>
      </c>
      <c r="P463" s="3">
        <f>'Tot bev lokal modell'!AK15</f>
        <v>0</v>
      </c>
      <c r="Q463" s="3">
        <f>IF(A463='Enheter, modell og år'!$F$2-1,0,P463-VLOOKUP(A463-1&amp;B463&amp;C463,$E$2:$P$541,12,FALSE))</f>
        <v>0</v>
      </c>
      <c r="R463" s="70">
        <f t="shared" si="189"/>
        <v>0</v>
      </c>
      <c r="S463" s="3">
        <f>IF(A463&lt;('Enheter, modell og år'!$F$2+7),0,P463-VLOOKUP(A463-7&amp;B463&amp;C463,$E$32:$P$541,12,FALSE))</f>
        <v>0</v>
      </c>
      <c r="T463" s="70">
        <f t="shared" si="190"/>
        <v>0</v>
      </c>
    </row>
    <row r="464" spans="1:20" x14ac:dyDescent="0.25">
      <c r="A464">
        <f t="shared" si="209"/>
        <v>2023</v>
      </c>
      <c r="B464" t="str">
        <f>'Enheter, modell og år'!E3</f>
        <v>VFM</v>
      </c>
      <c r="C464">
        <f>'Tot bev lokal modell'!$A$16</f>
        <v>0</v>
      </c>
      <c r="D464" t="str">
        <f t="shared" si="192"/>
        <v>2023VFM</v>
      </c>
      <c r="E464" t="str">
        <f t="shared" si="193"/>
        <v>2023VFM0</v>
      </c>
      <c r="F464" s="39">
        <f t="shared" si="196"/>
        <v>0</v>
      </c>
      <c r="G464" s="39">
        <f t="shared" si="197"/>
        <v>0</v>
      </c>
      <c r="H464" s="39">
        <f t="shared" si="198"/>
        <v>0</v>
      </c>
      <c r="I464" s="39">
        <f t="shared" si="199"/>
        <v>0</v>
      </c>
      <c r="J464" s="39">
        <f t="shared" si="194"/>
        <v>0</v>
      </c>
      <c r="K464" s="3">
        <f>'Tot bev lokal modell'!AG16</f>
        <v>0</v>
      </c>
      <c r="L464" s="3">
        <f>'Tot bev lokal modell'!AH16</f>
        <v>0</v>
      </c>
      <c r="M464" s="3">
        <f>'Tot bev lokal modell'!AI16</f>
        <v>0</v>
      </c>
      <c r="N464" s="3">
        <f t="shared" si="195"/>
        <v>0</v>
      </c>
      <c r="O464" s="3">
        <f>'Tot bev lokal modell'!AJ16</f>
        <v>0</v>
      </c>
      <c r="P464" s="3">
        <f>'Tot bev lokal modell'!AK16</f>
        <v>0</v>
      </c>
      <c r="Q464" s="3">
        <f>IF(A464='Enheter, modell og år'!$F$2-1,0,P464-VLOOKUP(A464-1&amp;B464&amp;C464,$E$2:$P$541,12,FALSE))</f>
        <v>0</v>
      </c>
      <c r="R464" s="70">
        <f t="shared" si="189"/>
        <v>0</v>
      </c>
      <c r="S464" s="3">
        <f>IF(A464&lt;('Enheter, modell og år'!$F$2+7),0,P464-VLOOKUP(A464-7&amp;B464&amp;C464,$E$32:$P$541,12,FALSE))</f>
        <v>0</v>
      </c>
      <c r="T464" s="70">
        <f t="shared" si="190"/>
        <v>0</v>
      </c>
    </row>
    <row r="465" spans="1:20" x14ac:dyDescent="0.25">
      <c r="A465">
        <f t="shared" si="209"/>
        <v>2023</v>
      </c>
      <c r="B465" t="str">
        <f>'Enheter, modell og år'!E3</f>
        <v>VFM</v>
      </c>
      <c r="C465">
        <f>'Tot bev lokal modell'!$A$17</f>
        <v>0</v>
      </c>
      <c r="D465" t="str">
        <f t="shared" si="192"/>
        <v>2023VFM</v>
      </c>
      <c r="E465" t="str">
        <f t="shared" si="193"/>
        <v>2023VFM0</v>
      </c>
      <c r="F465" s="39">
        <f t="shared" si="196"/>
        <v>0</v>
      </c>
      <c r="G465" s="39">
        <f t="shared" si="197"/>
        <v>0</v>
      </c>
      <c r="H465" s="39">
        <f t="shared" si="198"/>
        <v>0</v>
      </c>
      <c r="I465" s="39">
        <f t="shared" si="199"/>
        <v>0</v>
      </c>
      <c r="J465" s="39">
        <f t="shared" si="194"/>
        <v>0</v>
      </c>
      <c r="K465" s="3">
        <f>'Tot bev lokal modell'!AG17</f>
        <v>0</v>
      </c>
      <c r="L465" s="3">
        <f>'Tot bev lokal modell'!AH17</f>
        <v>0</v>
      </c>
      <c r="M465" s="3">
        <f>'Tot bev lokal modell'!AI17</f>
        <v>0</v>
      </c>
      <c r="N465" s="3">
        <f t="shared" si="195"/>
        <v>0</v>
      </c>
      <c r="O465" s="3">
        <f>'Tot bev lokal modell'!AJ17</f>
        <v>0</v>
      </c>
      <c r="P465" s="3">
        <f>'Tot bev lokal modell'!AK17</f>
        <v>0</v>
      </c>
      <c r="Q465" s="3">
        <f>IF(A465='Enheter, modell og år'!$F$2-1,0,P465-VLOOKUP(A465-1&amp;B465&amp;C465,$E$2:$P$541,12,FALSE))</f>
        <v>0</v>
      </c>
      <c r="R465" s="70">
        <f t="shared" si="189"/>
        <v>0</v>
      </c>
      <c r="S465" s="3">
        <f>IF(A465&lt;('Enheter, modell og år'!$F$2+7),0,P465-VLOOKUP(A465-7&amp;B465&amp;C465,$E$32:$P$541,12,FALSE))</f>
        <v>0</v>
      </c>
      <c r="T465" s="70">
        <f t="shared" si="190"/>
        <v>0</v>
      </c>
    </row>
    <row r="466" spans="1:20" x14ac:dyDescent="0.25">
      <c r="A466">
        <f t="shared" si="209"/>
        <v>2023</v>
      </c>
      <c r="B466" t="str">
        <f>'Enheter, modell og år'!E3</f>
        <v>VFM</v>
      </c>
      <c r="C466">
        <f>'Tot bev lokal modell'!$A$18</f>
        <v>0</v>
      </c>
      <c r="D466" t="str">
        <f t="shared" si="192"/>
        <v>2023VFM</v>
      </c>
      <c r="E466" t="str">
        <f t="shared" si="193"/>
        <v>2023VFM0</v>
      </c>
      <c r="F466" s="39">
        <f t="shared" si="196"/>
        <v>0</v>
      </c>
      <c r="G466" s="39">
        <f t="shared" si="197"/>
        <v>0</v>
      </c>
      <c r="H466" s="39">
        <f t="shared" si="198"/>
        <v>0</v>
      </c>
      <c r="I466" s="39">
        <f t="shared" si="199"/>
        <v>0</v>
      </c>
      <c r="J466" s="39">
        <f t="shared" si="194"/>
        <v>0</v>
      </c>
      <c r="K466" s="3">
        <f>'Tot bev lokal modell'!AG18</f>
        <v>0</v>
      </c>
      <c r="L466" s="3">
        <f>'Tot bev lokal modell'!AH18</f>
        <v>0</v>
      </c>
      <c r="M466" s="3">
        <f>'Tot bev lokal modell'!AI18</f>
        <v>0</v>
      </c>
      <c r="N466" s="3">
        <f t="shared" si="195"/>
        <v>0</v>
      </c>
      <c r="O466" s="3">
        <f>'Tot bev lokal modell'!AJ18</f>
        <v>0</v>
      </c>
      <c r="P466" s="3">
        <f>'Tot bev lokal modell'!AK18</f>
        <v>0</v>
      </c>
      <c r="Q466" s="3">
        <f>IF(A466='Enheter, modell og år'!$F$2-1,0,P466-VLOOKUP(A466-1&amp;B466&amp;C466,$E$2:$P$541,12,FALSE))</f>
        <v>0</v>
      </c>
      <c r="R466" s="70">
        <f t="shared" si="189"/>
        <v>0</v>
      </c>
      <c r="S466" s="3">
        <f>IF(A466&lt;('Enheter, modell og år'!$F$2+7),0,P466-VLOOKUP(A466-7&amp;B466&amp;C466,$E$32:$P$541,12,FALSE))</f>
        <v>0</v>
      </c>
      <c r="T466" s="70">
        <f t="shared" si="190"/>
        <v>0</v>
      </c>
    </row>
    <row r="467" spans="1:20" x14ac:dyDescent="0.25">
      <c r="A467">
        <f t="shared" si="209"/>
        <v>2023</v>
      </c>
      <c r="B467" t="str">
        <f>'Enheter, modell og år'!E3</f>
        <v>VFM</v>
      </c>
      <c r="C467">
        <f>'Tot bev lokal modell'!$A$19</f>
        <v>0</v>
      </c>
      <c r="D467" t="str">
        <f t="shared" si="192"/>
        <v>2023VFM</v>
      </c>
      <c r="E467" t="str">
        <f t="shared" si="193"/>
        <v>2023VFM0</v>
      </c>
      <c r="F467" s="39">
        <f t="shared" si="196"/>
        <v>0</v>
      </c>
      <c r="G467" s="39">
        <f t="shared" si="197"/>
        <v>0</v>
      </c>
      <c r="H467" s="39">
        <f t="shared" si="198"/>
        <v>0</v>
      </c>
      <c r="I467" s="39">
        <f t="shared" si="199"/>
        <v>0</v>
      </c>
      <c r="J467" s="39">
        <f t="shared" si="194"/>
        <v>0</v>
      </c>
      <c r="K467" s="3">
        <f>'Tot bev lokal modell'!AG19</f>
        <v>0</v>
      </c>
      <c r="L467" s="3">
        <f>'Tot bev lokal modell'!AH19</f>
        <v>0</v>
      </c>
      <c r="M467" s="3">
        <f>'Tot bev lokal modell'!AI19</f>
        <v>0</v>
      </c>
      <c r="N467" s="3">
        <f t="shared" si="195"/>
        <v>0</v>
      </c>
      <c r="O467" s="3">
        <f>'Tot bev lokal modell'!AJ19</f>
        <v>0</v>
      </c>
      <c r="P467" s="3">
        <f>'Tot bev lokal modell'!AK19</f>
        <v>0</v>
      </c>
      <c r="Q467" s="3">
        <f>IF(A467='Enheter, modell og år'!$F$2-1,0,P467-VLOOKUP(A467-1&amp;B467&amp;C467,$E$2:$P$541,12,FALSE))</f>
        <v>0</v>
      </c>
      <c r="R467" s="70">
        <f t="shared" si="189"/>
        <v>0</v>
      </c>
      <c r="S467" s="3">
        <f>IF(A467&lt;('Enheter, modell og år'!$F$2+7),0,P467-VLOOKUP(A467-7&amp;B467&amp;C467,$E$32:$P$541,12,FALSE))</f>
        <v>0</v>
      </c>
      <c r="T467" s="70">
        <f t="shared" si="190"/>
        <v>0</v>
      </c>
    </row>
    <row r="468" spans="1:20" x14ac:dyDescent="0.25">
      <c r="A468">
        <f t="shared" si="209"/>
        <v>2023</v>
      </c>
      <c r="B468" t="str">
        <f>'Enheter, modell og år'!E3</f>
        <v>VFM</v>
      </c>
      <c r="C468">
        <f>'Tot bev lokal modell'!$A$20</f>
        <v>0</v>
      </c>
      <c r="D468" t="str">
        <f t="shared" si="192"/>
        <v>2023VFM</v>
      </c>
      <c r="E468" t="str">
        <f t="shared" si="193"/>
        <v>2023VFM0</v>
      </c>
      <c r="F468" s="39">
        <f t="shared" si="196"/>
        <v>0</v>
      </c>
      <c r="G468" s="39">
        <f t="shared" si="197"/>
        <v>0</v>
      </c>
      <c r="H468" s="39">
        <f t="shared" si="198"/>
        <v>0</v>
      </c>
      <c r="I468" s="39">
        <f t="shared" si="199"/>
        <v>0</v>
      </c>
      <c r="J468" s="39">
        <f t="shared" si="194"/>
        <v>0</v>
      </c>
      <c r="K468" s="3">
        <f>'Tot bev lokal modell'!AG20</f>
        <v>0</v>
      </c>
      <c r="L468" s="3">
        <f>'Tot bev lokal modell'!AH20</f>
        <v>0</v>
      </c>
      <c r="M468" s="3">
        <f>'Tot bev lokal modell'!AI20</f>
        <v>0</v>
      </c>
      <c r="N468" s="3">
        <f t="shared" si="195"/>
        <v>0</v>
      </c>
      <c r="O468" s="3">
        <f>'Tot bev lokal modell'!AJ20</f>
        <v>0</v>
      </c>
      <c r="P468" s="3">
        <f>'Tot bev lokal modell'!AK20</f>
        <v>0</v>
      </c>
      <c r="Q468" s="3">
        <f>IF(A468='Enheter, modell og år'!$F$2-1,0,P468-VLOOKUP(A468-1&amp;B468&amp;C468,$E$2:$P$541,12,FALSE))</f>
        <v>0</v>
      </c>
      <c r="R468" s="70">
        <f t="shared" si="189"/>
        <v>0</v>
      </c>
      <c r="S468" s="3">
        <f>IF(A468&lt;('Enheter, modell og år'!$F$2+7),0,P468-VLOOKUP(A468-7&amp;B468&amp;C468,$E$32:$P$541,12,FALSE))</f>
        <v>0</v>
      </c>
      <c r="T468" s="70">
        <f t="shared" si="190"/>
        <v>0</v>
      </c>
    </row>
    <row r="469" spans="1:20" x14ac:dyDescent="0.25">
      <c r="A469">
        <f t="shared" si="209"/>
        <v>2023</v>
      </c>
      <c r="B469" t="str">
        <f>'Enheter, modell og år'!E3</f>
        <v>VFM</v>
      </c>
      <c r="C469">
        <f>'Tot bev lokal modell'!$A$21</f>
        <v>0</v>
      </c>
      <c r="D469" t="str">
        <f t="shared" si="192"/>
        <v>2023VFM</v>
      </c>
      <c r="E469" t="str">
        <f t="shared" si="193"/>
        <v>2023VFM0</v>
      </c>
      <c r="F469" s="39">
        <f t="shared" si="196"/>
        <v>0</v>
      </c>
      <c r="G469" s="39">
        <f t="shared" si="197"/>
        <v>0</v>
      </c>
      <c r="H469" s="39">
        <f t="shared" si="198"/>
        <v>0</v>
      </c>
      <c r="I469" s="39">
        <f t="shared" si="199"/>
        <v>0</v>
      </c>
      <c r="J469" s="39">
        <f t="shared" si="194"/>
        <v>0</v>
      </c>
      <c r="K469" s="3">
        <f>'Tot bev lokal modell'!AG21</f>
        <v>0</v>
      </c>
      <c r="L469" s="3">
        <f>'Tot bev lokal modell'!AH21</f>
        <v>0</v>
      </c>
      <c r="M469" s="3">
        <f>'Tot bev lokal modell'!AI21</f>
        <v>0</v>
      </c>
      <c r="N469" s="3">
        <f t="shared" si="195"/>
        <v>0</v>
      </c>
      <c r="O469" s="3">
        <f>'Tot bev lokal modell'!AJ21</f>
        <v>0</v>
      </c>
      <c r="P469" s="3">
        <f>'Tot bev lokal modell'!AK21</f>
        <v>0</v>
      </c>
      <c r="Q469" s="3">
        <f>IF(A469='Enheter, modell og år'!$F$2-1,0,P469-VLOOKUP(A469-1&amp;B469&amp;C469,$E$2:$P$541,12,FALSE))</f>
        <v>0</v>
      </c>
      <c r="R469" s="70">
        <f t="shared" si="189"/>
        <v>0</v>
      </c>
      <c r="S469" s="3">
        <f>IF(A469&lt;('Enheter, modell og år'!$F$2+7),0,P469-VLOOKUP(A469-7&amp;B469&amp;C469,$E$32:$P$541,12,FALSE))</f>
        <v>0</v>
      </c>
      <c r="T469" s="70">
        <f t="shared" si="190"/>
        <v>0</v>
      </c>
    </row>
    <row r="470" spans="1:20" x14ac:dyDescent="0.25">
      <c r="A470">
        <f t="shared" si="209"/>
        <v>2023</v>
      </c>
      <c r="B470" t="str">
        <f>'Enheter, modell og år'!E3</f>
        <v>VFM</v>
      </c>
      <c r="C470">
        <f>'Tot bev lokal modell'!$A$22</f>
        <v>0</v>
      </c>
      <c r="D470" t="str">
        <f t="shared" si="192"/>
        <v>2023VFM</v>
      </c>
      <c r="E470" t="str">
        <f t="shared" si="193"/>
        <v>2023VFM0</v>
      </c>
      <c r="F470" s="39">
        <f t="shared" si="196"/>
        <v>0</v>
      </c>
      <c r="G470" s="39">
        <f t="shared" si="197"/>
        <v>0</v>
      </c>
      <c r="H470" s="39">
        <f t="shared" si="198"/>
        <v>0</v>
      </c>
      <c r="I470" s="39">
        <f t="shared" si="199"/>
        <v>0</v>
      </c>
      <c r="J470" s="39">
        <f t="shared" si="194"/>
        <v>0</v>
      </c>
      <c r="K470" s="3">
        <f>'Tot bev lokal modell'!AG22</f>
        <v>0</v>
      </c>
      <c r="L470" s="3">
        <f>'Tot bev lokal modell'!AH22</f>
        <v>0</v>
      </c>
      <c r="M470" s="3">
        <f>'Tot bev lokal modell'!AI22</f>
        <v>0</v>
      </c>
      <c r="N470" s="3">
        <f t="shared" si="195"/>
        <v>0</v>
      </c>
      <c r="O470" s="3">
        <f>'Tot bev lokal modell'!AJ22</f>
        <v>0</v>
      </c>
      <c r="P470" s="3">
        <f>'Tot bev lokal modell'!AK22</f>
        <v>0</v>
      </c>
      <c r="Q470" s="3">
        <f>IF(A470='Enheter, modell og år'!$F$2-1,0,P470-VLOOKUP(A470-1&amp;B470&amp;C470,$E$2:$P$541,12,FALSE))</f>
        <v>0</v>
      </c>
      <c r="R470" s="70">
        <f t="shared" si="189"/>
        <v>0</v>
      </c>
      <c r="S470" s="3">
        <f>IF(A470&lt;('Enheter, modell og år'!$F$2+7),0,P470-VLOOKUP(A470-7&amp;B470&amp;C470,$E$32:$P$541,12,FALSE))</f>
        <v>0</v>
      </c>
      <c r="T470" s="70">
        <f t="shared" si="190"/>
        <v>0</v>
      </c>
    </row>
    <row r="471" spans="1:20" x14ac:dyDescent="0.25">
      <c r="A471">
        <f t="shared" si="209"/>
        <v>2023</v>
      </c>
      <c r="B471" t="str">
        <f>'Enheter, modell og år'!E3</f>
        <v>VFM</v>
      </c>
      <c r="C471">
        <f>'Tot bev lokal modell'!$A$23</f>
        <v>0</v>
      </c>
      <c r="D471" t="str">
        <f t="shared" si="192"/>
        <v>2023VFM</v>
      </c>
      <c r="E471" t="str">
        <f t="shared" si="193"/>
        <v>2023VFM0</v>
      </c>
      <c r="F471" s="39">
        <f t="shared" si="196"/>
        <v>0</v>
      </c>
      <c r="G471" s="39">
        <f t="shared" si="197"/>
        <v>0</v>
      </c>
      <c r="H471" s="39">
        <f t="shared" si="198"/>
        <v>0</v>
      </c>
      <c r="I471" s="39">
        <f t="shared" si="199"/>
        <v>0</v>
      </c>
      <c r="J471" s="39">
        <f t="shared" si="194"/>
        <v>0</v>
      </c>
      <c r="K471" s="3">
        <f>'Tot bev lokal modell'!AG23</f>
        <v>0</v>
      </c>
      <c r="L471" s="3">
        <f>'Tot bev lokal modell'!AH23</f>
        <v>0</v>
      </c>
      <c r="M471" s="3">
        <f>'Tot bev lokal modell'!AI23</f>
        <v>0</v>
      </c>
      <c r="N471" s="3">
        <f t="shared" si="195"/>
        <v>0</v>
      </c>
      <c r="O471" s="3">
        <f>'Tot bev lokal modell'!AJ23</f>
        <v>0</v>
      </c>
      <c r="P471" s="3">
        <f>'Tot bev lokal modell'!AK23</f>
        <v>0</v>
      </c>
      <c r="Q471" s="3">
        <f>IF(A471='Enheter, modell og år'!$F$2-1,0,P471-VLOOKUP(A471-1&amp;B471&amp;C471,$E$2:$P$541,12,FALSE))</f>
        <v>0</v>
      </c>
      <c r="R471" s="70">
        <f t="shared" si="189"/>
        <v>0</v>
      </c>
      <c r="S471" s="3">
        <f>IF(A471&lt;('Enheter, modell og år'!$F$2+7),0,P471-VLOOKUP(A471-7&amp;B471&amp;C471,$E$32:$P$541,12,FALSE))</f>
        <v>0</v>
      </c>
      <c r="T471" s="70">
        <f t="shared" si="190"/>
        <v>0</v>
      </c>
    </row>
    <row r="472" spans="1:20" x14ac:dyDescent="0.25">
      <c r="A472">
        <f t="shared" si="209"/>
        <v>2023</v>
      </c>
      <c r="B472" t="str">
        <f>'Enheter, modell og år'!E3</f>
        <v>VFM</v>
      </c>
      <c r="C472">
        <f>'Tot bev lokal modell'!$A$24</f>
        <v>0</v>
      </c>
      <c r="D472" t="str">
        <f t="shared" si="192"/>
        <v>2023VFM</v>
      </c>
      <c r="E472" t="str">
        <f t="shared" si="193"/>
        <v>2023VFM0</v>
      </c>
      <c r="F472" s="39">
        <f t="shared" si="196"/>
        <v>0</v>
      </c>
      <c r="G472" s="39">
        <f t="shared" si="197"/>
        <v>0</v>
      </c>
      <c r="H472" s="39">
        <f t="shared" si="198"/>
        <v>0</v>
      </c>
      <c r="I472" s="39">
        <f t="shared" si="199"/>
        <v>0</v>
      </c>
      <c r="J472" s="39">
        <f t="shared" si="194"/>
        <v>0</v>
      </c>
      <c r="K472" s="3">
        <f>'Tot bev lokal modell'!AG24</f>
        <v>0</v>
      </c>
      <c r="L472" s="3">
        <f>'Tot bev lokal modell'!AH24</f>
        <v>0</v>
      </c>
      <c r="M472" s="3">
        <f>'Tot bev lokal modell'!AI24</f>
        <v>0</v>
      </c>
      <c r="N472" s="3">
        <f t="shared" si="195"/>
        <v>0</v>
      </c>
      <c r="O472" s="3">
        <f>'Tot bev lokal modell'!AJ24</f>
        <v>0</v>
      </c>
      <c r="P472" s="3">
        <f>'Tot bev lokal modell'!AK24</f>
        <v>0</v>
      </c>
      <c r="Q472" s="3">
        <f>IF(A472='Enheter, modell og år'!$F$2-1,0,P472-VLOOKUP(A472-1&amp;B472&amp;C472,$E$2:$P$541,12,FALSE))</f>
        <v>0</v>
      </c>
      <c r="R472" s="70">
        <f t="shared" si="189"/>
        <v>0</v>
      </c>
      <c r="S472" s="3">
        <f>IF(A472&lt;('Enheter, modell og år'!$F$2+7),0,P472-VLOOKUP(A472-7&amp;B472&amp;C472,$E$32:$P$541,12,FALSE))</f>
        <v>0</v>
      </c>
      <c r="T472" s="70">
        <f t="shared" si="190"/>
        <v>0</v>
      </c>
    </row>
    <row r="473" spans="1:20" x14ac:dyDescent="0.25">
      <c r="A473">
        <f t="shared" si="209"/>
        <v>2023</v>
      </c>
      <c r="B473" t="str">
        <f>'Enheter, modell og år'!E3</f>
        <v>VFM</v>
      </c>
      <c r="C473">
        <f>'Tot bev lokal modell'!$A$25</f>
        <v>0</v>
      </c>
      <c r="D473" t="str">
        <f t="shared" si="192"/>
        <v>2023VFM</v>
      </c>
      <c r="E473" t="str">
        <f t="shared" si="193"/>
        <v>2023VFM0</v>
      </c>
      <c r="F473" s="39">
        <f t="shared" si="196"/>
        <v>0</v>
      </c>
      <c r="G473" s="39">
        <f t="shared" si="197"/>
        <v>0</v>
      </c>
      <c r="H473" s="39">
        <f t="shared" si="198"/>
        <v>0</v>
      </c>
      <c r="I473" s="39">
        <f t="shared" si="199"/>
        <v>0</v>
      </c>
      <c r="J473" s="39">
        <f t="shared" si="194"/>
        <v>0</v>
      </c>
      <c r="K473" s="3">
        <f>'Tot bev lokal modell'!AG25</f>
        <v>0</v>
      </c>
      <c r="L473" s="3">
        <f>'Tot bev lokal modell'!AH25</f>
        <v>0</v>
      </c>
      <c r="M473" s="3">
        <f>'Tot bev lokal modell'!AI25</f>
        <v>0</v>
      </c>
      <c r="N473" s="3">
        <f t="shared" si="195"/>
        <v>0</v>
      </c>
      <c r="O473" s="3">
        <f>'Tot bev lokal modell'!AJ25</f>
        <v>0</v>
      </c>
      <c r="P473" s="3">
        <f>'Tot bev lokal modell'!AK25</f>
        <v>0</v>
      </c>
      <c r="Q473" s="3">
        <f>IF(A473='Enheter, modell og år'!$F$2-1,0,P473-VLOOKUP(A473-1&amp;B473&amp;C473,$E$2:$P$541,12,FALSE))</f>
        <v>0</v>
      </c>
      <c r="R473" s="70">
        <f t="shared" si="189"/>
        <v>0</v>
      </c>
      <c r="S473" s="3">
        <f>IF(A473&lt;('Enheter, modell og år'!$F$2+7),0,P473-VLOOKUP(A473-7&amp;B473&amp;C473,$E$32:$P$541,12,FALSE))</f>
        <v>0</v>
      </c>
      <c r="T473" s="70">
        <f t="shared" si="190"/>
        <v>0</v>
      </c>
    </row>
    <row r="474" spans="1:20" x14ac:dyDescent="0.25">
      <c r="A474">
        <f t="shared" si="209"/>
        <v>2023</v>
      </c>
      <c r="B474" t="str">
        <f>'Enheter, modell og år'!E3</f>
        <v>VFM</v>
      </c>
      <c r="C474">
        <f>'Tot bev lokal modell'!$A$26</f>
        <v>0</v>
      </c>
      <c r="D474" t="str">
        <f t="shared" si="192"/>
        <v>2023VFM</v>
      </c>
      <c r="E474" t="str">
        <f t="shared" si="193"/>
        <v>2023VFM0</v>
      </c>
      <c r="F474" s="39">
        <f t="shared" si="196"/>
        <v>0</v>
      </c>
      <c r="G474" s="39">
        <f t="shared" si="197"/>
        <v>0</v>
      </c>
      <c r="H474" s="39">
        <f t="shared" si="198"/>
        <v>0</v>
      </c>
      <c r="I474" s="39">
        <f t="shared" si="199"/>
        <v>0</v>
      </c>
      <c r="J474" s="39">
        <f t="shared" si="194"/>
        <v>0</v>
      </c>
      <c r="K474" s="3">
        <f>'Tot bev lokal modell'!AG26</f>
        <v>0</v>
      </c>
      <c r="L474" s="3">
        <f>'Tot bev lokal modell'!AH26</f>
        <v>0</v>
      </c>
      <c r="M474" s="3">
        <f>'Tot bev lokal modell'!AI26</f>
        <v>0</v>
      </c>
      <c r="N474" s="3">
        <f t="shared" si="195"/>
        <v>0</v>
      </c>
      <c r="O474" s="3">
        <f>'Tot bev lokal modell'!AJ26</f>
        <v>0</v>
      </c>
      <c r="P474" s="3">
        <f>'Tot bev lokal modell'!AK26</f>
        <v>0</v>
      </c>
      <c r="Q474" s="3">
        <f>IF(A474='Enheter, modell og år'!$F$2-1,0,P474-VLOOKUP(A474-1&amp;B474&amp;C474,$E$2:$P$541,12,FALSE))</f>
        <v>0</v>
      </c>
      <c r="R474" s="70">
        <f t="shared" si="189"/>
        <v>0</v>
      </c>
      <c r="S474" s="3">
        <f>IF(A474&lt;('Enheter, modell og år'!$F$2+7),0,P474-VLOOKUP(A474-7&amp;B474&amp;C474,$E$32:$P$541,12,FALSE))</f>
        <v>0</v>
      </c>
      <c r="T474" s="70">
        <f t="shared" si="190"/>
        <v>0</v>
      </c>
    </row>
    <row r="475" spans="1:20" x14ac:dyDescent="0.25">
      <c r="A475">
        <f t="shared" si="209"/>
        <v>2023</v>
      </c>
      <c r="B475" t="str">
        <f>'Enheter, modell og år'!E3</f>
        <v>VFM</v>
      </c>
      <c r="C475">
        <f>'Tot bev lokal modell'!$A$27</f>
        <v>0</v>
      </c>
      <c r="D475" t="str">
        <f t="shared" si="192"/>
        <v>2023VFM</v>
      </c>
      <c r="E475" t="str">
        <f t="shared" si="193"/>
        <v>2023VFM0</v>
      </c>
      <c r="F475" s="39">
        <f t="shared" si="196"/>
        <v>0</v>
      </c>
      <c r="G475" s="39">
        <f t="shared" si="197"/>
        <v>0</v>
      </c>
      <c r="H475" s="39">
        <f t="shared" si="198"/>
        <v>0</v>
      </c>
      <c r="I475" s="39">
        <f t="shared" si="199"/>
        <v>0</v>
      </c>
      <c r="J475" s="39">
        <f t="shared" si="194"/>
        <v>0</v>
      </c>
      <c r="K475" s="3">
        <f>'Tot bev lokal modell'!AG27</f>
        <v>0</v>
      </c>
      <c r="L475" s="3">
        <f>'Tot bev lokal modell'!AH27</f>
        <v>0</v>
      </c>
      <c r="M475" s="3">
        <f>'Tot bev lokal modell'!AI27</f>
        <v>0</v>
      </c>
      <c r="N475" s="3">
        <f t="shared" si="195"/>
        <v>0</v>
      </c>
      <c r="O475" s="3">
        <f>'Tot bev lokal modell'!AJ27</f>
        <v>0</v>
      </c>
      <c r="P475" s="3">
        <f>'Tot bev lokal modell'!AK27</f>
        <v>0</v>
      </c>
      <c r="Q475" s="3">
        <f>IF(A475='Enheter, modell og år'!$F$2-1,0,P475-VLOOKUP(A475-1&amp;B475&amp;C475,$E$2:$P$541,12,FALSE))</f>
        <v>0</v>
      </c>
      <c r="R475" s="70">
        <f t="shared" si="189"/>
        <v>0</v>
      </c>
      <c r="S475" s="3">
        <f>IF(A475&lt;('Enheter, modell og år'!$F$2+7),0,P475-VLOOKUP(A475-7&amp;B475&amp;C475,$E$32:$P$541,12,FALSE))</f>
        <v>0</v>
      </c>
      <c r="T475" s="70">
        <f t="shared" si="190"/>
        <v>0</v>
      </c>
    </row>
    <row r="476" spans="1:20" x14ac:dyDescent="0.25">
      <c r="A476">
        <f t="shared" si="209"/>
        <v>2023</v>
      </c>
      <c r="B476" t="str">
        <f>'Enheter, modell og år'!E3</f>
        <v>VFM</v>
      </c>
      <c r="C476">
        <f>'Tot bev lokal modell'!$A$28</f>
        <v>0</v>
      </c>
      <c r="D476" t="str">
        <f t="shared" si="192"/>
        <v>2023VFM</v>
      </c>
      <c r="E476" t="str">
        <f t="shared" si="193"/>
        <v>2023VFM0</v>
      </c>
      <c r="F476" s="39">
        <f t="shared" si="196"/>
        <v>0</v>
      </c>
      <c r="G476" s="39">
        <f t="shared" si="197"/>
        <v>0</v>
      </c>
      <c r="H476" s="39">
        <f t="shared" si="198"/>
        <v>0</v>
      </c>
      <c r="I476" s="39">
        <f t="shared" si="199"/>
        <v>0</v>
      </c>
      <c r="J476" s="39">
        <f t="shared" si="194"/>
        <v>0</v>
      </c>
      <c r="K476" s="3">
        <f>'Tot bev lokal modell'!AG28</f>
        <v>0</v>
      </c>
      <c r="L476" s="3">
        <f>'Tot bev lokal modell'!AH28</f>
        <v>0</v>
      </c>
      <c r="M476" s="3">
        <f>'Tot bev lokal modell'!AI28</f>
        <v>0</v>
      </c>
      <c r="N476" s="3">
        <f t="shared" si="195"/>
        <v>0</v>
      </c>
      <c r="O476" s="3">
        <f>'Tot bev lokal modell'!AJ28</f>
        <v>0</v>
      </c>
      <c r="P476" s="3">
        <f>'Tot bev lokal modell'!AK28</f>
        <v>0</v>
      </c>
      <c r="Q476" s="3">
        <f>IF(A476='Enheter, modell og år'!$F$2-1,0,P476-VLOOKUP(A476-1&amp;B476&amp;C476,$E$2:$P$541,12,FALSE))</f>
        <v>0</v>
      </c>
      <c r="R476" s="70">
        <f t="shared" si="189"/>
        <v>0</v>
      </c>
      <c r="S476" s="3">
        <f>IF(A476&lt;('Enheter, modell og år'!$F$2+7),0,P476-VLOOKUP(A476-7&amp;B476&amp;C476,$E$32:$P$541,12,FALSE))</f>
        <v>0</v>
      </c>
      <c r="T476" s="70">
        <f t="shared" si="190"/>
        <v>0</v>
      </c>
    </row>
    <row r="477" spans="1:20" x14ac:dyDescent="0.25">
      <c r="A477">
        <f t="shared" si="209"/>
        <v>2023</v>
      </c>
      <c r="B477" t="str">
        <f>'Enheter, modell og år'!E3</f>
        <v>VFM</v>
      </c>
      <c r="C477">
        <f>'Tot bev lokal modell'!$A$29</f>
        <v>0</v>
      </c>
      <c r="D477" t="str">
        <f t="shared" si="192"/>
        <v>2023VFM</v>
      </c>
      <c r="E477" t="str">
        <f t="shared" si="193"/>
        <v>2023VFM0</v>
      </c>
      <c r="F477" s="39">
        <f t="shared" si="196"/>
        <v>0</v>
      </c>
      <c r="G477" s="39">
        <f t="shared" si="197"/>
        <v>0</v>
      </c>
      <c r="H477" s="39">
        <f t="shared" si="198"/>
        <v>0</v>
      </c>
      <c r="I477" s="39">
        <f t="shared" si="199"/>
        <v>0</v>
      </c>
      <c r="J477" s="39">
        <f t="shared" si="194"/>
        <v>0</v>
      </c>
      <c r="K477" s="3">
        <f>'Tot bev lokal modell'!AG29</f>
        <v>0</v>
      </c>
      <c r="L477" s="3">
        <f>'Tot bev lokal modell'!AH29</f>
        <v>0</v>
      </c>
      <c r="M477" s="3">
        <f>'Tot bev lokal modell'!AI29</f>
        <v>0</v>
      </c>
      <c r="N477" s="3">
        <f t="shared" si="195"/>
        <v>0</v>
      </c>
      <c r="O477" s="3">
        <f>'Tot bev lokal modell'!AJ29</f>
        <v>0</v>
      </c>
      <c r="P477" s="3">
        <f>'Tot bev lokal modell'!AK29</f>
        <v>0</v>
      </c>
      <c r="Q477" s="3">
        <f>IF(A477='Enheter, modell og år'!$F$2-1,0,P477-VLOOKUP(A477-1&amp;B477&amp;C477,$E$2:$P$541,12,FALSE))</f>
        <v>0</v>
      </c>
      <c r="R477" s="70">
        <f t="shared" si="189"/>
        <v>0</v>
      </c>
      <c r="S477" s="3">
        <f>IF(A477&lt;('Enheter, modell og år'!$F$2+7),0,P477-VLOOKUP(A477-7&amp;B477&amp;C477,$E$32:$P$541,12,FALSE))</f>
        <v>0</v>
      </c>
      <c r="T477" s="70">
        <f t="shared" si="190"/>
        <v>0</v>
      </c>
    </row>
    <row r="478" spans="1:20" x14ac:dyDescent="0.25">
      <c r="A478">
        <f t="shared" si="209"/>
        <v>2023</v>
      </c>
      <c r="B478" t="str">
        <f>'Enheter, modell og år'!E3</f>
        <v>VFM</v>
      </c>
      <c r="C478">
        <f>'Tot bev lokal modell'!$A$30</f>
        <v>0</v>
      </c>
      <c r="D478" t="str">
        <f t="shared" si="192"/>
        <v>2023VFM</v>
      </c>
      <c r="E478" t="str">
        <f t="shared" si="193"/>
        <v>2023VFM0</v>
      </c>
      <c r="F478" s="39">
        <f t="shared" si="196"/>
        <v>0</v>
      </c>
      <c r="G478" s="39">
        <f t="shared" si="197"/>
        <v>0</v>
      </c>
      <c r="H478" s="39">
        <f t="shared" si="198"/>
        <v>0</v>
      </c>
      <c r="I478" s="39">
        <f t="shared" si="199"/>
        <v>0</v>
      </c>
      <c r="J478" s="39">
        <f t="shared" si="194"/>
        <v>0</v>
      </c>
      <c r="K478" s="3">
        <f>'Tot bev lokal modell'!AG30</f>
        <v>0</v>
      </c>
      <c r="L478" s="3">
        <f>'Tot bev lokal modell'!AH30</f>
        <v>0</v>
      </c>
      <c r="M478" s="3">
        <f>'Tot bev lokal modell'!AI30</f>
        <v>0</v>
      </c>
      <c r="N478" s="3">
        <f t="shared" si="195"/>
        <v>0</v>
      </c>
      <c r="O478" s="3">
        <f>'Tot bev lokal modell'!AJ30</f>
        <v>0</v>
      </c>
      <c r="P478" s="3">
        <f>'Tot bev lokal modell'!AK30</f>
        <v>0</v>
      </c>
      <c r="Q478" s="3">
        <f>IF(A478='Enheter, modell og år'!$F$2-1,0,P478-VLOOKUP(A478-1&amp;B478&amp;C478,$E$2:$P$541,12,FALSE))</f>
        <v>0</v>
      </c>
      <c r="R478" s="70">
        <f t="shared" si="189"/>
        <v>0</v>
      </c>
      <c r="S478" s="3">
        <f>IF(A478&lt;('Enheter, modell og år'!$F$2+7),0,P478-VLOOKUP(A478-7&amp;B478&amp;C478,$E$32:$P$541,12,FALSE))</f>
        <v>0</v>
      </c>
      <c r="T478" s="70">
        <f t="shared" si="190"/>
        <v>0</v>
      </c>
    </row>
    <row r="479" spans="1:20" x14ac:dyDescent="0.25">
      <c r="A479">
        <f t="shared" si="209"/>
        <v>2023</v>
      </c>
      <c r="B479" t="str">
        <f>'Enheter, modell og år'!E3</f>
        <v>VFM</v>
      </c>
      <c r="C479">
        <f>'Tot bev lokal modell'!$A$31</f>
        <v>0</v>
      </c>
      <c r="D479" t="str">
        <f t="shared" si="192"/>
        <v>2023VFM</v>
      </c>
      <c r="E479" t="str">
        <f t="shared" si="193"/>
        <v>2023VFM0</v>
      </c>
      <c r="F479" s="39">
        <f t="shared" si="196"/>
        <v>0</v>
      </c>
      <c r="G479" s="39">
        <f t="shared" si="197"/>
        <v>0</v>
      </c>
      <c r="H479" s="39">
        <f t="shared" si="198"/>
        <v>0</v>
      </c>
      <c r="I479" s="39">
        <f t="shared" si="199"/>
        <v>0</v>
      </c>
      <c r="J479" s="39">
        <f t="shared" si="194"/>
        <v>0</v>
      </c>
      <c r="K479" s="3">
        <f>'Tot bev lokal modell'!AG31</f>
        <v>0</v>
      </c>
      <c r="L479" s="3">
        <f>'Tot bev lokal modell'!AH31</f>
        <v>0</v>
      </c>
      <c r="M479" s="3">
        <f>'Tot bev lokal modell'!AI31</f>
        <v>0</v>
      </c>
      <c r="N479" s="3">
        <f t="shared" si="195"/>
        <v>0</v>
      </c>
      <c r="O479" s="3">
        <f>'Tot bev lokal modell'!AJ31</f>
        <v>0</v>
      </c>
      <c r="P479" s="3">
        <f>'Tot bev lokal modell'!AK31</f>
        <v>0</v>
      </c>
      <c r="Q479" s="3">
        <f>IF(A479='Enheter, modell og år'!$F$2-1,0,P479-VLOOKUP(A479-1&amp;B479&amp;C479,$E$2:$P$541,12,FALSE))</f>
        <v>0</v>
      </c>
      <c r="R479" s="70">
        <f t="shared" si="189"/>
        <v>0</v>
      </c>
      <c r="S479" s="3">
        <f>IF(A479&lt;('Enheter, modell og år'!$F$2+7),0,P479-VLOOKUP(A479-7&amp;B479&amp;C479,$E$32:$P$541,12,FALSE))</f>
        <v>0</v>
      </c>
      <c r="T479" s="70">
        <f t="shared" si="190"/>
        <v>0</v>
      </c>
    </row>
    <row r="480" spans="1:20" x14ac:dyDescent="0.25">
      <c r="A480">
        <f t="shared" si="209"/>
        <v>2023</v>
      </c>
      <c r="B480" t="str">
        <f>'Enheter, modell og år'!E3</f>
        <v>VFM</v>
      </c>
      <c r="C480">
        <f>'Tot bev lokal modell'!$A$32</f>
        <v>0</v>
      </c>
      <c r="D480" t="str">
        <f t="shared" si="192"/>
        <v>2023VFM</v>
      </c>
      <c r="E480" t="str">
        <f t="shared" si="193"/>
        <v>2023VFM0</v>
      </c>
      <c r="F480" s="39">
        <f t="shared" si="196"/>
        <v>0</v>
      </c>
      <c r="G480" s="39">
        <f t="shared" si="197"/>
        <v>0</v>
      </c>
      <c r="H480" s="39">
        <f t="shared" si="198"/>
        <v>0</v>
      </c>
      <c r="I480" s="39">
        <f t="shared" si="199"/>
        <v>0</v>
      </c>
      <c r="J480" s="39">
        <f t="shared" si="194"/>
        <v>0</v>
      </c>
      <c r="K480" s="3">
        <f>'Tot bev lokal modell'!AG32</f>
        <v>0</v>
      </c>
      <c r="L480" s="3">
        <f>'Tot bev lokal modell'!AH32</f>
        <v>0</v>
      </c>
      <c r="M480" s="3">
        <f>'Tot bev lokal modell'!AI32</f>
        <v>0</v>
      </c>
      <c r="N480" s="3">
        <f t="shared" si="195"/>
        <v>0</v>
      </c>
      <c r="O480" s="3">
        <f>'Tot bev lokal modell'!AJ32</f>
        <v>0</v>
      </c>
      <c r="P480" s="3">
        <f>'Tot bev lokal modell'!AK32</f>
        <v>0</v>
      </c>
      <c r="Q480" s="3">
        <f>IF(A480='Enheter, modell og år'!$F$2-1,0,P480-VLOOKUP(A480-1&amp;B480&amp;C480,$E$2:$P$541,12,FALSE))</f>
        <v>0</v>
      </c>
      <c r="R480" s="70">
        <f t="shared" si="189"/>
        <v>0</v>
      </c>
      <c r="S480" s="3">
        <f>IF(A480&lt;('Enheter, modell og år'!$F$2+7),0,P480-VLOOKUP(A480-7&amp;B480&amp;C480,$E$32:$P$541,12,FALSE))</f>
        <v>0</v>
      </c>
      <c r="T480" s="70">
        <f t="shared" si="190"/>
        <v>0</v>
      </c>
    </row>
    <row r="481" spans="1:20" x14ac:dyDescent="0.25">
      <c r="A481">
        <f t="shared" si="209"/>
        <v>2023</v>
      </c>
      <c r="B481" t="str">
        <f>'Enheter, modell og år'!E3</f>
        <v>VFM</v>
      </c>
      <c r="C481">
        <f>'Tot bev lokal modell'!$A$33</f>
        <v>0</v>
      </c>
      <c r="D481" t="str">
        <f t="shared" si="192"/>
        <v>2023VFM</v>
      </c>
      <c r="E481" t="str">
        <f t="shared" si="193"/>
        <v>2023VFM0</v>
      </c>
      <c r="F481" s="39">
        <f t="shared" si="196"/>
        <v>0</v>
      </c>
      <c r="G481" s="39">
        <f t="shared" si="197"/>
        <v>0</v>
      </c>
      <c r="H481" s="39">
        <f t="shared" si="198"/>
        <v>0</v>
      </c>
      <c r="I481" s="39">
        <f t="shared" si="199"/>
        <v>0</v>
      </c>
      <c r="J481" s="39">
        <f t="shared" si="194"/>
        <v>0</v>
      </c>
      <c r="K481" s="3">
        <f>'Tot bev lokal modell'!AG33</f>
        <v>0</v>
      </c>
      <c r="L481" s="3">
        <f>'Tot bev lokal modell'!AH33</f>
        <v>0</v>
      </c>
      <c r="M481" s="3">
        <f>'Tot bev lokal modell'!AI33</f>
        <v>0</v>
      </c>
      <c r="N481" s="3">
        <f t="shared" si="195"/>
        <v>0</v>
      </c>
      <c r="O481" s="3">
        <f>'Tot bev lokal modell'!AJ33</f>
        <v>0</v>
      </c>
      <c r="P481" s="3">
        <f>'Tot bev lokal modell'!AK33</f>
        <v>0</v>
      </c>
      <c r="Q481" s="3">
        <f>IF(A481='Enheter, modell og år'!$F$2-1,0,P481-VLOOKUP(A481-1&amp;B481&amp;C481,$E$2:$P$541,12,FALSE))</f>
        <v>0</v>
      </c>
      <c r="R481" s="70">
        <f t="shared" si="189"/>
        <v>0</v>
      </c>
      <c r="S481" s="3">
        <f>IF(A481&lt;('Enheter, modell og år'!$F$2+7),0,P481-VLOOKUP(A481-7&amp;B481&amp;C481,$E$32:$P$541,12,FALSE))</f>
        <v>0</v>
      </c>
      <c r="T481" s="70">
        <f t="shared" si="190"/>
        <v>0</v>
      </c>
    </row>
    <row r="482" spans="1:20" x14ac:dyDescent="0.25">
      <c r="A482">
        <f t="shared" si="209"/>
        <v>2024</v>
      </c>
      <c r="B482" t="str">
        <f>'Enheter, modell og år'!$E$3</f>
        <v>VFM</v>
      </c>
      <c r="C482">
        <f>'Tot bev lokal modell'!A4</f>
        <v>0</v>
      </c>
      <c r="D482" t="str">
        <f t="shared" si="192"/>
        <v>2024VFM</v>
      </c>
      <c r="E482" t="str">
        <f t="shared" si="193"/>
        <v>2024VFM0</v>
      </c>
      <c r="F482" s="39">
        <f t="shared" si="196"/>
        <v>0</v>
      </c>
      <c r="G482" s="39">
        <f t="shared" si="197"/>
        <v>0</v>
      </c>
      <c r="H482" s="39">
        <f t="shared" si="198"/>
        <v>0</v>
      </c>
      <c r="I482" s="39">
        <f t="shared" si="199"/>
        <v>0</v>
      </c>
      <c r="J482" s="39">
        <f t="shared" si="194"/>
        <v>0</v>
      </c>
      <c r="K482" s="3">
        <f>'Tot bev lokal modell'!AL4</f>
        <v>0</v>
      </c>
      <c r="L482" s="3">
        <f>'Tot bev lokal modell'!AM4</f>
        <v>0</v>
      </c>
      <c r="M482" s="3">
        <f>'Tot bev lokal modell'!AN4</f>
        <v>0</v>
      </c>
      <c r="N482" s="3">
        <f t="shared" si="195"/>
        <v>0</v>
      </c>
      <c r="O482" s="3">
        <f>'Tot bev lokal modell'!AO4</f>
        <v>0</v>
      </c>
      <c r="P482" s="3">
        <f>'Tot bev lokal modell'!AP4</f>
        <v>0</v>
      </c>
      <c r="Q482" s="3">
        <f>IF(A482='Enheter, modell og år'!$F$2-1,0,P482-VLOOKUP(A482-1&amp;B482&amp;C482,$E$2:$P$541,12,FALSE))</f>
        <v>0</v>
      </c>
      <c r="R482" s="70">
        <f t="shared" si="189"/>
        <v>0</v>
      </c>
      <c r="S482" s="3">
        <f>IF(A482&lt;('Enheter, modell og år'!$F$2+7),0,P482-VLOOKUP(A482-7&amp;B482&amp;C482,$E$32:$P$541,12,FALSE))</f>
        <v>0</v>
      </c>
      <c r="T482" s="70">
        <f t="shared" si="190"/>
        <v>0</v>
      </c>
    </row>
    <row r="483" spans="1:20" x14ac:dyDescent="0.25">
      <c r="A483">
        <f t="shared" ref="A483:A492" si="210">A453+1</f>
        <v>2024</v>
      </c>
      <c r="B483" t="str">
        <f>'Enheter, modell og år'!$E$3</f>
        <v>VFM</v>
      </c>
      <c r="C483">
        <f>'Tot bev lokal modell'!A5</f>
        <v>0</v>
      </c>
      <c r="D483" t="str">
        <f t="shared" ref="D483:D492" si="211">A483&amp;B483</f>
        <v>2024VFM</v>
      </c>
      <c r="E483" t="str">
        <f t="shared" ref="E483:E492" si="212">A483&amp;B483&amp;C483</f>
        <v>2024VFM0</v>
      </c>
      <c r="F483" s="39">
        <f t="shared" ref="F483:F492" si="213">IFERROR(K483/$P483,0)</f>
        <v>0</v>
      </c>
      <c r="G483" s="39">
        <f t="shared" ref="G483:G492" si="214">IFERROR(L483/$P483,0)</f>
        <v>0</v>
      </c>
      <c r="H483" s="39">
        <f t="shared" ref="H483:H492" si="215">IFERROR(M483/$P483,0)</f>
        <v>0</v>
      </c>
      <c r="I483" s="39">
        <f t="shared" ref="I483:I492" si="216">IFERROR(O483/$P483,0)</f>
        <v>0</v>
      </c>
      <c r="J483" s="39">
        <f t="shared" ref="J483:J492" si="217">IFERROR(N483/$P483,0)</f>
        <v>0</v>
      </c>
      <c r="K483" s="3">
        <f>'Tot bev lokal modell'!AL5</f>
        <v>0</v>
      </c>
      <c r="L483" s="3">
        <f>'Tot bev lokal modell'!AM5</f>
        <v>0</v>
      </c>
      <c r="M483" s="3">
        <f>'Tot bev lokal modell'!AN5</f>
        <v>0</v>
      </c>
      <c r="N483" s="3">
        <f t="shared" ref="N483:N492" si="218">SUM(L483:M483)</f>
        <v>0</v>
      </c>
      <c r="O483" s="3">
        <f>'Tot bev lokal modell'!AO5</f>
        <v>0</v>
      </c>
      <c r="P483" s="3">
        <f>'Tot bev lokal modell'!AP5</f>
        <v>0</v>
      </c>
      <c r="Q483" s="3">
        <f>IF(A483='Enheter, modell og år'!$F$2-1,0,P483-VLOOKUP(A483-1&amp;B483&amp;C483,$E$2:$P$541,12,FALSE))</f>
        <v>0</v>
      </c>
      <c r="R483" s="70">
        <f t="shared" si="189"/>
        <v>0</v>
      </c>
      <c r="S483" s="3">
        <f>IF(A483&lt;('Enheter, modell og år'!$F$2+7),0,P483-VLOOKUP(A483-7&amp;B483&amp;C483,$E$32:$P$541,12,FALSE))</f>
        <v>0</v>
      </c>
      <c r="T483" s="70">
        <f t="shared" si="190"/>
        <v>0</v>
      </c>
    </row>
    <row r="484" spans="1:20" x14ac:dyDescent="0.25">
      <c r="A484">
        <f t="shared" si="210"/>
        <v>2024</v>
      </c>
      <c r="B484" t="str">
        <f>'Enheter, modell og år'!$E$3</f>
        <v>VFM</v>
      </c>
      <c r="C484">
        <f>'Tot bev lokal modell'!A6</f>
        <v>0</v>
      </c>
      <c r="D484" t="str">
        <f t="shared" si="211"/>
        <v>2024VFM</v>
      </c>
      <c r="E484" t="str">
        <f t="shared" si="212"/>
        <v>2024VFM0</v>
      </c>
      <c r="F484" s="39">
        <f t="shared" si="213"/>
        <v>0</v>
      </c>
      <c r="G484" s="39">
        <f t="shared" si="214"/>
        <v>0</v>
      </c>
      <c r="H484" s="39">
        <f t="shared" si="215"/>
        <v>0</v>
      </c>
      <c r="I484" s="39">
        <f t="shared" si="216"/>
        <v>0</v>
      </c>
      <c r="J484" s="39">
        <f t="shared" si="217"/>
        <v>0</v>
      </c>
      <c r="K484" s="3">
        <f>'Tot bev lokal modell'!AL6</f>
        <v>0</v>
      </c>
      <c r="L484" s="3">
        <f>'Tot bev lokal modell'!AM6</f>
        <v>0</v>
      </c>
      <c r="M484" s="3">
        <f>'Tot bev lokal modell'!AN6</f>
        <v>0</v>
      </c>
      <c r="N484" s="3">
        <f t="shared" si="218"/>
        <v>0</v>
      </c>
      <c r="O484" s="3">
        <f>'Tot bev lokal modell'!AO6</f>
        <v>0</v>
      </c>
      <c r="P484" s="3">
        <f>'Tot bev lokal modell'!AP6</f>
        <v>0</v>
      </c>
      <c r="Q484" s="3">
        <f>IF(A484='Enheter, modell og år'!$F$2-1,0,P484-VLOOKUP(A484-1&amp;B484&amp;C484,$E$2:$P$541,12,FALSE))</f>
        <v>0</v>
      </c>
      <c r="R484" s="70">
        <f t="shared" si="189"/>
        <v>0</v>
      </c>
      <c r="S484" s="3">
        <f>IF(A484&lt;('Enheter, modell og år'!$F$2+7),0,P484-VLOOKUP(A484-7&amp;B484&amp;C484,$E$32:$P$541,12,FALSE))</f>
        <v>0</v>
      </c>
      <c r="T484" s="70">
        <f t="shared" si="190"/>
        <v>0</v>
      </c>
    </row>
    <row r="485" spans="1:20" x14ac:dyDescent="0.25">
      <c r="A485">
        <f t="shared" si="210"/>
        <v>2024</v>
      </c>
      <c r="B485" t="str">
        <f>'Enheter, modell og år'!$E$3</f>
        <v>VFM</v>
      </c>
      <c r="C485">
        <f>'Tot bev lokal modell'!A7</f>
        <v>0</v>
      </c>
      <c r="D485" t="str">
        <f t="shared" si="211"/>
        <v>2024VFM</v>
      </c>
      <c r="E485" t="str">
        <f t="shared" si="212"/>
        <v>2024VFM0</v>
      </c>
      <c r="F485" s="39">
        <f t="shared" si="213"/>
        <v>0</v>
      </c>
      <c r="G485" s="39">
        <f t="shared" si="214"/>
        <v>0</v>
      </c>
      <c r="H485" s="39">
        <f t="shared" si="215"/>
        <v>0</v>
      </c>
      <c r="I485" s="39">
        <f t="shared" si="216"/>
        <v>0</v>
      </c>
      <c r="J485" s="39">
        <f t="shared" si="217"/>
        <v>0</v>
      </c>
      <c r="K485" s="3">
        <f>'Tot bev lokal modell'!AL7</f>
        <v>0</v>
      </c>
      <c r="L485" s="3">
        <f>'Tot bev lokal modell'!AM7</f>
        <v>0</v>
      </c>
      <c r="M485" s="3">
        <f>'Tot bev lokal modell'!AN7</f>
        <v>0</v>
      </c>
      <c r="N485" s="3">
        <f t="shared" si="218"/>
        <v>0</v>
      </c>
      <c r="O485" s="3">
        <f>'Tot bev lokal modell'!AO7</f>
        <v>0</v>
      </c>
      <c r="P485" s="3">
        <f>'Tot bev lokal modell'!AP7</f>
        <v>0</v>
      </c>
      <c r="Q485" s="3">
        <f>IF(A485='Enheter, modell og år'!$F$2-1,0,P485-VLOOKUP(A485-1&amp;B485&amp;C485,$E$2:$P$541,12,FALSE))</f>
        <v>0</v>
      </c>
      <c r="R485" s="70">
        <f t="shared" si="189"/>
        <v>0</v>
      </c>
      <c r="S485" s="3">
        <f>IF(A485&lt;('Enheter, modell og år'!$F$2+7),0,P485-VLOOKUP(A485-7&amp;B485&amp;C485,$E$32:$P$541,12,FALSE))</f>
        <v>0</v>
      </c>
      <c r="T485" s="70">
        <f t="shared" si="190"/>
        <v>0</v>
      </c>
    </row>
    <row r="486" spans="1:20" x14ac:dyDescent="0.25">
      <c r="A486">
        <f t="shared" si="210"/>
        <v>2024</v>
      </c>
      <c r="B486" t="str">
        <f>'Enheter, modell og år'!$E$3</f>
        <v>VFM</v>
      </c>
      <c r="C486">
        <f>'Tot bev lokal modell'!A8</f>
        <v>0</v>
      </c>
      <c r="D486" t="str">
        <f t="shared" si="211"/>
        <v>2024VFM</v>
      </c>
      <c r="E486" t="str">
        <f t="shared" si="212"/>
        <v>2024VFM0</v>
      </c>
      <c r="F486" s="39">
        <f t="shared" si="213"/>
        <v>0</v>
      </c>
      <c r="G486" s="39">
        <f t="shared" si="214"/>
        <v>0</v>
      </c>
      <c r="H486" s="39">
        <f t="shared" si="215"/>
        <v>0</v>
      </c>
      <c r="I486" s="39">
        <f t="shared" si="216"/>
        <v>0</v>
      </c>
      <c r="J486" s="39">
        <f t="shared" si="217"/>
        <v>0</v>
      </c>
      <c r="K486" s="3">
        <f>'Tot bev lokal modell'!AL8</f>
        <v>0</v>
      </c>
      <c r="L486" s="3">
        <f>'Tot bev lokal modell'!AM8</f>
        <v>0</v>
      </c>
      <c r="M486" s="3">
        <f>'Tot bev lokal modell'!AN8</f>
        <v>0</v>
      </c>
      <c r="N486" s="3">
        <f t="shared" si="218"/>
        <v>0</v>
      </c>
      <c r="O486" s="3">
        <f>'Tot bev lokal modell'!AO8</f>
        <v>0</v>
      </c>
      <c r="P486" s="3">
        <f>'Tot bev lokal modell'!AP8</f>
        <v>0</v>
      </c>
      <c r="Q486" s="3">
        <f>IF(A486='Enheter, modell og år'!$F$2-1,0,P486-VLOOKUP(A486-1&amp;B486&amp;C486,$E$2:$P$541,12,FALSE))</f>
        <v>0</v>
      </c>
      <c r="R486" s="70">
        <f t="shared" si="189"/>
        <v>0</v>
      </c>
      <c r="S486" s="3">
        <f>IF(A486&lt;('Enheter, modell og år'!$F$2+7),0,P486-VLOOKUP(A486-7&amp;B486&amp;C486,$E$32:$P$541,12,FALSE))</f>
        <v>0</v>
      </c>
      <c r="T486" s="70">
        <f t="shared" si="190"/>
        <v>0</v>
      </c>
    </row>
    <row r="487" spans="1:20" x14ac:dyDescent="0.25">
      <c r="A487">
        <f t="shared" si="210"/>
        <v>2024</v>
      </c>
      <c r="B487" t="str">
        <f>'Enheter, modell og år'!$E$3</f>
        <v>VFM</v>
      </c>
      <c r="C487">
        <f>'Tot bev lokal modell'!A9</f>
        <v>0</v>
      </c>
      <c r="D487" t="str">
        <f t="shared" si="211"/>
        <v>2024VFM</v>
      </c>
      <c r="E487" t="str">
        <f t="shared" si="212"/>
        <v>2024VFM0</v>
      </c>
      <c r="F487" s="39">
        <f t="shared" si="213"/>
        <v>0</v>
      </c>
      <c r="G487" s="39">
        <f t="shared" si="214"/>
        <v>0</v>
      </c>
      <c r="H487" s="39">
        <f t="shared" si="215"/>
        <v>0</v>
      </c>
      <c r="I487" s="39">
        <f t="shared" si="216"/>
        <v>0</v>
      </c>
      <c r="J487" s="39">
        <f t="shared" si="217"/>
        <v>0</v>
      </c>
      <c r="K487" s="3">
        <f>'Tot bev lokal modell'!AL9</f>
        <v>0</v>
      </c>
      <c r="L487" s="3">
        <f>'Tot bev lokal modell'!AM9</f>
        <v>0</v>
      </c>
      <c r="M487" s="3">
        <f>'Tot bev lokal modell'!AN9</f>
        <v>0</v>
      </c>
      <c r="N487" s="3">
        <f t="shared" si="218"/>
        <v>0</v>
      </c>
      <c r="O487" s="3">
        <f>'Tot bev lokal modell'!AO9</f>
        <v>0</v>
      </c>
      <c r="P487" s="3">
        <f>'Tot bev lokal modell'!AP9</f>
        <v>0</v>
      </c>
      <c r="Q487" s="3">
        <f>IF(A487='Enheter, modell og år'!$F$2-1,0,P487-VLOOKUP(A487-1&amp;B487&amp;C487,$E$2:$P$541,12,FALSE))</f>
        <v>0</v>
      </c>
      <c r="R487" s="70">
        <f t="shared" si="189"/>
        <v>0</v>
      </c>
      <c r="S487" s="3">
        <f>IF(A487&lt;('Enheter, modell og år'!$F$2+7),0,P487-VLOOKUP(A487-7&amp;B487&amp;C487,$E$32:$P$541,12,FALSE))</f>
        <v>0</v>
      </c>
      <c r="T487" s="70">
        <f t="shared" si="190"/>
        <v>0</v>
      </c>
    </row>
    <row r="488" spans="1:20" x14ac:dyDescent="0.25">
      <c r="A488">
        <f t="shared" si="210"/>
        <v>2024</v>
      </c>
      <c r="B488" t="str">
        <f>'Enheter, modell og år'!$E$3</f>
        <v>VFM</v>
      </c>
      <c r="C488">
        <f>'Tot bev lokal modell'!A10</f>
        <v>0</v>
      </c>
      <c r="D488" t="str">
        <f t="shared" si="211"/>
        <v>2024VFM</v>
      </c>
      <c r="E488" t="str">
        <f t="shared" si="212"/>
        <v>2024VFM0</v>
      </c>
      <c r="F488" s="39">
        <f t="shared" si="213"/>
        <v>0</v>
      </c>
      <c r="G488" s="39">
        <f t="shared" si="214"/>
        <v>0</v>
      </c>
      <c r="H488" s="39">
        <f t="shared" si="215"/>
        <v>0</v>
      </c>
      <c r="I488" s="39">
        <f t="shared" si="216"/>
        <v>0</v>
      </c>
      <c r="J488" s="39">
        <f t="shared" si="217"/>
        <v>0</v>
      </c>
      <c r="K488" s="3">
        <f>'Tot bev lokal modell'!AL10</f>
        <v>0</v>
      </c>
      <c r="L488" s="3">
        <f>'Tot bev lokal modell'!AM10</f>
        <v>0</v>
      </c>
      <c r="M488" s="3">
        <f>'Tot bev lokal modell'!AN10</f>
        <v>0</v>
      </c>
      <c r="N488" s="3">
        <f t="shared" si="218"/>
        <v>0</v>
      </c>
      <c r="O488" s="3">
        <f>'Tot bev lokal modell'!AO10</f>
        <v>0</v>
      </c>
      <c r="P488" s="3">
        <f>'Tot bev lokal modell'!AP10</f>
        <v>0</v>
      </c>
      <c r="Q488" s="3">
        <f>IF(A488='Enheter, modell og år'!$F$2-1,0,P488-VLOOKUP(A488-1&amp;B488&amp;C488,$E$2:$P$541,12,FALSE))</f>
        <v>0</v>
      </c>
      <c r="R488" s="70">
        <f t="shared" si="189"/>
        <v>0</v>
      </c>
      <c r="S488" s="3">
        <f>IF(A488&lt;('Enheter, modell og år'!$F$2+7),0,P488-VLOOKUP(A488-7&amp;B488&amp;C488,$E$32:$P$541,12,FALSE))</f>
        <v>0</v>
      </c>
      <c r="T488" s="70">
        <f t="shared" si="190"/>
        <v>0</v>
      </c>
    </row>
    <row r="489" spans="1:20" x14ac:dyDescent="0.25">
      <c r="A489">
        <f t="shared" si="210"/>
        <v>2024</v>
      </c>
      <c r="B489" t="str">
        <f>'Enheter, modell og år'!$E$3</f>
        <v>VFM</v>
      </c>
      <c r="C489">
        <f>'Tot bev lokal modell'!A11</f>
        <v>0</v>
      </c>
      <c r="D489" t="str">
        <f t="shared" si="211"/>
        <v>2024VFM</v>
      </c>
      <c r="E489" t="str">
        <f t="shared" si="212"/>
        <v>2024VFM0</v>
      </c>
      <c r="F489" s="39">
        <f t="shared" si="213"/>
        <v>0</v>
      </c>
      <c r="G489" s="39">
        <f t="shared" si="214"/>
        <v>0</v>
      </c>
      <c r="H489" s="39">
        <f t="shared" si="215"/>
        <v>0</v>
      </c>
      <c r="I489" s="39">
        <f t="shared" si="216"/>
        <v>0</v>
      </c>
      <c r="J489" s="39">
        <f t="shared" si="217"/>
        <v>0</v>
      </c>
      <c r="K489" s="3">
        <f>'Tot bev lokal modell'!AL11</f>
        <v>0</v>
      </c>
      <c r="L489" s="3">
        <f>'Tot bev lokal modell'!AM11</f>
        <v>0</v>
      </c>
      <c r="M489" s="3">
        <f>'Tot bev lokal modell'!AN11</f>
        <v>0</v>
      </c>
      <c r="N489" s="3">
        <f t="shared" si="218"/>
        <v>0</v>
      </c>
      <c r="O489" s="3">
        <f>'Tot bev lokal modell'!AO11</f>
        <v>0</v>
      </c>
      <c r="P489" s="3">
        <f>'Tot bev lokal modell'!AP11</f>
        <v>0</v>
      </c>
      <c r="Q489" s="3">
        <f>IF(A489='Enheter, modell og år'!$F$2-1,0,P489-VLOOKUP(A489-1&amp;B489&amp;C489,$E$2:$P$541,12,FALSE))</f>
        <v>0</v>
      </c>
      <c r="R489" s="70">
        <f t="shared" si="189"/>
        <v>0</v>
      </c>
      <c r="S489" s="3">
        <f>IF(A489&lt;('Enheter, modell og år'!$F$2+7),0,P489-VLOOKUP(A489-7&amp;B489&amp;C489,$E$32:$P$541,12,FALSE))</f>
        <v>0</v>
      </c>
      <c r="T489" s="70">
        <f t="shared" si="190"/>
        <v>0</v>
      </c>
    </row>
    <row r="490" spans="1:20" x14ac:dyDescent="0.25">
      <c r="A490">
        <f t="shared" si="210"/>
        <v>2024</v>
      </c>
      <c r="B490" t="str">
        <f>'Enheter, modell og år'!$E$3</f>
        <v>VFM</v>
      </c>
      <c r="C490">
        <f>'Tot bev lokal modell'!A12</f>
        <v>0</v>
      </c>
      <c r="D490" t="str">
        <f t="shared" si="211"/>
        <v>2024VFM</v>
      </c>
      <c r="E490" t="str">
        <f t="shared" si="212"/>
        <v>2024VFM0</v>
      </c>
      <c r="F490" s="39">
        <f t="shared" si="213"/>
        <v>0</v>
      </c>
      <c r="G490" s="39">
        <f t="shared" si="214"/>
        <v>0</v>
      </c>
      <c r="H490" s="39">
        <f t="shared" si="215"/>
        <v>0</v>
      </c>
      <c r="I490" s="39">
        <f t="shared" si="216"/>
        <v>0</v>
      </c>
      <c r="J490" s="39">
        <f t="shared" si="217"/>
        <v>0</v>
      </c>
      <c r="K490" s="3">
        <f>'Tot bev lokal modell'!AL12</f>
        <v>0</v>
      </c>
      <c r="L490" s="3">
        <f>'Tot bev lokal modell'!AM12</f>
        <v>0</v>
      </c>
      <c r="M490" s="3">
        <f>'Tot bev lokal modell'!AN12</f>
        <v>0</v>
      </c>
      <c r="N490" s="3">
        <f t="shared" si="218"/>
        <v>0</v>
      </c>
      <c r="O490" s="3">
        <f>'Tot bev lokal modell'!AO12</f>
        <v>0</v>
      </c>
      <c r="P490" s="3">
        <f>'Tot bev lokal modell'!AP12</f>
        <v>0</v>
      </c>
      <c r="Q490" s="3">
        <f>IF(A490='Enheter, modell og år'!$F$2-1,0,P490-VLOOKUP(A490-1&amp;B490&amp;C490,$E$2:$P$541,12,FALSE))</f>
        <v>0</v>
      </c>
      <c r="R490" s="70">
        <f t="shared" si="189"/>
        <v>0</v>
      </c>
      <c r="S490" s="3">
        <f>IF(A490&lt;('Enheter, modell og år'!$F$2+7),0,P490-VLOOKUP(A490-7&amp;B490&amp;C490,$E$32:$P$541,12,FALSE))</f>
        <v>0</v>
      </c>
      <c r="T490" s="70">
        <f t="shared" si="190"/>
        <v>0</v>
      </c>
    </row>
    <row r="491" spans="1:20" x14ac:dyDescent="0.25">
      <c r="A491">
        <f t="shared" si="210"/>
        <v>2024</v>
      </c>
      <c r="B491" t="str">
        <f>'Enheter, modell og år'!$E$3</f>
        <v>VFM</v>
      </c>
      <c r="C491">
        <f>'Tot bev lokal modell'!A13</f>
        <v>0</v>
      </c>
      <c r="D491" t="str">
        <f t="shared" si="211"/>
        <v>2024VFM</v>
      </c>
      <c r="E491" t="str">
        <f t="shared" si="212"/>
        <v>2024VFM0</v>
      </c>
      <c r="F491" s="39">
        <f t="shared" si="213"/>
        <v>0</v>
      </c>
      <c r="G491" s="39">
        <f t="shared" si="214"/>
        <v>0</v>
      </c>
      <c r="H491" s="39">
        <f t="shared" si="215"/>
        <v>0</v>
      </c>
      <c r="I491" s="39">
        <f t="shared" si="216"/>
        <v>0</v>
      </c>
      <c r="J491" s="39">
        <f t="shared" si="217"/>
        <v>0</v>
      </c>
      <c r="K491" s="3">
        <f>'Tot bev lokal modell'!AL13</f>
        <v>0</v>
      </c>
      <c r="L491" s="3">
        <f>'Tot bev lokal modell'!AM13</f>
        <v>0</v>
      </c>
      <c r="M491" s="3">
        <f>'Tot bev lokal modell'!AN13</f>
        <v>0</v>
      </c>
      <c r="N491" s="3">
        <f t="shared" si="218"/>
        <v>0</v>
      </c>
      <c r="O491" s="3">
        <f>'Tot bev lokal modell'!AO13</f>
        <v>0</v>
      </c>
      <c r="P491" s="3">
        <f>'Tot bev lokal modell'!AP13</f>
        <v>0</v>
      </c>
      <c r="Q491" s="3">
        <f>IF(A491='Enheter, modell og år'!$F$2-1,0,P491-VLOOKUP(A491-1&amp;B491&amp;C491,$E$2:$P$541,12,FALSE))</f>
        <v>0</v>
      </c>
      <c r="R491" s="70">
        <f t="shared" si="189"/>
        <v>0</v>
      </c>
      <c r="S491" s="3">
        <f>IF(A491&lt;('Enheter, modell og år'!$F$2+7),0,P491-VLOOKUP(A491-7&amp;B491&amp;C491,$E$32:$P$541,12,FALSE))</f>
        <v>0</v>
      </c>
      <c r="T491" s="70">
        <f t="shared" si="190"/>
        <v>0</v>
      </c>
    </row>
    <row r="492" spans="1:20" x14ac:dyDescent="0.25">
      <c r="A492">
        <f t="shared" si="210"/>
        <v>2024</v>
      </c>
      <c r="B492" t="str">
        <f>'Enheter, modell og år'!$E$3</f>
        <v>VFM</v>
      </c>
      <c r="C492">
        <f>'Tot bev lokal modell'!A14</f>
        <v>0</v>
      </c>
      <c r="D492" t="str">
        <f t="shared" si="211"/>
        <v>2024VFM</v>
      </c>
      <c r="E492" t="str">
        <f t="shared" si="212"/>
        <v>2024VFM0</v>
      </c>
      <c r="F492" s="39">
        <f t="shared" si="213"/>
        <v>0</v>
      </c>
      <c r="G492" s="39">
        <f t="shared" si="214"/>
        <v>0</v>
      </c>
      <c r="H492" s="39">
        <f t="shared" si="215"/>
        <v>0</v>
      </c>
      <c r="I492" s="39">
        <f t="shared" si="216"/>
        <v>0</v>
      </c>
      <c r="J492" s="39">
        <f t="shared" si="217"/>
        <v>0</v>
      </c>
      <c r="K492" s="3">
        <f>'Tot bev lokal modell'!AL14</f>
        <v>0</v>
      </c>
      <c r="L492" s="3">
        <f>'Tot bev lokal modell'!AM14</f>
        <v>0</v>
      </c>
      <c r="M492" s="3">
        <f>'Tot bev lokal modell'!AN14</f>
        <v>0</v>
      </c>
      <c r="N492" s="3">
        <f t="shared" si="218"/>
        <v>0</v>
      </c>
      <c r="O492" s="3">
        <f>'Tot bev lokal modell'!AO14</f>
        <v>0</v>
      </c>
      <c r="P492" s="3">
        <f>'Tot bev lokal modell'!AP14</f>
        <v>0</v>
      </c>
      <c r="Q492" s="3">
        <f>IF(A492='Enheter, modell og år'!$F$2-1,0,P492-VLOOKUP(A492-1&amp;B492&amp;C492,$E$2:$P$541,12,FALSE))</f>
        <v>0</v>
      </c>
      <c r="R492" s="70">
        <f t="shared" si="189"/>
        <v>0</v>
      </c>
      <c r="S492" s="3">
        <f>IF(A492&lt;('Enheter, modell og år'!$F$2+7),0,P492-VLOOKUP(A492-7&amp;B492&amp;C492,$E$32:$P$541,12,FALSE))</f>
        <v>0</v>
      </c>
      <c r="T492" s="70">
        <f t="shared" si="190"/>
        <v>0</v>
      </c>
    </row>
    <row r="493" spans="1:20" x14ac:dyDescent="0.25">
      <c r="A493">
        <f t="shared" ref="A493:A512" si="219">A463+1</f>
        <v>2024</v>
      </c>
      <c r="B493" t="str">
        <f>'Enheter, modell og år'!E3</f>
        <v>VFM</v>
      </c>
      <c r="C493">
        <f>'Tot bev lokal modell'!$A$15</f>
        <v>0</v>
      </c>
      <c r="D493" t="str">
        <f t="shared" si="192"/>
        <v>2024VFM</v>
      </c>
      <c r="E493" t="str">
        <f t="shared" si="193"/>
        <v>2024VFM0</v>
      </c>
      <c r="F493" s="39">
        <f t="shared" si="196"/>
        <v>0</v>
      </c>
      <c r="G493" s="39">
        <f t="shared" si="197"/>
        <v>0</v>
      </c>
      <c r="H493" s="39">
        <f t="shared" si="198"/>
        <v>0</v>
      </c>
      <c r="I493" s="39">
        <f t="shared" si="199"/>
        <v>0</v>
      </c>
      <c r="J493" s="39">
        <f t="shared" si="194"/>
        <v>0</v>
      </c>
      <c r="K493" s="3">
        <f>'Tot bev lokal modell'!AL15</f>
        <v>0</v>
      </c>
      <c r="L493" s="3">
        <f>'Tot bev lokal modell'!AM15</f>
        <v>0</v>
      </c>
      <c r="M493" s="3">
        <f>'Tot bev lokal modell'!AN15</f>
        <v>0</v>
      </c>
      <c r="N493" s="3">
        <f t="shared" si="195"/>
        <v>0</v>
      </c>
      <c r="O493" s="3">
        <f>'Tot bev lokal modell'!AO15</f>
        <v>0</v>
      </c>
      <c r="P493" s="3">
        <f>'Tot bev lokal modell'!AP15</f>
        <v>0</v>
      </c>
      <c r="Q493" s="3">
        <f>IF(A493='Enheter, modell og år'!$F$2-1,0,P493-VLOOKUP(A493-1&amp;B493&amp;C493,$E$2:$P$541,12,FALSE))</f>
        <v>0</v>
      </c>
      <c r="R493" s="70">
        <f t="shared" si="189"/>
        <v>0</v>
      </c>
      <c r="S493" s="3">
        <f>IF(A493&lt;('Enheter, modell og år'!$F$2+7),0,P493-VLOOKUP(A493-7&amp;B493&amp;C493,$E$32:$P$541,12,FALSE))</f>
        <v>0</v>
      </c>
      <c r="T493" s="70">
        <f t="shared" si="190"/>
        <v>0</v>
      </c>
    </row>
    <row r="494" spans="1:20" x14ac:dyDescent="0.25">
      <c r="A494">
        <f t="shared" si="219"/>
        <v>2024</v>
      </c>
      <c r="B494" t="str">
        <f>'Enheter, modell og år'!E3</f>
        <v>VFM</v>
      </c>
      <c r="C494">
        <f>'Tot bev lokal modell'!$A$16</f>
        <v>0</v>
      </c>
      <c r="D494" t="str">
        <f t="shared" si="192"/>
        <v>2024VFM</v>
      </c>
      <c r="E494" t="str">
        <f t="shared" si="193"/>
        <v>2024VFM0</v>
      </c>
      <c r="F494" s="39">
        <f t="shared" si="196"/>
        <v>0</v>
      </c>
      <c r="G494" s="39">
        <f t="shared" si="197"/>
        <v>0</v>
      </c>
      <c r="H494" s="39">
        <f t="shared" si="198"/>
        <v>0</v>
      </c>
      <c r="I494" s="39">
        <f t="shared" si="199"/>
        <v>0</v>
      </c>
      <c r="J494" s="39">
        <f t="shared" si="194"/>
        <v>0</v>
      </c>
      <c r="K494" s="3">
        <f>'Tot bev lokal modell'!AL16</f>
        <v>0</v>
      </c>
      <c r="L494" s="3">
        <f>'Tot bev lokal modell'!AM16</f>
        <v>0</v>
      </c>
      <c r="M494" s="3">
        <f>'Tot bev lokal modell'!AN16</f>
        <v>0</v>
      </c>
      <c r="N494" s="3">
        <f t="shared" si="195"/>
        <v>0</v>
      </c>
      <c r="O494" s="3">
        <f>'Tot bev lokal modell'!AO16</f>
        <v>0</v>
      </c>
      <c r="P494" s="3">
        <f>'Tot bev lokal modell'!AP16</f>
        <v>0</v>
      </c>
      <c r="Q494" s="3">
        <f>IF(A494='Enheter, modell og år'!$F$2-1,0,P494-VLOOKUP(A494-1&amp;B494&amp;C494,$E$2:$P$541,12,FALSE))</f>
        <v>0</v>
      </c>
      <c r="R494" s="70">
        <f t="shared" ref="R494:R541" si="220">IFERROR(Q494/VLOOKUP(A494-1&amp;B494&amp;C494,$E$2:$P$541,12,FALSE),0)</f>
        <v>0</v>
      </c>
      <c r="S494" s="3">
        <f>IF(A494&lt;('Enheter, modell og år'!$F$2+7),0,P494-VLOOKUP(A494-7&amp;B494&amp;C494,$E$32:$P$541,12,FALSE))</f>
        <v>0</v>
      </c>
      <c r="T494" s="70">
        <f t="shared" ref="T494:T541" si="221">IFERROR(S494/VLOOKUP(A494-7&amp;B494&amp;C494,$E$32:$P$541,12,FALSE),0)</f>
        <v>0</v>
      </c>
    </row>
    <row r="495" spans="1:20" x14ac:dyDescent="0.25">
      <c r="A495">
        <f t="shared" si="219"/>
        <v>2024</v>
      </c>
      <c r="B495" t="str">
        <f>'Enheter, modell og år'!E3</f>
        <v>VFM</v>
      </c>
      <c r="C495">
        <f>'Tot bev lokal modell'!$A$17</f>
        <v>0</v>
      </c>
      <c r="D495" t="str">
        <f t="shared" si="192"/>
        <v>2024VFM</v>
      </c>
      <c r="E495" t="str">
        <f t="shared" si="193"/>
        <v>2024VFM0</v>
      </c>
      <c r="F495" s="39">
        <f t="shared" si="196"/>
        <v>0</v>
      </c>
      <c r="G495" s="39">
        <f t="shared" si="197"/>
        <v>0</v>
      </c>
      <c r="H495" s="39">
        <f t="shared" si="198"/>
        <v>0</v>
      </c>
      <c r="I495" s="39">
        <f t="shared" si="199"/>
        <v>0</v>
      </c>
      <c r="J495" s="39">
        <f t="shared" si="194"/>
        <v>0</v>
      </c>
      <c r="K495" s="3">
        <f>'Tot bev lokal modell'!AL17</f>
        <v>0</v>
      </c>
      <c r="L495" s="3">
        <f>'Tot bev lokal modell'!AM17</f>
        <v>0</v>
      </c>
      <c r="M495" s="3">
        <f>'Tot bev lokal modell'!AN17</f>
        <v>0</v>
      </c>
      <c r="N495" s="3">
        <f t="shared" si="195"/>
        <v>0</v>
      </c>
      <c r="O495" s="3">
        <f>'Tot bev lokal modell'!AO17</f>
        <v>0</v>
      </c>
      <c r="P495" s="3">
        <f>'Tot bev lokal modell'!AP17</f>
        <v>0</v>
      </c>
      <c r="Q495" s="3">
        <f>IF(A495='Enheter, modell og år'!$F$2-1,0,P495-VLOOKUP(A495-1&amp;B495&amp;C495,$E$2:$P$541,12,FALSE))</f>
        <v>0</v>
      </c>
      <c r="R495" s="70">
        <f t="shared" si="220"/>
        <v>0</v>
      </c>
      <c r="S495" s="3">
        <f>IF(A495&lt;('Enheter, modell og år'!$F$2+7),0,P495-VLOOKUP(A495-7&amp;B495&amp;C495,$E$32:$P$541,12,FALSE))</f>
        <v>0</v>
      </c>
      <c r="T495" s="70">
        <f t="shared" si="221"/>
        <v>0</v>
      </c>
    </row>
    <row r="496" spans="1:20" x14ac:dyDescent="0.25">
      <c r="A496">
        <f t="shared" si="219"/>
        <v>2024</v>
      </c>
      <c r="B496" t="str">
        <f>'Enheter, modell og år'!E3</f>
        <v>VFM</v>
      </c>
      <c r="C496">
        <f>'Tot bev lokal modell'!$A$18</f>
        <v>0</v>
      </c>
      <c r="D496" t="str">
        <f t="shared" si="192"/>
        <v>2024VFM</v>
      </c>
      <c r="E496" t="str">
        <f t="shared" si="193"/>
        <v>2024VFM0</v>
      </c>
      <c r="F496" s="39">
        <f t="shared" si="196"/>
        <v>0</v>
      </c>
      <c r="G496" s="39">
        <f t="shared" si="197"/>
        <v>0</v>
      </c>
      <c r="H496" s="39">
        <f t="shared" si="198"/>
        <v>0</v>
      </c>
      <c r="I496" s="39">
        <f t="shared" si="199"/>
        <v>0</v>
      </c>
      <c r="J496" s="39">
        <f t="shared" si="194"/>
        <v>0</v>
      </c>
      <c r="K496" s="3">
        <f>'Tot bev lokal modell'!AL18</f>
        <v>0</v>
      </c>
      <c r="L496" s="3">
        <f>'Tot bev lokal modell'!AM18</f>
        <v>0</v>
      </c>
      <c r="M496" s="3">
        <f>'Tot bev lokal modell'!AN18</f>
        <v>0</v>
      </c>
      <c r="N496" s="3">
        <f t="shared" si="195"/>
        <v>0</v>
      </c>
      <c r="O496" s="3">
        <f>'Tot bev lokal modell'!AO18</f>
        <v>0</v>
      </c>
      <c r="P496" s="3">
        <f>'Tot bev lokal modell'!AP18</f>
        <v>0</v>
      </c>
      <c r="Q496" s="3">
        <f>IF(A496='Enheter, modell og år'!$F$2-1,0,P496-VLOOKUP(A496-1&amp;B496&amp;C496,$E$2:$P$541,12,FALSE))</f>
        <v>0</v>
      </c>
      <c r="R496" s="70">
        <f t="shared" si="220"/>
        <v>0</v>
      </c>
      <c r="S496" s="3">
        <f>IF(A496&lt;('Enheter, modell og år'!$F$2+7),0,P496-VLOOKUP(A496-7&amp;B496&amp;C496,$E$32:$P$541,12,FALSE))</f>
        <v>0</v>
      </c>
      <c r="T496" s="70">
        <f t="shared" si="221"/>
        <v>0</v>
      </c>
    </row>
    <row r="497" spans="1:20" x14ac:dyDescent="0.25">
      <c r="A497">
        <f t="shared" si="219"/>
        <v>2024</v>
      </c>
      <c r="B497" t="str">
        <f>'Enheter, modell og år'!E3</f>
        <v>VFM</v>
      </c>
      <c r="C497">
        <f>'Tot bev lokal modell'!$A$19</f>
        <v>0</v>
      </c>
      <c r="D497" t="str">
        <f t="shared" si="192"/>
        <v>2024VFM</v>
      </c>
      <c r="E497" t="str">
        <f t="shared" si="193"/>
        <v>2024VFM0</v>
      </c>
      <c r="F497" s="39">
        <f t="shared" si="196"/>
        <v>0</v>
      </c>
      <c r="G497" s="39">
        <f t="shared" si="197"/>
        <v>0</v>
      </c>
      <c r="H497" s="39">
        <f t="shared" si="198"/>
        <v>0</v>
      </c>
      <c r="I497" s="39">
        <f t="shared" si="199"/>
        <v>0</v>
      </c>
      <c r="J497" s="39">
        <f t="shared" si="194"/>
        <v>0</v>
      </c>
      <c r="K497" s="3">
        <f>'Tot bev lokal modell'!AL19</f>
        <v>0</v>
      </c>
      <c r="L497" s="3">
        <f>'Tot bev lokal modell'!AM19</f>
        <v>0</v>
      </c>
      <c r="M497" s="3">
        <f>'Tot bev lokal modell'!AN19</f>
        <v>0</v>
      </c>
      <c r="N497" s="3">
        <f t="shared" si="195"/>
        <v>0</v>
      </c>
      <c r="O497" s="3">
        <f>'Tot bev lokal modell'!AO19</f>
        <v>0</v>
      </c>
      <c r="P497" s="3">
        <f>'Tot bev lokal modell'!AP19</f>
        <v>0</v>
      </c>
      <c r="Q497" s="3">
        <f>IF(A497='Enheter, modell og år'!$F$2-1,0,P497-VLOOKUP(A497-1&amp;B497&amp;C497,$E$2:$P$541,12,FALSE))</f>
        <v>0</v>
      </c>
      <c r="R497" s="70">
        <f t="shared" si="220"/>
        <v>0</v>
      </c>
      <c r="S497" s="3">
        <f>IF(A497&lt;('Enheter, modell og år'!$F$2+7),0,P497-VLOOKUP(A497-7&amp;B497&amp;C497,$E$32:$P$541,12,FALSE))</f>
        <v>0</v>
      </c>
      <c r="T497" s="70">
        <f t="shared" si="221"/>
        <v>0</v>
      </c>
    </row>
    <row r="498" spans="1:20" x14ac:dyDescent="0.25">
      <c r="A498">
        <f t="shared" si="219"/>
        <v>2024</v>
      </c>
      <c r="B498" t="str">
        <f>'Enheter, modell og år'!E3</f>
        <v>VFM</v>
      </c>
      <c r="C498">
        <f>'Tot bev lokal modell'!$A$20</f>
        <v>0</v>
      </c>
      <c r="D498" t="str">
        <f t="shared" si="192"/>
        <v>2024VFM</v>
      </c>
      <c r="E498" t="str">
        <f t="shared" si="193"/>
        <v>2024VFM0</v>
      </c>
      <c r="F498" s="39">
        <f t="shared" si="196"/>
        <v>0</v>
      </c>
      <c r="G498" s="39">
        <f t="shared" si="197"/>
        <v>0</v>
      </c>
      <c r="H498" s="39">
        <f t="shared" si="198"/>
        <v>0</v>
      </c>
      <c r="I498" s="39">
        <f t="shared" si="199"/>
        <v>0</v>
      </c>
      <c r="J498" s="39">
        <f t="shared" si="194"/>
        <v>0</v>
      </c>
      <c r="K498" s="3">
        <f>'Tot bev lokal modell'!AL20</f>
        <v>0</v>
      </c>
      <c r="L498" s="3">
        <f>'Tot bev lokal modell'!AM20</f>
        <v>0</v>
      </c>
      <c r="M498" s="3">
        <f>'Tot bev lokal modell'!AN20</f>
        <v>0</v>
      </c>
      <c r="N498" s="3">
        <f t="shared" si="195"/>
        <v>0</v>
      </c>
      <c r="O498" s="3">
        <f>'Tot bev lokal modell'!AO20</f>
        <v>0</v>
      </c>
      <c r="P498" s="3">
        <f>'Tot bev lokal modell'!AP20</f>
        <v>0</v>
      </c>
      <c r="Q498" s="3">
        <f>IF(A498='Enheter, modell og år'!$F$2-1,0,P498-VLOOKUP(A498-1&amp;B498&amp;C498,$E$2:$P$541,12,FALSE))</f>
        <v>0</v>
      </c>
      <c r="R498" s="70">
        <f t="shared" si="220"/>
        <v>0</v>
      </c>
      <c r="S498" s="3">
        <f>IF(A498&lt;('Enheter, modell og år'!$F$2+7),0,P498-VLOOKUP(A498-7&amp;B498&amp;C498,$E$32:$P$541,12,FALSE))</f>
        <v>0</v>
      </c>
      <c r="T498" s="70">
        <f t="shared" si="221"/>
        <v>0</v>
      </c>
    </row>
    <row r="499" spans="1:20" x14ac:dyDescent="0.25">
      <c r="A499">
        <f t="shared" si="219"/>
        <v>2024</v>
      </c>
      <c r="B499" t="str">
        <f>'Enheter, modell og år'!E3</f>
        <v>VFM</v>
      </c>
      <c r="C499">
        <f>'Tot bev lokal modell'!$A$21</f>
        <v>0</v>
      </c>
      <c r="D499" t="str">
        <f t="shared" si="192"/>
        <v>2024VFM</v>
      </c>
      <c r="E499" t="str">
        <f t="shared" si="193"/>
        <v>2024VFM0</v>
      </c>
      <c r="F499" s="39">
        <f t="shared" si="196"/>
        <v>0</v>
      </c>
      <c r="G499" s="39">
        <f t="shared" si="197"/>
        <v>0</v>
      </c>
      <c r="H499" s="39">
        <f t="shared" si="198"/>
        <v>0</v>
      </c>
      <c r="I499" s="39">
        <f t="shared" si="199"/>
        <v>0</v>
      </c>
      <c r="J499" s="39">
        <f t="shared" si="194"/>
        <v>0</v>
      </c>
      <c r="K499" s="3">
        <f>'Tot bev lokal modell'!AL21</f>
        <v>0</v>
      </c>
      <c r="L499" s="3">
        <f>'Tot bev lokal modell'!AM21</f>
        <v>0</v>
      </c>
      <c r="M499" s="3">
        <f>'Tot bev lokal modell'!AN21</f>
        <v>0</v>
      </c>
      <c r="N499" s="3">
        <f t="shared" si="195"/>
        <v>0</v>
      </c>
      <c r="O499" s="3">
        <f>'Tot bev lokal modell'!AO21</f>
        <v>0</v>
      </c>
      <c r="P499" s="3">
        <f>'Tot bev lokal modell'!AP21</f>
        <v>0</v>
      </c>
      <c r="Q499" s="3">
        <f>IF(A499='Enheter, modell og år'!$F$2-1,0,P499-VLOOKUP(A499-1&amp;B499&amp;C499,$E$2:$P$541,12,FALSE))</f>
        <v>0</v>
      </c>
      <c r="R499" s="70">
        <f t="shared" si="220"/>
        <v>0</v>
      </c>
      <c r="S499" s="3">
        <f>IF(A499&lt;('Enheter, modell og år'!$F$2+7),0,P499-VLOOKUP(A499-7&amp;B499&amp;C499,$E$32:$P$541,12,FALSE))</f>
        <v>0</v>
      </c>
      <c r="T499" s="70">
        <f t="shared" si="221"/>
        <v>0</v>
      </c>
    </row>
    <row r="500" spans="1:20" x14ac:dyDescent="0.25">
      <c r="A500">
        <f t="shared" si="219"/>
        <v>2024</v>
      </c>
      <c r="B500" t="str">
        <f>'Enheter, modell og år'!E3</f>
        <v>VFM</v>
      </c>
      <c r="C500">
        <f>'Tot bev lokal modell'!$A$22</f>
        <v>0</v>
      </c>
      <c r="D500" t="str">
        <f t="shared" si="192"/>
        <v>2024VFM</v>
      </c>
      <c r="E500" t="str">
        <f t="shared" si="193"/>
        <v>2024VFM0</v>
      </c>
      <c r="F500" s="39">
        <f t="shared" si="196"/>
        <v>0</v>
      </c>
      <c r="G500" s="39">
        <f t="shared" si="197"/>
        <v>0</v>
      </c>
      <c r="H500" s="39">
        <f t="shared" si="198"/>
        <v>0</v>
      </c>
      <c r="I500" s="39">
        <f t="shared" si="199"/>
        <v>0</v>
      </c>
      <c r="J500" s="39">
        <f t="shared" si="194"/>
        <v>0</v>
      </c>
      <c r="K500" s="3">
        <f>'Tot bev lokal modell'!AL22</f>
        <v>0</v>
      </c>
      <c r="L500" s="3">
        <f>'Tot bev lokal modell'!AM22</f>
        <v>0</v>
      </c>
      <c r="M500" s="3">
        <f>'Tot bev lokal modell'!AN22</f>
        <v>0</v>
      </c>
      <c r="N500" s="3">
        <f t="shared" si="195"/>
        <v>0</v>
      </c>
      <c r="O500" s="3">
        <f>'Tot bev lokal modell'!AO22</f>
        <v>0</v>
      </c>
      <c r="P500" s="3">
        <f>'Tot bev lokal modell'!AP22</f>
        <v>0</v>
      </c>
      <c r="Q500" s="3">
        <f>IF(A500='Enheter, modell og år'!$F$2-1,0,P500-VLOOKUP(A500-1&amp;B500&amp;C500,$E$2:$P$541,12,FALSE))</f>
        <v>0</v>
      </c>
      <c r="R500" s="70">
        <f t="shared" si="220"/>
        <v>0</v>
      </c>
      <c r="S500" s="3">
        <f>IF(A500&lt;('Enheter, modell og år'!$F$2+7),0,P500-VLOOKUP(A500-7&amp;B500&amp;C500,$E$32:$P$541,12,FALSE))</f>
        <v>0</v>
      </c>
      <c r="T500" s="70">
        <f t="shared" si="221"/>
        <v>0</v>
      </c>
    </row>
    <row r="501" spans="1:20" x14ac:dyDescent="0.25">
      <c r="A501">
        <f t="shared" si="219"/>
        <v>2024</v>
      </c>
      <c r="B501" t="str">
        <f>'Enheter, modell og år'!E3</f>
        <v>VFM</v>
      </c>
      <c r="C501">
        <f>'Tot bev lokal modell'!$A$23</f>
        <v>0</v>
      </c>
      <c r="D501" t="str">
        <f t="shared" si="192"/>
        <v>2024VFM</v>
      </c>
      <c r="E501" t="str">
        <f t="shared" si="193"/>
        <v>2024VFM0</v>
      </c>
      <c r="F501" s="39">
        <f t="shared" si="196"/>
        <v>0</v>
      </c>
      <c r="G501" s="39">
        <f t="shared" si="197"/>
        <v>0</v>
      </c>
      <c r="H501" s="39">
        <f t="shared" si="198"/>
        <v>0</v>
      </c>
      <c r="I501" s="39">
        <f t="shared" si="199"/>
        <v>0</v>
      </c>
      <c r="J501" s="39">
        <f t="shared" si="194"/>
        <v>0</v>
      </c>
      <c r="K501" s="3">
        <f>'Tot bev lokal modell'!AL23</f>
        <v>0</v>
      </c>
      <c r="L501" s="3">
        <f>'Tot bev lokal modell'!AM23</f>
        <v>0</v>
      </c>
      <c r="M501" s="3">
        <f>'Tot bev lokal modell'!AN23</f>
        <v>0</v>
      </c>
      <c r="N501" s="3">
        <f t="shared" si="195"/>
        <v>0</v>
      </c>
      <c r="O501" s="3">
        <f>'Tot bev lokal modell'!AO23</f>
        <v>0</v>
      </c>
      <c r="P501" s="3">
        <f>'Tot bev lokal modell'!AP23</f>
        <v>0</v>
      </c>
      <c r="Q501" s="3">
        <f>IF(A501='Enheter, modell og år'!$F$2-1,0,P501-VLOOKUP(A501-1&amp;B501&amp;C501,$E$2:$P$541,12,FALSE))</f>
        <v>0</v>
      </c>
      <c r="R501" s="70">
        <f t="shared" si="220"/>
        <v>0</v>
      </c>
      <c r="S501" s="3">
        <f>IF(A501&lt;('Enheter, modell og år'!$F$2+7),0,P501-VLOOKUP(A501-7&amp;B501&amp;C501,$E$32:$P$541,12,FALSE))</f>
        <v>0</v>
      </c>
      <c r="T501" s="70">
        <f t="shared" si="221"/>
        <v>0</v>
      </c>
    </row>
    <row r="502" spans="1:20" x14ac:dyDescent="0.25">
      <c r="A502">
        <f t="shared" si="219"/>
        <v>2024</v>
      </c>
      <c r="B502" t="str">
        <f>'Enheter, modell og år'!E3</f>
        <v>VFM</v>
      </c>
      <c r="C502">
        <f>'Tot bev lokal modell'!$A$24</f>
        <v>0</v>
      </c>
      <c r="D502" t="str">
        <f t="shared" si="192"/>
        <v>2024VFM</v>
      </c>
      <c r="E502" t="str">
        <f t="shared" si="193"/>
        <v>2024VFM0</v>
      </c>
      <c r="F502" s="39">
        <f t="shared" si="196"/>
        <v>0</v>
      </c>
      <c r="G502" s="39">
        <f t="shared" si="197"/>
        <v>0</v>
      </c>
      <c r="H502" s="39">
        <f t="shared" si="198"/>
        <v>0</v>
      </c>
      <c r="I502" s="39">
        <f t="shared" si="199"/>
        <v>0</v>
      </c>
      <c r="J502" s="39">
        <f t="shared" si="194"/>
        <v>0</v>
      </c>
      <c r="K502" s="3">
        <f>'Tot bev lokal modell'!AL24</f>
        <v>0</v>
      </c>
      <c r="L502" s="3">
        <f>'Tot bev lokal modell'!AM24</f>
        <v>0</v>
      </c>
      <c r="M502" s="3">
        <f>'Tot bev lokal modell'!AN24</f>
        <v>0</v>
      </c>
      <c r="N502" s="3">
        <f t="shared" si="195"/>
        <v>0</v>
      </c>
      <c r="O502" s="3">
        <f>'Tot bev lokal modell'!AO24</f>
        <v>0</v>
      </c>
      <c r="P502" s="3">
        <f>'Tot bev lokal modell'!AP24</f>
        <v>0</v>
      </c>
      <c r="Q502" s="3">
        <f>IF(A502='Enheter, modell og år'!$F$2-1,0,P502-VLOOKUP(A502-1&amp;B502&amp;C502,$E$2:$P$541,12,FALSE))</f>
        <v>0</v>
      </c>
      <c r="R502" s="70">
        <f t="shared" si="220"/>
        <v>0</v>
      </c>
      <c r="S502" s="3">
        <f>IF(A502&lt;('Enheter, modell og år'!$F$2+7),0,P502-VLOOKUP(A502-7&amp;B502&amp;C502,$E$32:$P$541,12,FALSE))</f>
        <v>0</v>
      </c>
      <c r="T502" s="70">
        <f t="shared" si="221"/>
        <v>0</v>
      </c>
    </row>
    <row r="503" spans="1:20" x14ac:dyDescent="0.25">
      <c r="A503">
        <f t="shared" si="219"/>
        <v>2024</v>
      </c>
      <c r="B503" t="str">
        <f>'Enheter, modell og år'!E3</f>
        <v>VFM</v>
      </c>
      <c r="C503">
        <f>'Tot bev lokal modell'!$A$25</f>
        <v>0</v>
      </c>
      <c r="D503" t="str">
        <f t="shared" si="192"/>
        <v>2024VFM</v>
      </c>
      <c r="E503" t="str">
        <f t="shared" si="193"/>
        <v>2024VFM0</v>
      </c>
      <c r="F503" s="39">
        <f t="shared" si="196"/>
        <v>0</v>
      </c>
      <c r="G503" s="39">
        <f t="shared" si="197"/>
        <v>0</v>
      </c>
      <c r="H503" s="39">
        <f t="shared" si="198"/>
        <v>0</v>
      </c>
      <c r="I503" s="39">
        <f t="shared" si="199"/>
        <v>0</v>
      </c>
      <c r="J503" s="39">
        <f t="shared" si="194"/>
        <v>0</v>
      </c>
      <c r="K503" s="3">
        <f>'Tot bev lokal modell'!AL25</f>
        <v>0</v>
      </c>
      <c r="L503" s="3">
        <f>'Tot bev lokal modell'!AM25</f>
        <v>0</v>
      </c>
      <c r="M503" s="3">
        <f>'Tot bev lokal modell'!AN25</f>
        <v>0</v>
      </c>
      <c r="N503" s="3">
        <f t="shared" si="195"/>
        <v>0</v>
      </c>
      <c r="O503" s="3">
        <f>'Tot bev lokal modell'!AO25</f>
        <v>0</v>
      </c>
      <c r="P503" s="3">
        <f>'Tot bev lokal modell'!AP25</f>
        <v>0</v>
      </c>
      <c r="Q503" s="3">
        <f>IF(A503='Enheter, modell og år'!$F$2-1,0,P503-VLOOKUP(A503-1&amp;B503&amp;C503,$E$2:$P$541,12,FALSE))</f>
        <v>0</v>
      </c>
      <c r="R503" s="70">
        <f t="shared" si="220"/>
        <v>0</v>
      </c>
      <c r="S503" s="3">
        <f>IF(A503&lt;('Enheter, modell og år'!$F$2+7),0,P503-VLOOKUP(A503-7&amp;B503&amp;C503,$E$32:$P$541,12,FALSE))</f>
        <v>0</v>
      </c>
      <c r="T503" s="70">
        <f t="shared" si="221"/>
        <v>0</v>
      </c>
    </row>
    <row r="504" spans="1:20" x14ac:dyDescent="0.25">
      <c r="A504">
        <f t="shared" si="219"/>
        <v>2024</v>
      </c>
      <c r="B504" t="str">
        <f>'Enheter, modell og år'!E3</f>
        <v>VFM</v>
      </c>
      <c r="C504">
        <f>'Tot bev lokal modell'!$A$26</f>
        <v>0</v>
      </c>
      <c r="D504" t="str">
        <f t="shared" si="192"/>
        <v>2024VFM</v>
      </c>
      <c r="E504" t="str">
        <f t="shared" si="193"/>
        <v>2024VFM0</v>
      </c>
      <c r="F504" s="39">
        <f t="shared" si="196"/>
        <v>0</v>
      </c>
      <c r="G504" s="39">
        <f t="shared" si="197"/>
        <v>0</v>
      </c>
      <c r="H504" s="39">
        <f t="shared" si="198"/>
        <v>0</v>
      </c>
      <c r="I504" s="39">
        <f t="shared" si="199"/>
        <v>0</v>
      </c>
      <c r="J504" s="39">
        <f t="shared" si="194"/>
        <v>0</v>
      </c>
      <c r="K504" s="3">
        <f>'Tot bev lokal modell'!AL26</f>
        <v>0</v>
      </c>
      <c r="L504" s="3">
        <f>'Tot bev lokal modell'!AM26</f>
        <v>0</v>
      </c>
      <c r="M504" s="3">
        <f>'Tot bev lokal modell'!AN26</f>
        <v>0</v>
      </c>
      <c r="N504" s="3">
        <f t="shared" si="195"/>
        <v>0</v>
      </c>
      <c r="O504" s="3">
        <f>'Tot bev lokal modell'!AO26</f>
        <v>0</v>
      </c>
      <c r="P504" s="3">
        <f>'Tot bev lokal modell'!AP26</f>
        <v>0</v>
      </c>
      <c r="Q504" s="3">
        <f>IF(A504='Enheter, modell og år'!$F$2-1,0,P504-VLOOKUP(A504-1&amp;B504&amp;C504,$E$2:$P$541,12,FALSE))</f>
        <v>0</v>
      </c>
      <c r="R504" s="70">
        <f t="shared" si="220"/>
        <v>0</v>
      </c>
      <c r="S504" s="3">
        <f>IF(A504&lt;('Enheter, modell og år'!$F$2+7),0,P504-VLOOKUP(A504-7&amp;B504&amp;C504,$E$32:$P$541,12,FALSE))</f>
        <v>0</v>
      </c>
      <c r="T504" s="70">
        <f t="shared" si="221"/>
        <v>0</v>
      </c>
    </row>
    <row r="505" spans="1:20" x14ac:dyDescent="0.25">
      <c r="A505">
        <f t="shared" si="219"/>
        <v>2024</v>
      </c>
      <c r="B505" t="str">
        <f>'Enheter, modell og år'!E3</f>
        <v>VFM</v>
      </c>
      <c r="C505">
        <f>'Tot bev lokal modell'!$A$27</f>
        <v>0</v>
      </c>
      <c r="D505" t="str">
        <f t="shared" si="192"/>
        <v>2024VFM</v>
      </c>
      <c r="E505" t="str">
        <f t="shared" si="193"/>
        <v>2024VFM0</v>
      </c>
      <c r="F505" s="39">
        <f t="shared" si="196"/>
        <v>0</v>
      </c>
      <c r="G505" s="39">
        <f t="shared" si="197"/>
        <v>0</v>
      </c>
      <c r="H505" s="39">
        <f t="shared" si="198"/>
        <v>0</v>
      </c>
      <c r="I505" s="39">
        <f t="shared" si="199"/>
        <v>0</v>
      </c>
      <c r="J505" s="39">
        <f t="shared" si="194"/>
        <v>0</v>
      </c>
      <c r="K505" s="3">
        <f>'Tot bev lokal modell'!AL27</f>
        <v>0</v>
      </c>
      <c r="L505" s="3">
        <f>'Tot bev lokal modell'!AM27</f>
        <v>0</v>
      </c>
      <c r="M505" s="3">
        <f>'Tot bev lokal modell'!AN27</f>
        <v>0</v>
      </c>
      <c r="N505" s="3">
        <f t="shared" si="195"/>
        <v>0</v>
      </c>
      <c r="O505" s="3">
        <f>'Tot bev lokal modell'!AO27</f>
        <v>0</v>
      </c>
      <c r="P505" s="3">
        <f>'Tot bev lokal modell'!AP27</f>
        <v>0</v>
      </c>
      <c r="Q505" s="3">
        <f>IF(A505='Enheter, modell og år'!$F$2-1,0,P505-VLOOKUP(A505-1&amp;B505&amp;C505,$E$2:$P$541,12,FALSE))</f>
        <v>0</v>
      </c>
      <c r="R505" s="70">
        <f t="shared" si="220"/>
        <v>0</v>
      </c>
      <c r="S505" s="3">
        <f>IF(A505&lt;('Enheter, modell og år'!$F$2+7),0,P505-VLOOKUP(A505-7&amp;B505&amp;C505,$E$32:$P$541,12,FALSE))</f>
        <v>0</v>
      </c>
      <c r="T505" s="70">
        <f t="shared" si="221"/>
        <v>0</v>
      </c>
    </row>
    <row r="506" spans="1:20" x14ac:dyDescent="0.25">
      <c r="A506">
        <f t="shared" si="219"/>
        <v>2024</v>
      </c>
      <c r="B506" t="str">
        <f>'Enheter, modell og år'!E3</f>
        <v>VFM</v>
      </c>
      <c r="C506">
        <f>'Tot bev lokal modell'!$A$28</f>
        <v>0</v>
      </c>
      <c r="D506" t="str">
        <f t="shared" si="192"/>
        <v>2024VFM</v>
      </c>
      <c r="E506" t="str">
        <f t="shared" si="193"/>
        <v>2024VFM0</v>
      </c>
      <c r="F506" s="39">
        <f t="shared" si="196"/>
        <v>0</v>
      </c>
      <c r="G506" s="39">
        <f t="shared" si="197"/>
        <v>0</v>
      </c>
      <c r="H506" s="39">
        <f t="shared" si="198"/>
        <v>0</v>
      </c>
      <c r="I506" s="39">
        <f t="shared" si="199"/>
        <v>0</v>
      </c>
      <c r="J506" s="39">
        <f t="shared" si="194"/>
        <v>0</v>
      </c>
      <c r="K506" s="3">
        <f>'Tot bev lokal modell'!AL28</f>
        <v>0</v>
      </c>
      <c r="L506" s="3">
        <f>'Tot bev lokal modell'!AM28</f>
        <v>0</v>
      </c>
      <c r="M506" s="3">
        <f>'Tot bev lokal modell'!AN28</f>
        <v>0</v>
      </c>
      <c r="N506" s="3">
        <f t="shared" si="195"/>
        <v>0</v>
      </c>
      <c r="O506" s="3">
        <f>'Tot bev lokal modell'!AO28</f>
        <v>0</v>
      </c>
      <c r="P506" s="3">
        <f>'Tot bev lokal modell'!AP28</f>
        <v>0</v>
      </c>
      <c r="Q506" s="3">
        <f>IF(A506='Enheter, modell og år'!$F$2-1,0,P506-VLOOKUP(A506-1&amp;B506&amp;C506,$E$2:$P$541,12,FALSE))</f>
        <v>0</v>
      </c>
      <c r="R506" s="70">
        <f t="shared" si="220"/>
        <v>0</v>
      </c>
      <c r="S506" s="3">
        <f>IF(A506&lt;('Enheter, modell og år'!$F$2+7),0,P506-VLOOKUP(A506-7&amp;B506&amp;C506,$E$32:$P$541,12,FALSE))</f>
        <v>0</v>
      </c>
      <c r="T506" s="70">
        <f t="shared" si="221"/>
        <v>0</v>
      </c>
    </row>
    <row r="507" spans="1:20" x14ac:dyDescent="0.25">
      <c r="A507">
        <f t="shared" si="219"/>
        <v>2024</v>
      </c>
      <c r="B507" t="str">
        <f>'Enheter, modell og år'!E3</f>
        <v>VFM</v>
      </c>
      <c r="C507">
        <f>'Tot bev lokal modell'!$A$29</f>
        <v>0</v>
      </c>
      <c r="D507" t="str">
        <f t="shared" si="192"/>
        <v>2024VFM</v>
      </c>
      <c r="E507" t="str">
        <f t="shared" si="193"/>
        <v>2024VFM0</v>
      </c>
      <c r="F507" s="39">
        <f t="shared" si="196"/>
        <v>0</v>
      </c>
      <c r="G507" s="39">
        <f t="shared" si="197"/>
        <v>0</v>
      </c>
      <c r="H507" s="39">
        <f t="shared" si="198"/>
        <v>0</v>
      </c>
      <c r="I507" s="39">
        <f t="shared" si="199"/>
        <v>0</v>
      </c>
      <c r="J507" s="39">
        <f t="shared" si="194"/>
        <v>0</v>
      </c>
      <c r="K507" s="3">
        <f>'Tot bev lokal modell'!AL29</f>
        <v>0</v>
      </c>
      <c r="L507" s="3">
        <f>'Tot bev lokal modell'!AM29</f>
        <v>0</v>
      </c>
      <c r="M507" s="3">
        <f>'Tot bev lokal modell'!AN29</f>
        <v>0</v>
      </c>
      <c r="N507" s="3">
        <f t="shared" si="195"/>
        <v>0</v>
      </c>
      <c r="O507" s="3">
        <f>'Tot bev lokal modell'!AO29</f>
        <v>0</v>
      </c>
      <c r="P507" s="3">
        <f>'Tot bev lokal modell'!AP29</f>
        <v>0</v>
      </c>
      <c r="Q507" s="3">
        <f>IF(A507='Enheter, modell og år'!$F$2-1,0,P507-VLOOKUP(A507-1&amp;B507&amp;C507,$E$2:$P$541,12,FALSE))</f>
        <v>0</v>
      </c>
      <c r="R507" s="70">
        <f t="shared" si="220"/>
        <v>0</v>
      </c>
      <c r="S507" s="3">
        <f>IF(A507&lt;('Enheter, modell og år'!$F$2+7),0,P507-VLOOKUP(A507-7&amp;B507&amp;C507,$E$32:$P$541,12,FALSE))</f>
        <v>0</v>
      </c>
      <c r="T507" s="70">
        <f t="shared" si="221"/>
        <v>0</v>
      </c>
    </row>
    <row r="508" spans="1:20" x14ac:dyDescent="0.25">
      <c r="A508">
        <f t="shared" si="219"/>
        <v>2024</v>
      </c>
      <c r="B508" t="str">
        <f>'Enheter, modell og år'!E3</f>
        <v>VFM</v>
      </c>
      <c r="C508">
        <f>'Tot bev lokal modell'!$A$30</f>
        <v>0</v>
      </c>
      <c r="D508" t="str">
        <f t="shared" si="192"/>
        <v>2024VFM</v>
      </c>
      <c r="E508" t="str">
        <f t="shared" si="193"/>
        <v>2024VFM0</v>
      </c>
      <c r="F508" s="39">
        <f t="shared" si="196"/>
        <v>0</v>
      </c>
      <c r="G508" s="39">
        <f t="shared" si="197"/>
        <v>0</v>
      </c>
      <c r="H508" s="39">
        <f t="shared" si="198"/>
        <v>0</v>
      </c>
      <c r="I508" s="39">
        <f t="shared" si="199"/>
        <v>0</v>
      </c>
      <c r="J508" s="39">
        <f t="shared" si="194"/>
        <v>0</v>
      </c>
      <c r="K508" s="3">
        <f>'Tot bev lokal modell'!AL30</f>
        <v>0</v>
      </c>
      <c r="L508" s="3">
        <f>'Tot bev lokal modell'!AM30</f>
        <v>0</v>
      </c>
      <c r="M508" s="3">
        <f>'Tot bev lokal modell'!AN30</f>
        <v>0</v>
      </c>
      <c r="N508" s="3">
        <f t="shared" si="195"/>
        <v>0</v>
      </c>
      <c r="O508" s="3">
        <f>'Tot bev lokal modell'!AO30</f>
        <v>0</v>
      </c>
      <c r="P508" s="3">
        <f>'Tot bev lokal modell'!AP30</f>
        <v>0</v>
      </c>
      <c r="Q508" s="3">
        <f>IF(A508='Enheter, modell og år'!$F$2-1,0,P508-VLOOKUP(A508-1&amp;B508&amp;C508,$E$2:$P$541,12,FALSE))</f>
        <v>0</v>
      </c>
      <c r="R508" s="70">
        <f t="shared" si="220"/>
        <v>0</v>
      </c>
      <c r="S508" s="3">
        <f>IF(A508&lt;('Enheter, modell og år'!$F$2+7),0,P508-VLOOKUP(A508-7&amp;B508&amp;C508,$E$32:$P$541,12,FALSE))</f>
        <v>0</v>
      </c>
      <c r="T508" s="70">
        <f t="shared" si="221"/>
        <v>0</v>
      </c>
    </row>
    <row r="509" spans="1:20" x14ac:dyDescent="0.25">
      <c r="A509">
        <f t="shared" si="219"/>
        <v>2024</v>
      </c>
      <c r="B509" t="str">
        <f>'Enheter, modell og år'!E3</f>
        <v>VFM</v>
      </c>
      <c r="C509">
        <f>'Tot bev lokal modell'!$A$31</f>
        <v>0</v>
      </c>
      <c r="D509" t="str">
        <f t="shared" si="192"/>
        <v>2024VFM</v>
      </c>
      <c r="E509" t="str">
        <f t="shared" si="193"/>
        <v>2024VFM0</v>
      </c>
      <c r="F509" s="39">
        <f t="shared" si="196"/>
        <v>0</v>
      </c>
      <c r="G509" s="39">
        <f t="shared" si="197"/>
        <v>0</v>
      </c>
      <c r="H509" s="39">
        <f t="shared" si="198"/>
        <v>0</v>
      </c>
      <c r="I509" s="39">
        <f t="shared" si="199"/>
        <v>0</v>
      </c>
      <c r="J509" s="39">
        <f t="shared" si="194"/>
        <v>0</v>
      </c>
      <c r="K509" s="3">
        <f>'Tot bev lokal modell'!AL31</f>
        <v>0</v>
      </c>
      <c r="L509" s="3">
        <f>'Tot bev lokal modell'!AM31</f>
        <v>0</v>
      </c>
      <c r="M509" s="3">
        <f>'Tot bev lokal modell'!AN31</f>
        <v>0</v>
      </c>
      <c r="N509" s="3">
        <f t="shared" si="195"/>
        <v>0</v>
      </c>
      <c r="O509" s="3">
        <f>'Tot bev lokal modell'!AO31</f>
        <v>0</v>
      </c>
      <c r="P509" s="3">
        <f>'Tot bev lokal modell'!AP31</f>
        <v>0</v>
      </c>
      <c r="Q509" s="3">
        <f>IF(A509='Enheter, modell og år'!$F$2-1,0,P509-VLOOKUP(A509-1&amp;B509&amp;C509,$E$2:$P$541,12,FALSE))</f>
        <v>0</v>
      </c>
      <c r="R509" s="70">
        <f t="shared" si="220"/>
        <v>0</v>
      </c>
      <c r="S509" s="3">
        <f>IF(A509&lt;('Enheter, modell og år'!$F$2+7),0,P509-VLOOKUP(A509-7&amp;B509&amp;C509,$E$32:$P$541,12,FALSE))</f>
        <v>0</v>
      </c>
      <c r="T509" s="70">
        <f t="shared" si="221"/>
        <v>0</v>
      </c>
    </row>
    <row r="510" spans="1:20" x14ac:dyDescent="0.25">
      <c r="A510">
        <f t="shared" si="219"/>
        <v>2024</v>
      </c>
      <c r="B510" t="str">
        <f>'Enheter, modell og år'!E3</f>
        <v>VFM</v>
      </c>
      <c r="C510">
        <f>'Tot bev lokal modell'!$A$32</f>
        <v>0</v>
      </c>
      <c r="D510" t="str">
        <f t="shared" si="192"/>
        <v>2024VFM</v>
      </c>
      <c r="E510" t="str">
        <f t="shared" si="193"/>
        <v>2024VFM0</v>
      </c>
      <c r="F510" s="39">
        <f t="shared" si="196"/>
        <v>0</v>
      </c>
      <c r="G510" s="39">
        <f t="shared" si="197"/>
        <v>0</v>
      </c>
      <c r="H510" s="39">
        <f t="shared" si="198"/>
        <v>0</v>
      </c>
      <c r="I510" s="39">
        <f t="shared" si="199"/>
        <v>0</v>
      </c>
      <c r="J510" s="39">
        <f t="shared" si="194"/>
        <v>0</v>
      </c>
      <c r="K510" s="3">
        <f>'Tot bev lokal modell'!AL32</f>
        <v>0</v>
      </c>
      <c r="L510" s="3">
        <f>'Tot bev lokal modell'!AM32</f>
        <v>0</v>
      </c>
      <c r="M510" s="3">
        <f>'Tot bev lokal modell'!AN32</f>
        <v>0</v>
      </c>
      <c r="N510" s="3">
        <f t="shared" si="195"/>
        <v>0</v>
      </c>
      <c r="O510" s="3">
        <f>'Tot bev lokal modell'!AO32</f>
        <v>0</v>
      </c>
      <c r="P510" s="3">
        <f>'Tot bev lokal modell'!AP32</f>
        <v>0</v>
      </c>
      <c r="Q510" s="3">
        <f>IF(A510='Enheter, modell og år'!$F$2-1,0,P510-VLOOKUP(A510-1&amp;B510&amp;C510,$E$2:$P$541,12,FALSE))</f>
        <v>0</v>
      </c>
      <c r="R510" s="70">
        <f t="shared" si="220"/>
        <v>0</v>
      </c>
      <c r="S510" s="3">
        <f>IF(A510&lt;('Enheter, modell og år'!$F$2+7),0,P510-VLOOKUP(A510-7&amp;B510&amp;C510,$E$32:$P$541,12,FALSE))</f>
        <v>0</v>
      </c>
      <c r="T510" s="70">
        <f t="shared" si="221"/>
        <v>0</v>
      </c>
    </row>
    <row r="511" spans="1:20" x14ac:dyDescent="0.25">
      <c r="A511">
        <f t="shared" si="219"/>
        <v>2024</v>
      </c>
      <c r="B511" t="str">
        <f>'Enheter, modell og år'!E3</f>
        <v>VFM</v>
      </c>
      <c r="C511">
        <f>'Tot bev lokal modell'!$A$33</f>
        <v>0</v>
      </c>
      <c r="D511" t="str">
        <f t="shared" si="192"/>
        <v>2024VFM</v>
      </c>
      <c r="E511" t="str">
        <f t="shared" si="193"/>
        <v>2024VFM0</v>
      </c>
      <c r="F511" s="39">
        <f t="shared" si="196"/>
        <v>0</v>
      </c>
      <c r="G511" s="39">
        <f t="shared" si="197"/>
        <v>0</v>
      </c>
      <c r="H511" s="39">
        <f t="shared" si="198"/>
        <v>0</v>
      </c>
      <c r="I511" s="39">
        <f t="shared" si="199"/>
        <v>0</v>
      </c>
      <c r="J511" s="39">
        <f t="shared" si="194"/>
        <v>0</v>
      </c>
      <c r="K511" s="3">
        <f>'Tot bev lokal modell'!AL33</f>
        <v>0</v>
      </c>
      <c r="L511" s="3">
        <f>'Tot bev lokal modell'!AM33</f>
        <v>0</v>
      </c>
      <c r="M511" s="3">
        <f>'Tot bev lokal modell'!AN33</f>
        <v>0</v>
      </c>
      <c r="N511" s="3">
        <f t="shared" si="195"/>
        <v>0</v>
      </c>
      <c r="O511" s="3">
        <f>'Tot bev lokal modell'!AO33</f>
        <v>0</v>
      </c>
      <c r="P511" s="3">
        <f>'Tot bev lokal modell'!AP33</f>
        <v>0</v>
      </c>
      <c r="Q511" s="3">
        <f>IF(A511='Enheter, modell og år'!$F$2-1,0,P511-VLOOKUP(A511-1&amp;B511&amp;C511,$E$2:$P$541,12,FALSE))</f>
        <v>0</v>
      </c>
      <c r="R511" s="70">
        <f t="shared" si="220"/>
        <v>0</v>
      </c>
      <c r="S511" s="3">
        <f>IF(A511&lt;('Enheter, modell og år'!$F$2+7),0,P511-VLOOKUP(A511-7&amp;B511&amp;C511,$E$32:$P$541,12,FALSE))</f>
        <v>0</v>
      </c>
      <c r="T511" s="70">
        <f t="shared" si="221"/>
        <v>0</v>
      </c>
    </row>
    <row r="512" spans="1:20" x14ac:dyDescent="0.25">
      <c r="A512">
        <f t="shared" si="219"/>
        <v>2025</v>
      </c>
      <c r="B512" t="str">
        <f>'Enheter, modell og år'!$E$3</f>
        <v>VFM</v>
      </c>
      <c r="C512">
        <f>'Tot bev lokal modell'!A4</f>
        <v>0</v>
      </c>
      <c r="D512" t="str">
        <f t="shared" si="192"/>
        <v>2025VFM</v>
      </c>
      <c r="E512" t="str">
        <f t="shared" si="193"/>
        <v>2025VFM0</v>
      </c>
      <c r="F512" s="39">
        <f t="shared" si="196"/>
        <v>0</v>
      </c>
      <c r="G512" s="39">
        <f t="shared" si="197"/>
        <v>0</v>
      </c>
      <c r="H512" s="39">
        <f t="shared" si="198"/>
        <v>0</v>
      </c>
      <c r="I512" s="39">
        <f t="shared" si="199"/>
        <v>0</v>
      </c>
      <c r="J512" s="39">
        <f t="shared" si="194"/>
        <v>0</v>
      </c>
      <c r="K512" s="3">
        <f>'Tot bev lokal modell'!AQ4</f>
        <v>0</v>
      </c>
      <c r="L512" s="3">
        <f>'Tot bev lokal modell'!AR4</f>
        <v>0</v>
      </c>
      <c r="M512" s="3">
        <f>'Tot bev lokal modell'!AS4</f>
        <v>0</v>
      </c>
      <c r="N512" s="3">
        <f t="shared" si="195"/>
        <v>0</v>
      </c>
      <c r="O512" s="3">
        <f>'Tot bev lokal modell'!AT4</f>
        <v>0</v>
      </c>
      <c r="P512" s="3">
        <f>'Tot bev lokal modell'!AU4</f>
        <v>0</v>
      </c>
      <c r="Q512" s="3">
        <f>IF(A512='Enheter, modell og år'!$F$2-1,0,P512-VLOOKUP(A512-1&amp;B512&amp;C512,$E$2:$P$541,12,FALSE))</f>
        <v>0</v>
      </c>
      <c r="R512" s="70">
        <f t="shared" si="220"/>
        <v>0</v>
      </c>
      <c r="S512" s="3">
        <f>IF(A512&lt;('Enheter, modell og år'!$F$2+7),0,P512-VLOOKUP(A512-7&amp;B512&amp;C512,$E$32:$P$541,12,FALSE))</f>
        <v>0</v>
      </c>
      <c r="T512" s="70">
        <f t="shared" si="221"/>
        <v>0</v>
      </c>
    </row>
    <row r="513" spans="1:20" x14ac:dyDescent="0.25">
      <c r="A513">
        <f t="shared" ref="A513:A522" si="222">A483+1</f>
        <v>2025</v>
      </c>
      <c r="B513" t="str">
        <f>'Enheter, modell og år'!$E$3</f>
        <v>VFM</v>
      </c>
      <c r="C513">
        <f>'Tot bev lokal modell'!A5</f>
        <v>0</v>
      </c>
      <c r="D513" t="str">
        <f t="shared" ref="D513:D522" si="223">A513&amp;B513</f>
        <v>2025VFM</v>
      </c>
      <c r="E513" t="str">
        <f t="shared" ref="E513:E522" si="224">A513&amp;B513&amp;C513</f>
        <v>2025VFM0</v>
      </c>
      <c r="F513" s="39">
        <f t="shared" ref="F513:F522" si="225">IFERROR(K513/$P513,0)</f>
        <v>0</v>
      </c>
      <c r="G513" s="39">
        <f t="shared" ref="G513:G522" si="226">IFERROR(L513/$P513,0)</f>
        <v>0</v>
      </c>
      <c r="H513" s="39">
        <f t="shared" ref="H513:H522" si="227">IFERROR(M513/$P513,0)</f>
        <v>0</v>
      </c>
      <c r="I513" s="39">
        <f t="shared" ref="I513:I522" si="228">IFERROR(O513/$P513,0)</f>
        <v>0</v>
      </c>
      <c r="J513" s="39">
        <f t="shared" ref="J513:J522" si="229">IFERROR(N513/$P513,0)</f>
        <v>0</v>
      </c>
      <c r="K513" s="3">
        <f>'Tot bev lokal modell'!AQ5</f>
        <v>0</v>
      </c>
      <c r="L513" s="3">
        <f>'Tot bev lokal modell'!AR5</f>
        <v>0</v>
      </c>
      <c r="M513" s="3">
        <f>'Tot bev lokal modell'!AS5</f>
        <v>0</v>
      </c>
      <c r="N513" s="3">
        <f t="shared" ref="N513:N522" si="230">SUM(L513:M513)</f>
        <v>0</v>
      </c>
      <c r="O513" s="3">
        <f>'Tot bev lokal modell'!AT5</f>
        <v>0</v>
      </c>
      <c r="P513" s="3">
        <f>'Tot bev lokal modell'!AU5</f>
        <v>0</v>
      </c>
      <c r="Q513" s="3">
        <f>IF(A513='Enheter, modell og år'!$F$2-1,0,P513-VLOOKUP(A513-1&amp;B513&amp;C513,$E$2:$P$541,12,FALSE))</f>
        <v>0</v>
      </c>
      <c r="R513" s="70">
        <f t="shared" si="220"/>
        <v>0</v>
      </c>
      <c r="S513" s="3">
        <f>IF(A513&lt;('Enheter, modell og år'!$F$2+7),0,P513-VLOOKUP(A513-7&amp;B513&amp;C513,$E$32:$P$541,12,FALSE))</f>
        <v>0</v>
      </c>
      <c r="T513" s="70">
        <f t="shared" si="221"/>
        <v>0</v>
      </c>
    </row>
    <row r="514" spans="1:20" x14ac:dyDescent="0.25">
      <c r="A514">
        <f t="shared" si="222"/>
        <v>2025</v>
      </c>
      <c r="B514" t="str">
        <f>'Enheter, modell og år'!$E$3</f>
        <v>VFM</v>
      </c>
      <c r="C514">
        <f>'Tot bev lokal modell'!A6</f>
        <v>0</v>
      </c>
      <c r="D514" t="str">
        <f t="shared" si="223"/>
        <v>2025VFM</v>
      </c>
      <c r="E514" t="str">
        <f t="shared" si="224"/>
        <v>2025VFM0</v>
      </c>
      <c r="F514" s="39">
        <f t="shared" si="225"/>
        <v>0</v>
      </c>
      <c r="G514" s="39">
        <f t="shared" si="226"/>
        <v>0</v>
      </c>
      <c r="H514" s="39">
        <f t="shared" si="227"/>
        <v>0</v>
      </c>
      <c r="I514" s="39">
        <f t="shared" si="228"/>
        <v>0</v>
      </c>
      <c r="J514" s="39">
        <f t="shared" si="229"/>
        <v>0</v>
      </c>
      <c r="K514" s="3">
        <f>'Tot bev lokal modell'!AQ6</f>
        <v>0</v>
      </c>
      <c r="L514" s="3">
        <f>'Tot bev lokal modell'!AR6</f>
        <v>0</v>
      </c>
      <c r="M514" s="3">
        <f>'Tot bev lokal modell'!AS6</f>
        <v>0</v>
      </c>
      <c r="N514" s="3">
        <f t="shared" si="230"/>
        <v>0</v>
      </c>
      <c r="O514" s="3">
        <f>'Tot bev lokal modell'!AT6</f>
        <v>0</v>
      </c>
      <c r="P514" s="3">
        <f>'Tot bev lokal modell'!AU6</f>
        <v>0</v>
      </c>
      <c r="Q514" s="3">
        <f>IF(A514='Enheter, modell og år'!$F$2-1,0,P514-VLOOKUP(A514-1&amp;B514&amp;C514,$E$2:$P$541,12,FALSE))</f>
        <v>0</v>
      </c>
      <c r="R514" s="70">
        <f t="shared" si="220"/>
        <v>0</v>
      </c>
      <c r="S514" s="3">
        <f>IF(A514&lt;('Enheter, modell og år'!$F$2+7),0,P514-VLOOKUP(A514-7&amp;B514&amp;C514,$E$32:$P$541,12,FALSE))</f>
        <v>0</v>
      </c>
      <c r="T514" s="70">
        <f t="shared" si="221"/>
        <v>0</v>
      </c>
    </row>
    <row r="515" spans="1:20" x14ac:dyDescent="0.25">
      <c r="A515">
        <f t="shared" si="222"/>
        <v>2025</v>
      </c>
      <c r="B515" t="str">
        <f>'Enheter, modell og år'!$E$3</f>
        <v>VFM</v>
      </c>
      <c r="C515">
        <f>'Tot bev lokal modell'!A7</f>
        <v>0</v>
      </c>
      <c r="D515" t="str">
        <f t="shared" si="223"/>
        <v>2025VFM</v>
      </c>
      <c r="E515" t="str">
        <f t="shared" si="224"/>
        <v>2025VFM0</v>
      </c>
      <c r="F515" s="39">
        <f t="shared" si="225"/>
        <v>0</v>
      </c>
      <c r="G515" s="39">
        <f t="shared" si="226"/>
        <v>0</v>
      </c>
      <c r="H515" s="39">
        <f t="shared" si="227"/>
        <v>0</v>
      </c>
      <c r="I515" s="39">
        <f t="shared" si="228"/>
        <v>0</v>
      </c>
      <c r="J515" s="39">
        <f t="shared" si="229"/>
        <v>0</v>
      </c>
      <c r="K515" s="3">
        <f>'Tot bev lokal modell'!AQ7</f>
        <v>0</v>
      </c>
      <c r="L515" s="3">
        <f>'Tot bev lokal modell'!AR7</f>
        <v>0</v>
      </c>
      <c r="M515" s="3">
        <f>'Tot bev lokal modell'!AS7</f>
        <v>0</v>
      </c>
      <c r="N515" s="3">
        <f t="shared" si="230"/>
        <v>0</v>
      </c>
      <c r="O515" s="3">
        <f>'Tot bev lokal modell'!AT7</f>
        <v>0</v>
      </c>
      <c r="P515" s="3">
        <f>'Tot bev lokal modell'!AU7</f>
        <v>0</v>
      </c>
      <c r="Q515" s="3">
        <f>IF(A515='Enheter, modell og år'!$F$2-1,0,P515-VLOOKUP(A515-1&amp;B515&amp;C515,$E$2:$P$541,12,FALSE))</f>
        <v>0</v>
      </c>
      <c r="R515" s="70">
        <f t="shared" si="220"/>
        <v>0</v>
      </c>
      <c r="S515" s="3">
        <f>IF(A515&lt;('Enheter, modell og år'!$F$2+7),0,P515-VLOOKUP(A515-7&amp;B515&amp;C515,$E$32:$P$541,12,FALSE))</f>
        <v>0</v>
      </c>
      <c r="T515" s="70">
        <f t="shared" si="221"/>
        <v>0</v>
      </c>
    </row>
    <row r="516" spans="1:20" x14ac:dyDescent="0.25">
      <c r="A516">
        <f t="shared" si="222"/>
        <v>2025</v>
      </c>
      <c r="B516" t="str">
        <f>'Enheter, modell og år'!$E$3</f>
        <v>VFM</v>
      </c>
      <c r="C516">
        <f>'Tot bev lokal modell'!A8</f>
        <v>0</v>
      </c>
      <c r="D516" t="str">
        <f t="shared" si="223"/>
        <v>2025VFM</v>
      </c>
      <c r="E516" t="str">
        <f t="shared" si="224"/>
        <v>2025VFM0</v>
      </c>
      <c r="F516" s="39">
        <f t="shared" si="225"/>
        <v>0</v>
      </c>
      <c r="G516" s="39">
        <f t="shared" si="226"/>
        <v>0</v>
      </c>
      <c r="H516" s="39">
        <f t="shared" si="227"/>
        <v>0</v>
      </c>
      <c r="I516" s="39">
        <f t="shared" si="228"/>
        <v>0</v>
      </c>
      <c r="J516" s="39">
        <f t="shared" si="229"/>
        <v>0</v>
      </c>
      <c r="K516" s="3">
        <f>'Tot bev lokal modell'!AQ8</f>
        <v>0</v>
      </c>
      <c r="L516" s="3">
        <f>'Tot bev lokal modell'!AR8</f>
        <v>0</v>
      </c>
      <c r="M516" s="3">
        <f>'Tot bev lokal modell'!AS8</f>
        <v>0</v>
      </c>
      <c r="N516" s="3">
        <f t="shared" si="230"/>
        <v>0</v>
      </c>
      <c r="O516" s="3">
        <f>'Tot bev lokal modell'!AT8</f>
        <v>0</v>
      </c>
      <c r="P516" s="3">
        <f>'Tot bev lokal modell'!AU8</f>
        <v>0</v>
      </c>
      <c r="Q516" s="3">
        <f>IF(A516='Enheter, modell og år'!$F$2-1,0,P516-VLOOKUP(A516-1&amp;B516&amp;C516,$E$2:$P$541,12,FALSE))</f>
        <v>0</v>
      </c>
      <c r="R516" s="70">
        <f t="shared" si="220"/>
        <v>0</v>
      </c>
      <c r="S516" s="3">
        <f>IF(A516&lt;('Enheter, modell og år'!$F$2+7),0,P516-VLOOKUP(A516-7&amp;B516&amp;C516,$E$32:$P$541,12,FALSE))</f>
        <v>0</v>
      </c>
      <c r="T516" s="70">
        <f t="shared" si="221"/>
        <v>0</v>
      </c>
    </row>
    <row r="517" spans="1:20" x14ac:dyDescent="0.25">
      <c r="A517">
        <f t="shared" si="222"/>
        <v>2025</v>
      </c>
      <c r="B517" t="str">
        <f>'Enheter, modell og år'!$E$3</f>
        <v>VFM</v>
      </c>
      <c r="C517">
        <f>'Tot bev lokal modell'!A9</f>
        <v>0</v>
      </c>
      <c r="D517" t="str">
        <f t="shared" si="223"/>
        <v>2025VFM</v>
      </c>
      <c r="E517" t="str">
        <f t="shared" si="224"/>
        <v>2025VFM0</v>
      </c>
      <c r="F517" s="39">
        <f t="shared" si="225"/>
        <v>0</v>
      </c>
      <c r="G517" s="39">
        <f t="shared" si="226"/>
        <v>0</v>
      </c>
      <c r="H517" s="39">
        <f t="shared" si="227"/>
        <v>0</v>
      </c>
      <c r="I517" s="39">
        <f t="shared" si="228"/>
        <v>0</v>
      </c>
      <c r="J517" s="39">
        <f t="shared" si="229"/>
        <v>0</v>
      </c>
      <c r="K517" s="3">
        <f>'Tot bev lokal modell'!AQ9</f>
        <v>0</v>
      </c>
      <c r="L517" s="3">
        <f>'Tot bev lokal modell'!AR9</f>
        <v>0</v>
      </c>
      <c r="M517" s="3">
        <f>'Tot bev lokal modell'!AS9</f>
        <v>0</v>
      </c>
      <c r="N517" s="3">
        <f t="shared" si="230"/>
        <v>0</v>
      </c>
      <c r="O517" s="3">
        <f>'Tot bev lokal modell'!AT9</f>
        <v>0</v>
      </c>
      <c r="P517" s="3">
        <f>'Tot bev lokal modell'!AU9</f>
        <v>0</v>
      </c>
      <c r="Q517" s="3">
        <f>IF(A517='Enheter, modell og år'!$F$2-1,0,P517-VLOOKUP(A517-1&amp;B517&amp;C517,$E$2:$P$541,12,FALSE))</f>
        <v>0</v>
      </c>
      <c r="R517" s="70">
        <f t="shared" si="220"/>
        <v>0</v>
      </c>
      <c r="S517" s="3">
        <f>IF(A517&lt;('Enheter, modell og år'!$F$2+7),0,P517-VLOOKUP(A517-7&amp;B517&amp;C517,$E$32:$P$541,12,FALSE))</f>
        <v>0</v>
      </c>
      <c r="T517" s="70">
        <f t="shared" si="221"/>
        <v>0</v>
      </c>
    </row>
    <row r="518" spans="1:20" x14ac:dyDescent="0.25">
      <c r="A518">
        <f t="shared" si="222"/>
        <v>2025</v>
      </c>
      <c r="B518" t="str">
        <f>'Enheter, modell og år'!$E$3</f>
        <v>VFM</v>
      </c>
      <c r="C518">
        <f>'Tot bev lokal modell'!A10</f>
        <v>0</v>
      </c>
      <c r="D518" t="str">
        <f t="shared" si="223"/>
        <v>2025VFM</v>
      </c>
      <c r="E518" t="str">
        <f t="shared" si="224"/>
        <v>2025VFM0</v>
      </c>
      <c r="F518" s="39">
        <f t="shared" si="225"/>
        <v>0</v>
      </c>
      <c r="G518" s="39">
        <f t="shared" si="226"/>
        <v>0</v>
      </c>
      <c r="H518" s="39">
        <f t="shared" si="227"/>
        <v>0</v>
      </c>
      <c r="I518" s="39">
        <f t="shared" si="228"/>
        <v>0</v>
      </c>
      <c r="J518" s="39">
        <f t="shared" si="229"/>
        <v>0</v>
      </c>
      <c r="K518" s="3">
        <f>'Tot bev lokal modell'!AQ10</f>
        <v>0</v>
      </c>
      <c r="L518" s="3">
        <f>'Tot bev lokal modell'!AR10</f>
        <v>0</v>
      </c>
      <c r="M518" s="3">
        <f>'Tot bev lokal modell'!AS10</f>
        <v>0</v>
      </c>
      <c r="N518" s="3">
        <f t="shared" si="230"/>
        <v>0</v>
      </c>
      <c r="O518" s="3">
        <f>'Tot bev lokal modell'!AT10</f>
        <v>0</v>
      </c>
      <c r="P518" s="3">
        <f>'Tot bev lokal modell'!AU10</f>
        <v>0</v>
      </c>
      <c r="Q518" s="3">
        <f>IF(A518='Enheter, modell og år'!$F$2-1,0,P518-VLOOKUP(A518-1&amp;B518&amp;C518,$E$2:$P$541,12,FALSE))</f>
        <v>0</v>
      </c>
      <c r="R518" s="70">
        <f t="shared" si="220"/>
        <v>0</v>
      </c>
      <c r="S518" s="3">
        <f>IF(A518&lt;('Enheter, modell og år'!$F$2+7),0,P518-VLOOKUP(A518-7&amp;B518&amp;C518,$E$32:$P$541,12,FALSE))</f>
        <v>0</v>
      </c>
      <c r="T518" s="70">
        <f t="shared" si="221"/>
        <v>0</v>
      </c>
    </row>
    <row r="519" spans="1:20" x14ac:dyDescent="0.25">
      <c r="A519">
        <f t="shared" si="222"/>
        <v>2025</v>
      </c>
      <c r="B519" t="str">
        <f>'Enheter, modell og år'!$E$3</f>
        <v>VFM</v>
      </c>
      <c r="C519">
        <f>'Tot bev lokal modell'!A11</f>
        <v>0</v>
      </c>
      <c r="D519" t="str">
        <f t="shared" si="223"/>
        <v>2025VFM</v>
      </c>
      <c r="E519" t="str">
        <f t="shared" si="224"/>
        <v>2025VFM0</v>
      </c>
      <c r="F519" s="39">
        <f t="shared" si="225"/>
        <v>0</v>
      </c>
      <c r="G519" s="39">
        <f t="shared" si="226"/>
        <v>0</v>
      </c>
      <c r="H519" s="39">
        <f t="shared" si="227"/>
        <v>0</v>
      </c>
      <c r="I519" s="39">
        <f t="shared" si="228"/>
        <v>0</v>
      </c>
      <c r="J519" s="39">
        <f t="shared" si="229"/>
        <v>0</v>
      </c>
      <c r="K519" s="3">
        <f>'Tot bev lokal modell'!AQ11</f>
        <v>0</v>
      </c>
      <c r="L519" s="3">
        <f>'Tot bev lokal modell'!AR11</f>
        <v>0</v>
      </c>
      <c r="M519" s="3">
        <f>'Tot bev lokal modell'!AS11</f>
        <v>0</v>
      </c>
      <c r="N519" s="3">
        <f t="shared" si="230"/>
        <v>0</v>
      </c>
      <c r="O519" s="3">
        <f>'Tot bev lokal modell'!AT11</f>
        <v>0</v>
      </c>
      <c r="P519" s="3">
        <f>'Tot bev lokal modell'!AU11</f>
        <v>0</v>
      </c>
      <c r="Q519" s="3">
        <f>IF(A519='Enheter, modell og år'!$F$2-1,0,P519-VLOOKUP(A519-1&amp;B519&amp;C519,$E$2:$P$541,12,FALSE))</f>
        <v>0</v>
      </c>
      <c r="R519" s="70">
        <f t="shared" si="220"/>
        <v>0</v>
      </c>
      <c r="S519" s="3">
        <f>IF(A519&lt;('Enheter, modell og år'!$F$2+7),0,P519-VLOOKUP(A519-7&amp;B519&amp;C519,$E$32:$P$541,12,FALSE))</f>
        <v>0</v>
      </c>
      <c r="T519" s="70">
        <f t="shared" si="221"/>
        <v>0</v>
      </c>
    </row>
    <row r="520" spans="1:20" x14ac:dyDescent="0.25">
      <c r="A520">
        <f t="shared" si="222"/>
        <v>2025</v>
      </c>
      <c r="B520" t="str">
        <f>'Enheter, modell og år'!$E$3</f>
        <v>VFM</v>
      </c>
      <c r="C520">
        <f>'Tot bev lokal modell'!A12</f>
        <v>0</v>
      </c>
      <c r="D520" t="str">
        <f t="shared" si="223"/>
        <v>2025VFM</v>
      </c>
      <c r="E520" t="str">
        <f t="shared" si="224"/>
        <v>2025VFM0</v>
      </c>
      <c r="F520" s="39">
        <f t="shared" si="225"/>
        <v>0</v>
      </c>
      <c r="G520" s="39">
        <f t="shared" si="226"/>
        <v>0</v>
      </c>
      <c r="H520" s="39">
        <f t="shared" si="227"/>
        <v>0</v>
      </c>
      <c r="I520" s="39">
        <f t="shared" si="228"/>
        <v>0</v>
      </c>
      <c r="J520" s="39">
        <f t="shared" si="229"/>
        <v>0</v>
      </c>
      <c r="K520" s="3">
        <f>'Tot bev lokal modell'!AQ12</f>
        <v>0</v>
      </c>
      <c r="L520" s="3">
        <f>'Tot bev lokal modell'!AR12</f>
        <v>0</v>
      </c>
      <c r="M520" s="3">
        <f>'Tot bev lokal modell'!AS12</f>
        <v>0</v>
      </c>
      <c r="N520" s="3">
        <f t="shared" si="230"/>
        <v>0</v>
      </c>
      <c r="O520" s="3">
        <f>'Tot bev lokal modell'!AT12</f>
        <v>0</v>
      </c>
      <c r="P520" s="3">
        <f>'Tot bev lokal modell'!AU12</f>
        <v>0</v>
      </c>
      <c r="Q520" s="3">
        <f>IF(A520='Enheter, modell og år'!$F$2-1,0,P520-VLOOKUP(A520-1&amp;B520&amp;C520,$E$2:$P$541,12,FALSE))</f>
        <v>0</v>
      </c>
      <c r="R520" s="70">
        <f t="shared" si="220"/>
        <v>0</v>
      </c>
      <c r="S520" s="3">
        <f>IF(A520&lt;('Enheter, modell og år'!$F$2+7),0,P520-VLOOKUP(A520-7&amp;B520&amp;C520,$E$32:$P$541,12,FALSE))</f>
        <v>0</v>
      </c>
      <c r="T520" s="70">
        <f t="shared" si="221"/>
        <v>0</v>
      </c>
    </row>
    <row r="521" spans="1:20" x14ac:dyDescent="0.25">
      <c r="A521">
        <f t="shared" si="222"/>
        <v>2025</v>
      </c>
      <c r="B521" t="str">
        <f>'Enheter, modell og år'!$E$3</f>
        <v>VFM</v>
      </c>
      <c r="C521">
        <f>'Tot bev lokal modell'!A13</f>
        <v>0</v>
      </c>
      <c r="D521" t="str">
        <f t="shared" si="223"/>
        <v>2025VFM</v>
      </c>
      <c r="E521" t="str">
        <f t="shared" si="224"/>
        <v>2025VFM0</v>
      </c>
      <c r="F521" s="39">
        <f t="shared" si="225"/>
        <v>0</v>
      </c>
      <c r="G521" s="39">
        <f t="shared" si="226"/>
        <v>0</v>
      </c>
      <c r="H521" s="39">
        <f t="shared" si="227"/>
        <v>0</v>
      </c>
      <c r="I521" s="39">
        <f t="shared" si="228"/>
        <v>0</v>
      </c>
      <c r="J521" s="39">
        <f t="shared" si="229"/>
        <v>0</v>
      </c>
      <c r="K521" s="3">
        <f>'Tot bev lokal modell'!AQ13</f>
        <v>0</v>
      </c>
      <c r="L521" s="3">
        <f>'Tot bev lokal modell'!AR13</f>
        <v>0</v>
      </c>
      <c r="M521" s="3">
        <f>'Tot bev lokal modell'!AS13</f>
        <v>0</v>
      </c>
      <c r="N521" s="3">
        <f t="shared" si="230"/>
        <v>0</v>
      </c>
      <c r="O521" s="3">
        <f>'Tot bev lokal modell'!AT13</f>
        <v>0</v>
      </c>
      <c r="P521" s="3">
        <f>'Tot bev lokal modell'!AU13</f>
        <v>0</v>
      </c>
      <c r="Q521" s="3">
        <f>IF(A521='Enheter, modell og år'!$F$2-1,0,P521-VLOOKUP(A521-1&amp;B521&amp;C521,$E$2:$P$541,12,FALSE))</f>
        <v>0</v>
      </c>
      <c r="R521" s="70">
        <f t="shared" si="220"/>
        <v>0</v>
      </c>
      <c r="S521" s="3">
        <f>IF(A521&lt;('Enheter, modell og år'!$F$2+7),0,P521-VLOOKUP(A521-7&amp;B521&amp;C521,$E$32:$P$541,12,FALSE))</f>
        <v>0</v>
      </c>
      <c r="T521" s="70">
        <f t="shared" si="221"/>
        <v>0</v>
      </c>
    </row>
    <row r="522" spans="1:20" x14ac:dyDescent="0.25">
      <c r="A522">
        <f t="shared" si="222"/>
        <v>2025</v>
      </c>
      <c r="B522" t="str">
        <f>'Enheter, modell og år'!$E$3</f>
        <v>VFM</v>
      </c>
      <c r="C522">
        <f>'Tot bev lokal modell'!A14</f>
        <v>0</v>
      </c>
      <c r="D522" t="str">
        <f t="shared" si="223"/>
        <v>2025VFM</v>
      </c>
      <c r="E522" t="str">
        <f t="shared" si="224"/>
        <v>2025VFM0</v>
      </c>
      <c r="F522" s="39">
        <f t="shared" si="225"/>
        <v>0</v>
      </c>
      <c r="G522" s="39">
        <f t="shared" si="226"/>
        <v>0</v>
      </c>
      <c r="H522" s="39">
        <f t="shared" si="227"/>
        <v>0</v>
      </c>
      <c r="I522" s="39">
        <f t="shared" si="228"/>
        <v>0</v>
      </c>
      <c r="J522" s="39">
        <f t="shared" si="229"/>
        <v>0</v>
      </c>
      <c r="K522" s="3">
        <f>'Tot bev lokal modell'!AQ14</f>
        <v>0</v>
      </c>
      <c r="L522" s="3">
        <f>'Tot bev lokal modell'!AR14</f>
        <v>0</v>
      </c>
      <c r="M522" s="3">
        <f>'Tot bev lokal modell'!AS14</f>
        <v>0</v>
      </c>
      <c r="N522" s="3">
        <f t="shared" si="230"/>
        <v>0</v>
      </c>
      <c r="O522" s="3">
        <f>'Tot bev lokal modell'!AT14</f>
        <v>0</v>
      </c>
      <c r="P522" s="3">
        <f>'Tot bev lokal modell'!AU14</f>
        <v>0</v>
      </c>
      <c r="Q522" s="3">
        <f>IF(A522='Enheter, modell og år'!$F$2-1,0,P522-VLOOKUP(A522-1&amp;B522&amp;C522,$E$2:$P$541,12,FALSE))</f>
        <v>0</v>
      </c>
      <c r="R522" s="70">
        <f t="shared" si="220"/>
        <v>0</v>
      </c>
      <c r="S522" s="3">
        <f>IF(A522&lt;('Enheter, modell og år'!$F$2+7),0,P522-VLOOKUP(A522-7&amp;B522&amp;C522,$E$32:$P$541,12,FALSE))</f>
        <v>0</v>
      </c>
      <c r="T522" s="70">
        <f t="shared" si="221"/>
        <v>0</v>
      </c>
    </row>
    <row r="523" spans="1:20" x14ac:dyDescent="0.25">
      <c r="A523">
        <f t="shared" ref="A523:A530" si="231">A493+1</f>
        <v>2025</v>
      </c>
      <c r="B523" t="str">
        <f>'Enheter, modell og år'!E3</f>
        <v>VFM</v>
      </c>
      <c r="C523">
        <f>'Tot bev lokal modell'!$A$15</f>
        <v>0</v>
      </c>
      <c r="D523" t="str">
        <f t="shared" si="192"/>
        <v>2025VFM</v>
      </c>
      <c r="E523" t="str">
        <f t="shared" si="193"/>
        <v>2025VFM0</v>
      </c>
      <c r="F523" s="39">
        <f t="shared" si="196"/>
        <v>0</v>
      </c>
      <c r="G523" s="39">
        <f t="shared" si="197"/>
        <v>0</v>
      </c>
      <c r="H523" s="39">
        <f t="shared" si="198"/>
        <v>0</v>
      </c>
      <c r="I523" s="39">
        <f t="shared" si="199"/>
        <v>0</v>
      </c>
      <c r="J523" s="39">
        <f t="shared" si="194"/>
        <v>0</v>
      </c>
      <c r="K523" s="3">
        <f>'Tot bev lokal modell'!AQ15</f>
        <v>0</v>
      </c>
      <c r="L523" s="3">
        <f>'Tot bev lokal modell'!AR15</f>
        <v>0</v>
      </c>
      <c r="M523" s="3">
        <f>'Tot bev lokal modell'!AS15</f>
        <v>0</v>
      </c>
      <c r="N523" s="3">
        <f t="shared" si="195"/>
        <v>0</v>
      </c>
      <c r="O523" s="3">
        <f>'Tot bev lokal modell'!AT15</f>
        <v>0</v>
      </c>
      <c r="P523" s="3">
        <f>'Tot bev lokal modell'!AU15</f>
        <v>0</v>
      </c>
      <c r="Q523" s="3">
        <f>IF(A523='Enheter, modell og år'!$F$2-1,0,P523-VLOOKUP(A523-1&amp;B523&amp;C523,$E$2:$P$541,12,FALSE))</f>
        <v>0</v>
      </c>
      <c r="R523" s="70">
        <f t="shared" si="220"/>
        <v>0</v>
      </c>
      <c r="S523" s="3">
        <f>IF(A523&lt;('Enheter, modell og år'!$F$2+7),0,P523-VLOOKUP(A523-7&amp;B523&amp;C523,$E$32:$P$541,12,FALSE))</f>
        <v>0</v>
      </c>
      <c r="T523" s="70">
        <f t="shared" si="221"/>
        <v>0</v>
      </c>
    </row>
    <row r="524" spans="1:20" x14ac:dyDescent="0.25">
      <c r="A524">
        <f t="shared" si="231"/>
        <v>2025</v>
      </c>
      <c r="B524" t="str">
        <f>'Enheter, modell og år'!E3</f>
        <v>VFM</v>
      </c>
      <c r="C524">
        <f>'Tot bev lokal modell'!$A$16</f>
        <v>0</v>
      </c>
      <c r="D524" t="str">
        <f t="shared" si="192"/>
        <v>2025VFM</v>
      </c>
      <c r="E524" t="str">
        <f t="shared" si="193"/>
        <v>2025VFM0</v>
      </c>
      <c r="F524" s="39">
        <f t="shared" si="196"/>
        <v>0</v>
      </c>
      <c r="G524" s="39">
        <f t="shared" si="197"/>
        <v>0</v>
      </c>
      <c r="H524" s="39">
        <f t="shared" si="198"/>
        <v>0</v>
      </c>
      <c r="I524" s="39">
        <f t="shared" si="199"/>
        <v>0</v>
      </c>
      <c r="J524" s="39">
        <f t="shared" si="194"/>
        <v>0</v>
      </c>
      <c r="K524" s="3">
        <f>'Tot bev lokal modell'!AQ16</f>
        <v>0</v>
      </c>
      <c r="L524" s="3">
        <f>'Tot bev lokal modell'!AR16</f>
        <v>0</v>
      </c>
      <c r="M524" s="3">
        <f>'Tot bev lokal modell'!AS16</f>
        <v>0</v>
      </c>
      <c r="N524" s="3">
        <f t="shared" si="195"/>
        <v>0</v>
      </c>
      <c r="O524" s="3">
        <f>'Tot bev lokal modell'!AT16</f>
        <v>0</v>
      </c>
      <c r="P524" s="3">
        <f>'Tot bev lokal modell'!AU16</f>
        <v>0</v>
      </c>
      <c r="Q524" s="3">
        <f>IF(A524='Enheter, modell og år'!$F$2-1,0,P524-VLOOKUP(A524-1&amp;B524&amp;C524,$E$2:$P$541,12,FALSE))</f>
        <v>0</v>
      </c>
      <c r="R524" s="70">
        <f t="shared" si="220"/>
        <v>0</v>
      </c>
      <c r="S524" s="3">
        <f>IF(A524&lt;('Enheter, modell og år'!$F$2+7),0,P524-VLOOKUP(A524-7&amp;B524&amp;C524,$E$32:$P$541,12,FALSE))</f>
        <v>0</v>
      </c>
      <c r="T524" s="70">
        <f t="shared" si="221"/>
        <v>0</v>
      </c>
    </row>
    <row r="525" spans="1:20" x14ac:dyDescent="0.25">
      <c r="A525">
        <f t="shared" si="231"/>
        <v>2025</v>
      </c>
      <c r="B525" t="str">
        <f>'Enheter, modell og år'!E3</f>
        <v>VFM</v>
      </c>
      <c r="C525">
        <f>'Tot bev lokal modell'!$A$17</f>
        <v>0</v>
      </c>
      <c r="D525" t="str">
        <f t="shared" si="192"/>
        <v>2025VFM</v>
      </c>
      <c r="E525" t="str">
        <f t="shared" si="193"/>
        <v>2025VFM0</v>
      </c>
      <c r="F525" s="39">
        <f t="shared" si="196"/>
        <v>0</v>
      </c>
      <c r="G525" s="39">
        <f t="shared" si="197"/>
        <v>0</v>
      </c>
      <c r="H525" s="39">
        <f t="shared" si="198"/>
        <v>0</v>
      </c>
      <c r="I525" s="39">
        <f t="shared" si="199"/>
        <v>0</v>
      </c>
      <c r="J525" s="39">
        <f t="shared" si="194"/>
        <v>0</v>
      </c>
      <c r="K525" s="3">
        <f>'Tot bev lokal modell'!AQ17</f>
        <v>0</v>
      </c>
      <c r="L525" s="3">
        <f>'Tot bev lokal modell'!AR17</f>
        <v>0</v>
      </c>
      <c r="M525" s="3">
        <f>'Tot bev lokal modell'!AS17</f>
        <v>0</v>
      </c>
      <c r="N525" s="3">
        <f t="shared" si="195"/>
        <v>0</v>
      </c>
      <c r="O525" s="3">
        <f>'Tot bev lokal modell'!AT17</f>
        <v>0</v>
      </c>
      <c r="P525" s="3">
        <f>'Tot bev lokal modell'!AU17</f>
        <v>0</v>
      </c>
      <c r="Q525" s="3">
        <f>IF(A525='Enheter, modell og år'!$F$2-1,0,P525-VLOOKUP(A525-1&amp;B525&amp;C525,$E$2:$P$541,12,FALSE))</f>
        <v>0</v>
      </c>
      <c r="R525" s="70">
        <f t="shared" si="220"/>
        <v>0</v>
      </c>
      <c r="S525" s="3">
        <f>IF(A525&lt;('Enheter, modell og år'!$F$2+7),0,P525-VLOOKUP(A525-7&amp;B525&amp;C525,$E$32:$P$541,12,FALSE))</f>
        <v>0</v>
      </c>
      <c r="T525" s="70">
        <f t="shared" si="221"/>
        <v>0</v>
      </c>
    </row>
    <row r="526" spans="1:20" x14ac:dyDescent="0.25">
      <c r="A526">
        <f t="shared" si="231"/>
        <v>2025</v>
      </c>
      <c r="B526" t="str">
        <f>'Enheter, modell og år'!E3</f>
        <v>VFM</v>
      </c>
      <c r="C526">
        <f>'Tot bev lokal modell'!$A$18</f>
        <v>0</v>
      </c>
      <c r="D526" t="str">
        <f t="shared" si="192"/>
        <v>2025VFM</v>
      </c>
      <c r="E526" t="str">
        <f t="shared" si="193"/>
        <v>2025VFM0</v>
      </c>
      <c r="F526" s="39">
        <f t="shared" si="196"/>
        <v>0</v>
      </c>
      <c r="G526" s="39">
        <f t="shared" si="197"/>
        <v>0</v>
      </c>
      <c r="H526" s="39">
        <f t="shared" si="198"/>
        <v>0</v>
      </c>
      <c r="I526" s="39">
        <f t="shared" si="199"/>
        <v>0</v>
      </c>
      <c r="J526" s="39">
        <f t="shared" si="194"/>
        <v>0</v>
      </c>
      <c r="K526" s="3">
        <f>'Tot bev lokal modell'!AQ18</f>
        <v>0</v>
      </c>
      <c r="L526" s="3">
        <f>'Tot bev lokal modell'!AR18</f>
        <v>0</v>
      </c>
      <c r="M526" s="3">
        <f>'Tot bev lokal modell'!AS18</f>
        <v>0</v>
      </c>
      <c r="N526" s="3">
        <f t="shared" si="195"/>
        <v>0</v>
      </c>
      <c r="O526" s="3">
        <f>'Tot bev lokal modell'!AT18</f>
        <v>0</v>
      </c>
      <c r="P526" s="3">
        <f>'Tot bev lokal modell'!AU18</f>
        <v>0</v>
      </c>
      <c r="Q526" s="3">
        <f>IF(A526='Enheter, modell og år'!$F$2-1,0,P526-VLOOKUP(A526-1&amp;B526&amp;C526,$E$2:$P$541,12,FALSE))</f>
        <v>0</v>
      </c>
      <c r="R526" s="70">
        <f t="shared" si="220"/>
        <v>0</v>
      </c>
      <c r="S526" s="3">
        <f>IF(A526&lt;('Enheter, modell og år'!$F$2+7),0,P526-VLOOKUP(A526-7&amp;B526&amp;C526,$E$32:$P$541,12,FALSE))</f>
        <v>0</v>
      </c>
      <c r="T526" s="70">
        <f t="shared" si="221"/>
        <v>0</v>
      </c>
    </row>
    <row r="527" spans="1:20" x14ac:dyDescent="0.25">
      <c r="A527">
        <f t="shared" si="231"/>
        <v>2025</v>
      </c>
      <c r="B527" t="str">
        <f>'Enheter, modell og år'!E3</f>
        <v>VFM</v>
      </c>
      <c r="C527">
        <f>'Tot bev lokal modell'!$A$19</f>
        <v>0</v>
      </c>
      <c r="D527" t="str">
        <f t="shared" si="192"/>
        <v>2025VFM</v>
      </c>
      <c r="E527" t="str">
        <f t="shared" si="193"/>
        <v>2025VFM0</v>
      </c>
      <c r="F527" s="39">
        <f t="shared" si="196"/>
        <v>0</v>
      </c>
      <c r="G527" s="39">
        <f t="shared" si="197"/>
        <v>0</v>
      </c>
      <c r="H527" s="39">
        <f t="shared" si="198"/>
        <v>0</v>
      </c>
      <c r="I527" s="39">
        <f t="shared" si="199"/>
        <v>0</v>
      </c>
      <c r="J527" s="39">
        <f t="shared" si="194"/>
        <v>0</v>
      </c>
      <c r="K527" s="3">
        <f>'Tot bev lokal modell'!AQ19</f>
        <v>0</v>
      </c>
      <c r="L527" s="3">
        <f>'Tot bev lokal modell'!AR19</f>
        <v>0</v>
      </c>
      <c r="M527" s="3">
        <f>'Tot bev lokal modell'!AS19</f>
        <v>0</v>
      </c>
      <c r="N527" s="3">
        <f t="shared" si="195"/>
        <v>0</v>
      </c>
      <c r="O527" s="3">
        <f>'Tot bev lokal modell'!AT19</f>
        <v>0</v>
      </c>
      <c r="P527" s="3">
        <f>'Tot bev lokal modell'!AU19</f>
        <v>0</v>
      </c>
      <c r="Q527" s="3">
        <f>IF(A527='Enheter, modell og år'!$F$2-1,0,P527-VLOOKUP(A527-1&amp;B527&amp;C527,$E$2:$P$541,12,FALSE))</f>
        <v>0</v>
      </c>
      <c r="R527" s="70">
        <f t="shared" si="220"/>
        <v>0</v>
      </c>
      <c r="S527" s="3">
        <f>IF(A527&lt;('Enheter, modell og år'!$F$2+7),0,P527-VLOOKUP(A527-7&amp;B527&amp;C527,$E$32:$P$541,12,FALSE))</f>
        <v>0</v>
      </c>
      <c r="T527" s="70">
        <f t="shared" si="221"/>
        <v>0</v>
      </c>
    </row>
    <row r="528" spans="1:20" x14ac:dyDescent="0.25">
      <c r="A528">
        <f t="shared" si="231"/>
        <v>2025</v>
      </c>
      <c r="B528" t="str">
        <f>'Enheter, modell og år'!E3</f>
        <v>VFM</v>
      </c>
      <c r="C528">
        <f>'Tot bev lokal modell'!$A$20</f>
        <v>0</v>
      </c>
      <c r="D528" t="str">
        <f t="shared" si="192"/>
        <v>2025VFM</v>
      </c>
      <c r="E528" t="str">
        <f t="shared" si="193"/>
        <v>2025VFM0</v>
      </c>
      <c r="F528" s="39">
        <f t="shared" si="196"/>
        <v>0</v>
      </c>
      <c r="G528" s="39">
        <f t="shared" si="197"/>
        <v>0</v>
      </c>
      <c r="H528" s="39">
        <f t="shared" si="198"/>
        <v>0</v>
      </c>
      <c r="I528" s="39">
        <f t="shared" si="199"/>
        <v>0</v>
      </c>
      <c r="J528" s="39">
        <f t="shared" si="194"/>
        <v>0</v>
      </c>
      <c r="K528" s="3">
        <f>'Tot bev lokal modell'!AQ20</f>
        <v>0</v>
      </c>
      <c r="L528" s="3">
        <f>'Tot bev lokal modell'!AR20</f>
        <v>0</v>
      </c>
      <c r="M528" s="3">
        <f>'Tot bev lokal modell'!AS20</f>
        <v>0</v>
      </c>
      <c r="N528" s="3">
        <f t="shared" si="195"/>
        <v>0</v>
      </c>
      <c r="O528" s="3">
        <f>'Tot bev lokal modell'!AT20</f>
        <v>0</v>
      </c>
      <c r="P528" s="3">
        <f>'Tot bev lokal modell'!AU20</f>
        <v>0</v>
      </c>
      <c r="Q528" s="3">
        <f>IF(A528='Enheter, modell og år'!$F$2-1,0,P528-VLOOKUP(A528-1&amp;B528&amp;C528,$E$2:$P$541,12,FALSE))</f>
        <v>0</v>
      </c>
      <c r="R528" s="70">
        <f t="shared" si="220"/>
        <v>0</v>
      </c>
      <c r="S528" s="3">
        <f>IF(A528&lt;('Enheter, modell og år'!$F$2+7),0,P528-VLOOKUP(A528-7&amp;B528&amp;C528,$E$32:$P$541,12,FALSE))</f>
        <v>0</v>
      </c>
      <c r="T528" s="70">
        <f t="shared" si="221"/>
        <v>0</v>
      </c>
    </row>
    <row r="529" spans="1:20" x14ac:dyDescent="0.25">
      <c r="A529">
        <f t="shared" si="231"/>
        <v>2025</v>
      </c>
      <c r="B529" t="str">
        <f>'Enheter, modell og år'!E3</f>
        <v>VFM</v>
      </c>
      <c r="C529">
        <f>'Tot bev lokal modell'!$A$21</f>
        <v>0</v>
      </c>
      <c r="D529" t="str">
        <f t="shared" si="192"/>
        <v>2025VFM</v>
      </c>
      <c r="E529" t="str">
        <f t="shared" si="193"/>
        <v>2025VFM0</v>
      </c>
      <c r="F529" s="39">
        <f t="shared" si="196"/>
        <v>0</v>
      </c>
      <c r="G529" s="39">
        <f t="shared" si="197"/>
        <v>0</v>
      </c>
      <c r="H529" s="39">
        <f t="shared" si="198"/>
        <v>0</v>
      </c>
      <c r="I529" s="39">
        <f t="shared" si="199"/>
        <v>0</v>
      </c>
      <c r="J529" s="39">
        <f t="shared" si="194"/>
        <v>0</v>
      </c>
      <c r="K529" s="3">
        <f>'Tot bev lokal modell'!AQ21</f>
        <v>0</v>
      </c>
      <c r="L529" s="3">
        <f>'Tot bev lokal modell'!AR21</f>
        <v>0</v>
      </c>
      <c r="M529" s="3">
        <f>'Tot bev lokal modell'!AS21</f>
        <v>0</v>
      </c>
      <c r="N529" s="3">
        <f t="shared" si="195"/>
        <v>0</v>
      </c>
      <c r="O529" s="3">
        <f>'Tot bev lokal modell'!AT21</f>
        <v>0</v>
      </c>
      <c r="P529" s="3">
        <f>'Tot bev lokal modell'!AU21</f>
        <v>0</v>
      </c>
      <c r="Q529" s="3">
        <f>IF(A529='Enheter, modell og år'!$F$2-1,0,P529-VLOOKUP(A529-1&amp;B529&amp;C529,$E$2:$P$541,12,FALSE))</f>
        <v>0</v>
      </c>
      <c r="R529" s="70">
        <f t="shared" si="220"/>
        <v>0</v>
      </c>
      <c r="S529" s="3">
        <f>IF(A529&lt;('Enheter, modell og år'!$F$2+7),0,P529-VLOOKUP(A529-7&amp;B529&amp;C529,$E$32:$P$541,12,FALSE))</f>
        <v>0</v>
      </c>
      <c r="T529" s="70">
        <f t="shared" si="221"/>
        <v>0</v>
      </c>
    </row>
    <row r="530" spans="1:20" x14ac:dyDescent="0.25">
      <c r="A530">
        <f t="shared" si="231"/>
        <v>2025</v>
      </c>
      <c r="B530" t="str">
        <f>'Enheter, modell og år'!E3</f>
        <v>VFM</v>
      </c>
      <c r="C530">
        <f>'Tot bev lokal modell'!$A$22</f>
        <v>0</v>
      </c>
      <c r="D530" t="str">
        <f t="shared" si="192"/>
        <v>2025VFM</v>
      </c>
      <c r="E530" t="str">
        <f t="shared" si="193"/>
        <v>2025VFM0</v>
      </c>
      <c r="F530" s="39">
        <f t="shared" si="196"/>
        <v>0</v>
      </c>
      <c r="G530" s="39">
        <f t="shared" si="197"/>
        <v>0</v>
      </c>
      <c r="H530" s="39">
        <f t="shared" si="198"/>
        <v>0</v>
      </c>
      <c r="I530" s="39">
        <f t="shared" si="199"/>
        <v>0</v>
      </c>
      <c r="J530" s="39">
        <f t="shared" si="194"/>
        <v>0</v>
      </c>
      <c r="K530" s="3">
        <f>'Tot bev lokal modell'!AQ22</f>
        <v>0</v>
      </c>
      <c r="L530" s="3">
        <f>'Tot bev lokal modell'!AR22</f>
        <v>0</v>
      </c>
      <c r="M530" s="3">
        <f>'Tot bev lokal modell'!AS22</f>
        <v>0</v>
      </c>
      <c r="N530" s="3">
        <f t="shared" si="195"/>
        <v>0</v>
      </c>
      <c r="O530" s="3">
        <f>'Tot bev lokal modell'!AT22</f>
        <v>0</v>
      </c>
      <c r="P530" s="3">
        <f>'Tot bev lokal modell'!AU22</f>
        <v>0</v>
      </c>
      <c r="Q530" s="3">
        <f>IF(A530='Enheter, modell og år'!$F$2-1,0,P530-VLOOKUP(A530-1&amp;B530&amp;C530,$E$2:$P$541,12,FALSE))</f>
        <v>0</v>
      </c>
      <c r="R530" s="70">
        <f t="shared" si="220"/>
        <v>0</v>
      </c>
      <c r="S530" s="3">
        <f>IF(A530&lt;('Enheter, modell og år'!$F$2+7),0,P530-VLOOKUP(A530-7&amp;B530&amp;C530,$E$32:$P$541,12,FALSE))</f>
        <v>0</v>
      </c>
      <c r="T530" s="70">
        <f t="shared" si="221"/>
        <v>0</v>
      </c>
    </row>
    <row r="531" spans="1:20" x14ac:dyDescent="0.25">
      <c r="A531">
        <f t="shared" ref="A531:A541" si="232">A501+1</f>
        <v>2025</v>
      </c>
      <c r="B531" t="str">
        <f>'Enheter, modell og år'!E3</f>
        <v>VFM</v>
      </c>
      <c r="C531">
        <f>'Tot bev lokal modell'!$A$23</f>
        <v>0</v>
      </c>
      <c r="D531" t="str">
        <f t="shared" si="192"/>
        <v>2025VFM</v>
      </c>
      <c r="E531" t="str">
        <f t="shared" si="193"/>
        <v>2025VFM0</v>
      </c>
      <c r="F531" s="39">
        <f t="shared" si="196"/>
        <v>0</v>
      </c>
      <c r="G531" s="39">
        <f t="shared" si="197"/>
        <v>0</v>
      </c>
      <c r="H531" s="39">
        <f t="shared" si="198"/>
        <v>0</v>
      </c>
      <c r="I531" s="39">
        <f t="shared" si="199"/>
        <v>0</v>
      </c>
      <c r="J531" s="39">
        <f t="shared" si="194"/>
        <v>0</v>
      </c>
      <c r="K531" s="3">
        <f>'Tot bev lokal modell'!AQ23</f>
        <v>0</v>
      </c>
      <c r="L531" s="3">
        <f>'Tot bev lokal modell'!AR23</f>
        <v>0</v>
      </c>
      <c r="M531" s="3">
        <f>'Tot bev lokal modell'!AS23</f>
        <v>0</v>
      </c>
      <c r="N531" s="3">
        <f t="shared" si="195"/>
        <v>0</v>
      </c>
      <c r="O531" s="3">
        <f>'Tot bev lokal modell'!AT23</f>
        <v>0</v>
      </c>
      <c r="P531" s="3">
        <f>'Tot bev lokal modell'!AU23</f>
        <v>0</v>
      </c>
      <c r="Q531" s="3">
        <f>IF(A531='Enheter, modell og år'!$F$2-1,0,P531-VLOOKUP(A531-1&amp;B531&amp;C531,$E$2:$P$541,12,FALSE))</f>
        <v>0</v>
      </c>
      <c r="R531" s="70">
        <f t="shared" si="220"/>
        <v>0</v>
      </c>
      <c r="S531" s="3">
        <f>IF(A531&lt;('Enheter, modell og år'!$F$2+7),0,P531-VLOOKUP(A531-7&amp;B531&amp;C531,$E$32:$P$541,12,FALSE))</f>
        <v>0</v>
      </c>
      <c r="T531" s="70">
        <f t="shared" si="221"/>
        <v>0</v>
      </c>
    </row>
    <row r="532" spans="1:20" x14ac:dyDescent="0.25">
      <c r="A532">
        <f t="shared" si="232"/>
        <v>2025</v>
      </c>
      <c r="B532" t="str">
        <f>'Enheter, modell og år'!E3</f>
        <v>VFM</v>
      </c>
      <c r="C532">
        <f>'Tot bev lokal modell'!$A$24</f>
        <v>0</v>
      </c>
      <c r="D532" t="str">
        <f t="shared" si="192"/>
        <v>2025VFM</v>
      </c>
      <c r="E532" t="str">
        <f t="shared" si="193"/>
        <v>2025VFM0</v>
      </c>
      <c r="F532" s="39">
        <f t="shared" si="196"/>
        <v>0</v>
      </c>
      <c r="G532" s="39">
        <f t="shared" si="197"/>
        <v>0</v>
      </c>
      <c r="H532" s="39">
        <f t="shared" si="198"/>
        <v>0</v>
      </c>
      <c r="I532" s="39">
        <f t="shared" si="199"/>
        <v>0</v>
      </c>
      <c r="J532" s="39">
        <f t="shared" si="194"/>
        <v>0</v>
      </c>
      <c r="K532" s="3">
        <f>'Tot bev lokal modell'!AQ24</f>
        <v>0</v>
      </c>
      <c r="L532" s="3">
        <f>'Tot bev lokal modell'!AR24</f>
        <v>0</v>
      </c>
      <c r="M532" s="3">
        <f>'Tot bev lokal modell'!AS24</f>
        <v>0</v>
      </c>
      <c r="N532" s="3">
        <f t="shared" si="195"/>
        <v>0</v>
      </c>
      <c r="O532" s="3">
        <f>'Tot bev lokal modell'!AT24</f>
        <v>0</v>
      </c>
      <c r="P532" s="3">
        <f>'Tot bev lokal modell'!AU24</f>
        <v>0</v>
      </c>
      <c r="Q532" s="3">
        <f>IF(A532='Enheter, modell og år'!$F$2-1,0,P532-VLOOKUP(A532-1&amp;B532&amp;C532,$E$2:$P$541,12,FALSE))</f>
        <v>0</v>
      </c>
      <c r="R532" s="70">
        <f t="shared" si="220"/>
        <v>0</v>
      </c>
      <c r="S532" s="3">
        <f>IF(A532&lt;('Enheter, modell og år'!$F$2+7),0,P532-VLOOKUP(A532-7&amp;B532&amp;C532,$E$32:$P$541,12,FALSE))</f>
        <v>0</v>
      </c>
      <c r="T532" s="70">
        <f t="shared" si="221"/>
        <v>0</v>
      </c>
    </row>
    <row r="533" spans="1:20" x14ac:dyDescent="0.25">
      <c r="A533">
        <f t="shared" si="232"/>
        <v>2025</v>
      </c>
      <c r="B533" t="str">
        <f>'Enheter, modell og år'!E3</f>
        <v>VFM</v>
      </c>
      <c r="C533">
        <f>'Tot bev lokal modell'!$A$25</f>
        <v>0</v>
      </c>
      <c r="D533" t="str">
        <f t="shared" si="192"/>
        <v>2025VFM</v>
      </c>
      <c r="E533" t="str">
        <f t="shared" si="193"/>
        <v>2025VFM0</v>
      </c>
      <c r="F533" s="39">
        <f t="shared" si="196"/>
        <v>0</v>
      </c>
      <c r="G533" s="39">
        <f t="shared" si="197"/>
        <v>0</v>
      </c>
      <c r="H533" s="39">
        <f t="shared" si="198"/>
        <v>0</v>
      </c>
      <c r="I533" s="39">
        <f t="shared" si="199"/>
        <v>0</v>
      </c>
      <c r="J533" s="39">
        <f t="shared" si="194"/>
        <v>0</v>
      </c>
      <c r="K533" s="3">
        <f>'Tot bev lokal modell'!AQ25</f>
        <v>0</v>
      </c>
      <c r="L533" s="3">
        <f>'Tot bev lokal modell'!AR25</f>
        <v>0</v>
      </c>
      <c r="M533" s="3">
        <f>'Tot bev lokal modell'!AS25</f>
        <v>0</v>
      </c>
      <c r="N533" s="3">
        <f t="shared" si="195"/>
        <v>0</v>
      </c>
      <c r="O533" s="3">
        <f>'Tot bev lokal modell'!AT25</f>
        <v>0</v>
      </c>
      <c r="P533" s="3">
        <f>'Tot bev lokal modell'!AU25</f>
        <v>0</v>
      </c>
      <c r="Q533" s="3">
        <f>IF(A533='Enheter, modell og år'!$F$2-1,0,P533-VLOOKUP(A533-1&amp;B533&amp;C533,$E$2:$P$541,12,FALSE))</f>
        <v>0</v>
      </c>
      <c r="R533" s="70">
        <f t="shared" si="220"/>
        <v>0</v>
      </c>
      <c r="S533" s="3">
        <f>IF(A533&lt;('Enheter, modell og år'!$F$2+7),0,P533-VLOOKUP(A533-7&amp;B533&amp;C533,$E$32:$P$541,12,FALSE))</f>
        <v>0</v>
      </c>
      <c r="T533" s="70">
        <f t="shared" si="221"/>
        <v>0</v>
      </c>
    </row>
    <row r="534" spans="1:20" x14ac:dyDescent="0.25">
      <c r="A534">
        <f t="shared" si="232"/>
        <v>2025</v>
      </c>
      <c r="B534" t="str">
        <f>'Enheter, modell og år'!E3</f>
        <v>VFM</v>
      </c>
      <c r="C534">
        <f>'Tot bev lokal modell'!$A$26</f>
        <v>0</v>
      </c>
      <c r="D534" t="str">
        <f t="shared" si="192"/>
        <v>2025VFM</v>
      </c>
      <c r="E534" t="str">
        <f t="shared" si="193"/>
        <v>2025VFM0</v>
      </c>
      <c r="F534" s="39">
        <f t="shared" si="196"/>
        <v>0</v>
      </c>
      <c r="G534" s="39">
        <f t="shared" si="197"/>
        <v>0</v>
      </c>
      <c r="H534" s="39">
        <f t="shared" si="198"/>
        <v>0</v>
      </c>
      <c r="I534" s="39">
        <f t="shared" si="199"/>
        <v>0</v>
      </c>
      <c r="J534" s="39">
        <f t="shared" si="194"/>
        <v>0</v>
      </c>
      <c r="K534" s="3">
        <f>'Tot bev lokal modell'!AQ26</f>
        <v>0</v>
      </c>
      <c r="L534" s="3">
        <f>'Tot bev lokal modell'!AR26</f>
        <v>0</v>
      </c>
      <c r="M534" s="3">
        <f>'Tot bev lokal modell'!AS26</f>
        <v>0</v>
      </c>
      <c r="N534" s="3">
        <f t="shared" si="195"/>
        <v>0</v>
      </c>
      <c r="O534" s="3">
        <f>'Tot bev lokal modell'!AT26</f>
        <v>0</v>
      </c>
      <c r="P534" s="3">
        <f>'Tot bev lokal modell'!AU26</f>
        <v>0</v>
      </c>
      <c r="Q534" s="3">
        <f>IF(A534='Enheter, modell og år'!$F$2-1,0,P534-VLOOKUP(A534-1&amp;B534&amp;C534,$E$2:$P$541,12,FALSE))</f>
        <v>0</v>
      </c>
      <c r="R534" s="70">
        <f t="shared" si="220"/>
        <v>0</v>
      </c>
      <c r="S534" s="3">
        <f>IF(A534&lt;('Enheter, modell og år'!$F$2+7),0,P534-VLOOKUP(A534-7&amp;B534&amp;C534,$E$32:$P$541,12,FALSE))</f>
        <v>0</v>
      </c>
      <c r="T534" s="70">
        <f t="shared" si="221"/>
        <v>0</v>
      </c>
    </row>
    <row r="535" spans="1:20" x14ac:dyDescent="0.25">
      <c r="A535">
        <f t="shared" si="232"/>
        <v>2025</v>
      </c>
      <c r="B535" t="str">
        <f>'Enheter, modell og år'!E3</f>
        <v>VFM</v>
      </c>
      <c r="C535">
        <f>'Tot bev lokal modell'!$A$27</f>
        <v>0</v>
      </c>
      <c r="D535" t="str">
        <f t="shared" si="192"/>
        <v>2025VFM</v>
      </c>
      <c r="E535" t="str">
        <f t="shared" si="193"/>
        <v>2025VFM0</v>
      </c>
      <c r="F535" s="39">
        <f t="shared" si="196"/>
        <v>0</v>
      </c>
      <c r="G535" s="39">
        <f t="shared" si="197"/>
        <v>0</v>
      </c>
      <c r="H535" s="39">
        <f t="shared" si="198"/>
        <v>0</v>
      </c>
      <c r="I535" s="39">
        <f t="shared" si="199"/>
        <v>0</v>
      </c>
      <c r="J535" s="39">
        <f t="shared" si="194"/>
        <v>0</v>
      </c>
      <c r="K535" s="3">
        <f>'Tot bev lokal modell'!AQ27</f>
        <v>0</v>
      </c>
      <c r="L535" s="3">
        <f>'Tot bev lokal modell'!AR27</f>
        <v>0</v>
      </c>
      <c r="M535" s="3">
        <f>'Tot bev lokal modell'!AS27</f>
        <v>0</v>
      </c>
      <c r="N535" s="3">
        <f t="shared" si="195"/>
        <v>0</v>
      </c>
      <c r="O535" s="3">
        <f>'Tot bev lokal modell'!AT27</f>
        <v>0</v>
      </c>
      <c r="P535" s="3">
        <f>'Tot bev lokal modell'!AU27</f>
        <v>0</v>
      </c>
      <c r="Q535" s="3">
        <f>IF(A535='Enheter, modell og år'!$F$2-1,0,P535-VLOOKUP(A535-1&amp;B535&amp;C535,$E$2:$P$541,12,FALSE))</f>
        <v>0</v>
      </c>
      <c r="R535" s="70">
        <f t="shared" si="220"/>
        <v>0</v>
      </c>
      <c r="S535" s="3">
        <f>IF(A535&lt;('Enheter, modell og år'!$F$2+7),0,P535-VLOOKUP(A535-7&amp;B535&amp;C535,$E$32:$P$541,12,FALSE))</f>
        <v>0</v>
      </c>
      <c r="T535" s="70">
        <f t="shared" si="221"/>
        <v>0</v>
      </c>
    </row>
    <row r="536" spans="1:20" x14ac:dyDescent="0.25">
      <c r="A536">
        <f t="shared" si="232"/>
        <v>2025</v>
      </c>
      <c r="B536" t="str">
        <f>'Enheter, modell og år'!E3</f>
        <v>VFM</v>
      </c>
      <c r="C536">
        <f>'Tot bev lokal modell'!$A$28</f>
        <v>0</v>
      </c>
      <c r="D536" t="str">
        <f t="shared" si="192"/>
        <v>2025VFM</v>
      </c>
      <c r="E536" t="str">
        <f t="shared" si="193"/>
        <v>2025VFM0</v>
      </c>
      <c r="F536" s="39">
        <f t="shared" si="196"/>
        <v>0</v>
      </c>
      <c r="G536" s="39">
        <f t="shared" si="197"/>
        <v>0</v>
      </c>
      <c r="H536" s="39">
        <f t="shared" si="198"/>
        <v>0</v>
      </c>
      <c r="I536" s="39">
        <f t="shared" si="199"/>
        <v>0</v>
      </c>
      <c r="J536" s="39">
        <f t="shared" si="194"/>
        <v>0</v>
      </c>
      <c r="K536" s="3">
        <f>'Tot bev lokal modell'!AQ28</f>
        <v>0</v>
      </c>
      <c r="L536" s="3">
        <f>'Tot bev lokal modell'!AR28</f>
        <v>0</v>
      </c>
      <c r="M536" s="3">
        <f>'Tot bev lokal modell'!AS28</f>
        <v>0</v>
      </c>
      <c r="N536" s="3">
        <f t="shared" si="195"/>
        <v>0</v>
      </c>
      <c r="O536" s="3">
        <f>'Tot bev lokal modell'!AT28</f>
        <v>0</v>
      </c>
      <c r="P536" s="3">
        <f>'Tot bev lokal modell'!AU28</f>
        <v>0</v>
      </c>
      <c r="Q536" s="3">
        <f>IF(A536='Enheter, modell og år'!$F$2-1,0,P536-VLOOKUP(A536-1&amp;B536&amp;C536,$E$2:$P$541,12,FALSE))</f>
        <v>0</v>
      </c>
      <c r="R536" s="70">
        <f t="shared" si="220"/>
        <v>0</v>
      </c>
      <c r="S536" s="3">
        <f>IF(A536&lt;('Enheter, modell og år'!$F$2+7),0,P536-VLOOKUP(A536-7&amp;B536&amp;C536,$E$32:$P$541,12,FALSE))</f>
        <v>0</v>
      </c>
      <c r="T536" s="70">
        <f t="shared" si="221"/>
        <v>0</v>
      </c>
    </row>
    <row r="537" spans="1:20" x14ac:dyDescent="0.25">
      <c r="A537">
        <f t="shared" si="232"/>
        <v>2025</v>
      </c>
      <c r="B537" t="str">
        <f>'Enheter, modell og år'!E3</f>
        <v>VFM</v>
      </c>
      <c r="C537">
        <f>'Tot bev lokal modell'!$A$29</f>
        <v>0</v>
      </c>
      <c r="D537" t="str">
        <f t="shared" si="192"/>
        <v>2025VFM</v>
      </c>
      <c r="E537" t="str">
        <f t="shared" si="193"/>
        <v>2025VFM0</v>
      </c>
      <c r="F537" s="39">
        <f t="shared" si="196"/>
        <v>0</v>
      </c>
      <c r="G537" s="39">
        <f t="shared" si="197"/>
        <v>0</v>
      </c>
      <c r="H537" s="39">
        <f t="shared" si="198"/>
        <v>0</v>
      </c>
      <c r="I537" s="39">
        <f t="shared" si="199"/>
        <v>0</v>
      </c>
      <c r="J537" s="39">
        <f t="shared" si="194"/>
        <v>0</v>
      </c>
      <c r="K537" s="3">
        <f>'Tot bev lokal modell'!AQ29</f>
        <v>0</v>
      </c>
      <c r="L537" s="3">
        <f>'Tot bev lokal modell'!AR29</f>
        <v>0</v>
      </c>
      <c r="M537" s="3">
        <f>'Tot bev lokal modell'!AS29</f>
        <v>0</v>
      </c>
      <c r="N537" s="3">
        <f t="shared" si="195"/>
        <v>0</v>
      </c>
      <c r="O537" s="3">
        <f>'Tot bev lokal modell'!AT29</f>
        <v>0</v>
      </c>
      <c r="P537" s="3">
        <f>'Tot bev lokal modell'!AU29</f>
        <v>0</v>
      </c>
      <c r="Q537" s="3">
        <f>IF(A537='Enheter, modell og år'!$F$2-1,0,P537-VLOOKUP(A537-1&amp;B537&amp;C537,$E$2:$P$541,12,FALSE))</f>
        <v>0</v>
      </c>
      <c r="R537" s="70">
        <f t="shared" si="220"/>
        <v>0</v>
      </c>
      <c r="S537" s="3">
        <f>IF(A537&lt;('Enheter, modell og år'!$F$2+7),0,P537-VLOOKUP(A537-7&amp;B537&amp;C537,$E$32:$P$541,12,FALSE))</f>
        <v>0</v>
      </c>
      <c r="T537" s="70">
        <f t="shared" si="221"/>
        <v>0</v>
      </c>
    </row>
    <row r="538" spans="1:20" x14ac:dyDescent="0.25">
      <c r="A538">
        <f t="shared" si="232"/>
        <v>2025</v>
      </c>
      <c r="B538" t="str">
        <f>'Enheter, modell og år'!E3</f>
        <v>VFM</v>
      </c>
      <c r="C538">
        <f>'Tot bev lokal modell'!$A$30</f>
        <v>0</v>
      </c>
      <c r="D538" t="str">
        <f t="shared" si="192"/>
        <v>2025VFM</v>
      </c>
      <c r="E538" t="str">
        <f t="shared" si="193"/>
        <v>2025VFM0</v>
      </c>
      <c r="F538" s="39">
        <f t="shared" si="196"/>
        <v>0</v>
      </c>
      <c r="G538" s="39">
        <f t="shared" si="197"/>
        <v>0</v>
      </c>
      <c r="H538" s="39">
        <f t="shared" si="198"/>
        <v>0</v>
      </c>
      <c r="I538" s="39">
        <f t="shared" si="199"/>
        <v>0</v>
      </c>
      <c r="J538" s="39">
        <f t="shared" si="194"/>
        <v>0</v>
      </c>
      <c r="K538" s="3">
        <f>'Tot bev lokal modell'!AQ30</f>
        <v>0</v>
      </c>
      <c r="L538" s="3">
        <f>'Tot bev lokal modell'!AR30</f>
        <v>0</v>
      </c>
      <c r="M538" s="3">
        <f>'Tot bev lokal modell'!AS30</f>
        <v>0</v>
      </c>
      <c r="N538" s="3">
        <f t="shared" si="195"/>
        <v>0</v>
      </c>
      <c r="O538" s="3">
        <f>'Tot bev lokal modell'!AT30</f>
        <v>0</v>
      </c>
      <c r="P538" s="3">
        <f>'Tot bev lokal modell'!AU30</f>
        <v>0</v>
      </c>
      <c r="Q538" s="3">
        <f>IF(A538='Enheter, modell og år'!$F$2-1,0,P538-VLOOKUP(A538-1&amp;B538&amp;C538,$E$2:$P$541,12,FALSE))</f>
        <v>0</v>
      </c>
      <c r="R538" s="70">
        <f t="shared" si="220"/>
        <v>0</v>
      </c>
      <c r="S538" s="3">
        <f>IF(A538&lt;('Enheter, modell og år'!$F$2+7),0,P538-VLOOKUP(A538-7&amp;B538&amp;C538,$E$32:$P$541,12,FALSE))</f>
        <v>0</v>
      </c>
      <c r="T538" s="70">
        <f t="shared" si="221"/>
        <v>0</v>
      </c>
    </row>
    <row r="539" spans="1:20" x14ac:dyDescent="0.25">
      <c r="A539">
        <f t="shared" si="232"/>
        <v>2025</v>
      </c>
      <c r="B539" t="str">
        <f>'Enheter, modell og år'!E3</f>
        <v>VFM</v>
      </c>
      <c r="C539">
        <f>'Tot bev lokal modell'!$A$31</f>
        <v>0</v>
      </c>
      <c r="D539" t="str">
        <f t="shared" si="192"/>
        <v>2025VFM</v>
      </c>
      <c r="E539" t="str">
        <f t="shared" si="193"/>
        <v>2025VFM0</v>
      </c>
      <c r="F539" s="39">
        <f t="shared" si="196"/>
        <v>0</v>
      </c>
      <c r="G539" s="39">
        <f t="shared" si="197"/>
        <v>0</v>
      </c>
      <c r="H539" s="39">
        <f t="shared" si="198"/>
        <v>0</v>
      </c>
      <c r="I539" s="39">
        <f t="shared" si="199"/>
        <v>0</v>
      </c>
      <c r="J539" s="39">
        <f t="shared" si="194"/>
        <v>0</v>
      </c>
      <c r="K539" s="3">
        <f>'Tot bev lokal modell'!AQ31</f>
        <v>0</v>
      </c>
      <c r="L539" s="3">
        <f>'Tot bev lokal modell'!AR31</f>
        <v>0</v>
      </c>
      <c r="M539" s="3">
        <f>'Tot bev lokal modell'!AS31</f>
        <v>0</v>
      </c>
      <c r="N539" s="3">
        <f t="shared" si="195"/>
        <v>0</v>
      </c>
      <c r="O539" s="3">
        <f>'Tot bev lokal modell'!AT31</f>
        <v>0</v>
      </c>
      <c r="P539" s="3">
        <f>'Tot bev lokal modell'!AU31</f>
        <v>0</v>
      </c>
      <c r="Q539" s="3">
        <f>IF(A539='Enheter, modell og år'!$F$2-1,0,P539-VLOOKUP(A539-1&amp;B539&amp;C539,$E$2:$P$541,12,FALSE))</f>
        <v>0</v>
      </c>
      <c r="R539" s="70">
        <f t="shared" si="220"/>
        <v>0</v>
      </c>
      <c r="S539" s="3">
        <f>IF(A539&lt;('Enheter, modell og år'!$F$2+7),0,P539-VLOOKUP(A539-7&amp;B539&amp;C539,$E$32:$P$541,12,FALSE))</f>
        <v>0</v>
      </c>
      <c r="T539" s="70">
        <f t="shared" si="221"/>
        <v>0</v>
      </c>
    </row>
    <row r="540" spans="1:20" x14ac:dyDescent="0.25">
      <c r="A540">
        <f t="shared" si="232"/>
        <v>2025</v>
      </c>
      <c r="B540" t="str">
        <f>'Enheter, modell og år'!E3</f>
        <v>VFM</v>
      </c>
      <c r="C540">
        <f>'Tot bev lokal modell'!$A$32</f>
        <v>0</v>
      </c>
      <c r="D540" t="str">
        <f t="shared" si="192"/>
        <v>2025VFM</v>
      </c>
      <c r="E540" t="str">
        <f t="shared" si="193"/>
        <v>2025VFM0</v>
      </c>
      <c r="F540" s="39">
        <f t="shared" si="196"/>
        <v>0</v>
      </c>
      <c r="G540" s="39">
        <f t="shared" si="197"/>
        <v>0</v>
      </c>
      <c r="H540" s="39">
        <f t="shared" si="198"/>
        <v>0</v>
      </c>
      <c r="I540" s="39">
        <f t="shared" si="199"/>
        <v>0</v>
      </c>
      <c r="J540" s="39">
        <f t="shared" si="194"/>
        <v>0</v>
      </c>
      <c r="K540" s="3">
        <f>'Tot bev lokal modell'!AQ32</f>
        <v>0</v>
      </c>
      <c r="L540" s="3">
        <f>'Tot bev lokal modell'!AR32</f>
        <v>0</v>
      </c>
      <c r="M540" s="3">
        <f>'Tot bev lokal modell'!AS32</f>
        <v>0</v>
      </c>
      <c r="N540" s="3">
        <f t="shared" si="195"/>
        <v>0</v>
      </c>
      <c r="O540" s="3">
        <f>'Tot bev lokal modell'!AT32</f>
        <v>0</v>
      </c>
      <c r="P540" s="3">
        <f>'Tot bev lokal modell'!AU32</f>
        <v>0</v>
      </c>
      <c r="Q540" s="3">
        <f>IF(A540='Enheter, modell og år'!$F$2-1,0,P540-VLOOKUP(A540-1&amp;B540&amp;C540,$E$2:$P$541,12,FALSE))</f>
        <v>0</v>
      </c>
      <c r="R540" s="70">
        <f t="shared" si="220"/>
        <v>0</v>
      </c>
      <c r="S540" s="3">
        <f>IF(A540&lt;('Enheter, modell og år'!$F$2+7),0,P540-VLOOKUP(A540-7&amp;B540&amp;C540,$E$32:$P$541,12,FALSE))</f>
        <v>0</v>
      </c>
      <c r="T540" s="70">
        <f t="shared" si="221"/>
        <v>0</v>
      </c>
    </row>
    <row r="541" spans="1:20" x14ac:dyDescent="0.25">
      <c r="A541">
        <f t="shared" si="232"/>
        <v>2025</v>
      </c>
      <c r="B541" t="str">
        <f>'Enheter, modell og år'!E3</f>
        <v>VFM</v>
      </c>
      <c r="C541">
        <f>'Tot bev lokal modell'!$A$33</f>
        <v>0</v>
      </c>
      <c r="D541" t="str">
        <f t="shared" si="192"/>
        <v>2025VFM</v>
      </c>
      <c r="E541" t="str">
        <f t="shared" si="193"/>
        <v>2025VFM0</v>
      </c>
      <c r="F541" s="39">
        <f t="shared" si="196"/>
        <v>0</v>
      </c>
      <c r="G541" s="39">
        <f t="shared" si="197"/>
        <v>0</v>
      </c>
      <c r="H541" s="39">
        <f t="shared" si="198"/>
        <v>0</v>
      </c>
      <c r="I541" s="39">
        <f t="shared" si="199"/>
        <v>0</v>
      </c>
      <c r="J541" s="39">
        <f t="shared" si="194"/>
        <v>0</v>
      </c>
      <c r="K541" s="3">
        <f>'Tot bev lokal modell'!AQ33</f>
        <v>0</v>
      </c>
      <c r="L541" s="3">
        <f>'Tot bev lokal modell'!AR33</f>
        <v>0</v>
      </c>
      <c r="M541" s="3">
        <f>'Tot bev lokal modell'!AS33</f>
        <v>0</v>
      </c>
      <c r="N541" s="3">
        <f t="shared" si="195"/>
        <v>0</v>
      </c>
      <c r="O541" s="3">
        <f>'Tot bev lokal modell'!AT33</f>
        <v>0</v>
      </c>
      <c r="P541" s="3">
        <f>'Tot bev lokal modell'!AU33</f>
        <v>0</v>
      </c>
      <c r="Q541" s="3">
        <f>IF(A541='Enheter, modell og år'!$F$2-1,0,P541-VLOOKUP(A541-1&amp;B541&amp;C541,$E$2:$P$541,12,FALSE))</f>
        <v>0</v>
      </c>
      <c r="R541" s="70">
        <f t="shared" si="220"/>
        <v>0</v>
      </c>
      <c r="S541" s="3">
        <f>IF(A541&lt;('Enheter, modell og år'!$F$2+7),0,P541-VLOOKUP(A541-7&amp;B541&amp;C541,$E$32:$P$541,12,FALSE))</f>
        <v>0</v>
      </c>
      <c r="T541" s="70">
        <f t="shared" si="22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workbookViewId="0">
      <pane ySplit="1" topLeftCell="A287" activePane="bottomLeft" state="frozen"/>
      <selection activeCell="B3" sqref="B3:E3"/>
      <selection pane="bottomLeft" activeCell="S312" sqref="S312"/>
    </sheetView>
  </sheetViews>
  <sheetFormatPr baseColWidth="10" defaultRowHeight="15" x14ac:dyDescent="0.25"/>
  <cols>
    <col min="4" max="4" width="12.28515625" style="3" bestFit="1" customWidth="1"/>
    <col min="5" max="15" width="11.5703125" style="3" bestFit="1" customWidth="1"/>
  </cols>
  <sheetData>
    <row r="1" spans="1:17" s="1" customFormat="1" x14ac:dyDescent="0.25">
      <c r="A1" s="1" t="s">
        <v>37</v>
      </c>
      <c r="B1" s="1" t="s">
        <v>38</v>
      </c>
      <c r="C1" s="1" t="s">
        <v>40</v>
      </c>
      <c r="D1" s="32" t="s">
        <v>28</v>
      </c>
      <c r="E1" s="32" t="s">
        <v>36</v>
      </c>
      <c r="F1" s="6" t="s">
        <v>120</v>
      </c>
      <c r="G1" s="6" t="s">
        <v>121</v>
      </c>
      <c r="H1" s="6" t="s">
        <v>122</v>
      </c>
      <c r="I1" s="6" t="s">
        <v>126</v>
      </c>
      <c r="J1" s="6" t="s">
        <v>21</v>
      </c>
      <c r="K1" s="6" t="s">
        <v>27</v>
      </c>
      <c r="L1" s="6" t="s">
        <v>22</v>
      </c>
      <c r="M1" s="6" t="s">
        <v>23</v>
      </c>
      <c r="N1" s="6" t="s">
        <v>24</v>
      </c>
      <c r="O1" s="6" t="s">
        <v>123</v>
      </c>
      <c r="P1" s="1" t="s">
        <v>83</v>
      </c>
      <c r="Q1" s="1" t="s">
        <v>141</v>
      </c>
    </row>
    <row r="2" spans="1:17" x14ac:dyDescent="0.25">
      <c r="A2">
        <f>'Tot bev overordnet modell'!$C$2</f>
        <v>2017</v>
      </c>
      <c r="B2" t="str">
        <f>'Enheter, modell og år'!$E$2</f>
        <v>RFM</v>
      </c>
      <c r="C2" s="67">
        <f>'Enheter, modell og år'!$A$2</f>
        <v>0</v>
      </c>
      <c r="D2" s="3">
        <f>Historikk!B3*(1+'Sentrale parametere'!$B$75)</f>
        <v>0</v>
      </c>
      <c r="E2" s="3">
        <f>Historikk!C3*(1+'Sentrale parametere'!$B$75)</f>
        <v>0</v>
      </c>
      <c r="F2" s="3">
        <f>Historikk!D3*(1+'Sentrale parametere'!$B$75)</f>
        <v>0</v>
      </c>
      <c r="G2" s="3">
        <f>Historikk!E3*(1+'Sentrale parametere'!$B$75)</f>
        <v>0</v>
      </c>
      <c r="H2" s="3">
        <f>Historikk!F3*(1+'Sentrale parametere'!$B$75)</f>
        <v>0</v>
      </c>
      <c r="I2" s="3">
        <f>Historikk!G3*(1+'Sentrale parametere'!$B$75)</f>
        <v>0</v>
      </c>
      <c r="J2" s="3">
        <f>Historikk!H3*(1+'Sentrale parametere'!$B$75)</f>
        <v>0</v>
      </c>
      <c r="K2" s="3">
        <f>Historikk!I3*(1+'Sentrale parametere'!$B$75)</f>
        <v>0</v>
      </c>
      <c r="L2" s="3">
        <f>Historikk!J3*(1+'Sentrale parametere'!$B$75)</f>
        <v>0</v>
      </c>
      <c r="M2" s="3">
        <f>Historikk!K3*(1+'Sentrale parametere'!$B$75)</f>
        <v>0</v>
      </c>
      <c r="N2" s="3">
        <f>Historikk!L3*(1+'Sentrale parametere'!$B$75)</f>
        <v>0</v>
      </c>
      <c r="O2" s="3">
        <f>Historikk!M3*(1+'Sentrale parametere'!$B$75)</f>
        <v>0</v>
      </c>
      <c r="P2" s="7">
        <f>SUM(D2:E2,I2,O2)</f>
        <v>0</v>
      </c>
      <c r="Q2" s="7">
        <f>SUM(D2:E2)</f>
        <v>0</v>
      </c>
    </row>
    <row r="3" spans="1:17" x14ac:dyDescent="0.25">
      <c r="A3">
        <f>'Tot bev overordnet modell'!$C$2</f>
        <v>2017</v>
      </c>
      <c r="B3" t="str">
        <f>'Enheter, modell og år'!$E$2</f>
        <v>RFM</v>
      </c>
      <c r="C3" s="67">
        <f>'Enheter, modell og år'!$A$3</f>
        <v>0</v>
      </c>
      <c r="D3" s="3">
        <f>Historikk!B4*(1+'Sentrale parametere'!$B$75)</f>
        <v>0</v>
      </c>
      <c r="E3" s="3">
        <f>Historikk!C4*(1+'Sentrale parametere'!$B$75)</f>
        <v>0</v>
      </c>
      <c r="F3" s="3">
        <f>Historikk!D4*(1+'Sentrale parametere'!$B$75)</f>
        <v>0</v>
      </c>
      <c r="G3" s="3">
        <f>Historikk!E4*(1+'Sentrale parametere'!$B$75)</f>
        <v>0</v>
      </c>
      <c r="H3" s="3">
        <f>Historikk!F4*(1+'Sentrale parametere'!$B$75)</f>
        <v>0</v>
      </c>
      <c r="I3" s="3">
        <f>Historikk!G4*(1+'Sentrale parametere'!$B$75)</f>
        <v>0</v>
      </c>
      <c r="J3" s="3">
        <f>Historikk!H4*(1+'Sentrale parametere'!$B$75)</f>
        <v>0</v>
      </c>
      <c r="K3" s="3">
        <f>Historikk!I4*(1+'Sentrale parametere'!$B$75)</f>
        <v>0</v>
      </c>
      <c r="L3" s="3">
        <f>Historikk!J4*(1+'Sentrale parametere'!$B$75)</f>
        <v>0</v>
      </c>
      <c r="M3" s="3">
        <f>Historikk!K4*(1+'Sentrale parametere'!$B$75)</f>
        <v>0</v>
      </c>
      <c r="N3" s="3">
        <f>Historikk!L4*(1+'Sentrale parametere'!$B$75)</f>
        <v>0</v>
      </c>
      <c r="O3" s="3">
        <f>Historikk!M4*(1+'Sentrale parametere'!$B$75)</f>
        <v>0</v>
      </c>
      <c r="P3" s="7">
        <f t="shared" ref="P3:P66" si="0">SUM(D3:E3,I3,O3)</f>
        <v>0</v>
      </c>
      <c r="Q3" s="7">
        <f t="shared" ref="Q3:Q66" si="1">SUM(D3:E3)</f>
        <v>0</v>
      </c>
    </row>
    <row r="4" spans="1:17" x14ac:dyDescent="0.25">
      <c r="A4">
        <f>'Tot bev overordnet modell'!$C$2</f>
        <v>2017</v>
      </c>
      <c r="B4" t="str">
        <f>'Enheter, modell og år'!$E$2</f>
        <v>RFM</v>
      </c>
      <c r="C4" s="67">
        <f>'Enheter, modell og år'!$A$4</f>
        <v>0</v>
      </c>
      <c r="D4" s="3">
        <f>Historikk!B5*(1+'Sentrale parametere'!$B$75)</f>
        <v>0</v>
      </c>
      <c r="E4" s="3">
        <f>Historikk!C5*(1+'Sentrale parametere'!$B$75)</f>
        <v>0</v>
      </c>
      <c r="F4" s="3">
        <f>Historikk!D5*(1+'Sentrale parametere'!$B$75)</f>
        <v>0</v>
      </c>
      <c r="G4" s="3">
        <f>Historikk!E5*(1+'Sentrale parametere'!$B$75)</f>
        <v>0</v>
      </c>
      <c r="H4" s="3">
        <f>Historikk!F5*(1+'Sentrale parametere'!$B$75)</f>
        <v>0</v>
      </c>
      <c r="I4" s="3">
        <f>Historikk!G5*(1+'Sentrale parametere'!$B$75)</f>
        <v>0</v>
      </c>
      <c r="J4" s="3">
        <f>Historikk!H5*(1+'Sentrale parametere'!$B$75)</f>
        <v>0</v>
      </c>
      <c r="K4" s="3">
        <f>Historikk!I5*(1+'Sentrale parametere'!$B$75)</f>
        <v>0</v>
      </c>
      <c r="L4" s="3">
        <f>Historikk!J5*(1+'Sentrale parametere'!$B$75)</f>
        <v>0</v>
      </c>
      <c r="M4" s="3">
        <f>Historikk!K5*(1+'Sentrale parametere'!$B$75)</f>
        <v>0</v>
      </c>
      <c r="N4" s="3">
        <f>Historikk!L5*(1+'Sentrale parametere'!$B$75)</f>
        <v>0</v>
      </c>
      <c r="O4" s="3">
        <f>Historikk!M5*(1+'Sentrale parametere'!$B$75)</f>
        <v>0</v>
      </c>
      <c r="P4" s="7">
        <f t="shared" si="0"/>
        <v>0</v>
      </c>
      <c r="Q4" s="7">
        <f t="shared" si="1"/>
        <v>0</v>
      </c>
    </row>
    <row r="5" spans="1:17" x14ac:dyDescent="0.25">
      <c r="A5">
        <f>'Tot bev overordnet modell'!$C$2</f>
        <v>2017</v>
      </c>
      <c r="B5" t="str">
        <f>'Enheter, modell og år'!$E$2</f>
        <v>RFM</v>
      </c>
      <c r="C5" s="67">
        <f>'Enheter, modell og år'!$A$5</f>
        <v>0</v>
      </c>
      <c r="D5" s="3">
        <f>Historikk!B6*(1+'Sentrale parametere'!$B$75)</f>
        <v>0</v>
      </c>
      <c r="E5" s="3">
        <f>Historikk!C6*(1+'Sentrale parametere'!$B$75)</f>
        <v>0</v>
      </c>
      <c r="F5" s="3">
        <f>Historikk!D6*(1+'Sentrale parametere'!$B$75)</f>
        <v>0</v>
      </c>
      <c r="G5" s="3">
        <f>Historikk!E6*(1+'Sentrale parametere'!$B$75)</f>
        <v>0</v>
      </c>
      <c r="H5" s="3">
        <f>Historikk!F6*(1+'Sentrale parametere'!$B$75)</f>
        <v>0</v>
      </c>
      <c r="I5" s="3">
        <f>Historikk!G6*(1+'Sentrale parametere'!$B$75)</f>
        <v>0</v>
      </c>
      <c r="J5" s="3">
        <f>Historikk!H6*(1+'Sentrale parametere'!$B$75)</f>
        <v>0</v>
      </c>
      <c r="K5" s="3">
        <f>Historikk!I6*(1+'Sentrale parametere'!$B$75)</f>
        <v>0</v>
      </c>
      <c r="L5" s="3">
        <f>Historikk!J6*(1+'Sentrale parametere'!$B$75)</f>
        <v>0</v>
      </c>
      <c r="M5" s="3">
        <f>Historikk!K6*(1+'Sentrale parametere'!$B$75)</f>
        <v>0</v>
      </c>
      <c r="N5" s="3">
        <f>Historikk!L6*(1+'Sentrale parametere'!$B$75)</f>
        <v>0</v>
      </c>
      <c r="O5" s="3">
        <f>Historikk!M6*(1+'Sentrale parametere'!$B$75)</f>
        <v>0</v>
      </c>
      <c r="P5" s="7">
        <f t="shared" si="0"/>
        <v>0</v>
      </c>
      <c r="Q5" s="7">
        <f t="shared" si="1"/>
        <v>0</v>
      </c>
    </row>
    <row r="6" spans="1:17" x14ac:dyDescent="0.25">
      <c r="A6">
        <f>'Tot bev overordnet modell'!$C$2</f>
        <v>2017</v>
      </c>
      <c r="B6" t="str">
        <f>'Enheter, modell og år'!$E$2</f>
        <v>RFM</v>
      </c>
      <c r="C6" s="67">
        <f>'Enheter, modell og år'!$A$6</f>
        <v>0</v>
      </c>
      <c r="D6" s="3">
        <f>Historikk!B7*(1+'Sentrale parametere'!$B$75)</f>
        <v>0</v>
      </c>
      <c r="E6" s="3">
        <f>Historikk!C7*(1+'Sentrale parametere'!$B$75)</f>
        <v>0</v>
      </c>
      <c r="F6" s="3">
        <f>Historikk!D7*(1+'Sentrale parametere'!$B$75)</f>
        <v>0</v>
      </c>
      <c r="G6" s="3">
        <f>Historikk!E7*(1+'Sentrale parametere'!$B$75)</f>
        <v>0</v>
      </c>
      <c r="H6" s="3">
        <f>Historikk!F7*(1+'Sentrale parametere'!$B$75)</f>
        <v>0</v>
      </c>
      <c r="I6" s="3">
        <f>Historikk!G7*(1+'Sentrale parametere'!$B$75)</f>
        <v>0</v>
      </c>
      <c r="J6" s="3">
        <f>Historikk!H7*(1+'Sentrale parametere'!$B$75)</f>
        <v>0</v>
      </c>
      <c r="K6" s="3">
        <f>Historikk!I7*(1+'Sentrale parametere'!$B$75)</f>
        <v>0</v>
      </c>
      <c r="L6" s="3">
        <f>Historikk!J7*(1+'Sentrale parametere'!$B$75)</f>
        <v>0</v>
      </c>
      <c r="M6" s="3">
        <f>Historikk!K7*(1+'Sentrale parametere'!$B$75)</f>
        <v>0</v>
      </c>
      <c r="N6" s="3">
        <f>Historikk!L7*(1+'Sentrale parametere'!$B$75)</f>
        <v>0</v>
      </c>
      <c r="O6" s="3">
        <f>Historikk!M7*(1+'Sentrale parametere'!$B$75)</f>
        <v>0</v>
      </c>
      <c r="P6" s="7">
        <f t="shared" si="0"/>
        <v>0</v>
      </c>
      <c r="Q6" s="7">
        <f t="shared" si="1"/>
        <v>0</v>
      </c>
    </row>
    <row r="7" spans="1:17" x14ac:dyDescent="0.25">
      <c r="A7">
        <f>'Tot bev overordnet modell'!$C$2</f>
        <v>2017</v>
      </c>
      <c r="B7" t="str">
        <f>'Enheter, modell og år'!$E$2</f>
        <v>RFM</v>
      </c>
      <c r="C7" s="67">
        <f>'Enheter, modell og år'!$A$7</f>
        <v>0</v>
      </c>
      <c r="D7" s="3">
        <f>Historikk!B8*(1+'Sentrale parametere'!$B$75)</f>
        <v>0</v>
      </c>
      <c r="E7" s="3">
        <f>Historikk!C8*(1+'Sentrale parametere'!$B$75)</f>
        <v>0</v>
      </c>
      <c r="F7" s="3">
        <f>Historikk!D8*(1+'Sentrale parametere'!$B$75)</f>
        <v>0</v>
      </c>
      <c r="G7" s="3">
        <f>Historikk!E8*(1+'Sentrale parametere'!$B$75)</f>
        <v>0</v>
      </c>
      <c r="H7" s="3">
        <f>Historikk!F8*(1+'Sentrale parametere'!$B$75)</f>
        <v>0</v>
      </c>
      <c r="I7" s="3">
        <f>Historikk!G8*(1+'Sentrale parametere'!$B$75)</f>
        <v>0</v>
      </c>
      <c r="J7" s="3">
        <f>Historikk!H8*(1+'Sentrale parametere'!$B$75)</f>
        <v>0</v>
      </c>
      <c r="K7" s="3">
        <f>Historikk!I8*(1+'Sentrale parametere'!$B$75)</f>
        <v>0</v>
      </c>
      <c r="L7" s="3">
        <f>Historikk!J8*(1+'Sentrale parametere'!$B$75)</f>
        <v>0</v>
      </c>
      <c r="M7" s="3">
        <f>Historikk!K8*(1+'Sentrale parametere'!$B$75)</f>
        <v>0</v>
      </c>
      <c r="N7" s="3">
        <f>Historikk!L8*(1+'Sentrale parametere'!$B$75)</f>
        <v>0</v>
      </c>
      <c r="O7" s="3">
        <f>Historikk!M8*(1+'Sentrale parametere'!$B$75)</f>
        <v>0</v>
      </c>
      <c r="P7" s="7">
        <f t="shared" si="0"/>
        <v>0</v>
      </c>
      <c r="Q7" s="7">
        <f t="shared" si="1"/>
        <v>0</v>
      </c>
    </row>
    <row r="8" spans="1:17" x14ac:dyDescent="0.25">
      <c r="A8">
        <f>'Tot bev overordnet modell'!$C$2</f>
        <v>2017</v>
      </c>
      <c r="B8" t="str">
        <f>'Enheter, modell og år'!$E$2</f>
        <v>RFM</v>
      </c>
      <c r="C8" s="67">
        <f>'Enheter, modell og år'!$A$8</f>
        <v>0</v>
      </c>
      <c r="D8" s="3">
        <f>Historikk!B9*(1+'Sentrale parametere'!$B$75)</f>
        <v>0</v>
      </c>
      <c r="E8" s="3">
        <f>Historikk!C9*(1+'Sentrale parametere'!$B$75)</f>
        <v>0</v>
      </c>
      <c r="F8" s="3">
        <f>Historikk!D9*(1+'Sentrale parametere'!$B$75)</f>
        <v>0</v>
      </c>
      <c r="G8" s="3">
        <f>Historikk!E9*(1+'Sentrale parametere'!$B$75)</f>
        <v>0</v>
      </c>
      <c r="H8" s="3">
        <f>Historikk!F9*(1+'Sentrale parametere'!$B$75)</f>
        <v>0</v>
      </c>
      <c r="I8" s="3">
        <f>Historikk!G9*(1+'Sentrale parametere'!$B$75)</f>
        <v>0</v>
      </c>
      <c r="J8" s="3">
        <f>Historikk!H9*(1+'Sentrale parametere'!$B$75)</f>
        <v>0</v>
      </c>
      <c r="K8" s="3">
        <f>Historikk!I9*(1+'Sentrale parametere'!$B$75)</f>
        <v>0</v>
      </c>
      <c r="L8" s="3">
        <f>Historikk!J9*(1+'Sentrale parametere'!$B$75)</f>
        <v>0</v>
      </c>
      <c r="M8" s="3">
        <f>Historikk!K9*(1+'Sentrale parametere'!$B$75)</f>
        <v>0</v>
      </c>
      <c r="N8" s="3">
        <f>Historikk!L9*(1+'Sentrale parametere'!$B$75)</f>
        <v>0</v>
      </c>
      <c r="O8" s="3">
        <f>Historikk!M9*(1+'Sentrale parametere'!$B$75)</f>
        <v>0</v>
      </c>
      <c r="P8" s="7">
        <f t="shared" si="0"/>
        <v>0</v>
      </c>
      <c r="Q8" s="7">
        <f t="shared" si="1"/>
        <v>0</v>
      </c>
    </row>
    <row r="9" spans="1:17" x14ac:dyDescent="0.25">
      <c r="A9">
        <f>'Tot bev overordnet modell'!$C$2</f>
        <v>2017</v>
      </c>
      <c r="B9" t="str">
        <f>'Enheter, modell og år'!$E$2</f>
        <v>RFM</v>
      </c>
      <c r="C9" s="67">
        <f>'Enheter, modell og år'!$A$9</f>
        <v>0</v>
      </c>
      <c r="D9" s="3">
        <f>Historikk!B10*(1+'Sentrale parametere'!$B$75)</f>
        <v>0</v>
      </c>
      <c r="E9" s="3">
        <f>Historikk!C10*(1+'Sentrale parametere'!$B$75)</f>
        <v>0</v>
      </c>
      <c r="F9" s="3">
        <f>Historikk!D10*(1+'Sentrale parametere'!$B$75)</f>
        <v>0</v>
      </c>
      <c r="G9" s="3">
        <f>Historikk!E10*(1+'Sentrale parametere'!$B$75)</f>
        <v>0</v>
      </c>
      <c r="H9" s="3">
        <f>Historikk!F10*(1+'Sentrale parametere'!$B$75)</f>
        <v>0</v>
      </c>
      <c r="I9" s="3">
        <f>Historikk!G10*(1+'Sentrale parametere'!$B$75)</f>
        <v>0</v>
      </c>
      <c r="J9" s="3">
        <f>Historikk!H10*(1+'Sentrale parametere'!$B$75)</f>
        <v>0</v>
      </c>
      <c r="K9" s="3">
        <f>Historikk!I10*(1+'Sentrale parametere'!$B$75)</f>
        <v>0</v>
      </c>
      <c r="L9" s="3">
        <f>Historikk!J10*(1+'Sentrale parametere'!$B$75)</f>
        <v>0</v>
      </c>
      <c r="M9" s="3">
        <f>Historikk!K10*(1+'Sentrale parametere'!$B$75)</f>
        <v>0</v>
      </c>
      <c r="N9" s="3">
        <f>Historikk!L10*(1+'Sentrale parametere'!$B$75)</f>
        <v>0</v>
      </c>
      <c r="O9" s="3">
        <f>Historikk!M10*(1+'Sentrale parametere'!$B$75)</f>
        <v>0</v>
      </c>
      <c r="P9" s="7">
        <f t="shared" si="0"/>
        <v>0</v>
      </c>
      <c r="Q9" s="7">
        <f t="shared" si="1"/>
        <v>0</v>
      </c>
    </row>
    <row r="10" spans="1:17" x14ac:dyDescent="0.25">
      <c r="A10">
        <f>'Tot bev overordnet modell'!$C$2</f>
        <v>2017</v>
      </c>
      <c r="B10" t="str">
        <f>'Enheter, modell og år'!$E$2</f>
        <v>RFM</v>
      </c>
      <c r="C10" s="67">
        <f>'Enheter, modell og år'!$A$10</f>
        <v>0</v>
      </c>
      <c r="D10" s="3">
        <f>Historikk!B11*(1+'Sentrale parametere'!$B$75)</f>
        <v>0</v>
      </c>
      <c r="E10" s="3">
        <f>Historikk!C11*(1+'Sentrale parametere'!$B$75)</f>
        <v>0</v>
      </c>
      <c r="F10" s="3">
        <f>Historikk!D11*(1+'Sentrale parametere'!$B$75)</f>
        <v>0</v>
      </c>
      <c r="G10" s="3">
        <f>Historikk!E11*(1+'Sentrale parametere'!$B$75)</f>
        <v>0</v>
      </c>
      <c r="H10" s="3">
        <f>Historikk!F11*(1+'Sentrale parametere'!$B$75)</f>
        <v>0</v>
      </c>
      <c r="I10" s="3">
        <f>Historikk!G11*(1+'Sentrale parametere'!$B$75)</f>
        <v>0</v>
      </c>
      <c r="J10" s="3">
        <f>Historikk!H11*(1+'Sentrale parametere'!$B$75)</f>
        <v>0</v>
      </c>
      <c r="K10" s="3">
        <f>Historikk!I11*(1+'Sentrale parametere'!$B$75)</f>
        <v>0</v>
      </c>
      <c r="L10" s="3">
        <f>Historikk!J11*(1+'Sentrale parametere'!$B$75)</f>
        <v>0</v>
      </c>
      <c r="M10" s="3">
        <f>Historikk!K11*(1+'Sentrale parametere'!$B$75)</f>
        <v>0</v>
      </c>
      <c r="N10" s="3">
        <f>Historikk!L11*(1+'Sentrale parametere'!$B$75)</f>
        <v>0</v>
      </c>
      <c r="O10" s="3">
        <f>Historikk!M11*(1+'Sentrale parametere'!$B$75)</f>
        <v>0</v>
      </c>
      <c r="P10" s="7">
        <f t="shared" si="0"/>
        <v>0</v>
      </c>
      <c r="Q10" s="7">
        <f t="shared" si="1"/>
        <v>0</v>
      </c>
    </row>
    <row r="11" spans="1:17" x14ac:dyDescent="0.25">
      <c r="A11">
        <f>'Tot bev overordnet modell'!$C$2</f>
        <v>2017</v>
      </c>
      <c r="B11" t="str">
        <f>'Enheter, modell og år'!$E$2</f>
        <v>RFM</v>
      </c>
      <c r="C11" s="67">
        <f>'Enheter, modell og år'!$A$11</f>
        <v>0</v>
      </c>
      <c r="D11" s="3">
        <f>Historikk!B12*(1+'Sentrale parametere'!$B$75)</f>
        <v>0</v>
      </c>
      <c r="E11" s="3">
        <f>Historikk!C12*(1+'Sentrale parametere'!$B$75)</f>
        <v>0</v>
      </c>
      <c r="F11" s="3">
        <f>Historikk!D12*(1+'Sentrale parametere'!$B$75)</f>
        <v>0</v>
      </c>
      <c r="G11" s="3">
        <f>Historikk!E12*(1+'Sentrale parametere'!$B$75)</f>
        <v>0</v>
      </c>
      <c r="H11" s="3">
        <f>Historikk!F12*(1+'Sentrale parametere'!$B$75)</f>
        <v>0</v>
      </c>
      <c r="I11" s="3">
        <f>Historikk!G12*(1+'Sentrale parametere'!$B$75)</f>
        <v>0</v>
      </c>
      <c r="J11" s="3">
        <f>Historikk!H12*(1+'Sentrale parametere'!$B$75)</f>
        <v>0</v>
      </c>
      <c r="K11" s="3">
        <f>Historikk!I12*(1+'Sentrale parametere'!$B$75)</f>
        <v>0</v>
      </c>
      <c r="L11" s="3">
        <f>Historikk!J12*(1+'Sentrale parametere'!$B$75)</f>
        <v>0</v>
      </c>
      <c r="M11" s="3">
        <f>Historikk!K12*(1+'Sentrale parametere'!$B$75)</f>
        <v>0</v>
      </c>
      <c r="N11" s="3">
        <f>Historikk!L12*(1+'Sentrale parametere'!$B$75)</f>
        <v>0</v>
      </c>
      <c r="O11" s="3">
        <f>Historikk!M12*(1+'Sentrale parametere'!$B$75)</f>
        <v>0</v>
      </c>
      <c r="P11" s="7">
        <f t="shared" si="0"/>
        <v>0</v>
      </c>
      <c r="Q11" s="7">
        <f t="shared" si="1"/>
        <v>0</v>
      </c>
    </row>
    <row r="12" spans="1:17" x14ac:dyDescent="0.25">
      <c r="A12">
        <f>'Tot bev overordnet modell'!$C$2</f>
        <v>2017</v>
      </c>
      <c r="B12" t="str">
        <f>'Enheter, modell og år'!$E$2</f>
        <v>RFM</v>
      </c>
      <c r="C12" s="67">
        <f>'Enheter, modell og år'!$A$12</f>
        <v>0</v>
      </c>
      <c r="D12" s="3">
        <f>Historikk!B13*(1+'Sentrale parametere'!$B$75)</f>
        <v>0</v>
      </c>
      <c r="E12" s="3">
        <f>Historikk!C13*(1+'Sentrale parametere'!$B$75)</f>
        <v>0</v>
      </c>
      <c r="F12" s="3">
        <f>Historikk!D13*(1+'Sentrale parametere'!$B$75)</f>
        <v>0</v>
      </c>
      <c r="G12" s="3">
        <f>Historikk!E13*(1+'Sentrale parametere'!$B$75)</f>
        <v>0</v>
      </c>
      <c r="H12" s="3">
        <f>Historikk!F13*(1+'Sentrale parametere'!$B$75)</f>
        <v>0</v>
      </c>
      <c r="I12" s="3">
        <f>Historikk!G13*(1+'Sentrale parametere'!$B$75)</f>
        <v>0</v>
      </c>
      <c r="J12" s="3">
        <f>Historikk!H13*(1+'Sentrale parametere'!$B$75)</f>
        <v>0</v>
      </c>
      <c r="K12" s="3">
        <f>Historikk!I13*(1+'Sentrale parametere'!$B$75)</f>
        <v>0</v>
      </c>
      <c r="L12" s="3">
        <f>Historikk!J13*(1+'Sentrale parametere'!$B$75)</f>
        <v>0</v>
      </c>
      <c r="M12" s="3">
        <f>Historikk!K13*(1+'Sentrale parametere'!$B$75)</f>
        <v>0</v>
      </c>
      <c r="N12" s="3">
        <f>Historikk!L13*(1+'Sentrale parametere'!$B$75)</f>
        <v>0</v>
      </c>
      <c r="O12" s="3">
        <f>Historikk!M13*(1+'Sentrale parametere'!$B$75)</f>
        <v>0</v>
      </c>
      <c r="P12" s="7">
        <f t="shared" si="0"/>
        <v>0</v>
      </c>
      <c r="Q12" s="7">
        <f t="shared" si="1"/>
        <v>0</v>
      </c>
    </row>
    <row r="13" spans="1:17" x14ac:dyDescent="0.25">
      <c r="A13">
        <f>'Tot bev overordnet modell'!$C$2</f>
        <v>2017</v>
      </c>
      <c r="B13" t="str">
        <f>'Enheter, modell og år'!$E$2</f>
        <v>RFM</v>
      </c>
      <c r="C13" s="67">
        <f>'Enheter, modell og år'!$A$13</f>
        <v>0</v>
      </c>
      <c r="D13" s="3">
        <f>Historikk!B14*(1+'Sentrale parametere'!$B$75)</f>
        <v>0</v>
      </c>
      <c r="E13" s="3">
        <f>Historikk!C14*(1+'Sentrale parametere'!$B$75)</f>
        <v>0</v>
      </c>
      <c r="F13" s="3">
        <f>Historikk!D14*(1+'Sentrale parametere'!$B$75)</f>
        <v>0</v>
      </c>
      <c r="G13" s="3">
        <f>Historikk!E14*(1+'Sentrale parametere'!$B$75)</f>
        <v>0</v>
      </c>
      <c r="H13" s="3">
        <f>Historikk!F14*(1+'Sentrale parametere'!$B$75)</f>
        <v>0</v>
      </c>
      <c r="I13" s="3">
        <f>Historikk!G14*(1+'Sentrale parametere'!$B$75)</f>
        <v>0</v>
      </c>
      <c r="J13" s="3">
        <f>Historikk!H14*(1+'Sentrale parametere'!$B$75)</f>
        <v>0</v>
      </c>
      <c r="K13" s="3">
        <f>Historikk!I14*(1+'Sentrale parametere'!$B$75)</f>
        <v>0</v>
      </c>
      <c r="L13" s="3">
        <f>Historikk!J14*(1+'Sentrale parametere'!$B$75)</f>
        <v>0</v>
      </c>
      <c r="M13" s="3">
        <f>Historikk!K14*(1+'Sentrale parametere'!$B$75)</f>
        <v>0</v>
      </c>
      <c r="N13" s="3">
        <f>Historikk!L14*(1+'Sentrale parametere'!$B$75)</f>
        <v>0</v>
      </c>
      <c r="O13" s="3">
        <f>Historikk!M14*(1+'Sentrale parametere'!$B$75)</f>
        <v>0</v>
      </c>
      <c r="P13" s="7">
        <f t="shared" si="0"/>
        <v>0</v>
      </c>
      <c r="Q13" s="7">
        <f t="shared" si="1"/>
        <v>0</v>
      </c>
    </row>
    <row r="14" spans="1:17" x14ac:dyDescent="0.25">
      <c r="A14">
        <f>'Tot bev overordnet modell'!$C$2</f>
        <v>2017</v>
      </c>
      <c r="B14" t="str">
        <f>'Enheter, modell og år'!$E$2</f>
        <v>RFM</v>
      </c>
      <c r="C14" s="67">
        <f>'Enheter, modell og år'!$A$14</f>
        <v>0</v>
      </c>
      <c r="D14" s="3">
        <f>Historikk!B15*(1+'Sentrale parametere'!$B$75)</f>
        <v>0</v>
      </c>
      <c r="E14" s="3">
        <f>Historikk!C15*(1+'Sentrale parametere'!$B$75)</f>
        <v>0</v>
      </c>
      <c r="F14" s="3">
        <f>Historikk!D15*(1+'Sentrale parametere'!$B$75)</f>
        <v>0</v>
      </c>
      <c r="G14" s="3">
        <f>Historikk!E15*(1+'Sentrale parametere'!$B$75)</f>
        <v>0</v>
      </c>
      <c r="H14" s="3">
        <f>Historikk!F15*(1+'Sentrale parametere'!$B$75)</f>
        <v>0</v>
      </c>
      <c r="I14" s="3">
        <f>Historikk!G15*(1+'Sentrale parametere'!$B$75)</f>
        <v>0</v>
      </c>
      <c r="J14" s="3">
        <f>Historikk!H15*(1+'Sentrale parametere'!$B$75)</f>
        <v>0</v>
      </c>
      <c r="K14" s="3">
        <f>Historikk!I15*(1+'Sentrale parametere'!$B$75)</f>
        <v>0</v>
      </c>
      <c r="L14" s="3">
        <f>Historikk!J15*(1+'Sentrale parametere'!$B$75)</f>
        <v>0</v>
      </c>
      <c r="M14" s="3">
        <f>Historikk!K15*(1+'Sentrale parametere'!$B$75)</f>
        <v>0</v>
      </c>
      <c r="N14" s="3">
        <f>Historikk!L15*(1+'Sentrale parametere'!$B$75)</f>
        <v>0</v>
      </c>
      <c r="O14" s="3">
        <f>Historikk!M15*(1+'Sentrale parametere'!$B$75)</f>
        <v>0</v>
      </c>
      <c r="P14" s="7">
        <f t="shared" si="0"/>
        <v>0</v>
      </c>
      <c r="Q14" s="7">
        <f t="shared" si="1"/>
        <v>0</v>
      </c>
    </row>
    <row r="15" spans="1:17" x14ac:dyDescent="0.25">
      <c r="A15">
        <f>'Tot bev overordnet modell'!$C$2</f>
        <v>2017</v>
      </c>
      <c r="B15" t="str">
        <f>'Enheter, modell og år'!$E$2</f>
        <v>RFM</v>
      </c>
      <c r="C15" s="67">
        <f>'Enheter, modell og år'!$A$15</f>
        <v>0</v>
      </c>
      <c r="D15" s="3">
        <f>Historikk!B16*(1+'Sentrale parametere'!$B$75)</f>
        <v>0</v>
      </c>
      <c r="E15" s="3">
        <f>Historikk!C16*(1+'Sentrale parametere'!$B$75)</f>
        <v>0</v>
      </c>
      <c r="F15" s="3">
        <f>Historikk!D16*(1+'Sentrale parametere'!$B$75)</f>
        <v>0</v>
      </c>
      <c r="G15" s="3">
        <f>Historikk!E16*(1+'Sentrale parametere'!$B$75)</f>
        <v>0</v>
      </c>
      <c r="H15" s="3">
        <f>Historikk!F16*(1+'Sentrale parametere'!$B$75)</f>
        <v>0</v>
      </c>
      <c r="I15" s="3">
        <f>Historikk!G16*(1+'Sentrale parametere'!$B$75)</f>
        <v>0</v>
      </c>
      <c r="J15" s="3">
        <f>Historikk!H16*(1+'Sentrale parametere'!$B$75)</f>
        <v>0</v>
      </c>
      <c r="K15" s="3">
        <f>Historikk!I16*(1+'Sentrale parametere'!$B$75)</f>
        <v>0</v>
      </c>
      <c r="L15" s="3">
        <f>Historikk!J16*(1+'Sentrale parametere'!$B$75)</f>
        <v>0</v>
      </c>
      <c r="M15" s="3">
        <f>Historikk!K16*(1+'Sentrale parametere'!$B$75)</f>
        <v>0</v>
      </c>
      <c r="N15" s="3">
        <f>Historikk!L16*(1+'Sentrale parametere'!$B$75)</f>
        <v>0</v>
      </c>
      <c r="O15" s="3">
        <f>Historikk!M16*(1+'Sentrale parametere'!$B$75)</f>
        <v>0</v>
      </c>
      <c r="P15" s="7">
        <f t="shared" si="0"/>
        <v>0</v>
      </c>
      <c r="Q15" s="7">
        <f t="shared" si="1"/>
        <v>0</v>
      </c>
    </row>
    <row r="16" spans="1:17" x14ac:dyDescent="0.25">
      <c r="A16">
        <f>'Tot bev overordnet modell'!$C$2</f>
        <v>2017</v>
      </c>
      <c r="B16" t="str">
        <f>'Enheter, modell og år'!$E$2</f>
        <v>RFM</v>
      </c>
      <c r="C16" s="67">
        <f>'Enheter, modell og år'!$A$16</f>
        <v>0</v>
      </c>
      <c r="D16" s="3">
        <f>Historikk!B17*(1+'Sentrale parametere'!$B$75)</f>
        <v>0</v>
      </c>
      <c r="E16" s="3">
        <f>Historikk!C17*(1+'Sentrale parametere'!$B$75)</f>
        <v>0</v>
      </c>
      <c r="F16" s="3">
        <f>Historikk!D17*(1+'Sentrale parametere'!$B$75)</f>
        <v>0</v>
      </c>
      <c r="G16" s="3">
        <f>Historikk!E17*(1+'Sentrale parametere'!$B$75)</f>
        <v>0</v>
      </c>
      <c r="H16" s="3">
        <f>Historikk!F17*(1+'Sentrale parametere'!$B$75)</f>
        <v>0</v>
      </c>
      <c r="I16" s="3">
        <f>Historikk!G17*(1+'Sentrale parametere'!$B$75)</f>
        <v>0</v>
      </c>
      <c r="J16" s="3">
        <f>Historikk!H17*(1+'Sentrale parametere'!$B$75)</f>
        <v>0</v>
      </c>
      <c r="K16" s="3">
        <f>Historikk!I17*(1+'Sentrale parametere'!$B$75)</f>
        <v>0</v>
      </c>
      <c r="L16" s="3">
        <f>Historikk!J17*(1+'Sentrale parametere'!$B$75)</f>
        <v>0</v>
      </c>
      <c r="M16" s="3">
        <f>Historikk!K17*(1+'Sentrale parametere'!$B$75)</f>
        <v>0</v>
      </c>
      <c r="N16" s="3">
        <f>Historikk!L17*(1+'Sentrale parametere'!$B$75)</f>
        <v>0</v>
      </c>
      <c r="O16" s="3">
        <f>Historikk!M17*(1+'Sentrale parametere'!$B$75)</f>
        <v>0</v>
      </c>
      <c r="P16" s="7">
        <f t="shared" si="0"/>
        <v>0</v>
      </c>
      <c r="Q16" s="7">
        <f t="shared" si="1"/>
        <v>0</v>
      </c>
    </row>
    <row r="17" spans="1:17" x14ac:dyDescent="0.25">
      <c r="A17">
        <f>'Tot bev overordnet modell'!$C$2</f>
        <v>2017</v>
      </c>
      <c r="B17" t="str">
        <f>'Enheter, modell og år'!$E$2</f>
        <v>RFM</v>
      </c>
      <c r="C17" s="67">
        <f>'Enheter, modell og år'!$A$17</f>
        <v>0</v>
      </c>
      <c r="D17" s="3">
        <f>Historikk!B18*(1+'Sentrale parametere'!$B$75)</f>
        <v>0</v>
      </c>
      <c r="E17" s="3">
        <f>Historikk!C18*(1+'Sentrale parametere'!$B$75)</f>
        <v>0</v>
      </c>
      <c r="F17" s="3">
        <f>Historikk!D18*(1+'Sentrale parametere'!$B$75)</f>
        <v>0</v>
      </c>
      <c r="G17" s="3">
        <f>Historikk!E18*(1+'Sentrale parametere'!$B$75)</f>
        <v>0</v>
      </c>
      <c r="H17" s="3">
        <f>Historikk!F18*(1+'Sentrale parametere'!$B$75)</f>
        <v>0</v>
      </c>
      <c r="I17" s="3">
        <f>Historikk!G18*(1+'Sentrale parametere'!$B$75)</f>
        <v>0</v>
      </c>
      <c r="J17" s="3">
        <f>Historikk!H18*(1+'Sentrale parametere'!$B$75)</f>
        <v>0</v>
      </c>
      <c r="K17" s="3">
        <f>Historikk!I18*(1+'Sentrale parametere'!$B$75)</f>
        <v>0</v>
      </c>
      <c r="L17" s="3">
        <f>Historikk!J18*(1+'Sentrale parametere'!$B$75)</f>
        <v>0</v>
      </c>
      <c r="M17" s="3">
        <f>Historikk!K18*(1+'Sentrale parametere'!$B$75)</f>
        <v>0</v>
      </c>
      <c r="N17" s="3">
        <f>Historikk!L18*(1+'Sentrale parametere'!$B$75)</f>
        <v>0</v>
      </c>
      <c r="O17" s="3">
        <f>Historikk!M18*(1+'Sentrale parametere'!$B$75)</f>
        <v>0</v>
      </c>
      <c r="P17" s="7">
        <f t="shared" si="0"/>
        <v>0</v>
      </c>
      <c r="Q17" s="7">
        <f t="shared" si="1"/>
        <v>0</v>
      </c>
    </row>
    <row r="18" spans="1:17" x14ac:dyDescent="0.25">
      <c r="A18">
        <f>'Tot bev overordnet modell'!$C$2</f>
        <v>2017</v>
      </c>
      <c r="B18" t="str">
        <f>'Enheter, modell og år'!$E$2</f>
        <v>RFM</v>
      </c>
      <c r="C18" s="67">
        <f>'Enheter, modell og år'!$A$18</f>
        <v>0</v>
      </c>
      <c r="D18" s="3">
        <f>Historikk!B19*(1+'Sentrale parametere'!$B$75)</f>
        <v>0</v>
      </c>
      <c r="E18" s="3">
        <f>Historikk!C19*(1+'Sentrale parametere'!$B$75)</f>
        <v>0</v>
      </c>
      <c r="F18" s="3">
        <f>Historikk!D19*(1+'Sentrale parametere'!$B$75)</f>
        <v>0</v>
      </c>
      <c r="G18" s="3">
        <f>Historikk!E19*(1+'Sentrale parametere'!$B$75)</f>
        <v>0</v>
      </c>
      <c r="H18" s="3">
        <f>Historikk!F19*(1+'Sentrale parametere'!$B$75)</f>
        <v>0</v>
      </c>
      <c r="I18" s="3">
        <f>Historikk!G19*(1+'Sentrale parametere'!$B$75)</f>
        <v>0</v>
      </c>
      <c r="J18" s="3">
        <f>Historikk!H19*(1+'Sentrale parametere'!$B$75)</f>
        <v>0</v>
      </c>
      <c r="K18" s="3">
        <f>Historikk!I19*(1+'Sentrale parametere'!$B$75)</f>
        <v>0</v>
      </c>
      <c r="L18" s="3">
        <f>Historikk!J19*(1+'Sentrale parametere'!$B$75)</f>
        <v>0</v>
      </c>
      <c r="M18" s="3">
        <f>Historikk!K19*(1+'Sentrale parametere'!$B$75)</f>
        <v>0</v>
      </c>
      <c r="N18" s="3">
        <f>Historikk!L19*(1+'Sentrale parametere'!$B$75)</f>
        <v>0</v>
      </c>
      <c r="O18" s="3">
        <f>Historikk!M19*(1+'Sentrale parametere'!$B$75)</f>
        <v>0</v>
      </c>
      <c r="P18" s="7">
        <f t="shared" si="0"/>
        <v>0</v>
      </c>
      <c r="Q18" s="7">
        <f t="shared" si="1"/>
        <v>0</v>
      </c>
    </row>
    <row r="19" spans="1:17" x14ac:dyDescent="0.25">
      <c r="A19">
        <f>'Tot bev overordnet modell'!$C$2</f>
        <v>2017</v>
      </c>
      <c r="B19" t="str">
        <f>'Enheter, modell og år'!$E$2</f>
        <v>RFM</v>
      </c>
      <c r="C19" s="67">
        <f>'Enheter, modell og år'!$A$19</f>
        <v>0</v>
      </c>
      <c r="D19" s="3">
        <f>Historikk!B20*(1+'Sentrale parametere'!$B$75)</f>
        <v>0</v>
      </c>
      <c r="E19" s="3">
        <f>Historikk!C20*(1+'Sentrale parametere'!$B$75)</f>
        <v>0</v>
      </c>
      <c r="F19" s="3">
        <f>Historikk!D20*(1+'Sentrale parametere'!$B$75)</f>
        <v>0</v>
      </c>
      <c r="G19" s="3">
        <f>Historikk!E20*(1+'Sentrale parametere'!$B$75)</f>
        <v>0</v>
      </c>
      <c r="H19" s="3">
        <f>Historikk!F20*(1+'Sentrale parametere'!$B$75)</f>
        <v>0</v>
      </c>
      <c r="I19" s="3">
        <f>Historikk!G20*(1+'Sentrale parametere'!$B$75)</f>
        <v>0</v>
      </c>
      <c r="J19" s="3">
        <f>Historikk!H20*(1+'Sentrale parametere'!$B$75)</f>
        <v>0</v>
      </c>
      <c r="K19" s="3">
        <f>Historikk!I20*(1+'Sentrale parametere'!$B$75)</f>
        <v>0</v>
      </c>
      <c r="L19" s="3">
        <f>Historikk!J20*(1+'Sentrale parametere'!$B$75)</f>
        <v>0</v>
      </c>
      <c r="M19" s="3">
        <f>Historikk!K20*(1+'Sentrale parametere'!$B$75)</f>
        <v>0</v>
      </c>
      <c r="N19" s="3">
        <f>Historikk!L20*(1+'Sentrale parametere'!$B$75)</f>
        <v>0</v>
      </c>
      <c r="O19" s="3">
        <f>Historikk!M20*(1+'Sentrale parametere'!$B$75)</f>
        <v>0</v>
      </c>
      <c r="P19" s="7">
        <f t="shared" si="0"/>
        <v>0</v>
      </c>
      <c r="Q19" s="7">
        <f t="shared" si="1"/>
        <v>0</v>
      </c>
    </row>
    <row r="20" spans="1:17" x14ac:dyDescent="0.25">
      <c r="A20">
        <f>'Tot bev overordnet modell'!$C$2</f>
        <v>2017</v>
      </c>
      <c r="B20" t="str">
        <f>'Enheter, modell og år'!$E$2</f>
        <v>RFM</v>
      </c>
      <c r="C20" s="67">
        <f>'Enheter, modell og år'!$A$20</f>
        <v>0</v>
      </c>
      <c r="D20" s="3">
        <f>Historikk!B21*(1+'Sentrale parametere'!$B$75)</f>
        <v>0</v>
      </c>
      <c r="E20" s="3">
        <f>Historikk!C21*(1+'Sentrale parametere'!$B$75)</f>
        <v>0</v>
      </c>
      <c r="F20" s="3">
        <f>Historikk!D21*(1+'Sentrale parametere'!$B$75)</f>
        <v>0</v>
      </c>
      <c r="G20" s="3">
        <f>Historikk!E21*(1+'Sentrale parametere'!$B$75)</f>
        <v>0</v>
      </c>
      <c r="H20" s="3">
        <f>Historikk!F21*(1+'Sentrale parametere'!$B$75)</f>
        <v>0</v>
      </c>
      <c r="I20" s="3">
        <f>Historikk!G21*(1+'Sentrale parametere'!$B$75)</f>
        <v>0</v>
      </c>
      <c r="J20" s="3">
        <f>Historikk!H21*(1+'Sentrale parametere'!$B$75)</f>
        <v>0</v>
      </c>
      <c r="K20" s="3">
        <f>Historikk!I21*(1+'Sentrale parametere'!$B$75)</f>
        <v>0</v>
      </c>
      <c r="L20" s="3">
        <f>Historikk!J21*(1+'Sentrale parametere'!$B$75)</f>
        <v>0</v>
      </c>
      <c r="M20" s="3">
        <f>Historikk!K21*(1+'Sentrale parametere'!$B$75)</f>
        <v>0</v>
      </c>
      <c r="N20" s="3">
        <f>Historikk!L21*(1+'Sentrale parametere'!$B$75)</f>
        <v>0</v>
      </c>
      <c r="O20" s="3">
        <f>Historikk!M21*(1+'Sentrale parametere'!$B$75)</f>
        <v>0</v>
      </c>
      <c r="P20" s="7">
        <f t="shared" si="0"/>
        <v>0</v>
      </c>
      <c r="Q20" s="7">
        <f t="shared" si="1"/>
        <v>0</v>
      </c>
    </row>
    <row r="21" spans="1:17" x14ac:dyDescent="0.25">
      <c r="A21">
        <f>'Tot bev overordnet modell'!$C$2</f>
        <v>2017</v>
      </c>
      <c r="B21" t="str">
        <f>'Enheter, modell og år'!$E$2</f>
        <v>RFM</v>
      </c>
      <c r="C21" s="67">
        <f>'Enheter, modell og år'!$A$21</f>
        <v>0</v>
      </c>
      <c r="D21" s="3">
        <f>Historikk!B22*(1+'Sentrale parametere'!$B$75)</f>
        <v>0</v>
      </c>
      <c r="E21" s="3">
        <f>Historikk!C22*(1+'Sentrale parametere'!$B$75)</f>
        <v>0</v>
      </c>
      <c r="F21" s="3">
        <f>Historikk!D22*(1+'Sentrale parametere'!$B$75)</f>
        <v>0</v>
      </c>
      <c r="G21" s="3">
        <f>Historikk!E22*(1+'Sentrale parametere'!$B$75)</f>
        <v>0</v>
      </c>
      <c r="H21" s="3">
        <f>Historikk!F22*(1+'Sentrale parametere'!$B$75)</f>
        <v>0</v>
      </c>
      <c r="I21" s="3">
        <f>Historikk!G22*(1+'Sentrale parametere'!$B$75)</f>
        <v>0</v>
      </c>
      <c r="J21" s="3">
        <f>Historikk!H22*(1+'Sentrale parametere'!$B$75)</f>
        <v>0</v>
      </c>
      <c r="K21" s="3">
        <f>Historikk!I22*(1+'Sentrale parametere'!$B$75)</f>
        <v>0</v>
      </c>
      <c r="L21" s="3">
        <f>Historikk!J22*(1+'Sentrale parametere'!$B$75)</f>
        <v>0</v>
      </c>
      <c r="M21" s="3">
        <f>Historikk!K22*(1+'Sentrale parametere'!$B$75)</f>
        <v>0</v>
      </c>
      <c r="N21" s="3">
        <f>Historikk!L22*(1+'Sentrale parametere'!$B$75)</f>
        <v>0</v>
      </c>
      <c r="O21" s="3">
        <f>Historikk!M22*(1+'Sentrale parametere'!$B$75)</f>
        <v>0</v>
      </c>
      <c r="P21" s="7">
        <f t="shared" si="0"/>
        <v>0</v>
      </c>
      <c r="Q21" s="7">
        <f t="shared" si="1"/>
        <v>0</v>
      </c>
    </row>
    <row r="22" spans="1:17" x14ac:dyDescent="0.25">
      <c r="A22">
        <f>'Tot bev overordnet modell'!$C$2</f>
        <v>2017</v>
      </c>
      <c r="B22" t="str">
        <f>'Enheter, modell og år'!$E$2</f>
        <v>RFM</v>
      </c>
      <c r="C22" s="67">
        <f>'Enheter, modell og år'!$A$22</f>
        <v>0</v>
      </c>
      <c r="D22" s="3">
        <f>Historikk!B23*(1+'Sentrale parametere'!$B$75)</f>
        <v>0</v>
      </c>
      <c r="E22" s="3">
        <f>Historikk!C23*(1+'Sentrale parametere'!$B$75)</f>
        <v>0</v>
      </c>
      <c r="F22" s="3">
        <f>Historikk!D23*(1+'Sentrale parametere'!$B$75)</f>
        <v>0</v>
      </c>
      <c r="G22" s="3">
        <f>Historikk!E23*(1+'Sentrale parametere'!$B$75)</f>
        <v>0</v>
      </c>
      <c r="H22" s="3">
        <f>Historikk!F23*(1+'Sentrale parametere'!$B$75)</f>
        <v>0</v>
      </c>
      <c r="I22" s="3">
        <f>Historikk!G23*(1+'Sentrale parametere'!$B$75)</f>
        <v>0</v>
      </c>
      <c r="J22" s="3">
        <f>Historikk!H23*(1+'Sentrale parametere'!$B$75)</f>
        <v>0</v>
      </c>
      <c r="K22" s="3">
        <f>Historikk!I23*(1+'Sentrale parametere'!$B$75)</f>
        <v>0</v>
      </c>
      <c r="L22" s="3">
        <f>Historikk!J23*(1+'Sentrale parametere'!$B$75)</f>
        <v>0</v>
      </c>
      <c r="M22" s="3">
        <f>Historikk!K23*(1+'Sentrale parametere'!$B$75)</f>
        <v>0</v>
      </c>
      <c r="N22" s="3">
        <f>Historikk!L23*(1+'Sentrale parametere'!$B$75)</f>
        <v>0</v>
      </c>
      <c r="O22" s="3">
        <f>Historikk!M23*(1+'Sentrale parametere'!$B$75)</f>
        <v>0</v>
      </c>
      <c r="P22" s="7">
        <f t="shared" si="0"/>
        <v>0</v>
      </c>
      <c r="Q22" s="7">
        <f t="shared" si="1"/>
        <v>0</v>
      </c>
    </row>
    <row r="23" spans="1:17" x14ac:dyDescent="0.25">
      <c r="A23">
        <f>'Tot bev overordnet modell'!$C$2</f>
        <v>2017</v>
      </c>
      <c r="B23" t="str">
        <f>'Enheter, modell og år'!$E$2</f>
        <v>RFM</v>
      </c>
      <c r="C23" s="67">
        <f>'Enheter, modell og år'!$A$23</f>
        <v>0</v>
      </c>
      <c r="D23" s="3">
        <f>Historikk!B24*(1+'Sentrale parametere'!$B$75)</f>
        <v>0</v>
      </c>
      <c r="E23" s="3">
        <f>Historikk!C24*(1+'Sentrale parametere'!$B$75)</f>
        <v>0</v>
      </c>
      <c r="F23" s="3">
        <f>Historikk!D24*(1+'Sentrale parametere'!$B$75)</f>
        <v>0</v>
      </c>
      <c r="G23" s="3">
        <f>Historikk!E24*(1+'Sentrale parametere'!$B$75)</f>
        <v>0</v>
      </c>
      <c r="H23" s="3">
        <f>Historikk!F24*(1+'Sentrale parametere'!$B$75)</f>
        <v>0</v>
      </c>
      <c r="I23" s="3">
        <f>Historikk!G24*(1+'Sentrale parametere'!$B$75)</f>
        <v>0</v>
      </c>
      <c r="J23" s="3">
        <f>Historikk!H24*(1+'Sentrale parametere'!$B$75)</f>
        <v>0</v>
      </c>
      <c r="K23" s="3">
        <f>Historikk!I24*(1+'Sentrale parametere'!$B$75)</f>
        <v>0</v>
      </c>
      <c r="L23" s="3">
        <f>Historikk!J24*(1+'Sentrale parametere'!$B$75)</f>
        <v>0</v>
      </c>
      <c r="M23" s="3">
        <f>Historikk!K24*(1+'Sentrale parametere'!$B$75)</f>
        <v>0</v>
      </c>
      <c r="N23" s="3">
        <f>Historikk!L24*(1+'Sentrale parametere'!$B$75)</f>
        <v>0</v>
      </c>
      <c r="O23" s="3">
        <f>Historikk!M24*(1+'Sentrale parametere'!$B$75)</f>
        <v>0</v>
      </c>
      <c r="P23" s="7">
        <f t="shared" si="0"/>
        <v>0</v>
      </c>
      <c r="Q23" s="7">
        <f t="shared" si="1"/>
        <v>0</v>
      </c>
    </row>
    <row r="24" spans="1:17" x14ac:dyDescent="0.25">
      <c r="A24">
        <f>'Tot bev overordnet modell'!$C$2</f>
        <v>2017</v>
      </c>
      <c r="B24" t="str">
        <f>'Enheter, modell og år'!$E$2</f>
        <v>RFM</v>
      </c>
      <c r="C24" s="67">
        <f>'Enheter, modell og år'!$A$24</f>
        <v>0</v>
      </c>
      <c r="D24" s="3">
        <f>Historikk!B25*(1+'Sentrale parametere'!$B$75)</f>
        <v>0</v>
      </c>
      <c r="E24" s="3">
        <f>Historikk!C25*(1+'Sentrale parametere'!$B$75)</f>
        <v>0</v>
      </c>
      <c r="F24" s="3">
        <f>Historikk!D25*(1+'Sentrale parametere'!$B$75)</f>
        <v>0</v>
      </c>
      <c r="G24" s="3">
        <f>Historikk!E25*(1+'Sentrale parametere'!$B$75)</f>
        <v>0</v>
      </c>
      <c r="H24" s="3">
        <f>Historikk!F25*(1+'Sentrale parametere'!$B$75)</f>
        <v>0</v>
      </c>
      <c r="I24" s="3">
        <f>Historikk!G25*(1+'Sentrale parametere'!$B$75)</f>
        <v>0</v>
      </c>
      <c r="J24" s="3">
        <f>Historikk!H25*(1+'Sentrale parametere'!$B$75)</f>
        <v>0</v>
      </c>
      <c r="K24" s="3">
        <f>Historikk!I25*(1+'Sentrale parametere'!$B$75)</f>
        <v>0</v>
      </c>
      <c r="L24" s="3">
        <f>Historikk!J25*(1+'Sentrale parametere'!$B$75)</f>
        <v>0</v>
      </c>
      <c r="M24" s="3">
        <f>Historikk!K25*(1+'Sentrale parametere'!$B$75)</f>
        <v>0</v>
      </c>
      <c r="N24" s="3">
        <f>Historikk!L25*(1+'Sentrale parametere'!$B$75)</f>
        <v>0</v>
      </c>
      <c r="O24" s="3">
        <f>Historikk!M25*(1+'Sentrale parametere'!$B$75)</f>
        <v>0</v>
      </c>
      <c r="P24" s="7">
        <f t="shared" si="0"/>
        <v>0</v>
      </c>
      <c r="Q24" s="7">
        <f t="shared" si="1"/>
        <v>0</v>
      </c>
    </row>
    <row r="25" spans="1:17" x14ac:dyDescent="0.25">
      <c r="A25">
        <f>'Tot bev overordnet modell'!$C$2</f>
        <v>2017</v>
      </c>
      <c r="B25" t="str">
        <f>'Enheter, modell og år'!$E$2</f>
        <v>RFM</v>
      </c>
      <c r="C25" s="67">
        <f>'Enheter, modell og år'!$A$25</f>
        <v>0</v>
      </c>
      <c r="D25" s="3">
        <f>Historikk!B26*(1+'Sentrale parametere'!$B$75)</f>
        <v>0</v>
      </c>
      <c r="E25" s="3">
        <f>Historikk!C26*(1+'Sentrale parametere'!$B$75)</f>
        <v>0</v>
      </c>
      <c r="F25" s="3">
        <f>Historikk!D26*(1+'Sentrale parametere'!$B$75)</f>
        <v>0</v>
      </c>
      <c r="G25" s="3">
        <f>Historikk!E26*(1+'Sentrale parametere'!$B$75)</f>
        <v>0</v>
      </c>
      <c r="H25" s="3">
        <f>Historikk!F26*(1+'Sentrale parametere'!$B$75)</f>
        <v>0</v>
      </c>
      <c r="I25" s="3">
        <f>Historikk!G26*(1+'Sentrale parametere'!$B$75)</f>
        <v>0</v>
      </c>
      <c r="J25" s="3">
        <f>Historikk!H26*(1+'Sentrale parametere'!$B$75)</f>
        <v>0</v>
      </c>
      <c r="K25" s="3">
        <f>Historikk!I26*(1+'Sentrale parametere'!$B$75)</f>
        <v>0</v>
      </c>
      <c r="L25" s="3">
        <f>Historikk!J26*(1+'Sentrale parametere'!$B$75)</f>
        <v>0</v>
      </c>
      <c r="M25" s="3">
        <f>Historikk!K26*(1+'Sentrale parametere'!$B$75)</f>
        <v>0</v>
      </c>
      <c r="N25" s="3">
        <f>Historikk!L26*(1+'Sentrale parametere'!$B$75)</f>
        <v>0</v>
      </c>
      <c r="O25" s="3">
        <f>Historikk!M26*(1+'Sentrale parametere'!$B$75)</f>
        <v>0</v>
      </c>
      <c r="P25" s="7">
        <f t="shared" si="0"/>
        <v>0</v>
      </c>
      <c r="Q25" s="7">
        <f t="shared" si="1"/>
        <v>0</v>
      </c>
    </row>
    <row r="26" spans="1:17" x14ac:dyDescent="0.25">
      <c r="A26">
        <f>'Tot bev overordnet modell'!$C$2</f>
        <v>2017</v>
      </c>
      <c r="B26" t="str">
        <f>'Enheter, modell og år'!$E$2</f>
        <v>RFM</v>
      </c>
      <c r="C26" s="67">
        <f>'Enheter, modell og år'!$A$26</f>
        <v>0</v>
      </c>
      <c r="D26" s="3">
        <f>Historikk!B27*(1+'Sentrale parametere'!$B$75)</f>
        <v>0</v>
      </c>
      <c r="E26" s="3">
        <f>Historikk!C27*(1+'Sentrale parametere'!$B$75)</f>
        <v>0</v>
      </c>
      <c r="F26" s="3">
        <f>Historikk!D27*(1+'Sentrale parametere'!$B$75)</f>
        <v>0</v>
      </c>
      <c r="G26" s="3">
        <f>Historikk!E27*(1+'Sentrale parametere'!$B$75)</f>
        <v>0</v>
      </c>
      <c r="H26" s="3">
        <f>Historikk!F27*(1+'Sentrale parametere'!$B$75)</f>
        <v>0</v>
      </c>
      <c r="I26" s="3">
        <f>Historikk!G27*(1+'Sentrale parametere'!$B$75)</f>
        <v>0</v>
      </c>
      <c r="J26" s="3">
        <f>Historikk!H27*(1+'Sentrale parametere'!$B$75)</f>
        <v>0</v>
      </c>
      <c r="K26" s="3">
        <f>Historikk!I27*(1+'Sentrale parametere'!$B$75)</f>
        <v>0</v>
      </c>
      <c r="L26" s="3">
        <f>Historikk!J27*(1+'Sentrale parametere'!$B$75)</f>
        <v>0</v>
      </c>
      <c r="M26" s="3">
        <f>Historikk!K27*(1+'Sentrale parametere'!$B$75)</f>
        <v>0</v>
      </c>
      <c r="N26" s="3">
        <f>Historikk!L27*(1+'Sentrale parametere'!$B$75)</f>
        <v>0</v>
      </c>
      <c r="O26" s="3">
        <f>Historikk!M27*(1+'Sentrale parametere'!$B$75)</f>
        <v>0</v>
      </c>
      <c r="P26" s="7">
        <f t="shared" si="0"/>
        <v>0</v>
      </c>
      <c r="Q26" s="7">
        <f t="shared" si="1"/>
        <v>0</v>
      </c>
    </row>
    <row r="27" spans="1:17" x14ac:dyDescent="0.25">
      <c r="A27">
        <f>'Tot bev overordnet modell'!$C$2</f>
        <v>2017</v>
      </c>
      <c r="B27" t="str">
        <f>'Enheter, modell og år'!$E$2</f>
        <v>RFM</v>
      </c>
      <c r="C27" s="67">
        <f>'Enheter, modell og år'!$A$27</f>
        <v>0</v>
      </c>
      <c r="D27" s="3">
        <f>Historikk!B28*(1+'Sentrale parametere'!$B$75)</f>
        <v>0</v>
      </c>
      <c r="E27" s="3">
        <f>Historikk!C28*(1+'Sentrale parametere'!$B$75)</f>
        <v>0</v>
      </c>
      <c r="F27" s="3">
        <f>Historikk!D28*(1+'Sentrale parametere'!$B$75)</f>
        <v>0</v>
      </c>
      <c r="G27" s="3">
        <f>Historikk!E28*(1+'Sentrale parametere'!$B$75)</f>
        <v>0</v>
      </c>
      <c r="H27" s="3">
        <f>Historikk!F28*(1+'Sentrale parametere'!$B$75)</f>
        <v>0</v>
      </c>
      <c r="I27" s="3">
        <f>Historikk!G28*(1+'Sentrale parametere'!$B$75)</f>
        <v>0</v>
      </c>
      <c r="J27" s="3">
        <f>Historikk!H28*(1+'Sentrale parametere'!$B$75)</f>
        <v>0</v>
      </c>
      <c r="K27" s="3">
        <f>Historikk!I28*(1+'Sentrale parametere'!$B$75)</f>
        <v>0</v>
      </c>
      <c r="L27" s="3">
        <f>Historikk!J28*(1+'Sentrale parametere'!$B$75)</f>
        <v>0</v>
      </c>
      <c r="M27" s="3">
        <f>Historikk!K28*(1+'Sentrale parametere'!$B$75)</f>
        <v>0</v>
      </c>
      <c r="N27" s="3">
        <f>Historikk!L28*(1+'Sentrale parametere'!$B$75)</f>
        <v>0</v>
      </c>
      <c r="O27" s="3">
        <f>Historikk!M28*(1+'Sentrale parametere'!$B$75)</f>
        <v>0</v>
      </c>
      <c r="P27" s="7">
        <f t="shared" si="0"/>
        <v>0</v>
      </c>
      <c r="Q27" s="7">
        <f t="shared" si="1"/>
        <v>0</v>
      </c>
    </row>
    <row r="28" spans="1:17" x14ac:dyDescent="0.25">
      <c r="A28">
        <f>'Tot bev overordnet modell'!$C$2</f>
        <v>2017</v>
      </c>
      <c r="B28" t="str">
        <f>'Enheter, modell og år'!$E$2</f>
        <v>RFM</v>
      </c>
      <c r="C28" s="67">
        <f>'Enheter, modell og år'!$A$28</f>
        <v>0</v>
      </c>
      <c r="D28" s="3">
        <f>Historikk!B29*(1+'Sentrale parametere'!$B$75)</f>
        <v>0</v>
      </c>
      <c r="E28" s="3">
        <f>Historikk!C29*(1+'Sentrale parametere'!$B$75)</f>
        <v>0</v>
      </c>
      <c r="F28" s="3">
        <f>Historikk!D29*(1+'Sentrale parametere'!$B$75)</f>
        <v>0</v>
      </c>
      <c r="G28" s="3">
        <f>Historikk!E29*(1+'Sentrale parametere'!$B$75)</f>
        <v>0</v>
      </c>
      <c r="H28" s="3">
        <f>Historikk!F29*(1+'Sentrale parametere'!$B$75)</f>
        <v>0</v>
      </c>
      <c r="I28" s="3">
        <f>Historikk!G29*(1+'Sentrale parametere'!$B$75)</f>
        <v>0</v>
      </c>
      <c r="J28" s="3">
        <f>Historikk!H29*(1+'Sentrale parametere'!$B$75)</f>
        <v>0</v>
      </c>
      <c r="K28" s="3">
        <f>Historikk!I29*(1+'Sentrale parametere'!$B$75)</f>
        <v>0</v>
      </c>
      <c r="L28" s="3">
        <f>Historikk!J29*(1+'Sentrale parametere'!$B$75)</f>
        <v>0</v>
      </c>
      <c r="M28" s="3">
        <f>Historikk!K29*(1+'Sentrale parametere'!$B$75)</f>
        <v>0</v>
      </c>
      <c r="N28" s="3">
        <f>Historikk!L29*(1+'Sentrale parametere'!$B$75)</f>
        <v>0</v>
      </c>
      <c r="O28" s="3">
        <f>Historikk!M29*(1+'Sentrale parametere'!$B$75)</f>
        <v>0</v>
      </c>
      <c r="P28" s="7">
        <f t="shared" si="0"/>
        <v>0</v>
      </c>
      <c r="Q28" s="7">
        <f t="shared" si="1"/>
        <v>0</v>
      </c>
    </row>
    <row r="29" spans="1:17" x14ac:dyDescent="0.25">
      <c r="A29">
        <f>'Tot bev overordnet modell'!$C$2</f>
        <v>2017</v>
      </c>
      <c r="B29" t="str">
        <f>'Enheter, modell og år'!$E$2</f>
        <v>RFM</v>
      </c>
      <c r="C29" s="67">
        <f>'Enheter, modell og år'!$A$29</f>
        <v>0</v>
      </c>
      <c r="D29" s="3">
        <f>Historikk!B30*(1+'Sentrale parametere'!$B$75)</f>
        <v>0</v>
      </c>
      <c r="E29" s="3">
        <f>Historikk!C30*(1+'Sentrale parametere'!$B$75)</f>
        <v>0</v>
      </c>
      <c r="F29" s="3">
        <f>Historikk!D30*(1+'Sentrale parametere'!$B$75)</f>
        <v>0</v>
      </c>
      <c r="G29" s="3">
        <f>Historikk!E30*(1+'Sentrale parametere'!$B$75)</f>
        <v>0</v>
      </c>
      <c r="H29" s="3">
        <f>Historikk!F30*(1+'Sentrale parametere'!$B$75)</f>
        <v>0</v>
      </c>
      <c r="I29" s="3">
        <f>Historikk!G30*(1+'Sentrale parametere'!$B$75)</f>
        <v>0</v>
      </c>
      <c r="J29" s="3">
        <f>Historikk!H30*(1+'Sentrale parametere'!$B$75)</f>
        <v>0</v>
      </c>
      <c r="K29" s="3">
        <f>Historikk!I30*(1+'Sentrale parametere'!$B$75)</f>
        <v>0</v>
      </c>
      <c r="L29" s="3">
        <f>Historikk!J30*(1+'Sentrale parametere'!$B$75)</f>
        <v>0</v>
      </c>
      <c r="M29" s="3">
        <f>Historikk!K30*(1+'Sentrale parametere'!$B$75)</f>
        <v>0</v>
      </c>
      <c r="N29" s="3">
        <f>Historikk!L30*(1+'Sentrale parametere'!$B$75)</f>
        <v>0</v>
      </c>
      <c r="O29" s="3">
        <f>Historikk!M30*(1+'Sentrale parametere'!$B$75)</f>
        <v>0</v>
      </c>
      <c r="P29" s="7">
        <f t="shared" si="0"/>
        <v>0</v>
      </c>
      <c r="Q29" s="7">
        <f t="shared" si="1"/>
        <v>0</v>
      </c>
    </row>
    <row r="30" spans="1:17" x14ac:dyDescent="0.25">
      <c r="A30">
        <f>'Tot bev overordnet modell'!$C$2</f>
        <v>2017</v>
      </c>
      <c r="B30" t="str">
        <f>'Enheter, modell og år'!$E$2</f>
        <v>RFM</v>
      </c>
      <c r="C30" s="67">
        <f>'Enheter, modell og år'!$A$30</f>
        <v>0</v>
      </c>
      <c r="D30" s="3">
        <f>Historikk!B31*(1+'Sentrale parametere'!$B$75)</f>
        <v>0</v>
      </c>
      <c r="E30" s="3">
        <f>Historikk!C31*(1+'Sentrale parametere'!$B$75)</f>
        <v>0</v>
      </c>
      <c r="F30" s="3">
        <f>Historikk!D31*(1+'Sentrale parametere'!$B$75)</f>
        <v>0</v>
      </c>
      <c r="G30" s="3">
        <f>Historikk!E31*(1+'Sentrale parametere'!$B$75)</f>
        <v>0</v>
      </c>
      <c r="H30" s="3">
        <f>Historikk!F31*(1+'Sentrale parametere'!$B$75)</f>
        <v>0</v>
      </c>
      <c r="I30" s="3">
        <f>Historikk!G31*(1+'Sentrale parametere'!$B$75)</f>
        <v>0</v>
      </c>
      <c r="J30" s="3">
        <f>Historikk!H31*(1+'Sentrale parametere'!$B$75)</f>
        <v>0</v>
      </c>
      <c r="K30" s="3">
        <f>Historikk!I31*(1+'Sentrale parametere'!$B$75)</f>
        <v>0</v>
      </c>
      <c r="L30" s="3">
        <f>Historikk!J31*(1+'Sentrale parametere'!$B$75)</f>
        <v>0</v>
      </c>
      <c r="M30" s="3">
        <f>Historikk!K31*(1+'Sentrale parametere'!$B$75)</f>
        <v>0</v>
      </c>
      <c r="N30" s="3">
        <f>Historikk!L31*(1+'Sentrale parametere'!$B$75)</f>
        <v>0</v>
      </c>
      <c r="O30" s="3">
        <f>Historikk!M31*(1+'Sentrale parametere'!$B$75)</f>
        <v>0</v>
      </c>
      <c r="P30" s="7">
        <f t="shared" si="0"/>
        <v>0</v>
      </c>
      <c r="Q30" s="7">
        <f t="shared" si="1"/>
        <v>0</v>
      </c>
    </row>
    <row r="31" spans="1:17" x14ac:dyDescent="0.25">
      <c r="A31">
        <f>'Tot bev overordnet modell'!$C$2</f>
        <v>2017</v>
      </c>
      <c r="B31" t="str">
        <f>'Enheter, modell og år'!$E$2</f>
        <v>RFM</v>
      </c>
      <c r="C31" s="67">
        <f>'Enheter, modell og år'!$A$31</f>
        <v>0</v>
      </c>
      <c r="D31" s="3">
        <f>Historikk!B32*(1+'Sentrale parametere'!$B$75)</f>
        <v>0</v>
      </c>
      <c r="E31" s="3">
        <f>Historikk!C32*(1+'Sentrale parametere'!$B$75)</f>
        <v>0</v>
      </c>
      <c r="F31" s="3">
        <f>Historikk!D32*(1+'Sentrale parametere'!$B$75)</f>
        <v>0</v>
      </c>
      <c r="G31" s="3">
        <f>Historikk!E32*(1+'Sentrale parametere'!$B$75)</f>
        <v>0</v>
      </c>
      <c r="H31" s="3">
        <f>Historikk!F32*(1+'Sentrale parametere'!$B$75)</f>
        <v>0</v>
      </c>
      <c r="I31" s="3">
        <f>Historikk!G32*(1+'Sentrale parametere'!$B$75)</f>
        <v>0</v>
      </c>
      <c r="J31" s="3">
        <f>Historikk!H32*(1+'Sentrale parametere'!$B$75)</f>
        <v>0</v>
      </c>
      <c r="K31" s="3">
        <f>Historikk!I32*(1+'Sentrale parametere'!$B$75)</f>
        <v>0</v>
      </c>
      <c r="L31" s="3">
        <f>Historikk!J32*(1+'Sentrale parametere'!$B$75)</f>
        <v>0</v>
      </c>
      <c r="M31" s="3">
        <f>Historikk!K32*(1+'Sentrale parametere'!$B$75)</f>
        <v>0</v>
      </c>
      <c r="N31" s="3">
        <f>Historikk!L32*(1+'Sentrale parametere'!$B$75)</f>
        <v>0</v>
      </c>
      <c r="O31" s="3">
        <f>Historikk!M32*(1+'Sentrale parametere'!$B$75)</f>
        <v>0</v>
      </c>
      <c r="P31" s="7">
        <f t="shared" si="0"/>
        <v>0</v>
      </c>
      <c r="Q31" s="7">
        <f t="shared" si="1"/>
        <v>0</v>
      </c>
    </row>
    <row r="32" spans="1:17" x14ac:dyDescent="0.25">
      <c r="A32">
        <f>A2+1</f>
        <v>2018</v>
      </c>
      <c r="B32" t="str">
        <f>'Enheter, modell og år'!$E$2</f>
        <v>RFM</v>
      </c>
      <c r="C32" s="67">
        <f>C2</f>
        <v>0</v>
      </c>
      <c r="D32" s="3" t="e">
        <f>'Tot bev overordnet modell'!H4</f>
        <v>#DIV/0!</v>
      </c>
      <c r="E32" s="3">
        <f>'Tot bev overordnet modell'!K4</f>
        <v>0</v>
      </c>
      <c r="F32" s="3">
        <f>'Utdanningsbev overord mod'!B4</f>
        <v>0</v>
      </c>
      <c r="G32" s="3">
        <f>'Utdanningsbev overord mod'!C4</f>
        <v>0</v>
      </c>
      <c r="H32" s="3">
        <f>'Utdanningsbev overord mod'!D4</f>
        <v>0</v>
      </c>
      <c r="I32" s="3">
        <f>'Utdanningsbev overord mod'!E4</f>
        <v>0</v>
      </c>
      <c r="J32" s="3">
        <f>'Forskningsbev overord mod'!B4</f>
        <v>0</v>
      </c>
      <c r="K32" s="3">
        <f>'Forskningsbev overord mod'!C4</f>
        <v>0</v>
      </c>
      <c r="L32" s="3">
        <f>'Forskningsbev overord mod'!D4</f>
        <v>0</v>
      </c>
      <c r="M32" s="3">
        <f>'Forskningsbev overord mod'!E4</f>
        <v>0</v>
      </c>
      <c r="N32" s="3">
        <f>'Forskningsbev overord mod'!F4</f>
        <v>0</v>
      </c>
      <c r="O32" s="3">
        <f>'Forskningsbev overord mod'!G4</f>
        <v>0</v>
      </c>
      <c r="P32" s="7" t="e">
        <f t="shared" si="0"/>
        <v>#DIV/0!</v>
      </c>
      <c r="Q32" s="7" t="e">
        <f t="shared" si="1"/>
        <v>#DIV/0!</v>
      </c>
    </row>
    <row r="33" spans="1:17" x14ac:dyDescent="0.25">
      <c r="A33">
        <f t="shared" ref="A33:A96" si="2">A3+1</f>
        <v>2018</v>
      </c>
      <c r="B33" t="str">
        <f>'Enheter, modell og år'!$E$2</f>
        <v>RFM</v>
      </c>
      <c r="C33" s="67">
        <f t="shared" ref="C33:C61" si="3">C3</f>
        <v>0</v>
      </c>
      <c r="D33" s="3" t="e">
        <f>'Tot bev overordnet modell'!H5</f>
        <v>#DIV/0!</v>
      </c>
      <c r="E33" s="3">
        <f>'Tot bev overordnet modell'!K5</f>
        <v>0</v>
      </c>
      <c r="F33" s="3">
        <f>'Utdanningsbev overord mod'!B5</f>
        <v>0</v>
      </c>
      <c r="G33" s="3">
        <f>'Utdanningsbev overord mod'!C5</f>
        <v>0</v>
      </c>
      <c r="H33" s="3">
        <f>'Utdanningsbev overord mod'!D5</f>
        <v>0</v>
      </c>
      <c r="I33" s="3">
        <f>'Utdanningsbev overord mod'!E5</f>
        <v>0</v>
      </c>
      <c r="J33" s="3">
        <f>'Forskningsbev overord mod'!B5</f>
        <v>0</v>
      </c>
      <c r="K33" s="3">
        <f>'Forskningsbev overord mod'!C5</f>
        <v>0</v>
      </c>
      <c r="L33" s="3">
        <f>'Forskningsbev overord mod'!D5</f>
        <v>0</v>
      </c>
      <c r="M33" s="3">
        <f>'Forskningsbev overord mod'!E5</f>
        <v>0</v>
      </c>
      <c r="N33" s="3">
        <f>'Forskningsbev overord mod'!F5</f>
        <v>0</v>
      </c>
      <c r="O33" s="3">
        <f>'Forskningsbev overord mod'!G5</f>
        <v>0</v>
      </c>
      <c r="P33" s="7" t="e">
        <f t="shared" si="0"/>
        <v>#DIV/0!</v>
      </c>
      <c r="Q33" s="7" t="e">
        <f t="shared" si="1"/>
        <v>#DIV/0!</v>
      </c>
    </row>
    <row r="34" spans="1:17" x14ac:dyDescent="0.25">
      <c r="A34">
        <f t="shared" si="2"/>
        <v>2018</v>
      </c>
      <c r="B34" t="str">
        <f>'Enheter, modell og år'!$E$2</f>
        <v>RFM</v>
      </c>
      <c r="C34" s="67">
        <f t="shared" si="3"/>
        <v>0</v>
      </c>
      <c r="D34" s="3" t="e">
        <f>'Tot bev overordnet modell'!H6</f>
        <v>#DIV/0!</v>
      </c>
      <c r="E34" s="3">
        <f>'Tot bev overordnet modell'!K6</f>
        <v>0</v>
      </c>
      <c r="F34" s="3">
        <f>'Utdanningsbev overord mod'!B6</f>
        <v>0</v>
      </c>
      <c r="G34" s="3">
        <f>'Utdanningsbev overord mod'!C6</f>
        <v>0</v>
      </c>
      <c r="H34" s="3">
        <f>'Utdanningsbev overord mod'!D6</f>
        <v>0</v>
      </c>
      <c r="I34" s="3">
        <f>'Utdanningsbev overord mod'!E6</f>
        <v>0</v>
      </c>
      <c r="J34" s="3">
        <f>'Forskningsbev overord mod'!B6</f>
        <v>0</v>
      </c>
      <c r="K34" s="3">
        <f>'Forskningsbev overord mod'!C6</f>
        <v>0</v>
      </c>
      <c r="L34" s="3">
        <f>'Forskningsbev overord mod'!D6</f>
        <v>0</v>
      </c>
      <c r="M34" s="3">
        <f>'Forskningsbev overord mod'!E6</f>
        <v>0</v>
      </c>
      <c r="N34" s="3">
        <f>'Forskningsbev overord mod'!F6</f>
        <v>0</v>
      </c>
      <c r="O34" s="3">
        <f>'Forskningsbev overord mod'!G6</f>
        <v>0</v>
      </c>
      <c r="P34" s="7" t="e">
        <f t="shared" si="0"/>
        <v>#DIV/0!</v>
      </c>
      <c r="Q34" s="7" t="e">
        <f t="shared" si="1"/>
        <v>#DIV/0!</v>
      </c>
    </row>
    <row r="35" spans="1:17" x14ac:dyDescent="0.25">
      <c r="A35">
        <f t="shared" si="2"/>
        <v>2018</v>
      </c>
      <c r="B35" t="str">
        <f>'Enheter, modell og år'!$E$2</f>
        <v>RFM</v>
      </c>
      <c r="C35" s="67">
        <f t="shared" si="3"/>
        <v>0</v>
      </c>
      <c r="D35" s="3" t="e">
        <f>'Tot bev overordnet modell'!H7</f>
        <v>#DIV/0!</v>
      </c>
      <c r="E35" s="3">
        <f>'Tot bev overordnet modell'!K7</f>
        <v>0</v>
      </c>
      <c r="F35" s="3">
        <f>'Utdanningsbev overord mod'!B7</f>
        <v>0</v>
      </c>
      <c r="G35" s="3">
        <f>'Utdanningsbev overord mod'!C7</f>
        <v>0</v>
      </c>
      <c r="H35" s="3">
        <f>'Utdanningsbev overord mod'!D7</f>
        <v>0</v>
      </c>
      <c r="I35" s="3">
        <f>'Utdanningsbev overord mod'!E7</f>
        <v>0</v>
      </c>
      <c r="J35" s="3">
        <f>'Forskningsbev overord mod'!B7</f>
        <v>0</v>
      </c>
      <c r="K35" s="3">
        <f>'Forskningsbev overord mod'!C7</f>
        <v>0</v>
      </c>
      <c r="L35" s="3">
        <f>'Forskningsbev overord mod'!D7</f>
        <v>0</v>
      </c>
      <c r="M35" s="3">
        <f>'Forskningsbev overord mod'!E7</f>
        <v>0</v>
      </c>
      <c r="N35" s="3">
        <f>'Forskningsbev overord mod'!F7</f>
        <v>0</v>
      </c>
      <c r="O35" s="3">
        <f>'Forskningsbev overord mod'!G7</f>
        <v>0</v>
      </c>
      <c r="P35" s="7" t="e">
        <f t="shared" si="0"/>
        <v>#DIV/0!</v>
      </c>
      <c r="Q35" s="7" t="e">
        <f t="shared" si="1"/>
        <v>#DIV/0!</v>
      </c>
    </row>
    <row r="36" spans="1:17" x14ac:dyDescent="0.25">
      <c r="A36">
        <f t="shared" si="2"/>
        <v>2018</v>
      </c>
      <c r="B36" t="str">
        <f>'Enheter, modell og år'!$E$2</f>
        <v>RFM</v>
      </c>
      <c r="C36" s="67">
        <f t="shared" si="3"/>
        <v>0</v>
      </c>
      <c r="D36" s="3" t="e">
        <f>'Tot bev overordnet modell'!H8</f>
        <v>#DIV/0!</v>
      </c>
      <c r="E36" s="3">
        <f>'Tot bev overordnet modell'!K8</f>
        <v>0</v>
      </c>
      <c r="F36" s="3">
        <f>'Utdanningsbev overord mod'!B8</f>
        <v>0</v>
      </c>
      <c r="G36" s="3">
        <f>'Utdanningsbev overord mod'!C8</f>
        <v>0</v>
      </c>
      <c r="H36" s="3">
        <f>'Utdanningsbev overord mod'!D8</f>
        <v>0</v>
      </c>
      <c r="I36" s="3">
        <f>'Utdanningsbev overord mod'!E8</f>
        <v>0</v>
      </c>
      <c r="J36" s="3">
        <f>'Forskningsbev overord mod'!B8</f>
        <v>0</v>
      </c>
      <c r="K36" s="3">
        <f>'Forskningsbev overord mod'!C8</f>
        <v>0</v>
      </c>
      <c r="L36" s="3">
        <f>'Forskningsbev overord mod'!D8</f>
        <v>0</v>
      </c>
      <c r="M36" s="3">
        <f>'Forskningsbev overord mod'!E8</f>
        <v>0</v>
      </c>
      <c r="N36" s="3">
        <f>'Forskningsbev overord mod'!F8</f>
        <v>0</v>
      </c>
      <c r="O36" s="3">
        <f>'Forskningsbev overord mod'!G8</f>
        <v>0</v>
      </c>
      <c r="P36" s="7" t="e">
        <f t="shared" si="0"/>
        <v>#DIV/0!</v>
      </c>
      <c r="Q36" s="7" t="e">
        <f t="shared" si="1"/>
        <v>#DIV/0!</v>
      </c>
    </row>
    <row r="37" spans="1:17" x14ac:dyDescent="0.25">
      <c r="A37">
        <f t="shared" si="2"/>
        <v>2018</v>
      </c>
      <c r="B37" t="str">
        <f>'Enheter, modell og år'!$E$2</f>
        <v>RFM</v>
      </c>
      <c r="C37" s="67">
        <f t="shared" si="3"/>
        <v>0</v>
      </c>
      <c r="D37" s="3" t="e">
        <f>'Tot bev overordnet modell'!H9</f>
        <v>#DIV/0!</v>
      </c>
      <c r="E37" s="3">
        <f>'Tot bev overordnet modell'!K9</f>
        <v>0</v>
      </c>
      <c r="F37" s="3">
        <f>'Utdanningsbev overord mod'!B9</f>
        <v>0</v>
      </c>
      <c r="G37" s="3">
        <f>'Utdanningsbev overord mod'!C9</f>
        <v>0</v>
      </c>
      <c r="H37" s="3">
        <f>'Utdanningsbev overord mod'!D9</f>
        <v>0</v>
      </c>
      <c r="I37" s="3">
        <f>'Utdanningsbev overord mod'!E9</f>
        <v>0</v>
      </c>
      <c r="J37" s="3">
        <f>'Forskningsbev overord mod'!B9</f>
        <v>0</v>
      </c>
      <c r="K37" s="3">
        <f>'Forskningsbev overord mod'!C9</f>
        <v>0</v>
      </c>
      <c r="L37" s="3">
        <f>'Forskningsbev overord mod'!D9</f>
        <v>0</v>
      </c>
      <c r="M37" s="3">
        <f>'Forskningsbev overord mod'!E9</f>
        <v>0</v>
      </c>
      <c r="N37" s="3">
        <f>'Forskningsbev overord mod'!F9</f>
        <v>0</v>
      </c>
      <c r="O37" s="3">
        <f>'Forskningsbev overord mod'!G9</f>
        <v>0</v>
      </c>
      <c r="P37" s="7" t="e">
        <f t="shared" si="0"/>
        <v>#DIV/0!</v>
      </c>
      <c r="Q37" s="7" t="e">
        <f t="shared" si="1"/>
        <v>#DIV/0!</v>
      </c>
    </row>
    <row r="38" spans="1:17" x14ac:dyDescent="0.25">
      <c r="A38">
        <f t="shared" si="2"/>
        <v>2018</v>
      </c>
      <c r="B38" t="str">
        <f>'Enheter, modell og år'!$E$2</f>
        <v>RFM</v>
      </c>
      <c r="C38" s="67">
        <f t="shared" si="3"/>
        <v>0</v>
      </c>
      <c r="D38" s="3" t="e">
        <f>'Tot bev overordnet modell'!H10</f>
        <v>#DIV/0!</v>
      </c>
      <c r="E38" s="3">
        <f>'Tot bev overordnet modell'!K10</f>
        <v>0</v>
      </c>
      <c r="F38" s="3">
        <f>'Utdanningsbev overord mod'!B10</f>
        <v>0</v>
      </c>
      <c r="G38" s="3">
        <f>'Utdanningsbev overord mod'!C10</f>
        <v>0</v>
      </c>
      <c r="H38" s="3">
        <f>'Utdanningsbev overord mod'!D10</f>
        <v>0</v>
      </c>
      <c r="I38" s="3">
        <f>'Utdanningsbev overord mod'!E10</f>
        <v>0</v>
      </c>
      <c r="J38" s="3">
        <f>'Forskningsbev overord mod'!B10</f>
        <v>0</v>
      </c>
      <c r="K38" s="3">
        <f>'Forskningsbev overord mod'!C10</f>
        <v>0</v>
      </c>
      <c r="L38" s="3">
        <f>'Forskningsbev overord mod'!D10</f>
        <v>0</v>
      </c>
      <c r="M38" s="3">
        <f>'Forskningsbev overord mod'!E10</f>
        <v>0</v>
      </c>
      <c r="N38" s="3">
        <f>'Forskningsbev overord mod'!F10</f>
        <v>0</v>
      </c>
      <c r="O38" s="3">
        <f>'Forskningsbev overord mod'!G10</f>
        <v>0</v>
      </c>
      <c r="P38" s="7" t="e">
        <f t="shared" si="0"/>
        <v>#DIV/0!</v>
      </c>
      <c r="Q38" s="7" t="e">
        <f t="shared" si="1"/>
        <v>#DIV/0!</v>
      </c>
    </row>
    <row r="39" spans="1:17" x14ac:dyDescent="0.25">
      <c r="A39">
        <f t="shared" si="2"/>
        <v>2018</v>
      </c>
      <c r="B39" t="str">
        <f>'Enheter, modell og år'!$E$2</f>
        <v>RFM</v>
      </c>
      <c r="C39" s="67">
        <f t="shared" si="3"/>
        <v>0</v>
      </c>
      <c r="D39" s="3" t="e">
        <f>'Tot bev overordnet modell'!H11</f>
        <v>#DIV/0!</v>
      </c>
      <c r="E39" s="3">
        <f>'Tot bev overordnet modell'!K11</f>
        <v>0</v>
      </c>
      <c r="F39" s="3">
        <f>'Utdanningsbev overord mod'!B11</f>
        <v>0</v>
      </c>
      <c r="G39" s="3">
        <f>'Utdanningsbev overord mod'!C11</f>
        <v>0</v>
      </c>
      <c r="H39" s="3">
        <f>'Utdanningsbev overord mod'!D11</f>
        <v>0</v>
      </c>
      <c r="I39" s="3">
        <f>'Utdanningsbev overord mod'!E11</f>
        <v>0</v>
      </c>
      <c r="J39" s="3">
        <f>'Forskningsbev overord mod'!B11</f>
        <v>0</v>
      </c>
      <c r="K39" s="3">
        <f>'Forskningsbev overord mod'!C11</f>
        <v>0</v>
      </c>
      <c r="L39" s="3">
        <f>'Forskningsbev overord mod'!D11</f>
        <v>0</v>
      </c>
      <c r="M39" s="3">
        <f>'Forskningsbev overord mod'!E11</f>
        <v>0</v>
      </c>
      <c r="N39" s="3">
        <f>'Forskningsbev overord mod'!F11</f>
        <v>0</v>
      </c>
      <c r="O39" s="3">
        <f>'Forskningsbev overord mod'!G11</f>
        <v>0</v>
      </c>
      <c r="P39" s="7" t="e">
        <f t="shared" si="0"/>
        <v>#DIV/0!</v>
      </c>
      <c r="Q39" s="7" t="e">
        <f t="shared" si="1"/>
        <v>#DIV/0!</v>
      </c>
    </row>
    <row r="40" spans="1:17" x14ac:dyDescent="0.25">
      <c r="A40">
        <f t="shared" si="2"/>
        <v>2018</v>
      </c>
      <c r="B40" t="str">
        <f>'Enheter, modell og år'!$E$2</f>
        <v>RFM</v>
      </c>
      <c r="C40" s="67">
        <f t="shared" si="3"/>
        <v>0</v>
      </c>
      <c r="D40" s="3" t="e">
        <f>'Tot bev overordnet modell'!H12</f>
        <v>#DIV/0!</v>
      </c>
      <c r="E40" s="3">
        <f>'Tot bev overordnet modell'!K12</f>
        <v>0</v>
      </c>
      <c r="F40" s="3">
        <f>'Utdanningsbev overord mod'!B12</f>
        <v>0</v>
      </c>
      <c r="G40" s="3">
        <f>'Utdanningsbev overord mod'!C12</f>
        <v>0</v>
      </c>
      <c r="H40" s="3">
        <f>'Utdanningsbev overord mod'!D12</f>
        <v>0</v>
      </c>
      <c r="I40" s="3">
        <f>'Utdanningsbev overord mod'!E12</f>
        <v>0</v>
      </c>
      <c r="J40" s="3">
        <f>'Forskningsbev overord mod'!B12</f>
        <v>0</v>
      </c>
      <c r="K40" s="3">
        <f>'Forskningsbev overord mod'!C12</f>
        <v>0</v>
      </c>
      <c r="L40" s="3">
        <f>'Forskningsbev overord mod'!D12</f>
        <v>0</v>
      </c>
      <c r="M40" s="3">
        <f>'Forskningsbev overord mod'!E12</f>
        <v>0</v>
      </c>
      <c r="N40" s="3">
        <f>'Forskningsbev overord mod'!F12</f>
        <v>0</v>
      </c>
      <c r="O40" s="3">
        <f>'Forskningsbev overord mod'!G12</f>
        <v>0</v>
      </c>
      <c r="P40" s="7" t="e">
        <f t="shared" si="0"/>
        <v>#DIV/0!</v>
      </c>
      <c r="Q40" s="7" t="e">
        <f t="shared" si="1"/>
        <v>#DIV/0!</v>
      </c>
    </row>
    <row r="41" spans="1:17" x14ac:dyDescent="0.25">
      <c r="A41">
        <f t="shared" si="2"/>
        <v>2018</v>
      </c>
      <c r="B41" t="str">
        <f>'Enheter, modell og år'!$E$2</f>
        <v>RFM</v>
      </c>
      <c r="C41" s="67">
        <f t="shared" si="3"/>
        <v>0</v>
      </c>
      <c r="D41" s="3" t="e">
        <f>'Tot bev overordnet modell'!H13</f>
        <v>#DIV/0!</v>
      </c>
      <c r="E41" s="3">
        <f>'Tot bev overordnet modell'!K13</f>
        <v>0</v>
      </c>
      <c r="F41" s="3">
        <f>'Utdanningsbev overord mod'!B13</f>
        <v>0</v>
      </c>
      <c r="G41" s="3">
        <f>'Utdanningsbev overord mod'!C13</f>
        <v>0</v>
      </c>
      <c r="H41" s="3">
        <f>'Utdanningsbev overord mod'!D13</f>
        <v>0</v>
      </c>
      <c r="I41" s="3">
        <f>'Utdanningsbev overord mod'!E13</f>
        <v>0</v>
      </c>
      <c r="J41" s="3">
        <f>'Forskningsbev overord mod'!B13</f>
        <v>0</v>
      </c>
      <c r="K41" s="3">
        <f>'Forskningsbev overord mod'!C13</f>
        <v>0</v>
      </c>
      <c r="L41" s="3">
        <f>'Forskningsbev overord mod'!D13</f>
        <v>0</v>
      </c>
      <c r="M41" s="3">
        <f>'Forskningsbev overord mod'!E13</f>
        <v>0</v>
      </c>
      <c r="N41" s="3">
        <f>'Forskningsbev overord mod'!F13</f>
        <v>0</v>
      </c>
      <c r="O41" s="3">
        <f>'Forskningsbev overord mod'!G13</f>
        <v>0</v>
      </c>
      <c r="P41" s="7" t="e">
        <f t="shared" si="0"/>
        <v>#DIV/0!</v>
      </c>
      <c r="Q41" s="7" t="e">
        <f t="shared" si="1"/>
        <v>#DIV/0!</v>
      </c>
    </row>
    <row r="42" spans="1:17" x14ac:dyDescent="0.25">
      <c r="A42">
        <f t="shared" si="2"/>
        <v>2018</v>
      </c>
      <c r="B42" t="str">
        <f>'Enheter, modell og år'!$E$2</f>
        <v>RFM</v>
      </c>
      <c r="C42" s="67">
        <f t="shared" si="3"/>
        <v>0</v>
      </c>
      <c r="D42" s="3" t="e">
        <f>'Tot bev overordnet modell'!H14</f>
        <v>#DIV/0!</v>
      </c>
      <c r="E42" s="3">
        <f>'Tot bev overordnet modell'!K14</f>
        <v>0</v>
      </c>
      <c r="F42" s="3">
        <f>'Utdanningsbev overord mod'!B14</f>
        <v>0</v>
      </c>
      <c r="G42" s="3">
        <f>'Utdanningsbev overord mod'!C14</f>
        <v>0</v>
      </c>
      <c r="H42" s="3">
        <f>'Utdanningsbev overord mod'!D14</f>
        <v>0</v>
      </c>
      <c r="I42" s="3">
        <f>'Utdanningsbev overord mod'!E14</f>
        <v>0</v>
      </c>
      <c r="J42" s="3">
        <f>'Forskningsbev overord mod'!B14</f>
        <v>0</v>
      </c>
      <c r="K42" s="3">
        <f>'Forskningsbev overord mod'!C14</f>
        <v>0</v>
      </c>
      <c r="L42" s="3">
        <f>'Forskningsbev overord mod'!D14</f>
        <v>0</v>
      </c>
      <c r="M42" s="3">
        <f>'Forskningsbev overord mod'!E14</f>
        <v>0</v>
      </c>
      <c r="N42" s="3">
        <f>'Forskningsbev overord mod'!F14</f>
        <v>0</v>
      </c>
      <c r="O42" s="3">
        <f>'Forskningsbev overord mod'!G14</f>
        <v>0</v>
      </c>
      <c r="P42" s="7" t="e">
        <f t="shared" si="0"/>
        <v>#DIV/0!</v>
      </c>
      <c r="Q42" s="7" t="e">
        <f t="shared" si="1"/>
        <v>#DIV/0!</v>
      </c>
    </row>
    <row r="43" spans="1:17" x14ac:dyDescent="0.25">
      <c r="A43">
        <f t="shared" si="2"/>
        <v>2018</v>
      </c>
      <c r="B43" t="str">
        <f>'Enheter, modell og år'!$E$2</f>
        <v>RFM</v>
      </c>
      <c r="C43" s="67">
        <f t="shared" si="3"/>
        <v>0</v>
      </c>
      <c r="D43" s="3" t="e">
        <f>'Tot bev overordnet modell'!H15</f>
        <v>#DIV/0!</v>
      </c>
      <c r="E43" s="3">
        <f>'Tot bev overordnet modell'!K15</f>
        <v>0</v>
      </c>
      <c r="F43" s="3">
        <f>'Utdanningsbev overord mod'!B15</f>
        <v>0</v>
      </c>
      <c r="G43" s="3">
        <f>'Utdanningsbev overord mod'!C15</f>
        <v>0</v>
      </c>
      <c r="H43" s="3">
        <f>'Utdanningsbev overord mod'!D15</f>
        <v>0</v>
      </c>
      <c r="I43" s="3">
        <f>'Utdanningsbev overord mod'!E15</f>
        <v>0</v>
      </c>
      <c r="J43" s="3">
        <f>'Forskningsbev overord mod'!B15</f>
        <v>0</v>
      </c>
      <c r="K43" s="3">
        <f>'Forskningsbev overord mod'!C15</f>
        <v>0</v>
      </c>
      <c r="L43" s="3">
        <f>'Forskningsbev overord mod'!D15</f>
        <v>0</v>
      </c>
      <c r="M43" s="3">
        <f>'Forskningsbev overord mod'!E15</f>
        <v>0</v>
      </c>
      <c r="N43" s="3">
        <f>'Forskningsbev overord mod'!F15</f>
        <v>0</v>
      </c>
      <c r="O43" s="3">
        <f>'Forskningsbev overord mod'!G15</f>
        <v>0</v>
      </c>
      <c r="P43" s="7" t="e">
        <f t="shared" si="0"/>
        <v>#DIV/0!</v>
      </c>
      <c r="Q43" s="7" t="e">
        <f t="shared" si="1"/>
        <v>#DIV/0!</v>
      </c>
    </row>
    <row r="44" spans="1:17" x14ac:dyDescent="0.25">
      <c r="A44">
        <f t="shared" si="2"/>
        <v>2018</v>
      </c>
      <c r="B44" t="str">
        <f>'Enheter, modell og år'!$E$2</f>
        <v>RFM</v>
      </c>
      <c r="C44" s="67">
        <f t="shared" si="3"/>
        <v>0</v>
      </c>
      <c r="D44" s="3" t="e">
        <f>'Tot bev overordnet modell'!H16</f>
        <v>#DIV/0!</v>
      </c>
      <c r="E44" s="3">
        <f>'Tot bev overordnet modell'!K16</f>
        <v>0</v>
      </c>
      <c r="F44" s="3">
        <f>'Utdanningsbev overord mod'!B16</f>
        <v>0</v>
      </c>
      <c r="G44" s="3">
        <f>'Utdanningsbev overord mod'!C16</f>
        <v>0</v>
      </c>
      <c r="H44" s="3">
        <f>'Utdanningsbev overord mod'!D16</f>
        <v>0</v>
      </c>
      <c r="I44" s="3">
        <f>'Utdanningsbev overord mod'!E16</f>
        <v>0</v>
      </c>
      <c r="J44" s="3">
        <f>'Forskningsbev overord mod'!B16</f>
        <v>0</v>
      </c>
      <c r="K44" s="3">
        <f>'Forskningsbev overord mod'!C16</f>
        <v>0</v>
      </c>
      <c r="L44" s="3">
        <f>'Forskningsbev overord mod'!D16</f>
        <v>0</v>
      </c>
      <c r="M44" s="3">
        <f>'Forskningsbev overord mod'!E16</f>
        <v>0</v>
      </c>
      <c r="N44" s="3">
        <f>'Forskningsbev overord mod'!F16</f>
        <v>0</v>
      </c>
      <c r="O44" s="3">
        <f>'Forskningsbev overord mod'!G16</f>
        <v>0</v>
      </c>
      <c r="P44" s="7" t="e">
        <f t="shared" si="0"/>
        <v>#DIV/0!</v>
      </c>
      <c r="Q44" s="7" t="e">
        <f t="shared" si="1"/>
        <v>#DIV/0!</v>
      </c>
    </row>
    <row r="45" spans="1:17" x14ac:dyDescent="0.25">
      <c r="A45">
        <f t="shared" si="2"/>
        <v>2018</v>
      </c>
      <c r="B45" t="str">
        <f>'Enheter, modell og år'!$E$2</f>
        <v>RFM</v>
      </c>
      <c r="C45" s="67">
        <f t="shared" si="3"/>
        <v>0</v>
      </c>
      <c r="D45" s="3" t="e">
        <f>'Tot bev overordnet modell'!H17</f>
        <v>#DIV/0!</v>
      </c>
      <c r="E45" s="3">
        <f>'Tot bev overordnet modell'!K17</f>
        <v>0</v>
      </c>
      <c r="F45" s="3">
        <f>'Utdanningsbev overord mod'!B17</f>
        <v>0</v>
      </c>
      <c r="G45" s="3">
        <f>'Utdanningsbev overord mod'!C17</f>
        <v>0</v>
      </c>
      <c r="H45" s="3">
        <f>'Utdanningsbev overord mod'!D17</f>
        <v>0</v>
      </c>
      <c r="I45" s="3">
        <f>'Utdanningsbev overord mod'!E17</f>
        <v>0</v>
      </c>
      <c r="J45" s="3">
        <f>'Forskningsbev overord mod'!B17</f>
        <v>0</v>
      </c>
      <c r="K45" s="3">
        <f>'Forskningsbev overord mod'!C17</f>
        <v>0</v>
      </c>
      <c r="L45" s="3">
        <f>'Forskningsbev overord mod'!D17</f>
        <v>0</v>
      </c>
      <c r="M45" s="3">
        <f>'Forskningsbev overord mod'!E17</f>
        <v>0</v>
      </c>
      <c r="N45" s="3">
        <f>'Forskningsbev overord mod'!F17</f>
        <v>0</v>
      </c>
      <c r="O45" s="3">
        <f>'Forskningsbev overord mod'!G17</f>
        <v>0</v>
      </c>
      <c r="P45" s="7" t="e">
        <f t="shared" si="0"/>
        <v>#DIV/0!</v>
      </c>
      <c r="Q45" s="7" t="e">
        <f t="shared" si="1"/>
        <v>#DIV/0!</v>
      </c>
    </row>
    <row r="46" spans="1:17" x14ac:dyDescent="0.25">
      <c r="A46">
        <f t="shared" si="2"/>
        <v>2018</v>
      </c>
      <c r="B46" t="str">
        <f>'Enheter, modell og år'!$E$2</f>
        <v>RFM</v>
      </c>
      <c r="C46" s="67">
        <f t="shared" si="3"/>
        <v>0</v>
      </c>
      <c r="D46" s="3" t="e">
        <f>'Tot bev overordnet modell'!H18</f>
        <v>#DIV/0!</v>
      </c>
      <c r="E46" s="3">
        <f>'Tot bev overordnet modell'!K18</f>
        <v>0</v>
      </c>
      <c r="F46" s="3">
        <f>'Utdanningsbev overord mod'!B18</f>
        <v>0</v>
      </c>
      <c r="G46" s="3">
        <f>'Utdanningsbev overord mod'!C18</f>
        <v>0</v>
      </c>
      <c r="H46" s="3">
        <f>'Utdanningsbev overord mod'!D18</f>
        <v>0</v>
      </c>
      <c r="I46" s="3">
        <f>'Utdanningsbev overord mod'!E18</f>
        <v>0</v>
      </c>
      <c r="J46" s="3">
        <f>'Forskningsbev overord mod'!B18</f>
        <v>0</v>
      </c>
      <c r="K46" s="3">
        <f>'Forskningsbev overord mod'!C18</f>
        <v>0</v>
      </c>
      <c r="L46" s="3">
        <f>'Forskningsbev overord mod'!D18</f>
        <v>0</v>
      </c>
      <c r="M46" s="3">
        <f>'Forskningsbev overord mod'!E18</f>
        <v>0</v>
      </c>
      <c r="N46" s="3">
        <f>'Forskningsbev overord mod'!F18</f>
        <v>0</v>
      </c>
      <c r="O46" s="3">
        <f>'Forskningsbev overord mod'!G18</f>
        <v>0</v>
      </c>
      <c r="P46" s="7" t="e">
        <f t="shared" si="0"/>
        <v>#DIV/0!</v>
      </c>
      <c r="Q46" s="7" t="e">
        <f t="shared" si="1"/>
        <v>#DIV/0!</v>
      </c>
    </row>
    <row r="47" spans="1:17" x14ac:dyDescent="0.25">
      <c r="A47">
        <f t="shared" si="2"/>
        <v>2018</v>
      </c>
      <c r="B47" t="str">
        <f>'Enheter, modell og år'!$E$2</f>
        <v>RFM</v>
      </c>
      <c r="C47" s="67">
        <f t="shared" si="3"/>
        <v>0</v>
      </c>
      <c r="D47" s="3" t="e">
        <f>'Tot bev overordnet modell'!H19</f>
        <v>#DIV/0!</v>
      </c>
      <c r="E47" s="3">
        <f>'Tot bev overordnet modell'!K19</f>
        <v>0</v>
      </c>
      <c r="F47" s="3">
        <f>'Utdanningsbev overord mod'!B19</f>
        <v>0</v>
      </c>
      <c r="G47" s="3">
        <f>'Utdanningsbev overord mod'!C19</f>
        <v>0</v>
      </c>
      <c r="H47" s="3">
        <f>'Utdanningsbev overord mod'!D19</f>
        <v>0</v>
      </c>
      <c r="I47" s="3">
        <f>'Utdanningsbev overord mod'!E19</f>
        <v>0</v>
      </c>
      <c r="J47" s="3">
        <f>'Forskningsbev overord mod'!B19</f>
        <v>0</v>
      </c>
      <c r="K47" s="3">
        <f>'Forskningsbev overord mod'!C19</f>
        <v>0</v>
      </c>
      <c r="L47" s="3">
        <f>'Forskningsbev overord mod'!D19</f>
        <v>0</v>
      </c>
      <c r="M47" s="3">
        <f>'Forskningsbev overord mod'!E19</f>
        <v>0</v>
      </c>
      <c r="N47" s="3">
        <f>'Forskningsbev overord mod'!F19</f>
        <v>0</v>
      </c>
      <c r="O47" s="3">
        <f>'Forskningsbev overord mod'!G19</f>
        <v>0</v>
      </c>
      <c r="P47" s="7" t="e">
        <f t="shared" si="0"/>
        <v>#DIV/0!</v>
      </c>
      <c r="Q47" s="7" t="e">
        <f t="shared" si="1"/>
        <v>#DIV/0!</v>
      </c>
    </row>
    <row r="48" spans="1:17" x14ac:dyDescent="0.25">
      <c r="A48">
        <f t="shared" si="2"/>
        <v>2018</v>
      </c>
      <c r="B48" t="str">
        <f>'Enheter, modell og år'!$E$2</f>
        <v>RFM</v>
      </c>
      <c r="C48" s="67">
        <f t="shared" si="3"/>
        <v>0</v>
      </c>
      <c r="D48" s="3" t="e">
        <f>'Tot bev overordnet modell'!H20</f>
        <v>#DIV/0!</v>
      </c>
      <c r="E48" s="3">
        <f>'Tot bev overordnet modell'!K20</f>
        <v>0</v>
      </c>
      <c r="F48" s="3">
        <f>'Utdanningsbev overord mod'!B20</f>
        <v>0</v>
      </c>
      <c r="G48" s="3">
        <f>'Utdanningsbev overord mod'!C20</f>
        <v>0</v>
      </c>
      <c r="H48" s="3">
        <f>'Utdanningsbev overord mod'!D20</f>
        <v>0</v>
      </c>
      <c r="I48" s="3">
        <f>'Utdanningsbev overord mod'!E20</f>
        <v>0</v>
      </c>
      <c r="J48" s="3">
        <f>'Forskningsbev overord mod'!B20</f>
        <v>0</v>
      </c>
      <c r="K48" s="3">
        <f>'Forskningsbev overord mod'!C20</f>
        <v>0</v>
      </c>
      <c r="L48" s="3">
        <f>'Forskningsbev overord mod'!D20</f>
        <v>0</v>
      </c>
      <c r="M48" s="3">
        <f>'Forskningsbev overord mod'!E20</f>
        <v>0</v>
      </c>
      <c r="N48" s="3">
        <f>'Forskningsbev overord mod'!F20</f>
        <v>0</v>
      </c>
      <c r="O48" s="3">
        <f>'Forskningsbev overord mod'!G20</f>
        <v>0</v>
      </c>
      <c r="P48" s="7" t="e">
        <f t="shared" si="0"/>
        <v>#DIV/0!</v>
      </c>
      <c r="Q48" s="7" t="e">
        <f t="shared" si="1"/>
        <v>#DIV/0!</v>
      </c>
    </row>
    <row r="49" spans="1:17" x14ac:dyDescent="0.25">
      <c r="A49">
        <f t="shared" si="2"/>
        <v>2018</v>
      </c>
      <c r="B49" t="str">
        <f>'Enheter, modell og år'!$E$2</f>
        <v>RFM</v>
      </c>
      <c r="C49" s="67">
        <f t="shared" si="3"/>
        <v>0</v>
      </c>
      <c r="D49" s="3" t="e">
        <f>'Tot bev overordnet modell'!H21</f>
        <v>#DIV/0!</v>
      </c>
      <c r="E49" s="3">
        <f>'Tot bev overordnet modell'!K21</f>
        <v>0</v>
      </c>
      <c r="F49" s="3">
        <f>'Utdanningsbev overord mod'!B21</f>
        <v>0</v>
      </c>
      <c r="G49" s="3">
        <f>'Utdanningsbev overord mod'!C21</f>
        <v>0</v>
      </c>
      <c r="H49" s="3">
        <f>'Utdanningsbev overord mod'!D21</f>
        <v>0</v>
      </c>
      <c r="I49" s="3">
        <f>'Utdanningsbev overord mod'!E21</f>
        <v>0</v>
      </c>
      <c r="J49" s="3">
        <f>'Forskningsbev overord mod'!B21</f>
        <v>0</v>
      </c>
      <c r="K49" s="3">
        <f>'Forskningsbev overord mod'!C21</f>
        <v>0</v>
      </c>
      <c r="L49" s="3">
        <f>'Forskningsbev overord mod'!D21</f>
        <v>0</v>
      </c>
      <c r="M49" s="3">
        <f>'Forskningsbev overord mod'!E21</f>
        <v>0</v>
      </c>
      <c r="N49" s="3">
        <f>'Forskningsbev overord mod'!F21</f>
        <v>0</v>
      </c>
      <c r="O49" s="3">
        <f>'Forskningsbev overord mod'!G21</f>
        <v>0</v>
      </c>
      <c r="P49" s="7" t="e">
        <f t="shared" si="0"/>
        <v>#DIV/0!</v>
      </c>
      <c r="Q49" s="7" t="e">
        <f t="shared" si="1"/>
        <v>#DIV/0!</v>
      </c>
    </row>
    <row r="50" spans="1:17" x14ac:dyDescent="0.25">
      <c r="A50">
        <f t="shared" si="2"/>
        <v>2018</v>
      </c>
      <c r="B50" t="str">
        <f>'Enheter, modell og år'!$E$2</f>
        <v>RFM</v>
      </c>
      <c r="C50" s="67">
        <f t="shared" si="3"/>
        <v>0</v>
      </c>
      <c r="D50" s="3" t="e">
        <f>'Tot bev overordnet modell'!H22</f>
        <v>#DIV/0!</v>
      </c>
      <c r="E50" s="3">
        <f>'Tot bev overordnet modell'!K22</f>
        <v>0</v>
      </c>
      <c r="F50" s="3">
        <f>'Utdanningsbev overord mod'!B22</f>
        <v>0</v>
      </c>
      <c r="G50" s="3">
        <f>'Utdanningsbev overord mod'!C22</f>
        <v>0</v>
      </c>
      <c r="H50" s="3">
        <f>'Utdanningsbev overord mod'!D22</f>
        <v>0</v>
      </c>
      <c r="I50" s="3">
        <f>'Utdanningsbev overord mod'!E22</f>
        <v>0</v>
      </c>
      <c r="J50" s="3">
        <f>'Forskningsbev overord mod'!B22</f>
        <v>0</v>
      </c>
      <c r="K50" s="3">
        <f>'Forskningsbev overord mod'!C22</f>
        <v>0</v>
      </c>
      <c r="L50" s="3">
        <f>'Forskningsbev overord mod'!D22</f>
        <v>0</v>
      </c>
      <c r="M50" s="3">
        <f>'Forskningsbev overord mod'!E22</f>
        <v>0</v>
      </c>
      <c r="N50" s="3">
        <f>'Forskningsbev overord mod'!F22</f>
        <v>0</v>
      </c>
      <c r="O50" s="3">
        <f>'Forskningsbev overord mod'!G22</f>
        <v>0</v>
      </c>
      <c r="P50" s="7" t="e">
        <f t="shared" si="0"/>
        <v>#DIV/0!</v>
      </c>
      <c r="Q50" s="7" t="e">
        <f t="shared" si="1"/>
        <v>#DIV/0!</v>
      </c>
    </row>
    <row r="51" spans="1:17" x14ac:dyDescent="0.25">
      <c r="A51">
        <f t="shared" si="2"/>
        <v>2018</v>
      </c>
      <c r="B51" t="str">
        <f>'Enheter, modell og år'!$E$2</f>
        <v>RFM</v>
      </c>
      <c r="C51" s="67">
        <f t="shared" si="3"/>
        <v>0</v>
      </c>
      <c r="D51" s="3" t="e">
        <f>'Tot bev overordnet modell'!H23</f>
        <v>#DIV/0!</v>
      </c>
      <c r="E51" s="3">
        <f>'Tot bev overordnet modell'!K23</f>
        <v>0</v>
      </c>
      <c r="F51" s="3">
        <f>'Utdanningsbev overord mod'!B23</f>
        <v>0</v>
      </c>
      <c r="G51" s="3">
        <f>'Utdanningsbev overord mod'!C23</f>
        <v>0</v>
      </c>
      <c r="H51" s="3">
        <f>'Utdanningsbev overord mod'!D23</f>
        <v>0</v>
      </c>
      <c r="I51" s="3">
        <f>'Utdanningsbev overord mod'!E23</f>
        <v>0</v>
      </c>
      <c r="J51" s="3">
        <f>'Forskningsbev overord mod'!B23</f>
        <v>0</v>
      </c>
      <c r="K51" s="3">
        <f>'Forskningsbev overord mod'!C23</f>
        <v>0</v>
      </c>
      <c r="L51" s="3">
        <f>'Forskningsbev overord mod'!D23</f>
        <v>0</v>
      </c>
      <c r="M51" s="3">
        <f>'Forskningsbev overord mod'!E23</f>
        <v>0</v>
      </c>
      <c r="N51" s="3">
        <f>'Forskningsbev overord mod'!F23</f>
        <v>0</v>
      </c>
      <c r="O51" s="3">
        <f>'Forskningsbev overord mod'!G23</f>
        <v>0</v>
      </c>
      <c r="P51" s="7" t="e">
        <f t="shared" si="0"/>
        <v>#DIV/0!</v>
      </c>
      <c r="Q51" s="7" t="e">
        <f t="shared" si="1"/>
        <v>#DIV/0!</v>
      </c>
    </row>
    <row r="52" spans="1:17" x14ac:dyDescent="0.25">
      <c r="A52">
        <f t="shared" si="2"/>
        <v>2018</v>
      </c>
      <c r="B52" t="str">
        <f>'Enheter, modell og år'!$E$2</f>
        <v>RFM</v>
      </c>
      <c r="C52" s="67">
        <f t="shared" si="3"/>
        <v>0</v>
      </c>
      <c r="D52" s="3" t="e">
        <f>'Tot bev overordnet modell'!H24</f>
        <v>#DIV/0!</v>
      </c>
      <c r="E52" s="3">
        <f>'Tot bev overordnet modell'!K24</f>
        <v>0</v>
      </c>
      <c r="F52" s="3">
        <f>'Utdanningsbev overord mod'!B24</f>
        <v>0</v>
      </c>
      <c r="G52" s="3">
        <f>'Utdanningsbev overord mod'!C24</f>
        <v>0</v>
      </c>
      <c r="H52" s="3">
        <f>'Utdanningsbev overord mod'!D24</f>
        <v>0</v>
      </c>
      <c r="I52" s="3">
        <f>'Utdanningsbev overord mod'!E24</f>
        <v>0</v>
      </c>
      <c r="J52" s="3">
        <f>'Forskningsbev overord mod'!B24</f>
        <v>0</v>
      </c>
      <c r="K52" s="3">
        <f>'Forskningsbev overord mod'!C24</f>
        <v>0</v>
      </c>
      <c r="L52" s="3">
        <f>'Forskningsbev overord mod'!D24</f>
        <v>0</v>
      </c>
      <c r="M52" s="3">
        <f>'Forskningsbev overord mod'!E24</f>
        <v>0</v>
      </c>
      <c r="N52" s="3">
        <f>'Forskningsbev overord mod'!F24</f>
        <v>0</v>
      </c>
      <c r="O52" s="3">
        <f>'Forskningsbev overord mod'!G24</f>
        <v>0</v>
      </c>
      <c r="P52" s="7" t="e">
        <f t="shared" si="0"/>
        <v>#DIV/0!</v>
      </c>
      <c r="Q52" s="7" t="e">
        <f t="shared" si="1"/>
        <v>#DIV/0!</v>
      </c>
    </row>
    <row r="53" spans="1:17" x14ac:dyDescent="0.25">
      <c r="A53">
        <f t="shared" si="2"/>
        <v>2018</v>
      </c>
      <c r="B53" t="str">
        <f>'Enheter, modell og år'!$E$2</f>
        <v>RFM</v>
      </c>
      <c r="C53" s="67">
        <f t="shared" si="3"/>
        <v>0</v>
      </c>
      <c r="D53" s="3" t="e">
        <f>'Tot bev overordnet modell'!H25</f>
        <v>#DIV/0!</v>
      </c>
      <c r="E53" s="3">
        <f>'Tot bev overordnet modell'!K25</f>
        <v>0</v>
      </c>
      <c r="F53" s="3">
        <f>'Utdanningsbev overord mod'!B25</f>
        <v>0</v>
      </c>
      <c r="G53" s="3">
        <f>'Utdanningsbev overord mod'!C25</f>
        <v>0</v>
      </c>
      <c r="H53" s="3">
        <f>'Utdanningsbev overord mod'!D25</f>
        <v>0</v>
      </c>
      <c r="I53" s="3">
        <f>'Utdanningsbev overord mod'!E25</f>
        <v>0</v>
      </c>
      <c r="J53" s="3">
        <f>'Forskningsbev overord mod'!B25</f>
        <v>0</v>
      </c>
      <c r="K53" s="3">
        <f>'Forskningsbev overord mod'!C25</f>
        <v>0</v>
      </c>
      <c r="L53" s="3">
        <f>'Forskningsbev overord mod'!D25</f>
        <v>0</v>
      </c>
      <c r="M53" s="3">
        <f>'Forskningsbev overord mod'!E25</f>
        <v>0</v>
      </c>
      <c r="N53" s="3">
        <f>'Forskningsbev overord mod'!F25</f>
        <v>0</v>
      </c>
      <c r="O53" s="3">
        <f>'Forskningsbev overord mod'!G25</f>
        <v>0</v>
      </c>
      <c r="P53" s="7" t="e">
        <f t="shared" si="0"/>
        <v>#DIV/0!</v>
      </c>
      <c r="Q53" s="7" t="e">
        <f t="shared" si="1"/>
        <v>#DIV/0!</v>
      </c>
    </row>
    <row r="54" spans="1:17" x14ac:dyDescent="0.25">
      <c r="A54">
        <f t="shared" si="2"/>
        <v>2018</v>
      </c>
      <c r="B54" t="str">
        <f>'Enheter, modell og år'!$E$2</f>
        <v>RFM</v>
      </c>
      <c r="C54" s="67">
        <f t="shared" si="3"/>
        <v>0</v>
      </c>
      <c r="D54" s="3" t="e">
        <f>'Tot bev overordnet modell'!H26</f>
        <v>#DIV/0!</v>
      </c>
      <c r="E54" s="3">
        <f>'Tot bev overordnet modell'!K26</f>
        <v>0</v>
      </c>
      <c r="F54" s="3">
        <f>'Utdanningsbev overord mod'!B26</f>
        <v>0</v>
      </c>
      <c r="G54" s="3">
        <f>'Utdanningsbev overord mod'!C26</f>
        <v>0</v>
      </c>
      <c r="H54" s="3">
        <f>'Utdanningsbev overord mod'!D26</f>
        <v>0</v>
      </c>
      <c r="I54" s="3">
        <f>'Utdanningsbev overord mod'!E26</f>
        <v>0</v>
      </c>
      <c r="J54" s="3">
        <f>'Forskningsbev overord mod'!B26</f>
        <v>0</v>
      </c>
      <c r="K54" s="3">
        <f>'Forskningsbev overord mod'!C26</f>
        <v>0</v>
      </c>
      <c r="L54" s="3">
        <f>'Forskningsbev overord mod'!D26</f>
        <v>0</v>
      </c>
      <c r="M54" s="3">
        <f>'Forskningsbev overord mod'!E26</f>
        <v>0</v>
      </c>
      <c r="N54" s="3">
        <f>'Forskningsbev overord mod'!F26</f>
        <v>0</v>
      </c>
      <c r="O54" s="3">
        <f>'Forskningsbev overord mod'!G26</f>
        <v>0</v>
      </c>
      <c r="P54" s="7" t="e">
        <f t="shared" si="0"/>
        <v>#DIV/0!</v>
      </c>
      <c r="Q54" s="7" t="e">
        <f t="shared" si="1"/>
        <v>#DIV/0!</v>
      </c>
    </row>
    <row r="55" spans="1:17" x14ac:dyDescent="0.25">
      <c r="A55">
        <f t="shared" si="2"/>
        <v>2018</v>
      </c>
      <c r="B55" t="str">
        <f>'Enheter, modell og år'!$E$2</f>
        <v>RFM</v>
      </c>
      <c r="C55" s="67">
        <f t="shared" si="3"/>
        <v>0</v>
      </c>
      <c r="D55" s="3" t="e">
        <f>'Tot bev overordnet modell'!H27</f>
        <v>#DIV/0!</v>
      </c>
      <c r="E55" s="3">
        <f>'Tot bev overordnet modell'!K27</f>
        <v>0</v>
      </c>
      <c r="F55" s="3">
        <f>'Utdanningsbev overord mod'!B27</f>
        <v>0</v>
      </c>
      <c r="G55" s="3">
        <f>'Utdanningsbev overord mod'!C27</f>
        <v>0</v>
      </c>
      <c r="H55" s="3">
        <f>'Utdanningsbev overord mod'!D27</f>
        <v>0</v>
      </c>
      <c r="I55" s="3">
        <f>'Utdanningsbev overord mod'!E27</f>
        <v>0</v>
      </c>
      <c r="J55" s="3">
        <f>'Forskningsbev overord mod'!B27</f>
        <v>0</v>
      </c>
      <c r="K55" s="3">
        <f>'Forskningsbev overord mod'!C27</f>
        <v>0</v>
      </c>
      <c r="L55" s="3">
        <f>'Forskningsbev overord mod'!D27</f>
        <v>0</v>
      </c>
      <c r="M55" s="3">
        <f>'Forskningsbev overord mod'!E27</f>
        <v>0</v>
      </c>
      <c r="N55" s="3">
        <f>'Forskningsbev overord mod'!F27</f>
        <v>0</v>
      </c>
      <c r="O55" s="3">
        <f>'Forskningsbev overord mod'!G27</f>
        <v>0</v>
      </c>
      <c r="P55" s="7" t="e">
        <f t="shared" si="0"/>
        <v>#DIV/0!</v>
      </c>
      <c r="Q55" s="7" t="e">
        <f t="shared" si="1"/>
        <v>#DIV/0!</v>
      </c>
    </row>
    <row r="56" spans="1:17" x14ac:dyDescent="0.25">
      <c r="A56">
        <f t="shared" si="2"/>
        <v>2018</v>
      </c>
      <c r="B56" t="str">
        <f>'Enheter, modell og år'!$E$2</f>
        <v>RFM</v>
      </c>
      <c r="C56" s="67">
        <f t="shared" si="3"/>
        <v>0</v>
      </c>
      <c r="D56" s="3" t="e">
        <f>'Tot bev overordnet modell'!H28</f>
        <v>#DIV/0!</v>
      </c>
      <c r="E56" s="3">
        <f>'Tot bev overordnet modell'!K28</f>
        <v>0</v>
      </c>
      <c r="F56" s="3">
        <f>'Utdanningsbev overord mod'!B28</f>
        <v>0</v>
      </c>
      <c r="G56" s="3">
        <f>'Utdanningsbev overord mod'!C28</f>
        <v>0</v>
      </c>
      <c r="H56" s="3">
        <f>'Utdanningsbev overord mod'!D28</f>
        <v>0</v>
      </c>
      <c r="I56" s="3">
        <f>'Utdanningsbev overord mod'!E28</f>
        <v>0</v>
      </c>
      <c r="J56" s="3">
        <f>'Forskningsbev overord mod'!B28</f>
        <v>0</v>
      </c>
      <c r="K56" s="3">
        <f>'Forskningsbev overord mod'!C28</f>
        <v>0</v>
      </c>
      <c r="L56" s="3">
        <f>'Forskningsbev overord mod'!D28</f>
        <v>0</v>
      </c>
      <c r="M56" s="3">
        <f>'Forskningsbev overord mod'!E28</f>
        <v>0</v>
      </c>
      <c r="N56" s="3">
        <f>'Forskningsbev overord mod'!F28</f>
        <v>0</v>
      </c>
      <c r="O56" s="3">
        <f>'Forskningsbev overord mod'!G28</f>
        <v>0</v>
      </c>
      <c r="P56" s="7" t="e">
        <f t="shared" si="0"/>
        <v>#DIV/0!</v>
      </c>
      <c r="Q56" s="7" t="e">
        <f t="shared" si="1"/>
        <v>#DIV/0!</v>
      </c>
    </row>
    <row r="57" spans="1:17" x14ac:dyDescent="0.25">
      <c r="A57">
        <f t="shared" si="2"/>
        <v>2018</v>
      </c>
      <c r="B57" t="str">
        <f>'Enheter, modell og år'!$E$2</f>
        <v>RFM</v>
      </c>
      <c r="C57" s="67">
        <f t="shared" si="3"/>
        <v>0</v>
      </c>
      <c r="D57" s="3" t="e">
        <f>'Tot bev overordnet modell'!H29</f>
        <v>#DIV/0!</v>
      </c>
      <c r="E57" s="3">
        <f>'Tot bev overordnet modell'!K29</f>
        <v>0</v>
      </c>
      <c r="F57" s="3">
        <f>'Utdanningsbev overord mod'!B29</f>
        <v>0</v>
      </c>
      <c r="G57" s="3">
        <f>'Utdanningsbev overord mod'!C29</f>
        <v>0</v>
      </c>
      <c r="H57" s="3">
        <f>'Utdanningsbev overord mod'!D29</f>
        <v>0</v>
      </c>
      <c r="I57" s="3">
        <f>'Utdanningsbev overord mod'!E29</f>
        <v>0</v>
      </c>
      <c r="J57" s="3">
        <f>'Forskningsbev overord mod'!B29</f>
        <v>0</v>
      </c>
      <c r="K57" s="3">
        <f>'Forskningsbev overord mod'!C29</f>
        <v>0</v>
      </c>
      <c r="L57" s="3">
        <f>'Forskningsbev overord mod'!D29</f>
        <v>0</v>
      </c>
      <c r="M57" s="3">
        <f>'Forskningsbev overord mod'!E29</f>
        <v>0</v>
      </c>
      <c r="N57" s="3">
        <f>'Forskningsbev overord mod'!F29</f>
        <v>0</v>
      </c>
      <c r="O57" s="3">
        <f>'Forskningsbev overord mod'!G29</f>
        <v>0</v>
      </c>
      <c r="P57" s="7" t="e">
        <f t="shared" si="0"/>
        <v>#DIV/0!</v>
      </c>
      <c r="Q57" s="7" t="e">
        <f t="shared" si="1"/>
        <v>#DIV/0!</v>
      </c>
    </row>
    <row r="58" spans="1:17" x14ac:dyDescent="0.25">
      <c r="A58">
        <f t="shared" si="2"/>
        <v>2018</v>
      </c>
      <c r="B58" t="str">
        <f>'Enheter, modell og år'!$E$2</f>
        <v>RFM</v>
      </c>
      <c r="C58" s="67">
        <f t="shared" si="3"/>
        <v>0</v>
      </c>
      <c r="D58" s="3" t="e">
        <f>'Tot bev overordnet modell'!H30</f>
        <v>#DIV/0!</v>
      </c>
      <c r="E58" s="3">
        <f>'Tot bev overordnet modell'!K30</f>
        <v>0</v>
      </c>
      <c r="F58" s="3">
        <f>'Utdanningsbev overord mod'!B30</f>
        <v>0</v>
      </c>
      <c r="G58" s="3">
        <f>'Utdanningsbev overord mod'!C30</f>
        <v>0</v>
      </c>
      <c r="H58" s="3">
        <f>'Utdanningsbev overord mod'!D30</f>
        <v>0</v>
      </c>
      <c r="I58" s="3">
        <f>'Utdanningsbev overord mod'!E30</f>
        <v>0</v>
      </c>
      <c r="J58" s="3">
        <f>'Forskningsbev overord mod'!B30</f>
        <v>0</v>
      </c>
      <c r="K58" s="3">
        <f>'Forskningsbev overord mod'!C30</f>
        <v>0</v>
      </c>
      <c r="L58" s="3">
        <f>'Forskningsbev overord mod'!D30</f>
        <v>0</v>
      </c>
      <c r="M58" s="3">
        <f>'Forskningsbev overord mod'!E30</f>
        <v>0</v>
      </c>
      <c r="N58" s="3">
        <f>'Forskningsbev overord mod'!F30</f>
        <v>0</v>
      </c>
      <c r="O58" s="3">
        <f>'Forskningsbev overord mod'!G30</f>
        <v>0</v>
      </c>
      <c r="P58" s="7" t="e">
        <f t="shared" si="0"/>
        <v>#DIV/0!</v>
      </c>
      <c r="Q58" s="7" t="e">
        <f t="shared" si="1"/>
        <v>#DIV/0!</v>
      </c>
    </row>
    <row r="59" spans="1:17" x14ac:dyDescent="0.25">
      <c r="A59">
        <f t="shared" si="2"/>
        <v>2018</v>
      </c>
      <c r="B59" t="str">
        <f>'Enheter, modell og år'!$E$2</f>
        <v>RFM</v>
      </c>
      <c r="C59" s="67">
        <f t="shared" si="3"/>
        <v>0</v>
      </c>
      <c r="D59" s="3" t="e">
        <f>'Tot bev overordnet modell'!H31</f>
        <v>#DIV/0!</v>
      </c>
      <c r="E59" s="3">
        <f>'Tot bev overordnet modell'!K31</f>
        <v>0</v>
      </c>
      <c r="F59" s="3">
        <f>'Utdanningsbev overord mod'!B31</f>
        <v>0</v>
      </c>
      <c r="G59" s="3">
        <f>'Utdanningsbev overord mod'!C31</f>
        <v>0</v>
      </c>
      <c r="H59" s="3">
        <f>'Utdanningsbev overord mod'!D31</f>
        <v>0</v>
      </c>
      <c r="I59" s="3">
        <f>'Utdanningsbev overord mod'!E31</f>
        <v>0</v>
      </c>
      <c r="J59" s="3">
        <f>'Forskningsbev overord mod'!B31</f>
        <v>0</v>
      </c>
      <c r="K59" s="3">
        <f>'Forskningsbev overord mod'!C31</f>
        <v>0</v>
      </c>
      <c r="L59" s="3">
        <f>'Forskningsbev overord mod'!D31</f>
        <v>0</v>
      </c>
      <c r="M59" s="3">
        <f>'Forskningsbev overord mod'!E31</f>
        <v>0</v>
      </c>
      <c r="N59" s="3">
        <f>'Forskningsbev overord mod'!F31</f>
        <v>0</v>
      </c>
      <c r="O59" s="3">
        <f>'Forskningsbev overord mod'!G31</f>
        <v>0</v>
      </c>
      <c r="P59" s="7" t="e">
        <f t="shared" si="0"/>
        <v>#DIV/0!</v>
      </c>
      <c r="Q59" s="7" t="e">
        <f t="shared" si="1"/>
        <v>#DIV/0!</v>
      </c>
    </row>
    <row r="60" spans="1:17" x14ac:dyDescent="0.25">
      <c r="A60">
        <f t="shared" si="2"/>
        <v>2018</v>
      </c>
      <c r="B60" t="str">
        <f>'Enheter, modell og år'!$E$2</f>
        <v>RFM</v>
      </c>
      <c r="C60" s="67">
        <f t="shared" si="3"/>
        <v>0</v>
      </c>
      <c r="D60" s="3" t="e">
        <f>'Tot bev overordnet modell'!H32</f>
        <v>#DIV/0!</v>
      </c>
      <c r="E60" s="3">
        <f>'Tot bev overordnet modell'!K32</f>
        <v>0</v>
      </c>
      <c r="F60" s="3">
        <f>'Utdanningsbev overord mod'!B32</f>
        <v>0</v>
      </c>
      <c r="G60" s="3">
        <f>'Utdanningsbev overord mod'!C32</f>
        <v>0</v>
      </c>
      <c r="H60" s="3">
        <f>'Utdanningsbev overord mod'!D32</f>
        <v>0</v>
      </c>
      <c r="I60" s="3">
        <f>'Utdanningsbev overord mod'!E32</f>
        <v>0</v>
      </c>
      <c r="J60" s="3">
        <f>'Forskningsbev overord mod'!B32</f>
        <v>0</v>
      </c>
      <c r="K60" s="3">
        <f>'Forskningsbev overord mod'!C32</f>
        <v>0</v>
      </c>
      <c r="L60" s="3">
        <f>'Forskningsbev overord mod'!D32</f>
        <v>0</v>
      </c>
      <c r="M60" s="3">
        <f>'Forskningsbev overord mod'!E32</f>
        <v>0</v>
      </c>
      <c r="N60" s="3">
        <f>'Forskningsbev overord mod'!F32</f>
        <v>0</v>
      </c>
      <c r="O60" s="3">
        <f>'Forskningsbev overord mod'!G32</f>
        <v>0</v>
      </c>
      <c r="P60" s="7" t="e">
        <f t="shared" si="0"/>
        <v>#DIV/0!</v>
      </c>
      <c r="Q60" s="7" t="e">
        <f t="shared" si="1"/>
        <v>#DIV/0!</v>
      </c>
    </row>
    <row r="61" spans="1:17" x14ac:dyDescent="0.25">
      <c r="A61">
        <f t="shared" si="2"/>
        <v>2018</v>
      </c>
      <c r="B61" t="str">
        <f>'Enheter, modell og år'!$E$2</f>
        <v>RFM</v>
      </c>
      <c r="C61" s="67">
        <f t="shared" si="3"/>
        <v>0</v>
      </c>
      <c r="D61" s="3" t="e">
        <f>'Tot bev overordnet modell'!H33</f>
        <v>#DIV/0!</v>
      </c>
      <c r="E61" s="3">
        <f>'Tot bev overordnet modell'!K33</f>
        <v>0</v>
      </c>
      <c r="F61" s="3">
        <f>'Utdanningsbev overord mod'!B33</f>
        <v>0</v>
      </c>
      <c r="G61" s="3">
        <f>'Utdanningsbev overord mod'!C33</f>
        <v>0</v>
      </c>
      <c r="H61" s="3">
        <f>'Utdanningsbev overord mod'!D33</f>
        <v>0</v>
      </c>
      <c r="I61" s="3">
        <f>'Utdanningsbev overord mod'!E33</f>
        <v>0</v>
      </c>
      <c r="J61" s="3">
        <f>'Forskningsbev overord mod'!B33</f>
        <v>0</v>
      </c>
      <c r="K61" s="3">
        <f>'Forskningsbev overord mod'!C33</f>
        <v>0</v>
      </c>
      <c r="L61" s="3">
        <f>'Forskningsbev overord mod'!D33</f>
        <v>0</v>
      </c>
      <c r="M61" s="3">
        <f>'Forskningsbev overord mod'!E33</f>
        <v>0</v>
      </c>
      <c r="N61" s="3">
        <f>'Forskningsbev overord mod'!F33</f>
        <v>0</v>
      </c>
      <c r="O61" s="3">
        <f>'Forskningsbev overord mod'!G33</f>
        <v>0</v>
      </c>
      <c r="P61" s="7" t="e">
        <f t="shared" si="0"/>
        <v>#DIV/0!</v>
      </c>
      <c r="Q61" s="7" t="e">
        <f t="shared" si="1"/>
        <v>#DIV/0!</v>
      </c>
    </row>
    <row r="62" spans="1:17" x14ac:dyDescent="0.25">
      <c r="A62">
        <f t="shared" si="2"/>
        <v>2019</v>
      </c>
      <c r="B62" t="str">
        <f>'Enheter, modell og år'!$E$2</f>
        <v>RFM</v>
      </c>
      <c r="C62" s="67">
        <f>C32</f>
        <v>0</v>
      </c>
      <c r="D62" s="3" t="e">
        <f>'Tot bev overordnet modell'!M4</f>
        <v>#DIV/0!</v>
      </c>
      <c r="E62" s="3">
        <f>'Tot bev overordnet modell'!P4</f>
        <v>0</v>
      </c>
      <c r="F62" s="3">
        <f>'Utdanningsbev overord mod'!F4</f>
        <v>0</v>
      </c>
      <c r="G62" s="3">
        <f>'Utdanningsbev overord mod'!G4</f>
        <v>0</v>
      </c>
      <c r="H62" s="3">
        <f>'Utdanningsbev overord mod'!H4</f>
        <v>0</v>
      </c>
      <c r="I62" s="3">
        <f>'Utdanningsbev overord mod'!I4</f>
        <v>0</v>
      </c>
      <c r="J62" s="3">
        <f>'Forskningsbev overord mod'!H4</f>
        <v>0</v>
      </c>
      <c r="K62" s="3">
        <f>'Forskningsbev overord mod'!I4</f>
        <v>0</v>
      </c>
      <c r="L62" s="3">
        <f>'Forskningsbev overord mod'!J4</f>
        <v>0</v>
      </c>
      <c r="M62" s="3">
        <f>'Forskningsbev overord mod'!K4</f>
        <v>0</v>
      </c>
      <c r="N62" s="3">
        <f>'Forskningsbev overord mod'!L4</f>
        <v>0</v>
      </c>
      <c r="O62" s="3">
        <f>'Forskningsbev overord mod'!M4</f>
        <v>0</v>
      </c>
      <c r="P62" s="7" t="e">
        <f t="shared" si="0"/>
        <v>#DIV/0!</v>
      </c>
      <c r="Q62" s="7" t="e">
        <f t="shared" si="1"/>
        <v>#DIV/0!</v>
      </c>
    </row>
    <row r="63" spans="1:17" x14ac:dyDescent="0.25">
      <c r="A63">
        <f t="shared" si="2"/>
        <v>2019</v>
      </c>
      <c r="B63" t="str">
        <f>'Enheter, modell og år'!$E$2</f>
        <v>RFM</v>
      </c>
      <c r="C63" s="67">
        <f t="shared" ref="C63:C126" si="4">C33</f>
        <v>0</v>
      </c>
      <c r="D63" s="3" t="e">
        <f>'Tot bev overordnet modell'!M5</f>
        <v>#DIV/0!</v>
      </c>
      <c r="E63" s="3">
        <f>'Tot bev overordnet modell'!P5</f>
        <v>0</v>
      </c>
      <c r="F63" s="3">
        <f>'Utdanningsbev overord mod'!F5</f>
        <v>0</v>
      </c>
      <c r="G63" s="3">
        <f>'Utdanningsbev overord mod'!G5</f>
        <v>0</v>
      </c>
      <c r="H63" s="3">
        <f>'Utdanningsbev overord mod'!H5</f>
        <v>0</v>
      </c>
      <c r="I63" s="3">
        <f>'Utdanningsbev overord mod'!I5</f>
        <v>0</v>
      </c>
      <c r="J63" s="3">
        <f>'Forskningsbev overord mod'!H5</f>
        <v>0</v>
      </c>
      <c r="K63" s="3">
        <f>'Forskningsbev overord mod'!I5</f>
        <v>0</v>
      </c>
      <c r="L63" s="3">
        <f>'Forskningsbev overord mod'!J5</f>
        <v>0</v>
      </c>
      <c r="M63" s="3">
        <f>'Forskningsbev overord mod'!K5</f>
        <v>0</v>
      </c>
      <c r="N63" s="3">
        <f>'Forskningsbev overord mod'!L5</f>
        <v>0</v>
      </c>
      <c r="O63" s="3">
        <f>'Forskningsbev overord mod'!M5</f>
        <v>0</v>
      </c>
      <c r="P63" s="7" t="e">
        <f t="shared" si="0"/>
        <v>#DIV/0!</v>
      </c>
      <c r="Q63" s="7" t="e">
        <f t="shared" si="1"/>
        <v>#DIV/0!</v>
      </c>
    </row>
    <row r="64" spans="1:17" x14ac:dyDescent="0.25">
      <c r="A64">
        <f t="shared" si="2"/>
        <v>2019</v>
      </c>
      <c r="B64" t="str">
        <f>'Enheter, modell og år'!$E$2</f>
        <v>RFM</v>
      </c>
      <c r="C64" s="67">
        <f t="shared" si="4"/>
        <v>0</v>
      </c>
      <c r="D64" s="3" t="e">
        <f>'Tot bev overordnet modell'!M6</f>
        <v>#DIV/0!</v>
      </c>
      <c r="E64" s="3">
        <f>'Tot bev overordnet modell'!P6</f>
        <v>0</v>
      </c>
      <c r="F64" s="3">
        <f>'Utdanningsbev overord mod'!F6</f>
        <v>0</v>
      </c>
      <c r="G64" s="3">
        <f>'Utdanningsbev overord mod'!G6</f>
        <v>0</v>
      </c>
      <c r="H64" s="3">
        <f>'Utdanningsbev overord mod'!H6</f>
        <v>0</v>
      </c>
      <c r="I64" s="3">
        <f>'Utdanningsbev overord mod'!I6</f>
        <v>0</v>
      </c>
      <c r="J64" s="3">
        <f>'Forskningsbev overord mod'!H6</f>
        <v>0</v>
      </c>
      <c r="K64" s="3">
        <f>'Forskningsbev overord mod'!I6</f>
        <v>0</v>
      </c>
      <c r="L64" s="3">
        <f>'Forskningsbev overord mod'!J6</f>
        <v>0</v>
      </c>
      <c r="M64" s="3">
        <f>'Forskningsbev overord mod'!K6</f>
        <v>0</v>
      </c>
      <c r="N64" s="3">
        <f>'Forskningsbev overord mod'!L6</f>
        <v>0</v>
      </c>
      <c r="O64" s="3">
        <f>'Forskningsbev overord mod'!M6</f>
        <v>0</v>
      </c>
      <c r="P64" s="7" t="e">
        <f t="shared" si="0"/>
        <v>#DIV/0!</v>
      </c>
      <c r="Q64" s="7" t="e">
        <f t="shared" si="1"/>
        <v>#DIV/0!</v>
      </c>
    </row>
    <row r="65" spans="1:17" x14ac:dyDescent="0.25">
      <c r="A65">
        <f t="shared" si="2"/>
        <v>2019</v>
      </c>
      <c r="B65" t="str">
        <f>'Enheter, modell og år'!$E$2</f>
        <v>RFM</v>
      </c>
      <c r="C65" s="67">
        <f t="shared" si="4"/>
        <v>0</v>
      </c>
      <c r="D65" s="3" t="e">
        <f>'Tot bev overordnet modell'!M7</f>
        <v>#DIV/0!</v>
      </c>
      <c r="E65" s="3">
        <f>'Tot bev overordnet modell'!P7</f>
        <v>0</v>
      </c>
      <c r="F65" s="3">
        <f>'Utdanningsbev overord mod'!F7</f>
        <v>0</v>
      </c>
      <c r="G65" s="3">
        <f>'Utdanningsbev overord mod'!G7</f>
        <v>0</v>
      </c>
      <c r="H65" s="3">
        <f>'Utdanningsbev overord mod'!H7</f>
        <v>0</v>
      </c>
      <c r="I65" s="3">
        <f>'Utdanningsbev overord mod'!I7</f>
        <v>0</v>
      </c>
      <c r="J65" s="3">
        <f>'Forskningsbev overord mod'!H7</f>
        <v>0</v>
      </c>
      <c r="K65" s="3">
        <f>'Forskningsbev overord mod'!I7</f>
        <v>0</v>
      </c>
      <c r="L65" s="3">
        <f>'Forskningsbev overord mod'!J7</f>
        <v>0</v>
      </c>
      <c r="M65" s="3">
        <f>'Forskningsbev overord mod'!K7</f>
        <v>0</v>
      </c>
      <c r="N65" s="3">
        <f>'Forskningsbev overord mod'!L7</f>
        <v>0</v>
      </c>
      <c r="O65" s="3">
        <f>'Forskningsbev overord mod'!M7</f>
        <v>0</v>
      </c>
      <c r="P65" s="7" t="e">
        <f t="shared" si="0"/>
        <v>#DIV/0!</v>
      </c>
      <c r="Q65" s="7" t="e">
        <f t="shared" si="1"/>
        <v>#DIV/0!</v>
      </c>
    </row>
    <row r="66" spans="1:17" x14ac:dyDescent="0.25">
      <c r="A66">
        <f t="shared" si="2"/>
        <v>2019</v>
      </c>
      <c r="B66" t="str">
        <f>'Enheter, modell og år'!$E$2</f>
        <v>RFM</v>
      </c>
      <c r="C66" s="67">
        <f t="shared" si="4"/>
        <v>0</v>
      </c>
      <c r="D66" s="3" t="e">
        <f>'Tot bev overordnet modell'!M8</f>
        <v>#DIV/0!</v>
      </c>
      <c r="E66" s="3">
        <f>'Tot bev overordnet modell'!P8</f>
        <v>0</v>
      </c>
      <c r="F66" s="3">
        <f>'Utdanningsbev overord mod'!F8</f>
        <v>0</v>
      </c>
      <c r="G66" s="3">
        <f>'Utdanningsbev overord mod'!G8</f>
        <v>0</v>
      </c>
      <c r="H66" s="3">
        <f>'Utdanningsbev overord mod'!H8</f>
        <v>0</v>
      </c>
      <c r="I66" s="3">
        <f>'Utdanningsbev overord mod'!I8</f>
        <v>0</v>
      </c>
      <c r="J66" s="3">
        <f>'Forskningsbev overord mod'!H8</f>
        <v>0</v>
      </c>
      <c r="K66" s="3">
        <f>'Forskningsbev overord mod'!I8</f>
        <v>0</v>
      </c>
      <c r="L66" s="3">
        <f>'Forskningsbev overord mod'!J8</f>
        <v>0</v>
      </c>
      <c r="M66" s="3">
        <f>'Forskningsbev overord mod'!K8</f>
        <v>0</v>
      </c>
      <c r="N66" s="3">
        <f>'Forskningsbev overord mod'!L8</f>
        <v>0</v>
      </c>
      <c r="O66" s="3">
        <f>'Forskningsbev overord mod'!M8</f>
        <v>0</v>
      </c>
      <c r="P66" s="7" t="e">
        <f t="shared" si="0"/>
        <v>#DIV/0!</v>
      </c>
      <c r="Q66" s="7" t="e">
        <f t="shared" si="1"/>
        <v>#DIV/0!</v>
      </c>
    </row>
    <row r="67" spans="1:17" x14ac:dyDescent="0.25">
      <c r="A67">
        <f t="shared" si="2"/>
        <v>2019</v>
      </c>
      <c r="B67" t="str">
        <f>'Enheter, modell og år'!$E$2</f>
        <v>RFM</v>
      </c>
      <c r="C67" s="67">
        <f t="shared" si="4"/>
        <v>0</v>
      </c>
      <c r="D67" s="3" t="e">
        <f>'Tot bev overordnet modell'!M9</f>
        <v>#DIV/0!</v>
      </c>
      <c r="E67" s="3">
        <f>'Tot bev overordnet modell'!P9</f>
        <v>0</v>
      </c>
      <c r="F67" s="3">
        <f>'Utdanningsbev overord mod'!F9</f>
        <v>0</v>
      </c>
      <c r="G67" s="3">
        <f>'Utdanningsbev overord mod'!G9</f>
        <v>0</v>
      </c>
      <c r="H67" s="3">
        <f>'Utdanningsbev overord mod'!H9</f>
        <v>0</v>
      </c>
      <c r="I67" s="3">
        <f>'Utdanningsbev overord mod'!I9</f>
        <v>0</v>
      </c>
      <c r="J67" s="3">
        <f>'Forskningsbev overord mod'!H9</f>
        <v>0</v>
      </c>
      <c r="K67" s="3">
        <f>'Forskningsbev overord mod'!I9</f>
        <v>0</v>
      </c>
      <c r="L67" s="3">
        <f>'Forskningsbev overord mod'!J9</f>
        <v>0</v>
      </c>
      <c r="M67" s="3">
        <f>'Forskningsbev overord mod'!K9</f>
        <v>0</v>
      </c>
      <c r="N67" s="3">
        <f>'Forskningsbev overord mod'!L9</f>
        <v>0</v>
      </c>
      <c r="O67" s="3">
        <f>'Forskningsbev overord mod'!M9</f>
        <v>0</v>
      </c>
      <c r="P67" s="7" t="e">
        <f t="shared" ref="P67:P130" si="5">SUM(D67:E67,I67,O67)</f>
        <v>#DIV/0!</v>
      </c>
      <c r="Q67" s="7" t="e">
        <f t="shared" ref="Q67:Q130" si="6">SUM(D67:E67)</f>
        <v>#DIV/0!</v>
      </c>
    </row>
    <row r="68" spans="1:17" x14ac:dyDescent="0.25">
      <c r="A68">
        <f t="shared" si="2"/>
        <v>2019</v>
      </c>
      <c r="B68" t="str">
        <f>'Enheter, modell og år'!$E$2</f>
        <v>RFM</v>
      </c>
      <c r="C68" s="67">
        <f t="shared" si="4"/>
        <v>0</v>
      </c>
      <c r="D68" s="3" t="e">
        <f>'Tot bev overordnet modell'!M10</f>
        <v>#DIV/0!</v>
      </c>
      <c r="E68" s="3">
        <f>'Tot bev overordnet modell'!P10</f>
        <v>0</v>
      </c>
      <c r="F68" s="3">
        <f>'Utdanningsbev overord mod'!F10</f>
        <v>0</v>
      </c>
      <c r="G68" s="3">
        <f>'Utdanningsbev overord mod'!G10</f>
        <v>0</v>
      </c>
      <c r="H68" s="3">
        <f>'Utdanningsbev overord mod'!H10</f>
        <v>0</v>
      </c>
      <c r="I68" s="3">
        <f>'Utdanningsbev overord mod'!I10</f>
        <v>0</v>
      </c>
      <c r="J68" s="3">
        <f>'Forskningsbev overord mod'!H10</f>
        <v>0</v>
      </c>
      <c r="K68" s="3">
        <f>'Forskningsbev overord mod'!I10</f>
        <v>0</v>
      </c>
      <c r="L68" s="3">
        <f>'Forskningsbev overord mod'!J10</f>
        <v>0</v>
      </c>
      <c r="M68" s="3">
        <f>'Forskningsbev overord mod'!K10</f>
        <v>0</v>
      </c>
      <c r="N68" s="3">
        <f>'Forskningsbev overord mod'!L10</f>
        <v>0</v>
      </c>
      <c r="O68" s="3">
        <f>'Forskningsbev overord mod'!M10</f>
        <v>0</v>
      </c>
      <c r="P68" s="7" t="e">
        <f t="shared" si="5"/>
        <v>#DIV/0!</v>
      </c>
      <c r="Q68" s="7" t="e">
        <f t="shared" si="6"/>
        <v>#DIV/0!</v>
      </c>
    </row>
    <row r="69" spans="1:17" x14ac:dyDescent="0.25">
      <c r="A69">
        <f t="shared" si="2"/>
        <v>2019</v>
      </c>
      <c r="B69" t="str">
        <f>'Enheter, modell og år'!$E$2</f>
        <v>RFM</v>
      </c>
      <c r="C69" s="67">
        <f t="shared" si="4"/>
        <v>0</v>
      </c>
      <c r="D69" s="3" t="e">
        <f>'Tot bev overordnet modell'!M11</f>
        <v>#DIV/0!</v>
      </c>
      <c r="E69" s="3">
        <f>'Tot bev overordnet modell'!P11</f>
        <v>0</v>
      </c>
      <c r="F69" s="3">
        <f>'Utdanningsbev overord mod'!F11</f>
        <v>0</v>
      </c>
      <c r="G69" s="3">
        <f>'Utdanningsbev overord mod'!G11</f>
        <v>0</v>
      </c>
      <c r="H69" s="3">
        <f>'Utdanningsbev overord mod'!H11</f>
        <v>0</v>
      </c>
      <c r="I69" s="3">
        <f>'Utdanningsbev overord mod'!I11</f>
        <v>0</v>
      </c>
      <c r="J69" s="3">
        <f>'Forskningsbev overord mod'!H11</f>
        <v>0</v>
      </c>
      <c r="K69" s="3">
        <f>'Forskningsbev overord mod'!I11</f>
        <v>0</v>
      </c>
      <c r="L69" s="3">
        <f>'Forskningsbev overord mod'!J11</f>
        <v>0</v>
      </c>
      <c r="M69" s="3">
        <f>'Forskningsbev overord mod'!K11</f>
        <v>0</v>
      </c>
      <c r="N69" s="3">
        <f>'Forskningsbev overord mod'!L11</f>
        <v>0</v>
      </c>
      <c r="O69" s="3">
        <f>'Forskningsbev overord mod'!M11</f>
        <v>0</v>
      </c>
      <c r="P69" s="7" t="e">
        <f t="shared" si="5"/>
        <v>#DIV/0!</v>
      </c>
      <c r="Q69" s="7" t="e">
        <f t="shared" si="6"/>
        <v>#DIV/0!</v>
      </c>
    </row>
    <row r="70" spans="1:17" x14ac:dyDescent="0.25">
      <c r="A70">
        <f t="shared" si="2"/>
        <v>2019</v>
      </c>
      <c r="B70" t="str">
        <f>'Enheter, modell og år'!$E$2</f>
        <v>RFM</v>
      </c>
      <c r="C70" s="67">
        <f t="shared" si="4"/>
        <v>0</v>
      </c>
      <c r="D70" s="3" t="e">
        <f>'Tot bev overordnet modell'!M12</f>
        <v>#DIV/0!</v>
      </c>
      <c r="E70" s="3">
        <f>'Tot bev overordnet modell'!P12</f>
        <v>0</v>
      </c>
      <c r="F70" s="3">
        <f>'Utdanningsbev overord mod'!F12</f>
        <v>0</v>
      </c>
      <c r="G70" s="3">
        <f>'Utdanningsbev overord mod'!G12</f>
        <v>0</v>
      </c>
      <c r="H70" s="3">
        <f>'Utdanningsbev overord mod'!H12</f>
        <v>0</v>
      </c>
      <c r="I70" s="3">
        <f>'Utdanningsbev overord mod'!I12</f>
        <v>0</v>
      </c>
      <c r="J70" s="3">
        <f>'Forskningsbev overord mod'!H12</f>
        <v>0</v>
      </c>
      <c r="K70" s="3">
        <f>'Forskningsbev overord mod'!I12</f>
        <v>0</v>
      </c>
      <c r="L70" s="3">
        <f>'Forskningsbev overord mod'!J12</f>
        <v>0</v>
      </c>
      <c r="M70" s="3">
        <f>'Forskningsbev overord mod'!K12</f>
        <v>0</v>
      </c>
      <c r="N70" s="3">
        <f>'Forskningsbev overord mod'!L12</f>
        <v>0</v>
      </c>
      <c r="O70" s="3">
        <f>'Forskningsbev overord mod'!M12</f>
        <v>0</v>
      </c>
      <c r="P70" s="7" t="e">
        <f t="shared" si="5"/>
        <v>#DIV/0!</v>
      </c>
      <c r="Q70" s="7" t="e">
        <f t="shared" si="6"/>
        <v>#DIV/0!</v>
      </c>
    </row>
    <row r="71" spans="1:17" x14ac:dyDescent="0.25">
      <c r="A71">
        <f t="shared" si="2"/>
        <v>2019</v>
      </c>
      <c r="B71" t="str">
        <f>'Enheter, modell og år'!$E$2</f>
        <v>RFM</v>
      </c>
      <c r="C71" s="67">
        <f t="shared" si="4"/>
        <v>0</v>
      </c>
      <c r="D71" s="3" t="e">
        <f>'Tot bev overordnet modell'!M13</f>
        <v>#DIV/0!</v>
      </c>
      <c r="E71" s="3">
        <f>'Tot bev overordnet modell'!P13</f>
        <v>0</v>
      </c>
      <c r="F71" s="3">
        <f>'Utdanningsbev overord mod'!F13</f>
        <v>0</v>
      </c>
      <c r="G71" s="3">
        <f>'Utdanningsbev overord mod'!G13</f>
        <v>0</v>
      </c>
      <c r="H71" s="3">
        <f>'Utdanningsbev overord mod'!H13</f>
        <v>0</v>
      </c>
      <c r="I71" s="3">
        <f>'Utdanningsbev overord mod'!I13</f>
        <v>0</v>
      </c>
      <c r="J71" s="3">
        <f>'Forskningsbev overord mod'!H13</f>
        <v>0</v>
      </c>
      <c r="K71" s="3">
        <f>'Forskningsbev overord mod'!I13</f>
        <v>0</v>
      </c>
      <c r="L71" s="3">
        <f>'Forskningsbev overord mod'!J13</f>
        <v>0</v>
      </c>
      <c r="M71" s="3">
        <f>'Forskningsbev overord mod'!K13</f>
        <v>0</v>
      </c>
      <c r="N71" s="3">
        <f>'Forskningsbev overord mod'!L13</f>
        <v>0</v>
      </c>
      <c r="O71" s="3">
        <f>'Forskningsbev overord mod'!M13</f>
        <v>0</v>
      </c>
      <c r="P71" s="7" t="e">
        <f t="shared" si="5"/>
        <v>#DIV/0!</v>
      </c>
      <c r="Q71" s="7" t="e">
        <f t="shared" si="6"/>
        <v>#DIV/0!</v>
      </c>
    </row>
    <row r="72" spans="1:17" x14ac:dyDescent="0.25">
      <c r="A72">
        <f t="shared" si="2"/>
        <v>2019</v>
      </c>
      <c r="B72" t="str">
        <f>'Enheter, modell og år'!$E$2</f>
        <v>RFM</v>
      </c>
      <c r="C72" s="67">
        <f t="shared" si="4"/>
        <v>0</v>
      </c>
      <c r="D72" s="3" t="e">
        <f>'Tot bev overordnet modell'!M14</f>
        <v>#DIV/0!</v>
      </c>
      <c r="E72" s="3">
        <f>'Tot bev overordnet modell'!P14</f>
        <v>0</v>
      </c>
      <c r="F72" s="3">
        <f>'Utdanningsbev overord mod'!F14</f>
        <v>0</v>
      </c>
      <c r="G72" s="3">
        <f>'Utdanningsbev overord mod'!G14</f>
        <v>0</v>
      </c>
      <c r="H72" s="3">
        <f>'Utdanningsbev overord mod'!H14</f>
        <v>0</v>
      </c>
      <c r="I72" s="3">
        <f>'Utdanningsbev overord mod'!I14</f>
        <v>0</v>
      </c>
      <c r="J72" s="3">
        <f>'Forskningsbev overord mod'!H14</f>
        <v>0</v>
      </c>
      <c r="K72" s="3">
        <f>'Forskningsbev overord mod'!I14</f>
        <v>0</v>
      </c>
      <c r="L72" s="3">
        <f>'Forskningsbev overord mod'!J14</f>
        <v>0</v>
      </c>
      <c r="M72" s="3">
        <f>'Forskningsbev overord mod'!K14</f>
        <v>0</v>
      </c>
      <c r="N72" s="3">
        <f>'Forskningsbev overord mod'!L14</f>
        <v>0</v>
      </c>
      <c r="O72" s="3">
        <f>'Forskningsbev overord mod'!M14</f>
        <v>0</v>
      </c>
      <c r="P72" s="7" t="e">
        <f t="shared" si="5"/>
        <v>#DIV/0!</v>
      </c>
      <c r="Q72" s="7" t="e">
        <f t="shared" si="6"/>
        <v>#DIV/0!</v>
      </c>
    </row>
    <row r="73" spans="1:17" x14ac:dyDescent="0.25">
      <c r="A73">
        <f t="shared" si="2"/>
        <v>2019</v>
      </c>
      <c r="B73" t="str">
        <f>'Enheter, modell og år'!$E$2</f>
        <v>RFM</v>
      </c>
      <c r="C73" s="67">
        <f t="shared" si="4"/>
        <v>0</v>
      </c>
      <c r="D73" s="3" t="e">
        <f>'Tot bev overordnet modell'!M15</f>
        <v>#DIV/0!</v>
      </c>
      <c r="E73" s="3">
        <f>'Tot bev overordnet modell'!P15</f>
        <v>0</v>
      </c>
      <c r="F73" s="3">
        <f>'Utdanningsbev overord mod'!F15</f>
        <v>0</v>
      </c>
      <c r="G73" s="3">
        <f>'Utdanningsbev overord mod'!G15</f>
        <v>0</v>
      </c>
      <c r="H73" s="3">
        <f>'Utdanningsbev overord mod'!H15</f>
        <v>0</v>
      </c>
      <c r="I73" s="3">
        <f>'Utdanningsbev overord mod'!I15</f>
        <v>0</v>
      </c>
      <c r="J73" s="3">
        <f>'Forskningsbev overord mod'!H15</f>
        <v>0</v>
      </c>
      <c r="K73" s="3">
        <f>'Forskningsbev overord mod'!I15</f>
        <v>0</v>
      </c>
      <c r="L73" s="3">
        <f>'Forskningsbev overord mod'!J15</f>
        <v>0</v>
      </c>
      <c r="M73" s="3">
        <f>'Forskningsbev overord mod'!K15</f>
        <v>0</v>
      </c>
      <c r="N73" s="3">
        <f>'Forskningsbev overord mod'!L15</f>
        <v>0</v>
      </c>
      <c r="O73" s="3">
        <f>'Forskningsbev overord mod'!M15</f>
        <v>0</v>
      </c>
      <c r="P73" s="7" t="e">
        <f t="shared" si="5"/>
        <v>#DIV/0!</v>
      </c>
      <c r="Q73" s="7" t="e">
        <f t="shared" si="6"/>
        <v>#DIV/0!</v>
      </c>
    </row>
    <row r="74" spans="1:17" x14ac:dyDescent="0.25">
      <c r="A74">
        <f t="shared" si="2"/>
        <v>2019</v>
      </c>
      <c r="B74" t="str">
        <f>'Enheter, modell og år'!$E$2</f>
        <v>RFM</v>
      </c>
      <c r="C74" s="67">
        <f t="shared" si="4"/>
        <v>0</v>
      </c>
      <c r="D74" s="3" t="e">
        <f>'Tot bev overordnet modell'!M16</f>
        <v>#DIV/0!</v>
      </c>
      <c r="E74" s="3">
        <f>'Tot bev overordnet modell'!P16</f>
        <v>0</v>
      </c>
      <c r="F74" s="3">
        <f>'Utdanningsbev overord mod'!F16</f>
        <v>0</v>
      </c>
      <c r="G74" s="3">
        <f>'Utdanningsbev overord mod'!G16</f>
        <v>0</v>
      </c>
      <c r="H74" s="3">
        <f>'Utdanningsbev overord mod'!H16</f>
        <v>0</v>
      </c>
      <c r="I74" s="3">
        <f>'Utdanningsbev overord mod'!I16</f>
        <v>0</v>
      </c>
      <c r="J74" s="3">
        <f>'Forskningsbev overord mod'!H16</f>
        <v>0</v>
      </c>
      <c r="K74" s="3">
        <f>'Forskningsbev overord mod'!I16</f>
        <v>0</v>
      </c>
      <c r="L74" s="3">
        <f>'Forskningsbev overord mod'!J16</f>
        <v>0</v>
      </c>
      <c r="M74" s="3">
        <f>'Forskningsbev overord mod'!K16</f>
        <v>0</v>
      </c>
      <c r="N74" s="3">
        <f>'Forskningsbev overord mod'!L16</f>
        <v>0</v>
      </c>
      <c r="O74" s="3">
        <f>'Forskningsbev overord mod'!M16</f>
        <v>0</v>
      </c>
      <c r="P74" s="7" t="e">
        <f t="shared" si="5"/>
        <v>#DIV/0!</v>
      </c>
      <c r="Q74" s="7" t="e">
        <f t="shared" si="6"/>
        <v>#DIV/0!</v>
      </c>
    </row>
    <row r="75" spans="1:17" x14ac:dyDescent="0.25">
      <c r="A75">
        <f t="shared" si="2"/>
        <v>2019</v>
      </c>
      <c r="B75" t="str">
        <f>'Enheter, modell og år'!$E$2</f>
        <v>RFM</v>
      </c>
      <c r="C75" s="67">
        <f t="shared" si="4"/>
        <v>0</v>
      </c>
      <c r="D75" s="3" t="e">
        <f>'Tot bev overordnet modell'!M17</f>
        <v>#DIV/0!</v>
      </c>
      <c r="E75" s="3">
        <f>'Tot bev overordnet modell'!P17</f>
        <v>0</v>
      </c>
      <c r="F75" s="3">
        <f>'Utdanningsbev overord mod'!F17</f>
        <v>0</v>
      </c>
      <c r="G75" s="3">
        <f>'Utdanningsbev overord mod'!G17</f>
        <v>0</v>
      </c>
      <c r="H75" s="3">
        <f>'Utdanningsbev overord mod'!H17</f>
        <v>0</v>
      </c>
      <c r="I75" s="3">
        <f>'Utdanningsbev overord mod'!I17</f>
        <v>0</v>
      </c>
      <c r="J75" s="3">
        <f>'Forskningsbev overord mod'!H17</f>
        <v>0</v>
      </c>
      <c r="K75" s="3">
        <f>'Forskningsbev overord mod'!I17</f>
        <v>0</v>
      </c>
      <c r="L75" s="3">
        <f>'Forskningsbev overord mod'!J17</f>
        <v>0</v>
      </c>
      <c r="M75" s="3">
        <f>'Forskningsbev overord mod'!K17</f>
        <v>0</v>
      </c>
      <c r="N75" s="3">
        <f>'Forskningsbev overord mod'!L17</f>
        <v>0</v>
      </c>
      <c r="O75" s="3">
        <f>'Forskningsbev overord mod'!M17</f>
        <v>0</v>
      </c>
      <c r="P75" s="7" t="e">
        <f t="shared" si="5"/>
        <v>#DIV/0!</v>
      </c>
      <c r="Q75" s="7" t="e">
        <f t="shared" si="6"/>
        <v>#DIV/0!</v>
      </c>
    </row>
    <row r="76" spans="1:17" x14ac:dyDescent="0.25">
      <c r="A76">
        <f t="shared" si="2"/>
        <v>2019</v>
      </c>
      <c r="B76" t="str">
        <f>'Enheter, modell og år'!$E$2</f>
        <v>RFM</v>
      </c>
      <c r="C76" s="67">
        <f t="shared" si="4"/>
        <v>0</v>
      </c>
      <c r="D76" s="3" t="e">
        <f>'Tot bev overordnet modell'!M18</f>
        <v>#DIV/0!</v>
      </c>
      <c r="E76" s="3">
        <f>'Tot bev overordnet modell'!P18</f>
        <v>0</v>
      </c>
      <c r="F76" s="3">
        <f>'Utdanningsbev overord mod'!F18</f>
        <v>0</v>
      </c>
      <c r="G76" s="3">
        <f>'Utdanningsbev overord mod'!G18</f>
        <v>0</v>
      </c>
      <c r="H76" s="3">
        <f>'Utdanningsbev overord mod'!H18</f>
        <v>0</v>
      </c>
      <c r="I76" s="3">
        <f>'Utdanningsbev overord mod'!I18</f>
        <v>0</v>
      </c>
      <c r="J76" s="3">
        <f>'Forskningsbev overord mod'!H18</f>
        <v>0</v>
      </c>
      <c r="K76" s="3">
        <f>'Forskningsbev overord mod'!I18</f>
        <v>0</v>
      </c>
      <c r="L76" s="3">
        <f>'Forskningsbev overord mod'!J18</f>
        <v>0</v>
      </c>
      <c r="M76" s="3">
        <f>'Forskningsbev overord mod'!K18</f>
        <v>0</v>
      </c>
      <c r="N76" s="3">
        <f>'Forskningsbev overord mod'!L18</f>
        <v>0</v>
      </c>
      <c r="O76" s="3">
        <f>'Forskningsbev overord mod'!M18</f>
        <v>0</v>
      </c>
      <c r="P76" s="7" t="e">
        <f t="shared" si="5"/>
        <v>#DIV/0!</v>
      </c>
      <c r="Q76" s="7" t="e">
        <f t="shared" si="6"/>
        <v>#DIV/0!</v>
      </c>
    </row>
    <row r="77" spans="1:17" x14ac:dyDescent="0.25">
      <c r="A77">
        <f t="shared" si="2"/>
        <v>2019</v>
      </c>
      <c r="B77" t="str">
        <f>'Enheter, modell og år'!$E$2</f>
        <v>RFM</v>
      </c>
      <c r="C77" s="67">
        <f t="shared" si="4"/>
        <v>0</v>
      </c>
      <c r="D77" s="3" t="e">
        <f>'Tot bev overordnet modell'!M19</f>
        <v>#DIV/0!</v>
      </c>
      <c r="E77" s="3">
        <f>'Tot bev overordnet modell'!P19</f>
        <v>0</v>
      </c>
      <c r="F77" s="3">
        <f>'Utdanningsbev overord mod'!F19</f>
        <v>0</v>
      </c>
      <c r="G77" s="3">
        <f>'Utdanningsbev overord mod'!G19</f>
        <v>0</v>
      </c>
      <c r="H77" s="3">
        <f>'Utdanningsbev overord mod'!H19</f>
        <v>0</v>
      </c>
      <c r="I77" s="3">
        <f>'Utdanningsbev overord mod'!I19</f>
        <v>0</v>
      </c>
      <c r="J77" s="3">
        <f>'Forskningsbev overord mod'!H19</f>
        <v>0</v>
      </c>
      <c r="K77" s="3">
        <f>'Forskningsbev overord mod'!I19</f>
        <v>0</v>
      </c>
      <c r="L77" s="3">
        <f>'Forskningsbev overord mod'!J19</f>
        <v>0</v>
      </c>
      <c r="M77" s="3">
        <f>'Forskningsbev overord mod'!K19</f>
        <v>0</v>
      </c>
      <c r="N77" s="3">
        <f>'Forskningsbev overord mod'!L19</f>
        <v>0</v>
      </c>
      <c r="O77" s="3">
        <f>'Forskningsbev overord mod'!M19</f>
        <v>0</v>
      </c>
      <c r="P77" s="7" t="e">
        <f t="shared" si="5"/>
        <v>#DIV/0!</v>
      </c>
      <c r="Q77" s="7" t="e">
        <f t="shared" si="6"/>
        <v>#DIV/0!</v>
      </c>
    </row>
    <row r="78" spans="1:17" x14ac:dyDescent="0.25">
      <c r="A78">
        <f t="shared" si="2"/>
        <v>2019</v>
      </c>
      <c r="B78" t="str">
        <f>'Enheter, modell og år'!$E$2</f>
        <v>RFM</v>
      </c>
      <c r="C78" s="67">
        <f t="shared" si="4"/>
        <v>0</v>
      </c>
      <c r="D78" s="3" t="e">
        <f>'Tot bev overordnet modell'!M20</f>
        <v>#DIV/0!</v>
      </c>
      <c r="E78" s="3">
        <f>'Tot bev overordnet modell'!P20</f>
        <v>0</v>
      </c>
      <c r="F78" s="3">
        <f>'Utdanningsbev overord mod'!F20</f>
        <v>0</v>
      </c>
      <c r="G78" s="3">
        <f>'Utdanningsbev overord mod'!G20</f>
        <v>0</v>
      </c>
      <c r="H78" s="3">
        <f>'Utdanningsbev overord mod'!H20</f>
        <v>0</v>
      </c>
      <c r="I78" s="3">
        <f>'Utdanningsbev overord mod'!I20</f>
        <v>0</v>
      </c>
      <c r="J78" s="3">
        <f>'Forskningsbev overord mod'!H20</f>
        <v>0</v>
      </c>
      <c r="K78" s="3">
        <f>'Forskningsbev overord mod'!I20</f>
        <v>0</v>
      </c>
      <c r="L78" s="3">
        <f>'Forskningsbev overord mod'!J20</f>
        <v>0</v>
      </c>
      <c r="M78" s="3">
        <f>'Forskningsbev overord mod'!K20</f>
        <v>0</v>
      </c>
      <c r="N78" s="3">
        <f>'Forskningsbev overord mod'!L20</f>
        <v>0</v>
      </c>
      <c r="O78" s="3">
        <f>'Forskningsbev overord mod'!M20</f>
        <v>0</v>
      </c>
      <c r="P78" s="7" t="e">
        <f t="shared" si="5"/>
        <v>#DIV/0!</v>
      </c>
      <c r="Q78" s="7" t="e">
        <f t="shared" si="6"/>
        <v>#DIV/0!</v>
      </c>
    </row>
    <row r="79" spans="1:17" x14ac:dyDescent="0.25">
      <c r="A79">
        <f t="shared" si="2"/>
        <v>2019</v>
      </c>
      <c r="B79" t="str">
        <f>'Enheter, modell og år'!$E$2</f>
        <v>RFM</v>
      </c>
      <c r="C79" s="67">
        <f t="shared" si="4"/>
        <v>0</v>
      </c>
      <c r="D79" s="3" t="e">
        <f>'Tot bev overordnet modell'!M21</f>
        <v>#DIV/0!</v>
      </c>
      <c r="E79" s="3">
        <f>'Tot bev overordnet modell'!P21</f>
        <v>0</v>
      </c>
      <c r="F79" s="3">
        <f>'Utdanningsbev overord mod'!F21</f>
        <v>0</v>
      </c>
      <c r="G79" s="3">
        <f>'Utdanningsbev overord mod'!G21</f>
        <v>0</v>
      </c>
      <c r="H79" s="3">
        <f>'Utdanningsbev overord mod'!H21</f>
        <v>0</v>
      </c>
      <c r="I79" s="3">
        <f>'Utdanningsbev overord mod'!I21</f>
        <v>0</v>
      </c>
      <c r="J79" s="3">
        <f>'Forskningsbev overord mod'!H21</f>
        <v>0</v>
      </c>
      <c r="K79" s="3">
        <f>'Forskningsbev overord mod'!I21</f>
        <v>0</v>
      </c>
      <c r="L79" s="3">
        <f>'Forskningsbev overord mod'!J21</f>
        <v>0</v>
      </c>
      <c r="M79" s="3">
        <f>'Forskningsbev overord mod'!K21</f>
        <v>0</v>
      </c>
      <c r="N79" s="3">
        <f>'Forskningsbev overord mod'!L21</f>
        <v>0</v>
      </c>
      <c r="O79" s="3">
        <f>'Forskningsbev overord mod'!M21</f>
        <v>0</v>
      </c>
      <c r="P79" s="7" t="e">
        <f t="shared" si="5"/>
        <v>#DIV/0!</v>
      </c>
      <c r="Q79" s="7" t="e">
        <f t="shared" si="6"/>
        <v>#DIV/0!</v>
      </c>
    </row>
    <row r="80" spans="1:17" x14ac:dyDescent="0.25">
      <c r="A80">
        <f t="shared" si="2"/>
        <v>2019</v>
      </c>
      <c r="B80" t="str">
        <f>'Enheter, modell og år'!$E$2</f>
        <v>RFM</v>
      </c>
      <c r="C80" s="67">
        <f t="shared" si="4"/>
        <v>0</v>
      </c>
      <c r="D80" s="3" t="e">
        <f>'Tot bev overordnet modell'!M22</f>
        <v>#DIV/0!</v>
      </c>
      <c r="E80" s="3">
        <f>'Tot bev overordnet modell'!P22</f>
        <v>0</v>
      </c>
      <c r="F80" s="3">
        <f>'Utdanningsbev overord mod'!F22</f>
        <v>0</v>
      </c>
      <c r="G80" s="3">
        <f>'Utdanningsbev overord mod'!G22</f>
        <v>0</v>
      </c>
      <c r="H80" s="3">
        <f>'Utdanningsbev overord mod'!H22</f>
        <v>0</v>
      </c>
      <c r="I80" s="3">
        <f>'Utdanningsbev overord mod'!I22</f>
        <v>0</v>
      </c>
      <c r="J80" s="3">
        <f>'Forskningsbev overord mod'!H22</f>
        <v>0</v>
      </c>
      <c r="K80" s="3">
        <f>'Forskningsbev overord mod'!I22</f>
        <v>0</v>
      </c>
      <c r="L80" s="3">
        <f>'Forskningsbev overord mod'!J22</f>
        <v>0</v>
      </c>
      <c r="M80" s="3">
        <f>'Forskningsbev overord mod'!K22</f>
        <v>0</v>
      </c>
      <c r="N80" s="3">
        <f>'Forskningsbev overord mod'!L22</f>
        <v>0</v>
      </c>
      <c r="O80" s="3">
        <f>'Forskningsbev overord mod'!M22</f>
        <v>0</v>
      </c>
      <c r="P80" s="7" t="e">
        <f t="shared" si="5"/>
        <v>#DIV/0!</v>
      </c>
      <c r="Q80" s="7" t="e">
        <f t="shared" si="6"/>
        <v>#DIV/0!</v>
      </c>
    </row>
    <row r="81" spans="1:17" x14ac:dyDescent="0.25">
      <c r="A81">
        <f t="shared" si="2"/>
        <v>2019</v>
      </c>
      <c r="B81" t="str">
        <f>'Enheter, modell og år'!$E$2</f>
        <v>RFM</v>
      </c>
      <c r="C81" s="67">
        <f t="shared" si="4"/>
        <v>0</v>
      </c>
      <c r="D81" s="3" t="e">
        <f>'Tot bev overordnet modell'!M23</f>
        <v>#DIV/0!</v>
      </c>
      <c r="E81" s="3">
        <f>'Tot bev overordnet modell'!P23</f>
        <v>0</v>
      </c>
      <c r="F81" s="3">
        <f>'Utdanningsbev overord mod'!F23</f>
        <v>0</v>
      </c>
      <c r="G81" s="3">
        <f>'Utdanningsbev overord mod'!G23</f>
        <v>0</v>
      </c>
      <c r="H81" s="3">
        <f>'Utdanningsbev overord mod'!H23</f>
        <v>0</v>
      </c>
      <c r="I81" s="3">
        <f>'Utdanningsbev overord mod'!I23</f>
        <v>0</v>
      </c>
      <c r="J81" s="3">
        <f>'Forskningsbev overord mod'!H23</f>
        <v>0</v>
      </c>
      <c r="K81" s="3">
        <f>'Forskningsbev overord mod'!I23</f>
        <v>0</v>
      </c>
      <c r="L81" s="3">
        <f>'Forskningsbev overord mod'!J23</f>
        <v>0</v>
      </c>
      <c r="M81" s="3">
        <f>'Forskningsbev overord mod'!K23</f>
        <v>0</v>
      </c>
      <c r="N81" s="3">
        <f>'Forskningsbev overord mod'!L23</f>
        <v>0</v>
      </c>
      <c r="O81" s="3">
        <f>'Forskningsbev overord mod'!M23</f>
        <v>0</v>
      </c>
      <c r="P81" s="7" t="e">
        <f t="shared" si="5"/>
        <v>#DIV/0!</v>
      </c>
      <c r="Q81" s="7" t="e">
        <f t="shared" si="6"/>
        <v>#DIV/0!</v>
      </c>
    </row>
    <row r="82" spans="1:17" x14ac:dyDescent="0.25">
      <c r="A82">
        <f t="shared" si="2"/>
        <v>2019</v>
      </c>
      <c r="B82" t="str">
        <f>'Enheter, modell og år'!$E$2</f>
        <v>RFM</v>
      </c>
      <c r="C82" s="67">
        <f t="shared" si="4"/>
        <v>0</v>
      </c>
      <c r="D82" s="3" t="e">
        <f>'Tot bev overordnet modell'!M24</f>
        <v>#DIV/0!</v>
      </c>
      <c r="E82" s="3">
        <f>'Tot bev overordnet modell'!P24</f>
        <v>0</v>
      </c>
      <c r="F82" s="3">
        <f>'Utdanningsbev overord mod'!F24</f>
        <v>0</v>
      </c>
      <c r="G82" s="3">
        <f>'Utdanningsbev overord mod'!G24</f>
        <v>0</v>
      </c>
      <c r="H82" s="3">
        <f>'Utdanningsbev overord mod'!H24</f>
        <v>0</v>
      </c>
      <c r="I82" s="3">
        <f>'Utdanningsbev overord mod'!I24</f>
        <v>0</v>
      </c>
      <c r="J82" s="3">
        <f>'Forskningsbev overord mod'!H24</f>
        <v>0</v>
      </c>
      <c r="K82" s="3">
        <f>'Forskningsbev overord mod'!I24</f>
        <v>0</v>
      </c>
      <c r="L82" s="3">
        <f>'Forskningsbev overord mod'!J24</f>
        <v>0</v>
      </c>
      <c r="M82" s="3">
        <f>'Forskningsbev overord mod'!K24</f>
        <v>0</v>
      </c>
      <c r="N82" s="3">
        <f>'Forskningsbev overord mod'!L24</f>
        <v>0</v>
      </c>
      <c r="O82" s="3">
        <f>'Forskningsbev overord mod'!M24</f>
        <v>0</v>
      </c>
      <c r="P82" s="7" t="e">
        <f t="shared" si="5"/>
        <v>#DIV/0!</v>
      </c>
      <c r="Q82" s="7" t="e">
        <f t="shared" si="6"/>
        <v>#DIV/0!</v>
      </c>
    </row>
    <row r="83" spans="1:17" x14ac:dyDescent="0.25">
      <c r="A83">
        <f t="shared" si="2"/>
        <v>2019</v>
      </c>
      <c r="B83" t="str">
        <f>'Enheter, modell og år'!$E$2</f>
        <v>RFM</v>
      </c>
      <c r="C83" s="67">
        <f>C53</f>
        <v>0</v>
      </c>
      <c r="D83" s="3" t="e">
        <f>'Tot bev overordnet modell'!M25</f>
        <v>#DIV/0!</v>
      </c>
      <c r="E83" s="3">
        <f>'Tot bev overordnet modell'!P25</f>
        <v>0</v>
      </c>
      <c r="F83" s="3">
        <f>'Utdanningsbev overord mod'!F25</f>
        <v>0</v>
      </c>
      <c r="G83" s="3">
        <f>'Utdanningsbev overord mod'!G25</f>
        <v>0</v>
      </c>
      <c r="H83" s="3">
        <f>'Utdanningsbev overord mod'!H25</f>
        <v>0</v>
      </c>
      <c r="I83" s="3">
        <f>'Utdanningsbev overord mod'!I25</f>
        <v>0</v>
      </c>
      <c r="J83" s="3">
        <f>'Forskningsbev overord mod'!H25</f>
        <v>0</v>
      </c>
      <c r="K83" s="3">
        <f>'Forskningsbev overord mod'!I25</f>
        <v>0</v>
      </c>
      <c r="L83" s="3">
        <f>'Forskningsbev overord mod'!J25</f>
        <v>0</v>
      </c>
      <c r="M83" s="3">
        <f>'Forskningsbev overord mod'!K25</f>
        <v>0</v>
      </c>
      <c r="N83" s="3">
        <f>'Forskningsbev overord mod'!L25</f>
        <v>0</v>
      </c>
      <c r="O83" s="3">
        <f>'Forskningsbev overord mod'!M25</f>
        <v>0</v>
      </c>
      <c r="P83" s="7" t="e">
        <f t="shared" si="5"/>
        <v>#DIV/0!</v>
      </c>
      <c r="Q83" s="7" t="e">
        <f t="shared" si="6"/>
        <v>#DIV/0!</v>
      </c>
    </row>
    <row r="84" spans="1:17" x14ac:dyDescent="0.25">
      <c r="A84">
        <f t="shared" si="2"/>
        <v>2019</v>
      </c>
      <c r="B84" t="str">
        <f>'Enheter, modell og år'!$E$2</f>
        <v>RFM</v>
      </c>
      <c r="C84" s="67">
        <f t="shared" si="4"/>
        <v>0</v>
      </c>
      <c r="D84" s="3" t="e">
        <f>'Tot bev overordnet modell'!M26</f>
        <v>#DIV/0!</v>
      </c>
      <c r="E84" s="3">
        <f>'Tot bev overordnet modell'!P26</f>
        <v>0</v>
      </c>
      <c r="F84" s="3">
        <f>'Utdanningsbev overord mod'!F26</f>
        <v>0</v>
      </c>
      <c r="G84" s="3">
        <f>'Utdanningsbev overord mod'!G26</f>
        <v>0</v>
      </c>
      <c r="H84" s="3">
        <f>'Utdanningsbev overord mod'!H26</f>
        <v>0</v>
      </c>
      <c r="I84" s="3">
        <f>'Utdanningsbev overord mod'!I26</f>
        <v>0</v>
      </c>
      <c r="J84" s="3">
        <f>'Forskningsbev overord mod'!H26</f>
        <v>0</v>
      </c>
      <c r="K84" s="3">
        <f>'Forskningsbev overord mod'!I26</f>
        <v>0</v>
      </c>
      <c r="L84" s="3">
        <f>'Forskningsbev overord mod'!J26</f>
        <v>0</v>
      </c>
      <c r="M84" s="3">
        <f>'Forskningsbev overord mod'!K26</f>
        <v>0</v>
      </c>
      <c r="N84" s="3">
        <f>'Forskningsbev overord mod'!L26</f>
        <v>0</v>
      </c>
      <c r="O84" s="3">
        <f>'Forskningsbev overord mod'!M26</f>
        <v>0</v>
      </c>
      <c r="P84" s="7" t="e">
        <f t="shared" si="5"/>
        <v>#DIV/0!</v>
      </c>
      <c r="Q84" s="7" t="e">
        <f t="shared" si="6"/>
        <v>#DIV/0!</v>
      </c>
    </row>
    <row r="85" spans="1:17" x14ac:dyDescent="0.25">
      <c r="A85">
        <f t="shared" si="2"/>
        <v>2019</v>
      </c>
      <c r="B85" t="str">
        <f>'Enheter, modell og år'!$E$2</f>
        <v>RFM</v>
      </c>
      <c r="C85" s="67">
        <f t="shared" si="4"/>
        <v>0</v>
      </c>
      <c r="D85" s="3" t="e">
        <f>'Tot bev overordnet modell'!M27</f>
        <v>#DIV/0!</v>
      </c>
      <c r="E85" s="3">
        <f>'Tot bev overordnet modell'!P27</f>
        <v>0</v>
      </c>
      <c r="F85" s="3">
        <f>'Utdanningsbev overord mod'!F27</f>
        <v>0</v>
      </c>
      <c r="G85" s="3">
        <f>'Utdanningsbev overord mod'!G27</f>
        <v>0</v>
      </c>
      <c r="H85" s="3">
        <f>'Utdanningsbev overord mod'!H27</f>
        <v>0</v>
      </c>
      <c r="I85" s="3">
        <f>'Utdanningsbev overord mod'!I27</f>
        <v>0</v>
      </c>
      <c r="J85" s="3">
        <f>'Forskningsbev overord mod'!H27</f>
        <v>0</v>
      </c>
      <c r="K85" s="3">
        <f>'Forskningsbev overord mod'!I27</f>
        <v>0</v>
      </c>
      <c r="L85" s="3">
        <f>'Forskningsbev overord mod'!J27</f>
        <v>0</v>
      </c>
      <c r="M85" s="3">
        <f>'Forskningsbev overord mod'!K27</f>
        <v>0</v>
      </c>
      <c r="N85" s="3">
        <f>'Forskningsbev overord mod'!L27</f>
        <v>0</v>
      </c>
      <c r="O85" s="3">
        <f>'Forskningsbev overord mod'!M27</f>
        <v>0</v>
      </c>
      <c r="P85" s="7" t="e">
        <f t="shared" si="5"/>
        <v>#DIV/0!</v>
      </c>
      <c r="Q85" s="7" t="e">
        <f t="shared" si="6"/>
        <v>#DIV/0!</v>
      </c>
    </row>
    <row r="86" spans="1:17" x14ac:dyDescent="0.25">
      <c r="A86">
        <f t="shared" si="2"/>
        <v>2019</v>
      </c>
      <c r="B86" t="str">
        <f>'Enheter, modell og år'!$E$2</f>
        <v>RFM</v>
      </c>
      <c r="C86" s="67">
        <f>C56</f>
        <v>0</v>
      </c>
      <c r="D86" s="3" t="e">
        <f>'Tot bev overordnet modell'!M28</f>
        <v>#DIV/0!</v>
      </c>
      <c r="E86" s="3">
        <f>'Tot bev overordnet modell'!P28</f>
        <v>0</v>
      </c>
      <c r="F86" s="3">
        <f>'Utdanningsbev overord mod'!F28</f>
        <v>0</v>
      </c>
      <c r="G86" s="3">
        <f>'Utdanningsbev overord mod'!G28</f>
        <v>0</v>
      </c>
      <c r="H86" s="3">
        <f>'Utdanningsbev overord mod'!H28</f>
        <v>0</v>
      </c>
      <c r="I86" s="3">
        <f>'Utdanningsbev overord mod'!I28</f>
        <v>0</v>
      </c>
      <c r="J86" s="3">
        <f>'Forskningsbev overord mod'!H28</f>
        <v>0</v>
      </c>
      <c r="K86" s="3">
        <f>'Forskningsbev overord mod'!I28</f>
        <v>0</v>
      </c>
      <c r="L86" s="3">
        <f>'Forskningsbev overord mod'!J28</f>
        <v>0</v>
      </c>
      <c r="M86" s="3">
        <f>'Forskningsbev overord mod'!K28</f>
        <v>0</v>
      </c>
      <c r="N86" s="3">
        <f>'Forskningsbev overord mod'!L28</f>
        <v>0</v>
      </c>
      <c r="O86" s="3">
        <f>'Forskningsbev overord mod'!M28</f>
        <v>0</v>
      </c>
      <c r="P86" s="7" t="e">
        <f t="shared" si="5"/>
        <v>#DIV/0!</v>
      </c>
      <c r="Q86" s="7" t="e">
        <f t="shared" si="6"/>
        <v>#DIV/0!</v>
      </c>
    </row>
    <row r="87" spans="1:17" x14ac:dyDescent="0.25">
      <c r="A87">
        <f t="shared" si="2"/>
        <v>2019</v>
      </c>
      <c r="B87" t="str">
        <f>'Enheter, modell og år'!$E$2</f>
        <v>RFM</v>
      </c>
      <c r="C87" s="67">
        <f t="shared" si="4"/>
        <v>0</v>
      </c>
      <c r="D87" s="3" t="e">
        <f>'Tot bev overordnet modell'!M29</f>
        <v>#DIV/0!</v>
      </c>
      <c r="E87" s="3">
        <f>'Tot bev overordnet modell'!P29</f>
        <v>0</v>
      </c>
      <c r="F87" s="3">
        <f>'Utdanningsbev overord mod'!F29</f>
        <v>0</v>
      </c>
      <c r="G87" s="3">
        <f>'Utdanningsbev overord mod'!G29</f>
        <v>0</v>
      </c>
      <c r="H87" s="3">
        <f>'Utdanningsbev overord mod'!H29</f>
        <v>0</v>
      </c>
      <c r="I87" s="3">
        <f>'Utdanningsbev overord mod'!I29</f>
        <v>0</v>
      </c>
      <c r="J87" s="3">
        <f>'Forskningsbev overord mod'!H29</f>
        <v>0</v>
      </c>
      <c r="K87" s="3">
        <f>'Forskningsbev overord mod'!I29</f>
        <v>0</v>
      </c>
      <c r="L87" s="3">
        <f>'Forskningsbev overord mod'!J29</f>
        <v>0</v>
      </c>
      <c r="M87" s="3">
        <f>'Forskningsbev overord mod'!K29</f>
        <v>0</v>
      </c>
      <c r="N87" s="3">
        <f>'Forskningsbev overord mod'!L29</f>
        <v>0</v>
      </c>
      <c r="O87" s="3">
        <f>'Forskningsbev overord mod'!M29</f>
        <v>0</v>
      </c>
      <c r="P87" s="7" t="e">
        <f t="shared" si="5"/>
        <v>#DIV/0!</v>
      </c>
      <c r="Q87" s="7" t="e">
        <f t="shared" si="6"/>
        <v>#DIV/0!</v>
      </c>
    </row>
    <row r="88" spans="1:17" x14ac:dyDescent="0.25">
      <c r="A88">
        <f t="shared" si="2"/>
        <v>2019</v>
      </c>
      <c r="B88" t="str">
        <f>'Enheter, modell og år'!$E$2</f>
        <v>RFM</v>
      </c>
      <c r="C88" s="67">
        <f t="shared" si="4"/>
        <v>0</v>
      </c>
      <c r="D88" s="3" t="e">
        <f>'Tot bev overordnet modell'!M30</f>
        <v>#DIV/0!</v>
      </c>
      <c r="E88" s="3">
        <f>'Tot bev overordnet modell'!P30</f>
        <v>0</v>
      </c>
      <c r="F88" s="3">
        <f>'Utdanningsbev overord mod'!F30</f>
        <v>0</v>
      </c>
      <c r="G88" s="3">
        <f>'Utdanningsbev overord mod'!G30</f>
        <v>0</v>
      </c>
      <c r="H88" s="3">
        <f>'Utdanningsbev overord mod'!H30</f>
        <v>0</v>
      </c>
      <c r="I88" s="3">
        <f>'Utdanningsbev overord mod'!I30</f>
        <v>0</v>
      </c>
      <c r="J88" s="3">
        <f>'Forskningsbev overord mod'!H30</f>
        <v>0</v>
      </c>
      <c r="K88" s="3">
        <f>'Forskningsbev overord mod'!I30</f>
        <v>0</v>
      </c>
      <c r="L88" s="3">
        <f>'Forskningsbev overord mod'!J30</f>
        <v>0</v>
      </c>
      <c r="M88" s="3">
        <f>'Forskningsbev overord mod'!K30</f>
        <v>0</v>
      </c>
      <c r="N88" s="3">
        <f>'Forskningsbev overord mod'!L30</f>
        <v>0</v>
      </c>
      <c r="O88" s="3">
        <f>'Forskningsbev overord mod'!M30</f>
        <v>0</v>
      </c>
      <c r="P88" s="7" t="e">
        <f t="shared" si="5"/>
        <v>#DIV/0!</v>
      </c>
      <c r="Q88" s="7" t="e">
        <f t="shared" si="6"/>
        <v>#DIV/0!</v>
      </c>
    </row>
    <row r="89" spans="1:17" x14ac:dyDescent="0.25">
      <c r="A89">
        <f t="shared" si="2"/>
        <v>2019</v>
      </c>
      <c r="B89" t="str">
        <f>'Enheter, modell og år'!$E$2</f>
        <v>RFM</v>
      </c>
      <c r="C89" s="67">
        <f t="shared" si="4"/>
        <v>0</v>
      </c>
      <c r="D89" s="3" t="e">
        <f>'Tot bev overordnet modell'!M31</f>
        <v>#DIV/0!</v>
      </c>
      <c r="E89" s="3">
        <f>'Tot bev overordnet modell'!P31</f>
        <v>0</v>
      </c>
      <c r="F89" s="3">
        <f>'Utdanningsbev overord mod'!F31</f>
        <v>0</v>
      </c>
      <c r="G89" s="3">
        <f>'Utdanningsbev overord mod'!G31</f>
        <v>0</v>
      </c>
      <c r="H89" s="3">
        <f>'Utdanningsbev overord mod'!H31</f>
        <v>0</v>
      </c>
      <c r="I89" s="3">
        <f>'Utdanningsbev overord mod'!I31</f>
        <v>0</v>
      </c>
      <c r="J89" s="3">
        <f>'Forskningsbev overord mod'!H31</f>
        <v>0</v>
      </c>
      <c r="K89" s="3">
        <f>'Forskningsbev overord mod'!I31</f>
        <v>0</v>
      </c>
      <c r="L89" s="3">
        <f>'Forskningsbev overord mod'!J31</f>
        <v>0</v>
      </c>
      <c r="M89" s="3">
        <f>'Forskningsbev overord mod'!K31</f>
        <v>0</v>
      </c>
      <c r="N89" s="3">
        <f>'Forskningsbev overord mod'!L31</f>
        <v>0</v>
      </c>
      <c r="O89" s="3">
        <f>'Forskningsbev overord mod'!M31</f>
        <v>0</v>
      </c>
      <c r="P89" s="7" t="e">
        <f t="shared" si="5"/>
        <v>#DIV/0!</v>
      </c>
      <c r="Q89" s="7" t="e">
        <f t="shared" si="6"/>
        <v>#DIV/0!</v>
      </c>
    </row>
    <row r="90" spans="1:17" x14ac:dyDescent="0.25">
      <c r="A90">
        <f t="shared" si="2"/>
        <v>2019</v>
      </c>
      <c r="B90" t="str">
        <f>'Enheter, modell og år'!$E$2</f>
        <v>RFM</v>
      </c>
      <c r="C90" s="67">
        <f t="shared" si="4"/>
        <v>0</v>
      </c>
      <c r="D90" s="3" t="e">
        <f>'Tot bev overordnet modell'!M32</f>
        <v>#DIV/0!</v>
      </c>
      <c r="E90" s="3">
        <f>'Tot bev overordnet modell'!P32</f>
        <v>0</v>
      </c>
      <c r="F90" s="3">
        <f>'Utdanningsbev overord mod'!F32</f>
        <v>0</v>
      </c>
      <c r="G90" s="3">
        <f>'Utdanningsbev overord mod'!G32</f>
        <v>0</v>
      </c>
      <c r="H90" s="3">
        <f>'Utdanningsbev overord mod'!H32</f>
        <v>0</v>
      </c>
      <c r="I90" s="3">
        <f>'Utdanningsbev overord mod'!I32</f>
        <v>0</v>
      </c>
      <c r="J90" s="3">
        <f>'Forskningsbev overord mod'!H32</f>
        <v>0</v>
      </c>
      <c r="K90" s="3">
        <f>'Forskningsbev overord mod'!I32</f>
        <v>0</v>
      </c>
      <c r="L90" s="3">
        <f>'Forskningsbev overord mod'!J32</f>
        <v>0</v>
      </c>
      <c r="M90" s="3">
        <f>'Forskningsbev overord mod'!K32</f>
        <v>0</v>
      </c>
      <c r="N90" s="3">
        <f>'Forskningsbev overord mod'!L32</f>
        <v>0</v>
      </c>
      <c r="O90" s="3">
        <f>'Forskningsbev overord mod'!M32</f>
        <v>0</v>
      </c>
      <c r="P90" s="7" t="e">
        <f t="shared" si="5"/>
        <v>#DIV/0!</v>
      </c>
      <c r="Q90" s="7" t="e">
        <f t="shared" si="6"/>
        <v>#DIV/0!</v>
      </c>
    </row>
    <row r="91" spans="1:17" x14ac:dyDescent="0.25">
      <c r="A91">
        <f t="shared" si="2"/>
        <v>2019</v>
      </c>
      <c r="B91" t="str">
        <f>'Enheter, modell og år'!$E$2</f>
        <v>RFM</v>
      </c>
      <c r="C91" s="67">
        <f>C61</f>
        <v>0</v>
      </c>
      <c r="D91" s="3" t="e">
        <f>'Tot bev overordnet modell'!M33</f>
        <v>#DIV/0!</v>
      </c>
      <c r="E91" s="3">
        <f>'Tot bev overordnet modell'!P33</f>
        <v>0</v>
      </c>
      <c r="F91" s="3">
        <f>'Utdanningsbev overord mod'!F33</f>
        <v>0</v>
      </c>
      <c r="G91" s="3">
        <f>'Utdanningsbev overord mod'!G33</f>
        <v>0</v>
      </c>
      <c r="H91" s="3">
        <f>'Utdanningsbev overord mod'!H33</f>
        <v>0</v>
      </c>
      <c r="I91" s="3">
        <f>'Utdanningsbev overord mod'!I33</f>
        <v>0</v>
      </c>
      <c r="J91" s="3">
        <f>'Forskningsbev overord mod'!H33</f>
        <v>0</v>
      </c>
      <c r="K91" s="3">
        <f>'Forskningsbev overord mod'!I33</f>
        <v>0</v>
      </c>
      <c r="L91" s="3">
        <f>'Forskningsbev overord mod'!J33</f>
        <v>0</v>
      </c>
      <c r="M91" s="3">
        <f>'Forskningsbev overord mod'!K33</f>
        <v>0</v>
      </c>
      <c r="N91" s="3">
        <f>'Forskningsbev overord mod'!L33</f>
        <v>0</v>
      </c>
      <c r="O91" s="3">
        <f>'Forskningsbev overord mod'!M33</f>
        <v>0</v>
      </c>
      <c r="P91" s="7" t="e">
        <f t="shared" si="5"/>
        <v>#DIV/0!</v>
      </c>
      <c r="Q91" s="7" t="e">
        <f t="shared" si="6"/>
        <v>#DIV/0!</v>
      </c>
    </row>
    <row r="92" spans="1:17" x14ac:dyDescent="0.25">
      <c r="A92">
        <f t="shared" si="2"/>
        <v>2020</v>
      </c>
      <c r="B92" t="str">
        <f>'Enheter, modell og år'!$E$2</f>
        <v>RFM</v>
      </c>
      <c r="C92" s="67">
        <f t="shared" si="4"/>
        <v>0</v>
      </c>
      <c r="D92" s="3" t="e">
        <f>'Tot bev overordnet modell'!R4</f>
        <v>#DIV/0!</v>
      </c>
      <c r="E92" s="3">
        <f>'Tot bev overordnet modell'!U4</f>
        <v>0</v>
      </c>
      <c r="F92" s="3">
        <f>'Utdanningsbev overord mod'!J4</f>
        <v>0</v>
      </c>
      <c r="G92" s="3">
        <f>'Utdanningsbev overord mod'!K4</f>
        <v>0</v>
      </c>
      <c r="H92" s="3">
        <f>'Utdanningsbev overord mod'!L4</f>
        <v>0</v>
      </c>
      <c r="I92" s="3">
        <f>'Utdanningsbev overord mod'!M4</f>
        <v>0</v>
      </c>
      <c r="J92" s="3">
        <f>'Forskningsbev overord mod'!N4</f>
        <v>0</v>
      </c>
      <c r="K92" s="3">
        <f>'Forskningsbev overord mod'!O4</f>
        <v>0</v>
      </c>
      <c r="L92" s="3">
        <f>'Forskningsbev overord mod'!P4</f>
        <v>0</v>
      </c>
      <c r="M92" s="3">
        <f>'Forskningsbev overord mod'!Q4</f>
        <v>0</v>
      </c>
      <c r="N92" s="3">
        <f>'Forskningsbev overord mod'!R4</f>
        <v>0</v>
      </c>
      <c r="O92" s="3">
        <f>'Forskningsbev overord mod'!S4</f>
        <v>0</v>
      </c>
      <c r="P92" s="7" t="e">
        <f t="shared" si="5"/>
        <v>#DIV/0!</v>
      </c>
      <c r="Q92" s="7" t="e">
        <f t="shared" si="6"/>
        <v>#DIV/0!</v>
      </c>
    </row>
    <row r="93" spans="1:17" x14ac:dyDescent="0.25">
      <c r="A93">
        <f t="shared" si="2"/>
        <v>2020</v>
      </c>
      <c r="B93" t="str">
        <f>'Enheter, modell og år'!$E$2</f>
        <v>RFM</v>
      </c>
      <c r="C93" s="67">
        <f t="shared" si="4"/>
        <v>0</v>
      </c>
      <c r="D93" s="3" t="e">
        <f>'Tot bev overordnet modell'!R5</f>
        <v>#DIV/0!</v>
      </c>
      <c r="E93" s="3">
        <f>'Tot bev overordnet modell'!U5</f>
        <v>0</v>
      </c>
      <c r="F93" s="3">
        <f>'Utdanningsbev overord mod'!J5</f>
        <v>0</v>
      </c>
      <c r="G93" s="3">
        <f>'Utdanningsbev overord mod'!K5</f>
        <v>0</v>
      </c>
      <c r="H93" s="3">
        <f>'Utdanningsbev overord mod'!L5</f>
        <v>0</v>
      </c>
      <c r="I93" s="3">
        <f>'Utdanningsbev overord mod'!M5</f>
        <v>0</v>
      </c>
      <c r="J93" s="3">
        <f>'Forskningsbev overord mod'!N5</f>
        <v>0</v>
      </c>
      <c r="K93" s="3">
        <f>'Forskningsbev overord mod'!O5</f>
        <v>0</v>
      </c>
      <c r="L93" s="3">
        <f>'Forskningsbev overord mod'!P5</f>
        <v>0</v>
      </c>
      <c r="M93" s="3">
        <f>'Forskningsbev overord mod'!Q5</f>
        <v>0</v>
      </c>
      <c r="N93" s="3">
        <f>'Forskningsbev overord mod'!R5</f>
        <v>0</v>
      </c>
      <c r="O93" s="3">
        <f>'Forskningsbev overord mod'!S5</f>
        <v>0</v>
      </c>
      <c r="P93" s="7" t="e">
        <f t="shared" si="5"/>
        <v>#DIV/0!</v>
      </c>
      <c r="Q93" s="7" t="e">
        <f t="shared" si="6"/>
        <v>#DIV/0!</v>
      </c>
    </row>
    <row r="94" spans="1:17" x14ac:dyDescent="0.25">
      <c r="A94">
        <f t="shared" si="2"/>
        <v>2020</v>
      </c>
      <c r="B94" t="str">
        <f>'Enheter, modell og år'!$E$2</f>
        <v>RFM</v>
      </c>
      <c r="C94" s="67">
        <f t="shared" si="4"/>
        <v>0</v>
      </c>
      <c r="D94" s="3" t="e">
        <f>'Tot bev overordnet modell'!R6</f>
        <v>#DIV/0!</v>
      </c>
      <c r="E94" s="3">
        <f>'Tot bev overordnet modell'!U6</f>
        <v>0</v>
      </c>
      <c r="F94" s="3">
        <f>'Utdanningsbev overord mod'!J6</f>
        <v>0</v>
      </c>
      <c r="G94" s="3">
        <f>'Utdanningsbev overord mod'!K6</f>
        <v>0</v>
      </c>
      <c r="H94" s="3">
        <f>'Utdanningsbev overord mod'!L6</f>
        <v>0</v>
      </c>
      <c r="I94" s="3">
        <f>'Utdanningsbev overord mod'!M6</f>
        <v>0</v>
      </c>
      <c r="J94" s="3">
        <f>'Forskningsbev overord mod'!N6</f>
        <v>0</v>
      </c>
      <c r="K94" s="3">
        <f>'Forskningsbev overord mod'!O6</f>
        <v>0</v>
      </c>
      <c r="L94" s="3">
        <f>'Forskningsbev overord mod'!P6</f>
        <v>0</v>
      </c>
      <c r="M94" s="3">
        <f>'Forskningsbev overord mod'!Q6</f>
        <v>0</v>
      </c>
      <c r="N94" s="3">
        <f>'Forskningsbev overord mod'!R6</f>
        <v>0</v>
      </c>
      <c r="O94" s="3">
        <f>'Forskningsbev overord mod'!S6</f>
        <v>0</v>
      </c>
      <c r="P94" s="7" t="e">
        <f t="shared" si="5"/>
        <v>#DIV/0!</v>
      </c>
      <c r="Q94" s="7" t="e">
        <f t="shared" si="6"/>
        <v>#DIV/0!</v>
      </c>
    </row>
    <row r="95" spans="1:17" x14ac:dyDescent="0.25">
      <c r="A95">
        <f t="shared" si="2"/>
        <v>2020</v>
      </c>
      <c r="B95" t="str">
        <f>'Enheter, modell og år'!$E$2</f>
        <v>RFM</v>
      </c>
      <c r="C95" s="67">
        <f t="shared" si="4"/>
        <v>0</v>
      </c>
      <c r="D95" s="3" t="e">
        <f>'Tot bev overordnet modell'!R7</f>
        <v>#DIV/0!</v>
      </c>
      <c r="E95" s="3">
        <f>'Tot bev overordnet modell'!U7</f>
        <v>0</v>
      </c>
      <c r="F95" s="3">
        <f>'Utdanningsbev overord mod'!J7</f>
        <v>0</v>
      </c>
      <c r="G95" s="3">
        <f>'Utdanningsbev overord mod'!K7</f>
        <v>0</v>
      </c>
      <c r="H95" s="3">
        <f>'Utdanningsbev overord mod'!L7</f>
        <v>0</v>
      </c>
      <c r="I95" s="3">
        <f>'Utdanningsbev overord mod'!M7</f>
        <v>0</v>
      </c>
      <c r="J95" s="3">
        <f>'Forskningsbev overord mod'!N7</f>
        <v>0</v>
      </c>
      <c r="K95" s="3">
        <f>'Forskningsbev overord mod'!O7</f>
        <v>0</v>
      </c>
      <c r="L95" s="3">
        <f>'Forskningsbev overord mod'!P7</f>
        <v>0</v>
      </c>
      <c r="M95" s="3">
        <f>'Forskningsbev overord mod'!Q7</f>
        <v>0</v>
      </c>
      <c r="N95" s="3">
        <f>'Forskningsbev overord mod'!R7</f>
        <v>0</v>
      </c>
      <c r="O95" s="3">
        <f>'Forskningsbev overord mod'!S7</f>
        <v>0</v>
      </c>
      <c r="P95" s="7" t="e">
        <f t="shared" si="5"/>
        <v>#DIV/0!</v>
      </c>
      <c r="Q95" s="7" t="e">
        <f t="shared" si="6"/>
        <v>#DIV/0!</v>
      </c>
    </row>
    <row r="96" spans="1:17" x14ac:dyDescent="0.25">
      <c r="A96">
        <f t="shared" si="2"/>
        <v>2020</v>
      </c>
      <c r="B96" t="str">
        <f>'Enheter, modell og år'!$E$2</f>
        <v>RFM</v>
      </c>
      <c r="C96" s="67">
        <f t="shared" si="4"/>
        <v>0</v>
      </c>
      <c r="D96" s="3" t="e">
        <f>'Tot bev overordnet modell'!R8</f>
        <v>#DIV/0!</v>
      </c>
      <c r="E96" s="3">
        <f>'Tot bev overordnet modell'!U8</f>
        <v>0</v>
      </c>
      <c r="F96" s="3">
        <f>'Utdanningsbev overord mod'!J8</f>
        <v>0</v>
      </c>
      <c r="G96" s="3">
        <f>'Utdanningsbev overord mod'!K8</f>
        <v>0</v>
      </c>
      <c r="H96" s="3">
        <f>'Utdanningsbev overord mod'!L8</f>
        <v>0</v>
      </c>
      <c r="I96" s="3">
        <f>'Utdanningsbev overord mod'!M8</f>
        <v>0</v>
      </c>
      <c r="J96" s="3">
        <f>'Forskningsbev overord mod'!N8</f>
        <v>0</v>
      </c>
      <c r="K96" s="3">
        <f>'Forskningsbev overord mod'!O8</f>
        <v>0</v>
      </c>
      <c r="L96" s="3">
        <f>'Forskningsbev overord mod'!P8</f>
        <v>0</v>
      </c>
      <c r="M96" s="3">
        <f>'Forskningsbev overord mod'!Q8</f>
        <v>0</v>
      </c>
      <c r="N96" s="3">
        <f>'Forskningsbev overord mod'!R8</f>
        <v>0</v>
      </c>
      <c r="O96" s="3">
        <f>'Forskningsbev overord mod'!S8</f>
        <v>0</v>
      </c>
      <c r="P96" s="7" t="e">
        <f t="shared" si="5"/>
        <v>#DIV/0!</v>
      </c>
      <c r="Q96" s="7" t="e">
        <f t="shared" si="6"/>
        <v>#DIV/0!</v>
      </c>
    </row>
    <row r="97" spans="1:17" x14ac:dyDescent="0.25">
      <c r="A97">
        <f t="shared" ref="A97:A160" si="7">A67+1</f>
        <v>2020</v>
      </c>
      <c r="B97" t="str">
        <f>'Enheter, modell og år'!$E$2</f>
        <v>RFM</v>
      </c>
      <c r="C97" s="67">
        <f t="shared" si="4"/>
        <v>0</v>
      </c>
      <c r="D97" s="3" t="e">
        <f>'Tot bev overordnet modell'!R9</f>
        <v>#DIV/0!</v>
      </c>
      <c r="E97" s="3">
        <f>'Tot bev overordnet modell'!U9</f>
        <v>0</v>
      </c>
      <c r="F97" s="3">
        <f>'Utdanningsbev overord mod'!J9</f>
        <v>0</v>
      </c>
      <c r="G97" s="3">
        <f>'Utdanningsbev overord mod'!K9</f>
        <v>0</v>
      </c>
      <c r="H97" s="3">
        <f>'Utdanningsbev overord mod'!L9</f>
        <v>0</v>
      </c>
      <c r="I97" s="3">
        <f>'Utdanningsbev overord mod'!M9</f>
        <v>0</v>
      </c>
      <c r="J97" s="3">
        <f>'Forskningsbev overord mod'!N9</f>
        <v>0</v>
      </c>
      <c r="K97" s="3">
        <f>'Forskningsbev overord mod'!O9</f>
        <v>0</v>
      </c>
      <c r="L97" s="3">
        <f>'Forskningsbev overord mod'!P9</f>
        <v>0</v>
      </c>
      <c r="M97" s="3">
        <f>'Forskningsbev overord mod'!Q9</f>
        <v>0</v>
      </c>
      <c r="N97" s="3">
        <f>'Forskningsbev overord mod'!R9</f>
        <v>0</v>
      </c>
      <c r="O97" s="3">
        <f>'Forskningsbev overord mod'!S9</f>
        <v>0</v>
      </c>
      <c r="P97" s="7" t="e">
        <f t="shared" si="5"/>
        <v>#DIV/0!</v>
      </c>
      <c r="Q97" s="7" t="e">
        <f t="shared" si="6"/>
        <v>#DIV/0!</v>
      </c>
    </row>
    <row r="98" spans="1:17" x14ac:dyDescent="0.25">
      <c r="A98">
        <f t="shared" si="7"/>
        <v>2020</v>
      </c>
      <c r="B98" t="str">
        <f>'Enheter, modell og år'!$E$2</f>
        <v>RFM</v>
      </c>
      <c r="C98" s="67">
        <f t="shared" si="4"/>
        <v>0</v>
      </c>
      <c r="D98" s="3" t="e">
        <f>'Tot bev overordnet modell'!R10</f>
        <v>#DIV/0!</v>
      </c>
      <c r="E98" s="3">
        <f>'Tot bev overordnet modell'!U10</f>
        <v>0</v>
      </c>
      <c r="F98" s="3">
        <f>'Utdanningsbev overord mod'!J10</f>
        <v>0</v>
      </c>
      <c r="G98" s="3">
        <f>'Utdanningsbev overord mod'!K10</f>
        <v>0</v>
      </c>
      <c r="H98" s="3">
        <f>'Utdanningsbev overord mod'!L10</f>
        <v>0</v>
      </c>
      <c r="I98" s="3">
        <f>'Utdanningsbev overord mod'!M10</f>
        <v>0</v>
      </c>
      <c r="J98" s="3">
        <f>'Forskningsbev overord mod'!N10</f>
        <v>0</v>
      </c>
      <c r="K98" s="3">
        <f>'Forskningsbev overord mod'!O10</f>
        <v>0</v>
      </c>
      <c r="L98" s="3">
        <f>'Forskningsbev overord mod'!P10</f>
        <v>0</v>
      </c>
      <c r="M98" s="3">
        <f>'Forskningsbev overord mod'!Q10</f>
        <v>0</v>
      </c>
      <c r="N98" s="3">
        <f>'Forskningsbev overord mod'!R10</f>
        <v>0</v>
      </c>
      <c r="O98" s="3">
        <f>'Forskningsbev overord mod'!S10</f>
        <v>0</v>
      </c>
      <c r="P98" s="7" t="e">
        <f t="shared" si="5"/>
        <v>#DIV/0!</v>
      </c>
      <c r="Q98" s="7" t="e">
        <f t="shared" si="6"/>
        <v>#DIV/0!</v>
      </c>
    </row>
    <row r="99" spans="1:17" x14ac:dyDescent="0.25">
      <c r="A99">
        <f t="shared" si="7"/>
        <v>2020</v>
      </c>
      <c r="B99" t="str">
        <f>'Enheter, modell og år'!$E$2</f>
        <v>RFM</v>
      </c>
      <c r="C99" s="67">
        <f t="shared" si="4"/>
        <v>0</v>
      </c>
      <c r="D99" s="3" t="e">
        <f>'Tot bev overordnet modell'!R11</f>
        <v>#DIV/0!</v>
      </c>
      <c r="E99" s="3">
        <f>'Tot bev overordnet modell'!U11</f>
        <v>0</v>
      </c>
      <c r="F99" s="3">
        <f>'Utdanningsbev overord mod'!J11</f>
        <v>0</v>
      </c>
      <c r="G99" s="3">
        <f>'Utdanningsbev overord mod'!K11</f>
        <v>0</v>
      </c>
      <c r="H99" s="3">
        <f>'Utdanningsbev overord mod'!L11</f>
        <v>0</v>
      </c>
      <c r="I99" s="3">
        <f>'Utdanningsbev overord mod'!M11</f>
        <v>0</v>
      </c>
      <c r="J99" s="3">
        <f>'Forskningsbev overord mod'!N11</f>
        <v>0</v>
      </c>
      <c r="K99" s="3">
        <f>'Forskningsbev overord mod'!O11</f>
        <v>0</v>
      </c>
      <c r="L99" s="3">
        <f>'Forskningsbev overord mod'!P11</f>
        <v>0</v>
      </c>
      <c r="M99" s="3">
        <f>'Forskningsbev overord mod'!Q11</f>
        <v>0</v>
      </c>
      <c r="N99" s="3">
        <f>'Forskningsbev overord mod'!R11</f>
        <v>0</v>
      </c>
      <c r="O99" s="3">
        <f>'Forskningsbev overord mod'!S11</f>
        <v>0</v>
      </c>
      <c r="P99" s="7" t="e">
        <f t="shared" si="5"/>
        <v>#DIV/0!</v>
      </c>
      <c r="Q99" s="7" t="e">
        <f t="shared" si="6"/>
        <v>#DIV/0!</v>
      </c>
    </row>
    <row r="100" spans="1:17" x14ac:dyDescent="0.25">
      <c r="A100">
        <f t="shared" si="7"/>
        <v>2020</v>
      </c>
      <c r="B100" t="str">
        <f>'Enheter, modell og år'!$E$2</f>
        <v>RFM</v>
      </c>
      <c r="C100" s="67">
        <f t="shared" si="4"/>
        <v>0</v>
      </c>
      <c r="D100" s="3" t="e">
        <f>'Tot bev overordnet modell'!R12</f>
        <v>#DIV/0!</v>
      </c>
      <c r="E100" s="3">
        <f>'Tot bev overordnet modell'!U12</f>
        <v>0</v>
      </c>
      <c r="F100" s="3">
        <f>'Utdanningsbev overord mod'!J12</f>
        <v>0</v>
      </c>
      <c r="G100" s="3">
        <f>'Utdanningsbev overord mod'!K12</f>
        <v>0</v>
      </c>
      <c r="H100" s="3">
        <f>'Utdanningsbev overord mod'!L12</f>
        <v>0</v>
      </c>
      <c r="I100" s="3">
        <f>'Utdanningsbev overord mod'!M12</f>
        <v>0</v>
      </c>
      <c r="J100" s="3">
        <f>'Forskningsbev overord mod'!N12</f>
        <v>0</v>
      </c>
      <c r="K100" s="3">
        <f>'Forskningsbev overord mod'!O12</f>
        <v>0</v>
      </c>
      <c r="L100" s="3">
        <f>'Forskningsbev overord mod'!P12</f>
        <v>0</v>
      </c>
      <c r="M100" s="3">
        <f>'Forskningsbev overord mod'!Q12</f>
        <v>0</v>
      </c>
      <c r="N100" s="3">
        <f>'Forskningsbev overord mod'!R12</f>
        <v>0</v>
      </c>
      <c r="O100" s="3">
        <f>'Forskningsbev overord mod'!S12</f>
        <v>0</v>
      </c>
      <c r="P100" s="7" t="e">
        <f t="shared" si="5"/>
        <v>#DIV/0!</v>
      </c>
      <c r="Q100" s="7" t="e">
        <f t="shared" si="6"/>
        <v>#DIV/0!</v>
      </c>
    </row>
    <row r="101" spans="1:17" x14ac:dyDescent="0.25">
      <c r="A101">
        <f t="shared" si="7"/>
        <v>2020</v>
      </c>
      <c r="B101" t="str">
        <f>'Enheter, modell og år'!$E$2</f>
        <v>RFM</v>
      </c>
      <c r="C101" s="67">
        <f t="shared" si="4"/>
        <v>0</v>
      </c>
      <c r="D101" s="3" t="e">
        <f>'Tot bev overordnet modell'!R13</f>
        <v>#DIV/0!</v>
      </c>
      <c r="E101" s="3">
        <f>'Tot bev overordnet modell'!U13</f>
        <v>0</v>
      </c>
      <c r="F101" s="3">
        <f>'Utdanningsbev overord mod'!J13</f>
        <v>0</v>
      </c>
      <c r="G101" s="3">
        <f>'Utdanningsbev overord mod'!K13</f>
        <v>0</v>
      </c>
      <c r="H101" s="3">
        <f>'Utdanningsbev overord mod'!L13</f>
        <v>0</v>
      </c>
      <c r="I101" s="3">
        <f>'Utdanningsbev overord mod'!M13</f>
        <v>0</v>
      </c>
      <c r="J101" s="3">
        <f>'Forskningsbev overord mod'!N13</f>
        <v>0</v>
      </c>
      <c r="K101" s="3">
        <f>'Forskningsbev overord mod'!O13</f>
        <v>0</v>
      </c>
      <c r="L101" s="3">
        <f>'Forskningsbev overord mod'!P13</f>
        <v>0</v>
      </c>
      <c r="M101" s="3">
        <f>'Forskningsbev overord mod'!Q13</f>
        <v>0</v>
      </c>
      <c r="N101" s="3">
        <f>'Forskningsbev overord mod'!R13</f>
        <v>0</v>
      </c>
      <c r="O101" s="3">
        <f>'Forskningsbev overord mod'!S13</f>
        <v>0</v>
      </c>
      <c r="P101" s="7" t="e">
        <f t="shared" si="5"/>
        <v>#DIV/0!</v>
      </c>
      <c r="Q101" s="7" t="e">
        <f t="shared" si="6"/>
        <v>#DIV/0!</v>
      </c>
    </row>
    <row r="102" spans="1:17" x14ac:dyDescent="0.25">
      <c r="A102">
        <f t="shared" si="7"/>
        <v>2020</v>
      </c>
      <c r="B102" t="str">
        <f>'Enheter, modell og år'!$E$2</f>
        <v>RFM</v>
      </c>
      <c r="C102" s="67">
        <f t="shared" si="4"/>
        <v>0</v>
      </c>
      <c r="D102" s="3" t="e">
        <f>'Tot bev overordnet modell'!R14</f>
        <v>#DIV/0!</v>
      </c>
      <c r="E102" s="3">
        <f>'Tot bev overordnet modell'!U14</f>
        <v>0</v>
      </c>
      <c r="F102" s="3">
        <f>'Utdanningsbev overord mod'!J14</f>
        <v>0</v>
      </c>
      <c r="G102" s="3">
        <f>'Utdanningsbev overord mod'!K14</f>
        <v>0</v>
      </c>
      <c r="H102" s="3">
        <f>'Utdanningsbev overord mod'!L14</f>
        <v>0</v>
      </c>
      <c r="I102" s="3">
        <f>'Utdanningsbev overord mod'!M14</f>
        <v>0</v>
      </c>
      <c r="J102" s="3">
        <f>'Forskningsbev overord mod'!N14</f>
        <v>0</v>
      </c>
      <c r="K102" s="3">
        <f>'Forskningsbev overord mod'!O14</f>
        <v>0</v>
      </c>
      <c r="L102" s="3">
        <f>'Forskningsbev overord mod'!P14</f>
        <v>0</v>
      </c>
      <c r="M102" s="3">
        <f>'Forskningsbev overord mod'!Q14</f>
        <v>0</v>
      </c>
      <c r="N102" s="3">
        <f>'Forskningsbev overord mod'!R14</f>
        <v>0</v>
      </c>
      <c r="O102" s="3">
        <f>'Forskningsbev overord mod'!S14</f>
        <v>0</v>
      </c>
      <c r="P102" s="7" t="e">
        <f t="shared" si="5"/>
        <v>#DIV/0!</v>
      </c>
      <c r="Q102" s="7" t="e">
        <f t="shared" si="6"/>
        <v>#DIV/0!</v>
      </c>
    </row>
    <row r="103" spans="1:17" x14ac:dyDescent="0.25">
      <c r="A103">
        <f t="shared" si="7"/>
        <v>2020</v>
      </c>
      <c r="B103" t="str">
        <f>'Enheter, modell og år'!$E$2</f>
        <v>RFM</v>
      </c>
      <c r="C103" s="67">
        <f t="shared" si="4"/>
        <v>0</v>
      </c>
      <c r="D103" s="3" t="e">
        <f>'Tot bev overordnet modell'!R15</f>
        <v>#DIV/0!</v>
      </c>
      <c r="E103" s="3">
        <f>'Tot bev overordnet modell'!U15</f>
        <v>0</v>
      </c>
      <c r="F103" s="3">
        <f>'Utdanningsbev overord mod'!J15</f>
        <v>0</v>
      </c>
      <c r="G103" s="3">
        <f>'Utdanningsbev overord mod'!K15</f>
        <v>0</v>
      </c>
      <c r="H103" s="3">
        <f>'Utdanningsbev overord mod'!L15</f>
        <v>0</v>
      </c>
      <c r="I103" s="3">
        <f>'Utdanningsbev overord mod'!M15</f>
        <v>0</v>
      </c>
      <c r="J103" s="3">
        <f>'Forskningsbev overord mod'!N15</f>
        <v>0</v>
      </c>
      <c r="K103" s="3">
        <f>'Forskningsbev overord mod'!O15</f>
        <v>0</v>
      </c>
      <c r="L103" s="3">
        <f>'Forskningsbev overord mod'!P15</f>
        <v>0</v>
      </c>
      <c r="M103" s="3">
        <f>'Forskningsbev overord mod'!Q15</f>
        <v>0</v>
      </c>
      <c r="N103" s="3">
        <f>'Forskningsbev overord mod'!R15</f>
        <v>0</v>
      </c>
      <c r="O103" s="3">
        <f>'Forskningsbev overord mod'!S15</f>
        <v>0</v>
      </c>
      <c r="P103" s="7" t="e">
        <f t="shared" si="5"/>
        <v>#DIV/0!</v>
      </c>
      <c r="Q103" s="7" t="e">
        <f t="shared" si="6"/>
        <v>#DIV/0!</v>
      </c>
    </row>
    <row r="104" spans="1:17" x14ac:dyDescent="0.25">
      <c r="A104">
        <f t="shared" si="7"/>
        <v>2020</v>
      </c>
      <c r="B104" t="str">
        <f>'Enheter, modell og år'!$E$2</f>
        <v>RFM</v>
      </c>
      <c r="C104" s="67">
        <f t="shared" si="4"/>
        <v>0</v>
      </c>
      <c r="D104" s="3" t="e">
        <f>'Tot bev overordnet modell'!R16</f>
        <v>#DIV/0!</v>
      </c>
      <c r="E104" s="3">
        <f>'Tot bev overordnet modell'!U16</f>
        <v>0</v>
      </c>
      <c r="F104" s="3">
        <f>'Utdanningsbev overord mod'!J16</f>
        <v>0</v>
      </c>
      <c r="G104" s="3">
        <f>'Utdanningsbev overord mod'!K16</f>
        <v>0</v>
      </c>
      <c r="H104" s="3">
        <f>'Utdanningsbev overord mod'!L16</f>
        <v>0</v>
      </c>
      <c r="I104" s="3">
        <f>'Utdanningsbev overord mod'!M16</f>
        <v>0</v>
      </c>
      <c r="J104" s="3">
        <f>'Forskningsbev overord mod'!N16</f>
        <v>0</v>
      </c>
      <c r="K104" s="3">
        <f>'Forskningsbev overord mod'!O16</f>
        <v>0</v>
      </c>
      <c r="L104" s="3">
        <f>'Forskningsbev overord mod'!P16</f>
        <v>0</v>
      </c>
      <c r="M104" s="3">
        <f>'Forskningsbev overord mod'!Q16</f>
        <v>0</v>
      </c>
      <c r="N104" s="3">
        <f>'Forskningsbev overord mod'!R16</f>
        <v>0</v>
      </c>
      <c r="O104" s="3">
        <f>'Forskningsbev overord mod'!S16</f>
        <v>0</v>
      </c>
      <c r="P104" s="7" t="e">
        <f t="shared" si="5"/>
        <v>#DIV/0!</v>
      </c>
      <c r="Q104" s="7" t="e">
        <f t="shared" si="6"/>
        <v>#DIV/0!</v>
      </c>
    </row>
    <row r="105" spans="1:17" x14ac:dyDescent="0.25">
      <c r="A105">
        <f t="shared" si="7"/>
        <v>2020</v>
      </c>
      <c r="B105" t="str">
        <f>'Enheter, modell og år'!$E$2</f>
        <v>RFM</v>
      </c>
      <c r="C105" s="67">
        <f t="shared" si="4"/>
        <v>0</v>
      </c>
      <c r="D105" s="3" t="e">
        <f>'Tot bev overordnet modell'!R17</f>
        <v>#DIV/0!</v>
      </c>
      <c r="E105" s="3">
        <f>'Tot bev overordnet modell'!U17</f>
        <v>0</v>
      </c>
      <c r="F105" s="3">
        <f>'Utdanningsbev overord mod'!J17</f>
        <v>0</v>
      </c>
      <c r="G105" s="3">
        <f>'Utdanningsbev overord mod'!K17</f>
        <v>0</v>
      </c>
      <c r="H105" s="3">
        <f>'Utdanningsbev overord mod'!L17</f>
        <v>0</v>
      </c>
      <c r="I105" s="3">
        <f>'Utdanningsbev overord mod'!M17</f>
        <v>0</v>
      </c>
      <c r="J105" s="3">
        <f>'Forskningsbev overord mod'!N17</f>
        <v>0</v>
      </c>
      <c r="K105" s="3">
        <f>'Forskningsbev overord mod'!O17</f>
        <v>0</v>
      </c>
      <c r="L105" s="3">
        <f>'Forskningsbev overord mod'!P17</f>
        <v>0</v>
      </c>
      <c r="M105" s="3">
        <f>'Forskningsbev overord mod'!Q17</f>
        <v>0</v>
      </c>
      <c r="N105" s="3">
        <f>'Forskningsbev overord mod'!R17</f>
        <v>0</v>
      </c>
      <c r="O105" s="3">
        <f>'Forskningsbev overord mod'!S17</f>
        <v>0</v>
      </c>
      <c r="P105" s="7" t="e">
        <f t="shared" si="5"/>
        <v>#DIV/0!</v>
      </c>
      <c r="Q105" s="7" t="e">
        <f t="shared" si="6"/>
        <v>#DIV/0!</v>
      </c>
    </row>
    <row r="106" spans="1:17" x14ac:dyDescent="0.25">
      <c r="A106">
        <f t="shared" si="7"/>
        <v>2020</v>
      </c>
      <c r="B106" t="str">
        <f>'Enheter, modell og år'!$E$2</f>
        <v>RFM</v>
      </c>
      <c r="C106" s="67">
        <f t="shared" si="4"/>
        <v>0</v>
      </c>
      <c r="D106" s="3" t="e">
        <f>'Tot bev overordnet modell'!R18</f>
        <v>#DIV/0!</v>
      </c>
      <c r="E106" s="3">
        <f>'Tot bev overordnet modell'!U18</f>
        <v>0</v>
      </c>
      <c r="F106" s="3">
        <f>'Utdanningsbev overord mod'!J18</f>
        <v>0</v>
      </c>
      <c r="G106" s="3">
        <f>'Utdanningsbev overord mod'!K18</f>
        <v>0</v>
      </c>
      <c r="H106" s="3">
        <f>'Utdanningsbev overord mod'!L18</f>
        <v>0</v>
      </c>
      <c r="I106" s="3">
        <f>'Utdanningsbev overord mod'!M18</f>
        <v>0</v>
      </c>
      <c r="J106" s="3">
        <f>'Forskningsbev overord mod'!N18</f>
        <v>0</v>
      </c>
      <c r="K106" s="3">
        <f>'Forskningsbev overord mod'!O18</f>
        <v>0</v>
      </c>
      <c r="L106" s="3">
        <f>'Forskningsbev overord mod'!P18</f>
        <v>0</v>
      </c>
      <c r="M106" s="3">
        <f>'Forskningsbev overord mod'!Q18</f>
        <v>0</v>
      </c>
      <c r="N106" s="3">
        <f>'Forskningsbev overord mod'!R18</f>
        <v>0</v>
      </c>
      <c r="O106" s="3">
        <f>'Forskningsbev overord mod'!S18</f>
        <v>0</v>
      </c>
      <c r="P106" s="7" t="e">
        <f t="shared" si="5"/>
        <v>#DIV/0!</v>
      </c>
      <c r="Q106" s="7" t="e">
        <f t="shared" si="6"/>
        <v>#DIV/0!</v>
      </c>
    </row>
    <row r="107" spans="1:17" x14ac:dyDescent="0.25">
      <c r="A107">
        <f t="shared" si="7"/>
        <v>2020</v>
      </c>
      <c r="B107" t="str">
        <f>'Enheter, modell og år'!$E$2</f>
        <v>RFM</v>
      </c>
      <c r="C107" s="67">
        <f t="shared" si="4"/>
        <v>0</v>
      </c>
      <c r="D107" s="3" t="e">
        <f>'Tot bev overordnet modell'!R19</f>
        <v>#DIV/0!</v>
      </c>
      <c r="E107" s="3">
        <f>'Tot bev overordnet modell'!U19</f>
        <v>0</v>
      </c>
      <c r="F107" s="3">
        <f>'Utdanningsbev overord mod'!J19</f>
        <v>0</v>
      </c>
      <c r="G107" s="3">
        <f>'Utdanningsbev overord mod'!K19</f>
        <v>0</v>
      </c>
      <c r="H107" s="3">
        <f>'Utdanningsbev overord mod'!L19</f>
        <v>0</v>
      </c>
      <c r="I107" s="3">
        <f>'Utdanningsbev overord mod'!M19</f>
        <v>0</v>
      </c>
      <c r="J107" s="3">
        <f>'Forskningsbev overord mod'!N19</f>
        <v>0</v>
      </c>
      <c r="K107" s="3">
        <f>'Forskningsbev overord mod'!O19</f>
        <v>0</v>
      </c>
      <c r="L107" s="3">
        <f>'Forskningsbev overord mod'!P19</f>
        <v>0</v>
      </c>
      <c r="M107" s="3">
        <f>'Forskningsbev overord mod'!Q19</f>
        <v>0</v>
      </c>
      <c r="N107" s="3">
        <f>'Forskningsbev overord mod'!R19</f>
        <v>0</v>
      </c>
      <c r="O107" s="3">
        <f>'Forskningsbev overord mod'!S19</f>
        <v>0</v>
      </c>
      <c r="P107" s="7" t="e">
        <f t="shared" si="5"/>
        <v>#DIV/0!</v>
      </c>
      <c r="Q107" s="7" t="e">
        <f t="shared" si="6"/>
        <v>#DIV/0!</v>
      </c>
    </row>
    <row r="108" spans="1:17" x14ac:dyDescent="0.25">
      <c r="A108">
        <f t="shared" si="7"/>
        <v>2020</v>
      </c>
      <c r="B108" t="str">
        <f>'Enheter, modell og år'!$E$2</f>
        <v>RFM</v>
      </c>
      <c r="C108" s="67">
        <f t="shared" si="4"/>
        <v>0</v>
      </c>
      <c r="D108" s="3" t="e">
        <f>'Tot bev overordnet modell'!R20</f>
        <v>#DIV/0!</v>
      </c>
      <c r="E108" s="3">
        <f>'Tot bev overordnet modell'!U20</f>
        <v>0</v>
      </c>
      <c r="F108" s="3">
        <f>'Utdanningsbev overord mod'!J20</f>
        <v>0</v>
      </c>
      <c r="G108" s="3">
        <f>'Utdanningsbev overord mod'!K20</f>
        <v>0</v>
      </c>
      <c r="H108" s="3">
        <f>'Utdanningsbev overord mod'!L20</f>
        <v>0</v>
      </c>
      <c r="I108" s="3">
        <f>'Utdanningsbev overord mod'!M20</f>
        <v>0</v>
      </c>
      <c r="J108" s="3">
        <f>'Forskningsbev overord mod'!N20</f>
        <v>0</v>
      </c>
      <c r="K108" s="3">
        <f>'Forskningsbev overord mod'!O20</f>
        <v>0</v>
      </c>
      <c r="L108" s="3">
        <f>'Forskningsbev overord mod'!P20</f>
        <v>0</v>
      </c>
      <c r="M108" s="3">
        <f>'Forskningsbev overord mod'!Q20</f>
        <v>0</v>
      </c>
      <c r="N108" s="3">
        <f>'Forskningsbev overord mod'!R20</f>
        <v>0</v>
      </c>
      <c r="O108" s="3">
        <f>'Forskningsbev overord mod'!S20</f>
        <v>0</v>
      </c>
      <c r="P108" s="7" t="e">
        <f t="shared" si="5"/>
        <v>#DIV/0!</v>
      </c>
      <c r="Q108" s="7" t="e">
        <f t="shared" si="6"/>
        <v>#DIV/0!</v>
      </c>
    </row>
    <row r="109" spans="1:17" x14ac:dyDescent="0.25">
      <c r="A109">
        <f t="shared" si="7"/>
        <v>2020</v>
      </c>
      <c r="B109" t="str">
        <f>'Enheter, modell og år'!$E$2</f>
        <v>RFM</v>
      </c>
      <c r="C109" s="67">
        <f t="shared" si="4"/>
        <v>0</v>
      </c>
      <c r="D109" s="3" t="e">
        <f>'Tot bev overordnet modell'!R21</f>
        <v>#DIV/0!</v>
      </c>
      <c r="E109" s="3">
        <f>'Tot bev overordnet modell'!U21</f>
        <v>0</v>
      </c>
      <c r="F109" s="3">
        <f>'Utdanningsbev overord mod'!J21</f>
        <v>0</v>
      </c>
      <c r="G109" s="3">
        <f>'Utdanningsbev overord mod'!K21</f>
        <v>0</v>
      </c>
      <c r="H109" s="3">
        <f>'Utdanningsbev overord mod'!L21</f>
        <v>0</v>
      </c>
      <c r="I109" s="3">
        <f>'Utdanningsbev overord mod'!M21</f>
        <v>0</v>
      </c>
      <c r="J109" s="3">
        <f>'Forskningsbev overord mod'!N21</f>
        <v>0</v>
      </c>
      <c r="K109" s="3">
        <f>'Forskningsbev overord mod'!O21</f>
        <v>0</v>
      </c>
      <c r="L109" s="3">
        <f>'Forskningsbev overord mod'!P21</f>
        <v>0</v>
      </c>
      <c r="M109" s="3">
        <f>'Forskningsbev overord mod'!Q21</f>
        <v>0</v>
      </c>
      <c r="N109" s="3">
        <f>'Forskningsbev overord mod'!R21</f>
        <v>0</v>
      </c>
      <c r="O109" s="3">
        <f>'Forskningsbev overord mod'!S21</f>
        <v>0</v>
      </c>
      <c r="P109" s="7" t="e">
        <f t="shared" si="5"/>
        <v>#DIV/0!</v>
      </c>
      <c r="Q109" s="7" t="e">
        <f t="shared" si="6"/>
        <v>#DIV/0!</v>
      </c>
    </row>
    <row r="110" spans="1:17" x14ac:dyDescent="0.25">
      <c r="A110">
        <f t="shared" si="7"/>
        <v>2020</v>
      </c>
      <c r="B110" t="str">
        <f>'Enheter, modell og år'!$E$2</f>
        <v>RFM</v>
      </c>
      <c r="C110" s="67">
        <f t="shared" si="4"/>
        <v>0</v>
      </c>
      <c r="D110" s="3" t="e">
        <f>'Tot bev overordnet modell'!R22</f>
        <v>#DIV/0!</v>
      </c>
      <c r="E110" s="3">
        <f>'Tot bev overordnet modell'!U22</f>
        <v>0</v>
      </c>
      <c r="F110" s="3">
        <f>'Utdanningsbev overord mod'!J22</f>
        <v>0</v>
      </c>
      <c r="G110" s="3">
        <f>'Utdanningsbev overord mod'!K22</f>
        <v>0</v>
      </c>
      <c r="H110" s="3">
        <f>'Utdanningsbev overord mod'!L22</f>
        <v>0</v>
      </c>
      <c r="I110" s="3">
        <f>'Utdanningsbev overord mod'!M22</f>
        <v>0</v>
      </c>
      <c r="J110" s="3">
        <f>'Forskningsbev overord mod'!N22</f>
        <v>0</v>
      </c>
      <c r="K110" s="3">
        <f>'Forskningsbev overord mod'!O22</f>
        <v>0</v>
      </c>
      <c r="L110" s="3">
        <f>'Forskningsbev overord mod'!P22</f>
        <v>0</v>
      </c>
      <c r="M110" s="3">
        <f>'Forskningsbev overord mod'!Q22</f>
        <v>0</v>
      </c>
      <c r="N110" s="3">
        <f>'Forskningsbev overord mod'!R22</f>
        <v>0</v>
      </c>
      <c r="O110" s="3">
        <f>'Forskningsbev overord mod'!S22</f>
        <v>0</v>
      </c>
      <c r="P110" s="7" t="e">
        <f t="shared" si="5"/>
        <v>#DIV/0!</v>
      </c>
      <c r="Q110" s="7" t="e">
        <f t="shared" si="6"/>
        <v>#DIV/0!</v>
      </c>
    </row>
    <row r="111" spans="1:17" x14ac:dyDescent="0.25">
      <c r="A111">
        <f t="shared" si="7"/>
        <v>2020</v>
      </c>
      <c r="B111" t="str">
        <f>'Enheter, modell og år'!$E$2</f>
        <v>RFM</v>
      </c>
      <c r="C111" s="67">
        <f t="shared" si="4"/>
        <v>0</v>
      </c>
      <c r="D111" s="3" t="e">
        <f>'Tot bev overordnet modell'!R23</f>
        <v>#DIV/0!</v>
      </c>
      <c r="E111" s="3">
        <f>'Tot bev overordnet modell'!U23</f>
        <v>0</v>
      </c>
      <c r="F111" s="3">
        <f>'Utdanningsbev overord mod'!J23</f>
        <v>0</v>
      </c>
      <c r="G111" s="3">
        <f>'Utdanningsbev overord mod'!K23</f>
        <v>0</v>
      </c>
      <c r="H111" s="3">
        <f>'Utdanningsbev overord mod'!L23</f>
        <v>0</v>
      </c>
      <c r="I111" s="3">
        <f>'Utdanningsbev overord mod'!M23</f>
        <v>0</v>
      </c>
      <c r="J111" s="3">
        <f>'Forskningsbev overord mod'!N23</f>
        <v>0</v>
      </c>
      <c r="K111" s="3">
        <f>'Forskningsbev overord mod'!O23</f>
        <v>0</v>
      </c>
      <c r="L111" s="3">
        <f>'Forskningsbev overord mod'!P23</f>
        <v>0</v>
      </c>
      <c r="M111" s="3">
        <f>'Forskningsbev overord mod'!Q23</f>
        <v>0</v>
      </c>
      <c r="N111" s="3">
        <f>'Forskningsbev overord mod'!R23</f>
        <v>0</v>
      </c>
      <c r="O111" s="3">
        <f>'Forskningsbev overord mod'!S23</f>
        <v>0</v>
      </c>
      <c r="P111" s="7" t="e">
        <f t="shared" si="5"/>
        <v>#DIV/0!</v>
      </c>
      <c r="Q111" s="7" t="e">
        <f t="shared" si="6"/>
        <v>#DIV/0!</v>
      </c>
    </row>
    <row r="112" spans="1:17" x14ac:dyDescent="0.25">
      <c r="A112">
        <f t="shared" si="7"/>
        <v>2020</v>
      </c>
      <c r="B112" t="str">
        <f>'Enheter, modell og år'!$E$2</f>
        <v>RFM</v>
      </c>
      <c r="C112" s="67">
        <f t="shared" si="4"/>
        <v>0</v>
      </c>
      <c r="D112" s="3" t="e">
        <f>'Tot bev overordnet modell'!R24</f>
        <v>#DIV/0!</v>
      </c>
      <c r="E112" s="3">
        <f>'Tot bev overordnet modell'!U24</f>
        <v>0</v>
      </c>
      <c r="F112" s="3">
        <f>'Utdanningsbev overord mod'!J24</f>
        <v>0</v>
      </c>
      <c r="G112" s="3">
        <f>'Utdanningsbev overord mod'!K24</f>
        <v>0</v>
      </c>
      <c r="H112" s="3">
        <f>'Utdanningsbev overord mod'!L24</f>
        <v>0</v>
      </c>
      <c r="I112" s="3">
        <f>'Utdanningsbev overord mod'!M24</f>
        <v>0</v>
      </c>
      <c r="J112" s="3">
        <f>'Forskningsbev overord mod'!N24</f>
        <v>0</v>
      </c>
      <c r="K112" s="3">
        <f>'Forskningsbev overord mod'!O24</f>
        <v>0</v>
      </c>
      <c r="L112" s="3">
        <f>'Forskningsbev overord mod'!P24</f>
        <v>0</v>
      </c>
      <c r="M112" s="3">
        <f>'Forskningsbev overord mod'!Q24</f>
        <v>0</v>
      </c>
      <c r="N112" s="3">
        <f>'Forskningsbev overord mod'!R24</f>
        <v>0</v>
      </c>
      <c r="O112" s="3">
        <f>'Forskningsbev overord mod'!S24</f>
        <v>0</v>
      </c>
      <c r="P112" s="7" t="e">
        <f t="shared" si="5"/>
        <v>#DIV/0!</v>
      </c>
      <c r="Q112" s="7" t="e">
        <f t="shared" si="6"/>
        <v>#DIV/0!</v>
      </c>
    </row>
    <row r="113" spans="1:17" x14ac:dyDescent="0.25">
      <c r="A113">
        <f t="shared" si="7"/>
        <v>2020</v>
      </c>
      <c r="B113" t="str">
        <f>'Enheter, modell og år'!$E$2</f>
        <v>RFM</v>
      </c>
      <c r="C113" s="67">
        <f t="shared" si="4"/>
        <v>0</v>
      </c>
      <c r="D113" s="3" t="e">
        <f>'Tot bev overordnet modell'!R25</f>
        <v>#DIV/0!</v>
      </c>
      <c r="E113" s="3">
        <f>'Tot bev overordnet modell'!U25</f>
        <v>0</v>
      </c>
      <c r="F113" s="3">
        <f>'Utdanningsbev overord mod'!J25</f>
        <v>0</v>
      </c>
      <c r="G113" s="3">
        <f>'Utdanningsbev overord mod'!K25</f>
        <v>0</v>
      </c>
      <c r="H113" s="3">
        <f>'Utdanningsbev overord mod'!L25</f>
        <v>0</v>
      </c>
      <c r="I113" s="3">
        <f>'Utdanningsbev overord mod'!M25</f>
        <v>0</v>
      </c>
      <c r="J113" s="3">
        <f>'Forskningsbev overord mod'!N25</f>
        <v>0</v>
      </c>
      <c r="K113" s="3">
        <f>'Forskningsbev overord mod'!O25</f>
        <v>0</v>
      </c>
      <c r="L113" s="3">
        <f>'Forskningsbev overord mod'!P25</f>
        <v>0</v>
      </c>
      <c r="M113" s="3">
        <f>'Forskningsbev overord mod'!Q25</f>
        <v>0</v>
      </c>
      <c r="N113" s="3">
        <f>'Forskningsbev overord mod'!R25</f>
        <v>0</v>
      </c>
      <c r="O113" s="3">
        <f>'Forskningsbev overord mod'!S25</f>
        <v>0</v>
      </c>
      <c r="P113" s="7" t="e">
        <f t="shared" si="5"/>
        <v>#DIV/0!</v>
      </c>
      <c r="Q113" s="7" t="e">
        <f t="shared" si="6"/>
        <v>#DIV/0!</v>
      </c>
    </row>
    <row r="114" spans="1:17" x14ac:dyDescent="0.25">
      <c r="A114">
        <f t="shared" si="7"/>
        <v>2020</v>
      </c>
      <c r="B114" t="str">
        <f>'Enheter, modell og år'!$E$2</f>
        <v>RFM</v>
      </c>
      <c r="C114" s="67">
        <f t="shared" si="4"/>
        <v>0</v>
      </c>
      <c r="D114" s="3" t="e">
        <f>'Tot bev overordnet modell'!R26</f>
        <v>#DIV/0!</v>
      </c>
      <c r="E114" s="3">
        <f>'Tot bev overordnet modell'!U26</f>
        <v>0</v>
      </c>
      <c r="F114" s="3">
        <f>'Utdanningsbev overord mod'!J26</f>
        <v>0</v>
      </c>
      <c r="G114" s="3">
        <f>'Utdanningsbev overord mod'!K26</f>
        <v>0</v>
      </c>
      <c r="H114" s="3">
        <f>'Utdanningsbev overord mod'!L26</f>
        <v>0</v>
      </c>
      <c r="I114" s="3">
        <f>'Utdanningsbev overord mod'!M26</f>
        <v>0</v>
      </c>
      <c r="J114" s="3">
        <f>'Forskningsbev overord mod'!N26</f>
        <v>0</v>
      </c>
      <c r="K114" s="3">
        <f>'Forskningsbev overord mod'!O26</f>
        <v>0</v>
      </c>
      <c r="L114" s="3">
        <f>'Forskningsbev overord mod'!P26</f>
        <v>0</v>
      </c>
      <c r="M114" s="3">
        <f>'Forskningsbev overord mod'!Q26</f>
        <v>0</v>
      </c>
      <c r="N114" s="3">
        <f>'Forskningsbev overord mod'!R26</f>
        <v>0</v>
      </c>
      <c r="O114" s="3">
        <f>'Forskningsbev overord mod'!S26</f>
        <v>0</v>
      </c>
      <c r="P114" s="7" t="e">
        <f t="shared" si="5"/>
        <v>#DIV/0!</v>
      </c>
      <c r="Q114" s="7" t="e">
        <f t="shared" si="6"/>
        <v>#DIV/0!</v>
      </c>
    </row>
    <row r="115" spans="1:17" x14ac:dyDescent="0.25">
      <c r="A115">
        <f t="shared" si="7"/>
        <v>2020</v>
      </c>
      <c r="B115" t="str">
        <f>'Enheter, modell og år'!$E$2</f>
        <v>RFM</v>
      </c>
      <c r="C115" s="67">
        <f t="shared" si="4"/>
        <v>0</v>
      </c>
      <c r="D115" s="3" t="e">
        <f>'Tot bev overordnet modell'!R27</f>
        <v>#DIV/0!</v>
      </c>
      <c r="E115" s="3">
        <f>'Tot bev overordnet modell'!U27</f>
        <v>0</v>
      </c>
      <c r="F115" s="3">
        <f>'Utdanningsbev overord mod'!J27</f>
        <v>0</v>
      </c>
      <c r="G115" s="3">
        <f>'Utdanningsbev overord mod'!K27</f>
        <v>0</v>
      </c>
      <c r="H115" s="3">
        <f>'Utdanningsbev overord mod'!L27</f>
        <v>0</v>
      </c>
      <c r="I115" s="3">
        <f>'Utdanningsbev overord mod'!M27</f>
        <v>0</v>
      </c>
      <c r="J115" s="3">
        <f>'Forskningsbev overord mod'!N27</f>
        <v>0</v>
      </c>
      <c r="K115" s="3">
        <f>'Forskningsbev overord mod'!O27</f>
        <v>0</v>
      </c>
      <c r="L115" s="3">
        <f>'Forskningsbev overord mod'!P27</f>
        <v>0</v>
      </c>
      <c r="M115" s="3">
        <f>'Forskningsbev overord mod'!Q27</f>
        <v>0</v>
      </c>
      <c r="N115" s="3">
        <f>'Forskningsbev overord mod'!R27</f>
        <v>0</v>
      </c>
      <c r="O115" s="3">
        <f>'Forskningsbev overord mod'!S27</f>
        <v>0</v>
      </c>
      <c r="P115" s="7" t="e">
        <f t="shared" si="5"/>
        <v>#DIV/0!</v>
      </c>
      <c r="Q115" s="7" t="e">
        <f t="shared" si="6"/>
        <v>#DIV/0!</v>
      </c>
    </row>
    <row r="116" spans="1:17" x14ac:dyDescent="0.25">
      <c r="A116">
        <f t="shared" si="7"/>
        <v>2020</v>
      </c>
      <c r="B116" t="str">
        <f>'Enheter, modell og år'!$E$2</f>
        <v>RFM</v>
      </c>
      <c r="C116" s="67">
        <f t="shared" si="4"/>
        <v>0</v>
      </c>
      <c r="D116" s="3" t="e">
        <f>'Tot bev overordnet modell'!R28</f>
        <v>#DIV/0!</v>
      </c>
      <c r="E116" s="3">
        <f>'Tot bev overordnet modell'!U28</f>
        <v>0</v>
      </c>
      <c r="F116" s="3">
        <f>'Utdanningsbev overord mod'!J28</f>
        <v>0</v>
      </c>
      <c r="G116" s="3">
        <f>'Utdanningsbev overord mod'!K28</f>
        <v>0</v>
      </c>
      <c r="H116" s="3">
        <f>'Utdanningsbev overord mod'!L28</f>
        <v>0</v>
      </c>
      <c r="I116" s="3">
        <f>'Utdanningsbev overord mod'!M28</f>
        <v>0</v>
      </c>
      <c r="J116" s="3">
        <f>'Forskningsbev overord mod'!N28</f>
        <v>0</v>
      </c>
      <c r="K116" s="3">
        <f>'Forskningsbev overord mod'!O28</f>
        <v>0</v>
      </c>
      <c r="L116" s="3">
        <f>'Forskningsbev overord mod'!P28</f>
        <v>0</v>
      </c>
      <c r="M116" s="3">
        <f>'Forskningsbev overord mod'!Q28</f>
        <v>0</v>
      </c>
      <c r="N116" s="3">
        <f>'Forskningsbev overord mod'!R28</f>
        <v>0</v>
      </c>
      <c r="O116" s="3">
        <f>'Forskningsbev overord mod'!S28</f>
        <v>0</v>
      </c>
      <c r="P116" s="7" t="e">
        <f t="shared" si="5"/>
        <v>#DIV/0!</v>
      </c>
      <c r="Q116" s="7" t="e">
        <f t="shared" si="6"/>
        <v>#DIV/0!</v>
      </c>
    </row>
    <row r="117" spans="1:17" x14ac:dyDescent="0.25">
      <c r="A117">
        <f t="shared" si="7"/>
        <v>2020</v>
      </c>
      <c r="B117" t="str">
        <f>'Enheter, modell og år'!$E$2</f>
        <v>RFM</v>
      </c>
      <c r="C117" s="67">
        <f t="shared" si="4"/>
        <v>0</v>
      </c>
      <c r="D117" s="3" t="e">
        <f>'Tot bev overordnet modell'!R29</f>
        <v>#DIV/0!</v>
      </c>
      <c r="E117" s="3">
        <f>'Tot bev overordnet modell'!U29</f>
        <v>0</v>
      </c>
      <c r="F117" s="3">
        <f>'Utdanningsbev overord mod'!J29</f>
        <v>0</v>
      </c>
      <c r="G117" s="3">
        <f>'Utdanningsbev overord mod'!K29</f>
        <v>0</v>
      </c>
      <c r="H117" s="3">
        <f>'Utdanningsbev overord mod'!L29</f>
        <v>0</v>
      </c>
      <c r="I117" s="3">
        <f>'Utdanningsbev overord mod'!M29</f>
        <v>0</v>
      </c>
      <c r="J117" s="3">
        <f>'Forskningsbev overord mod'!N29</f>
        <v>0</v>
      </c>
      <c r="K117" s="3">
        <f>'Forskningsbev overord mod'!O29</f>
        <v>0</v>
      </c>
      <c r="L117" s="3">
        <f>'Forskningsbev overord mod'!P29</f>
        <v>0</v>
      </c>
      <c r="M117" s="3">
        <f>'Forskningsbev overord mod'!Q29</f>
        <v>0</v>
      </c>
      <c r="N117" s="3">
        <f>'Forskningsbev overord mod'!R29</f>
        <v>0</v>
      </c>
      <c r="O117" s="3">
        <f>'Forskningsbev overord mod'!S29</f>
        <v>0</v>
      </c>
      <c r="P117" s="7" t="e">
        <f t="shared" si="5"/>
        <v>#DIV/0!</v>
      </c>
      <c r="Q117" s="7" t="e">
        <f t="shared" si="6"/>
        <v>#DIV/0!</v>
      </c>
    </row>
    <row r="118" spans="1:17" x14ac:dyDescent="0.25">
      <c r="A118">
        <f t="shared" si="7"/>
        <v>2020</v>
      </c>
      <c r="B118" t="str">
        <f>'Enheter, modell og år'!$E$2</f>
        <v>RFM</v>
      </c>
      <c r="C118" s="67">
        <f t="shared" si="4"/>
        <v>0</v>
      </c>
      <c r="D118" s="3" t="e">
        <f>'Tot bev overordnet modell'!R30</f>
        <v>#DIV/0!</v>
      </c>
      <c r="E118" s="3">
        <f>'Tot bev overordnet modell'!U30</f>
        <v>0</v>
      </c>
      <c r="F118" s="3">
        <f>'Utdanningsbev overord mod'!J30</f>
        <v>0</v>
      </c>
      <c r="G118" s="3">
        <f>'Utdanningsbev overord mod'!K30</f>
        <v>0</v>
      </c>
      <c r="H118" s="3">
        <f>'Utdanningsbev overord mod'!L30</f>
        <v>0</v>
      </c>
      <c r="I118" s="3">
        <f>'Utdanningsbev overord mod'!M30</f>
        <v>0</v>
      </c>
      <c r="J118" s="3">
        <f>'Forskningsbev overord mod'!N30</f>
        <v>0</v>
      </c>
      <c r="K118" s="3">
        <f>'Forskningsbev overord mod'!O30</f>
        <v>0</v>
      </c>
      <c r="L118" s="3">
        <f>'Forskningsbev overord mod'!P30</f>
        <v>0</v>
      </c>
      <c r="M118" s="3">
        <f>'Forskningsbev overord mod'!Q30</f>
        <v>0</v>
      </c>
      <c r="N118" s="3">
        <f>'Forskningsbev overord mod'!R30</f>
        <v>0</v>
      </c>
      <c r="O118" s="3">
        <f>'Forskningsbev overord mod'!S30</f>
        <v>0</v>
      </c>
      <c r="P118" s="7" t="e">
        <f t="shared" si="5"/>
        <v>#DIV/0!</v>
      </c>
      <c r="Q118" s="7" t="e">
        <f t="shared" si="6"/>
        <v>#DIV/0!</v>
      </c>
    </row>
    <row r="119" spans="1:17" x14ac:dyDescent="0.25">
      <c r="A119">
        <f t="shared" si="7"/>
        <v>2020</v>
      </c>
      <c r="B119" t="str">
        <f>'Enheter, modell og år'!$E$2</f>
        <v>RFM</v>
      </c>
      <c r="C119" s="67">
        <f t="shared" si="4"/>
        <v>0</v>
      </c>
      <c r="D119" s="3" t="e">
        <f>'Tot bev overordnet modell'!R31</f>
        <v>#DIV/0!</v>
      </c>
      <c r="E119" s="3">
        <f>'Tot bev overordnet modell'!U31</f>
        <v>0</v>
      </c>
      <c r="F119" s="3">
        <f>'Utdanningsbev overord mod'!J31</f>
        <v>0</v>
      </c>
      <c r="G119" s="3">
        <f>'Utdanningsbev overord mod'!K31</f>
        <v>0</v>
      </c>
      <c r="H119" s="3">
        <f>'Utdanningsbev overord mod'!L31</f>
        <v>0</v>
      </c>
      <c r="I119" s="3">
        <f>'Utdanningsbev overord mod'!M31</f>
        <v>0</v>
      </c>
      <c r="J119" s="3">
        <f>'Forskningsbev overord mod'!N31</f>
        <v>0</v>
      </c>
      <c r="K119" s="3">
        <f>'Forskningsbev overord mod'!O31</f>
        <v>0</v>
      </c>
      <c r="L119" s="3">
        <f>'Forskningsbev overord mod'!P31</f>
        <v>0</v>
      </c>
      <c r="M119" s="3">
        <f>'Forskningsbev overord mod'!Q31</f>
        <v>0</v>
      </c>
      <c r="N119" s="3">
        <f>'Forskningsbev overord mod'!R31</f>
        <v>0</v>
      </c>
      <c r="O119" s="3">
        <f>'Forskningsbev overord mod'!S31</f>
        <v>0</v>
      </c>
      <c r="P119" s="7" t="e">
        <f t="shared" si="5"/>
        <v>#DIV/0!</v>
      </c>
      <c r="Q119" s="7" t="e">
        <f t="shared" si="6"/>
        <v>#DIV/0!</v>
      </c>
    </row>
    <row r="120" spans="1:17" x14ac:dyDescent="0.25">
      <c r="A120">
        <f t="shared" si="7"/>
        <v>2020</v>
      </c>
      <c r="B120" t="str">
        <f>'Enheter, modell og år'!$E$2</f>
        <v>RFM</v>
      </c>
      <c r="C120" s="67">
        <f t="shared" si="4"/>
        <v>0</v>
      </c>
      <c r="D120" s="3" t="e">
        <f>'Tot bev overordnet modell'!R32</f>
        <v>#DIV/0!</v>
      </c>
      <c r="E120" s="3">
        <f>'Tot bev overordnet modell'!U32</f>
        <v>0</v>
      </c>
      <c r="F120" s="3">
        <f>'Utdanningsbev overord mod'!J32</f>
        <v>0</v>
      </c>
      <c r="G120" s="3">
        <f>'Utdanningsbev overord mod'!K32</f>
        <v>0</v>
      </c>
      <c r="H120" s="3">
        <f>'Utdanningsbev overord mod'!L32</f>
        <v>0</v>
      </c>
      <c r="I120" s="3">
        <f>'Utdanningsbev overord mod'!M32</f>
        <v>0</v>
      </c>
      <c r="J120" s="3">
        <f>'Forskningsbev overord mod'!N32</f>
        <v>0</v>
      </c>
      <c r="K120" s="3">
        <f>'Forskningsbev overord mod'!O32</f>
        <v>0</v>
      </c>
      <c r="L120" s="3">
        <f>'Forskningsbev overord mod'!P32</f>
        <v>0</v>
      </c>
      <c r="M120" s="3">
        <f>'Forskningsbev overord mod'!Q32</f>
        <v>0</v>
      </c>
      <c r="N120" s="3">
        <f>'Forskningsbev overord mod'!R32</f>
        <v>0</v>
      </c>
      <c r="O120" s="3">
        <f>'Forskningsbev overord mod'!S32</f>
        <v>0</v>
      </c>
      <c r="P120" s="7" t="e">
        <f t="shared" si="5"/>
        <v>#DIV/0!</v>
      </c>
      <c r="Q120" s="7" t="e">
        <f t="shared" si="6"/>
        <v>#DIV/0!</v>
      </c>
    </row>
    <row r="121" spans="1:17" x14ac:dyDescent="0.25">
      <c r="A121">
        <f t="shared" si="7"/>
        <v>2020</v>
      </c>
      <c r="B121" t="str">
        <f>'Enheter, modell og år'!$E$2</f>
        <v>RFM</v>
      </c>
      <c r="C121" s="67">
        <f t="shared" si="4"/>
        <v>0</v>
      </c>
      <c r="D121" s="3" t="e">
        <f>'Tot bev overordnet modell'!R33</f>
        <v>#DIV/0!</v>
      </c>
      <c r="E121" s="3">
        <f>'Tot bev overordnet modell'!U33</f>
        <v>0</v>
      </c>
      <c r="F121" s="3">
        <f>'Utdanningsbev overord mod'!J33</f>
        <v>0</v>
      </c>
      <c r="G121" s="3">
        <f>'Utdanningsbev overord mod'!K33</f>
        <v>0</v>
      </c>
      <c r="H121" s="3">
        <f>'Utdanningsbev overord mod'!L33</f>
        <v>0</v>
      </c>
      <c r="I121" s="3">
        <f>'Utdanningsbev overord mod'!M33</f>
        <v>0</v>
      </c>
      <c r="J121" s="3">
        <f>'Forskningsbev overord mod'!N33</f>
        <v>0</v>
      </c>
      <c r="K121" s="3">
        <f>'Forskningsbev overord mod'!O33</f>
        <v>0</v>
      </c>
      <c r="L121" s="3">
        <f>'Forskningsbev overord mod'!P33</f>
        <v>0</v>
      </c>
      <c r="M121" s="3">
        <f>'Forskningsbev overord mod'!Q33</f>
        <v>0</v>
      </c>
      <c r="N121" s="3">
        <f>'Forskningsbev overord mod'!R33</f>
        <v>0</v>
      </c>
      <c r="O121" s="3">
        <f>'Forskningsbev overord mod'!S33</f>
        <v>0</v>
      </c>
      <c r="P121" s="7" t="e">
        <f t="shared" si="5"/>
        <v>#DIV/0!</v>
      </c>
      <c r="Q121" s="7" t="e">
        <f t="shared" si="6"/>
        <v>#DIV/0!</v>
      </c>
    </row>
    <row r="122" spans="1:17" x14ac:dyDescent="0.25">
      <c r="A122">
        <f t="shared" si="7"/>
        <v>2021</v>
      </c>
      <c r="B122" t="str">
        <f>'Enheter, modell og år'!$E$2</f>
        <v>RFM</v>
      </c>
      <c r="C122" s="67">
        <f t="shared" si="4"/>
        <v>0</v>
      </c>
      <c r="D122" s="3" t="e">
        <f>'Tot bev overordnet modell'!W4</f>
        <v>#DIV/0!</v>
      </c>
      <c r="E122" s="3">
        <f>'Tot bev overordnet modell'!Z4</f>
        <v>0</v>
      </c>
      <c r="F122" s="3">
        <f>'Utdanningsbev overord mod'!N4</f>
        <v>0</v>
      </c>
      <c r="G122" s="3">
        <f>'Utdanningsbev overord mod'!O4</f>
        <v>0</v>
      </c>
      <c r="H122" s="3">
        <f>'Utdanningsbev overord mod'!P4</f>
        <v>0</v>
      </c>
      <c r="I122" s="3">
        <f>'Utdanningsbev overord mod'!Q4</f>
        <v>0</v>
      </c>
      <c r="J122" s="3">
        <f>'Forskningsbev overord mod'!T4</f>
        <v>0</v>
      </c>
      <c r="K122" s="3">
        <f>'Forskningsbev overord mod'!U4</f>
        <v>0</v>
      </c>
      <c r="L122" s="3">
        <f>'Forskningsbev overord mod'!V4</f>
        <v>0</v>
      </c>
      <c r="M122" s="3">
        <f>'Forskningsbev overord mod'!W4</f>
        <v>0</v>
      </c>
      <c r="N122" s="3">
        <f>'Forskningsbev overord mod'!X4</f>
        <v>0</v>
      </c>
      <c r="O122" s="3">
        <f>'Forskningsbev overord mod'!Y4</f>
        <v>0</v>
      </c>
      <c r="P122" s="7" t="e">
        <f t="shared" si="5"/>
        <v>#DIV/0!</v>
      </c>
      <c r="Q122" s="7" t="e">
        <f t="shared" si="6"/>
        <v>#DIV/0!</v>
      </c>
    </row>
    <row r="123" spans="1:17" x14ac:dyDescent="0.25">
      <c r="A123">
        <f t="shared" si="7"/>
        <v>2021</v>
      </c>
      <c r="B123" t="str">
        <f>'Enheter, modell og år'!$E$2</f>
        <v>RFM</v>
      </c>
      <c r="C123" s="67">
        <f t="shared" si="4"/>
        <v>0</v>
      </c>
      <c r="D123" s="3" t="e">
        <f>'Tot bev overordnet modell'!W5</f>
        <v>#DIV/0!</v>
      </c>
      <c r="E123" s="3">
        <f>'Tot bev overordnet modell'!Z5</f>
        <v>0</v>
      </c>
      <c r="F123" s="3">
        <f>'Utdanningsbev overord mod'!N5</f>
        <v>0</v>
      </c>
      <c r="G123" s="3">
        <f>'Utdanningsbev overord mod'!O5</f>
        <v>0</v>
      </c>
      <c r="H123" s="3">
        <f>'Utdanningsbev overord mod'!P5</f>
        <v>0</v>
      </c>
      <c r="I123" s="3">
        <f>'Utdanningsbev overord mod'!Q5</f>
        <v>0</v>
      </c>
      <c r="J123" s="3">
        <f>'Forskningsbev overord mod'!T5</f>
        <v>0</v>
      </c>
      <c r="K123" s="3">
        <f>'Forskningsbev overord mod'!U5</f>
        <v>0</v>
      </c>
      <c r="L123" s="3">
        <f>'Forskningsbev overord mod'!V5</f>
        <v>0</v>
      </c>
      <c r="M123" s="3">
        <f>'Forskningsbev overord mod'!W5</f>
        <v>0</v>
      </c>
      <c r="N123" s="3">
        <f>'Forskningsbev overord mod'!X5</f>
        <v>0</v>
      </c>
      <c r="O123" s="3">
        <f>'Forskningsbev overord mod'!Y5</f>
        <v>0</v>
      </c>
      <c r="P123" s="7" t="e">
        <f t="shared" si="5"/>
        <v>#DIV/0!</v>
      </c>
      <c r="Q123" s="7" t="e">
        <f t="shared" si="6"/>
        <v>#DIV/0!</v>
      </c>
    </row>
    <row r="124" spans="1:17" x14ac:dyDescent="0.25">
      <c r="A124">
        <f t="shared" si="7"/>
        <v>2021</v>
      </c>
      <c r="B124" t="str">
        <f>'Enheter, modell og år'!$E$2</f>
        <v>RFM</v>
      </c>
      <c r="C124" s="67">
        <f t="shared" si="4"/>
        <v>0</v>
      </c>
      <c r="D124" s="3" t="e">
        <f>'Tot bev overordnet modell'!W6</f>
        <v>#DIV/0!</v>
      </c>
      <c r="E124" s="3">
        <f>'Tot bev overordnet modell'!Z6</f>
        <v>0</v>
      </c>
      <c r="F124" s="3">
        <f>'Utdanningsbev overord mod'!N6</f>
        <v>0</v>
      </c>
      <c r="G124" s="3">
        <f>'Utdanningsbev overord mod'!O6</f>
        <v>0</v>
      </c>
      <c r="H124" s="3">
        <f>'Utdanningsbev overord mod'!P6</f>
        <v>0</v>
      </c>
      <c r="I124" s="3">
        <f>'Utdanningsbev overord mod'!Q6</f>
        <v>0</v>
      </c>
      <c r="J124" s="3">
        <f>'Forskningsbev overord mod'!T6</f>
        <v>0</v>
      </c>
      <c r="K124" s="3">
        <f>'Forskningsbev overord mod'!U6</f>
        <v>0</v>
      </c>
      <c r="L124" s="3">
        <f>'Forskningsbev overord mod'!V6</f>
        <v>0</v>
      </c>
      <c r="M124" s="3">
        <f>'Forskningsbev overord mod'!W6</f>
        <v>0</v>
      </c>
      <c r="N124" s="3">
        <f>'Forskningsbev overord mod'!X6</f>
        <v>0</v>
      </c>
      <c r="O124" s="3">
        <f>'Forskningsbev overord mod'!Y6</f>
        <v>0</v>
      </c>
      <c r="P124" s="7" t="e">
        <f t="shared" si="5"/>
        <v>#DIV/0!</v>
      </c>
      <c r="Q124" s="7" t="e">
        <f t="shared" si="6"/>
        <v>#DIV/0!</v>
      </c>
    </row>
    <row r="125" spans="1:17" x14ac:dyDescent="0.25">
      <c r="A125">
        <f t="shared" si="7"/>
        <v>2021</v>
      </c>
      <c r="B125" t="str">
        <f>'Enheter, modell og år'!$E$2</f>
        <v>RFM</v>
      </c>
      <c r="C125" s="67">
        <f t="shared" si="4"/>
        <v>0</v>
      </c>
      <c r="D125" s="3" t="e">
        <f>'Tot bev overordnet modell'!W7</f>
        <v>#DIV/0!</v>
      </c>
      <c r="E125" s="3">
        <f>'Tot bev overordnet modell'!Z7</f>
        <v>0</v>
      </c>
      <c r="F125" s="3">
        <f>'Utdanningsbev overord mod'!N7</f>
        <v>0</v>
      </c>
      <c r="G125" s="3">
        <f>'Utdanningsbev overord mod'!O7</f>
        <v>0</v>
      </c>
      <c r="H125" s="3">
        <f>'Utdanningsbev overord mod'!P7</f>
        <v>0</v>
      </c>
      <c r="I125" s="3">
        <f>'Utdanningsbev overord mod'!Q7</f>
        <v>0</v>
      </c>
      <c r="J125" s="3">
        <f>'Forskningsbev overord mod'!T7</f>
        <v>0</v>
      </c>
      <c r="K125" s="3">
        <f>'Forskningsbev overord mod'!U7</f>
        <v>0</v>
      </c>
      <c r="L125" s="3">
        <f>'Forskningsbev overord mod'!V7</f>
        <v>0</v>
      </c>
      <c r="M125" s="3">
        <f>'Forskningsbev overord mod'!W7</f>
        <v>0</v>
      </c>
      <c r="N125" s="3">
        <f>'Forskningsbev overord mod'!X7</f>
        <v>0</v>
      </c>
      <c r="O125" s="3">
        <f>'Forskningsbev overord mod'!Y7</f>
        <v>0</v>
      </c>
      <c r="P125" s="7" t="e">
        <f t="shared" si="5"/>
        <v>#DIV/0!</v>
      </c>
      <c r="Q125" s="7" t="e">
        <f t="shared" si="6"/>
        <v>#DIV/0!</v>
      </c>
    </row>
    <row r="126" spans="1:17" x14ac:dyDescent="0.25">
      <c r="A126">
        <f t="shared" si="7"/>
        <v>2021</v>
      </c>
      <c r="B126" t="str">
        <f>'Enheter, modell og år'!$E$2</f>
        <v>RFM</v>
      </c>
      <c r="C126" s="67">
        <f t="shared" si="4"/>
        <v>0</v>
      </c>
      <c r="D126" s="3" t="e">
        <f>'Tot bev overordnet modell'!W8</f>
        <v>#DIV/0!</v>
      </c>
      <c r="E126" s="3">
        <f>'Tot bev overordnet modell'!Z8</f>
        <v>0</v>
      </c>
      <c r="F126" s="3">
        <f>'Utdanningsbev overord mod'!N8</f>
        <v>0</v>
      </c>
      <c r="G126" s="3">
        <f>'Utdanningsbev overord mod'!O8</f>
        <v>0</v>
      </c>
      <c r="H126" s="3">
        <f>'Utdanningsbev overord mod'!P8</f>
        <v>0</v>
      </c>
      <c r="I126" s="3">
        <f>'Utdanningsbev overord mod'!Q8</f>
        <v>0</v>
      </c>
      <c r="J126" s="3">
        <f>'Forskningsbev overord mod'!T8</f>
        <v>0</v>
      </c>
      <c r="K126" s="3">
        <f>'Forskningsbev overord mod'!U8</f>
        <v>0</v>
      </c>
      <c r="L126" s="3">
        <f>'Forskningsbev overord mod'!V8</f>
        <v>0</v>
      </c>
      <c r="M126" s="3">
        <f>'Forskningsbev overord mod'!W8</f>
        <v>0</v>
      </c>
      <c r="N126" s="3">
        <f>'Forskningsbev overord mod'!X8</f>
        <v>0</v>
      </c>
      <c r="O126" s="3">
        <f>'Forskningsbev overord mod'!Y8</f>
        <v>0</v>
      </c>
      <c r="P126" s="7" t="e">
        <f t="shared" si="5"/>
        <v>#DIV/0!</v>
      </c>
      <c r="Q126" s="7" t="e">
        <f t="shared" si="6"/>
        <v>#DIV/0!</v>
      </c>
    </row>
    <row r="127" spans="1:17" x14ac:dyDescent="0.25">
      <c r="A127">
        <f t="shared" si="7"/>
        <v>2021</v>
      </c>
      <c r="B127" t="str">
        <f>'Enheter, modell og år'!$E$2</f>
        <v>RFM</v>
      </c>
      <c r="C127" s="67">
        <f t="shared" ref="C127:C190" si="8">C97</f>
        <v>0</v>
      </c>
      <c r="D127" s="3" t="e">
        <f>'Tot bev overordnet modell'!W9</f>
        <v>#DIV/0!</v>
      </c>
      <c r="E127" s="3">
        <f>'Tot bev overordnet modell'!Z9</f>
        <v>0</v>
      </c>
      <c r="F127" s="3">
        <f>'Utdanningsbev overord mod'!N9</f>
        <v>0</v>
      </c>
      <c r="G127" s="3">
        <f>'Utdanningsbev overord mod'!O9</f>
        <v>0</v>
      </c>
      <c r="H127" s="3">
        <f>'Utdanningsbev overord mod'!P9</f>
        <v>0</v>
      </c>
      <c r="I127" s="3">
        <f>'Utdanningsbev overord mod'!Q9</f>
        <v>0</v>
      </c>
      <c r="J127" s="3">
        <f>'Forskningsbev overord mod'!T9</f>
        <v>0</v>
      </c>
      <c r="K127" s="3">
        <f>'Forskningsbev overord mod'!U9</f>
        <v>0</v>
      </c>
      <c r="L127" s="3">
        <f>'Forskningsbev overord mod'!V9</f>
        <v>0</v>
      </c>
      <c r="M127" s="3">
        <f>'Forskningsbev overord mod'!W9</f>
        <v>0</v>
      </c>
      <c r="N127" s="3">
        <f>'Forskningsbev overord mod'!X9</f>
        <v>0</v>
      </c>
      <c r="O127" s="3">
        <f>'Forskningsbev overord mod'!Y9</f>
        <v>0</v>
      </c>
      <c r="P127" s="7" t="e">
        <f t="shared" si="5"/>
        <v>#DIV/0!</v>
      </c>
      <c r="Q127" s="7" t="e">
        <f t="shared" si="6"/>
        <v>#DIV/0!</v>
      </c>
    </row>
    <row r="128" spans="1:17" x14ac:dyDescent="0.25">
      <c r="A128">
        <f t="shared" si="7"/>
        <v>2021</v>
      </c>
      <c r="B128" t="str">
        <f>'Enheter, modell og år'!$E$2</f>
        <v>RFM</v>
      </c>
      <c r="C128" s="67">
        <f t="shared" si="8"/>
        <v>0</v>
      </c>
      <c r="D128" s="3" t="e">
        <f>'Tot bev overordnet modell'!W10</f>
        <v>#DIV/0!</v>
      </c>
      <c r="E128" s="3">
        <f>'Tot bev overordnet modell'!Z10</f>
        <v>0</v>
      </c>
      <c r="F128" s="3">
        <f>'Utdanningsbev overord mod'!N10</f>
        <v>0</v>
      </c>
      <c r="G128" s="3">
        <f>'Utdanningsbev overord mod'!O10</f>
        <v>0</v>
      </c>
      <c r="H128" s="3">
        <f>'Utdanningsbev overord mod'!P10</f>
        <v>0</v>
      </c>
      <c r="I128" s="3">
        <f>'Utdanningsbev overord mod'!Q10</f>
        <v>0</v>
      </c>
      <c r="J128" s="3">
        <f>'Forskningsbev overord mod'!T10</f>
        <v>0</v>
      </c>
      <c r="K128" s="3">
        <f>'Forskningsbev overord mod'!U10</f>
        <v>0</v>
      </c>
      <c r="L128" s="3">
        <f>'Forskningsbev overord mod'!V10</f>
        <v>0</v>
      </c>
      <c r="M128" s="3">
        <f>'Forskningsbev overord mod'!W10</f>
        <v>0</v>
      </c>
      <c r="N128" s="3">
        <f>'Forskningsbev overord mod'!X10</f>
        <v>0</v>
      </c>
      <c r="O128" s="3">
        <f>'Forskningsbev overord mod'!Y10</f>
        <v>0</v>
      </c>
      <c r="P128" s="7" t="e">
        <f t="shared" si="5"/>
        <v>#DIV/0!</v>
      </c>
      <c r="Q128" s="7" t="e">
        <f t="shared" si="6"/>
        <v>#DIV/0!</v>
      </c>
    </row>
    <row r="129" spans="1:17" x14ac:dyDescent="0.25">
      <c r="A129">
        <f t="shared" si="7"/>
        <v>2021</v>
      </c>
      <c r="B129" t="str">
        <f>'Enheter, modell og år'!$E$2</f>
        <v>RFM</v>
      </c>
      <c r="C129" s="67">
        <f t="shared" si="8"/>
        <v>0</v>
      </c>
      <c r="D129" s="3" t="e">
        <f>'Tot bev overordnet modell'!W11</f>
        <v>#DIV/0!</v>
      </c>
      <c r="E129" s="3">
        <f>'Tot bev overordnet modell'!Z11</f>
        <v>0</v>
      </c>
      <c r="F129" s="3">
        <f>'Utdanningsbev overord mod'!N11</f>
        <v>0</v>
      </c>
      <c r="G129" s="3">
        <f>'Utdanningsbev overord mod'!O11</f>
        <v>0</v>
      </c>
      <c r="H129" s="3">
        <f>'Utdanningsbev overord mod'!P11</f>
        <v>0</v>
      </c>
      <c r="I129" s="3">
        <f>'Utdanningsbev overord mod'!Q11</f>
        <v>0</v>
      </c>
      <c r="J129" s="3">
        <f>'Forskningsbev overord mod'!T11</f>
        <v>0</v>
      </c>
      <c r="K129" s="3">
        <f>'Forskningsbev overord mod'!U11</f>
        <v>0</v>
      </c>
      <c r="L129" s="3">
        <f>'Forskningsbev overord mod'!V11</f>
        <v>0</v>
      </c>
      <c r="M129" s="3">
        <f>'Forskningsbev overord mod'!W11</f>
        <v>0</v>
      </c>
      <c r="N129" s="3">
        <f>'Forskningsbev overord mod'!X11</f>
        <v>0</v>
      </c>
      <c r="O129" s="3">
        <f>'Forskningsbev overord mod'!Y11</f>
        <v>0</v>
      </c>
      <c r="P129" s="7" t="e">
        <f t="shared" si="5"/>
        <v>#DIV/0!</v>
      </c>
      <c r="Q129" s="7" t="e">
        <f t="shared" si="6"/>
        <v>#DIV/0!</v>
      </c>
    </row>
    <row r="130" spans="1:17" x14ac:dyDescent="0.25">
      <c r="A130">
        <f t="shared" si="7"/>
        <v>2021</v>
      </c>
      <c r="B130" t="str">
        <f>'Enheter, modell og år'!$E$2</f>
        <v>RFM</v>
      </c>
      <c r="C130" s="67">
        <f t="shared" si="8"/>
        <v>0</v>
      </c>
      <c r="D130" s="3" t="e">
        <f>'Tot bev overordnet modell'!W12</f>
        <v>#DIV/0!</v>
      </c>
      <c r="E130" s="3">
        <f>'Tot bev overordnet modell'!Z12</f>
        <v>0</v>
      </c>
      <c r="F130" s="3">
        <f>'Utdanningsbev overord mod'!N12</f>
        <v>0</v>
      </c>
      <c r="G130" s="3">
        <f>'Utdanningsbev overord mod'!O12</f>
        <v>0</v>
      </c>
      <c r="H130" s="3">
        <f>'Utdanningsbev overord mod'!P12</f>
        <v>0</v>
      </c>
      <c r="I130" s="3">
        <f>'Utdanningsbev overord mod'!Q12</f>
        <v>0</v>
      </c>
      <c r="J130" s="3">
        <f>'Forskningsbev overord mod'!T12</f>
        <v>0</v>
      </c>
      <c r="K130" s="3">
        <f>'Forskningsbev overord mod'!U12</f>
        <v>0</v>
      </c>
      <c r="L130" s="3">
        <f>'Forskningsbev overord mod'!V12</f>
        <v>0</v>
      </c>
      <c r="M130" s="3">
        <f>'Forskningsbev overord mod'!W12</f>
        <v>0</v>
      </c>
      <c r="N130" s="3">
        <f>'Forskningsbev overord mod'!X12</f>
        <v>0</v>
      </c>
      <c r="O130" s="3">
        <f>'Forskningsbev overord mod'!Y12</f>
        <v>0</v>
      </c>
      <c r="P130" s="7" t="e">
        <f t="shared" si="5"/>
        <v>#DIV/0!</v>
      </c>
      <c r="Q130" s="7" t="e">
        <f t="shared" si="6"/>
        <v>#DIV/0!</v>
      </c>
    </row>
    <row r="131" spans="1:17" x14ac:dyDescent="0.25">
      <c r="A131">
        <f t="shared" si="7"/>
        <v>2021</v>
      </c>
      <c r="B131" t="str">
        <f>'Enheter, modell og år'!$E$2</f>
        <v>RFM</v>
      </c>
      <c r="C131" s="67">
        <f t="shared" si="8"/>
        <v>0</v>
      </c>
      <c r="D131" s="3" t="e">
        <f>'Tot bev overordnet modell'!W13</f>
        <v>#DIV/0!</v>
      </c>
      <c r="E131" s="3">
        <f>'Tot bev overordnet modell'!Z13</f>
        <v>0</v>
      </c>
      <c r="F131" s="3">
        <f>'Utdanningsbev overord mod'!N13</f>
        <v>0</v>
      </c>
      <c r="G131" s="3">
        <f>'Utdanningsbev overord mod'!O13</f>
        <v>0</v>
      </c>
      <c r="H131" s="3">
        <f>'Utdanningsbev overord mod'!P13</f>
        <v>0</v>
      </c>
      <c r="I131" s="3">
        <f>'Utdanningsbev overord mod'!Q13</f>
        <v>0</v>
      </c>
      <c r="J131" s="3">
        <f>'Forskningsbev overord mod'!T13</f>
        <v>0</v>
      </c>
      <c r="K131" s="3">
        <f>'Forskningsbev overord mod'!U13</f>
        <v>0</v>
      </c>
      <c r="L131" s="3">
        <f>'Forskningsbev overord mod'!V13</f>
        <v>0</v>
      </c>
      <c r="M131" s="3">
        <f>'Forskningsbev overord mod'!W13</f>
        <v>0</v>
      </c>
      <c r="N131" s="3">
        <f>'Forskningsbev overord mod'!X13</f>
        <v>0</v>
      </c>
      <c r="O131" s="3">
        <f>'Forskningsbev overord mod'!Y13</f>
        <v>0</v>
      </c>
      <c r="P131" s="7" t="e">
        <f t="shared" ref="P131:P194" si="9">SUM(D131:E131,I131,O131)</f>
        <v>#DIV/0!</v>
      </c>
      <c r="Q131" s="7" t="e">
        <f t="shared" ref="Q131:Q194" si="10">SUM(D131:E131)</f>
        <v>#DIV/0!</v>
      </c>
    </row>
    <row r="132" spans="1:17" x14ac:dyDescent="0.25">
      <c r="A132">
        <f t="shared" si="7"/>
        <v>2021</v>
      </c>
      <c r="B132" t="str">
        <f>'Enheter, modell og år'!$E$2</f>
        <v>RFM</v>
      </c>
      <c r="C132" s="67">
        <f t="shared" si="8"/>
        <v>0</v>
      </c>
      <c r="D132" s="3" t="e">
        <f>'Tot bev overordnet modell'!W14</f>
        <v>#DIV/0!</v>
      </c>
      <c r="E132" s="3">
        <f>'Tot bev overordnet modell'!Z14</f>
        <v>0</v>
      </c>
      <c r="F132" s="3">
        <f>'Utdanningsbev overord mod'!N14</f>
        <v>0</v>
      </c>
      <c r="G132" s="3">
        <f>'Utdanningsbev overord mod'!O14</f>
        <v>0</v>
      </c>
      <c r="H132" s="3">
        <f>'Utdanningsbev overord mod'!P14</f>
        <v>0</v>
      </c>
      <c r="I132" s="3">
        <f>'Utdanningsbev overord mod'!Q14</f>
        <v>0</v>
      </c>
      <c r="J132" s="3">
        <f>'Forskningsbev overord mod'!T14</f>
        <v>0</v>
      </c>
      <c r="K132" s="3">
        <f>'Forskningsbev overord mod'!U14</f>
        <v>0</v>
      </c>
      <c r="L132" s="3">
        <f>'Forskningsbev overord mod'!V14</f>
        <v>0</v>
      </c>
      <c r="M132" s="3">
        <f>'Forskningsbev overord mod'!W14</f>
        <v>0</v>
      </c>
      <c r="N132" s="3">
        <f>'Forskningsbev overord mod'!X14</f>
        <v>0</v>
      </c>
      <c r="O132" s="3">
        <f>'Forskningsbev overord mod'!Y14</f>
        <v>0</v>
      </c>
      <c r="P132" s="7" t="e">
        <f t="shared" si="9"/>
        <v>#DIV/0!</v>
      </c>
      <c r="Q132" s="7" t="e">
        <f t="shared" si="10"/>
        <v>#DIV/0!</v>
      </c>
    </row>
    <row r="133" spans="1:17" x14ac:dyDescent="0.25">
      <c r="A133">
        <f t="shared" si="7"/>
        <v>2021</v>
      </c>
      <c r="B133" t="str">
        <f>'Enheter, modell og år'!$E$2</f>
        <v>RFM</v>
      </c>
      <c r="C133" s="67">
        <f t="shared" si="8"/>
        <v>0</v>
      </c>
      <c r="D133" s="3" t="e">
        <f>'Tot bev overordnet modell'!W15</f>
        <v>#DIV/0!</v>
      </c>
      <c r="E133" s="3">
        <f>'Tot bev overordnet modell'!Z15</f>
        <v>0</v>
      </c>
      <c r="F133" s="3">
        <f>'Utdanningsbev overord mod'!N15</f>
        <v>0</v>
      </c>
      <c r="G133" s="3">
        <f>'Utdanningsbev overord mod'!O15</f>
        <v>0</v>
      </c>
      <c r="H133" s="3">
        <f>'Utdanningsbev overord mod'!P15</f>
        <v>0</v>
      </c>
      <c r="I133" s="3">
        <f>'Utdanningsbev overord mod'!Q15</f>
        <v>0</v>
      </c>
      <c r="J133" s="3">
        <f>'Forskningsbev overord mod'!T15</f>
        <v>0</v>
      </c>
      <c r="K133" s="3">
        <f>'Forskningsbev overord mod'!U15</f>
        <v>0</v>
      </c>
      <c r="L133" s="3">
        <f>'Forskningsbev overord mod'!V15</f>
        <v>0</v>
      </c>
      <c r="M133" s="3">
        <f>'Forskningsbev overord mod'!W15</f>
        <v>0</v>
      </c>
      <c r="N133" s="3">
        <f>'Forskningsbev overord mod'!X15</f>
        <v>0</v>
      </c>
      <c r="O133" s="3">
        <f>'Forskningsbev overord mod'!Y15</f>
        <v>0</v>
      </c>
      <c r="P133" s="7" t="e">
        <f t="shared" si="9"/>
        <v>#DIV/0!</v>
      </c>
      <c r="Q133" s="7" t="e">
        <f t="shared" si="10"/>
        <v>#DIV/0!</v>
      </c>
    </row>
    <row r="134" spans="1:17" x14ac:dyDescent="0.25">
      <c r="A134">
        <f t="shared" si="7"/>
        <v>2021</v>
      </c>
      <c r="B134" t="str">
        <f>'Enheter, modell og år'!$E$2</f>
        <v>RFM</v>
      </c>
      <c r="C134" s="67">
        <f t="shared" si="8"/>
        <v>0</v>
      </c>
      <c r="D134" s="3" t="e">
        <f>'Tot bev overordnet modell'!W16</f>
        <v>#DIV/0!</v>
      </c>
      <c r="E134" s="3">
        <f>'Tot bev overordnet modell'!Z16</f>
        <v>0</v>
      </c>
      <c r="F134" s="3">
        <f>'Utdanningsbev overord mod'!N16</f>
        <v>0</v>
      </c>
      <c r="G134" s="3">
        <f>'Utdanningsbev overord mod'!O16</f>
        <v>0</v>
      </c>
      <c r="H134" s="3">
        <f>'Utdanningsbev overord mod'!P16</f>
        <v>0</v>
      </c>
      <c r="I134" s="3">
        <f>'Utdanningsbev overord mod'!Q16</f>
        <v>0</v>
      </c>
      <c r="J134" s="3">
        <f>'Forskningsbev overord mod'!T16</f>
        <v>0</v>
      </c>
      <c r="K134" s="3">
        <f>'Forskningsbev overord mod'!U16</f>
        <v>0</v>
      </c>
      <c r="L134" s="3">
        <f>'Forskningsbev overord mod'!V16</f>
        <v>0</v>
      </c>
      <c r="M134" s="3">
        <f>'Forskningsbev overord mod'!W16</f>
        <v>0</v>
      </c>
      <c r="N134" s="3">
        <f>'Forskningsbev overord mod'!X16</f>
        <v>0</v>
      </c>
      <c r="O134" s="3">
        <f>'Forskningsbev overord mod'!Y16</f>
        <v>0</v>
      </c>
      <c r="P134" s="7" t="e">
        <f t="shared" si="9"/>
        <v>#DIV/0!</v>
      </c>
      <c r="Q134" s="7" t="e">
        <f t="shared" si="10"/>
        <v>#DIV/0!</v>
      </c>
    </row>
    <row r="135" spans="1:17" x14ac:dyDescent="0.25">
      <c r="A135">
        <f t="shared" si="7"/>
        <v>2021</v>
      </c>
      <c r="B135" t="str">
        <f>'Enheter, modell og år'!$E$2</f>
        <v>RFM</v>
      </c>
      <c r="C135" s="67">
        <f t="shared" si="8"/>
        <v>0</v>
      </c>
      <c r="D135" s="3" t="e">
        <f>'Tot bev overordnet modell'!W17</f>
        <v>#DIV/0!</v>
      </c>
      <c r="E135" s="3">
        <f>'Tot bev overordnet modell'!Z17</f>
        <v>0</v>
      </c>
      <c r="F135" s="3">
        <f>'Utdanningsbev overord mod'!N17</f>
        <v>0</v>
      </c>
      <c r="G135" s="3">
        <f>'Utdanningsbev overord mod'!O17</f>
        <v>0</v>
      </c>
      <c r="H135" s="3">
        <f>'Utdanningsbev overord mod'!P17</f>
        <v>0</v>
      </c>
      <c r="I135" s="3">
        <f>'Utdanningsbev overord mod'!Q17</f>
        <v>0</v>
      </c>
      <c r="J135" s="3">
        <f>'Forskningsbev overord mod'!T17</f>
        <v>0</v>
      </c>
      <c r="K135" s="3">
        <f>'Forskningsbev overord mod'!U17</f>
        <v>0</v>
      </c>
      <c r="L135" s="3">
        <f>'Forskningsbev overord mod'!V17</f>
        <v>0</v>
      </c>
      <c r="M135" s="3">
        <f>'Forskningsbev overord mod'!W17</f>
        <v>0</v>
      </c>
      <c r="N135" s="3">
        <f>'Forskningsbev overord mod'!X17</f>
        <v>0</v>
      </c>
      <c r="O135" s="3">
        <f>'Forskningsbev overord mod'!Y17</f>
        <v>0</v>
      </c>
      <c r="P135" s="7" t="e">
        <f t="shared" si="9"/>
        <v>#DIV/0!</v>
      </c>
      <c r="Q135" s="7" t="e">
        <f t="shared" si="10"/>
        <v>#DIV/0!</v>
      </c>
    </row>
    <row r="136" spans="1:17" x14ac:dyDescent="0.25">
      <c r="A136">
        <f t="shared" si="7"/>
        <v>2021</v>
      </c>
      <c r="B136" t="str">
        <f>'Enheter, modell og år'!$E$2</f>
        <v>RFM</v>
      </c>
      <c r="C136" s="67">
        <f t="shared" si="8"/>
        <v>0</v>
      </c>
      <c r="D136" s="3" t="e">
        <f>'Tot bev overordnet modell'!W18</f>
        <v>#DIV/0!</v>
      </c>
      <c r="E136" s="3">
        <f>'Tot bev overordnet modell'!Z18</f>
        <v>0</v>
      </c>
      <c r="F136" s="3">
        <f>'Utdanningsbev overord mod'!N18</f>
        <v>0</v>
      </c>
      <c r="G136" s="3">
        <f>'Utdanningsbev overord mod'!O18</f>
        <v>0</v>
      </c>
      <c r="H136" s="3">
        <f>'Utdanningsbev overord mod'!P18</f>
        <v>0</v>
      </c>
      <c r="I136" s="3">
        <f>'Utdanningsbev overord mod'!Q18</f>
        <v>0</v>
      </c>
      <c r="J136" s="3">
        <f>'Forskningsbev overord mod'!T18</f>
        <v>0</v>
      </c>
      <c r="K136" s="3">
        <f>'Forskningsbev overord mod'!U18</f>
        <v>0</v>
      </c>
      <c r="L136" s="3">
        <f>'Forskningsbev overord mod'!V18</f>
        <v>0</v>
      </c>
      <c r="M136" s="3">
        <f>'Forskningsbev overord mod'!W18</f>
        <v>0</v>
      </c>
      <c r="N136" s="3">
        <f>'Forskningsbev overord mod'!X18</f>
        <v>0</v>
      </c>
      <c r="O136" s="3">
        <f>'Forskningsbev overord mod'!Y18</f>
        <v>0</v>
      </c>
      <c r="P136" s="7" t="e">
        <f t="shared" si="9"/>
        <v>#DIV/0!</v>
      </c>
      <c r="Q136" s="7" t="e">
        <f t="shared" si="10"/>
        <v>#DIV/0!</v>
      </c>
    </row>
    <row r="137" spans="1:17" x14ac:dyDescent="0.25">
      <c r="A137">
        <f t="shared" si="7"/>
        <v>2021</v>
      </c>
      <c r="B137" t="str">
        <f>'Enheter, modell og år'!$E$2</f>
        <v>RFM</v>
      </c>
      <c r="C137" s="67">
        <f t="shared" si="8"/>
        <v>0</v>
      </c>
      <c r="D137" s="3" t="e">
        <f>'Tot bev overordnet modell'!W19</f>
        <v>#DIV/0!</v>
      </c>
      <c r="E137" s="3">
        <f>'Tot bev overordnet modell'!Z19</f>
        <v>0</v>
      </c>
      <c r="F137" s="3">
        <f>'Utdanningsbev overord mod'!N19</f>
        <v>0</v>
      </c>
      <c r="G137" s="3">
        <f>'Utdanningsbev overord mod'!O19</f>
        <v>0</v>
      </c>
      <c r="H137" s="3">
        <f>'Utdanningsbev overord mod'!P19</f>
        <v>0</v>
      </c>
      <c r="I137" s="3">
        <f>'Utdanningsbev overord mod'!Q19</f>
        <v>0</v>
      </c>
      <c r="J137" s="3">
        <f>'Forskningsbev overord mod'!T19</f>
        <v>0</v>
      </c>
      <c r="K137" s="3">
        <f>'Forskningsbev overord mod'!U19</f>
        <v>0</v>
      </c>
      <c r="L137" s="3">
        <f>'Forskningsbev overord mod'!V19</f>
        <v>0</v>
      </c>
      <c r="M137" s="3">
        <f>'Forskningsbev overord mod'!W19</f>
        <v>0</v>
      </c>
      <c r="N137" s="3">
        <f>'Forskningsbev overord mod'!X19</f>
        <v>0</v>
      </c>
      <c r="O137" s="3">
        <f>'Forskningsbev overord mod'!Y19</f>
        <v>0</v>
      </c>
      <c r="P137" s="7" t="e">
        <f t="shared" si="9"/>
        <v>#DIV/0!</v>
      </c>
      <c r="Q137" s="7" t="e">
        <f t="shared" si="10"/>
        <v>#DIV/0!</v>
      </c>
    </row>
    <row r="138" spans="1:17" x14ac:dyDescent="0.25">
      <c r="A138">
        <f t="shared" si="7"/>
        <v>2021</v>
      </c>
      <c r="B138" t="str">
        <f>'Enheter, modell og år'!$E$2</f>
        <v>RFM</v>
      </c>
      <c r="C138" s="67">
        <f t="shared" si="8"/>
        <v>0</v>
      </c>
      <c r="D138" s="3" t="e">
        <f>'Tot bev overordnet modell'!W20</f>
        <v>#DIV/0!</v>
      </c>
      <c r="E138" s="3">
        <f>'Tot bev overordnet modell'!Z20</f>
        <v>0</v>
      </c>
      <c r="F138" s="3">
        <f>'Utdanningsbev overord mod'!N20</f>
        <v>0</v>
      </c>
      <c r="G138" s="3">
        <f>'Utdanningsbev overord mod'!O20</f>
        <v>0</v>
      </c>
      <c r="H138" s="3">
        <f>'Utdanningsbev overord mod'!P20</f>
        <v>0</v>
      </c>
      <c r="I138" s="3">
        <f>'Utdanningsbev overord mod'!Q20</f>
        <v>0</v>
      </c>
      <c r="J138" s="3">
        <f>'Forskningsbev overord mod'!T20</f>
        <v>0</v>
      </c>
      <c r="K138" s="3">
        <f>'Forskningsbev overord mod'!U20</f>
        <v>0</v>
      </c>
      <c r="L138" s="3">
        <f>'Forskningsbev overord mod'!V20</f>
        <v>0</v>
      </c>
      <c r="M138" s="3">
        <f>'Forskningsbev overord mod'!W20</f>
        <v>0</v>
      </c>
      <c r="N138" s="3">
        <f>'Forskningsbev overord mod'!X20</f>
        <v>0</v>
      </c>
      <c r="O138" s="3">
        <f>'Forskningsbev overord mod'!Y20</f>
        <v>0</v>
      </c>
      <c r="P138" s="7" t="e">
        <f t="shared" si="9"/>
        <v>#DIV/0!</v>
      </c>
      <c r="Q138" s="7" t="e">
        <f t="shared" si="10"/>
        <v>#DIV/0!</v>
      </c>
    </row>
    <row r="139" spans="1:17" x14ac:dyDescent="0.25">
      <c r="A139">
        <f t="shared" si="7"/>
        <v>2021</v>
      </c>
      <c r="B139" t="str">
        <f>'Enheter, modell og år'!$E$2</f>
        <v>RFM</v>
      </c>
      <c r="C139" s="67">
        <f t="shared" si="8"/>
        <v>0</v>
      </c>
      <c r="D139" s="3" t="e">
        <f>'Tot bev overordnet modell'!W21</f>
        <v>#DIV/0!</v>
      </c>
      <c r="E139" s="3">
        <f>'Tot bev overordnet modell'!Z21</f>
        <v>0</v>
      </c>
      <c r="F139" s="3">
        <f>'Utdanningsbev overord mod'!N21</f>
        <v>0</v>
      </c>
      <c r="G139" s="3">
        <f>'Utdanningsbev overord mod'!O21</f>
        <v>0</v>
      </c>
      <c r="H139" s="3">
        <f>'Utdanningsbev overord mod'!P21</f>
        <v>0</v>
      </c>
      <c r="I139" s="3">
        <f>'Utdanningsbev overord mod'!Q21</f>
        <v>0</v>
      </c>
      <c r="J139" s="3">
        <f>'Forskningsbev overord mod'!T21</f>
        <v>0</v>
      </c>
      <c r="K139" s="3">
        <f>'Forskningsbev overord mod'!U21</f>
        <v>0</v>
      </c>
      <c r="L139" s="3">
        <f>'Forskningsbev overord mod'!V21</f>
        <v>0</v>
      </c>
      <c r="M139" s="3">
        <f>'Forskningsbev overord mod'!W21</f>
        <v>0</v>
      </c>
      <c r="N139" s="3">
        <f>'Forskningsbev overord mod'!X21</f>
        <v>0</v>
      </c>
      <c r="O139" s="3">
        <f>'Forskningsbev overord mod'!Y21</f>
        <v>0</v>
      </c>
      <c r="P139" s="7" t="e">
        <f t="shared" si="9"/>
        <v>#DIV/0!</v>
      </c>
      <c r="Q139" s="7" t="e">
        <f t="shared" si="10"/>
        <v>#DIV/0!</v>
      </c>
    </row>
    <row r="140" spans="1:17" x14ac:dyDescent="0.25">
      <c r="A140">
        <f t="shared" si="7"/>
        <v>2021</v>
      </c>
      <c r="B140" t="str">
        <f>'Enheter, modell og år'!$E$2</f>
        <v>RFM</v>
      </c>
      <c r="C140" s="67">
        <f t="shared" si="8"/>
        <v>0</v>
      </c>
      <c r="D140" s="3" t="e">
        <f>'Tot bev overordnet modell'!W22</f>
        <v>#DIV/0!</v>
      </c>
      <c r="E140" s="3">
        <f>'Tot bev overordnet modell'!Z22</f>
        <v>0</v>
      </c>
      <c r="F140" s="3">
        <f>'Utdanningsbev overord mod'!N22</f>
        <v>0</v>
      </c>
      <c r="G140" s="3">
        <f>'Utdanningsbev overord mod'!O22</f>
        <v>0</v>
      </c>
      <c r="H140" s="3">
        <f>'Utdanningsbev overord mod'!P22</f>
        <v>0</v>
      </c>
      <c r="I140" s="3">
        <f>'Utdanningsbev overord mod'!Q22</f>
        <v>0</v>
      </c>
      <c r="J140" s="3">
        <f>'Forskningsbev overord mod'!T22</f>
        <v>0</v>
      </c>
      <c r="K140" s="3">
        <f>'Forskningsbev overord mod'!U22</f>
        <v>0</v>
      </c>
      <c r="L140" s="3">
        <f>'Forskningsbev overord mod'!V22</f>
        <v>0</v>
      </c>
      <c r="M140" s="3">
        <f>'Forskningsbev overord mod'!W22</f>
        <v>0</v>
      </c>
      <c r="N140" s="3">
        <f>'Forskningsbev overord mod'!X22</f>
        <v>0</v>
      </c>
      <c r="O140" s="3">
        <f>'Forskningsbev overord mod'!Y22</f>
        <v>0</v>
      </c>
      <c r="P140" s="7" t="e">
        <f t="shared" si="9"/>
        <v>#DIV/0!</v>
      </c>
      <c r="Q140" s="7" t="e">
        <f t="shared" si="10"/>
        <v>#DIV/0!</v>
      </c>
    </row>
    <row r="141" spans="1:17" x14ac:dyDescent="0.25">
      <c r="A141">
        <f t="shared" si="7"/>
        <v>2021</v>
      </c>
      <c r="B141" t="str">
        <f>'Enheter, modell og år'!$E$2</f>
        <v>RFM</v>
      </c>
      <c r="C141" s="67">
        <f t="shared" si="8"/>
        <v>0</v>
      </c>
      <c r="D141" s="3" t="e">
        <f>'Tot bev overordnet modell'!W23</f>
        <v>#DIV/0!</v>
      </c>
      <c r="E141" s="3">
        <f>'Tot bev overordnet modell'!Z23</f>
        <v>0</v>
      </c>
      <c r="F141" s="3">
        <f>'Utdanningsbev overord mod'!N23</f>
        <v>0</v>
      </c>
      <c r="G141" s="3">
        <f>'Utdanningsbev overord mod'!O23</f>
        <v>0</v>
      </c>
      <c r="H141" s="3">
        <f>'Utdanningsbev overord mod'!P23</f>
        <v>0</v>
      </c>
      <c r="I141" s="3">
        <f>'Utdanningsbev overord mod'!Q23</f>
        <v>0</v>
      </c>
      <c r="J141" s="3">
        <f>'Forskningsbev overord mod'!T23</f>
        <v>0</v>
      </c>
      <c r="K141" s="3">
        <f>'Forskningsbev overord mod'!U23</f>
        <v>0</v>
      </c>
      <c r="L141" s="3">
        <f>'Forskningsbev overord mod'!V23</f>
        <v>0</v>
      </c>
      <c r="M141" s="3">
        <f>'Forskningsbev overord mod'!W23</f>
        <v>0</v>
      </c>
      <c r="N141" s="3">
        <f>'Forskningsbev overord mod'!X23</f>
        <v>0</v>
      </c>
      <c r="O141" s="3">
        <f>'Forskningsbev overord mod'!Y23</f>
        <v>0</v>
      </c>
      <c r="P141" s="7" t="e">
        <f t="shared" si="9"/>
        <v>#DIV/0!</v>
      </c>
      <c r="Q141" s="7" t="e">
        <f t="shared" si="10"/>
        <v>#DIV/0!</v>
      </c>
    </row>
    <row r="142" spans="1:17" x14ac:dyDescent="0.25">
      <c r="A142">
        <f t="shared" si="7"/>
        <v>2021</v>
      </c>
      <c r="B142" t="str">
        <f>'Enheter, modell og år'!$E$2</f>
        <v>RFM</v>
      </c>
      <c r="C142" s="67">
        <f t="shared" si="8"/>
        <v>0</v>
      </c>
      <c r="D142" s="3" t="e">
        <f>'Tot bev overordnet modell'!W24</f>
        <v>#DIV/0!</v>
      </c>
      <c r="E142" s="3">
        <f>'Tot bev overordnet modell'!Z24</f>
        <v>0</v>
      </c>
      <c r="F142" s="3">
        <f>'Utdanningsbev overord mod'!N24</f>
        <v>0</v>
      </c>
      <c r="G142" s="3">
        <f>'Utdanningsbev overord mod'!O24</f>
        <v>0</v>
      </c>
      <c r="H142" s="3">
        <f>'Utdanningsbev overord mod'!P24</f>
        <v>0</v>
      </c>
      <c r="I142" s="3">
        <f>'Utdanningsbev overord mod'!Q24</f>
        <v>0</v>
      </c>
      <c r="J142" s="3">
        <f>'Forskningsbev overord mod'!T24</f>
        <v>0</v>
      </c>
      <c r="K142" s="3">
        <f>'Forskningsbev overord mod'!U24</f>
        <v>0</v>
      </c>
      <c r="L142" s="3">
        <f>'Forskningsbev overord mod'!V24</f>
        <v>0</v>
      </c>
      <c r="M142" s="3">
        <f>'Forskningsbev overord mod'!W24</f>
        <v>0</v>
      </c>
      <c r="N142" s="3">
        <f>'Forskningsbev overord mod'!X24</f>
        <v>0</v>
      </c>
      <c r="O142" s="3">
        <f>'Forskningsbev overord mod'!Y24</f>
        <v>0</v>
      </c>
      <c r="P142" s="7" t="e">
        <f t="shared" si="9"/>
        <v>#DIV/0!</v>
      </c>
      <c r="Q142" s="7" t="e">
        <f t="shared" si="10"/>
        <v>#DIV/0!</v>
      </c>
    </row>
    <row r="143" spans="1:17" x14ac:dyDescent="0.25">
      <c r="A143">
        <f t="shared" si="7"/>
        <v>2021</v>
      </c>
      <c r="B143" t="str">
        <f>'Enheter, modell og år'!$E$2</f>
        <v>RFM</v>
      </c>
      <c r="C143" s="67">
        <f t="shared" si="8"/>
        <v>0</v>
      </c>
      <c r="D143" s="3" t="e">
        <f>'Tot bev overordnet modell'!W25</f>
        <v>#DIV/0!</v>
      </c>
      <c r="E143" s="3">
        <f>'Tot bev overordnet modell'!Z25</f>
        <v>0</v>
      </c>
      <c r="F143" s="3">
        <f>'Utdanningsbev overord mod'!N25</f>
        <v>0</v>
      </c>
      <c r="G143" s="3">
        <f>'Utdanningsbev overord mod'!O25</f>
        <v>0</v>
      </c>
      <c r="H143" s="3">
        <f>'Utdanningsbev overord mod'!P25</f>
        <v>0</v>
      </c>
      <c r="I143" s="3">
        <f>'Utdanningsbev overord mod'!Q25</f>
        <v>0</v>
      </c>
      <c r="J143" s="3">
        <f>'Forskningsbev overord mod'!T25</f>
        <v>0</v>
      </c>
      <c r="K143" s="3">
        <f>'Forskningsbev overord mod'!U25</f>
        <v>0</v>
      </c>
      <c r="L143" s="3">
        <f>'Forskningsbev overord mod'!V25</f>
        <v>0</v>
      </c>
      <c r="M143" s="3">
        <f>'Forskningsbev overord mod'!W25</f>
        <v>0</v>
      </c>
      <c r="N143" s="3">
        <f>'Forskningsbev overord mod'!X25</f>
        <v>0</v>
      </c>
      <c r="O143" s="3">
        <f>'Forskningsbev overord mod'!Y25</f>
        <v>0</v>
      </c>
      <c r="P143" s="7" t="e">
        <f t="shared" si="9"/>
        <v>#DIV/0!</v>
      </c>
      <c r="Q143" s="7" t="e">
        <f t="shared" si="10"/>
        <v>#DIV/0!</v>
      </c>
    </row>
    <row r="144" spans="1:17" x14ac:dyDescent="0.25">
      <c r="A144">
        <f t="shared" si="7"/>
        <v>2021</v>
      </c>
      <c r="B144" t="str">
        <f>'Enheter, modell og år'!$E$2</f>
        <v>RFM</v>
      </c>
      <c r="C144" s="67">
        <f t="shared" si="8"/>
        <v>0</v>
      </c>
      <c r="D144" s="3" t="e">
        <f>'Tot bev overordnet modell'!W26</f>
        <v>#DIV/0!</v>
      </c>
      <c r="E144" s="3">
        <f>'Tot bev overordnet modell'!Z26</f>
        <v>0</v>
      </c>
      <c r="F144" s="3">
        <f>'Utdanningsbev overord mod'!N26</f>
        <v>0</v>
      </c>
      <c r="G144" s="3">
        <f>'Utdanningsbev overord mod'!O26</f>
        <v>0</v>
      </c>
      <c r="H144" s="3">
        <f>'Utdanningsbev overord mod'!P26</f>
        <v>0</v>
      </c>
      <c r="I144" s="3">
        <f>'Utdanningsbev overord mod'!Q26</f>
        <v>0</v>
      </c>
      <c r="J144" s="3">
        <f>'Forskningsbev overord mod'!T26</f>
        <v>0</v>
      </c>
      <c r="K144" s="3">
        <f>'Forskningsbev overord mod'!U26</f>
        <v>0</v>
      </c>
      <c r="L144" s="3">
        <f>'Forskningsbev overord mod'!V26</f>
        <v>0</v>
      </c>
      <c r="M144" s="3">
        <f>'Forskningsbev overord mod'!W26</f>
        <v>0</v>
      </c>
      <c r="N144" s="3">
        <f>'Forskningsbev overord mod'!X26</f>
        <v>0</v>
      </c>
      <c r="O144" s="3">
        <f>'Forskningsbev overord mod'!Y26</f>
        <v>0</v>
      </c>
      <c r="P144" s="7" t="e">
        <f t="shared" si="9"/>
        <v>#DIV/0!</v>
      </c>
      <c r="Q144" s="7" t="e">
        <f t="shared" si="10"/>
        <v>#DIV/0!</v>
      </c>
    </row>
    <row r="145" spans="1:17" x14ac:dyDescent="0.25">
      <c r="A145">
        <f t="shared" si="7"/>
        <v>2021</v>
      </c>
      <c r="B145" t="str">
        <f>'Enheter, modell og år'!$E$2</f>
        <v>RFM</v>
      </c>
      <c r="C145" s="67">
        <f t="shared" si="8"/>
        <v>0</v>
      </c>
      <c r="D145" s="3" t="e">
        <f>'Tot bev overordnet modell'!W27</f>
        <v>#DIV/0!</v>
      </c>
      <c r="E145" s="3">
        <f>'Tot bev overordnet modell'!Z27</f>
        <v>0</v>
      </c>
      <c r="F145" s="3">
        <f>'Utdanningsbev overord mod'!N27</f>
        <v>0</v>
      </c>
      <c r="G145" s="3">
        <f>'Utdanningsbev overord mod'!O27</f>
        <v>0</v>
      </c>
      <c r="H145" s="3">
        <f>'Utdanningsbev overord mod'!P27</f>
        <v>0</v>
      </c>
      <c r="I145" s="3">
        <f>'Utdanningsbev overord mod'!Q27</f>
        <v>0</v>
      </c>
      <c r="J145" s="3">
        <f>'Forskningsbev overord mod'!T27</f>
        <v>0</v>
      </c>
      <c r="K145" s="3">
        <f>'Forskningsbev overord mod'!U27</f>
        <v>0</v>
      </c>
      <c r="L145" s="3">
        <f>'Forskningsbev overord mod'!V27</f>
        <v>0</v>
      </c>
      <c r="M145" s="3">
        <f>'Forskningsbev overord mod'!W27</f>
        <v>0</v>
      </c>
      <c r="N145" s="3">
        <f>'Forskningsbev overord mod'!X27</f>
        <v>0</v>
      </c>
      <c r="O145" s="3">
        <f>'Forskningsbev overord mod'!Y27</f>
        <v>0</v>
      </c>
      <c r="P145" s="7" t="e">
        <f t="shared" si="9"/>
        <v>#DIV/0!</v>
      </c>
      <c r="Q145" s="7" t="e">
        <f t="shared" si="10"/>
        <v>#DIV/0!</v>
      </c>
    </row>
    <row r="146" spans="1:17" x14ac:dyDescent="0.25">
      <c r="A146">
        <f t="shared" si="7"/>
        <v>2021</v>
      </c>
      <c r="B146" t="str">
        <f>'Enheter, modell og år'!$E$2</f>
        <v>RFM</v>
      </c>
      <c r="C146" s="67">
        <f t="shared" si="8"/>
        <v>0</v>
      </c>
      <c r="D146" s="3" t="e">
        <f>'Tot bev overordnet modell'!W28</f>
        <v>#DIV/0!</v>
      </c>
      <c r="E146" s="3">
        <f>'Tot bev overordnet modell'!Z28</f>
        <v>0</v>
      </c>
      <c r="F146" s="3">
        <f>'Utdanningsbev overord mod'!N28</f>
        <v>0</v>
      </c>
      <c r="G146" s="3">
        <f>'Utdanningsbev overord mod'!O28</f>
        <v>0</v>
      </c>
      <c r="H146" s="3">
        <f>'Utdanningsbev overord mod'!P28</f>
        <v>0</v>
      </c>
      <c r="I146" s="3">
        <f>'Utdanningsbev overord mod'!Q28</f>
        <v>0</v>
      </c>
      <c r="J146" s="3">
        <f>'Forskningsbev overord mod'!T28</f>
        <v>0</v>
      </c>
      <c r="K146" s="3">
        <f>'Forskningsbev overord mod'!U28</f>
        <v>0</v>
      </c>
      <c r="L146" s="3">
        <f>'Forskningsbev overord mod'!V28</f>
        <v>0</v>
      </c>
      <c r="M146" s="3">
        <f>'Forskningsbev overord mod'!W28</f>
        <v>0</v>
      </c>
      <c r="N146" s="3">
        <f>'Forskningsbev overord mod'!X28</f>
        <v>0</v>
      </c>
      <c r="O146" s="3">
        <f>'Forskningsbev overord mod'!Y28</f>
        <v>0</v>
      </c>
      <c r="P146" s="7" t="e">
        <f t="shared" si="9"/>
        <v>#DIV/0!</v>
      </c>
      <c r="Q146" s="7" t="e">
        <f t="shared" si="10"/>
        <v>#DIV/0!</v>
      </c>
    </row>
    <row r="147" spans="1:17" x14ac:dyDescent="0.25">
      <c r="A147">
        <f t="shared" si="7"/>
        <v>2021</v>
      </c>
      <c r="B147" t="str">
        <f>'Enheter, modell og år'!$E$2</f>
        <v>RFM</v>
      </c>
      <c r="C147" s="67">
        <f t="shared" si="8"/>
        <v>0</v>
      </c>
      <c r="D147" s="3" t="e">
        <f>'Tot bev overordnet modell'!W29</f>
        <v>#DIV/0!</v>
      </c>
      <c r="E147" s="3">
        <f>'Tot bev overordnet modell'!Z29</f>
        <v>0</v>
      </c>
      <c r="F147" s="3">
        <f>'Utdanningsbev overord mod'!N29</f>
        <v>0</v>
      </c>
      <c r="G147" s="3">
        <f>'Utdanningsbev overord mod'!O29</f>
        <v>0</v>
      </c>
      <c r="H147" s="3">
        <f>'Utdanningsbev overord mod'!P29</f>
        <v>0</v>
      </c>
      <c r="I147" s="3">
        <f>'Utdanningsbev overord mod'!Q29</f>
        <v>0</v>
      </c>
      <c r="J147" s="3">
        <f>'Forskningsbev overord mod'!T29</f>
        <v>0</v>
      </c>
      <c r="K147" s="3">
        <f>'Forskningsbev overord mod'!U29</f>
        <v>0</v>
      </c>
      <c r="L147" s="3">
        <f>'Forskningsbev overord mod'!V29</f>
        <v>0</v>
      </c>
      <c r="M147" s="3">
        <f>'Forskningsbev overord mod'!W29</f>
        <v>0</v>
      </c>
      <c r="N147" s="3">
        <f>'Forskningsbev overord mod'!X29</f>
        <v>0</v>
      </c>
      <c r="O147" s="3">
        <f>'Forskningsbev overord mod'!Y29</f>
        <v>0</v>
      </c>
      <c r="P147" s="7" t="e">
        <f t="shared" si="9"/>
        <v>#DIV/0!</v>
      </c>
      <c r="Q147" s="7" t="e">
        <f t="shared" si="10"/>
        <v>#DIV/0!</v>
      </c>
    </row>
    <row r="148" spans="1:17" x14ac:dyDescent="0.25">
      <c r="A148">
        <f t="shared" si="7"/>
        <v>2021</v>
      </c>
      <c r="B148" t="str">
        <f>'Enheter, modell og år'!$E$2</f>
        <v>RFM</v>
      </c>
      <c r="C148" s="67">
        <f t="shared" si="8"/>
        <v>0</v>
      </c>
      <c r="D148" s="3" t="e">
        <f>'Tot bev overordnet modell'!W30</f>
        <v>#DIV/0!</v>
      </c>
      <c r="E148" s="3">
        <f>'Tot bev overordnet modell'!Z30</f>
        <v>0</v>
      </c>
      <c r="F148" s="3">
        <f>'Utdanningsbev overord mod'!N30</f>
        <v>0</v>
      </c>
      <c r="G148" s="3">
        <f>'Utdanningsbev overord mod'!O30</f>
        <v>0</v>
      </c>
      <c r="H148" s="3">
        <f>'Utdanningsbev overord mod'!P30</f>
        <v>0</v>
      </c>
      <c r="I148" s="3">
        <f>'Utdanningsbev overord mod'!Q30</f>
        <v>0</v>
      </c>
      <c r="J148" s="3">
        <f>'Forskningsbev overord mod'!T30</f>
        <v>0</v>
      </c>
      <c r="K148" s="3">
        <f>'Forskningsbev overord mod'!U30</f>
        <v>0</v>
      </c>
      <c r="L148" s="3">
        <f>'Forskningsbev overord mod'!V30</f>
        <v>0</v>
      </c>
      <c r="M148" s="3">
        <f>'Forskningsbev overord mod'!W30</f>
        <v>0</v>
      </c>
      <c r="N148" s="3">
        <f>'Forskningsbev overord mod'!X30</f>
        <v>0</v>
      </c>
      <c r="O148" s="3">
        <f>'Forskningsbev overord mod'!Y30</f>
        <v>0</v>
      </c>
      <c r="P148" s="7" t="e">
        <f t="shared" si="9"/>
        <v>#DIV/0!</v>
      </c>
      <c r="Q148" s="7" t="e">
        <f t="shared" si="10"/>
        <v>#DIV/0!</v>
      </c>
    </row>
    <row r="149" spans="1:17" x14ac:dyDescent="0.25">
      <c r="A149">
        <f t="shared" si="7"/>
        <v>2021</v>
      </c>
      <c r="B149" t="str">
        <f>'Enheter, modell og år'!$E$2</f>
        <v>RFM</v>
      </c>
      <c r="C149" s="67">
        <f t="shared" si="8"/>
        <v>0</v>
      </c>
      <c r="D149" s="3" t="e">
        <f>'Tot bev overordnet modell'!W31</f>
        <v>#DIV/0!</v>
      </c>
      <c r="E149" s="3">
        <f>'Tot bev overordnet modell'!Z31</f>
        <v>0</v>
      </c>
      <c r="F149" s="3">
        <f>'Utdanningsbev overord mod'!N31</f>
        <v>0</v>
      </c>
      <c r="G149" s="3">
        <f>'Utdanningsbev overord mod'!O31</f>
        <v>0</v>
      </c>
      <c r="H149" s="3">
        <f>'Utdanningsbev overord mod'!P31</f>
        <v>0</v>
      </c>
      <c r="I149" s="3">
        <f>'Utdanningsbev overord mod'!Q31</f>
        <v>0</v>
      </c>
      <c r="J149" s="3">
        <f>'Forskningsbev overord mod'!T31</f>
        <v>0</v>
      </c>
      <c r="K149" s="3">
        <f>'Forskningsbev overord mod'!U31</f>
        <v>0</v>
      </c>
      <c r="L149" s="3">
        <f>'Forskningsbev overord mod'!V31</f>
        <v>0</v>
      </c>
      <c r="M149" s="3">
        <f>'Forskningsbev overord mod'!W31</f>
        <v>0</v>
      </c>
      <c r="N149" s="3">
        <f>'Forskningsbev overord mod'!X31</f>
        <v>0</v>
      </c>
      <c r="O149" s="3">
        <f>'Forskningsbev overord mod'!Y31</f>
        <v>0</v>
      </c>
      <c r="P149" s="7" t="e">
        <f t="shared" si="9"/>
        <v>#DIV/0!</v>
      </c>
      <c r="Q149" s="7" t="e">
        <f t="shared" si="10"/>
        <v>#DIV/0!</v>
      </c>
    </row>
    <row r="150" spans="1:17" x14ac:dyDescent="0.25">
      <c r="A150">
        <f t="shared" si="7"/>
        <v>2021</v>
      </c>
      <c r="B150" t="str">
        <f>'Enheter, modell og år'!$E$2</f>
        <v>RFM</v>
      </c>
      <c r="C150" s="67">
        <f t="shared" si="8"/>
        <v>0</v>
      </c>
      <c r="D150" s="3" t="e">
        <f>'Tot bev overordnet modell'!W32</f>
        <v>#DIV/0!</v>
      </c>
      <c r="E150" s="3">
        <f>'Tot bev overordnet modell'!Z32</f>
        <v>0</v>
      </c>
      <c r="F150" s="3">
        <f>'Utdanningsbev overord mod'!N32</f>
        <v>0</v>
      </c>
      <c r="G150" s="3">
        <f>'Utdanningsbev overord mod'!O32</f>
        <v>0</v>
      </c>
      <c r="H150" s="3">
        <f>'Utdanningsbev overord mod'!P32</f>
        <v>0</v>
      </c>
      <c r="I150" s="3">
        <f>'Utdanningsbev overord mod'!Q32</f>
        <v>0</v>
      </c>
      <c r="J150" s="3">
        <f>'Forskningsbev overord mod'!T32</f>
        <v>0</v>
      </c>
      <c r="K150" s="3">
        <f>'Forskningsbev overord mod'!U32</f>
        <v>0</v>
      </c>
      <c r="L150" s="3">
        <f>'Forskningsbev overord mod'!V32</f>
        <v>0</v>
      </c>
      <c r="M150" s="3">
        <f>'Forskningsbev overord mod'!W32</f>
        <v>0</v>
      </c>
      <c r="N150" s="3">
        <f>'Forskningsbev overord mod'!X32</f>
        <v>0</v>
      </c>
      <c r="O150" s="3">
        <f>'Forskningsbev overord mod'!Y32</f>
        <v>0</v>
      </c>
      <c r="P150" s="7" t="e">
        <f t="shared" si="9"/>
        <v>#DIV/0!</v>
      </c>
      <c r="Q150" s="7" t="e">
        <f t="shared" si="10"/>
        <v>#DIV/0!</v>
      </c>
    </row>
    <row r="151" spans="1:17" x14ac:dyDescent="0.25">
      <c r="A151">
        <f t="shared" si="7"/>
        <v>2021</v>
      </c>
      <c r="B151" t="str">
        <f>'Enheter, modell og år'!$E$2</f>
        <v>RFM</v>
      </c>
      <c r="C151" s="67">
        <f t="shared" si="8"/>
        <v>0</v>
      </c>
      <c r="D151" s="3" t="e">
        <f>'Tot bev overordnet modell'!W33</f>
        <v>#DIV/0!</v>
      </c>
      <c r="E151" s="3">
        <f>'Tot bev overordnet modell'!Z33</f>
        <v>0</v>
      </c>
      <c r="F151" s="3">
        <f>'Utdanningsbev overord mod'!N33</f>
        <v>0</v>
      </c>
      <c r="G151" s="3">
        <f>'Utdanningsbev overord mod'!O33</f>
        <v>0</v>
      </c>
      <c r="H151" s="3">
        <f>'Utdanningsbev overord mod'!P33</f>
        <v>0</v>
      </c>
      <c r="I151" s="3">
        <f>'Utdanningsbev overord mod'!Q33</f>
        <v>0</v>
      </c>
      <c r="J151" s="3">
        <f>'Forskningsbev overord mod'!T33</f>
        <v>0</v>
      </c>
      <c r="K151" s="3">
        <f>'Forskningsbev overord mod'!U33</f>
        <v>0</v>
      </c>
      <c r="L151" s="3">
        <f>'Forskningsbev overord mod'!V33</f>
        <v>0</v>
      </c>
      <c r="M151" s="3">
        <f>'Forskningsbev overord mod'!W33</f>
        <v>0</v>
      </c>
      <c r="N151" s="3">
        <f>'Forskningsbev overord mod'!X33</f>
        <v>0</v>
      </c>
      <c r="O151" s="3">
        <f>'Forskningsbev overord mod'!Y33</f>
        <v>0</v>
      </c>
      <c r="P151" s="7" t="e">
        <f t="shared" si="9"/>
        <v>#DIV/0!</v>
      </c>
      <c r="Q151" s="7" t="e">
        <f t="shared" si="10"/>
        <v>#DIV/0!</v>
      </c>
    </row>
    <row r="152" spans="1:17" x14ac:dyDescent="0.25">
      <c r="A152">
        <f t="shared" si="7"/>
        <v>2022</v>
      </c>
      <c r="B152" t="str">
        <f>'Enheter, modell og år'!$E$2</f>
        <v>RFM</v>
      </c>
      <c r="C152" s="67">
        <f t="shared" si="8"/>
        <v>0</v>
      </c>
      <c r="D152" s="3" t="e">
        <f>'Tot bev overordnet modell'!AB4</f>
        <v>#DIV/0!</v>
      </c>
      <c r="E152" s="3">
        <f>'Tot bev overordnet modell'!AE4</f>
        <v>0</v>
      </c>
      <c r="F152" s="3">
        <f>'Utdanningsbev overord mod'!R4</f>
        <v>0</v>
      </c>
      <c r="G152" s="3">
        <f>'Utdanningsbev overord mod'!S4</f>
        <v>0</v>
      </c>
      <c r="H152" s="3">
        <f>'Utdanningsbev overord mod'!T4</f>
        <v>0</v>
      </c>
      <c r="I152" s="3">
        <f>'Utdanningsbev overord mod'!U4</f>
        <v>0</v>
      </c>
      <c r="J152" s="3">
        <f>'Forskningsbev overord mod'!Z4</f>
        <v>0</v>
      </c>
      <c r="K152" s="3">
        <f>'Forskningsbev overord mod'!AA4</f>
        <v>0</v>
      </c>
      <c r="L152" s="3">
        <f>'Forskningsbev overord mod'!AB4</f>
        <v>0</v>
      </c>
      <c r="M152" s="3">
        <f>'Forskningsbev overord mod'!AC4</f>
        <v>0</v>
      </c>
      <c r="N152" s="3">
        <f>'Forskningsbev overord mod'!AD4</f>
        <v>0</v>
      </c>
      <c r="O152" s="3">
        <f>'Forskningsbev overord mod'!AE4</f>
        <v>0</v>
      </c>
      <c r="P152" s="7" t="e">
        <f t="shared" si="9"/>
        <v>#DIV/0!</v>
      </c>
      <c r="Q152" s="7" t="e">
        <f t="shared" si="10"/>
        <v>#DIV/0!</v>
      </c>
    </row>
    <row r="153" spans="1:17" x14ac:dyDescent="0.25">
      <c r="A153">
        <f t="shared" si="7"/>
        <v>2022</v>
      </c>
      <c r="B153" t="str">
        <f>'Enheter, modell og år'!$E$2</f>
        <v>RFM</v>
      </c>
      <c r="C153" s="67">
        <f t="shared" si="8"/>
        <v>0</v>
      </c>
      <c r="D153" s="3" t="e">
        <f>'Tot bev overordnet modell'!AB5</f>
        <v>#DIV/0!</v>
      </c>
      <c r="E153" s="3">
        <f>'Tot bev overordnet modell'!AE5</f>
        <v>0</v>
      </c>
      <c r="F153" s="3">
        <f>'Utdanningsbev overord mod'!R5</f>
        <v>0</v>
      </c>
      <c r="G153" s="3">
        <f>'Utdanningsbev overord mod'!S5</f>
        <v>0</v>
      </c>
      <c r="H153" s="3">
        <f>'Utdanningsbev overord mod'!T5</f>
        <v>0</v>
      </c>
      <c r="I153" s="3">
        <f>'Utdanningsbev overord mod'!U5</f>
        <v>0</v>
      </c>
      <c r="J153" s="3">
        <f>'Forskningsbev overord mod'!Z5</f>
        <v>0</v>
      </c>
      <c r="K153" s="3">
        <f>'Forskningsbev overord mod'!AA5</f>
        <v>0</v>
      </c>
      <c r="L153" s="3">
        <f>'Forskningsbev overord mod'!AB5</f>
        <v>0</v>
      </c>
      <c r="M153" s="3">
        <f>'Forskningsbev overord mod'!AC5</f>
        <v>0</v>
      </c>
      <c r="N153" s="3">
        <f>'Forskningsbev overord mod'!AD5</f>
        <v>0</v>
      </c>
      <c r="O153" s="3">
        <f>'Forskningsbev overord mod'!AE5</f>
        <v>0</v>
      </c>
      <c r="P153" s="7" t="e">
        <f t="shared" si="9"/>
        <v>#DIV/0!</v>
      </c>
      <c r="Q153" s="7" t="e">
        <f t="shared" si="10"/>
        <v>#DIV/0!</v>
      </c>
    </row>
    <row r="154" spans="1:17" x14ac:dyDescent="0.25">
      <c r="A154">
        <f t="shared" si="7"/>
        <v>2022</v>
      </c>
      <c r="B154" t="str">
        <f>'Enheter, modell og år'!$E$2</f>
        <v>RFM</v>
      </c>
      <c r="C154" s="67">
        <f t="shared" si="8"/>
        <v>0</v>
      </c>
      <c r="D154" s="3" t="e">
        <f>'Tot bev overordnet modell'!AB6</f>
        <v>#DIV/0!</v>
      </c>
      <c r="E154" s="3">
        <f>'Tot bev overordnet modell'!AE6</f>
        <v>0</v>
      </c>
      <c r="F154" s="3">
        <f>'Utdanningsbev overord mod'!R6</f>
        <v>0</v>
      </c>
      <c r="G154" s="3">
        <f>'Utdanningsbev overord mod'!S6</f>
        <v>0</v>
      </c>
      <c r="H154" s="3">
        <f>'Utdanningsbev overord mod'!T6</f>
        <v>0</v>
      </c>
      <c r="I154" s="3">
        <f>'Utdanningsbev overord mod'!U6</f>
        <v>0</v>
      </c>
      <c r="J154" s="3">
        <f>'Forskningsbev overord mod'!Z6</f>
        <v>0</v>
      </c>
      <c r="K154" s="3">
        <f>'Forskningsbev overord mod'!AA6</f>
        <v>0</v>
      </c>
      <c r="L154" s="3">
        <f>'Forskningsbev overord mod'!AB6</f>
        <v>0</v>
      </c>
      <c r="M154" s="3">
        <f>'Forskningsbev overord mod'!AC6</f>
        <v>0</v>
      </c>
      <c r="N154" s="3">
        <f>'Forskningsbev overord mod'!AD6</f>
        <v>0</v>
      </c>
      <c r="O154" s="3">
        <f>'Forskningsbev overord mod'!AE6</f>
        <v>0</v>
      </c>
      <c r="P154" s="7" t="e">
        <f t="shared" si="9"/>
        <v>#DIV/0!</v>
      </c>
      <c r="Q154" s="7" t="e">
        <f t="shared" si="10"/>
        <v>#DIV/0!</v>
      </c>
    </row>
    <row r="155" spans="1:17" x14ac:dyDescent="0.25">
      <c r="A155">
        <f t="shared" si="7"/>
        <v>2022</v>
      </c>
      <c r="B155" t="str">
        <f>'Enheter, modell og år'!$E$2</f>
        <v>RFM</v>
      </c>
      <c r="C155" s="67">
        <f t="shared" si="8"/>
        <v>0</v>
      </c>
      <c r="D155" s="3" t="e">
        <f>'Tot bev overordnet modell'!AB7</f>
        <v>#DIV/0!</v>
      </c>
      <c r="E155" s="3">
        <f>'Tot bev overordnet modell'!AE7</f>
        <v>0</v>
      </c>
      <c r="F155" s="3">
        <f>'Utdanningsbev overord mod'!R7</f>
        <v>0</v>
      </c>
      <c r="G155" s="3">
        <f>'Utdanningsbev overord mod'!S7</f>
        <v>0</v>
      </c>
      <c r="H155" s="3">
        <f>'Utdanningsbev overord mod'!T7</f>
        <v>0</v>
      </c>
      <c r="I155" s="3">
        <f>'Utdanningsbev overord mod'!U7</f>
        <v>0</v>
      </c>
      <c r="J155" s="3">
        <f>'Forskningsbev overord mod'!Z7</f>
        <v>0</v>
      </c>
      <c r="K155" s="3">
        <f>'Forskningsbev overord mod'!AA7</f>
        <v>0</v>
      </c>
      <c r="L155" s="3">
        <f>'Forskningsbev overord mod'!AB7</f>
        <v>0</v>
      </c>
      <c r="M155" s="3">
        <f>'Forskningsbev overord mod'!AC7</f>
        <v>0</v>
      </c>
      <c r="N155" s="3">
        <f>'Forskningsbev overord mod'!AD7</f>
        <v>0</v>
      </c>
      <c r="O155" s="3">
        <f>'Forskningsbev overord mod'!AE7</f>
        <v>0</v>
      </c>
      <c r="P155" s="7" t="e">
        <f t="shared" si="9"/>
        <v>#DIV/0!</v>
      </c>
      <c r="Q155" s="7" t="e">
        <f t="shared" si="10"/>
        <v>#DIV/0!</v>
      </c>
    </row>
    <row r="156" spans="1:17" x14ac:dyDescent="0.25">
      <c r="A156">
        <f t="shared" si="7"/>
        <v>2022</v>
      </c>
      <c r="B156" t="str">
        <f>'Enheter, modell og år'!$E$2</f>
        <v>RFM</v>
      </c>
      <c r="C156" s="67">
        <f t="shared" si="8"/>
        <v>0</v>
      </c>
      <c r="D156" s="3" t="e">
        <f>'Tot bev overordnet modell'!AB8</f>
        <v>#DIV/0!</v>
      </c>
      <c r="E156" s="3">
        <f>'Tot bev overordnet modell'!AE8</f>
        <v>0</v>
      </c>
      <c r="F156" s="3">
        <f>'Utdanningsbev overord mod'!R8</f>
        <v>0</v>
      </c>
      <c r="G156" s="3">
        <f>'Utdanningsbev overord mod'!S8</f>
        <v>0</v>
      </c>
      <c r="H156" s="3">
        <f>'Utdanningsbev overord mod'!T8</f>
        <v>0</v>
      </c>
      <c r="I156" s="3">
        <f>'Utdanningsbev overord mod'!U8</f>
        <v>0</v>
      </c>
      <c r="J156" s="3">
        <f>'Forskningsbev overord mod'!Z8</f>
        <v>0</v>
      </c>
      <c r="K156" s="3">
        <f>'Forskningsbev overord mod'!AA8</f>
        <v>0</v>
      </c>
      <c r="L156" s="3">
        <f>'Forskningsbev overord mod'!AB8</f>
        <v>0</v>
      </c>
      <c r="M156" s="3">
        <f>'Forskningsbev overord mod'!AC8</f>
        <v>0</v>
      </c>
      <c r="N156" s="3">
        <f>'Forskningsbev overord mod'!AD8</f>
        <v>0</v>
      </c>
      <c r="O156" s="3">
        <f>'Forskningsbev overord mod'!AE8</f>
        <v>0</v>
      </c>
      <c r="P156" s="7" t="e">
        <f t="shared" si="9"/>
        <v>#DIV/0!</v>
      </c>
      <c r="Q156" s="7" t="e">
        <f t="shared" si="10"/>
        <v>#DIV/0!</v>
      </c>
    </row>
    <row r="157" spans="1:17" x14ac:dyDescent="0.25">
      <c r="A157">
        <f t="shared" si="7"/>
        <v>2022</v>
      </c>
      <c r="B157" t="str">
        <f>'Enheter, modell og år'!$E$2</f>
        <v>RFM</v>
      </c>
      <c r="C157" s="67">
        <f t="shared" si="8"/>
        <v>0</v>
      </c>
      <c r="D157" s="3" t="e">
        <f>'Tot bev overordnet modell'!AB9</f>
        <v>#DIV/0!</v>
      </c>
      <c r="E157" s="3">
        <f>'Tot bev overordnet modell'!AE9</f>
        <v>0</v>
      </c>
      <c r="F157" s="3">
        <f>'Utdanningsbev overord mod'!R9</f>
        <v>0</v>
      </c>
      <c r="G157" s="3">
        <f>'Utdanningsbev overord mod'!S9</f>
        <v>0</v>
      </c>
      <c r="H157" s="3">
        <f>'Utdanningsbev overord mod'!T9</f>
        <v>0</v>
      </c>
      <c r="I157" s="3">
        <f>'Utdanningsbev overord mod'!U9</f>
        <v>0</v>
      </c>
      <c r="J157" s="3">
        <f>'Forskningsbev overord mod'!Z9</f>
        <v>0</v>
      </c>
      <c r="K157" s="3">
        <f>'Forskningsbev overord mod'!AA9</f>
        <v>0</v>
      </c>
      <c r="L157" s="3">
        <f>'Forskningsbev overord mod'!AB9</f>
        <v>0</v>
      </c>
      <c r="M157" s="3">
        <f>'Forskningsbev overord mod'!AC9</f>
        <v>0</v>
      </c>
      <c r="N157" s="3">
        <f>'Forskningsbev overord mod'!AD9</f>
        <v>0</v>
      </c>
      <c r="O157" s="3">
        <f>'Forskningsbev overord mod'!AE9</f>
        <v>0</v>
      </c>
      <c r="P157" s="7" t="e">
        <f t="shared" si="9"/>
        <v>#DIV/0!</v>
      </c>
      <c r="Q157" s="7" t="e">
        <f t="shared" si="10"/>
        <v>#DIV/0!</v>
      </c>
    </row>
    <row r="158" spans="1:17" x14ac:dyDescent="0.25">
      <c r="A158">
        <f t="shared" si="7"/>
        <v>2022</v>
      </c>
      <c r="B158" t="str">
        <f>'Enheter, modell og år'!$E$2</f>
        <v>RFM</v>
      </c>
      <c r="C158" s="67">
        <f t="shared" si="8"/>
        <v>0</v>
      </c>
      <c r="D158" s="3" t="e">
        <f>'Tot bev overordnet modell'!AB10</f>
        <v>#DIV/0!</v>
      </c>
      <c r="E158" s="3">
        <f>'Tot bev overordnet modell'!AE10</f>
        <v>0</v>
      </c>
      <c r="F158" s="3">
        <f>'Utdanningsbev overord mod'!R10</f>
        <v>0</v>
      </c>
      <c r="G158" s="3">
        <f>'Utdanningsbev overord mod'!S10</f>
        <v>0</v>
      </c>
      <c r="H158" s="3">
        <f>'Utdanningsbev overord mod'!T10</f>
        <v>0</v>
      </c>
      <c r="I158" s="3">
        <f>'Utdanningsbev overord mod'!U10</f>
        <v>0</v>
      </c>
      <c r="J158" s="3">
        <f>'Forskningsbev overord mod'!Z10</f>
        <v>0</v>
      </c>
      <c r="K158" s="3">
        <f>'Forskningsbev overord mod'!AA10</f>
        <v>0</v>
      </c>
      <c r="L158" s="3">
        <f>'Forskningsbev overord mod'!AB10</f>
        <v>0</v>
      </c>
      <c r="M158" s="3">
        <f>'Forskningsbev overord mod'!AC10</f>
        <v>0</v>
      </c>
      <c r="N158" s="3">
        <f>'Forskningsbev overord mod'!AD10</f>
        <v>0</v>
      </c>
      <c r="O158" s="3">
        <f>'Forskningsbev overord mod'!AE10</f>
        <v>0</v>
      </c>
      <c r="P158" s="7" t="e">
        <f t="shared" si="9"/>
        <v>#DIV/0!</v>
      </c>
      <c r="Q158" s="7" t="e">
        <f t="shared" si="10"/>
        <v>#DIV/0!</v>
      </c>
    </row>
    <row r="159" spans="1:17" x14ac:dyDescent="0.25">
      <c r="A159">
        <f t="shared" si="7"/>
        <v>2022</v>
      </c>
      <c r="B159" t="str">
        <f>'Enheter, modell og år'!$E$2</f>
        <v>RFM</v>
      </c>
      <c r="C159" s="67">
        <f t="shared" si="8"/>
        <v>0</v>
      </c>
      <c r="D159" s="3" t="e">
        <f>'Tot bev overordnet modell'!AB11</f>
        <v>#DIV/0!</v>
      </c>
      <c r="E159" s="3">
        <f>'Tot bev overordnet modell'!AE11</f>
        <v>0</v>
      </c>
      <c r="F159" s="3">
        <f>'Utdanningsbev overord mod'!R11</f>
        <v>0</v>
      </c>
      <c r="G159" s="3">
        <f>'Utdanningsbev overord mod'!S11</f>
        <v>0</v>
      </c>
      <c r="H159" s="3">
        <f>'Utdanningsbev overord mod'!T11</f>
        <v>0</v>
      </c>
      <c r="I159" s="3">
        <f>'Utdanningsbev overord mod'!U11</f>
        <v>0</v>
      </c>
      <c r="J159" s="3">
        <f>'Forskningsbev overord mod'!Z11</f>
        <v>0</v>
      </c>
      <c r="K159" s="3">
        <f>'Forskningsbev overord mod'!AA11</f>
        <v>0</v>
      </c>
      <c r="L159" s="3">
        <f>'Forskningsbev overord mod'!AB11</f>
        <v>0</v>
      </c>
      <c r="M159" s="3">
        <f>'Forskningsbev overord mod'!AC11</f>
        <v>0</v>
      </c>
      <c r="N159" s="3">
        <f>'Forskningsbev overord mod'!AD11</f>
        <v>0</v>
      </c>
      <c r="O159" s="3">
        <f>'Forskningsbev overord mod'!AE11</f>
        <v>0</v>
      </c>
      <c r="P159" s="7" t="e">
        <f t="shared" si="9"/>
        <v>#DIV/0!</v>
      </c>
      <c r="Q159" s="7" t="e">
        <f t="shared" si="10"/>
        <v>#DIV/0!</v>
      </c>
    </row>
    <row r="160" spans="1:17" x14ac:dyDescent="0.25">
      <c r="A160">
        <f t="shared" si="7"/>
        <v>2022</v>
      </c>
      <c r="B160" t="str">
        <f>'Enheter, modell og år'!$E$2</f>
        <v>RFM</v>
      </c>
      <c r="C160" s="67">
        <f t="shared" si="8"/>
        <v>0</v>
      </c>
      <c r="D160" s="3" t="e">
        <f>'Tot bev overordnet modell'!AB12</f>
        <v>#DIV/0!</v>
      </c>
      <c r="E160" s="3">
        <f>'Tot bev overordnet modell'!AE12</f>
        <v>0</v>
      </c>
      <c r="F160" s="3">
        <f>'Utdanningsbev overord mod'!R12</f>
        <v>0</v>
      </c>
      <c r="G160" s="3">
        <f>'Utdanningsbev overord mod'!S12</f>
        <v>0</v>
      </c>
      <c r="H160" s="3">
        <f>'Utdanningsbev overord mod'!T12</f>
        <v>0</v>
      </c>
      <c r="I160" s="3">
        <f>'Utdanningsbev overord mod'!U12</f>
        <v>0</v>
      </c>
      <c r="J160" s="3">
        <f>'Forskningsbev overord mod'!Z12</f>
        <v>0</v>
      </c>
      <c r="K160" s="3">
        <f>'Forskningsbev overord mod'!AA12</f>
        <v>0</v>
      </c>
      <c r="L160" s="3">
        <f>'Forskningsbev overord mod'!AB12</f>
        <v>0</v>
      </c>
      <c r="M160" s="3">
        <f>'Forskningsbev overord mod'!AC12</f>
        <v>0</v>
      </c>
      <c r="N160" s="3">
        <f>'Forskningsbev overord mod'!AD12</f>
        <v>0</v>
      </c>
      <c r="O160" s="3">
        <f>'Forskningsbev overord mod'!AE12</f>
        <v>0</v>
      </c>
      <c r="P160" s="7" t="e">
        <f t="shared" si="9"/>
        <v>#DIV/0!</v>
      </c>
      <c r="Q160" s="7" t="e">
        <f t="shared" si="10"/>
        <v>#DIV/0!</v>
      </c>
    </row>
    <row r="161" spans="1:17" x14ac:dyDescent="0.25">
      <c r="A161">
        <f t="shared" ref="A161:A224" si="11">A131+1</f>
        <v>2022</v>
      </c>
      <c r="B161" t="str">
        <f>'Enheter, modell og år'!$E$2</f>
        <v>RFM</v>
      </c>
      <c r="C161" s="67">
        <f t="shared" si="8"/>
        <v>0</v>
      </c>
      <c r="D161" s="3" t="e">
        <f>'Tot bev overordnet modell'!AB13</f>
        <v>#DIV/0!</v>
      </c>
      <c r="E161" s="3">
        <f>'Tot bev overordnet modell'!AE13</f>
        <v>0</v>
      </c>
      <c r="F161" s="3">
        <f>'Utdanningsbev overord mod'!R13</f>
        <v>0</v>
      </c>
      <c r="G161" s="3">
        <f>'Utdanningsbev overord mod'!S13</f>
        <v>0</v>
      </c>
      <c r="H161" s="3">
        <f>'Utdanningsbev overord mod'!T13</f>
        <v>0</v>
      </c>
      <c r="I161" s="3">
        <f>'Utdanningsbev overord mod'!U13</f>
        <v>0</v>
      </c>
      <c r="J161" s="3">
        <f>'Forskningsbev overord mod'!Z13</f>
        <v>0</v>
      </c>
      <c r="K161" s="3">
        <f>'Forskningsbev overord mod'!AA13</f>
        <v>0</v>
      </c>
      <c r="L161" s="3">
        <f>'Forskningsbev overord mod'!AB13</f>
        <v>0</v>
      </c>
      <c r="M161" s="3">
        <f>'Forskningsbev overord mod'!AC13</f>
        <v>0</v>
      </c>
      <c r="N161" s="3">
        <f>'Forskningsbev overord mod'!AD13</f>
        <v>0</v>
      </c>
      <c r="O161" s="3">
        <f>'Forskningsbev overord mod'!AE13</f>
        <v>0</v>
      </c>
      <c r="P161" s="7" t="e">
        <f t="shared" si="9"/>
        <v>#DIV/0!</v>
      </c>
      <c r="Q161" s="7" t="e">
        <f t="shared" si="10"/>
        <v>#DIV/0!</v>
      </c>
    </row>
    <row r="162" spans="1:17" x14ac:dyDescent="0.25">
      <c r="A162">
        <f t="shared" si="11"/>
        <v>2022</v>
      </c>
      <c r="B162" t="str">
        <f>'Enheter, modell og år'!$E$2</f>
        <v>RFM</v>
      </c>
      <c r="C162" s="67">
        <f t="shared" si="8"/>
        <v>0</v>
      </c>
      <c r="D162" s="3" t="e">
        <f>'Tot bev overordnet modell'!AB14</f>
        <v>#DIV/0!</v>
      </c>
      <c r="E162" s="3">
        <f>'Tot bev overordnet modell'!AE14</f>
        <v>0</v>
      </c>
      <c r="F162" s="3">
        <f>'Utdanningsbev overord mod'!R14</f>
        <v>0</v>
      </c>
      <c r="G162" s="3">
        <f>'Utdanningsbev overord mod'!S14</f>
        <v>0</v>
      </c>
      <c r="H162" s="3">
        <f>'Utdanningsbev overord mod'!T14</f>
        <v>0</v>
      </c>
      <c r="I162" s="3">
        <f>'Utdanningsbev overord mod'!U14</f>
        <v>0</v>
      </c>
      <c r="J162" s="3">
        <f>'Forskningsbev overord mod'!Z14</f>
        <v>0</v>
      </c>
      <c r="K162" s="3">
        <f>'Forskningsbev overord mod'!AA14</f>
        <v>0</v>
      </c>
      <c r="L162" s="3">
        <f>'Forskningsbev overord mod'!AB14</f>
        <v>0</v>
      </c>
      <c r="M162" s="3">
        <f>'Forskningsbev overord mod'!AC14</f>
        <v>0</v>
      </c>
      <c r="N162" s="3">
        <f>'Forskningsbev overord mod'!AD14</f>
        <v>0</v>
      </c>
      <c r="O162" s="3">
        <f>'Forskningsbev overord mod'!AE14</f>
        <v>0</v>
      </c>
      <c r="P162" s="7" t="e">
        <f t="shared" si="9"/>
        <v>#DIV/0!</v>
      </c>
      <c r="Q162" s="7" t="e">
        <f t="shared" si="10"/>
        <v>#DIV/0!</v>
      </c>
    </row>
    <row r="163" spans="1:17" x14ac:dyDescent="0.25">
      <c r="A163">
        <f t="shared" si="11"/>
        <v>2022</v>
      </c>
      <c r="B163" t="str">
        <f>'Enheter, modell og år'!$E$2</f>
        <v>RFM</v>
      </c>
      <c r="C163" s="67">
        <f t="shared" si="8"/>
        <v>0</v>
      </c>
      <c r="D163" s="3" t="e">
        <f>'Tot bev overordnet modell'!AB15</f>
        <v>#DIV/0!</v>
      </c>
      <c r="E163" s="3">
        <f>'Tot bev overordnet modell'!AE15</f>
        <v>0</v>
      </c>
      <c r="F163" s="3">
        <f>'Utdanningsbev overord mod'!R15</f>
        <v>0</v>
      </c>
      <c r="G163" s="3">
        <f>'Utdanningsbev overord mod'!S15</f>
        <v>0</v>
      </c>
      <c r="H163" s="3">
        <f>'Utdanningsbev overord mod'!T15</f>
        <v>0</v>
      </c>
      <c r="I163" s="3">
        <f>'Utdanningsbev overord mod'!U15</f>
        <v>0</v>
      </c>
      <c r="J163" s="3">
        <f>'Forskningsbev overord mod'!Z15</f>
        <v>0</v>
      </c>
      <c r="K163" s="3">
        <f>'Forskningsbev overord mod'!AA15</f>
        <v>0</v>
      </c>
      <c r="L163" s="3">
        <f>'Forskningsbev overord mod'!AB15</f>
        <v>0</v>
      </c>
      <c r="M163" s="3">
        <f>'Forskningsbev overord mod'!AC15</f>
        <v>0</v>
      </c>
      <c r="N163" s="3">
        <f>'Forskningsbev overord mod'!AD15</f>
        <v>0</v>
      </c>
      <c r="O163" s="3">
        <f>'Forskningsbev overord mod'!AE15</f>
        <v>0</v>
      </c>
      <c r="P163" s="7" t="e">
        <f t="shared" si="9"/>
        <v>#DIV/0!</v>
      </c>
      <c r="Q163" s="7" t="e">
        <f t="shared" si="10"/>
        <v>#DIV/0!</v>
      </c>
    </row>
    <row r="164" spans="1:17" x14ac:dyDescent="0.25">
      <c r="A164">
        <f t="shared" si="11"/>
        <v>2022</v>
      </c>
      <c r="B164" t="str">
        <f>'Enheter, modell og år'!$E$2</f>
        <v>RFM</v>
      </c>
      <c r="C164" s="67">
        <f t="shared" si="8"/>
        <v>0</v>
      </c>
      <c r="D164" s="3" t="e">
        <f>'Tot bev overordnet modell'!AB16</f>
        <v>#DIV/0!</v>
      </c>
      <c r="E164" s="3">
        <f>'Tot bev overordnet modell'!AE16</f>
        <v>0</v>
      </c>
      <c r="F164" s="3">
        <f>'Utdanningsbev overord mod'!R16</f>
        <v>0</v>
      </c>
      <c r="G164" s="3">
        <f>'Utdanningsbev overord mod'!S16</f>
        <v>0</v>
      </c>
      <c r="H164" s="3">
        <f>'Utdanningsbev overord mod'!T16</f>
        <v>0</v>
      </c>
      <c r="I164" s="3">
        <f>'Utdanningsbev overord mod'!U16</f>
        <v>0</v>
      </c>
      <c r="J164" s="3">
        <f>'Forskningsbev overord mod'!Z16</f>
        <v>0</v>
      </c>
      <c r="K164" s="3">
        <f>'Forskningsbev overord mod'!AA16</f>
        <v>0</v>
      </c>
      <c r="L164" s="3">
        <f>'Forskningsbev overord mod'!AB16</f>
        <v>0</v>
      </c>
      <c r="M164" s="3">
        <f>'Forskningsbev overord mod'!AC16</f>
        <v>0</v>
      </c>
      <c r="N164" s="3">
        <f>'Forskningsbev overord mod'!AD16</f>
        <v>0</v>
      </c>
      <c r="O164" s="3">
        <f>'Forskningsbev overord mod'!AE16</f>
        <v>0</v>
      </c>
      <c r="P164" s="7" t="e">
        <f t="shared" si="9"/>
        <v>#DIV/0!</v>
      </c>
      <c r="Q164" s="7" t="e">
        <f t="shared" si="10"/>
        <v>#DIV/0!</v>
      </c>
    </row>
    <row r="165" spans="1:17" x14ac:dyDescent="0.25">
      <c r="A165">
        <f t="shared" si="11"/>
        <v>2022</v>
      </c>
      <c r="B165" t="str">
        <f>'Enheter, modell og år'!$E$2</f>
        <v>RFM</v>
      </c>
      <c r="C165" s="67">
        <f t="shared" si="8"/>
        <v>0</v>
      </c>
      <c r="D165" s="3" t="e">
        <f>'Tot bev overordnet modell'!AB17</f>
        <v>#DIV/0!</v>
      </c>
      <c r="E165" s="3">
        <f>'Tot bev overordnet modell'!AE17</f>
        <v>0</v>
      </c>
      <c r="F165" s="3">
        <f>'Utdanningsbev overord mod'!R17</f>
        <v>0</v>
      </c>
      <c r="G165" s="3">
        <f>'Utdanningsbev overord mod'!S17</f>
        <v>0</v>
      </c>
      <c r="H165" s="3">
        <f>'Utdanningsbev overord mod'!T17</f>
        <v>0</v>
      </c>
      <c r="I165" s="3">
        <f>'Utdanningsbev overord mod'!U17</f>
        <v>0</v>
      </c>
      <c r="J165" s="3">
        <f>'Forskningsbev overord mod'!Z17</f>
        <v>0</v>
      </c>
      <c r="K165" s="3">
        <f>'Forskningsbev overord mod'!AA17</f>
        <v>0</v>
      </c>
      <c r="L165" s="3">
        <f>'Forskningsbev overord mod'!AB17</f>
        <v>0</v>
      </c>
      <c r="M165" s="3">
        <f>'Forskningsbev overord mod'!AC17</f>
        <v>0</v>
      </c>
      <c r="N165" s="3">
        <f>'Forskningsbev overord mod'!AD17</f>
        <v>0</v>
      </c>
      <c r="O165" s="3">
        <f>'Forskningsbev overord mod'!AE17</f>
        <v>0</v>
      </c>
      <c r="P165" s="7" t="e">
        <f t="shared" si="9"/>
        <v>#DIV/0!</v>
      </c>
      <c r="Q165" s="7" t="e">
        <f t="shared" si="10"/>
        <v>#DIV/0!</v>
      </c>
    </row>
    <row r="166" spans="1:17" x14ac:dyDescent="0.25">
      <c r="A166">
        <f t="shared" si="11"/>
        <v>2022</v>
      </c>
      <c r="B166" t="str">
        <f>'Enheter, modell og år'!$E$2</f>
        <v>RFM</v>
      </c>
      <c r="C166" s="67">
        <f t="shared" si="8"/>
        <v>0</v>
      </c>
      <c r="D166" s="3" t="e">
        <f>'Tot bev overordnet modell'!AB18</f>
        <v>#DIV/0!</v>
      </c>
      <c r="E166" s="3">
        <f>'Tot bev overordnet modell'!AE18</f>
        <v>0</v>
      </c>
      <c r="F166" s="3">
        <f>'Utdanningsbev overord mod'!R18</f>
        <v>0</v>
      </c>
      <c r="G166" s="3">
        <f>'Utdanningsbev overord mod'!S18</f>
        <v>0</v>
      </c>
      <c r="H166" s="3">
        <f>'Utdanningsbev overord mod'!T18</f>
        <v>0</v>
      </c>
      <c r="I166" s="3">
        <f>'Utdanningsbev overord mod'!U18</f>
        <v>0</v>
      </c>
      <c r="J166" s="3">
        <f>'Forskningsbev overord mod'!Z18</f>
        <v>0</v>
      </c>
      <c r="K166" s="3">
        <f>'Forskningsbev overord mod'!AA18</f>
        <v>0</v>
      </c>
      <c r="L166" s="3">
        <f>'Forskningsbev overord mod'!AB18</f>
        <v>0</v>
      </c>
      <c r="M166" s="3">
        <f>'Forskningsbev overord mod'!AC18</f>
        <v>0</v>
      </c>
      <c r="N166" s="3">
        <f>'Forskningsbev overord mod'!AD18</f>
        <v>0</v>
      </c>
      <c r="O166" s="3">
        <f>'Forskningsbev overord mod'!AE18</f>
        <v>0</v>
      </c>
      <c r="P166" s="7" t="e">
        <f t="shared" si="9"/>
        <v>#DIV/0!</v>
      </c>
      <c r="Q166" s="7" t="e">
        <f t="shared" si="10"/>
        <v>#DIV/0!</v>
      </c>
    </row>
    <row r="167" spans="1:17" x14ac:dyDescent="0.25">
      <c r="A167">
        <f t="shared" si="11"/>
        <v>2022</v>
      </c>
      <c r="B167" t="str">
        <f>'Enheter, modell og år'!$E$2</f>
        <v>RFM</v>
      </c>
      <c r="C167" s="67">
        <f t="shared" si="8"/>
        <v>0</v>
      </c>
      <c r="D167" s="3" t="e">
        <f>'Tot bev overordnet modell'!AB19</f>
        <v>#DIV/0!</v>
      </c>
      <c r="E167" s="3">
        <f>'Tot bev overordnet modell'!AE19</f>
        <v>0</v>
      </c>
      <c r="F167" s="3">
        <f>'Utdanningsbev overord mod'!R19</f>
        <v>0</v>
      </c>
      <c r="G167" s="3">
        <f>'Utdanningsbev overord mod'!S19</f>
        <v>0</v>
      </c>
      <c r="H167" s="3">
        <f>'Utdanningsbev overord mod'!T19</f>
        <v>0</v>
      </c>
      <c r="I167" s="3">
        <f>'Utdanningsbev overord mod'!U19</f>
        <v>0</v>
      </c>
      <c r="J167" s="3">
        <f>'Forskningsbev overord mod'!Z19</f>
        <v>0</v>
      </c>
      <c r="K167" s="3">
        <f>'Forskningsbev overord mod'!AA19</f>
        <v>0</v>
      </c>
      <c r="L167" s="3">
        <f>'Forskningsbev overord mod'!AB19</f>
        <v>0</v>
      </c>
      <c r="M167" s="3">
        <f>'Forskningsbev overord mod'!AC19</f>
        <v>0</v>
      </c>
      <c r="N167" s="3">
        <f>'Forskningsbev overord mod'!AD19</f>
        <v>0</v>
      </c>
      <c r="O167" s="3">
        <f>'Forskningsbev overord mod'!AE19</f>
        <v>0</v>
      </c>
      <c r="P167" s="7" t="e">
        <f t="shared" si="9"/>
        <v>#DIV/0!</v>
      </c>
      <c r="Q167" s="7" t="e">
        <f t="shared" si="10"/>
        <v>#DIV/0!</v>
      </c>
    </row>
    <row r="168" spans="1:17" x14ac:dyDescent="0.25">
      <c r="A168">
        <f t="shared" si="11"/>
        <v>2022</v>
      </c>
      <c r="B168" t="str">
        <f>'Enheter, modell og år'!$E$2</f>
        <v>RFM</v>
      </c>
      <c r="C168" s="67">
        <f t="shared" si="8"/>
        <v>0</v>
      </c>
      <c r="D168" s="3" t="e">
        <f>'Tot bev overordnet modell'!AB20</f>
        <v>#DIV/0!</v>
      </c>
      <c r="E168" s="3">
        <f>'Tot bev overordnet modell'!AE20</f>
        <v>0</v>
      </c>
      <c r="F168" s="3">
        <f>'Utdanningsbev overord mod'!R20</f>
        <v>0</v>
      </c>
      <c r="G168" s="3">
        <f>'Utdanningsbev overord mod'!S20</f>
        <v>0</v>
      </c>
      <c r="H168" s="3">
        <f>'Utdanningsbev overord mod'!T20</f>
        <v>0</v>
      </c>
      <c r="I168" s="3">
        <f>'Utdanningsbev overord mod'!U20</f>
        <v>0</v>
      </c>
      <c r="J168" s="3">
        <f>'Forskningsbev overord mod'!Z20</f>
        <v>0</v>
      </c>
      <c r="K168" s="3">
        <f>'Forskningsbev overord mod'!AA20</f>
        <v>0</v>
      </c>
      <c r="L168" s="3">
        <f>'Forskningsbev overord mod'!AB20</f>
        <v>0</v>
      </c>
      <c r="M168" s="3">
        <f>'Forskningsbev overord mod'!AC20</f>
        <v>0</v>
      </c>
      <c r="N168" s="3">
        <f>'Forskningsbev overord mod'!AD20</f>
        <v>0</v>
      </c>
      <c r="O168" s="3">
        <f>'Forskningsbev overord mod'!AE20</f>
        <v>0</v>
      </c>
      <c r="P168" s="7" t="e">
        <f t="shared" si="9"/>
        <v>#DIV/0!</v>
      </c>
      <c r="Q168" s="7" t="e">
        <f t="shared" si="10"/>
        <v>#DIV/0!</v>
      </c>
    </row>
    <row r="169" spans="1:17" x14ac:dyDescent="0.25">
      <c r="A169">
        <f t="shared" si="11"/>
        <v>2022</v>
      </c>
      <c r="B169" t="str">
        <f>'Enheter, modell og år'!$E$2</f>
        <v>RFM</v>
      </c>
      <c r="C169" s="67">
        <f t="shared" si="8"/>
        <v>0</v>
      </c>
      <c r="D169" s="3" t="e">
        <f>'Tot bev overordnet modell'!AB21</f>
        <v>#DIV/0!</v>
      </c>
      <c r="E169" s="3">
        <f>'Tot bev overordnet modell'!AE21</f>
        <v>0</v>
      </c>
      <c r="F169" s="3">
        <f>'Utdanningsbev overord mod'!R21</f>
        <v>0</v>
      </c>
      <c r="G169" s="3">
        <f>'Utdanningsbev overord mod'!S21</f>
        <v>0</v>
      </c>
      <c r="H169" s="3">
        <f>'Utdanningsbev overord mod'!T21</f>
        <v>0</v>
      </c>
      <c r="I169" s="3">
        <f>'Utdanningsbev overord mod'!U21</f>
        <v>0</v>
      </c>
      <c r="J169" s="3">
        <f>'Forskningsbev overord mod'!Z21</f>
        <v>0</v>
      </c>
      <c r="K169" s="3">
        <f>'Forskningsbev overord mod'!AA21</f>
        <v>0</v>
      </c>
      <c r="L169" s="3">
        <f>'Forskningsbev overord mod'!AB21</f>
        <v>0</v>
      </c>
      <c r="M169" s="3">
        <f>'Forskningsbev overord mod'!AC21</f>
        <v>0</v>
      </c>
      <c r="N169" s="3">
        <f>'Forskningsbev overord mod'!AD21</f>
        <v>0</v>
      </c>
      <c r="O169" s="3">
        <f>'Forskningsbev overord mod'!AE21</f>
        <v>0</v>
      </c>
      <c r="P169" s="7" t="e">
        <f t="shared" si="9"/>
        <v>#DIV/0!</v>
      </c>
      <c r="Q169" s="7" t="e">
        <f t="shared" si="10"/>
        <v>#DIV/0!</v>
      </c>
    </row>
    <row r="170" spans="1:17" x14ac:dyDescent="0.25">
      <c r="A170">
        <f t="shared" si="11"/>
        <v>2022</v>
      </c>
      <c r="B170" t="str">
        <f>'Enheter, modell og år'!$E$2</f>
        <v>RFM</v>
      </c>
      <c r="C170" s="67">
        <f t="shared" si="8"/>
        <v>0</v>
      </c>
      <c r="D170" s="3" t="e">
        <f>'Tot bev overordnet modell'!AB22</f>
        <v>#DIV/0!</v>
      </c>
      <c r="E170" s="3">
        <f>'Tot bev overordnet modell'!AE22</f>
        <v>0</v>
      </c>
      <c r="F170" s="3">
        <f>'Utdanningsbev overord mod'!R22</f>
        <v>0</v>
      </c>
      <c r="G170" s="3">
        <f>'Utdanningsbev overord mod'!S22</f>
        <v>0</v>
      </c>
      <c r="H170" s="3">
        <f>'Utdanningsbev overord mod'!T22</f>
        <v>0</v>
      </c>
      <c r="I170" s="3">
        <f>'Utdanningsbev overord mod'!U22</f>
        <v>0</v>
      </c>
      <c r="J170" s="3">
        <f>'Forskningsbev overord mod'!Z22</f>
        <v>0</v>
      </c>
      <c r="K170" s="3">
        <f>'Forskningsbev overord mod'!AA22</f>
        <v>0</v>
      </c>
      <c r="L170" s="3">
        <f>'Forskningsbev overord mod'!AB22</f>
        <v>0</v>
      </c>
      <c r="M170" s="3">
        <f>'Forskningsbev overord mod'!AC22</f>
        <v>0</v>
      </c>
      <c r="N170" s="3">
        <f>'Forskningsbev overord mod'!AD22</f>
        <v>0</v>
      </c>
      <c r="O170" s="3">
        <f>'Forskningsbev overord mod'!AE22</f>
        <v>0</v>
      </c>
      <c r="P170" s="7" t="e">
        <f t="shared" si="9"/>
        <v>#DIV/0!</v>
      </c>
      <c r="Q170" s="7" t="e">
        <f t="shared" si="10"/>
        <v>#DIV/0!</v>
      </c>
    </row>
    <row r="171" spans="1:17" x14ac:dyDescent="0.25">
      <c r="A171">
        <f t="shared" si="11"/>
        <v>2022</v>
      </c>
      <c r="B171" t="str">
        <f>'Enheter, modell og år'!$E$2</f>
        <v>RFM</v>
      </c>
      <c r="C171" s="67">
        <f t="shared" si="8"/>
        <v>0</v>
      </c>
      <c r="D171" s="3" t="e">
        <f>'Tot bev overordnet modell'!AB23</f>
        <v>#DIV/0!</v>
      </c>
      <c r="E171" s="3">
        <f>'Tot bev overordnet modell'!AE23</f>
        <v>0</v>
      </c>
      <c r="F171" s="3">
        <f>'Utdanningsbev overord mod'!R23</f>
        <v>0</v>
      </c>
      <c r="G171" s="3">
        <f>'Utdanningsbev overord mod'!S23</f>
        <v>0</v>
      </c>
      <c r="H171" s="3">
        <f>'Utdanningsbev overord mod'!T23</f>
        <v>0</v>
      </c>
      <c r="I171" s="3">
        <f>'Utdanningsbev overord mod'!U23</f>
        <v>0</v>
      </c>
      <c r="J171" s="3">
        <f>'Forskningsbev overord mod'!Z23</f>
        <v>0</v>
      </c>
      <c r="K171" s="3">
        <f>'Forskningsbev overord mod'!AA23</f>
        <v>0</v>
      </c>
      <c r="L171" s="3">
        <f>'Forskningsbev overord mod'!AB23</f>
        <v>0</v>
      </c>
      <c r="M171" s="3">
        <f>'Forskningsbev overord mod'!AC23</f>
        <v>0</v>
      </c>
      <c r="N171" s="3">
        <f>'Forskningsbev overord mod'!AD23</f>
        <v>0</v>
      </c>
      <c r="O171" s="3">
        <f>'Forskningsbev overord mod'!AE23</f>
        <v>0</v>
      </c>
      <c r="P171" s="7" t="e">
        <f t="shared" si="9"/>
        <v>#DIV/0!</v>
      </c>
      <c r="Q171" s="7" t="e">
        <f t="shared" si="10"/>
        <v>#DIV/0!</v>
      </c>
    </row>
    <row r="172" spans="1:17" x14ac:dyDescent="0.25">
      <c r="A172">
        <f t="shared" si="11"/>
        <v>2022</v>
      </c>
      <c r="B172" t="str">
        <f>'Enheter, modell og år'!$E$2</f>
        <v>RFM</v>
      </c>
      <c r="C172" s="67">
        <f t="shared" si="8"/>
        <v>0</v>
      </c>
      <c r="D172" s="3" t="e">
        <f>'Tot bev overordnet modell'!AB24</f>
        <v>#DIV/0!</v>
      </c>
      <c r="E172" s="3">
        <f>'Tot bev overordnet modell'!AE24</f>
        <v>0</v>
      </c>
      <c r="F172" s="3">
        <f>'Utdanningsbev overord mod'!R24</f>
        <v>0</v>
      </c>
      <c r="G172" s="3">
        <f>'Utdanningsbev overord mod'!S24</f>
        <v>0</v>
      </c>
      <c r="H172" s="3">
        <f>'Utdanningsbev overord mod'!T24</f>
        <v>0</v>
      </c>
      <c r="I172" s="3">
        <f>'Utdanningsbev overord mod'!U24</f>
        <v>0</v>
      </c>
      <c r="J172" s="3">
        <f>'Forskningsbev overord mod'!Z24</f>
        <v>0</v>
      </c>
      <c r="K172" s="3">
        <f>'Forskningsbev overord mod'!AA24</f>
        <v>0</v>
      </c>
      <c r="L172" s="3">
        <f>'Forskningsbev overord mod'!AB24</f>
        <v>0</v>
      </c>
      <c r="M172" s="3">
        <f>'Forskningsbev overord mod'!AC24</f>
        <v>0</v>
      </c>
      <c r="N172" s="3">
        <f>'Forskningsbev overord mod'!AD24</f>
        <v>0</v>
      </c>
      <c r="O172" s="3">
        <f>'Forskningsbev overord mod'!AE24</f>
        <v>0</v>
      </c>
      <c r="P172" s="7" t="e">
        <f t="shared" si="9"/>
        <v>#DIV/0!</v>
      </c>
      <c r="Q172" s="7" t="e">
        <f t="shared" si="10"/>
        <v>#DIV/0!</v>
      </c>
    </row>
    <row r="173" spans="1:17" x14ac:dyDescent="0.25">
      <c r="A173">
        <f t="shared" si="11"/>
        <v>2022</v>
      </c>
      <c r="B173" t="str">
        <f>'Enheter, modell og år'!$E$2</f>
        <v>RFM</v>
      </c>
      <c r="C173" s="67">
        <f t="shared" si="8"/>
        <v>0</v>
      </c>
      <c r="D173" s="3" t="e">
        <f>'Tot bev overordnet modell'!AB25</f>
        <v>#DIV/0!</v>
      </c>
      <c r="E173" s="3">
        <f>'Tot bev overordnet modell'!AE25</f>
        <v>0</v>
      </c>
      <c r="F173" s="3">
        <f>'Utdanningsbev overord mod'!R25</f>
        <v>0</v>
      </c>
      <c r="G173" s="3">
        <f>'Utdanningsbev overord mod'!S25</f>
        <v>0</v>
      </c>
      <c r="H173" s="3">
        <f>'Utdanningsbev overord mod'!T25</f>
        <v>0</v>
      </c>
      <c r="I173" s="3">
        <f>'Utdanningsbev overord mod'!U25</f>
        <v>0</v>
      </c>
      <c r="J173" s="3">
        <f>'Forskningsbev overord mod'!Z25</f>
        <v>0</v>
      </c>
      <c r="K173" s="3">
        <f>'Forskningsbev overord mod'!AA25</f>
        <v>0</v>
      </c>
      <c r="L173" s="3">
        <f>'Forskningsbev overord mod'!AB25</f>
        <v>0</v>
      </c>
      <c r="M173" s="3">
        <f>'Forskningsbev overord mod'!AC25</f>
        <v>0</v>
      </c>
      <c r="N173" s="3">
        <f>'Forskningsbev overord mod'!AD25</f>
        <v>0</v>
      </c>
      <c r="O173" s="3">
        <f>'Forskningsbev overord mod'!AE25</f>
        <v>0</v>
      </c>
      <c r="P173" s="7" t="e">
        <f t="shared" si="9"/>
        <v>#DIV/0!</v>
      </c>
      <c r="Q173" s="7" t="e">
        <f t="shared" si="10"/>
        <v>#DIV/0!</v>
      </c>
    </row>
    <row r="174" spans="1:17" x14ac:dyDescent="0.25">
      <c r="A174">
        <f t="shared" si="11"/>
        <v>2022</v>
      </c>
      <c r="B174" t="str">
        <f>'Enheter, modell og år'!$E$2</f>
        <v>RFM</v>
      </c>
      <c r="C174" s="67">
        <f t="shared" si="8"/>
        <v>0</v>
      </c>
      <c r="D174" s="3" t="e">
        <f>'Tot bev overordnet modell'!AB26</f>
        <v>#DIV/0!</v>
      </c>
      <c r="E174" s="3">
        <f>'Tot bev overordnet modell'!AE26</f>
        <v>0</v>
      </c>
      <c r="F174" s="3">
        <f>'Utdanningsbev overord mod'!R26</f>
        <v>0</v>
      </c>
      <c r="G174" s="3">
        <f>'Utdanningsbev overord mod'!S26</f>
        <v>0</v>
      </c>
      <c r="H174" s="3">
        <f>'Utdanningsbev overord mod'!T26</f>
        <v>0</v>
      </c>
      <c r="I174" s="3">
        <f>'Utdanningsbev overord mod'!U26</f>
        <v>0</v>
      </c>
      <c r="J174" s="3">
        <f>'Forskningsbev overord mod'!Z26</f>
        <v>0</v>
      </c>
      <c r="K174" s="3">
        <f>'Forskningsbev overord mod'!AA26</f>
        <v>0</v>
      </c>
      <c r="L174" s="3">
        <f>'Forskningsbev overord mod'!AB26</f>
        <v>0</v>
      </c>
      <c r="M174" s="3">
        <f>'Forskningsbev overord mod'!AC26</f>
        <v>0</v>
      </c>
      <c r="N174" s="3">
        <f>'Forskningsbev overord mod'!AD26</f>
        <v>0</v>
      </c>
      <c r="O174" s="3">
        <f>'Forskningsbev overord mod'!AE26</f>
        <v>0</v>
      </c>
      <c r="P174" s="7" t="e">
        <f t="shared" si="9"/>
        <v>#DIV/0!</v>
      </c>
      <c r="Q174" s="7" t="e">
        <f t="shared" si="10"/>
        <v>#DIV/0!</v>
      </c>
    </row>
    <row r="175" spans="1:17" x14ac:dyDescent="0.25">
      <c r="A175">
        <f t="shared" si="11"/>
        <v>2022</v>
      </c>
      <c r="B175" t="str">
        <f>'Enheter, modell og år'!$E$2</f>
        <v>RFM</v>
      </c>
      <c r="C175" s="67">
        <f t="shared" si="8"/>
        <v>0</v>
      </c>
      <c r="D175" s="3" t="e">
        <f>'Tot bev overordnet modell'!AB27</f>
        <v>#DIV/0!</v>
      </c>
      <c r="E175" s="3">
        <f>'Tot bev overordnet modell'!AE27</f>
        <v>0</v>
      </c>
      <c r="F175" s="3">
        <f>'Utdanningsbev overord mod'!R27</f>
        <v>0</v>
      </c>
      <c r="G175" s="3">
        <f>'Utdanningsbev overord mod'!S27</f>
        <v>0</v>
      </c>
      <c r="H175" s="3">
        <f>'Utdanningsbev overord mod'!T27</f>
        <v>0</v>
      </c>
      <c r="I175" s="3">
        <f>'Utdanningsbev overord mod'!U27</f>
        <v>0</v>
      </c>
      <c r="J175" s="3">
        <f>'Forskningsbev overord mod'!Z27</f>
        <v>0</v>
      </c>
      <c r="K175" s="3">
        <f>'Forskningsbev overord mod'!AA27</f>
        <v>0</v>
      </c>
      <c r="L175" s="3">
        <f>'Forskningsbev overord mod'!AB27</f>
        <v>0</v>
      </c>
      <c r="M175" s="3">
        <f>'Forskningsbev overord mod'!AC27</f>
        <v>0</v>
      </c>
      <c r="N175" s="3">
        <f>'Forskningsbev overord mod'!AD27</f>
        <v>0</v>
      </c>
      <c r="O175" s="3">
        <f>'Forskningsbev overord mod'!AE27</f>
        <v>0</v>
      </c>
      <c r="P175" s="7" t="e">
        <f t="shared" si="9"/>
        <v>#DIV/0!</v>
      </c>
      <c r="Q175" s="7" t="e">
        <f t="shared" si="10"/>
        <v>#DIV/0!</v>
      </c>
    </row>
    <row r="176" spans="1:17" x14ac:dyDescent="0.25">
      <c r="A176">
        <f t="shared" si="11"/>
        <v>2022</v>
      </c>
      <c r="B176" t="str">
        <f>'Enheter, modell og år'!$E$2</f>
        <v>RFM</v>
      </c>
      <c r="C176" s="67">
        <f t="shared" si="8"/>
        <v>0</v>
      </c>
      <c r="D176" s="3" t="e">
        <f>'Tot bev overordnet modell'!AB28</f>
        <v>#DIV/0!</v>
      </c>
      <c r="E176" s="3">
        <f>'Tot bev overordnet modell'!AE28</f>
        <v>0</v>
      </c>
      <c r="F176" s="3">
        <f>'Utdanningsbev overord mod'!R28</f>
        <v>0</v>
      </c>
      <c r="G176" s="3">
        <f>'Utdanningsbev overord mod'!S28</f>
        <v>0</v>
      </c>
      <c r="H176" s="3">
        <f>'Utdanningsbev overord mod'!T28</f>
        <v>0</v>
      </c>
      <c r="I176" s="3">
        <f>'Utdanningsbev overord mod'!U28</f>
        <v>0</v>
      </c>
      <c r="J176" s="3">
        <f>'Forskningsbev overord mod'!Z28</f>
        <v>0</v>
      </c>
      <c r="K176" s="3">
        <f>'Forskningsbev overord mod'!AA28</f>
        <v>0</v>
      </c>
      <c r="L176" s="3">
        <f>'Forskningsbev overord mod'!AB28</f>
        <v>0</v>
      </c>
      <c r="M176" s="3">
        <f>'Forskningsbev overord mod'!AC28</f>
        <v>0</v>
      </c>
      <c r="N176" s="3">
        <f>'Forskningsbev overord mod'!AD28</f>
        <v>0</v>
      </c>
      <c r="O176" s="3">
        <f>'Forskningsbev overord mod'!AE28</f>
        <v>0</v>
      </c>
      <c r="P176" s="7" t="e">
        <f t="shared" si="9"/>
        <v>#DIV/0!</v>
      </c>
      <c r="Q176" s="7" t="e">
        <f t="shared" si="10"/>
        <v>#DIV/0!</v>
      </c>
    </row>
    <row r="177" spans="1:17" x14ac:dyDescent="0.25">
      <c r="A177">
        <f t="shared" si="11"/>
        <v>2022</v>
      </c>
      <c r="B177" t="str">
        <f>'Enheter, modell og år'!$E$2</f>
        <v>RFM</v>
      </c>
      <c r="C177" s="67">
        <f t="shared" si="8"/>
        <v>0</v>
      </c>
      <c r="D177" s="3" t="e">
        <f>'Tot bev overordnet modell'!AB29</f>
        <v>#DIV/0!</v>
      </c>
      <c r="E177" s="3">
        <f>'Tot bev overordnet modell'!AE29</f>
        <v>0</v>
      </c>
      <c r="F177" s="3">
        <f>'Utdanningsbev overord mod'!R29</f>
        <v>0</v>
      </c>
      <c r="G177" s="3">
        <f>'Utdanningsbev overord mod'!S29</f>
        <v>0</v>
      </c>
      <c r="H177" s="3">
        <f>'Utdanningsbev overord mod'!T29</f>
        <v>0</v>
      </c>
      <c r="I177" s="3">
        <f>'Utdanningsbev overord mod'!U29</f>
        <v>0</v>
      </c>
      <c r="J177" s="3">
        <f>'Forskningsbev overord mod'!Z29</f>
        <v>0</v>
      </c>
      <c r="K177" s="3">
        <f>'Forskningsbev overord mod'!AA29</f>
        <v>0</v>
      </c>
      <c r="L177" s="3">
        <f>'Forskningsbev overord mod'!AB29</f>
        <v>0</v>
      </c>
      <c r="M177" s="3">
        <f>'Forskningsbev overord mod'!AC29</f>
        <v>0</v>
      </c>
      <c r="N177" s="3">
        <f>'Forskningsbev overord mod'!AD29</f>
        <v>0</v>
      </c>
      <c r="O177" s="3">
        <f>'Forskningsbev overord mod'!AE29</f>
        <v>0</v>
      </c>
      <c r="P177" s="7" t="e">
        <f t="shared" si="9"/>
        <v>#DIV/0!</v>
      </c>
      <c r="Q177" s="7" t="e">
        <f t="shared" si="10"/>
        <v>#DIV/0!</v>
      </c>
    </row>
    <row r="178" spans="1:17" x14ac:dyDescent="0.25">
      <c r="A178">
        <f t="shared" si="11"/>
        <v>2022</v>
      </c>
      <c r="B178" t="str">
        <f>'Enheter, modell og år'!$E$2</f>
        <v>RFM</v>
      </c>
      <c r="C178" s="67">
        <f t="shared" si="8"/>
        <v>0</v>
      </c>
      <c r="D178" s="3" t="e">
        <f>'Tot bev overordnet modell'!AB30</f>
        <v>#DIV/0!</v>
      </c>
      <c r="E178" s="3">
        <f>'Tot bev overordnet modell'!AE30</f>
        <v>0</v>
      </c>
      <c r="F178" s="3">
        <f>'Utdanningsbev overord mod'!R30</f>
        <v>0</v>
      </c>
      <c r="G178" s="3">
        <f>'Utdanningsbev overord mod'!S30</f>
        <v>0</v>
      </c>
      <c r="H178" s="3">
        <f>'Utdanningsbev overord mod'!T30</f>
        <v>0</v>
      </c>
      <c r="I178" s="3">
        <f>'Utdanningsbev overord mod'!U30</f>
        <v>0</v>
      </c>
      <c r="J178" s="3">
        <f>'Forskningsbev overord mod'!Z30</f>
        <v>0</v>
      </c>
      <c r="K178" s="3">
        <f>'Forskningsbev overord mod'!AA30</f>
        <v>0</v>
      </c>
      <c r="L178" s="3">
        <f>'Forskningsbev overord mod'!AB30</f>
        <v>0</v>
      </c>
      <c r="M178" s="3">
        <f>'Forskningsbev overord mod'!AC30</f>
        <v>0</v>
      </c>
      <c r="N178" s="3">
        <f>'Forskningsbev overord mod'!AD30</f>
        <v>0</v>
      </c>
      <c r="O178" s="3">
        <f>'Forskningsbev overord mod'!AE30</f>
        <v>0</v>
      </c>
      <c r="P178" s="7" t="e">
        <f t="shared" si="9"/>
        <v>#DIV/0!</v>
      </c>
      <c r="Q178" s="7" t="e">
        <f t="shared" si="10"/>
        <v>#DIV/0!</v>
      </c>
    </row>
    <row r="179" spans="1:17" x14ac:dyDescent="0.25">
      <c r="A179">
        <f t="shared" si="11"/>
        <v>2022</v>
      </c>
      <c r="B179" t="str">
        <f>'Enheter, modell og år'!$E$2</f>
        <v>RFM</v>
      </c>
      <c r="C179" s="67">
        <f t="shared" si="8"/>
        <v>0</v>
      </c>
      <c r="D179" s="3" t="e">
        <f>'Tot bev overordnet modell'!AB31</f>
        <v>#DIV/0!</v>
      </c>
      <c r="E179" s="3">
        <f>'Tot bev overordnet modell'!AE31</f>
        <v>0</v>
      </c>
      <c r="F179" s="3">
        <f>'Utdanningsbev overord mod'!R31</f>
        <v>0</v>
      </c>
      <c r="G179" s="3">
        <f>'Utdanningsbev overord mod'!S31</f>
        <v>0</v>
      </c>
      <c r="H179" s="3">
        <f>'Utdanningsbev overord mod'!T31</f>
        <v>0</v>
      </c>
      <c r="I179" s="3">
        <f>'Utdanningsbev overord mod'!U31</f>
        <v>0</v>
      </c>
      <c r="J179" s="3">
        <f>'Forskningsbev overord mod'!Z31</f>
        <v>0</v>
      </c>
      <c r="K179" s="3">
        <f>'Forskningsbev overord mod'!AA31</f>
        <v>0</v>
      </c>
      <c r="L179" s="3">
        <f>'Forskningsbev overord mod'!AB31</f>
        <v>0</v>
      </c>
      <c r="M179" s="3">
        <f>'Forskningsbev overord mod'!AC31</f>
        <v>0</v>
      </c>
      <c r="N179" s="3">
        <f>'Forskningsbev overord mod'!AD31</f>
        <v>0</v>
      </c>
      <c r="O179" s="3">
        <f>'Forskningsbev overord mod'!AE31</f>
        <v>0</v>
      </c>
      <c r="P179" s="7" t="e">
        <f t="shared" si="9"/>
        <v>#DIV/0!</v>
      </c>
      <c r="Q179" s="7" t="e">
        <f t="shared" si="10"/>
        <v>#DIV/0!</v>
      </c>
    </row>
    <row r="180" spans="1:17" x14ac:dyDescent="0.25">
      <c r="A180">
        <f t="shared" si="11"/>
        <v>2022</v>
      </c>
      <c r="B180" t="str">
        <f>'Enheter, modell og år'!$E$2</f>
        <v>RFM</v>
      </c>
      <c r="C180" s="67">
        <f t="shared" si="8"/>
        <v>0</v>
      </c>
      <c r="D180" s="3" t="e">
        <f>'Tot bev overordnet modell'!AB32</f>
        <v>#DIV/0!</v>
      </c>
      <c r="E180" s="3">
        <f>'Tot bev overordnet modell'!AE32</f>
        <v>0</v>
      </c>
      <c r="F180" s="3">
        <f>'Utdanningsbev overord mod'!R32</f>
        <v>0</v>
      </c>
      <c r="G180" s="3">
        <f>'Utdanningsbev overord mod'!S32</f>
        <v>0</v>
      </c>
      <c r="H180" s="3">
        <f>'Utdanningsbev overord mod'!T32</f>
        <v>0</v>
      </c>
      <c r="I180" s="3">
        <f>'Utdanningsbev overord mod'!U32</f>
        <v>0</v>
      </c>
      <c r="J180" s="3">
        <f>'Forskningsbev overord mod'!Z32</f>
        <v>0</v>
      </c>
      <c r="K180" s="3">
        <f>'Forskningsbev overord mod'!AA32</f>
        <v>0</v>
      </c>
      <c r="L180" s="3">
        <f>'Forskningsbev overord mod'!AB32</f>
        <v>0</v>
      </c>
      <c r="M180" s="3">
        <f>'Forskningsbev overord mod'!AC32</f>
        <v>0</v>
      </c>
      <c r="N180" s="3">
        <f>'Forskningsbev overord mod'!AD32</f>
        <v>0</v>
      </c>
      <c r="O180" s="3">
        <f>'Forskningsbev overord mod'!AE32</f>
        <v>0</v>
      </c>
      <c r="P180" s="7" t="e">
        <f t="shared" si="9"/>
        <v>#DIV/0!</v>
      </c>
      <c r="Q180" s="7" t="e">
        <f t="shared" si="10"/>
        <v>#DIV/0!</v>
      </c>
    </row>
    <row r="181" spans="1:17" x14ac:dyDescent="0.25">
      <c r="A181">
        <f t="shared" si="11"/>
        <v>2022</v>
      </c>
      <c r="B181" t="str">
        <f>'Enheter, modell og år'!$E$2</f>
        <v>RFM</v>
      </c>
      <c r="C181" s="67">
        <f t="shared" si="8"/>
        <v>0</v>
      </c>
      <c r="D181" s="3" t="e">
        <f>'Tot bev overordnet modell'!AB33</f>
        <v>#DIV/0!</v>
      </c>
      <c r="E181" s="3">
        <f>'Tot bev overordnet modell'!AE33</f>
        <v>0</v>
      </c>
      <c r="F181" s="3">
        <f>'Utdanningsbev overord mod'!R33</f>
        <v>0</v>
      </c>
      <c r="G181" s="3">
        <f>'Utdanningsbev overord mod'!S33</f>
        <v>0</v>
      </c>
      <c r="H181" s="3">
        <f>'Utdanningsbev overord mod'!T33</f>
        <v>0</v>
      </c>
      <c r="I181" s="3">
        <f>'Utdanningsbev overord mod'!U33</f>
        <v>0</v>
      </c>
      <c r="J181" s="3">
        <f>'Forskningsbev overord mod'!Z33</f>
        <v>0</v>
      </c>
      <c r="K181" s="3">
        <f>'Forskningsbev overord mod'!AA33</f>
        <v>0</v>
      </c>
      <c r="L181" s="3">
        <f>'Forskningsbev overord mod'!AB33</f>
        <v>0</v>
      </c>
      <c r="M181" s="3">
        <f>'Forskningsbev overord mod'!AC33</f>
        <v>0</v>
      </c>
      <c r="N181" s="3">
        <f>'Forskningsbev overord mod'!AD33</f>
        <v>0</v>
      </c>
      <c r="O181" s="3">
        <f>'Forskningsbev overord mod'!AE33</f>
        <v>0</v>
      </c>
      <c r="P181" s="7" t="e">
        <f t="shared" si="9"/>
        <v>#DIV/0!</v>
      </c>
      <c r="Q181" s="7" t="e">
        <f t="shared" si="10"/>
        <v>#DIV/0!</v>
      </c>
    </row>
    <row r="182" spans="1:17" x14ac:dyDescent="0.25">
      <c r="A182">
        <f t="shared" si="11"/>
        <v>2023</v>
      </c>
      <c r="B182" t="str">
        <f>'Enheter, modell og år'!$E$2</f>
        <v>RFM</v>
      </c>
      <c r="C182" s="67">
        <f t="shared" si="8"/>
        <v>0</v>
      </c>
      <c r="D182" s="3" t="e">
        <f>'Tot bev overordnet modell'!AG4</f>
        <v>#DIV/0!</v>
      </c>
      <c r="E182" s="3">
        <f>'Tot bev overordnet modell'!AJ4</f>
        <v>0</v>
      </c>
      <c r="F182" s="3">
        <f>'Utdanningsbev overord mod'!V4</f>
        <v>0</v>
      </c>
      <c r="G182" s="3">
        <f>'Utdanningsbev overord mod'!W4</f>
        <v>0</v>
      </c>
      <c r="H182" s="3">
        <f>'Utdanningsbev overord mod'!X4</f>
        <v>0</v>
      </c>
      <c r="I182" s="3">
        <f>'Utdanningsbev overord mod'!Y4</f>
        <v>0</v>
      </c>
      <c r="J182" s="3">
        <f>'Forskningsbev overord mod'!AF4</f>
        <v>0</v>
      </c>
      <c r="K182" s="3">
        <f>'Forskningsbev overord mod'!AG4</f>
        <v>0</v>
      </c>
      <c r="L182" s="3">
        <f>'Forskningsbev overord mod'!AH4</f>
        <v>0</v>
      </c>
      <c r="M182" s="3">
        <f>'Forskningsbev overord mod'!AI4</f>
        <v>0</v>
      </c>
      <c r="N182" s="3">
        <f>'Forskningsbev overord mod'!AJ4</f>
        <v>0</v>
      </c>
      <c r="O182" s="3">
        <f>'Forskningsbev overord mod'!AK4</f>
        <v>0</v>
      </c>
      <c r="P182" s="7" t="e">
        <f t="shared" si="9"/>
        <v>#DIV/0!</v>
      </c>
      <c r="Q182" s="7" t="e">
        <f t="shared" si="10"/>
        <v>#DIV/0!</v>
      </c>
    </row>
    <row r="183" spans="1:17" x14ac:dyDescent="0.25">
      <c r="A183">
        <f t="shared" si="11"/>
        <v>2023</v>
      </c>
      <c r="B183" t="str">
        <f>'Enheter, modell og år'!$E$2</f>
        <v>RFM</v>
      </c>
      <c r="C183" s="67">
        <f t="shared" si="8"/>
        <v>0</v>
      </c>
      <c r="D183" s="3" t="e">
        <f>'Tot bev overordnet modell'!AG5</f>
        <v>#DIV/0!</v>
      </c>
      <c r="E183" s="3">
        <f>'Tot bev overordnet modell'!AJ5</f>
        <v>0</v>
      </c>
      <c r="F183" s="3">
        <f>'Utdanningsbev overord mod'!V5</f>
        <v>0</v>
      </c>
      <c r="G183" s="3">
        <f>'Utdanningsbev overord mod'!W5</f>
        <v>0</v>
      </c>
      <c r="H183" s="3">
        <f>'Utdanningsbev overord mod'!X5</f>
        <v>0</v>
      </c>
      <c r="I183" s="3">
        <f>'Utdanningsbev overord mod'!Y5</f>
        <v>0</v>
      </c>
      <c r="J183" s="3">
        <f>'Forskningsbev overord mod'!AF5</f>
        <v>0</v>
      </c>
      <c r="K183" s="3">
        <f>'Forskningsbev overord mod'!AG5</f>
        <v>0</v>
      </c>
      <c r="L183" s="3">
        <f>'Forskningsbev overord mod'!AH5</f>
        <v>0</v>
      </c>
      <c r="M183" s="3">
        <f>'Forskningsbev overord mod'!AI5</f>
        <v>0</v>
      </c>
      <c r="N183" s="3">
        <f>'Forskningsbev overord mod'!AJ5</f>
        <v>0</v>
      </c>
      <c r="O183" s="3">
        <f>'Forskningsbev overord mod'!AK5</f>
        <v>0</v>
      </c>
      <c r="P183" s="7" t="e">
        <f t="shared" si="9"/>
        <v>#DIV/0!</v>
      </c>
      <c r="Q183" s="7" t="e">
        <f t="shared" si="10"/>
        <v>#DIV/0!</v>
      </c>
    </row>
    <row r="184" spans="1:17" x14ac:dyDescent="0.25">
      <c r="A184">
        <f t="shared" si="11"/>
        <v>2023</v>
      </c>
      <c r="B184" t="str">
        <f>'Enheter, modell og år'!$E$2</f>
        <v>RFM</v>
      </c>
      <c r="C184" s="67">
        <f t="shared" si="8"/>
        <v>0</v>
      </c>
      <c r="D184" s="3" t="e">
        <f>'Tot bev overordnet modell'!AG6</f>
        <v>#DIV/0!</v>
      </c>
      <c r="E184" s="3">
        <f>'Tot bev overordnet modell'!AJ6</f>
        <v>0</v>
      </c>
      <c r="F184" s="3">
        <f>'Utdanningsbev overord mod'!V6</f>
        <v>0</v>
      </c>
      <c r="G184" s="3">
        <f>'Utdanningsbev overord mod'!W6</f>
        <v>0</v>
      </c>
      <c r="H184" s="3">
        <f>'Utdanningsbev overord mod'!X6</f>
        <v>0</v>
      </c>
      <c r="I184" s="3">
        <f>'Utdanningsbev overord mod'!Y6</f>
        <v>0</v>
      </c>
      <c r="J184" s="3">
        <f>'Forskningsbev overord mod'!AF6</f>
        <v>0</v>
      </c>
      <c r="K184" s="3">
        <f>'Forskningsbev overord mod'!AG6</f>
        <v>0</v>
      </c>
      <c r="L184" s="3">
        <f>'Forskningsbev overord mod'!AH6</f>
        <v>0</v>
      </c>
      <c r="M184" s="3">
        <f>'Forskningsbev overord mod'!AI6</f>
        <v>0</v>
      </c>
      <c r="N184" s="3">
        <f>'Forskningsbev overord mod'!AJ6</f>
        <v>0</v>
      </c>
      <c r="O184" s="3">
        <f>'Forskningsbev overord mod'!AK6</f>
        <v>0</v>
      </c>
      <c r="P184" s="7" t="e">
        <f t="shared" si="9"/>
        <v>#DIV/0!</v>
      </c>
      <c r="Q184" s="7" t="e">
        <f t="shared" si="10"/>
        <v>#DIV/0!</v>
      </c>
    </row>
    <row r="185" spans="1:17" x14ac:dyDescent="0.25">
      <c r="A185">
        <f t="shared" si="11"/>
        <v>2023</v>
      </c>
      <c r="B185" t="str">
        <f>'Enheter, modell og år'!$E$2</f>
        <v>RFM</v>
      </c>
      <c r="C185" s="67">
        <f t="shared" si="8"/>
        <v>0</v>
      </c>
      <c r="D185" s="3" t="e">
        <f>'Tot bev overordnet modell'!AG7</f>
        <v>#DIV/0!</v>
      </c>
      <c r="E185" s="3">
        <f>'Tot bev overordnet modell'!AJ7</f>
        <v>0</v>
      </c>
      <c r="F185" s="3">
        <f>'Utdanningsbev overord mod'!V7</f>
        <v>0</v>
      </c>
      <c r="G185" s="3">
        <f>'Utdanningsbev overord mod'!W7</f>
        <v>0</v>
      </c>
      <c r="H185" s="3">
        <f>'Utdanningsbev overord mod'!X7</f>
        <v>0</v>
      </c>
      <c r="I185" s="3">
        <f>'Utdanningsbev overord mod'!Y7</f>
        <v>0</v>
      </c>
      <c r="J185" s="3">
        <f>'Forskningsbev overord mod'!AF7</f>
        <v>0</v>
      </c>
      <c r="K185" s="3">
        <f>'Forskningsbev overord mod'!AG7</f>
        <v>0</v>
      </c>
      <c r="L185" s="3">
        <f>'Forskningsbev overord mod'!AH7</f>
        <v>0</v>
      </c>
      <c r="M185" s="3">
        <f>'Forskningsbev overord mod'!AI7</f>
        <v>0</v>
      </c>
      <c r="N185" s="3">
        <f>'Forskningsbev overord mod'!AJ7</f>
        <v>0</v>
      </c>
      <c r="O185" s="3">
        <f>'Forskningsbev overord mod'!AK7</f>
        <v>0</v>
      </c>
      <c r="P185" s="7" t="e">
        <f t="shared" si="9"/>
        <v>#DIV/0!</v>
      </c>
      <c r="Q185" s="7" t="e">
        <f t="shared" si="10"/>
        <v>#DIV/0!</v>
      </c>
    </row>
    <row r="186" spans="1:17" x14ac:dyDescent="0.25">
      <c r="A186">
        <f t="shared" si="11"/>
        <v>2023</v>
      </c>
      <c r="B186" t="str">
        <f>'Enheter, modell og år'!$E$2</f>
        <v>RFM</v>
      </c>
      <c r="C186" s="67">
        <f t="shared" si="8"/>
        <v>0</v>
      </c>
      <c r="D186" s="3" t="e">
        <f>'Tot bev overordnet modell'!AG8</f>
        <v>#DIV/0!</v>
      </c>
      <c r="E186" s="3">
        <f>'Tot bev overordnet modell'!AJ8</f>
        <v>0</v>
      </c>
      <c r="F186" s="3">
        <f>'Utdanningsbev overord mod'!V8</f>
        <v>0</v>
      </c>
      <c r="G186" s="3">
        <f>'Utdanningsbev overord mod'!W8</f>
        <v>0</v>
      </c>
      <c r="H186" s="3">
        <f>'Utdanningsbev overord mod'!X8</f>
        <v>0</v>
      </c>
      <c r="I186" s="3">
        <f>'Utdanningsbev overord mod'!Y8</f>
        <v>0</v>
      </c>
      <c r="J186" s="3">
        <f>'Forskningsbev overord mod'!AF8</f>
        <v>0</v>
      </c>
      <c r="K186" s="3">
        <f>'Forskningsbev overord mod'!AG8</f>
        <v>0</v>
      </c>
      <c r="L186" s="3">
        <f>'Forskningsbev overord mod'!AH8</f>
        <v>0</v>
      </c>
      <c r="M186" s="3">
        <f>'Forskningsbev overord mod'!AI8</f>
        <v>0</v>
      </c>
      <c r="N186" s="3">
        <f>'Forskningsbev overord mod'!AJ8</f>
        <v>0</v>
      </c>
      <c r="O186" s="3">
        <f>'Forskningsbev overord mod'!AK8</f>
        <v>0</v>
      </c>
      <c r="P186" s="7" t="e">
        <f t="shared" si="9"/>
        <v>#DIV/0!</v>
      </c>
      <c r="Q186" s="7" t="e">
        <f t="shared" si="10"/>
        <v>#DIV/0!</v>
      </c>
    </row>
    <row r="187" spans="1:17" x14ac:dyDescent="0.25">
      <c r="A187">
        <f t="shared" si="11"/>
        <v>2023</v>
      </c>
      <c r="B187" t="str">
        <f>'Enheter, modell og år'!$E$2</f>
        <v>RFM</v>
      </c>
      <c r="C187" s="67">
        <f t="shared" si="8"/>
        <v>0</v>
      </c>
      <c r="D187" s="3" t="e">
        <f>'Tot bev overordnet modell'!AG9</f>
        <v>#DIV/0!</v>
      </c>
      <c r="E187" s="3">
        <f>'Tot bev overordnet modell'!AJ9</f>
        <v>0</v>
      </c>
      <c r="F187" s="3">
        <f>'Utdanningsbev overord mod'!V9</f>
        <v>0</v>
      </c>
      <c r="G187" s="3">
        <f>'Utdanningsbev overord mod'!W9</f>
        <v>0</v>
      </c>
      <c r="H187" s="3">
        <f>'Utdanningsbev overord mod'!X9</f>
        <v>0</v>
      </c>
      <c r="I187" s="3">
        <f>'Utdanningsbev overord mod'!Y9</f>
        <v>0</v>
      </c>
      <c r="J187" s="3">
        <f>'Forskningsbev overord mod'!AF9</f>
        <v>0</v>
      </c>
      <c r="K187" s="3">
        <f>'Forskningsbev overord mod'!AG9</f>
        <v>0</v>
      </c>
      <c r="L187" s="3">
        <f>'Forskningsbev overord mod'!AH9</f>
        <v>0</v>
      </c>
      <c r="M187" s="3">
        <f>'Forskningsbev overord mod'!AI9</f>
        <v>0</v>
      </c>
      <c r="N187" s="3">
        <f>'Forskningsbev overord mod'!AJ9</f>
        <v>0</v>
      </c>
      <c r="O187" s="3">
        <f>'Forskningsbev overord mod'!AK9</f>
        <v>0</v>
      </c>
      <c r="P187" s="7" t="e">
        <f t="shared" si="9"/>
        <v>#DIV/0!</v>
      </c>
      <c r="Q187" s="7" t="e">
        <f t="shared" si="10"/>
        <v>#DIV/0!</v>
      </c>
    </row>
    <row r="188" spans="1:17" x14ac:dyDescent="0.25">
      <c r="A188">
        <f t="shared" si="11"/>
        <v>2023</v>
      </c>
      <c r="B188" t="str">
        <f>'Enheter, modell og år'!$E$2</f>
        <v>RFM</v>
      </c>
      <c r="C188" s="67">
        <f t="shared" si="8"/>
        <v>0</v>
      </c>
      <c r="D188" s="3" t="e">
        <f>'Tot bev overordnet modell'!AG10</f>
        <v>#DIV/0!</v>
      </c>
      <c r="E188" s="3">
        <f>'Tot bev overordnet modell'!AJ10</f>
        <v>0</v>
      </c>
      <c r="F188" s="3">
        <f>'Utdanningsbev overord mod'!V10</f>
        <v>0</v>
      </c>
      <c r="G188" s="3">
        <f>'Utdanningsbev overord mod'!W10</f>
        <v>0</v>
      </c>
      <c r="H188" s="3">
        <f>'Utdanningsbev overord mod'!X10</f>
        <v>0</v>
      </c>
      <c r="I188" s="3">
        <f>'Utdanningsbev overord mod'!Y10</f>
        <v>0</v>
      </c>
      <c r="J188" s="3">
        <f>'Forskningsbev overord mod'!AF10</f>
        <v>0</v>
      </c>
      <c r="K188" s="3">
        <f>'Forskningsbev overord mod'!AG10</f>
        <v>0</v>
      </c>
      <c r="L188" s="3">
        <f>'Forskningsbev overord mod'!AH10</f>
        <v>0</v>
      </c>
      <c r="M188" s="3">
        <f>'Forskningsbev overord mod'!AI10</f>
        <v>0</v>
      </c>
      <c r="N188" s="3">
        <f>'Forskningsbev overord mod'!AJ10</f>
        <v>0</v>
      </c>
      <c r="O188" s="3">
        <f>'Forskningsbev overord mod'!AK10</f>
        <v>0</v>
      </c>
      <c r="P188" s="7" t="e">
        <f t="shared" si="9"/>
        <v>#DIV/0!</v>
      </c>
      <c r="Q188" s="7" t="e">
        <f t="shared" si="10"/>
        <v>#DIV/0!</v>
      </c>
    </row>
    <row r="189" spans="1:17" x14ac:dyDescent="0.25">
      <c r="A189">
        <f t="shared" si="11"/>
        <v>2023</v>
      </c>
      <c r="B189" t="str">
        <f>'Enheter, modell og år'!$E$2</f>
        <v>RFM</v>
      </c>
      <c r="C189" s="67">
        <f t="shared" si="8"/>
        <v>0</v>
      </c>
      <c r="D189" s="3" t="e">
        <f>'Tot bev overordnet modell'!AG11</f>
        <v>#DIV/0!</v>
      </c>
      <c r="E189" s="3">
        <f>'Tot bev overordnet modell'!AJ11</f>
        <v>0</v>
      </c>
      <c r="F189" s="3">
        <f>'Utdanningsbev overord mod'!V11</f>
        <v>0</v>
      </c>
      <c r="G189" s="3">
        <f>'Utdanningsbev overord mod'!W11</f>
        <v>0</v>
      </c>
      <c r="H189" s="3">
        <f>'Utdanningsbev overord mod'!X11</f>
        <v>0</v>
      </c>
      <c r="I189" s="3">
        <f>'Utdanningsbev overord mod'!Y11</f>
        <v>0</v>
      </c>
      <c r="J189" s="3">
        <f>'Forskningsbev overord mod'!AF11</f>
        <v>0</v>
      </c>
      <c r="K189" s="3">
        <f>'Forskningsbev overord mod'!AG11</f>
        <v>0</v>
      </c>
      <c r="L189" s="3">
        <f>'Forskningsbev overord mod'!AH11</f>
        <v>0</v>
      </c>
      <c r="M189" s="3">
        <f>'Forskningsbev overord mod'!AI11</f>
        <v>0</v>
      </c>
      <c r="N189" s="3">
        <f>'Forskningsbev overord mod'!AJ11</f>
        <v>0</v>
      </c>
      <c r="O189" s="3">
        <f>'Forskningsbev overord mod'!AK11</f>
        <v>0</v>
      </c>
      <c r="P189" s="7" t="e">
        <f t="shared" si="9"/>
        <v>#DIV/0!</v>
      </c>
      <c r="Q189" s="7" t="e">
        <f t="shared" si="10"/>
        <v>#DIV/0!</v>
      </c>
    </row>
    <row r="190" spans="1:17" x14ac:dyDescent="0.25">
      <c r="A190">
        <f t="shared" si="11"/>
        <v>2023</v>
      </c>
      <c r="B190" t="str">
        <f>'Enheter, modell og år'!$E$2</f>
        <v>RFM</v>
      </c>
      <c r="C190" s="67">
        <f t="shared" si="8"/>
        <v>0</v>
      </c>
      <c r="D190" s="3" t="e">
        <f>'Tot bev overordnet modell'!AG12</f>
        <v>#DIV/0!</v>
      </c>
      <c r="E190" s="3">
        <f>'Tot bev overordnet modell'!AJ12</f>
        <v>0</v>
      </c>
      <c r="F190" s="3">
        <f>'Utdanningsbev overord mod'!V12</f>
        <v>0</v>
      </c>
      <c r="G190" s="3">
        <f>'Utdanningsbev overord mod'!W12</f>
        <v>0</v>
      </c>
      <c r="H190" s="3">
        <f>'Utdanningsbev overord mod'!X12</f>
        <v>0</v>
      </c>
      <c r="I190" s="3">
        <f>'Utdanningsbev overord mod'!Y12</f>
        <v>0</v>
      </c>
      <c r="J190" s="3">
        <f>'Forskningsbev overord mod'!AF12</f>
        <v>0</v>
      </c>
      <c r="K190" s="3">
        <f>'Forskningsbev overord mod'!AG12</f>
        <v>0</v>
      </c>
      <c r="L190" s="3">
        <f>'Forskningsbev overord mod'!AH12</f>
        <v>0</v>
      </c>
      <c r="M190" s="3">
        <f>'Forskningsbev overord mod'!AI12</f>
        <v>0</v>
      </c>
      <c r="N190" s="3">
        <f>'Forskningsbev overord mod'!AJ12</f>
        <v>0</v>
      </c>
      <c r="O190" s="3">
        <f>'Forskningsbev overord mod'!AK12</f>
        <v>0</v>
      </c>
      <c r="P190" s="7" t="e">
        <f t="shared" si="9"/>
        <v>#DIV/0!</v>
      </c>
      <c r="Q190" s="7" t="e">
        <f t="shared" si="10"/>
        <v>#DIV/0!</v>
      </c>
    </row>
    <row r="191" spans="1:17" x14ac:dyDescent="0.25">
      <c r="A191">
        <f t="shared" si="11"/>
        <v>2023</v>
      </c>
      <c r="B191" t="str">
        <f>'Enheter, modell og år'!$E$2</f>
        <v>RFM</v>
      </c>
      <c r="C191" s="67">
        <f t="shared" ref="C191:C254" si="12">C161</f>
        <v>0</v>
      </c>
      <c r="D191" s="3" t="e">
        <f>'Tot bev overordnet modell'!AG13</f>
        <v>#DIV/0!</v>
      </c>
      <c r="E191" s="3">
        <f>'Tot bev overordnet modell'!AJ13</f>
        <v>0</v>
      </c>
      <c r="F191" s="3">
        <f>'Utdanningsbev overord mod'!V13</f>
        <v>0</v>
      </c>
      <c r="G191" s="3">
        <f>'Utdanningsbev overord mod'!W13</f>
        <v>0</v>
      </c>
      <c r="H191" s="3">
        <f>'Utdanningsbev overord mod'!X13</f>
        <v>0</v>
      </c>
      <c r="I191" s="3">
        <f>'Utdanningsbev overord mod'!Y13</f>
        <v>0</v>
      </c>
      <c r="J191" s="3">
        <f>'Forskningsbev overord mod'!AF13</f>
        <v>0</v>
      </c>
      <c r="K191" s="3">
        <f>'Forskningsbev overord mod'!AG13</f>
        <v>0</v>
      </c>
      <c r="L191" s="3">
        <f>'Forskningsbev overord mod'!AH13</f>
        <v>0</v>
      </c>
      <c r="M191" s="3">
        <f>'Forskningsbev overord mod'!AI13</f>
        <v>0</v>
      </c>
      <c r="N191" s="3">
        <f>'Forskningsbev overord mod'!AJ13</f>
        <v>0</v>
      </c>
      <c r="O191" s="3">
        <f>'Forskningsbev overord mod'!AK13</f>
        <v>0</v>
      </c>
      <c r="P191" s="7" t="e">
        <f t="shared" si="9"/>
        <v>#DIV/0!</v>
      </c>
      <c r="Q191" s="7" t="e">
        <f t="shared" si="10"/>
        <v>#DIV/0!</v>
      </c>
    </row>
    <row r="192" spans="1:17" x14ac:dyDescent="0.25">
      <c r="A192">
        <f t="shared" si="11"/>
        <v>2023</v>
      </c>
      <c r="B192" t="str">
        <f>'Enheter, modell og år'!$E$2</f>
        <v>RFM</v>
      </c>
      <c r="C192" s="67">
        <f t="shared" si="12"/>
        <v>0</v>
      </c>
      <c r="D192" s="3" t="e">
        <f>'Tot bev overordnet modell'!AG14</f>
        <v>#DIV/0!</v>
      </c>
      <c r="E192" s="3">
        <f>'Tot bev overordnet modell'!AJ14</f>
        <v>0</v>
      </c>
      <c r="F192" s="3">
        <f>'Utdanningsbev overord mod'!V14</f>
        <v>0</v>
      </c>
      <c r="G192" s="3">
        <f>'Utdanningsbev overord mod'!W14</f>
        <v>0</v>
      </c>
      <c r="H192" s="3">
        <f>'Utdanningsbev overord mod'!X14</f>
        <v>0</v>
      </c>
      <c r="I192" s="3">
        <f>'Utdanningsbev overord mod'!Y14</f>
        <v>0</v>
      </c>
      <c r="J192" s="3">
        <f>'Forskningsbev overord mod'!AF14</f>
        <v>0</v>
      </c>
      <c r="K192" s="3">
        <f>'Forskningsbev overord mod'!AG14</f>
        <v>0</v>
      </c>
      <c r="L192" s="3">
        <f>'Forskningsbev overord mod'!AH14</f>
        <v>0</v>
      </c>
      <c r="M192" s="3">
        <f>'Forskningsbev overord mod'!AI14</f>
        <v>0</v>
      </c>
      <c r="N192" s="3">
        <f>'Forskningsbev overord mod'!AJ14</f>
        <v>0</v>
      </c>
      <c r="O192" s="3">
        <f>'Forskningsbev overord mod'!AK14</f>
        <v>0</v>
      </c>
      <c r="P192" s="7" t="e">
        <f t="shared" si="9"/>
        <v>#DIV/0!</v>
      </c>
      <c r="Q192" s="7" t="e">
        <f t="shared" si="10"/>
        <v>#DIV/0!</v>
      </c>
    </row>
    <row r="193" spans="1:17" x14ac:dyDescent="0.25">
      <c r="A193">
        <f t="shared" si="11"/>
        <v>2023</v>
      </c>
      <c r="B193" t="str">
        <f>'Enheter, modell og år'!$E$2</f>
        <v>RFM</v>
      </c>
      <c r="C193" s="67">
        <f t="shared" si="12"/>
        <v>0</v>
      </c>
      <c r="D193" s="3" t="e">
        <f>'Tot bev overordnet modell'!AG15</f>
        <v>#DIV/0!</v>
      </c>
      <c r="E193" s="3">
        <f>'Tot bev overordnet modell'!AJ15</f>
        <v>0</v>
      </c>
      <c r="F193" s="3">
        <f>'Utdanningsbev overord mod'!V15</f>
        <v>0</v>
      </c>
      <c r="G193" s="3">
        <f>'Utdanningsbev overord mod'!W15</f>
        <v>0</v>
      </c>
      <c r="H193" s="3">
        <f>'Utdanningsbev overord mod'!X15</f>
        <v>0</v>
      </c>
      <c r="I193" s="3">
        <f>'Utdanningsbev overord mod'!Y15</f>
        <v>0</v>
      </c>
      <c r="J193" s="3">
        <f>'Forskningsbev overord mod'!AF15</f>
        <v>0</v>
      </c>
      <c r="K193" s="3">
        <f>'Forskningsbev overord mod'!AG15</f>
        <v>0</v>
      </c>
      <c r="L193" s="3">
        <f>'Forskningsbev overord mod'!AH15</f>
        <v>0</v>
      </c>
      <c r="M193" s="3">
        <f>'Forskningsbev overord mod'!AI15</f>
        <v>0</v>
      </c>
      <c r="N193" s="3">
        <f>'Forskningsbev overord mod'!AJ15</f>
        <v>0</v>
      </c>
      <c r="O193" s="3">
        <f>'Forskningsbev overord mod'!AK15</f>
        <v>0</v>
      </c>
      <c r="P193" s="7" t="e">
        <f t="shared" si="9"/>
        <v>#DIV/0!</v>
      </c>
      <c r="Q193" s="7" t="e">
        <f t="shared" si="10"/>
        <v>#DIV/0!</v>
      </c>
    </row>
    <row r="194" spans="1:17" x14ac:dyDescent="0.25">
      <c r="A194">
        <f t="shared" si="11"/>
        <v>2023</v>
      </c>
      <c r="B194" t="str">
        <f>'Enheter, modell og år'!$E$2</f>
        <v>RFM</v>
      </c>
      <c r="C194" s="67">
        <f t="shared" si="12"/>
        <v>0</v>
      </c>
      <c r="D194" s="3" t="e">
        <f>'Tot bev overordnet modell'!AG16</f>
        <v>#DIV/0!</v>
      </c>
      <c r="E194" s="3">
        <f>'Tot bev overordnet modell'!AJ16</f>
        <v>0</v>
      </c>
      <c r="F194" s="3">
        <f>'Utdanningsbev overord mod'!V16</f>
        <v>0</v>
      </c>
      <c r="G194" s="3">
        <f>'Utdanningsbev overord mod'!W16</f>
        <v>0</v>
      </c>
      <c r="H194" s="3">
        <f>'Utdanningsbev overord mod'!X16</f>
        <v>0</v>
      </c>
      <c r="I194" s="3">
        <f>'Utdanningsbev overord mod'!Y16</f>
        <v>0</v>
      </c>
      <c r="J194" s="3">
        <f>'Forskningsbev overord mod'!AF16</f>
        <v>0</v>
      </c>
      <c r="K194" s="3">
        <f>'Forskningsbev overord mod'!AG16</f>
        <v>0</v>
      </c>
      <c r="L194" s="3">
        <f>'Forskningsbev overord mod'!AH16</f>
        <v>0</v>
      </c>
      <c r="M194" s="3">
        <f>'Forskningsbev overord mod'!AI16</f>
        <v>0</v>
      </c>
      <c r="N194" s="3">
        <f>'Forskningsbev overord mod'!AJ16</f>
        <v>0</v>
      </c>
      <c r="O194" s="3">
        <f>'Forskningsbev overord mod'!AK16</f>
        <v>0</v>
      </c>
      <c r="P194" s="7" t="e">
        <f t="shared" si="9"/>
        <v>#DIV/0!</v>
      </c>
      <c r="Q194" s="7" t="e">
        <f t="shared" si="10"/>
        <v>#DIV/0!</v>
      </c>
    </row>
    <row r="195" spans="1:17" x14ac:dyDescent="0.25">
      <c r="A195">
        <f t="shared" si="11"/>
        <v>2023</v>
      </c>
      <c r="B195" t="str">
        <f>'Enheter, modell og år'!$E$2</f>
        <v>RFM</v>
      </c>
      <c r="C195" s="67">
        <f t="shared" si="12"/>
        <v>0</v>
      </c>
      <c r="D195" s="3" t="e">
        <f>'Tot bev overordnet modell'!AG17</f>
        <v>#DIV/0!</v>
      </c>
      <c r="E195" s="3">
        <f>'Tot bev overordnet modell'!AJ17</f>
        <v>0</v>
      </c>
      <c r="F195" s="3">
        <f>'Utdanningsbev overord mod'!V17</f>
        <v>0</v>
      </c>
      <c r="G195" s="3">
        <f>'Utdanningsbev overord mod'!W17</f>
        <v>0</v>
      </c>
      <c r="H195" s="3">
        <f>'Utdanningsbev overord mod'!X17</f>
        <v>0</v>
      </c>
      <c r="I195" s="3">
        <f>'Utdanningsbev overord mod'!Y17</f>
        <v>0</v>
      </c>
      <c r="J195" s="3">
        <f>'Forskningsbev overord mod'!AF17</f>
        <v>0</v>
      </c>
      <c r="K195" s="3">
        <f>'Forskningsbev overord mod'!AG17</f>
        <v>0</v>
      </c>
      <c r="L195" s="3">
        <f>'Forskningsbev overord mod'!AH17</f>
        <v>0</v>
      </c>
      <c r="M195" s="3">
        <f>'Forskningsbev overord mod'!AI17</f>
        <v>0</v>
      </c>
      <c r="N195" s="3">
        <f>'Forskningsbev overord mod'!AJ17</f>
        <v>0</v>
      </c>
      <c r="O195" s="3">
        <f>'Forskningsbev overord mod'!AK17</f>
        <v>0</v>
      </c>
      <c r="P195" s="7" t="e">
        <f t="shared" ref="P195:P258" si="13">SUM(D195:E195,I195,O195)</f>
        <v>#DIV/0!</v>
      </c>
      <c r="Q195" s="7" t="e">
        <f t="shared" ref="Q195:Q258" si="14">SUM(D195:E195)</f>
        <v>#DIV/0!</v>
      </c>
    </row>
    <row r="196" spans="1:17" x14ac:dyDescent="0.25">
      <c r="A196">
        <f t="shared" si="11"/>
        <v>2023</v>
      </c>
      <c r="B196" t="str">
        <f>'Enheter, modell og år'!$E$2</f>
        <v>RFM</v>
      </c>
      <c r="C196" s="67">
        <f t="shared" si="12"/>
        <v>0</v>
      </c>
      <c r="D196" s="3" t="e">
        <f>'Tot bev overordnet modell'!AG18</f>
        <v>#DIV/0!</v>
      </c>
      <c r="E196" s="3">
        <f>'Tot bev overordnet modell'!AJ18</f>
        <v>0</v>
      </c>
      <c r="F196" s="3">
        <f>'Utdanningsbev overord mod'!V18</f>
        <v>0</v>
      </c>
      <c r="G196" s="3">
        <f>'Utdanningsbev overord mod'!W18</f>
        <v>0</v>
      </c>
      <c r="H196" s="3">
        <f>'Utdanningsbev overord mod'!X18</f>
        <v>0</v>
      </c>
      <c r="I196" s="3">
        <f>'Utdanningsbev overord mod'!Y18</f>
        <v>0</v>
      </c>
      <c r="J196" s="3">
        <f>'Forskningsbev overord mod'!AF18</f>
        <v>0</v>
      </c>
      <c r="K196" s="3">
        <f>'Forskningsbev overord mod'!AG18</f>
        <v>0</v>
      </c>
      <c r="L196" s="3">
        <f>'Forskningsbev overord mod'!AH18</f>
        <v>0</v>
      </c>
      <c r="M196" s="3">
        <f>'Forskningsbev overord mod'!AI18</f>
        <v>0</v>
      </c>
      <c r="N196" s="3">
        <f>'Forskningsbev overord mod'!AJ18</f>
        <v>0</v>
      </c>
      <c r="O196" s="3">
        <f>'Forskningsbev overord mod'!AK18</f>
        <v>0</v>
      </c>
      <c r="P196" s="7" t="e">
        <f t="shared" si="13"/>
        <v>#DIV/0!</v>
      </c>
      <c r="Q196" s="7" t="e">
        <f t="shared" si="14"/>
        <v>#DIV/0!</v>
      </c>
    </row>
    <row r="197" spans="1:17" x14ac:dyDescent="0.25">
      <c r="A197">
        <f t="shared" si="11"/>
        <v>2023</v>
      </c>
      <c r="B197" t="str">
        <f>'Enheter, modell og år'!$E$2</f>
        <v>RFM</v>
      </c>
      <c r="C197" s="67">
        <f t="shared" si="12"/>
        <v>0</v>
      </c>
      <c r="D197" s="3" t="e">
        <f>'Tot bev overordnet modell'!AG19</f>
        <v>#DIV/0!</v>
      </c>
      <c r="E197" s="3">
        <f>'Tot bev overordnet modell'!AJ19</f>
        <v>0</v>
      </c>
      <c r="F197" s="3">
        <f>'Utdanningsbev overord mod'!V19</f>
        <v>0</v>
      </c>
      <c r="G197" s="3">
        <f>'Utdanningsbev overord mod'!W19</f>
        <v>0</v>
      </c>
      <c r="H197" s="3">
        <f>'Utdanningsbev overord mod'!X19</f>
        <v>0</v>
      </c>
      <c r="I197" s="3">
        <f>'Utdanningsbev overord mod'!Y19</f>
        <v>0</v>
      </c>
      <c r="J197" s="3">
        <f>'Forskningsbev overord mod'!AF19</f>
        <v>0</v>
      </c>
      <c r="K197" s="3">
        <f>'Forskningsbev overord mod'!AG19</f>
        <v>0</v>
      </c>
      <c r="L197" s="3">
        <f>'Forskningsbev overord mod'!AH19</f>
        <v>0</v>
      </c>
      <c r="M197" s="3">
        <f>'Forskningsbev overord mod'!AI19</f>
        <v>0</v>
      </c>
      <c r="N197" s="3">
        <f>'Forskningsbev overord mod'!AJ19</f>
        <v>0</v>
      </c>
      <c r="O197" s="3">
        <f>'Forskningsbev overord mod'!AK19</f>
        <v>0</v>
      </c>
      <c r="P197" s="7" t="e">
        <f t="shared" si="13"/>
        <v>#DIV/0!</v>
      </c>
      <c r="Q197" s="7" t="e">
        <f t="shared" si="14"/>
        <v>#DIV/0!</v>
      </c>
    </row>
    <row r="198" spans="1:17" x14ac:dyDescent="0.25">
      <c r="A198">
        <f t="shared" si="11"/>
        <v>2023</v>
      </c>
      <c r="B198" t="str">
        <f>'Enheter, modell og år'!$E$2</f>
        <v>RFM</v>
      </c>
      <c r="C198" s="67">
        <f t="shared" si="12"/>
        <v>0</v>
      </c>
      <c r="D198" s="3" t="e">
        <f>'Tot bev overordnet modell'!AG20</f>
        <v>#DIV/0!</v>
      </c>
      <c r="E198" s="3">
        <f>'Tot bev overordnet modell'!AJ20</f>
        <v>0</v>
      </c>
      <c r="F198" s="3">
        <f>'Utdanningsbev overord mod'!V20</f>
        <v>0</v>
      </c>
      <c r="G198" s="3">
        <f>'Utdanningsbev overord mod'!W20</f>
        <v>0</v>
      </c>
      <c r="H198" s="3">
        <f>'Utdanningsbev overord mod'!X20</f>
        <v>0</v>
      </c>
      <c r="I198" s="3">
        <f>'Utdanningsbev overord mod'!Y20</f>
        <v>0</v>
      </c>
      <c r="J198" s="3">
        <f>'Forskningsbev overord mod'!AF20</f>
        <v>0</v>
      </c>
      <c r="K198" s="3">
        <f>'Forskningsbev overord mod'!AG20</f>
        <v>0</v>
      </c>
      <c r="L198" s="3">
        <f>'Forskningsbev overord mod'!AH20</f>
        <v>0</v>
      </c>
      <c r="M198" s="3">
        <f>'Forskningsbev overord mod'!AI20</f>
        <v>0</v>
      </c>
      <c r="N198" s="3">
        <f>'Forskningsbev overord mod'!AJ20</f>
        <v>0</v>
      </c>
      <c r="O198" s="3">
        <f>'Forskningsbev overord mod'!AK20</f>
        <v>0</v>
      </c>
      <c r="P198" s="7" t="e">
        <f t="shared" si="13"/>
        <v>#DIV/0!</v>
      </c>
      <c r="Q198" s="7" t="e">
        <f t="shared" si="14"/>
        <v>#DIV/0!</v>
      </c>
    </row>
    <row r="199" spans="1:17" x14ac:dyDescent="0.25">
      <c r="A199">
        <f t="shared" si="11"/>
        <v>2023</v>
      </c>
      <c r="B199" t="str">
        <f>'Enheter, modell og år'!$E$2</f>
        <v>RFM</v>
      </c>
      <c r="C199" s="67">
        <f t="shared" si="12"/>
        <v>0</v>
      </c>
      <c r="D199" s="3" t="e">
        <f>'Tot bev overordnet modell'!AG21</f>
        <v>#DIV/0!</v>
      </c>
      <c r="E199" s="3">
        <f>'Tot bev overordnet modell'!AJ21</f>
        <v>0</v>
      </c>
      <c r="F199" s="3">
        <f>'Utdanningsbev overord mod'!V21</f>
        <v>0</v>
      </c>
      <c r="G199" s="3">
        <f>'Utdanningsbev overord mod'!W21</f>
        <v>0</v>
      </c>
      <c r="H199" s="3">
        <f>'Utdanningsbev overord mod'!X21</f>
        <v>0</v>
      </c>
      <c r="I199" s="3">
        <f>'Utdanningsbev overord mod'!Y21</f>
        <v>0</v>
      </c>
      <c r="J199" s="3">
        <f>'Forskningsbev overord mod'!AF21</f>
        <v>0</v>
      </c>
      <c r="K199" s="3">
        <f>'Forskningsbev overord mod'!AG21</f>
        <v>0</v>
      </c>
      <c r="L199" s="3">
        <f>'Forskningsbev overord mod'!AH21</f>
        <v>0</v>
      </c>
      <c r="M199" s="3">
        <f>'Forskningsbev overord mod'!AI21</f>
        <v>0</v>
      </c>
      <c r="N199" s="3">
        <f>'Forskningsbev overord mod'!AJ21</f>
        <v>0</v>
      </c>
      <c r="O199" s="3">
        <f>'Forskningsbev overord mod'!AK21</f>
        <v>0</v>
      </c>
      <c r="P199" s="7" t="e">
        <f t="shared" si="13"/>
        <v>#DIV/0!</v>
      </c>
      <c r="Q199" s="7" t="e">
        <f t="shared" si="14"/>
        <v>#DIV/0!</v>
      </c>
    </row>
    <row r="200" spans="1:17" x14ac:dyDescent="0.25">
      <c r="A200">
        <f t="shared" si="11"/>
        <v>2023</v>
      </c>
      <c r="B200" t="str">
        <f>'Enheter, modell og år'!$E$2</f>
        <v>RFM</v>
      </c>
      <c r="C200" s="67">
        <f t="shared" si="12"/>
        <v>0</v>
      </c>
      <c r="D200" s="3" t="e">
        <f>'Tot bev overordnet modell'!AG22</f>
        <v>#DIV/0!</v>
      </c>
      <c r="E200" s="3">
        <f>'Tot bev overordnet modell'!AJ22</f>
        <v>0</v>
      </c>
      <c r="F200" s="3">
        <f>'Utdanningsbev overord mod'!V22</f>
        <v>0</v>
      </c>
      <c r="G200" s="3">
        <f>'Utdanningsbev overord mod'!W22</f>
        <v>0</v>
      </c>
      <c r="H200" s="3">
        <f>'Utdanningsbev overord mod'!X22</f>
        <v>0</v>
      </c>
      <c r="I200" s="3">
        <f>'Utdanningsbev overord mod'!Y22</f>
        <v>0</v>
      </c>
      <c r="J200" s="3">
        <f>'Forskningsbev overord mod'!AF22</f>
        <v>0</v>
      </c>
      <c r="K200" s="3">
        <f>'Forskningsbev overord mod'!AG22</f>
        <v>0</v>
      </c>
      <c r="L200" s="3">
        <f>'Forskningsbev overord mod'!AH22</f>
        <v>0</v>
      </c>
      <c r="M200" s="3">
        <f>'Forskningsbev overord mod'!AI22</f>
        <v>0</v>
      </c>
      <c r="N200" s="3">
        <f>'Forskningsbev overord mod'!AJ22</f>
        <v>0</v>
      </c>
      <c r="O200" s="3">
        <f>'Forskningsbev overord mod'!AK22</f>
        <v>0</v>
      </c>
      <c r="P200" s="7" t="e">
        <f t="shared" si="13"/>
        <v>#DIV/0!</v>
      </c>
      <c r="Q200" s="7" t="e">
        <f t="shared" si="14"/>
        <v>#DIV/0!</v>
      </c>
    </row>
    <row r="201" spans="1:17" x14ac:dyDescent="0.25">
      <c r="A201">
        <f t="shared" si="11"/>
        <v>2023</v>
      </c>
      <c r="B201" t="str">
        <f>'Enheter, modell og år'!$E$2</f>
        <v>RFM</v>
      </c>
      <c r="C201" s="67">
        <f t="shared" si="12"/>
        <v>0</v>
      </c>
      <c r="D201" s="3" t="e">
        <f>'Tot bev overordnet modell'!AG23</f>
        <v>#DIV/0!</v>
      </c>
      <c r="E201" s="3">
        <f>'Tot bev overordnet modell'!AJ23</f>
        <v>0</v>
      </c>
      <c r="F201" s="3">
        <f>'Utdanningsbev overord mod'!V23</f>
        <v>0</v>
      </c>
      <c r="G201" s="3">
        <f>'Utdanningsbev overord mod'!W23</f>
        <v>0</v>
      </c>
      <c r="H201" s="3">
        <f>'Utdanningsbev overord mod'!X23</f>
        <v>0</v>
      </c>
      <c r="I201" s="3">
        <f>'Utdanningsbev overord mod'!Y23</f>
        <v>0</v>
      </c>
      <c r="J201" s="3">
        <f>'Forskningsbev overord mod'!AF23</f>
        <v>0</v>
      </c>
      <c r="K201" s="3">
        <f>'Forskningsbev overord mod'!AG23</f>
        <v>0</v>
      </c>
      <c r="L201" s="3">
        <f>'Forskningsbev overord mod'!AH23</f>
        <v>0</v>
      </c>
      <c r="M201" s="3">
        <f>'Forskningsbev overord mod'!AI23</f>
        <v>0</v>
      </c>
      <c r="N201" s="3">
        <f>'Forskningsbev overord mod'!AJ23</f>
        <v>0</v>
      </c>
      <c r="O201" s="3">
        <f>'Forskningsbev overord mod'!AK23</f>
        <v>0</v>
      </c>
      <c r="P201" s="7" t="e">
        <f t="shared" si="13"/>
        <v>#DIV/0!</v>
      </c>
      <c r="Q201" s="7" t="e">
        <f t="shared" si="14"/>
        <v>#DIV/0!</v>
      </c>
    </row>
    <row r="202" spans="1:17" x14ac:dyDescent="0.25">
      <c r="A202">
        <f t="shared" si="11"/>
        <v>2023</v>
      </c>
      <c r="B202" t="str">
        <f>'Enheter, modell og år'!$E$2</f>
        <v>RFM</v>
      </c>
      <c r="C202" s="67">
        <f t="shared" si="12"/>
        <v>0</v>
      </c>
      <c r="D202" s="3" t="e">
        <f>'Tot bev overordnet modell'!AG24</f>
        <v>#DIV/0!</v>
      </c>
      <c r="E202" s="3">
        <f>'Tot bev overordnet modell'!AJ24</f>
        <v>0</v>
      </c>
      <c r="F202" s="3">
        <f>'Utdanningsbev overord mod'!V24</f>
        <v>0</v>
      </c>
      <c r="G202" s="3">
        <f>'Utdanningsbev overord mod'!W24</f>
        <v>0</v>
      </c>
      <c r="H202" s="3">
        <f>'Utdanningsbev overord mod'!X24</f>
        <v>0</v>
      </c>
      <c r="I202" s="3">
        <f>'Utdanningsbev overord mod'!Y24</f>
        <v>0</v>
      </c>
      <c r="J202" s="3">
        <f>'Forskningsbev overord mod'!AF24</f>
        <v>0</v>
      </c>
      <c r="K202" s="3">
        <f>'Forskningsbev overord mod'!AG24</f>
        <v>0</v>
      </c>
      <c r="L202" s="3">
        <f>'Forskningsbev overord mod'!AH24</f>
        <v>0</v>
      </c>
      <c r="M202" s="3">
        <f>'Forskningsbev overord mod'!AI24</f>
        <v>0</v>
      </c>
      <c r="N202" s="3">
        <f>'Forskningsbev overord mod'!AJ24</f>
        <v>0</v>
      </c>
      <c r="O202" s="3">
        <f>'Forskningsbev overord mod'!AK24</f>
        <v>0</v>
      </c>
      <c r="P202" s="7" t="e">
        <f t="shared" si="13"/>
        <v>#DIV/0!</v>
      </c>
      <c r="Q202" s="7" t="e">
        <f t="shared" si="14"/>
        <v>#DIV/0!</v>
      </c>
    </row>
    <row r="203" spans="1:17" x14ac:dyDescent="0.25">
      <c r="A203">
        <f t="shared" si="11"/>
        <v>2023</v>
      </c>
      <c r="B203" t="str">
        <f>'Enheter, modell og år'!$E$2</f>
        <v>RFM</v>
      </c>
      <c r="C203" s="67">
        <f t="shared" si="12"/>
        <v>0</v>
      </c>
      <c r="D203" s="3" t="e">
        <f>'Tot bev overordnet modell'!AG25</f>
        <v>#DIV/0!</v>
      </c>
      <c r="E203" s="3">
        <f>'Tot bev overordnet modell'!AJ25</f>
        <v>0</v>
      </c>
      <c r="F203" s="3">
        <f>'Utdanningsbev overord mod'!V25</f>
        <v>0</v>
      </c>
      <c r="G203" s="3">
        <f>'Utdanningsbev overord mod'!W25</f>
        <v>0</v>
      </c>
      <c r="H203" s="3">
        <f>'Utdanningsbev overord mod'!X25</f>
        <v>0</v>
      </c>
      <c r="I203" s="3">
        <f>'Utdanningsbev overord mod'!Y25</f>
        <v>0</v>
      </c>
      <c r="J203" s="3">
        <f>'Forskningsbev overord mod'!AF25</f>
        <v>0</v>
      </c>
      <c r="K203" s="3">
        <f>'Forskningsbev overord mod'!AG25</f>
        <v>0</v>
      </c>
      <c r="L203" s="3">
        <f>'Forskningsbev overord mod'!AH25</f>
        <v>0</v>
      </c>
      <c r="M203" s="3">
        <f>'Forskningsbev overord mod'!AI25</f>
        <v>0</v>
      </c>
      <c r="N203" s="3">
        <f>'Forskningsbev overord mod'!AJ25</f>
        <v>0</v>
      </c>
      <c r="O203" s="3">
        <f>'Forskningsbev overord mod'!AK25</f>
        <v>0</v>
      </c>
      <c r="P203" s="7" t="e">
        <f t="shared" si="13"/>
        <v>#DIV/0!</v>
      </c>
      <c r="Q203" s="7" t="e">
        <f t="shared" si="14"/>
        <v>#DIV/0!</v>
      </c>
    </row>
    <row r="204" spans="1:17" x14ac:dyDescent="0.25">
      <c r="A204">
        <f t="shared" si="11"/>
        <v>2023</v>
      </c>
      <c r="B204" t="str">
        <f>'Enheter, modell og år'!$E$2</f>
        <v>RFM</v>
      </c>
      <c r="C204" s="67">
        <f t="shared" si="12"/>
        <v>0</v>
      </c>
      <c r="D204" s="3" t="e">
        <f>'Tot bev overordnet modell'!AG26</f>
        <v>#DIV/0!</v>
      </c>
      <c r="E204" s="3">
        <f>'Tot bev overordnet modell'!AJ26</f>
        <v>0</v>
      </c>
      <c r="F204" s="3">
        <f>'Utdanningsbev overord mod'!V26</f>
        <v>0</v>
      </c>
      <c r="G204" s="3">
        <f>'Utdanningsbev overord mod'!W26</f>
        <v>0</v>
      </c>
      <c r="H204" s="3">
        <f>'Utdanningsbev overord mod'!X26</f>
        <v>0</v>
      </c>
      <c r="I204" s="3">
        <f>'Utdanningsbev overord mod'!Y26</f>
        <v>0</v>
      </c>
      <c r="J204" s="3">
        <f>'Forskningsbev overord mod'!AF26</f>
        <v>0</v>
      </c>
      <c r="K204" s="3">
        <f>'Forskningsbev overord mod'!AG26</f>
        <v>0</v>
      </c>
      <c r="L204" s="3">
        <f>'Forskningsbev overord mod'!AH26</f>
        <v>0</v>
      </c>
      <c r="M204" s="3">
        <f>'Forskningsbev overord mod'!AI26</f>
        <v>0</v>
      </c>
      <c r="N204" s="3">
        <f>'Forskningsbev overord mod'!AJ26</f>
        <v>0</v>
      </c>
      <c r="O204" s="3">
        <f>'Forskningsbev overord mod'!AK26</f>
        <v>0</v>
      </c>
      <c r="P204" s="7" t="e">
        <f t="shared" si="13"/>
        <v>#DIV/0!</v>
      </c>
      <c r="Q204" s="7" t="e">
        <f t="shared" si="14"/>
        <v>#DIV/0!</v>
      </c>
    </row>
    <row r="205" spans="1:17" x14ac:dyDescent="0.25">
      <c r="A205">
        <f t="shared" si="11"/>
        <v>2023</v>
      </c>
      <c r="B205" t="str">
        <f>'Enheter, modell og år'!$E$2</f>
        <v>RFM</v>
      </c>
      <c r="C205" s="67">
        <f t="shared" si="12"/>
        <v>0</v>
      </c>
      <c r="D205" s="3" t="e">
        <f>'Tot bev overordnet modell'!AG27</f>
        <v>#DIV/0!</v>
      </c>
      <c r="E205" s="3">
        <f>'Tot bev overordnet modell'!AJ27</f>
        <v>0</v>
      </c>
      <c r="F205" s="3">
        <f>'Utdanningsbev overord mod'!V27</f>
        <v>0</v>
      </c>
      <c r="G205" s="3">
        <f>'Utdanningsbev overord mod'!W27</f>
        <v>0</v>
      </c>
      <c r="H205" s="3">
        <f>'Utdanningsbev overord mod'!X27</f>
        <v>0</v>
      </c>
      <c r="I205" s="3">
        <f>'Utdanningsbev overord mod'!Y27</f>
        <v>0</v>
      </c>
      <c r="J205" s="3">
        <f>'Forskningsbev overord mod'!AF27</f>
        <v>0</v>
      </c>
      <c r="K205" s="3">
        <f>'Forskningsbev overord mod'!AG27</f>
        <v>0</v>
      </c>
      <c r="L205" s="3">
        <f>'Forskningsbev overord mod'!AH27</f>
        <v>0</v>
      </c>
      <c r="M205" s="3">
        <f>'Forskningsbev overord mod'!AI27</f>
        <v>0</v>
      </c>
      <c r="N205" s="3">
        <f>'Forskningsbev overord mod'!AJ27</f>
        <v>0</v>
      </c>
      <c r="O205" s="3">
        <f>'Forskningsbev overord mod'!AK27</f>
        <v>0</v>
      </c>
      <c r="P205" s="7" t="e">
        <f t="shared" si="13"/>
        <v>#DIV/0!</v>
      </c>
      <c r="Q205" s="7" t="e">
        <f t="shared" si="14"/>
        <v>#DIV/0!</v>
      </c>
    </row>
    <row r="206" spans="1:17" x14ac:dyDescent="0.25">
      <c r="A206">
        <f t="shared" si="11"/>
        <v>2023</v>
      </c>
      <c r="B206" t="str">
        <f>'Enheter, modell og år'!$E$2</f>
        <v>RFM</v>
      </c>
      <c r="C206" s="67">
        <f t="shared" si="12"/>
        <v>0</v>
      </c>
      <c r="D206" s="3" t="e">
        <f>'Tot bev overordnet modell'!AG28</f>
        <v>#DIV/0!</v>
      </c>
      <c r="E206" s="3">
        <f>'Tot bev overordnet modell'!AJ28</f>
        <v>0</v>
      </c>
      <c r="F206" s="3">
        <f>'Utdanningsbev overord mod'!V28</f>
        <v>0</v>
      </c>
      <c r="G206" s="3">
        <f>'Utdanningsbev overord mod'!W28</f>
        <v>0</v>
      </c>
      <c r="H206" s="3">
        <f>'Utdanningsbev overord mod'!X28</f>
        <v>0</v>
      </c>
      <c r="I206" s="3">
        <f>'Utdanningsbev overord mod'!Y28</f>
        <v>0</v>
      </c>
      <c r="J206" s="3">
        <f>'Forskningsbev overord mod'!AF28</f>
        <v>0</v>
      </c>
      <c r="K206" s="3">
        <f>'Forskningsbev overord mod'!AG28</f>
        <v>0</v>
      </c>
      <c r="L206" s="3">
        <f>'Forskningsbev overord mod'!AH28</f>
        <v>0</v>
      </c>
      <c r="M206" s="3">
        <f>'Forskningsbev overord mod'!AI28</f>
        <v>0</v>
      </c>
      <c r="N206" s="3">
        <f>'Forskningsbev overord mod'!AJ28</f>
        <v>0</v>
      </c>
      <c r="O206" s="3">
        <f>'Forskningsbev overord mod'!AK28</f>
        <v>0</v>
      </c>
      <c r="P206" s="7" t="e">
        <f t="shared" si="13"/>
        <v>#DIV/0!</v>
      </c>
      <c r="Q206" s="7" t="e">
        <f t="shared" si="14"/>
        <v>#DIV/0!</v>
      </c>
    </row>
    <row r="207" spans="1:17" x14ac:dyDescent="0.25">
      <c r="A207">
        <f t="shared" si="11"/>
        <v>2023</v>
      </c>
      <c r="B207" t="str">
        <f>'Enheter, modell og år'!$E$2</f>
        <v>RFM</v>
      </c>
      <c r="C207" s="67">
        <f t="shared" si="12"/>
        <v>0</v>
      </c>
      <c r="D207" s="3" t="e">
        <f>'Tot bev overordnet modell'!AG29</f>
        <v>#DIV/0!</v>
      </c>
      <c r="E207" s="3">
        <f>'Tot bev overordnet modell'!AJ29</f>
        <v>0</v>
      </c>
      <c r="F207" s="3">
        <f>'Utdanningsbev overord mod'!V29</f>
        <v>0</v>
      </c>
      <c r="G207" s="3">
        <f>'Utdanningsbev overord mod'!W29</f>
        <v>0</v>
      </c>
      <c r="H207" s="3">
        <f>'Utdanningsbev overord mod'!X29</f>
        <v>0</v>
      </c>
      <c r="I207" s="3">
        <f>'Utdanningsbev overord mod'!Y29</f>
        <v>0</v>
      </c>
      <c r="J207" s="3">
        <f>'Forskningsbev overord mod'!AF29</f>
        <v>0</v>
      </c>
      <c r="K207" s="3">
        <f>'Forskningsbev overord mod'!AG29</f>
        <v>0</v>
      </c>
      <c r="L207" s="3">
        <f>'Forskningsbev overord mod'!AH29</f>
        <v>0</v>
      </c>
      <c r="M207" s="3">
        <f>'Forskningsbev overord mod'!AI29</f>
        <v>0</v>
      </c>
      <c r="N207" s="3">
        <f>'Forskningsbev overord mod'!AJ29</f>
        <v>0</v>
      </c>
      <c r="O207" s="3">
        <f>'Forskningsbev overord mod'!AK29</f>
        <v>0</v>
      </c>
      <c r="P207" s="7" t="e">
        <f t="shared" si="13"/>
        <v>#DIV/0!</v>
      </c>
      <c r="Q207" s="7" t="e">
        <f t="shared" si="14"/>
        <v>#DIV/0!</v>
      </c>
    </row>
    <row r="208" spans="1:17" x14ac:dyDescent="0.25">
      <c r="A208">
        <f t="shared" si="11"/>
        <v>2023</v>
      </c>
      <c r="B208" t="str">
        <f>'Enheter, modell og år'!$E$2</f>
        <v>RFM</v>
      </c>
      <c r="C208" s="67">
        <f t="shared" si="12"/>
        <v>0</v>
      </c>
      <c r="D208" s="3" t="e">
        <f>'Tot bev overordnet modell'!AG30</f>
        <v>#DIV/0!</v>
      </c>
      <c r="E208" s="3">
        <f>'Tot bev overordnet modell'!AJ30</f>
        <v>0</v>
      </c>
      <c r="F208" s="3">
        <f>'Utdanningsbev overord mod'!V30</f>
        <v>0</v>
      </c>
      <c r="G208" s="3">
        <f>'Utdanningsbev overord mod'!W30</f>
        <v>0</v>
      </c>
      <c r="H208" s="3">
        <f>'Utdanningsbev overord mod'!X30</f>
        <v>0</v>
      </c>
      <c r="I208" s="3">
        <f>'Utdanningsbev overord mod'!Y30</f>
        <v>0</v>
      </c>
      <c r="J208" s="3">
        <f>'Forskningsbev overord mod'!AF30</f>
        <v>0</v>
      </c>
      <c r="K208" s="3">
        <f>'Forskningsbev overord mod'!AG30</f>
        <v>0</v>
      </c>
      <c r="L208" s="3">
        <f>'Forskningsbev overord mod'!AH30</f>
        <v>0</v>
      </c>
      <c r="M208" s="3">
        <f>'Forskningsbev overord mod'!AI30</f>
        <v>0</v>
      </c>
      <c r="N208" s="3">
        <f>'Forskningsbev overord mod'!AJ30</f>
        <v>0</v>
      </c>
      <c r="O208" s="3">
        <f>'Forskningsbev overord mod'!AK30</f>
        <v>0</v>
      </c>
      <c r="P208" s="7" t="e">
        <f t="shared" si="13"/>
        <v>#DIV/0!</v>
      </c>
      <c r="Q208" s="7" t="e">
        <f t="shared" si="14"/>
        <v>#DIV/0!</v>
      </c>
    </row>
    <row r="209" spans="1:17" x14ac:dyDescent="0.25">
      <c r="A209">
        <f t="shared" si="11"/>
        <v>2023</v>
      </c>
      <c r="B209" t="str">
        <f>'Enheter, modell og år'!$E$2</f>
        <v>RFM</v>
      </c>
      <c r="C209" s="67">
        <f t="shared" si="12"/>
        <v>0</v>
      </c>
      <c r="D209" s="3" t="e">
        <f>'Tot bev overordnet modell'!AG31</f>
        <v>#DIV/0!</v>
      </c>
      <c r="E209" s="3">
        <f>'Tot bev overordnet modell'!AJ31</f>
        <v>0</v>
      </c>
      <c r="F209" s="3">
        <f>'Utdanningsbev overord mod'!V31</f>
        <v>0</v>
      </c>
      <c r="G209" s="3">
        <f>'Utdanningsbev overord mod'!W31</f>
        <v>0</v>
      </c>
      <c r="H209" s="3">
        <f>'Utdanningsbev overord mod'!X31</f>
        <v>0</v>
      </c>
      <c r="I209" s="3">
        <f>'Utdanningsbev overord mod'!Y31</f>
        <v>0</v>
      </c>
      <c r="J209" s="3">
        <f>'Forskningsbev overord mod'!AF31</f>
        <v>0</v>
      </c>
      <c r="K209" s="3">
        <f>'Forskningsbev overord mod'!AG31</f>
        <v>0</v>
      </c>
      <c r="L209" s="3">
        <f>'Forskningsbev overord mod'!AH31</f>
        <v>0</v>
      </c>
      <c r="M209" s="3">
        <f>'Forskningsbev overord mod'!AI31</f>
        <v>0</v>
      </c>
      <c r="N209" s="3">
        <f>'Forskningsbev overord mod'!AJ31</f>
        <v>0</v>
      </c>
      <c r="O209" s="3">
        <f>'Forskningsbev overord mod'!AK31</f>
        <v>0</v>
      </c>
      <c r="P209" s="7" t="e">
        <f t="shared" si="13"/>
        <v>#DIV/0!</v>
      </c>
      <c r="Q209" s="7" t="e">
        <f t="shared" si="14"/>
        <v>#DIV/0!</v>
      </c>
    </row>
    <row r="210" spans="1:17" x14ac:dyDescent="0.25">
      <c r="A210">
        <f t="shared" si="11"/>
        <v>2023</v>
      </c>
      <c r="B210" t="str">
        <f>'Enheter, modell og år'!$E$2</f>
        <v>RFM</v>
      </c>
      <c r="C210" s="67">
        <f t="shared" si="12"/>
        <v>0</v>
      </c>
      <c r="D210" s="3" t="e">
        <f>'Tot bev overordnet modell'!AG32</f>
        <v>#DIV/0!</v>
      </c>
      <c r="E210" s="3">
        <f>'Tot bev overordnet modell'!AJ32</f>
        <v>0</v>
      </c>
      <c r="F210" s="3">
        <f>'Utdanningsbev overord mod'!V32</f>
        <v>0</v>
      </c>
      <c r="G210" s="3">
        <f>'Utdanningsbev overord mod'!W32</f>
        <v>0</v>
      </c>
      <c r="H210" s="3">
        <f>'Utdanningsbev overord mod'!X32</f>
        <v>0</v>
      </c>
      <c r="I210" s="3">
        <f>'Utdanningsbev overord mod'!Y32</f>
        <v>0</v>
      </c>
      <c r="J210" s="3">
        <f>'Forskningsbev overord mod'!AF32</f>
        <v>0</v>
      </c>
      <c r="K210" s="3">
        <f>'Forskningsbev overord mod'!AG32</f>
        <v>0</v>
      </c>
      <c r="L210" s="3">
        <f>'Forskningsbev overord mod'!AH32</f>
        <v>0</v>
      </c>
      <c r="M210" s="3">
        <f>'Forskningsbev overord mod'!AI32</f>
        <v>0</v>
      </c>
      <c r="N210" s="3">
        <f>'Forskningsbev overord mod'!AJ32</f>
        <v>0</v>
      </c>
      <c r="O210" s="3">
        <f>'Forskningsbev overord mod'!AK32</f>
        <v>0</v>
      </c>
      <c r="P210" s="7" t="e">
        <f t="shared" si="13"/>
        <v>#DIV/0!</v>
      </c>
      <c r="Q210" s="7" t="e">
        <f t="shared" si="14"/>
        <v>#DIV/0!</v>
      </c>
    </row>
    <row r="211" spans="1:17" x14ac:dyDescent="0.25">
      <c r="A211">
        <f t="shared" si="11"/>
        <v>2023</v>
      </c>
      <c r="B211" t="str">
        <f>'Enheter, modell og år'!$E$2</f>
        <v>RFM</v>
      </c>
      <c r="C211" s="67">
        <f t="shared" si="12"/>
        <v>0</v>
      </c>
      <c r="D211" s="3" t="e">
        <f>'Tot bev overordnet modell'!AG33</f>
        <v>#DIV/0!</v>
      </c>
      <c r="E211" s="3">
        <f>'Tot bev overordnet modell'!AJ33</f>
        <v>0</v>
      </c>
      <c r="F211" s="3">
        <f>'Utdanningsbev overord mod'!V33</f>
        <v>0</v>
      </c>
      <c r="G211" s="3">
        <f>'Utdanningsbev overord mod'!W33</f>
        <v>0</v>
      </c>
      <c r="H211" s="3">
        <f>'Utdanningsbev overord mod'!X33</f>
        <v>0</v>
      </c>
      <c r="I211" s="3">
        <f>'Utdanningsbev overord mod'!Y33</f>
        <v>0</v>
      </c>
      <c r="J211" s="3">
        <f>'Forskningsbev overord mod'!AF33</f>
        <v>0</v>
      </c>
      <c r="K211" s="3">
        <f>'Forskningsbev overord mod'!AG33</f>
        <v>0</v>
      </c>
      <c r="L211" s="3">
        <f>'Forskningsbev overord mod'!AH33</f>
        <v>0</v>
      </c>
      <c r="M211" s="3">
        <f>'Forskningsbev overord mod'!AI33</f>
        <v>0</v>
      </c>
      <c r="N211" s="3">
        <f>'Forskningsbev overord mod'!AJ33</f>
        <v>0</v>
      </c>
      <c r="O211" s="3">
        <f>'Forskningsbev overord mod'!AK33</f>
        <v>0</v>
      </c>
      <c r="P211" s="7" t="e">
        <f t="shared" si="13"/>
        <v>#DIV/0!</v>
      </c>
      <c r="Q211" s="7" t="e">
        <f t="shared" si="14"/>
        <v>#DIV/0!</v>
      </c>
    </row>
    <row r="212" spans="1:17" x14ac:dyDescent="0.25">
      <c r="A212">
        <f t="shared" si="11"/>
        <v>2024</v>
      </c>
      <c r="B212" t="str">
        <f>'Enheter, modell og år'!$E$2</f>
        <v>RFM</v>
      </c>
      <c r="C212" s="67">
        <f t="shared" si="12"/>
        <v>0</v>
      </c>
      <c r="D212" s="3" t="e">
        <f>'Tot bev overordnet modell'!AL4</f>
        <v>#DIV/0!</v>
      </c>
      <c r="E212" s="3">
        <f>'Tot bev overordnet modell'!AO4</f>
        <v>0</v>
      </c>
      <c r="F212" s="3">
        <f>'Utdanningsbev overord mod'!Z4</f>
        <v>0</v>
      </c>
      <c r="G212" s="3">
        <f>'Utdanningsbev overord mod'!AA4</f>
        <v>0</v>
      </c>
      <c r="H212" s="3">
        <f>'Utdanningsbev overord mod'!AB4</f>
        <v>0</v>
      </c>
      <c r="I212" s="3">
        <f>'Utdanningsbev overord mod'!AC4</f>
        <v>0</v>
      </c>
      <c r="J212" s="3">
        <f>'Forskningsbev overord mod'!AL4</f>
        <v>0</v>
      </c>
      <c r="K212" s="3">
        <f>'Forskningsbev overord mod'!AM4</f>
        <v>0</v>
      </c>
      <c r="L212" s="3">
        <f>'Forskningsbev overord mod'!AN4</f>
        <v>0</v>
      </c>
      <c r="M212" s="3">
        <f>'Forskningsbev overord mod'!AO4</f>
        <v>0</v>
      </c>
      <c r="N212" s="3">
        <f>'Forskningsbev overord mod'!AP4</f>
        <v>0</v>
      </c>
      <c r="O212" s="3">
        <f>'Forskningsbev overord mod'!AQ4</f>
        <v>0</v>
      </c>
      <c r="P212" s="7" t="e">
        <f t="shared" si="13"/>
        <v>#DIV/0!</v>
      </c>
      <c r="Q212" s="7" t="e">
        <f t="shared" si="14"/>
        <v>#DIV/0!</v>
      </c>
    </row>
    <row r="213" spans="1:17" x14ac:dyDescent="0.25">
      <c r="A213">
        <f t="shared" si="11"/>
        <v>2024</v>
      </c>
      <c r="B213" t="str">
        <f>'Enheter, modell og år'!$E$2</f>
        <v>RFM</v>
      </c>
      <c r="C213" s="67">
        <f t="shared" si="12"/>
        <v>0</v>
      </c>
      <c r="D213" s="3" t="e">
        <f>'Tot bev overordnet modell'!AL5</f>
        <v>#DIV/0!</v>
      </c>
      <c r="E213" s="3">
        <f>'Tot bev overordnet modell'!AO5</f>
        <v>0</v>
      </c>
      <c r="F213" s="3">
        <f>'Utdanningsbev overord mod'!Z5</f>
        <v>0</v>
      </c>
      <c r="G213" s="3">
        <f>'Utdanningsbev overord mod'!AA5</f>
        <v>0</v>
      </c>
      <c r="H213" s="3">
        <f>'Utdanningsbev overord mod'!AB5</f>
        <v>0</v>
      </c>
      <c r="I213" s="3">
        <f>'Utdanningsbev overord mod'!AC5</f>
        <v>0</v>
      </c>
      <c r="J213" s="3">
        <f>'Forskningsbev overord mod'!AL5</f>
        <v>0</v>
      </c>
      <c r="K213" s="3">
        <f>'Forskningsbev overord mod'!AM5</f>
        <v>0</v>
      </c>
      <c r="L213" s="3">
        <f>'Forskningsbev overord mod'!AN5</f>
        <v>0</v>
      </c>
      <c r="M213" s="3">
        <f>'Forskningsbev overord mod'!AO5</f>
        <v>0</v>
      </c>
      <c r="N213" s="3">
        <f>'Forskningsbev overord mod'!AP5</f>
        <v>0</v>
      </c>
      <c r="O213" s="3">
        <f>'Forskningsbev overord mod'!AQ5</f>
        <v>0</v>
      </c>
      <c r="P213" s="7" t="e">
        <f t="shared" si="13"/>
        <v>#DIV/0!</v>
      </c>
      <c r="Q213" s="7" t="e">
        <f t="shared" si="14"/>
        <v>#DIV/0!</v>
      </c>
    </row>
    <row r="214" spans="1:17" x14ac:dyDescent="0.25">
      <c r="A214">
        <f t="shared" si="11"/>
        <v>2024</v>
      </c>
      <c r="B214" t="str">
        <f>'Enheter, modell og år'!$E$2</f>
        <v>RFM</v>
      </c>
      <c r="C214" s="67">
        <f t="shared" si="12"/>
        <v>0</v>
      </c>
      <c r="D214" s="3" t="e">
        <f>'Tot bev overordnet modell'!AL6</f>
        <v>#DIV/0!</v>
      </c>
      <c r="E214" s="3">
        <f>'Tot bev overordnet modell'!AO6</f>
        <v>0</v>
      </c>
      <c r="F214" s="3">
        <f>'Utdanningsbev overord mod'!Z6</f>
        <v>0</v>
      </c>
      <c r="G214" s="3">
        <f>'Utdanningsbev overord mod'!AA6</f>
        <v>0</v>
      </c>
      <c r="H214" s="3">
        <f>'Utdanningsbev overord mod'!AB6</f>
        <v>0</v>
      </c>
      <c r="I214" s="3">
        <f>'Utdanningsbev overord mod'!AC6</f>
        <v>0</v>
      </c>
      <c r="J214" s="3">
        <f>'Forskningsbev overord mod'!AL6</f>
        <v>0</v>
      </c>
      <c r="K214" s="3">
        <f>'Forskningsbev overord mod'!AM6</f>
        <v>0</v>
      </c>
      <c r="L214" s="3">
        <f>'Forskningsbev overord mod'!AN6</f>
        <v>0</v>
      </c>
      <c r="M214" s="3">
        <f>'Forskningsbev overord mod'!AO6</f>
        <v>0</v>
      </c>
      <c r="N214" s="3">
        <f>'Forskningsbev overord mod'!AP6</f>
        <v>0</v>
      </c>
      <c r="O214" s="3">
        <f>'Forskningsbev overord mod'!AQ6</f>
        <v>0</v>
      </c>
      <c r="P214" s="7" t="e">
        <f t="shared" si="13"/>
        <v>#DIV/0!</v>
      </c>
      <c r="Q214" s="7" t="e">
        <f t="shared" si="14"/>
        <v>#DIV/0!</v>
      </c>
    </row>
    <row r="215" spans="1:17" x14ac:dyDescent="0.25">
      <c r="A215">
        <f t="shared" si="11"/>
        <v>2024</v>
      </c>
      <c r="B215" t="str">
        <f>'Enheter, modell og år'!$E$2</f>
        <v>RFM</v>
      </c>
      <c r="C215" s="67">
        <f t="shared" si="12"/>
        <v>0</v>
      </c>
      <c r="D215" s="3" t="e">
        <f>'Tot bev overordnet modell'!AL7</f>
        <v>#DIV/0!</v>
      </c>
      <c r="E215" s="3">
        <f>'Tot bev overordnet modell'!AO7</f>
        <v>0</v>
      </c>
      <c r="F215" s="3">
        <f>'Utdanningsbev overord mod'!Z7</f>
        <v>0</v>
      </c>
      <c r="G215" s="3">
        <f>'Utdanningsbev overord mod'!AA7</f>
        <v>0</v>
      </c>
      <c r="H215" s="3">
        <f>'Utdanningsbev overord mod'!AB7</f>
        <v>0</v>
      </c>
      <c r="I215" s="3">
        <f>'Utdanningsbev overord mod'!AC7</f>
        <v>0</v>
      </c>
      <c r="J215" s="3">
        <f>'Forskningsbev overord mod'!AL7</f>
        <v>0</v>
      </c>
      <c r="K215" s="3">
        <f>'Forskningsbev overord mod'!AM7</f>
        <v>0</v>
      </c>
      <c r="L215" s="3">
        <f>'Forskningsbev overord mod'!AN7</f>
        <v>0</v>
      </c>
      <c r="M215" s="3">
        <f>'Forskningsbev overord mod'!AO7</f>
        <v>0</v>
      </c>
      <c r="N215" s="3">
        <f>'Forskningsbev overord mod'!AP7</f>
        <v>0</v>
      </c>
      <c r="O215" s="3">
        <f>'Forskningsbev overord mod'!AQ7</f>
        <v>0</v>
      </c>
      <c r="P215" s="7" t="e">
        <f t="shared" si="13"/>
        <v>#DIV/0!</v>
      </c>
      <c r="Q215" s="7" t="e">
        <f t="shared" si="14"/>
        <v>#DIV/0!</v>
      </c>
    </row>
    <row r="216" spans="1:17" x14ac:dyDescent="0.25">
      <c r="A216">
        <f t="shared" si="11"/>
        <v>2024</v>
      </c>
      <c r="B216" t="str">
        <f>'Enheter, modell og år'!$E$2</f>
        <v>RFM</v>
      </c>
      <c r="C216" s="67">
        <f t="shared" si="12"/>
        <v>0</v>
      </c>
      <c r="D216" s="3" t="e">
        <f>'Tot bev overordnet modell'!AL8</f>
        <v>#DIV/0!</v>
      </c>
      <c r="E216" s="3">
        <f>'Tot bev overordnet modell'!AO8</f>
        <v>0</v>
      </c>
      <c r="F216" s="3">
        <f>'Utdanningsbev overord mod'!Z8</f>
        <v>0</v>
      </c>
      <c r="G216" s="3">
        <f>'Utdanningsbev overord mod'!AA8</f>
        <v>0</v>
      </c>
      <c r="H216" s="3">
        <f>'Utdanningsbev overord mod'!AB8</f>
        <v>0</v>
      </c>
      <c r="I216" s="3">
        <f>'Utdanningsbev overord mod'!AC8</f>
        <v>0</v>
      </c>
      <c r="J216" s="3">
        <f>'Forskningsbev overord mod'!AL8</f>
        <v>0</v>
      </c>
      <c r="K216" s="3">
        <f>'Forskningsbev overord mod'!AM8</f>
        <v>0</v>
      </c>
      <c r="L216" s="3">
        <f>'Forskningsbev overord mod'!AN8</f>
        <v>0</v>
      </c>
      <c r="M216" s="3">
        <f>'Forskningsbev overord mod'!AO8</f>
        <v>0</v>
      </c>
      <c r="N216" s="3">
        <f>'Forskningsbev overord mod'!AP8</f>
        <v>0</v>
      </c>
      <c r="O216" s="3">
        <f>'Forskningsbev overord mod'!AQ8</f>
        <v>0</v>
      </c>
      <c r="P216" s="7" t="e">
        <f t="shared" si="13"/>
        <v>#DIV/0!</v>
      </c>
      <c r="Q216" s="7" t="e">
        <f t="shared" si="14"/>
        <v>#DIV/0!</v>
      </c>
    </row>
    <row r="217" spans="1:17" x14ac:dyDescent="0.25">
      <c r="A217">
        <f t="shared" si="11"/>
        <v>2024</v>
      </c>
      <c r="B217" t="str">
        <f>'Enheter, modell og år'!$E$2</f>
        <v>RFM</v>
      </c>
      <c r="C217" s="67">
        <f t="shared" si="12"/>
        <v>0</v>
      </c>
      <c r="D217" s="3" t="e">
        <f>'Tot bev overordnet modell'!AL9</f>
        <v>#DIV/0!</v>
      </c>
      <c r="E217" s="3">
        <f>'Tot bev overordnet modell'!AO9</f>
        <v>0</v>
      </c>
      <c r="F217" s="3">
        <f>'Utdanningsbev overord mod'!Z9</f>
        <v>0</v>
      </c>
      <c r="G217" s="3">
        <f>'Utdanningsbev overord mod'!AA9</f>
        <v>0</v>
      </c>
      <c r="H217" s="3">
        <f>'Utdanningsbev overord mod'!AB9</f>
        <v>0</v>
      </c>
      <c r="I217" s="3">
        <f>'Utdanningsbev overord mod'!AC9</f>
        <v>0</v>
      </c>
      <c r="J217" s="3">
        <f>'Forskningsbev overord mod'!AL9</f>
        <v>0</v>
      </c>
      <c r="K217" s="3">
        <f>'Forskningsbev overord mod'!AM9</f>
        <v>0</v>
      </c>
      <c r="L217" s="3">
        <f>'Forskningsbev overord mod'!AN9</f>
        <v>0</v>
      </c>
      <c r="M217" s="3">
        <f>'Forskningsbev overord mod'!AO9</f>
        <v>0</v>
      </c>
      <c r="N217" s="3">
        <f>'Forskningsbev overord mod'!AP9</f>
        <v>0</v>
      </c>
      <c r="O217" s="3">
        <f>'Forskningsbev overord mod'!AQ9</f>
        <v>0</v>
      </c>
      <c r="P217" s="7" t="e">
        <f t="shared" si="13"/>
        <v>#DIV/0!</v>
      </c>
      <c r="Q217" s="7" t="e">
        <f t="shared" si="14"/>
        <v>#DIV/0!</v>
      </c>
    </row>
    <row r="218" spans="1:17" x14ac:dyDescent="0.25">
      <c r="A218">
        <f t="shared" si="11"/>
        <v>2024</v>
      </c>
      <c r="B218" t="str">
        <f>'Enheter, modell og år'!$E$2</f>
        <v>RFM</v>
      </c>
      <c r="C218" s="67">
        <f t="shared" si="12"/>
        <v>0</v>
      </c>
      <c r="D218" s="3" t="e">
        <f>'Tot bev overordnet modell'!AL10</f>
        <v>#DIV/0!</v>
      </c>
      <c r="E218" s="3">
        <f>'Tot bev overordnet modell'!AO10</f>
        <v>0</v>
      </c>
      <c r="F218" s="3">
        <f>'Utdanningsbev overord mod'!Z10</f>
        <v>0</v>
      </c>
      <c r="G218" s="3">
        <f>'Utdanningsbev overord mod'!AA10</f>
        <v>0</v>
      </c>
      <c r="H218" s="3">
        <f>'Utdanningsbev overord mod'!AB10</f>
        <v>0</v>
      </c>
      <c r="I218" s="3">
        <f>'Utdanningsbev overord mod'!AC10</f>
        <v>0</v>
      </c>
      <c r="J218" s="3">
        <f>'Forskningsbev overord mod'!AL10</f>
        <v>0</v>
      </c>
      <c r="K218" s="3">
        <f>'Forskningsbev overord mod'!AM10</f>
        <v>0</v>
      </c>
      <c r="L218" s="3">
        <f>'Forskningsbev overord mod'!AN10</f>
        <v>0</v>
      </c>
      <c r="M218" s="3">
        <f>'Forskningsbev overord mod'!AO10</f>
        <v>0</v>
      </c>
      <c r="N218" s="3">
        <f>'Forskningsbev overord mod'!AP10</f>
        <v>0</v>
      </c>
      <c r="O218" s="3">
        <f>'Forskningsbev overord mod'!AQ10</f>
        <v>0</v>
      </c>
      <c r="P218" s="7" t="e">
        <f t="shared" si="13"/>
        <v>#DIV/0!</v>
      </c>
      <c r="Q218" s="7" t="e">
        <f t="shared" si="14"/>
        <v>#DIV/0!</v>
      </c>
    </row>
    <row r="219" spans="1:17" x14ac:dyDescent="0.25">
      <c r="A219">
        <f t="shared" si="11"/>
        <v>2024</v>
      </c>
      <c r="B219" t="str">
        <f>'Enheter, modell og år'!$E$2</f>
        <v>RFM</v>
      </c>
      <c r="C219" s="67">
        <f t="shared" si="12"/>
        <v>0</v>
      </c>
      <c r="D219" s="3" t="e">
        <f>'Tot bev overordnet modell'!AL11</f>
        <v>#DIV/0!</v>
      </c>
      <c r="E219" s="3">
        <f>'Tot bev overordnet modell'!AO11</f>
        <v>0</v>
      </c>
      <c r="F219" s="3">
        <f>'Utdanningsbev overord mod'!Z11</f>
        <v>0</v>
      </c>
      <c r="G219" s="3">
        <f>'Utdanningsbev overord mod'!AA11</f>
        <v>0</v>
      </c>
      <c r="H219" s="3">
        <f>'Utdanningsbev overord mod'!AB11</f>
        <v>0</v>
      </c>
      <c r="I219" s="3">
        <f>'Utdanningsbev overord mod'!AC11</f>
        <v>0</v>
      </c>
      <c r="J219" s="3">
        <f>'Forskningsbev overord mod'!AL11</f>
        <v>0</v>
      </c>
      <c r="K219" s="3">
        <f>'Forskningsbev overord mod'!AM11</f>
        <v>0</v>
      </c>
      <c r="L219" s="3">
        <f>'Forskningsbev overord mod'!AN11</f>
        <v>0</v>
      </c>
      <c r="M219" s="3">
        <f>'Forskningsbev overord mod'!AO11</f>
        <v>0</v>
      </c>
      <c r="N219" s="3">
        <f>'Forskningsbev overord mod'!AP11</f>
        <v>0</v>
      </c>
      <c r="O219" s="3">
        <f>'Forskningsbev overord mod'!AQ11</f>
        <v>0</v>
      </c>
      <c r="P219" s="7" t="e">
        <f t="shared" si="13"/>
        <v>#DIV/0!</v>
      </c>
      <c r="Q219" s="7" t="e">
        <f t="shared" si="14"/>
        <v>#DIV/0!</v>
      </c>
    </row>
    <row r="220" spans="1:17" x14ac:dyDescent="0.25">
      <c r="A220">
        <f t="shared" si="11"/>
        <v>2024</v>
      </c>
      <c r="B220" t="str">
        <f>'Enheter, modell og år'!$E$2</f>
        <v>RFM</v>
      </c>
      <c r="C220" s="67">
        <f t="shared" si="12"/>
        <v>0</v>
      </c>
      <c r="D220" s="3" t="e">
        <f>'Tot bev overordnet modell'!AL12</f>
        <v>#DIV/0!</v>
      </c>
      <c r="E220" s="3">
        <f>'Tot bev overordnet modell'!AO12</f>
        <v>0</v>
      </c>
      <c r="F220" s="3">
        <f>'Utdanningsbev overord mod'!Z12</f>
        <v>0</v>
      </c>
      <c r="G220" s="3">
        <f>'Utdanningsbev overord mod'!AA12</f>
        <v>0</v>
      </c>
      <c r="H220" s="3">
        <f>'Utdanningsbev overord mod'!AB12</f>
        <v>0</v>
      </c>
      <c r="I220" s="3">
        <f>'Utdanningsbev overord mod'!AC12</f>
        <v>0</v>
      </c>
      <c r="J220" s="3">
        <f>'Forskningsbev overord mod'!AL12</f>
        <v>0</v>
      </c>
      <c r="K220" s="3">
        <f>'Forskningsbev overord mod'!AM12</f>
        <v>0</v>
      </c>
      <c r="L220" s="3">
        <f>'Forskningsbev overord mod'!AN12</f>
        <v>0</v>
      </c>
      <c r="M220" s="3">
        <f>'Forskningsbev overord mod'!AO12</f>
        <v>0</v>
      </c>
      <c r="N220" s="3">
        <f>'Forskningsbev overord mod'!AP12</f>
        <v>0</v>
      </c>
      <c r="O220" s="3">
        <f>'Forskningsbev overord mod'!AQ12</f>
        <v>0</v>
      </c>
      <c r="P220" s="7" t="e">
        <f t="shared" si="13"/>
        <v>#DIV/0!</v>
      </c>
      <c r="Q220" s="7" t="e">
        <f t="shared" si="14"/>
        <v>#DIV/0!</v>
      </c>
    </row>
    <row r="221" spans="1:17" x14ac:dyDescent="0.25">
      <c r="A221">
        <f t="shared" si="11"/>
        <v>2024</v>
      </c>
      <c r="B221" t="str">
        <f>'Enheter, modell og år'!$E$2</f>
        <v>RFM</v>
      </c>
      <c r="C221" s="67">
        <f t="shared" si="12"/>
        <v>0</v>
      </c>
      <c r="D221" s="3" t="e">
        <f>'Tot bev overordnet modell'!AL13</f>
        <v>#DIV/0!</v>
      </c>
      <c r="E221" s="3">
        <f>'Tot bev overordnet modell'!AO13</f>
        <v>0</v>
      </c>
      <c r="F221" s="3">
        <f>'Utdanningsbev overord mod'!Z13</f>
        <v>0</v>
      </c>
      <c r="G221" s="3">
        <f>'Utdanningsbev overord mod'!AA13</f>
        <v>0</v>
      </c>
      <c r="H221" s="3">
        <f>'Utdanningsbev overord mod'!AB13</f>
        <v>0</v>
      </c>
      <c r="I221" s="3">
        <f>'Utdanningsbev overord mod'!AC13</f>
        <v>0</v>
      </c>
      <c r="J221" s="3">
        <f>'Forskningsbev overord mod'!AL13</f>
        <v>0</v>
      </c>
      <c r="K221" s="3">
        <f>'Forskningsbev overord mod'!AM13</f>
        <v>0</v>
      </c>
      <c r="L221" s="3">
        <f>'Forskningsbev overord mod'!AN13</f>
        <v>0</v>
      </c>
      <c r="M221" s="3">
        <f>'Forskningsbev overord mod'!AO13</f>
        <v>0</v>
      </c>
      <c r="N221" s="3">
        <f>'Forskningsbev overord mod'!AP13</f>
        <v>0</v>
      </c>
      <c r="O221" s="3">
        <f>'Forskningsbev overord mod'!AQ13</f>
        <v>0</v>
      </c>
      <c r="P221" s="7" t="e">
        <f t="shared" si="13"/>
        <v>#DIV/0!</v>
      </c>
      <c r="Q221" s="7" t="e">
        <f t="shared" si="14"/>
        <v>#DIV/0!</v>
      </c>
    </row>
    <row r="222" spans="1:17" x14ac:dyDescent="0.25">
      <c r="A222">
        <f t="shared" si="11"/>
        <v>2024</v>
      </c>
      <c r="B222" t="str">
        <f>'Enheter, modell og år'!$E$2</f>
        <v>RFM</v>
      </c>
      <c r="C222" s="67">
        <f t="shared" si="12"/>
        <v>0</v>
      </c>
      <c r="D222" s="3" t="e">
        <f>'Tot bev overordnet modell'!AL14</f>
        <v>#DIV/0!</v>
      </c>
      <c r="E222" s="3">
        <f>'Tot bev overordnet modell'!AO14</f>
        <v>0</v>
      </c>
      <c r="F222" s="3">
        <f>'Utdanningsbev overord mod'!Z14</f>
        <v>0</v>
      </c>
      <c r="G222" s="3">
        <f>'Utdanningsbev overord mod'!AA14</f>
        <v>0</v>
      </c>
      <c r="H222" s="3">
        <f>'Utdanningsbev overord mod'!AB14</f>
        <v>0</v>
      </c>
      <c r="I222" s="3">
        <f>'Utdanningsbev overord mod'!AC14</f>
        <v>0</v>
      </c>
      <c r="J222" s="3">
        <f>'Forskningsbev overord mod'!AL14</f>
        <v>0</v>
      </c>
      <c r="K222" s="3">
        <f>'Forskningsbev overord mod'!AM14</f>
        <v>0</v>
      </c>
      <c r="L222" s="3">
        <f>'Forskningsbev overord mod'!AN14</f>
        <v>0</v>
      </c>
      <c r="M222" s="3">
        <f>'Forskningsbev overord mod'!AO14</f>
        <v>0</v>
      </c>
      <c r="N222" s="3">
        <f>'Forskningsbev overord mod'!AP14</f>
        <v>0</v>
      </c>
      <c r="O222" s="3">
        <f>'Forskningsbev overord mod'!AQ14</f>
        <v>0</v>
      </c>
      <c r="P222" s="7" t="e">
        <f t="shared" si="13"/>
        <v>#DIV/0!</v>
      </c>
      <c r="Q222" s="7" t="e">
        <f t="shared" si="14"/>
        <v>#DIV/0!</v>
      </c>
    </row>
    <row r="223" spans="1:17" x14ac:dyDescent="0.25">
      <c r="A223">
        <f t="shared" si="11"/>
        <v>2024</v>
      </c>
      <c r="B223" t="str">
        <f>'Enheter, modell og år'!$E$2</f>
        <v>RFM</v>
      </c>
      <c r="C223" s="67">
        <f t="shared" si="12"/>
        <v>0</v>
      </c>
      <c r="D223" s="3" t="e">
        <f>'Tot bev overordnet modell'!AL15</f>
        <v>#DIV/0!</v>
      </c>
      <c r="E223" s="3">
        <f>'Tot bev overordnet modell'!AO15</f>
        <v>0</v>
      </c>
      <c r="F223" s="3">
        <f>'Utdanningsbev overord mod'!Z15</f>
        <v>0</v>
      </c>
      <c r="G223" s="3">
        <f>'Utdanningsbev overord mod'!AA15</f>
        <v>0</v>
      </c>
      <c r="H223" s="3">
        <f>'Utdanningsbev overord mod'!AB15</f>
        <v>0</v>
      </c>
      <c r="I223" s="3">
        <f>'Utdanningsbev overord mod'!AC15</f>
        <v>0</v>
      </c>
      <c r="J223" s="3">
        <f>'Forskningsbev overord mod'!AL15</f>
        <v>0</v>
      </c>
      <c r="K223" s="3">
        <f>'Forskningsbev overord mod'!AM15</f>
        <v>0</v>
      </c>
      <c r="L223" s="3">
        <f>'Forskningsbev overord mod'!AN15</f>
        <v>0</v>
      </c>
      <c r="M223" s="3">
        <f>'Forskningsbev overord mod'!AO15</f>
        <v>0</v>
      </c>
      <c r="N223" s="3">
        <f>'Forskningsbev overord mod'!AP15</f>
        <v>0</v>
      </c>
      <c r="O223" s="3">
        <f>'Forskningsbev overord mod'!AQ15</f>
        <v>0</v>
      </c>
      <c r="P223" s="7" t="e">
        <f t="shared" si="13"/>
        <v>#DIV/0!</v>
      </c>
      <c r="Q223" s="7" t="e">
        <f t="shared" si="14"/>
        <v>#DIV/0!</v>
      </c>
    </row>
    <row r="224" spans="1:17" x14ac:dyDescent="0.25">
      <c r="A224">
        <f t="shared" si="11"/>
        <v>2024</v>
      </c>
      <c r="B224" t="str">
        <f>'Enheter, modell og år'!$E$2</f>
        <v>RFM</v>
      </c>
      <c r="C224" s="67">
        <f t="shared" si="12"/>
        <v>0</v>
      </c>
      <c r="D224" s="3" t="e">
        <f>'Tot bev overordnet modell'!AL16</f>
        <v>#DIV/0!</v>
      </c>
      <c r="E224" s="3">
        <f>'Tot bev overordnet modell'!AO16</f>
        <v>0</v>
      </c>
      <c r="F224" s="3">
        <f>'Utdanningsbev overord mod'!Z16</f>
        <v>0</v>
      </c>
      <c r="G224" s="3">
        <f>'Utdanningsbev overord mod'!AA16</f>
        <v>0</v>
      </c>
      <c r="H224" s="3">
        <f>'Utdanningsbev overord mod'!AB16</f>
        <v>0</v>
      </c>
      <c r="I224" s="3">
        <f>'Utdanningsbev overord mod'!AC16</f>
        <v>0</v>
      </c>
      <c r="J224" s="3">
        <f>'Forskningsbev overord mod'!AL16</f>
        <v>0</v>
      </c>
      <c r="K224" s="3">
        <f>'Forskningsbev overord mod'!AM16</f>
        <v>0</v>
      </c>
      <c r="L224" s="3">
        <f>'Forskningsbev overord mod'!AN16</f>
        <v>0</v>
      </c>
      <c r="M224" s="3">
        <f>'Forskningsbev overord mod'!AO16</f>
        <v>0</v>
      </c>
      <c r="N224" s="3">
        <f>'Forskningsbev overord mod'!AP16</f>
        <v>0</v>
      </c>
      <c r="O224" s="3">
        <f>'Forskningsbev overord mod'!AQ16</f>
        <v>0</v>
      </c>
      <c r="P224" s="7" t="e">
        <f t="shared" si="13"/>
        <v>#DIV/0!</v>
      </c>
      <c r="Q224" s="7" t="e">
        <f t="shared" si="14"/>
        <v>#DIV/0!</v>
      </c>
    </row>
    <row r="225" spans="1:17" x14ac:dyDescent="0.25">
      <c r="A225">
        <f t="shared" ref="A225:A271" si="15">A195+1</f>
        <v>2024</v>
      </c>
      <c r="B225" t="str">
        <f>'Enheter, modell og år'!$E$2</f>
        <v>RFM</v>
      </c>
      <c r="C225" s="67">
        <f t="shared" si="12"/>
        <v>0</v>
      </c>
      <c r="D225" s="3" t="e">
        <f>'Tot bev overordnet modell'!AL17</f>
        <v>#DIV/0!</v>
      </c>
      <c r="E225" s="3">
        <f>'Tot bev overordnet modell'!AO17</f>
        <v>0</v>
      </c>
      <c r="F225" s="3">
        <f>'Utdanningsbev overord mod'!Z17</f>
        <v>0</v>
      </c>
      <c r="G225" s="3">
        <f>'Utdanningsbev overord mod'!AA17</f>
        <v>0</v>
      </c>
      <c r="H225" s="3">
        <f>'Utdanningsbev overord mod'!AB17</f>
        <v>0</v>
      </c>
      <c r="I225" s="3">
        <f>'Utdanningsbev overord mod'!AC17</f>
        <v>0</v>
      </c>
      <c r="J225" s="3">
        <f>'Forskningsbev overord mod'!AL17</f>
        <v>0</v>
      </c>
      <c r="K225" s="3">
        <f>'Forskningsbev overord mod'!AM17</f>
        <v>0</v>
      </c>
      <c r="L225" s="3">
        <f>'Forskningsbev overord mod'!AN17</f>
        <v>0</v>
      </c>
      <c r="M225" s="3">
        <f>'Forskningsbev overord mod'!AO17</f>
        <v>0</v>
      </c>
      <c r="N225" s="3">
        <f>'Forskningsbev overord mod'!AP17</f>
        <v>0</v>
      </c>
      <c r="O225" s="3">
        <f>'Forskningsbev overord mod'!AQ17</f>
        <v>0</v>
      </c>
      <c r="P225" s="7" t="e">
        <f t="shared" si="13"/>
        <v>#DIV/0!</v>
      </c>
      <c r="Q225" s="7" t="e">
        <f t="shared" si="14"/>
        <v>#DIV/0!</v>
      </c>
    </row>
    <row r="226" spans="1:17" x14ac:dyDescent="0.25">
      <c r="A226">
        <f t="shared" si="15"/>
        <v>2024</v>
      </c>
      <c r="B226" t="str">
        <f>'Enheter, modell og år'!$E$2</f>
        <v>RFM</v>
      </c>
      <c r="C226" s="67">
        <f t="shared" si="12"/>
        <v>0</v>
      </c>
      <c r="D226" s="3" t="e">
        <f>'Tot bev overordnet modell'!AL18</f>
        <v>#DIV/0!</v>
      </c>
      <c r="E226" s="3">
        <f>'Tot bev overordnet modell'!AO18</f>
        <v>0</v>
      </c>
      <c r="F226" s="3">
        <f>'Utdanningsbev overord mod'!Z18</f>
        <v>0</v>
      </c>
      <c r="G226" s="3">
        <f>'Utdanningsbev overord mod'!AA18</f>
        <v>0</v>
      </c>
      <c r="H226" s="3">
        <f>'Utdanningsbev overord mod'!AB18</f>
        <v>0</v>
      </c>
      <c r="I226" s="3">
        <f>'Utdanningsbev overord mod'!AC18</f>
        <v>0</v>
      </c>
      <c r="J226" s="3">
        <f>'Forskningsbev overord mod'!AL18</f>
        <v>0</v>
      </c>
      <c r="K226" s="3">
        <f>'Forskningsbev overord mod'!AM18</f>
        <v>0</v>
      </c>
      <c r="L226" s="3">
        <f>'Forskningsbev overord mod'!AN18</f>
        <v>0</v>
      </c>
      <c r="M226" s="3">
        <f>'Forskningsbev overord mod'!AO18</f>
        <v>0</v>
      </c>
      <c r="N226" s="3">
        <f>'Forskningsbev overord mod'!AP18</f>
        <v>0</v>
      </c>
      <c r="O226" s="3">
        <f>'Forskningsbev overord mod'!AQ18</f>
        <v>0</v>
      </c>
      <c r="P226" s="7" t="e">
        <f t="shared" si="13"/>
        <v>#DIV/0!</v>
      </c>
      <c r="Q226" s="7" t="e">
        <f t="shared" si="14"/>
        <v>#DIV/0!</v>
      </c>
    </row>
    <row r="227" spans="1:17" x14ac:dyDescent="0.25">
      <c r="A227">
        <f t="shared" si="15"/>
        <v>2024</v>
      </c>
      <c r="B227" t="str">
        <f>'Enheter, modell og år'!$E$2</f>
        <v>RFM</v>
      </c>
      <c r="C227" s="67">
        <f t="shared" si="12"/>
        <v>0</v>
      </c>
      <c r="D227" s="3" t="e">
        <f>'Tot bev overordnet modell'!AL19</f>
        <v>#DIV/0!</v>
      </c>
      <c r="E227" s="3">
        <f>'Tot bev overordnet modell'!AO19</f>
        <v>0</v>
      </c>
      <c r="F227" s="3">
        <f>'Utdanningsbev overord mod'!Z19</f>
        <v>0</v>
      </c>
      <c r="G227" s="3">
        <f>'Utdanningsbev overord mod'!AA19</f>
        <v>0</v>
      </c>
      <c r="H227" s="3">
        <f>'Utdanningsbev overord mod'!AB19</f>
        <v>0</v>
      </c>
      <c r="I227" s="3">
        <f>'Utdanningsbev overord mod'!AC19</f>
        <v>0</v>
      </c>
      <c r="J227" s="3">
        <f>'Forskningsbev overord mod'!AL19</f>
        <v>0</v>
      </c>
      <c r="K227" s="3">
        <f>'Forskningsbev overord mod'!AM19</f>
        <v>0</v>
      </c>
      <c r="L227" s="3">
        <f>'Forskningsbev overord mod'!AN19</f>
        <v>0</v>
      </c>
      <c r="M227" s="3">
        <f>'Forskningsbev overord mod'!AO19</f>
        <v>0</v>
      </c>
      <c r="N227" s="3">
        <f>'Forskningsbev overord mod'!AP19</f>
        <v>0</v>
      </c>
      <c r="O227" s="3">
        <f>'Forskningsbev overord mod'!AQ19</f>
        <v>0</v>
      </c>
      <c r="P227" s="7" t="e">
        <f t="shared" si="13"/>
        <v>#DIV/0!</v>
      </c>
      <c r="Q227" s="7" t="e">
        <f t="shared" si="14"/>
        <v>#DIV/0!</v>
      </c>
    </row>
    <row r="228" spans="1:17" x14ac:dyDescent="0.25">
      <c r="A228">
        <f t="shared" si="15"/>
        <v>2024</v>
      </c>
      <c r="B228" t="str">
        <f>'Enheter, modell og år'!$E$2</f>
        <v>RFM</v>
      </c>
      <c r="C228" s="67">
        <f t="shared" si="12"/>
        <v>0</v>
      </c>
      <c r="D228" s="3" t="e">
        <f>'Tot bev overordnet modell'!AL20</f>
        <v>#DIV/0!</v>
      </c>
      <c r="E228" s="3">
        <f>'Tot bev overordnet modell'!AO20</f>
        <v>0</v>
      </c>
      <c r="F228" s="3">
        <f>'Utdanningsbev overord mod'!Z20</f>
        <v>0</v>
      </c>
      <c r="G228" s="3">
        <f>'Utdanningsbev overord mod'!AA20</f>
        <v>0</v>
      </c>
      <c r="H228" s="3">
        <f>'Utdanningsbev overord mod'!AB20</f>
        <v>0</v>
      </c>
      <c r="I228" s="3">
        <f>'Utdanningsbev overord mod'!AC20</f>
        <v>0</v>
      </c>
      <c r="J228" s="3">
        <f>'Forskningsbev overord mod'!AL20</f>
        <v>0</v>
      </c>
      <c r="K228" s="3">
        <f>'Forskningsbev overord mod'!AM20</f>
        <v>0</v>
      </c>
      <c r="L228" s="3">
        <f>'Forskningsbev overord mod'!AN20</f>
        <v>0</v>
      </c>
      <c r="M228" s="3">
        <f>'Forskningsbev overord mod'!AO20</f>
        <v>0</v>
      </c>
      <c r="N228" s="3">
        <f>'Forskningsbev overord mod'!AP20</f>
        <v>0</v>
      </c>
      <c r="O228" s="3">
        <f>'Forskningsbev overord mod'!AQ20</f>
        <v>0</v>
      </c>
      <c r="P228" s="7" t="e">
        <f t="shared" si="13"/>
        <v>#DIV/0!</v>
      </c>
      <c r="Q228" s="7" t="e">
        <f t="shared" si="14"/>
        <v>#DIV/0!</v>
      </c>
    </row>
    <row r="229" spans="1:17" x14ac:dyDescent="0.25">
      <c r="A229">
        <f t="shared" si="15"/>
        <v>2024</v>
      </c>
      <c r="B229" t="str">
        <f>'Enheter, modell og år'!$E$2</f>
        <v>RFM</v>
      </c>
      <c r="C229" s="67">
        <f t="shared" si="12"/>
        <v>0</v>
      </c>
      <c r="D229" s="3" t="e">
        <f>'Tot bev overordnet modell'!AL21</f>
        <v>#DIV/0!</v>
      </c>
      <c r="E229" s="3">
        <f>'Tot bev overordnet modell'!AO21</f>
        <v>0</v>
      </c>
      <c r="F229" s="3">
        <f>'Utdanningsbev overord mod'!Z21</f>
        <v>0</v>
      </c>
      <c r="G229" s="3">
        <f>'Utdanningsbev overord mod'!AA21</f>
        <v>0</v>
      </c>
      <c r="H229" s="3">
        <f>'Utdanningsbev overord mod'!AB21</f>
        <v>0</v>
      </c>
      <c r="I229" s="3">
        <f>'Utdanningsbev overord mod'!AC21</f>
        <v>0</v>
      </c>
      <c r="J229" s="3">
        <f>'Forskningsbev overord mod'!AL21</f>
        <v>0</v>
      </c>
      <c r="K229" s="3">
        <f>'Forskningsbev overord mod'!AM21</f>
        <v>0</v>
      </c>
      <c r="L229" s="3">
        <f>'Forskningsbev overord mod'!AN21</f>
        <v>0</v>
      </c>
      <c r="M229" s="3">
        <f>'Forskningsbev overord mod'!AO21</f>
        <v>0</v>
      </c>
      <c r="N229" s="3">
        <f>'Forskningsbev overord mod'!AP21</f>
        <v>0</v>
      </c>
      <c r="O229" s="3">
        <f>'Forskningsbev overord mod'!AQ21</f>
        <v>0</v>
      </c>
      <c r="P229" s="7" t="e">
        <f t="shared" si="13"/>
        <v>#DIV/0!</v>
      </c>
      <c r="Q229" s="7" t="e">
        <f t="shared" si="14"/>
        <v>#DIV/0!</v>
      </c>
    </row>
    <row r="230" spans="1:17" x14ac:dyDescent="0.25">
      <c r="A230">
        <f t="shared" si="15"/>
        <v>2024</v>
      </c>
      <c r="B230" t="str">
        <f>'Enheter, modell og år'!$E$2</f>
        <v>RFM</v>
      </c>
      <c r="C230" s="67">
        <f t="shared" si="12"/>
        <v>0</v>
      </c>
      <c r="D230" s="3" t="e">
        <f>'Tot bev overordnet modell'!AL22</f>
        <v>#DIV/0!</v>
      </c>
      <c r="E230" s="3">
        <f>'Tot bev overordnet modell'!AO22</f>
        <v>0</v>
      </c>
      <c r="F230" s="3">
        <f>'Utdanningsbev overord mod'!Z22</f>
        <v>0</v>
      </c>
      <c r="G230" s="3">
        <f>'Utdanningsbev overord mod'!AA22</f>
        <v>0</v>
      </c>
      <c r="H230" s="3">
        <f>'Utdanningsbev overord mod'!AB22</f>
        <v>0</v>
      </c>
      <c r="I230" s="3">
        <f>'Utdanningsbev overord mod'!AC22</f>
        <v>0</v>
      </c>
      <c r="J230" s="3">
        <f>'Forskningsbev overord mod'!AL22</f>
        <v>0</v>
      </c>
      <c r="K230" s="3">
        <f>'Forskningsbev overord mod'!AM22</f>
        <v>0</v>
      </c>
      <c r="L230" s="3">
        <f>'Forskningsbev overord mod'!AN22</f>
        <v>0</v>
      </c>
      <c r="M230" s="3">
        <f>'Forskningsbev overord mod'!AO22</f>
        <v>0</v>
      </c>
      <c r="N230" s="3">
        <f>'Forskningsbev overord mod'!AP22</f>
        <v>0</v>
      </c>
      <c r="O230" s="3">
        <f>'Forskningsbev overord mod'!AQ22</f>
        <v>0</v>
      </c>
      <c r="P230" s="7" t="e">
        <f t="shared" si="13"/>
        <v>#DIV/0!</v>
      </c>
      <c r="Q230" s="7" t="e">
        <f t="shared" si="14"/>
        <v>#DIV/0!</v>
      </c>
    </row>
    <row r="231" spans="1:17" x14ac:dyDescent="0.25">
      <c r="A231">
        <f t="shared" si="15"/>
        <v>2024</v>
      </c>
      <c r="B231" t="str">
        <f>'Enheter, modell og år'!$E$2</f>
        <v>RFM</v>
      </c>
      <c r="C231" s="67">
        <f t="shared" si="12"/>
        <v>0</v>
      </c>
      <c r="D231" s="3" t="e">
        <f>'Tot bev overordnet modell'!AL23</f>
        <v>#DIV/0!</v>
      </c>
      <c r="E231" s="3">
        <f>'Tot bev overordnet modell'!AO23</f>
        <v>0</v>
      </c>
      <c r="F231" s="3">
        <f>'Utdanningsbev overord mod'!Z23</f>
        <v>0</v>
      </c>
      <c r="G231" s="3">
        <f>'Utdanningsbev overord mod'!AA23</f>
        <v>0</v>
      </c>
      <c r="H231" s="3">
        <f>'Utdanningsbev overord mod'!AB23</f>
        <v>0</v>
      </c>
      <c r="I231" s="3">
        <f>'Utdanningsbev overord mod'!AC23</f>
        <v>0</v>
      </c>
      <c r="J231" s="3">
        <f>'Forskningsbev overord mod'!AL23</f>
        <v>0</v>
      </c>
      <c r="K231" s="3">
        <f>'Forskningsbev overord mod'!AM23</f>
        <v>0</v>
      </c>
      <c r="L231" s="3">
        <f>'Forskningsbev overord mod'!AN23</f>
        <v>0</v>
      </c>
      <c r="M231" s="3">
        <f>'Forskningsbev overord mod'!AO23</f>
        <v>0</v>
      </c>
      <c r="N231" s="3">
        <f>'Forskningsbev overord mod'!AP23</f>
        <v>0</v>
      </c>
      <c r="O231" s="3">
        <f>'Forskningsbev overord mod'!AQ23</f>
        <v>0</v>
      </c>
      <c r="P231" s="7" t="e">
        <f t="shared" si="13"/>
        <v>#DIV/0!</v>
      </c>
      <c r="Q231" s="7" t="e">
        <f t="shared" si="14"/>
        <v>#DIV/0!</v>
      </c>
    </row>
    <row r="232" spans="1:17" x14ac:dyDescent="0.25">
      <c r="A232">
        <f t="shared" si="15"/>
        <v>2024</v>
      </c>
      <c r="B232" t="str">
        <f>'Enheter, modell og år'!$E$2</f>
        <v>RFM</v>
      </c>
      <c r="C232" s="67">
        <f t="shared" si="12"/>
        <v>0</v>
      </c>
      <c r="D232" s="3" t="e">
        <f>'Tot bev overordnet modell'!AL24</f>
        <v>#DIV/0!</v>
      </c>
      <c r="E232" s="3">
        <f>'Tot bev overordnet modell'!AO24</f>
        <v>0</v>
      </c>
      <c r="F232" s="3">
        <f>'Utdanningsbev overord mod'!Z24</f>
        <v>0</v>
      </c>
      <c r="G232" s="3">
        <f>'Utdanningsbev overord mod'!AA24</f>
        <v>0</v>
      </c>
      <c r="H232" s="3">
        <f>'Utdanningsbev overord mod'!AB24</f>
        <v>0</v>
      </c>
      <c r="I232" s="3">
        <f>'Utdanningsbev overord mod'!AC24</f>
        <v>0</v>
      </c>
      <c r="J232" s="3">
        <f>'Forskningsbev overord mod'!AL24</f>
        <v>0</v>
      </c>
      <c r="K232" s="3">
        <f>'Forskningsbev overord mod'!AM24</f>
        <v>0</v>
      </c>
      <c r="L232" s="3">
        <f>'Forskningsbev overord mod'!AN24</f>
        <v>0</v>
      </c>
      <c r="M232" s="3">
        <f>'Forskningsbev overord mod'!AO24</f>
        <v>0</v>
      </c>
      <c r="N232" s="3">
        <f>'Forskningsbev overord mod'!AP24</f>
        <v>0</v>
      </c>
      <c r="O232" s="3">
        <f>'Forskningsbev overord mod'!AQ24</f>
        <v>0</v>
      </c>
      <c r="P232" s="7" t="e">
        <f t="shared" si="13"/>
        <v>#DIV/0!</v>
      </c>
      <c r="Q232" s="7" t="e">
        <f t="shared" si="14"/>
        <v>#DIV/0!</v>
      </c>
    </row>
    <row r="233" spans="1:17" x14ac:dyDescent="0.25">
      <c r="A233">
        <f t="shared" si="15"/>
        <v>2024</v>
      </c>
      <c r="B233" t="str">
        <f>'Enheter, modell og år'!$E$2</f>
        <v>RFM</v>
      </c>
      <c r="C233" s="67">
        <f t="shared" si="12"/>
        <v>0</v>
      </c>
      <c r="D233" s="3" t="e">
        <f>'Tot bev overordnet modell'!AL25</f>
        <v>#DIV/0!</v>
      </c>
      <c r="E233" s="3">
        <f>'Tot bev overordnet modell'!AO25</f>
        <v>0</v>
      </c>
      <c r="F233" s="3">
        <f>'Utdanningsbev overord mod'!Z25</f>
        <v>0</v>
      </c>
      <c r="G233" s="3">
        <f>'Utdanningsbev overord mod'!AA25</f>
        <v>0</v>
      </c>
      <c r="H233" s="3">
        <f>'Utdanningsbev overord mod'!AB25</f>
        <v>0</v>
      </c>
      <c r="I233" s="3">
        <f>'Utdanningsbev overord mod'!AC25</f>
        <v>0</v>
      </c>
      <c r="J233" s="3">
        <f>'Forskningsbev overord mod'!AL25</f>
        <v>0</v>
      </c>
      <c r="K233" s="3">
        <f>'Forskningsbev overord mod'!AM25</f>
        <v>0</v>
      </c>
      <c r="L233" s="3">
        <f>'Forskningsbev overord mod'!AN25</f>
        <v>0</v>
      </c>
      <c r="M233" s="3">
        <f>'Forskningsbev overord mod'!AO25</f>
        <v>0</v>
      </c>
      <c r="N233" s="3">
        <f>'Forskningsbev overord mod'!AP25</f>
        <v>0</v>
      </c>
      <c r="O233" s="3">
        <f>'Forskningsbev overord mod'!AQ25</f>
        <v>0</v>
      </c>
      <c r="P233" s="7" t="e">
        <f t="shared" si="13"/>
        <v>#DIV/0!</v>
      </c>
      <c r="Q233" s="7" t="e">
        <f t="shared" si="14"/>
        <v>#DIV/0!</v>
      </c>
    </row>
    <row r="234" spans="1:17" x14ac:dyDescent="0.25">
      <c r="A234">
        <f t="shared" si="15"/>
        <v>2024</v>
      </c>
      <c r="B234" t="str">
        <f>'Enheter, modell og år'!$E$2</f>
        <v>RFM</v>
      </c>
      <c r="C234" s="67">
        <f t="shared" si="12"/>
        <v>0</v>
      </c>
      <c r="D234" s="3" t="e">
        <f>'Tot bev overordnet modell'!AL26</f>
        <v>#DIV/0!</v>
      </c>
      <c r="E234" s="3">
        <f>'Tot bev overordnet modell'!AO26</f>
        <v>0</v>
      </c>
      <c r="F234" s="3">
        <f>'Utdanningsbev overord mod'!Z26</f>
        <v>0</v>
      </c>
      <c r="G234" s="3">
        <f>'Utdanningsbev overord mod'!AA26</f>
        <v>0</v>
      </c>
      <c r="H234" s="3">
        <f>'Utdanningsbev overord mod'!AB26</f>
        <v>0</v>
      </c>
      <c r="I234" s="3">
        <f>'Utdanningsbev overord mod'!AC26</f>
        <v>0</v>
      </c>
      <c r="J234" s="3">
        <f>'Forskningsbev overord mod'!AL26</f>
        <v>0</v>
      </c>
      <c r="K234" s="3">
        <f>'Forskningsbev overord mod'!AM26</f>
        <v>0</v>
      </c>
      <c r="L234" s="3">
        <f>'Forskningsbev overord mod'!AN26</f>
        <v>0</v>
      </c>
      <c r="M234" s="3">
        <f>'Forskningsbev overord mod'!AO26</f>
        <v>0</v>
      </c>
      <c r="N234" s="3">
        <f>'Forskningsbev overord mod'!AP26</f>
        <v>0</v>
      </c>
      <c r="O234" s="3">
        <f>'Forskningsbev overord mod'!AQ26</f>
        <v>0</v>
      </c>
      <c r="P234" s="7" t="e">
        <f t="shared" si="13"/>
        <v>#DIV/0!</v>
      </c>
      <c r="Q234" s="7" t="e">
        <f t="shared" si="14"/>
        <v>#DIV/0!</v>
      </c>
    </row>
    <row r="235" spans="1:17" x14ac:dyDescent="0.25">
      <c r="A235">
        <f t="shared" si="15"/>
        <v>2024</v>
      </c>
      <c r="B235" t="str">
        <f>'Enheter, modell og år'!$E$2</f>
        <v>RFM</v>
      </c>
      <c r="C235" s="67">
        <f t="shared" si="12"/>
        <v>0</v>
      </c>
      <c r="D235" s="3" t="e">
        <f>'Tot bev overordnet modell'!AL27</f>
        <v>#DIV/0!</v>
      </c>
      <c r="E235" s="3">
        <f>'Tot bev overordnet modell'!AO27</f>
        <v>0</v>
      </c>
      <c r="F235" s="3">
        <f>'Utdanningsbev overord mod'!Z27</f>
        <v>0</v>
      </c>
      <c r="G235" s="3">
        <f>'Utdanningsbev overord mod'!AA27</f>
        <v>0</v>
      </c>
      <c r="H235" s="3">
        <f>'Utdanningsbev overord mod'!AB27</f>
        <v>0</v>
      </c>
      <c r="I235" s="3">
        <f>'Utdanningsbev overord mod'!AC27</f>
        <v>0</v>
      </c>
      <c r="J235" s="3">
        <f>'Forskningsbev overord mod'!AL27</f>
        <v>0</v>
      </c>
      <c r="K235" s="3">
        <f>'Forskningsbev overord mod'!AM27</f>
        <v>0</v>
      </c>
      <c r="L235" s="3">
        <f>'Forskningsbev overord mod'!AN27</f>
        <v>0</v>
      </c>
      <c r="M235" s="3">
        <f>'Forskningsbev overord mod'!AO27</f>
        <v>0</v>
      </c>
      <c r="N235" s="3">
        <f>'Forskningsbev overord mod'!AP27</f>
        <v>0</v>
      </c>
      <c r="O235" s="3">
        <f>'Forskningsbev overord mod'!AQ27</f>
        <v>0</v>
      </c>
      <c r="P235" s="7" t="e">
        <f t="shared" si="13"/>
        <v>#DIV/0!</v>
      </c>
      <c r="Q235" s="7" t="e">
        <f t="shared" si="14"/>
        <v>#DIV/0!</v>
      </c>
    </row>
    <row r="236" spans="1:17" x14ac:dyDescent="0.25">
      <c r="A236">
        <f t="shared" si="15"/>
        <v>2024</v>
      </c>
      <c r="B236" t="str">
        <f>'Enheter, modell og år'!$E$2</f>
        <v>RFM</v>
      </c>
      <c r="C236" s="67">
        <f t="shared" si="12"/>
        <v>0</v>
      </c>
      <c r="D236" s="3" t="e">
        <f>'Tot bev overordnet modell'!AL28</f>
        <v>#DIV/0!</v>
      </c>
      <c r="E236" s="3">
        <f>'Tot bev overordnet modell'!AO28</f>
        <v>0</v>
      </c>
      <c r="F236" s="3">
        <f>'Utdanningsbev overord mod'!Z28</f>
        <v>0</v>
      </c>
      <c r="G236" s="3">
        <f>'Utdanningsbev overord mod'!AA28</f>
        <v>0</v>
      </c>
      <c r="H236" s="3">
        <f>'Utdanningsbev overord mod'!AB28</f>
        <v>0</v>
      </c>
      <c r="I236" s="3">
        <f>'Utdanningsbev overord mod'!AC28</f>
        <v>0</v>
      </c>
      <c r="J236" s="3">
        <f>'Forskningsbev overord mod'!AL28</f>
        <v>0</v>
      </c>
      <c r="K236" s="3">
        <f>'Forskningsbev overord mod'!AM28</f>
        <v>0</v>
      </c>
      <c r="L236" s="3">
        <f>'Forskningsbev overord mod'!AN28</f>
        <v>0</v>
      </c>
      <c r="M236" s="3">
        <f>'Forskningsbev overord mod'!AO28</f>
        <v>0</v>
      </c>
      <c r="N236" s="3">
        <f>'Forskningsbev overord mod'!AP28</f>
        <v>0</v>
      </c>
      <c r="O236" s="3">
        <f>'Forskningsbev overord mod'!AQ28</f>
        <v>0</v>
      </c>
      <c r="P236" s="7" t="e">
        <f t="shared" si="13"/>
        <v>#DIV/0!</v>
      </c>
      <c r="Q236" s="7" t="e">
        <f t="shared" si="14"/>
        <v>#DIV/0!</v>
      </c>
    </row>
    <row r="237" spans="1:17" x14ac:dyDescent="0.25">
      <c r="A237">
        <f t="shared" si="15"/>
        <v>2024</v>
      </c>
      <c r="B237" t="str">
        <f>'Enheter, modell og år'!$E$2</f>
        <v>RFM</v>
      </c>
      <c r="C237" s="67">
        <f t="shared" si="12"/>
        <v>0</v>
      </c>
      <c r="D237" s="3" t="e">
        <f>'Tot bev overordnet modell'!AL29</f>
        <v>#DIV/0!</v>
      </c>
      <c r="E237" s="3">
        <f>'Tot bev overordnet modell'!AO29</f>
        <v>0</v>
      </c>
      <c r="F237" s="3">
        <f>'Utdanningsbev overord mod'!Z29</f>
        <v>0</v>
      </c>
      <c r="G237" s="3">
        <f>'Utdanningsbev overord mod'!AA29</f>
        <v>0</v>
      </c>
      <c r="H237" s="3">
        <f>'Utdanningsbev overord mod'!AB29</f>
        <v>0</v>
      </c>
      <c r="I237" s="3">
        <f>'Utdanningsbev overord mod'!AC29</f>
        <v>0</v>
      </c>
      <c r="J237" s="3">
        <f>'Forskningsbev overord mod'!AL29</f>
        <v>0</v>
      </c>
      <c r="K237" s="3">
        <f>'Forskningsbev overord mod'!AM29</f>
        <v>0</v>
      </c>
      <c r="L237" s="3">
        <f>'Forskningsbev overord mod'!AN29</f>
        <v>0</v>
      </c>
      <c r="M237" s="3">
        <f>'Forskningsbev overord mod'!AO29</f>
        <v>0</v>
      </c>
      <c r="N237" s="3">
        <f>'Forskningsbev overord mod'!AP29</f>
        <v>0</v>
      </c>
      <c r="O237" s="3">
        <f>'Forskningsbev overord mod'!AQ29</f>
        <v>0</v>
      </c>
      <c r="P237" s="7" t="e">
        <f t="shared" si="13"/>
        <v>#DIV/0!</v>
      </c>
      <c r="Q237" s="7" t="e">
        <f t="shared" si="14"/>
        <v>#DIV/0!</v>
      </c>
    </row>
    <row r="238" spans="1:17" x14ac:dyDescent="0.25">
      <c r="A238">
        <f t="shared" si="15"/>
        <v>2024</v>
      </c>
      <c r="B238" t="str">
        <f>'Enheter, modell og år'!$E$2</f>
        <v>RFM</v>
      </c>
      <c r="C238" s="67">
        <f t="shared" si="12"/>
        <v>0</v>
      </c>
      <c r="D238" s="3" t="e">
        <f>'Tot bev overordnet modell'!AL30</f>
        <v>#DIV/0!</v>
      </c>
      <c r="E238" s="3">
        <f>'Tot bev overordnet modell'!AO30</f>
        <v>0</v>
      </c>
      <c r="F238" s="3">
        <f>'Utdanningsbev overord mod'!Z30</f>
        <v>0</v>
      </c>
      <c r="G238" s="3">
        <f>'Utdanningsbev overord mod'!AA30</f>
        <v>0</v>
      </c>
      <c r="H238" s="3">
        <f>'Utdanningsbev overord mod'!AB30</f>
        <v>0</v>
      </c>
      <c r="I238" s="3">
        <f>'Utdanningsbev overord mod'!AC30</f>
        <v>0</v>
      </c>
      <c r="J238" s="3">
        <f>'Forskningsbev overord mod'!AL30</f>
        <v>0</v>
      </c>
      <c r="K238" s="3">
        <f>'Forskningsbev overord mod'!AM30</f>
        <v>0</v>
      </c>
      <c r="L238" s="3">
        <f>'Forskningsbev overord mod'!AN30</f>
        <v>0</v>
      </c>
      <c r="M238" s="3">
        <f>'Forskningsbev overord mod'!AO30</f>
        <v>0</v>
      </c>
      <c r="N238" s="3">
        <f>'Forskningsbev overord mod'!AP30</f>
        <v>0</v>
      </c>
      <c r="O238" s="3">
        <f>'Forskningsbev overord mod'!AQ30</f>
        <v>0</v>
      </c>
      <c r="P238" s="7" t="e">
        <f t="shared" si="13"/>
        <v>#DIV/0!</v>
      </c>
      <c r="Q238" s="7" t="e">
        <f t="shared" si="14"/>
        <v>#DIV/0!</v>
      </c>
    </row>
    <row r="239" spans="1:17" x14ac:dyDescent="0.25">
      <c r="A239">
        <f t="shared" si="15"/>
        <v>2024</v>
      </c>
      <c r="B239" t="str">
        <f>'Enheter, modell og år'!$E$2</f>
        <v>RFM</v>
      </c>
      <c r="C239" s="67">
        <f t="shared" si="12"/>
        <v>0</v>
      </c>
      <c r="D239" s="3" t="e">
        <f>'Tot bev overordnet modell'!AL31</f>
        <v>#DIV/0!</v>
      </c>
      <c r="E239" s="3">
        <f>'Tot bev overordnet modell'!AO31</f>
        <v>0</v>
      </c>
      <c r="F239" s="3">
        <f>'Utdanningsbev overord mod'!Z31</f>
        <v>0</v>
      </c>
      <c r="G239" s="3">
        <f>'Utdanningsbev overord mod'!AA31</f>
        <v>0</v>
      </c>
      <c r="H239" s="3">
        <f>'Utdanningsbev overord mod'!AB31</f>
        <v>0</v>
      </c>
      <c r="I239" s="3">
        <f>'Utdanningsbev overord mod'!AC31</f>
        <v>0</v>
      </c>
      <c r="J239" s="3">
        <f>'Forskningsbev overord mod'!AL31</f>
        <v>0</v>
      </c>
      <c r="K239" s="3">
        <f>'Forskningsbev overord mod'!AM31</f>
        <v>0</v>
      </c>
      <c r="L239" s="3">
        <f>'Forskningsbev overord mod'!AN31</f>
        <v>0</v>
      </c>
      <c r="M239" s="3">
        <f>'Forskningsbev overord mod'!AO31</f>
        <v>0</v>
      </c>
      <c r="N239" s="3">
        <f>'Forskningsbev overord mod'!AP31</f>
        <v>0</v>
      </c>
      <c r="O239" s="3">
        <f>'Forskningsbev overord mod'!AQ31</f>
        <v>0</v>
      </c>
      <c r="P239" s="7" t="e">
        <f t="shared" si="13"/>
        <v>#DIV/0!</v>
      </c>
      <c r="Q239" s="7" t="e">
        <f t="shared" si="14"/>
        <v>#DIV/0!</v>
      </c>
    </row>
    <row r="240" spans="1:17" x14ac:dyDescent="0.25">
      <c r="A240">
        <f t="shared" si="15"/>
        <v>2024</v>
      </c>
      <c r="B240" t="str">
        <f>'Enheter, modell og år'!$E$2</f>
        <v>RFM</v>
      </c>
      <c r="C240" s="67">
        <f t="shared" si="12"/>
        <v>0</v>
      </c>
      <c r="D240" s="3" t="e">
        <f>'Tot bev overordnet modell'!AL32</f>
        <v>#DIV/0!</v>
      </c>
      <c r="E240" s="3">
        <f>'Tot bev overordnet modell'!AO32</f>
        <v>0</v>
      </c>
      <c r="F240" s="3">
        <f>'Utdanningsbev overord mod'!Z32</f>
        <v>0</v>
      </c>
      <c r="G240" s="3">
        <f>'Utdanningsbev overord mod'!AA32</f>
        <v>0</v>
      </c>
      <c r="H240" s="3">
        <f>'Utdanningsbev overord mod'!AB32</f>
        <v>0</v>
      </c>
      <c r="I240" s="3">
        <f>'Utdanningsbev overord mod'!AC32</f>
        <v>0</v>
      </c>
      <c r="J240" s="3">
        <f>'Forskningsbev overord mod'!AL32</f>
        <v>0</v>
      </c>
      <c r="K240" s="3">
        <f>'Forskningsbev overord mod'!AM32</f>
        <v>0</v>
      </c>
      <c r="L240" s="3">
        <f>'Forskningsbev overord mod'!AN32</f>
        <v>0</v>
      </c>
      <c r="M240" s="3">
        <f>'Forskningsbev overord mod'!AO32</f>
        <v>0</v>
      </c>
      <c r="N240" s="3">
        <f>'Forskningsbev overord mod'!AP32</f>
        <v>0</v>
      </c>
      <c r="O240" s="3">
        <f>'Forskningsbev overord mod'!AQ32</f>
        <v>0</v>
      </c>
      <c r="P240" s="7" t="e">
        <f t="shared" si="13"/>
        <v>#DIV/0!</v>
      </c>
      <c r="Q240" s="7" t="e">
        <f t="shared" si="14"/>
        <v>#DIV/0!</v>
      </c>
    </row>
    <row r="241" spans="1:17" x14ac:dyDescent="0.25">
      <c r="A241">
        <f t="shared" si="15"/>
        <v>2024</v>
      </c>
      <c r="B241" t="str">
        <f>'Enheter, modell og år'!$E$2</f>
        <v>RFM</v>
      </c>
      <c r="C241" s="67">
        <f t="shared" si="12"/>
        <v>0</v>
      </c>
      <c r="D241" s="3" t="e">
        <f>'Tot bev overordnet modell'!AL33</f>
        <v>#DIV/0!</v>
      </c>
      <c r="E241" s="3">
        <f>'Tot bev overordnet modell'!AO33</f>
        <v>0</v>
      </c>
      <c r="F241" s="3">
        <f>'Utdanningsbev overord mod'!Z33</f>
        <v>0</v>
      </c>
      <c r="G241" s="3">
        <f>'Utdanningsbev overord mod'!AA33</f>
        <v>0</v>
      </c>
      <c r="H241" s="3">
        <f>'Utdanningsbev overord mod'!AB33</f>
        <v>0</v>
      </c>
      <c r="I241" s="3">
        <f>'Utdanningsbev overord mod'!AC33</f>
        <v>0</v>
      </c>
      <c r="J241" s="3">
        <f>'Forskningsbev overord mod'!AL33</f>
        <v>0</v>
      </c>
      <c r="K241" s="3">
        <f>'Forskningsbev overord mod'!AM33</f>
        <v>0</v>
      </c>
      <c r="L241" s="3">
        <f>'Forskningsbev overord mod'!AN33</f>
        <v>0</v>
      </c>
      <c r="M241" s="3">
        <f>'Forskningsbev overord mod'!AO33</f>
        <v>0</v>
      </c>
      <c r="N241" s="3">
        <f>'Forskningsbev overord mod'!AP33</f>
        <v>0</v>
      </c>
      <c r="O241" s="3">
        <f>'Forskningsbev overord mod'!AQ33</f>
        <v>0</v>
      </c>
      <c r="P241" s="7" t="e">
        <f t="shared" si="13"/>
        <v>#DIV/0!</v>
      </c>
      <c r="Q241" s="7" t="e">
        <f t="shared" si="14"/>
        <v>#DIV/0!</v>
      </c>
    </row>
    <row r="242" spans="1:17" x14ac:dyDescent="0.25">
      <c r="A242">
        <f t="shared" si="15"/>
        <v>2025</v>
      </c>
      <c r="B242" t="str">
        <f>'Enheter, modell og år'!$E$2</f>
        <v>RFM</v>
      </c>
      <c r="C242" s="67">
        <f t="shared" si="12"/>
        <v>0</v>
      </c>
      <c r="D242" s="3" t="e">
        <f>'Tot bev overordnet modell'!AQ4</f>
        <v>#DIV/0!</v>
      </c>
      <c r="E242" s="3">
        <f>'Tot bev overordnet modell'!AT4</f>
        <v>0</v>
      </c>
      <c r="F242" s="3">
        <f>'Utdanningsbev overord mod'!AD4</f>
        <v>0</v>
      </c>
      <c r="G242" s="3">
        <f>'Utdanningsbev overord mod'!AE4</f>
        <v>0</v>
      </c>
      <c r="H242" s="3">
        <f>'Utdanningsbev overord mod'!AF4</f>
        <v>0</v>
      </c>
      <c r="I242" s="3">
        <f>'Utdanningsbev overord mod'!AG4</f>
        <v>0</v>
      </c>
      <c r="J242" s="3">
        <f>'Forskningsbev overord mod'!AR4</f>
        <v>0</v>
      </c>
      <c r="K242" s="3">
        <f>'Forskningsbev overord mod'!AS4</f>
        <v>0</v>
      </c>
      <c r="L242" s="3">
        <f>'Forskningsbev overord mod'!AT4</f>
        <v>0</v>
      </c>
      <c r="M242" s="3">
        <f>'Forskningsbev overord mod'!AU4</f>
        <v>0</v>
      </c>
      <c r="N242" s="3">
        <f>'Forskningsbev overord mod'!AV4</f>
        <v>0</v>
      </c>
      <c r="O242" s="3">
        <f>'Forskningsbev overord mod'!AW4</f>
        <v>0</v>
      </c>
      <c r="P242" s="7" t="e">
        <f t="shared" si="13"/>
        <v>#DIV/0!</v>
      </c>
      <c r="Q242" s="7" t="e">
        <f t="shared" si="14"/>
        <v>#DIV/0!</v>
      </c>
    </row>
    <row r="243" spans="1:17" x14ac:dyDescent="0.25">
      <c r="A243">
        <f t="shared" si="15"/>
        <v>2025</v>
      </c>
      <c r="B243" t="str">
        <f>'Enheter, modell og år'!$E$2</f>
        <v>RFM</v>
      </c>
      <c r="C243" s="67">
        <f t="shared" si="12"/>
        <v>0</v>
      </c>
      <c r="D243" s="3" t="e">
        <f>'Tot bev overordnet modell'!AQ5</f>
        <v>#DIV/0!</v>
      </c>
      <c r="E243" s="3">
        <f>'Tot bev overordnet modell'!AT5</f>
        <v>0</v>
      </c>
      <c r="F243" s="3">
        <f>'Utdanningsbev overord mod'!AD5</f>
        <v>0</v>
      </c>
      <c r="G243" s="3">
        <f>'Utdanningsbev overord mod'!AE5</f>
        <v>0</v>
      </c>
      <c r="H243" s="3">
        <f>'Utdanningsbev overord mod'!AF5</f>
        <v>0</v>
      </c>
      <c r="I243" s="3">
        <f>'Utdanningsbev overord mod'!AG5</f>
        <v>0</v>
      </c>
      <c r="J243" s="3">
        <f>'Forskningsbev overord mod'!AR5</f>
        <v>0</v>
      </c>
      <c r="K243" s="3">
        <f>'Forskningsbev overord mod'!AS5</f>
        <v>0</v>
      </c>
      <c r="L243" s="3">
        <f>'Forskningsbev overord mod'!AT5</f>
        <v>0</v>
      </c>
      <c r="M243" s="3">
        <f>'Forskningsbev overord mod'!AU5</f>
        <v>0</v>
      </c>
      <c r="N243" s="3">
        <f>'Forskningsbev overord mod'!AV5</f>
        <v>0</v>
      </c>
      <c r="O243" s="3">
        <f>'Forskningsbev overord mod'!AW5</f>
        <v>0</v>
      </c>
      <c r="P243" s="7" t="e">
        <f t="shared" si="13"/>
        <v>#DIV/0!</v>
      </c>
      <c r="Q243" s="7" t="e">
        <f t="shared" si="14"/>
        <v>#DIV/0!</v>
      </c>
    </row>
    <row r="244" spans="1:17" x14ac:dyDescent="0.25">
      <c r="A244">
        <f t="shared" si="15"/>
        <v>2025</v>
      </c>
      <c r="B244" t="str">
        <f>'Enheter, modell og år'!$E$2</f>
        <v>RFM</v>
      </c>
      <c r="C244" s="67">
        <f t="shared" si="12"/>
        <v>0</v>
      </c>
      <c r="D244" s="3" t="e">
        <f>'Tot bev overordnet modell'!AQ6</f>
        <v>#DIV/0!</v>
      </c>
      <c r="E244" s="3">
        <f>'Tot bev overordnet modell'!AT6</f>
        <v>0</v>
      </c>
      <c r="F244" s="3">
        <f>'Utdanningsbev overord mod'!AD6</f>
        <v>0</v>
      </c>
      <c r="G244" s="3">
        <f>'Utdanningsbev overord mod'!AE6</f>
        <v>0</v>
      </c>
      <c r="H244" s="3">
        <f>'Utdanningsbev overord mod'!AF6</f>
        <v>0</v>
      </c>
      <c r="I244" s="3">
        <f>'Utdanningsbev overord mod'!AG6</f>
        <v>0</v>
      </c>
      <c r="J244" s="3">
        <f>'Forskningsbev overord mod'!AR6</f>
        <v>0</v>
      </c>
      <c r="K244" s="3">
        <f>'Forskningsbev overord mod'!AS6</f>
        <v>0</v>
      </c>
      <c r="L244" s="3">
        <f>'Forskningsbev overord mod'!AT6</f>
        <v>0</v>
      </c>
      <c r="M244" s="3">
        <f>'Forskningsbev overord mod'!AU6</f>
        <v>0</v>
      </c>
      <c r="N244" s="3">
        <f>'Forskningsbev overord mod'!AV6</f>
        <v>0</v>
      </c>
      <c r="O244" s="3">
        <f>'Forskningsbev overord mod'!AW6</f>
        <v>0</v>
      </c>
      <c r="P244" s="7" t="e">
        <f t="shared" si="13"/>
        <v>#DIV/0!</v>
      </c>
      <c r="Q244" s="7" t="e">
        <f t="shared" si="14"/>
        <v>#DIV/0!</v>
      </c>
    </row>
    <row r="245" spans="1:17" x14ac:dyDescent="0.25">
      <c r="A245">
        <f t="shared" si="15"/>
        <v>2025</v>
      </c>
      <c r="B245" t="str">
        <f>'Enheter, modell og år'!$E$2</f>
        <v>RFM</v>
      </c>
      <c r="C245" s="67">
        <f t="shared" si="12"/>
        <v>0</v>
      </c>
      <c r="D245" s="3" t="e">
        <f>'Tot bev overordnet modell'!AQ7</f>
        <v>#DIV/0!</v>
      </c>
      <c r="E245" s="3">
        <f>'Tot bev overordnet modell'!AT7</f>
        <v>0</v>
      </c>
      <c r="F245" s="3">
        <f>'Utdanningsbev overord mod'!AD7</f>
        <v>0</v>
      </c>
      <c r="G245" s="3">
        <f>'Utdanningsbev overord mod'!AE7</f>
        <v>0</v>
      </c>
      <c r="H245" s="3">
        <f>'Utdanningsbev overord mod'!AF7</f>
        <v>0</v>
      </c>
      <c r="I245" s="3">
        <f>'Utdanningsbev overord mod'!AG7</f>
        <v>0</v>
      </c>
      <c r="J245" s="3">
        <f>'Forskningsbev overord mod'!AR7</f>
        <v>0</v>
      </c>
      <c r="K245" s="3">
        <f>'Forskningsbev overord mod'!AS7</f>
        <v>0</v>
      </c>
      <c r="L245" s="3">
        <f>'Forskningsbev overord mod'!AT7</f>
        <v>0</v>
      </c>
      <c r="M245" s="3">
        <f>'Forskningsbev overord mod'!AU7</f>
        <v>0</v>
      </c>
      <c r="N245" s="3">
        <f>'Forskningsbev overord mod'!AV7</f>
        <v>0</v>
      </c>
      <c r="O245" s="3">
        <f>'Forskningsbev overord mod'!AW7</f>
        <v>0</v>
      </c>
      <c r="P245" s="7" t="e">
        <f t="shared" si="13"/>
        <v>#DIV/0!</v>
      </c>
      <c r="Q245" s="7" t="e">
        <f t="shared" si="14"/>
        <v>#DIV/0!</v>
      </c>
    </row>
    <row r="246" spans="1:17" x14ac:dyDescent="0.25">
      <c r="A246">
        <f t="shared" si="15"/>
        <v>2025</v>
      </c>
      <c r="B246" t="str">
        <f>'Enheter, modell og år'!$E$2</f>
        <v>RFM</v>
      </c>
      <c r="C246" s="67">
        <f t="shared" si="12"/>
        <v>0</v>
      </c>
      <c r="D246" s="3" t="e">
        <f>'Tot bev overordnet modell'!AQ8</f>
        <v>#DIV/0!</v>
      </c>
      <c r="E246" s="3">
        <f>'Tot bev overordnet modell'!AT8</f>
        <v>0</v>
      </c>
      <c r="F246" s="3">
        <f>'Utdanningsbev overord mod'!AD8</f>
        <v>0</v>
      </c>
      <c r="G246" s="3">
        <f>'Utdanningsbev overord mod'!AE8</f>
        <v>0</v>
      </c>
      <c r="H246" s="3">
        <f>'Utdanningsbev overord mod'!AF8</f>
        <v>0</v>
      </c>
      <c r="I246" s="3">
        <f>'Utdanningsbev overord mod'!AG8</f>
        <v>0</v>
      </c>
      <c r="J246" s="3">
        <f>'Forskningsbev overord mod'!AR8</f>
        <v>0</v>
      </c>
      <c r="K246" s="3">
        <f>'Forskningsbev overord mod'!AS8</f>
        <v>0</v>
      </c>
      <c r="L246" s="3">
        <f>'Forskningsbev overord mod'!AT8</f>
        <v>0</v>
      </c>
      <c r="M246" s="3">
        <f>'Forskningsbev overord mod'!AU8</f>
        <v>0</v>
      </c>
      <c r="N246" s="3">
        <f>'Forskningsbev overord mod'!AV8</f>
        <v>0</v>
      </c>
      <c r="O246" s="3">
        <f>'Forskningsbev overord mod'!AW8</f>
        <v>0</v>
      </c>
      <c r="P246" s="7" t="e">
        <f t="shared" si="13"/>
        <v>#DIV/0!</v>
      </c>
      <c r="Q246" s="7" t="e">
        <f t="shared" si="14"/>
        <v>#DIV/0!</v>
      </c>
    </row>
    <row r="247" spans="1:17" x14ac:dyDescent="0.25">
      <c r="A247">
        <f t="shared" si="15"/>
        <v>2025</v>
      </c>
      <c r="B247" t="str">
        <f>'Enheter, modell og år'!$E$2</f>
        <v>RFM</v>
      </c>
      <c r="C247" s="67">
        <f t="shared" si="12"/>
        <v>0</v>
      </c>
      <c r="D247" s="3" t="e">
        <f>'Tot bev overordnet modell'!AQ9</f>
        <v>#DIV/0!</v>
      </c>
      <c r="E247" s="3">
        <f>'Tot bev overordnet modell'!AT9</f>
        <v>0</v>
      </c>
      <c r="F247" s="3">
        <f>'Utdanningsbev overord mod'!AD9</f>
        <v>0</v>
      </c>
      <c r="G247" s="3">
        <f>'Utdanningsbev overord mod'!AE9</f>
        <v>0</v>
      </c>
      <c r="H247" s="3">
        <f>'Utdanningsbev overord mod'!AF9</f>
        <v>0</v>
      </c>
      <c r="I247" s="3">
        <f>'Utdanningsbev overord mod'!AG9</f>
        <v>0</v>
      </c>
      <c r="J247" s="3">
        <f>'Forskningsbev overord mod'!AR9</f>
        <v>0</v>
      </c>
      <c r="K247" s="3">
        <f>'Forskningsbev overord mod'!AS9</f>
        <v>0</v>
      </c>
      <c r="L247" s="3">
        <f>'Forskningsbev overord mod'!AT9</f>
        <v>0</v>
      </c>
      <c r="M247" s="3">
        <f>'Forskningsbev overord mod'!AU9</f>
        <v>0</v>
      </c>
      <c r="N247" s="3">
        <f>'Forskningsbev overord mod'!AV9</f>
        <v>0</v>
      </c>
      <c r="O247" s="3">
        <f>'Forskningsbev overord mod'!AW9</f>
        <v>0</v>
      </c>
      <c r="P247" s="7" t="e">
        <f t="shared" si="13"/>
        <v>#DIV/0!</v>
      </c>
      <c r="Q247" s="7" t="e">
        <f t="shared" si="14"/>
        <v>#DIV/0!</v>
      </c>
    </row>
    <row r="248" spans="1:17" x14ac:dyDescent="0.25">
      <c r="A248">
        <f t="shared" si="15"/>
        <v>2025</v>
      </c>
      <c r="B248" t="str">
        <f>'Enheter, modell og år'!$E$2</f>
        <v>RFM</v>
      </c>
      <c r="C248" s="67">
        <f t="shared" si="12"/>
        <v>0</v>
      </c>
      <c r="D248" s="3" t="e">
        <f>'Tot bev overordnet modell'!AQ10</f>
        <v>#DIV/0!</v>
      </c>
      <c r="E248" s="3">
        <f>'Tot bev overordnet modell'!AT10</f>
        <v>0</v>
      </c>
      <c r="F248" s="3">
        <f>'Utdanningsbev overord mod'!AD10</f>
        <v>0</v>
      </c>
      <c r="G248" s="3">
        <f>'Utdanningsbev overord mod'!AE10</f>
        <v>0</v>
      </c>
      <c r="H248" s="3">
        <f>'Utdanningsbev overord mod'!AF10</f>
        <v>0</v>
      </c>
      <c r="I248" s="3">
        <f>'Utdanningsbev overord mod'!AG10</f>
        <v>0</v>
      </c>
      <c r="J248" s="3">
        <f>'Forskningsbev overord mod'!AR10</f>
        <v>0</v>
      </c>
      <c r="K248" s="3">
        <f>'Forskningsbev overord mod'!AS10</f>
        <v>0</v>
      </c>
      <c r="L248" s="3">
        <f>'Forskningsbev overord mod'!AT10</f>
        <v>0</v>
      </c>
      <c r="M248" s="3">
        <f>'Forskningsbev overord mod'!AU10</f>
        <v>0</v>
      </c>
      <c r="N248" s="3">
        <f>'Forskningsbev overord mod'!AV10</f>
        <v>0</v>
      </c>
      <c r="O248" s="3">
        <f>'Forskningsbev overord mod'!AW10</f>
        <v>0</v>
      </c>
      <c r="P248" s="7" t="e">
        <f t="shared" si="13"/>
        <v>#DIV/0!</v>
      </c>
      <c r="Q248" s="7" t="e">
        <f t="shared" si="14"/>
        <v>#DIV/0!</v>
      </c>
    </row>
    <row r="249" spans="1:17" x14ac:dyDescent="0.25">
      <c r="A249">
        <f t="shared" si="15"/>
        <v>2025</v>
      </c>
      <c r="B249" t="str">
        <f>'Enheter, modell og år'!$E$2</f>
        <v>RFM</v>
      </c>
      <c r="C249" s="67">
        <f t="shared" si="12"/>
        <v>0</v>
      </c>
      <c r="D249" s="3" t="e">
        <f>'Tot bev overordnet modell'!AQ11</f>
        <v>#DIV/0!</v>
      </c>
      <c r="E249" s="3">
        <f>'Tot bev overordnet modell'!AT11</f>
        <v>0</v>
      </c>
      <c r="F249" s="3">
        <f>'Utdanningsbev overord mod'!AD11</f>
        <v>0</v>
      </c>
      <c r="G249" s="3">
        <f>'Utdanningsbev overord mod'!AE11</f>
        <v>0</v>
      </c>
      <c r="H249" s="3">
        <f>'Utdanningsbev overord mod'!AF11</f>
        <v>0</v>
      </c>
      <c r="I249" s="3">
        <f>'Utdanningsbev overord mod'!AG11</f>
        <v>0</v>
      </c>
      <c r="J249" s="3">
        <f>'Forskningsbev overord mod'!AR11</f>
        <v>0</v>
      </c>
      <c r="K249" s="3">
        <f>'Forskningsbev overord mod'!AS11</f>
        <v>0</v>
      </c>
      <c r="L249" s="3">
        <f>'Forskningsbev overord mod'!AT11</f>
        <v>0</v>
      </c>
      <c r="M249" s="3">
        <f>'Forskningsbev overord mod'!AU11</f>
        <v>0</v>
      </c>
      <c r="N249" s="3">
        <f>'Forskningsbev overord mod'!AV11</f>
        <v>0</v>
      </c>
      <c r="O249" s="3">
        <f>'Forskningsbev overord mod'!AW11</f>
        <v>0</v>
      </c>
      <c r="P249" s="7" t="e">
        <f t="shared" si="13"/>
        <v>#DIV/0!</v>
      </c>
      <c r="Q249" s="7" t="e">
        <f t="shared" si="14"/>
        <v>#DIV/0!</v>
      </c>
    </row>
    <row r="250" spans="1:17" x14ac:dyDescent="0.25">
      <c r="A250">
        <f t="shared" si="15"/>
        <v>2025</v>
      </c>
      <c r="B250" t="str">
        <f>'Enheter, modell og år'!$E$2</f>
        <v>RFM</v>
      </c>
      <c r="C250" s="67">
        <f t="shared" si="12"/>
        <v>0</v>
      </c>
      <c r="D250" s="3" t="e">
        <f>'Tot bev overordnet modell'!AQ12</f>
        <v>#DIV/0!</v>
      </c>
      <c r="E250" s="3">
        <f>'Tot bev overordnet modell'!AT12</f>
        <v>0</v>
      </c>
      <c r="F250" s="3">
        <f>'Utdanningsbev overord mod'!AD12</f>
        <v>0</v>
      </c>
      <c r="G250" s="3">
        <f>'Utdanningsbev overord mod'!AE12</f>
        <v>0</v>
      </c>
      <c r="H250" s="3">
        <f>'Utdanningsbev overord mod'!AF12</f>
        <v>0</v>
      </c>
      <c r="I250" s="3">
        <f>'Utdanningsbev overord mod'!AG12</f>
        <v>0</v>
      </c>
      <c r="J250" s="3">
        <f>'Forskningsbev overord mod'!AR12</f>
        <v>0</v>
      </c>
      <c r="K250" s="3">
        <f>'Forskningsbev overord mod'!AS12</f>
        <v>0</v>
      </c>
      <c r="L250" s="3">
        <f>'Forskningsbev overord mod'!AT12</f>
        <v>0</v>
      </c>
      <c r="M250" s="3">
        <f>'Forskningsbev overord mod'!AU12</f>
        <v>0</v>
      </c>
      <c r="N250" s="3">
        <f>'Forskningsbev overord mod'!AV12</f>
        <v>0</v>
      </c>
      <c r="O250" s="3">
        <f>'Forskningsbev overord mod'!AW12</f>
        <v>0</v>
      </c>
      <c r="P250" s="7" t="e">
        <f t="shared" si="13"/>
        <v>#DIV/0!</v>
      </c>
      <c r="Q250" s="7" t="e">
        <f t="shared" si="14"/>
        <v>#DIV/0!</v>
      </c>
    </row>
    <row r="251" spans="1:17" x14ac:dyDescent="0.25">
      <c r="A251">
        <f t="shared" si="15"/>
        <v>2025</v>
      </c>
      <c r="B251" t="str">
        <f>'Enheter, modell og år'!$E$2</f>
        <v>RFM</v>
      </c>
      <c r="C251" s="67">
        <f t="shared" si="12"/>
        <v>0</v>
      </c>
      <c r="D251" s="3" t="e">
        <f>'Tot bev overordnet modell'!AQ13</f>
        <v>#DIV/0!</v>
      </c>
      <c r="E251" s="3">
        <f>'Tot bev overordnet modell'!AT13</f>
        <v>0</v>
      </c>
      <c r="F251" s="3">
        <f>'Utdanningsbev overord mod'!AD13</f>
        <v>0</v>
      </c>
      <c r="G251" s="3">
        <f>'Utdanningsbev overord mod'!AE13</f>
        <v>0</v>
      </c>
      <c r="H251" s="3">
        <f>'Utdanningsbev overord mod'!AF13</f>
        <v>0</v>
      </c>
      <c r="I251" s="3">
        <f>'Utdanningsbev overord mod'!AG13</f>
        <v>0</v>
      </c>
      <c r="J251" s="3">
        <f>'Forskningsbev overord mod'!AR13</f>
        <v>0</v>
      </c>
      <c r="K251" s="3">
        <f>'Forskningsbev overord mod'!AS13</f>
        <v>0</v>
      </c>
      <c r="L251" s="3">
        <f>'Forskningsbev overord mod'!AT13</f>
        <v>0</v>
      </c>
      <c r="M251" s="3">
        <f>'Forskningsbev overord mod'!AU13</f>
        <v>0</v>
      </c>
      <c r="N251" s="3">
        <f>'Forskningsbev overord mod'!AV13</f>
        <v>0</v>
      </c>
      <c r="O251" s="3">
        <f>'Forskningsbev overord mod'!AW13</f>
        <v>0</v>
      </c>
      <c r="P251" s="7" t="e">
        <f t="shared" si="13"/>
        <v>#DIV/0!</v>
      </c>
      <c r="Q251" s="7" t="e">
        <f t="shared" si="14"/>
        <v>#DIV/0!</v>
      </c>
    </row>
    <row r="252" spans="1:17" x14ac:dyDescent="0.25">
      <c r="A252">
        <f t="shared" si="15"/>
        <v>2025</v>
      </c>
      <c r="B252" t="str">
        <f>'Enheter, modell og år'!$E$2</f>
        <v>RFM</v>
      </c>
      <c r="C252" s="67">
        <f t="shared" si="12"/>
        <v>0</v>
      </c>
      <c r="D252" s="3" t="e">
        <f>'Tot bev overordnet modell'!AQ14</f>
        <v>#DIV/0!</v>
      </c>
      <c r="E252" s="3">
        <f>'Tot bev overordnet modell'!AT14</f>
        <v>0</v>
      </c>
      <c r="F252" s="3">
        <f>'Utdanningsbev overord mod'!AD14</f>
        <v>0</v>
      </c>
      <c r="G252" s="3">
        <f>'Utdanningsbev overord mod'!AE14</f>
        <v>0</v>
      </c>
      <c r="H252" s="3">
        <f>'Utdanningsbev overord mod'!AF14</f>
        <v>0</v>
      </c>
      <c r="I252" s="3">
        <f>'Utdanningsbev overord mod'!AG14</f>
        <v>0</v>
      </c>
      <c r="J252" s="3">
        <f>'Forskningsbev overord mod'!AR14</f>
        <v>0</v>
      </c>
      <c r="K252" s="3">
        <f>'Forskningsbev overord mod'!AS14</f>
        <v>0</v>
      </c>
      <c r="L252" s="3">
        <f>'Forskningsbev overord mod'!AT14</f>
        <v>0</v>
      </c>
      <c r="M252" s="3">
        <f>'Forskningsbev overord mod'!AU14</f>
        <v>0</v>
      </c>
      <c r="N252" s="3">
        <f>'Forskningsbev overord mod'!AV14</f>
        <v>0</v>
      </c>
      <c r="O252" s="3">
        <f>'Forskningsbev overord mod'!AW14</f>
        <v>0</v>
      </c>
      <c r="P252" s="7" t="e">
        <f t="shared" si="13"/>
        <v>#DIV/0!</v>
      </c>
      <c r="Q252" s="7" t="e">
        <f t="shared" si="14"/>
        <v>#DIV/0!</v>
      </c>
    </row>
    <row r="253" spans="1:17" x14ac:dyDescent="0.25">
      <c r="A253">
        <f t="shared" si="15"/>
        <v>2025</v>
      </c>
      <c r="B253" t="str">
        <f>'Enheter, modell og år'!$E$2</f>
        <v>RFM</v>
      </c>
      <c r="C253" s="67">
        <f t="shared" si="12"/>
        <v>0</v>
      </c>
      <c r="D253" s="3" t="e">
        <f>'Tot bev overordnet modell'!AQ15</f>
        <v>#DIV/0!</v>
      </c>
      <c r="E253" s="3">
        <f>'Tot bev overordnet modell'!AT15</f>
        <v>0</v>
      </c>
      <c r="F253" s="3">
        <f>'Utdanningsbev overord mod'!AD15</f>
        <v>0</v>
      </c>
      <c r="G253" s="3">
        <f>'Utdanningsbev overord mod'!AE15</f>
        <v>0</v>
      </c>
      <c r="H253" s="3">
        <f>'Utdanningsbev overord mod'!AF15</f>
        <v>0</v>
      </c>
      <c r="I253" s="3">
        <f>'Utdanningsbev overord mod'!AG15</f>
        <v>0</v>
      </c>
      <c r="J253" s="3">
        <f>'Forskningsbev overord mod'!AR15</f>
        <v>0</v>
      </c>
      <c r="K253" s="3">
        <f>'Forskningsbev overord mod'!AS15</f>
        <v>0</v>
      </c>
      <c r="L253" s="3">
        <f>'Forskningsbev overord mod'!AT15</f>
        <v>0</v>
      </c>
      <c r="M253" s="3">
        <f>'Forskningsbev overord mod'!AU15</f>
        <v>0</v>
      </c>
      <c r="N253" s="3">
        <f>'Forskningsbev overord mod'!AV15</f>
        <v>0</v>
      </c>
      <c r="O253" s="3">
        <f>'Forskningsbev overord mod'!AW15</f>
        <v>0</v>
      </c>
      <c r="P253" s="7" t="e">
        <f t="shared" si="13"/>
        <v>#DIV/0!</v>
      </c>
      <c r="Q253" s="7" t="e">
        <f t="shared" si="14"/>
        <v>#DIV/0!</v>
      </c>
    </row>
    <row r="254" spans="1:17" x14ac:dyDescent="0.25">
      <c r="A254">
        <f t="shared" si="15"/>
        <v>2025</v>
      </c>
      <c r="B254" t="str">
        <f>'Enheter, modell og år'!$E$2</f>
        <v>RFM</v>
      </c>
      <c r="C254" s="67">
        <f t="shared" si="12"/>
        <v>0</v>
      </c>
      <c r="D254" s="3" t="e">
        <f>'Tot bev overordnet modell'!AQ16</f>
        <v>#DIV/0!</v>
      </c>
      <c r="E254" s="3">
        <f>'Tot bev overordnet modell'!AT16</f>
        <v>0</v>
      </c>
      <c r="F254" s="3">
        <f>'Utdanningsbev overord mod'!AD16</f>
        <v>0</v>
      </c>
      <c r="G254" s="3">
        <f>'Utdanningsbev overord mod'!AE16</f>
        <v>0</v>
      </c>
      <c r="H254" s="3">
        <f>'Utdanningsbev overord mod'!AF16</f>
        <v>0</v>
      </c>
      <c r="I254" s="3">
        <f>'Utdanningsbev overord mod'!AG16</f>
        <v>0</v>
      </c>
      <c r="J254" s="3">
        <f>'Forskningsbev overord mod'!AR16</f>
        <v>0</v>
      </c>
      <c r="K254" s="3">
        <f>'Forskningsbev overord mod'!AS16</f>
        <v>0</v>
      </c>
      <c r="L254" s="3">
        <f>'Forskningsbev overord mod'!AT16</f>
        <v>0</v>
      </c>
      <c r="M254" s="3">
        <f>'Forskningsbev overord mod'!AU16</f>
        <v>0</v>
      </c>
      <c r="N254" s="3">
        <f>'Forskningsbev overord mod'!AV16</f>
        <v>0</v>
      </c>
      <c r="O254" s="3">
        <f>'Forskningsbev overord mod'!AW16</f>
        <v>0</v>
      </c>
      <c r="P254" s="7" t="e">
        <f t="shared" si="13"/>
        <v>#DIV/0!</v>
      </c>
      <c r="Q254" s="7" t="e">
        <f t="shared" si="14"/>
        <v>#DIV/0!</v>
      </c>
    </row>
    <row r="255" spans="1:17" x14ac:dyDescent="0.25">
      <c r="A255">
        <f t="shared" si="15"/>
        <v>2025</v>
      </c>
      <c r="B255" t="str">
        <f>'Enheter, modell og år'!$E$2</f>
        <v>RFM</v>
      </c>
      <c r="C255" s="67">
        <f t="shared" ref="C255:C271" si="16">C225</f>
        <v>0</v>
      </c>
      <c r="D255" s="3" t="e">
        <f>'Tot bev overordnet modell'!AQ17</f>
        <v>#DIV/0!</v>
      </c>
      <c r="E255" s="3">
        <f>'Tot bev overordnet modell'!AT17</f>
        <v>0</v>
      </c>
      <c r="F255" s="3">
        <f>'Utdanningsbev overord mod'!AD17</f>
        <v>0</v>
      </c>
      <c r="G255" s="3">
        <f>'Utdanningsbev overord mod'!AE17</f>
        <v>0</v>
      </c>
      <c r="H255" s="3">
        <f>'Utdanningsbev overord mod'!AF17</f>
        <v>0</v>
      </c>
      <c r="I255" s="3">
        <f>'Utdanningsbev overord mod'!AG17</f>
        <v>0</v>
      </c>
      <c r="J255" s="3">
        <f>'Forskningsbev overord mod'!AR17</f>
        <v>0</v>
      </c>
      <c r="K255" s="3">
        <f>'Forskningsbev overord mod'!AS17</f>
        <v>0</v>
      </c>
      <c r="L255" s="3">
        <f>'Forskningsbev overord mod'!AT17</f>
        <v>0</v>
      </c>
      <c r="M255" s="3">
        <f>'Forskningsbev overord mod'!AU17</f>
        <v>0</v>
      </c>
      <c r="N255" s="3">
        <f>'Forskningsbev overord mod'!AV17</f>
        <v>0</v>
      </c>
      <c r="O255" s="3">
        <f>'Forskningsbev overord mod'!AW17</f>
        <v>0</v>
      </c>
      <c r="P255" s="7" t="e">
        <f t="shared" si="13"/>
        <v>#DIV/0!</v>
      </c>
      <c r="Q255" s="7" t="e">
        <f t="shared" si="14"/>
        <v>#DIV/0!</v>
      </c>
    </row>
    <row r="256" spans="1:17" x14ac:dyDescent="0.25">
      <c r="A256">
        <f t="shared" si="15"/>
        <v>2025</v>
      </c>
      <c r="B256" t="str">
        <f>'Enheter, modell og år'!$E$2</f>
        <v>RFM</v>
      </c>
      <c r="C256" s="67">
        <f t="shared" si="16"/>
        <v>0</v>
      </c>
      <c r="D256" s="3" t="e">
        <f>'Tot bev overordnet modell'!AQ18</f>
        <v>#DIV/0!</v>
      </c>
      <c r="E256" s="3">
        <f>'Tot bev overordnet modell'!AT18</f>
        <v>0</v>
      </c>
      <c r="F256" s="3">
        <f>'Utdanningsbev overord mod'!AD18</f>
        <v>0</v>
      </c>
      <c r="G256" s="3">
        <f>'Utdanningsbev overord mod'!AE18</f>
        <v>0</v>
      </c>
      <c r="H256" s="3">
        <f>'Utdanningsbev overord mod'!AF18</f>
        <v>0</v>
      </c>
      <c r="I256" s="3">
        <f>'Utdanningsbev overord mod'!AG18</f>
        <v>0</v>
      </c>
      <c r="J256" s="3">
        <f>'Forskningsbev overord mod'!AR18</f>
        <v>0</v>
      </c>
      <c r="K256" s="3">
        <f>'Forskningsbev overord mod'!AS18</f>
        <v>0</v>
      </c>
      <c r="L256" s="3">
        <f>'Forskningsbev overord mod'!AT18</f>
        <v>0</v>
      </c>
      <c r="M256" s="3">
        <f>'Forskningsbev overord mod'!AU18</f>
        <v>0</v>
      </c>
      <c r="N256" s="3">
        <f>'Forskningsbev overord mod'!AV18</f>
        <v>0</v>
      </c>
      <c r="O256" s="3">
        <f>'Forskningsbev overord mod'!AW18</f>
        <v>0</v>
      </c>
      <c r="P256" s="7" t="e">
        <f t="shared" si="13"/>
        <v>#DIV/0!</v>
      </c>
      <c r="Q256" s="7" t="e">
        <f t="shared" si="14"/>
        <v>#DIV/0!</v>
      </c>
    </row>
    <row r="257" spans="1:17" x14ac:dyDescent="0.25">
      <c r="A257">
        <f t="shared" si="15"/>
        <v>2025</v>
      </c>
      <c r="B257" t="str">
        <f>'Enheter, modell og år'!$E$2</f>
        <v>RFM</v>
      </c>
      <c r="C257" s="67">
        <f t="shared" si="16"/>
        <v>0</v>
      </c>
      <c r="D257" s="3" t="e">
        <f>'Tot bev overordnet modell'!AQ19</f>
        <v>#DIV/0!</v>
      </c>
      <c r="E257" s="3">
        <f>'Tot bev overordnet modell'!AT19</f>
        <v>0</v>
      </c>
      <c r="F257" s="3">
        <f>'Utdanningsbev overord mod'!AD19</f>
        <v>0</v>
      </c>
      <c r="G257" s="3">
        <f>'Utdanningsbev overord mod'!AE19</f>
        <v>0</v>
      </c>
      <c r="H257" s="3">
        <f>'Utdanningsbev overord mod'!AF19</f>
        <v>0</v>
      </c>
      <c r="I257" s="3">
        <f>'Utdanningsbev overord mod'!AG19</f>
        <v>0</v>
      </c>
      <c r="J257" s="3">
        <f>'Forskningsbev overord mod'!AR19</f>
        <v>0</v>
      </c>
      <c r="K257" s="3">
        <f>'Forskningsbev overord mod'!AS19</f>
        <v>0</v>
      </c>
      <c r="L257" s="3">
        <f>'Forskningsbev overord mod'!AT19</f>
        <v>0</v>
      </c>
      <c r="M257" s="3">
        <f>'Forskningsbev overord mod'!AU19</f>
        <v>0</v>
      </c>
      <c r="N257" s="3">
        <f>'Forskningsbev overord mod'!AV19</f>
        <v>0</v>
      </c>
      <c r="O257" s="3">
        <f>'Forskningsbev overord mod'!AW19</f>
        <v>0</v>
      </c>
      <c r="P257" s="7" t="e">
        <f t="shared" si="13"/>
        <v>#DIV/0!</v>
      </c>
      <c r="Q257" s="7" t="e">
        <f t="shared" si="14"/>
        <v>#DIV/0!</v>
      </c>
    </row>
    <row r="258" spans="1:17" x14ac:dyDescent="0.25">
      <c r="A258">
        <f t="shared" si="15"/>
        <v>2025</v>
      </c>
      <c r="B258" t="str">
        <f>'Enheter, modell og år'!$E$2</f>
        <v>RFM</v>
      </c>
      <c r="C258" s="67">
        <f t="shared" si="16"/>
        <v>0</v>
      </c>
      <c r="D258" s="3" t="e">
        <f>'Tot bev overordnet modell'!AQ20</f>
        <v>#DIV/0!</v>
      </c>
      <c r="E258" s="3">
        <f>'Tot bev overordnet modell'!AT20</f>
        <v>0</v>
      </c>
      <c r="F258" s="3">
        <f>'Utdanningsbev overord mod'!AD20</f>
        <v>0</v>
      </c>
      <c r="G258" s="3">
        <f>'Utdanningsbev overord mod'!AE20</f>
        <v>0</v>
      </c>
      <c r="H258" s="3">
        <f>'Utdanningsbev overord mod'!AF20</f>
        <v>0</v>
      </c>
      <c r="I258" s="3">
        <f>'Utdanningsbev overord mod'!AG20</f>
        <v>0</v>
      </c>
      <c r="J258" s="3">
        <f>'Forskningsbev overord mod'!AR20</f>
        <v>0</v>
      </c>
      <c r="K258" s="3">
        <f>'Forskningsbev overord mod'!AS20</f>
        <v>0</v>
      </c>
      <c r="L258" s="3">
        <f>'Forskningsbev overord mod'!AT20</f>
        <v>0</v>
      </c>
      <c r="M258" s="3">
        <f>'Forskningsbev overord mod'!AU20</f>
        <v>0</v>
      </c>
      <c r="N258" s="3">
        <f>'Forskningsbev overord mod'!AV20</f>
        <v>0</v>
      </c>
      <c r="O258" s="3">
        <f>'Forskningsbev overord mod'!AW20</f>
        <v>0</v>
      </c>
      <c r="P258" s="7" t="e">
        <f t="shared" si="13"/>
        <v>#DIV/0!</v>
      </c>
      <c r="Q258" s="7" t="e">
        <f t="shared" si="14"/>
        <v>#DIV/0!</v>
      </c>
    </row>
    <row r="259" spans="1:17" x14ac:dyDescent="0.25">
      <c r="A259">
        <f t="shared" si="15"/>
        <v>2025</v>
      </c>
      <c r="B259" t="str">
        <f>'Enheter, modell og år'!$E$2</f>
        <v>RFM</v>
      </c>
      <c r="C259" s="67">
        <f t="shared" si="16"/>
        <v>0</v>
      </c>
      <c r="D259" s="3" t="e">
        <f>'Tot bev overordnet modell'!AQ21</f>
        <v>#DIV/0!</v>
      </c>
      <c r="E259" s="3">
        <f>'Tot bev overordnet modell'!AT21</f>
        <v>0</v>
      </c>
      <c r="F259" s="3">
        <f>'Utdanningsbev overord mod'!AD21</f>
        <v>0</v>
      </c>
      <c r="G259" s="3">
        <f>'Utdanningsbev overord mod'!AE21</f>
        <v>0</v>
      </c>
      <c r="H259" s="3">
        <f>'Utdanningsbev overord mod'!AF21</f>
        <v>0</v>
      </c>
      <c r="I259" s="3">
        <f>'Utdanningsbev overord mod'!AG21</f>
        <v>0</v>
      </c>
      <c r="J259" s="3">
        <f>'Forskningsbev overord mod'!AR21</f>
        <v>0</v>
      </c>
      <c r="K259" s="3">
        <f>'Forskningsbev overord mod'!AS21</f>
        <v>0</v>
      </c>
      <c r="L259" s="3">
        <f>'Forskningsbev overord mod'!AT21</f>
        <v>0</v>
      </c>
      <c r="M259" s="3">
        <f>'Forskningsbev overord mod'!AU21</f>
        <v>0</v>
      </c>
      <c r="N259" s="3">
        <f>'Forskningsbev overord mod'!AV21</f>
        <v>0</v>
      </c>
      <c r="O259" s="3">
        <f>'Forskningsbev overord mod'!AW21</f>
        <v>0</v>
      </c>
      <c r="P259" s="7" t="e">
        <f t="shared" ref="P259:P322" si="17">SUM(D259:E259,I259,O259)</f>
        <v>#DIV/0!</v>
      </c>
      <c r="Q259" s="7" t="e">
        <f t="shared" ref="Q259:Q322" si="18">SUM(D259:E259)</f>
        <v>#DIV/0!</v>
      </c>
    </row>
    <row r="260" spans="1:17" x14ac:dyDescent="0.25">
      <c r="A260">
        <f t="shared" si="15"/>
        <v>2025</v>
      </c>
      <c r="B260" t="str">
        <f>'Enheter, modell og år'!$E$2</f>
        <v>RFM</v>
      </c>
      <c r="C260" s="67">
        <f t="shared" si="16"/>
        <v>0</v>
      </c>
      <c r="D260" s="3" t="e">
        <f>'Tot bev overordnet modell'!AQ22</f>
        <v>#DIV/0!</v>
      </c>
      <c r="E260" s="3">
        <f>'Tot bev overordnet modell'!AT22</f>
        <v>0</v>
      </c>
      <c r="F260" s="3">
        <f>'Utdanningsbev overord mod'!AD22</f>
        <v>0</v>
      </c>
      <c r="G260" s="3">
        <f>'Utdanningsbev overord mod'!AE22</f>
        <v>0</v>
      </c>
      <c r="H260" s="3">
        <f>'Utdanningsbev overord mod'!AF22</f>
        <v>0</v>
      </c>
      <c r="I260" s="3">
        <f>'Utdanningsbev overord mod'!AG22</f>
        <v>0</v>
      </c>
      <c r="J260" s="3">
        <f>'Forskningsbev overord mod'!AR22</f>
        <v>0</v>
      </c>
      <c r="K260" s="3">
        <f>'Forskningsbev overord mod'!AS22</f>
        <v>0</v>
      </c>
      <c r="L260" s="3">
        <f>'Forskningsbev overord mod'!AT22</f>
        <v>0</v>
      </c>
      <c r="M260" s="3">
        <f>'Forskningsbev overord mod'!AU22</f>
        <v>0</v>
      </c>
      <c r="N260" s="3">
        <f>'Forskningsbev overord mod'!AV22</f>
        <v>0</v>
      </c>
      <c r="O260" s="3">
        <f>'Forskningsbev overord mod'!AW22</f>
        <v>0</v>
      </c>
      <c r="P260" s="7" t="e">
        <f t="shared" si="17"/>
        <v>#DIV/0!</v>
      </c>
      <c r="Q260" s="7" t="e">
        <f t="shared" si="18"/>
        <v>#DIV/0!</v>
      </c>
    </row>
    <row r="261" spans="1:17" x14ac:dyDescent="0.25">
      <c r="A261">
        <f t="shared" si="15"/>
        <v>2025</v>
      </c>
      <c r="B261" t="str">
        <f>'Enheter, modell og år'!$E$2</f>
        <v>RFM</v>
      </c>
      <c r="C261" s="67">
        <f t="shared" si="16"/>
        <v>0</v>
      </c>
      <c r="D261" s="3" t="e">
        <f>'Tot bev overordnet modell'!AQ23</f>
        <v>#DIV/0!</v>
      </c>
      <c r="E261" s="3">
        <f>'Tot bev overordnet modell'!AT23</f>
        <v>0</v>
      </c>
      <c r="F261" s="3">
        <f>'Utdanningsbev overord mod'!AD23</f>
        <v>0</v>
      </c>
      <c r="G261" s="3">
        <f>'Utdanningsbev overord mod'!AE23</f>
        <v>0</v>
      </c>
      <c r="H261" s="3">
        <f>'Utdanningsbev overord mod'!AF23</f>
        <v>0</v>
      </c>
      <c r="I261" s="3">
        <f>'Utdanningsbev overord mod'!AG23</f>
        <v>0</v>
      </c>
      <c r="J261" s="3">
        <f>'Forskningsbev overord mod'!AR23</f>
        <v>0</v>
      </c>
      <c r="K261" s="3">
        <f>'Forskningsbev overord mod'!AS23</f>
        <v>0</v>
      </c>
      <c r="L261" s="3">
        <f>'Forskningsbev overord mod'!AT23</f>
        <v>0</v>
      </c>
      <c r="M261" s="3">
        <f>'Forskningsbev overord mod'!AU23</f>
        <v>0</v>
      </c>
      <c r="N261" s="3">
        <f>'Forskningsbev overord mod'!AV23</f>
        <v>0</v>
      </c>
      <c r="O261" s="3">
        <f>'Forskningsbev overord mod'!AW23</f>
        <v>0</v>
      </c>
      <c r="P261" s="7" t="e">
        <f t="shared" si="17"/>
        <v>#DIV/0!</v>
      </c>
      <c r="Q261" s="7" t="e">
        <f t="shared" si="18"/>
        <v>#DIV/0!</v>
      </c>
    </row>
    <row r="262" spans="1:17" x14ac:dyDescent="0.25">
      <c r="A262">
        <f t="shared" si="15"/>
        <v>2025</v>
      </c>
      <c r="B262" t="str">
        <f>'Enheter, modell og år'!$E$2</f>
        <v>RFM</v>
      </c>
      <c r="C262" s="67">
        <f t="shared" si="16"/>
        <v>0</v>
      </c>
      <c r="D262" s="3" t="e">
        <f>'Tot bev overordnet modell'!AQ24</f>
        <v>#DIV/0!</v>
      </c>
      <c r="E262" s="3">
        <f>'Tot bev overordnet modell'!AT24</f>
        <v>0</v>
      </c>
      <c r="F262" s="3">
        <f>'Utdanningsbev overord mod'!AD24</f>
        <v>0</v>
      </c>
      <c r="G262" s="3">
        <f>'Utdanningsbev overord mod'!AE24</f>
        <v>0</v>
      </c>
      <c r="H262" s="3">
        <f>'Utdanningsbev overord mod'!AF24</f>
        <v>0</v>
      </c>
      <c r="I262" s="3">
        <f>'Utdanningsbev overord mod'!AG24</f>
        <v>0</v>
      </c>
      <c r="J262" s="3">
        <f>'Forskningsbev overord mod'!AR24</f>
        <v>0</v>
      </c>
      <c r="K262" s="3">
        <f>'Forskningsbev overord mod'!AS24</f>
        <v>0</v>
      </c>
      <c r="L262" s="3">
        <f>'Forskningsbev overord mod'!AT24</f>
        <v>0</v>
      </c>
      <c r="M262" s="3">
        <f>'Forskningsbev overord mod'!AU24</f>
        <v>0</v>
      </c>
      <c r="N262" s="3">
        <f>'Forskningsbev overord mod'!AV24</f>
        <v>0</v>
      </c>
      <c r="O262" s="3">
        <f>'Forskningsbev overord mod'!AW24</f>
        <v>0</v>
      </c>
      <c r="P262" s="7" t="e">
        <f t="shared" si="17"/>
        <v>#DIV/0!</v>
      </c>
      <c r="Q262" s="7" t="e">
        <f t="shared" si="18"/>
        <v>#DIV/0!</v>
      </c>
    </row>
    <row r="263" spans="1:17" x14ac:dyDescent="0.25">
      <c r="A263">
        <f t="shared" si="15"/>
        <v>2025</v>
      </c>
      <c r="B263" t="str">
        <f>'Enheter, modell og år'!$E$2</f>
        <v>RFM</v>
      </c>
      <c r="C263" s="67">
        <f t="shared" si="16"/>
        <v>0</v>
      </c>
      <c r="D263" s="3" t="e">
        <f>'Tot bev overordnet modell'!AQ25</f>
        <v>#DIV/0!</v>
      </c>
      <c r="E263" s="3">
        <f>'Tot bev overordnet modell'!AT25</f>
        <v>0</v>
      </c>
      <c r="F263" s="3">
        <f>'Utdanningsbev overord mod'!AD25</f>
        <v>0</v>
      </c>
      <c r="G263" s="3">
        <f>'Utdanningsbev overord mod'!AE25</f>
        <v>0</v>
      </c>
      <c r="H263" s="3">
        <f>'Utdanningsbev overord mod'!AF25</f>
        <v>0</v>
      </c>
      <c r="I263" s="3">
        <f>'Utdanningsbev overord mod'!AG25</f>
        <v>0</v>
      </c>
      <c r="J263" s="3">
        <f>'Forskningsbev overord mod'!AR25</f>
        <v>0</v>
      </c>
      <c r="K263" s="3">
        <f>'Forskningsbev overord mod'!AS25</f>
        <v>0</v>
      </c>
      <c r="L263" s="3">
        <f>'Forskningsbev overord mod'!AT25</f>
        <v>0</v>
      </c>
      <c r="M263" s="3">
        <f>'Forskningsbev overord mod'!AU25</f>
        <v>0</v>
      </c>
      <c r="N263" s="3">
        <f>'Forskningsbev overord mod'!AV25</f>
        <v>0</v>
      </c>
      <c r="O263" s="3">
        <f>'Forskningsbev overord mod'!AW25</f>
        <v>0</v>
      </c>
      <c r="P263" s="7" t="e">
        <f t="shared" si="17"/>
        <v>#DIV/0!</v>
      </c>
      <c r="Q263" s="7" t="e">
        <f t="shared" si="18"/>
        <v>#DIV/0!</v>
      </c>
    </row>
    <row r="264" spans="1:17" x14ac:dyDescent="0.25">
      <c r="A264">
        <f t="shared" si="15"/>
        <v>2025</v>
      </c>
      <c r="B264" t="str">
        <f>'Enheter, modell og år'!$E$2</f>
        <v>RFM</v>
      </c>
      <c r="C264" s="67">
        <f t="shared" si="16"/>
        <v>0</v>
      </c>
      <c r="D264" s="3" t="e">
        <f>'Tot bev overordnet modell'!AQ26</f>
        <v>#DIV/0!</v>
      </c>
      <c r="E264" s="3">
        <f>'Tot bev overordnet modell'!AT26</f>
        <v>0</v>
      </c>
      <c r="F264" s="3">
        <f>'Utdanningsbev overord mod'!AD26</f>
        <v>0</v>
      </c>
      <c r="G264" s="3">
        <f>'Utdanningsbev overord mod'!AE26</f>
        <v>0</v>
      </c>
      <c r="H264" s="3">
        <f>'Utdanningsbev overord mod'!AF26</f>
        <v>0</v>
      </c>
      <c r="I264" s="3">
        <f>'Utdanningsbev overord mod'!AG26</f>
        <v>0</v>
      </c>
      <c r="J264" s="3">
        <f>'Forskningsbev overord mod'!AR26</f>
        <v>0</v>
      </c>
      <c r="K264" s="3">
        <f>'Forskningsbev overord mod'!AS26</f>
        <v>0</v>
      </c>
      <c r="L264" s="3">
        <f>'Forskningsbev overord mod'!AT26</f>
        <v>0</v>
      </c>
      <c r="M264" s="3">
        <f>'Forskningsbev overord mod'!AU26</f>
        <v>0</v>
      </c>
      <c r="N264" s="3">
        <f>'Forskningsbev overord mod'!AV26</f>
        <v>0</v>
      </c>
      <c r="O264" s="3">
        <f>'Forskningsbev overord mod'!AW26</f>
        <v>0</v>
      </c>
      <c r="P264" s="7" t="e">
        <f t="shared" si="17"/>
        <v>#DIV/0!</v>
      </c>
      <c r="Q264" s="7" t="e">
        <f t="shared" si="18"/>
        <v>#DIV/0!</v>
      </c>
    </row>
    <row r="265" spans="1:17" x14ac:dyDescent="0.25">
      <c r="A265">
        <f t="shared" si="15"/>
        <v>2025</v>
      </c>
      <c r="B265" t="str">
        <f>'Enheter, modell og år'!$E$2</f>
        <v>RFM</v>
      </c>
      <c r="C265" s="67">
        <f t="shared" si="16"/>
        <v>0</v>
      </c>
      <c r="D265" s="3" t="e">
        <f>'Tot bev overordnet modell'!AQ27</f>
        <v>#DIV/0!</v>
      </c>
      <c r="E265" s="3">
        <f>'Tot bev overordnet modell'!AT27</f>
        <v>0</v>
      </c>
      <c r="F265" s="3">
        <f>'Utdanningsbev overord mod'!AD27</f>
        <v>0</v>
      </c>
      <c r="G265" s="3">
        <f>'Utdanningsbev overord mod'!AE27</f>
        <v>0</v>
      </c>
      <c r="H265" s="3">
        <f>'Utdanningsbev overord mod'!AF27</f>
        <v>0</v>
      </c>
      <c r="I265" s="3">
        <f>'Utdanningsbev overord mod'!AG27</f>
        <v>0</v>
      </c>
      <c r="J265" s="3">
        <f>'Forskningsbev overord mod'!AR27</f>
        <v>0</v>
      </c>
      <c r="K265" s="3">
        <f>'Forskningsbev overord mod'!AS27</f>
        <v>0</v>
      </c>
      <c r="L265" s="3">
        <f>'Forskningsbev overord mod'!AT27</f>
        <v>0</v>
      </c>
      <c r="M265" s="3">
        <f>'Forskningsbev overord mod'!AU27</f>
        <v>0</v>
      </c>
      <c r="N265" s="3">
        <f>'Forskningsbev overord mod'!AV27</f>
        <v>0</v>
      </c>
      <c r="O265" s="3">
        <f>'Forskningsbev overord mod'!AW27</f>
        <v>0</v>
      </c>
      <c r="P265" s="7" t="e">
        <f t="shared" si="17"/>
        <v>#DIV/0!</v>
      </c>
      <c r="Q265" s="7" t="e">
        <f t="shared" si="18"/>
        <v>#DIV/0!</v>
      </c>
    </row>
    <row r="266" spans="1:17" x14ac:dyDescent="0.25">
      <c r="A266">
        <f t="shared" si="15"/>
        <v>2025</v>
      </c>
      <c r="B266" t="str">
        <f>'Enheter, modell og år'!$E$2</f>
        <v>RFM</v>
      </c>
      <c r="C266" s="67">
        <f t="shared" si="16"/>
        <v>0</v>
      </c>
      <c r="D266" s="3" t="e">
        <f>'Tot bev overordnet modell'!AQ28</f>
        <v>#DIV/0!</v>
      </c>
      <c r="E266" s="3">
        <f>'Tot bev overordnet modell'!AT28</f>
        <v>0</v>
      </c>
      <c r="F266" s="3">
        <f>'Utdanningsbev overord mod'!AD28</f>
        <v>0</v>
      </c>
      <c r="G266" s="3">
        <f>'Utdanningsbev overord mod'!AE28</f>
        <v>0</v>
      </c>
      <c r="H266" s="3">
        <f>'Utdanningsbev overord mod'!AF28</f>
        <v>0</v>
      </c>
      <c r="I266" s="3">
        <f>'Utdanningsbev overord mod'!AG28</f>
        <v>0</v>
      </c>
      <c r="J266" s="3">
        <f>'Forskningsbev overord mod'!AR28</f>
        <v>0</v>
      </c>
      <c r="K266" s="3">
        <f>'Forskningsbev overord mod'!AS28</f>
        <v>0</v>
      </c>
      <c r="L266" s="3">
        <f>'Forskningsbev overord mod'!AT28</f>
        <v>0</v>
      </c>
      <c r="M266" s="3">
        <f>'Forskningsbev overord mod'!AU28</f>
        <v>0</v>
      </c>
      <c r="N266" s="3">
        <f>'Forskningsbev overord mod'!AV28</f>
        <v>0</v>
      </c>
      <c r="O266" s="3">
        <f>'Forskningsbev overord mod'!AW28</f>
        <v>0</v>
      </c>
      <c r="P266" s="7" t="e">
        <f t="shared" si="17"/>
        <v>#DIV/0!</v>
      </c>
      <c r="Q266" s="7" t="e">
        <f t="shared" si="18"/>
        <v>#DIV/0!</v>
      </c>
    </row>
    <row r="267" spans="1:17" x14ac:dyDescent="0.25">
      <c r="A267">
        <f t="shared" si="15"/>
        <v>2025</v>
      </c>
      <c r="B267" t="str">
        <f>'Enheter, modell og år'!$E$2</f>
        <v>RFM</v>
      </c>
      <c r="C267" s="67">
        <f t="shared" si="16"/>
        <v>0</v>
      </c>
      <c r="D267" s="3" t="e">
        <f>'Tot bev overordnet modell'!AQ29</f>
        <v>#DIV/0!</v>
      </c>
      <c r="E267" s="3">
        <f>'Tot bev overordnet modell'!AT29</f>
        <v>0</v>
      </c>
      <c r="F267" s="3">
        <f>'Utdanningsbev overord mod'!AD29</f>
        <v>0</v>
      </c>
      <c r="G267" s="3">
        <f>'Utdanningsbev overord mod'!AE29</f>
        <v>0</v>
      </c>
      <c r="H267" s="3">
        <f>'Utdanningsbev overord mod'!AF29</f>
        <v>0</v>
      </c>
      <c r="I267" s="3">
        <f>'Utdanningsbev overord mod'!AG29</f>
        <v>0</v>
      </c>
      <c r="J267" s="3">
        <f>'Forskningsbev overord mod'!AR29</f>
        <v>0</v>
      </c>
      <c r="K267" s="3">
        <f>'Forskningsbev overord mod'!AS29</f>
        <v>0</v>
      </c>
      <c r="L267" s="3">
        <f>'Forskningsbev overord mod'!AT29</f>
        <v>0</v>
      </c>
      <c r="M267" s="3">
        <f>'Forskningsbev overord mod'!AU29</f>
        <v>0</v>
      </c>
      <c r="N267" s="3">
        <f>'Forskningsbev overord mod'!AV29</f>
        <v>0</v>
      </c>
      <c r="O267" s="3">
        <f>'Forskningsbev overord mod'!AW29</f>
        <v>0</v>
      </c>
      <c r="P267" s="7" t="e">
        <f t="shared" si="17"/>
        <v>#DIV/0!</v>
      </c>
      <c r="Q267" s="7" t="e">
        <f t="shared" si="18"/>
        <v>#DIV/0!</v>
      </c>
    </row>
    <row r="268" spans="1:17" x14ac:dyDescent="0.25">
      <c r="A268">
        <f t="shared" si="15"/>
        <v>2025</v>
      </c>
      <c r="B268" t="str">
        <f>'Enheter, modell og år'!$E$2</f>
        <v>RFM</v>
      </c>
      <c r="C268" s="67">
        <f t="shared" si="16"/>
        <v>0</v>
      </c>
      <c r="D268" s="3" t="e">
        <f>'Tot bev overordnet modell'!AQ30</f>
        <v>#DIV/0!</v>
      </c>
      <c r="E268" s="3">
        <f>'Tot bev overordnet modell'!AT30</f>
        <v>0</v>
      </c>
      <c r="F268" s="3">
        <f>'Utdanningsbev overord mod'!AD30</f>
        <v>0</v>
      </c>
      <c r="G268" s="3">
        <f>'Utdanningsbev overord mod'!AE30</f>
        <v>0</v>
      </c>
      <c r="H268" s="3">
        <f>'Utdanningsbev overord mod'!AF30</f>
        <v>0</v>
      </c>
      <c r="I268" s="3">
        <f>'Utdanningsbev overord mod'!AG30</f>
        <v>0</v>
      </c>
      <c r="J268" s="3">
        <f>'Forskningsbev overord mod'!AR30</f>
        <v>0</v>
      </c>
      <c r="K268" s="3">
        <f>'Forskningsbev overord mod'!AS30</f>
        <v>0</v>
      </c>
      <c r="L268" s="3">
        <f>'Forskningsbev overord mod'!AT30</f>
        <v>0</v>
      </c>
      <c r="M268" s="3">
        <f>'Forskningsbev overord mod'!AU30</f>
        <v>0</v>
      </c>
      <c r="N268" s="3">
        <f>'Forskningsbev overord mod'!AV30</f>
        <v>0</v>
      </c>
      <c r="O268" s="3">
        <f>'Forskningsbev overord mod'!AW30</f>
        <v>0</v>
      </c>
      <c r="P268" s="7" t="e">
        <f t="shared" si="17"/>
        <v>#DIV/0!</v>
      </c>
      <c r="Q268" s="7" t="e">
        <f t="shared" si="18"/>
        <v>#DIV/0!</v>
      </c>
    </row>
    <row r="269" spans="1:17" x14ac:dyDescent="0.25">
      <c r="A269">
        <f t="shared" si="15"/>
        <v>2025</v>
      </c>
      <c r="B269" t="str">
        <f>'Enheter, modell og år'!$E$2</f>
        <v>RFM</v>
      </c>
      <c r="C269" s="67">
        <f t="shared" si="16"/>
        <v>0</v>
      </c>
      <c r="D269" s="3" t="e">
        <f>'Tot bev overordnet modell'!AQ31</f>
        <v>#DIV/0!</v>
      </c>
      <c r="E269" s="3">
        <f>'Tot bev overordnet modell'!AT31</f>
        <v>0</v>
      </c>
      <c r="F269" s="3">
        <f>'Utdanningsbev overord mod'!AD31</f>
        <v>0</v>
      </c>
      <c r="G269" s="3">
        <f>'Utdanningsbev overord mod'!AE31</f>
        <v>0</v>
      </c>
      <c r="H269" s="3">
        <f>'Utdanningsbev overord mod'!AF31</f>
        <v>0</v>
      </c>
      <c r="I269" s="3">
        <f>'Utdanningsbev overord mod'!AG31</f>
        <v>0</v>
      </c>
      <c r="J269" s="3">
        <f>'Forskningsbev overord mod'!AR31</f>
        <v>0</v>
      </c>
      <c r="K269" s="3">
        <f>'Forskningsbev overord mod'!AS31</f>
        <v>0</v>
      </c>
      <c r="L269" s="3">
        <f>'Forskningsbev overord mod'!AT31</f>
        <v>0</v>
      </c>
      <c r="M269" s="3">
        <f>'Forskningsbev overord mod'!AU31</f>
        <v>0</v>
      </c>
      <c r="N269" s="3">
        <f>'Forskningsbev overord mod'!AV31</f>
        <v>0</v>
      </c>
      <c r="O269" s="3">
        <f>'Forskningsbev overord mod'!AW31</f>
        <v>0</v>
      </c>
      <c r="P269" s="7" t="e">
        <f t="shared" si="17"/>
        <v>#DIV/0!</v>
      </c>
      <c r="Q269" s="7" t="e">
        <f t="shared" si="18"/>
        <v>#DIV/0!</v>
      </c>
    </row>
    <row r="270" spans="1:17" x14ac:dyDescent="0.25">
      <c r="A270">
        <f t="shared" si="15"/>
        <v>2025</v>
      </c>
      <c r="B270" t="str">
        <f>'Enheter, modell og år'!$E$2</f>
        <v>RFM</v>
      </c>
      <c r="C270" s="67">
        <f t="shared" si="16"/>
        <v>0</v>
      </c>
      <c r="D270" s="3" t="e">
        <f>'Tot bev overordnet modell'!AQ32</f>
        <v>#DIV/0!</v>
      </c>
      <c r="E270" s="3">
        <f>'Tot bev overordnet modell'!AT32</f>
        <v>0</v>
      </c>
      <c r="F270" s="3">
        <f>'Utdanningsbev overord mod'!AD32</f>
        <v>0</v>
      </c>
      <c r="G270" s="3">
        <f>'Utdanningsbev overord mod'!AE32</f>
        <v>0</v>
      </c>
      <c r="H270" s="3">
        <f>'Utdanningsbev overord mod'!AF32</f>
        <v>0</v>
      </c>
      <c r="I270" s="3">
        <f>'Utdanningsbev overord mod'!AG32</f>
        <v>0</v>
      </c>
      <c r="J270" s="3">
        <f>'Forskningsbev overord mod'!AR32</f>
        <v>0</v>
      </c>
      <c r="K270" s="3">
        <f>'Forskningsbev overord mod'!AS32</f>
        <v>0</v>
      </c>
      <c r="L270" s="3">
        <f>'Forskningsbev overord mod'!AT32</f>
        <v>0</v>
      </c>
      <c r="M270" s="3">
        <f>'Forskningsbev overord mod'!AU32</f>
        <v>0</v>
      </c>
      <c r="N270" s="3">
        <f>'Forskningsbev overord mod'!AV32</f>
        <v>0</v>
      </c>
      <c r="O270" s="3">
        <f>'Forskningsbev overord mod'!AW32</f>
        <v>0</v>
      </c>
      <c r="P270" s="7" t="e">
        <f t="shared" si="17"/>
        <v>#DIV/0!</v>
      </c>
      <c r="Q270" s="7" t="e">
        <f t="shared" si="18"/>
        <v>#DIV/0!</v>
      </c>
    </row>
    <row r="271" spans="1:17" x14ac:dyDescent="0.25">
      <c r="A271">
        <f t="shared" si="15"/>
        <v>2025</v>
      </c>
      <c r="B271" t="str">
        <f>'Enheter, modell og år'!$E$2</f>
        <v>RFM</v>
      </c>
      <c r="C271" s="67">
        <f t="shared" si="16"/>
        <v>0</v>
      </c>
      <c r="D271" s="3" t="e">
        <f>'Tot bev overordnet modell'!AQ33</f>
        <v>#DIV/0!</v>
      </c>
      <c r="E271" s="3">
        <f>'Tot bev overordnet modell'!AT33</f>
        <v>0</v>
      </c>
      <c r="F271" s="3">
        <f>'Utdanningsbev overord mod'!AD33</f>
        <v>0</v>
      </c>
      <c r="G271" s="3">
        <f>'Utdanningsbev overord mod'!AE33</f>
        <v>0</v>
      </c>
      <c r="H271" s="3">
        <f>'Utdanningsbev overord mod'!AF33</f>
        <v>0</v>
      </c>
      <c r="I271" s="3">
        <f>'Utdanningsbev overord mod'!AG33</f>
        <v>0</v>
      </c>
      <c r="J271" s="3">
        <f>'Forskningsbev overord mod'!AR33</f>
        <v>0</v>
      </c>
      <c r="K271" s="3">
        <f>'Forskningsbev overord mod'!AS33</f>
        <v>0</v>
      </c>
      <c r="L271" s="3">
        <f>'Forskningsbev overord mod'!AT33</f>
        <v>0</v>
      </c>
      <c r="M271" s="3">
        <f>'Forskningsbev overord mod'!AU33</f>
        <v>0</v>
      </c>
      <c r="N271" s="3">
        <f>'Forskningsbev overord mod'!AV33</f>
        <v>0</v>
      </c>
      <c r="O271" s="3">
        <f>'Forskningsbev overord mod'!AW33</f>
        <v>0</v>
      </c>
      <c r="P271" s="7" t="e">
        <f t="shared" si="17"/>
        <v>#DIV/0!</v>
      </c>
      <c r="Q271" s="7" t="e">
        <f t="shared" si="18"/>
        <v>#DIV/0!</v>
      </c>
    </row>
    <row r="272" spans="1:17" s="137" customFormat="1" x14ac:dyDescent="0.25">
      <c r="A272" s="137">
        <f>A2</f>
        <v>2017</v>
      </c>
      <c r="B272" s="137" t="str">
        <f>'Enheter, modell og år'!$E$3</f>
        <v>VFM</v>
      </c>
      <c r="C272" s="196">
        <f>C2</f>
        <v>0</v>
      </c>
      <c r="D272" s="64">
        <f>Historikk!B38*(1+'Sentrale parametere'!$B$75)</f>
        <v>0</v>
      </c>
      <c r="E272" s="64">
        <f>Historikk!C38*(1+'Sentrale parametere'!$B$75)</f>
        <v>0</v>
      </c>
      <c r="F272" s="64">
        <f>Historikk!D38*(1+'Sentrale parametere'!$B$75)</f>
        <v>0</v>
      </c>
      <c r="G272" s="64">
        <f>Historikk!E38*(1+'Sentrale parametere'!$B$75)</f>
        <v>0</v>
      </c>
      <c r="H272" s="64">
        <f>Historikk!F38*(1+'Sentrale parametere'!$B$75)</f>
        <v>0</v>
      </c>
      <c r="I272" s="64">
        <f>Historikk!G38*(1+'Sentrale parametere'!$B$75)</f>
        <v>0</v>
      </c>
      <c r="J272" s="64">
        <f>Historikk!H38*(1+'Sentrale parametere'!$B$75)</f>
        <v>0</v>
      </c>
      <c r="K272" s="64">
        <f>Historikk!I38*(1+'Sentrale parametere'!$B$75)</f>
        <v>0</v>
      </c>
      <c r="L272" s="64">
        <f>Historikk!J38*(1+'Sentrale parametere'!$B$75)</f>
        <v>0</v>
      </c>
      <c r="M272" s="64">
        <f>Historikk!K38*(1+'Sentrale parametere'!$B$75)</f>
        <v>0</v>
      </c>
      <c r="N272" s="64">
        <f>Historikk!L38*(1+'Sentrale parametere'!$B$75)</f>
        <v>0</v>
      </c>
      <c r="O272" s="64">
        <f>Historikk!M38*(1+'Sentrale parametere'!$B$75)</f>
        <v>0</v>
      </c>
      <c r="P272" s="7">
        <f t="shared" si="17"/>
        <v>0</v>
      </c>
      <c r="Q272" s="7">
        <f t="shared" si="18"/>
        <v>0</v>
      </c>
    </row>
    <row r="273" spans="1:17" x14ac:dyDescent="0.25">
      <c r="A273">
        <f t="shared" ref="A273:A336" si="19">A3</f>
        <v>2017</v>
      </c>
      <c r="B273" t="str">
        <f>'Enheter, modell og år'!$E$3</f>
        <v>VFM</v>
      </c>
      <c r="C273" s="67">
        <f t="shared" ref="C273:C336" si="20">C3</f>
        <v>0</v>
      </c>
      <c r="D273" s="3">
        <f>Historikk!B39*(1+'Sentrale parametere'!$B$75)</f>
        <v>0</v>
      </c>
      <c r="E273" s="3">
        <f>Historikk!C39*(1+'Sentrale parametere'!$B$75)</f>
        <v>0</v>
      </c>
      <c r="F273" s="3">
        <f>Historikk!D39*(1+'Sentrale parametere'!$B$75)</f>
        <v>0</v>
      </c>
      <c r="G273" s="3">
        <f>Historikk!E39*(1+'Sentrale parametere'!$B$75)</f>
        <v>0</v>
      </c>
      <c r="H273" s="3">
        <f>Historikk!F39*(1+'Sentrale parametere'!$B$75)</f>
        <v>0</v>
      </c>
      <c r="I273" s="3">
        <f>Historikk!G39*(1+'Sentrale parametere'!$B$75)</f>
        <v>0</v>
      </c>
      <c r="J273" s="3">
        <f>Historikk!H39*(1+'Sentrale parametere'!$B$75)</f>
        <v>0</v>
      </c>
      <c r="K273" s="3">
        <f>Historikk!I39*(1+'Sentrale parametere'!$B$75)</f>
        <v>0</v>
      </c>
      <c r="L273" s="3">
        <f>Historikk!J39*(1+'Sentrale parametere'!$B$75)</f>
        <v>0</v>
      </c>
      <c r="M273" s="3">
        <f>Historikk!K39*(1+'Sentrale parametere'!$B$75)</f>
        <v>0</v>
      </c>
      <c r="N273" s="3">
        <f>Historikk!L39*(1+'Sentrale parametere'!$B$75)</f>
        <v>0</v>
      </c>
      <c r="O273" s="3">
        <f>Historikk!M39*(1+'Sentrale parametere'!$B$75)</f>
        <v>0</v>
      </c>
      <c r="P273" s="7">
        <f t="shared" si="17"/>
        <v>0</v>
      </c>
      <c r="Q273" s="7">
        <f t="shared" si="18"/>
        <v>0</v>
      </c>
    </row>
    <row r="274" spans="1:17" x14ac:dyDescent="0.25">
      <c r="A274">
        <f t="shared" si="19"/>
        <v>2017</v>
      </c>
      <c r="B274" t="str">
        <f>'Enheter, modell og år'!$E$3</f>
        <v>VFM</v>
      </c>
      <c r="C274" s="67">
        <f t="shared" si="20"/>
        <v>0</v>
      </c>
      <c r="D274" s="3">
        <f>Historikk!B40*(1+'Sentrale parametere'!$B$75)</f>
        <v>0</v>
      </c>
      <c r="E274" s="3">
        <f>Historikk!C40*(1+'Sentrale parametere'!$B$75)</f>
        <v>0</v>
      </c>
      <c r="F274" s="3">
        <f>Historikk!D40*(1+'Sentrale parametere'!$B$75)</f>
        <v>0</v>
      </c>
      <c r="G274" s="3">
        <f>Historikk!E40*(1+'Sentrale parametere'!$B$75)</f>
        <v>0</v>
      </c>
      <c r="H274" s="3">
        <f>Historikk!F40*(1+'Sentrale parametere'!$B$75)</f>
        <v>0</v>
      </c>
      <c r="I274" s="3">
        <f>Historikk!G40*(1+'Sentrale parametere'!$B$75)</f>
        <v>0</v>
      </c>
      <c r="J274" s="3">
        <f>Historikk!H40*(1+'Sentrale parametere'!$B$75)</f>
        <v>0</v>
      </c>
      <c r="K274" s="3">
        <f>Historikk!I40*(1+'Sentrale parametere'!$B$75)</f>
        <v>0</v>
      </c>
      <c r="L274" s="3">
        <f>Historikk!J40*(1+'Sentrale parametere'!$B$75)</f>
        <v>0</v>
      </c>
      <c r="M274" s="3">
        <f>Historikk!K40*(1+'Sentrale parametere'!$B$75)</f>
        <v>0</v>
      </c>
      <c r="N274" s="3">
        <f>Historikk!L40*(1+'Sentrale parametere'!$B$75)</f>
        <v>0</v>
      </c>
      <c r="O274" s="3">
        <f>Historikk!M40*(1+'Sentrale parametere'!$B$75)</f>
        <v>0</v>
      </c>
      <c r="P274" s="7">
        <f t="shared" si="17"/>
        <v>0</v>
      </c>
      <c r="Q274" s="7">
        <f t="shared" si="18"/>
        <v>0</v>
      </c>
    </row>
    <row r="275" spans="1:17" x14ac:dyDescent="0.25">
      <c r="A275">
        <f t="shared" si="19"/>
        <v>2017</v>
      </c>
      <c r="B275" t="str">
        <f>'Enheter, modell og år'!$E$3</f>
        <v>VFM</v>
      </c>
      <c r="C275" s="67">
        <f t="shared" si="20"/>
        <v>0</v>
      </c>
      <c r="D275" s="3">
        <f>Historikk!B41*(1+'Sentrale parametere'!$B$75)</f>
        <v>0</v>
      </c>
      <c r="E275" s="3">
        <f>Historikk!C41*(1+'Sentrale parametere'!$B$75)</f>
        <v>0</v>
      </c>
      <c r="F275" s="3">
        <f>Historikk!D41*(1+'Sentrale parametere'!$B$75)</f>
        <v>0</v>
      </c>
      <c r="G275" s="3">
        <f>Historikk!E41*(1+'Sentrale parametere'!$B$75)</f>
        <v>0</v>
      </c>
      <c r="H275" s="3">
        <f>Historikk!F41*(1+'Sentrale parametere'!$B$75)</f>
        <v>0</v>
      </c>
      <c r="I275" s="3">
        <f>Historikk!G41*(1+'Sentrale parametere'!$B$75)</f>
        <v>0</v>
      </c>
      <c r="J275" s="3">
        <f>Historikk!H41*(1+'Sentrale parametere'!$B$75)</f>
        <v>0</v>
      </c>
      <c r="K275" s="3">
        <f>Historikk!I41*(1+'Sentrale parametere'!$B$75)</f>
        <v>0</v>
      </c>
      <c r="L275" s="3">
        <f>Historikk!J41*(1+'Sentrale parametere'!$B$75)</f>
        <v>0</v>
      </c>
      <c r="M275" s="3">
        <f>Historikk!K41*(1+'Sentrale parametere'!$B$75)</f>
        <v>0</v>
      </c>
      <c r="N275" s="3">
        <f>Historikk!L41*(1+'Sentrale parametere'!$B$75)</f>
        <v>0</v>
      </c>
      <c r="O275" s="3">
        <f>Historikk!M41*(1+'Sentrale parametere'!$B$75)</f>
        <v>0</v>
      </c>
      <c r="P275" s="7">
        <f t="shared" si="17"/>
        <v>0</v>
      </c>
      <c r="Q275" s="7">
        <f t="shared" si="18"/>
        <v>0</v>
      </c>
    </row>
    <row r="276" spans="1:17" x14ac:dyDescent="0.25">
      <c r="A276">
        <f t="shared" si="19"/>
        <v>2017</v>
      </c>
      <c r="B276" t="str">
        <f>'Enheter, modell og år'!$E$3</f>
        <v>VFM</v>
      </c>
      <c r="C276" s="67">
        <f t="shared" si="20"/>
        <v>0</v>
      </c>
      <c r="D276" s="3">
        <f>Historikk!B42*(1+'Sentrale parametere'!$B$75)</f>
        <v>0</v>
      </c>
      <c r="E276" s="3">
        <f>Historikk!C42*(1+'Sentrale parametere'!$B$75)</f>
        <v>0</v>
      </c>
      <c r="F276" s="3">
        <f>Historikk!D42*(1+'Sentrale parametere'!$B$75)</f>
        <v>0</v>
      </c>
      <c r="G276" s="3">
        <f>Historikk!E42*(1+'Sentrale parametere'!$B$75)</f>
        <v>0</v>
      </c>
      <c r="H276" s="3">
        <f>Historikk!F42*(1+'Sentrale parametere'!$B$75)</f>
        <v>0</v>
      </c>
      <c r="I276" s="3">
        <f>Historikk!G42*(1+'Sentrale parametere'!$B$75)</f>
        <v>0</v>
      </c>
      <c r="J276" s="3">
        <f>Historikk!H42*(1+'Sentrale parametere'!$B$75)</f>
        <v>0</v>
      </c>
      <c r="K276" s="3">
        <f>Historikk!I42*(1+'Sentrale parametere'!$B$75)</f>
        <v>0</v>
      </c>
      <c r="L276" s="3">
        <f>Historikk!J42*(1+'Sentrale parametere'!$B$75)</f>
        <v>0</v>
      </c>
      <c r="M276" s="3">
        <f>Historikk!K42*(1+'Sentrale parametere'!$B$75)</f>
        <v>0</v>
      </c>
      <c r="N276" s="3">
        <f>Historikk!L42*(1+'Sentrale parametere'!$B$75)</f>
        <v>0</v>
      </c>
      <c r="O276" s="3">
        <f>Historikk!M42*(1+'Sentrale parametere'!$B$75)</f>
        <v>0</v>
      </c>
      <c r="P276" s="7">
        <f t="shared" si="17"/>
        <v>0</v>
      </c>
      <c r="Q276" s="7">
        <f t="shared" si="18"/>
        <v>0</v>
      </c>
    </row>
    <row r="277" spans="1:17" x14ac:dyDescent="0.25">
      <c r="A277">
        <f t="shared" si="19"/>
        <v>2017</v>
      </c>
      <c r="B277" t="str">
        <f>'Enheter, modell og år'!$E$3</f>
        <v>VFM</v>
      </c>
      <c r="C277" s="67">
        <f t="shared" si="20"/>
        <v>0</v>
      </c>
      <c r="D277" s="3">
        <f>Historikk!B43*(1+'Sentrale parametere'!$B$75)</f>
        <v>0</v>
      </c>
      <c r="E277" s="3">
        <f>Historikk!C43*(1+'Sentrale parametere'!$B$75)</f>
        <v>0</v>
      </c>
      <c r="F277" s="3">
        <f>Historikk!D43*(1+'Sentrale parametere'!$B$75)</f>
        <v>0</v>
      </c>
      <c r="G277" s="3">
        <f>Historikk!E43*(1+'Sentrale parametere'!$B$75)</f>
        <v>0</v>
      </c>
      <c r="H277" s="3">
        <f>Historikk!F43*(1+'Sentrale parametere'!$B$75)</f>
        <v>0</v>
      </c>
      <c r="I277" s="3">
        <f>Historikk!G43*(1+'Sentrale parametere'!$B$75)</f>
        <v>0</v>
      </c>
      <c r="J277" s="3">
        <f>Historikk!H43*(1+'Sentrale parametere'!$B$75)</f>
        <v>0</v>
      </c>
      <c r="K277" s="3">
        <f>Historikk!I43*(1+'Sentrale parametere'!$B$75)</f>
        <v>0</v>
      </c>
      <c r="L277" s="3">
        <f>Historikk!J43*(1+'Sentrale parametere'!$B$75)</f>
        <v>0</v>
      </c>
      <c r="M277" s="3">
        <f>Historikk!K43*(1+'Sentrale parametere'!$B$75)</f>
        <v>0</v>
      </c>
      <c r="N277" s="3">
        <f>Historikk!L43*(1+'Sentrale parametere'!$B$75)</f>
        <v>0</v>
      </c>
      <c r="O277" s="3">
        <f>Historikk!M43*(1+'Sentrale parametere'!$B$75)</f>
        <v>0</v>
      </c>
      <c r="P277" s="7">
        <f t="shared" si="17"/>
        <v>0</v>
      </c>
      <c r="Q277" s="7">
        <f t="shared" si="18"/>
        <v>0</v>
      </c>
    </row>
    <row r="278" spans="1:17" x14ac:dyDescent="0.25">
      <c r="A278">
        <f t="shared" si="19"/>
        <v>2017</v>
      </c>
      <c r="B278" t="str">
        <f>'Enheter, modell og år'!$E$3</f>
        <v>VFM</v>
      </c>
      <c r="C278" s="67">
        <f t="shared" si="20"/>
        <v>0</v>
      </c>
      <c r="D278" s="3">
        <f>Historikk!B44*(1+'Sentrale parametere'!$B$75)</f>
        <v>0</v>
      </c>
      <c r="E278" s="3">
        <f>Historikk!C44*(1+'Sentrale parametere'!$B$75)</f>
        <v>0</v>
      </c>
      <c r="F278" s="3">
        <f>Historikk!D44*(1+'Sentrale parametere'!$B$75)</f>
        <v>0</v>
      </c>
      <c r="G278" s="3">
        <f>Historikk!E44*(1+'Sentrale parametere'!$B$75)</f>
        <v>0</v>
      </c>
      <c r="H278" s="3">
        <f>Historikk!F44*(1+'Sentrale parametere'!$B$75)</f>
        <v>0</v>
      </c>
      <c r="I278" s="3">
        <f>Historikk!G44*(1+'Sentrale parametere'!$B$75)</f>
        <v>0</v>
      </c>
      <c r="J278" s="3">
        <f>Historikk!H44*(1+'Sentrale parametere'!$B$75)</f>
        <v>0</v>
      </c>
      <c r="K278" s="3">
        <f>Historikk!I44*(1+'Sentrale parametere'!$B$75)</f>
        <v>0</v>
      </c>
      <c r="L278" s="3">
        <f>Historikk!J44*(1+'Sentrale parametere'!$B$75)</f>
        <v>0</v>
      </c>
      <c r="M278" s="3">
        <f>Historikk!K44*(1+'Sentrale parametere'!$B$75)</f>
        <v>0</v>
      </c>
      <c r="N278" s="3">
        <f>Historikk!L44*(1+'Sentrale parametere'!$B$75)</f>
        <v>0</v>
      </c>
      <c r="O278" s="3">
        <f>Historikk!M44*(1+'Sentrale parametere'!$B$75)</f>
        <v>0</v>
      </c>
      <c r="P278" s="7">
        <f t="shared" si="17"/>
        <v>0</v>
      </c>
      <c r="Q278" s="7">
        <f t="shared" si="18"/>
        <v>0</v>
      </c>
    </row>
    <row r="279" spans="1:17" x14ac:dyDescent="0.25">
      <c r="A279">
        <f t="shared" si="19"/>
        <v>2017</v>
      </c>
      <c r="B279" t="str">
        <f>'Enheter, modell og år'!$E$3</f>
        <v>VFM</v>
      </c>
      <c r="C279" s="67">
        <f t="shared" si="20"/>
        <v>0</v>
      </c>
      <c r="D279" s="3">
        <f>Historikk!B45*(1+'Sentrale parametere'!$B$75)</f>
        <v>0</v>
      </c>
      <c r="E279" s="3">
        <f>Historikk!C45*(1+'Sentrale parametere'!$B$75)</f>
        <v>0</v>
      </c>
      <c r="F279" s="3">
        <f>Historikk!D45*(1+'Sentrale parametere'!$B$75)</f>
        <v>0</v>
      </c>
      <c r="G279" s="3">
        <f>Historikk!E45*(1+'Sentrale parametere'!$B$75)</f>
        <v>0</v>
      </c>
      <c r="H279" s="3">
        <f>Historikk!F45*(1+'Sentrale parametere'!$B$75)</f>
        <v>0</v>
      </c>
      <c r="I279" s="3">
        <f>Historikk!G45*(1+'Sentrale parametere'!$B$75)</f>
        <v>0</v>
      </c>
      <c r="J279" s="3">
        <f>Historikk!H45*(1+'Sentrale parametere'!$B$75)</f>
        <v>0</v>
      </c>
      <c r="K279" s="3">
        <f>Historikk!I45*(1+'Sentrale parametere'!$B$75)</f>
        <v>0</v>
      </c>
      <c r="L279" s="3">
        <f>Historikk!J45*(1+'Sentrale parametere'!$B$75)</f>
        <v>0</v>
      </c>
      <c r="M279" s="3">
        <f>Historikk!K45*(1+'Sentrale parametere'!$B$75)</f>
        <v>0</v>
      </c>
      <c r="N279" s="3">
        <f>Historikk!L45*(1+'Sentrale parametere'!$B$75)</f>
        <v>0</v>
      </c>
      <c r="O279" s="3">
        <f>Historikk!M45*(1+'Sentrale parametere'!$B$75)</f>
        <v>0</v>
      </c>
      <c r="P279" s="7">
        <f t="shared" si="17"/>
        <v>0</v>
      </c>
      <c r="Q279" s="7">
        <f t="shared" si="18"/>
        <v>0</v>
      </c>
    </row>
    <row r="280" spans="1:17" x14ac:dyDescent="0.25">
      <c r="A280">
        <f t="shared" si="19"/>
        <v>2017</v>
      </c>
      <c r="B280" t="str">
        <f>'Enheter, modell og år'!$E$3</f>
        <v>VFM</v>
      </c>
      <c r="C280" s="67">
        <f t="shared" si="20"/>
        <v>0</v>
      </c>
      <c r="D280" s="3">
        <f>Historikk!B46*(1+'Sentrale parametere'!$B$75)</f>
        <v>0</v>
      </c>
      <c r="E280" s="3">
        <f>Historikk!C46*(1+'Sentrale parametere'!$B$75)</f>
        <v>0</v>
      </c>
      <c r="F280" s="3">
        <f>Historikk!D46*(1+'Sentrale parametere'!$B$75)</f>
        <v>0</v>
      </c>
      <c r="G280" s="3">
        <f>Historikk!E46*(1+'Sentrale parametere'!$B$75)</f>
        <v>0</v>
      </c>
      <c r="H280" s="3">
        <f>Historikk!F46*(1+'Sentrale parametere'!$B$75)</f>
        <v>0</v>
      </c>
      <c r="I280" s="3">
        <f>Historikk!G46*(1+'Sentrale parametere'!$B$75)</f>
        <v>0</v>
      </c>
      <c r="J280" s="3">
        <f>Historikk!H46*(1+'Sentrale parametere'!$B$75)</f>
        <v>0</v>
      </c>
      <c r="K280" s="3">
        <f>Historikk!I46*(1+'Sentrale parametere'!$B$75)</f>
        <v>0</v>
      </c>
      <c r="L280" s="3">
        <f>Historikk!J46*(1+'Sentrale parametere'!$B$75)</f>
        <v>0</v>
      </c>
      <c r="M280" s="3">
        <f>Historikk!K46*(1+'Sentrale parametere'!$B$75)</f>
        <v>0</v>
      </c>
      <c r="N280" s="3">
        <f>Historikk!L46*(1+'Sentrale parametere'!$B$75)</f>
        <v>0</v>
      </c>
      <c r="O280" s="3">
        <f>Historikk!M46*(1+'Sentrale parametere'!$B$75)</f>
        <v>0</v>
      </c>
      <c r="P280" s="7">
        <f t="shared" si="17"/>
        <v>0</v>
      </c>
      <c r="Q280" s="7">
        <f t="shared" si="18"/>
        <v>0</v>
      </c>
    </row>
    <row r="281" spans="1:17" x14ac:dyDescent="0.25">
      <c r="A281">
        <f t="shared" si="19"/>
        <v>2017</v>
      </c>
      <c r="B281" t="str">
        <f>'Enheter, modell og år'!$E$3</f>
        <v>VFM</v>
      </c>
      <c r="C281" s="67">
        <f t="shared" si="20"/>
        <v>0</v>
      </c>
      <c r="D281" s="3">
        <f>Historikk!B47*(1+'Sentrale parametere'!$B$75)</f>
        <v>0</v>
      </c>
      <c r="E281" s="3">
        <f>Historikk!C47*(1+'Sentrale parametere'!$B$75)</f>
        <v>0</v>
      </c>
      <c r="F281" s="3">
        <f>Historikk!D47*(1+'Sentrale parametere'!$B$75)</f>
        <v>0</v>
      </c>
      <c r="G281" s="3">
        <f>Historikk!E47*(1+'Sentrale parametere'!$B$75)</f>
        <v>0</v>
      </c>
      <c r="H281" s="3">
        <f>Historikk!F47*(1+'Sentrale parametere'!$B$75)</f>
        <v>0</v>
      </c>
      <c r="I281" s="3">
        <f>Historikk!G47*(1+'Sentrale parametere'!$B$75)</f>
        <v>0</v>
      </c>
      <c r="J281" s="3">
        <f>Historikk!H47*(1+'Sentrale parametere'!$B$75)</f>
        <v>0</v>
      </c>
      <c r="K281" s="3">
        <f>Historikk!I47*(1+'Sentrale parametere'!$B$75)</f>
        <v>0</v>
      </c>
      <c r="L281" s="3">
        <f>Historikk!J47*(1+'Sentrale parametere'!$B$75)</f>
        <v>0</v>
      </c>
      <c r="M281" s="3">
        <f>Historikk!K47*(1+'Sentrale parametere'!$B$75)</f>
        <v>0</v>
      </c>
      <c r="N281" s="3">
        <f>Historikk!L47*(1+'Sentrale parametere'!$B$75)</f>
        <v>0</v>
      </c>
      <c r="O281" s="3">
        <f>Historikk!M47*(1+'Sentrale parametere'!$B$75)</f>
        <v>0</v>
      </c>
      <c r="P281" s="7">
        <f t="shared" si="17"/>
        <v>0</v>
      </c>
      <c r="Q281" s="7">
        <f t="shared" si="18"/>
        <v>0</v>
      </c>
    </row>
    <row r="282" spans="1:17" x14ac:dyDescent="0.25">
      <c r="A282">
        <f t="shared" si="19"/>
        <v>2017</v>
      </c>
      <c r="B282" t="str">
        <f>'Enheter, modell og år'!$E$3</f>
        <v>VFM</v>
      </c>
      <c r="C282" s="67">
        <f t="shared" si="20"/>
        <v>0</v>
      </c>
      <c r="D282" s="3">
        <f>Historikk!B48*(1+'Sentrale parametere'!$B$75)</f>
        <v>0</v>
      </c>
      <c r="E282" s="3">
        <f>Historikk!C48*(1+'Sentrale parametere'!$B$75)</f>
        <v>0</v>
      </c>
      <c r="F282" s="3">
        <f>Historikk!D48*(1+'Sentrale parametere'!$B$75)</f>
        <v>0</v>
      </c>
      <c r="G282" s="3">
        <f>Historikk!E48*(1+'Sentrale parametere'!$B$75)</f>
        <v>0</v>
      </c>
      <c r="H282" s="3">
        <f>Historikk!F48*(1+'Sentrale parametere'!$B$75)</f>
        <v>0</v>
      </c>
      <c r="I282" s="3">
        <f>Historikk!G48*(1+'Sentrale parametere'!$B$75)</f>
        <v>0</v>
      </c>
      <c r="J282" s="3">
        <f>Historikk!H48*(1+'Sentrale parametere'!$B$75)</f>
        <v>0</v>
      </c>
      <c r="K282" s="3">
        <f>Historikk!I48*(1+'Sentrale parametere'!$B$75)</f>
        <v>0</v>
      </c>
      <c r="L282" s="3">
        <f>Historikk!J48*(1+'Sentrale parametere'!$B$75)</f>
        <v>0</v>
      </c>
      <c r="M282" s="3">
        <f>Historikk!K48*(1+'Sentrale parametere'!$B$75)</f>
        <v>0</v>
      </c>
      <c r="N282" s="3">
        <f>Historikk!L48*(1+'Sentrale parametere'!$B$75)</f>
        <v>0</v>
      </c>
      <c r="O282" s="3">
        <f>Historikk!M48*(1+'Sentrale parametere'!$B$75)</f>
        <v>0</v>
      </c>
      <c r="P282" s="7">
        <f t="shared" si="17"/>
        <v>0</v>
      </c>
      <c r="Q282" s="7">
        <f t="shared" si="18"/>
        <v>0</v>
      </c>
    </row>
    <row r="283" spans="1:17" x14ac:dyDescent="0.25">
      <c r="A283">
        <f t="shared" si="19"/>
        <v>2017</v>
      </c>
      <c r="B283" t="str">
        <f>'Enheter, modell og år'!$E$3</f>
        <v>VFM</v>
      </c>
      <c r="C283" s="67">
        <f t="shared" si="20"/>
        <v>0</v>
      </c>
      <c r="D283" s="3">
        <f>Historikk!B49*(1+'Sentrale parametere'!$B$75)</f>
        <v>0</v>
      </c>
      <c r="E283" s="3">
        <f>Historikk!C49*(1+'Sentrale parametere'!$B$75)</f>
        <v>0</v>
      </c>
      <c r="F283" s="3">
        <f>Historikk!D49*(1+'Sentrale parametere'!$B$75)</f>
        <v>0</v>
      </c>
      <c r="G283" s="3">
        <f>Historikk!E49*(1+'Sentrale parametere'!$B$75)</f>
        <v>0</v>
      </c>
      <c r="H283" s="3">
        <f>Historikk!F49*(1+'Sentrale parametere'!$B$75)</f>
        <v>0</v>
      </c>
      <c r="I283" s="3">
        <f>Historikk!G49*(1+'Sentrale parametere'!$B$75)</f>
        <v>0</v>
      </c>
      <c r="J283" s="3">
        <f>Historikk!H49*(1+'Sentrale parametere'!$B$75)</f>
        <v>0</v>
      </c>
      <c r="K283" s="3">
        <f>Historikk!I49*(1+'Sentrale parametere'!$B$75)</f>
        <v>0</v>
      </c>
      <c r="L283" s="3">
        <f>Historikk!J49*(1+'Sentrale parametere'!$B$75)</f>
        <v>0</v>
      </c>
      <c r="M283" s="3">
        <f>Historikk!K49*(1+'Sentrale parametere'!$B$75)</f>
        <v>0</v>
      </c>
      <c r="N283" s="3">
        <f>Historikk!L49*(1+'Sentrale parametere'!$B$75)</f>
        <v>0</v>
      </c>
      <c r="O283" s="3">
        <f>Historikk!M49*(1+'Sentrale parametere'!$B$75)</f>
        <v>0</v>
      </c>
      <c r="P283" s="7">
        <f t="shared" si="17"/>
        <v>0</v>
      </c>
      <c r="Q283" s="7">
        <f t="shared" si="18"/>
        <v>0</v>
      </c>
    </row>
    <row r="284" spans="1:17" x14ac:dyDescent="0.25">
      <c r="A284">
        <f t="shared" si="19"/>
        <v>2017</v>
      </c>
      <c r="B284" t="str">
        <f>'Enheter, modell og år'!$E$3</f>
        <v>VFM</v>
      </c>
      <c r="C284" s="67">
        <f t="shared" si="20"/>
        <v>0</v>
      </c>
      <c r="D284" s="3">
        <f>Historikk!B50*(1+'Sentrale parametere'!$B$75)</f>
        <v>0</v>
      </c>
      <c r="E284" s="3">
        <f>Historikk!C50*(1+'Sentrale parametere'!$B$75)</f>
        <v>0</v>
      </c>
      <c r="F284" s="3">
        <f>Historikk!D50*(1+'Sentrale parametere'!$B$75)</f>
        <v>0</v>
      </c>
      <c r="G284" s="3">
        <f>Historikk!E50*(1+'Sentrale parametere'!$B$75)</f>
        <v>0</v>
      </c>
      <c r="H284" s="3">
        <f>Historikk!F50*(1+'Sentrale parametere'!$B$75)</f>
        <v>0</v>
      </c>
      <c r="I284" s="3">
        <f>Historikk!G50*(1+'Sentrale parametere'!$B$75)</f>
        <v>0</v>
      </c>
      <c r="J284" s="3">
        <f>Historikk!H50*(1+'Sentrale parametere'!$B$75)</f>
        <v>0</v>
      </c>
      <c r="K284" s="3">
        <f>Historikk!I50*(1+'Sentrale parametere'!$B$75)</f>
        <v>0</v>
      </c>
      <c r="L284" s="3">
        <f>Historikk!J50*(1+'Sentrale parametere'!$B$75)</f>
        <v>0</v>
      </c>
      <c r="M284" s="3">
        <f>Historikk!K50*(1+'Sentrale parametere'!$B$75)</f>
        <v>0</v>
      </c>
      <c r="N284" s="3">
        <f>Historikk!L50*(1+'Sentrale parametere'!$B$75)</f>
        <v>0</v>
      </c>
      <c r="O284" s="3">
        <f>Historikk!M50*(1+'Sentrale parametere'!$B$75)</f>
        <v>0</v>
      </c>
      <c r="P284" s="7">
        <f t="shared" si="17"/>
        <v>0</v>
      </c>
      <c r="Q284" s="7">
        <f t="shared" si="18"/>
        <v>0</v>
      </c>
    </row>
    <row r="285" spans="1:17" x14ac:dyDescent="0.25">
      <c r="A285">
        <f t="shared" si="19"/>
        <v>2017</v>
      </c>
      <c r="B285" t="str">
        <f>'Enheter, modell og år'!$E$3</f>
        <v>VFM</v>
      </c>
      <c r="C285" s="67">
        <f t="shared" si="20"/>
        <v>0</v>
      </c>
      <c r="D285" s="3">
        <f>Historikk!B51*(1+'Sentrale parametere'!$B$75)</f>
        <v>0</v>
      </c>
      <c r="E285" s="3">
        <f>Historikk!C51*(1+'Sentrale parametere'!$B$75)</f>
        <v>0</v>
      </c>
      <c r="F285" s="3">
        <f>Historikk!D51*(1+'Sentrale parametere'!$B$75)</f>
        <v>0</v>
      </c>
      <c r="G285" s="3">
        <f>Historikk!E51*(1+'Sentrale parametere'!$B$75)</f>
        <v>0</v>
      </c>
      <c r="H285" s="3">
        <f>Historikk!F51*(1+'Sentrale parametere'!$B$75)</f>
        <v>0</v>
      </c>
      <c r="I285" s="3">
        <f>Historikk!G51*(1+'Sentrale parametere'!$B$75)</f>
        <v>0</v>
      </c>
      <c r="J285" s="3">
        <f>Historikk!H51*(1+'Sentrale parametere'!$B$75)</f>
        <v>0</v>
      </c>
      <c r="K285" s="3">
        <f>Historikk!I51*(1+'Sentrale parametere'!$B$75)</f>
        <v>0</v>
      </c>
      <c r="L285" s="3">
        <f>Historikk!J51*(1+'Sentrale parametere'!$B$75)</f>
        <v>0</v>
      </c>
      <c r="M285" s="3">
        <f>Historikk!K51*(1+'Sentrale parametere'!$B$75)</f>
        <v>0</v>
      </c>
      <c r="N285" s="3">
        <f>Historikk!L51*(1+'Sentrale parametere'!$B$75)</f>
        <v>0</v>
      </c>
      <c r="O285" s="3">
        <f>Historikk!M51*(1+'Sentrale parametere'!$B$75)</f>
        <v>0</v>
      </c>
      <c r="P285" s="7">
        <f t="shared" si="17"/>
        <v>0</v>
      </c>
      <c r="Q285" s="7">
        <f t="shared" si="18"/>
        <v>0</v>
      </c>
    </row>
    <row r="286" spans="1:17" x14ac:dyDescent="0.25">
      <c r="A286">
        <f t="shared" si="19"/>
        <v>2017</v>
      </c>
      <c r="B286" t="str">
        <f>'Enheter, modell og år'!$E$3</f>
        <v>VFM</v>
      </c>
      <c r="C286" s="67">
        <f t="shared" si="20"/>
        <v>0</v>
      </c>
      <c r="D286" s="3">
        <f>Historikk!B52*(1+'Sentrale parametere'!$B$75)</f>
        <v>0</v>
      </c>
      <c r="E286" s="3">
        <f>Historikk!C52*(1+'Sentrale parametere'!$B$75)</f>
        <v>0</v>
      </c>
      <c r="F286" s="3">
        <f>Historikk!D52*(1+'Sentrale parametere'!$B$75)</f>
        <v>0</v>
      </c>
      <c r="G286" s="3">
        <f>Historikk!E52*(1+'Sentrale parametere'!$B$75)</f>
        <v>0</v>
      </c>
      <c r="H286" s="3">
        <f>Historikk!F52*(1+'Sentrale parametere'!$B$75)</f>
        <v>0</v>
      </c>
      <c r="I286" s="3">
        <f>Historikk!G52*(1+'Sentrale parametere'!$B$75)</f>
        <v>0</v>
      </c>
      <c r="J286" s="3">
        <f>Historikk!H52*(1+'Sentrale parametere'!$B$75)</f>
        <v>0</v>
      </c>
      <c r="K286" s="3">
        <f>Historikk!I52*(1+'Sentrale parametere'!$B$75)</f>
        <v>0</v>
      </c>
      <c r="L286" s="3">
        <f>Historikk!J52*(1+'Sentrale parametere'!$B$75)</f>
        <v>0</v>
      </c>
      <c r="M286" s="3">
        <f>Historikk!K52*(1+'Sentrale parametere'!$B$75)</f>
        <v>0</v>
      </c>
      <c r="N286" s="3">
        <f>Historikk!L52*(1+'Sentrale parametere'!$B$75)</f>
        <v>0</v>
      </c>
      <c r="O286" s="3">
        <f>Historikk!M52*(1+'Sentrale parametere'!$B$75)</f>
        <v>0</v>
      </c>
      <c r="P286" s="7">
        <f t="shared" si="17"/>
        <v>0</v>
      </c>
      <c r="Q286" s="7">
        <f t="shared" si="18"/>
        <v>0</v>
      </c>
    </row>
    <row r="287" spans="1:17" x14ac:dyDescent="0.25">
      <c r="A287">
        <f t="shared" si="19"/>
        <v>2017</v>
      </c>
      <c r="B287" t="str">
        <f>'Enheter, modell og år'!$E$3</f>
        <v>VFM</v>
      </c>
      <c r="C287" s="67">
        <f t="shared" si="20"/>
        <v>0</v>
      </c>
      <c r="D287" s="3">
        <f>Historikk!B53*(1+'Sentrale parametere'!$B$75)</f>
        <v>0</v>
      </c>
      <c r="E287" s="3">
        <f>Historikk!C53*(1+'Sentrale parametere'!$B$75)</f>
        <v>0</v>
      </c>
      <c r="F287" s="3">
        <f>Historikk!D53*(1+'Sentrale parametere'!$B$75)</f>
        <v>0</v>
      </c>
      <c r="G287" s="3">
        <f>Historikk!E53*(1+'Sentrale parametere'!$B$75)</f>
        <v>0</v>
      </c>
      <c r="H287" s="3">
        <f>Historikk!F53*(1+'Sentrale parametere'!$B$75)</f>
        <v>0</v>
      </c>
      <c r="I287" s="3">
        <f>Historikk!G53*(1+'Sentrale parametere'!$B$75)</f>
        <v>0</v>
      </c>
      <c r="J287" s="3">
        <f>Historikk!H53*(1+'Sentrale parametere'!$B$75)</f>
        <v>0</v>
      </c>
      <c r="K287" s="3">
        <f>Historikk!I53*(1+'Sentrale parametere'!$B$75)</f>
        <v>0</v>
      </c>
      <c r="L287" s="3">
        <f>Historikk!J53*(1+'Sentrale parametere'!$B$75)</f>
        <v>0</v>
      </c>
      <c r="M287" s="3">
        <f>Historikk!K53*(1+'Sentrale parametere'!$B$75)</f>
        <v>0</v>
      </c>
      <c r="N287" s="3">
        <f>Historikk!L53*(1+'Sentrale parametere'!$B$75)</f>
        <v>0</v>
      </c>
      <c r="O287" s="3">
        <f>Historikk!M53*(1+'Sentrale parametere'!$B$75)</f>
        <v>0</v>
      </c>
      <c r="P287" s="7">
        <f t="shared" si="17"/>
        <v>0</v>
      </c>
      <c r="Q287" s="7">
        <f t="shared" si="18"/>
        <v>0</v>
      </c>
    </row>
    <row r="288" spans="1:17" x14ac:dyDescent="0.25">
      <c r="A288">
        <f t="shared" si="19"/>
        <v>2017</v>
      </c>
      <c r="B288" t="str">
        <f>'Enheter, modell og år'!$E$3</f>
        <v>VFM</v>
      </c>
      <c r="C288" s="67">
        <f t="shared" si="20"/>
        <v>0</v>
      </c>
      <c r="D288" s="3">
        <f>Historikk!B54*(1+'Sentrale parametere'!$B$75)</f>
        <v>0</v>
      </c>
      <c r="E288" s="3">
        <f>Historikk!C54*(1+'Sentrale parametere'!$B$75)</f>
        <v>0</v>
      </c>
      <c r="F288" s="3">
        <f>Historikk!D54*(1+'Sentrale parametere'!$B$75)</f>
        <v>0</v>
      </c>
      <c r="G288" s="3">
        <f>Historikk!E54*(1+'Sentrale parametere'!$B$75)</f>
        <v>0</v>
      </c>
      <c r="H288" s="3">
        <f>Historikk!F54*(1+'Sentrale parametere'!$B$75)</f>
        <v>0</v>
      </c>
      <c r="I288" s="3">
        <f>Historikk!G54*(1+'Sentrale parametere'!$B$75)</f>
        <v>0</v>
      </c>
      <c r="J288" s="3">
        <f>Historikk!H54*(1+'Sentrale parametere'!$B$75)</f>
        <v>0</v>
      </c>
      <c r="K288" s="3">
        <f>Historikk!I54*(1+'Sentrale parametere'!$B$75)</f>
        <v>0</v>
      </c>
      <c r="L288" s="3">
        <f>Historikk!J54*(1+'Sentrale parametere'!$B$75)</f>
        <v>0</v>
      </c>
      <c r="M288" s="3">
        <f>Historikk!K54*(1+'Sentrale parametere'!$B$75)</f>
        <v>0</v>
      </c>
      <c r="N288" s="3">
        <f>Historikk!L54*(1+'Sentrale parametere'!$B$75)</f>
        <v>0</v>
      </c>
      <c r="O288" s="3">
        <f>Historikk!M54*(1+'Sentrale parametere'!$B$75)</f>
        <v>0</v>
      </c>
      <c r="P288" s="7">
        <f t="shared" si="17"/>
        <v>0</v>
      </c>
      <c r="Q288" s="7">
        <f t="shared" si="18"/>
        <v>0</v>
      </c>
    </row>
    <row r="289" spans="1:17" x14ac:dyDescent="0.25">
      <c r="A289">
        <f t="shared" si="19"/>
        <v>2017</v>
      </c>
      <c r="B289" t="str">
        <f>'Enheter, modell og år'!$E$3</f>
        <v>VFM</v>
      </c>
      <c r="C289" s="67">
        <f t="shared" si="20"/>
        <v>0</v>
      </c>
      <c r="D289" s="3">
        <f>Historikk!B55*(1+'Sentrale parametere'!$B$75)</f>
        <v>0</v>
      </c>
      <c r="E289" s="3">
        <f>Historikk!C55*(1+'Sentrale parametere'!$B$75)</f>
        <v>0</v>
      </c>
      <c r="F289" s="3">
        <f>Historikk!D55*(1+'Sentrale parametere'!$B$75)</f>
        <v>0</v>
      </c>
      <c r="G289" s="3">
        <f>Historikk!E55*(1+'Sentrale parametere'!$B$75)</f>
        <v>0</v>
      </c>
      <c r="H289" s="3">
        <f>Historikk!F55*(1+'Sentrale parametere'!$B$75)</f>
        <v>0</v>
      </c>
      <c r="I289" s="3">
        <f>Historikk!G55*(1+'Sentrale parametere'!$B$75)</f>
        <v>0</v>
      </c>
      <c r="J289" s="3">
        <f>Historikk!H55*(1+'Sentrale parametere'!$B$75)</f>
        <v>0</v>
      </c>
      <c r="K289" s="3">
        <f>Historikk!I55*(1+'Sentrale parametere'!$B$75)</f>
        <v>0</v>
      </c>
      <c r="L289" s="3">
        <f>Historikk!J55*(1+'Sentrale parametere'!$B$75)</f>
        <v>0</v>
      </c>
      <c r="M289" s="3">
        <f>Historikk!K55*(1+'Sentrale parametere'!$B$75)</f>
        <v>0</v>
      </c>
      <c r="N289" s="3">
        <f>Historikk!L55*(1+'Sentrale parametere'!$B$75)</f>
        <v>0</v>
      </c>
      <c r="O289" s="3">
        <f>Historikk!M55*(1+'Sentrale parametere'!$B$75)</f>
        <v>0</v>
      </c>
      <c r="P289" s="7">
        <f t="shared" si="17"/>
        <v>0</v>
      </c>
      <c r="Q289" s="7">
        <f t="shared" si="18"/>
        <v>0</v>
      </c>
    </row>
    <row r="290" spans="1:17" x14ac:dyDescent="0.25">
      <c r="A290">
        <f t="shared" si="19"/>
        <v>2017</v>
      </c>
      <c r="B290" t="str">
        <f>'Enheter, modell og år'!$E$3</f>
        <v>VFM</v>
      </c>
      <c r="C290" s="67">
        <f t="shared" si="20"/>
        <v>0</v>
      </c>
      <c r="D290" s="3">
        <f>Historikk!B56*(1+'Sentrale parametere'!$B$75)</f>
        <v>0</v>
      </c>
      <c r="E290" s="3">
        <f>Historikk!C56*(1+'Sentrale parametere'!$B$75)</f>
        <v>0</v>
      </c>
      <c r="F290" s="3">
        <f>Historikk!D56*(1+'Sentrale parametere'!$B$75)</f>
        <v>0</v>
      </c>
      <c r="G290" s="3">
        <f>Historikk!E56*(1+'Sentrale parametere'!$B$75)</f>
        <v>0</v>
      </c>
      <c r="H290" s="3">
        <f>Historikk!F56*(1+'Sentrale parametere'!$B$75)</f>
        <v>0</v>
      </c>
      <c r="I290" s="3">
        <f>Historikk!G56*(1+'Sentrale parametere'!$B$75)</f>
        <v>0</v>
      </c>
      <c r="J290" s="3">
        <f>Historikk!H56*(1+'Sentrale parametere'!$B$75)</f>
        <v>0</v>
      </c>
      <c r="K290" s="3">
        <f>Historikk!I56*(1+'Sentrale parametere'!$B$75)</f>
        <v>0</v>
      </c>
      <c r="L290" s="3">
        <f>Historikk!J56*(1+'Sentrale parametere'!$B$75)</f>
        <v>0</v>
      </c>
      <c r="M290" s="3">
        <f>Historikk!K56*(1+'Sentrale parametere'!$B$75)</f>
        <v>0</v>
      </c>
      <c r="N290" s="3">
        <f>Historikk!L56*(1+'Sentrale parametere'!$B$75)</f>
        <v>0</v>
      </c>
      <c r="O290" s="3">
        <f>Historikk!M56*(1+'Sentrale parametere'!$B$75)</f>
        <v>0</v>
      </c>
      <c r="P290" s="7">
        <f t="shared" si="17"/>
        <v>0</v>
      </c>
      <c r="Q290" s="7">
        <f t="shared" si="18"/>
        <v>0</v>
      </c>
    </row>
    <row r="291" spans="1:17" x14ac:dyDescent="0.25">
      <c r="A291">
        <f t="shared" si="19"/>
        <v>2017</v>
      </c>
      <c r="B291" t="str">
        <f>'Enheter, modell og år'!$E$3</f>
        <v>VFM</v>
      </c>
      <c r="C291" s="67">
        <f t="shared" si="20"/>
        <v>0</v>
      </c>
      <c r="D291" s="3">
        <f>Historikk!B57*(1+'Sentrale parametere'!$B$75)</f>
        <v>0</v>
      </c>
      <c r="E291" s="3">
        <f>Historikk!C57*(1+'Sentrale parametere'!$B$75)</f>
        <v>0</v>
      </c>
      <c r="F291" s="3">
        <f>Historikk!D57*(1+'Sentrale parametere'!$B$75)</f>
        <v>0</v>
      </c>
      <c r="G291" s="3">
        <f>Historikk!E57*(1+'Sentrale parametere'!$B$75)</f>
        <v>0</v>
      </c>
      <c r="H291" s="3">
        <f>Historikk!F57*(1+'Sentrale parametere'!$B$75)</f>
        <v>0</v>
      </c>
      <c r="I291" s="3">
        <f>Historikk!G57*(1+'Sentrale parametere'!$B$75)</f>
        <v>0</v>
      </c>
      <c r="J291" s="3">
        <f>Historikk!H57*(1+'Sentrale parametere'!$B$75)</f>
        <v>0</v>
      </c>
      <c r="K291" s="3">
        <f>Historikk!I57*(1+'Sentrale parametere'!$B$75)</f>
        <v>0</v>
      </c>
      <c r="L291" s="3">
        <f>Historikk!J57*(1+'Sentrale parametere'!$B$75)</f>
        <v>0</v>
      </c>
      <c r="M291" s="3">
        <f>Historikk!K57*(1+'Sentrale parametere'!$B$75)</f>
        <v>0</v>
      </c>
      <c r="N291" s="3">
        <f>Historikk!L57*(1+'Sentrale parametere'!$B$75)</f>
        <v>0</v>
      </c>
      <c r="O291" s="3">
        <f>Historikk!M57*(1+'Sentrale parametere'!$B$75)</f>
        <v>0</v>
      </c>
      <c r="P291" s="7">
        <f t="shared" si="17"/>
        <v>0</v>
      </c>
      <c r="Q291" s="7">
        <f t="shared" si="18"/>
        <v>0</v>
      </c>
    </row>
    <row r="292" spans="1:17" x14ac:dyDescent="0.25">
      <c r="A292">
        <f t="shared" si="19"/>
        <v>2017</v>
      </c>
      <c r="B292" t="str">
        <f>'Enheter, modell og år'!$E$3</f>
        <v>VFM</v>
      </c>
      <c r="C292" s="67">
        <f t="shared" si="20"/>
        <v>0</v>
      </c>
      <c r="D292" s="3">
        <f>Historikk!B58*(1+'Sentrale parametere'!$B$75)</f>
        <v>0</v>
      </c>
      <c r="E292" s="3">
        <f>Historikk!C58*(1+'Sentrale parametere'!$B$75)</f>
        <v>0</v>
      </c>
      <c r="F292" s="3">
        <f>Historikk!D58*(1+'Sentrale parametere'!$B$75)</f>
        <v>0</v>
      </c>
      <c r="G292" s="3">
        <f>Historikk!E58*(1+'Sentrale parametere'!$B$75)</f>
        <v>0</v>
      </c>
      <c r="H292" s="3">
        <f>Historikk!F58*(1+'Sentrale parametere'!$B$75)</f>
        <v>0</v>
      </c>
      <c r="I292" s="3">
        <f>Historikk!G58*(1+'Sentrale parametere'!$B$75)</f>
        <v>0</v>
      </c>
      <c r="J292" s="3">
        <f>Historikk!H58*(1+'Sentrale parametere'!$B$75)</f>
        <v>0</v>
      </c>
      <c r="K292" s="3">
        <f>Historikk!I58*(1+'Sentrale parametere'!$B$75)</f>
        <v>0</v>
      </c>
      <c r="L292" s="3">
        <f>Historikk!J58*(1+'Sentrale parametere'!$B$75)</f>
        <v>0</v>
      </c>
      <c r="M292" s="3">
        <f>Historikk!K58*(1+'Sentrale parametere'!$B$75)</f>
        <v>0</v>
      </c>
      <c r="N292" s="3">
        <f>Historikk!L58*(1+'Sentrale parametere'!$B$75)</f>
        <v>0</v>
      </c>
      <c r="O292" s="3">
        <f>Historikk!M58*(1+'Sentrale parametere'!$B$75)</f>
        <v>0</v>
      </c>
      <c r="P292" s="7">
        <f t="shared" si="17"/>
        <v>0</v>
      </c>
      <c r="Q292" s="7">
        <f t="shared" si="18"/>
        <v>0</v>
      </c>
    </row>
    <row r="293" spans="1:17" x14ac:dyDescent="0.25">
      <c r="A293">
        <f t="shared" si="19"/>
        <v>2017</v>
      </c>
      <c r="B293" t="str">
        <f>'Enheter, modell og år'!$E$3</f>
        <v>VFM</v>
      </c>
      <c r="C293" s="67">
        <f t="shared" si="20"/>
        <v>0</v>
      </c>
      <c r="D293" s="3">
        <f>Historikk!B59*(1+'Sentrale parametere'!$B$75)</f>
        <v>0</v>
      </c>
      <c r="E293" s="3">
        <f>Historikk!C59*(1+'Sentrale parametere'!$B$75)</f>
        <v>0</v>
      </c>
      <c r="F293" s="3">
        <f>Historikk!D59*(1+'Sentrale parametere'!$B$75)</f>
        <v>0</v>
      </c>
      <c r="G293" s="3">
        <f>Historikk!E59*(1+'Sentrale parametere'!$B$75)</f>
        <v>0</v>
      </c>
      <c r="H293" s="3">
        <f>Historikk!F59*(1+'Sentrale parametere'!$B$75)</f>
        <v>0</v>
      </c>
      <c r="I293" s="3">
        <f>Historikk!G59*(1+'Sentrale parametere'!$B$75)</f>
        <v>0</v>
      </c>
      <c r="J293" s="3">
        <f>Historikk!H59*(1+'Sentrale parametere'!$B$75)</f>
        <v>0</v>
      </c>
      <c r="K293" s="3">
        <f>Historikk!I59*(1+'Sentrale parametere'!$B$75)</f>
        <v>0</v>
      </c>
      <c r="L293" s="3">
        <f>Historikk!J59*(1+'Sentrale parametere'!$B$75)</f>
        <v>0</v>
      </c>
      <c r="M293" s="3">
        <f>Historikk!K59*(1+'Sentrale parametere'!$B$75)</f>
        <v>0</v>
      </c>
      <c r="N293" s="3">
        <f>Historikk!L59*(1+'Sentrale parametere'!$B$75)</f>
        <v>0</v>
      </c>
      <c r="O293" s="3">
        <f>Historikk!M59*(1+'Sentrale parametere'!$B$75)</f>
        <v>0</v>
      </c>
      <c r="P293" s="7">
        <f t="shared" si="17"/>
        <v>0</v>
      </c>
      <c r="Q293" s="7">
        <f t="shared" si="18"/>
        <v>0</v>
      </c>
    </row>
    <row r="294" spans="1:17" x14ac:dyDescent="0.25">
      <c r="A294">
        <f t="shared" si="19"/>
        <v>2017</v>
      </c>
      <c r="B294" t="str">
        <f>'Enheter, modell og år'!$E$3</f>
        <v>VFM</v>
      </c>
      <c r="C294" s="67">
        <f t="shared" si="20"/>
        <v>0</v>
      </c>
      <c r="D294" s="3">
        <f>Historikk!B60*(1+'Sentrale parametere'!$B$75)</f>
        <v>0</v>
      </c>
      <c r="E294" s="3">
        <f>Historikk!C60*(1+'Sentrale parametere'!$B$75)</f>
        <v>0</v>
      </c>
      <c r="F294" s="3">
        <f>Historikk!D60*(1+'Sentrale parametere'!$B$75)</f>
        <v>0</v>
      </c>
      <c r="G294" s="3">
        <f>Historikk!E60*(1+'Sentrale parametere'!$B$75)</f>
        <v>0</v>
      </c>
      <c r="H294" s="3">
        <f>Historikk!F60*(1+'Sentrale parametere'!$B$75)</f>
        <v>0</v>
      </c>
      <c r="I294" s="3">
        <f>Historikk!G60*(1+'Sentrale parametere'!$B$75)</f>
        <v>0</v>
      </c>
      <c r="J294" s="3">
        <f>Historikk!H60*(1+'Sentrale parametere'!$B$75)</f>
        <v>0</v>
      </c>
      <c r="K294" s="3">
        <f>Historikk!I60*(1+'Sentrale parametere'!$B$75)</f>
        <v>0</v>
      </c>
      <c r="L294" s="3">
        <f>Historikk!J60*(1+'Sentrale parametere'!$B$75)</f>
        <v>0</v>
      </c>
      <c r="M294" s="3">
        <f>Historikk!K60*(1+'Sentrale parametere'!$B$75)</f>
        <v>0</v>
      </c>
      <c r="N294" s="3">
        <f>Historikk!L60*(1+'Sentrale parametere'!$B$75)</f>
        <v>0</v>
      </c>
      <c r="O294" s="3">
        <f>Historikk!M60*(1+'Sentrale parametere'!$B$75)</f>
        <v>0</v>
      </c>
      <c r="P294" s="7">
        <f t="shared" si="17"/>
        <v>0</v>
      </c>
      <c r="Q294" s="7">
        <f t="shared" si="18"/>
        <v>0</v>
      </c>
    </row>
    <row r="295" spans="1:17" x14ac:dyDescent="0.25">
      <c r="A295">
        <f t="shared" si="19"/>
        <v>2017</v>
      </c>
      <c r="B295" t="str">
        <f>'Enheter, modell og år'!$E$3</f>
        <v>VFM</v>
      </c>
      <c r="C295" s="67">
        <f t="shared" si="20"/>
        <v>0</v>
      </c>
      <c r="D295" s="3">
        <f>Historikk!B61*(1+'Sentrale parametere'!$B$75)</f>
        <v>0</v>
      </c>
      <c r="E295" s="3">
        <f>Historikk!C61*(1+'Sentrale parametere'!$B$75)</f>
        <v>0</v>
      </c>
      <c r="F295" s="3">
        <f>Historikk!D61*(1+'Sentrale parametere'!$B$75)</f>
        <v>0</v>
      </c>
      <c r="G295" s="3">
        <f>Historikk!E61*(1+'Sentrale parametere'!$B$75)</f>
        <v>0</v>
      </c>
      <c r="H295" s="3">
        <f>Historikk!F61*(1+'Sentrale parametere'!$B$75)</f>
        <v>0</v>
      </c>
      <c r="I295" s="3">
        <f>Historikk!G61*(1+'Sentrale parametere'!$B$75)</f>
        <v>0</v>
      </c>
      <c r="J295" s="3">
        <f>Historikk!H61*(1+'Sentrale parametere'!$B$75)</f>
        <v>0</v>
      </c>
      <c r="K295" s="3">
        <f>Historikk!I61*(1+'Sentrale parametere'!$B$75)</f>
        <v>0</v>
      </c>
      <c r="L295" s="3">
        <f>Historikk!J61*(1+'Sentrale parametere'!$B$75)</f>
        <v>0</v>
      </c>
      <c r="M295" s="3">
        <f>Historikk!K61*(1+'Sentrale parametere'!$B$75)</f>
        <v>0</v>
      </c>
      <c r="N295" s="3">
        <f>Historikk!L61*(1+'Sentrale parametere'!$B$75)</f>
        <v>0</v>
      </c>
      <c r="O295" s="3">
        <f>Historikk!M61*(1+'Sentrale parametere'!$B$75)</f>
        <v>0</v>
      </c>
      <c r="P295" s="7">
        <f t="shared" si="17"/>
        <v>0</v>
      </c>
      <c r="Q295" s="7">
        <f t="shared" si="18"/>
        <v>0</v>
      </c>
    </row>
    <row r="296" spans="1:17" x14ac:dyDescent="0.25">
      <c r="A296">
        <f t="shared" si="19"/>
        <v>2017</v>
      </c>
      <c r="B296" t="str">
        <f>'Enheter, modell og år'!$E$3</f>
        <v>VFM</v>
      </c>
      <c r="C296" s="67">
        <f t="shared" si="20"/>
        <v>0</v>
      </c>
      <c r="D296" s="3">
        <f>Historikk!B62*(1+'Sentrale parametere'!$B$75)</f>
        <v>0</v>
      </c>
      <c r="E296" s="3">
        <f>Historikk!C62*(1+'Sentrale parametere'!$B$75)</f>
        <v>0</v>
      </c>
      <c r="F296" s="3">
        <f>Historikk!D62*(1+'Sentrale parametere'!$B$75)</f>
        <v>0</v>
      </c>
      <c r="G296" s="3">
        <f>Historikk!E62*(1+'Sentrale parametere'!$B$75)</f>
        <v>0</v>
      </c>
      <c r="H296" s="3">
        <f>Historikk!F62*(1+'Sentrale parametere'!$B$75)</f>
        <v>0</v>
      </c>
      <c r="I296" s="3">
        <f>Historikk!G62*(1+'Sentrale parametere'!$B$75)</f>
        <v>0</v>
      </c>
      <c r="J296" s="3">
        <f>Historikk!H62*(1+'Sentrale parametere'!$B$75)</f>
        <v>0</v>
      </c>
      <c r="K296" s="3">
        <f>Historikk!I62*(1+'Sentrale parametere'!$B$75)</f>
        <v>0</v>
      </c>
      <c r="L296" s="3">
        <f>Historikk!J62*(1+'Sentrale parametere'!$B$75)</f>
        <v>0</v>
      </c>
      <c r="M296" s="3">
        <f>Historikk!K62*(1+'Sentrale parametere'!$B$75)</f>
        <v>0</v>
      </c>
      <c r="N296" s="3">
        <f>Historikk!L62*(1+'Sentrale parametere'!$B$75)</f>
        <v>0</v>
      </c>
      <c r="O296" s="3">
        <f>Historikk!M62*(1+'Sentrale parametere'!$B$75)</f>
        <v>0</v>
      </c>
      <c r="P296" s="7">
        <f t="shared" si="17"/>
        <v>0</v>
      </c>
      <c r="Q296" s="7">
        <f t="shared" si="18"/>
        <v>0</v>
      </c>
    </row>
    <row r="297" spans="1:17" x14ac:dyDescent="0.25">
      <c r="A297">
        <f t="shared" si="19"/>
        <v>2017</v>
      </c>
      <c r="B297" t="str">
        <f>'Enheter, modell og år'!$E$3</f>
        <v>VFM</v>
      </c>
      <c r="C297" s="67">
        <f t="shared" si="20"/>
        <v>0</v>
      </c>
      <c r="D297" s="3">
        <f>Historikk!B63*(1+'Sentrale parametere'!$B$75)</f>
        <v>0</v>
      </c>
      <c r="E297" s="3">
        <f>Historikk!C63*(1+'Sentrale parametere'!$B$75)</f>
        <v>0</v>
      </c>
      <c r="F297" s="3">
        <f>Historikk!D63*(1+'Sentrale parametere'!$B$75)</f>
        <v>0</v>
      </c>
      <c r="G297" s="3">
        <f>Historikk!E63*(1+'Sentrale parametere'!$B$75)</f>
        <v>0</v>
      </c>
      <c r="H297" s="3">
        <f>Historikk!F63*(1+'Sentrale parametere'!$B$75)</f>
        <v>0</v>
      </c>
      <c r="I297" s="3">
        <f>Historikk!G63*(1+'Sentrale parametere'!$B$75)</f>
        <v>0</v>
      </c>
      <c r="J297" s="3">
        <f>Historikk!H63*(1+'Sentrale parametere'!$B$75)</f>
        <v>0</v>
      </c>
      <c r="K297" s="3">
        <f>Historikk!I63*(1+'Sentrale parametere'!$B$75)</f>
        <v>0</v>
      </c>
      <c r="L297" s="3">
        <f>Historikk!J63*(1+'Sentrale parametere'!$B$75)</f>
        <v>0</v>
      </c>
      <c r="M297" s="3">
        <f>Historikk!K63*(1+'Sentrale parametere'!$B$75)</f>
        <v>0</v>
      </c>
      <c r="N297" s="3">
        <f>Historikk!L63*(1+'Sentrale parametere'!$B$75)</f>
        <v>0</v>
      </c>
      <c r="O297" s="3">
        <f>Historikk!M63*(1+'Sentrale parametere'!$B$75)</f>
        <v>0</v>
      </c>
      <c r="P297" s="7">
        <f t="shared" si="17"/>
        <v>0</v>
      </c>
      <c r="Q297" s="7">
        <f t="shared" si="18"/>
        <v>0</v>
      </c>
    </row>
    <row r="298" spans="1:17" x14ac:dyDescent="0.25">
      <c r="A298">
        <f>A28</f>
        <v>2017</v>
      </c>
      <c r="B298" t="str">
        <f>'Enheter, modell og år'!$E$3</f>
        <v>VFM</v>
      </c>
      <c r="C298" s="67">
        <f>C28</f>
        <v>0</v>
      </c>
      <c r="D298" s="3">
        <f>Historikk!B64*(1+'Sentrale parametere'!$B$75)</f>
        <v>0</v>
      </c>
      <c r="E298" s="3">
        <f>Historikk!C64*(1+'Sentrale parametere'!$B$75)</f>
        <v>0</v>
      </c>
      <c r="F298" s="3">
        <f>Historikk!D64*(1+'Sentrale parametere'!$B$75)</f>
        <v>0</v>
      </c>
      <c r="G298" s="3">
        <f>Historikk!E64*(1+'Sentrale parametere'!$B$75)</f>
        <v>0</v>
      </c>
      <c r="H298" s="3">
        <f>Historikk!F64*(1+'Sentrale parametere'!$B$75)</f>
        <v>0</v>
      </c>
      <c r="I298" s="3">
        <f>Historikk!G64*(1+'Sentrale parametere'!$B$75)</f>
        <v>0</v>
      </c>
      <c r="J298" s="3">
        <f>Historikk!H64*(1+'Sentrale parametere'!$B$75)</f>
        <v>0</v>
      </c>
      <c r="K298" s="3">
        <f>Historikk!I64*(1+'Sentrale parametere'!$B$75)</f>
        <v>0</v>
      </c>
      <c r="L298" s="3">
        <f>Historikk!J64*(1+'Sentrale parametere'!$B$75)</f>
        <v>0</v>
      </c>
      <c r="M298" s="3">
        <f>Historikk!K64*(1+'Sentrale parametere'!$B$75)</f>
        <v>0</v>
      </c>
      <c r="N298" s="3">
        <f>Historikk!L64*(1+'Sentrale parametere'!$B$75)</f>
        <v>0</v>
      </c>
      <c r="O298" s="3">
        <f>Historikk!M64*(1+'Sentrale parametere'!$B$75)</f>
        <v>0</v>
      </c>
      <c r="P298" s="7">
        <f t="shared" si="17"/>
        <v>0</v>
      </c>
      <c r="Q298" s="7">
        <f t="shared" si="18"/>
        <v>0</v>
      </c>
    </row>
    <row r="299" spans="1:17" x14ac:dyDescent="0.25">
      <c r="A299">
        <f t="shared" si="19"/>
        <v>2017</v>
      </c>
      <c r="B299" t="str">
        <f>'Enheter, modell og år'!$E$3</f>
        <v>VFM</v>
      </c>
      <c r="C299" s="67">
        <f t="shared" si="20"/>
        <v>0</v>
      </c>
      <c r="D299" s="3">
        <f>Historikk!B65*(1+'Sentrale parametere'!$B$75)</f>
        <v>0</v>
      </c>
      <c r="E299" s="3">
        <f>Historikk!C65*(1+'Sentrale parametere'!$B$75)</f>
        <v>0</v>
      </c>
      <c r="F299" s="3">
        <f>Historikk!D65*(1+'Sentrale parametere'!$B$75)</f>
        <v>0</v>
      </c>
      <c r="G299" s="3">
        <f>Historikk!E65*(1+'Sentrale parametere'!$B$75)</f>
        <v>0</v>
      </c>
      <c r="H299" s="3">
        <f>Historikk!F65*(1+'Sentrale parametere'!$B$75)</f>
        <v>0</v>
      </c>
      <c r="I299" s="3">
        <f>Historikk!G65*(1+'Sentrale parametere'!$B$75)</f>
        <v>0</v>
      </c>
      <c r="J299" s="3">
        <f>Historikk!H65*(1+'Sentrale parametere'!$B$75)</f>
        <v>0</v>
      </c>
      <c r="K299" s="3">
        <f>Historikk!I65*(1+'Sentrale parametere'!$B$75)</f>
        <v>0</v>
      </c>
      <c r="L299" s="3">
        <f>Historikk!J65*(1+'Sentrale parametere'!$B$75)</f>
        <v>0</v>
      </c>
      <c r="M299" s="3">
        <f>Historikk!K65*(1+'Sentrale parametere'!$B$75)</f>
        <v>0</v>
      </c>
      <c r="N299" s="3">
        <f>Historikk!L65*(1+'Sentrale parametere'!$B$75)</f>
        <v>0</v>
      </c>
      <c r="O299" s="3">
        <f>Historikk!M65*(1+'Sentrale parametere'!$B$75)</f>
        <v>0</v>
      </c>
      <c r="P299" s="7">
        <f t="shared" si="17"/>
        <v>0</v>
      </c>
      <c r="Q299" s="7">
        <f t="shared" si="18"/>
        <v>0</v>
      </c>
    </row>
    <row r="300" spans="1:17" x14ac:dyDescent="0.25">
      <c r="A300">
        <f t="shared" si="19"/>
        <v>2017</v>
      </c>
      <c r="B300" t="str">
        <f>'Enheter, modell og år'!$E$3</f>
        <v>VFM</v>
      </c>
      <c r="C300" s="67">
        <f t="shared" si="20"/>
        <v>0</v>
      </c>
      <c r="D300" s="3">
        <f>Historikk!B66*(1+'Sentrale parametere'!$B$75)</f>
        <v>0</v>
      </c>
      <c r="E300" s="3">
        <f>Historikk!C66*(1+'Sentrale parametere'!$B$75)</f>
        <v>0</v>
      </c>
      <c r="F300" s="3">
        <f>Historikk!D66*(1+'Sentrale parametere'!$B$75)</f>
        <v>0</v>
      </c>
      <c r="G300" s="3">
        <f>Historikk!E66*(1+'Sentrale parametere'!$B$75)</f>
        <v>0</v>
      </c>
      <c r="H300" s="3">
        <f>Historikk!F66*(1+'Sentrale parametere'!$B$75)</f>
        <v>0</v>
      </c>
      <c r="I300" s="3">
        <f>Historikk!G66*(1+'Sentrale parametere'!$B$75)</f>
        <v>0</v>
      </c>
      <c r="J300" s="3">
        <f>Historikk!H66*(1+'Sentrale parametere'!$B$75)</f>
        <v>0</v>
      </c>
      <c r="K300" s="3">
        <f>Historikk!I66*(1+'Sentrale parametere'!$B$75)</f>
        <v>0</v>
      </c>
      <c r="L300" s="3">
        <f>Historikk!J66*(1+'Sentrale parametere'!$B$75)</f>
        <v>0</v>
      </c>
      <c r="M300" s="3">
        <f>Historikk!K66*(1+'Sentrale parametere'!$B$75)</f>
        <v>0</v>
      </c>
      <c r="N300" s="3">
        <f>Historikk!L66*(1+'Sentrale parametere'!$B$75)</f>
        <v>0</v>
      </c>
      <c r="O300" s="3">
        <f>Historikk!M66*(1+'Sentrale parametere'!$B$75)</f>
        <v>0</v>
      </c>
      <c r="P300" s="7">
        <f t="shared" si="17"/>
        <v>0</v>
      </c>
      <c r="Q300" s="7">
        <f t="shared" si="18"/>
        <v>0</v>
      </c>
    </row>
    <row r="301" spans="1:17" x14ac:dyDescent="0.25">
      <c r="A301">
        <f t="shared" si="19"/>
        <v>2017</v>
      </c>
      <c r="B301" t="str">
        <f>'Enheter, modell og år'!$E$3</f>
        <v>VFM</v>
      </c>
      <c r="C301" s="67">
        <f t="shared" si="20"/>
        <v>0</v>
      </c>
      <c r="D301" s="3">
        <f>Historikk!B67*(1+'Sentrale parametere'!$B$75)</f>
        <v>0</v>
      </c>
      <c r="E301" s="3">
        <f>Historikk!C67*(1+'Sentrale parametere'!$B$75)</f>
        <v>0</v>
      </c>
      <c r="F301" s="3">
        <f>Historikk!D67*(1+'Sentrale parametere'!$B$75)</f>
        <v>0</v>
      </c>
      <c r="G301" s="3">
        <f>Historikk!E67*(1+'Sentrale parametere'!$B$75)</f>
        <v>0</v>
      </c>
      <c r="H301" s="3">
        <f>Historikk!F67*(1+'Sentrale parametere'!$B$75)</f>
        <v>0</v>
      </c>
      <c r="I301" s="3">
        <f>Historikk!G67*(1+'Sentrale parametere'!$B$75)</f>
        <v>0</v>
      </c>
      <c r="J301" s="3">
        <f>Historikk!H67*(1+'Sentrale parametere'!$B$75)</f>
        <v>0</v>
      </c>
      <c r="K301" s="3">
        <f>Historikk!I67*(1+'Sentrale parametere'!$B$75)</f>
        <v>0</v>
      </c>
      <c r="L301" s="3">
        <f>Historikk!J67*(1+'Sentrale parametere'!$B$75)</f>
        <v>0</v>
      </c>
      <c r="M301" s="3">
        <f>Historikk!K67*(1+'Sentrale parametere'!$B$75)</f>
        <v>0</v>
      </c>
      <c r="N301" s="3">
        <f>Historikk!L67*(1+'Sentrale parametere'!$B$75)</f>
        <v>0</v>
      </c>
      <c r="O301" s="3">
        <f>Historikk!M67*(1+'Sentrale parametere'!$B$75)</f>
        <v>0</v>
      </c>
      <c r="P301" s="7">
        <f t="shared" si="17"/>
        <v>0</v>
      </c>
      <c r="Q301" s="7">
        <f t="shared" si="18"/>
        <v>0</v>
      </c>
    </row>
    <row r="302" spans="1:17" x14ac:dyDescent="0.25">
      <c r="A302">
        <f t="shared" si="19"/>
        <v>2018</v>
      </c>
      <c r="B302" t="str">
        <f>'Enheter, modell og år'!$E$3</f>
        <v>VFM</v>
      </c>
      <c r="C302" s="67">
        <f t="shared" si="20"/>
        <v>0</v>
      </c>
      <c r="D302" s="3">
        <f>'Tot bev lokal modell'!H4</f>
        <v>0</v>
      </c>
      <c r="E302" s="3">
        <f>'Tot bev lokal modell'!K4</f>
        <v>0</v>
      </c>
      <c r="F302" s="3">
        <f>'Utdanningsbev lokal mod'!B4</f>
        <v>0</v>
      </c>
      <c r="G302" s="3">
        <f>'Utdanningsbev lokal mod'!C4</f>
        <v>0</v>
      </c>
      <c r="H302" s="3">
        <f>'Utdanningsbev lokal mod'!D4</f>
        <v>0</v>
      </c>
      <c r="I302" s="3">
        <f>'Utdanningsbev lokal mod'!E4</f>
        <v>0</v>
      </c>
      <c r="J302" s="3">
        <f>'Forskningsbev lokal mod'!B4</f>
        <v>0</v>
      </c>
      <c r="K302" s="3">
        <f>'Forskningsbev lokal mod'!C4</f>
        <v>0</v>
      </c>
      <c r="L302" s="3">
        <f>'Forskningsbev lokal mod'!D4</f>
        <v>0</v>
      </c>
      <c r="M302" s="3">
        <f>'Forskningsbev lokal mod'!E4</f>
        <v>0</v>
      </c>
      <c r="N302" s="3">
        <f>'Forskningsbev lokal mod'!F4</f>
        <v>0</v>
      </c>
      <c r="O302" s="3">
        <f>'Forskningsbev lokal mod'!G4</f>
        <v>0</v>
      </c>
      <c r="P302" s="7">
        <f t="shared" si="17"/>
        <v>0</v>
      </c>
      <c r="Q302" s="7">
        <f t="shared" si="18"/>
        <v>0</v>
      </c>
    </row>
    <row r="303" spans="1:17" x14ac:dyDescent="0.25">
      <c r="A303">
        <f t="shared" si="19"/>
        <v>2018</v>
      </c>
      <c r="B303" t="str">
        <f>'Enheter, modell og år'!$E$3</f>
        <v>VFM</v>
      </c>
      <c r="C303" s="67">
        <f t="shared" si="20"/>
        <v>0</v>
      </c>
      <c r="D303" s="3">
        <f>'Tot bev lokal modell'!H5</f>
        <v>0</v>
      </c>
      <c r="E303" s="3">
        <f>'Tot bev lokal modell'!K5</f>
        <v>0</v>
      </c>
      <c r="F303" s="3">
        <f>'Utdanningsbev lokal mod'!B5</f>
        <v>0</v>
      </c>
      <c r="G303" s="3">
        <f>'Utdanningsbev lokal mod'!C5</f>
        <v>0</v>
      </c>
      <c r="H303" s="3">
        <f>'Utdanningsbev lokal mod'!D5</f>
        <v>0</v>
      </c>
      <c r="I303" s="3">
        <f>'Utdanningsbev lokal mod'!E5</f>
        <v>0</v>
      </c>
      <c r="J303" s="3">
        <f>'Forskningsbev lokal mod'!B5</f>
        <v>0</v>
      </c>
      <c r="K303" s="3">
        <f>'Forskningsbev lokal mod'!C5</f>
        <v>0</v>
      </c>
      <c r="L303" s="3">
        <f>'Forskningsbev lokal mod'!D5</f>
        <v>0</v>
      </c>
      <c r="M303" s="3">
        <f>'Forskningsbev lokal mod'!E5</f>
        <v>0</v>
      </c>
      <c r="N303" s="3">
        <f>'Forskningsbev lokal mod'!F5</f>
        <v>0</v>
      </c>
      <c r="O303" s="3">
        <f>'Forskningsbev lokal mod'!G5</f>
        <v>0</v>
      </c>
      <c r="P303" s="7">
        <f t="shared" si="17"/>
        <v>0</v>
      </c>
      <c r="Q303" s="7">
        <f t="shared" si="18"/>
        <v>0</v>
      </c>
    </row>
    <row r="304" spans="1:17" x14ac:dyDescent="0.25">
      <c r="A304">
        <f t="shared" si="19"/>
        <v>2018</v>
      </c>
      <c r="B304" t="str">
        <f>'Enheter, modell og år'!$E$3</f>
        <v>VFM</v>
      </c>
      <c r="C304" s="67">
        <f t="shared" si="20"/>
        <v>0</v>
      </c>
      <c r="D304" s="3">
        <f>'Tot bev lokal modell'!H6</f>
        <v>0</v>
      </c>
      <c r="E304" s="3">
        <f>'Tot bev lokal modell'!K6</f>
        <v>0</v>
      </c>
      <c r="F304" s="3">
        <f>'Utdanningsbev lokal mod'!B6</f>
        <v>0</v>
      </c>
      <c r="G304" s="3">
        <f>'Utdanningsbev lokal mod'!C6</f>
        <v>0</v>
      </c>
      <c r="H304" s="3">
        <f>'Utdanningsbev lokal mod'!D6</f>
        <v>0</v>
      </c>
      <c r="I304" s="3">
        <f>'Utdanningsbev lokal mod'!E6</f>
        <v>0</v>
      </c>
      <c r="J304" s="3">
        <f>'Forskningsbev lokal mod'!B6</f>
        <v>0</v>
      </c>
      <c r="K304" s="3">
        <f>'Forskningsbev lokal mod'!C6</f>
        <v>0</v>
      </c>
      <c r="L304" s="3">
        <f>'Forskningsbev lokal mod'!D6</f>
        <v>0</v>
      </c>
      <c r="M304" s="3">
        <f>'Forskningsbev lokal mod'!E6</f>
        <v>0</v>
      </c>
      <c r="N304" s="3">
        <f>'Forskningsbev lokal mod'!F6</f>
        <v>0</v>
      </c>
      <c r="O304" s="3">
        <f>'Forskningsbev lokal mod'!G6</f>
        <v>0</v>
      </c>
      <c r="P304" s="7">
        <f t="shared" si="17"/>
        <v>0</v>
      </c>
      <c r="Q304" s="7">
        <f t="shared" si="18"/>
        <v>0</v>
      </c>
    </row>
    <row r="305" spans="1:17" x14ac:dyDescent="0.25">
      <c r="A305">
        <f t="shared" si="19"/>
        <v>2018</v>
      </c>
      <c r="B305" t="str">
        <f>'Enheter, modell og år'!$E$3</f>
        <v>VFM</v>
      </c>
      <c r="C305" s="67">
        <f t="shared" si="20"/>
        <v>0</v>
      </c>
      <c r="D305" s="3">
        <f>'Tot bev lokal modell'!H7</f>
        <v>0</v>
      </c>
      <c r="E305" s="3">
        <f>'Tot bev lokal modell'!K7</f>
        <v>0</v>
      </c>
      <c r="F305" s="3">
        <f>'Utdanningsbev lokal mod'!B7</f>
        <v>0</v>
      </c>
      <c r="G305" s="3">
        <f>'Utdanningsbev lokal mod'!C7</f>
        <v>0</v>
      </c>
      <c r="H305" s="3">
        <f>'Utdanningsbev lokal mod'!D7</f>
        <v>0</v>
      </c>
      <c r="I305" s="3">
        <f>'Utdanningsbev lokal mod'!E7</f>
        <v>0</v>
      </c>
      <c r="J305" s="3">
        <f>'Forskningsbev lokal mod'!B7</f>
        <v>0</v>
      </c>
      <c r="K305" s="3">
        <f>'Forskningsbev lokal mod'!C7</f>
        <v>0</v>
      </c>
      <c r="L305" s="3">
        <f>'Forskningsbev lokal mod'!D7</f>
        <v>0</v>
      </c>
      <c r="M305" s="3">
        <f>'Forskningsbev lokal mod'!E7</f>
        <v>0</v>
      </c>
      <c r="N305" s="3">
        <f>'Forskningsbev lokal mod'!F7</f>
        <v>0</v>
      </c>
      <c r="O305" s="3">
        <f>'Forskningsbev lokal mod'!G7</f>
        <v>0</v>
      </c>
      <c r="P305" s="7">
        <f t="shared" si="17"/>
        <v>0</v>
      </c>
      <c r="Q305" s="7">
        <f t="shared" si="18"/>
        <v>0</v>
      </c>
    </row>
    <row r="306" spans="1:17" x14ac:dyDescent="0.25">
      <c r="A306">
        <f t="shared" si="19"/>
        <v>2018</v>
      </c>
      <c r="B306" t="str">
        <f>'Enheter, modell og år'!$E$3</f>
        <v>VFM</v>
      </c>
      <c r="C306" s="67">
        <f t="shared" si="20"/>
        <v>0</v>
      </c>
      <c r="D306" s="3">
        <f>'Tot bev lokal modell'!H8</f>
        <v>0</v>
      </c>
      <c r="E306" s="3">
        <f>'Tot bev lokal modell'!K8</f>
        <v>0</v>
      </c>
      <c r="F306" s="3">
        <f>'Utdanningsbev lokal mod'!B8</f>
        <v>0</v>
      </c>
      <c r="G306" s="3">
        <f>'Utdanningsbev lokal mod'!C8</f>
        <v>0</v>
      </c>
      <c r="H306" s="3">
        <f>'Utdanningsbev lokal mod'!D8</f>
        <v>0</v>
      </c>
      <c r="I306" s="3">
        <f>'Utdanningsbev lokal mod'!E8</f>
        <v>0</v>
      </c>
      <c r="J306" s="3">
        <f>'Forskningsbev lokal mod'!B8</f>
        <v>0</v>
      </c>
      <c r="K306" s="3">
        <f>'Forskningsbev lokal mod'!C8</f>
        <v>0</v>
      </c>
      <c r="L306" s="3">
        <f>'Forskningsbev lokal mod'!D8</f>
        <v>0</v>
      </c>
      <c r="M306" s="3">
        <f>'Forskningsbev lokal mod'!E8</f>
        <v>0</v>
      </c>
      <c r="N306" s="3">
        <f>'Forskningsbev lokal mod'!F8</f>
        <v>0</v>
      </c>
      <c r="O306" s="3">
        <f>'Forskningsbev lokal mod'!G8</f>
        <v>0</v>
      </c>
      <c r="P306" s="7">
        <f t="shared" si="17"/>
        <v>0</v>
      </c>
      <c r="Q306" s="7">
        <f t="shared" si="18"/>
        <v>0</v>
      </c>
    </row>
    <row r="307" spans="1:17" x14ac:dyDescent="0.25">
      <c r="A307">
        <f t="shared" si="19"/>
        <v>2018</v>
      </c>
      <c r="B307" t="str">
        <f>'Enheter, modell og år'!$E$3</f>
        <v>VFM</v>
      </c>
      <c r="C307" s="67">
        <f t="shared" si="20"/>
        <v>0</v>
      </c>
      <c r="D307" s="3">
        <f>'Tot bev lokal modell'!H9</f>
        <v>0</v>
      </c>
      <c r="E307" s="3">
        <f>'Tot bev lokal modell'!K9</f>
        <v>0</v>
      </c>
      <c r="F307" s="3">
        <f>'Utdanningsbev lokal mod'!B9</f>
        <v>0</v>
      </c>
      <c r="G307" s="3">
        <f>'Utdanningsbev lokal mod'!C9</f>
        <v>0</v>
      </c>
      <c r="H307" s="3">
        <f>'Utdanningsbev lokal mod'!D9</f>
        <v>0</v>
      </c>
      <c r="I307" s="3">
        <f>'Utdanningsbev lokal mod'!E9</f>
        <v>0</v>
      </c>
      <c r="J307" s="3">
        <f>'Forskningsbev lokal mod'!B9</f>
        <v>0</v>
      </c>
      <c r="K307" s="3">
        <f>'Forskningsbev lokal mod'!C9</f>
        <v>0</v>
      </c>
      <c r="L307" s="3">
        <f>'Forskningsbev lokal mod'!D9</f>
        <v>0</v>
      </c>
      <c r="M307" s="3">
        <f>'Forskningsbev lokal mod'!E9</f>
        <v>0</v>
      </c>
      <c r="N307" s="3">
        <f>'Forskningsbev lokal mod'!F9</f>
        <v>0</v>
      </c>
      <c r="O307" s="3">
        <f>'Forskningsbev lokal mod'!G9</f>
        <v>0</v>
      </c>
      <c r="P307" s="7">
        <f t="shared" si="17"/>
        <v>0</v>
      </c>
      <c r="Q307" s="7">
        <f t="shared" si="18"/>
        <v>0</v>
      </c>
    </row>
    <row r="308" spans="1:17" x14ac:dyDescent="0.25">
      <c r="A308">
        <f t="shared" si="19"/>
        <v>2018</v>
      </c>
      <c r="B308" t="str">
        <f>'Enheter, modell og år'!$E$3</f>
        <v>VFM</v>
      </c>
      <c r="C308" s="67">
        <f t="shared" si="20"/>
        <v>0</v>
      </c>
      <c r="D308" s="3">
        <f>'Tot bev lokal modell'!H10</f>
        <v>0</v>
      </c>
      <c r="E308" s="3">
        <f>'Tot bev lokal modell'!K10</f>
        <v>0</v>
      </c>
      <c r="F308" s="3">
        <f>'Utdanningsbev lokal mod'!B10</f>
        <v>0</v>
      </c>
      <c r="G308" s="3">
        <f>'Utdanningsbev lokal mod'!C10</f>
        <v>0</v>
      </c>
      <c r="H308" s="3">
        <f>'Utdanningsbev lokal mod'!D10</f>
        <v>0</v>
      </c>
      <c r="I308" s="3">
        <f>'Utdanningsbev lokal mod'!E10</f>
        <v>0</v>
      </c>
      <c r="J308" s="3">
        <f>'Forskningsbev lokal mod'!B10</f>
        <v>0</v>
      </c>
      <c r="K308" s="3">
        <f>'Forskningsbev lokal mod'!C10</f>
        <v>0</v>
      </c>
      <c r="L308" s="3">
        <f>'Forskningsbev lokal mod'!D10</f>
        <v>0</v>
      </c>
      <c r="M308" s="3">
        <f>'Forskningsbev lokal mod'!E10</f>
        <v>0</v>
      </c>
      <c r="N308" s="3">
        <f>'Forskningsbev lokal mod'!F10</f>
        <v>0</v>
      </c>
      <c r="O308" s="3">
        <f>'Forskningsbev lokal mod'!G10</f>
        <v>0</v>
      </c>
      <c r="P308" s="7">
        <f t="shared" si="17"/>
        <v>0</v>
      </c>
      <c r="Q308" s="7">
        <f t="shared" si="18"/>
        <v>0</v>
      </c>
    </row>
    <row r="309" spans="1:17" x14ac:dyDescent="0.25">
      <c r="A309">
        <f t="shared" si="19"/>
        <v>2018</v>
      </c>
      <c r="B309" t="str">
        <f>'Enheter, modell og år'!$E$3</f>
        <v>VFM</v>
      </c>
      <c r="C309" s="67">
        <f t="shared" si="20"/>
        <v>0</v>
      </c>
      <c r="D309" s="3">
        <f>'Tot bev lokal modell'!H11</f>
        <v>0</v>
      </c>
      <c r="E309" s="3">
        <f>'Tot bev lokal modell'!K11</f>
        <v>0</v>
      </c>
      <c r="F309" s="3">
        <f>'Utdanningsbev lokal mod'!B11</f>
        <v>0</v>
      </c>
      <c r="G309" s="3">
        <f>'Utdanningsbev lokal mod'!C11</f>
        <v>0</v>
      </c>
      <c r="H309" s="3">
        <f>'Utdanningsbev lokal mod'!D11</f>
        <v>0</v>
      </c>
      <c r="I309" s="3">
        <f>'Utdanningsbev lokal mod'!E11</f>
        <v>0</v>
      </c>
      <c r="J309" s="3">
        <f>'Forskningsbev lokal mod'!B11</f>
        <v>0</v>
      </c>
      <c r="K309" s="3">
        <f>'Forskningsbev lokal mod'!C11</f>
        <v>0</v>
      </c>
      <c r="L309" s="3">
        <f>'Forskningsbev lokal mod'!D11</f>
        <v>0</v>
      </c>
      <c r="M309" s="3">
        <f>'Forskningsbev lokal mod'!E11</f>
        <v>0</v>
      </c>
      <c r="N309" s="3">
        <f>'Forskningsbev lokal mod'!F11</f>
        <v>0</v>
      </c>
      <c r="O309" s="3">
        <f>'Forskningsbev lokal mod'!G11</f>
        <v>0</v>
      </c>
      <c r="P309" s="7">
        <f t="shared" si="17"/>
        <v>0</v>
      </c>
      <c r="Q309" s="7">
        <f t="shared" si="18"/>
        <v>0</v>
      </c>
    </row>
    <row r="310" spans="1:17" x14ac:dyDescent="0.25">
      <c r="A310">
        <f t="shared" si="19"/>
        <v>2018</v>
      </c>
      <c r="B310" t="str">
        <f>'Enheter, modell og år'!$E$3</f>
        <v>VFM</v>
      </c>
      <c r="C310" s="67">
        <f t="shared" si="20"/>
        <v>0</v>
      </c>
      <c r="D310" s="3">
        <f>'Tot bev lokal modell'!H12</f>
        <v>0</v>
      </c>
      <c r="E310" s="3">
        <f>'Tot bev lokal modell'!K12</f>
        <v>0</v>
      </c>
      <c r="F310" s="3">
        <f>'Utdanningsbev lokal mod'!B12</f>
        <v>0</v>
      </c>
      <c r="G310" s="3">
        <f>'Utdanningsbev lokal mod'!C12</f>
        <v>0</v>
      </c>
      <c r="H310" s="3">
        <f>'Utdanningsbev lokal mod'!D12</f>
        <v>0</v>
      </c>
      <c r="I310" s="3">
        <f>'Utdanningsbev lokal mod'!E12</f>
        <v>0</v>
      </c>
      <c r="J310" s="3">
        <f>'Forskningsbev lokal mod'!B12</f>
        <v>0</v>
      </c>
      <c r="K310" s="3">
        <f>'Forskningsbev lokal mod'!C12</f>
        <v>0</v>
      </c>
      <c r="L310" s="3">
        <f>'Forskningsbev lokal mod'!D12</f>
        <v>0</v>
      </c>
      <c r="M310" s="3">
        <f>'Forskningsbev lokal mod'!E12</f>
        <v>0</v>
      </c>
      <c r="N310" s="3">
        <f>'Forskningsbev lokal mod'!F12</f>
        <v>0</v>
      </c>
      <c r="O310" s="3">
        <f>'Forskningsbev lokal mod'!G12</f>
        <v>0</v>
      </c>
      <c r="P310" s="7">
        <f t="shared" si="17"/>
        <v>0</v>
      </c>
      <c r="Q310" s="7">
        <f t="shared" si="18"/>
        <v>0</v>
      </c>
    </row>
    <row r="311" spans="1:17" x14ac:dyDescent="0.25">
      <c r="A311">
        <f t="shared" si="19"/>
        <v>2018</v>
      </c>
      <c r="B311" t="str">
        <f>'Enheter, modell og år'!$E$3</f>
        <v>VFM</v>
      </c>
      <c r="C311" s="67">
        <f t="shared" si="20"/>
        <v>0</v>
      </c>
      <c r="D311" s="3">
        <f>'Tot bev lokal modell'!H13</f>
        <v>0</v>
      </c>
      <c r="E311" s="3">
        <f>'Tot bev lokal modell'!K13</f>
        <v>0</v>
      </c>
      <c r="F311" s="3">
        <f>'Utdanningsbev lokal mod'!B13</f>
        <v>0</v>
      </c>
      <c r="G311" s="3">
        <f>'Utdanningsbev lokal mod'!C13</f>
        <v>0</v>
      </c>
      <c r="H311" s="3">
        <f>'Utdanningsbev lokal mod'!D13</f>
        <v>0</v>
      </c>
      <c r="I311" s="3">
        <f>'Utdanningsbev lokal mod'!E13</f>
        <v>0</v>
      </c>
      <c r="J311" s="3">
        <f>'Forskningsbev lokal mod'!B13</f>
        <v>0</v>
      </c>
      <c r="K311" s="3">
        <f>'Forskningsbev lokal mod'!C13</f>
        <v>0</v>
      </c>
      <c r="L311" s="3">
        <f>'Forskningsbev lokal mod'!D13</f>
        <v>0</v>
      </c>
      <c r="M311" s="3">
        <f>'Forskningsbev lokal mod'!E13</f>
        <v>0</v>
      </c>
      <c r="N311" s="3">
        <f>'Forskningsbev lokal mod'!F13</f>
        <v>0</v>
      </c>
      <c r="O311" s="3">
        <f>'Forskningsbev lokal mod'!G13</f>
        <v>0</v>
      </c>
      <c r="P311" s="7">
        <f t="shared" si="17"/>
        <v>0</v>
      </c>
      <c r="Q311" s="7">
        <f t="shared" si="18"/>
        <v>0</v>
      </c>
    </row>
    <row r="312" spans="1:17" x14ac:dyDescent="0.25">
      <c r="A312">
        <f t="shared" si="19"/>
        <v>2018</v>
      </c>
      <c r="B312" t="str">
        <f>'Enheter, modell og år'!$E$3</f>
        <v>VFM</v>
      </c>
      <c r="C312" s="67">
        <f t="shared" si="20"/>
        <v>0</v>
      </c>
      <c r="D312" s="3">
        <f>'Tot bev lokal modell'!H14</f>
        <v>0</v>
      </c>
      <c r="E312" s="3">
        <f>'Tot bev lokal modell'!K14</f>
        <v>0</v>
      </c>
      <c r="F312" s="3">
        <f>'Utdanningsbev lokal mod'!B14</f>
        <v>0</v>
      </c>
      <c r="G312" s="3">
        <f>'Utdanningsbev lokal mod'!C14</f>
        <v>0</v>
      </c>
      <c r="H312" s="3">
        <f>'Utdanningsbev lokal mod'!D14</f>
        <v>0</v>
      </c>
      <c r="I312" s="3">
        <f>'Utdanningsbev lokal mod'!E14</f>
        <v>0</v>
      </c>
      <c r="J312" s="3">
        <f>'Forskningsbev lokal mod'!B14</f>
        <v>0</v>
      </c>
      <c r="K312" s="3">
        <f>'Forskningsbev lokal mod'!C14</f>
        <v>0</v>
      </c>
      <c r="L312" s="3">
        <f>'Forskningsbev lokal mod'!D14</f>
        <v>0</v>
      </c>
      <c r="M312" s="3">
        <f>'Forskningsbev lokal mod'!E14</f>
        <v>0</v>
      </c>
      <c r="N312" s="3">
        <f>'Forskningsbev lokal mod'!F14</f>
        <v>0</v>
      </c>
      <c r="O312" s="3">
        <f>'Forskningsbev lokal mod'!G14</f>
        <v>0</v>
      </c>
      <c r="P312" s="7">
        <f t="shared" si="17"/>
        <v>0</v>
      </c>
      <c r="Q312" s="7">
        <f t="shared" si="18"/>
        <v>0</v>
      </c>
    </row>
    <row r="313" spans="1:17" x14ac:dyDescent="0.25">
      <c r="A313">
        <f t="shared" si="19"/>
        <v>2018</v>
      </c>
      <c r="B313" t="str">
        <f>'Enheter, modell og år'!$E$3</f>
        <v>VFM</v>
      </c>
      <c r="C313" s="67">
        <f t="shared" si="20"/>
        <v>0</v>
      </c>
      <c r="D313" s="3">
        <f>'Tot bev lokal modell'!H15</f>
        <v>0</v>
      </c>
      <c r="E313" s="3">
        <f>'Tot bev lokal modell'!K15</f>
        <v>0</v>
      </c>
      <c r="F313" s="3">
        <f>'Utdanningsbev lokal mod'!B15</f>
        <v>0</v>
      </c>
      <c r="G313" s="3">
        <f>'Utdanningsbev lokal mod'!C15</f>
        <v>0</v>
      </c>
      <c r="H313" s="3">
        <f>'Utdanningsbev lokal mod'!D15</f>
        <v>0</v>
      </c>
      <c r="I313" s="3">
        <f>'Utdanningsbev lokal mod'!E15</f>
        <v>0</v>
      </c>
      <c r="J313" s="3">
        <f>'Forskningsbev lokal mod'!B15</f>
        <v>0</v>
      </c>
      <c r="K313" s="3">
        <f>'Forskningsbev lokal mod'!C15</f>
        <v>0</v>
      </c>
      <c r="L313" s="3">
        <f>'Forskningsbev lokal mod'!D15</f>
        <v>0</v>
      </c>
      <c r="M313" s="3">
        <f>'Forskningsbev lokal mod'!E15</f>
        <v>0</v>
      </c>
      <c r="N313" s="3">
        <f>'Forskningsbev lokal mod'!F15</f>
        <v>0</v>
      </c>
      <c r="O313" s="3">
        <f>'Forskningsbev lokal mod'!G15</f>
        <v>0</v>
      </c>
      <c r="P313" s="7">
        <f t="shared" si="17"/>
        <v>0</v>
      </c>
      <c r="Q313" s="7">
        <f t="shared" si="18"/>
        <v>0</v>
      </c>
    </row>
    <row r="314" spans="1:17" x14ac:dyDescent="0.25">
      <c r="A314">
        <f t="shared" si="19"/>
        <v>2018</v>
      </c>
      <c r="B314" t="str">
        <f>'Enheter, modell og år'!$E$3</f>
        <v>VFM</v>
      </c>
      <c r="C314" s="67">
        <f t="shared" si="20"/>
        <v>0</v>
      </c>
      <c r="D314" s="3">
        <f>'Tot bev lokal modell'!H16</f>
        <v>0</v>
      </c>
      <c r="E314" s="3">
        <f>'Tot bev lokal modell'!K16</f>
        <v>0</v>
      </c>
      <c r="F314" s="3">
        <f>'Utdanningsbev lokal mod'!B16</f>
        <v>0</v>
      </c>
      <c r="G314" s="3">
        <f>'Utdanningsbev lokal mod'!C16</f>
        <v>0</v>
      </c>
      <c r="H314" s="3">
        <f>'Utdanningsbev lokal mod'!D16</f>
        <v>0</v>
      </c>
      <c r="I314" s="3">
        <f>'Utdanningsbev lokal mod'!E16</f>
        <v>0</v>
      </c>
      <c r="J314" s="3">
        <f>'Forskningsbev lokal mod'!B16</f>
        <v>0</v>
      </c>
      <c r="K314" s="3">
        <f>'Forskningsbev lokal mod'!C16</f>
        <v>0</v>
      </c>
      <c r="L314" s="3">
        <f>'Forskningsbev lokal mod'!D16</f>
        <v>0</v>
      </c>
      <c r="M314" s="3">
        <f>'Forskningsbev lokal mod'!E16</f>
        <v>0</v>
      </c>
      <c r="N314" s="3">
        <f>'Forskningsbev lokal mod'!F16</f>
        <v>0</v>
      </c>
      <c r="O314" s="3">
        <f>'Forskningsbev lokal mod'!G16</f>
        <v>0</v>
      </c>
      <c r="P314" s="7">
        <f t="shared" si="17"/>
        <v>0</v>
      </c>
      <c r="Q314" s="7">
        <f t="shared" si="18"/>
        <v>0</v>
      </c>
    </row>
    <row r="315" spans="1:17" x14ac:dyDescent="0.25">
      <c r="A315">
        <f t="shared" si="19"/>
        <v>2018</v>
      </c>
      <c r="B315" t="str">
        <f>'Enheter, modell og år'!$E$3</f>
        <v>VFM</v>
      </c>
      <c r="C315" s="67">
        <f t="shared" si="20"/>
        <v>0</v>
      </c>
      <c r="D315" s="3">
        <f>'Tot bev lokal modell'!H17</f>
        <v>0</v>
      </c>
      <c r="E315" s="3">
        <f>'Tot bev lokal modell'!K17</f>
        <v>0</v>
      </c>
      <c r="F315" s="3">
        <f>'Utdanningsbev lokal mod'!B17</f>
        <v>0</v>
      </c>
      <c r="G315" s="3">
        <f>'Utdanningsbev lokal mod'!C17</f>
        <v>0</v>
      </c>
      <c r="H315" s="3">
        <f>'Utdanningsbev lokal mod'!D17</f>
        <v>0</v>
      </c>
      <c r="I315" s="3">
        <f>'Utdanningsbev lokal mod'!E17</f>
        <v>0</v>
      </c>
      <c r="J315" s="3">
        <f>'Forskningsbev lokal mod'!B17</f>
        <v>0</v>
      </c>
      <c r="K315" s="3">
        <f>'Forskningsbev lokal mod'!C17</f>
        <v>0</v>
      </c>
      <c r="L315" s="3">
        <f>'Forskningsbev lokal mod'!D17</f>
        <v>0</v>
      </c>
      <c r="M315" s="3">
        <f>'Forskningsbev lokal mod'!E17</f>
        <v>0</v>
      </c>
      <c r="N315" s="3">
        <f>'Forskningsbev lokal mod'!F17</f>
        <v>0</v>
      </c>
      <c r="O315" s="3">
        <f>'Forskningsbev lokal mod'!G17</f>
        <v>0</v>
      </c>
      <c r="P315" s="7">
        <f t="shared" si="17"/>
        <v>0</v>
      </c>
      <c r="Q315" s="7">
        <f t="shared" si="18"/>
        <v>0</v>
      </c>
    </row>
    <row r="316" spans="1:17" x14ac:dyDescent="0.25">
      <c r="A316">
        <f t="shared" si="19"/>
        <v>2018</v>
      </c>
      <c r="B316" t="str">
        <f>'Enheter, modell og år'!$E$3</f>
        <v>VFM</v>
      </c>
      <c r="C316" s="67">
        <f t="shared" si="20"/>
        <v>0</v>
      </c>
      <c r="D316" s="3">
        <f>'Tot bev lokal modell'!H18</f>
        <v>0</v>
      </c>
      <c r="E316" s="3">
        <f>'Tot bev lokal modell'!K18</f>
        <v>0</v>
      </c>
      <c r="F316" s="3">
        <f>'Utdanningsbev lokal mod'!B18</f>
        <v>0</v>
      </c>
      <c r="G316" s="3">
        <f>'Utdanningsbev lokal mod'!C18</f>
        <v>0</v>
      </c>
      <c r="H316" s="3">
        <f>'Utdanningsbev lokal mod'!D18</f>
        <v>0</v>
      </c>
      <c r="I316" s="3">
        <f>'Utdanningsbev lokal mod'!E18</f>
        <v>0</v>
      </c>
      <c r="J316" s="3">
        <f>'Forskningsbev lokal mod'!B18</f>
        <v>0</v>
      </c>
      <c r="K316" s="3">
        <f>'Forskningsbev lokal mod'!C18</f>
        <v>0</v>
      </c>
      <c r="L316" s="3">
        <f>'Forskningsbev lokal mod'!D18</f>
        <v>0</v>
      </c>
      <c r="M316" s="3">
        <f>'Forskningsbev lokal mod'!E18</f>
        <v>0</v>
      </c>
      <c r="N316" s="3">
        <f>'Forskningsbev lokal mod'!F18</f>
        <v>0</v>
      </c>
      <c r="O316" s="3">
        <f>'Forskningsbev lokal mod'!G18</f>
        <v>0</v>
      </c>
      <c r="P316" s="7">
        <f t="shared" si="17"/>
        <v>0</v>
      </c>
      <c r="Q316" s="7">
        <f t="shared" si="18"/>
        <v>0</v>
      </c>
    </row>
    <row r="317" spans="1:17" x14ac:dyDescent="0.25">
      <c r="A317">
        <f t="shared" si="19"/>
        <v>2018</v>
      </c>
      <c r="B317" t="str">
        <f>'Enheter, modell og år'!$E$3</f>
        <v>VFM</v>
      </c>
      <c r="C317" s="67">
        <f t="shared" si="20"/>
        <v>0</v>
      </c>
      <c r="D317" s="3">
        <f>'Tot bev lokal modell'!H19</f>
        <v>0</v>
      </c>
      <c r="E317" s="3">
        <f>'Tot bev lokal modell'!K19</f>
        <v>0</v>
      </c>
      <c r="F317" s="3">
        <f>'Utdanningsbev lokal mod'!B19</f>
        <v>0</v>
      </c>
      <c r="G317" s="3">
        <f>'Utdanningsbev lokal mod'!C19</f>
        <v>0</v>
      </c>
      <c r="H317" s="3">
        <f>'Utdanningsbev lokal mod'!D19</f>
        <v>0</v>
      </c>
      <c r="I317" s="3">
        <f>'Utdanningsbev lokal mod'!E19</f>
        <v>0</v>
      </c>
      <c r="J317" s="3">
        <f>'Forskningsbev lokal mod'!B19</f>
        <v>0</v>
      </c>
      <c r="K317" s="3">
        <f>'Forskningsbev lokal mod'!C19</f>
        <v>0</v>
      </c>
      <c r="L317" s="3">
        <f>'Forskningsbev lokal mod'!D19</f>
        <v>0</v>
      </c>
      <c r="M317" s="3">
        <f>'Forskningsbev lokal mod'!E19</f>
        <v>0</v>
      </c>
      <c r="N317" s="3">
        <f>'Forskningsbev lokal mod'!F19</f>
        <v>0</v>
      </c>
      <c r="O317" s="3">
        <f>'Forskningsbev lokal mod'!G19</f>
        <v>0</v>
      </c>
      <c r="P317" s="7">
        <f t="shared" si="17"/>
        <v>0</v>
      </c>
      <c r="Q317" s="7">
        <f t="shared" si="18"/>
        <v>0</v>
      </c>
    </row>
    <row r="318" spans="1:17" x14ac:dyDescent="0.25">
      <c r="A318">
        <f t="shared" si="19"/>
        <v>2018</v>
      </c>
      <c r="B318" t="str">
        <f>'Enheter, modell og år'!$E$3</f>
        <v>VFM</v>
      </c>
      <c r="C318" s="67">
        <f t="shared" si="20"/>
        <v>0</v>
      </c>
      <c r="D318" s="3">
        <f>'Tot bev lokal modell'!H20</f>
        <v>0</v>
      </c>
      <c r="E318" s="3">
        <f>'Tot bev lokal modell'!K20</f>
        <v>0</v>
      </c>
      <c r="F318" s="3">
        <f>'Utdanningsbev lokal mod'!B20</f>
        <v>0</v>
      </c>
      <c r="G318" s="3">
        <f>'Utdanningsbev lokal mod'!C20</f>
        <v>0</v>
      </c>
      <c r="H318" s="3">
        <f>'Utdanningsbev lokal mod'!D20</f>
        <v>0</v>
      </c>
      <c r="I318" s="3">
        <f>'Utdanningsbev lokal mod'!E20</f>
        <v>0</v>
      </c>
      <c r="J318" s="3">
        <f>'Forskningsbev lokal mod'!B20</f>
        <v>0</v>
      </c>
      <c r="K318" s="3">
        <f>'Forskningsbev lokal mod'!C20</f>
        <v>0</v>
      </c>
      <c r="L318" s="3">
        <f>'Forskningsbev lokal mod'!D20</f>
        <v>0</v>
      </c>
      <c r="M318" s="3">
        <f>'Forskningsbev lokal mod'!E20</f>
        <v>0</v>
      </c>
      <c r="N318" s="3">
        <f>'Forskningsbev lokal mod'!F20</f>
        <v>0</v>
      </c>
      <c r="O318" s="3">
        <f>'Forskningsbev lokal mod'!G20</f>
        <v>0</v>
      </c>
      <c r="P318" s="7">
        <f t="shared" si="17"/>
        <v>0</v>
      </c>
      <c r="Q318" s="7">
        <f t="shared" si="18"/>
        <v>0</v>
      </c>
    </row>
    <row r="319" spans="1:17" x14ac:dyDescent="0.25">
      <c r="A319">
        <f t="shared" si="19"/>
        <v>2018</v>
      </c>
      <c r="B319" t="str">
        <f>'Enheter, modell og år'!$E$3</f>
        <v>VFM</v>
      </c>
      <c r="C319" s="67">
        <f t="shared" si="20"/>
        <v>0</v>
      </c>
      <c r="D319" s="3">
        <f>'Tot bev lokal modell'!H21</f>
        <v>0</v>
      </c>
      <c r="E319" s="3">
        <f>'Tot bev lokal modell'!K21</f>
        <v>0</v>
      </c>
      <c r="F319" s="3">
        <f>'Utdanningsbev lokal mod'!B21</f>
        <v>0</v>
      </c>
      <c r="G319" s="3">
        <f>'Utdanningsbev lokal mod'!C21</f>
        <v>0</v>
      </c>
      <c r="H319" s="3">
        <f>'Utdanningsbev lokal mod'!D21</f>
        <v>0</v>
      </c>
      <c r="I319" s="3">
        <f>'Utdanningsbev lokal mod'!E21</f>
        <v>0</v>
      </c>
      <c r="J319" s="3">
        <f>'Forskningsbev lokal mod'!B21</f>
        <v>0</v>
      </c>
      <c r="K319" s="3">
        <f>'Forskningsbev lokal mod'!C21</f>
        <v>0</v>
      </c>
      <c r="L319" s="3">
        <f>'Forskningsbev lokal mod'!D21</f>
        <v>0</v>
      </c>
      <c r="M319" s="3">
        <f>'Forskningsbev lokal mod'!E21</f>
        <v>0</v>
      </c>
      <c r="N319" s="3">
        <f>'Forskningsbev lokal mod'!F21</f>
        <v>0</v>
      </c>
      <c r="O319" s="3">
        <f>'Forskningsbev lokal mod'!G21</f>
        <v>0</v>
      </c>
      <c r="P319" s="7">
        <f t="shared" si="17"/>
        <v>0</v>
      </c>
      <c r="Q319" s="7">
        <f t="shared" si="18"/>
        <v>0</v>
      </c>
    </row>
    <row r="320" spans="1:17" x14ac:dyDescent="0.25">
      <c r="A320">
        <f t="shared" si="19"/>
        <v>2018</v>
      </c>
      <c r="B320" t="str">
        <f>'Enheter, modell og år'!$E$3</f>
        <v>VFM</v>
      </c>
      <c r="C320" s="67">
        <f t="shared" si="20"/>
        <v>0</v>
      </c>
      <c r="D320" s="3">
        <f>'Tot bev lokal modell'!H22</f>
        <v>0</v>
      </c>
      <c r="E320" s="3">
        <f>'Tot bev lokal modell'!K22</f>
        <v>0</v>
      </c>
      <c r="F320" s="3">
        <f>'Utdanningsbev lokal mod'!B22</f>
        <v>0</v>
      </c>
      <c r="G320" s="3">
        <f>'Utdanningsbev lokal mod'!C22</f>
        <v>0</v>
      </c>
      <c r="H320" s="3">
        <f>'Utdanningsbev lokal mod'!D22</f>
        <v>0</v>
      </c>
      <c r="I320" s="3">
        <f>'Utdanningsbev lokal mod'!E22</f>
        <v>0</v>
      </c>
      <c r="J320" s="3">
        <f>'Forskningsbev lokal mod'!B22</f>
        <v>0</v>
      </c>
      <c r="K320" s="3">
        <f>'Forskningsbev lokal mod'!C22</f>
        <v>0</v>
      </c>
      <c r="L320" s="3">
        <f>'Forskningsbev lokal mod'!D22</f>
        <v>0</v>
      </c>
      <c r="M320" s="3">
        <f>'Forskningsbev lokal mod'!E22</f>
        <v>0</v>
      </c>
      <c r="N320" s="3">
        <f>'Forskningsbev lokal mod'!F22</f>
        <v>0</v>
      </c>
      <c r="O320" s="3">
        <f>'Forskningsbev lokal mod'!G22</f>
        <v>0</v>
      </c>
      <c r="P320" s="7">
        <f t="shared" si="17"/>
        <v>0</v>
      </c>
      <c r="Q320" s="7">
        <f t="shared" si="18"/>
        <v>0</v>
      </c>
    </row>
    <row r="321" spans="1:17" x14ac:dyDescent="0.25">
      <c r="A321">
        <f t="shared" si="19"/>
        <v>2018</v>
      </c>
      <c r="B321" t="str">
        <f>'Enheter, modell og år'!$E$3</f>
        <v>VFM</v>
      </c>
      <c r="C321" s="67">
        <f t="shared" si="20"/>
        <v>0</v>
      </c>
      <c r="D321" s="3">
        <f>'Tot bev lokal modell'!H23</f>
        <v>0</v>
      </c>
      <c r="E321" s="3">
        <f>'Tot bev lokal modell'!K23</f>
        <v>0</v>
      </c>
      <c r="F321" s="3">
        <f>'Utdanningsbev lokal mod'!B23</f>
        <v>0</v>
      </c>
      <c r="G321" s="3">
        <f>'Utdanningsbev lokal mod'!C23</f>
        <v>0</v>
      </c>
      <c r="H321" s="3">
        <f>'Utdanningsbev lokal mod'!D23</f>
        <v>0</v>
      </c>
      <c r="I321" s="3">
        <f>'Utdanningsbev lokal mod'!E23</f>
        <v>0</v>
      </c>
      <c r="J321" s="3">
        <f>'Forskningsbev lokal mod'!B23</f>
        <v>0</v>
      </c>
      <c r="K321" s="3">
        <f>'Forskningsbev lokal mod'!C23</f>
        <v>0</v>
      </c>
      <c r="L321" s="3">
        <f>'Forskningsbev lokal mod'!D23</f>
        <v>0</v>
      </c>
      <c r="M321" s="3">
        <f>'Forskningsbev lokal mod'!E23</f>
        <v>0</v>
      </c>
      <c r="N321" s="3">
        <f>'Forskningsbev lokal mod'!F23</f>
        <v>0</v>
      </c>
      <c r="O321" s="3">
        <f>'Forskningsbev lokal mod'!G23</f>
        <v>0</v>
      </c>
      <c r="P321" s="7">
        <f t="shared" si="17"/>
        <v>0</v>
      </c>
      <c r="Q321" s="7">
        <f t="shared" si="18"/>
        <v>0</v>
      </c>
    </row>
    <row r="322" spans="1:17" x14ac:dyDescent="0.25">
      <c r="A322">
        <f t="shared" si="19"/>
        <v>2018</v>
      </c>
      <c r="B322" t="str">
        <f>'Enheter, modell og år'!$E$3</f>
        <v>VFM</v>
      </c>
      <c r="C322" s="67">
        <f t="shared" si="20"/>
        <v>0</v>
      </c>
      <c r="D322" s="3">
        <f>'Tot bev lokal modell'!H24</f>
        <v>0</v>
      </c>
      <c r="E322" s="3">
        <f>'Tot bev lokal modell'!K24</f>
        <v>0</v>
      </c>
      <c r="F322" s="3">
        <f>'Utdanningsbev lokal mod'!B24</f>
        <v>0</v>
      </c>
      <c r="G322" s="3">
        <f>'Utdanningsbev lokal mod'!C24</f>
        <v>0</v>
      </c>
      <c r="H322" s="3">
        <f>'Utdanningsbev lokal mod'!D24</f>
        <v>0</v>
      </c>
      <c r="I322" s="3">
        <f>'Utdanningsbev lokal mod'!E24</f>
        <v>0</v>
      </c>
      <c r="J322" s="3">
        <f>'Forskningsbev lokal mod'!B24</f>
        <v>0</v>
      </c>
      <c r="K322" s="3">
        <f>'Forskningsbev lokal mod'!C24</f>
        <v>0</v>
      </c>
      <c r="L322" s="3">
        <f>'Forskningsbev lokal mod'!D24</f>
        <v>0</v>
      </c>
      <c r="M322" s="3">
        <f>'Forskningsbev lokal mod'!E24</f>
        <v>0</v>
      </c>
      <c r="N322" s="3">
        <f>'Forskningsbev lokal mod'!F24</f>
        <v>0</v>
      </c>
      <c r="O322" s="3">
        <f>'Forskningsbev lokal mod'!G24</f>
        <v>0</v>
      </c>
      <c r="P322" s="7">
        <f t="shared" si="17"/>
        <v>0</v>
      </c>
      <c r="Q322" s="7">
        <f t="shared" si="18"/>
        <v>0</v>
      </c>
    </row>
    <row r="323" spans="1:17" x14ac:dyDescent="0.25">
      <c r="A323">
        <f t="shared" si="19"/>
        <v>2018</v>
      </c>
      <c r="B323" t="str">
        <f>'Enheter, modell og år'!$E$3</f>
        <v>VFM</v>
      </c>
      <c r="C323" s="67">
        <f t="shared" si="20"/>
        <v>0</v>
      </c>
      <c r="D323" s="3">
        <f>'Tot bev lokal modell'!H25</f>
        <v>0</v>
      </c>
      <c r="E323" s="3">
        <f>'Tot bev lokal modell'!K25</f>
        <v>0</v>
      </c>
      <c r="F323" s="3">
        <f>'Utdanningsbev lokal mod'!B25</f>
        <v>0</v>
      </c>
      <c r="G323" s="3">
        <f>'Utdanningsbev lokal mod'!C25</f>
        <v>0</v>
      </c>
      <c r="H323" s="3">
        <f>'Utdanningsbev lokal mod'!D25</f>
        <v>0</v>
      </c>
      <c r="I323" s="3">
        <f>'Utdanningsbev lokal mod'!E25</f>
        <v>0</v>
      </c>
      <c r="J323" s="3">
        <f>'Forskningsbev lokal mod'!B25</f>
        <v>0</v>
      </c>
      <c r="K323" s="3">
        <f>'Forskningsbev lokal mod'!C25</f>
        <v>0</v>
      </c>
      <c r="L323" s="3">
        <f>'Forskningsbev lokal mod'!D25</f>
        <v>0</v>
      </c>
      <c r="M323" s="3">
        <f>'Forskningsbev lokal mod'!E25</f>
        <v>0</v>
      </c>
      <c r="N323" s="3">
        <f>'Forskningsbev lokal mod'!F25</f>
        <v>0</v>
      </c>
      <c r="O323" s="3">
        <f>'Forskningsbev lokal mod'!G25</f>
        <v>0</v>
      </c>
      <c r="P323" s="7">
        <f t="shared" ref="P323:P386" si="21">SUM(D323:E323,I323,O323)</f>
        <v>0</v>
      </c>
      <c r="Q323" s="7">
        <f t="shared" ref="Q323:Q386" si="22">SUM(D323:E323)</f>
        <v>0</v>
      </c>
    </row>
    <row r="324" spans="1:17" x14ac:dyDescent="0.25">
      <c r="A324">
        <f t="shared" si="19"/>
        <v>2018</v>
      </c>
      <c r="B324" t="str">
        <f>'Enheter, modell og år'!$E$3</f>
        <v>VFM</v>
      </c>
      <c r="C324" s="67">
        <f t="shared" si="20"/>
        <v>0</v>
      </c>
      <c r="D324" s="3">
        <f>'Tot bev lokal modell'!H26</f>
        <v>0</v>
      </c>
      <c r="E324" s="3">
        <f>'Tot bev lokal modell'!K26</f>
        <v>0</v>
      </c>
      <c r="F324" s="3">
        <f>'Utdanningsbev lokal mod'!B26</f>
        <v>0</v>
      </c>
      <c r="G324" s="3">
        <f>'Utdanningsbev lokal mod'!C26</f>
        <v>0</v>
      </c>
      <c r="H324" s="3">
        <f>'Utdanningsbev lokal mod'!D26</f>
        <v>0</v>
      </c>
      <c r="I324" s="3">
        <f>'Utdanningsbev lokal mod'!E26</f>
        <v>0</v>
      </c>
      <c r="J324" s="3">
        <f>'Forskningsbev lokal mod'!B26</f>
        <v>0</v>
      </c>
      <c r="K324" s="3">
        <f>'Forskningsbev lokal mod'!C26</f>
        <v>0</v>
      </c>
      <c r="L324" s="3">
        <f>'Forskningsbev lokal mod'!D26</f>
        <v>0</v>
      </c>
      <c r="M324" s="3">
        <f>'Forskningsbev lokal mod'!E26</f>
        <v>0</v>
      </c>
      <c r="N324" s="3">
        <f>'Forskningsbev lokal mod'!F26</f>
        <v>0</v>
      </c>
      <c r="O324" s="3">
        <f>'Forskningsbev lokal mod'!G26</f>
        <v>0</v>
      </c>
      <c r="P324" s="7">
        <f t="shared" si="21"/>
        <v>0</v>
      </c>
      <c r="Q324" s="7">
        <f t="shared" si="22"/>
        <v>0</v>
      </c>
    </row>
    <row r="325" spans="1:17" x14ac:dyDescent="0.25">
      <c r="A325">
        <f t="shared" si="19"/>
        <v>2018</v>
      </c>
      <c r="B325" t="str">
        <f>'Enheter, modell og år'!$E$3</f>
        <v>VFM</v>
      </c>
      <c r="C325" s="67">
        <f t="shared" si="20"/>
        <v>0</v>
      </c>
      <c r="D325" s="3">
        <f>'Tot bev lokal modell'!H27</f>
        <v>0</v>
      </c>
      <c r="E325" s="3">
        <f>'Tot bev lokal modell'!K27</f>
        <v>0</v>
      </c>
      <c r="F325" s="3">
        <f>'Utdanningsbev lokal mod'!B27</f>
        <v>0</v>
      </c>
      <c r="G325" s="3">
        <f>'Utdanningsbev lokal mod'!C27</f>
        <v>0</v>
      </c>
      <c r="H325" s="3">
        <f>'Utdanningsbev lokal mod'!D27</f>
        <v>0</v>
      </c>
      <c r="I325" s="3">
        <f>'Utdanningsbev lokal mod'!E27</f>
        <v>0</v>
      </c>
      <c r="J325" s="3">
        <f>'Forskningsbev lokal mod'!B27</f>
        <v>0</v>
      </c>
      <c r="K325" s="3">
        <f>'Forskningsbev lokal mod'!C27</f>
        <v>0</v>
      </c>
      <c r="L325" s="3">
        <f>'Forskningsbev lokal mod'!D27</f>
        <v>0</v>
      </c>
      <c r="M325" s="3">
        <f>'Forskningsbev lokal mod'!E27</f>
        <v>0</v>
      </c>
      <c r="N325" s="3">
        <f>'Forskningsbev lokal mod'!F27</f>
        <v>0</v>
      </c>
      <c r="O325" s="3">
        <f>'Forskningsbev lokal mod'!G27</f>
        <v>0</v>
      </c>
      <c r="P325" s="7">
        <f t="shared" si="21"/>
        <v>0</v>
      </c>
      <c r="Q325" s="7">
        <f t="shared" si="22"/>
        <v>0</v>
      </c>
    </row>
    <row r="326" spans="1:17" x14ac:dyDescent="0.25">
      <c r="A326">
        <f t="shared" si="19"/>
        <v>2018</v>
      </c>
      <c r="B326" t="str">
        <f>'Enheter, modell og år'!$E$3</f>
        <v>VFM</v>
      </c>
      <c r="C326" s="67">
        <f t="shared" si="20"/>
        <v>0</v>
      </c>
      <c r="D326" s="3">
        <f>'Tot bev lokal modell'!H28</f>
        <v>0</v>
      </c>
      <c r="E326" s="3">
        <f>'Tot bev lokal modell'!K28</f>
        <v>0</v>
      </c>
      <c r="F326" s="3">
        <f>'Utdanningsbev lokal mod'!B28</f>
        <v>0</v>
      </c>
      <c r="G326" s="3">
        <f>'Utdanningsbev lokal mod'!C28</f>
        <v>0</v>
      </c>
      <c r="H326" s="3">
        <f>'Utdanningsbev lokal mod'!D28</f>
        <v>0</v>
      </c>
      <c r="I326" s="3">
        <f>'Utdanningsbev lokal mod'!E28</f>
        <v>0</v>
      </c>
      <c r="J326" s="3">
        <f>'Forskningsbev lokal mod'!B28</f>
        <v>0</v>
      </c>
      <c r="K326" s="3">
        <f>'Forskningsbev lokal mod'!C28</f>
        <v>0</v>
      </c>
      <c r="L326" s="3">
        <f>'Forskningsbev lokal mod'!D28</f>
        <v>0</v>
      </c>
      <c r="M326" s="3">
        <f>'Forskningsbev lokal mod'!E28</f>
        <v>0</v>
      </c>
      <c r="N326" s="3">
        <f>'Forskningsbev lokal mod'!F28</f>
        <v>0</v>
      </c>
      <c r="O326" s="3">
        <f>'Forskningsbev lokal mod'!G28</f>
        <v>0</v>
      </c>
      <c r="P326" s="7">
        <f t="shared" si="21"/>
        <v>0</v>
      </c>
      <c r="Q326" s="7">
        <f t="shared" si="22"/>
        <v>0</v>
      </c>
    </row>
    <row r="327" spans="1:17" x14ac:dyDescent="0.25">
      <c r="A327">
        <f t="shared" si="19"/>
        <v>2018</v>
      </c>
      <c r="B327" t="str">
        <f>'Enheter, modell og år'!$E$3</f>
        <v>VFM</v>
      </c>
      <c r="C327" s="67">
        <f t="shared" si="20"/>
        <v>0</v>
      </c>
      <c r="D327" s="3">
        <f>'Tot bev lokal modell'!H29</f>
        <v>0</v>
      </c>
      <c r="E327" s="3">
        <f>'Tot bev lokal modell'!K29</f>
        <v>0</v>
      </c>
      <c r="F327" s="3">
        <f>'Utdanningsbev lokal mod'!B29</f>
        <v>0</v>
      </c>
      <c r="G327" s="3">
        <f>'Utdanningsbev lokal mod'!C29</f>
        <v>0</v>
      </c>
      <c r="H327" s="3">
        <f>'Utdanningsbev lokal mod'!D29</f>
        <v>0</v>
      </c>
      <c r="I327" s="3">
        <f>'Utdanningsbev lokal mod'!E29</f>
        <v>0</v>
      </c>
      <c r="J327" s="3">
        <f>'Forskningsbev lokal mod'!B29</f>
        <v>0</v>
      </c>
      <c r="K327" s="3">
        <f>'Forskningsbev lokal mod'!C29</f>
        <v>0</v>
      </c>
      <c r="L327" s="3">
        <f>'Forskningsbev lokal mod'!D29</f>
        <v>0</v>
      </c>
      <c r="M327" s="3">
        <f>'Forskningsbev lokal mod'!E29</f>
        <v>0</v>
      </c>
      <c r="N327" s="3">
        <f>'Forskningsbev lokal mod'!F29</f>
        <v>0</v>
      </c>
      <c r="O327" s="3">
        <f>'Forskningsbev lokal mod'!G29</f>
        <v>0</v>
      </c>
      <c r="P327" s="7">
        <f t="shared" si="21"/>
        <v>0</v>
      </c>
      <c r="Q327" s="7">
        <f t="shared" si="22"/>
        <v>0</v>
      </c>
    </row>
    <row r="328" spans="1:17" x14ac:dyDescent="0.25">
      <c r="A328">
        <f t="shared" si="19"/>
        <v>2018</v>
      </c>
      <c r="B328" t="str">
        <f>'Enheter, modell og år'!$E$3</f>
        <v>VFM</v>
      </c>
      <c r="C328" s="67">
        <f t="shared" si="20"/>
        <v>0</v>
      </c>
      <c r="D328" s="3">
        <f>'Tot bev lokal modell'!H30</f>
        <v>0</v>
      </c>
      <c r="E328" s="3">
        <f>'Tot bev lokal modell'!K30</f>
        <v>0</v>
      </c>
      <c r="F328" s="3">
        <f>'Utdanningsbev lokal mod'!B30</f>
        <v>0</v>
      </c>
      <c r="G328" s="3">
        <f>'Utdanningsbev lokal mod'!C30</f>
        <v>0</v>
      </c>
      <c r="H328" s="3">
        <f>'Utdanningsbev lokal mod'!D30</f>
        <v>0</v>
      </c>
      <c r="I328" s="3">
        <f>'Utdanningsbev lokal mod'!E30</f>
        <v>0</v>
      </c>
      <c r="J328" s="3">
        <f>'Forskningsbev lokal mod'!B30</f>
        <v>0</v>
      </c>
      <c r="K328" s="3">
        <f>'Forskningsbev lokal mod'!C30</f>
        <v>0</v>
      </c>
      <c r="L328" s="3">
        <f>'Forskningsbev lokal mod'!D30</f>
        <v>0</v>
      </c>
      <c r="M328" s="3">
        <f>'Forskningsbev lokal mod'!E30</f>
        <v>0</v>
      </c>
      <c r="N328" s="3">
        <f>'Forskningsbev lokal mod'!F30</f>
        <v>0</v>
      </c>
      <c r="O328" s="3">
        <f>'Forskningsbev lokal mod'!G30</f>
        <v>0</v>
      </c>
      <c r="P328" s="7">
        <f t="shared" si="21"/>
        <v>0</v>
      </c>
      <c r="Q328" s="7">
        <f t="shared" si="22"/>
        <v>0</v>
      </c>
    </row>
    <row r="329" spans="1:17" x14ac:dyDescent="0.25">
      <c r="A329">
        <f t="shared" si="19"/>
        <v>2018</v>
      </c>
      <c r="B329" t="str">
        <f>'Enheter, modell og år'!$E$3</f>
        <v>VFM</v>
      </c>
      <c r="C329" s="67">
        <f t="shared" si="20"/>
        <v>0</v>
      </c>
      <c r="D329" s="3">
        <f>'Tot bev lokal modell'!H31</f>
        <v>0</v>
      </c>
      <c r="E329" s="3">
        <f>'Tot bev lokal modell'!K31</f>
        <v>0</v>
      </c>
      <c r="F329" s="3">
        <f>'Utdanningsbev lokal mod'!B31</f>
        <v>0</v>
      </c>
      <c r="G329" s="3">
        <f>'Utdanningsbev lokal mod'!C31</f>
        <v>0</v>
      </c>
      <c r="H329" s="3">
        <f>'Utdanningsbev lokal mod'!D31</f>
        <v>0</v>
      </c>
      <c r="I329" s="3">
        <f>'Utdanningsbev lokal mod'!E31</f>
        <v>0</v>
      </c>
      <c r="J329" s="3">
        <f>'Forskningsbev lokal mod'!B31</f>
        <v>0</v>
      </c>
      <c r="K329" s="3">
        <f>'Forskningsbev lokal mod'!C31</f>
        <v>0</v>
      </c>
      <c r="L329" s="3">
        <f>'Forskningsbev lokal mod'!D31</f>
        <v>0</v>
      </c>
      <c r="M329" s="3">
        <f>'Forskningsbev lokal mod'!E31</f>
        <v>0</v>
      </c>
      <c r="N329" s="3">
        <f>'Forskningsbev lokal mod'!F31</f>
        <v>0</v>
      </c>
      <c r="O329" s="3">
        <f>'Forskningsbev lokal mod'!G31</f>
        <v>0</v>
      </c>
      <c r="P329" s="7">
        <f t="shared" si="21"/>
        <v>0</v>
      </c>
      <c r="Q329" s="7">
        <f t="shared" si="22"/>
        <v>0</v>
      </c>
    </row>
    <row r="330" spans="1:17" x14ac:dyDescent="0.25">
      <c r="A330">
        <f t="shared" si="19"/>
        <v>2018</v>
      </c>
      <c r="B330" t="str">
        <f>'Enheter, modell og år'!$E$3</f>
        <v>VFM</v>
      </c>
      <c r="C330" s="67">
        <f t="shared" si="20"/>
        <v>0</v>
      </c>
      <c r="D330" s="3">
        <f>'Tot bev lokal modell'!H32</f>
        <v>0</v>
      </c>
      <c r="E330" s="3">
        <f>'Tot bev lokal modell'!K32</f>
        <v>0</v>
      </c>
      <c r="F330" s="3">
        <f>'Utdanningsbev lokal mod'!B32</f>
        <v>0</v>
      </c>
      <c r="G330" s="3">
        <f>'Utdanningsbev lokal mod'!C32</f>
        <v>0</v>
      </c>
      <c r="H330" s="3">
        <f>'Utdanningsbev lokal mod'!D32</f>
        <v>0</v>
      </c>
      <c r="I330" s="3">
        <f>'Utdanningsbev lokal mod'!E32</f>
        <v>0</v>
      </c>
      <c r="J330" s="3">
        <f>'Forskningsbev lokal mod'!B32</f>
        <v>0</v>
      </c>
      <c r="K330" s="3">
        <f>'Forskningsbev lokal mod'!C32</f>
        <v>0</v>
      </c>
      <c r="L330" s="3">
        <f>'Forskningsbev lokal mod'!D32</f>
        <v>0</v>
      </c>
      <c r="M330" s="3">
        <f>'Forskningsbev lokal mod'!E32</f>
        <v>0</v>
      </c>
      <c r="N330" s="3">
        <f>'Forskningsbev lokal mod'!F32</f>
        <v>0</v>
      </c>
      <c r="O330" s="3">
        <f>'Forskningsbev lokal mod'!G32</f>
        <v>0</v>
      </c>
      <c r="P330" s="7">
        <f t="shared" si="21"/>
        <v>0</v>
      </c>
      <c r="Q330" s="7">
        <f t="shared" si="22"/>
        <v>0</v>
      </c>
    </row>
    <row r="331" spans="1:17" x14ac:dyDescent="0.25">
      <c r="A331">
        <f t="shared" si="19"/>
        <v>2018</v>
      </c>
      <c r="B331" t="str">
        <f>'Enheter, modell og år'!$E$3</f>
        <v>VFM</v>
      </c>
      <c r="C331" s="67">
        <f t="shared" si="20"/>
        <v>0</v>
      </c>
      <c r="D331" s="3">
        <f>'Tot bev lokal modell'!H33</f>
        <v>0</v>
      </c>
      <c r="E331" s="3">
        <f>'Tot bev lokal modell'!K33</f>
        <v>0</v>
      </c>
      <c r="F331" s="3">
        <f>'Utdanningsbev lokal mod'!B33</f>
        <v>0</v>
      </c>
      <c r="G331" s="3">
        <f>'Utdanningsbev lokal mod'!C33</f>
        <v>0</v>
      </c>
      <c r="H331" s="3">
        <f>'Utdanningsbev lokal mod'!D33</f>
        <v>0</v>
      </c>
      <c r="I331" s="3">
        <f>'Utdanningsbev lokal mod'!E33</f>
        <v>0</v>
      </c>
      <c r="J331" s="3">
        <f>'Forskningsbev lokal mod'!B33</f>
        <v>0</v>
      </c>
      <c r="K331" s="3">
        <f>'Forskningsbev lokal mod'!C33</f>
        <v>0</v>
      </c>
      <c r="L331" s="3">
        <f>'Forskningsbev lokal mod'!D33</f>
        <v>0</v>
      </c>
      <c r="M331" s="3">
        <f>'Forskningsbev lokal mod'!E33</f>
        <v>0</v>
      </c>
      <c r="N331" s="3">
        <f>'Forskningsbev lokal mod'!F33</f>
        <v>0</v>
      </c>
      <c r="O331" s="3">
        <f>'Forskningsbev lokal mod'!G33</f>
        <v>0</v>
      </c>
      <c r="P331" s="7">
        <f t="shared" si="21"/>
        <v>0</v>
      </c>
      <c r="Q331" s="7">
        <f t="shared" si="22"/>
        <v>0</v>
      </c>
    </row>
    <row r="332" spans="1:17" x14ac:dyDescent="0.25">
      <c r="A332">
        <f t="shared" si="19"/>
        <v>2019</v>
      </c>
      <c r="B332" t="str">
        <f>'Enheter, modell og år'!$E$3</f>
        <v>VFM</v>
      </c>
      <c r="C332" s="67">
        <f t="shared" si="20"/>
        <v>0</v>
      </c>
      <c r="D332" s="3">
        <f>'Tot bev lokal modell'!M4</f>
        <v>0</v>
      </c>
      <c r="E332" s="3">
        <f>'Tot bev lokal modell'!P4</f>
        <v>0</v>
      </c>
      <c r="F332" s="3">
        <f>'Utdanningsbev lokal mod'!F4</f>
        <v>0</v>
      </c>
      <c r="G332" s="3">
        <f>'Utdanningsbev lokal mod'!G4</f>
        <v>0</v>
      </c>
      <c r="H332" s="3">
        <f>'Utdanningsbev lokal mod'!H4</f>
        <v>0</v>
      </c>
      <c r="I332" s="3">
        <f>'Utdanningsbev lokal mod'!I4</f>
        <v>0</v>
      </c>
      <c r="J332" s="3">
        <f>'Forskningsbev lokal mod'!H4</f>
        <v>0</v>
      </c>
      <c r="K332" s="3">
        <f>'Forskningsbev lokal mod'!I4</f>
        <v>0</v>
      </c>
      <c r="L332" s="3">
        <f>'Forskningsbev lokal mod'!J4</f>
        <v>0</v>
      </c>
      <c r="M332" s="3">
        <f>'Forskningsbev lokal mod'!K4</f>
        <v>0</v>
      </c>
      <c r="N332" s="3">
        <f>'Forskningsbev lokal mod'!L4</f>
        <v>0</v>
      </c>
      <c r="O332" s="3">
        <f>'Forskningsbev lokal mod'!M4</f>
        <v>0</v>
      </c>
      <c r="P332" s="7">
        <f t="shared" si="21"/>
        <v>0</v>
      </c>
      <c r="Q332" s="7">
        <f t="shared" si="22"/>
        <v>0</v>
      </c>
    </row>
    <row r="333" spans="1:17" x14ac:dyDescent="0.25">
      <c r="A333">
        <f t="shared" si="19"/>
        <v>2019</v>
      </c>
      <c r="B333" t="str">
        <f>'Enheter, modell og år'!$E$3</f>
        <v>VFM</v>
      </c>
      <c r="C333" s="67">
        <f t="shared" si="20"/>
        <v>0</v>
      </c>
      <c r="D333" s="3">
        <f>'Tot bev lokal modell'!M5</f>
        <v>0</v>
      </c>
      <c r="E333" s="3">
        <f>'Tot bev lokal modell'!P5</f>
        <v>0</v>
      </c>
      <c r="F333" s="3">
        <f>'Utdanningsbev lokal mod'!F5</f>
        <v>0</v>
      </c>
      <c r="G333" s="3">
        <f>'Utdanningsbev lokal mod'!G5</f>
        <v>0</v>
      </c>
      <c r="H333" s="3">
        <f>'Utdanningsbev lokal mod'!H5</f>
        <v>0</v>
      </c>
      <c r="I333" s="3">
        <f>'Utdanningsbev lokal mod'!I5</f>
        <v>0</v>
      </c>
      <c r="J333" s="3">
        <f>'Forskningsbev lokal mod'!H5</f>
        <v>0</v>
      </c>
      <c r="K333" s="3">
        <f>'Forskningsbev lokal mod'!I5</f>
        <v>0</v>
      </c>
      <c r="L333" s="3">
        <f>'Forskningsbev lokal mod'!J5</f>
        <v>0</v>
      </c>
      <c r="M333" s="3">
        <f>'Forskningsbev lokal mod'!K5</f>
        <v>0</v>
      </c>
      <c r="N333" s="3">
        <f>'Forskningsbev lokal mod'!L5</f>
        <v>0</v>
      </c>
      <c r="O333" s="3">
        <f>'Forskningsbev lokal mod'!M5</f>
        <v>0</v>
      </c>
      <c r="P333" s="7">
        <f t="shared" si="21"/>
        <v>0</v>
      </c>
      <c r="Q333" s="7">
        <f t="shared" si="22"/>
        <v>0</v>
      </c>
    </row>
    <row r="334" spans="1:17" x14ac:dyDescent="0.25">
      <c r="A334">
        <f t="shared" si="19"/>
        <v>2019</v>
      </c>
      <c r="B334" t="str">
        <f>'Enheter, modell og år'!$E$3</f>
        <v>VFM</v>
      </c>
      <c r="C334" s="67">
        <f t="shared" si="20"/>
        <v>0</v>
      </c>
      <c r="D334" s="3">
        <f>'Tot bev lokal modell'!M6</f>
        <v>0</v>
      </c>
      <c r="E334" s="3">
        <f>'Tot bev lokal modell'!P6</f>
        <v>0</v>
      </c>
      <c r="F334" s="3">
        <f>'Utdanningsbev lokal mod'!F6</f>
        <v>0</v>
      </c>
      <c r="G334" s="3">
        <f>'Utdanningsbev lokal mod'!G6</f>
        <v>0</v>
      </c>
      <c r="H334" s="3">
        <f>'Utdanningsbev lokal mod'!H6</f>
        <v>0</v>
      </c>
      <c r="I334" s="3">
        <f>'Utdanningsbev lokal mod'!I6</f>
        <v>0</v>
      </c>
      <c r="J334" s="3">
        <f>'Forskningsbev lokal mod'!H6</f>
        <v>0</v>
      </c>
      <c r="K334" s="3">
        <f>'Forskningsbev lokal mod'!I6</f>
        <v>0</v>
      </c>
      <c r="L334" s="3">
        <f>'Forskningsbev lokal mod'!J6</f>
        <v>0</v>
      </c>
      <c r="M334" s="3">
        <f>'Forskningsbev lokal mod'!K6</f>
        <v>0</v>
      </c>
      <c r="N334" s="3">
        <f>'Forskningsbev lokal mod'!L6</f>
        <v>0</v>
      </c>
      <c r="O334" s="3">
        <f>'Forskningsbev lokal mod'!M6</f>
        <v>0</v>
      </c>
      <c r="P334" s="7">
        <f t="shared" si="21"/>
        <v>0</v>
      </c>
      <c r="Q334" s="7">
        <f t="shared" si="22"/>
        <v>0</v>
      </c>
    </row>
    <row r="335" spans="1:17" x14ac:dyDescent="0.25">
      <c r="A335">
        <f t="shared" si="19"/>
        <v>2019</v>
      </c>
      <c r="B335" t="str">
        <f>'Enheter, modell og år'!$E$3</f>
        <v>VFM</v>
      </c>
      <c r="C335" s="67">
        <f t="shared" si="20"/>
        <v>0</v>
      </c>
      <c r="D335" s="3">
        <f>'Tot bev lokal modell'!M7</f>
        <v>0</v>
      </c>
      <c r="E335" s="3">
        <f>'Tot bev lokal modell'!P7</f>
        <v>0</v>
      </c>
      <c r="F335" s="3">
        <f>'Utdanningsbev lokal mod'!F7</f>
        <v>0</v>
      </c>
      <c r="G335" s="3">
        <f>'Utdanningsbev lokal mod'!G7</f>
        <v>0</v>
      </c>
      <c r="H335" s="3">
        <f>'Utdanningsbev lokal mod'!H7</f>
        <v>0</v>
      </c>
      <c r="I335" s="3">
        <f>'Utdanningsbev lokal mod'!I7</f>
        <v>0</v>
      </c>
      <c r="J335" s="3">
        <f>'Forskningsbev lokal mod'!H7</f>
        <v>0</v>
      </c>
      <c r="K335" s="3">
        <f>'Forskningsbev lokal mod'!I7</f>
        <v>0</v>
      </c>
      <c r="L335" s="3">
        <f>'Forskningsbev lokal mod'!J7</f>
        <v>0</v>
      </c>
      <c r="M335" s="3">
        <f>'Forskningsbev lokal mod'!K7</f>
        <v>0</v>
      </c>
      <c r="N335" s="3">
        <f>'Forskningsbev lokal mod'!L7</f>
        <v>0</v>
      </c>
      <c r="O335" s="3">
        <f>'Forskningsbev lokal mod'!M7</f>
        <v>0</v>
      </c>
      <c r="P335" s="7">
        <f t="shared" si="21"/>
        <v>0</v>
      </c>
      <c r="Q335" s="7">
        <f t="shared" si="22"/>
        <v>0</v>
      </c>
    </row>
    <row r="336" spans="1:17" x14ac:dyDescent="0.25">
      <c r="A336">
        <f t="shared" si="19"/>
        <v>2019</v>
      </c>
      <c r="B336" t="str">
        <f>'Enheter, modell og år'!$E$3</f>
        <v>VFM</v>
      </c>
      <c r="C336" s="67">
        <f t="shared" si="20"/>
        <v>0</v>
      </c>
      <c r="D336" s="3">
        <f>'Tot bev lokal modell'!M8</f>
        <v>0</v>
      </c>
      <c r="E336" s="3">
        <f>'Tot bev lokal modell'!P8</f>
        <v>0</v>
      </c>
      <c r="F336" s="3">
        <f>'Utdanningsbev lokal mod'!F8</f>
        <v>0</v>
      </c>
      <c r="G336" s="3">
        <f>'Utdanningsbev lokal mod'!G8</f>
        <v>0</v>
      </c>
      <c r="H336" s="3">
        <f>'Utdanningsbev lokal mod'!H8</f>
        <v>0</v>
      </c>
      <c r="I336" s="3">
        <f>'Utdanningsbev lokal mod'!I8</f>
        <v>0</v>
      </c>
      <c r="J336" s="3">
        <f>'Forskningsbev lokal mod'!H8</f>
        <v>0</v>
      </c>
      <c r="K336" s="3">
        <f>'Forskningsbev lokal mod'!I8</f>
        <v>0</v>
      </c>
      <c r="L336" s="3">
        <f>'Forskningsbev lokal mod'!J8</f>
        <v>0</v>
      </c>
      <c r="M336" s="3">
        <f>'Forskningsbev lokal mod'!K8</f>
        <v>0</v>
      </c>
      <c r="N336" s="3">
        <f>'Forskningsbev lokal mod'!L8</f>
        <v>0</v>
      </c>
      <c r="O336" s="3">
        <f>'Forskningsbev lokal mod'!M8</f>
        <v>0</v>
      </c>
      <c r="P336" s="7">
        <f t="shared" si="21"/>
        <v>0</v>
      </c>
      <c r="Q336" s="7">
        <f t="shared" si="22"/>
        <v>0</v>
      </c>
    </row>
    <row r="337" spans="1:17" x14ac:dyDescent="0.25">
      <c r="A337">
        <f t="shared" ref="A337:A400" si="23">A67</f>
        <v>2019</v>
      </c>
      <c r="B337" t="str">
        <f>'Enheter, modell og år'!$E$3</f>
        <v>VFM</v>
      </c>
      <c r="C337" s="67">
        <f t="shared" ref="C337:C400" si="24">C67</f>
        <v>0</v>
      </c>
      <c r="D337" s="3">
        <f>'Tot bev lokal modell'!M9</f>
        <v>0</v>
      </c>
      <c r="E337" s="3">
        <f>'Tot bev lokal modell'!P9</f>
        <v>0</v>
      </c>
      <c r="F337" s="3">
        <f>'Utdanningsbev lokal mod'!F9</f>
        <v>0</v>
      </c>
      <c r="G337" s="3">
        <f>'Utdanningsbev lokal mod'!G9</f>
        <v>0</v>
      </c>
      <c r="H337" s="3">
        <f>'Utdanningsbev lokal mod'!H9</f>
        <v>0</v>
      </c>
      <c r="I337" s="3">
        <f>'Utdanningsbev lokal mod'!I9</f>
        <v>0</v>
      </c>
      <c r="J337" s="3">
        <f>'Forskningsbev lokal mod'!H9</f>
        <v>0</v>
      </c>
      <c r="K337" s="3">
        <f>'Forskningsbev lokal mod'!I9</f>
        <v>0</v>
      </c>
      <c r="L337" s="3">
        <f>'Forskningsbev lokal mod'!J9</f>
        <v>0</v>
      </c>
      <c r="M337" s="3">
        <f>'Forskningsbev lokal mod'!K9</f>
        <v>0</v>
      </c>
      <c r="N337" s="3">
        <f>'Forskningsbev lokal mod'!L9</f>
        <v>0</v>
      </c>
      <c r="O337" s="3">
        <f>'Forskningsbev lokal mod'!M9</f>
        <v>0</v>
      </c>
      <c r="P337" s="7">
        <f t="shared" si="21"/>
        <v>0</v>
      </c>
      <c r="Q337" s="7">
        <f t="shared" si="22"/>
        <v>0</v>
      </c>
    </row>
    <row r="338" spans="1:17" x14ac:dyDescent="0.25">
      <c r="A338">
        <f t="shared" si="23"/>
        <v>2019</v>
      </c>
      <c r="B338" t="str">
        <f>'Enheter, modell og år'!$E$3</f>
        <v>VFM</v>
      </c>
      <c r="C338" s="67">
        <f t="shared" si="24"/>
        <v>0</v>
      </c>
      <c r="D338" s="3">
        <f>'Tot bev lokal modell'!M10</f>
        <v>0</v>
      </c>
      <c r="E338" s="3">
        <f>'Tot bev lokal modell'!P10</f>
        <v>0</v>
      </c>
      <c r="F338" s="3">
        <f>'Utdanningsbev lokal mod'!F10</f>
        <v>0</v>
      </c>
      <c r="G338" s="3">
        <f>'Utdanningsbev lokal mod'!G10</f>
        <v>0</v>
      </c>
      <c r="H338" s="3">
        <f>'Utdanningsbev lokal mod'!H10</f>
        <v>0</v>
      </c>
      <c r="I338" s="3">
        <f>'Utdanningsbev lokal mod'!I10</f>
        <v>0</v>
      </c>
      <c r="J338" s="3">
        <f>'Forskningsbev lokal mod'!H10</f>
        <v>0</v>
      </c>
      <c r="K338" s="3">
        <f>'Forskningsbev lokal mod'!I10</f>
        <v>0</v>
      </c>
      <c r="L338" s="3">
        <f>'Forskningsbev lokal mod'!J10</f>
        <v>0</v>
      </c>
      <c r="M338" s="3">
        <f>'Forskningsbev lokal mod'!K10</f>
        <v>0</v>
      </c>
      <c r="N338" s="3">
        <f>'Forskningsbev lokal mod'!L10</f>
        <v>0</v>
      </c>
      <c r="O338" s="3">
        <f>'Forskningsbev lokal mod'!M10</f>
        <v>0</v>
      </c>
      <c r="P338" s="7">
        <f t="shared" si="21"/>
        <v>0</v>
      </c>
      <c r="Q338" s="7">
        <f t="shared" si="22"/>
        <v>0</v>
      </c>
    </row>
    <row r="339" spans="1:17" x14ac:dyDescent="0.25">
      <c r="A339">
        <f t="shared" si="23"/>
        <v>2019</v>
      </c>
      <c r="B339" t="str">
        <f>'Enheter, modell og år'!$E$3</f>
        <v>VFM</v>
      </c>
      <c r="C339" s="67">
        <f t="shared" si="24"/>
        <v>0</v>
      </c>
      <c r="D339" s="3">
        <f>'Tot bev lokal modell'!M11</f>
        <v>0</v>
      </c>
      <c r="E339" s="3">
        <f>'Tot bev lokal modell'!P11</f>
        <v>0</v>
      </c>
      <c r="F339" s="3">
        <f>'Utdanningsbev lokal mod'!F11</f>
        <v>0</v>
      </c>
      <c r="G339" s="3">
        <f>'Utdanningsbev lokal mod'!G11</f>
        <v>0</v>
      </c>
      <c r="H339" s="3">
        <f>'Utdanningsbev lokal mod'!H11</f>
        <v>0</v>
      </c>
      <c r="I339" s="3">
        <f>'Utdanningsbev lokal mod'!I11</f>
        <v>0</v>
      </c>
      <c r="J339" s="3">
        <f>'Forskningsbev lokal mod'!H11</f>
        <v>0</v>
      </c>
      <c r="K339" s="3">
        <f>'Forskningsbev lokal mod'!I11</f>
        <v>0</v>
      </c>
      <c r="L339" s="3">
        <f>'Forskningsbev lokal mod'!J11</f>
        <v>0</v>
      </c>
      <c r="M339" s="3">
        <f>'Forskningsbev lokal mod'!K11</f>
        <v>0</v>
      </c>
      <c r="N339" s="3">
        <f>'Forskningsbev lokal mod'!L11</f>
        <v>0</v>
      </c>
      <c r="O339" s="3">
        <f>'Forskningsbev lokal mod'!M11</f>
        <v>0</v>
      </c>
      <c r="P339" s="7">
        <f t="shared" si="21"/>
        <v>0</v>
      </c>
      <c r="Q339" s="7">
        <f t="shared" si="22"/>
        <v>0</v>
      </c>
    </row>
    <row r="340" spans="1:17" x14ac:dyDescent="0.25">
      <c r="A340">
        <f t="shared" si="23"/>
        <v>2019</v>
      </c>
      <c r="B340" t="str">
        <f>'Enheter, modell og år'!$E$3</f>
        <v>VFM</v>
      </c>
      <c r="C340" s="67">
        <f t="shared" si="24"/>
        <v>0</v>
      </c>
      <c r="D340" s="3">
        <f>'Tot bev lokal modell'!M12</f>
        <v>0</v>
      </c>
      <c r="E340" s="3">
        <f>'Tot bev lokal modell'!P12</f>
        <v>0</v>
      </c>
      <c r="F340" s="3">
        <f>'Utdanningsbev lokal mod'!F12</f>
        <v>0</v>
      </c>
      <c r="G340" s="3">
        <f>'Utdanningsbev lokal mod'!G12</f>
        <v>0</v>
      </c>
      <c r="H340" s="3">
        <f>'Utdanningsbev lokal mod'!H12</f>
        <v>0</v>
      </c>
      <c r="I340" s="3">
        <f>'Utdanningsbev lokal mod'!I12</f>
        <v>0</v>
      </c>
      <c r="J340" s="3">
        <f>'Forskningsbev lokal mod'!H12</f>
        <v>0</v>
      </c>
      <c r="K340" s="3">
        <f>'Forskningsbev lokal mod'!I12</f>
        <v>0</v>
      </c>
      <c r="L340" s="3">
        <f>'Forskningsbev lokal mod'!J12</f>
        <v>0</v>
      </c>
      <c r="M340" s="3">
        <f>'Forskningsbev lokal mod'!K12</f>
        <v>0</v>
      </c>
      <c r="N340" s="3">
        <f>'Forskningsbev lokal mod'!L12</f>
        <v>0</v>
      </c>
      <c r="O340" s="3">
        <f>'Forskningsbev lokal mod'!M12</f>
        <v>0</v>
      </c>
      <c r="P340" s="7">
        <f t="shared" si="21"/>
        <v>0</v>
      </c>
      <c r="Q340" s="7">
        <f t="shared" si="22"/>
        <v>0</v>
      </c>
    </row>
    <row r="341" spans="1:17" x14ac:dyDescent="0.25">
      <c r="A341">
        <f t="shared" si="23"/>
        <v>2019</v>
      </c>
      <c r="B341" t="str">
        <f>'Enheter, modell og år'!$E$3</f>
        <v>VFM</v>
      </c>
      <c r="C341" s="67">
        <f t="shared" si="24"/>
        <v>0</v>
      </c>
      <c r="D341" s="3">
        <f>'Tot bev lokal modell'!M13</f>
        <v>0</v>
      </c>
      <c r="E341" s="3">
        <f>'Tot bev lokal modell'!P13</f>
        <v>0</v>
      </c>
      <c r="F341" s="3">
        <f>'Utdanningsbev lokal mod'!F13</f>
        <v>0</v>
      </c>
      <c r="G341" s="3">
        <f>'Utdanningsbev lokal mod'!G13</f>
        <v>0</v>
      </c>
      <c r="H341" s="3">
        <f>'Utdanningsbev lokal mod'!H13</f>
        <v>0</v>
      </c>
      <c r="I341" s="3">
        <f>'Utdanningsbev lokal mod'!I13</f>
        <v>0</v>
      </c>
      <c r="J341" s="3">
        <f>'Forskningsbev lokal mod'!H13</f>
        <v>0</v>
      </c>
      <c r="K341" s="3">
        <f>'Forskningsbev lokal mod'!I13</f>
        <v>0</v>
      </c>
      <c r="L341" s="3">
        <f>'Forskningsbev lokal mod'!J13</f>
        <v>0</v>
      </c>
      <c r="M341" s="3">
        <f>'Forskningsbev lokal mod'!K13</f>
        <v>0</v>
      </c>
      <c r="N341" s="3">
        <f>'Forskningsbev lokal mod'!L13</f>
        <v>0</v>
      </c>
      <c r="O341" s="3">
        <f>'Forskningsbev lokal mod'!M13</f>
        <v>0</v>
      </c>
      <c r="P341" s="7">
        <f t="shared" si="21"/>
        <v>0</v>
      </c>
      <c r="Q341" s="7">
        <f t="shared" si="22"/>
        <v>0</v>
      </c>
    </row>
    <row r="342" spans="1:17" x14ac:dyDescent="0.25">
      <c r="A342">
        <f t="shared" si="23"/>
        <v>2019</v>
      </c>
      <c r="B342" t="str">
        <f>'Enheter, modell og år'!$E$3</f>
        <v>VFM</v>
      </c>
      <c r="C342" s="67">
        <f t="shared" si="24"/>
        <v>0</v>
      </c>
      <c r="D342" s="3">
        <f>'Tot bev lokal modell'!M14</f>
        <v>0</v>
      </c>
      <c r="E342" s="3">
        <f>'Tot bev lokal modell'!P14</f>
        <v>0</v>
      </c>
      <c r="F342" s="3">
        <f>'Utdanningsbev lokal mod'!F14</f>
        <v>0</v>
      </c>
      <c r="G342" s="3">
        <f>'Utdanningsbev lokal mod'!G14</f>
        <v>0</v>
      </c>
      <c r="H342" s="3">
        <f>'Utdanningsbev lokal mod'!H14</f>
        <v>0</v>
      </c>
      <c r="I342" s="3">
        <f>'Utdanningsbev lokal mod'!I14</f>
        <v>0</v>
      </c>
      <c r="J342" s="3">
        <f>'Forskningsbev lokal mod'!H14</f>
        <v>0</v>
      </c>
      <c r="K342" s="3">
        <f>'Forskningsbev lokal mod'!I14</f>
        <v>0</v>
      </c>
      <c r="L342" s="3">
        <f>'Forskningsbev lokal mod'!J14</f>
        <v>0</v>
      </c>
      <c r="M342" s="3">
        <f>'Forskningsbev lokal mod'!K14</f>
        <v>0</v>
      </c>
      <c r="N342" s="3">
        <f>'Forskningsbev lokal mod'!L14</f>
        <v>0</v>
      </c>
      <c r="O342" s="3">
        <f>'Forskningsbev lokal mod'!M14</f>
        <v>0</v>
      </c>
      <c r="P342" s="7">
        <f t="shared" si="21"/>
        <v>0</v>
      </c>
      <c r="Q342" s="7">
        <f t="shared" si="22"/>
        <v>0</v>
      </c>
    </row>
    <row r="343" spans="1:17" x14ac:dyDescent="0.25">
      <c r="A343">
        <f t="shared" si="23"/>
        <v>2019</v>
      </c>
      <c r="B343" t="str">
        <f>'Enheter, modell og år'!$E$3</f>
        <v>VFM</v>
      </c>
      <c r="C343" s="67">
        <f t="shared" si="24"/>
        <v>0</v>
      </c>
      <c r="D343" s="3">
        <f>'Tot bev lokal modell'!M15</f>
        <v>0</v>
      </c>
      <c r="E343" s="3">
        <f>'Tot bev lokal modell'!P15</f>
        <v>0</v>
      </c>
      <c r="F343" s="3">
        <f>'Utdanningsbev lokal mod'!F15</f>
        <v>0</v>
      </c>
      <c r="G343" s="3">
        <f>'Utdanningsbev lokal mod'!G15</f>
        <v>0</v>
      </c>
      <c r="H343" s="3">
        <f>'Utdanningsbev lokal mod'!H15</f>
        <v>0</v>
      </c>
      <c r="I343" s="3">
        <f>'Utdanningsbev lokal mod'!I15</f>
        <v>0</v>
      </c>
      <c r="J343" s="3">
        <f>'Forskningsbev lokal mod'!H15</f>
        <v>0</v>
      </c>
      <c r="K343" s="3">
        <f>'Forskningsbev lokal mod'!I15</f>
        <v>0</v>
      </c>
      <c r="L343" s="3">
        <f>'Forskningsbev lokal mod'!J15</f>
        <v>0</v>
      </c>
      <c r="M343" s="3">
        <f>'Forskningsbev lokal mod'!K15</f>
        <v>0</v>
      </c>
      <c r="N343" s="3">
        <f>'Forskningsbev lokal mod'!L15</f>
        <v>0</v>
      </c>
      <c r="O343" s="3">
        <f>'Forskningsbev lokal mod'!M15</f>
        <v>0</v>
      </c>
      <c r="P343" s="7">
        <f t="shared" si="21"/>
        <v>0</v>
      </c>
      <c r="Q343" s="7">
        <f t="shared" si="22"/>
        <v>0</v>
      </c>
    </row>
    <row r="344" spans="1:17" x14ac:dyDescent="0.25">
      <c r="A344">
        <f t="shared" si="23"/>
        <v>2019</v>
      </c>
      <c r="B344" t="str">
        <f>'Enheter, modell og år'!$E$3</f>
        <v>VFM</v>
      </c>
      <c r="C344" s="67">
        <f t="shared" si="24"/>
        <v>0</v>
      </c>
      <c r="D344" s="3">
        <f>'Tot bev lokal modell'!M16</f>
        <v>0</v>
      </c>
      <c r="E344" s="3">
        <f>'Tot bev lokal modell'!P16</f>
        <v>0</v>
      </c>
      <c r="F344" s="3">
        <f>'Utdanningsbev lokal mod'!F16</f>
        <v>0</v>
      </c>
      <c r="G344" s="3">
        <f>'Utdanningsbev lokal mod'!G16</f>
        <v>0</v>
      </c>
      <c r="H344" s="3">
        <f>'Utdanningsbev lokal mod'!H16</f>
        <v>0</v>
      </c>
      <c r="I344" s="3">
        <f>'Utdanningsbev lokal mod'!I16</f>
        <v>0</v>
      </c>
      <c r="J344" s="3">
        <f>'Forskningsbev lokal mod'!H16</f>
        <v>0</v>
      </c>
      <c r="K344" s="3">
        <f>'Forskningsbev lokal mod'!I16</f>
        <v>0</v>
      </c>
      <c r="L344" s="3">
        <f>'Forskningsbev lokal mod'!J16</f>
        <v>0</v>
      </c>
      <c r="M344" s="3">
        <f>'Forskningsbev lokal mod'!K16</f>
        <v>0</v>
      </c>
      <c r="N344" s="3">
        <f>'Forskningsbev lokal mod'!L16</f>
        <v>0</v>
      </c>
      <c r="O344" s="3">
        <f>'Forskningsbev lokal mod'!M16</f>
        <v>0</v>
      </c>
      <c r="P344" s="7">
        <f t="shared" si="21"/>
        <v>0</v>
      </c>
      <c r="Q344" s="7">
        <f t="shared" si="22"/>
        <v>0</v>
      </c>
    </row>
    <row r="345" spans="1:17" x14ac:dyDescent="0.25">
      <c r="A345">
        <f t="shared" si="23"/>
        <v>2019</v>
      </c>
      <c r="B345" t="str">
        <f>'Enheter, modell og år'!$E$3</f>
        <v>VFM</v>
      </c>
      <c r="C345" s="67">
        <f t="shared" si="24"/>
        <v>0</v>
      </c>
      <c r="D345" s="3">
        <f>'Tot bev lokal modell'!M17</f>
        <v>0</v>
      </c>
      <c r="E345" s="3">
        <f>'Tot bev lokal modell'!P17</f>
        <v>0</v>
      </c>
      <c r="F345" s="3">
        <f>'Utdanningsbev lokal mod'!F17</f>
        <v>0</v>
      </c>
      <c r="G345" s="3">
        <f>'Utdanningsbev lokal mod'!G17</f>
        <v>0</v>
      </c>
      <c r="H345" s="3">
        <f>'Utdanningsbev lokal mod'!H17</f>
        <v>0</v>
      </c>
      <c r="I345" s="3">
        <f>'Utdanningsbev lokal mod'!I17</f>
        <v>0</v>
      </c>
      <c r="J345" s="3">
        <f>'Forskningsbev lokal mod'!H17</f>
        <v>0</v>
      </c>
      <c r="K345" s="3">
        <f>'Forskningsbev lokal mod'!I17</f>
        <v>0</v>
      </c>
      <c r="L345" s="3">
        <f>'Forskningsbev lokal mod'!J17</f>
        <v>0</v>
      </c>
      <c r="M345" s="3">
        <f>'Forskningsbev lokal mod'!K17</f>
        <v>0</v>
      </c>
      <c r="N345" s="3">
        <f>'Forskningsbev lokal mod'!L17</f>
        <v>0</v>
      </c>
      <c r="O345" s="3">
        <f>'Forskningsbev lokal mod'!M17</f>
        <v>0</v>
      </c>
      <c r="P345" s="7">
        <f t="shared" si="21"/>
        <v>0</v>
      </c>
      <c r="Q345" s="7">
        <f t="shared" si="22"/>
        <v>0</v>
      </c>
    </row>
    <row r="346" spans="1:17" x14ac:dyDescent="0.25">
      <c r="A346">
        <f t="shared" si="23"/>
        <v>2019</v>
      </c>
      <c r="B346" t="str">
        <f>'Enheter, modell og år'!$E$3</f>
        <v>VFM</v>
      </c>
      <c r="C346" s="67">
        <f t="shared" si="24"/>
        <v>0</v>
      </c>
      <c r="D346" s="3">
        <f>'Tot bev lokal modell'!M18</f>
        <v>0</v>
      </c>
      <c r="E346" s="3">
        <f>'Tot bev lokal modell'!P18</f>
        <v>0</v>
      </c>
      <c r="F346" s="3">
        <f>'Utdanningsbev lokal mod'!F18</f>
        <v>0</v>
      </c>
      <c r="G346" s="3">
        <f>'Utdanningsbev lokal mod'!G18</f>
        <v>0</v>
      </c>
      <c r="H346" s="3">
        <f>'Utdanningsbev lokal mod'!H18</f>
        <v>0</v>
      </c>
      <c r="I346" s="3">
        <f>'Utdanningsbev lokal mod'!I18</f>
        <v>0</v>
      </c>
      <c r="J346" s="3">
        <f>'Forskningsbev lokal mod'!H18</f>
        <v>0</v>
      </c>
      <c r="K346" s="3">
        <f>'Forskningsbev lokal mod'!I18</f>
        <v>0</v>
      </c>
      <c r="L346" s="3">
        <f>'Forskningsbev lokal mod'!J18</f>
        <v>0</v>
      </c>
      <c r="M346" s="3">
        <f>'Forskningsbev lokal mod'!K18</f>
        <v>0</v>
      </c>
      <c r="N346" s="3">
        <f>'Forskningsbev lokal mod'!L18</f>
        <v>0</v>
      </c>
      <c r="O346" s="3">
        <f>'Forskningsbev lokal mod'!M18</f>
        <v>0</v>
      </c>
      <c r="P346" s="7">
        <f t="shared" si="21"/>
        <v>0</v>
      </c>
      <c r="Q346" s="7">
        <f t="shared" si="22"/>
        <v>0</v>
      </c>
    </row>
    <row r="347" spans="1:17" x14ac:dyDescent="0.25">
      <c r="A347">
        <f t="shared" si="23"/>
        <v>2019</v>
      </c>
      <c r="B347" t="str">
        <f>'Enheter, modell og år'!$E$3</f>
        <v>VFM</v>
      </c>
      <c r="C347" s="67">
        <f t="shared" si="24"/>
        <v>0</v>
      </c>
      <c r="D347" s="3">
        <f>'Tot bev lokal modell'!M19</f>
        <v>0</v>
      </c>
      <c r="E347" s="3">
        <f>'Tot bev lokal modell'!P19</f>
        <v>0</v>
      </c>
      <c r="F347" s="3">
        <f>'Utdanningsbev lokal mod'!F19</f>
        <v>0</v>
      </c>
      <c r="G347" s="3">
        <f>'Utdanningsbev lokal mod'!G19</f>
        <v>0</v>
      </c>
      <c r="H347" s="3">
        <f>'Utdanningsbev lokal mod'!H19</f>
        <v>0</v>
      </c>
      <c r="I347" s="3">
        <f>'Utdanningsbev lokal mod'!I19</f>
        <v>0</v>
      </c>
      <c r="J347" s="3">
        <f>'Forskningsbev lokal mod'!H19</f>
        <v>0</v>
      </c>
      <c r="K347" s="3">
        <f>'Forskningsbev lokal mod'!I19</f>
        <v>0</v>
      </c>
      <c r="L347" s="3">
        <f>'Forskningsbev lokal mod'!J19</f>
        <v>0</v>
      </c>
      <c r="M347" s="3">
        <f>'Forskningsbev lokal mod'!K19</f>
        <v>0</v>
      </c>
      <c r="N347" s="3">
        <f>'Forskningsbev lokal mod'!L19</f>
        <v>0</v>
      </c>
      <c r="O347" s="3">
        <f>'Forskningsbev lokal mod'!M19</f>
        <v>0</v>
      </c>
      <c r="P347" s="7">
        <f t="shared" si="21"/>
        <v>0</v>
      </c>
      <c r="Q347" s="7">
        <f t="shared" si="22"/>
        <v>0</v>
      </c>
    </row>
    <row r="348" spans="1:17" x14ac:dyDescent="0.25">
      <c r="A348">
        <f t="shared" si="23"/>
        <v>2019</v>
      </c>
      <c r="B348" t="str">
        <f>'Enheter, modell og år'!$E$3</f>
        <v>VFM</v>
      </c>
      <c r="C348" s="67">
        <f t="shared" si="24"/>
        <v>0</v>
      </c>
      <c r="D348" s="3">
        <f>'Tot bev lokal modell'!M20</f>
        <v>0</v>
      </c>
      <c r="E348" s="3">
        <f>'Tot bev lokal modell'!P20</f>
        <v>0</v>
      </c>
      <c r="F348" s="3">
        <f>'Utdanningsbev lokal mod'!F20</f>
        <v>0</v>
      </c>
      <c r="G348" s="3">
        <f>'Utdanningsbev lokal mod'!G20</f>
        <v>0</v>
      </c>
      <c r="H348" s="3">
        <f>'Utdanningsbev lokal mod'!H20</f>
        <v>0</v>
      </c>
      <c r="I348" s="3">
        <f>'Utdanningsbev lokal mod'!I20</f>
        <v>0</v>
      </c>
      <c r="J348" s="3">
        <f>'Forskningsbev lokal mod'!H20</f>
        <v>0</v>
      </c>
      <c r="K348" s="3">
        <f>'Forskningsbev lokal mod'!I20</f>
        <v>0</v>
      </c>
      <c r="L348" s="3">
        <f>'Forskningsbev lokal mod'!J20</f>
        <v>0</v>
      </c>
      <c r="M348" s="3">
        <f>'Forskningsbev lokal mod'!K20</f>
        <v>0</v>
      </c>
      <c r="N348" s="3">
        <f>'Forskningsbev lokal mod'!L20</f>
        <v>0</v>
      </c>
      <c r="O348" s="3">
        <f>'Forskningsbev lokal mod'!M20</f>
        <v>0</v>
      </c>
      <c r="P348" s="7">
        <f t="shared" si="21"/>
        <v>0</v>
      </c>
      <c r="Q348" s="7">
        <f t="shared" si="22"/>
        <v>0</v>
      </c>
    </row>
    <row r="349" spans="1:17" x14ac:dyDescent="0.25">
      <c r="A349">
        <f t="shared" si="23"/>
        <v>2019</v>
      </c>
      <c r="B349" t="str">
        <f>'Enheter, modell og år'!$E$3</f>
        <v>VFM</v>
      </c>
      <c r="C349" s="67">
        <f t="shared" si="24"/>
        <v>0</v>
      </c>
      <c r="D349" s="3">
        <f>'Tot bev lokal modell'!M21</f>
        <v>0</v>
      </c>
      <c r="E349" s="3">
        <f>'Tot bev lokal modell'!P21</f>
        <v>0</v>
      </c>
      <c r="F349" s="3">
        <f>'Utdanningsbev lokal mod'!F21</f>
        <v>0</v>
      </c>
      <c r="G349" s="3">
        <f>'Utdanningsbev lokal mod'!G21</f>
        <v>0</v>
      </c>
      <c r="H349" s="3">
        <f>'Utdanningsbev lokal mod'!H21</f>
        <v>0</v>
      </c>
      <c r="I349" s="3">
        <f>'Utdanningsbev lokal mod'!I21</f>
        <v>0</v>
      </c>
      <c r="J349" s="3">
        <f>'Forskningsbev lokal mod'!H21</f>
        <v>0</v>
      </c>
      <c r="K349" s="3">
        <f>'Forskningsbev lokal mod'!I21</f>
        <v>0</v>
      </c>
      <c r="L349" s="3">
        <f>'Forskningsbev lokal mod'!J21</f>
        <v>0</v>
      </c>
      <c r="M349" s="3">
        <f>'Forskningsbev lokal mod'!K21</f>
        <v>0</v>
      </c>
      <c r="N349" s="3">
        <f>'Forskningsbev lokal mod'!L21</f>
        <v>0</v>
      </c>
      <c r="O349" s="3">
        <f>'Forskningsbev lokal mod'!M21</f>
        <v>0</v>
      </c>
      <c r="P349" s="7">
        <f t="shared" si="21"/>
        <v>0</v>
      </c>
      <c r="Q349" s="7">
        <f t="shared" si="22"/>
        <v>0</v>
      </c>
    </row>
    <row r="350" spans="1:17" x14ac:dyDescent="0.25">
      <c r="A350">
        <f t="shared" si="23"/>
        <v>2019</v>
      </c>
      <c r="B350" t="str">
        <f>'Enheter, modell og år'!$E$3</f>
        <v>VFM</v>
      </c>
      <c r="C350" s="67">
        <f t="shared" si="24"/>
        <v>0</v>
      </c>
      <c r="D350" s="3">
        <f>'Tot bev lokal modell'!M22</f>
        <v>0</v>
      </c>
      <c r="E350" s="3">
        <f>'Tot bev lokal modell'!P22</f>
        <v>0</v>
      </c>
      <c r="F350" s="3">
        <f>'Utdanningsbev lokal mod'!F22</f>
        <v>0</v>
      </c>
      <c r="G350" s="3">
        <f>'Utdanningsbev lokal mod'!G22</f>
        <v>0</v>
      </c>
      <c r="H350" s="3">
        <f>'Utdanningsbev lokal mod'!H22</f>
        <v>0</v>
      </c>
      <c r="I350" s="3">
        <f>'Utdanningsbev lokal mod'!I22</f>
        <v>0</v>
      </c>
      <c r="J350" s="3">
        <f>'Forskningsbev lokal mod'!H22</f>
        <v>0</v>
      </c>
      <c r="K350" s="3">
        <f>'Forskningsbev lokal mod'!I22</f>
        <v>0</v>
      </c>
      <c r="L350" s="3">
        <f>'Forskningsbev lokal mod'!J22</f>
        <v>0</v>
      </c>
      <c r="M350" s="3">
        <f>'Forskningsbev lokal mod'!K22</f>
        <v>0</v>
      </c>
      <c r="N350" s="3">
        <f>'Forskningsbev lokal mod'!L22</f>
        <v>0</v>
      </c>
      <c r="O350" s="3">
        <f>'Forskningsbev lokal mod'!M22</f>
        <v>0</v>
      </c>
      <c r="P350" s="7">
        <f t="shared" si="21"/>
        <v>0</v>
      </c>
      <c r="Q350" s="7">
        <f t="shared" si="22"/>
        <v>0</v>
      </c>
    </row>
    <row r="351" spans="1:17" x14ac:dyDescent="0.25">
      <c r="A351">
        <f t="shared" si="23"/>
        <v>2019</v>
      </c>
      <c r="B351" t="str">
        <f>'Enheter, modell og år'!$E$3</f>
        <v>VFM</v>
      </c>
      <c r="C351" s="67">
        <f t="shared" si="24"/>
        <v>0</v>
      </c>
      <c r="D351" s="3">
        <f>'Tot bev lokal modell'!M23</f>
        <v>0</v>
      </c>
      <c r="E351" s="3">
        <f>'Tot bev lokal modell'!P23</f>
        <v>0</v>
      </c>
      <c r="F351" s="3">
        <f>'Utdanningsbev lokal mod'!F23</f>
        <v>0</v>
      </c>
      <c r="G351" s="3">
        <f>'Utdanningsbev lokal mod'!G23</f>
        <v>0</v>
      </c>
      <c r="H351" s="3">
        <f>'Utdanningsbev lokal mod'!H23</f>
        <v>0</v>
      </c>
      <c r="I351" s="3">
        <f>'Utdanningsbev lokal mod'!I23</f>
        <v>0</v>
      </c>
      <c r="J351" s="3">
        <f>'Forskningsbev lokal mod'!H23</f>
        <v>0</v>
      </c>
      <c r="K351" s="3">
        <f>'Forskningsbev lokal mod'!I23</f>
        <v>0</v>
      </c>
      <c r="L351" s="3">
        <f>'Forskningsbev lokal mod'!J23</f>
        <v>0</v>
      </c>
      <c r="M351" s="3">
        <f>'Forskningsbev lokal mod'!K23</f>
        <v>0</v>
      </c>
      <c r="N351" s="3">
        <f>'Forskningsbev lokal mod'!L23</f>
        <v>0</v>
      </c>
      <c r="O351" s="3">
        <f>'Forskningsbev lokal mod'!M23</f>
        <v>0</v>
      </c>
      <c r="P351" s="7">
        <f t="shared" si="21"/>
        <v>0</v>
      </c>
      <c r="Q351" s="7">
        <f t="shared" si="22"/>
        <v>0</v>
      </c>
    </row>
    <row r="352" spans="1:17" x14ac:dyDescent="0.25">
      <c r="A352">
        <f t="shared" si="23"/>
        <v>2019</v>
      </c>
      <c r="B352" t="str">
        <f>'Enheter, modell og år'!$E$3</f>
        <v>VFM</v>
      </c>
      <c r="C352" s="67">
        <f t="shared" si="24"/>
        <v>0</v>
      </c>
      <c r="D352" s="3">
        <f>'Tot bev lokal modell'!M24</f>
        <v>0</v>
      </c>
      <c r="E352" s="3">
        <f>'Tot bev lokal modell'!P24</f>
        <v>0</v>
      </c>
      <c r="F352" s="3">
        <f>'Utdanningsbev lokal mod'!F24</f>
        <v>0</v>
      </c>
      <c r="G352" s="3">
        <f>'Utdanningsbev lokal mod'!G24</f>
        <v>0</v>
      </c>
      <c r="H352" s="3">
        <f>'Utdanningsbev lokal mod'!H24</f>
        <v>0</v>
      </c>
      <c r="I352" s="3">
        <f>'Utdanningsbev lokal mod'!I24</f>
        <v>0</v>
      </c>
      <c r="J352" s="3">
        <f>'Forskningsbev lokal mod'!H24</f>
        <v>0</v>
      </c>
      <c r="K352" s="3">
        <f>'Forskningsbev lokal mod'!I24</f>
        <v>0</v>
      </c>
      <c r="L352" s="3">
        <f>'Forskningsbev lokal mod'!J24</f>
        <v>0</v>
      </c>
      <c r="M352" s="3">
        <f>'Forskningsbev lokal mod'!K24</f>
        <v>0</v>
      </c>
      <c r="N352" s="3">
        <f>'Forskningsbev lokal mod'!L24</f>
        <v>0</v>
      </c>
      <c r="O352" s="3">
        <f>'Forskningsbev lokal mod'!M24</f>
        <v>0</v>
      </c>
      <c r="P352" s="7">
        <f t="shared" si="21"/>
        <v>0</v>
      </c>
      <c r="Q352" s="7">
        <f t="shared" si="22"/>
        <v>0</v>
      </c>
    </row>
    <row r="353" spans="1:17" x14ac:dyDescent="0.25">
      <c r="A353">
        <f t="shared" si="23"/>
        <v>2019</v>
      </c>
      <c r="B353" t="str">
        <f>'Enheter, modell og år'!$E$3</f>
        <v>VFM</v>
      </c>
      <c r="C353" s="67">
        <f t="shared" si="24"/>
        <v>0</v>
      </c>
      <c r="D353" s="3">
        <f>'Tot bev lokal modell'!M25</f>
        <v>0</v>
      </c>
      <c r="E353" s="3">
        <f>'Tot bev lokal modell'!P25</f>
        <v>0</v>
      </c>
      <c r="F353" s="3">
        <f>'Utdanningsbev lokal mod'!F25</f>
        <v>0</v>
      </c>
      <c r="G353" s="3">
        <f>'Utdanningsbev lokal mod'!G25</f>
        <v>0</v>
      </c>
      <c r="H353" s="3">
        <f>'Utdanningsbev lokal mod'!H25</f>
        <v>0</v>
      </c>
      <c r="I353" s="3">
        <f>'Utdanningsbev lokal mod'!I25</f>
        <v>0</v>
      </c>
      <c r="J353" s="3">
        <f>'Forskningsbev lokal mod'!H25</f>
        <v>0</v>
      </c>
      <c r="K353" s="3">
        <f>'Forskningsbev lokal mod'!I25</f>
        <v>0</v>
      </c>
      <c r="L353" s="3">
        <f>'Forskningsbev lokal mod'!J25</f>
        <v>0</v>
      </c>
      <c r="M353" s="3">
        <f>'Forskningsbev lokal mod'!K25</f>
        <v>0</v>
      </c>
      <c r="N353" s="3">
        <f>'Forskningsbev lokal mod'!L25</f>
        <v>0</v>
      </c>
      <c r="O353" s="3">
        <f>'Forskningsbev lokal mod'!M25</f>
        <v>0</v>
      </c>
      <c r="P353" s="7">
        <f t="shared" si="21"/>
        <v>0</v>
      </c>
      <c r="Q353" s="7">
        <f t="shared" si="22"/>
        <v>0</v>
      </c>
    </row>
    <row r="354" spans="1:17" x14ac:dyDescent="0.25">
      <c r="A354">
        <f t="shared" si="23"/>
        <v>2019</v>
      </c>
      <c r="B354" t="str">
        <f>'Enheter, modell og år'!$E$3</f>
        <v>VFM</v>
      </c>
      <c r="C354" s="67">
        <f t="shared" si="24"/>
        <v>0</v>
      </c>
      <c r="D354" s="3">
        <f>'Tot bev lokal modell'!M26</f>
        <v>0</v>
      </c>
      <c r="E354" s="3">
        <f>'Tot bev lokal modell'!P26</f>
        <v>0</v>
      </c>
      <c r="F354" s="3">
        <f>'Utdanningsbev lokal mod'!F26</f>
        <v>0</v>
      </c>
      <c r="G354" s="3">
        <f>'Utdanningsbev lokal mod'!G26</f>
        <v>0</v>
      </c>
      <c r="H354" s="3">
        <f>'Utdanningsbev lokal mod'!H26</f>
        <v>0</v>
      </c>
      <c r="I354" s="3">
        <f>'Utdanningsbev lokal mod'!I26</f>
        <v>0</v>
      </c>
      <c r="J354" s="3">
        <f>'Forskningsbev lokal mod'!H26</f>
        <v>0</v>
      </c>
      <c r="K354" s="3">
        <f>'Forskningsbev lokal mod'!I26</f>
        <v>0</v>
      </c>
      <c r="L354" s="3">
        <f>'Forskningsbev lokal mod'!J26</f>
        <v>0</v>
      </c>
      <c r="M354" s="3">
        <f>'Forskningsbev lokal mod'!K26</f>
        <v>0</v>
      </c>
      <c r="N354" s="3">
        <f>'Forskningsbev lokal mod'!L26</f>
        <v>0</v>
      </c>
      <c r="O354" s="3">
        <f>'Forskningsbev lokal mod'!M26</f>
        <v>0</v>
      </c>
      <c r="P354" s="7">
        <f t="shared" si="21"/>
        <v>0</v>
      </c>
      <c r="Q354" s="7">
        <f t="shared" si="22"/>
        <v>0</v>
      </c>
    </row>
    <row r="355" spans="1:17" x14ac:dyDescent="0.25">
      <c r="A355">
        <f t="shared" si="23"/>
        <v>2019</v>
      </c>
      <c r="B355" t="str">
        <f>'Enheter, modell og år'!$E$3</f>
        <v>VFM</v>
      </c>
      <c r="C355" s="67">
        <f t="shared" si="24"/>
        <v>0</v>
      </c>
      <c r="D355" s="3">
        <f>'Tot bev lokal modell'!M27</f>
        <v>0</v>
      </c>
      <c r="E355" s="3">
        <f>'Tot bev lokal modell'!P27</f>
        <v>0</v>
      </c>
      <c r="F355" s="3">
        <f>'Utdanningsbev lokal mod'!F27</f>
        <v>0</v>
      </c>
      <c r="G355" s="3">
        <f>'Utdanningsbev lokal mod'!G27</f>
        <v>0</v>
      </c>
      <c r="H355" s="3">
        <f>'Utdanningsbev lokal mod'!H27</f>
        <v>0</v>
      </c>
      <c r="I355" s="3">
        <f>'Utdanningsbev lokal mod'!I27</f>
        <v>0</v>
      </c>
      <c r="J355" s="3">
        <f>'Forskningsbev lokal mod'!H27</f>
        <v>0</v>
      </c>
      <c r="K355" s="3">
        <f>'Forskningsbev lokal mod'!I27</f>
        <v>0</v>
      </c>
      <c r="L355" s="3">
        <f>'Forskningsbev lokal mod'!J27</f>
        <v>0</v>
      </c>
      <c r="M355" s="3">
        <f>'Forskningsbev lokal mod'!K27</f>
        <v>0</v>
      </c>
      <c r="N355" s="3">
        <f>'Forskningsbev lokal mod'!L27</f>
        <v>0</v>
      </c>
      <c r="O355" s="3">
        <f>'Forskningsbev lokal mod'!M27</f>
        <v>0</v>
      </c>
      <c r="P355" s="7">
        <f t="shared" si="21"/>
        <v>0</v>
      </c>
      <c r="Q355" s="7">
        <f t="shared" si="22"/>
        <v>0</v>
      </c>
    </row>
    <row r="356" spans="1:17" x14ac:dyDescent="0.25">
      <c r="A356">
        <f t="shared" si="23"/>
        <v>2019</v>
      </c>
      <c r="B356" t="str">
        <f>'Enheter, modell og år'!$E$3</f>
        <v>VFM</v>
      </c>
      <c r="C356" s="67">
        <f t="shared" si="24"/>
        <v>0</v>
      </c>
      <c r="D356" s="3">
        <f>'Tot bev lokal modell'!M28</f>
        <v>0</v>
      </c>
      <c r="E356" s="3">
        <f>'Tot bev lokal modell'!P28</f>
        <v>0</v>
      </c>
      <c r="F356" s="3">
        <f>'Utdanningsbev lokal mod'!F28</f>
        <v>0</v>
      </c>
      <c r="G356" s="3">
        <f>'Utdanningsbev lokal mod'!G28</f>
        <v>0</v>
      </c>
      <c r="H356" s="3">
        <f>'Utdanningsbev lokal mod'!H28</f>
        <v>0</v>
      </c>
      <c r="I356" s="3">
        <f>'Utdanningsbev lokal mod'!I28</f>
        <v>0</v>
      </c>
      <c r="J356" s="3">
        <f>'Forskningsbev lokal mod'!H28</f>
        <v>0</v>
      </c>
      <c r="K356" s="3">
        <f>'Forskningsbev lokal mod'!I28</f>
        <v>0</v>
      </c>
      <c r="L356" s="3">
        <f>'Forskningsbev lokal mod'!J28</f>
        <v>0</v>
      </c>
      <c r="M356" s="3">
        <f>'Forskningsbev lokal mod'!K28</f>
        <v>0</v>
      </c>
      <c r="N356" s="3">
        <f>'Forskningsbev lokal mod'!L28</f>
        <v>0</v>
      </c>
      <c r="O356" s="3">
        <f>'Forskningsbev lokal mod'!M28</f>
        <v>0</v>
      </c>
      <c r="P356" s="7">
        <f t="shared" si="21"/>
        <v>0</v>
      </c>
      <c r="Q356" s="7">
        <f t="shared" si="22"/>
        <v>0</v>
      </c>
    </row>
    <row r="357" spans="1:17" x14ac:dyDescent="0.25">
      <c r="A357">
        <f t="shared" si="23"/>
        <v>2019</v>
      </c>
      <c r="B357" t="str">
        <f>'Enheter, modell og år'!$E$3</f>
        <v>VFM</v>
      </c>
      <c r="C357" s="67">
        <f t="shared" si="24"/>
        <v>0</v>
      </c>
      <c r="D357" s="3">
        <f>'Tot bev lokal modell'!M29</f>
        <v>0</v>
      </c>
      <c r="E357" s="3">
        <f>'Tot bev lokal modell'!P29</f>
        <v>0</v>
      </c>
      <c r="F357" s="3">
        <f>'Utdanningsbev lokal mod'!F29</f>
        <v>0</v>
      </c>
      <c r="G357" s="3">
        <f>'Utdanningsbev lokal mod'!G29</f>
        <v>0</v>
      </c>
      <c r="H357" s="3">
        <f>'Utdanningsbev lokal mod'!H29</f>
        <v>0</v>
      </c>
      <c r="I357" s="3">
        <f>'Utdanningsbev lokal mod'!I29</f>
        <v>0</v>
      </c>
      <c r="J357" s="3">
        <f>'Forskningsbev lokal mod'!H29</f>
        <v>0</v>
      </c>
      <c r="K357" s="3">
        <f>'Forskningsbev lokal mod'!I29</f>
        <v>0</v>
      </c>
      <c r="L357" s="3">
        <f>'Forskningsbev lokal mod'!J29</f>
        <v>0</v>
      </c>
      <c r="M357" s="3">
        <f>'Forskningsbev lokal mod'!K29</f>
        <v>0</v>
      </c>
      <c r="N357" s="3">
        <f>'Forskningsbev lokal mod'!L29</f>
        <v>0</v>
      </c>
      <c r="O357" s="3">
        <f>'Forskningsbev lokal mod'!M29</f>
        <v>0</v>
      </c>
      <c r="P357" s="7">
        <f t="shared" si="21"/>
        <v>0</v>
      </c>
      <c r="Q357" s="7">
        <f t="shared" si="22"/>
        <v>0</v>
      </c>
    </row>
    <row r="358" spans="1:17" x14ac:dyDescent="0.25">
      <c r="A358">
        <f t="shared" si="23"/>
        <v>2019</v>
      </c>
      <c r="B358" t="str">
        <f>'Enheter, modell og år'!$E$3</f>
        <v>VFM</v>
      </c>
      <c r="C358" s="67">
        <f t="shared" si="24"/>
        <v>0</v>
      </c>
      <c r="D358" s="3">
        <f>'Tot bev lokal modell'!M30</f>
        <v>0</v>
      </c>
      <c r="E358" s="3">
        <f>'Tot bev lokal modell'!P30</f>
        <v>0</v>
      </c>
      <c r="F358" s="3">
        <f>'Utdanningsbev lokal mod'!F30</f>
        <v>0</v>
      </c>
      <c r="G358" s="3">
        <f>'Utdanningsbev lokal mod'!G30</f>
        <v>0</v>
      </c>
      <c r="H358" s="3">
        <f>'Utdanningsbev lokal mod'!H30</f>
        <v>0</v>
      </c>
      <c r="I358" s="3">
        <f>'Utdanningsbev lokal mod'!I30</f>
        <v>0</v>
      </c>
      <c r="J358" s="3">
        <f>'Forskningsbev lokal mod'!H30</f>
        <v>0</v>
      </c>
      <c r="K358" s="3">
        <f>'Forskningsbev lokal mod'!I30</f>
        <v>0</v>
      </c>
      <c r="L358" s="3">
        <f>'Forskningsbev lokal mod'!J30</f>
        <v>0</v>
      </c>
      <c r="M358" s="3">
        <f>'Forskningsbev lokal mod'!K30</f>
        <v>0</v>
      </c>
      <c r="N358" s="3">
        <f>'Forskningsbev lokal mod'!L30</f>
        <v>0</v>
      </c>
      <c r="O358" s="3">
        <f>'Forskningsbev lokal mod'!M30</f>
        <v>0</v>
      </c>
      <c r="P358" s="7">
        <f t="shared" si="21"/>
        <v>0</v>
      </c>
      <c r="Q358" s="7">
        <f t="shared" si="22"/>
        <v>0</v>
      </c>
    </row>
    <row r="359" spans="1:17" x14ac:dyDescent="0.25">
      <c r="A359">
        <f t="shared" si="23"/>
        <v>2019</v>
      </c>
      <c r="B359" t="str">
        <f>'Enheter, modell og år'!$E$3</f>
        <v>VFM</v>
      </c>
      <c r="C359" s="67">
        <f t="shared" si="24"/>
        <v>0</v>
      </c>
      <c r="D359" s="3">
        <f>'Tot bev lokal modell'!M31</f>
        <v>0</v>
      </c>
      <c r="E359" s="3">
        <f>'Tot bev lokal modell'!P31</f>
        <v>0</v>
      </c>
      <c r="F359" s="3">
        <f>'Utdanningsbev lokal mod'!F31</f>
        <v>0</v>
      </c>
      <c r="G359" s="3">
        <f>'Utdanningsbev lokal mod'!G31</f>
        <v>0</v>
      </c>
      <c r="H359" s="3">
        <f>'Utdanningsbev lokal mod'!H31</f>
        <v>0</v>
      </c>
      <c r="I359" s="3">
        <f>'Utdanningsbev lokal mod'!I31</f>
        <v>0</v>
      </c>
      <c r="J359" s="3">
        <f>'Forskningsbev lokal mod'!H31</f>
        <v>0</v>
      </c>
      <c r="K359" s="3">
        <f>'Forskningsbev lokal mod'!I31</f>
        <v>0</v>
      </c>
      <c r="L359" s="3">
        <f>'Forskningsbev lokal mod'!J31</f>
        <v>0</v>
      </c>
      <c r="M359" s="3">
        <f>'Forskningsbev lokal mod'!K31</f>
        <v>0</v>
      </c>
      <c r="N359" s="3">
        <f>'Forskningsbev lokal mod'!L31</f>
        <v>0</v>
      </c>
      <c r="O359" s="3">
        <f>'Forskningsbev lokal mod'!M31</f>
        <v>0</v>
      </c>
      <c r="P359" s="7">
        <f t="shared" si="21"/>
        <v>0</v>
      </c>
      <c r="Q359" s="7">
        <f t="shared" si="22"/>
        <v>0</v>
      </c>
    </row>
    <row r="360" spans="1:17" x14ac:dyDescent="0.25">
      <c r="A360">
        <f t="shared" si="23"/>
        <v>2019</v>
      </c>
      <c r="B360" t="str">
        <f>'Enheter, modell og år'!$E$3</f>
        <v>VFM</v>
      </c>
      <c r="C360" s="67">
        <f t="shared" si="24"/>
        <v>0</v>
      </c>
      <c r="D360" s="3">
        <f>'Tot bev lokal modell'!M32</f>
        <v>0</v>
      </c>
      <c r="E360" s="3">
        <f>'Tot bev lokal modell'!P32</f>
        <v>0</v>
      </c>
      <c r="F360" s="3">
        <f>'Utdanningsbev lokal mod'!F32</f>
        <v>0</v>
      </c>
      <c r="G360" s="3">
        <f>'Utdanningsbev lokal mod'!G32</f>
        <v>0</v>
      </c>
      <c r="H360" s="3">
        <f>'Utdanningsbev lokal mod'!H32</f>
        <v>0</v>
      </c>
      <c r="I360" s="3">
        <f>'Utdanningsbev lokal mod'!I32</f>
        <v>0</v>
      </c>
      <c r="J360" s="3">
        <f>'Forskningsbev lokal mod'!H32</f>
        <v>0</v>
      </c>
      <c r="K360" s="3">
        <f>'Forskningsbev lokal mod'!I32</f>
        <v>0</v>
      </c>
      <c r="L360" s="3">
        <f>'Forskningsbev lokal mod'!J32</f>
        <v>0</v>
      </c>
      <c r="M360" s="3">
        <f>'Forskningsbev lokal mod'!K32</f>
        <v>0</v>
      </c>
      <c r="N360" s="3">
        <f>'Forskningsbev lokal mod'!L32</f>
        <v>0</v>
      </c>
      <c r="O360" s="3">
        <f>'Forskningsbev lokal mod'!M32</f>
        <v>0</v>
      </c>
      <c r="P360" s="7">
        <f t="shared" si="21"/>
        <v>0</v>
      </c>
      <c r="Q360" s="7">
        <f t="shared" si="22"/>
        <v>0</v>
      </c>
    </row>
    <row r="361" spans="1:17" x14ac:dyDescent="0.25">
      <c r="A361">
        <f t="shared" si="23"/>
        <v>2019</v>
      </c>
      <c r="B361" t="str">
        <f>'Enheter, modell og år'!$E$3</f>
        <v>VFM</v>
      </c>
      <c r="C361" s="67">
        <f t="shared" si="24"/>
        <v>0</v>
      </c>
      <c r="D361" s="3">
        <f>'Tot bev lokal modell'!M33</f>
        <v>0</v>
      </c>
      <c r="E361" s="3">
        <f>'Tot bev lokal modell'!P33</f>
        <v>0</v>
      </c>
      <c r="F361" s="3">
        <f>'Utdanningsbev lokal mod'!F33</f>
        <v>0</v>
      </c>
      <c r="G361" s="3">
        <f>'Utdanningsbev lokal mod'!G33</f>
        <v>0</v>
      </c>
      <c r="H361" s="3">
        <f>'Utdanningsbev lokal mod'!H33</f>
        <v>0</v>
      </c>
      <c r="I361" s="3">
        <f>'Utdanningsbev lokal mod'!I33</f>
        <v>0</v>
      </c>
      <c r="J361" s="3">
        <f>'Forskningsbev lokal mod'!H33</f>
        <v>0</v>
      </c>
      <c r="K361" s="3">
        <f>'Forskningsbev lokal mod'!I33</f>
        <v>0</v>
      </c>
      <c r="L361" s="3">
        <f>'Forskningsbev lokal mod'!J33</f>
        <v>0</v>
      </c>
      <c r="M361" s="3">
        <f>'Forskningsbev lokal mod'!K33</f>
        <v>0</v>
      </c>
      <c r="N361" s="3">
        <f>'Forskningsbev lokal mod'!L33</f>
        <v>0</v>
      </c>
      <c r="O361" s="3">
        <f>'Forskningsbev lokal mod'!M33</f>
        <v>0</v>
      </c>
      <c r="P361" s="7">
        <f t="shared" si="21"/>
        <v>0</v>
      </c>
      <c r="Q361" s="7">
        <f t="shared" si="22"/>
        <v>0</v>
      </c>
    </row>
    <row r="362" spans="1:17" x14ac:dyDescent="0.25">
      <c r="A362">
        <f t="shared" si="23"/>
        <v>2020</v>
      </c>
      <c r="B362" t="str">
        <f>'Enheter, modell og år'!$E$3</f>
        <v>VFM</v>
      </c>
      <c r="C362" s="67">
        <f t="shared" si="24"/>
        <v>0</v>
      </c>
      <c r="D362" s="3">
        <f>'Tot bev lokal modell'!R4</f>
        <v>0</v>
      </c>
      <c r="E362" s="3">
        <f>'Tot bev lokal modell'!U4</f>
        <v>0</v>
      </c>
      <c r="F362" s="3">
        <f>'Utdanningsbev lokal mod'!J4</f>
        <v>0</v>
      </c>
      <c r="G362" s="3">
        <f>'Utdanningsbev lokal mod'!K4</f>
        <v>0</v>
      </c>
      <c r="H362" s="3">
        <f>'Utdanningsbev lokal mod'!L4</f>
        <v>0</v>
      </c>
      <c r="I362" s="3">
        <f>'Utdanningsbev lokal mod'!M4</f>
        <v>0</v>
      </c>
      <c r="J362" s="3">
        <f>'Forskningsbev lokal mod'!N4</f>
        <v>0</v>
      </c>
      <c r="K362" s="3">
        <f>'Forskningsbev lokal mod'!O4</f>
        <v>0</v>
      </c>
      <c r="L362" s="3">
        <f>'Forskningsbev lokal mod'!P4</f>
        <v>0</v>
      </c>
      <c r="M362" s="3">
        <f>'Forskningsbev lokal mod'!Q4</f>
        <v>0</v>
      </c>
      <c r="N362" s="3">
        <f>'Forskningsbev lokal mod'!R4</f>
        <v>0</v>
      </c>
      <c r="O362" s="3">
        <f>'Forskningsbev lokal mod'!S4</f>
        <v>0</v>
      </c>
      <c r="P362" s="7">
        <f t="shared" si="21"/>
        <v>0</v>
      </c>
      <c r="Q362" s="7">
        <f t="shared" si="22"/>
        <v>0</v>
      </c>
    </row>
    <row r="363" spans="1:17" x14ac:dyDescent="0.25">
      <c r="A363">
        <f t="shared" si="23"/>
        <v>2020</v>
      </c>
      <c r="B363" t="str">
        <f>'Enheter, modell og år'!$E$3</f>
        <v>VFM</v>
      </c>
      <c r="C363" s="67">
        <f t="shared" si="24"/>
        <v>0</v>
      </c>
      <c r="D363" s="3">
        <f>'Tot bev lokal modell'!R5</f>
        <v>0</v>
      </c>
      <c r="E363" s="3">
        <f>'Tot bev lokal modell'!U5</f>
        <v>0</v>
      </c>
      <c r="F363" s="3">
        <f>'Utdanningsbev lokal mod'!J5</f>
        <v>0</v>
      </c>
      <c r="G363" s="3">
        <f>'Utdanningsbev lokal mod'!K5</f>
        <v>0</v>
      </c>
      <c r="H363" s="3">
        <f>'Utdanningsbev lokal mod'!L5</f>
        <v>0</v>
      </c>
      <c r="I363" s="3">
        <f>'Utdanningsbev lokal mod'!M5</f>
        <v>0</v>
      </c>
      <c r="J363" s="3">
        <f>'Forskningsbev lokal mod'!N5</f>
        <v>0</v>
      </c>
      <c r="K363" s="3">
        <f>'Forskningsbev lokal mod'!O5</f>
        <v>0</v>
      </c>
      <c r="L363" s="3">
        <f>'Forskningsbev lokal mod'!P5</f>
        <v>0</v>
      </c>
      <c r="M363" s="3">
        <f>'Forskningsbev lokal mod'!Q5</f>
        <v>0</v>
      </c>
      <c r="N363" s="3">
        <f>'Forskningsbev lokal mod'!R5</f>
        <v>0</v>
      </c>
      <c r="O363" s="3">
        <f>'Forskningsbev lokal mod'!S5</f>
        <v>0</v>
      </c>
      <c r="P363" s="7">
        <f t="shared" si="21"/>
        <v>0</v>
      </c>
      <c r="Q363" s="7">
        <f t="shared" si="22"/>
        <v>0</v>
      </c>
    </row>
    <row r="364" spans="1:17" x14ac:dyDescent="0.25">
      <c r="A364">
        <f t="shared" si="23"/>
        <v>2020</v>
      </c>
      <c r="B364" t="str">
        <f>'Enheter, modell og år'!$E$3</f>
        <v>VFM</v>
      </c>
      <c r="C364" s="67">
        <f t="shared" si="24"/>
        <v>0</v>
      </c>
      <c r="D364" s="3">
        <f>'Tot bev lokal modell'!R6</f>
        <v>0</v>
      </c>
      <c r="E364" s="3">
        <f>'Tot bev lokal modell'!U6</f>
        <v>0</v>
      </c>
      <c r="F364" s="3">
        <f>'Utdanningsbev lokal mod'!J6</f>
        <v>0</v>
      </c>
      <c r="G364" s="3">
        <f>'Utdanningsbev lokal mod'!K6</f>
        <v>0</v>
      </c>
      <c r="H364" s="3">
        <f>'Utdanningsbev lokal mod'!L6</f>
        <v>0</v>
      </c>
      <c r="I364" s="3">
        <f>'Utdanningsbev lokal mod'!M6</f>
        <v>0</v>
      </c>
      <c r="J364" s="3">
        <f>'Forskningsbev lokal mod'!N6</f>
        <v>0</v>
      </c>
      <c r="K364" s="3">
        <f>'Forskningsbev lokal mod'!O6</f>
        <v>0</v>
      </c>
      <c r="L364" s="3">
        <f>'Forskningsbev lokal mod'!P6</f>
        <v>0</v>
      </c>
      <c r="M364" s="3">
        <f>'Forskningsbev lokal mod'!Q6</f>
        <v>0</v>
      </c>
      <c r="N364" s="3">
        <f>'Forskningsbev lokal mod'!R6</f>
        <v>0</v>
      </c>
      <c r="O364" s="3">
        <f>'Forskningsbev lokal mod'!S6</f>
        <v>0</v>
      </c>
      <c r="P364" s="7">
        <f t="shared" si="21"/>
        <v>0</v>
      </c>
      <c r="Q364" s="7">
        <f t="shared" si="22"/>
        <v>0</v>
      </c>
    </row>
    <row r="365" spans="1:17" x14ac:dyDescent="0.25">
      <c r="A365">
        <f t="shared" si="23"/>
        <v>2020</v>
      </c>
      <c r="B365" t="str">
        <f>'Enheter, modell og år'!$E$3</f>
        <v>VFM</v>
      </c>
      <c r="C365" s="67">
        <f t="shared" si="24"/>
        <v>0</v>
      </c>
      <c r="D365" s="3">
        <f>'Tot bev lokal modell'!R7</f>
        <v>0</v>
      </c>
      <c r="E365" s="3">
        <f>'Tot bev lokal modell'!U7</f>
        <v>0</v>
      </c>
      <c r="F365" s="3">
        <f>'Utdanningsbev lokal mod'!J7</f>
        <v>0</v>
      </c>
      <c r="G365" s="3">
        <f>'Utdanningsbev lokal mod'!K7</f>
        <v>0</v>
      </c>
      <c r="H365" s="3">
        <f>'Utdanningsbev lokal mod'!L7</f>
        <v>0</v>
      </c>
      <c r="I365" s="3">
        <f>'Utdanningsbev lokal mod'!M7</f>
        <v>0</v>
      </c>
      <c r="J365" s="3">
        <f>'Forskningsbev lokal mod'!N7</f>
        <v>0</v>
      </c>
      <c r="K365" s="3">
        <f>'Forskningsbev lokal mod'!O7</f>
        <v>0</v>
      </c>
      <c r="L365" s="3">
        <f>'Forskningsbev lokal mod'!P7</f>
        <v>0</v>
      </c>
      <c r="M365" s="3">
        <f>'Forskningsbev lokal mod'!Q7</f>
        <v>0</v>
      </c>
      <c r="N365" s="3">
        <f>'Forskningsbev lokal mod'!R7</f>
        <v>0</v>
      </c>
      <c r="O365" s="3">
        <f>'Forskningsbev lokal mod'!S7</f>
        <v>0</v>
      </c>
      <c r="P365" s="7">
        <f t="shared" si="21"/>
        <v>0</v>
      </c>
      <c r="Q365" s="7">
        <f t="shared" si="22"/>
        <v>0</v>
      </c>
    </row>
    <row r="366" spans="1:17" x14ac:dyDescent="0.25">
      <c r="A366">
        <f t="shared" si="23"/>
        <v>2020</v>
      </c>
      <c r="B366" t="str">
        <f>'Enheter, modell og år'!$E$3</f>
        <v>VFM</v>
      </c>
      <c r="C366" s="67">
        <f t="shared" si="24"/>
        <v>0</v>
      </c>
      <c r="D366" s="3">
        <f>'Tot bev lokal modell'!R8</f>
        <v>0</v>
      </c>
      <c r="E366" s="3">
        <f>'Tot bev lokal modell'!U8</f>
        <v>0</v>
      </c>
      <c r="F366" s="3">
        <f>'Utdanningsbev lokal mod'!J8</f>
        <v>0</v>
      </c>
      <c r="G366" s="3">
        <f>'Utdanningsbev lokal mod'!K8</f>
        <v>0</v>
      </c>
      <c r="H366" s="3">
        <f>'Utdanningsbev lokal mod'!L8</f>
        <v>0</v>
      </c>
      <c r="I366" s="3">
        <f>'Utdanningsbev lokal mod'!M8</f>
        <v>0</v>
      </c>
      <c r="J366" s="3">
        <f>'Forskningsbev lokal mod'!N8</f>
        <v>0</v>
      </c>
      <c r="K366" s="3">
        <f>'Forskningsbev lokal mod'!O8</f>
        <v>0</v>
      </c>
      <c r="L366" s="3">
        <f>'Forskningsbev lokal mod'!P8</f>
        <v>0</v>
      </c>
      <c r="M366" s="3">
        <f>'Forskningsbev lokal mod'!Q8</f>
        <v>0</v>
      </c>
      <c r="N366" s="3">
        <f>'Forskningsbev lokal mod'!R8</f>
        <v>0</v>
      </c>
      <c r="O366" s="3">
        <f>'Forskningsbev lokal mod'!S8</f>
        <v>0</v>
      </c>
      <c r="P366" s="7">
        <f t="shared" si="21"/>
        <v>0</v>
      </c>
      <c r="Q366" s="7">
        <f t="shared" si="22"/>
        <v>0</v>
      </c>
    </row>
    <row r="367" spans="1:17" x14ac:dyDescent="0.25">
      <c r="A367">
        <f t="shared" si="23"/>
        <v>2020</v>
      </c>
      <c r="B367" t="str">
        <f>'Enheter, modell og år'!$E$3</f>
        <v>VFM</v>
      </c>
      <c r="C367" s="67">
        <f t="shared" si="24"/>
        <v>0</v>
      </c>
      <c r="D367" s="3">
        <f>'Tot bev lokal modell'!R9</f>
        <v>0</v>
      </c>
      <c r="E367" s="3">
        <f>'Tot bev lokal modell'!U9</f>
        <v>0</v>
      </c>
      <c r="F367" s="3">
        <f>'Utdanningsbev lokal mod'!J9</f>
        <v>0</v>
      </c>
      <c r="G367" s="3">
        <f>'Utdanningsbev lokal mod'!K9</f>
        <v>0</v>
      </c>
      <c r="H367" s="3">
        <f>'Utdanningsbev lokal mod'!L9</f>
        <v>0</v>
      </c>
      <c r="I367" s="3">
        <f>'Utdanningsbev lokal mod'!M9</f>
        <v>0</v>
      </c>
      <c r="J367" s="3">
        <f>'Forskningsbev lokal mod'!N9</f>
        <v>0</v>
      </c>
      <c r="K367" s="3">
        <f>'Forskningsbev lokal mod'!O9</f>
        <v>0</v>
      </c>
      <c r="L367" s="3">
        <f>'Forskningsbev lokal mod'!P9</f>
        <v>0</v>
      </c>
      <c r="M367" s="3">
        <f>'Forskningsbev lokal mod'!Q9</f>
        <v>0</v>
      </c>
      <c r="N367" s="3">
        <f>'Forskningsbev lokal mod'!R9</f>
        <v>0</v>
      </c>
      <c r="O367" s="3">
        <f>'Forskningsbev lokal mod'!S9</f>
        <v>0</v>
      </c>
      <c r="P367" s="7">
        <f t="shared" si="21"/>
        <v>0</v>
      </c>
      <c r="Q367" s="7">
        <f t="shared" si="22"/>
        <v>0</v>
      </c>
    </row>
    <row r="368" spans="1:17" x14ac:dyDescent="0.25">
      <c r="A368">
        <f t="shared" si="23"/>
        <v>2020</v>
      </c>
      <c r="B368" t="str">
        <f>'Enheter, modell og år'!$E$3</f>
        <v>VFM</v>
      </c>
      <c r="C368" s="67">
        <f t="shared" si="24"/>
        <v>0</v>
      </c>
      <c r="D368" s="3">
        <f>'Tot bev lokal modell'!R10</f>
        <v>0</v>
      </c>
      <c r="E368" s="3">
        <f>'Tot bev lokal modell'!U10</f>
        <v>0</v>
      </c>
      <c r="F368" s="3">
        <f>'Utdanningsbev lokal mod'!J10</f>
        <v>0</v>
      </c>
      <c r="G368" s="3">
        <f>'Utdanningsbev lokal mod'!K10</f>
        <v>0</v>
      </c>
      <c r="H368" s="3">
        <f>'Utdanningsbev lokal mod'!L10</f>
        <v>0</v>
      </c>
      <c r="I368" s="3">
        <f>'Utdanningsbev lokal mod'!M10</f>
        <v>0</v>
      </c>
      <c r="J368" s="3">
        <f>'Forskningsbev lokal mod'!N10</f>
        <v>0</v>
      </c>
      <c r="K368" s="3">
        <f>'Forskningsbev lokal mod'!O10</f>
        <v>0</v>
      </c>
      <c r="L368" s="3">
        <f>'Forskningsbev lokal mod'!P10</f>
        <v>0</v>
      </c>
      <c r="M368" s="3">
        <f>'Forskningsbev lokal mod'!Q10</f>
        <v>0</v>
      </c>
      <c r="N368" s="3">
        <f>'Forskningsbev lokal mod'!R10</f>
        <v>0</v>
      </c>
      <c r="O368" s="3">
        <f>'Forskningsbev lokal mod'!S10</f>
        <v>0</v>
      </c>
      <c r="P368" s="7">
        <f t="shared" si="21"/>
        <v>0</v>
      </c>
      <c r="Q368" s="7">
        <f t="shared" si="22"/>
        <v>0</v>
      </c>
    </row>
    <row r="369" spans="1:17" x14ac:dyDescent="0.25">
      <c r="A369">
        <f t="shared" si="23"/>
        <v>2020</v>
      </c>
      <c r="B369" t="str">
        <f>'Enheter, modell og år'!$E$3</f>
        <v>VFM</v>
      </c>
      <c r="C369" s="67">
        <f t="shared" si="24"/>
        <v>0</v>
      </c>
      <c r="D369" s="3">
        <f>'Tot bev lokal modell'!R11</f>
        <v>0</v>
      </c>
      <c r="E369" s="3">
        <f>'Tot bev lokal modell'!U11</f>
        <v>0</v>
      </c>
      <c r="F369" s="3">
        <f>'Utdanningsbev lokal mod'!J11</f>
        <v>0</v>
      </c>
      <c r="G369" s="3">
        <f>'Utdanningsbev lokal mod'!K11</f>
        <v>0</v>
      </c>
      <c r="H369" s="3">
        <f>'Utdanningsbev lokal mod'!L11</f>
        <v>0</v>
      </c>
      <c r="I369" s="3">
        <f>'Utdanningsbev lokal mod'!M11</f>
        <v>0</v>
      </c>
      <c r="J369" s="3">
        <f>'Forskningsbev lokal mod'!N11</f>
        <v>0</v>
      </c>
      <c r="K369" s="3">
        <f>'Forskningsbev lokal mod'!O11</f>
        <v>0</v>
      </c>
      <c r="L369" s="3">
        <f>'Forskningsbev lokal mod'!P11</f>
        <v>0</v>
      </c>
      <c r="M369" s="3">
        <f>'Forskningsbev lokal mod'!Q11</f>
        <v>0</v>
      </c>
      <c r="N369" s="3">
        <f>'Forskningsbev lokal mod'!R11</f>
        <v>0</v>
      </c>
      <c r="O369" s="3">
        <f>'Forskningsbev lokal mod'!S11</f>
        <v>0</v>
      </c>
      <c r="P369" s="7">
        <f t="shared" si="21"/>
        <v>0</v>
      </c>
      <c r="Q369" s="7">
        <f t="shared" si="22"/>
        <v>0</v>
      </c>
    </row>
    <row r="370" spans="1:17" x14ac:dyDescent="0.25">
      <c r="A370">
        <f t="shared" si="23"/>
        <v>2020</v>
      </c>
      <c r="B370" t="str">
        <f>'Enheter, modell og år'!$E$3</f>
        <v>VFM</v>
      </c>
      <c r="C370" s="67">
        <f t="shared" si="24"/>
        <v>0</v>
      </c>
      <c r="D370" s="3">
        <f>'Tot bev lokal modell'!R12</f>
        <v>0</v>
      </c>
      <c r="E370" s="3">
        <f>'Tot bev lokal modell'!U12</f>
        <v>0</v>
      </c>
      <c r="F370" s="3">
        <f>'Utdanningsbev lokal mod'!J12</f>
        <v>0</v>
      </c>
      <c r="G370" s="3">
        <f>'Utdanningsbev lokal mod'!K12</f>
        <v>0</v>
      </c>
      <c r="H370" s="3">
        <f>'Utdanningsbev lokal mod'!L12</f>
        <v>0</v>
      </c>
      <c r="I370" s="3">
        <f>'Utdanningsbev lokal mod'!M12</f>
        <v>0</v>
      </c>
      <c r="J370" s="3">
        <f>'Forskningsbev lokal mod'!N12</f>
        <v>0</v>
      </c>
      <c r="K370" s="3">
        <f>'Forskningsbev lokal mod'!O12</f>
        <v>0</v>
      </c>
      <c r="L370" s="3">
        <f>'Forskningsbev lokal mod'!P12</f>
        <v>0</v>
      </c>
      <c r="M370" s="3">
        <f>'Forskningsbev lokal mod'!Q12</f>
        <v>0</v>
      </c>
      <c r="N370" s="3">
        <f>'Forskningsbev lokal mod'!R12</f>
        <v>0</v>
      </c>
      <c r="O370" s="3">
        <f>'Forskningsbev lokal mod'!S12</f>
        <v>0</v>
      </c>
      <c r="P370" s="7">
        <f t="shared" si="21"/>
        <v>0</v>
      </c>
      <c r="Q370" s="7">
        <f t="shared" si="22"/>
        <v>0</v>
      </c>
    </row>
    <row r="371" spans="1:17" x14ac:dyDescent="0.25">
      <c r="A371">
        <f t="shared" si="23"/>
        <v>2020</v>
      </c>
      <c r="B371" t="str">
        <f>'Enheter, modell og år'!$E$3</f>
        <v>VFM</v>
      </c>
      <c r="C371" s="67">
        <f t="shared" si="24"/>
        <v>0</v>
      </c>
      <c r="D371" s="3">
        <f>'Tot bev lokal modell'!R13</f>
        <v>0</v>
      </c>
      <c r="E371" s="3">
        <f>'Tot bev lokal modell'!U13</f>
        <v>0</v>
      </c>
      <c r="F371" s="3">
        <f>'Utdanningsbev lokal mod'!J13</f>
        <v>0</v>
      </c>
      <c r="G371" s="3">
        <f>'Utdanningsbev lokal mod'!K13</f>
        <v>0</v>
      </c>
      <c r="H371" s="3">
        <f>'Utdanningsbev lokal mod'!L13</f>
        <v>0</v>
      </c>
      <c r="I371" s="3">
        <f>'Utdanningsbev lokal mod'!M13</f>
        <v>0</v>
      </c>
      <c r="J371" s="3">
        <f>'Forskningsbev lokal mod'!N13</f>
        <v>0</v>
      </c>
      <c r="K371" s="3">
        <f>'Forskningsbev lokal mod'!O13</f>
        <v>0</v>
      </c>
      <c r="L371" s="3">
        <f>'Forskningsbev lokal mod'!P13</f>
        <v>0</v>
      </c>
      <c r="M371" s="3">
        <f>'Forskningsbev lokal mod'!Q13</f>
        <v>0</v>
      </c>
      <c r="N371" s="3">
        <f>'Forskningsbev lokal mod'!R13</f>
        <v>0</v>
      </c>
      <c r="O371" s="3">
        <f>'Forskningsbev lokal mod'!S13</f>
        <v>0</v>
      </c>
      <c r="P371" s="7">
        <f t="shared" si="21"/>
        <v>0</v>
      </c>
      <c r="Q371" s="7">
        <f t="shared" si="22"/>
        <v>0</v>
      </c>
    </row>
    <row r="372" spans="1:17" x14ac:dyDescent="0.25">
      <c r="A372">
        <f t="shared" si="23"/>
        <v>2020</v>
      </c>
      <c r="B372" t="str">
        <f>'Enheter, modell og år'!$E$3</f>
        <v>VFM</v>
      </c>
      <c r="C372" s="67">
        <f t="shared" si="24"/>
        <v>0</v>
      </c>
      <c r="D372" s="3">
        <f>'Tot bev lokal modell'!R14</f>
        <v>0</v>
      </c>
      <c r="E372" s="3">
        <f>'Tot bev lokal modell'!U14</f>
        <v>0</v>
      </c>
      <c r="F372" s="3">
        <f>'Utdanningsbev lokal mod'!J14</f>
        <v>0</v>
      </c>
      <c r="G372" s="3">
        <f>'Utdanningsbev lokal mod'!K14</f>
        <v>0</v>
      </c>
      <c r="H372" s="3">
        <f>'Utdanningsbev lokal mod'!L14</f>
        <v>0</v>
      </c>
      <c r="I372" s="3">
        <f>'Utdanningsbev lokal mod'!M14</f>
        <v>0</v>
      </c>
      <c r="J372" s="3">
        <f>'Forskningsbev lokal mod'!N14</f>
        <v>0</v>
      </c>
      <c r="K372" s="3">
        <f>'Forskningsbev lokal mod'!O14</f>
        <v>0</v>
      </c>
      <c r="L372" s="3">
        <f>'Forskningsbev lokal mod'!P14</f>
        <v>0</v>
      </c>
      <c r="M372" s="3">
        <f>'Forskningsbev lokal mod'!Q14</f>
        <v>0</v>
      </c>
      <c r="N372" s="3">
        <f>'Forskningsbev lokal mod'!R14</f>
        <v>0</v>
      </c>
      <c r="O372" s="3">
        <f>'Forskningsbev lokal mod'!S14</f>
        <v>0</v>
      </c>
      <c r="P372" s="7">
        <f t="shared" si="21"/>
        <v>0</v>
      </c>
      <c r="Q372" s="7">
        <f t="shared" si="22"/>
        <v>0</v>
      </c>
    </row>
    <row r="373" spans="1:17" x14ac:dyDescent="0.25">
      <c r="A373">
        <f t="shared" si="23"/>
        <v>2020</v>
      </c>
      <c r="B373" t="str">
        <f>'Enheter, modell og år'!$E$3</f>
        <v>VFM</v>
      </c>
      <c r="C373" s="67">
        <f t="shared" si="24"/>
        <v>0</v>
      </c>
      <c r="D373" s="3">
        <f>'Tot bev lokal modell'!R15</f>
        <v>0</v>
      </c>
      <c r="E373" s="3">
        <f>'Tot bev lokal modell'!U15</f>
        <v>0</v>
      </c>
      <c r="F373" s="3">
        <f>'Utdanningsbev lokal mod'!J15</f>
        <v>0</v>
      </c>
      <c r="G373" s="3">
        <f>'Utdanningsbev lokal mod'!K15</f>
        <v>0</v>
      </c>
      <c r="H373" s="3">
        <f>'Utdanningsbev lokal mod'!L15</f>
        <v>0</v>
      </c>
      <c r="I373" s="3">
        <f>'Utdanningsbev lokal mod'!M15</f>
        <v>0</v>
      </c>
      <c r="J373" s="3">
        <f>'Forskningsbev lokal mod'!N15</f>
        <v>0</v>
      </c>
      <c r="K373" s="3">
        <f>'Forskningsbev lokal mod'!O15</f>
        <v>0</v>
      </c>
      <c r="L373" s="3">
        <f>'Forskningsbev lokal mod'!P15</f>
        <v>0</v>
      </c>
      <c r="M373" s="3">
        <f>'Forskningsbev lokal mod'!Q15</f>
        <v>0</v>
      </c>
      <c r="N373" s="3">
        <f>'Forskningsbev lokal mod'!R15</f>
        <v>0</v>
      </c>
      <c r="O373" s="3">
        <f>'Forskningsbev lokal mod'!S15</f>
        <v>0</v>
      </c>
      <c r="P373" s="7">
        <f t="shared" si="21"/>
        <v>0</v>
      </c>
      <c r="Q373" s="7">
        <f t="shared" si="22"/>
        <v>0</v>
      </c>
    </row>
    <row r="374" spans="1:17" x14ac:dyDescent="0.25">
      <c r="A374">
        <f t="shared" si="23"/>
        <v>2020</v>
      </c>
      <c r="B374" t="str">
        <f>'Enheter, modell og år'!$E$3</f>
        <v>VFM</v>
      </c>
      <c r="C374" s="67">
        <f t="shared" si="24"/>
        <v>0</v>
      </c>
      <c r="D374" s="3">
        <f>'Tot bev lokal modell'!R16</f>
        <v>0</v>
      </c>
      <c r="E374" s="3">
        <f>'Tot bev lokal modell'!U16</f>
        <v>0</v>
      </c>
      <c r="F374" s="3">
        <f>'Utdanningsbev lokal mod'!J16</f>
        <v>0</v>
      </c>
      <c r="G374" s="3">
        <f>'Utdanningsbev lokal mod'!K16</f>
        <v>0</v>
      </c>
      <c r="H374" s="3">
        <f>'Utdanningsbev lokal mod'!L16</f>
        <v>0</v>
      </c>
      <c r="I374" s="3">
        <f>'Utdanningsbev lokal mod'!M16</f>
        <v>0</v>
      </c>
      <c r="J374" s="3">
        <f>'Forskningsbev lokal mod'!N16</f>
        <v>0</v>
      </c>
      <c r="K374" s="3">
        <f>'Forskningsbev lokal mod'!O16</f>
        <v>0</v>
      </c>
      <c r="L374" s="3">
        <f>'Forskningsbev lokal mod'!P16</f>
        <v>0</v>
      </c>
      <c r="M374" s="3">
        <f>'Forskningsbev lokal mod'!Q16</f>
        <v>0</v>
      </c>
      <c r="N374" s="3">
        <f>'Forskningsbev lokal mod'!R16</f>
        <v>0</v>
      </c>
      <c r="O374" s="3">
        <f>'Forskningsbev lokal mod'!S16</f>
        <v>0</v>
      </c>
      <c r="P374" s="7">
        <f t="shared" si="21"/>
        <v>0</v>
      </c>
      <c r="Q374" s="7">
        <f t="shared" si="22"/>
        <v>0</v>
      </c>
    </row>
    <row r="375" spans="1:17" x14ac:dyDescent="0.25">
      <c r="A375">
        <f t="shared" si="23"/>
        <v>2020</v>
      </c>
      <c r="B375" t="str">
        <f>'Enheter, modell og år'!$E$3</f>
        <v>VFM</v>
      </c>
      <c r="C375" s="67">
        <f t="shared" si="24"/>
        <v>0</v>
      </c>
      <c r="D375" s="3">
        <f>'Tot bev lokal modell'!R17</f>
        <v>0</v>
      </c>
      <c r="E375" s="3">
        <f>'Tot bev lokal modell'!U17</f>
        <v>0</v>
      </c>
      <c r="F375" s="3">
        <f>'Utdanningsbev lokal mod'!J17</f>
        <v>0</v>
      </c>
      <c r="G375" s="3">
        <f>'Utdanningsbev lokal mod'!K17</f>
        <v>0</v>
      </c>
      <c r="H375" s="3">
        <f>'Utdanningsbev lokal mod'!L17</f>
        <v>0</v>
      </c>
      <c r="I375" s="3">
        <f>'Utdanningsbev lokal mod'!M17</f>
        <v>0</v>
      </c>
      <c r="J375" s="3">
        <f>'Forskningsbev lokal mod'!N17</f>
        <v>0</v>
      </c>
      <c r="K375" s="3">
        <f>'Forskningsbev lokal mod'!O17</f>
        <v>0</v>
      </c>
      <c r="L375" s="3">
        <f>'Forskningsbev lokal mod'!P17</f>
        <v>0</v>
      </c>
      <c r="M375" s="3">
        <f>'Forskningsbev lokal mod'!Q17</f>
        <v>0</v>
      </c>
      <c r="N375" s="3">
        <f>'Forskningsbev lokal mod'!R17</f>
        <v>0</v>
      </c>
      <c r="O375" s="3">
        <f>'Forskningsbev lokal mod'!S17</f>
        <v>0</v>
      </c>
      <c r="P375" s="7">
        <f t="shared" si="21"/>
        <v>0</v>
      </c>
      <c r="Q375" s="7">
        <f t="shared" si="22"/>
        <v>0</v>
      </c>
    </row>
    <row r="376" spans="1:17" x14ac:dyDescent="0.25">
      <c r="A376">
        <f t="shared" si="23"/>
        <v>2020</v>
      </c>
      <c r="B376" t="str">
        <f>'Enheter, modell og år'!$E$3</f>
        <v>VFM</v>
      </c>
      <c r="C376" s="67">
        <f t="shared" si="24"/>
        <v>0</v>
      </c>
      <c r="D376" s="3">
        <f>'Tot bev lokal modell'!R18</f>
        <v>0</v>
      </c>
      <c r="E376" s="3">
        <f>'Tot bev lokal modell'!U18</f>
        <v>0</v>
      </c>
      <c r="F376" s="3">
        <f>'Utdanningsbev lokal mod'!J18</f>
        <v>0</v>
      </c>
      <c r="G376" s="3">
        <f>'Utdanningsbev lokal mod'!K18</f>
        <v>0</v>
      </c>
      <c r="H376" s="3">
        <f>'Utdanningsbev lokal mod'!L18</f>
        <v>0</v>
      </c>
      <c r="I376" s="3">
        <f>'Utdanningsbev lokal mod'!M18</f>
        <v>0</v>
      </c>
      <c r="J376" s="3">
        <f>'Forskningsbev lokal mod'!N18</f>
        <v>0</v>
      </c>
      <c r="K376" s="3">
        <f>'Forskningsbev lokal mod'!O18</f>
        <v>0</v>
      </c>
      <c r="L376" s="3">
        <f>'Forskningsbev lokal mod'!P18</f>
        <v>0</v>
      </c>
      <c r="M376" s="3">
        <f>'Forskningsbev lokal mod'!Q18</f>
        <v>0</v>
      </c>
      <c r="N376" s="3">
        <f>'Forskningsbev lokal mod'!R18</f>
        <v>0</v>
      </c>
      <c r="O376" s="3">
        <f>'Forskningsbev lokal mod'!S18</f>
        <v>0</v>
      </c>
      <c r="P376" s="7">
        <f t="shared" si="21"/>
        <v>0</v>
      </c>
      <c r="Q376" s="7">
        <f t="shared" si="22"/>
        <v>0</v>
      </c>
    </row>
    <row r="377" spans="1:17" x14ac:dyDescent="0.25">
      <c r="A377">
        <f t="shared" si="23"/>
        <v>2020</v>
      </c>
      <c r="B377" t="str">
        <f>'Enheter, modell og år'!$E$3</f>
        <v>VFM</v>
      </c>
      <c r="C377" s="67">
        <f t="shared" si="24"/>
        <v>0</v>
      </c>
      <c r="D377" s="3">
        <f>'Tot bev lokal modell'!R19</f>
        <v>0</v>
      </c>
      <c r="E377" s="3">
        <f>'Tot bev lokal modell'!U19</f>
        <v>0</v>
      </c>
      <c r="F377" s="3">
        <f>'Utdanningsbev lokal mod'!J19</f>
        <v>0</v>
      </c>
      <c r="G377" s="3">
        <f>'Utdanningsbev lokal mod'!K19</f>
        <v>0</v>
      </c>
      <c r="H377" s="3">
        <f>'Utdanningsbev lokal mod'!L19</f>
        <v>0</v>
      </c>
      <c r="I377" s="3">
        <f>'Utdanningsbev lokal mod'!M19</f>
        <v>0</v>
      </c>
      <c r="J377" s="3">
        <f>'Forskningsbev lokal mod'!N19</f>
        <v>0</v>
      </c>
      <c r="K377" s="3">
        <f>'Forskningsbev lokal mod'!O19</f>
        <v>0</v>
      </c>
      <c r="L377" s="3">
        <f>'Forskningsbev lokal mod'!P19</f>
        <v>0</v>
      </c>
      <c r="M377" s="3">
        <f>'Forskningsbev lokal mod'!Q19</f>
        <v>0</v>
      </c>
      <c r="N377" s="3">
        <f>'Forskningsbev lokal mod'!R19</f>
        <v>0</v>
      </c>
      <c r="O377" s="3">
        <f>'Forskningsbev lokal mod'!S19</f>
        <v>0</v>
      </c>
      <c r="P377" s="7">
        <f t="shared" si="21"/>
        <v>0</v>
      </c>
      <c r="Q377" s="7">
        <f t="shared" si="22"/>
        <v>0</v>
      </c>
    </row>
    <row r="378" spans="1:17" x14ac:dyDescent="0.25">
      <c r="A378">
        <f t="shared" si="23"/>
        <v>2020</v>
      </c>
      <c r="B378" t="str">
        <f>'Enheter, modell og år'!$E$3</f>
        <v>VFM</v>
      </c>
      <c r="C378" s="67">
        <f t="shared" si="24"/>
        <v>0</v>
      </c>
      <c r="D378" s="3">
        <f>'Tot bev lokal modell'!R20</f>
        <v>0</v>
      </c>
      <c r="E378" s="3">
        <f>'Tot bev lokal modell'!U20</f>
        <v>0</v>
      </c>
      <c r="F378" s="3">
        <f>'Utdanningsbev lokal mod'!J20</f>
        <v>0</v>
      </c>
      <c r="G378" s="3">
        <f>'Utdanningsbev lokal mod'!K20</f>
        <v>0</v>
      </c>
      <c r="H378" s="3">
        <f>'Utdanningsbev lokal mod'!L20</f>
        <v>0</v>
      </c>
      <c r="I378" s="3">
        <f>'Utdanningsbev lokal mod'!M20</f>
        <v>0</v>
      </c>
      <c r="J378" s="3">
        <f>'Forskningsbev lokal mod'!N20</f>
        <v>0</v>
      </c>
      <c r="K378" s="3">
        <f>'Forskningsbev lokal mod'!O20</f>
        <v>0</v>
      </c>
      <c r="L378" s="3">
        <f>'Forskningsbev lokal mod'!P20</f>
        <v>0</v>
      </c>
      <c r="M378" s="3">
        <f>'Forskningsbev lokal mod'!Q20</f>
        <v>0</v>
      </c>
      <c r="N378" s="3">
        <f>'Forskningsbev lokal mod'!R20</f>
        <v>0</v>
      </c>
      <c r="O378" s="3">
        <f>'Forskningsbev lokal mod'!S20</f>
        <v>0</v>
      </c>
      <c r="P378" s="7">
        <f t="shared" si="21"/>
        <v>0</v>
      </c>
      <c r="Q378" s="7">
        <f t="shared" si="22"/>
        <v>0</v>
      </c>
    </row>
    <row r="379" spans="1:17" x14ac:dyDescent="0.25">
      <c r="A379">
        <f t="shared" si="23"/>
        <v>2020</v>
      </c>
      <c r="B379" t="str">
        <f>'Enheter, modell og år'!$E$3</f>
        <v>VFM</v>
      </c>
      <c r="C379" s="67">
        <f t="shared" si="24"/>
        <v>0</v>
      </c>
      <c r="D379" s="3">
        <f>'Tot bev lokal modell'!R21</f>
        <v>0</v>
      </c>
      <c r="E379" s="3">
        <f>'Tot bev lokal modell'!U21</f>
        <v>0</v>
      </c>
      <c r="F379" s="3">
        <f>'Utdanningsbev lokal mod'!J21</f>
        <v>0</v>
      </c>
      <c r="G379" s="3">
        <f>'Utdanningsbev lokal mod'!K21</f>
        <v>0</v>
      </c>
      <c r="H379" s="3">
        <f>'Utdanningsbev lokal mod'!L21</f>
        <v>0</v>
      </c>
      <c r="I379" s="3">
        <f>'Utdanningsbev lokal mod'!M21</f>
        <v>0</v>
      </c>
      <c r="J379" s="3">
        <f>'Forskningsbev lokal mod'!N21</f>
        <v>0</v>
      </c>
      <c r="K379" s="3">
        <f>'Forskningsbev lokal mod'!O21</f>
        <v>0</v>
      </c>
      <c r="L379" s="3">
        <f>'Forskningsbev lokal mod'!P21</f>
        <v>0</v>
      </c>
      <c r="M379" s="3">
        <f>'Forskningsbev lokal mod'!Q21</f>
        <v>0</v>
      </c>
      <c r="N379" s="3">
        <f>'Forskningsbev lokal mod'!R21</f>
        <v>0</v>
      </c>
      <c r="O379" s="3">
        <f>'Forskningsbev lokal mod'!S21</f>
        <v>0</v>
      </c>
      <c r="P379" s="7">
        <f t="shared" si="21"/>
        <v>0</v>
      </c>
      <c r="Q379" s="7">
        <f t="shared" si="22"/>
        <v>0</v>
      </c>
    </row>
    <row r="380" spans="1:17" x14ac:dyDescent="0.25">
      <c r="A380">
        <f t="shared" si="23"/>
        <v>2020</v>
      </c>
      <c r="B380" t="str">
        <f>'Enheter, modell og år'!$E$3</f>
        <v>VFM</v>
      </c>
      <c r="C380" s="67">
        <f t="shared" si="24"/>
        <v>0</v>
      </c>
      <c r="D380" s="3">
        <f>'Tot bev lokal modell'!R22</f>
        <v>0</v>
      </c>
      <c r="E380" s="3">
        <f>'Tot bev lokal modell'!U22</f>
        <v>0</v>
      </c>
      <c r="F380" s="3">
        <f>'Utdanningsbev lokal mod'!J22</f>
        <v>0</v>
      </c>
      <c r="G380" s="3">
        <f>'Utdanningsbev lokal mod'!K22</f>
        <v>0</v>
      </c>
      <c r="H380" s="3">
        <f>'Utdanningsbev lokal mod'!L22</f>
        <v>0</v>
      </c>
      <c r="I380" s="3">
        <f>'Utdanningsbev lokal mod'!M22</f>
        <v>0</v>
      </c>
      <c r="J380" s="3">
        <f>'Forskningsbev lokal mod'!N22</f>
        <v>0</v>
      </c>
      <c r="K380" s="3">
        <f>'Forskningsbev lokal mod'!O22</f>
        <v>0</v>
      </c>
      <c r="L380" s="3">
        <f>'Forskningsbev lokal mod'!P22</f>
        <v>0</v>
      </c>
      <c r="M380" s="3">
        <f>'Forskningsbev lokal mod'!Q22</f>
        <v>0</v>
      </c>
      <c r="N380" s="3">
        <f>'Forskningsbev lokal mod'!R22</f>
        <v>0</v>
      </c>
      <c r="O380" s="3">
        <f>'Forskningsbev lokal mod'!S22</f>
        <v>0</v>
      </c>
      <c r="P380" s="7">
        <f t="shared" si="21"/>
        <v>0</v>
      </c>
      <c r="Q380" s="7">
        <f t="shared" si="22"/>
        <v>0</v>
      </c>
    </row>
    <row r="381" spans="1:17" x14ac:dyDescent="0.25">
      <c r="A381">
        <f t="shared" si="23"/>
        <v>2020</v>
      </c>
      <c r="B381" t="str">
        <f>'Enheter, modell og år'!$E$3</f>
        <v>VFM</v>
      </c>
      <c r="C381" s="67">
        <f t="shared" si="24"/>
        <v>0</v>
      </c>
      <c r="D381" s="3">
        <f>'Tot bev lokal modell'!R23</f>
        <v>0</v>
      </c>
      <c r="E381" s="3">
        <f>'Tot bev lokal modell'!U23</f>
        <v>0</v>
      </c>
      <c r="F381" s="3">
        <f>'Utdanningsbev lokal mod'!J23</f>
        <v>0</v>
      </c>
      <c r="G381" s="3">
        <f>'Utdanningsbev lokal mod'!K23</f>
        <v>0</v>
      </c>
      <c r="H381" s="3">
        <f>'Utdanningsbev lokal mod'!L23</f>
        <v>0</v>
      </c>
      <c r="I381" s="3">
        <f>'Utdanningsbev lokal mod'!M23</f>
        <v>0</v>
      </c>
      <c r="J381" s="3">
        <f>'Forskningsbev lokal mod'!N23</f>
        <v>0</v>
      </c>
      <c r="K381" s="3">
        <f>'Forskningsbev lokal mod'!O23</f>
        <v>0</v>
      </c>
      <c r="L381" s="3">
        <f>'Forskningsbev lokal mod'!P23</f>
        <v>0</v>
      </c>
      <c r="M381" s="3">
        <f>'Forskningsbev lokal mod'!Q23</f>
        <v>0</v>
      </c>
      <c r="N381" s="3">
        <f>'Forskningsbev lokal mod'!R23</f>
        <v>0</v>
      </c>
      <c r="O381" s="3">
        <f>'Forskningsbev lokal mod'!S23</f>
        <v>0</v>
      </c>
      <c r="P381" s="7">
        <f t="shared" si="21"/>
        <v>0</v>
      </c>
      <c r="Q381" s="7">
        <f t="shared" si="22"/>
        <v>0</v>
      </c>
    </row>
    <row r="382" spans="1:17" x14ac:dyDescent="0.25">
      <c r="A382">
        <f t="shared" si="23"/>
        <v>2020</v>
      </c>
      <c r="B382" t="str">
        <f>'Enheter, modell og år'!$E$3</f>
        <v>VFM</v>
      </c>
      <c r="C382" s="67">
        <f t="shared" si="24"/>
        <v>0</v>
      </c>
      <c r="D382" s="3">
        <f>'Tot bev lokal modell'!R24</f>
        <v>0</v>
      </c>
      <c r="E382" s="3">
        <f>'Tot bev lokal modell'!U24</f>
        <v>0</v>
      </c>
      <c r="F382" s="3">
        <f>'Utdanningsbev lokal mod'!J24</f>
        <v>0</v>
      </c>
      <c r="G382" s="3">
        <f>'Utdanningsbev lokal mod'!K24</f>
        <v>0</v>
      </c>
      <c r="H382" s="3">
        <f>'Utdanningsbev lokal mod'!L24</f>
        <v>0</v>
      </c>
      <c r="I382" s="3">
        <f>'Utdanningsbev lokal mod'!M24</f>
        <v>0</v>
      </c>
      <c r="J382" s="3">
        <f>'Forskningsbev lokal mod'!N24</f>
        <v>0</v>
      </c>
      <c r="K382" s="3">
        <f>'Forskningsbev lokal mod'!O24</f>
        <v>0</v>
      </c>
      <c r="L382" s="3">
        <f>'Forskningsbev lokal mod'!P24</f>
        <v>0</v>
      </c>
      <c r="M382" s="3">
        <f>'Forskningsbev lokal mod'!Q24</f>
        <v>0</v>
      </c>
      <c r="N382" s="3">
        <f>'Forskningsbev lokal mod'!R24</f>
        <v>0</v>
      </c>
      <c r="O382" s="3">
        <f>'Forskningsbev lokal mod'!S24</f>
        <v>0</v>
      </c>
      <c r="P382" s="7">
        <f t="shared" si="21"/>
        <v>0</v>
      </c>
      <c r="Q382" s="7">
        <f t="shared" si="22"/>
        <v>0</v>
      </c>
    </row>
    <row r="383" spans="1:17" x14ac:dyDescent="0.25">
      <c r="A383">
        <f t="shared" si="23"/>
        <v>2020</v>
      </c>
      <c r="B383" t="str">
        <f>'Enheter, modell og år'!$E$3</f>
        <v>VFM</v>
      </c>
      <c r="C383" s="67">
        <f t="shared" si="24"/>
        <v>0</v>
      </c>
      <c r="D383" s="3">
        <f>'Tot bev lokal modell'!R25</f>
        <v>0</v>
      </c>
      <c r="E383" s="3">
        <f>'Tot bev lokal modell'!U25</f>
        <v>0</v>
      </c>
      <c r="F383" s="3">
        <f>'Utdanningsbev lokal mod'!J25</f>
        <v>0</v>
      </c>
      <c r="G383" s="3">
        <f>'Utdanningsbev lokal mod'!K25</f>
        <v>0</v>
      </c>
      <c r="H383" s="3">
        <f>'Utdanningsbev lokal mod'!L25</f>
        <v>0</v>
      </c>
      <c r="I383" s="3">
        <f>'Utdanningsbev lokal mod'!M25</f>
        <v>0</v>
      </c>
      <c r="J383" s="3">
        <f>'Forskningsbev lokal mod'!N25</f>
        <v>0</v>
      </c>
      <c r="K383" s="3">
        <f>'Forskningsbev lokal mod'!O25</f>
        <v>0</v>
      </c>
      <c r="L383" s="3">
        <f>'Forskningsbev lokal mod'!P25</f>
        <v>0</v>
      </c>
      <c r="M383" s="3">
        <f>'Forskningsbev lokal mod'!Q25</f>
        <v>0</v>
      </c>
      <c r="N383" s="3">
        <f>'Forskningsbev lokal mod'!R25</f>
        <v>0</v>
      </c>
      <c r="O383" s="3">
        <f>'Forskningsbev lokal mod'!S25</f>
        <v>0</v>
      </c>
      <c r="P383" s="7">
        <f t="shared" si="21"/>
        <v>0</v>
      </c>
      <c r="Q383" s="7">
        <f t="shared" si="22"/>
        <v>0</v>
      </c>
    </row>
    <row r="384" spans="1:17" x14ac:dyDescent="0.25">
      <c r="A384">
        <f t="shared" si="23"/>
        <v>2020</v>
      </c>
      <c r="B384" t="str">
        <f>'Enheter, modell og år'!$E$3</f>
        <v>VFM</v>
      </c>
      <c r="C384" s="67">
        <f t="shared" si="24"/>
        <v>0</v>
      </c>
      <c r="D384" s="3">
        <f>'Tot bev lokal modell'!R26</f>
        <v>0</v>
      </c>
      <c r="E384" s="3">
        <f>'Tot bev lokal modell'!U26</f>
        <v>0</v>
      </c>
      <c r="F384" s="3">
        <f>'Utdanningsbev lokal mod'!J26</f>
        <v>0</v>
      </c>
      <c r="G384" s="3">
        <f>'Utdanningsbev lokal mod'!K26</f>
        <v>0</v>
      </c>
      <c r="H384" s="3">
        <f>'Utdanningsbev lokal mod'!L26</f>
        <v>0</v>
      </c>
      <c r="I384" s="3">
        <f>'Utdanningsbev lokal mod'!M26</f>
        <v>0</v>
      </c>
      <c r="J384" s="3">
        <f>'Forskningsbev lokal mod'!N26</f>
        <v>0</v>
      </c>
      <c r="K384" s="3">
        <f>'Forskningsbev lokal mod'!O26</f>
        <v>0</v>
      </c>
      <c r="L384" s="3">
        <f>'Forskningsbev lokal mod'!P26</f>
        <v>0</v>
      </c>
      <c r="M384" s="3">
        <f>'Forskningsbev lokal mod'!Q26</f>
        <v>0</v>
      </c>
      <c r="N384" s="3">
        <f>'Forskningsbev lokal mod'!R26</f>
        <v>0</v>
      </c>
      <c r="O384" s="3">
        <f>'Forskningsbev lokal mod'!S26</f>
        <v>0</v>
      </c>
      <c r="P384" s="7">
        <f t="shared" si="21"/>
        <v>0</v>
      </c>
      <c r="Q384" s="7">
        <f t="shared" si="22"/>
        <v>0</v>
      </c>
    </row>
    <row r="385" spans="1:17" x14ac:dyDescent="0.25">
      <c r="A385">
        <f t="shared" si="23"/>
        <v>2020</v>
      </c>
      <c r="B385" t="str">
        <f>'Enheter, modell og år'!$E$3</f>
        <v>VFM</v>
      </c>
      <c r="C385" s="67">
        <f t="shared" si="24"/>
        <v>0</v>
      </c>
      <c r="D385" s="3">
        <f>'Tot bev lokal modell'!R27</f>
        <v>0</v>
      </c>
      <c r="E385" s="3">
        <f>'Tot bev lokal modell'!U27</f>
        <v>0</v>
      </c>
      <c r="F385" s="3">
        <f>'Utdanningsbev lokal mod'!J27</f>
        <v>0</v>
      </c>
      <c r="G385" s="3">
        <f>'Utdanningsbev lokal mod'!K27</f>
        <v>0</v>
      </c>
      <c r="H385" s="3">
        <f>'Utdanningsbev lokal mod'!L27</f>
        <v>0</v>
      </c>
      <c r="I385" s="3">
        <f>'Utdanningsbev lokal mod'!M27</f>
        <v>0</v>
      </c>
      <c r="J385" s="3">
        <f>'Forskningsbev lokal mod'!N27</f>
        <v>0</v>
      </c>
      <c r="K385" s="3">
        <f>'Forskningsbev lokal mod'!O27</f>
        <v>0</v>
      </c>
      <c r="L385" s="3">
        <f>'Forskningsbev lokal mod'!P27</f>
        <v>0</v>
      </c>
      <c r="M385" s="3">
        <f>'Forskningsbev lokal mod'!Q27</f>
        <v>0</v>
      </c>
      <c r="N385" s="3">
        <f>'Forskningsbev lokal mod'!R27</f>
        <v>0</v>
      </c>
      <c r="O385" s="3">
        <f>'Forskningsbev lokal mod'!S27</f>
        <v>0</v>
      </c>
      <c r="P385" s="7">
        <f t="shared" si="21"/>
        <v>0</v>
      </c>
      <c r="Q385" s="7">
        <f t="shared" si="22"/>
        <v>0</v>
      </c>
    </row>
    <row r="386" spans="1:17" x14ac:dyDescent="0.25">
      <c r="A386">
        <f t="shared" si="23"/>
        <v>2020</v>
      </c>
      <c r="B386" t="str">
        <f>'Enheter, modell og år'!$E$3</f>
        <v>VFM</v>
      </c>
      <c r="C386" s="67">
        <f t="shared" si="24"/>
        <v>0</v>
      </c>
      <c r="D386" s="3">
        <f>'Tot bev lokal modell'!R28</f>
        <v>0</v>
      </c>
      <c r="E386" s="3">
        <f>'Tot bev lokal modell'!U28</f>
        <v>0</v>
      </c>
      <c r="F386" s="3">
        <f>'Utdanningsbev lokal mod'!J28</f>
        <v>0</v>
      </c>
      <c r="G386" s="3">
        <f>'Utdanningsbev lokal mod'!K28</f>
        <v>0</v>
      </c>
      <c r="H386" s="3">
        <f>'Utdanningsbev lokal mod'!L28</f>
        <v>0</v>
      </c>
      <c r="I386" s="3">
        <f>'Utdanningsbev lokal mod'!M28</f>
        <v>0</v>
      </c>
      <c r="J386" s="3">
        <f>'Forskningsbev lokal mod'!N28</f>
        <v>0</v>
      </c>
      <c r="K386" s="3">
        <f>'Forskningsbev lokal mod'!O28</f>
        <v>0</v>
      </c>
      <c r="L386" s="3">
        <f>'Forskningsbev lokal mod'!P28</f>
        <v>0</v>
      </c>
      <c r="M386" s="3">
        <f>'Forskningsbev lokal mod'!Q28</f>
        <v>0</v>
      </c>
      <c r="N386" s="3">
        <f>'Forskningsbev lokal mod'!R28</f>
        <v>0</v>
      </c>
      <c r="O386" s="3">
        <f>'Forskningsbev lokal mod'!S28</f>
        <v>0</v>
      </c>
      <c r="P386" s="7">
        <f t="shared" si="21"/>
        <v>0</v>
      </c>
      <c r="Q386" s="7">
        <f t="shared" si="22"/>
        <v>0</v>
      </c>
    </row>
    <row r="387" spans="1:17" x14ac:dyDescent="0.25">
      <c r="A387">
        <f t="shared" si="23"/>
        <v>2020</v>
      </c>
      <c r="B387" t="str">
        <f>'Enheter, modell og år'!$E$3</f>
        <v>VFM</v>
      </c>
      <c r="C387" s="67">
        <f t="shared" si="24"/>
        <v>0</v>
      </c>
      <c r="D387" s="3">
        <f>'Tot bev lokal modell'!R29</f>
        <v>0</v>
      </c>
      <c r="E387" s="3">
        <f>'Tot bev lokal modell'!U29</f>
        <v>0</v>
      </c>
      <c r="F387" s="3">
        <f>'Utdanningsbev lokal mod'!J29</f>
        <v>0</v>
      </c>
      <c r="G387" s="3">
        <f>'Utdanningsbev lokal mod'!K29</f>
        <v>0</v>
      </c>
      <c r="H387" s="3">
        <f>'Utdanningsbev lokal mod'!L29</f>
        <v>0</v>
      </c>
      <c r="I387" s="3">
        <f>'Utdanningsbev lokal mod'!M29</f>
        <v>0</v>
      </c>
      <c r="J387" s="3">
        <f>'Forskningsbev lokal mod'!N29</f>
        <v>0</v>
      </c>
      <c r="K387" s="3">
        <f>'Forskningsbev lokal mod'!O29</f>
        <v>0</v>
      </c>
      <c r="L387" s="3">
        <f>'Forskningsbev lokal mod'!P29</f>
        <v>0</v>
      </c>
      <c r="M387" s="3">
        <f>'Forskningsbev lokal mod'!Q29</f>
        <v>0</v>
      </c>
      <c r="N387" s="3">
        <f>'Forskningsbev lokal mod'!R29</f>
        <v>0</v>
      </c>
      <c r="O387" s="3">
        <f>'Forskningsbev lokal mod'!S29</f>
        <v>0</v>
      </c>
      <c r="P387" s="7">
        <f t="shared" ref="P387:P450" si="25">SUM(D387:E387,I387,O387)</f>
        <v>0</v>
      </c>
      <c r="Q387" s="7">
        <f t="shared" ref="Q387:Q450" si="26">SUM(D387:E387)</f>
        <v>0</v>
      </c>
    </row>
    <row r="388" spans="1:17" x14ac:dyDescent="0.25">
      <c r="A388">
        <f t="shared" si="23"/>
        <v>2020</v>
      </c>
      <c r="B388" t="str">
        <f>'Enheter, modell og år'!$E$3</f>
        <v>VFM</v>
      </c>
      <c r="C388" s="67">
        <f t="shared" si="24"/>
        <v>0</v>
      </c>
      <c r="D388" s="3">
        <f>'Tot bev lokal modell'!R30</f>
        <v>0</v>
      </c>
      <c r="E388" s="3">
        <f>'Tot bev lokal modell'!U30</f>
        <v>0</v>
      </c>
      <c r="F388" s="3">
        <f>'Utdanningsbev lokal mod'!J30</f>
        <v>0</v>
      </c>
      <c r="G388" s="3">
        <f>'Utdanningsbev lokal mod'!K30</f>
        <v>0</v>
      </c>
      <c r="H388" s="3">
        <f>'Utdanningsbev lokal mod'!L30</f>
        <v>0</v>
      </c>
      <c r="I388" s="3">
        <f>'Utdanningsbev lokal mod'!M30</f>
        <v>0</v>
      </c>
      <c r="J388" s="3">
        <f>'Forskningsbev lokal mod'!N30</f>
        <v>0</v>
      </c>
      <c r="K388" s="3">
        <f>'Forskningsbev lokal mod'!O30</f>
        <v>0</v>
      </c>
      <c r="L388" s="3">
        <f>'Forskningsbev lokal mod'!P30</f>
        <v>0</v>
      </c>
      <c r="M388" s="3">
        <f>'Forskningsbev lokal mod'!Q30</f>
        <v>0</v>
      </c>
      <c r="N388" s="3">
        <f>'Forskningsbev lokal mod'!R30</f>
        <v>0</v>
      </c>
      <c r="O388" s="3">
        <f>'Forskningsbev lokal mod'!S30</f>
        <v>0</v>
      </c>
      <c r="P388" s="7">
        <f t="shared" si="25"/>
        <v>0</v>
      </c>
      <c r="Q388" s="7">
        <f t="shared" si="26"/>
        <v>0</v>
      </c>
    </row>
    <row r="389" spans="1:17" x14ac:dyDescent="0.25">
      <c r="A389">
        <f t="shared" si="23"/>
        <v>2020</v>
      </c>
      <c r="B389" t="str">
        <f>'Enheter, modell og år'!$E$3</f>
        <v>VFM</v>
      </c>
      <c r="C389" s="67">
        <f t="shared" si="24"/>
        <v>0</v>
      </c>
      <c r="D389" s="3">
        <f>'Tot bev lokal modell'!R31</f>
        <v>0</v>
      </c>
      <c r="E389" s="3">
        <f>'Tot bev lokal modell'!U31</f>
        <v>0</v>
      </c>
      <c r="F389" s="3">
        <f>'Utdanningsbev lokal mod'!J31</f>
        <v>0</v>
      </c>
      <c r="G389" s="3">
        <f>'Utdanningsbev lokal mod'!K31</f>
        <v>0</v>
      </c>
      <c r="H389" s="3">
        <f>'Utdanningsbev lokal mod'!L31</f>
        <v>0</v>
      </c>
      <c r="I389" s="3">
        <f>'Utdanningsbev lokal mod'!M31</f>
        <v>0</v>
      </c>
      <c r="J389" s="3">
        <f>'Forskningsbev lokal mod'!N31</f>
        <v>0</v>
      </c>
      <c r="K389" s="3">
        <f>'Forskningsbev lokal mod'!O31</f>
        <v>0</v>
      </c>
      <c r="L389" s="3">
        <f>'Forskningsbev lokal mod'!P31</f>
        <v>0</v>
      </c>
      <c r="M389" s="3">
        <f>'Forskningsbev lokal mod'!Q31</f>
        <v>0</v>
      </c>
      <c r="N389" s="3">
        <f>'Forskningsbev lokal mod'!R31</f>
        <v>0</v>
      </c>
      <c r="O389" s="3">
        <f>'Forskningsbev lokal mod'!S31</f>
        <v>0</v>
      </c>
      <c r="P389" s="7">
        <f t="shared" si="25"/>
        <v>0</v>
      </c>
      <c r="Q389" s="7">
        <f t="shared" si="26"/>
        <v>0</v>
      </c>
    </row>
    <row r="390" spans="1:17" x14ac:dyDescent="0.25">
      <c r="A390">
        <f t="shared" si="23"/>
        <v>2020</v>
      </c>
      <c r="B390" t="str">
        <f>'Enheter, modell og år'!$E$3</f>
        <v>VFM</v>
      </c>
      <c r="C390" s="67">
        <f t="shared" si="24"/>
        <v>0</v>
      </c>
      <c r="D390" s="3">
        <f>'Tot bev lokal modell'!R32</f>
        <v>0</v>
      </c>
      <c r="E390" s="3">
        <f>'Tot bev lokal modell'!U32</f>
        <v>0</v>
      </c>
      <c r="F390" s="3">
        <f>'Utdanningsbev lokal mod'!J32</f>
        <v>0</v>
      </c>
      <c r="G390" s="3">
        <f>'Utdanningsbev lokal mod'!K32</f>
        <v>0</v>
      </c>
      <c r="H390" s="3">
        <f>'Utdanningsbev lokal mod'!L32</f>
        <v>0</v>
      </c>
      <c r="I390" s="3">
        <f>'Utdanningsbev lokal mod'!M32</f>
        <v>0</v>
      </c>
      <c r="J390" s="3">
        <f>'Forskningsbev lokal mod'!N32</f>
        <v>0</v>
      </c>
      <c r="K390" s="3">
        <f>'Forskningsbev lokal mod'!O32</f>
        <v>0</v>
      </c>
      <c r="L390" s="3">
        <f>'Forskningsbev lokal mod'!P32</f>
        <v>0</v>
      </c>
      <c r="M390" s="3">
        <f>'Forskningsbev lokal mod'!Q32</f>
        <v>0</v>
      </c>
      <c r="N390" s="3">
        <f>'Forskningsbev lokal mod'!R32</f>
        <v>0</v>
      </c>
      <c r="O390" s="3">
        <f>'Forskningsbev lokal mod'!S32</f>
        <v>0</v>
      </c>
      <c r="P390" s="7">
        <f t="shared" si="25"/>
        <v>0</v>
      </c>
      <c r="Q390" s="7">
        <f t="shared" si="26"/>
        <v>0</v>
      </c>
    </row>
    <row r="391" spans="1:17" x14ac:dyDescent="0.25">
      <c r="A391">
        <f t="shared" si="23"/>
        <v>2020</v>
      </c>
      <c r="B391" t="str">
        <f>'Enheter, modell og år'!$E$3</f>
        <v>VFM</v>
      </c>
      <c r="C391" s="67">
        <f t="shared" si="24"/>
        <v>0</v>
      </c>
      <c r="D391" s="3">
        <f>'Tot bev lokal modell'!R33</f>
        <v>0</v>
      </c>
      <c r="E391" s="3">
        <f>'Tot bev lokal modell'!U33</f>
        <v>0</v>
      </c>
      <c r="F391" s="3">
        <f>'Utdanningsbev lokal mod'!J33</f>
        <v>0</v>
      </c>
      <c r="G391" s="3">
        <f>'Utdanningsbev lokal mod'!K33</f>
        <v>0</v>
      </c>
      <c r="H391" s="3">
        <f>'Utdanningsbev lokal mod'!L33</f>
        <v>0</v>
      </c>
      <c r="I391" s="3">
        <f>'Utdanningsbev lokal mod'!M33</f>
        <v>0</v>
      </c>
      <c r="J391" s="3">
        <f>'Forskningsbev lokal mod'!N33</f>
        <v>0</v>
      </c>
      <c r="K391" s="3">
        <f>'Forskningsbev lokal mod'!O33</f>
        <v>0</v>
      </c>
      <c r="L391" s="3">
        <f>'Forskningsbev lokal mod'!P33</f>
        <v>0</v>
      </c>
      <c r="M391" s="3">
        <f>'Forskningsbev lokal mod'!Q33</f>
        <v>0</v>
      </c>
      <c r="N391" s="3">
        <f>'Forskningsbev lokal mod'!R33</f>
        <v>0</v>
      </c>
      <c r="O391" s="3">
        <f>'Forskningsbev lokal mod'!S33</f>
        <v>0</v>
      </c>
      <c r="P391" s="7">
        <f t="shared" si="25"/>
        <v>0</v>
      </c>
      <c r="Q391" s="7">
        <f t="shared" si="26"/>
        <v>0</v>
      </c>
    </row>
    <row r="392" spans="1:17" x14ac:dyDescent="0.25">
      <c r="A392">
        <f t="shared" si="23"/>
        <v>2021</v>
      </c>
      <c r="B392" t="str">
        <f>'Enheter, modell og år'!$E$3</f>
        <v>VFM</v>
      </c>
      <c r="C392" s="67">
        <f t="shared" si="24"/>
        <v>0</v>
      </c>
      <c r="D392" s="3">
        <f>'Tot bev lokal modell'!W4</f>
        <v>0</v>
      </c>
      <c r="E392" s="3">
        <f>'Tot bev lokal modell'!Z4</f>
        <v>0</v>
      </c>
      <c r="F392" s="3">
        <f>'Utdanningsbev lokal mod'!N4</f>
        <v>0</v>
      </c>
      <c r="G392" s="3">
        <f>'Utdanningsbev lokal mod'!O4</f>
        <v>0</v>
      </c>
      <c r="H392" s="3">
        <f>'Utdanningsbev lokal mod'!P4</f>
        <v>0</v>
      </c>
      <c r="I392" s="3">
        <f>'Utdanningsbev lokal mod'!Q4</f>
        <v>0</v>
      </c>
      <c r="J392" s="3">
        <f>'Forskningsbev lokal mod'!T4</f>
        <v>0</v>
      </c>
      <c r="K392" s="3">
        <f>'Forskningsbev lokal mod'!U4</f>
        <v>0</v>
      </c>
      <c r="L392" s="3">
        <f>'Forskningsbev lokal mod'!V4</f>
        <v>0</v>
      </c>
      <c r="M392" s="3">
        <f>'Forskningsbev lokal mod'!W4</f>
        <v>0</v>
      </c>
      <c r="N392" s="3">
        <f>'Forskningsbev lokal mod'!X4</f>
        <v>0</v>
      </c>
      <c r="O392" s="3">
        <f>'Forskningsbev lokal mod'!Y4</f>
        <v>0</v>
      </c>
      <c r="P392" s="7">
        <f t="shared" si="25"/>
        <v>0</v>
      </c>
      <c r="Q392" s="7">
        <f t="shared" si="26"/>
        <v>0</v>
      </c>
    </row>
    <row r="393" spans="1:17" x14ac:dyDescent="0.25">
      <c r="A393">
        <f t="shared" si="23"/>
        <v>2021</v>
      </c>
      <c r="B393" t="str">
        <f>'Enheter, modell og år'!$E$3</f>
        <v>VFM</v>
      </c>
      <c r="C393" s="67">
        <f t="shared" si="24"/>
        <v>0</v>
      </c>
      <c r="D393" s="3">
        <f>'Tot bev lokal modell'!W5</f>
        <v>0</v>
      </c>
      <c r="E393" s="3">
        <f>'Tot bev lokal modell'!Z5</f>
        <v>0</v>
      </c>
      <c r="F393" s="3">
        <f>'Utdanningsbev lokal mod'!N5</f>
        <v>0</v>
      </c>
      <c r="G393" s="3">
        <f>'Utdanningsbev lokal mod'!O5</f>
        <v>0</v>
      </c>
      <c r="H393" s="3">
        <f>'Utdanningsbev lokal mod'!P5</f>
        <v>0</v>
      </c>
      <c r="I393" s="3">
        <f>'Utdanningsbev lokal mod'!Q5</f>
        <v>0</v>
      </c>
      <c r="J393" s="3">
        <f>'Forskningsbev lokal mod'!T5</f>
        <v>0</v>
      </c>
      <c r="K393" s="3">
        <f>'Forskningsbev lokal mod'!U5</f>
        <v>0</v>
      </c>
      <c r="L393" s="3">
        <f>'Forskningsbev lokal mod'!V5</f>
        <v>0</v>
      </c>
      <c r="M393" s="3">
        <f>'Forskningsbev lokal mod'!W5</f>
        <v>0</v>
      </c>
      <c r="N393" s="3">
        <f>'Forskningsbev lokal mod'!X5</f>
        <v>0</v>
      </c>
      <c r="O393" s="3">
        <f>'Forskningsbev lokal mod'!Y5</f>
        <v>0</v>
      </c>
      <c r="P393" s="7">
        <f t="shared" si="25"/>
        <v>0</v>
      </c>
      <c r="Q393" s="7">
        <f t="shared" si="26"/>
        <v>0</v>
      </c>
    </row>
    <row r="394" spans="1:17" x14ac:dyDescent="0.25">
      <c r="A394">
        <f t="shared" si="23"/>
        <v>2021</v>
      </c>
      <c r="B394" t="str">
        <f>'Enheter, modell og år'!$E$3</f>
        <v>VFM</v>
      </c>
      <c r="C394" s="67">
        <f t="shared" si="24"/>
        <v>0</v>
      </c>
      <c r="D394" s="3">
        <f>'Tot bev lokal modell'!W6</f>
        <v>0</v>
      </c>
      <c r="E394" s="3">
        <f>'Tot bev lokal modell'!Z6</f>
        <v>0</v>
      </c>
      <c r="F394" s="3">
        <f>'Utdanningsbev lokal mod'!N6</f>
        <v>0</v>
      </c>
      <c r="G394" s="3">
        <f>'Utdanningsbev lokal mod'!O6</f>
        <v>0</v>
      </c>
      <c r="H394" s="3">
        <f>'Utdanningsbev lokal mod'!P6</f>
        <v>0</v>
      </c>
      <c r="I394" s="3">
        <f>'Utdanningsbev lokal mod'!Q6</f>
        <v>0</v>
      </c>
      <c r="J394" s="3">
        <f>'Forskningsbev lokal mod'!T6</f>
        <v>0</v>
      </c>
      <c r="K394" s="3">
        <f>'Forskningsbev lokal mod'!U6</f>
        <v>0</v>
      </c>
      <c r="L394" s="3">
        <f>'Forskningsbev lokal mod'!V6</f>
        <v>0</v>
      </c>
      <c r="M394" s="3">
        <f>'Forskningsbev lokal mod'!W6</f>
        <v>0</v>
      </c>
      <c r="N394" s="3">
        <f>'Forskningsbev lokal mod'!X6</f>
        <v>0</v>
      </c>
      <c r="O394" s="3">
        <f>'Forskningsbev lokal mod'!Y6</f>
        <v>0</v>
      </c>
      <c r="P394" s="7">
        <f t="shared" si="25"/>
        <v>0</v>
      </c>
      <c r="Q394" s="7">
        <f t="shared" si="26"/>
        <v>0</v>
      </c>
    </row>
    <row r="395" spans="1:17" x14ac:dyDescent="0.25">
      <c r="A395">
        <f t="shared" si="23"/>
        <v>2021</v>
      </c>
      <c r="B395" t="str">
        <f>'Enheter, modell og år'!$E$3</f>
        <v>VFM</v>
      </c>
      <c r="C395" s="67">
        <f t="shared" si="24"/>
        <v>0</v>
      </c>
      <c r="D395" s="3">
        <f>'Tot bev lokal modell'!W7</f>
        <v>0</v>
      </c>
      <c r="E395" s="3">
        <f>'Tot bev lokal modell'!Z7</f>
        <v>0</v>
      </c>
      <c r="F395" s="3">
        <f>'Utdanningsbev lokal mod'!N7</f>
        <v>0</v>
      </c>
      <c r="G395" s="3">
        <f>'Utdanningsbev lokal mod'!O7</f>
        <v>0</v>
      </c>
      <c r="H395" s="3">
        <f>'Utdanningsbev lokal mod'!P7</f>
        <v>0</v>
      </c>
      <c r="I395" s="3">
        <f>'Utdanningsbev lokal mod'!Q7</f>
        <v>0</v>
      </c>
      <c r="J395" s="3">
        <f>'Forskningsbev lokal mod'!T7</f>
        <v>0</v>
      </c>
      <c r="K395" s="3">
        <f>'Forskningsbev lokal mod'!U7</f>
        <v>0</v>
      </c>
      <c r="L395" s="3">
        <f>'Forskningsbev lokal mod'!V7</f>
        <v>0</v>
      </c>
      <c r="M395" s="3">
        <f>'Forskningsbev lokal mod'!W7</f>
        <v>0</v>
      </c>
      <c r="N395" s="3">
        <f>'Forskningsbev lokal mod'!X7</f>
        <v>0</v>
      </c>
      <c r="O395" s="3">
        <f>'Forskningsbev lokal mod'!Y7</f>
        <v>0</v>
      </c>
      <c r="P395" s="7">
        <f t="shared" si="25"/>
        <v>0</v>
      </c>
      <c r="Q395" s="7">
        <f t="shared" si="26"/>
        <v>0</v>
      </c>
    </row>
    <row r="396" spans="1:17" x14ac:dyDescent="0.25">
      <c r="A396">
        <f t="shared" si="23"/>
        <v>2021</v>
      </c>
      <c r="B396" t="str">
        <f>'Enheter, modell og år'!$E$3</f>
        <v>VFM</v>
      </c>
      <c r="C396" s="67">
        <f t="shared" si="24"/>
        <v>0</v>
      </c>
      <c r="D396" s="3">
        <f>'Tot bev lokal modell'!W8</f>
        <v>0</v>
      </c>
      <c r="E396" s="3">
        <f>'Tot bev lokal modell'!Z8</f>
        <v>0</v>
      </c>
      <c r="F396" s="3">
        <f>'Utdanningsbev lokal mod'!N8</f>
        <v>0</v>
      </c>
      <c r="G396" s="3">
        <f>'Utdanningsbev lokal mod'!O8</f>
        <v>0</v>
      </c>
      <c r="H396" s="3">
        <f>'Utdanningsbev lokal mod'!P8</f>
        <v>0</v>
      </c>
      <c r="I396" s="3">
        <f>'Utdanningsbev lokal mod'!Q8</f>
        <v>0</v>
      </c>
      <c r="J396" s="3">
        <f>'Forskningsbev lokal mod'!T8</f>
        <v>0</v>
      </c>
      <c r="K396" s="3">
        <f>'Forskningsbev lokal mod'!U8</f>
        <v>0</v>
      </c>
      <c r="L396" s="3">
        <f>'Forskningsbev lokal mod'!V8</f>
        <v>0</v>
      </c>
      <c r="M396" s="3">
        <f>'Forskningsbev lokal mod'!W8</f>
        <v>0</v>
      </c>
      <c r="N396" s="3">
        <f>'Forskningsbev lokal mod'!X8</f>
        <v>0</v>
      </c>
      <c r="O396" s="3">
        <f>'Forskningsbev lokal mod'!Y8</f>
        <v>0</v>
      </c>
      <c r="P396" s="7">
        <f t="shared" si="25"/>
        <v>0</v>
      </c>
      <c r="Q396" s="7">
        <f t="shared" si="26"/>
        <v>0</v>
      </c>
    </row>
    <row r="397" spans="1:17" x14ac:dyDescent="0.25">
      <c r="A397">
        <f t="shared" si="23"/>
        <v>2021</v>
      </c>
      <c r="B397" t="str">
        <f>'Enheter, modell og år'!$E$3</f>
        <v>VFM</v>
      </c>
      <c r="C397" s="67">
        <f t="shared" si="24"/>
        <v>0</v>
      </c>
      <c r="D397" s="3">
        <f>'Tot bev lokal modell'!W9</f>
        <v>0</v>
      </c>
      <c r="E397" s="3">
        <f>'Tot bev lokal modell'!Z9</f>
        <v>0</v>
      </c>
      <c r="F397" s="3">
        <f>'Utdanningsbev lokal mod'!N9</f>
        <v>0</v>
      </c>
      <c r="G397" s="3">
        <f>'Utdanningsbev lokal mod'!O9</f>
        <v>0</v>
      </c>
      <c r="H397" s="3">
        <f>'Utdanningsbev lokal mod'!P9</f>
        <v>0</v>
      </c>
      <c r="I397" s="3">
        <f>'Utdanningsbev lokal mod'!Q9</f>
        <v>0</v>
      </c>
      <c r="J397" s="3">
        <f>'Forskningsbev lokal mod'!T9</f>
        <v>0</v>
      </c>
      <c r="K397" s="3">
        <f>'Forskningsbev lokal mod'!U9</f>
        <v>0</v>
      </c>
      <c r="L397" s="3">
        <f>'Forskningsbev lokal mod'!V9</f>
        <v>0</v>
      </c>
      <c r="M397" s="3">
        <f>'Forskningsbev lokal mod'!W9</f>
        <v>0</v>
      </c>
      <c r="N397" s="3">
        <f>'Forskningsbev lokal mod'!X9</f>
        <v>0</v>
      </c>
      <c r="O397" s="3">
        <f>'Forskningsbev lokal mod'!Y9</f>
        <v>0</v>
      </c>
      <c r="P397" s="7">
        <f t="shared" si="25"/>
        <v>0</v>
      </c>
      <c r="Q397" s="7">
        <f t="shared" si="26"/>
        <v>0</v>
      </c>
    </row>
    <row r="398" spans="1:17" x14ac:dyDescent="0.25">
      <c r="A398">
        <f t="shared" si="23"/>
        <v>2021</v>
      </c>
      <c r="B398" t="str">
        <f>'Enheter, modell og år'!$E$3</f>
        <v>VFM</v>
      </c>
      <c r="C398" s="67">
        <f t="shared" si="24"/>
        <v>0</v>
      </c>
      <c r="D398" s="3">
        <f>'Tot bev lokal modell'!W10</f>
        <v>0</v>
      </c>
      <c r="E398" s="3">
        <f>'Tot bev lokal modell'!Z10</f>
        <v>0</v>
      </c>
      <c r="F398" s="3">
        <f>'Utdanningsbev lokal mod'!N10</f>
        <v>0</v>
      </c>
      <c r="G398" s="3">
        <f>'Utdanningsbev lokal mod'!O10</f>
        <v>0</v>
      </c>
      <c r="H398" s="3">
        <f>'Utdanningsbev lokal mod'!P10</f>
        <v>0</v>
      </c>
      <c r="I398" s="3">
        <f>'Utdanningsbev lokal mod'!Q10</f>
        <v>0</v>
      </c>
      <c r="J398" s="3">
        <f>'Forskningsbev lokal mod'!T10</f>
        <v>0</v>
      </c>
      <c r="K398" s="3">
        <f>'Forskningsbev lokal mod'!U10</f>
        <v>0</v>
      </c>
      <c r="L398" s="3">
        <f>'Forskningsbev lokal mod'!V10</f>
        <v>0</v>
      </c>
      <c r="M398" s="3">
        <f>'Forskningsbev lokal mod'!W10</f>
        <v>0</v>
      </c>
      <c r="N398" s="3">
        <f>'Forskningsbev lokal mod'!X10</f>
        <v>0</v>
      </c>
      <c r="O398" s="3">
        <f>'Forskningsbev lokal mod'!Y10</f>
        <v>0</v>
      </c>
      <c r="P398" s="7">
        <f t="shared" si="25"/>
        <v>0</v>
      </c>
      <c r="Q398" s="7">
        <f t="shared" si="26"/>
        <v>0</v>
      </c>
    </row>
    <row r="399" spans="1:17" x14ac:dyDescent="0.25">
      <c r="A399">
        <f t="shared" si="23"/>
        <v>2021</v>
      </c>
      <c r="B399" t="str">
        <f>'Enheter, modell og år'!$E$3</f>
        <v>VFM</v>
      </c>
      <c r="C399" s="67">
        <f t="shared" si="24"/>
        <v>0</v>
      </c>
      <c r="D399" s="3">
        <f>'Tot bev lokal modell'!W11</f>
        <v>0</v>
      </c>
      <c r="E399" s="3">
        <f>'Tot bev lokal modell'!Z11</f>
        <v>0</v>
      </c>
      <c r="F399" s="3">
        <f>'Utdanningsbev lokal mod'!N11</f>
        <v>0</v>
      </c>
      <c r="G399" s="3">
        <f>'Utdanningsbev lokal mod'!O11</f>
        <v>0</v>
      </c>
      <c r="H399" s="3">
        <f>'Utdanningsbev lokal mod'!P11</f>
        <v>0</v>
      </c>
      <c r="I399" s="3">
        <f>'Utdanningsbev lokal mod'!Q11</f>
        <v>0</v>
      </c>
      <c r="J399" s="3">
        <f>'Forskningsbev lokal mod'!T11</f>
        <v>0</v>
      </c>
      <c r="K399" s="3">
        <f>'Forskningsbev lokal mod'!U11</f>
        <v>0</v>
      </c>
      <c r="L399" s="3">
        <f>'Forskningsbev lokal mod'!V11</f>
        <v>0</v>
      </c>
      <c r="M399" s="3">
        <f>'Forskningsbev lokal mod'!W11</f>
        <v>0</v>
      </c>
      <c r="N399" s="3">
        <f>'Forskningsbev lokal mod'!X11</f>
        <v>0</v>
      </c>
      <c r="O399" s="3">
        <f>'Forskningsbev lokal mod'!Y11</f>
        <v>0</v>
      </c>
      <c r="P399" s="7">
        <f t="shared" si="25"/>
        <v>0</v>
      </c>
      <c r="Q399" s="7">
        <f t="shared" si="26"/>
        <v>0</v>
      </c>
    </row>
    <row r="400" spans="1:17" x14ac:dyDescent="0.25">
      <c r="A400">
        <f t="shared" si="23"/>
        <v>2021</v>
      </c>
      <c r="B400" t="str">
        <f>'Enheter, modell og år'!$E$3</f>
        <v>VFM</v>
      </c>
      <c r="C400" s="67">
        <f t="shared" si="24"/>
        <v>0</v>
      </c>
      <c r="D400" s="3">
        <f>'Tot bev lokal modell'!W12</f>
        <v>0</v>
      </c>
      <c r="E400" s="3">
        <f>'Tot bev lokal modell'!Z12</f>
        <v>0</v>
      </c>
      <c r="F400" s="3">
        <f>'Utdanningsbev lokal mod'!N12</f>
        <v>0</v>
      </c>
      <c r="G400" s="3">
        <f>'Utdanningsbev lokal mod'!O12</f>
        <v>0</v>
      </c>
      <c r="H400" s="3">
        <f>'Utdanningsbev lokal mod'!P12</f>
        <v>0</v>
      </c>
      <c r="I400" s="3">
        <f>'Utdanningsbev lokal mod'!Q12</f>
        <v>0</v>
      </c>
      <c r="J400" s="3">
        <f>'Forskningsbev lokal mod'!T12</f>
        <v>0</v>
      </c>
      <c r="K400" s="3">
        <f>'Forskningsbev lokal mod'!U12</f>
        <v>0</v>
      </c>
      <c r="L400" s="3">
        <f>'Forskningsbev lokal mod'!V12</f>
        <v>0</v>
      </c>
      <c r="M400" s="3">
        <f>'Forskningsbev lokal mod'!W12</f>
        <v>0</v>
      </c>
      <c r="N400" s="3">
        <f>'Forskningsbev lokal mod'!X12</f>
        <v>0</v>
      </c>
      <c r="O400" s="3">
        <f>'Forskningsbev lokal mod'!Y12</f>
        <v>0</v>
      </c>
      <c r="P400" s="7">
        <f t="shared" si="25"/>
        <v>0</v>
      </c>
      <c r="Q400" s="7">
        <f t="shared" si="26"/>
        <v>0</v>
      </c>
    </row>
    <row r="401" spans="1:17" x14ac:dyDescent="0.25">
      <c r="A401">
        <f t="shared" ref="A401:A464" si="27">A131</f>
        <v>2021</v>
      </c>
      <c r="B401" t="str">
        <f>'Enheter, modell og år'!$E$3</f>
        <v>VFM</v>
      </c>
      <c r="C401" s="67">
        <f t="shared" ref="C401:C464" si="28">C131</f>
        <v>0</v>
      </c>
      <c r="D401" s="3">
        <f>'Tot bev lokal modell'!W13</f>
        <v>0</v>
      </c>
      <c r="E401" s="3">
        <f>'Tot bev lokal modell'!Z13</f>
        <v>0</v>
      </c>
      <c r="F401" s="3">
        <f>'Utdanningsbev lokal mod'!N13</f>
        <v>0</v>
      </c>
      <c r="G401" s="3">
        <f>'Utdanningsbev lokal mod'!O13</f>
        <v>0</v>
      </c>
      <c r="H401" s="3">
        <f>'Utdanningsbev lokal mod'!P13</f>
        <v>0</v>
      </c>
      <c r="I401" s="3">
        <f>'Utdanningsbev lokal mod'!Q13</f>
        <v>0</v>
      </c>
      <c r="J401" s="3">
        <f>'Forskningsbev lokal mod'!T13</f>
        <v>0</v>
      </c>
      <c r="K401" s="3">
        <f>'Forskningsbev lokal mod'!U13</f>
        <v>0</v>
      </c>
      <c r="L401" s="3">
        <f>'Forskningsbev lokal mod'!V13</f>
        <v>0</v>
      </c>
      <c r="M401" s="3">
        <f>'Forskningsbev lokal mod'!W13</f>
        <v>0</v>
      </c>
      <c r="N401" s="3">
        <f>'Forskningsbev lokal mod'!X13</f>
        <v>0</v>
      </c>
      <c r="O401" s="3">
        <f>'Forskningsbev lokal mod'!Y13</f>
        <v>0</v>
      </c>
      <c r="P401" s="7">
        <f t="shared" si="25"/>
        <v>0</v>
      </c>
      <c r="Q401" s="7">
        <f t="shared" si="26"/>
        <v>0</v>
      </c>
    </row>
    <row r="402" spans="1:17" x14ac:dyDescent="0.25">
      <c r="A402">
        <f t="shared" si="27"/>
        <v>2021</v>
      </c>
      <c r="B402" t="str">
        <f>'Enheter, modell og år'!$E$3</f>
        <v>VFM</v>
      </c>
      <c r="C402" s="67">
        <f t="shared" si="28"/>
        <v>0</v>
      </c>
      <c r="D402" s="3">
        <f>'Tot bev lokal modell'!W14</f>
        <v>0</v>
      </c>
      <c r="E402" s="3">
        <f>'Tot bev lokal modell'!Z14</f>
        <v>0</v>
      </c>
      <c r="F402" s="3">
        <f>'Utdanningsbev lokal mod'!N14</f>
        <v>0</v>
      </c>
      <c r="G402" s="3">
        <f>'Utdanningsbev lokal mod'!O14</f>
        <v>0</v>
      </c>
      <c r="H402" s="3">
        <f>'Utdanningsbev lokal mod'!P14</f>
        <v>0</v>
      </c>
      <c r="I402" s="3">
        <f>'Utdanningsbev lokal mod'!Q14</f>
        <v>0</v>
      </c>
      <c r="J402" s="3">
        <f>'Forskningsbev lokal mod'!T14</f>
        <v>0</v>
      </c>
      <c r="K402" s="3">
        <f>'Forskningsbev lokal mod'!U14</f>
        <v>0</v>
      </c>
      <c r="L402" s="3">
        <f>'Forskningsbev lokal mod'!V14</f>
        <v>0</v>
      </c>
      <c r="M402" s="3">
        <f>'Forskningsbev lokal mod'!W14</f>
        <v>0</v>
      </c>
      <c r="N402" s="3">
        <f>'Forskningsbev lokal mod'!X14</f>
        <v>0</v>
      </c>
      <c r="O402" s="3">
        <f>'Forskningsbev lokal mod'!Y14</f>
        <v>0</v>
      </c>
      <c r="P402" s="7">
        <f t="shared" si="25"/>
        <v>0</v>
      </c>
      <c r="Q402" s="7">
        <f t="shared" si="26"/>
        <v>0</v>
      </c>
    </row>
    <row r="403" spans="1:17" x14ac:dyDescent="0.25">
      <c r="A403">
        <f t="shared" si="27"/>
        <v>2021</v>
      </c>
      <c r="B403" t="str">
        <f>'Enheter, modell og år'!$E$3</f>
        <v>VFM</v>
      </c>
      <c r="C403" s="67">
        <f t="shared" si="28"/>
        <v>0</v>
      </c>
      <c r="D403" s="3">
        <f>'Tot bev lokal modell'!W15</f>
        <v>0</v>
      </c>
      <c r="E403" s="3">
        <f>'Tot bev lokal modell'!Z15</f>
        <v>0</v>
      </c>
      <c r="F403" s="3">
        <f>'Utdanningsbev lokal mod'!N15</f>
        <v>0</v>
      </c>
      <c r="G403" s="3">
        <f>'Utdanningsbev lokal mod'!O15</f>
        <v>0</v>
      </c>
      <c r="H403" s="3">
        <f>'Utdanningsbev lokal mod'!P15</f>
        <v>0</v>
      </c>
      <c r="I403" s="3">
        <f>'Utdanningsbev lokal mod'!Q15</f>
        <v>0</v>
      </c>
      <c r="J403" s="3">
        <f>'Forskningsbev lokal mod'!T15</f>
        <v>0</v>
      </c>
      <c r="K403" s="3">
        <f>'Forskningsbev lokal mod'!U15</f>
        <v>0</v>
      </c>
      <c r="L403" s="3">
        <f>'Forskningsbev lokal mod'!V15</f>
        <v>0</v>
      </c>
      <c r="M403" s="3">
        <f>'Forskningsbev lokal mod'!W15</f>
        <v>0</v>
      </c>
      <c r="N403" s="3">
        <f>'Forskningsbev lokal mod'!X15</f>
        <v>0</v>
      </c>
      <c r="O403" s="3">
        <f>'Forskningsbev lokal mod'!Y15</f>
        <v>0</v>
      </c>
      <c r="P403" s="7">
        <f t="shared" si="25"/>
        <v>0</v>
      </c>
      <c r="Q403" s="7">
        <f t="shared" si="26"/>
        <v>0</v>
      </c>
    </row>
    <row r="404" spans="1:17" x14ac:dyDescent="0.25">
      <c r="A404">
        <f t="shared" si="27"/>
        <v>2021</v>
      </c>
      <c r="B404" t="str">
        <f>'Enheter, modell og år'!$E$3</f>
        <v>VFM</v>
      </c>
      <c r="C404" s="67">
        <f t="shared" si="28"/>
        <v>0</v>
      </c>
      <c r="D404" s="3">
        <f>'Tot bev lokal modell'!W16</f>
        <v>0</v>
      </c>
      <c r="E404" s="3">
        <f>'Tot bev lokal modell'!Z16</f>
        <v>0</v>
      </c>
      <c r="F404" s="3">
        <f>'Utdanningsbev lokal mod'!N16</f>
        <v>0</v>
      </c>
      <c r="G404" s="3">
        <f>'Utdanningsbev lokal mod'!O16</f>
        <v>0</v>
      </c>
      <c r="H404" s="3">
        <f>'Utdanningsbev lokal mod'!P16</f>
        <v>0</v>
      </c>
      <c r="I404" s="3">
        <f>'Utdanningsbev lokal mod'!Q16</f>
        <v>0</v>
      </c>
      <c r="J404" s="3">
        <f>'Forskningsbev lokal mod'!T16</f>
        <v>0</v>
      </c>
      <c r="K404" s="3">
        <f>'Forskningsbev lokal mod'!U16</f>
        <v>0</v>
      </c>
      <c r="L404" s="3">
        <f>'Forskningsbev lokal mod'!V16</f>
        <v>0</v>
      </c>
      <c r="M404" s="3">
        <f>'Forskningsbev lokal mod'!W16</f>
        <v>0</v>
      </c>
      <c r="N404" s="3">
        <f>'Forskningsbev lokal mod'!X16</f>
        <v>0</v>
      </c>
      <c r="O404" s="3">
        <f>'Forskningsbev lokal mod'!Y16</f>
        <v>0</v>
      </c>
      <c r="P404" s="7">
        <f t="shared" si="25"/>
        <v>0</v>
      </c>
      <c r="Q404" s="7">
        <f t="shared" si="26"/>
        <v>0</v>
      </c>
    </row>
    <row r="405" spans="1:17" x14ac:dyDescent="0.25">
      <c r="A405">
        <f t="shared" si="27"/>
        <v>2021</v>
      </c>
      <c r="B405" t="str">
        <f>'Enheter, modell og år'!$E$3</f>
        <v>VFM</v>
      </c>
      <c r="C405" s="67">
        <f t="shared" si="28"/>
        <v>0</v>
      </c>
      <c r="D405" s="3">
        <f>'Tot bev lokal modell'!W17</f>
        <v>0</v>
      </c>
      <c r="E405" s="3">
        <f>'Tot bev lokal modell'!Z17</f>
        <v>0</v>
      </c>
      <c r="F405" s="3">
        <f>'Utdanningsbev lokal mod'!N17</f>
        <v>0</v>
      </c>
      <c r="G405" s="3">
        <f>'Utdanningsbev lokal mod'!O17</f>
        <v>0</v>
      </c>
      <c r="H405" s="3">
        <f>'Utdanningsbev lokal mod'!P17</f>
        <v>0</v>
      </c>
      <c r="I405" s="3">
        <f>'Utdanningsbev lokal mod'!Q17</f>
        <v>0</v>
      </c>
      <c r="J405" s="3">
        <f>'Forskningsbev lokal mod'!T17</f>
        <v>0</v>
      </c>
      <c r="K405" s="3">
        <f>'Forskningsbev lokal mod'!U17</f>
        <v>0</v>
      </c>
      <c r="L405" s="3">
        <f>'Forskningsbev lokal mod'!V17</f>
        <v>0</v>
      </c>
      <c r="M405" s="3">
        <f>'Forskningsbev lokal mod'!W17</f>
        <v>0</v>
      </c>
      <c r="N405" s="3">
        <f>'Forskningsbev lokal mod'!X17</f>
        <v>0</v>
      </c>
      <c r="O405" s="3">
        <f>'Forskningsbev lokal mod'!Y17</f>
        <v>0</v>
      </c>
      <c r="P405" s="7">
        <f t="shared" si="25"/>
        <v>0</v>
      </c>
      <c r="Q405" s="7">
        <f t="shared" si="26"/>
        <v>0</v>
      </c>
    </row>
    <row r="406" spans="1:17" x14ac:dyDescent="0.25">
      <c r="A406">
        <f t="shared" si="27"/>
        <v>2021</v>
      </c>
      <c r="B406" t="str">
        <f>'Enheter, modell og år'!$E$3</f>
        <v>VFM</v>
      </c>
      <c r="C406" s="67">
        <f t="shared" si="28"/>
        <v>0</v>
      </c>
      <c r="D406" s="3">
        <f>'Tot bev lokal modell'!W18</f>
        <v>0</v>
      </c>
      <c r="E406" s="3">
        <f>'Tot bev lokal modell'!Z18</f>
        <v>0</v>
      </c>
      <c r="F406" s="3">
        <f>'Utdanningsbev lokal mod'!N18</f>
        <v>0</v>
      </c>
      <c r="G406" s="3">
        <f>'Utdanningsbev lokal mod'!O18</f>
        <v>0</v>
      </c>
      <c r="H406" s="3">
        <f>'Utdanningsbev lokal mod'!P18</f>
        <v>0</v>
      </c>
      <c r="I406" s="3">
        <f>'Utdanningsbev lokal mod'!Q18</f>
        <v>0</v>
      </c>
      <c r="J406" s="3">
        <f>'Forskningsbev lokal mod'!T18</f>
        <v>0</v>
      </c>
      <c r="K406" s="3">
        <f>'Forskningsbev lokal mod'!U18</f>
        <v>0</v>
      </c>
      <c r="L406" s="3">
        <f>'Forskningsbev lokal mod'!V18</f>
        <v>0</v>
      </c>
      <c r="M406" s="3">
        <f>'Forskningsbev lokal mod'!W18</f>
        <v>0</v>
      </c>
      <c r="N406" s="3">
        <f>'Forskningsbev lokal mod'!X18</f>
        <v>0</v>
      </c>
      <c r="O406" s="3">
        <f>'Forskningsbev lokal mod'!Y18</f>
        <v>0</v>
      </c>
      <c r="P406" s="7">
        <f t="shared" si="25"/>
        <v>0</v>
      </c>
      <c r="Q406" s="7">
        <f t="shared" si="26"/>
        <v>0</v>
      </c>
    </row>
    <row r="407" spans="1:17" x14ac:dyDescent="0.25">
      <c r="A407">
        <f t="shared" si="27"/>
        <v>2021</v>
      </c>
      <c r="B407" t="str">
        <f>'Enheter, modell og år'!$E$3</f>
        <v>VFM</v>
      </c>
      <c r="C407" s="67">
        <f t="shared" si="28"/>
        <v>0</v>
      </c>
      <c r="D407" s="3">
        <f>'Tot bev lokal modell'!W19</f>
        <v>0</v>
      </c>
      <c r="E407" s="3">
        <f>'Tot bev lokal modell'!Z19</f>
        <v>0</v>
      </c>
      <c r="F407" s="3">
        <f>'Utdanningsbev lokal mod'!N19</f>
        <v>0</v>
      </c>
      <c r="G407" s="3">
        <f>'Utdanningsbev lokal mod'!O19</f>
        <v>0</v>
      </c>
      <c r="H407" s="3">
        <f>'Utdanningsbev lokal mod'!P19</f>
        <v>0</v>
      </c>
      <c r="I407" s="3">
        <f>'Utdanningsbev lokal mod'!Q19</f>
        <v>0</v>
      </c>
      <c r="J407" s="3">
        <f>'Forskningsbev lokal mod'!T19</f>
        <v>0</v>
      </c>
      <c r="K407" s="3">
        <f>'Forskningsbev lokal mod'!U19</f>
        <v>0</v>
      </c>
      <c r="L407" s="3">
        <f>'Forskningsbev lokal mod'!V19</f>
        <v>0</v>
      </c>
      <c r="M407" s="3">
        <f>'Forskningsbev lokal mod'!W19</f>
        <v>0</v>
      </c>
      <c r="N407" s="3">
        <f>'Forskningsbev lokal mod'!X19</f>
        <v>0</v>
      </c>
      <c r="O407" s="3">
        <f>'Forskningsbev lokal mod'!Y19</f>
        <v>0</v>
      </c>
      <c r="P407" s="7">
        <f t="shared" si="25"/>
        <v>0</v>
      </c>
      <c r="Q407" s="7">
        <f t="shared" si="26"/>
        <v>0</v>
      </c>
    </row>
    <row r="408" spans="1:17" x14ac:dyDescent="0.25">
      <c r="A408">
        <f t="shared" si="27"/>
        <v>2021</v>
      </c>
      <c r="B408" t="str">
        <f>'Enheter, modell og år'!$E$3</f>
        <v>VFM</v>
      </c>
      <c r="C408" s="67">
        <f t="shared" si="28"/>
        <v>0</v>
      </c>
      <c r="D408" s="3">
        <f>'Tot bev lokal modell'!W20</f>
        <v>0</v>
      </c>
      <c r="E408" s="3">
        <f>'Tot bev lokal modell'!Z20</f>
        <v>0</v>
      </c>
      <c r="F408" s="3">
        <f>'Utdanningsbev lokal mod'!N20</f>
        <v>0</v>
      </c>
      <c r="G408" s="3">
        <f>'Utdanningsbev lokal mod'!O20</f>
        <v>0</v>
      </c>
      <c r="H408" s="3">
        <f>'Utdanningsbev lokal mod'!P20</f>
        <v>0</v>
      </c>
      <c r="I408" s="3">
        <f>'Utdanningsbev lokal mod'!Q20</f>
        <v>0</v>
      </c>
      <c r="J408" s="3">
        <f>'Forskningsbev lokal mod'!T20</f>
        <v>0</v>
      </c>
      <c r="K408" s="3">
        <f>'Forskningsbev lokal mod'!U20</f>
        <v>0</v>
      </c>
      <c r="L408" s="3">
        <f>'Forskningsbev lokal mod'!V20</f>
        <v>0</v>
      </c>
      <c r="M408" s="3">
        <f>'Forskningsbev lokal mod'!W20</f>
        <v>0</v>
      </c>
      <c r="N408" s="3">
        <f>'Forskningsbev lokal mod'!X20</f>
        <v>0</v>
      </c>
      <c r="O408" s="3">
        <f>'Forskningsbev lokal mod'!Y20</f>
        <v>0</v>
      </c>
      <c r="P408" s="7">
        <f t="shared" si="25"/>
        <v>0</v>
      </c>
      <c r="Q408" s="7">
        <f t="shared" si="26"/>
        <v>0</v>
      </c>
    </row>
    <row r="409" spans="1:17" x14ac:dyDescent="0.25">
      <c r="A409">
        <f t="shared" si="27"/>
        <v>2021</v>
      </c>
      <c r="B409" t="str">
        <f>'Enheter, modell og år'!$E$3</f>
        <v>VFM</v>
      </c>
      <c r="C409" s="67">
        <f t="shared" si="28"/>
        <v>0</v>
      </c>
      <c r="D409" s="3">
        <f>'Tot bev lokal modell'!W21</f>
        <v>0</v>
      </c>
      <c r="E409" s="3">
        <f>'Tot bev lokal modell'!Z21</f>
        <v>0</v>
      </c>
      <c r="F409" s="3">
        <f>'Utdanningsbev lokal mod'!N21</f>
        <v>0</v>
      </c>
      <c r="G409" s="3">
        <f>'Utdanningsbev lokal mod'!O21</f>
        <v>0</v>
      </c>
      <c r="H409" s="3">
        <f>'Utdanningsbev lokal mod'!P21</f>
        <v>0</v>
      </c>
      <c r="I409" s="3">
        <f>'Utdanningsbev lokal mod'!Q21</f>
        <v>0</v>
      </c>
      <c r="J409" s="3">
        <f>'Forskningsbev lokal mod'!T21</f>
        <v>0</v>
      </c>
      <c r="K409" s="3">
        <f>'Forskningsbev lokal mod'!U21</f>
        <v>0</v>
      </c>
      <c r="L409" s="3">
        <f>'Forskningsbev lokal mod'!V21</f>
        <v>0</v>
      </c>
      <c r="M409" s="3">
        <f>'Forskningsbev lokal mod'!W21</f>
        <v>0</v>
      </c>
      <c r="N409" s="3">
        <f>'Forskningsbev lokal mod'!X21</f>
        <v>0</v>
      </c>
      <c r="O409" s="3">
        <f>'Forskningsbev lokal mod'!Y21</f>
        <v>0</v>
      </c>
      <c r="P409" s="7">
        <f t="shared" si="25"/>
        <v>0</v>
      </c>
      <c r="Q409" s="7">
        <f t="shared" si="26"/>
        <v>0</v>
      </c>
    </row>
    <row r="410" spans="1:17" x14ac:dyDescent="0.25">
      <c r="A410">
        <f t="shared" si="27"/>
        <v>2021</v>
      </c>
      <c r="B410" t="str">
        <f>'Enheter, modell og år'!$E$3</f>
        <v>VFM</v>
      </c>
      <c r="C410" s="67">
        <f t="shared" si="28"/>
        <v>0</v>
      </c>
      <c r="D410" s="3">
        <f>'Tot bev lokal modell'!W22</f>
        <v>0</v>
      </c>
      <c r="E410" s="3">
        <f>'Tot bev lokal modell'!Z22</f>
        <v>0</v>
      </c>
      <c r="F410" s="3">
        <f>'Utdanningsbev lokal mod'!N22</f>
        <v>0</v>
      </c>
      <c r="G410" s="3">
        <f>'Utdanningsbev lokal mod'!O22</f>
        <v>0</v>
      </c>
      <c r="H410" s="3">
        <f>'Utdanningsbev lokal mod'!P22</f>
        <v>0</v>
      </c>
      <c r="I410" s="3">
        <f>'Utdanningsbev lokal mod'!Q22</f>
        <v>0</v>
      </c>
      <c r="J410" s="3">
        <f>'Forskningsbev lokal mod'!T22</f>
        <v>0</v>
      </c>
      <c r="K410" s="3">
        <f>'Forskningsbev lokal mod'!U22</f>
        <v>0</v>
      </c>
      <c r="L410" s="3">
        <f>'Forskningsbev lokal mod'!V22</f>
        <v>0</v>
      </c>
      <c r="M410" s="3">
        <f>'Forskningsbev lokal mod'!W22</f>
        <v>0</v>
      </c>
      <c r="N410" s="3">
        <f>'Forskningsbev lokal mod'!X22</f>
        <v>0</v>
      </c>
      <c r="O410" s="3">
        <f>'Forskningsbev lokal mod'!Y22</f>
        <v>0</v>
      </c>
      <c r="P410" s="7">
        <f t="shared" si="25"/>
        <v>0</v>
      </c>
      <c r="Q410" s="7">
        <f t="shared" si="26"/>
        <v>0</v>
      </c>
    </row>
    <row r="411" spans="1:17" x14ac:dyDescent="0.25">
      <c r="A411">
        <f t="shared" si="27"/>
        <v>2021</v>
      </c>
      <c r="B411" t="str">
        <f>'Enheter, modell og år'!$E$3</f>
        <v>VFM</v>
      </c>
      <c r="C411" s="67">
        <f t="shared" si="28"/>
        <v>0</v>
      </c>
      <c r="D411" s="3">
        <f>'Tot bev lokal modell'!W23</f>
        <v>0</v>
      </c>
      <c r="E411" s="3">
        <f>'Tot bev lokal modell'!Z23</f>
        <v>0</v>
      </c>
      <c r="F411" s="3">
        <f>'Utdanningsbev lokal mod'!N23</f>
        <v>0</v>
      </c>
      <c r="G411" s="3">
        <f>'Utdanningsbev lokal mod'!O23</f>
        <v>0</v>
      </c>
      <c r="H411" s="3">
        <f>'Utdanningsbev lokal mod'!P23</f>
        <v>0</v>
      </c>
      <c r="I411" s="3">
        <f>'Utdanningsbev lokal mod'!Q23</f>
        <v>0</v>
      </c>
      <c r="J411" s="3">
        <f>'Forskningsbev lokal mod'!T23</f>
        <v>0</v>
      </c>
      <c r="K411" s="3">
        <f>'Forskningsbev lokal mod'!U23</f>
        <v>0</v>
      </c>
      <c r="L411" s="3">
        <f>'Forskningsbev lokal mod'!V23</f>
        <v>0</v>
      </c>
      <c r="M411" s="3">
        <f>'Forskningsbev lokal mod'!W23</f>
        <v>0</v>
      </c>
      <c r="N411" s="3">
        <f>'Forskningsbev lokal mod'!X23</f>
        <v>0</v>
      </c>
      <c r="O411" s="3">
        <f>'Forskningsbev lokal mod'!Y23</f>
        <v>0</v>
      </c>
      <c r="P411" s="7">
        <f t="shared" si="25"/>
        <v>0</v>
      </c>
      <c r="Q411" s="7">
        <f t="shared" si="26"/>
        <v>0</v>
      </c>
    </row>
    <row r="412" spans="1:17" x14ac:dyDescent="0.25">
      <c r="A412">
        <f t="shared" si="27"/>
        <v>2021</v>
      </c>
      <c r="B412" t="str">
        <f>'Enheter, modell og år'!$E$3</f>
        <v>VFM</v>
      </c>
      <c r="C412" s="67">
        <f t="shared" si="28"/>
        <v>0</v>
      </c>
      <c r="D412" s="3">
        <f>'Tot bev lokal modell'!W24</f>
        <v>0</v>
      </c>
      <c r="E412" s="3">
        <f>'Tot bev lokal modell'!Z24</f>
        <v>0</v>
      </c>
      <c r="F412" s="3">
        <f>'Utdanningsbev lokal mod'!N24</f>
        <v>0</v>
      </c>
      <c r="G412" s="3">
        <f>'Utdanningsbev lokal mod'!O24</f>
        <v>0</v>
      </c>
      <c r="H412" s="3">
        <f>'Utdanningsbev lokal mod'!P24</f>
        <v>0</v>
      </c>
      <c r="I412" s="3">
        <f>'Utdanningsbev lokal mod'!Q24</f>
        <v>0</v>
      </c>
      <c r="J412" s="3">
        <f>'Forskningsbev lokal mod'!T24</f>
        <v>0</v>
      </c>
      <c r="K412" s="3">
        <f>'Forskningsbev lokal mod'!U24</f>
        <v>0</v>
      </c>
      <c r="L412" s="3">
        <f>'Forskningsbev lokal mod'!V24</f>
        <v>0</v>
      </c>
      <c r="M412" s="3">
        <f>'Forskningsbev lokal mod'!W24</f>
        <v>0</v>
      </c>
      <c r="N412" s="3">
        <f>'Forskningsbev lokal mod'!X24</f>
        <v>0</v>
      </c>
      <c r="O412" s="3">
        <f>'Forskningsbev lokal mod'!Y24</f>
        <v>0</v>
      </c>
      <c r="P412" s="7">
        <f t="shared" si="25"/>
        <v>0</v>
      </c>
      <c r="Q412" s="7">
        <f t="shared" si="26"/>
        <v>0</v>
      </c>
    </row>
    <row r="413" spans="1:17" x14ac:dyDescent="0.25">
      <c r="A413">
        <f t="shared" si="27"/>
        <v>2021</v>
      </c>
      <c r="B413" t="str">
        <f>'Enheter, modell og år'!$E$3</f>
        <v>VFM</v>
      </c>
      <c r="C413" s="67">
        <f t="shared" si="28"/>
        <v>0</v>
      </c>
      <c r="D413" s="3">
        <f>'Tot bev lokal modell'!W25</f>
        <v>0</v>
      </c>
      <c r="E413" s="3">
        <f>'Tot bev lokal modell'!Z25</f>
        <v>0</v>
      </c>
      <c r="F413" s="3">
        <f>'Utdanningsbev lokal mod'!N25</f>
        <v>0</v>
      </c>
      <c r="G413" s="3">
        <f>'Utdanningsbev lokal mod'!O25</f>
        <v>0</v>
      </c>
      <c r="H413" s="3">
        <f>'Utdanningsbev lokal mod'!P25</f>
        <v>0</v>
      </c>
      <c r="I413" s="3">
        <f>'Utdanningsbev lokal mod'!Q25</f>
        <v>0</v>
      </c>
      <c r="J413" s="3">
        <f>'Forskningsbev lokal mod'!T25</f>
        <v>0</v>
      </c>
      <c r="K413" s="3">
        <f>'Forskningsbev lokal mod'!U25</f>
        <v>0</v>
      </c>
      <c r="L413" s="3">
        <f>'Forskningsbev lokal mod'!V25</f>
        <v>0</v>
      </c>
      <c r="M413" s="3">
        <f>'Forskningsbev lokal mod'!W25</f>
        <v>0</v>
      </c>
      <c r="N413" s="3">
        <f>'Forskningsbev lokal mod'!X25</f>
        <v>0</v>
      </c>
      <c r="O413" s="3">
        <f>'Forskningsbev lokal mod'!Y25</f>
        <v>0</v>
      </c>
      <c r="P413" s="7">
        <f t="shared" si="25"/>
        <v>0</v>
      </c>
      <c r="Q413" s="7">
        <f t="shared" si="26"/>
        <v>0</v>
      </c>
    </row>
    <row r="414" spans="1:17" x14ac:dyDescent="0.25">
      <c r="A414">
        <f t="shared" si="27"/>
        <v>2021</v>
      </c>
      <c r="B414" t="str">
        <f>'Enheter, modell og år'!$E$3</f>
        <v>VFM</v>
      </c>
      <c r="C414" s="67">
        <f t="shared" si="28"/>
        <v>0</v>
      </c>
      <c r="D414" s="3">
        <f>'Tot bev lokal modell'!W26</f>
        <v>0</v>
      </c>
      <c r="E414" s="3">
        <f>'Tot bev lokal modell'!Z26</f>
        <v>0</v>
      </c>
      <c r="F414" s="3">
        <f>'Utdanningsbev lokal mod'!N26</f>
        <v>0</v>
      </c>
      <c r="G414" s="3">
        <f>'Utdanningsbev lokal mod'!O26</f>
        <v>0</v>
      </c>
      <c r="H414" s="3">
        <f>'Utdanningsbev lokal mod'!P26</f>
        <v>0</v>
      </c>
      <c r="I414" s="3">
        <f>'Utdanningsbev lokal mod'!Q26</f>
        <v>0</v>
      </c>
      <c r="J414" s="3">
        <f>'Forskningsbev lokal mod'!T26</f>
        <v>0</v>
      </c>
      <c r="K414" s="3">
        <f>'Forskningsbev lokal mod'!U26</f>
        <v>0</v>
      </c>
      <c r="L414" s="3">
        <f>'Forskningsbev lokal mod'!V26</f>
        <v>0</v>
      </c>
      <c r="M414" s="3">
        <f>'Forskningsbev lokal mod'!W26</f>
        <v>0</v>
      </c>
      <c r="N414" s="3">
        <f>'Forskningsbev lokal mod'!X26</f>
        <v>0</v>
      </c>
      <c r="O414" s="3">
        <f>'Forskningsbev lokal mod'!Y26</f>
        <v>0</v>
      </c>
      <c r="P414" s="7">
        <f t="shared" si="25"/>
        <v>0</v>
      </c>
      <c r="Q414" s="7">
        <f t="shared" si="26"/>
        <v>0</v>
      </c>
    </row>
    <row r="415" spans="1:17" x14ac:dyDescent="0.25">
      <c r="A415">
        <f t="shared" si="27"/>
        <v>2021</v>
      </c>
      <c r="B415" t="str">
        <f>'Enheter, modell og år'!$E$3</f>
        <v>VFM</v>
      </c>
      <c r="C415" s="67">
        <f t="shared" si="28"/>
        <v>0</v>
      </c>
      <c r="D415" s="3">
        <f>'Tot bev lokal modell'!W27</f>
        <v>0</v>
      </c>
      <c r="E415" s="3">
        <f>'Tot bev lokal modell'!Z27</f>
        <v>0</v>
      </c>
      <c r="F415" s="3">
        <f>'Utdanningsbev lokal mod'!N27</f>
        <v>0</v>
      </c>
      <c r="G415" s="3">
        <f>'Utdanningsbev lokal mod'!O27</f>
        <v>0</v>
      </c>
      <c r="H415" s="3">
        <f>'Utdanningsbev lokal mod'!P27</f>
        <v>0</v>
      </c>
      <c r="I415" s="3">
        <f>'Utdanningsbev lokal mod'!Q27</f>
        <v>0</v>
      </c>
      <c r="J415" s="3">
        <f>'Forskningsbev lokal mod'!T27</f>
        <v>0</v>
      </c>
      <c r="K415" s="3">
        <f>'Forskningsbev lokal mod'!U27</f>
        <v>0</v>
      </c>
      <c r="L415" s="3">
        <f>'Forskningsbev lokal mod'!V27</f>
        <v>0</v>
      </c>
      <c r="M415" s="3">
        <f>'Forskningsbev lokal mod'!W27</f>
        <v>0</v>
      </c>
      <c r="N415" s="3">
        <f>'Forskningsbev lokal mod'!X27</f>
        <v>0</v>
      </c>
      <c r="O415" s="3">
        <f>'Forskningsbev lokal mod'!Y27</f>
        <v>0</v>
      </c>
      <c r="P415" s="7">
        <f t="shared" si="25"/>
        <v>0</v>
      </c>
      <c r="Q415" s="7">
        <f t="shared" si="26"/>
        <v>0</v>
      </c>
    </row>
    <row r="416" spans="1:17" x14ac:dyDescent="0.25">
      <c r="A416">
        <f t="shared" si="27"/>
        <v>2021</v>
      </c>
      <c r="B416" t="str">
        <f>'Enheter, modell og år'!$E$3</f>
        <v>VFM</v>
      </c>
      <c r="C416" s="67">
        <f t="shared" si="28"/>
        <v>0</v>
      </c>
      <c r="D416" s="3">
        <f>'Tot bev lokal modell'!W28</f>
        <v>0</v>
      </c>
      <c r="E416" s="3">
        <f>'Tot bev lokal modell'!Z28</f>
        <v>0</v>
      </c>
      <c r="F416" s="3">
        <f>'Utdanningsbev lokal mod'!N28</f>
        <v>0</v>
      </c>
      <c r="G416" s="3">
        <f>'Utdanningsbev lokal mod'!O28</f>
        <v>0</v>
      </c>
      <c r="H416" s="3">
        <f>'Utdanningsbev lokal mod'!P28</f>
        <v>0</v>
      </c>
      <c r="I416" s="3">
        <f>'Utdanningsbev lokal mod'!Q28</f>
        <v>0</v>
      </c>
      <c r="J416" s="3">
        <f>'Forskningsbev lokal mod'!T28</f>
        <v>0</v>
      </c>
      <c r="K416" s="3">
        <f>'Forskningsbev lokal mod'!U28</f>
        <v>0</v>
      </c>
      <c r="L416" s="3">
        <f>'Forskningsbev lokal mod'!V28</f>
        <v>0</v>
      </c>
      <c r="M416" s="3">
        <f>'Forskningsbev lokal mod'!W28</f>
        <v>0</v>
      </c>
      <c r="N416" s="3">
        <f>'Forskningsbev lokal mod'!X28</f>
        <v>0</v>
      </c>
      <c r="O416" s="3">
        <f>'Forskningsbev lokal mod'!Y28</f>
        <v>0</v>
      </c>
      <c r="P416" s="7">
        <f t="shared" si="25"/>
        <v>0</v>
      </c>
      <c r="Q416" s="7">
        <f t="shared" si="26"/>
        <v>0</v>
      </c>
    </row>
    <row r="417" spans="1:17" x14ac:dyDescent="0.25">
      <c r="A417">
        <f t="shared" si="27"/>
        <v>2021</v>
      </c>
      <c r="B417" t="str">
        <f>'Enheter, modell og år'!$E$3</f>
        <v>VFM</v>
      </c>
      <c r="C417" s="67">
        <f t="shared" si="28"/>
        <v>0</v>
      </c>
      <c r="D417" s="3">
        <f>'Tot bev lokal modell'!W29</f>
        <v>0</v>
      </c>
      <c r="E417" s="3">
        <f>'Tot bev lokal modell'!Z29</f>
        <v>0</v>
      </c>
      <c r="F417" s="3">
        <f>'Utdanningsbev lokal mod'!N29</f>
        <v>0</v>
      </c>
      <c r="G417" s="3">
        <f>'Utdanningsbev lokal mod'!O29</f>
        <v>0</v>
      </c>
      <c r="H417" s="3">
        <f>'Utdanningsbev lokal mod'!P29</f>
        <v>0</v>
      </c>
      <c r="I417" s="3">
        <f>'Utdanningsbev lokal mod'!Q29</f>
        <v>0</v>
      </c>
      <c r="J417" s="3">
        <f>'Forskningsbev lokal mod'!T29</f>
        <v>0</v>
      </c>
      <c r="K417" s="3">
        <f>'Forskningsbev lokal mod'!U29</f>
        <v>0</v>
      </c>
      <c r="L417" s="3">
        <f>'Forskningsbev lokal mod'!V29</f>
        <v>0</v>
      </c>
      <c r="M417" s="3">
        <f>'Forskningsbev lokal mod'!W29</f>
        <v>0</v>
      </c>
      <c r="N417" s="3">
        <f>'Forskningsbev lokal mod'!X29</f>
        <v>0</v>
      </c>
      <c r="O417" s="3">
        <f>'Forskningsbev lokal mod'!Y29</f>
        <v>0</v>
      </c>
      <c r="P417" s="7">
        <f t="shared" si="25"/>
        <v>0</v>
      </c>
      <c r="Q417" s="7">
        <f t="shared" si="26"/>
        <v>0</v>
      </c>
    </row>
    <row r="418" spans="1:17" x14ac:dyDescent="0.25">
      <c r="A418">
        <f t="shared" si="27"/>
        <v>2021</v>
      </c>
      <c r="B418" t="str">
        <f>'Enheter, modell og år'!$E$3</f>
        <v>VFM</v>
      </c>
      <c r="C418" s="67">
        <f t="shared" si="28"/>
        <v>0</v>
      </c>
      <c r="D418" s="3">
        <f>'Tot bev lokal modell'!W30</f>
        <v>0</v>
      </c>
      <c r="E418" s="3">
        <f>'Tot bev lokal modell'!Z30</f>
        <v>0</v>
      </c>
      <c r="F418" s="3">
        <f>'Utdanningsbev lokal mod'!N30</f>
        <v>0</v>
      </c>
      <c r="G418" s="3">
        <f>'Utdanningsbev lokal mod'!O30</f>
        <v>0</v>
      </c>
      <c r="H418" s="3">
        <f>'Utdanningsbev lokal mod'!P30</f>
        <v>0</v>
      </c>
      <c r="I418" s="3">
        <f>'Utdanningsbev lokal mod'!Q30</f>
        <v>0</v>
      </c>
      <c r="J418" s="3">
        <f>'Forskningsbev lokal mod'!T30</f>
        <v>0</v>
      </c>
      <c r="K418" s="3">
        <f>'Forskningsbev lokal mod'!U30</f>
        <v>0</v>
      </c>
      <c r="L418" s="3">
        <f>'Forskningsbev lokal mod'!V30</f>
        <v>0</v>
      </c>
      <c r="M418" s="3">
        <f>'Forskningsbev lokal mod'!W30</f>
        <v>0</v>
      </c>
      <c r="N418" s="3">
        <f>'Forskningsbev lokal mod'!X30</f>
        <v>0</v>
      </c>
      <c r="O418" s="3">
        <f>'Forskningsbev lokal mod'!Y30</f>
        <v>0</v>
      </c>
      <c r="P418" s="7">
        <f t="shared" si="25"/>
        <v>0</v>
      </c>
      <c r="Q418" s="7">
        <f t="shared" si="26"/>
        <v>0</v>
      </c>
    </row>
    <row r="419" spans="1:17" x14ac:dyDescent="0.25">
      <c r="A419">
        <f t="shared" si="27"/>
        <v>2021</v>
      </c>
      <c r="B419" t="str">
        <f>'Enheter, modell og år'!$E$3</f>
        <v>VFM</v>
      </c>
      <c r="C419" s="67">
        <f t="shared" si="28"/>
        <v>0</v>
      </c>
      <c r="D419" s="3">
        <f>'Tot bev lokal modell'!W31</f>
        <v>0</v>
      </c>
      <c r="E419" s="3">
        <f>'Tot bev lokal modell'!Z31</f>
        <v>0</v>
      </c>
      <c r="F419" s="3">
        <f>'Utdanningsbev lokal mod'!N31</f>
        <v>0</v>
      </c>
      <c r="G419" s="3">
        <f>'Utdanningsbev lokal mod'!O31</f>
        <v>0</v>
      </c>
      <c r="H419" s="3">
        <f>'Utdanningsbev lokal mod'!P31</f>
        <v>0</v>
      </c>
      <c r="I419" s="3">
        <f>'Utdanningsbev lokal mod'!Q31</f>
        <v>0</v>
      </c>
      <c r="J419" s="3">
        <f>'Forskningsbev lokal mod'!T31</f>
        <v>0</v>
      </c>
      <c r="K419" s="3">
        <f>'Forskningsbev lokal mod'!U31</f>
        <v>0</v>
      </c>
      <c r="L419" s="3">
        <f>'Forskningsbev lokal mod'!V31</f>
        <v>0</v>
      </c>
      <c r="M419" s="3">
        <f>'Forskningsbev lokal mod'!W31</f>
        <v>0</v>
      </c>
      <c r="N419" s="3">
        <f>'Forskningsbev lokal mod'!X31</f>
        <v>0</v>
      </c>
      <c r="O419" s="3">
        <f>'Forskningsbev lokal mod'!Y31</f>
        <v>0</v>
      </c>
      <c r="P419" s="7">
        <f t="shared" si="25"/>
        <v>0</v>
      </c>
      <c r="Q419" s="7">
        <f t="shared" si="26"/>
        <v>0</v>
      </c>
    </row>
    <row r="420" spans="1:17" x14ac:dyDescent="0.25">
      <c r="A420">
        <f t="shared" si="27"/>
        <v>2021</v>
      </c>
      <c r="B420" t="str">
        <f>'Enheter, modell og år'!$E$3</f>
        <v>VFM</v>
      </c>
      <c r="C420" s="67">
        <f t="shared" si="28"/>
        <v>0</v>
      </c>
      <c r="D420" s="3">
        <f>'Tot bev lokal modell'!W32</f>
        <v>0</v>
      </c>
      <c r="E420" s="3">
        <f>'Tot bev lokal modell'!Z32</f>
        <v>0</v>
      </c>
      <c r="F420" s="3">
        <f>'Utdanningsbev lokal mod'!N32</f>
        <v>0</v>
      </c>
      <c r="G420" s="3">
        <f>'Utdanningsbev lokal mod'!O32</f>
        <v>0</v>
      </c>
      <c r="H420" s="3">
        <f>'Utdanningsbev lokal mod'!P32</f>
        <v>0</v>
      </c>
      <c r="I420" s="3">
        <f>'Utdanningsbev lokal mod'!Q32</f>
        <v>0</v>
      </c>
      <c r="J420" s="3">
        <f>'Forskningsbev lokal mod'!T32</f>
        <v>0</v>
      </c>
      <c r="K420" s="3">
        <f>'Forskningsbev lokal mod'!U32</f>
        <v>0</v>
      </c>
      <c r="L420" s="3">
        <f>'Forskningsbev lokal mod'!V32</f>
        <v>0</v>
      </c>
      <c r="M420" s="3">
        <f>'Forskningsbev lokal mod'!W32</f>
        <v>0</v>
      </c>
      <c r="N420" s="3">
        <f>'Forskningsbev lokal mod'!X32</f>
        <v>0</v>
      </c>
      <c r="O420" s="3">
        <f>'Forskningsbev lokal mod'!Y32</f>
        <v>0</v>
      </c>
      <c r="P420" s="7">
        <f t="shared" si="25"/>
        <v>0</v>
      </c>
      <c r="Q420" s="7">
        <f t="shared" si="26"/>
        <v>0</v>
      </c>
    </row>
    <row r="421" spans="1:17" x14ac:dyDescent="0.25">
      <c r="A421">
        <f t="shared" si="27"/>
        <v>2021</v>
      </c>
      <c r="B421" t="str">
        <f>'Enheter, modell og år'!$E$3</f>
        <v>VFM</v>
      </c>
      <c r="C421" s="67">
        <f t="shared" si="28"/>
        <v>0</v>
      </c>
      <c r="D421" s="3">
        <f>'Tot bev lokal modell'!W33</f>
        <v>0</v>
      </c>
      <c r="E421" s="3">
        <f>'Tot bev lokal modell'!Z33</f>
        <v>0</v>
      </c>
      <c r="F421" s="3">
        <f>'Utdanningsbev lokal mod'!N33</f>
        <v>0</v>
      </c>
      <c r="G421" s="3">
        <f>'Utdanningsbev lokal mod'!O33</f>
        <v>0</v>
      </c>
      <c r="H421" s="3">
        <f>'Utdanningsbev lokal mod'!P33</f>
        <v>0</v>
      </c>
      <c r="I421" s="3">
        <f>'Utdanningsbev lokal mod'!Q33</f>
        <v>0</v>
      </c>
      <c r="J421" s="3">
        <f>'Forskningsbev lokal mod'!T33</f>
        <v>0</v>
      </c>
      <c r="K421" s="3">
        <f>'Forskningsbev lokal mod'!U33</f>
        <v>0</v>
      </c>
      <c r="L421" s="3">
        <f>'Forskningsbev lokal mod'!V33</f>
        <v>0</v>
      </c>
      <c r="M421" s="3">
        <f>'Forskningsbev lokal mod'!W33</f>
        <v>0</v>
      </c>
      <c r="N421" s="3">
        <f>'Forskningsbev lokal mod'!X33</f>
        <v>0</v>
      </c>
      <c r="O421" s="3">
        <f>'Forskningsbev lokal mod'!Y33</f>
        <v>0</v>
      </c>
      <c r="P421" s="7">
        <f t="shared" si="25"/>
        <v>0</v>
      </c>
      <c r="Q421" s="7">
        <f t="shared" si="26"/>
        <v>0</v>
      </c>
    </row>
    <row r="422" spans="1:17" x14ac:dyDescent="0.25">
      <c r="A422">
        <f t="shared" si="27"/>
        <v>2022</v>
      </c>
      <c r="B422" t="str">
        <f>'Enheter, modell og år'!$E$3</f>
        <v>VFM</v>
      </c>
      <c r="C422" s="67">
        <f t="shared" si="28"/>
        <v>0</v>
      </c>
      <c r="D422" s="3">
        <f>'Tot bev lokal modell'!AB4</f>
        <v>0</v>
      </c>
      <c r="E422" s="3">
        <f>'Tot bev lokal modell'!AE4</f>
        <v>0</v>
      </c>
      <c r="F422" s="3">
        <f>'Utdanningsbev lokal mod'!R4</f>
        <v>0</v>
      </c>
      <c r="G422" s="3">
        <f>'Utdanningsbev lokal mod'!S4</f>
        <v>0</v>
      </c>
      <c r="H422" s="3">
        <f>'Utdanningsbev lokal mod'!T4</f>
        <v>0</v>
      </c>
      <c r="I422" s="3">
        <f>'Utdanningsbev lokal mod'!U4</f>
        <v>0</v>
      </c>
      <c r="J422" s="3">
        <f>'Forskningsbev lokal mod'!Z4</f>
        <v>0</v>
      </c>
      <c r="K422" s="3">
        <f>'Forskningsbev lokal mod'!AA4</f>
        <v>0</v>
      </c>
      <c r="L422" s="3">
        <f>'Forskningsbev lokal mod'!AB4</f>
        <v>0</v>
      </c>
      <c r="M422" s="3">
        <f>'Forskningsbev lokal mod'!AC4</f>
        <v>0</v>
      </c>
      <c r="N422" s="3">
        <f>'Forskningsbev lokal mod'!AD4</f>
        <v>0</v>
      </c>
      <c r="O422" s="3">
        <f>'Forskningsbev lokal mod'!AE4</f>
        <v>0</v>
      </c>
      <c r="P422" s="7">
        <f t="shared" si="25"/>
        <v>0</v>
      </c>
      <c r="Q422" s="7">
        <f t="shared" si="26"/>
        <v>0</v>
      </c>
    </row>
    <row r="423" spans="1:17" x14ac:dyDescent="0.25">
      <c r="A423">
        <f t="shared" si="27"/>
        <v>2022</v>
      </c>
      <c r="B423" t="str">
        <f>'Enheter, modell og år'!$E$3</f>
        <v>VFM</v>
      </c>
      <c r="C423" s="67">
        <f t="shared" si="28"/>
        <v>0</v>
      </c>
      <c r="D423" s="3">
        <f>'Tot bev lokal modell'!AB5</f>
        <v>0</v>
      </c>
      <c r="E423" s="3">
        <f>'Tot bev lokal modell'!AE5</f>
        <v>0</v>
      </c>
      <c r="F423" s="3">
        <f>'Utdanningsbev lokal mod'!R5</f>
        <v>0</v>
      </c>
      <c r="G423" s="3">
        <f>'Utdanningsbev lokal mod'!S5</f>
        <v>0</v>
      </c>
      <c r="H423" s="3">
        <f>'Utdanningsbev lokal mod'!T5</f>
        <v>0</v>
      </c>
      <c r="I423" s="3">
        <f>'Utdanningsbev lokal mod'!U5</f>
        <v>0</v>
      </c>
      <c r="J423" s="3">
        <f>'Forskningsbev lokal mod'!Z5</f>
        <v>0</v>
      </c>
      <c r="K423" s="3">
        <f>'Forskningsbev lokal mod'!AA5</f>
        <v>0</v>
      </c>
      <c r="L423" s="3">
        <f>'Forskningsbev lokal mod'!AB5</f>
        <v>0</v>
      </c>
      <c r="M423" s="3">
        <f>'Forskningsbev lokal mod'!AC5</f>
        <v>0</v>
      </c>
      <c r="N423" s="3">
        <f>'Forskningsbev lokal mod'!AD5</f>
        <v>0</v>
      </c>
      <c r="O423" s="3">
        <f>'Forskningsbev lokal mod'!AE5</f>
        <v>0</v>
      </c>
      <c r="P423" s="7">
        <f t="shared" si="25"/>
        <v>0</v>
      </c>
      <c r="Q423" s="7">
        <f t="shared" si="26"/>
        <v>0</v>
      </c>
    </row>
    <row r="424" spans="1:17" x14ac:dyDescent="0.25">
      <c r="A424">
        <f t="shared" si="27"/>
        <v>2022</v>
      </c>
      <c r="B424" t="str">
        <f>'Enheter, modell og år'!$E$3</f>
        <v>VFM</v>
      </c>
      <c r="C424" s="67">
        <f t="shared" si="28"/>
        <v>0</v>
      </c>
      <c r="D424" s="3">
        <f>'Tot bev lokal modell'!AB6</f>
        <v>0</v>
      </c>
      <c r="E424" s="3">
        <f>'Tot bev lokal modell'!AE6</f>
        <v>0</v>
      </c>
      <c r="F424" s="3">
        <f>'Utdanningsbev lokal mod'!R6</f>
        <v>0</v>
      </c>
      <c r="G424" s="3">
        <f>'Utdanningsbev lokal mod'!S6</f>
        <v>0</v>
      </c>
      <c r="H424" s="3">
        <f>'Utdanningsbev lokal mod'!T6</f>
        <v>0</v>
      </c>
      <c r="I424" s="3">
        <f>'Utdanningsbev lokal mod'!U6</f>
        <v>0</v>
      </c>
      <c r="J424" s="3">
        <f>'Forskningsbev lokal mod'!Z6</f>
        <v>0</v>
      </c>
      <c r="K424" s="3">
        <f>'Forskningsbev lokal mod'!AA6</f>
        <v>0</v>
      </c>
      <c r="L424" s="3">
        <f>'Forskningsbev lokal mod'!AB6</f>
        <v>0</v>
      </c>
      <c r="M424" s="3">
        <f>'Forskningsbev lokal mod'!AC6</f>
        <v>0</v>
      </c>
      <c r="N424" s="3">
        <f>'Forskningsbev lokal mod'!AD6</f>
        <v>0</v>
      </c>
      <c r="O424" s="3">
        <f>'Forskningsbev lokal mod'!AE6</f>
        <v>0</v>
      </c>
      <c r="P424" s="7">
        <f t="shared" si="25"/>
        <v>0</v>
      </c>
      <c r="Q424" s="7">
        <f t="shared" si="26"/>
        <v>0</v>
      </c>
    </row>
    <row r="425" spans="1:17" x14ac:dyDescent="0.25">
      <c r="A425">
        <f t="shared" si="27"/>
        <v>2022</v>
      </c>
      <c r="B425" t="str">
        <f>'Enheter, modell og år'!$E$3</f>
        <v>VFM</v>
      </c>
      <c r="C425" s="67">
        <f t="shared" si="28"/>
        <v>0</v>
      </c>
      <c r="D425" s="3">
        <f>'Tot bev lokal modell'!AB7</f>
        <v>0</v>
      </c>
      <c r="E425" s="3">
        <f>'Tot bev lokal modell'!AE7</f>
        <v>0</v>
      </c>
      <c r="F425" s="3">
        <f>'Utdanningsbev lokal mod'!R7</f>
        <v>0</v>
      </c>
      <c r="G425" s="3">
        <f>'Utdanningsbev lokal mod'!S7</f>
        <v>0</v>
      </c>
      <c r="H425" s="3">
        <f>'Utdanningsbev lokal mod'!T7</f>
        <v>0</v>
      </c>
      <c r="I425" s="3">
        <f>'Utdanningsbev lokal mod'!U7</f>
        <v>0</v>
      </c>
      <c r="J425" s="3">
        <f>'Forskningsbev lokal mod'!Z7</f>
        <v>0</v>
      </c>
      <c r="K425" s="3">
        <f>'Forskningsbev lokal mod'!AA7</f>
        <v>0</v>
      </c>
      <c r="L425" s="3">
        <f>'Forskningsbev lokal mod'!AB7</f>
        <v>0</v>
      </c>
      <c r="M425" s="3">
        <f>'Forskningsbev lokal mod'!AC7</f>
        <v>0</v>
      </c>
      <c r="N425" s="3">
        <f>'Forskningsbev lokal mod'!AD7</f>
        <v>0</v>
      </c>
      <c r="O425" s="3">
        <f>'Forskningsbev lokal mod'!AE7</f>
        <v>0</v>
      </c>
      <c r="P425" s="7">
        <f t="shared" si="25"/>
        <v>0</v>
      </c>
      <c r="Q425" s="7">
        <f t="shared" si="26"/>
        <v>0</v>
      </c>
    </row>
    <row r="426" spans="1:17" x14ac:dyDescent="0.25">
      <c r="A426">
        <f t="shared" si="27"/>
        <v>2022</v>
      </c>
      <c r="B426" t="str">
        <f>'Enheter, modell og år'!$E$3</f>
        <v>VFM</v>
      </c>
      <c r="C426" s="67">
        <f t="shared" si="28"/>
        <v>0</v>
      </c>
      <c r="D426" s="3">
        <f>'Tot bev lokal modell'!AB8</f>
        <v>0</v>
      </c>
      <c r="E426" s="3">
        <f>'Tot bev lokal modell'!AE8</f>
        <v>0</v>
      </c>
      <c r="F426" s="3">
        <f>'Utdanningsbev lokal mod'!R8</f>
        <v>0</v>
      </c>
      <c r="G426" s="3">
        <f>'Utdanningsbev lokal mod'!S8</f>
        <v>0</v>
      </c>
      <c r="H426" s="3">
        <f>'Utdanningsbev lokal mod'!T8</f>
        <v>0</v>
      </c>
      <c r="I426" s="3">
        <f>'Utdanningsbev lokal mod'!U8</f>
        <v>0</v>
      </c>
      <c r="J426" s="3">
        <f>'Forskningsbev lokal mod'!Z8</f>
        <v>0</v>
      </c>
      <c r="K426" s="3">
        <f>'Forskningsbev lokal mod'!AA8</f>
        <v>0</v>
      </c>
      <c r="L426" s="3">
        <f>'Forskningsbev lokal mod'!AB8</f>
        <v>0</v>
      </c>
      <c r="M426" s="3">
        <f>'Forskningsbev lokal mod'!AC8</f>
        <v>0</v>
      </c>
      <c r="N426" s="3">
        <f>'Forskningsbev lokal mod'!AD8</f>
        <v>0</v>
      </c>
      <c r="O426" s="3">
        <f>'Forskningsbev lokal mod'!AE8</f>
        <v>0</v>
      </c>
      <c r="P426" s="7">
        <f t="shared" si="25"/>
        <v>0</v>
      </c>
      <c r="Q426" s="7">
        <f t="shared" si="26"/>
        <v>0</v>
      </c>
    </row>
    <row r="427" spans="1:17" x14ac:dyDescent="0.25">
      <c r="A427">
        <f t="shared" si="27"/>
        <v>2022</v>
      </c>
      <c r="B427" t="str">
        <f>'Enheter, modell og år'!$E$3</f>
        <v>VFM</v>
      </c>
      <c r="C427" s="67">
        <f t="shared" si="28"/>
        <v>0</v>
      </c>
      <c r="D427" s="3">
        <f>'Tot bev lokal modell'!AB9</f>
        <v>0</v>
      </c>
      <c r="E427" s="3">
        <f>'Tot bev lokal modell'!AE9</f>
        <v>0</v>
      </c>
      <c r="F427" s="3">
        <f>'Utdanningsbev lokal mod'!R9</f>
        <v>0</v>
      </c>
      <c r="G427" s="3">
        <f>'Utdanningsbev lokal mod'!S9</f>
        <v>0</v>
      </c>
      <c r="H427" s="3">
        <f>'Utdanningsbev lokal mod'!T9</f>
        <v>0</v>
      </c>
      <c r="I427" s="3">
        <f>'Utdanningsbev lokal mod'!U9</f>
        <v>0</v>
      </c>
      <c r="J427" s="3">
        <f>'Forskningsbev lokal mod'!Z9</f>
        <v>0</v>
      </c>
      <c r="K427" s="3">
        <f>'Forskningsbev lokal mod'!AA9</f>
        <v>0</v>
      </c>
      <c r="L427" s="3">
        <f>'Forskningsbev lokal mod'!AB9</f>
        <v>0</v>
      </c>
      <c r="M427" s="3">
        <f>'Forskningsbev lokal mod'!AC9</f>
        <v>0</v>
      </c>
      <c r="N427" s="3">
        <f>'Forskningsbev lokal mod'!AD9</f>
        <v>0</v>
      </c>
      <c r="O427" s="3">
        <f>'Forskningsbev lokal mod'!AE9</f>
        <v>0</v>
      </c>
      <c r="P427" s="7">
        <f t="shared" si="25"/>
        <v>0</v>
      </c>
      <c r="Q427" s="7">
        <f t="shared" si="26"/>
        <v>0</v>
      </c>
    </row>
    <row r="428" spans="1:17" x14ac:dyDescent="0.25">
      <c r="A428">
        <f t="shared" si="27"/>
        <v>2022</v>
      </c>
      <c r="B428" t="str">
        <f>'Enheter, modell og år'!$E$3</f>
        <v>VFM</v>
      </c>
      <c r="C428" s="67">
        <f t="shared" si="28"/>
        <v>0</v>
      </c>
      <c r="D428" s="3">
        <f>'Tot bev lokal modell'!AB10</f>
        <v>0</v>
      </c>
      <c r="E428" s="3">
        <f>'Tot bev lokal modell'!AE10</f>
        <v>0</v>
      </c>
      <c r="F428" s="3">
        <f>'Utdanningsbev lokal mod'!R10</f>
        <v>0</v>
      </c>
      <c r="G428" s="3">
        <f>'Utdanningsbev lokal mod'!S10</f>
        <v>0</v>
      </c>
      <c r="H428" s="3">
        <f>'Utdanningsbev lokal mod'!T10</f>
        <v>0</v>
      </c>
      <c r="I428" s="3">
        <f>'Utdanningsbev lokal mod'!U10</f>
        <v>0</v>
      </c>
      <c r="J428" s="3">
        <f>'Forskningsbev lokal mod'!Z10</f>
        <v>0</v>
      </c>
      <c r="K428" s="3">
        <f>'Forskningsbev lokal mod'!AA10</f>
        <v>0</v>
      </c>
      <c r="L428" s="3">
        <f>'Forskningsbev lokal mod'!AB10</f>
        <v>0</v>
      </c>
      <c r="M428" s="3">
        <f>'Forskningsbev lokal mod'!AC10</f>
        <v>0</v>
      </c>
      <c r="N428" s="3">
        <f>'Forskningsbev lokal mod'!AD10</f>
        <v>0</v>
      </c>
      <c r="O428" s="3">
        <f>'Forskningsbev lokal mod'!AE10</f>
        <v>0</v>
      </c>
      <c r="P428" s="7">
        <f t="shared" si="25"/>
        <v>0</v>
      </c>
      <c r="Q428" s="7">
        <f t="shared" si="26"/>
        <v>0</v>
      </c>
    </row>
    <row r="429" spans="1:17" x14ac:dyDescent="0.25">
      <c r="A429">
        <f t="shared" si="27"/>
        <v>2022</v>
      </c>
      <c r="B429" t="str">
        <f>'Enheter, modell og år'!$E$3</f>
        <v>VFM</v>
      </c>
      <c r="C429" s="67">
        <f t="shared" si="28"/>
        <v>0</v>
      </c>
      <c r="D429" s="3">
        <f>'Tot bev lokal modell'!AB11</f>
        <v>0</v>
      </c>
      <c r="E429" s="3">
        <f>'Tot bev lokal modell'!AE11</f>
        <v>0</v>
      </c>
      <c r="F429" s="3">
        <f>'Utdanningsbev lokal mod'!R11</f>
        <v>0</v>
      </c>
      <c r="G429" s="3">
        <f>'Utdanningsbev lokal mod'!S11</f>
        <v>0</v>
      </c>
      <c r="H429" s="3">
        <f>'Utdanningsbev lokal mod'!T11</f>
        <v>0</v>
      </c>
      <c r="I429" s="3">
        <f>'Utdanningsbev lokal mod'!U11</f>
        <v>0</v>
      </c>
      <c r="J429" s="3">
        <f>'Forskningsbev lokal mod'!Z11</f>
        <v>0</v>
      </c>
      <c r="K429" s="3">
        <f>'Forskningsbev lokal mod'!AA11</f>
        <v>0</v>
      </c>
      <c r="L429" s="3">
        <f>'Forskningsbev lokal mod'!AB11</f>
        <v>0</v>
      </c>
      <c r="M429" s="3">
        <f>'Forskningsbev lokal mod'!AC11</f>
        <v>0</v>
      </c>
      <c r="N429" s="3">
        <f>'Forskningsbev lokal mod'!AD11</f>
        <v>0</v>
      </c>
      <c r="O429" s="3">
        <f>'Forskningsbev lokal mod'!AE11</f>
        <v>0</v>
      </c>
      <c r="P429" s="7">
        <f t="shared" si="25"/>
        <v>0</v>
      </c>
      <c r="Q429" s="7">
        <f t="shared" si="26"/>
        <v>0</v>
      </c>
    </row>
    <row r="430" spans="1:17" x14ac:dyDescent="0.25">
      <c r="A430">
        <f t="shared" si="27"/>
        <v>2022</v>
      </c>
      <c r="B430" t="str">
        <f>'Enheter, modell og år'!$E$3</f>
        <v>VFM</v>
      </c>
      <c r="C430" s="67">
        <f t="shared" si="28"/>
        <v>0</v>
      </c>
      <c r="D430" s="3">
        <f>'Tot bev lokal modell'!AB12</f>
        <v>0</v>
      </c>
      <c r="E430" s="3">
        <f>'Tot bev lokal modell'!AE12</f>
        <v>0</v>
      </c>
      <c r="F430" s="3">
        <f>'Utdanningsbev lokal mod'!R12</f>
        <v>0</v>
      </c>
      <c r="G430" s="3">
        <f>'Utdanningsbev lokal mod'!S12</f>
        <v>0</v>
      </c>
      <c r="H430" s="3">
        <f>'Utdanningsbev lokal mod'!T12</f>
        <v>0</v>
      </c>
      <c r="I430" s="3">
        <f>'Utdanningsbev lokal mod'!U12</f>
        <v>0</v>
      </c>
      <c r="J430" s="3">
        <f>'Forskningsbev lokal mod'!Z12</f>
        <v>0</v>
      </c>
      <c r="K430" s="3">
        <f>'Forskningsbev lokal mod'!AA12</f>
        <v>0</v>
      </c>
      <c r="L430" s="3">
        <f>'Forskningsbev lokal mod'!AB12</f>
        <v>0</v>
      </c>
      <c r="M430" s="3">
        <f>'Forskningsbev lokal mod'!AC12</f>
        <v>0</v>
      </c>
      <c r="N430" s="3">
        <f>'Forskningsbev lokal mod'!AD12</f>
        <v>0</v>
      </c>
      <c r="O430" s="3">
        <f>'Forskningsbev lokal mod'!AE12</f>
        <v>0</v>
      </c>
      <c r="P430" s="7">
        <f t="shared" si="25"/>
        <v>0</v>
      </c>
      <c r="Q430" s="7">
        <f t="shared" si="26"/>
        <v>0</v>
      </c>
    </row>
    <row r="431" spans="1:17" x14ac:dyDescent="0.25">
      <c r="A431">
        <f t="shared" si="27"/>
        <v>2022</v>
      </c>
      <c r="B431" t="str">
        <f>'Enheter, modell og år'!$E$3</f>
        <v>VFM</v>
      </c>
      <c r="C431" s="67">
        <f t="shared" si="28"/>
        <v>0</v>
      </c>
      <c r="D431" s="3">
        <f>'Tot bev lokal modell'!AB13</f>
        <v>0</v>
      </c>
      <c r="E431" s="3">
        <f>'Tot bev lokal modell'!AE13</f>
        <v>0</v>
      </c>
      <c r="F431" s="3">
        <f>'Utdanningsbev lokal mod'!R13</f>
        <v>0</v>
      </c>
      <c r="G431" s="3">
        <f>'Utdanningsbev lokal mod'!S13</f>
        <v>0</v>
      </c>
      <c r="H431" s="3">
        <f>'Utdanningsbev lokal mod'!T13</f>
        <v>0</v>
      </c>
      <c r="I431" s="3">
        <f>'Utdanningsbev lokal mod'!U13</f>
        <v>0</v>
      </c>
      <c r="J431" s="3">
        <f>'Forskningsbev lokal mod'!Z13</f>
        <v>0</v>
      </c>
      <c r="K431" s="3">
        <f>'Forskningsbev lokal mod'!AA13</f>
        <v>0</v>
      </c>
      <c r="L431" s="3">
        <f>'Forskningsbev lokal mod'!AB13</f>
        <v>0</v>
      </c>
      <c r="M431" s="3">
        <f>'Forskningsbev lokal mod'!AC13</f>
        <v>0</v>
      </c>
      <c r="N431" s="3">
        <f>'Forskningsbev lokal mod'!AD13</f>
        <v>0</v>
      </c>
      <c r="O431" s="3">
        <f>'Forskningsbev lokal mod'!AE13</f>
        <v>0</v>
      </c>
      <c r="P431" s="7">
        <f t="shared" si="25"/>
        <v>0</v>
      </c>
      <c r="Q431" s="7">
        <f t="shared" si="26"/>
        <v>0</v>
      </c>
    </row>
    <row r="432" spans="1:17" x14ac:dyDescent="0.25">
      <c r="A432">
        <f t="shared" si="27"/>
        <v>2022</v>
      </c>
      <c r="B432" t="str">
        <f>'Enheter, modell og år'!$E$3</f>
        <v>VFM</v>
      </c>
      <c r="C432" s="67">
        <f t="shared" si="28"/>
        <v>0</v>
      </c>
      <c r="D432" s="3">
        <f>'Tot bev lokal modell'!AB14</f>
        <v>0</v>
      </c>
      <c r="E432" s="3">
        <f>'Tot bev lokal modell'!AE14</f>
        <v>0</v>
      </c>
      <c r="F432" s="3">
        <f>'Utdanningsbev lokal mod'!R14</f>
        <v>0</v>
      </c>
      <c r="G432" s="3">
        <f>'Utdanningsbev lokal mod'!S14</f>
        <v>0</v>
      </c>
      <c r="H432" s="3">
        <f>'Utdanningsbev lokal mod'!T14</f>
        <v>0</v>
      </c>
      <c r="I432" s="3">
        <f>'Utdanningsbev lokal mod'!U14</f>
        <v>0</v>
      </c>
      <c r="J432" s="3">
        <f>'Forskningsbev lokal mod'!Z14</f>
        <v>0</v>
      </c>
      <c r="K432" s="3">
        <f>'Forskningsbev lokal mod'!AA14</f>
        <v>0</v>
      </c>
      <c r="L432" s="3">
        <f>'Forskningsbev lokal mod'!AB14</f>
        <v>0</v>
      </c>
      <c r="M432" s="3">
        <f>'Forskningsbev lokal mod'!AC14</f>
        <v>0</v>
      </c>
      <c r="N432" s="3">
        <f>'Forskningsbev lokal mod'!AD14</f>
        <v>0</v>
      </c>
      <c r="O432" s="3">
        <f>'Forskningsbev lokal mod'!AE14</f>
        <v>0</v>
      </c>
      <c r="P432" s="7">
        <f t="shared" si="25"/>
        <v>0</v>
      </c>
      <c r="Q432" s="7">
        <f t="shared" si="26"/>
        <v>0</v>
      </c>
    </row>
    <row r="433" spans="1:17" x14ac:dyDescent="0.25">
      <c r="A433">
        <f t="shared" si="27"/>
        <v>2022</v>
      </c>
      <c r="B433" t="str">
        <f>'Enheter, modell og år'!$E$3</f>
        <v>VFM</v>
      </c>
      <c r="C433" s="67">
        <f t="shared" si="28"/>
        <v>0</v>
      </c>
      <c r="D433" s="3">
        <f>'Tot bev lokal modell'!AB15</f>
        <v>0</v>
      </c>
      <c r="E433" s="3">
        <f>'Tot bev lokal modell'!AE15</f>
        <v>0</v>
      </c>
      <c r="F433" s="3">
        <f>'Utdanningsbev lokal mod'!R15</f>
        <v>0</v>
      </c>
      <c r="G433" s="3">
        <f>'Utdanningsbev lokal mod'!S15</f>
        <v>0</v>
      </c>
      <c r="H433" s="3">
        <f>'Utdanningsbev lokal mod'!T15</f>
        <v>0</v>
      </c>
      <c r="I433" s="3">
        <f>'Utdanningsbev lokal mod'!U15</f>
        <v>0</v>
      </c>
      <c r="J433" s="3">
        <f>'Forskningsbev lokal mod'!Z15</f>
        <v>0</v>
      </c>
      <c r="K433" s="3">
        <f>'Forskningsbev lokal mod'!AA15</f>
        <v>0</v>
      </c>
      <c r="L433" s="3">
        <f>'Forskningsbev lokal mod'!AB15</f>
        <v>0</v>
      </c>
      <c r="M433" s="3">
        <f>'Forskningsbev lokal mod'!AC15</f>
        <v>0</v>
      </c>
      <c r="N433" s="3">
        <f>'Forskningsbev lokal mod'!AD15</f>
        <v>0</v>
      </c>
      <c r="O433" s="3">
        <f>'Forskningsbev lokal mod'!AE15</f>
        <v>0</v>
      </c>
      <c r="P433" s="7">
        <f t="shared" si="25"/>
        <v>0</v>
      </c>
      <c r="Q433" s="7">
        <f t="shared" si="26"/>
        <v>0</v>
      </c>
    </row>
    <row r="434" spans="1:17" x14ac:dyDescent="0.25">
      <c r="A434">
        <f t="shared" si="27"/>
        <v>2022</v>
      </c>
      <c r="B434" t="str">
        <f>'Enheter, modell og år'!$E$3</f>
        <v>VFM</v>
      </c>
      <c r="C434" s="67">
        <f t="shared" si="28"/>
        <v>0</v>
      </c>
      <c r="D434" s="3">
        <f>'Tot bev lokal modell'!AB16</f>
        <v>0</v>
      </c>
      <c r="E434" s="3">
        <f>'Tot bev lokal modell'!AE16</f>
        <v>0</v>
      </c>
      <c r="F434" s="3">
        <f>'Utdanningsbev lokal mod'!R16</f>
        <v>0</v>
      </c>
      <c r="G434" s="3">
        <f>'Utdanningsbev lokal mod'!S16</f>
        <v>0</v>
      </c>
      <c r="H434" s="3">
        <f>'Utdanningsbev lokal mod'!T16</f>
        <v>0</v>
      </c>
      <c r="I434" s="3">
        <f>'Utdanningsbev lokal mod'!U16</f>
        <v>0</v>
      </c>
      <c r="J434" s="3">
        <f>'Forskningsbev lokal mod'!Z16</f>
        <v>0</v>
      </c>
      <c r="K434" s="3">
        <f>'Forskningsbev lokal mod'!AA16</f>
        <v>0</v>
      </c>
      <c r="L434" s="3">
        <f>'Forskningsbev lokal mod'!AB16</f>
        <v>0</v>
      </c>
      <c r="M434" s="3">
        <f>'Forskningsbev lokal mod'!AC16</f>
        <v>0</v>
      </c>
      <c r="N434" s="3">
        <f>'Forskningsbev lokal mod'!AD16</f>
        <v>0</v>
      </c>
      <c r="O434" s="3">
        <f>'Forskningsbev lokal mod'!AE16</f>
        <v>0</v>
      </c>
      <c r="P434" s="7">
        <f t="shared" si="25"/>
        <v>0</v>
      </c>
      <c r="Q434" s="7">
        <f t="shared" si="26"/>
        <v>0</v>
      </c>
    </row>
    <row r="435" spans="1:17" x14ac:dyDescent="0.25">
      <c r="A435">
        <f t="shared" si="27"/>
        <v>2022</v>
      </c>
      <c r="B435" t="str">
        <f>'Enheter, modell og år'!$E$3</f>
        <v>VFM</v>
      </c>
      <c r="C435" s="67">
        <f t="shared" si="28"/>
        <v>0</v>
      </c>
      <c r="D435" s="3">
        <f>'Tot bev lokal modell'!AB17</f>
        <v>0</v>
      </c>
      <c r="E435" s="3">
        <f>'Tot bev lokal modell'!AE17</f>
        <v>0</v>
      </c>
      <c r="F435" s="3">
        <f>'Utdanningsbev lokal mod'!R17</f>
        <v>0</v>
      </c>
      <c r="G435" s="3">
        <f>'Utdanningsbev lokal mod'!S17</f>
        <v>0</v>
      </c>
      <c r="H435" s="3">
        <f>'Utdanningsbev lokal mod'!T17</f>
        <v>0</v>
      </c>
      <c r="I435" s="3">
        <f>'Utdanningsbev lokal mod'!U17</f>
        <v>0</v>
      </c>
      <c r="J435" s="3">
        <f>'Forskningsbev lokal mod'!Z17</f>
        <v>0</v>
      </c>
      <c r="K435" s="3">
        <f>'Forskningsbev lokal mod'!AA17</f>
        <v>0</v>
      </c>
      <c r="L435" s="3">
        <f>'Forskningsbev lokal mod'!AB17</f>
        <v>0</v>
      </c>
      <c r="M435" s="3">
        <f>'Forskningsbev lokal mod'!AC17</f>
        <v>0</v>
      </c>
      <c r="N435" s="3">
        <f>'Forskningsbev lokal mod'!AD17</f>
        <v>0</v>
      </c>
      <c r="O435" s="3">
        <f>'Forskningsbev lokal mod'!AE17</f>
        <v>0</v>
      </c>
      <c r="P435" s="7">
        <f t="shared" si="25"/>
        <v>0</v>
      </c>
      <c r="Q435" s="7">
        <f t="shared" si="26"/>
        <v>0</v>
      </c>
    </row>
    <row r="436" spans="1:17" x14ac:dyDescent="0.25">
      <c r="A436">
        <f t="shared" si="27"/>
        <v>2022</v>
      </c>
      <c r="B436" t="str">
        <f>'Enheter, modell og år'!$E$3</f>
        <v>VFM</v>
      </c>
      <c r="C436" s="67">
        <f t="shared" si="28"/>
        <v>0</v>
      </c>
      <c r="D436" s="3">
        <f>'Tot bev lokal modell'!AB18</f>
        <v>0</v>
      </c>
      <c r="E436" s="3">
        <f>'Tot bev lokal modell'!AE18</f>
        <v>0</v>
      </c>
      <c r="F436" s="3">
        <f>'Utdanningsbev lokal mod'!R18</f>
        <v>0</v>
      </c>
      <c r="G436" s="3">
        <f>'Utdanningsbev lokal mod'!S18</f>
        <v>0</v>
      </c>
      <c r="H436" s="3">
        <f>'Utdanningsbev lokal mod'!T18</f>
        <v>0</v>
      </c>
      <c r="I436" s="3">
        <f>'Utdanningsbev lokal mod'!U18</f>
        <v>0</v>
      </c>
      <c r="J436" s="3">
        <f>'Forskningsbev lokal mod'!Z18</f>
        <v>0</v>
      </c>
      <c r="K436" s="3">
        <f>'Forskningsbev lokal mod'!AA18</f>
        <v>0</v>
      </c>
      <c r="L436" s="3">
        <f>'Forskningsbev lokal mod'!AB18</f>
        <v>0</v>
      </c>
      <c r="M436" s="3">
        <f>'Forskningsbev lokal mod'!AC18</f>
        <v>0</v>
      </c>
      <c r="N436" s="3">
        <f>'Forskningsbev lokal mod'!AD18</f>
        <v>0</v>
      </c>
      <c r="O436" s="3">
        <f>'Forskningsbev lokal mod'!AE18</f>
        <v>0</v>
      </c>
      <c r="P436" s="7">
        <f t="shared" si="25"/>
        <v>0</v>
      </c>
      <c r="Q436" s="7">
        <f t="shared" si="26"/>
        <v>0</v>
      </c>
    </row>
    <row r="437" spans="1:17" x14ac:dyDescent="0.25">
      <c r="A437">
        <f t="shared" si="27"/>
        <v>2022</v>
      </c>
      <c r="B437" t="str">
        <f>'Enheter, modell og år'!$E$3</f>
        <v>VFM</v>
      </c>
      <c r="C437" s="67">
        <f t="shared" si="28"/>
        <v>0</v>
      </c>
      <c r="D437" s="3">
        <f>'Tot bev lokal modell'!AB19</f>
        <v>0</v>
      </c>
      <c r="E437" s="3">
        <f>'Tot bev lokal modell'!AE19</f>
        <v>0</v>
      </c>
      <c r="F437" s="3">
        <f>'Utdanningsbev lokal mod'!R19</f>
        <v>0</v>
      </c>
      <c r="G437" s="3">
        <f>'Utdanningsbev lokal mod'!S19</f>
        <v>0</v>
      </c>
      <c r="H437" s="3">
        <f>'Utdanningsbev lokal mod'!T19</f>
        <v>0</v>
      </c>
      <c r="I437" s="3">
        <f>'Utdanningsbev lokal mod'!U19</f>
        <v>0</v>
      </c>
      <c r="J437" s="3">
        <f>'Forskningsbev lokal mod'!Z19</f>
        <v>0</v>
      </c>
      <c r="K437" s="3">
        <f>'Forskningsbev lokal mod'!AA19</f>
        <v>0</v>
      </c>
      <c r="L437" s="3">
        <f>'Forskningsbev lokal mod'!AB19</f>
        <v>0</v>
      </c>
      <c r="M437" s="3">
        <f>'Forskningsbev lokal mod'!AC19</f>
        <v>0</v>
      </c>
      <c r="N437" s="3">
        <f>'Forskningsbev lokal mod'!AD19</f>
        <v>0</v>
      </c>
      <c r="O437" s="3">
        <f>'Forskningsbev lokal mod'!AE19</f>
        <v>0</v>
      </c>
      <c r="P437" s="7">
        <f t="shared" si="25"/>
        <v>0</v>
      </c>
      <c r="Q437" s="7">
        <f t="shared" si="26"/>
        <v>0</v>
      </c>
    </row>
    <row r="438" spans="1:17" x14ac:dyDescent="0.25">
      <c r="A438">
        <f t="shared" si="27"/>
        <v>2022</v>
      </c>
      <c r="B438" t="str">
        <f>'Enheter, modell og år'!$E$3</f>
        <v>VFM</v>
      </c>
      <c r="C438" s="67">
        <f t="shared" si="28"/>
        <v>0</v>
      </c>
      <c r="D438" s="3">
        <f>'Tot bev lokal modell'!AB20</f>
        <v>0</v>
      </c>
      <c r="E438" s="3">
        <f>'Tot bev lokal modell'!AE20</f>
        <v>0</v>
      </c>
      <c r="F438" s="3">
        <f>'Utdanningsbev lokal mod'!R20</f>
        <v>0</v>
      </c>
      <c r="G438" s="3">
        <f>'Utdanningsbev lokal mod'!S20</f>
        <v>0</v>
      </c>
      <c r="H438" s="3">
        <f>'Utdanningsbev lokal mod'!T20</f>
        <v>0</v>
      </c>
      <c r="I438" s="3">
        <f>'Utdanningsbev lokal mod'!U20</f>
        <v>0</v>
      </c>
      <c r="J438" s="3">
        <f>'Forskningsbev lokal mod'!Z20</f>
        <v>0</v>
      </c>
      <c r="K438" s="3">
        <f>'Forskningsbev lokal mod'!AA20</f>
        <v>0</v>
      </c>
      <c r="L438" s="3">
        <f>'Forskningsbev lokal mod'!AB20</f>
        <v>0</v>
      </c>
      <c r="M438" s="3">
        <f>'Forskningsbev lokal mod'!AC20</f>
        <v>0</v>
      </c>
      <c r="N438" s="3">
        <f>'Forskningsbev lokal mod'!AD20</f>
        <v>0</v>
      </c>
      <c r="O438" s="3">
        <f>'Forskningsbev lokal mod'!AE20</f>
        <v>0</v>
      </c>
      <c r="P438" s="7">
        <f t="shared" si="25"/>
        <v>0</v>
      </c>
      <c r="Q438" s="7">
        <f t="shared" si="26"/>
        <v>0</v>
      </c>
    </row>
    <row r="439" spans="1:17" x14ac:dyDescent="0.25">
      <c r="A439">
        <f t="shared" si="27"/>
        <v>2022</v>
      </c>
      <c r="B439" t="str">
        <f>'Enheter, modell og år'!$E$3</f>
        <v>VFM</v>
      </c>
      <c r="C439" s="67">
        <f t="shared" si="28"/>
        <v>0</v>
      </c>
      <c r="D439" s="3">
        <f>'Tot bev lokal modell'!AB21</f>
        <v>0</v>
      </c>
      <c r="E439" s="3">
        <f>'Tot bev lokal modell'!AE21</f>
        <v>0</v>
      </c>
      <c r="F439" s="3">
        <f>'Utdanningsbev lokal mod'!R21</f>
        <v>0</v>
      </c>
      <c r="G439" s="3">
        <f>'Utdanningsbev lokal mod'!S21</f>
        <v>0</v>
      </c>
      <c r="H439" s="3">
        <f>'Utdanningsbev lokal mod'!T21</f>
        <v>0</v>
      </c>
      <c r="I439" s="3">
        <f>'Utdanningsbev lokal mod'!U21</f>
        <v>0</v>
      </c>
      <c r="J439" s="3">
        <f>'Forskningsbev lokal mod'!Z21</f>
        <v>0</v>
      </c>
      <c r="K439" s="3">
        <f>'Forskningsbev lokal mod'!AA21</f>
        <v>0</v>
      </c>
      <c r="L439" s="3">
        <f>'Forskningsbev lokal mod'!AB21</f>
        <v>0</v>
      </c>
      <c r="M439" s="3">
        <f>'Forskningsbev lokal mod'!AC21</f>
        <v>0</v>
      </c>
      <c r="N439" s="3">
        <f>'Forskningsbev lokal mod'!AD21</f>
        <v>0</v>
      </c>
      <c r="O439" s="3">
        <f>'Forskningsbev lokal mod'!AE21</f>
        <v>0</v>
      </c>
      <c r="P439" s="7">
        <f t="shared" si="25"/>
        <v>0</v>
      </c>
      <c r="Q439" s="7">
        <f t="shared" si="26"/>
        <v>0</v>
      </c>
    </row>
    <row r="440" spans="1:17" x14ac:dyDescent="0.25">
      <c r="A440">
        <f t="shared" si="27"/>
        <v>2022</v>
      </c>
      <c r="B440" t="str">
        <f>'Enheter, modell og år'!$E$3</f>
        <v>VFM</v>
      </c>
      <c r="C440" s="67">
        <f t="shared" si="28"/>
        <v>0</v>
      </c>
      <c r="D440" s="3">
        <f>'Tot bev lokal modell'!AB22</f>
        <v>0</v>
      </c>
      <c r="E440" s="3">
        <f>'Tot bev lokal modell'!AE22</f>
        <v>0</v>
      </c>
      <c r="F440" s="3">
        <f>'Utdanningsbev lokal mod'!R22</f>
        <v>0</v>
      </c>
      <c r="G440" s="3">
        <f>'Utdanningsbev lokal mod'!S22</f>
        <v>0</v>
      </c>
      <c r="H440" s="3">
        <f>'Utdanningsbev lokal mod'!T22</f>
        <v>0</v>
      </c>
      <c r="I440" s="3">
        <f>'Utdanningsbev lokal mod'!U22</f>
        <v>0</v>
      </c>
      <c r="J440" s="3">
        <f>'Forskningsbev lokal mod'!Z22</f>
        <v>0</v>
      </c>
      <c r="K440" s="3">
        <f>'Forskningsbev lokal mod'!AA22</f>
        <v>0</v>
      </c>
      <c r="L440" s="3">
        <f>'Forskningsbev lokal mod'!AB22</f>
        <v>0</v>
      </c>
      <c r="M440" s="3">
        <f>'Forskningsbev lokal mod'!AC22</f>
        <v>0</v>
      </c>
      <c r="N440" s="3">
        <f>'Forskningsbev lokal mod'!AD22</f>
        <v>0</v>
      </c>
      <c r="O440" s="3">
        <f>'Forskningsbev lokal mod'!AE22</f>
        <v>0</v>
      </c>
      <c r="P440" s="7">
        <f t="shared" si="25"/>
        <v>0</v>
      </c>
      <c r="Q440" s="7">
        <f t="shared" si="26"/>
        <v>0</v>
      </c>
    </row>
    <row r="441" spans="1:17" x14ac:dyDescent="0.25">
      <c r="A441">
        <f t="shared" si="27"/>
        <v>2022</v>
      </c>
      <c r="B441" t="str">
        <f>'Enheter, modell og år'!$E$3</f>
        <v>VFM</v>
      </c>
      <c r="C441" s="67">
        <f t="shared" si="28"/>
        <v>0</v>
      </c>
      <c r="D441" s="3">
        <f>'Tot bev lokal modell'!AB23</f>
        <v>0</v>
      </c>
      <c r="E441" s="3">
        <f>'Tot bev lokal modell'!AE23</f>
        <v>0</v>
      </c>
      <c r="F441" s="3">
        <f>'Utdanningsbev lokal mod'!R23</f>
        <v>0</v>
      </c>
      <c r="G441" s="3">
        <f>'Utdanningsbev lokal mod'!S23</f>
        <v>0</v>
      </c>
      <c r="H441" s="3">
        <f>'Utdanningsbev lokal mod'!T23</f>
        <v>0</v>
      </c>
      <c r="I441" s="3">
        <f>'Utdanningsbev lokal mod'!U23</f>
        <v>0</v>
      </c>
      <c r="J441" s="3">
        <f>'Forskningsbev lokal mod'!Z23</f>
        <v>0</v>
      </c>
      <c r="K441" s="3">
        <f>'Forskningsbev lokal mod'!AA23</f>
        <v>0</v>
      </c>
      <c r="L441" s="3">
        <f>'Forskningsbev lokal mod'!AB23</f>
        <v>0</v>
      </c>
      <c r="M441" s="3">
        <f>'Forskningsbev lokal mod'!AC23</f>
        <v>0</v>
      </c>
      <c r="N441" s="3">
        <f>'Forskningsbev lokal mod'!AD23</f>
        <v>0</v>
      </c>
      <c r="O441" s="3">
        <f>'Forskningsbev lokal mod'!AE23</f>
        <v>0</v>
      </c>
      <c r="P441" s="7">
        <f t="shared" si="25"/>
        <v>0</v>
      </c>
      <c r="Q441" s="7">
        <f t="shared" si="26"/>
        <v>0</v>
      </c>
    </row>
    <row r="442" spans="1:17" x14ac:dyDescent="0.25">
      <c r="A442">
        <f t="shared" si="27"/>
        <v>2022</v>
      </c>
      <c r="B442" t="str">
        <f>'Enheter, modell og år'!$E$3</f>
        <v>VFM</v>
      </c>
      <c r="C442" s="67">
        <f t="shared" si="28"/>
        <v>0</v>
      </c>
      <c r="D442" s="3">
        <f>'Tot bev lokal modell'!AB24</f>
        <v>0</v>
      </c>
      <c r="E442" s="3">
        <f>'Tot bev lokal modell'!AE24</f>
        <v>0</v>
      </c>
      <c r="F442" s="3">
        <f>'Utdanningsbev lokal mod'!R24</f>
        <v>0</v>
      </c>
      <c r="G442" s="3">
        <f>'Utdanningsbev lokal mod'!S24</f>
        <v>0</v>
      </c>
      <c r="H442" s="3">
        <f>'Utdanningsbev lokal mod'!T24</f>
        <v>0</v>
      </c>
      <c r="I442" s="3">
        <f>'Utdanningsbev lokal mod'!U24</f>
        <v>0</v>
      </c>
      <c r="J442" s="3">
        <f>'Forskningsbev lokal mod'!Z24</f>
        <v>0</v>
      </c>
      <c r="K442" s="3">
        <f>'Forskningsbev lokal mod'!AA24</f>
        <v>0</v>
      </c>
      <c r="L442" s="3">
        <f>'Forskningsbev lokal mod'!AB24</f>
        <v>0</v>
      </c>
      <c r="M442" s="3">
        <f>'Forskningsbev lokal mod'!AC24</f>
        <v>0</v>
      </c>
      <c r="N442" s="3">
        <f>'Forskningsbev lokal mod'!AD24</f>
        <v>0</v>
      </c>
      <c r="O442" s="3">
        <f>'Forskningsbev lokal mod'!AE24</f>
        <v>0</v>
      </c>
      <c r="P442" s="7">
        <f t="shared" si="25"/>
        <v>0</v>
      </c>
      <c r="Q442" s="7">
        <f t="shared" si="26"/>
        <v>0</v>
      </c>
    </row>
    <row r="443" spans="1:17" x14ac:dyDescent="0.25">
      <c r="A443">
        <f t="shared" si="27"/>
        <v>2022</v>
      </c>
      <c r="B443" t="str">
        <f>'Enheter, modell og år'!$E$3</f>
        <v>VFM</v>
      </c>
      <c r="C443" s="67">
        <f t="shared" si="28"/>
        <v>0</v>
      </c>
      <c r="D443" s="3">
        <f>'Tot bev lokal modell'!AB25</f>
        <v>0</v>
      </c>
      <c r="E443" s="3">
        <f>'Tot bev lokal modell'!AE25</f>
        <v>0</v>
      </c>
      <c r="F443" s="3">
        <f>'Utdanningsbev lokal mod'!R25</f>
        <v>0</v>
      </c>
      <c r="G443" s="3">
        <f>'Utdanningsbev lokal mod'!S25</f>
        <v>0</v>
      </c>
      <c r="H443" s="3">
        <f>'Utdanningsbev lokal mod'!T25</f>
        <v>0</v>
      </c>
      <c r="I443" s="3">
        <f>'Utdanningsbev lokal mod'!U25</f>
        <v>0</v>
      </c>
      <c r="J443" s="3">
        <f>'Forskningsbev lokal mod'!Z25</f>
        <v>0</v>
      </c>
      <c r="K443" s="3">
        <f>'Forskningsbev lokal mod'!AA25</f>
        <v>0</v>
      </c>
      <c r="L443" s="3">
        <f>'Forskningsbev lokal mod'!AB25</f>
        <v>0</v>
      </c>
      <c r="M443" s="3">
        <f>'Forskningsbev lokal mod'!AC25</f>
        <v>0</v>
      </c>
      <c r="N443" s="3">
        <f>'Forskningsbev lokal mod'!AD25</f>
        <v>0</v>
      </c>
      <c r="O443" s="3">
        <f>'Forskningsbev lokal mod'!AE25</f>
        <v>0</v>
      </c>
      <c r="P443" s="7">
        <f t="shared" si="25"/>
        <v>0</v>
      </c>
      <c r="Q443" s="7">
        <f t="shared" si="26"/>
        <v>0</v>
      </c>
    </row>
    <row r="444" spans="1:17" x14ac:dyDescent="0.25">
      <c r="A444">
        <f t="shared" si="27"/>
        <v>2022</v>
      </c>
      <c r="B444" t="str">
        <f>'Enheter, modell og år'!$E$3</f>
        <v>VFM</v>
      </c>
      <c r="C444" s="67">
        <f t="shared" si="28"/>
        <v>0</v>
      </c>
      <c r="D444" s="3">
        <f>'Tot bev lokal modell'!AB26</f>
        <v>0</v>
      </c>
      <c r="E444" s="3">
        <f>'Tot bev lokal modell'!AE26</f>
        <v>0</v>
      </c>
      <c r="F444" s="3">
        <f>'Utdanningsbev lokal mod'!R26</f>
        <v>0</v>
      </c>
      <c r="G444" s="3">
        <f>'Utdanningsbev lokal mod'!S26</f>
        <v>0</v>
      </c>
      <c r="H444" s="3">
        <f>'Utdanningsbev lokal mod'!T26</f>
        <v>0</v>
      </c>
      <c r="I444" s="3">
        <f>'Utdanningsbev lokal mod'!U26</f>
        <v>0</v>
      </c>
      <c r="J444" s="3">
        <f>'Forskningsbev lokal mod'!Z26</f>
        <v>0</v>
      </c>
      <c r="K444" s="3">
        <f>'Forskningsbev lokal mod'!AA26</f>
        <v>0</v>
      </c>
      <c r="L444" s="3">
        <f>'Forskningsbev lokal mod'!AB26</f>
        <v>0</v>
      </c>
      <c r="M444" s="3">
        <f>'Forskningsbev lokal mod'!AC26</f>
        <v>0</v>
      </c>
      <c r="N444" s="3">
        <f>'Forskningsbev lokal mod'!AD26</f>
        <v>0</v>
      </c>
      <c r="O444" s="3">
        <f>'Forskningsbev lokal mod'!AE26</f>
        <v>0</v>
      </c>
      <c r="P444" s="7">
        <f t="shared" si="25"/>
        <v>0</v>
      </c>
      <c r="Q444" s="7">
        <f t="shared" si="26"/>
        <v>0</v>
      </c>
    </row>
    <row r="445" spans="1:17" x14ac:dyDescent="0.25">
      <c r="A445">
        <f t="shared" si="27"/>
        <v>2022</v>
      </c>
      <c r="B445" t="str">
        <f>'Enheter, modell og år'!$E$3</f>
        <v>VFM</v>
      </c>
      <c r="C445" s="67">
        <f t="shared" si="28"/>
        <v>0</v>
      </c>
      <c r="D445" s="3">
        <f>'Tot bev lokal modell'!AB27</f>
        <v>0</v>
      </c>
      <c r="E445" s="3">
        <f>'Tot bev lokal modell'!AE27</f>
        <v>0</v>
      </c>
      <c r="F445" s="3">
        <f>'Utdanningsbev lokal mod'!R27</f>
        <v>0</v>
      </c>
      <c r="G445" s="3">
        <f>'Utdanningsbev lokal mod'!S27</f>
        <v>0</v>
      </c>
      <c r="H445" s="3">
        <f>'Utdanningsbev lokal mod'!T27</f>
        <v>0</v>
      </c>
      <c r="I445" s="3">
        <f>'Utdanningsbev lokal mod'!U27</f>
        <v>0</v>
      </c>
      <c r="J445" s="3">
        <f>'Forskningsbev lokal mod'!Z27</f>
        <v>0</v>
      </c>
      <c r="K445" s="3">
        <f>'Forskningsbev lokal mod'!AA27</f>
        <v>0</v>
      </c>
      <c r="L445" s="3">
        <f>'Forskningsbev lokal mod'!AB27</f>
        <v>0</v>
      </c>
      <c r="M445" s="3">
        <f>'Forskningsbev lokal mod'!AC27</f>
        <v>0</v>
      </c>
      <c r="N445" s="3">
        <f>'Forskningsbev lokal mod'!AD27</f>
        <v>0</v>
      </c>
      <c r="O445" s="3">
        <f>'Forskningsbev lokal mod'!AE27</f>
        <v>0</v>
      </c>
      <c r="P445" s="7">
        <f t="shared" si="25"/>
        <v>0</v>
      </c>
      <c r="Q445" s="7">
        <f t="shared" si="26"/>
        <v>0</v>
      </c>
    </row>
    <row r="446" spans="1:17" x14ac:dyDescent="0.25">
      <c r="A446">
        <f t="shared" si="27"/>
        <v>2022</v>
      </c>
      <c r="B446" t="str">
        <f>'Enheter, modell og år'!$E$3</f>
        <v>VFM</v>
      </c>
      <c r="C446" s="67">
        <f t="shared" si="28"/>
        <v>0</v>
      </c>
      <c r="D446" s="3">
        <f>'Tot bev lokal modell'!AB28</f>
        <v>0</v>
      </c>
      <c r="E446" s="3">
        <f>'Tot bev lokal modell'!AE28</f>
        <v>0</v>
      </c>
      <c r="F446" s="3">
        <f>'Utdanningsbev lokal mod'!R28</f>
        <v>0</v>
      </c>
      <c r="G446" s="3">
        <f>'Utdanningsbev lokal mod'!S28</f>
        <v>0</v>
      </c>
      <c r="H446" s="3">
        <f>'Utdanningsbev lokal mod'!T28</f>
        <v>0</v>
      </c>
      <c r="I446" s="3">
        <f>'Utdanningsbev lokal mod'!U28</f>
        <v>0</v>
      </c>
      <c r="J446" s="3">
        <f>'Forskningsbev lokal mod'!Z28</f>
        <v>0</v>
      </c>
      <c r="K446" s="3">
        <f>'Forskningsbev lokal mod'!AA28</f>
        <v>0</v>
      </c>
      <c r="L446" s="3">
        <f>'Forskningsbev lokal mod'!AB28</f>
        <v>0</v>
      </c>
      <c r="M446" s="3">
        <f>'Forskningsbev lokal mod'!AC28</f>
        <v>0</v>
      </c>
      <c r="N446" s="3">
        <f>'Forskningsbev lokal mod'!AD28</f>
        <v>0</v>
      </c>
      <c r="O446" s="3">
        <f>'Forskningsbev lokal mod'!AE28</f>
        <v>0</v>
      </c>
      <c r="P446" s="7">
        <f t="shared" si="25"/>
        <v>0</v>
      </c>
      <c r="Q446" s="7">
        <f t="shared" si="26"/>
        <v>0</v>
      </c>
    </row>
    <row r="447" spans="1:17" x14ac:dyDescent="0.25">
      <c r="A447">
        <f t="shared" si="27"/>
        <v>2022</v>
      </c>
      <c r="B447" t="str">
        <f>'Enheter, modell og år'!$E$3</f>
        <v>VFM</v>
      </c>
      <c r="C447" s="67">
        <f t="shared" si="28"/>
        <v>0</v>
      </c>
      <c r="D447" s="3">
        <f>'Tot bev lokal modell'!AB29</f>
        <v>0</v>
      </c>
      <c r="E447" s="3">
        <f>'Tot bev lokal modell'!AE29</f>
        <v>0</v>
      </c>
      <c r="F447" s="3">
        <f>'Utdanningsbev lokal mod'!R29</f>
        <v>0</v>
      </c>
      <c r="G447" s="3">
        <f>'Utdanningsbev lokal mod'!S29</f>
        <v>0</v>
      </c>
      <c r="H447" s="3">
        <f>'Utdanningsbev lokal mod'!T29</f>
        <v>0</v>
      </c>
      <c r="I447" s="3">
        <f>'Utdanningsbev lokal mod'!U29</f>
        <v>0</v>
      </c>
      <c r="J447" s="3">
        <f>'Forskningsbev lokal mod'!Z29</f>
        <v>0</v>
      </c>
      <c r="K447" s="3">
        <f>'Forskningsbev lokal mod'!AA29</f>
        <v>0</v>
      </c>
      <c r="L447" s="3">
        <f>'Forskningsbev lokal mod'!AB29</f>
        <v>0</v>
      </c>
      <c r="M447" s="3">
        <f>'Forskningsbev lokal mod'!AC29</f>
        <v>0</v>
      </c>
      <c r="N447" s="3">
        <f>'Forskningsbev lokal mod'!AD29</f>
        <v>0</v>
      </c>
      <c r="O447" s="3">
        <f>'Forskningsbev lokal mod'!AE29</f>
        <v>0</v>
      </c>
      <c r="P447" s="7">
        <f t="shared" si="25"/>
        <v>0</v>
      </c>
      <c r="Q447" s="7">
        <f t="shared" si="26"/>
        <v>0</v>
      </c>
    </row>
    <row r="448" spans="1:17" x14ac:dyDescent="0.25">
      <c r="A448">
        <f t="shared" si="27"/>
        <v>2022</v>
      </c>
      <c r="B448" t="str">
        <f>'Enheter, modell og år'!$E$3</f>
        <v>VFM</v>
      </c>
      <c r="C448" s="67">
        <f t="shared" si="28"/>
        <v>0</v>
      </c>
      <c r="D448" s="3">
        <f>'Tot bev lokal modell'!AB30</f>
        <v>0</v>
      </c>
      <c r="E448" s="3">
        <f>'Tot bev lokal modell'!AE30</f>
        <v>0</v>
      </c>
      <c r="F448" s="3">
        <f>'Utdanningsbev lokal mod'!R30</f>
        <v>0</v>
      </c>
      <c r="G448" s="3">
        <f>'Utdanningsbev lokal mod'!S30</f>
        <v>0</v>
      </c>
      <c r="H448" s="3">
        <f>'Utdanningsbev lokal mod'!T30</f>
        <v>0</v>
      </c>
      <c r="I448" s="3">
        <f>'Utdanningsbev lokal mod'!U30</f>
        <v>0</v>
      </c>
      <c r="J448" s="3">
        <f>'Forskningsbev lokal mod'!Z30</f>
        <v>0</v>
      </c>
      <c r="K448" s="3">
        <f>'Forskningsbev lokal mod'!AA30</f>
        <v>0</v>
      </c>
      <c r="L448" s="3">
        <f>'Forskningsbev lokal mod'!AB30</f>
        <v>0</v>
      </c>
      <c r="M448" s="3">
        <f>'Forskningsbev lokal mod'!AC30</f>
        <v>0</v>
      </c>
      <c r="N448" s="3">
        <f>'Forskningsbev lokal mod'!AD30</f>
        <v>0</v>
      </c>
      <c r="O448" s="3">
        <f>'Forskningsbev lokal mod'!AE30</f>
        <v>0</v>
      </c>
      <c r="P448" s="7">
        <f t="shared" si="25"/>
        <v>0</v>
      </c>
      <c r="Q448" s="7">
        <f t="shared" si="26"/>
        <v>0</v>
      </c>
    </row>
    <row r="449" spans="1:17" x14ac:dyDescent="0.25">
      <c r="A449">
        <f t="shared" si="27"/>
        <v>2022</v>
      </c>
      <c r="B449" t="str">
        <f>'Enheter, modell og år'!$E$3</f>
        <v>VFM</v>
      </c>
      <c r="C449" s="67">
        <f t="shared" si="28"/>
        <v>0</v>
      </c>
      <c r="D449" s="3">
        <f>'Tot bev lokal modell'!AB31</f>
        <v>0</v>
      </c>
      <c r="E449" s="3">
        <f>'Tot bev lokal modell'!AE31</f>
        <v>0</v>
      </c>
      <c r="F449" s="3">
        <f>'Utdanningsbev lokal mod'!R31</f>
        <v>0</v>
      </c>
      <c r="G449" s="3">
        <f>'Utdanningsbev lokal mod'!S31</f>
        <v>0</v>
      </c>
      <c r="H449" s="3">
        <f>'Utdanningsbev lokal mod'!T31</f>
        <v>0</v>
      </c>
      <c r="I449" s="3">
        <f>'Utdanningsbev lokal mod'!U31</f>
        <v>0</v>
      </c>
      <c r="J449" s="3">
        <f>'Forskningsbev lokal mod'!Z31</f>
        <v>0</v>
      </c>
      <c r="K449" s="3">
        <f>'Forskningsbev lokal mod'!AA31</f>
        <v>0</v>
      </c>
      <c r="L449" s="3">
        <f>'Forskningsbev lokal mod'!AB31</f>
        <v>0</v>
      </c>
      <c r="M449" s="3">
        <f>'Forskningsbev lokal mod'!AC31</f>
        <v>0</v>
      </c>
      <c r="N449" s="3">
        <f>'Forskningsbev lokal mod'!AD31</f>
        <v>0</v>
      </c>
      <c r="O449" s="3">
        <f>'Forskningsbev lokal mod'!AE31</f>
        <v>0</v>
      </c>
      <c r="P449" s="7">
        <f t="shared" si="25"/>
        <v>0</v>
      </c>
      <c r="Q449" s="7">
        <f t="shared" si="26"/>
        <v>0</v>
      </c>
    </row>
    <row r="450" spans="1:17" x14ac:dyDescent="0.25">
      <c r="A450">
        <f t="shared" si="27"/>
        <v>2022</v>
      </c>
      <c r="B450" t="str">
        <f>'Enheter, modell og år'!$E$3</f>
        <v>VFM</v>
      </c>
      <c r="C450" s="67">
        <f t="shared" si="28"/>
        <v>0</v>
      </c>
      <c r="D450" s="3">
        <f>'Tot bev lokal modell'!AB32</f>
        <v>0</v>
      </c>
      <c r="E450" s="3">
        <f>'Tot bev lokal modell'!AE32</f>
        <v>0</v>
      </c>
      <c r="F450" s="3">
        <f>'Utdanningsbev lokal mod'!R32</f>
        <v>0</v>
      </c>
      <c r="G450" s="3">
        <f>'Utdanningsbev lokal mod'!S32</f>
        <v>0</v>
      </c>
      <c r="H450" s="3">
        <f>'Utdanningsbev lokal mod'!T32</f>
        <v>0</v>
      </c>
      <c r="I450" s="3">
        <f>'Utdanningsbev lokal mod'!U32</f>
        <v>0</v>
      </c>
      <c r="J450" s="3">
        <f>'Forskningsbev lokal mod'!Z32</f>
        <v>0</v>
      </c>
      <c r="K450" s="3">
        <f>'Forskningsbev lokal mod'!AA32</f>
        <v>0</v>
      </c>
      <c r="L450" s="3">
        <f>'Forskningsbev lokal mod'!AB32</f>
        <v>0</v>
      </c>
      <c r="M450" s="3">
        <f>'Forskningsbev lokal mod'!AC32</f>
        <v>0</v>
      </c>
      <c r="N450" s="3">
        <f>'Forskningsbev lokal mod'!AD32</f>
        <v>0</v>
      </c>
      <c r="O450" s="3">
        <f>'Forskningsbev lokal mod'!AE32</f>
        <v>0</v>
      </c>
      <c r="P450" s="7">
        <f t="shared" si="25"/>
        <v>0</v>
      </c>
      <c r="Q450" s="7">
        <f t="shared" si="26"/>
        <v>0</v>
      </c>
    </row>
    <row r="451" spans="1:17" x14ac:dyDescent="0.25">
      <c r="A451">
        <f t="shared" si="27"/>
        <v>2022</v>
      </c>
      <c r="B451" t="str">
        <f>'Enheter, modell og år'!$E$3</f>
        <v>VFM</v>
      </c>
      <c r="C451" s="67">
        <f t="shared" si="28"/>
        <v>0</v>
      </c>
      <c r="D451" s="3">
        <f>'Tot bev lokal modell'!AB33</f>
        <v>0</v>
      </c>
      <c r="E451" s="3">
        <f>'Tot bev lokal modell'!AE33</f>
        <v>0</v>
      </c>
      <c r="F451" s="3">
        <f>'Utdanningsbev lokal mod'!R33</f>
        <v>0</v>
      </c>
      <c r="G451" s="3">
        <f>'Utdanningsbev lokal mod'!S33</f>
        <v>0</v>
      </c>
      <c r="H451" s="3">
        <f>'Utdanningsbev lokal mod'!T33</f>
        <v>0</v>
      </c>
      <c r="I451" s="3">
        <f>'Utdanningsbev lokal mod'!U33</f>
        <v>0</v>
      </c>
      <c r="J451" s="3">
        <f>'Forskningsbev lokal mod'!Z33</f>
        <v>0</v>
      </c>
      <c r="K451" s="3">
        <f>'Forskningsbev lokal mod'!AA33</f>
        <v>0</v>
      </c>
      <c r="L451" s="3">
        <f>'Forskningsbev lokal mod'!AB33</f>
        <v>0</v>
      </c>
      <c r="M451" s="3">
        <f>'Forskningsbev lokal mod'!AC33</f>
        <v>0</v>
      </c>
      <c r="N451" s="3">
        <f>'Forskningsbev lokal mod'!AD33</f>
        <v>0</v>
      </c>
      <c r="O451" s="3">
        <f>'Forskningsbev lokal mod'!AE33</f>
        <v>0</v>
      </c>
      <c r="P451" s="7">
        <f t="shared" ref="P451:P514" si="29">SUM(D451:E451,I451,O451)</f>
        <v>0</v>
      </c>
      <c r="Q451" s="7">
        <f t="shared" ref="Q451:Q514" si="30">SUM(D451:E451)</f>
        <v>0</v>
      </c>
    </row>
    <row r="452" spans="1:17" x14ac:dyDescent="0.25">
      <c r="A452">
        <f t="shared" si="27"/>
        <v>2023</v>
      </c>
      <c r="B452" t="str">
        <f>'Enheter, modell og år'!$E$3</f>
        <v>VFM</v>
      </c>
      <c r="C452" s="67">
        <f t="shared" si="28"/>
        <v>0</v>
      </c>
      <c r="D452" s="3">
        <f>'Tot bev lokal modell'!AG4</f>
        <v>0</v>
      </c>
      <c r="E452" s="3">
        <f>'Tot bev lokal modell'!AJ4</f>
        <v>0</v>
      </c>
      <c r="F452" s="3">
        <f>'Utdanningsbev lokal mod'!V4</f>
        <v>0</v>
      </c>
      <c r="G452" s="3">
        <f>'Utdanningsbev lokal mod'!W4</f>
        <v>0</v>
      </c>
      <c r="H452" s="3">
        <f>'Utdanningsbev lokal mod'!X4</f>
        <v>0</v>
      </c>
      <c r="I452" s="3">
        <f>'Utdanningsbev lokal mod'!Y4</f>
        <v>0</v>
      </c>
      <c r="J452" s="3">
        <f>'Forskningsbev lokal mod'!AF4</f>
        <v>0</v>
      </c>
      <c r="K452" s="3">
        <f>'Forskningsbev lokal mod'!AG4</f>
        <v>0</v>
      </c>
      <c r="L452" s="3">
        <f>'Forskningsbev lokal mod'!AH4</f>
        <v>0</v>
      </c>
      <c r="M452" s="3">
        <f>'Forskningsbev lokal mod'!AI4</f>
        <v>0</v>
      </c>
      <c r="N452" s="3">
        <f>'Forskningsbev lokal mod'!AJ4</f>
        <v>0</v>
      </c>
      <c r="O452" s="3">
        <f>'Forskningsbev lokal mod'!AK4</f>
        <v>0</v>
      </c>
      <c r="P452" s="7">
        <f t="shared" si="29"/>
        <v>0</v>
      </c>
      <c r="Q452" s="7">
        <f t="shared" si="30"/>
        <v>0</v>
      </c>
    </row>
    <row r="453" spans="1:17" x14ac:dyDescent="0.25">
      <c r="A453">
        <f t="shared" si="27"/>
        <v>2023</v>
      </c>
      <c r="B453" t="str">
        <f>'Enheter, modell og år'!$E$3</f>
        <v>VFM</v>
      </c>
      <c r="C453" s="67">
        <f t="shared" si="28"/>
        <v>0</v>
      </c>
      <c r="D453" s="3">
        <f>'Tot bev lokal modell'!AG5</f>
        <v>0</v>
      </c>
      <c r="E453" s="3">
        <f>'Tot bev lokal modell'!AJ5</f>
        <v>0</v>
      </c>
      <c r="F453" s="3">
        <f>'Utdanningsbev lokal mod'!V5</f>
        <v>0</v>
      </c>
      <c r="G453" s="3">
        <f>'Utdanningsbev lokal mod'!W5</f>
        <v>0</v>
      </c>
      <c r="H453" s="3">
        <f>'Utdanningsbev lokal mod'!X5</f>
        <v>0</v>
      </c>
      <c r="I453" s="3">
        <f>'Utdanningsbev lokal mod'!Y5</f>
        <v>0</v>
      </c>
      <c r="J453" s="3">
        <f>'Forskningsbev lokal mod'!AF5</f>
        <v>0</v>
      </c>
      <c r="K453" s="3">
        <f>'Forskningsbev lokal mod'!AG5</f>
        <v>0</v>
      </c>
      <c r="L453" s="3">
        <f>'Forskningsbev lokal mod'!AH5</f>
        <v>0</v>
      </c>
      <c r="M453" s="3">
        <f>'Forskningsbev lokal mod'!AI5</f>
        <v>0</v>
      </c>
      <c r="N453" s="3">
        <f>'Forskningsbev lokal mod'!AJ5</f>
        <v>0</v>
      </c>
      <c r="O453" s="3">
        <f>'Forskningsbev lokal mod'!AK5</f>
        <v>0</v>
      </c>
      <c r="P453" s="7">
        <f t="shared" si="29"/>
        <v>0</v>
      </c>
      <c r="Q453" s="7">
        <f t="shared" si="30"/>
        <v>0</v>
      </c>
    </row>
    <row r="454" spans="1:17" x14ac:dyDescent="0.25">
      <c r="A454">
        <f t="shared" si="27"/>
        <v>2023</v>
      </c>
      <c r="B454" t="str">
        <f>'Enheter, modell og år'!$E$3</f>
        <v>VFM</v>
      </c>
      <c r="C454" s="67">
        <f t="shared" si="28"/>
        <v>0</v>
      </c>
      <c r="D454" s="3">
        <f>'Tot bev lokal modell'!AG6</f>
        <v>0</v>
      </c>
      <c r="E454" s="3">
        <f>'Tot bev lokal modell'!AJ6</f>
        <v>0</v>
      </c>
      <c r="F454" s="3">
        <f>'Utdanningsbev lokal mod'!V6</f>
        <v>0</v>
      </c>
      <c r="G454" s="3">
        <f>'Utdanningsbev lokal mod'!W6</f>
        <v>0</v>
      </c>
      <c r="H454" s="3">
        <f>'Utdanningsbev lokal mod'!X6</f>
        <v>0</v>
      </c>
      <c r="I454" s="3">
        <f>'Utdanningsbev lokal mod'!Y6</f>
        <v>0</v>
      </c>
      <c r="J454" s="3">
        <f>'Forskningsbev lokal mod'!AF6</f>
        <v>0</v>
      </c>
      <c r="K454" s="3">
        <f>'Forskningsbev lokal mod'!AG6</f>
        <v>0</v>
      </c>
      <c r="L454" s="3">
        <f>'Forskningsbev lokal mod'!AH6</f>
        <v>0</v>
      </c>
      <c r="M454" s="3">
        <f>'Forskningsbev lokal mod'!AI6</f>
        <v>0</v>
      </c>
      <c r="N454" s="3">
        <f>'Forskningsbev lokal mod'!AJ6</f>
        <v>0</v>
      </c>
      <c r="O454" s="3">
        <f>'Forskningsbev lokal mod'!AK6</f>
        <v>0</v>
      </c>
      <c r="P454" s="7">
        <f t="shared" si="29"/>
        <v>0</v>
      </c>
      <c r="Q454" s="7">
        <f t="shared" si="30"/>
        <v>0</v>
      </c>
    </row>
    <row r="455" spans="1:17" x14ac:dyDescent="0.25">
      <c r="A455">
        <f t="shared" si="27"/>
        <v>2023</v>
      </c>
      <c r="B455" t="str">
        <f>'Enheter, modell og år'!$E$3</f>
        <v>VFM</v>
      </c>
      <c r="C455" s="67">
        <f t="shared" si="28"/>
        <v>0</v>
      </c>
      <c r="D455" s="3">
        <f>'Tot bev lokal modell'!AG7</f>
        <v>0</v>
      </c>
      <c r="E455" s="3">
        <f>'Tot bev lokal modell'!AJ7</f>
        <v>0</v>
      </c>
      <c r="F455" s="3">
        <f>'Utdanningsbev lokal mod'!V7</f>
        <v>0</v>
      </c>
      <c r="G455" s="3">
        <f>'Utdanningsbev lokal mod'!W7</f>
        <v>0</v>
      </c>
      <c r="H455" s="3">
        <f>'Utdanningsbev lokal mod'!X7</f>
        <v>0</v>
      </c>
      <c r="I455" s="3">
        <f>'Utdanningsbev lokal mod'!Y7</f>
        <v>0</v>
      </c>
      <c r="J455" s="3">
        <f>'Forskningsbev lokal mod'!AF7</f>
        <v>0</v>
      </c>
      <c r="K455" s="3">
        <f>'Forskningsbev lokal mod'!AG7</f>
        <v>0</v>
      </c>
      <c r="L455" s="3">
        <f>'Forskningsbev lokal mod'!AH7</f>
        <v>0</v>
      </c>
      <c r="M455" s="3">
        <f>'Forskningsbev lokal mod'!AI7</f>
        <v>0</v>
      </c>
      <c r="N455" s="3">
        <f>'Forskningsbev lokal mod'!AJ7</f>
        <v>0</v>
      </c>
      <c r="O455" s="3">
        <f>'Forskningsbev lokal mod'!AK7</f>
        <v>0</v>
      </c>
      <c r="P455" s="7">
        <f t="shared" si="29"/>
        <v>0</v>
      </c>
      <c r="Q455" s="7">
        <f t="shared" si="30"/>
        <v>0</v>
      </c>
    </row>
    <row r="456" spans="1:17" x14ac:dyDescent="0.25">
      <c r="A456">
        <f t="shared" si="27"/>
        <v>2023</v>
      </c>
      <c r="B456" t="str">
        <f>'Enheter, modell og år'!$E$3</f>
        <v>VFM</v>
      </c>
      <c r="C456" s="67">
        <f t="shared" si="28"/>
        <v>0</v>
      </c>
      <c r="D456" s="3">
        <f>'Tot bev lokal modell'!AG8</f>
        <v>0</v>
      </c>
      <c r="E456" s="3">
        <f>'Tot bev lokal modell'!AJ8</f>
        <v>0</v>
      </c>
      <c r="F456" s="3">
        <f>'Utdanningsbev lokal mod'!V8</f>
        <v>0</v>
      </c>
      <c r="G456" s="3">
        <f>'Utdanningsbev lokal mod'!W8</f>
        <v>0</v>
      </c>
      <c r="H456" s="3">
        <f>'Utdanningsbev lokal mod'!X8</f>
        <v>0</v>
      </c>
      <c r="I456" s="3">
        <f>'Utdanningsbev lokal mod'!Y8</f>
        <v>0</v>
      </c>
      <c r="J456" s="3">
        <f>'Forskningsbev lokal mod'!AF8</f>
        <v>0</v>
      </c>
      <c r="K456" s="3">
        <f>'Forskningsbev lokal mod'!AG8</f>
        <v>0</v>
      </c>
      <c r="L456" s="3">
        <f>'Forskningsbev lokal mod'!AH8</f>
        <v>0</v>
      </c>
      <c r="M456" s="3">
        <f>'Forskningsbev lokal mod'!AI8</f>
        <v>0</v>
      </c>
      <c r="N456" s="3">
        <f>'Forskningsbev lokal mod'!AJ8</f>
        <v>0</v>
      </c>
      <c r="O456" s="3">
        <f>'Forskningsbev lokal mod'!AK8</f>
        <v>0</v>
      </c>
      <c r="P456" s="7">
        <f t="shared" si="29"/>
        <v>0</v>
      </c>
      <c r="Q456" s="7">
        <f t="shared" si="30"/>
        <v>0</v>
      </c>
    </row>
    <row r="457" spans="1:17" x14ac:dyDescent="0.25">
      <c r="A457">
        <f t="shared" si="27"/>
        <v>2023</v>
      </c>
      <c r="B457" t="str">
        <f>'Enheter, modell og år'!$E$3</f>
        <v>VFM</v>
      </c>
      <c r="C457" s="67">
        <f t="shared" si="28"/>
        <v>0</v>
      </c>
      <c r="D457" s="3">
        <f>'Tot bev lokal modell'!AG9</f>
        <v>0</v>
      </c>
      <c r="E457" s="3">
        <f>'Tot bev lokal modell'!AJ9</f>
        <v>0</v>
      </c>
      <c r="F457" s="3">
        <f>'Utdanningsbev lokal mod'!V9</f>
        <v>0</v>
      </c>
      <c r="G457" s="3">
        <f>'Utdanningsbev lokal mod'!W9</f>
        <v>0</v>
      </c>
      <c r="H457" s="3">
        <f>'Utdanningsbev lokal mod'!X9</f>
        <v>0</v>
      </c>
      <c r="I457" s="3">
        <f>'Utdanningsbev lokal mod'!Y9</f>
        <v>0</v>
      </c>
      <c r="J457" s="3">
        <f>'Forskningsbev lokal mod'!AF9</f>
        <v>0</v>
      </c>
      <c r="K457" s="3">
        <f>'Forskningsbev lokal mod'!AG9</f>
        <v>0</v>
      </c>
      <c r="L457" s="3">
        <f>'Forskningsbev lokal mod'!AH9</f>
        <v>0</v>
      </c>
      <c r="M457" s="3">
        <f>'Forskningsbev lokal mod'!AI9</f>
        <v>0</v>
      </c>
      <c r="N457" s="3">
        <f>'Forskningsbev lokal mod'!AJ9</f>
        <v>0</v>
      </c>
      <c r="O457" s="3">
        <f>'Forskningsbev lokal mod'!AK9</f>
        <v>0</v>
      </c>
      <c r="P457" s="7">
        <f t="shared" si="29"/>
        <v>0</v>
      </c>
      <c r="Q457" s="7">
        <f t="shared" si="30"/>
        <v>0</v>
      </c>
    </row>
    <row r="458" spans="1:17" x14ac:dyDescent="0.25">
      <c r="A458">
        <f t="shared" si="27"/>
        <v>2023</v>
      </c>
      <c r="B458" t="str">
        <f>'Enheter, modell og år'!$E$3</f>
        <v>VFM</v>
      </c>
      <c r="C458" s="67">
        <f t="shared" si="28"/>
        <v>0</v>
      </c>
      <c r="D458" s="3">
        <f>'Tot bev lokal modell'!AG10</f>
        <v>0</v>
      </c>
      <c r="E458" s="3">
        <f>'Tot bev lokal modell'!AJ10</f>
        <v>0</v>
      </c>
      <c r="F458" s="3">
        <f>'Utdanningsbev lokal mod'!V10</f>
        <v>0</v>
      </c>
      <c r="G458" s="3">
        <f>'Utdanningsbev lokal mod'!W10</f>
        <v>0</v>
      </c>
      <c r="H458" s="3">
        <f>'Utdanningsbev lokal mod'!X10</f>
        <v>0</v>
      </c>
      <c r="I458" s="3">
        <f>'Utdanningsbev lokal mod'!Y10</f>
        <v>0</v>
      </c>
      <c r="J458" s="3">
        <f>'Forskningsbev lokal mod'!AF10</f>
        <v>0</v>
      </c>
      <c r="K458" s="3">
        <f>'Forskningsbev lokal mod'!AG10</f>
        <v>0</v>
      </c>
      <c r="L458" s="3">
        <f>'Forskningsbev lokal mod'!AH10</f>
        <v>0</v>
      </c>
      <c r="M458" s="3">
        <f>'Forskningsbev lokal mod'!AI10</f>
        <v>0</v>
      </c>
      <c r="N458" s="3">
        <f>'Forskningsbev lokal mod'!AJ10</f>
        <v>0</v>
      </c>
      <c r="O458" s="3">
        <f>'Forskningsbev lokal mod'!AK10</f>
        <v>0</v>
      </c>
      <c r="P458" s="7">
        <f t="shared" si="29"/>
        <v>0</v>
      </c>
      <c r="Q458" s="7">
        <f t="shared" si="30"/>
        <v>0</v>
      </c>
    </row>
    <row r="459" spans="1:17" x14ac:dyDescent="0.25">
      <c r="A459">
        <f t="shared" si="27"/>
        <v>2023</v>
      </c>
      <c r="B459" t="str">
        <f>'Enheter, modell og år'!$E$3</f>
        <v>VFM</v>
      </c>
      <c r="C459" s="67">
        <f t="shared" si="28"/>
        <v>0</v>
      </c>
      <c r="D459" s="3">
        <f>'Tot bev lokal modell'!AG11</f>
        <v>0</v>
      </c>
      <c r="E459" s="3">
        <f>'Tot bev lokal modell'!AJ11</f>
        <v>0</v>
      </c>
      <c r="F459" s="3">
        <f>'Utdanningsbev lokal mod'!V11</f>
        <v>0</v>
      </c>
      <c r="G459" s="3">
        <f>'Utdanningsbev lokal mod'!W11</f>
        <v>0</v>
      </c>
      <c r="H459" s="3">
        <f>'Utdanningsbev lokal mod'!X11</f>
        <v>0</v>
      </c>
      <c r="I459" s="3">
        <f>'Utdanningsbev lokal mod'!Y11</f>
        <v>0</v>
      </c>
      <c r="J459" s="3">
        <f>'Forskningsbev lokal mod'!AF11</f>
        <v>0</v>
      </c>
      <c r="K459" s="3">
        <f>'Forskningsbev lokal mod'!AG11</f>
        <v>0</v>
      </c>
      <c r="L459" s="3">
        <f>'Forskningsbev lokal mod'!AH11</f>
        <v>0</v>
      </c>
      <c r="M459" s="3">
        <f>'Forskningsbev lokal mod'!AI11</f>
        <v>0</v>
      </c>
      <c r="N459" s="3">
        <f>'Forskningsbev lokal mod'!AJ11</f>
        <v>0</v>
      </c>
      <c r="O459" s="3">
        <f>'Forskningsbev lokal mod'!AK11</f>
        <v>0</v>
      </c>
      <c r="P459" s="7">
        <f t="shared" si="29"/>
        <v>0</v>
      </c>
      <c r="Q459" s="7">
        <f t="shared" si="30"/>
        <v>0</v>
      </c>
    </row>
    <row r="460" spans="1:17" x14ac:dyDescent="0.25">
      <c r="A460">
        <f t="shared" si="27"/>
        <v>2023</v>
      </c>
      <c r="B460" t="str">
        <f>'Enheter, modell og år'!$E$3</f>
        <v>VFM</v>
      </c>
      <c r="C460" s="67">
        <f t="shared" si="28"/>
        <v>0</v>
      </c>
      <c r="D460" s="3">
        <f>'Tot bev lokal modell'!AG12</f>
        <v>0</v>
      </c>
      <c r="E460" s="3">
        <f>'Tot bev lokal modell'!AJ12</f>
        <v>0</v>
      </c>
      <c r="F460" s="3">
        <f>'Utdanningsbev lokal mod'!V12</f>
        <v>0</v>
      </c>
      <c r="G460" s="3">
        <f>'Utdanningsbev lokal mod'!W12</f>
        <v>0</v>
      </c>
      <c r="H460" s="3">
        <f>'Utdanningsbev lokal mod'!X12</f>
        <v>0</v>
      </c>
      <c r="I460" s="3">
        <f>'Utdanningsbev lokal mod'!Y12</f>
        <v>0</v>
      </c>
      <c r="J460" s="3">
        <f>'Forskningsbev lokal mod'!AF12</f>
        <v>0</v>
      </c>
      <c r="K460" s="3">
        <f>'Forskningsbev lokal mod'!AG12</f>
        <v>0</v>
      </c>
      <c r="L460" s="3">
        <f>'Forskningsbev lokal mod'!AH12</f>
        <v>0</v>
      </c>
      <c r="M460" s="3">
        <f>'Forskningsbev lokal mod'!AI12</f>
        <v>0</v>
      </c>
      <c r="N460" s="3">
        <f>'Forskningsbev lokal mod'!AJ12</f>
        <v>0</v>
      </c>
      <c r="O460" s="3">
        <f>'Forskningsbev lokal mod'!AK12</f>
        <v>0</v>
      </c>
      <c r="P460" s="7">
        <f t="shared" si="29"/>
        <v>0</v>
      </c>
      <c r="Q460" s="7">
        <f t="shared" si="30"/>
        <v>0</v>
      </c>
    </row>
    <row r="461" spans="1:17" x14ac:dyDescent="0.25">
      <c r="A461">
        <f t="shared" si="27"/>
        <v>2023</v>
      </c>
      <c r="B461" t="str">
        <f>'Enheter, modell og år'!$E$3</f>
        <v>VFM</v>
      </c>
      <c r="C461" s="67">
        <f t="shared" si="28"/>
        <v>0</v>
      </c>
      <c r="D461" s="3">
        <f>'Tot bev lokal modell'!AG13</f>
        <v>0</v>
      </c>
      <c r="E461" s="3">
        <f>'Tot bev lokal modell'!AJ13</f>
        <v>0</v>
      </c>
      <c r="F461" s="3">
        <f>'Utdanningsbev lokal mod'!V13</f>
        <v>0</v>
      </c>
      <c r="G461" s="3">
        <f>'Utdanningsbev lokal mod'!W13</f>
        <v>0</v>
      </c>
      <c r="H461" s="3">
        <f>'Utdanningsbev lokal mod'!X13</f>
        <v>0</v>
      </c>
      <c r="I461" s="3">
        <f>'Utdanningsbev lokal mod'!Y13</f>
        <v>0</v>
      </c>
      <c r="J461" s="3">
        <f>'Forskningsbev lokal mod'!AF13</f>
        <v>0</v>
      </c>
      <c r="K461" s="3">
        <f>'Forskningsbev lokal mod'!AG13</f>
        <v>0</v>
      </c>
      <c r="L461" s="3">
        <f>'Forskningsbev lokal mod'!AH13</f>
        <v>0</v>
      </c>
      <c r="M461" s="3">
        <f>'Forskningsbev lokal mod'!AI13</f>
        <v>0</v>
      </c>
      <c r="N461" s="3">
        <f>'Forskningsbev lokal mod'!AJ13</f>
        <v>0</v>
      </c>
      <c r="O461" s="3">
        <f>'Forskningsbev lokal mod'!AK13</f>
        <v>0</v>
      </c>
      <c r="P461" s="7">
        <f t="shared" si="29"/>
        <v>0</v>
      </c>
      <c r="Q461" s="7">
        <f t="shared" si="30"/>
        <v>0</v>
      </c>
    </row>
    <row r="462" spans="1:17" x14ac:dyDescent="0.25">
      <c r="A462">
        <f t="shared" si="27"/>
        <v>2023</v>
      </c>
      <c r="B462" t="str">
        <f>'Enheter, modell og år'!$E$3</f>
        <v>VFM</v>
      </c>
      <c r="C462" s="67">
        <f t="shared" si="28"/>
        <v>0</v>
      </c>
      <c r="D462" s="3">
        <f>'Tot bev lokal modell'!AG14</f>
        <v>0</v>
      </c>
      <c r="E462" s="3">
        <f>'Tot bev lokal modell'!AJ14</f>
        <v>0</v>
      </c>
      <c r="F462" s="3">
        <f>'Utdanningsbev lokal mod'!V14</f>
        <v>0</v>
      </c>
      <c r="G462" s="3">
        <f>'Utdanningsbev lokal mod'!W14</f>
        <v>0</v>
      </c>
      <c r="H462" s="3">
        <f>'Utdanningsbev lokal mod'!X14</f>
        <v>0</v>
      </c>
      <c r="I462" s="3">
        <f>'Utdanningsbev lokal mod'!Y14</f>
        <v>0</v>
      </c>
      <c r="J462" s="3">
        <f>'Forskningsbev lokal mod'!AF14</f>
        <v>0</v>
      </c>
      <c r="K462" s="3">
        <f>'Forskningsbev lokal mod'!AG14</f>
        <v>0</v>
      </c>
      <c r="L462" s="3">
        <f>'Forskningsbev lokal mod'!AH14</f>
        <v>0</v>
      </c>
      <c r="M462" s="3">
        <f>'Forskningsbev lokal mod'!AI14</f>
        <v>0</v>
      </c>
      <c r="N462" s="3">
        <f>'Forskningsbev lokal mod'!AJ14</f>
        <v>0</v>
      </c>
      <c r="O462" s="3">
        <f>'Forskningsbev lokal mod'!AK14</f>
        <v>0</v>
      </c>
      <c r="P462" s="7">
        <f t="shared" si="29"/>
        <v>0</v>
      </c>
      <c r="Q462" s="7">
        <f t="shared" si="30"/>
        <v>0</v>
      </c>
    </row>
    <row r="463" spans="1:17" x14ac:dyDescent="0.25">
      <c r="A463">
        <f t="shared" si="27"/>
        <v>2023</v>
      </c>
      <c r="B463" t="str">
        <f>'Enheter, modell og år'!$E$3</f>
        <v>VFM</v>
      </c>
      <c r="C463" s="67">
        <f t="shared" si="28"/>
        <v>0</v>
      </c>
      <c r="D463" s="3">
        <f>'Tot bev lokal modell'!AG15</f>
        <v>0</v>
      </c>
      <c r="E463" s="3">
        <f>'Tot bev lokal modell'!AJ15</f>
        <v>0</v>
      </c>
      <c r="F463" s="3">
        <f>'Utdanningsbev lokal mod'!V15</f>
        <v>0</v>
      </c>
      <c r="G463" s="3">
        <f>'Utdanningsbev lokal mod'!W15</f>
        <v>0</v>
      </c>
      <c r="H463" s="3">
        <f>'Utdanningsbev lokal mod'!X15</f>
        <v>0</v>
      </c>
      <c r="I463" s="3">
        <f>'Utdanningsbev lokal mod'!Y15</f>
        <v>0</v>
      </c>
      <c r="J463" s="3">
        <f>'Forskningsbev lokal mod'!AF15</f>
        <v>0</v>
      </c>
      <c r="K463" s="3">
        <f>'Forskningsbev lokal mod'!AG15</f>
        <v>0</v>
      </c>
      <c r="L463" s="3">
        <f>'Forskningsbev lokal mod'!AH15</f>
        <v>0</v>
      </c>
      <c r="M463" s="3">
        <f>'Forskningsbev lokal mod'!AI15</f>
        <v>0</v>
      </c>
      <c r="N463" s="3">
        <f>'Forskningsbev lokal mod'!AJ15</f>
        <v>0</v>
      </c>
      <c r="O463" s="3">
        <f>'Forskningsbev lokal mod'!AK15</f>
        <v>0</v>
      </c>
      <c r="P463" s="7">
        <f t="shared" si="29"/>
        <v>0</v>
      </c>
      <c r="Q463" s="7">
        <f t="shared" si="30"/>
        <v>0</v>
      </c>
    </row>
    <row r="464" spans="1:17" x14ac:dyDescent="0.25">
      <c r="A464">
        <f t="shared" si="27"/>
        <v>2023</v>
      </c>
      <c r="B464" t="str">
        <f>'Enheter, modell og år'!$E$3</f>
        <v>VFM</v>
      </c>
      <c r="C464" s="67">
        <f t="shared" si="28"/>
        <v>0</v>
      </c>
      <c r="D464" s="3">
        <f>'Tot bev lokal modell'!AG16</f>
        <v>0</v>
      </c>
      <c r="E464" s="3">
        <f>'Tot bev lokal modell'!AJ16</f>
        <v>0</v>
      </c>
      <c r="F464" s="3">
        <f>'Utdanningsbev lokal mod'!V16</f>
        <v>0</v>
      </c>
      <c r="G464" s="3">
        <f>'Utdanningsbev lokal mod'!W16</f>
        <v>0</v>
      </c>
      <c r="H464" s="3">
        <f>'Utdanningsbev lokal mod'!X16</f>
        <v>0</v>
      </c>
      <c r="I464" s="3">
        <f>'Utdanningsbev lokal mod'!Y16</f>
        <v>0</v>
      </c>
      <c r="J464" s="3">
        <f>'Forskningsbev lokal mod'!AF16</f>
        <v>0</v>
      </c>
      <c r="K464" s="3">
        <f>'Forskningsbev lokal mod'!AG16</f>
        <v>0</v>
      </c>
      <c r="L464" s="3">
        <f>'Forskningsbev lokal mod'!AH16</f>
        <v>0</v>
      </c>
      <c r="M464" s="3">
        <f>'Forskningsbev lokal mod'!AI16</f>
        <v>0</v>
      </c>
      <c r="N464" s="3">
        <f>'Forskningsbev lokal mod'!AJ16</f>
        <v>0</v>
      </c>
      <c r="O464" s="3">
        <f>'Forskningsbev lokal mod'!AK16</f>
        <v>0</v>
      </c>
      <c r="P464" s="7">
        <f t="shared" si="29"/>
        <v>0</v>
      </c>
      <c r="Q464" s="7">
        <f t="shared" si="30"/>
        <v>0</v>
      </c>
    </row>
    <row r="465" spans="1:17" x14ac:dyDescent="0.25">
      <c r="A465">
        <f t="shared" ref="A465:A528" si="31">A195</f>
        <v>2023</v>
      </c>
      <c r="B465" t="str">
        <f>'Enheter, modell og år'!$E$3</f>
        <v>VFM</v>
      </c>
      <c r="C465" s="67">
        <f t="shared" ref="C465:C528" si="32">C195</f>
        <v>0</v>
      </c>
      <c r="D465" s="3">
        <f>'Tot bev lokal modell'!AG17</f>
        <v>0</v>
      </c>
      <c r="E465" s="3">
        <f>'Tot bev lokal modell'!AJ17</f>
        <v>0</v>
      </c>
      <c r="F465" s="3">
        <f>'Utdanningsbev lokal mod'!V17</f>
        <v>0</v>
      </c>
      <c r="G465" s="3">
        <f>'Utdanningsbev lokal mod'!W17</f>
        <v>0</v>
      </c>
      <c r="H465" s="3">
        <f>'Utdanningsbev lokal mod'!X17</f>
        <v>0</v>
      </c>
      <c r="I465" s="3">
        <f>'Utdanningsbev lokal mod'!Y17</f>
        <v>0</v>
      </c>
      <c r="J465" s="3">
        <f>'Forskningsbev lokal mod'!AF17</f>
        <v>0</v>
      </c>
      <c r="K465" s="3">
        <f>'Forskningsbev lokal mod'!AG17</f>
        <v>0</v>
      </c>
      <c r="L465" s="3">
        <f>'Forskningsbev lokal mod'!AH17</f>
        <v>0</v>
      </c>
      <c r="M465" s="3">
        <f>'Forskningsbev lokal mod'!AI17</f>
        <v>0</v>
      </c>
      <c r="N465" s="3">
        <f>'Forskningsbev lokal mod'!AJ17</f>
        <v>0</v>
      </c>
      <c r="O465" s="3">
        <f>'Forskningsbev lokal mod'!AK17</f>
        <v>0</v>
      </c>
      <c r="P465" s="7">
        <f t="shared" si="29"/>
        <v>0</v>
      </c>
      <c r="Q465" s="7">
        <f t="shared" si="30"/>
        <v>0</v>
      </c>
    </row>
    <row r="466" spans="1:17" x14ac:dyDescent="0.25">
      <c r="A466">
        <f t="shared" si="31"/>
        <v>2023</v>
      </c>
      <c r="B466" t="str">
        <f>'Enheter, modell og år'!$E$3</f>
        <v>VFM</v>
      </c>
      <c r="C466" s="67">
        <f t="shared" si="32"/>
        <v>0</v>
      </c>
      <c r="D466" s="3">
        <f>'Tot bev lokal modell'!AG18</f>
        <v>0</v>
      </c>
      <c r="E466" s="3">
        <f>'Tot bev lokal modell'!AJ18</f>
        <v>0</v>
      </c>
      <c r="F466" s="3">
        <f>'Utdanningsbev lokal mod'!V18</f>
        <v>0</v>
      </c>
      <c r="G466" s="3">
        <f>'Utdanningsbev lokal mod'!W18</f>
        <v>0</v>
      </c>
      <c r="H466" s="3">
        <f>'Utdanningsbev lokal mod'!X18</f>
        <v>0</v>
      </c>
      <c r="I466" s="3">
        <f>'Utdanningsbev lokal mod'!Y18</f>
        <v>0</v>
      </c>
      <c r="J466" s="3">
        <f>'Forskningsbev lokal mod'!AF18</f>
        <v>0</v>
      </c>
      <c r="K466" s="3">
        <f>'Forskningsbev lokal mod'!AG18</f>
        <v>0</v>
      </c>
      <c r="L466" s="3">
        <f>'Forskningsbev lokal mod'!AH18</f>
        <v>0</v>
      </c>
      <c r="M466" s="3">
        <f>'Forskningsbev lokal mod'!AI18</f>
        <v>0</v>
      </c>
      <c r="N466" s="3">
        <f>'Forskningsbev lokal mod'!AJ18</f>
        <v>0</v>
      </c>
      <c r="O466" s="3">
        <f>'Forskningsbev lokal mod'!AK18</f>
        <v>0</v>
      </c>
      <c r="P466" s="7">
        <f t="shared" si="29"/>
        <v>0</v>
      </c>
      <c r="Q466" s="7">
        <f t="shared" si="30"/>
        <v>0</v>
      </c>
    </row>
    <row r="467" spans="1:17" x14ac:dyDescent="0.25">
      <c r="A467">
        <f t="shared" si="31"/>
        <v>2023</v>
      </c>
      <c r="B467" t="str">
        <f>'Enheter, modell og år'!$E$3</f>
        <v>VFM</v>
      </c>
      <c r="C467" s="67">
        <f t="shared" si="32"/>
        <v>0</v>
      </c>
      <c r="D467" s="3">
        <f>'Tot bev lokal modell'!AG19</f>
        <v>0</v>
      </c>
      <c r="E467" s="3">
        <f>'Tot bev lokal modell'!AJ19</f>
        <v>0</v>
      </c>
      <c r="F467" s="3">
        <f>'Utdanningsbev lokal mod'!V19</f>
        <v>0</v>
      </c>
      <c r="G467" s="3">
        <f>'Utdanningsbev lokal mod'!W19</f>
        <v>0</v>
      </c>
      <c r="H467" s="3">
        <f>'Utdanningsbev lokal mod'!X19</f>
        <v>0</v>
      </c>
      <c r="I467" s="3">
        <f>'Utdanningsbev lokal mod'!Y19</f>
        <v>0</v>
      </c>
      <c r="J467" s="3">
        <f>'Forskningsbev lokal mod'!AF19</f>
        <v>0</v>
      </c>
      <c r="K467" s="3">
        <f>'Forskningsbev lokal mod'!AG19</f>
        <v>0</v>
      </c>
      <c r="L467" s="3">
        <f>'Forskningsbev lokal mod'!AH19</f>
        <v>0</v>
      </c>
      <c r="M467" s="3">
        <f>'Forskningsbev lokal mod'!AI19</f>
        <v>0</v>
      </c>
      <c r="N467" s="3">
        <f>'Forskningsbev lokal mod'!AJ19</f>
        <v>0</v>
      </c>
      <c r="O467" s="3">
        <f>'Forskningsbev lokal mod'!AK19</f>
        <v>0</v>
      </c>
      <c r="P467" s="7">
        <f t="shared" si="29"/>
        <v>0</v>
      </c>
      <c r="Q467" s="7">
        <f t="shared" si="30"/>
        <v>0</v>
      </c>
    </row>
    <row r="468" spans="1:17" x14ac:dyDescent="0.25">
      <c r="A468">
        <f t="shared" si="31"/>
        <v>2023</v>
      </c>
      <c r="B468" t="str">
        <f>'Enheter, modell og år'!$E$3</f>
        <v>VFM</v>
      </c>
      <c r="C468" s="67">
        <f t="shared" si="32"/>
        <v>0</v>
      </c>
      <c r="D468" s="3">
        <f>'Tot bev lokal modell'!AG20</f>
        <v>0</v>
      </c>
      <c r="E468" s="3">
        <f>'Tot bev lokal modell'!AJ20</f>
        <v>0</v>
      </c>
      <c r="F468" s="3">
        <f>'Utdanningsbev lokal mod'!V20</f>
        <v>0</v>
      </c>
      <c r="G468" s="3">
        <f>'Utdanningsbev lokal mod'!W20</f>
        <v>0</v>
      </c>
      <c r="H468" s="3">
        <f>'Utdanningsbev lokal mod'!X20</f>
        <v>0</v>
      </c>
      <c r="I468" s="3">
        <f>'Utdanningsbev lokal mod'!Y20</f>
        <v>0</v>
      </c>
      <c r="J468" s="3">
        <f>'Forskningsbev lokal mod'!AF20</f>
        <v>0</v>
      </c>
      <c r="K468" s="3">
        <f>'Forskningsbev lokal mod'!AG20</f>
        <v>0</v>
      </c>
      <c r="L468" s="3">
        <f>'Forskningsbev lokal mod'!AH20</f>
        <v>0</v>
      </c>
      <c r="M468" s="3">
        <f>'Forskningsbev lokal mod'!AI20</f>
        <v>0</v>
      </c>
      <c r="N468" s="3">
        <f>'Forskningsbev lokal mod'!AJ20</f>
        <v>0</v>
      </c>
      <c r="O468" s="3">
        <f>'Forskningsbev lokal mod'!AK20</f>
        <v>0</v>
      </c>
      <c r="P468" s="7">
        <f t="shared" si="29"/>
        <v>0</v>
      </c>
      <c r="Q468" s="7">
        <f t="shared" si="30"/>
        <v>0</v>
      </c>
    </row>
    <row r="469" spans="1:17" x14ac:dyDescent="0.25">
      <c r="A469">
        <f t="shared" si="31"/>
        <v>2023</v>
      </c>
      <c r="B469" t="str">
        <f>'Enheter, modell og år'!$E$3</f>
        <v>VFM</v>
      </c>
      <c r="C469" s="67">
        <f t="shared" si="32"/>
        <v>0</v>
      </c>
      <c r="D469" s="3">
        <f>'Tot bev lokal modell'!AG21</f>
        <v>0</v>
      </c>
      <c r="E469" s="3">
        <f>'Tot bev lokal modell'!AJ21</f>
        <v>0</v>
      </c>
      <c r="F469" s="3">
        <f>'Utdanningsbev lokal mod'!V21</f>
        <v>0</v>
      </c>
      <c r="G469" s="3">
        <f>'Utdanningsbev lokal mod'!W21</f>
        <v>0</v>
      </c>
      <c r="H469" s="3">
        <f>'Utdanningsbev lokal mod'!X21</f>
        <v>0</v>
      </c>
      <c r="I469" s="3">
        <f>'Utdanningsbev lokal mod'!Y21</f>
        <v>0</v>
      </c>
      <c r="J469" s="3">
        <f>'Forskningsbev lokal mod'!AF21</f>
        <v>0</v>
      </c>
      <c r="K469" s="3">
        <f>'Forskningsbev lokal mod'!AG21</f>
        <v>0</v>
      </c>
      <c r="L469" s="3">
        <f>'Forskningsbev lokal mod'!AH21</f>
        <v>0</v>
      </c>
      <c r="M469" s="3">
        <f>'Forskningsbev lokal mod'!AI21</f>
        <v>0</v>
      </c>
      <c r="N469" s="3">
        <f>'Forskningsbev lokal mod'!AJ21</f>
        <v>0</v>
      </c>
      <c r="O469" s="3">
        <f>'Forskningsbev lokal mod'!AK21</f>
        <v>0</v>
      </c>
      <c r="P469" s="7">
        <f t="shared" si="29"/>
        <v>0</v>
      </c>
      <c r="Q469" s="7">
        <f t="shared" si="30"/>
        <v>0</v>
      </c>
    </row>
    <row r="470" spans="1:17" x14ac:dyDescent="0.25">
      <c r="A470">
        <f t="shared" si="31"/>
        <v>2023</v>
      </c>
      <c r="B470" t="str">
        <f>'Enheter, modell og år'!$E$3</f>
        <v>VFM</v>
      </c>
      <c r="C470" s="67">
        <f t="shared" si="32"/>
        <v>0</v>
      </c>
      <c r="D470" s="3">
        <f>'Tot bev lokal modell'!AG22</f>
        <v>0</v>
      </c>
      <c r="E470" s="3">
        <f>'Tot bev lokal modell'!AJ22</f>
        <v>0</v>
      </c>
      <c r="F470" s="3">
        <f>'Utdanningsbev lokal mod'!V22</f>
        <v>0</v>
      </c>
      <c r="G470" s="3">
        <f>'Utdanningsbev lokal mod'!W22</f>
        <v>0</v>
      </c>
      <c r="H470" s="3">
        <f>'Utdanningsbev lokal mod'!X22</f>
        <v>0</v>
      </c>
      <c r="I470" s="3">
        <f>'Utdanningsbev lokal mod'!Y22</f>
        <v>0</v>
      </c>
      <c r="J470" s="3">
        <f>'Forskningsbev lokal mod'!AF22</f>
        <v>0</v>
      </c>
      <c r="K470" s="3">
        <f>'Forskningsbev lokal mod'!AG22</f>
        <v>0</v>
      </c>
      <c r="L470" s="3">
        <f>'Forskningsbev lokal mod'!AH22</f>
        <v>0</v>
      </c>
      <c r="M470" s="3">
        <f>'Forskningsbev lokal mod'!AI22</f>
        <v>0</v>
      </c>
      <c r="N470" s="3">
        <f>'Forskningsbev lokal mod'!AJ22</f>
        <v>0</v>
      </c>
      <c r="O470" s="3">
        <f>'Forskningsbev lokal mod'!AK22</f>
        <v>0</v>
      </c>
      <c r="P470" s="7">
        <f t="shared" si="29"/>
        <v>0</v>
      </c>
      <c r="Q470" s="7">
        <f t="shared" si="30"/>
        <v>0</v>
      </c>
    </row>
    <row r="471" spans="1:17" x14ac:dyDescent="0.25">
      <c r="A471">
        <f t="shared" si="31"/>
        <v>2023</v>
      </c>
      <c r="B471" t="str">
        <f>'Enheter, modell og år'!$E$3</f>
        <v>VFM</v>
      </c>
      <c r="C471" s="67">
        <f t="shared" si="32"/>
        <v>0</v>
      </c>
      <c r="D471" s="3">
        <f>'Tot bev lokal modell'!AG23</f>
        <v>0</v>
      </c>
      <c r="E471" s="3">
        <f>'Tot bev lokal modell'!AJ23</f>
        <v>0</v>
      </c>
      <c r="F471" s="3">
        <f>'Utdanningsbev lokal mod'!V23</f>
        <v>0</v>
      </c>
      <c r="G471" s="3">
        <f>'Utdanningsbev lokal mod'!W23</f>
        <v>0</v>
      </c>
      <c r="H471" s="3">
        <f>'Utdanningsbev lokal mod'!X23</f>
        <v>0</v>
      </c>
      <c r="I471" s="3">
        <f>'Utdanningsbev lokal mod'!Y23</f>
        <v>0</v>
      </c>
      <c r="J471" s="3">
        <f>'Forskningsbev lokal mod'!AF23</f>
        <v>0</v>
      </c>
      <c r="K471" s="3">
        <f>'Forskningsbev lokal mod'!AG23</f>
        <v>0</v>
      </c>
      <c r="L471" s="3">
        <f>'Forskningsbev lokal mod'!AH23</f>
        <v>0</v>
      </c>
      <c r="M471" s="3">
        <f>'Forskningsbev lokal mod'!AI23</f>
        <v>0</v>
      </c>
      <c r="N471" s="3">
        <f>'Forskningsbev lokal mod'!AJ23</f>
        <v>0</v>
      </c>
      <c r="O471" s="3">
        <f>'Forskningsbev lokal mod'!AK23</f>
        <v>0</v>
      </c>
      <c r="P471" s="7">
        <f t="shared" si="29"/>
        <v>0</v>
      </c>
      <c r="Q471" s="7">
        <f t="shared" si="30"/>
        <v>0</v>
      </c>
    </row>
    <row r="472" spans="1:17" x14ac:dyDescent="0.25">
      <c r="A472">
        <f t="shared" si="31"/>
        <v>2023</v>
      </c>
      <c r="B472" t="str">
        <f>'Enheter, modell og år'!$E$3</f>
        <v>VFM</v>
      </c>
      <c r="C472" s="67">
        <f t="shared" si="32"/>
        <v>0</v>
      </c>
      <c r="D472" s="3">
        <f>'Tot bev lokal modell'!AG24</f>
        <v>0</v>
      </c>
      <c r="E472" s="3">
        <f>'Tot bev lokal modell'!AJ24</f>
        <v>0</v>
      </c>
      <c r="F472" s="3">
        <f>'Utdanningsbev lokal mod'!V24</f>
        <v>0</v>
      </c>
      <c r="G472" s="3">
        <f>'Utdanningsbev lokal mod'!W24</f>
        <v>0</v>
      </c>
      <c r="H472" s="3">
        <f>'Utdanningsbev lokal mod'!X24</f>
        <v>0</v>
      </c>
      <c r="I472" s="3">
        <f>'Utdanningsbev lokal mod'!Y24</f>
        <v>0</v>
      </c>
      <c r="J472" s="3">
        <f>'Forskningsbev lokal mod'!AF24</f>
        <v>0</v>
      </c>
      <c r="K472" s="3">
        <f>'Forskningsbev lokal mod'!AG24</f>
        <v>0</v>
      </c>
      <c r="L472" s="3">
        <f>'Forskningsbev lokal mod'!AH24</f>
        <v>0</v>
      </c>
      <c r="M472" s="3">
        <f>'Forskningsbev lokal mod'!AI24</f>
        <v>0</v>
      </c>
      <c r="N472" s="3">
        <f>'Forskningsbev lokal mod'!AJ24</f>
        <v>0</v>
      </c>
      <c r="O472" s="3">
        <f>'Forskningsbev lokal mod'!AK24</f>
        <v>0</v>
      </c>
      <c r="P472" s="7">
        <f t="shared" si="29"/>
        <v>0</v>
      </c>
      <c r="Q472" s="7">
        <f t="shared" si="30"/>
        <v>0</v>
      </c>
    </row>
    <row r="473" spans="1:17" x14ac:dyDescent="0.25">
      <c r="A473">
        <f t="shared" si="31"/>
        <v>2023</v>
      </c>
      <c r="B473" t="str">
        <f>'Enheter, modell og år'!$E$3</f>
        <v>VFM</v>
      </c>
      <c r="C473" s="67">
        <f t="shared" si="32"/>
        <v>0</v>
      </c>
      <c r="D473" s="3">
        <f>'Tot bev lokal modell'!AG25</f>
        <v>0</v>
      </c>
      <c r="E473" s="3">
        <f>'Tot bev lokal modell'!AJ25</f>
        <v>0</v>
      </c>
      <c r="F473" s="3">
        <f>'Utdanningsbev lokal mod'!V25</f>
        <v>0</v>
      </c>
      <c r="G473" s="3">
        <f>'Utdanningsbev lokal mod'!W25</f>
        <v>0</v>
      </c>
      <c r="H473" s="3">
        <f>'Utdanningsbev lokal mod'!X25</f>
        <v>0</v>
      </c>
      <c r="I473" s="3">
        <f>'Utdanningsbev lokal mod'!Y25</f>
        <v>0</v>
      </c>
      <c r="J473" s="3">
        <f>'Forskningsbev lokal mod'!AF25</f>
        <v>0</v>
      </c>
      <c r="K473" s="3">
        <f>'Forskningsbev lokal mod'!AG25</f>
        <v>0</v>
      </c>
      <c r="L473" s="3">
        <f>'Forskningsbev lokal mod'!AH25</f>
        <v>0</v>
      </c>
      <c r="M473" s="3">
        <f>'Forskningsbev lokal mod'!AI25</f>
        <v>0</v>
      </c>
      <c r="N473" s="3">
        <f>'Forskningsbev lokal mod'!AJ25</f>
        <v>0</v>
      </c>
      <c r="O473" s="3">
        <f>'Forskningsbev lokal mod'!AK25</f>
        <v>0</v>
      </c>
      <c r="P473" s="7">
        <f t="shared" si="29"/>
        <v>0</v>
      </c>
      <c r="Q473" s="7">
        <f t="shared" si="30"/>
        <v>0</v>
      </c>
    </row>
    <row r="474" spans="1:17" x14ac:dyDescent="0.25">
      <c r="A474">
        <f t="shared" si="31"/>
        <v>2023</v>
      </c>
      <c r="B474" t="str">
        <f>'Enheter, modell og år'!$E$3</f>
        <v>VFM</v>
      </c>
      <c r="C474" s="67">
        <f t="shared" si="32"/>
        <v>0</v>
      </c>
      <c r="D474" s="3">
        <f>'Tot bev lokal modell'!AG26</f>
        <v>0</v>
      </c>
      <c r="E474" s="3">
        <f>'Tot bev lokal modell'!AJ26</f>
        <v>0</v>
      </c>
      <c r="F474" s="3">
        <f>'Utdanningsbev lokal mod'!V26</f>
        <v>0</v>
      </c>
      <c r="G474" s="3">
        <f>'Utdanningsbev lokal mod'!W26</f>
        <v>0</v>
      </c>
      <c r="H474" s="3">
        <f>'Utdanningsbev lokal mod'!X26</f>
        <v>0</v>
      </c>
      <c r="I474" s="3">
        <f>'Utdanningsbev lokal mod'!Y26</f>
        <v>0</v>
      </c>
      <c r="J474" s="3">
        <f>'Forskningsbev lokal mod'!AF26</f>
        <v>0</v>
      </c>
      <c r="K474" s="3">
        <f>'Forskningsbev lokal mod'!AG26</f>
        <v>0</v>
      </c>
      <c r="L474" s="3">
        <f>'Forskningsbev lokal mod'!AH26</f>
        <v>0</v>
      </c>
      <c r="M474" s="3">
        <f>'Forskningsbev lokal mod'!AI26</f>
        <v>0</v>
      </c>
      <c r="N474" s="3">
        <f>'Forskningsbev lokal mod'!AJ26</f>
        <v>0</v>
      </c>
      <c r="O474" s="3">
        <f>'Forskningsbev lokal mod'!AK26</f>
        <v>0</v>
      </c>
      <c r="P474" s="7">
        <f t="shared" si="29"/>
        <v>0</v>
      </c>
      <c r="Q474" s="7">
        <f t="shared" si="30"/>
        <v>0</v>
      </c>
    </row>
    <row r="475" spans="1:17" x14ac:dyDescent="0.25">
      <c r="A475">
        <f t="shared" si="31"/>
        <v>2023</v>
      </c>
      <c r="B475" t="str">
        <f>'Enheter, modell og år'!$E$3</f>
        <v>VFM</v>
      </c>
      <c r="C475" s="67">
        <f t="shared" si="32"/>
        <v>0</v>
      </c>
      <c r="D475" s="3">
        <f>'Tot bev lokal modell'!AG27</f>
        <v>0</v>
      </c>
      <c r="E475" s="3">
        <f>'Tot bev lokal modell'!AJ27</f>
        <v>0</v>
      </c>
      <c r="F475" s="3">
        <f>'Utdanningsbev lokal mod'!V27</f>
        <v>0</v>
      </c>
      <c r="G475" s="3">
        <f>'Utdanningsbev lokal mod'!W27</f>
        <v>0</v>
      </c>
      <c r="H475" s="3">
        <f>'Utdanningsbev lokal mod'!X27</f>
        <v>0</v>
      </c>
      <c r="I475" s="3">
        <f>'Utdanningsbev lokal mod'!Y27</f>
        <v>0</v>
      </c>
      <c r="J475" s="3">
        <f>'Forskningsbev lokal mod'!AF27</f>
        <v>0</v>
      </c>
      <c r="K475" s="3">
        <f>'Forskningsbev lokal mod'!AG27</f>
        <v>0</v>
      </c>
      <c r="L475" s="3">
        <f>'Forskningsbev lokal mod'!AH27</f>
        <v>0</v>
      </c>
      <c r="M475" s="3">
        <f>'Forskningsbev lokal mod'!AI27</f>
        <v>0</v>
      </c>
      <c r="N475" s="3">
        <f>'Forskningsbev lokal mod'!AJ27</f>
        <v>0</v>
      </c>
      <c r="O475" s="3">
        <f>'Forskningsbev lokal mod'!AK27</f>
        <v>0</v>
      </c>
      <c r="P475" s="7">
        <f t="shared" si="29"/>
        <v>0</v>
      </c>
      <c r="Q475" s="7">
        <f t="shared" si="30"/>
        <v>0</v>
      </c>
    </row>
    <row r="476" spans="1:17" x14ac:dyDescent="0.25">
      <c r="A476">
        <f t="shared" si="31"/>
        <v>2023</v>
      </c>
      <c r="B476" t="str">
        <f>'Enheter, modell og år'!$E$3</f>
        <v>VFM</v>
      </c>
      <c r="C476" s="67">
        <f t="shared" si="32"/>
        <v>0</v>
      </c>
      <c r="D476" s="3">
        <f>'Tot bev lokal modell'!AG28</f>
        <v>0</v>
      </c>
      <c r="E476" s="3">
        <f>'Tot bev lokal modell'!AJ28</f>
        <v>0</v>
      </c>
      <c r="F476" s="3">
        <f>'Utdanningsbev lokal mod'!V28</f>
        <v>0</v>
      </c>
      <c r="G476" s="3">
        <f>'Utdanningsbev lokal mod'!W28</f>
        <v>0</v>
      </c>
      <c r="H476" s="3">
        <f>'Utdanningsbev lokal mod'!X28</f>
        <v>0</v>
      </c>
      <c r="I476" s="3">
        <f>'Utdanningsbev lokal mod'!Y28</f>
        <v>0</v>
      </c>
      <c r="J476" s="3">
        <f>'Forskningsbev lokal mod'!AF28</f>
        <v>0</v>
      </c>
      <c r="K476" s="3">
        <f>'Forskningsbev lokal mod'!AG28</f>
        <v>0</v>
      </c>
      <c r="L476" s="3">
        <f>'Forskningsbev lokal mod'!AH28</f>
        <v>0</v>
      </c>
      <c r="M476" s="3">
        <f>'Forskningsbev lokal mod'!AI28</f>
        <v>0</v>
      </c>
      <c r="N476" s="3">
        <f>'Forskningsbev lokal mod'!AJ28</f>
        <v>0</v>
      </c>
      <c r="O476" s="3">
        <f>'Forskningsbev lokal mod'!AK28</f>
        <v>0</v>
      </c>
      <c r="P476" s="7">
        <f t="shared" si="29"/>
        <v>0</v>
      </c>
      <c r="Q476" s="7">
        <f t="shared" si="30"/>
        <v>0</v>
      </c>
    </row>
    <row r="477" spans="1:17" x14ac:dyDescent="0.25">
      <c r="A477">
        <f t="shared" si="31"/>
        <v>2023</v>
      </c>
      <c r="B477" t="str">
        <f>'Enheter, modell og år'!$E$3</f>
        <v>VFM</v>
      </c>
      <c r="C477" s="67">
        <f t="shared" si="32"/>
        <v>0</v>
      </c>
      <c r="D477" s="3">
        <f>'Tot bev lokal modell'!AG29</f>
        <v>0</v>
      </c>
      <c r="E477" s="3">
        <f>'Tot bev lokal modell'!AJ29</f>
        <v>0</v>
      </c>
      <c r="F477" s="3">
        <f>'Utdanningsbev lokal mod'!V29</f>
        <v>0</v>
      </c>
      <c r="G477" s="3">
        <f>'Utdanningsbev lokal mod'!W29</f>
        <v>0</v>
      </c>
      <c r="H477" s="3">
        <f>'Utdanningsbev lokal mod'!X29</f>
        <v>0</v>
      </c>
      <c r="I477" s="3">
        <f>'Utdanningsbev lokal mod'!Y29</f>
        <v>0</v>
      </c>
      <c r="J477" s="3">
        <f>'Forskningsbev lokal mod'!AF29</f>
        <v>0</v>
      </c>
      <c r="K477" s="3">
        <f>'Forskningsbev lokal mod'!AG29</f>
        <v>0</v>
      </c>
      <c r="L477" s="3">
        <f>'Forskningsbev lokal mod'!AH29</f>
        <v>0</v>
      </c>
      <c r="M477" s="3">
        <f>'Forskningsbev lokal mod'!AI29</f>
        <v>0</v>
      </c>
      <c r="N477" s="3">
        <f>'Forskningsbev lokal mod'!AJ29</f>
        <v>0</v>
      </c>
      <c r="O477" s="3">
        <f>'Forskningsbev lokal mod'!AK29</f>
        <v>0</v>
      </c>
      <c r="P477" s="7">
        <f t="shared" si="29"/>
        <v>0</v>
      </c>
      <c r="Q477" s="7">
        <f t="shared" si="30"/>
        <v>0</v>
      </c>
    </row>
    <row r="478" spans="1:17" x14ac:dyDescent="0.25">
      <c r="A478">
        <f t="shared" si="31"/>
        <v>2023</v>
      </c>
      <c r="B478" t="str">
        <f>'Enheter, modell og år'!$E$3</f>
        <v>VFM</v>
      </c>
      <c r="C478" s="67">
        <f t="shared" si="32"/>
        <v>0</v>
      </c>
      <c r="D478" s="3">
        <f>'Tot bev lokal modell'!AG30</f>
        <v>0</v>
      </c>
      <c r="E478" s="3">
        <f>'Tot bev lokal modell'!AJ30</f>
        <v>0</v>
      </c>
      <c r="F478" s="3">
        <f>'Utdanningsbev lokal mod'!V30</f>
        <v>0</v>
      </c>
      <c r="G478" s="3">
        <f>'Utdanningsbev lokal mod'!W30</f>
        <v>0</v>
      </c>
      <c r="H478" s="3">
        <f>'Utdanningsbev lokal mod'!X30</f>
        <v>0</v>
      </c>
      <c r="I478" s="3">
        <f>'Utdanningsbev lokal mod'!Y30</f>
        <v>0</v>
      </c>
      <c r="J478" s="3">
        <f>'Forskningsbev lokal mod'!AF30</f>
        <v>0</v>
      </c>
      <c r="K478" s="3">
        <f>'Forskningsbev lokal mod'!AG30</f>
        <v>0</v>
      </c>
      <c r="L478" s="3">
        <f>'Forskningsbev lokal mod'!AH30</f>
        <v>0</v>
      </c>
      <c r="M478" s="3">
        <f>'Forskningsbev lokal mod'!AI30</f>
        <v>0</v>
      </c>
      <c r="N478" s="3">
        <f>'Forskningsbev lokal mod'!AJ30</f>
        <v>0</v>
      </c>
      <c r="O478" s="3">
        <f>'Forskningsbev lokal mod'!AK30</f>
        <v>0</v>
      </c>
      <c r="P478" s="7">
        <f t="shared" si="29"/>
        <v>0</v>
      </c>
      <c r="Q478" s="7">
        <f t="shared" si="30"/>
        <v>0</v>
      </c>
    </row>
    <row r="479" spans="1:17" x14ac:dyDescent="0.25">
      <c r="A479">
        <f t="shared" si="31"/>
        <v>2023</v>
      </c>
      <c r="B479" t="str">
        <f>'Enheter, modell og år'!$E$3</f>
        <v>VFM</v>
      </c>
      <c r="C479" s="67">
        <f t="shared" si="32"/>
        <v>0</v>
      </c>
      <c r="D479" s="3">
        <f>'Tot bev lokal modell'!AG31</f>
        <v>0</v>
      </c>
      <c r="E479" s="3">
        <f>'Tot bev lokal modell'!AJ31</f>
        <v>0</v>
      </c>
      <c r="F479" s="3">
        <f>'Utdanningsbev lokal mod'!V31</f>
        <v>0</v>
      </c>
      <c r="G479" s="3">
        <f>'Utdanningsbev lokal mod'!W31</f>
        <v>0</v>
      </c>
      <c r="H479" s="3">
        <f>'Utdanningsbev lokal mod'!X31</f>
        <v>0</v>
      </c>
      <c r="I479" s="3">
        <f>'Utdanningsbev lokal mod'!Y31</f>
        <v>0</v>
      </c>
      <c r="J479" s="3">
        <f>'Forskningsbev lokal mod'!AF31</f>
        <v>0</v>
      </c>
      <c r="K479" s="3">
        <f>'Forskningsbev lokal mod'!AG31</f>
        <v>0</v>
      </c>
      <c r="L479" s="3">
        <f>'Forskningsbev lokal mod'!AH31</f>
        <v>0</v>
      </c>
      <c r="M479" s="3">
        <f>'Forskningsbev lokal mod'!AI31</f>
        <v>0</v>
      </c>
      <c r="N479" s="3">
        <f>'Forskningsbev lokal mod'!AJ31</f>
        <v>0</v>
      </c>
      <c r="O479" s="3">
        <f>'Forskningsbev lokal mod'!AK31</f>
        <v>0</v>
      </c>
      <c r="P479" s="7">
        <f t="shared" si="29"/>
        <v>0</v>
      </c>
      <c r="Q479" s="7">
        <f t="shared" si="30"/>
        <v>0</v>
      </c>
    </row>
    <row r="480" spans="1:17" x14ac:dyDescent="0.25">
      <c r="A480">
        <f t="shared" si="31"/>
        <v>2023</v>
      </c>
      <c r="B480" t="str">
        <f>'Enheter, modell og år'!$E$3</f>
        <v>VFM</v>
      </c>
      <c r="C480" s="67">
        <f t="shared" si="32"/>
        <v>0</v>
      </c>
      <c r="D480" s="3">
        <f>'Tot bev lokal modell'!AG32</f>
        <v>0</v>
      </c>
      <c r="E480" s="3">
        <f>'Tot bev lokal modell'!AJ32</f>
        <v>0</v>
      </c>
      <c r="F480" s="3">
        <f>'Utdanningsbev lokal mod'!V32</f>
        <v>0</v>
      </c>
      <c r="G480" s="3">
        <f>'Utdanningsbev lokal mod'!W32</f>
        <v>0</v>
      </c>
      <c r="H480" s="3">
        <f>'Utdanningsbev lokal mod'!X32</f>
        <v>0</v>
      </c>
      <c r="I480" s="3">
        <f>'Utdanningsbev lokal mod'!Y32</f>
        <v>0</v>
      </c>
      <c r="J480" s="3">
        <f>'Forskningsbev lokal mod'!AF32</f>
        <v>0</v>
      </c>
      <c r="K480" s="3">
        <f>'Forskningsbev lokal mod'!AG32</f>
        <v>0</v>
      </c>
      <c r="L480" s="3">
        <f>'Forskningsbev lokal mod'!AH32</f>
        <v>0</v>
      </c>
      <c r="M480" s="3">
        <f>'Forskningsbev lokal mod'!AI32</f>
        <v>0</v>
      </c>
      <c r="N480" s="3">
        <f>'Forskningsbev lokal mod'!AJ32</f>
        <v>0</v>
      </c>
      <c r="O480" s="3">
        <f>'Forskningsbev lokal mod'!AK32</f>
        <v>0</v>
      </c>
      <c r="P480" s="7">
        <f t="shared" si="29"/>
        <v>0</v>
      </c>
      <c r="Q480" s="7">
        <f t="shared" si="30"/>
        <v>0</v>
      </c>
    </row>
    <row r="481" spans="1:17" x14ac:dyDescent="0.25">
      <c r="A481">
        <f t="shared" si="31"/>
        <v>2023</v>
      </c>
      <c r="B481" t="str">
        <f>'Enheter, modell og år'!$E$3</f>
        <v>VFM</v>
      </c>
      <c r="C481" s="67">
        <f t="shared" si="32"/>
        <v>0</v>
      </c>
      <c r="D481" s="3">
        <f>'Tot bev lokal modell'!AG33</f>
        <v>0</v>
      </c>
      <c r="E481" s="3">
        <f>'Tot bev lokal modell'!AJ33</f>
        <v>0</v>
      </c>
      <c r="F481" s="3">
        <f>'Utdanningsbev lokal mod'!V33</f>
        <v>0</v>
      </c>
      <c r="G481" s="3">
        <f>'Utdanningsbev lokal mod'!W33</f>
        <v>0</v>
      </c>
      <c r="H481" s="3">
        <f>'Utdanningsbev lokal mod'!X33</f>
        <v>0</v>
      </c>
      <c r="I481" s="3">
        <f>'Utdanningsbev lokal mod'!Y33</f>
        <v>0</v>
      </c>
      <c r="J481" s="3">
        <f>'Forskningsbev lokal mod'!AF33</f>
        <v>0</v>
      </c>
      <c r="K481" s="3">
        <f>'Forskningsbev lokal mod'!AG33</f>
        <v>0</v>
      </c>
      <c r="L481" s="3">
        <f>'Forskningsbev lokal mod'!AH33</f>
        <v>0</v>
      </c>
      <c r="M481" s="3">
        <f>'Forskningsbev lokal mod'!AI33</f>
        <v>0</v>
      </c>
      <c r="N481" s="3">
        <f>'Forskningsbev lokal mod'!AJ33</f>
        <v>0</v>
      </c>
      <c r="O481" s="3">
        <f>'Forskningsbev lokal mod'!AK33</f>
        <v>0</v>
      </c>
      <c r="P481" s="7">
        <f t="shared" si="29"/>
        <v>0</v>
      </c>
      <c r="Q481" s="7">
        <f t="shared" si="30"/>
        <v>0</v>
      </c>
    </row>
    <row r="482" spans="1:17" x14ac:dyDescent="0.25">
      <c r="A482">
        <f t="shared" si="31"/>
        <v>2024</v>
      </c>
      <c r="B482" t="str">
        <f>'Enheter, modell og år'!$E$3</f>
        <v>VFM</v>
      </c>
      <c r="C482" s="67">
        <f t="shared" si="32"/>
        <v>0</v>
      </c>
      <c r="D482" s="3">
        <f>'Tot bev lokal modell'!AL4</f>
        <v>0</v>
      </c>
      <c r="E482" s="3">
        <f>'Tot bev lokal modell'!AO4</f>
        <v>0</v>
      </c>
      <c r="F482" s="3">
        <f>'Utdanningsbev lokal mod'!Z4</f>
        <v>0</v>
      </c>
      <c r="G482" s="3">
        <f>'Utdanningsbev lokal mod'!AA4</f>
        <v>0</v>
      </c>
      <c r="H482" s="3">
        <f>'Utdanningsbev lokal mod'!AB4</f>
        <v>0</v>
      </c>
      <c r="I482" s="3">
        <f>'Utdanningsbev lokal mod'!AC4</f>
        <v>0</v>
      </c>
      <c r="J482" s="3">
        <f>'Forskningsbev lokal mod'!AL4</f>
        <v>0</v>
      </c>
      <c r="K482" s="3">
        <f>'Forskningsbev lokal mod'!AM4</f>
        <v>0</v>
      </c>
      <c r="L482" s="3">
        <f>'Forskningsbev lokal mod'!AN4</f>
        <v>0</v>
      </c>
      <c r="M482" s="3">
        <f>'Forskningsbev lokal mod'!AO4</f>
        <v>0</v>
      </c>
      <c r="N482" s="3">
        <f>'Forskningsbev lokal mod'!AP4</f>
        <v>0</v>
      </c>
      <c r="O482" s="3">
        <f>'Forskningsbev lokal mod'!AQ4</f>
        <v>0</v>
      </c>
      <c r="P482" s="7">
        <f t="shared" si="29"/>
        <v>0</v>
      </c>
      <c r="Q482" s="7">
        <f t="shared" si="30"/>
        <v>0</v>
      </c>
    </row>
    <row r="483" spans="1:17" x14ac:dyDescent="0.25">
      <c r="A483">
        <f t="shared" si="31"/>
        <v>2024</v>
      </c>
      <c r="B483" t="str">
        <f>'Enheter, modell og år'!$E$3</f>
        <v>VFM</v>
      </c>
      <c r="C483" s="67">
        <f t="shared" si="32"/>
        <v>0</v>
      </c>
      <c r="D483" s="3">
        <f>'Tot bev lokal modell'!AL5</f>
        <v>0</v>
      </c>
      <c r="E483" s="3">
        <f>'Tot bev lokal modell'!AO5</f>
        <v>0</v>
      </c>
      <c r="F483" s="3">
        <f>'Utdanningsbev lokal mod'!Z5</f>
        <v>0</v>
      </c>
      <c r="G483" s="3">
        <f>'Utdanningsbev lokal mod'!AA5</f>
        <v>0</v>
      </c>
      <c r="H483" s="3">
        <f>'Utdanningsbev lokal mod'!AB5</f>
        <v>0</v>
      </c>
      <c r="I483" s="3">
        <f>'Utdanningsbev lokal mod'!AC5</f>
        <v>0</v>
      </c>
      <c r="J483" s="3">
        <f>'Forskningsbev lokal mod'!AL5</f>
        <v>0</v>
      </c>
      <c r="K483" s="3">
        <f>'Forskningsbev lokal mod'!AM5</f>
        <v>0</v>
      </c>
      <c r="L483" s="3">
        <f>'Forskningsbev lokal mod'!AN5</f>
        <v>0</v>
      </c>
      <c r="M483" s="3">
        <f>'Forskningsbev lokal mod'!AO5</f>
        <v>0</v>
      </c>
      <c r="N483" s="3">
        <f>'Forskningsbev lokal mod'!AP5</f>
        <v>0</v>
      </c>
      <c r="O483" s="3">
        <f>'Forskningsbev lokal mod'!AQ5</f>
        <v>0</v>
      </c>
      <c r="P483" s="7">
        <f t="shared" si="29"/>
        <v>0</v>
      </c>
      <c r="Q483" s="7">
        <f t="shared" si="30"/>
        <v>0</v>
      </c>
    </row>
    <row r="484" spans="1:17" x14ac:dyDescent="0.25">
      <c r="A484">
        <f t="shared" si="31"/>
        <v>2024</v>
      </c>
      <c r="B484" t="str">
        <f>'Enheter, modell og år'!$E$3</f>
        <v>VFM</v>
      </c>
      <c r="C484" s="67">
        <f t="shared" si="32"/>
        <v>0</v>
      </c>
      <c r="D484" s="3">
        <f>'Tot bev lokal modell'!AL6</f>
        <v>0</v>
      </c>
      <c r="E484" s="3">
        <f>'Tot bev lokal modell'!AO6</f>
        <v>0</v>
      </c>
      <c r="F484" s="3">
        <f>'Utdanningsbev lokal mod'!Z6</f>
        <v>0</v>
      </c>
      <c r="G484" s="3">
        <f>'Utdanningsbev lokal mod'!AA6</f>
        <v>0</v>
      </c>
      <c r="H484" s="3">
        <f>'Utdanningsbev lokal mod'!AB6</f>
        <v>0</v>
      </c>
      <c r="I484" s="3">
        <f>'Utdanningsbev lokal mod'!AC6</f>
        <v>0</v>
      </c>
      <c r="J484" s="3">
        <f>'Forskningsbev lokal mod'!AL6</f>
        <v>0</v>
      </c>
      <c r="K484" s="3">
        <f>'Forskningsbev lokal mod'!AM6</f>
        <v>0</v>
      </c>
      <c r="L484" s="3">
        <f>'Forskningsbev lokal mod'!AN6</f>
        <v>0</v>
      </c>
      <c r="M484" s="3">
        <f>'Forskningsbev lokal mod'!AO6</f>
        <v>0</v>
      </c>
      <c r="N484" s="3">
        <f>'Forskningsbev lokal mod'!AP6</f>
        <v>0</v>
      </c>
      <c r="O484" s="3">
        <f>'Forskningsbev lokal mod'!AQ6</f>
        <v>0</v>
      </c>
      <c r="P484" s="7">
        <f t="shared" si="29"/>
        <v>0</v>
      </c>
      <c r="Q484" s="7">
        <f t="shared" si="30"/>
        <v>0</v>
      </c>
    </row>
    <row r="485" spans="1:17" x14ac:dyDescent="0.25">
      <c r="A485">
        <f t="shared" si="31"/>
        <v>2024</v>
      </c>
      <c r="B485" t="str">
        <f>'Enheter, modell og år'!$E$3</f>
        <v>VFM</v>
      </c>
      <c r="C485" s="67">
        <f t="shared" si="32"/>
        <v>0</v>
      </c>
      <c r="D485" s="3">
        <f>'Tot bev lokal modell'!AL7</f>
        <v>0</v>
      </c>
      <c r="E485" s="3">
        <f>'Tot bev lokal modell'!AO7</f>
        <v>0</v>
      </c>
      <c r="F485" s="3">
        <f>'Utdanningsbev lokal mod'!Z7</f>
        <v>0</v>
      </c>
      <c r="G485" s="3">
        <f>'Utdanningsbev lokal mod'!AA7</f>
        <v>0</v>
      </c>
      <c r="H485" s="3">
        <f>'Utdanningsbev lokal mod'!AB7</f>
        <v>0</v>
      </c>
      <c r="I485" s="3">
        <f>'Utdanningsbev lokal mod'!AC7</f>
        <v>0</v>
      </c>
      <c r="J485" s="3">
        <f>'Forskningsbev lokal mod'!AL7</f>
        <v>0</v>
      </c>
      <c r="K485" s="3">
        <f>'Forskningsbev lokal mod'!AM7</f>
        <v>0</v>
      </c>
      <c r="L485" s="3">
        <f>'Forskningsbev lokal mod'!AN7</f>
        <v>0</v>
      </c>
      <c r="M485" s="3">
        <f>'Forskningsbev lokal mod'!AO7</f>
        <v>0</v>
      </c>
      <c r="N485" s="3">
        <f>'Forskningsbev lokal mod'!AP7</f>
        <v>0</v>
      </c>
      <c r="O485" s="3">
        <f>'Forskningsbev lokal mod'!AQ7</f>
        <v>0</v>
      </c>
      <c r="P485" s="7">
        <f t="shared" si="29"/>
        <v>0</v>
      </c>
      <c r="Q485" s="7">
        <f t="shared" si="30"/>
        <v>0</v>
      </c>
    </row>
    <row r="486" spans="1:17" x14ac:dyDescent="0.25">
      <c r="A486">
        <f t="shared" si="31"/>
        <v>2024</v>
      </c>
      <c r="B486" t="str">
        <f>'Enheter, modell og år'!$E$3</f>
        <v>VFM</v>
      </c>
      <c r="C486" s="67">
        <f t="shared" si="32"/>
        <v>0</v>
      </c>
      <c r="D486" s="3">
        <f>'Tot bev lokal modell'!AL8</f>
        <v>0</v>
      </c>
      <c r="E486" s="3">
        <f>'Tot bev lokal modell'!AO8</f>
        <v>0</v>
      </c>
      <c r="F486" s="3">
        <f>'Utdanningsbev lokal mod'!Z8</f>
        <v>0</v>
      </c>
      <c r="G486" s="3">
        <f>'Utdanningsbev lokal mod'!AA8</f>
        <v>0</v>
      </c>
      <c r="H486" s="3">
        <f>'Utdanningsbev lokal mod'!AB8</f>
        <v>0</v>
      </c>
      <c r="I486" s="3">
        <f>'Utdanningsbev lokal mod'!AC8</f>
        <v>0</v>
      </c>
      <c r="J486" s="3">
        <f>'Forskningsbev lokal mod'!AL8</f>
        <v>0</v>
      </c>
      <c r="K486" s="3">
        <f>'Forskningsbev lokal mod'!AM8</f>
        <v>0</v>
      </c>
      <c r="L486" s="3">
        <f>'Forskningsbev lokal mod'!AN8</f>
        <v>0</v>
      </c>
      <c r="M486" s="3">
        <f>'Forskningsbev lokal mod'!AO8</f>
        <v>0</v>
      </c>
      <c r="N486" s="3">
        <f>'Forskningsbev lokal mod'!AP8</f>
        <v>0</v>
      </c>
      <c r="O486" s="3">
        <f>'Forskningsbev lokal mod'!AQ8</f>
        <v>0</v>
      </c>
      <c r="P486" s="7">
        <f t="shared" si="29"/>
        <v>0</v>
      </c>
      <c r="Q486" s="7">
        <f t="shared" si="30"/>
        <v>0</v>
      </c>
    </row>
    <row r="487" spans="1:17" x14ac:dyDescent="0.25">
      <c r="A487">
        <f t="shared" si="31"/>
        <v>2024</v>
      </c>
      <c r="B487" t="str">
        <f>'Enheter, modell og år'!$E$3</f>
        <v>VFM</v>
      </c>
      <c r="C487" s="67">
        <f t="shared" si="32"/>
        <v>0</v>
      </c>
      <c r="D487" s="3">
        <f>'Tot bev lokal modell'!AL9</f>
        <v>0</v>
      </c>
      <c r="E487" s="3">
        <f>'Tot bev lokal modell'!AO9</f>
        <v>0</v>
      </c>
      <c r="F487" s="3">
        <f>'Utdanningsbev lokal mod'!Z9</f>
        <v>0</v>
      </c>
      <c r="G487" s="3">
        <f>'Utdanningsbev lokal mod'!AA9</f>
        <v>0</v>
      </c>
      <c r="H487" s="3">
        <f>'Utdanningsbev lokal mod'!AB9</f>
        <v>0</v>
      </c>
      <c r="I487" s="3">
        <f>'Utdanningsbev lokal mod'!AC9</f>
        <v>0</v>
      </c>
      <c r="J487" s="3">
        <f>'Forskningsbev lokal mod'!AL9</f>
        <v>0</v>
      </c>
      <c r="K487" s="3">
        <f>'Forskningsbev lokal mod'!AM9</f>
        <v>0</v>
      </c>
      <c r="L487" s="3">
        <f>'Forskningsbev lokal mod'!AN9</f>
        <v>0</v>
      </c>
      <c r="M487" s="3">
        <f>'Forskningsbev lokal mod'!AO9</f>
        <v>0</v>
      </c>
      <c r="N487" s="3">
        <f>'Forskningsbev lokal mod'!AP9</f>
        <v>0</v>
      </c>
      <c r="O487" s="3">
        <f>'Forskningsbev lokal mod'!AQ9</f>
        <v>0</v>
      </c>
      <c r="P487" s="7">
        <f t="shared" si="29"/>
        <v>0</v>
      </c>
      <c r="Q487" s="7">
        <f t="shared" si="30"/>
        <v>0</v>
      </c>
    </row>
    <row r="488" spans="1:17" x14ac:dyDescent="0.25">
      <c r="A488">
        <f t="shared" si="31"/>
        <v>2024</v>
      </c>
      <c r="B488" t="str">
        <f>'Enheter, modell og år'!$E$3</f>
        <v>VFM</v>
      </c>
      <c r="C488" s="67">
        <f t="shared" si="32"/>
        <v>0</v>
      </c>
      <c r="D488" s="3">
        <f>'Tot bev lokal modell'!AL10</f>
        <v>0</v>
      </c>
      <c r="E488" s="3">
        <f>'Tot bev lokal modell'!AO10</f>
        <v>0</v>
      </c>
      <c r="F488" s="3">
        <f>'Utdanningsbev lokal mod'!Z10</f>
        <v>0</v>
      </c>
      <c r="G488" s="3">
        <f>'Utdanningsbev lokal mod'!AA10</f>
        <v>0</v>
      </c>
      <c r="H488" s="3">
        <f>'Utdanningsbev lokal mod'!AB10</f>
        <v>0</v>
      </c>
      <c r="I488" s="3">
        <f>'Utdanningsbev lokal mod'!AC10</f>
        <v>0</v>
      </c>
      <c r="J488" s="3">
        <f>'Forskningsbev lokal mod'!AL10</f>
        <v>0</v>
      </c>
      <c r="K488" s="3">
        <f>'Forskningsbev lokal mod'!AM10</f>
        <v>0</v>
      </c>
      <c r="L488" s="3">
        <f>'Forskningsbev lokal mod'!AN10</f>
        <v>0</v>
      </c>
      <c r="M488" s="3">
        <f>'Forskningsbev lokal mod'!AO10</f>
        <v>0</v>
      </c>
      <c r="N488" s="3">
        <f>'Forskningsbev lokal mod'!AP10</f>
        <v>0</v>
      </c>
      <c r="O488" s="3">
        <f>'Forskningsbev lokal mod'!AQ10</f>
        <v>0</v>
      </c>
      <c r="P488" s="7">
        <f t="shared" si="29"/>
        <v>0</v>
      </c>
      <c r="Q488" s="7">
        <f t="shared" si="30"/>
        <v>0</v>
      </c>
    </row>
    <row r="489" spans="1:17" x14ac:dyDescent="0.25">
      <c r="A489">
        <f t="shared" si="31"/>
        <v>2024</v>
      </c>
      <c r="B489" t="str">
        <f>'Enheter, modell og år'!$E$3</f>
        <v>VFM</v>
      </c>
      <c r="C489" s="67">
        <f t="shared" si="32"/>
        <v>0</v>
      </c>
      <c r="D489" s="3">
        <f>'Tot bev lokal modell'!AL11</f>
        <v>0</v>
      </c>
      <c r="E489" s="3">
        <f>'Tot bev lokal modell'!AO11</f>
        <v>0</v>
      </c>
      <c r="F489" s="3">
        <f>'Utdanningsbev lokal mod'!Z11</f>
        <v>0</v>
      </c>
      <c r="G489" s="3">
        <f>'Utdanningsbev lokal mod'!AA11</f>
        <v>0</v>
      </c>
      <c r="H489" s="3">
        <f>'Utdanningsbev lokal mod'!AB11</f>
        <v>0</v>
      </c>
      <c r="I489" s="3">
        <f>'Utdanningsbev lokal mod'!AC11</f>
        <v>0</v>
      </c>
      <c r="J489" s="3">
        <f>'Forskningsbev lokal mod'!AL11</f>
        <v>0</v>
      </c>
      <c r="K489" s="3">
        <f>'Forskningsbev lokal mod'!AM11</f>
        <v>0</v>
      </c>
      <c r="L489" s="3">
        <f>'Forskningsbev lokal mod'!AN11</f>
        <v>0</v>
      </c>
      <c r="M489" s="3">
        <f>'Forskningsbev lokal mod'!AO11</f>
        <v>0</v>
      </c>
      <c r="N489" s="3">
        <f>'Forskningsbev lokal mod'!AP11</f>
        <v>0</v>
      </c>
      <c r="O489" s="3">
        <f>'Forskningsbev lokal mod'!AQ11</f>
        <v>0</v>
      </c>
      <c r="P489" s="7">
        <f t="shared" si="29"/>
        <v>0</v>
      </c>
      <c r="Q489" s="7">
        <f t="shared" si="30"/>
        <v>0</v>
      </c>
    </row>
    <row r="490" spans="1:17" x14ac:dyDescent="0.25">
      <c r="A490">
        <f t="shared" si="31"/>
        <v>2024</v>
      </c>
      <c r="B490" t="str">
        <f>'Enheter, modell og år'!$E$3</f>
        <v>VFM</v>
      </c>
      <c r="C490" s="67">
        <f t="shared" si="32"/>
        <v>0</v>
      </c>
      <c r="D490" s="3">
        <f>'Tot bev lokal modell'!AL12</f>
        <v>0</v>
      </c>
      <c r="E490" s="3">
        <f>'Tot bev lokal modell'!AO12</f>
        <v>0</v>
      </c>
      <c r="F490" s="3">
        <f>'Utdanningsbev lokal mod'!Z12</f>
        <v>0</v>
      </c>
      <c r="G490" s="3">
        <f>'Utdanningsbev lokal mod'!AA12</f>
        <v>0</v>
      </c>
      <c r="H490" s="3">
        <f>'Utdanningsbev lokal mod'!AB12</f>
        <v>0</v>
      </c>
      <c r="I490" s="3">
        <f>'Utdanningsbev lokal mod'!AC12</f>
        <v>0</v>
      </c>
      <c r="J490" s="3">
        <f>'Forskningsbev lokal mod'!AL12</f>
        <v>0</v>
      </c>
      <c r="K490" s="3">
        <f>'Forskningsbev lokal mod'!AM12</f>
        <v>0</v>
      </c>
      <c r="L490" s="3">
        <f>'Forskningsbev lokal mod'!AN12</f>
        <v>0</v>
      </c>
      <c r="M490" s="3">
        <f>'Forskningsbev lokal mod'!AO12</f>
        <v>0</v>
      </c>
      <c r="N490" s="3">
        <f>'Forskningsbev lokal mod'!AP12</f>
        <v>0</v>
      </c>
      <c r="O490" s="3">
        <f>'Forskningsbev lokal mod'!AQ12</f>
        <v>0</v>
      </c>
      <c r="P490" s="7">
        <f t="shared" si="29"/>
        <v>0</v>
      </c>
      <c r="Q490" s="7">
        <f t="shared" si="30"/>
        <v>0</v>
      </c>
    </row>
    <row r="491" spans="1:17" x14ac:dyDescent="0.25">
      <c r="A491">
        <f t="shared" si="31"/>
        <v>2024</v>
      </c>
      <c r="B491" t="str">
        <f>'Enheter, modell og år'!$E$3</f>
        <v>VFM</v>
      </c>
      <c r="C491" s="67">
        <f t="shared" si="32"/>
        <v>0</v>
      </c>
      <c r="D491" s="3">
        <f>'Tot bev lokal modell'!AL13</f>
        <v>0</v>
      </c>
      <c r="E491" s="3">
        <f>'Tot bev lokal modell'!AO13</f>
        <v>0</v>
      </c>
      <c r="F491" s="3">
        <f>'Utdanningsbev lokal mod'!Z13</f>
        <v>0</v>
      </c>
      <c r="G491" s="3">
        <f>'Utdanningsbev lokal mod'!AA13</f>
        <v>0</v>
      </c>
      <c r="H491" s="3">
        <f>'Utdanningsbev lokal mod'!AB13</f>
        <v>0</v>
      </c>
      <c r="I491" s="3">
        <f>'Utdanningsbev lokal mod'!AC13</f>
        <v>0</v>
      </c>
      <c r="J491" s="3">
        <f>'Forskningsbev lokal mod'!AL13</f>
        <v>0</v>
      </c>
      <c r="K491" s="3">
        <f>'Forskningsbev lokal mod'!AM13</f>
        <v>0</v>
      </c>
      <c r="L491" s="3">
        <f>'Forskningsbev lokal mod'!AN13</f>
        <v>0</v>
      </c>
      <c r="M491" s="3">
        <f>'Forskningsbev lokal mod'!AO13</f>
        <v>0</v>
      </c>
      <c r="N491" s="3">
        <f>'Forskningsbev lokal mod'!AP13</f>
        <v>0</v>
      </c>
      <c r="O491" s="3">
        <f>'Forskningsbev lokal mod'!AQ13</f>
        <v>0</v>
      </c>
      <c r="P491" s="7">
        <f t="shared" si="29"/>
        <v>0</v>
      </c>
      <c r="Q491" s="7">
        <f t="shared" si="30"/>
        <v>0</v>
      </c>
    </row>
    <row r="492" spans="1:17" x14ac:dyDescent="0.25">
      <c r="A492">
        <f t="shared" si="31"/>
        <v>2024</v>
      </c>
      <c r="B492" t="str">
        <f>'Enheter, modell og år'!$E$3</f>
        <v>VFM</v>
      </c>
      <c r="C492" s="67">
        <f t="shared" si="32"/>
        <v>0</v>
      </c>
      <c r="D492" s="3">
        <f>'Tot bev lokal modell'!AL14</f>
        <v>0</v>
      </c>
      <c r="E492" s="3">
        <f>'Tot bev lokal modell'!AO14</f>
        <v>0</v>
      </c>
      <c r="F492" s="3">
        <f>'Utdanningsbev lokal mod'!Z14</f>
        <v>0</v>
      </c>
      <c r="G492" s="3">
        <f>'Utdanningsbev lokal mod'!AA14</f>
        <v>0</v>
      </c>
      <c r="H492" s="3">
        <f>'Utdanningsbev lokal mod'!AB14</f>
        <v>0</v>
      </c>
      <c r="I492" s="3">
        <f>'Utdanningsbev lokal mod'!AC14</f>
        <v>0</v>
      </c>
      <c r="J492" s="3">
        <f>'Forskningsbev lokal mod'!AL14</f>
        <v>0</v>
      </c>
      <c r="K492" s="3">
        <f>'Forskningsbev lokal mod'!AM14</f>
        <v>0</v>
      </c>
      <c r="L492" s="3">
        <f>'Forskningsbev lokal mod'!AN14</f>
        <v>0</v>
      </c>
      <c r="M492" s="3">
        <f>'Forskningsbev lokal mod'!AO14</f>
        <v>0</v>
      </c>
      <c r="N492" s="3">
        <f>'Forskningsbev lokal mod'!AP14</f>
        <v>0</v>
      </c>
      <c r="O492" s="3">
        <f>'Forskningsbev lokal mod'!AQ14</f>
        <v>0</v>
      </c>
      <c r="P492" s="7">
        <f t="shared" si="29"/>
        <v>0</v>
      </c>
      <c r="Q492" s="7">
        <f t="shared" si="30"/>
        <v>0</v>
      </c>
    </row>
    <row r="493" spans="1:17" x14ac:dyDescent="0.25">
      <c r="A493">
        <f t="shared" si="31"/>
        <v>2024</v>
      </c>
      <c r="B493" t="str">
        <f>'Enheter, modell og år'!$E$3</f>
        <v>VFM</v>
      </c>
      <c r="C493" s="67">
        <f t="shared" si="32"/>
        <v>0</v>
      </c>
      <c r="D493" s="3">
        <f>'Tot bev lokal modell'!AL15</f>
        <v>0</v>
      </c>
      <c r="E493" s="3">
        <f>'Tot bev lokal modell'!AO15</f>
        <v>0</v>
      </c>
      <c r="F493" s="3">
        <f>'Utdanningsbev lokal mod'!Z15</f>
        <v>0</v>
      </c>
      <c r="G493" s="3">
        <f>'Utdanningsbev lokal mod'!AA15</f>
        <v>0</v>
      </c>
      <c r="H493" s="3">
        <f>'Utdanningsbev lokal mod'!AB15</f>
        <v>0</v>
      </c>
      <c r="I493" s="3">
        <f>'Utdanningsbev lokal mod'!AC15</f>
        <v>0</v>
      </c>
      <c r="J493" s="3">
        <f>'Forskningsbev lokal mod'!AL15</f>
        <v>0</v>
      </c>
      <c r="K493" s="3">
        <f>'Forskningsbev lokal mod'!AM15</f>
        <v>0</v>
      </c>
      <c r="L493" s="3">
        <f>'Forskningsbev lokal mod'!AN15</f>
        <v>0</v>
      </c>
      <c r="M493" s="3">
        <f>'Forskningsbev lokal mod'!AO15</f>
        <v>0</v>
      </c>
      <c r="N493" s="3">
        <f>'Forskningsbev lokal mod'!AP15</f>
        <v>0</v>
      </c>
      <c r="O493" s="3">
        <f>'Forskningsbev lokal mod'!AQ15</f>
        <v>0</v>
      </c>
      <c r="P493" s="7">
        <f t="shared" si="29"/>
        <v>0</v>
      </c>
      <c r="Q493" s="7">
        <f t="shared" si="30"/>
        <v>0</v>
      </c>
    </row>
    <row r="494" spans="1:17" x14ac:dyDescent="0.25">
      <c r="A494">
        <f t="shared" si="31"/>
        <v>2024</v>
      </c>
      <c r="B494" t="str">
        <f>'Enheter, modell og år'!$E$3</f>
        <v>VFM</v>
      </c>
      <c r="C494" s="67">
        <f t="shared" si="32"/>
        <v>0</v>
      </c>
      <c r="D494" s="3">
        <f>'Tot bev lokal modell'!AL16</f>
        <v>0</v>
      </c>
      <c r="E494" s="3">
        <f>'Tot bev lokal modell'!AO16</f>
        <v>0</v>
      </c>
      <c r="F494" s="3">
        <f>'Utdanningsbev lokal mod'!Z16</f>
        <v>0</v>
      </c>
      <c r="G494" s="3">
        <f>'Utdanningsbev lokal mod'!AA16</f>
        <v>0</v>
      </c>
      <c r="H494" s="3">
        <f>'Utdanningsbev lokal mod'!AB16</f>
        <v>0</v>
      </c>
      <c r="I494" s="3">
        <f>'Utdanningsbev lokal mod'!AC16</f>
        <v>0</v>
      </c>
      <c r="J494" s="3">
        <f>'Forskningsbev lokal mod'!AL16</f>
        <v>0</v>
      </c>
      <c r="K494" s="3">
        <f>'Forskningsbev lokal mod'!AM16</f>
        <v>0</v>
      </c>
      <c r="L494" s="3">
        <f>'Forskningsbev lokal mod'!AN16</f>
        <v>0</v>
      </c>
      <c r="M494" s="3">
        <f>'Forskningsbev lokal mod'!AO16</f>
        <v>0</v>
      </c>
      <c r="N494" s="3">
        <f>'Forskningsbev lokal mod'!AP16</f>
        <v>0</v>
      </c>
      <c r="O494" s="3">
        <f>'Forskningsbev lokal mod'!AQ16</f>
        <v>0</v>
      </c>
      <c r="P494" s="7">
        <f t="shared" si="29"/>
        <v>0</v>
      </c>
      <c r="Q494" s="7">
        <f t="shared" si="30"/>
        <v>0</v>
      </c>
    </row>
    <row r="495" spans="1:17" x14ac:dyDescent="0.25">
      <c r="A495">
        <f t="shared" si="31"/>
        <v>2024</v>
      </c>
      <c r="B495" t="str">
        <f>'Enheter, modell og år'!$E$3</f>
        <v>VFM</v>
      </c>
      <c r="C495" s="67">
        <f t="shared" si="32"/>
        <v>0</v>
      </c>
      <c r="D495" s="3">
        <f>'Tot bev lokal modell'!AL17</f>
        <v>0</v>
      </c>
      <c r="E495" s="3">
        <f>'Tot bev lokal modell'!AO17</f>
        <v>0</v>
      </c>
      <c r="F495" s="3">
        <f>'Utdanningsbev lokal mod'!Z17</f>
        <v>0</v>
      </c>
      <c r="G495" s="3">
        <f>'Utdanningsbev lokal mod'!AA17</f>
        <v>0</v>
      </c>
      <c r="H495" s="3">
        <f>'Utdanningsbev lokal mod'!AB17</f>
        <v>0</v>
      </c>
      <c r="I495" s="3">
        <f>'Utdanningsbev lokal mod'!AC17</f>
        <v>0</v>
      </c>
      <c r="J495" s="3">
        <f>'Forskningsbev lokal mod'!AL17</f>
        <v>0</v>
      </c>
      <c r="K495" s="3">
        <f>'Forskningsbev lokal mod'!AM17</f>
        <v>0</v>
      </c>
      <c r="L495" s="3">
        <f>'Forskningsbev lokal mod'!AN17</f>
        <v>0</v>
      </c>
      <c r="M495" s="3">
        <f>'Forskningsbev lokal mod'!AO17</f>
        <v>0</v>
      </c>
      <c r="N495" s="3">
        <f>'Forskningsbev lokal mod'!AP17</f>
        <v>0</v>
      </c>
      <c r="O495" s="3">
        <f>'Forskningsbev lokal mod'!AQ17</f>
        <v>0</v>
      </c>
      <c r="P495" s="7">
        <f t="shared" si="29"/>
        <v>0</v>
      </c>
      <c r="Q495" s="7">
        <f t="shared" si="30"/>
        <v>0</v>
      </c>
    </row>
    <row r="496" spans="1:17" x14ac:dyDescent="0.25">
      <c r="A496">
        <f t="shared" si="31"/>
        <v>2024</v>
      </c>
      <c r="B496" t="str">
        <f>'Enheter, modell og år'!$E$3</f>
        <v>VFM</v>
      </c>
      <c r="C496" s="67">
        <f t="shared" si="32"/>
        <v>0</v>
      </c>
      <c r="D496" s="3">
        <f>'Tot bev lokal modell'!AL18</f>
        <v>0</v>
      </c>
      <c r="E496" s="3">
        <f>'Tot bev lokal modell'!AO18</f>
        <v>0</v>
      </c>
      <c r="F496" s="3">
        <f>'Utdanningsbev lokal mod'!Z18</f>
        <v>0</v>
      </c>
      <c r="G496" s="3">
        <f>'Utdanningsbev lokal mod'!AA18</f>
        <v>0</v>
      </c>
      <c r="H496" s="3">
        <f>'Utdanningsbev lokal mod'!AB18</f>
        <v>0</v>
      </c>
      <c r="I496" s="3">
        <f>'Utdanningsbev lokal mod'!AC18</f>
        <v>0</v>
      </c>
      <c r="J496" s="3">
        <f>'Forskningsbev lokal mod'!AL18</f>
        <v>0</v>
      </c>
      <c r="K496" s="3">
        <f>'Forskningsbev lokal mod'!AM18</f>
        <v>0</v>
      </c>
      <c r="L496" s="3">
        <f>'Forskningsbev lokal mod'!AN18</f>
        <v>0</v>
      </c>
      <c r="M496" s="3">
        <f>'Forskningsbev lokal mod'!AO18</f>
        <v>0</v>
      </c>
      <c r="N496" s="3">
        <f>'Forskningsbev lokal mod'!AP18</f>
        <v>0</v>
      </c>
      <c r="O496" s="3">
        <f>'Forskningsbev lokal mod'!AQ18</f>
        <v>0</v>
      </c>
      <c r="P496" s="7">
        <f t="shared" si="29"/>
        <v>0</v>
      </c>
      <c r="Q496" s="7">
        <f t="shared" si="30"/>
        <v>0</v>
      </c>
    </row>
    <row r="497" spans="1:17" x14ac:dyDescent="0.25">
      <c r="A497">
        <f t="shared" si="31"/>
        <v>2024</v>
      </c>
      <c r="B497" t="str">
        <f>'Enheter, modell og år'!$E$3</f>
        <v>VFM</v>
      </c>
      <c r="C497" s="67">
        <f t="shared" si="32"/>
        <v>0</v>
      </c>
      <c r="D497" s="3">
        <f>'Tot bev lokal modell'!AL19</f>
        <v>0</v>
      </c>
      <c r="E497" s="3">
        <f>'Tot bev lokal modell'!AO19</f>
        <v>0</v>
      </c>
      <c r="F497" s="3">
        <f>'Utdanningsbev lokal mod'!Z19</f>
        <v>0</v>
      </c>
      <c r="G497" s="3">
        <f>'Utdanningsbev lokal mod'!AA19</f>
        <v>0</v>
      </c>
      <c r="H497" s="3">
        <f>'Utdanningsbev lokal mod'!AB19</f>
        <v>0</v>
      </c>
      <c r="I497" s="3">
        <f>'Utdanningsbev lokal mod'!AC19</f>
        <v>0</v>
      </c>
      <c r="J497" s="3">
        <f>'Forskningsbev lokal mod'!AL19</f>
        <v>0</v>
      </c>
      <c r="K497" s="3">
        <f>'Forskningsbev lokal mod'!AM19</f>
        <v>0</v>
      </c>
      <c r="L497" s="3">
        <f>'Forskningsbev lokal mod'!AN19</f>
        <v>0</v>
      </c>
      <c r="M497" s="3">
        <f>'Forskningsbev lokal mod'!AO19</f>
        <v>0</v>
      </c>
      <c r="N497" s="3">
        <f>'Forskningsbev lokal mod'!AP19</f>
        <v>0</v>
      </c>
      <c r="O497" s="3">
        <f>'Forskningsbev lokal mod'!AQ19</f>
        <v>0</v>
      </c>
      <c r="P497" s="7">
        <f t="shared" si="29"/>
        <v>0</v>
      </c>
      <c r="Q497" s="7">
        <f t="shared" si="30"/>
        <v>0</v>
      </c>
    </row>
    <row r="498" spans="1:17" x14ac:dyDescent="0.25">
      <c r="A498">
        <f t="shared" si="31"/>
        <v>2024</v>
      </c>
      <c r="B498" t="str">
        <f>'Enheter, modell og år'!$E$3</f>
        <v>VFM</v>
      </c>
      <c r="C498" s="67">
        <f t="shared" si="32"/>
        <v>0</v>
      </c>
      <c r="D498" s="3">
        <f>'Tot bev lokal modell'!AL20</f>
        <v>0</v>
      </c>
      <c r="E498" s="3">
        <f>'Tot bev lokal modell'!AO20</f>
        <v>0</v>
      </c>
      <c r="F498" s="3">
        <f>'Utdanningsbev lokal mod'!Z20</f>
        <v>0</v>
      </c>
      <c r="G498" s="3">
        <f>'Utdanningsbev lokal mod'!AA20</f>
        <v>0</v>
      </c>
      <c r="H498" s="3">
        <f>'Utdanningsbev lokal mod'!AB20</f>
        <v>0</v>
      </c>
      <c r="I498" s="3">
        <f>'Utdanningsbev lokal mod'!AC20</f>
        <v>0</v>
      </c>
      <c r="J498" s="3">
        <f>'Forskningsbev lokal mod'!AL20</f>
        <v>0</v>
      </c>
      <c r="K498" s="3">
        <f>'Forskningsbev lokal mod'!AM20</f>
        <v>0</v>
      </c>
      <c r="L498" s="3">
        <f>'Forskningsbev lokal mod'!AN20</f>
        <v>0</v>
      </c>
      <c r="M498" s="3">
        <f>'Forskningsbev lokal mod'!AO20</f>
        <v>0</v>
      </c>
      <c r="N498" s="3">
        <f>'Forskningsbev lokal mod'!AP20</f>
        <v>0</v>
      </c>
      <c r="O498" s="3">
        <f>'Forskningsbev lokal mod'!AQ20</f>
        <v>0</v>
      </c>
      <c r="P498" s="7">
        <f t="shared" si="29"/>
        <v>0</v>
      </c>
      <c r="Q498" s="7">
        <f t="shared" si="30"/>
        <v>0</v>
      </c>
    </row>
    <row r="499" spans="1:17" x14ac:dyDescent="0.25">
      <c r="A499">
        <f t="shared" si="31"/>
        <v>2024</v>
      </c>
      <c r="B499" t="str">
        <f>'Enheter, modell og år'!$E$3</f>
        <v>VFM</v>
      </c>
      <c r="C499" s="67">
        <f t="shared" si="32"/>
        <v>0</v>
      </c>
      <c r="D499" s="3">
        <f>'Tot bev lokal modell'!AL21</f>
        <v>0</v>
      </c>
      <c r="E499" s="3">
        <f>'Tot bev lokal modell'!AO21</f>
        <v>0</v>
      </c>
      <c r="F499" s="3">
        <f>'Utdanningsbev lokal mod'!Z21</f>
        <v>0</v>
      </c>
      <c r="G499" s="3">
        <f>'Utdanningsbev lokal mod'!AA21</f>
        <v>0</v>
      </c>
      <c r="H499" s="3">
        <f>'Utdanningsbev lokal mod'!AB21</f>
        <v>0</v>
      </c>
      <c r="I499" s="3">
        <f>'Utdanningsbev lokal mod'!AC21</f>
        <v>0</v>
      </c>
      <c r="J499" s="3">
        <f>'Forskningsbev lokal mod'!AL21</f>
        <v>0</v>
      </c>
      <c r="K499" s="3">
        <f>'Forskningsbev lokal mod'!AM21</f>
        <v>0</v>
      </c>
      <c r="L499" s="3">
        <f>'Forskningsbev lokal mod'!AN21</f>
        <v>0</v>
      </c>
      <c r="M499" s="3">
        <f>'Forskningsbev lokal mod'!AO21</f>
        <v>0</v>
      </c>
      <c r="N499" s="3">
        <f>'Forskningsbev lokal mod'!AP21</f>
        <v>0</v>
      </c>
      <c r="O499" s="3">
        <f>'Forskningsbev lokal mod'!AQ21</f>
        <v>0</v>
      </c>
      <c r="P499" s="7">
        <f t="shared" si="29"/>
        <v>0</v>
      </c>
      <c r="Q499" s="7">
        <f t="shared" si="30"/>
        <v>0</v>
      </c>
    </row>
    <row r="500" spans="1:17" x14ac:dyDescent="0.25">
      <c r="A500">
        <f t="shared" si="31"/>
        <v>2024</v>
      </c>
      <c r="B500" t="str">
        <f>'Enheter, modell og år'!$E$3</f>
        <v>VFM</v>
      </c>
      <c r="C500" s="67">
        <f t="shared" si="32"/>
        <v>0</v>
      </c>
      <c r="D500" s="3">
        <f>'Tot bev lokal modell'!AL22</f>
        <v>0</v>
      </c>
      <c r="E500" s="3">
        <f>'Tot bev lokal modell'!AO22</f>
        <v>0</v>
      </c>
      <c r="F500" s="3">
        <f>'Utdanningsbev lokal mod'!Z22</f>
        <v>0</v>
      </c>
      <c r="G500" s="3">
        <f>'Utdanningsbev lokal mod'!AA22</f>
        <v>0</v>
      </c>
      <c r="H500" s="3">
        <f>'Utdanningsbev lokal mod'!AB22</f>
        <v>0</v>
      </c>
      <c r="I500" s="3">
        <f>'Utdanningsbev lokal mod'!AC22</f>
        <v>0</v>
      </c>
      <c r="J500" s="3">
        <f>'Forskningsbev lokal mod'!AL22</f>
        <v>0</v>
      </c>
      <c r="K500" s="3">
        <f>'Forskningsbev lokal mod'!AM22</f>
        <v>0</v>
      </c>
      <c r="L500" s="3">
        <f>'Forskningsbev lokal mod'!AN22</f>
        <v>0</v>
      </c>
      <c r="M500" s="3">
        <f>'Forskningsbev lokal mod'!AO22</f>
        <v>0</v>
      </c>
      <c r="N500" s="3">
        <f>'Forskningsbev lokal mod'!AP22</f>
        <v>0</v>
      </c>
      <c r="O500" s="3">
        <f>'Forskningsbev lokal mod'!AQ22</f>
        <v>0</v>
      </c>
      <c r="P500" s="7">
        <f t="shared" si="29"/>
        <v>0</v>
      </c>
      <c r="Q500" s="7">
        <f t="shared" si="30"/>
        <v>0</v>
      </c>
    </row>
    <row r="501" spans="1:17" x14ac:dyDescent="0.25">
      <c r="A501">
        <f t="shared" si="31"/>
        <v>2024</v>
      </c>
      <c r="B501" t="str">
        <f>'Enheter, modell og år'!$E$3</f>
        <v>VFM</v>
      </c>
      <c r="C501" s="67">
        <f t="shared" si="32"/>
        <v>0</v>
      </c>
      <c r="D501" s="3">
        <f>'Tot bev lokal modell'!AL23</f>
        <v>0</v>
      </c>
      <c r="E501" s="3">
        <f>'Tot bev lokal modell'!AO23</f>
        <v>0</v>
      </c>
      <c r="F501" s="3">
        <f>'Utdanningsbev lokal mod'!Z23</f>
        <v>0</v>
      </c>
      <c r="G501" s="3">
        <f>'Utdanningsbev lokal mod'!AA23</f>
        <v>0</v>
      </c>
      <c r="H501" s="3">
        <f>'Utdanningsbev lokal mod'!AB23</f>
        <v>0</v>
      </c>
      <c r="I501" s="3">
        <f>'Utdanningsbev lokal mod'!AC23</f>
        <v>0</v>
      </c>
      <c r="J501" s="3">
        <f>'Forskningsbev lokal mod'!AL23</f>
        <v>0</v>
      </c>
      <c r="K501" s="3">
        <f>'Forskningsbev lokal mod'!AM23</f>
        <v>0</v>
      </c>
      <c r="L501" s="3">
        <f>'Forskningsbev lokal mod'!AN23</f>
        <v>0</v>
      </c>
      <c r="M501" s="3">
        <f>'Forskningsbev lokal mod'!AO23</f>
        <v>0</v>
      </c>
      <c r="N501" s="3">
        <f>'Forskningsbev lokal mod'!AP23</f>
        <v>0</v>
      </c>
      <c r="O501" s="3">
        <f>'Forskningsbev lokal mod'!AQ23</f>
        <v>0</v>
      </c>
      <c r="P501" s="7">
        <f t="shared" si="29"/>
        <v>0</v>
      </c>
      <c r="Q501" s="7">
        <f t="shared" si="30"/>
        <v>0</v>
      </c>
    </row>
    <row r="502" spans="1:17" x14ac:dyDescent="0.25">
      <c r="A502">
        <f t="shared" si="31"/>
        <v>2024</v>
      </c>
      <c r="B502" t="str">
        <f>'Enheter, modell og år'!$E$3</f>
        <v>VFM</v>
      </c>
      <c r="C502" s="67">
        <f t="shared" si="32"/>
        <v>0</v>
      </c>
      <c r="D502" s="3">
        <f>'Tot bev lokal modell'!AL24</f>
        <v>0</v>
      </c>
      <c r="E502" s="3">
        <f>'Tot bev lokal modell'!AO24</f>
        <v>0</v>
      </c>
      <c r="F502" s="3">
        <f>'Utdanningsbev lokal mod'!Z24</f>
        <v>0</v>
      </c>
      <c r="G502" s="3">
        <f>'Utdanningsbev lokal mod'!AA24</f>
        <v>0</v>
      </c>
      <c r="H502" s="3">
        <f>'Utdanningsbev lokal mod'!AB24</f>
        <v>0</v>
      </c>
      <c r="I502" s="3">
        <f>'Utdanningsbev lokal mod'!AC24</f>
        <v>0</v>
      </c>
      <c r="J502" s="3">
        <f>'Forskningsbev lokal mod'!AL24</f>
        <v>0</v>
      </c>
      <c r="K502" s="3">
        <f>'Forskningsbev lokal mod'!AM24</f>
        <v>0</v>
      </c>
      <c r="L502" s="3">
        <f>'Forskningsbev lokal mod'!AN24</f>
        <v>0</v>
      </c>
      <c r="M502" s="3">
        <f>'Forskningsbev lokal mod'!AO24</f>
        <v>0</v>
      </c>
      <c r="N502" s="3">
        <f>'Forskningsbev lokal mod'!AP24</f>
        <v>0</v>
      </c>
      <c r="O502" s="3">
        <f>'Forskningsbev lokal mod'!AQ24</f>
        <v>0</v>
      </c>
      <c r="P502" s="7">
        <f t="shared" si="29"/>
        <v>0</v>
      </c>
      <c r="Q502" s="7">
        <f t="shared" si="30"/>
        <v>0</v>
      </c>
    </row>
    <row r="503" spans="1:17" x14ac:dyDescent="0.25">
      <c r="A503">
        <f t="shared" si="31"/>
        <v>2024</v>
      </c>
      <c r="B503" t="str">
        <f>'Enheter, modell og år'!$E$3</f>
        <v>VFM</v>
      </c>
      <c r="C503" s="67">
        <f t="shared" si="32"/>
        <v>0</v>
      </c>
      <c r="D503" s="3">
        <f>'Tot bev lokal modell'!AL25</f>
        <v>0</v>
      </c>
      <c r="E503" s="3">
        <f>'Tot bev lokal modell'!AO25</f>
        <v>0</v>
      </c>
      <c r="F503" s="3">
        <f>'Utdanningsbev lokal mod'!Z25</f>
        <v>0</v>
      </c>
      <c r="G503" s="3">
        <f>'Utdanningsbev lokal mod'!AA25</f>
        <v>0</v>
      </c>
      <c r="H503" s="3">
        <f>'Utdanningsbev lokal mod'!AB25</f>
        <v>0</v>
      </c>
      <c r="I503" s="3">
        <f>'Utdanningsbev lokal mod'!AC25</f>
        <v>0</v>
      </c>
      <c r="J503" s="3">
        <f>'Forskningsbev lokal mod'!AL25</f>
        <v>0</v>
      </c>
      <c r="K503" s="3">
        <f>'Forskningsbev lokal mod'!AM25</f>
        <v>0</v>
      </c>
      <c r="L503" s="3">
        <f>'Forskningsbev lokal mod'!AN25</f>
        <v>0</v>
      </c>
      <c r="M503" s="3">
        <f>'Forskningsbev lokal mod'!AO25</f>
        <v>0</v>
      </c>
      <c r="N503" s="3">
        <f>'Forskningsbev lokal mod'!AP25</f>
        <v>0</v>
      </c>
      <c r="O503" s="3">
        <f>'Forskningsbev lokal mod'!AQ25</f>
        <v>0</v>
      </c>
      <c r="P503" s="7">
        <f t="shared" si="29"/>
        <v>0</v>
      </c>
      <c r="Q503" s="7">
        <f t="shared" si="30"/>
        <v>0</v>
      </c>
    </row>
    <row r="504" spans="1:17" x14ac:dyDescent="0.25">
      <c r="A504">
        <f t="shared" si="31"/>
        <v>2024</v>
      </c>
      <c r="B504" t="str">
        <f>'Enheter, modell og år'!$E$3</f>
        <v>VFM</v>
      </c>
      <c r="C504" s="67">
        <f t="shared" si="32"/>
        <v>0</v>
      </c>
      <c r="D504" s="3">
        <f>'Tot bev lokal modell'!AL26</f>
        <v>0</v>
      </c>
      <c r="E504" s="3">
        <f>'Tot bev lokal modell'!AO26</f>
        <v>0</v>
      </c>
      <c r="F504" s="3">
        <f>'Utdanningsbev lokal mod'!Z26</f>
        <v>0</v>
      </c>
      <c r="G504" s="3">
        <f>'Utdanningsbev lokal mod'!AA26</f>
        <v>0</v>
      </c>
      <c r="H504" s="3">
        <f>'Utdanningsbev lokal mod'!AB26</f>
        <v>0</v>
      </c>
      <c r="I504" s="3">
        <f>'Utdanningsbev lokal mod'!AC26</f>
        <v>0</v>
      </c>
      <c r="J504" s="3">
        <f>'Forskningsbev lokal mod'!AL26</f>
        <v>0</v>
      </c>
      <c r="K504" s="3">
        <f>'Forskningsbev lokal mod'!AM26</f>
        <v>0</v>
      </c>
      <c r="L504" s="3">
        <f>'Forskningsbev lokal mod'!AN26</f>
        <v>0</v>
      </c>
      <c r="M504" s="3">
        <f>'Forskningsbev lokal mod'!AO26</f>
        <v>0</v>
      </c>
      <c r="N504" s="3">
        <f>'Forskningsbev lokal mod'!AP26</f>
        <v>0</v>
      </c>
      <c r="O504" s="3">
        <f>'Forskningsbev lokal mod'!AQ26</f>
        <v>0</v>
      </c>
      <c r="P504" s="7">
        <f t="shared" si="29"/>
        <v>0</v>
      </c>
      <c r="Q504" s="7">
        <f t="shared" si="30"/>
        <v>0</v>
      </c>
    </row>
    <row r="505" spans="1:17" x14ac:dyDescent="0.25">
      <c r="A505">
        <f t="shared" si="31"/>
        <v>2024</v>
      </c>
      <c r="B505" t="str">
        <f>'Enheter, modell og år'!$E$3</f>
        <v>VFM</v>
      </c>
      <c r="C505" s="67">
        <f t="shared" si="32"/>
        <v>0</v>
      </c>
      <c r="D505" s="3">
        <f>'Tot bev lokal modell'!AL27</f>
        <v>0</v>
      </c>
      <c r="E505" s="3">
        <f>'Tot bev lokal modell'!AO27</f>
        <v>0</v>
      </c>
      <c r="F505" s="3">
        <f>'Utdanningsbev lokal mod'!Z27</f>
        <v>0</v>
      </c>
      <c r="G505" s="3">
        <f>'Utdanningsbev lokal mod'!AA27</f>
        <v>0</v>
      </c>
      <c r="H505" s="3">
        <f>'Utdanningsbev lokal mod'!AB27</f>
        <v>0</v>
      </c>
      <c r="I505" s="3">
        <f>'Utdanningsbev lokal mod'!AC27</f>
        <v>0</v>
      </c>
      <c r="J505" s="3">
        <f>'Forskningsbev lokal mod'!AL27</f>
        <v>0</v>
      </c>
      <c r="K505" s="3">
        <f>'Forskningsbev lokal mod'!AM27</f>
        <v>0</v>
      </c>
      <c r="L505" s="3">
        <f>'Forskningsbev lokal mod'!AN27</f>
        <v>0</v>
      </c>
      <c r="M505" s="3">
        <f>'Forskningsbev lokal mod'!AO27</f>
        <v>0</v>
      </c>
      <c r="N505" s="3">
        <f>'Forskningsbev lokal mod'!AP27</f>
        <v>0</v>
      </c>
      <c r="O505" s="3">
        <f>'Forskningsbev lokal mod'!AQ27</f>
        <v>0</v>
      </c>
      <c r="P505" s="7">
        <f t="shared" si="29"/>
        <v>0</v>
      </c>
      <c r="Q505" s="7">
        <f t="shared" si="30"/>
        <v>0</v>
      </c>
    </row>
    <row r="506" spans="1:17" x14ac:dyDescent="0.25">
      <c r="A506">
        <f t="shared" si="31"/>
        <v>2024</v>
      </c>
      <c r="B506" t="str">
        <f>'Enheter, modell og år'!$E$3</f>
        <v>VFM</v>
      </c>
      <c r="C506" s="67">
        <f t="shared" si="32"/>
        <v>0</v>
      </c>
      <c r="D506" s="3">
        <f>'Tot bev lokal modell'!AL28</f>
        <v>0</v>
      </c>
      <c r="E506" s="3">
        <f>'Tot bev lokal modell'!AO28</f>
        <v>0</v>
      </c>
      <c r="F506" s="3">
        <f>'Utdanningsbev lokal mod'!Z28</f>
        <v>0</v>
      </c>
      <c r="G506" s="3">
        <f>'Utdanningsbev lokal mod'!AA28</f>
        <v>0</v>
      </c>
      <c r="H506" s="3">
        <f>'Utdanningsbev lokal mod'!AB28</f>
        <v>0</v>
      </c>
      <c r="I506" s="3">
        <f>'Utdanningsbev lokal mod'!AC28</f>
        <v>0</v>
      </c>
      <c r="J506" s="3">
        <f>'Forskningsbev lokal mod'!AL28</f>
        <v>0</v>
      </c>
      <c r="K506" s="3">
        <f>'Forskningsbev lokal mod'!AM28</f>
        <v>0</v>
      </c>
      <c r="L506" s="3">
        <f>'Forskningsbev lokal mod'!AN28</f>
        <v>0</v>
      </c>
      <c r="M506" s="3">
        <f>'Forskningsbev lokal mod'!AO28</f>
        <v>0</v>
      </c>
      <c r="N506" s="3">
        <f>'Forskningsbev lokal mod'!AP28</f>
        <v>0</v>
      </c>
      <c r="O506" s="3">
        <f>'Forskningsbev lokal mod'!AQ28</f>
        <v>0</v>
      </c>
      <c r="P506" s="7">
        <f t="shared" si="29"/>
        <v>0</v>
      </c>
      <c r="Q506" s="7">
        <f t="shared" si="30"/>
        <v>0</v>
      </c>
    </row>
    <row r="507" spans="1:17" x14ac:dyDescent="0.25">
      <c r="A507">
        <f t="shared" si="31"/>
        <v>2024</v>
      </c>
      <c r="B507" t="str">
        <f>'Enheter, modell og år'!$E$3</f>
        <v>VFM</v>
      </c>
      <c r="C507" s="67">
        <f t="shared" si="32"/>
        <v>0</v>
      </c>
      <c r="D507" s="3">
        <f>'Tot bev lokal modell'!AL29</f>
        <v>0</v>
      </c>
      <c r="E507" s="3">
        <f>'Tot bev lokal modell'!AO29</f>
        <v>0</v>
      </c>
      <c r="F507" s="3">
        <f>'Utdanningsbev lokal mod'!Z29</f>
        <v>0</v>
      </c>
      <c r="G507" s="3">
        <f>'Utdanningsbev lokal mod'!AA29</f>
        <v>0</v>
      </c>
      <c r="H507" s="3">
        <f>'Utdanningsbev lokal mod'!AB29</f>
        <v>0</v>
      </c>
      <c r="I507" s="3">
        <f>'Utdanningsbev lokal mod'!AC29</f>
        <v>0</v>
      </c>
      <c r="J507" s="3">
        <f>'Forskningsbev lokal mod'!AL29</f>
        <v>0</v>
      </c>
      <c r="K507" s="3">
        <f>'Forskningsbev lokal mod'!AM29</f>
        <v>0</v>
      </c>
      <c r="L507" s="3">
        <f>'Forskningsbev lokal mod'!AN29</f>
        <v>0</v>
      </c>
      <c r="M507" s="3">
        <f>'Forskningsbev lokal mod'!AO29</f>
        <v>0</v>
      </c>
      <c r="N507" s="3">
        <f>'Forskningsbev lokal mod'!AP29</f>
        <v>0</v>
      </c>
      <c r="O507" s="3">
        <f>'Forskningsbev lokal mod'!AQ29</f>
        <v>0</v>
      </c>
      <c r="P507" s="7">
        <f t="shared" si="29"/>
        <v>0</v>
      </c>
      <c r="Q507" s="7">
        <f t="shared" si="30"/>
        <v>0</v>
      </c>
    </row>
    <row r="508" spans="1:17" x14ac:dyDescent="0.25">
      <c r="A508">
        <f t="shared" si="31"/>
        <v>2024</v>
      </c>
      <c r="B508" t="str">
        <f>'Enheter, modell og år'!$E$3</f>
        <v>VFM</v>
      </c>
      <c r="C508" s="67">
        <f t="shared" si="32"/>
        <v>0</v>
      </c>
      <c r="D508" s="3">
        <f>'Tot bev lokal modell'!AL30</f>
        <v>0</v>
      </c>
      <c r="E508" s="3">
        <f>'Tot bev lokal modell'!AO30</f>
        <v>0</v>
      </c>
      <c r="F508" s="3">
        <f>'Utdanningsbev lokal mod'!Z30</f>
        <v>0</v>
      </c>
      <c r="G508" s="3">
        <f>'Utdanningsbev lokal mod'!AA30</f>
        <v>0</v>
      </c>
      <c r="H508" s="3">
        <f>'Utdanningsbev lokal mod'!AB30</f>
        <v>0</v>
      </c>
      <c r="I508" s="3">
        <f>'Utdanningsbev lokal mod'!AC30</f>
        <v>0</v>
      </c>
      <c r="J508" s="3">
        <f>'Forskningsbev lokal mod'!AL30</f>
        <v>0</v>
      </c>
      <c r="K508" s="3">
        <f>'Forskningsbev lokal mod'!AM30</f>
        <v>0</v>
      </c>
      <c r="L508" s="3">
        <f>'Forskningsbev lokal mod'!AN30</f>
        <v>0</v>
      </c>
      <c r="M508" s="3">
        <f>'Forskningsbev lokal mod'!AO30</f>
        <v>0</v>
      </c>
      <c r="N508" s="3">
        <f>'Forskningsbev lokal mod'!AP30</f>
        <v>0</v>
      </c>
      <c r="O508" s="3">
        <f>'Forskningsbev lokal mod'!AQ30</f>
        <v>0</v>
      </c>
      <c r="P508" s="7">
        <f t="shared" si="29"/>
        <v>0</v>
      </c>
      <c r="Q508" s="7">
        <f t="shared" si="30"/>
        <v>0</v>
      </c>
    </row>
    <row r="509" spans="1:17" x14ac:dyDescent="0.25">
      <c r="A509">
        <f t="shared" si="31"/>
        <v>2024</v>
      </c>
      <c r="B509" t="str">
        <f>'Enheter, modell og år'!$E$3</f>
        <v>VFM</v>
      </c>
      <c r="C509" s="67">
        <f t="shared" si="32"/>
        <v>0</v>
      </c>
      <c r="D509" s="3">
        <f>'Tot bev lokal modell'!AL31</f>
        <v>0</v>
      </c>
      <c r="E509" s="3">
        <f>'Tot bev lokal modell'!AO31</f>
        <v>0</v>
      </c>
      <c r="F509" s="3">
        <f>'Utdanningsbev lokal mod'!Z31</f>
        <v>0</v>
      </c>
      <c r="G509" s="3">
        <f>'Utdanningsbev lokal mod'!AA31</f>
        <v>0</v>
      </c>
      <c r="H509" s="3">
        <f>'Utdanningsbev lokal mod'!AB31</f>
        <v>0</v>
      </c>
      <c r="I509" s="3">
        <f>'Utdanningsbev lokal mod'!AC31</f>
        <v>0</v>
      </c>
      <c r="J509" s="3">
        <f>'Forskningsbev lokal mod'!AL31</f>
        <v>0</v>
      </c>
      <c r="K509" s="3">
        <f>'Forskningsbev lokal mod'!AM31</f>
        <v>0</v>
      </c>
      <c r="L509" s="3">
        <f>'Forskningsbev lokal mod'!AN31</f>
        <v>0</v>
      </c>
      <c r="M509" s="3">
        <f>'Forskningsbev lokal mod'!AO31</f>
        <v>0</v>
      </c>
      <c r="N509" s="3">
        <f>'Forskningsbev lokal mod'!AP31</f>
        <v>0</v>
      </c>
      <c r="O509" s="3">
        <f>'Forskningsbev lokal mod'!AQ31</f>
        <v>0</v>
      </c>
      <c r="P509" s="7">
        <f t="shared" si="29"/>
        <v>0</v>
      </c>
      <c r="Q509" s="7">
        <f t="shared" si="30"/>
        <v>0</v>
      </c>
    </row>
    <row r="510" spans="1:17" x14ac:dyDescent="0.25">
      <c r="A510">
        <f t="shared" si="31"/>
        <v>2024</v>
      </c>
      <c r="B510" t="str">
        <f>'Enheter, modell og år'!$E$3</f>
        <v>VFM</v>
      </c>
      <c r="C510" s="67">
        <f t="shared" si="32"/>
        <v>0</v>
      </c>
      <c r="D510" s="3">
        <f>'Tot bev lokal modell'!AL32</f>
        <v>0</v>
      </c>
      <c r="E510" s="3">
        <f>'Tot bev lokal modell'!AO32</f>
        <v>0</v>
      </c>
      <c r="F510" s="3">
        <f>'Utdanningsbev lokal mod'!Z32</f>
        <v>0</v>
      </c>
      <c r="G510" s="3">
        <f>'Utdanningsbev lokal mod'!AA32</f>
        <v>0</v>
      </c>
      <c r="H510" s="3">
        <f>'Utdanningsbev lokal mod'!AB32</f>
        <v>0</v>
      </c>
      <c r="I510" s="3">
        <f>'Utdanningsbev lokal mod'!AC32</f>
        <v>0</v>
      </c>
      <c r="J510" s="3">
        <f>'Forskningsbev lokal mod'!AL32</f>
        <v>0</v>
      </c>
      <c r="K510" s="3">
        <f>'Forskningsbev lokal mod'!AM32</f>
        <v>0</v>
      </c>
      <c r="L510" s="3">
        <f>'Forskningsbev lokal mod'!AN32</f>
        <v>0</v>
      </c>
      <c r="M510" s="3">
        <f>'Forskningsbev lokal mod'!AO32</f>
        <v>0</v>
      </c>
      <c r="N510" s="3">
        <f>'Forskningsbev lokal mod'!AP32</f>
        <v>0</v>
      </c>
      <c r="O510" s="3">
        <f>'Forskningsbev lokal mod'!AQ32</f>
        <v>0</v>
      </c>
      <c r="P510" s="7">
        <f t="shared" si="29"/>
        <v>0</v>
      </c>
      <c r="Q510" s="7">
        <f t="shared" si="30"/>
        <v>0</v>
      </c>
    </row>
    <row r="511" spans="1:17" x14ac:dyDescent="0.25">
      <c r="A511">
        <f t="shared" si="31"/>
        <v>2024</v>
      </c>
      <c r="B511" t="str">
        <f>'Enheter, modell og år'!$E$3</f>
        <v>VFM</v>
      </c>
      <c r="C511" s="67">
        <f t="shared" si="32"/>
        <v>0</v>
      </c>
      <c r="D511" s="3">
        <f>'Tot bev lokal modell'!AL33</f>
        <v>0</v>
      </c>
      <c r="E511" s="3">
        <f>'Tot bev lokal modell'!AO33</f>
        <v>0</v>
      </c>
      <c r="F511" s="3">
        <f>'Utdanningsbev lokal mod'!Z33</f>
        <v>0</v>
      </c>
      <c r="G511" s="3">
        <f>'Utdanningsbev lokal mod'!AA33</f>
        <v>0</v>
      </c>
      <c r="H511" s="3">
        <f>'Utdanningsbev lokal mod'!AB33</f>
        <v>0</v>
      </c>
      <c r="I511" s="3">
        <f>'Utdanningsbev lokal mod'!AC33</f>
        <v>0</v>
      </c>
      <c r="J511" s="3">
        <f>'Forskningsbev lokal mod'!AL33</f>
        <v>0</v>
      </c>
      <c r="K511" s="3">
        <f>'Forskningsbev lokal mod'!AM33</f>
        <v>0</v>
      </c>
      <c r="L511" s="3">
        <f>'Forskningsbev lokal mod'!AN33</f>
        <v>0</v>
      </c>
      <c r="M511" s="3">
        <f>'Forskningsbev lokal mod'!AO33</f>
        <v>0</v>
      </c>
      <c r="N511" s="3">
        <f>'Forskningsbev lokal mod'!AP33</f>
        <v>0</v>
      </c>
      <c r="O511" s="3">
        <f>'Forskningsbev lokal mod'!AQ33</f>
        <v>0</v>
      </c>
      <c r="P511" s="7">
        <f t="shared" si="29"/>
        <v>0</v>
      </c>
      <c r="Q511" s="7">
        <f t="shared" si="30"/>
        <v>0</v>
      </c>
    </row>
    <row r="512" spans="1:17" x14ac:dyDescent="0.25">
      <c r="A512">
        <f t="shared" si="31"/>
        <v>2025</v>
      </c>
      <c r="B512" t="str">
        <f>'Enheter, modell og år'!$E$3</f>
        <v>VFM</v>
      </c>
      <c r="C512" s="67">
        <f t="shared" si="32"/>
        <v>0</v>
      </c>
      <c r="D512" s="3">
        <f>'Tot bev lokal modell'!AQ4</f>
        <v>0</v>
      </c>
      <c r="E512" s="3">
        <f>'Tot bev lokal modell'!AT4</f>
        <v>0</v>
      </c>
      <c r="F512" s="3">
        <f>'Utdanningsbev lokal mod'!AD4</f>
        <v>0</v>
      </c>
      <c r="G512" s="3">
        <f>'Utdanningsbev lokal mod'!AE4</f>
        <v>0</v>
      </c>
      <c r="H512" s="3">
        <f>'Utdanningsbev lokal mod'!AF4</f>
        <v>0</v>
      </c>
      <c r="I512" s="3">
        <f>'Utdanningsbev lokal mod'!AG4</f>
        <v>0</v>
      </c>
      <c r="J512" s="3">
        <f>'Forskningsbev lokal mod'!AR4</f>
        <v>0</v>
      </c>
      <c r="K512" s="3">
        <f>'Forskningsbev lokal mod'!AS4</f>
        <v>0</v>
      </c>
      <c r="L512" s="3">
        <f>'Forskningsbev lokal mod'!AT4</f>
        <v>0</v>
      </c>
      <c r="M512" s="3">
        <f>'Forskningsbev lokal mod'!AU4</f>
        <v>0</v>
      </c>
      <c r="N512" s="3">
        <f>'Forskningsbev lokal mod'!AV4</f>
        <v>0</v>
      </c>
      <c r="O512" s="3">
        <f>'Forskningsbev lokal mod'!AW4</f>
        <v>0</v>
      </c>
      <c r="P512" s="7">
        <f t="shared" si="29"/>
        <v>0</v>
      </c>
      <c r="Q512" s="7">
        <f t="shared" si="30"/>
        <v>0</v>
      </c>
    </row>
    <row r="513" spans="1:17" x14ac:dyDescent="0.25">
      <c r="A513">
        <f t="shared" si="31"/>
        <v>2025</v>
      </c>
      <c r="B513" t="str">
        <f>'Enheter, modell og år'!$E$3</f>
        <v>VFM</v>
      </c>
      <c r="C513" s="67">
        <f t="shared" si="32"/>
        <v>0</v>
      </c>
      <c r="D513" s="3">
        <f>'Tot bev lokal modell'!AQ5</f>
        <v>0</v>
      </c>
      <c r="E513" s="3">
        <f>'Tot bev lokal modell'!AT5</f>
        <v>0</v>
      </c>
      <c r="F513" s="3">
        <f>'Utdanningsbev lokal mod'!AD5</f>
        <v>0</v>
      </c>
      <c r="G513" s="3">
        <f>'Utdanningsbev lokal mod'!AE5</f>
        <v>0</v>
      </c>
      <c r="H513" s="3">
        <f>'Utdanningsbev lokal mod'!AF5</f>
        <v>0</v>
      </c>
      <c r="I513" s="3">
        <f>'Utdanningsbev lokal mod'!AG5</f>
        <v>0</v>
      </c>
      <c r="J513" s="3">
        <f>'Forskningsbev lokal mod'!AR5</f>
        <v>0</v>
      </c>
      <c r="K513" s="3">
        <f>'Forskningsbev lokal mod'!AS5</f>
        <v>0</v>
      </c>
      <c r="L513" s="3">
        <f>'Forskningsbev lokal mod'!AT5</f>
        <v>0</v>
      </c>
      <c r="M513" s="3">
        <f>'Forskningsbev lokal mod'!AU5</f>
        <v>0</v>
      </c>
      <c r="N513" s="3">
        <f>'Forskningsbev lokal mod'!AV5</f>
        <v>0</v>
      </c>
      <c r="O513" s="3">
        <f>'Forskningsbev lokal mod'!AW5</f>
        <v>0</v>
      </c>
      <c r="P513" s="7">
        <f t="shared" si="29"/>
        <v>0</v>
      </c>
      <c r="Q513" s="7">
        <f t="shared" si="30"/>
        <v>0</v>
      </c>
    </row>
    <row r="514" spans="1:17" x14ac:dyDescent="0.25">
      <c r="A514">
        <f t="shared" si="31"/>
        <v>2025</v>
      </c>
      <c r="B514" t="str">
        <f>'Enheter, modell og år'!$E$3</f>
        <v>VFM</v>
      </c>
      <c r="C514" s="67">
        <f t="shared" si="32"/>
        <v>0</v>
      </c>
      <c r="D514" s="3">
        <f>'Tot bev lokal modell'!AQ6</f>
        <v>0</v>
      </c>
      <c r="E514" s="3">
        <f>'Tot bev lokal modell'!AT6</f>
        <v>0</v>
      </c>
      <c r="F514" s="3">
        <f>'Utdanningsbev lokal mod'!AD6</f>
        <v>0</v>
      </c>
      <c r="G514" s="3">
        <f>'Utdanningsbev lokal mod'!AE6</f>
        <v>0</v>
      </c>
      <c r="H514" s="3">
        <f>'Utdanningsbev lokal mod'!AF6</f>
        <v>0</v>
      </c>
      <c r="I514" s="3">
        <f>'Utdanningsbev lokal mod'!AG6</f>
        <v>0</v>
      </c>
      <c r="J514" s="3">
        <f>'Forskningsbev lokal mod'!AR6</f>
        <v>0</v>
      </c>
      <c r="K514" s="3">
        <f>'Forskningsbev lokal mod'!AS6</f>
        <v>0</v>
      </c>
      <c r="L514" s="3">
        <f>'Forskningsbev lokal mod'!AT6</f>
        <v>0</v>
      </c>
      <c r="M514" s="3">
        <f>'Forskningsbev lokal mod'!AU6</f>
        <v>0</v>
      </c>
      <c r="N514" s="3">
        <f>'Forskningsbev lokal mod'!AV6</f>
        <v>0</v>
      </c>
      <c r="O514" s="3">
        <f>'Forskningsbev lokal mod'!AW6</f>
        <v>0</v>
      </c>
      <c r="P514" s="7">
        <f t="shared" si="29"/>
        <v>0</v>
      </c>
      <c r="Q514" s="7">
        <f t="shared" si="30"/>
        <v>0</v>
      </c>
    </row>
    <row r="515" spans="1:17" x14ac:dyDescent="0.25">
      <c r="A515">
        <f t="shared" si="31"/>
        <v>2025</v>
      </c>
      <c r="B515" t="str">
        <f>'Enheter, modell og år'!$E$3</f>
        <v>VFM</v>
      </c>
      <c r="C515" s="67">
        <f t="shared" si="32"/>
        <v>0</v>
      </c>
      <c r="D515" s="3">
        <f>'Tot bev lokal modell'!AQ7</f>
        <v>0</v>
      </c>
      <c r="E515" s="3">
        <f>'Tot bev lokal modell'!AT7</f>
        <v>0</v>
      </c>
      <c r="F515" s="3">
        <f>'Utdanningsbev lokal mod'!AD7</f>
        <v>0</v>
      </c>
      <c r="G515" s="3">
        <f>'Utdanningsbev lokal mod'!AE7</f>
        <v>0</v>
      </c>
      <c r="H515" s="3">
        <f>'Utdanningsbev lokal mod'!AF7</f>
        <v>0</v>
      </c>
      <c r="I515" s="3">
        <f>'Utdanningsbev lokal mod'!AG7</f>
        <v>0</v>
      </c>
      <c r="J515" s="3">
        <f>'Forskningsbev lokal mod'!AR7</f>
        <v>0</v>
      </c>
      <c r="K515" s="3">
        <f>'Forskningsbev lokal mod'!AS7</f>
        <v>0</v>
      </c>
      <c r="L515" s="3">
        <f>'Forskningsbev lokal mod'!AT7</f>
        <v>0</v>
      </c>
      <c r="M515" s="3">
        <f>'Forskningsbev lokal mod'!AU7</f>
        <v>0</v>
      </c>
      <c r="N515" s="3">
        <f>'Forskningsbev lokal mod'!AV7</f>
        <v>0</v>
      </c>
      <c r="O515" s="3">
        <f>'Forskningsbev lokal mod'!AW7</f>
        <v>0</v>
      </c>
      <c r="P515" s="7">
        <f t="shared" ref="P515:P541" si="33">SUM(D515:E515,I515,O515)</f>
        <v>0</v>
      </c>
      <c r="Q515" s="7">
        <f t="shared" ref="Q515:Q541" si="34">SUM(D515:E515)</f>
        <v>0</v>
      </c>
    </row>
    <row r="516" spans="1:17" x14ac:dyDescent="0.25">
      <c r="A516">
        <f t="shared" si="31"/>
        <v>2025</v>
      </c>
      <c r="B516" t="str">
        <f>'Enheter, modell og år'!$E$3</f>
        <v>VFM</v>
      </c>
      <c r="C516" s="67">
        <f t="shared" si="32"/>
        <v>0</v>
      </c>
      <c r="D516" s="3">
        <f>'Tot bev lokal modell'!AQ8</f>
        <v>0</v>
      </c>
      <c r="E516" s="3">
        <f>'Tot bev lokal modell'!AT8</f>
        <v>0</v>
      </c>
      <c r="F516" s="3">
        <f>'Utdanningsbev lokal mod'!AD8</f>
        <v>0</v>
      </c>
      <c r="G516" s="3">
        <f>'Utdanningsbev lokal mod'!AE8</f>
        <v>0</v>
      </c>
      <c r="H516" s="3">
        <f>'Utdanningsbev lokal mod'!AF8</f>
        <v>0</v>
      </c>
      <c r="I516" s="3">
        <f>'Utdanningsbev lokal mod'!AG8</f>
        <v>0</v>
      </c>
      <c r="J516" s="3">
        <f>'Forskningsbev lokal mod'!AR8</f>
        <v>0</v>
      </c>
      <c r="K516" s="3">
        <f>'Forskningsbev lokal mod'!AS8</f>
        <v>0</v>
      </c>
      <c r="L516" s="3">
        <f>'Forskningsbev lokal mod'!AT8</f>
        <v>0</v>
      </c>
      <c r="M516" s="3">
        <f>'Forskningsbev lokal mod'!AU8</f>
        <v>0</v>
      </c>
      <c r="N516" s="3">
        <f>'Forskningsbev lokal mod'!AV8</f>
        <v>0</v>
      </c>
      <c r="O516" s="3">
        <f>'Forskningsbev lokal mod'!AW8</f>
        <v>0</v>
      </c>
      <c r="P516" s="7">
        <f t="shared" si="33"/>
        <v>0</v>
      </c>
      <c r="Q516" s="7">
        <f t="shared" si="34"/>
        <v>0</v>
      </c>
    </row>
    <row r="517" spans="1:17" x14ac:dyDescent="0.25">
      <c r="A517">
        <f t="shared" si="31"/>
        <v>2025</v>
      </c>
      <c r="B517" t="str">
        <f>'Enheter, modell og år'!$E$3</f>
        <v>VFM</v>
      </c>
      <c r="C517" s="67">
        <f t="shared" si="32"/>
        <v>0</v>
      </c>
      <c r="D517" s="3">
        <f>'Tot bev lokal modell'!AQ9</f>
        <v>0</v>
      </c>
      <c r="E517" s="3">
        <f>'Tot bev lokal modell'!AT9</f>
        <v>0</v>
      </c>
      <c r="F517" s="3">
        <f>'Utdanningsbev lokal mod'!AD9</f>
        <v>0</v>
      </c>
      <c r="G517" s="3">
        <f>'Utdanningsbev lokal mod'!AE9</f>
        <v>0</v>
      </c>
      <c r="H517" s="3">
        <f>'Utdanningsbev lokal mod'!AF9</f>
        <v>0</v>
      </c>
      <c r="I517" s="3">
        <f>'Utdanningsbev lokal mod'!AG9</f>
        <v>0</v>
      </c>
      <c r="J517" s="3">
        <f>'Forskningsbev lokal mod'!AR9</f>
        <v>0</v>
      </c>
      <c r="K517" s="3">
        <f>'Forskningsbev lokal mod'!AS9</f>
        <v>0</v>
      </c>
      <c r="L517" s="3">
        <f>'Forskningsbev lokal mod'!AT9</f>
        <v>0</v>
      </c>
      <c r="M517" s="3">
        <f>'Forskningsbev lokal mod'!AU9</f>
        <v>0</v>
      </c>
      <c r="N517" s="3">
        <f>'Forskningsbev lokal mod'!AV9</f>
        <v>0</v>
      </c>
      <c r="O517" s="3">
        <f>'Forskningsbev lokal mod'!AW9</f>
        <v>0</v>
      </c>
      <c r="P517" s="7">
        <f t="shared" si="33"/>
        <v>0</v>
      </c>
      <c r="Q517" s="7">
        <f t="shared" si="34"/>
        <v>0</v>
      </c>
    </row>
    <row r="518" spans="1:17" x14ac:dyDescent="0.25">
      <c r="A518">
        <f t="shared" si="31"/>
        <v>2025</v>
      </c>
      <c r="B518" t="str">
        <f>'Enheter, modell og år'!$E$3</f>
        <v>VFM</v>
      </c>
      <c r="C518" s="67">
        <f t="shared" si="32"/>
        <v>0</v>
      </c>
      <c r="D518" s="3">
        <f>'Tot bev lokal modell'!AQ10</f>
        <v>0</v>
      </c>
      <c r="E518" s="3">
        <f>'Tot bev lokal modell'!AT10</f>
        <v>0</v>
      </c>
      <c r="F518" s="3">
        <f>'Utdanningsbev lokal mod'!AD10</f>
        <v>0</v>
      </c>
      <c r="G518" s="3">
        <f>'Utdanningsbev lokal mod'!AE10</f>
        <v>0</v>
      </c>
      <c r="H518" s="3">
        <f>'Utdanningsbev lokal mod'!AF10</f>
        <v>0</v>
      </c>
      <c r="I518" s="3">
        <f>'Utdanningsbev lokal mod'!AG10</f>
        <v>0</v>
      </c>
      <c r="J518" s="3">
        <f>'Forskningsbev lokal mod'!AR10</f>
        <v>0</v>
      </c>
      <c r="K518" s="3">
        <f>'Forskningsbev lokal mod'!AS10</f>
        <v>0</v>
      </c>
      <c r="L518" s="3">
        <f>'Forskningsbev lokal mod'!AT10</f>
        <v>0</v>
      </c>
      <c r="M518" s="3">
        <f>'Forskningsbev lokal mod'!AU10</f>
        <v>0</v>
      </c>
      <c r="N518" s="3">
        <f>'Forskningsbev lokal mod'!AV10</f>
        <v>0</v>
      </c>
      <c r="O518" s="3">
        <f>'Forskningsbev lokal mod'!AW10</f>
        <v>0</v>
      </c>
      <c r="P518" s="7">
        <f t="shared" si="33"/>
        <v>0</v>
      </c>
      <c r="Q518" s="7">
        <f t="shared" si="34"/>
        <v>0</v>
      </c>
    </row>
    <row r="519" spans="1:17" x14ac:dyDescent="0.25">
      <c r="A519">
        <f t="shared" si="31"/>
        <v>2025</v>
      </c>
      <c r="B519" t="str">
        <f>'Enheter, modell og år'!$E$3</f>
        <v>VFM</v>
      </c>
      <c r="C519" s="67">
        <f t="shared" si="32"/>
        <v>0</v>
      </c>
      <c r="D519" s="3">
        <f>'Tot bev lokal modell'!AQ11</f>
        <v>0</v>
      </c>
      <c r="E519" s="3">
        <f>'Tot bev lokal modell'!AT11</f>
        <v>0</v>
      </c>
      <c r="F519" s="3">
        <f>'Utdanningsbev lokal mod'!AD11</f>
        <v>0</v>
      </c>
      <c r="G519" s="3">
        <f>'Utdanningsbev lokal mod'!AE11</f>
        <v>0</v>
      </c>
      <c r="H519" s="3">
        <f>'Utdanningsbev lokal mod'!AF11</f>
        <v>0</v>
      </c>
      <c r="I519" s="3">
        <f>'Utdanningsbev lokal mod'!AG11</f>
        <v>0</v>
      </c>
      <c r="J519" s="3">
        <f>'Forskningsbev lokal mod'!AR11</f>
        <v>0</v>
      </c>
      <c r="K519" s="3">
        <f>'Forskningsbev lokal mod'!AS11</f>
        <v>0</v>
      </c>
      <c r="L519" s="3">
        <f>'Forskningsbev lokal mod'!AT11</f>
        <v>0</v>
      </c>
      <c r="M519" s="3">
        <f>'Forskningsbev lokal mod'!AU11</f>
        <v>0</v>
      </c>
      <c r="N519" s="3">
        <f>'Forskningsbev lokal mod'!AV11</f>
        <v>0</v>
      </c>
      <c r="O519" s="3">
        <f>'Forskningsbev lokal mod'!AW11</f>
        <v>0</v>
      </c>
      <c r="P519" s="7">
        <f t="shared" si="33"/>
        <v>0</v>
      </c>
      <c r="Q519" s="7">
        <f t="shared" si="34"/>
        <v>0</v>
      </c>
    </row>
    <row r="520" spans="1:17" x14ac:dyDescent="0.25">
      <c r="A520">
        <f t="shared" si="31"/>
        <v>2025</v>
      </c>
      <c r="B520" t="str">
        <f>'Enheter, modell og år'!$E$3</f>
        <v>VFM</v>
      </c>
      <c r="C520" s="67">
        <f t="shared" si="32"/>
        <v>0</v>
      </c>
      <c r="D520" s="3">
        <f>'Tot bev lokal modell'!AQ12</f>
        <v>0</v>
      </c>
      <c r="E520" s="3">
        <f>'Tot bev lokal modell'!AT12</f>
        <v>0</v>
      </c>
      <c r="F520" s="3">
        <f>'Utdanningsbev lokal mod'!AD12</f>
        <v>0</v>
      </c>
      <c r="G520" s="3">
        <f>'Utdanningsbev lokal mod'!AE12</f>
        <v>0</v>
      </c>
      <c r="H520" s="3">
        <f>'Utdanningsbev lokal mod'!AF12</f>
        <v>0</v>
      </c>
      <c r="I520" s="3">
        <f>'Utdanningsbev lokal mod'!AG12</f>
        <v>0</v>
      </c>
      <c r="J520" s="3">
        <f>'Forskningsbev lokal mod'!AR12</f>
        <v>0</v>
      </c>
      <c r="K520" s="3">
        <f>'Forskningsbev lokal mod'!AS12</f>
        <v>0</v>
      </c>
      <c r="L520" s="3">
        <f>'Forskningsbev lokal mod'!AT12</f>
        <v>0</v>
      </c>
      <c r="M520" s="3">
        <f>'Forskningsbev lokal mod'!AU12</f>
        <v>0</v>
      </c>
      <c r="N520" s="3">
        <f>'Forskningsbev lokal mod'!AV12</f>
        <v>0</v>
      </c>
      <c r="O520" s="3">
        <f>'Forskningsbev lokal mod'!AW12</f>
        <v>0</v>
      </c>
      <c r="P520" s="7">
        <f t="shared" si="33"/>
        <v>0</v>
      </c>
      <c r="Q520" s="7">
        <f t="shared" si="34"/>
        <v>0</v>
      </c>
    </row>
    <row r="521" spans="1:17" x14ac:dyDescent="0.25">
      <c r="A521">
        <f t="shared" si="31"/>
        <v>2025</v>
      </c>
      <c r="B521" t="str">
        <f>'Enheter, modell og år'!$E$3</f>
        <v>VFM</v>
      </c>
      <c r="C521" s="67">
        <f t="shared" si="32"/>
        <v>0</v>
      </c>
      <c r="D521" s="3">
        <f>'Tot bev lokal modell'!AQ13</f>
        <v>0</v>
      </c>
      <c r="E521" s="3">
        <f>'Tot bev lokal modell'!AT13</f>
        <v>0</v>
      </c>
      <c r="F521" s="3">
        <f>'Utdanningsbev lokal mod'!AD13</f>
        <v>0</v>
      </c>
      <c r="G521" s="3">
        <f>'Utdanningsbev lokal mod'!AE13</f>
        <v>0</v>
      </c>
      <c r="H521" s="3">
        <f>'Utdanningsbev lokal mod'!AF13</f>
        <v>0</v>
      </c>
      <c r="I521" s="3">
        <f>'Utdanningsbev lokal mod'!AG13</f>
        <v>0</v>
      </c>
      <c r="J521" s="3">
        <f>'Forskningsbev lokal mod'!AR13</f>
        <v>0</v>
      </c>
      <c r="K521" s="3">
        <f>'Forskningsbev lokal mod'!AS13</f>
        <v>0</v>
      </c>
      <c r="L521" s="3">
        <f>'Forskningsbev lokal mod'!AT13</f>
        <v>0</v>
      </c>
      <c r="M521" s="3">
        <f>'Forskningsbev lokal mod'!AU13</f>
        <v>0</v>
      </c>
      <c r="N521" s="3">
        <f>'Forskningsbev lokal mod'!AV13</f>
        <v>0</v>
      </c>
      <c r="O521" s="3">
        <f>'Forskningsbev lokal mod'!AW13</f>
        <v>0</v>
      </c>
      <c r="P521" s="7">
        <f t="shared" si="33"/>
        <v>0</v>
      </c>
      <c r="Q521" s="7">
        <f t="shared" si="34"/>
        <v>0</v>
      </c>
    </row>
    <row r="522" spans="1:17" x14ac:dyDescent="0.25">
      <c r="A522">
        <f t="shared" si="31"/>
        <v>2025</v>
      </c>
      <c r="B522" t="str">
        <f>'Enheter, modell og år'!$E$3</f>
        <v>VFM</v>
      </c>
      <c r="C522" s="67">
        <f t="shared" si="32"/>
        <v>0</v>
      </c>
      <c r="D522" s="3">
        <f>'Tot bev lokal modell'!AQ14</f>
        <v>0</v>
      </c>
      <c r="E522" s="3">
        <f>'Tot bev lokal modell'!AT14</f>
        <v>0</v>
      </c>
      <c r="F522" s="3">
        <f>'Utdanningsbev lokal mod'!AD14</f>
        <v>0</v>
      </c>
      <c r="G522" s="3">
        <f>'Utdanningsbev lokal mod'!AE14</f>
        <v>0</v>
      </c>
      <c r="H522" s="3">
        <f>'Utdanningsbev lokal mod'!AF14</f>
        <v>0</v>
      </c>
      <c r="I522" s="3">
        <f>'Utdanningsbev lokal mod'!AG14</f>
        <v>0</v>
      </c>
      <c r="J522" s="3">
        <f>'Forskningsbev lokal mod'!AR14</f>
        <v>0</v>
      </c>
      <c r="K522" s="3">
        <f>'Forskningsbev lokal mod'!AS14</f>
        <v>0</v>
      </c>
      <c r="L522" s="3">
        <f>'Forskningsbev lokal mod'!AT14</f>
        <v>0</v>
      </c>
      <c r="M522" s="3">
        <f>'Forskningsbev lokal mod'!AU14</f>
        <v>0</v>
      </c>
      <c r="N522" s="3">
        <f>'Forskningsbev lokal mod'!AV14</f>
        <v>0</v>
      </c>
      <c r="O522" s="3">
        <f>'Forskningsbev lokal mod'!AW14</f>
        <v>0</v>
      </c>
      <c r="P522" s="7">
        <f t="shared" si="33"/>
        <v>0</v>
      </c>
      <c r="Q522" s="7">
        <f t="shared" si="34"/>
        <v>0</v>
      </c>
    </row>
    <row r="523" spans="1:17" x14ac:dyDescent="0.25">
      <c r="A523">
        <f t="shared" si="31"/>
        <v>2025</v>
      </c>
      <c r="B523" t="str">
        <f>'Enheter, modell og år'!$E$3</f>
        <v>VFM</v>
      </c>
      <c r="C523" s="67">
        <f t="shared" si="32"/>
        <v>0</v>
      </c>
      <c r="D523" s="3">
        <f>'Tot bev lokal modell'!AQ15</f>
        <v>0</v>
      </c>
      <c r="E523" s="3">
        <f>'Tot bev lokal modell'!AT15</f>
        <v>0</v>
      </c>
      <c r="F523" s="3">
        <f>'Utdanningsbev lokal mod'!AD15</f>
        <v>0</v>
      </c>
      <c r="G523" s="3">
        <f>'Utdanningsbev lokal mod'!AE15</f>
        <v>0</v>
      </c>
      <c r="H523" s="3">
        <f>'Utdanningsbev lokal mod'!AF15</f>
        <v>0</v>
      </c>
      <c r="I523" s="3">
        <f>'Utdanningsbev lokal mod'!AG15</f>
        <v>0</v>
      </c>
      <c r="J523" s="3">
        <f>'Forskningsbev lokal mod'!AR15</f>
        <v>0</v>
      </c>
      <c r="K523" s="3">
        <f>'Forskningsbev lokal mod'!AS15</f>
        <v>0</v>
      </c>
      <c r="L523" s="3">
        <f>'Forskningsbev lokal mod'!AT15</f>
        <v>0</v>
      </c>
      <c r="M523" s="3">
        <f>'Forskningsbev lokal mod'!AU15</f>
        <v>0</v>
      </c>
      <c r="N523" s="3">
        <f>'Forskningsbev lokal mod'!AV15</f>
        <v>0</v>
      </c>
      <c r="O523" s="3">
        <f>'Forskningsbev lokal mod'!AW15</f>
        <v>0</v>
      </c>
      <c r="P523" s="7">
        <f t="shared" si="33"/>
        <v>0</v>
      </c>
      <c r="Q523" s="7">
        <f t="shared" si="34"/>
        <v>0</v>
      </c>
    </row>
    <row r="524" spans="1:17" x14ac:dyDescent="0.25">
      <c r="A524">
        <f t="shared" si="31"/>
        <v>2025</v>
      </c>
      <c r="B524" t="str">
        <f>'Enheter, modell og år'!$E$3</f>
        <v>VFM</v>
      </c>
      <c r="C524" s="67">
        <f t="shared" si="32"/>
        <v>0</v>
      </c>
      <c r="D524" s="3">
        <f>'Tot bev lokal modell'!AQ16</f>
        <v>0</v>
      </c>
      <c r="E524" s="3">
        <f>'Tot bev lokal modell'!AT16</f>
        <v>0</v>
      </c>
      <c r="F524" s="3">
        <f>'Utdanningsbev lokal mod'!AD16</f>
        <v>0</v>
      </c>
      <c r="G524" s="3">
        <f>'Utdanningsbev lokal mod'!AE16</f>
        <v>0</v>
      </c>
      <c r="H524" s="3">
        <f>'Utdanningsbev lokal mod'!AF16</f>
        <v>0</v>
      </c>
      <c r="I524" s="3">
        <f>'Utdanningsbev lokal mod'!AG16</f>
        <v>0</v>
      </c>
      <c r="J524" s="3">
        <f>'Forskningsbev lokal mod'!AR16</f>
        <v>0</v>
      </c>
      <c r="K524" s="3">
        <f>'Forskningsbev lokal mod'!AS16</f>
        <v>0</v>
      </c>
      <c r="L524" s="3">
        <f>'Forskningsbev lokal mod'!AT16</f>
        <v>0</v>
      </c>
      <c r="M524" s="3">
        <f>'Forskningsbev lokal mod'!AU16</f>
        <v>0</v>
      </c>
      <c r="N524" s="3">
        <f>'Forskningsbev lokal mod'!AV16</f>
        <v>0</v>
      </c>
      <c r="O524" s="3">
        <f>'Forskningsbev lokal mod'!AW16</f>
        <v>0</v>
      </c>
      <c r="P524" s="7">
        <f t="shared" si="33"/>
        <v>0</v>
      </c>
      <c r="Q524" s="7">
        <f t="shared" si="34"/>
        <v>0</v>
      </c>
    </row>
    <row r="525" spans="1:17" x14ac:dyDescent="0.25">
      <c r="A525">
        <f t="shared" si="31"/>
        <v>2025</v>
      </c>
      <c r="B525" t="str">
        <f>'Enheter, modell og år'!$E$3</f>
        <v>VFM</v>
      </c>
      <c r="C525" s="67">
        <f t="shared" si="32"/>
        <v>0</v>
      </c>
      <c r="D525" s="3">
        <f>'Tot bev lokal modell'!AQ17</f>
        <v>0</v>
      </c>
      <c r="E525" s="3">
        <f>'Tot bev lokal modell'!AT17</f>
        <v>0</v>
      </c>
      <c r="F525" s="3">
        <f>'Utdanningsbev lokal mod'!AD17</f>
        <v>0</v>
      </c>
      <c r="G525" s="3">
        <f>'Utdanningsbev lokal mod'!AE17</f>
        <v>0</v>
      </c>
      <c r="H525" s="3">
        <f>'Utdanningsbev lokal mod'!AF17</f>
        <v>0</v>
      </c>
      <c r="I525" s="3">
        <f>'Utdanningsbev lokal mod'!AG17</f>
        <v>0</v>
      </c>
      <c r="J525" s="3">
        <f>'Forskningsbev lokal mod'!AR17</f>
        <v>0</v>
      </c>
      <c r="K525" s="3">
        <f>'Forskningsbev lokal mod'!AS17</f>
        <v>0</v>
      </c>
      <c r="L525" s="3">
        <f>'Forskningsbev lokal mod'!AT17</f>
        <v>0</v>
      </c>
      <c r="M525" s="3">
        <f>'Forskningsbev lokal mod'!AU17</f>
        <v>0</v>
      </c>
      <c r="N525" s="3">
        <f>'Forskningsbev lokal mod'!AV17</f>
        <v>0</v>
      </c>
      <c r="O525" s="3">
        <f>'Forskningsbev lokal mod'!AW17</f>
        <v>0</v>
      </c>
      <c r="P525" s="7">
        <f t="shared" si="33"/>
        <v>0</v>
      </c>
      <c r="Q525" s="7">
        <f t="shared" si="34"/>
        <v>0</v>
      </c>
    </row>
    <row r="526" spans="1:17" x14ac:dyDescent="0.25">
      <c r="A526">
        <f t="shared" si="31"/>
        <v>2025</v>
      </c>
      <c r="B526" t="str">
        <f>'Enheter, modell og år'!$E$3</f>
        <v>VFM</v>
      </c>
      <c r="C526" s="67">
        <f t="shared" si="32"/>
        <v>0</v>
      </c>
      <c r="D526" s="3">
        <f>'Tot bev lokal modell'!AQ18</f>
        <v>0</v>
      </c>
      <c r="E526" s="3">
        <f>'Tot bev lokal modell'!AT18</f>
        <v>0</v>
      </c>
      <c r="F526" s="3">
        <f>'Utdanningsbev lokal mod'!AD18</f>
        <v>0</v>
      </c>
      <c r="G526" s="3">
        <f>'Utdanningsbev lokal mod'!AE18</f>
        <v>0</v>
      </c>
      <c r="H526" s="3">
        <f>'Utdanningsbev lokal mod'!AF18</f>
        <v>0</v>
      </c>
      <c r="I526" s="3">
        <f>'Utdanningsbev lokal mod'!AG18</f>
        <v>0</v>
      </c>
      <c r="J526" s="3">
        <f>'Forskningsbev lokal mod'!AR18</f>
        <v>0</v>
      </c>
      <c r="K526" s="3">
        <f>'Forskningsbev lokal mod'!AS18</f>
        <v>0</v>
      </c>
      <c r="L526" s="3">
        <f>'Forskningsbev lokal mod'!AT18</f>
        <v>0</v>
      </c>
      <c r="M526" s="3">
        <f>'Forskningsbev lokal mod'!AU18</f>
        <v>0</v>
      </c>
      <c r="N526" s="3">
        <f>'Forskningsbev lokal mod'!AV18</f>
        <v>0</v>
      </c>
      <c r="O526" s="3">
        <f>'Forskningsbev lokal mod'!AW18</f>
        <v>0</v>
      </c>
      <c r="P526" s="7">
        <f t="shared" si="33"/>
        <v>0</v>
      </c>
      <c r="Q526" s="7">
        <f t="shared" si="34"/>
        <v>0</v>
      </c>
    </row>
    <row r="527" spans="1:17" x14ac:dyDescent="0.25">
      <c r="A527">
        <f t="shared" si="31"/>
        <v>2025</v>
      </c>
      <c r="B527" t="str">
        <f>'Enheter, modell og år'!$E$3</f>
        <v>VFM</v>
      </c>
      <c r="C527" s="67">
        <f t="shared" si="32"/>
        <v>0</v>
      </c>
      <c r="D527" s="3">
        <f>'Tot bev lokal modell'!AQ19</f>
        <v>0</v>
      </c>
      <c r="E527" s="3">
        <f>'Tot bev lokal modell'!AT19</f>
        <v>0</v>
      </c>
      <c r="F527" s="3">
        <f>'Utdanningsbev lokal mod'!AD19</f>
        <v>0</v>
      </c>
      <c r="G527" s="3">
        <f>'Utdanningsbev lokal mod'!AE19</f>
        <v>0</v>
      </c>
      <c r="H527" s="3">
        <f>'Utdanningsbev lokal mod'!AF19</f>
        <v>0</v>
      </c>
      <c r="I527" s="3">
        <f>'Utdanningsbev lokal mod'!AG19</f>
        <v>0</v>
      </c>
      <c r="J527" s="3">
        <f>'Forskningsbev lokal mod'!AR19</f>
        <v>0</v>
      </c>
      <c r="K527" s="3">
        <f>'Forskningsbev lokal mod'!AS19</f>
        <v>0</v>
      </c>
      <c r="L527" s="3">
        <f>'Forskningsbev lokal mod'!AT19</f>
        <v>0</v>
      </c>
      <c r="M527" s="3">
        <f>'Forskningsbev lokal mod'!AU19</f>
        <v>0</v>
      </c>
      <c r="N527" s="3">
        <f>'Forskningsbev lokal mod'!AV19</f>
        <v>0</v>
      </c>
      <c r="O527" s="3">
        <f>'Forskningsbev lokal mod'!AW19</f>
        <v>0</v>
      </c>
      <c r="P527" s="7">
        <f t="shared" si="33"/>
        <v>0</v>
      </c>
      <c r="Q527" s="7">
        <f t="shared" si="34"/>
        <v>0</v>
      </c>
    </row>
    <row r="528" spans="1:17" x14ac:dyDescent="0.25">
      <c r="A528">
        <f t="shared" si="31"/>
        <v>2025</v>
      </c>
      <c r="B528" t="str">
        <f>'Enheter, modell og år'!$E$3</f>
        <v>VFM</v>
      </c>
      <c r="C528" s="67">
        <f t="shared" si="32"/>
        <v>0</v>
      </c>
      <c r="D528" s="3">
        <f>'Tot bev lokal modell'!AQ20</f>
        <v>0</v>
      </c>
      <c r="E528" s="3">
        <f>'Tot bev lokal modell'!AT20</f>
        <v>0</v>
      </c>
      <c r="F528" s="3">
        <f>'Utdanningsbev lokal mod'!AD20</f>
        <v>0</v>
      </c>
      <c r="G528" s="3">
        <f>'Utdanningsbev lokal mod'!AE20</f>
        <v>0</v>
      </c>
      <c r="H528" s="3">
        <f>'Utdanningsbev lokal mod'!AF20</f>
        <v>0</v>
      </c>
      <c r="I528" s="3">
        <f>'Utdanningsbev lokal mod'!AG20</f>
        <v>0</v>
      </c>
      <c r="J528" s="3">
        <f>'Forskningsbev lokal mod'!AR20</f>
        <v>0</v>
      </c>
      <c r="K528" s="3">
        <f>'Forskningsbev lokal mod'!AS20</f>
        <v>0</v>
      </c>
      <c r="L528" s="3">
        <f>'Forskningsbev lokal mod'!AT20</f>
        <v>0</v>
      </c>
      <c r="M528" s="3">
        <f>'Forskningsbev lokal mod'!AU20</f>
        <v>0</v>
      </c>
      <c r="N528" s="3">
        <f>'Forskningsbev lokal mod'!AV20</f>
        <v>0</v>
      </c>
      <c r="O528" s="3">
        <f>'Forskningsbev lokal mod'!AW20</f>
        <v>0</v>
      </c>
      <c r="P528" s="7">
        <f t="shared" si="33"/>
        <v>0</v>
      </c>
      <c r="Q528" s="7">
        <f t="shared" si="34"/>
        <v>0</v>
      </c>
    </row>
    <row r="529" spans="1:17" x14ac:dyDescent="0.25">
      <c r="A529">
        <f t="shared" ref="A529:A541" si="35">A259</f>
        <v>2025</v>
      </c>
      <c r="B529" t="str">
        <f>'Enheter, modell og år'!$E$3</f>
        <v>VFM</v>
      </c>
      <c r="C529" s="67">
        <f t="shared" ref="C529:C541" si="36">C259</f>
        <v>0</v>
      </c>
      <c r="D529" s="3">
        <f>'Tot bev lokal modell'!AQ21</f>
        <v>0</v>
      </c>
      <c r="E529" s="3">
        <f>'Tot bev lokal modell'!AT21</f>
        <v>0</v>
      </c>
      <c r="F529" s="3">
        <f>'Utdanningsbev lokal mod'!AD21</f>
        <v>0</v>
      </c>
      <c r="G529" s="3">
        <f>'Utdanningsbev lokal mod'!AE21</f>
        <v>0</v>
      </c>
      <c r="H529" s="3">
        <f>'Utdanningsbev lokal mod'!AF21</f>
        <v>0</v>
      </c>
      <c r="I529" s="3">
        <f>'Utdanningsbev lokal mod'!AG21</f>
        <v>0</v>
      </c>
      <c r="J529" s="3">
        <f>'Forskningsbev lokal mod'!AR21</f>
        <v>0</v>
      </c>
      <c r="K529" s="3">
        <f>'Forskningsbev lokal mod'!AS21</f>
        <v>0</v>
      </c>
      <c r="L529" s="3">
        <f>'Forskningsbev lokal mod'!AT21</f>
        <v>0</v>
      </c>
      <c r="M529" s="3">
        <f>'Forskningsbev lokal mod'!AU21</f>
        <v>0</v>
      </c>
      <c r="N529" s="3">
        <f>'Forskningsbev lokal mod'!AV21</f>
        <v>0</v>
      </c>
      <c r="O529" s="3">
        <f>'Forskningsbev lokal mod'!AW21</f>
        <v>0</v>
      </c>
      <c r="P529" s="7">
        <f t="shared" si="33"/>
        <v>0</v>
      </c>
      <c r="Q529" s="7">
        <f t="shared" si="34"/>
        <v>0</v>
      </c>
    </row>
    <row r="530" spans="1:17" x14ac:dyDescent="0.25">
      <c r="A530">
        <f t="shared" si="35"/>
        <v>2025</v>
      </c>
      <c r="B530" t="str">
        <f>'Enheter, modell og år'!$E$3</f>
        <v>VFM</v>
      </c>
      <c r="C530" s="67">
        <f t="shared" si="36"/>
        <v>0</v>
      </c>
      <c r="D530" s="3">
        <f>'Tot bev lokal modell'!AQ22</f>
        <v>0</v>
      </c>
      <c r="E530" s="3">
        <f>'Tot bev lokal modell'!AT22</f>
        <v>0</v>
      </c>
      <c r="F530" s="3">
        <f>'Utdanningsbev lokal mod'!AD22</f>
        <v>0</v>
      </c>
      <c r="G530" s="3">
        <f>'Utdanningsbev lokal mod'!AE22</f>
        <v>0</v>
      </c>
      <c r="H530" s="3">
        <f>'Utdanningsbev lokal mod'!AF22</f>
        <v>0</v>
      </c>
      <c r="I530" s="3">
        <f>'Utdanningsbev lokal mod'!AG22</f>
        <v>0</v>
      </c>
      <c r="J530" s="3">
        <f>'Forskningsbev lokal mod'!AR22</f>
        <v>0</v>
      </c>
      <c r="K530" s="3">
        <f>'Forskningsbev lokal mod'!AS22</f>
        <v>0</v>
      </c>
      <c r="L530" s="3">
        <f>'Forskningsbev lokal mod'!AT22</f>
        <v>0</v>
      </c>
      <c r="M530" s="3">
        <f>'Forskningsbev lokal mod'!AU22</f>
        <v>0</v>
      </c>
      <c r="N530" s="3">
        <f>'Forskningsbev lokal mod'!AV22</f>
        <v>0</v>
      </c>
      <c r="O530" s="3">
        <f>'Forskningsbev lokal mod'!AW22</f>
        <v>0</v>
      </c>
      <c r="P530" s="7">
        <f t="shared" si="33"/>
        <v>0</v>
      </c>
      <c r="Q530" s="7">
        <f t="shared" si="34"/>
        <v>0</v>
      </c>
    </row>
    <row r="531" spans="1:17" x14ac:dyDescent="0.25">
      <c r="A531">
        <f t="shared" si="35"/>
        <v>2025</v>
      </c>
      <c r="B531" t="str">
        <f>'Enheter, modell og år'!$E$3</f>
        <v>VFM</v>
      </c>
      <c r="C531" s="67">
        <f t="shared" si="36"/>
        <v>0</v>
      </c>
      <c r="D531" s="3">
        <f>'Tot bev lokal modell'!AQ23</f>
        <v>0</v>
      </c>
      <c r="E531" s="3">
        <f>'Tot bev lokal modell'!AT23</f>
        <v>0</v>
      </c>
      <c r="F531" s="3">
        <f>'Utdanningsbev lokal mod'!AD23</f>
        <v>0</v>
      </c>
      <c r="G531" s="3">
        <f>'Utdanningsbev lokal mod'!AE23</f>
        <v>0</v>
      </c>
      <c r="H531" s="3">
        <f>'Utdanningsbev lokal mod'!AF23</f>
        <v>0</v>
      </c>
      <c r="I531" s="3">
        <f>'Utdanningsbev lokal mod'!AG23</f>
        <v>0</v>
      </c>
      <c r="J531" s="3">
        <f>'Forskningsbev lokal mod'!AR23</f>
        <v>0</v>
      </c>
      <c r="K531" s="3">
        <f>'Forskningsbev lokal mod'!AS23</f>
        <v>0</v>
      </c>
      <c r="L531" s="3">
        <f>'Forskningsbev lokal mod'!AT23</f>
        <v>0</v>
      </c>
      <c r="M531" s="3">
        <f>'Forskningsbev lokal mod'!AU23</f>
        <v>0</v>
      </c>
      <c r="N531" s="3">
        <f>'Forskningsbev lokal mod'!AV23</f>
        <v>0</v>
      </c>
      <c r="O531" s="3">
        <f>'Forskningsbev lokal mod'!AW23</f>
        <v>0</v>
      </c>
      <c r="P531" s="7">
        <f t="shared" si="33"/>
        <v>0</v>
      </c>
      <c r="Q531" s="7">
        <f t="shared" si="34"/>
        <v>0</v>
      </c>
    </row>
    <row r="532" spans="1:17" x14ac:dyDescent="0.25">
      <c r="A532">
        <f t="shared" si="35"/>
        <v>2025</v>
      </c>
      <c r="B532" t="str">
        <f>'Enheter, modell og år'!$E$3</f>
        <v>VFM</v>
      </c>
      <c r="C532" s="67">
        <f t="shared" si="36"/>
        <v>0</v>
      </c>
      <c r="D532" s="3">
        <f>'Tot bev lokal modell'!AQ24</f>
        <v>0</v>
      </c>
      <c r="E532" s="3">
        <f>'Tot bev lokal modell'!AT24</f>
        <v>0</v>
      </c>
      <c r="F532" s="3">
        <f>'Utdanningsbev lokal mod'!AD24</f>
        <v>0</v>
      </c>
      <c r="G532" s="3">
        <f>'Utdanningsbev lokal mod'!AE24</f>
        <v>0</v>
      </c>
      <c r="H532" s="3">
        <f>'Utdanningsbev lokal mod'!AF24</f>
        <v>0</v>
      </c>
      <c r="I532" s="3">
        <f>'Utdanningsbev lokal mod'!AG24</f>
        <v>0</v>
      </c>
      <c r="J532" s="3">
        <f>'Forskningsbev lokal mod'!AR24</f>
        <v>0</v>
      </c>
      <c r="K532" s="3">
        <f>'Forskningsbev lokal mod'!AS24</f>
        <v>0</v>
      </c>
      <c r="L532" s="3">
        <f>'Forskningsbev lokal mod'!AT24</f>
        <v>0</v>
      </c>
      <c r="M532" s="3">
        <f>'Forskningsbev lokal mod'!AU24</f>
        <v>0</v>
      </c>
      <c r="N532" s="3">
        <f>'Forskningsbev lokal mod'!AV24</f>
        <v>0</v>
      </c>
      <c r="O532" s="3">
        <f>'Forskningsbev lokal mod'!AW24</f>
        <v>0</v>
      </c>
      <c r="P532" s="7">
        <f t="shared" si="33"/>
        <v>0</v>
      </c>
      <c r="Q532" s="7">
        <f t="shared" si="34"/>
        <v>0</v>
      </c>
    </row>
    <row r="533" spans="1:17" x14ac:dyDescent="0.25">
      <c r="A533">
        <f t="shared" si="35"/>
        <v>2025</v>
      </c>
      <c r="B533" t="str">
        <f>'Enheter, modell og år'!$E$3</f>
        <v>VFM</v>
      </c>
      <c r="C533" s="67">
        <f t="shared" si="36"/>
        <v>0</v>
      </c>
      <c r="D533" s="3">
        <f>'Tot bev lokal modell'!AQ25</f>
        <v>0</v>
      </c>
      <c r="E533" s="3">
        <f>'Tot bev lokal modell'!AT25</f>
        <v>0</v>
      </c>
      <c r="F533" s="3">
        <f>'Utdanningsbev lokal mod'!AD25</f>
        <v>0</v>
      </c>
      <c r="G533" s="3">
        <f>'Utdanningsbev lokal mod'!AE25</f>
        <v>0</v>
      </c>
      <c r="H533" s="3">
        <f>'Utdanningsbev lokal mod'!AF25</f>
        <v>0</v>
      </c>
      <c r="I533" s="3">
        <f>'Utdanningsbev lokal mod'!AG25</f>
        <v>0</v>
      </c>
      <c r="J533" s="3">
        <f>'Forskningsbev lokal mod'!AR25</f>
        <v>0</v>
      </c>
      <c r="K533" s="3">
        <f>'Forskningsbev lokal mod'!AS25</f>
        <v>0</v>
      </c>
      <c r="L533" s="3">
        <f>'Forskningsbev lokal mod'!AT25</f>
        <v>0</v>
      </c>
      <c r="M533" s="3">
        <f>'Forskningsbev lokal mod'!AU25</f>
        <v>0</v>
      </c>
      <c r="N533" s="3">
        <f>'Forskningsbev lokal mod'!AV25</f>
        <v>0</v>
      </c>
      <c r="O533" s="3">
        <f>'Forskningsbev lokal mod'!AW25</f>
        <v>0</v>
      </c>
      <c r="P533" s="7">
        <f t="shared" si="33"/>
        <v>0</v>
      </c>
      <c r="Q533" s="7">
        <f t="shared" si="34"/>
        <v>0</v>
      </c>
    </row>
    <row r="534" spans="1:17" x14ac:dyDescent="0.25">
      <c r="A534">
        <f t="shared" si="35"/>
        <v>2025</v>
      </c>
      <c r="B534" t="str">
        <f>'Enheter, modell og år'!$E$3</f>
        <v>VFM</v>
      </c>
      <c r="C534" s="67">
        <f t="shared" si="36"/>
        <v>0</v>
      </c>
      <c r="D534" s="3">
        <f>'Tot bev lokal modell'!AQ26</f>
        <v>0</v>
      </c>
      <c r="E534" s="3">
        <f>'Tot bev lokal modell'!AT26</f>
        <v>0</v>
      </c>
      <c r="F534" s="3">
        <f>'Utdanningsbev lokal mod'!AD26</f>
        <v>0</v>
      </c>
      <c r="G534" s="3">
        <f>'Utdanningsbev lokal mod'!AE26</f>
        <v>0</v>
      </c>
      <c r="H534" s="3">
        <f>'Utdanningsbev lokal mod'!AF26</f>
        <v>0</v>
      </c>
      <c r="I534" s="3">
        <f>'Utdanningsbev lokal mod'!AG26</f>
        <v>0</v>
      </c>
      <c r="J534" s="3">
        <f>'Forskningsbev lokal mod'!AR26</f>
        <v>0</v>
      </c>
      <c r="K534" s="3">
        <f>'Forskningsbev lokal mod'!AS26</f>
        <v>0</v>
      </c>
      <c r="L534" s="3">
        <f>'Forskningsbev lokal mod'!AT26</f>
        <v>0</v>
      </c>
      <c r="M534" s="3">
        <f>'Forskningsbev lokal mod'!AU26</f>
        <v>0</v>
      </c>
      <c r="N534" s="3">
        <f>'Forskningsbev lokal mod'!AV26</f>
        <v>0</v>
      </c>
      <c r="O534" s="3">
        <f>'Forskningsbev lokal mod'!AW26</f>
        <v>0</v>
      </c>
      <c r="P534" s="7">
        <f t="shared" si="33"/>
        <v>0</v>
      </c>
      <c r="Q534" s="7">
        <f t="shared" si="34"/>
        <v>0</v>
      </c>
    </row>
    <row r="535" spans="1:17" x14ac:dyDescent="0.25">
      <c r="A535">
        <f t="shared" si="35"/>
        <v>2025</v>
      </c>
      <c r="B535" t="str">
        <f>'Enheter, modell og år'!$E$3</f>
        <v>VFM</v>
      </c>
      <c r="C535" s="67">
        <f t="shared" si="36"/>
        <v>0</v>
      </c>
      <c r="D535" s="3">
        <f>'Tot bev lokal modell'!AQ27</f>
        <v>0</v>
      </c>
      <c r="E535" s="3">
        <f>'Tot bev lokal modell'!AT27</f>
        <v>0</v>
      </c>
      <c r="F535" s="3">
        <f>'Utdanningsbev lokal mod'!AD27</f>
        <v>0</v>
      </c>
      <c r="G535" s="3">
        <f>'Utdanningsbev lokal mod'!AE27</f>
        <v>0</v>
      </c>
      <c r="H535" s="3">
        <f>'Utdanningsbev lokal mod'!AF27</f>
        <v>0</v>
      </c>
      <c r="I535" s="3">
        <f>'Utdanningsbev lokal mod'!AG27</f>
        <v>0</v>
      </c>
      <c r="J535" s="3">
        <f>'Forskningsbev lokal mod'!AR27</f>
        <v>0</v>
      </c>
      <c r="K535" s="3">
        <f>'Forskningsbev lokal mod'!AS27</f>
        <v>0</v>
      </c>
      <c r="L535" s="3">
        <f>'Forskningsbev lokal mod'!AT27</f>
        <v>0</v>
      </c>
      <c r="M535" s="3">
        <f>'Forskningsbev lokal mod'!AU27</f>
        <v>0</v>
      </c>
      <c r="N535" s="3">
        <f>'Forskningsbev lokal mod'!AV27</f>
        <v>0</v>
      </c>
      <c r="O535" s="3">
        <f>'Forskningsbev lokal mod'!AW27</f>
        <v>0</v>
      </c>
      <c r="P535" s="7">
        <f t="shared" si="33"/>
        <v>0</v>
      </c>
      <c r="Q535" s="7">
        <f t="shared" si="34"/>
        <v>0</v>
      </c>
    </row>
    <row r="536" spans="1:17" x14ac:dyDescent="0.25">
      <c r="A536">
        <f t="shared" si="35"/>
        <v>2025</v>
      </c>
      <c r="B536" t="str">
        <f>'Enheter, modell og år'!$E$3</f>
        <v>VFM</v>
      </c>
      <c r="C536" s="67">
        <f t="shared" si="36"/>
        <v>0</v>
      </c>
      <c r="D536" s="3">
        <f>'Tot bev lokal modell'!AQ28</f>
        <v>0</v>
      </c>
      <c r="E536" s="3">
        <f>'Tot bev lokal modell'!AT28</f>
        <v>0</v>
      </c>
      <c r="F536" s="3">
        <f>'Utdanningsbev lokal mod'!AD28</f>
        <v>0</v>
      </c>
      <c r="G536" s="3">
        <f>'Utdanningsbev lokal mod'!AE28</f>
        <v>0</v>
      </c>
      <c r="H536" s="3">
        <f>'Utdanningsbev lokal mod'!AF28</f>
        <v>0</v>
      </c>
      <c r="I536" s="3">
        <f>'Utdanningsbev lokal mod'!AG28</f>
        <v>0</v>
      </c>
      <c r="J536" s="3">
        <f>'Forskningsbev lokal mod'!AR28</f>
        <v>0</v>
      </c>
      <c r="K536" s="3">
        <f>'Forskningsbev lokal mod'!AS28</f>
        <v>0</v>
      </c>
      <c r="L536" s="3">
        <f>'Forskningsbev lokal mod'!AT28</f>
        <v>0</v>
      </c>
      <c r="M536" s="3">
        <f>'Forskningsbev lokal mod'!AU28</f>
        <v>0</v>
      </c>
      <c r="N536" s="3">
        <f>'Forskningsbev lokal mod'!AV28</f>
        <v>0</v>
      </c>
      <c r="O536" s="3">
        <f>'Forskningsbev lokal mod'!AW28</f>
        <v>0</v>
      </c>
      <c r="P536" s="7">
        <f t="shared" si="33"/>
        <v>0</v>
      </c>
      <c r="Q536" s="7">
        <f t="shared" si="34"/>
        <v>0</v>
      </c>
    </row>
    <row r="537" spans="1:17" x14ac:dyDescent="0.25">
      <c r="A537">
        <f t="shared" si="35"/>
        <v>2025</v>
      </c>
      <c r="B537" t="str">
        <f>'Enheter, modell og år'!$E$3</f>
        <v>VFM</v>
      </c>
      <c r="C537" s="67">
        <f t="shared" si="36"/>
        <v>0</v>
      </c>
      <c r="D537" s="3">
        <f>'Tot bev lokal modell'!AQ29</f>
        <v>0</v>
      </c>
      <c r="E537" s="3">
        <f>'Tot bev lokal modell'!AT29</f>
        <v>0</v>
      </c>
      <c r="F537" s="3">
        <f>'Utdanningsbev lokal mod'!AD29</f>
        <v>0</v>
      </c>
      <c r="G537" s="3">
        <f>'Utdanningsbev lokal mod'!AE29</f>
        <v>0</v>
      </c>
      <c r="H537" s="3">
        <f>'Utdanningsbev lokal mod'!AF29</f>
        <v>0</v>
      </c>
      <c r="I537" s="3">
        <f>'Utdanningsbev lokal mod'!AG29</f>
        <v>0</v>
      </c>
      <c r="J537" s="3">
        <f>'Forskningsbev lokal mod'!AR29</f>
        <v>0</v>
      </c>
      <c r="K537" s="3">
        <f>'Forskningsbev lokal mod'!AS29</f>
        <v>0</v>
      </c>
      <c r="L537" s="3">
        <f>'Forskningsbev lokal mod'!AT29</f>
        <v>0</v>
      </c>
      <c r="M537" s="3">
        <f>'Forskningsbev lokal mod'!AU29</f>
        <v>0</v>
      </c>
      <c r="N537" s="3">
        <f>'Forskningsbev lokal mod'!AV29</f>
        <v>0</v>
      </c>
      <c r="O537" s="3">
        <f>'Forskningsbev lokal mod'!AW29</f>
        <v>0</v>
      </c>
      <c r="P537" s="7">
        <f t="shared" si="33"/>
        <v>0</v>
      </c>
      <c r="Q537" s="7">
        <f t="shared" si="34"/>
        <v>0</v>
      </c>
    </row>
    <row r="538" spans="1:17" x14ac:dyDescent="0.25">
      <c r="A538">
        <f t="shared" si="35"/>
        <v>2025</v>
      </c>
      <c r="B538" t="str">
        <f>'Enheter, modell og år'!$E$3</f>
        <v>VFM</v>
      </c>
      <c r="C538" s="67">
        <f t="shared" si="36"/>
        <v>0</v>
      </c>
      <c r="D538" s="3">
        <f>'Tot bev lokal modell'!AQ30</f>
        <v>0</v>
      </c>
      <c r="E538" s="3">
        <f>'Tot bev lokal modell'!AT30</f>
        <v>0</v>
      </c>
      <c r="F538" s="3">
        <f>'Utdanningsbev lokal mod'!AD30</f>
        <v>0</v>
      </c>
      <c r="G538" s="3">
        <f>'Utdanningsbev lokal mod'!AE30</f>
        <v>0</v>
      </c>
      <c r="H538" s="3">
        <f>'Utdanningsbev lokal mod'!AF30</f>
        <v>0</v>
      </c>
      <c r="I538" s="3">
        <f>'Utdanningsbev lokal mod'!AG30</f>
        <v>0</v>
      </c>
      <c r="J538" s="3">
        <f>'Forskningsbev lokal mod'!AR30</f>
        <v>0</v>
      </c>
      <c r="K538" s="3">
        <f>'Forskningsbev lokal mod'!AS30</f>
        <v>0</v>
      </c>
      <c r="L538" s="3">
        <f>'Forskningsbev lokal mod'!AT30</f>
        <v>0</v>
      </c>
      <c r="M538" s="3">
        <f>'Forskningsbev lokal mod'!AU30</f>
        <v>0</v>
      </c>
      <c r="N538" s="3">
        <f>'Forskningsbev lokal mod'!AV30</f>
        <v>0</v>
      </c>
      <c r="O538" s="3">
        <f>'Forskningsbev lokal mod'!AW30</f>
        <v>0</v>
      </c>
      <c r="P538" s="7">
        <f t="shared" si="33"/>
        <v>0</v>
      </c>
      <c r="Q538" s="7">
        <f t="shared" si="34"/>
        <v>0</v>
      </c>
    </row>
    <row r="539" spans="1:17" x14ac:dyDescent="0.25">
      <c r="A539">
        <f t="shared" si="35"/>
        <v>2025</v>
      </c>
      <c r="B539" t="str">
        <f>'Enheter, modell og år'!$E$3</f>
        <v>VFM</v>
      </c>
      <c r="C539" s="67">
        <f t="shared" si="36"/>
        <v>0</v>
      </c>
      <c r="D539" s="3">
        <f>'Tot bev lokal modell'!AQ31</f>
        <v>0</v>
      </c>
      <c r="E539" s="3">
        <f>'Tot bev lokal modell'!AT31</f>
        <v>0</v>
      </c>
      <c r="F539" s="3">
        <f>'Utdanningsbev lokal mod'!AD31</f>
        <v>0</v>
      </c>
      <c r="G539" s="3">
        <f>'Utdanningsbev lokal mod'!AE31</f>
        <v>0</v>
      </c>
      <c r="H539" s="3">
        <f>'Utdanningsbev lokal mod'!AF31</f>
        <v>0</v>
      </c>
      <c r="I539" s="3">
        <f>'Utdanningsbev lokal mod'!AG31</f>
        <v>0</v>
      </c>
      <c r="J539" s="3">
        <f>'Forskningsbev lokal mod'!AR31</f>
        <v>0</v>
      </c>
      <c r="K539" s="3">
        <f>'Forskningsbev lokal mod'!AS31</f>
        <v>0</v>
      </c>
      <c r="L539" s="3">
        <f>'Forskningsbev lokal mod'!AT31</f>
        <v>0</v>
      </c>
      <c r="M539" s="3">
        <f>'Forskningsbev lokal mod'!AU31</f>
        <v>0</v>
      </c>
      <c r="N539" s="3">
        <f>'Forskningsbev lokal mod'!AV31</f>
        <v>0</v>
      </c>
      <c r="O539" s="3">
        <f>'Forskningsbev lokal mod'!AW31</f>
        <v>0</v>
      </c>
      <c r="P539" s="7">
        <f t="shared" si="33"/>
        <v>0</v>
      </c>
      <c r="Q539" s="7">
        <f t="shared" si="34"/>
        <v>0</v>
      </c>
    </row>
    <row r="540" spans="1:17" x14ac:dyDescent="0.25">
      <c r="A540">
        <f t="shared" si="35"/>
        <v>2025</v>
      </c>
      <c r="B540" t="str">
        <f>'Enheter, modell og år'!$E$3</f>
        <v>VFM</v>
      </c>
      <c r="C540" s="67">
        <f t="shared" si="36"/>
        <v>0</v>
      </c>
      <c r="D540" s="3">
        <f>'Tot bev lokal modell'!AQ32</f>
        <v>0</v>
      </c>
      <c r="E540" s="3">
        <f>'Tot bev lokal modell'!AT32</f>
        <v>0</v>
      </c>
      <c r="F540" s="3">
        <f>'Utdanningsbev lokal mod'!AD32</f>
        <v>0</v>
      </c>
      <c r="G540" s="3">
        <f>'Utdanningsbev lokal mod'!AE32</f>
        <v>0</v>
      </c>
      <c r="H540" s="3">
        <f>'Utdanningsbev lokal mod'!AF32</f>
        <v>0</v>
      </c>
      <c r="I540" s="3">
        <f>'Utdanningsbev lokal mod'!AG32</f>
        <v>0</v>
      </c>
      <c r="J540" s="3">
        <f>'Forskningsbev lokal mod'!AR32</f>
        <v>0</v>
      </c>
      <c r="K540" s="3">
        <f>'Forskningsbev lokal mod'!AS32</f>
        <v>0</v>
      </c>
      <c r="L540" s="3">
        <f>'Forskningsbev lokal mod'!AT32</f>
        <v>0</v>
      </c>
      <c r="M540" s="3">
        <f>'Forskningsbev lokal mod'!AU32</f>
        <v>0</v>
      </c>
      <c r="N540" s="3">
        <f>'Forskningsbev lokal mod'!AV32</f>
        <v>0</v>
      </c>
      <c r="O540" s="3">
        <f>'Forskningsbev lokal mod'!AW32</f>
        <v>0</v>
      </c>
      <c r="P540" s="7">
        <f t="shared" si="33"/>
        <v>0</v>
      </c>
      <c r="Q540" s="7">
        <f t="shared" si="34"/>
        <v>0</v>
      </c>
    </row>
    <row r="541" spans="1:17" x14ac:dyDescent="0.25">
      <c r="A541">
        <f t="shared" si="35"/>
        <v>2025</v>
      </c>
      <c r="B541" t="str">
        <f>'Enheter, modell og år'!$E$3</f>
        <v>VFM</v>
      </c>
      <c r="C541" s="67">
        <f t="shared" si="36"/>
        <v>0</v>
      </c>
      <c r="D541" s="3">
        <f>'Tot bev lokal modell'!AQ33</f>
        <v>0</v>
      </c>
      <c r="E541" s="3">
        <f>'Tot bev lokal modell'!AT33</f>
        <v>0</v>
      </c>
      <c r="F541" s="3">
        <f>'Utdanningsbev lokal mod'!AD33</f>
        <v>0</v>
      </c>
      <c r="G541" s="3">
        <f>'Utdanningsbev lokal mod'!AE33</f>
        <v>0</v>
      </c>
      <c r="H541" s="3">
        <f>'Utdanningsbev lokal mod'!AF33</f>
        <v>0</v>
      </c>
      <c r="I541" s="3">
        <f>'Utdanningsbev lokal mod'!AG33</f>
        <v>0</v>
      </c>
      <c r="J541" s="3">
        <f>'Forskningsbev lokal mod'!AR33</f>
        <v>0</v>
      </c>
      <c r="K541" s="3">
        <f>'Forskningsbev lokal mod'!AS33</f>
        <v>0</v>
      </c>
      <c r="L541" s="3">
        <f>'Forskningsbev lokal mod'!AT33</f>
        <v>0</v>
      </c>
      <c r="M541" s="3">
        <f>'Forskningsbev lokal mod'!AU33</f>
        <v>0</v>
      </c>
      <c r="N541" s="3">
        <f>'Forskningsbev lokal mod'!AV33</f>
        <v>0</v>
      </c>
      <c r="O541" s="3">
        <f>'Forskningsbev lokal mod'!AW33</f>
        <v>0</v>
      </c>
      <c r="P541" s="7">
        <f t="shared" si="33"/>
        <v>0</v>
      </c>
      <c r="Q541" s="7">
        <f t="shared" si="34"/>
        <v>0</v>
      </c>
    </row>
    <row r="542" spans="1:17" x14ac:dyDescent="0.25">
      <c r="C542" s="67"/>
    </row>
    <row r="543" spans="1:17" x14ac:dyDescent="0.25">
      <c r="C543" s="67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61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5" max="5" width="15.140625" bestFit="1" customWidth="1"/>
    <col min="6" max="6" width="15.140625" customWidth="1"/>
    <col min="7" max="7" width="12.28515625" style="3" bestFit="1" customWidth="1"/>
    <col min="10" max="10" width="12.28515625" bestFit="1" customWidth="1"/>
  </cols>
  <sheetData>
    <row r="1" spans="1:10" s="1" customFormat="1" x14ac:dyDescent="0.25">
      <c r="A1" s="1" t="str">
        <f>'Liste detaljert wide'!A1</f>
        <v>År</v>
      </c>
      <c r="B1" s="1" t="str">
        <f>'Liste detaljert wide'!B1</f>
        <v>Modell</v>
      </c>
      <c r="C1" s="1" t="str">
        <f>'Liste detaljert wide'!C1</f>
        <v>Enhet</v>
      </c>
      <c r="D1" s="1" t="s">
        <v>73</v>
      </c>
      <c r="E1" s="1" t="s">
        <v>140</v>
      </c>
      <c r="F1" s="1" t="s">
        <v>143</v>
      </c>
      <c r="G1" s="6" t="s">
        <v>139</v>
      </c>
      <c r="H1" s="1" t="s">
        <v>142</v>
      </c>
      <c r="I1" s="1" t="s">
        <v>144</v>
      </c>
      <c r="J1" s="1" t="s">
        <v>146</v>
      </c>
    </row>
    <row r="2" spans="1:10" x14ac:dyDescent="0.25">
      <c r="A2">
        <f>'Liste detaljert wide'!A2</f>
        <v>2017</v>
      </c>
      <c r="B2" t="str">
        <f>'Liste detaljert wide'!B2</f>
        <v>RFM</v>
      </c>
      <c r="C2">
        <f>'Liste detaljert wide'!C2</f>
        <v>0</v>
      </c>
      <c r="D2">
        <f>IFERROR(VLOOKUP(C2,'Enheter, modell og år'!$A$2:$B$31,2,FALSE),0)</f>
        <v>0</v>
      </c>
      <c r="E2" t="str">
        <f>'Liste detaljert wide'!$D$1</f>
        <v>Basisbevilgning</v>
      </c>
      <c r="F2" t="str">
        <f>A2&amp;B2&amp;C2&amp;E2</f>
        <v>2017RFM0Basisbevilgning</v>
      </c>
      <c r="G2" s="3">
        <f>'Liste detaljert wide'!D2</f>
        <v>0</v>
      </c>
      <c r="H2" t="str">
        <f>VLOOKUP(E2,Def!$B$2:$C$15,2,FALSE)</f>
        <v>Basisbevilgning</v>
      </c>
      <c r="I2" s="3">
        <f>IF(A2='Enheter, modell og år'!$F$2-1,0,G2-VLOOKUP(A2-1&amp;B2&amp;C2&amp;E2,$F$2:$G$7561,2,FALSE))</f>
        <v>0</v>
      </c>
      <c r="J2" s="3">
        <f>IF(A2='Enheter, modell og år'!$F$2-1,0,VLOOKUP(A2-1&amp;B2&amp;C2&amp;E2,$F$2:$G$7561,2,FALSE))</f>
        <v>0</v>
      </c>
    </row>
    <row r="3" spans="1:10" x14ac:dyDescent="0.25">
      <c r="A3">
        <f>'Liste detaljert wide'!A3</f>
        <v>2017</v>
      </c>
      <c r="B3" t="str">
        <f>'Liste detaljert wide'!B3</f>
        <v>RFM</v>
      </c>
      <c r="C3">
        <f>'Liste detaljert wide'!C3</f>
        <v>0</v>
      </c>
      <c r="D3">
        <f>IFERROR(VLOOKUP(C3,'Enheter, modell og år'!$A$2:$B$31,2,FALSE),0)</f>
        <v>0</v>
      </c>
      <c r="E3" t="str">
        <f>'Liste detaljert wide'!$D$1</f>
        <v>Basisbevilgning</v>
      </c>
      <c r="F3" t="str">
        <f t="shared" ref="F3:F66" si="0">A3&amp;B3&amp;C3&amp;E3</f>
        <v>2017RFM0Basisbevilgning</v>
      </c>
      <c r="G3" s="3">
        <f>'Liste detaljert wide'!D3</f>
        <v>0</v>
      </c>
      <c r="H3" t="str">
        <f>VLOOKUP(E3,Def!$B$2:$C$15,2,FALSE)</f>
        <v>Basisbevilgning</v>
      </c>
      <c r="I3" s="3">
        <f>IF(A3='Enheter, modell og år'!$F$2-1,0,G3-VLOOKUP(A3-1&amp;B3&amp;C3&amp;E3,$F$2:$G$7561,2,FALSE))</f>
        <v>0</v>
      </c>
      <c r="J3" s="3">
        <f>IF(A3='Enheter, modell og år'!$F$2-1,0,VLOOKUP(A3-1&amp;B3&amp;C3&amp;E3,$F$2:$G$7561,2,FALSE))</f>
        <v>0</v>
      </c>
    </row>
    <row r="4" spans="1:10" x14ac:dyDescent="0.25">
      <c r="A4">
        <f>'Liste detaljert wide'!A4</f>
        <v>2017</v>
      </c>
      <c r="B4" t="str">
        <f>'Liste detaljert wide'!B4</f>
        <v>RFM</v>
      </c>
      <c r="C4">
        <f>'Liste detaljert wide'!C4</f>
        <v>0</v>
      </c>
      <c r="D4">
        <f>IFERROR(VLOOKUP(C4,'Enheter, modell og år'!$A$2:$B$31,2,FALSE),0)</f>
        <v>0</v>
      </c>
      <c r="E4" t="str">
        <f>'Liste detaljert wide'!$D$1</f>
        <v>Basisbevilgning</v>
      </c>
      <c r="F4" t="str">
        <f t="shared" si="0"/>
        <v>2017RFM0Basisbevilgning</v>
      </c>
      <c r="G4" s="3">
        <f>'Liste detaljert wide'!D4</f>
        <v>0</v>
      </c>
      <c r="H4" t="str">
        <f>VLOOKUP(E4,Def!$B$2:$C$15,2,FALSE)</f>
        <v>Basisbevilgning</v>
      </c>
      <c r="I4" s="3">
        <f>IF(A4='Enheter, modell og år'!$F$2-1,0,G4-VLOOKUP(A4-1&amp;B4&amp;C4&amp;E4,$F$2:$G$7561,2,FALSE))</f>
        <v>0</v>
      </c>
      <c r="J4" s="3">
        <f>IF(A4='Enheter, modell og år'!$F$2-1,0,VLOOKUP(A4-1&amp;B4&amp;C4&amp;E4,$F$2:$G$7561,2,FALSE))</f>
        <v>0</v>
      </c>
    </row>
    <row r="5" spans="1:10" x14ac:dyDescent="0.25">
      <c r="A5">
        <f>'Liste detaljert wide'!A5</f>
        <v>2017</v>
      </c>
      <c r="B5" t="str">
        <f>'Liste detaljert wide'!B5</f>
        <v>RFM</v>
      </c>
      <c r="C5">
        <f>'Liste detaljert wide'!C5</f>
        <v>0</v>
      </c>
      <c r="D5">
        <f>IFERROR(VLOOKUP(C5,'Enheter, modell og år'!$A$2:$B$31,2,FALSE),0)</f>
        <v>0</v>
      </c>
      <c r="E5" t="str">
        <f>'Liste detaljert wide'!$D$1</f>
        <v>Basisbevilgning</v>
      </c>
      <c r="F5" t="str">
        <f t="shared" si="0"/>
        <v>2017RFM0Basisbevilgning</v>
      </c>
      <c r="G5" s="3">
        <f>'Liste detaljert wide'!D5</f>
        <v>0</v>
      </c>
      <c r="H5" t="str">
        <f>VLOOKUP(E5,Def!$B$2:$C$15,2,FALSE)</f>
        <v>Basisbevilgning</v>
      </c>
      <c r="I5" s="3">
        <f>IF(A5='Enheter, modell og år'!$F$2-1,0,G5-VLOOKUP(A5-1&amp;B5&amp;C5&amp;E5,$F$2:$G$7561,2,FALSE))</f>
        <v>0</v>
      </c>
      <c r="J5" s="3">
        <f>IF(A5='Enheter, modell og år'!$F$2-1,0,VLOOKUP(A5-1&amp;B5&amp;C5&amp;E5,$F$2:$G$7561,2,FALSE))</f>
        <v>0</v>
      </c>
    </row>
    <row r="6" spans="1:10" x14ac:dyDescent="0.25">
      <c r="A6">
        <f>'Liste detaljert wide'!A6</f>
        <v>2017</v>
      </c>
      <c r="B6" t="str">
        <f>'Liste detaljert wide'!B6</f>
        <v>RFM</v>
      </c>
      <c r="C6">
        <f>'Liste detaljert wide'!C6</f>
        <v>0</v>
      </c>
      <c r="D6">
        <f>IFERROR(VLOOKUP(C6,'Enheter, modell og år'!$A$2:$B$31,2,FALSE),0)</f>
        <v>0</v>
      </c>
      <c r="E6" t="str">
        <f>'Liste detaljert wide'!$D$1</f>
        <v>Basisbevilgning</v>
      </c>
      <c r="F6" t="str">
        <f t="shared" si="0"/>
        <v>2017RFM0Basisbevilgning</v>
      </c>
      <c r="G6" s="3">
        <f>'Liste detaljert wide'!D6</f>
        <v>0</v>
      </c>
      <c r="H6" t="str">
        <f>VLOOKUP(E6,Def!$B$2:$C$15,2,FALSE)</f>
        <v>Basisbevilgning</v>
      </c>
      <c r="I6" s="3">
        <f>IF(A6='Enheter, modell og år'!$F$2-1,0,G6-VLOOKUP(A6-1&amp;B6&amp;C6&amp;E6,$F$2:$G$7561,2,FALSE))</f>
        <v>0</v>
      </c>
      <c r="J6" s="3">
        <f>IF(A6='Enheter, modell og år'!$F$2-1,0,VLOOKUP(A6-1&amp;B6&amp;C6&amp;E6,$F$2:$G$7561,2,FALSE))</f>
        <v>0</v>
      </c>
    </row>
    <row r="7" spans="1:10" x14ac:dyDescent="0.25">
      <c r="A7">
        <f>'Liste detaljert wide'!A7</f>
        <v>2017</v>
      </c>
      <c r="B7" t="str">
        <f>'Liste detaljert wide'!B7</f>
        <v>RFM</v>
      </c>
      <c r="C7">
        <f>'Liste detaljert wide'!C7</f>
        <v>0</v>
      </c>
      <c r="D7">
        <f>IFERROR(VLOOKUP(C7,'Enheter, modell og år'!$A$2:$B$31,2,FALSE),0)</f>
        <v>0</v>
      </c>
      <c r="E7" t="str">
        <f>'Liste detaljert wide'!$D$1</f>
        <v>Basisbevilgning</v>
      </c>
      <c r="F7" t="str">
        <f t="shared" si="0"/>
        <v>2017RFM0Basisbevilgning</v>
      </c>
      <c r="G7" s="3">
        <f>'Liste detaljert wide'!D7</f>
        <v>0</v>
      </c>
      <c r="H7" t="str">
        <f>VLOOKUP(E7,Def!$B$2:$C$15,2,FALSE)</f>
        <v>Basisbevilgning</v>
      </c>
      <c r="I7" s="3">
        <f>IF(A7='Enheter, modell og år'!$F$2-1,0,G7-VLOOKUP(A7-1&amp;B7&amp;C7&amp;E7,$F$2:$G$7561,2,FALSE))</f>
        <v>0</v>
      </c>
      <c r="J7" s="3">
        <f>IF(A7='Enheter, modell og år'!$F$2-1,0,VLOOKUP(A7-1&amp;B7&amp;C7&amp;E7,$F$2:$G$7561,2,FALSE))</f>
        <v>0</v>
      </c>
    </row>
    <row r="8" spans="1:10" x14ac:dyDescent="0.25">
      <c r="A8">
        <f>'Liste detaljert wide'!A8</f>
        <v>2017</v>
      </c>
      <c r="B8" t="str">
        <f>'Liste detaljert wide'!B8</f>
        <v>RFM</v>
      </c>
      <c r="C8">
        <f>'Liste detaljert wide'!C8</f>
        <v>0</v>
      </c>
      <c r="D8">
        <f>IFERROR(VLOOKUP(C8,'Enheter, modell og år'!$A$2:$B$31,2,FALSE),0)</f>
        <v>0</v>
      </c>
      <c r="E8" t="str">
        <f>'Liste detaljert wide'!$D$1</f>
        <v>Basisbevilgning</v>
      </c>
      <c r="F8" t="str">
        <f t="shared" si="0"/>
        <v>2017RFM0Basisbevilgning</v>
      </c>
      <c r="G8" s="3">
        <f>'Liste detaljert wide'!D8</f>
        <v>0</v>
      </c>
      <c r="H8" t="str">
        <f>VLOOKUP(E8,Def!$B$2:$C$15,2,FALSE)</f>
        <v>Basisbevilgning</v>
      </c>
      <c r="I8" s="3">
        <f>IF(A8='Enheter, modell og år'!$F$2-1,0,G8-VLOOKUP(A8-1&amp;B8&amp;C8&amp;E8,$F$2:$G$7561,2,FALSE))</f>
        <v>0</v>
      </c>
      <c r="J8" s="3">
        <f>IF(A8='Enheter, modell og år'!$F$2-1,0,VLOOKUP(A8-1&amp;B8&amp;C8&amp;E8,$F$2:$G$7561,2,FALSE))</f>
        <v>0</v>
      </c>
    </row>
    <row r="9" spans="1:10" x14ac:dyDescent="0.25">
      <c r="A9">
        <f>'Liste detaljert wide'!A9</f>
        <v>2017</v>
      </c>
      <c r="B9" t="str">
        <f>'Liste detaljert wide'!B9</f>
        <v>RFM</v>
      </c>
      <c r="C9">
        <f>'Liste detaljert wide'!C9</f>
        <v>0</v>
      </c>
      <c r="D9">
        <f>IFERROR(VLOOKUP(C9,'Enheter, modell og år'!$A$2:$B$31,2,FALSE),0)</f>
        <v>0</v>
      </c>
      <c r="E9" t="str">
        <f>'Liste detaljert wide'!$D$1</f>
        <v>Basisbevilgning</v>
      </c>
      <c r="F9" t="str">
        <f t="shared" si="0"/>
        <v>2017RFM0Basisbevilgning</v>
      </c>
      <c r="G9" s="3">
        <f>'Liste detaljert wide'!D9</f>
        <v>0</v>
      </c>
      <c r="H9" t="str">
        <f>VLOOKUP(E9,Def!$B$2:$C$15,2,FALSE)</f>
        <v>Basisbevilgning</v>
      </c>
      <c r="I9" s="3">
        <f>IF(A9='Enheter, modell og år'!$F$2-1,0,G9-VLOOKUP(A9-1&amp;B9&amp;C9&amp;E9,$F$2:$G$7561,2,FALSE))</f>
        <v>0</v>
      </c>
      <c r="J9" s="3">
        <f>IF(A9='Enheter, modell og år'!$F$2-1,0,VLOOKUP(A9-1&amp;B9&amp;C9&amp;E9,$F$2:$G$7561,2,FALSE))</f>
        <v>0</v>
      </c>
    </row>
    <row r="10" spans="1:10" x14ac:dyDescent="0.25">
      <c r="A10">
        <f>'Liste detaljert wide'!A10</f>
        <v>2017</v>
      </c>
      <c r="B10" t="str">
        <f>'Liste detaljert wide'!B10</f>
        <v>RFM</v>
      </c>
      <c r="C10">
        <f>'Liste detaljert wide'!C10</f>
        <v>0</v>
      </c>
      <c r="D10">
        <f>IFERROR(VLOOKUP(C10,'Enheter, modell og år'!$A$2:$B$31,2,FALSE),0)</f>
        <v>0</v>
      </c>
      <c r="E10" t="str">
        <f>'Liste detaljert wide'!$D$1</f>
        <v>Basisbevilgning</v>
      </c>
      <c r="F10" t="str">
        <f t="shared" si="0"/>
        <v>2017RFM0Basisbevilgning</v>
      </c>
      <c r="G10" s="3">
        <f>'Liste detaljert wide'!D10</f>
        <v>0</v>
      </c>
      <c r="H10" t="str">
        <f>VLOOKUP(E10,Def!$B$2:$C$15,2,FALSE)</f>
        <v>Basisbevilgning</v>
      </c>
      <c r="I10" s="3">
        <f>IF(A10='Enheter, modell og år'!$F$2-1,0,G10-VLOOKUP(A10-1&amp;B10&amp;C10&amp;E10,$F$2:$G$7561,2,FALSE))</f>
        <v>0</v>
      </c>
      <c r="J10" s="3">
        <f>IF(A10='Enheter, modell og år'!$F$2-1,0,VLOOKUP(A10-1&amp;B10&amp;C10&amp;E10,$F$2:$G$7561,2,FALSE))</f>
        <v>0</v>
      </c>
    </row>
    <row r="11" spans="1:10" x14ac:dyDescent="0.25">
      <c r="A11">
        <f>'Liste detaljert wide'!A11</f>
        <v>2017</v>
      </c>
      <c r="B11" t="str">
        <f>'Liste detaljert wide'!B11</f>
        <v>RFM</v>
      </c>
      <c r="C11">
        <f>'Liste detaljert wide'!C11</f>
        <v>0</v>
      </c>
      <c r="D11">
        <f>IFERROR(VLOOKUP(C11,'Enheter, modell og år'!$A$2:$B$31,2,FALSE),0)</f>
        <v>0</v>
      </c>
      <c r="E11" t="str">
        <f>'Liste detaljert wide'!$D$1</f>
        <v>Basisbevilgning</v>
      </c>
      <c r="F11" t="str">
        <f t="shared" si="0"/>
        <v>2017RFM0Basisbevilgning</v>
      </c>
      <c r="G11" s="3">
        <f>'Liste detaljert wide'!D11</f>
        <v>0</v>
      </c>
      <c r="H11" t="str">
        <f>VLOOKUP(E11,Def!$B$2:$C$15,2,FALSE)</f>
        <v>Basisbevilgning</v>
      </c>
      <c r="I11" s="3">
        <f>IF(A11='Enheter, modell og år'!$F$2-1,0,G11-VLOOKUP(A11-1&amp;B11&amp;C11&amp;E11,$F$2:$G$7561,2,FALSE))</f>
        <v>0</v>
      </c>
      <c r="J11" s="3">
        <f>IF(A11='Enheter, modell og år'!$F$2-1,0,VLOOKUP(A11-1&amp;B11&amp;C11&amp;E11,$F$2:$G$7561,2,FALSE))</f>
        <v>0</v>
      </c>
    </row>
    <row r="12" spans="1:10" x14ac:dyDescent="0.25">
      <c r="A12">
        <f>'Liste detaljert wide'!A12</f>
        <v>2017</v>
      </c>
      <c r="B12" t="str">
        <f>'Liste detaljert wide'!B12</f>
        <v>RFM</v>
      </c>
      <c r="C12">
        <f>'Liste detaljert wide'!C12</f>
        <v>0</v>
      </c>
      <c r="D12">
        <f>IFERROR(VLOOKUP(C12,'Enheter, modell og år'!$A$2:$B$31,2,FALSE),0)</f>
        <v>0</v>
      </c>
      <c r="E12" t="str">
        <f>'Liste detaljert wide'!$D$1</f>
        <v>Basisbevilgning</v>
      </c>
      <c r="F12" t="str">
        <f t="shared" si="0"/>
        <v>2017RFM0Basisbevilgning</v>
      </c>
      <c r="G12" s="3">
        <f>'Liste detaljert wide'!D12</f>
        <v>0</v>
      </c>
      <c r="H12" t="str">
        <f>VLOOKUP(E12,Def!$B$2:$C$15,2,FALSE)</f>
        <v>Basisbevilgning</v>
      </c>
      <c r="I12" s="3">
        <f>IF(A12='Enheter, modell og år'!$F$2-1,0,G12-VLOOKUP(A12-1&amp;B12&amp;C12&amp;E12,$F$2:$G$7561,2,FALSE))</f>
        <v>0</v>
      </c>
      <c r="J12" s="3">
        <f>IF(A12='Enheter, modell og år'!$F$2-1,0,VLOOKUP(A12-1&amp;B12&amp;C12&amp;E12,$F$2:$G$7561,2,FALSE))</f>
        <v>0</v>
      </c>
    </row>
    <row r="13" spans="1:10" x14ac:dyDescent="0.25">
      <c r="A13">
        <f>'Liste detaljert wide'!A13</f>
        <v>2017</v>
      </c>
      <c r="B13" t="str">
        <f>'Liste detaljert wide'!B13</f>
        <v>RFM</v>
      </c>
      <c r="C13">
        <f>'Liste detaljert wide'!C13</f>
        <v>0</v>
      </c>
      <c r="D13">
        <f>IFERROR(VLOOKUP(C13,'Enheter, modell og år'!$A$2:$B$31,2,FALSE),0)</f>
        <v>0</v>
      </c>
      <c r="E13" t="str">
        <f>'Liste detaljert wide'!$D$1</f>
        <v>Basisbevilgning</v>
      </c>
      <c r="F13" t="str">
        <f t="shared" si="0"/>
        <v>2017RFM0Basisbevilgning</v>
      </c>
      <c r="G13" s="3">
        <f>'Liste detaljert wide'!D13</f>
        <v>0</v>
      </c>
      <c r="H13" t="str">
        <f>VLOOKUP(E13,Def!$B$2:$C$15,2,FALSE)</f>
        <v>Basisbevilgning</v>
      </c>
      <c r="I13" s="3">
        <f>IF(A13='Enheter, modell og år'!$F$2-1,0,G13-VLOOKUP(A13-1&amp;B13&amp;C13&amp;E13,$F$2:$G$7561,2,FALSE))</f>
        <v>0</v>
      </c>
      <c r="J13" s="3">
        <f>IF(A13='Enheter, modell og år'!$F$2-1,0,VLOOKUP(A13-1&amp;B13&amp;C13&amp;E13,$F$2:$G$7561,2,FALSE))</f>
        <v>0</v>
      </c>
    </row>
    <row r="14" spans="1:10" x14ac:dyDescent="0.25">
      <c r="A14">
        <f>'Liste detaljert wide'!A14</f>
        <v>2017</v>
      </c>
      <c r="B14" t="str">
        <f>'Liste detaljert wide'!B14</f>
        <v>RFM</v>
      </c>
      <c r="C14">
        <f>'Liste detaljert wide'!C14</f>
        <v>0</v>
      </c>
      <c r="D14">
        <f>IFERROR(VLOOKUP(C14,'Enheter, modell og år'!$A$2:$B$31,2,FALSE),0)</f>
        <v>0</v>
      </c>
      <c r="E14" t="str">
        <f>'Liste detaljert wide'!$D$1</f>
        <v>Basisbevilgning</v>
      </c>
      <c r="F14" t="str">
        <f t="shared" si="0"/>
        <v>2017RFM0Basisbevilgning</v>
      </c>
      <c r="G14" s="3">
        <f>'Liste detaljert wide'!D14</f>
        <v>0</v>
      </c>
      <c r="H14" t="str">
        <f>VLOOKUP(E14,Def!$B$2:$C$15,2,FALSE)</f>
        <v>Basisbevilgning</v>
      </c>
      <c r="I14" s="3">
        <f>IF(A14='Enheter, modell og år'!$F$2-1,0,G14-VLOOKUP(A14-1&amp;B14&amp;C14&amp;E14,$F$2:$G$7561,2,FALSE))</f>
        <v>0</v>
      </c>
      <c r="J14" s="3">
        <f>IF(A14='Enheter, modell og år'!$F$2-1,0,VLOOKUP(A14-1&amp;B14&amp;C14&amp;E14,$F$2:$G$7561,2,FALSE))</f>
        <v>0</v>
      </c>
    </row>
    <row r="15" spans="1:10" x14ac:dyDescent="0.25">
      <c r="A15">
        <f>'Liste detaljert wide'!A15</f>
        <v>2017</v>
      </c>
      <c r="B15" t="str">
        <f>'Liste detaljert wide'!B15</f>
        <v>RFM</v>
      </c>
      <c r="C15">
        <f>'Liste detaljert wide'!C15</f>
        <v>0</v>
      </c>
      <c r="D15">
        <f>IFERROR(VLOOKUP(C15,'Enheter, modell og år'!$A$2:$B$31,2,FALSE),0)</f>
        <v>0</v>
      </c>
      <c r="E15" t="str">
        <f>'Liste detaljert wide'!$D$1</f>
        <v>Basisbevilgning</v>
      </c>
      <c r="F15" t="str">
        <f t="shared" si="0"/>
        <v>2017RFM0Basisbevilgning</v>
      </c>
      <c r="G15" s="3">
        <f>'Liste detaljert wide'!D15</f>
        <v>0</v>
      </c>
      <c r="H15" t="str">
        <f>VLOOKUP(E15,Def!$B$2:$C$15,2,FALSE)</f>
        <v>Basisbevilgning</v>
      </c>
      <c r="I15" s="3">
        <f>IF(A15='Enheter, modell og år'!$F$2-1,0,G15-VLOOKUP(A15-1&amp;B15&amp;C15&amp;E15,$F$2:$G$7561,2,FALSE))</f>
        <v>0</v>
      </c>
      <c r="J15" s="3">
        <f>IF(A15='Enheter, modell og år'!$F$2-1,0,VLOOKUP(A15-1&amp;B15&amp;C15&amp;E15,$F$2:$G$7561,2,FALSE))</f>
        <v>0</v>
      </c>
    </row>
    <row r="16" spans="1:10" x14ac:dyDescent="0.25">
      <c r="A16">
        <f>'Liste detaljert wide'!A16</f>
        <v>2017</v>
      </c>
      <c r="B16" t="str">
        <f>'Liste detaljert wide'!B16</f>
        <v>RFM</v>
      </c>
      <c r="C16">
        <f>'Liste detaljert wide'!C16</f>
        <v>0</v>
      </c>
      <c r="D16">
        <f>IFERROR(VLOOKUP(C16,'Enheter, modell og år'!$A$2:$B$31,2,FALSE),0)</f>
        <v>0</v>
      </c>
      <c r="E16" t="str">
        <f>'Liste detaljert wide'!$D$1</f>
        <v>Basisbevilgning</v>
      </c>
      <c r="F16" t="str">
        <f t="shared" si="0"/>
        <v>2017RFM0Basisbevilgning</v>
      </c>
      <c r="G16" s="3">
        <f>'Liste detaljert wide'!D16</f>
        <v>0</v>
      </c>
      <c r="H16" t="str">
        <f>VLOOKUP(E16,Def!$B$2:$C$15,2,FALSE)</f>
        <v>Basisbevilgning</v>
      </c>
      <c r="I16" s="3">
        <f>IF(A16='Enheter, modell og år'!$F$2-1,0,G16-VLOOKUP(A16-1&amp;B16&amp;C16&amp;E16,$F$2:$G$7561,2,FALSE))</f>
        <v>0</v>
      </c>
      <c r="J16" s="3">
        <f>IF(A16='Enheter, modell og år'!$F$2-1,0,VLOOKUP(A16-1&amp;B16&amp;C16&amp;E16,$F$2:$G$7561,2,FALSE))</f>
        <v>0</v>
      </c>
    </row>
    <row r="17" spans="1:10" x14ac:dyDescent="0.25">
      <c r="A17">
        <f>'Liste detaljert wide'!A17</f>
        <v>2017</v>
      </c>
      <c r="B17" t="str">
        <f>'Liste detaljert wide'!B17</f>
        <v>RFM</v>
      </c>
      <c r="C17">
        <f>'Liste detaljert wide'!C17</f>
        <v>0</v>
      </c>
      <c r="D17">
        <f>IFERROR(VLOOKUP(C17,'Enheter, modell og år'!$A$2:$B$31,2,FALSE),0)</f>
        <v>0</v>
      </c>
      <c r="E17" t="str">
        <f>'Liste detaljert wide'!$D$1</f>
        <v>Basisbevilgning</v>
      </c>
      <c r="F17" t="str">
        <f t="shared" si="0"/>
        <v>2017RFM0Basisbevilgning</v>
      </c>
      <c r="G17" s="3">
        <f>'Liste detaljert wide'!D17</f>
        <v>0</v>
      </c>
      <c r="H17" t="str">
        <f>VLOOKUP(E17,Def!$B$2:$C$15,2,FALSE)</f>
        <v>Basisbevilgning</v>
      </c>
      <c r="I17" s="3">
        <f>IF(A17='Enheter, modell og år'!$F$2-1,0,G17-VLOOKUP(A17-1&amp;B17&amp;C17&amp;E17,$F$2:$G$7561,2,FALSE))</f>
        <v>0</v>
      </c>
      <c r="J17" s="3">
        <f>IF(A17='Enheter, modell og år'!$F$2-1,0,VLOOKUP(A17-1&amp;B17&amp;C17&amp;E17,$F$2:$G$7561,2,FALSE))</f>
        <v>0</v>
      </c>
    </row>
    <row r="18" spans="1:10" x14ac:dyDescent="0.25">
      <c r="A18">
        <f>'Liste detaljert wide'!A18</f>
        <v>2017</v>
      </c>
      <c r="B18" t="str">
        <f>'Liste detaljert wide'!B18</f>
        <v>RFM</v>
      </c>
      <c r="C18">
        <f>'Liste detaljert wide'!C18</f>
        <v>0</v>
      </c>
      <c r="D18">
        <f>IFERROR(VLOOKUP(C18,'Enheter, modell og år'!$A$2:$B$31,2,FALSE),0)</f>
        <v>0</v>
      </c>
      <c r="E18" t="str">
        <f>'Liste detaljert wide'!$D$1</f>
        <v>Basisbevilgning</v>
      </c>
      <c r="F18" t="str">
        <f t="shared" si="0"/>
        <v>2017RFM0Basisbevilgning</v>
      </c>
      <c r="G18" s="3">
        <f>'Liste detaljert wide'!D18</f>
        <v>0</v>
      </c>
      <c r="H18" t="str">
        <f>VLOOKUP(E18,Def!$B$2:$C$15,2,FALSE)</f>
        <v>Basisbevilgning</v>
      </c>
      <c r="I18" s="3">
        <f>IF(A18='Enheter, modell og år'!$F$2-1,0,G18-VLOOKUP(A18-1&amp;B18&amp;C18&amp;E18,$F$2:$G$7561,2,FALSE))</f>
        <v>0</v>
      </c>
      <c r="J18" s="3">
        <f>IF(A18='Enheter, modell og år'!$F$2-1,0,VLOOKUP(A18-1&amp;B18&amp;C18&amp;E18,$F$2:$G$7561,2,FALSE))</f>
        <v>0</v>
      </c>
    </row>
    <row r="19" spans="1:10" x14ac:dyDescent="0.25">
      <c r="A19">
        <f>'Liste detaljert wide'!A19</f>
        <v>2017</v>
      </c>
      <c r="B19" t="str">
        <f>'Liste detaljert wide'!B19</f>
        <v>RFM</v>
      </c>
      <c r="C19">
        <f>'Liste detaljert wide'!C19</f>
        <v>0</v>
      </c>
      <c r="D19">
        <f>IFERROR(VLOOKUP(C19,'Enheter, modell og år'!$A$2:$B$31,2,FALSE),0)</f>
        <v>0</v>
      </c>
      <c r="E19" t="str">
        <f>'Liste detaljert wide'!$D$1</f>
        <v>Basisbevilgning</v>
      </c>
      <c r="F19" t="str">
        <f t="shared" si="0"/>
        <v>2017RFM0Basisbevilgning</v>
      </c>
      <c r="G19" s="3">
        <f>'Liste detaljert wide'!D19</f>
        <v>0</v>
      </c>
      <c r="H19" t="str">
        <f>VLOOKUP(E19,Def!$B$2:$C$15,2,FALSE)</f>
        <v>Basisbevilgning</v>
      </c>
      <c r="I19" s="3">
        <f>IF(A19='Enheter, modell og år'!$F$2-1,0,G19-VLOOKUP(A19-1&amp;B19&amp;C19&amp;E19,$F$2:$G$7561,2,FALSE))</f>
        <v>0</v>
      </c>
      <c r="J19" s="3">
        <f>IF(A19='Enheter, modell og år'!$F$2-1,0,VLOOKUP(A19-1&amp;B19&amp;C19&amp;E19,$F$2:$G$7561,2,FALSE))</f>
        <v>0</v>
      </c>
    </row>
    <row r="20" spans="1:10" x14ac:dyDescent="0.25">
      <c r="A20">
        <f>'Liste detaljert wide'!A20</f>
        <v>2017</v>
      </c>
      <c r="B20" t="str">
        <f>'Liste detaljert wide'!B20</f>
        <v>RFM</v>
      </c>
      <c r="C20">
        <f>'Liste detaljert wide'!C20</f>
        <v>0</v>
      </c>
      <c r="D20">
        <f>IFERROR(VLOOKUP(C20,'Enheter, modell og år'!$A$2:$B$31,2,FALSE),0)</f>
        <v>0</v>
      </c>
      <c r="E20" t="str">
        <f>'Liste detaljert wide'!$D$1</f>
        <v>Basisbevilgning</v>
      </c>
      <c r="F20" t="str">
        <f t="shared" si="0"/>
        <v>2017RFM0Basisbevilgning</v>
      </c>
      <c r="G20" s="3">
        <f>'Liste detaljert wide'!D20</f>
        <v>0</v>
      </c>
      <c r="H20" t="str">
        <f>VLOOKUP(E20,Def!$B$2:$C$15,2,FALSE)</f>
        <v>Basisbevilgning</v>
      </c>
      <c r="I20" s="3">
        <f>IF(A20='Enheter, modell og år'!$F$2-1,0,G20-VLOOKUP(A20-1&amp;B20&amp;C20&amp;E20,$F$2:$G$7561,2,FALSE))</f>
        <v>0</v>
      </c>
      <c r="J20" s="3">
        <f>IF(A20='Enheter, modell og år'!$F$2-1,0,VLOOKUP(A20-1&amp;B20&amp;C20&amp;E20,$F$2:$G$7561,2,FALSE))</f>
        <v>0</v>
      </c>
    </row>
    <row r="21" spans="1:10" x14ac:dyDescent="0.25">
      <c r="A21">
        <f>'Liste detaljert wide'!A21</f>
        <v>2017</v>
      </c>
      <c r="B21" t="str">
        <f>'Liste detaljert wide'!B21</f>
        <v>RFM</v>
      </c>
      <c r="C21">
        <f>'Liste detaljert wide'!C21</f>
        <v>0</v>
      </c>
      <c r="D21">
        <f>IFERROR(VLOOKUP(C21,'Enheter, modell og år'!$A$2:$B$31,2,FALSE),0)</f>
        <v>0</v>
      </c>
      <c r="E21" t="str">
        <f>'Liste detaljert wide'!$D$1</f>
        <v>Basisbevilgning</v>
      </c>
      <c r="F21" t="str">
        <f t="shared" si="0"/>
        <v>2017RFM0Basisbevilgning</v>
      </c>
      <c r="G21" s="3">
        <f>'Liste detaljert wide'!D21</f>
        <v>0</v>
      </c>
      <c r="H21" t="str">
        <f>VLOOKUP(E21,Def!$B$2:$C$15,2,FALSE)</f>
        <v>Basisbevilgning</v>
      </c>
      <c r="I21" s="3">
        <f>IF(A21='Enheter, modell og år'!$F$2-1,0,G21-VLOOKUP(A21-1&amp;B21&amp;C21&amp;E21,$F$2:$G$7561,2,FALSE))</f>
        <v>0</v>
      </c>
      <c r="J21" s="3">
        <f>IF(A21='Enheter, modell og år'!$F$2-1,0,VLOOKUP(A21-1&amp;B21&amp;C21&amp;E21,$F$2:$G$7561,2,FALSE))</f>
        <v>0</v>
      </c>
    </row>
    <row r="22" spans="1:10" x14ac:dyDescent="0.25">
      <c r="A22">
        <f>'Liste detaljert wide'!A22</f>
        <v>2017</v>
      </c>
      <c r="B22" t="str">
        <f>'Liste detaljert wide'!B22</f>
        <v>RFM</v>
      </c>
      <c r="C22">
        <f>'Liste detaljert wide'!C22</f>
        <v>0</v>
      </c>
      <c r="D22">
        <f>IFERROR(VLOOKUP(C22,'Enheter, modell og år'!$A$2:$B$31,2,FALSE),0)</f>
        <v>0</v>
      </c>
      <c r="E22" t="str">
        <f>'Liste detaljert wide'!$D$1</f>
        <v>Basisbevilgning</v>
      </c>
      <c r="F22" t="str">
        <f t="shared" si="0"/>
        <v>2017RFM0Basisbevilgning</v>
      </c>
      <c r="G22" s="3">
        <f>'Liste detaljert wide'!D22</f>
        <v>0</v>
      </c>
      <c r="H22" t="str">
        <f>VLOOKUP(E22,Def!$B$2:$C$15,2,FALSE)</f>
        <v>Basisbevilgning</v>
      </c>
      <c r="I22" s="3">
        <f>IF(A22='Enheter, modell og år'!$F$2-1,0,G22-VLOOKUP(A22-1&amp;B22&amp;C22&amp;E22,$F$2:$G$7561,2,FALSE))</f>
        <v>0</v>
      </c>
      <c r="J22" s="3">
        <f>IF(A22='Enheter, modell og år'!$F$2-1,0,VLOOKUP(A22-1&amp;B22&amp;C22&amp;E22,$F$2:$G$7561,2,FALSE))</f>
        <v>0</v>
      </c>
    </row>
    <row r="23" spans="1:10" x14ac:dyDescent="0.25">
      <c r="A23">
        <f>'Liste detaljert wide'!A23</f>
        <v>2017</v>
      </c>
      <c r="B23" t="str">
        <f>'Liste detaljert wide'!B23</f>
        <v>RFM</v>
      </c>
      <c r="C23">
        <f>'Liste detaljert wide'!C23</f>
        <v>0</v>
      </c>
      <c r="D23">
        <f>IFERROR(VLOOKUP(C23,'Enheter, modell og år'!$A$2:$B$31,2,FALSE),0)</f>
        <v>0</v>
      </c>
      <c r="E23" t="str">
        <f>'Liste detaljert wide'!$D$1</f>
        <v>Basisbevilgning</v>
      </c>
      <c r="F23" t="str">
        <f t="shared" si="0"/>
        <v>2017RFM0Basisbevilgning</v>
      </c>
      <c r="G23" s="3">
        <f>'Liste detaljert wide'!D23</f>
        <v>0</v>
      </c>
      <c r="H23" t="str">
        <f>VLOOKUP(E23,Def!$B$2:$C$15,2,FALSE)</f>
        <v>Basisbevilgning</v>
      </c>
      <c r="I23" s="3">
        <f>IF(A23='Enheter, modell og år'!$F$2-1,0,G23-VLOOKUP(A23-1&amp;B23&amp;C23&amp;E23,$F$2:$G$7561,2,FALSE))</f>
        <v>0</v>
      </c>
      <c r="J23" s="3">
        <f>IF(A23='Enheter, modell og år'!$F$2-1,0,VLOOKUP(A23-1&amp;B23&amp;C23&amp;E23,$F$2:$G$7561,2,FALSE))</f>
        <v>0</v>
      </c>
    </row>
    <row r="24" spans="1:10" x14ac:dyDescent="0.25">
      <c r="A24">
        <f>'Liste detaljert wide'!A24</f>
        <v>2017</v>
      </c>
      <c r="B24" t="str">
        <f>'Liste detaljert wide'!B24</f>
        <v>RFM</v>
      </c>
      <c r="C24">
        <f>'Liste detaljert wide'!C24</f>
        <v>0</v>
      </c>
      <c r="D24">
        <f>IFERROR(VLOOKUP(C24,'Enheter, modell og år'!$A$2:$B$31,2,FALSE),0)</f>
        <v>0</v>
      </c>
      <c r="E24" t="str">
        <f>'Liste detaljert wide'!$D$1</f>
        <v>Basisbevilgning</v>
      </c>
      <c r="F24" t="str">
        <f t="shared" si="0"/>
        <v>2017RFM0Basisbevilgning</v>
      </c>
      <c r="G24" s="3">
        <f>'Liste detaljert wide'!D24</f>
        <v>0</v>
      </c>
      <c r="H24" t="str">
        <f>VLOOKUP(E24,Def!$B$2:$C$15,2,FALSE)</f>
        <v>Basisbevilgning</v>
      </c>
      <c r="I24" s="3">
        <f>IF(A24='Enheter, modell og år'!$F$2-1,0,G24-VLOOKUP(A24-1&amp;B24&amp;C24&amp;E24,$F$2:$G$7561,2,FALSE))</f>
        <v>0</v>
      </c>
      <c r="J24" s="3">
        <f>IF(A24='Enheter, modell og år'!$F$2-1,0,VLOOKUP(A24-1&amp;B24&amp;C24&amp;E24,$F$2:$G$7561,2,FALSE))</f>
        <v>0</v>
      </c>
    </row>
    <row r="25" spans="1:10" x14ac:dyDescent="0.25">
      <c r="A25">
        <f>'Liste detaljert wide'!A25</f>
        <v>2017</v>
      </c>
      <c r="B25" t="str">
        <f>'Liste detaljert wide'!B25</f>
        <v>RFM</v>
      </c>
      <c r="C25">
        <f>'Liste detaljert wide'!C25</f>
        <v>0</v>
      </c>
      <c r="D25">
        <f>IFERROR(VLOOKUP(C25,'Enheter, modell og år'!$A$2:$B$31,2,FALSE),0)</f>
        <v>0</v>
      </c>
      <c r="E25" t="str">
        <f>'Liste detaljert wide'!$D$1</f>
        <v>Basisbevilgning</v>
      </c>
      <c r="F25" t="str">
        <f t="shared" si="0"/>
        <v>2017RFM0Basisbevilgning</v>
      </c>
      <c r="G25" s="3">
        <f>'Liste detaljert wide'!D25</f>
        <v>0</v>
      </c>
      <c r="H25" t="str">
        <f>VLOOKUP(E25,Def!$B$2:$C$15,2,FALSE)</f>
        <v>Basisbevilgning</v>
      </c>
      <c r="I25" s="3">
        <f>IF(A25='Enheter, modell og år'!$F$2-1,0,G25-VLOOKUP(A25-1&amp;B25&amp;C25&amp;E25,$F$2:$G$7561,2,FALSE))</f>
        <v>0</v>
      </c>
      <c r="J25" s="3">
        <f>IF(A25='Enheter, modell og år'!$F$2-1,0,VLOOKUP(A25-1&amp;B25&amp;C25&amp;E25,$F$2:$G$7561,2,FALSE))</f>
        <v>0</v>
      </c>
    </row>
    <row r="26" spans="1:10" x14ac:dyDescent="0.25">
      <c r="A26">
        <f>'Liste detaljert wide'!A26</f>
        <v>2017</v>
      </c>
      <c r="B26" t="str">
        <f>'Liste detaljert wide'!B26</f>
        <v>RFM</v>
      </c>
      <c r="C26">
        <f>'Liste detaljert wide'!C26</f>
        <v>0</v>
      </c>
      <c r="D26">
        <f>IFERROR(VLOOKUP(C26,'Enheter, modell og år'!$A$2:$B$31,2,FALSE),0)</f>
        <v>0</v>
      </c>
      <c r="E26" t="str">
        <f>'Liste detaljert wide'!$D$1</f>
        <v>Basisbevilgning</v>
      </c>
      <c r="F26" t="str">
        <f t="shared" si="0"/>
        <v>2017RFM0Basisbevilgning</v>
      </c>
      <c r="G26" s="3">
        <f>'Liste detaljert wide'!D26</f>
        <v>0</v>
      </c>
      <c r="H26" t="str">
        <f>VLOOKUP(E26,Def!$B$2:$C$15,2,FALSE)</f>
        <v>Basisbevilgning</v>
      </c>
      <c r="I26" s="3">
        <f>IF(A26='Enheter, modell og år'!$F$2-1,0,G26-VLOOKUP(A26-1&amp;B26&amp;C26&amp;E26,$F$2:$G$7561,2,FALSE))</f>
        <v>0</v>
      </c>
      <c r="J26" s="3">
        <f>IF(A26='Enheter, modell og år'!$F$2-1,0,VLOOKUP(A26-1&amp;B26&amp;C26&amp;E26,$F$2:$G$7561,2,FALSE))</f>
        <v>0</v>
      </c>
    </row>
    <row r="27" spans="1:10" x14ac:dyDescent="0.25">
      <c r="A27">
        <f>'Liste detaljert wide'!A27</f>
        <v>2017</v>
      </c>
      <c r="B27" t="str">
        <f>'Liste detaljert wide'!B27</f>
        <v>RFM</v>
      </c>
      <c r="C27">
        <f>'Liste detaljert wide'!C27</f>
        <v>0</v>
      </c>
      <c r="D27">
        <f>IFERROR(VLOOKUP(C27,'Enheter, modell og år'!$A$2:$B$31,2,FALSE),0)</f>
        <v>0</v>
      </c>
      <c r="E27" t="str">
        <f>'Liste detaljert wide'!$D$1</f>
        <v>Basisbevilgning</v>
      </c>
      <c r="F27" t="str">
        <f t="shared" si="0"/>
        <v>2017RFM0Basisbevilgning</v>
      </c>
      <c r="G27" s="3">
        <f>'Liste detaljert wide'!D27</f>
        <v>0</v>
      </c>
      <c r="H27" t="str">
        <f>VLOOKUP(E27,Def!$B$2:$C$15,2,FALSE)</f>
        <v>Basisbevilgning</v>
      </c>
      <c r="I27" s="3">
        <f>IF(A27='Enheter, modell og år'!$F$2-1,0,G27-VLOOKUP(A27-1&amp;B27&amp;C27&amp;E27,$F$2:$G$7561,2,FALSE))</f>
        <v>0</v>
      </c>
      <c r="J27" s="3">
        <f>IF(A27='Enheter, modell og år'!$F$2-1,0,VLOOKUP(A27-1&amp;B27&amp;C27&amp;E27,$F$2:$G$7561,2,FALSE))</f>
        <v>0</v>
      </c>
    </row>
    <row r="28" spans="1:10" x14ac:dyDescent="0.25">
      <c r="A28">
        <f>'Liste detaljert wide'!A28</f>
        <v>2017</v>
      </c>
      <c r="B28" t="str">
        <f>'Liste detaljert wide'!B28</f>
        <v>RFM</v>
      </c>
      <c r="C28">
        <f>'Liste detaljert wide'!C28</f>
        <v>0</v>
      </c>
      <c r="D28">
        <f>IFERROR(VLOOKUP(C28,'Enheter, modell og år'!$A$2:$B$31,2,FALSE),0)</f>
        <v>0</v>
      </c>
      <c r="E28" t="str">
        <f>'Liste detaljert wide'!$D$1</f>
        <v>Basisbevilgning</v>
      </c>
      <c r="F28" t="str">
        <f t="shared" si="0"/>
        <v>2017RFM0Basisbevilgning</v>
      </c>
      <c r="G28" s="3">
        <f>'Liste detaljert wide'!D28</f>
        <v>0</v>
      </c>
      <c r="H28" t="str">
        <f>VLOOKUP(E28,Def!$B$2:$C$15,2,FALSE)</f>
        <v>Basisbevilgning</v>
      </c>
      <c r="I28" s="3">
        <f>IF(A28='Enheter, modell og år'!$F$2-1,0,G28-VLOOKUP(A28-1&amp;B28&amp;C28&amp;E28,$F$2:$G$7561,2,FALSE))</f>
        <v>0</v>
      </c>
      <c r="J28" s="3">
        <f>IF(A28='Enheter, modell og år'!$F$2-1,0,VLOOKUP(A28-1&amp;B28&amp;C28&amp;E28,$F$2:$G$7561,2,FALSE))</f>
        <v>0</v>
      </c>
    </row>
    <row r="29" spans="1:10" x14ac:dyDescent="0.25">
      <c r="A29">
        <f>'Liste detaljert wide'!A29</f>
        <v>2017</v>
      </c>
      <c r="B29" t="str">
        <f>'Liste detaljert wide'!B29</f>
        <v>RFM</v>
      </c>
      <c r="C29">
        <f>'Liste detaljert wide'!C29</f>
        <v>0</v>
      </c>
      <c r="D29">
        <f>IFERROR(VLOOKUP(C29,'Enheter, modell og år'!$A$2:$B$31,2,FALSE),0)</f>
        <v>0</v>
      </c>
      <c r="E29" t="str">
        <f>'Liste detaljert wide'!$D$1</f>
        <v>Basisbevilgning</v>
      </c>
      <c r="F29" t="str">
        <f t="shared" si="0"/>
        <v>2017RFM0Basisbevilgning</v>
      </c>
      <c r="G29" s="3">
        <f>'Liste detaljert wide'!D29</f>
        <v>0</v>
      </c>
      <c r="H29" t="str">
        <f>VLOOKUP(E29,Def!$B$2:$C$15,2,FALSE)</f>
        <v>Basisbevilgning</v>
      </c>
      <c r="I29" s="3">
        <f>IF(A29='Enheter, modell og år'!$F$2-1,0,G29-VLOOKUP(A29-1&amp;B29&amp;C29&amp;E29,$F$2:$G$7561,2,FALSE))</f>
        <v>0</v>
      </c>
      <c r="J29" s="3">
        <f>IF(A29='Enheter, modell og år'!$F$2-1,0,VLOOKUP(A29-1&amp;B29&amp;C29&amp;E29,$F$2:$G$7561,2,FALSE))</f>
        <v>0</v>
      </c>
    </row>
    <row r="30" spans="1:10" x14ac:dyDescent="0.25">
      <c r="A30">
        <f>'Liste detaljert wide'!A30</f>
        <v>2017</v>
      </c>
      <c r="B30" t="str">
        <f>'Liste detaljert wide'!B30</f>
        <v>RFM</v>
      </c>
      <c r="C30">
        <f>'Liste detaljert wide'!C30</f>
        <v>0</v>
      </c>
      <c r="D30">
        <f>IFERROR(VLOOKUP(C30,'Enheter, modell og år'!$A$2:$B$31,2,FALSE),0)</f>
        <v>0</v>
      </c>
      <c r="E30" t="str">
        <f>'Liste detaljert wide'!$D$1</f>
        <v>Basisbevilgning</v>
      </c>
      <c r="F30" t="str">
        <f t="shared" si="0"/>
        <v>2017RFM0Basisbevilgning</v>
      </c>
      <c r="G30" s="3">
        <f>'Liste detaljert wide'!D30</f>
        <v>0</v>
      </c>
      <c r="H30" t="str">
        <f>VLOOKUP(E30,Def!$B$2:$C$15,2,FALSE)</f>
        <v>Basisbevilgning</v>
      </c>
      <c r="I30" s="3">
        <f>IF(A30='Enheter, modell og år'!$F$2-1,0,G30-VLOOKUP(A30-1&amp;B30&amp;C30&amp;E30,$F$2:$G$7561,2,FALSE))</f>
        <v>0</v>
      </c>
      <c r="J30" s="3">
        <f>IF(A30='Enheter, modell og år'!$F$2-1,0,VLOOKUP(A30-1&amp;B30&amp;C30&amp;E30,$F$2:$G$7561,2,FALSE))</f>
        <v>0</v>
      </c>
    </row>
    <row r="31" spans="1:10" x14ac:dyDescent="0.25">
      <c r="A31">
        <f>'Liste detaljert wide'!A31</f>
        <v>2017</v>
      </c>
      <c r="B31" t="str">
        <f>'Liste detaljert wide'!B31</f>
        <v>RFM</v>
      </c>
      <c r="C31">
        <f>'Liste detaljert wide'!C31</f>
        <v>0</v>
      </c>
      <c r="D31">
        <f>IFERROR(VLOOKUP(C31,'Enheter, modell og år'!$A$2:$B$31,2,FALSE),0)</f>
        <v>0</v>
      </c>
      <c r="E31" t="str">
        <f>'Liste detaljert wide'!$D$1</f>
        <v>Basisbevilgning</v>
      </c>
      <c r="F31" t="str">
        <f t="shared" si="0"/>
        <v>2017RFM0Basisbevilgning</v>
      </c>
      <c r="G31" s="3">
        <f>'Liste detaljert wide'!D31</f>
        <v>0</v>
      </c>
      <c r="H31" t="str">
        <f>VLOOKUP(E31,Def!$B$2:$C$15,2,FALSE)</f>
        <v>Basisbevilgning</v>
      </c>
      <c r="I31" s="3">
        <f>IF(A31='Enheter, modell og år'!$F$2-1,0,G31-VLOOKUP(A31-1&amp;B31&amp;C31&amp;E31,$F$2:$G$7561,2,FALSE))</f>
        <v>0</v>
      </c>
      <c r="J31" s="3">
        <f>IF(A31='Enheter, modell og år'!$F$2-1,0,VLOOKUP(A31-1&amp;B31&amp;C31&amp;E31,$F$2:$G$7561,2,FALSE))</f>
        <v>0</v>
      </c>
    </row>
    <row r="32" spans="1:10" x14ac:dyDescent="0.25">
      <c r="A32">
        <f>'Liste detaljert wide'!A32</f>
        <v>2018</v>
      </c>
      <c r="B32" t="str">
        <f>'Liste detaljert wide'!B32</f>
        <v>RFM</v>
      </c>
      <c r="C32">
        <f>'Liste detaljert wide'!C32</f>
        <v>0</v>
      </c>
      <c r="D32">
        <f>IFERROR(VLOOKUP(C32,'Enheter, modell og år'!$A$2:$B$31,2,FALSE),0)</f>
        <v>0</v>
      </c>
      <c r="E32" t="str">
        <f>'Liste detaljert wide'!$D$1</f>
        <v>Basisbevilgning</v>
      </c>
      <c r="F32" t="str">
        <f t="shared" si="0"/>
        <v>2018RFM0Basisbevilgning</v>
      </c>
      <c r="G32" s="3" t="e">
        <f>'Liste detaljert wide'!D32</f>
        <v>#DIV/0!</v>
      </c>
      <c r="H32" t="str">
        <f>VLOOKUP(E32,Def!$B$2:$C$15,2,FALSE)</f>
        <v>Basisbevilgning</v>
      </c>
      <c r="I32" s="3" t="e">
        <f>IF(A32='Enheter, modell og år'!$F$2-1,0,G32-VLOOKUP(A32-1&amp;B32&amp;C32&amp;E32,$F$2:$G$7561,2,FALSE))</f>
        <v>#DIV/0!</v>
      </c>
      <c r="J32" s="3">
        <f>IF(A32='Enheter, modell og år'!$F$2-1,0,VLOOKUP(A32-1&amp;B32&amp;C32&amp;E32,$F$2:$G$7561,2,FALSE))</f>
        <v>0</v>
      </c>
    </row>
    <row r="33" spans="1:10" x14ac:dyDescent="0.25">
      <c r="A33">
        <f>'Liste detaljert wide'!A33</f>
        <v>2018</v>
      </c>
      <c r="B33" t="str">
        <f>'Liste detaljert wide'!B33</f>
        <v>RFM</v>
      </c>
      <c r="C33">
        <f>'Liste detaljert wide'!C33</f>
        <v>0</v>
      </c>
      <c r="D33">
        <f>IFERROR(VLOOKUP(C33,'Enheter, modell og år'!$A$2:$B$31,2,FALSE),0)</f>
        <v>0</v>
      </c>
      <c r="E33" t="str">
        <f>'Liste detaljert wide'!$D$1</f>
        <v>Basisbevilgning</v>
      </c>
      <c r="F33" t="str">
        <f t="shared" si="0"/>
        <v>2018RFM0Basisbevilgning</v>
      </c>
      <c r="G33" s="3" t="e">
        <f>'Liste detaljert wide'!D33</f>
        <v>#DIV/0!</v>
      </c>
      <c r="H33" t="str">
        <f>VLOOKUP(E33,Def!$B$2:$C$15,2,FALSE)</f>
        <v>Basisbevilgning</v>
      </c>
      <c r="I33" s="3" t="e">
        <f>IF(A33='Enheter, modell og år'!$F$2-1,0,G33-VLOOKUP(A33-1&amp;B33&amp;C33&amp;E33,$F$2:$G$7561,2,FALSE))</f>
        <v>#DIV/0!</v>
      </c>
      <c r="J33" s="3">
        <f>IF(A33='Enheter, modell og år'!$F$2-1,0,VLOOKUP(A33-1&amp;B33&amp;C33&amp;E33,$F$2:$G$7561,2,FALSE))</f>
        <v>0</v>
      </c>
    </row>
    <row r="34" spans="1:10" x14ac:dyDescent="0.25">
      <c r="A34">
        <f>'Liste detaljert wide'!A34</f>
        <v>2018</v>
      </c>
      <c r="B34" t="str">
        <f>'Liste detaljert wide'!B34</f>
        <v>RFM</v>
      </c>
      <c r="C34">
        <f>'Liste detaljert wide'!C34</f>
        <v>0</v>
      </c>
      <c r="D34">
        <f>IFERROR(VLOOKUP(C34,'Enheter, modell og år'!$A$2:$B$31,2,FALSE),0)</f>
        <v>0</v>
      </c>
      <c r="E34" t="str">
        <f>'Liste detaljert wide'!$D$1</f>
        <v>Basisbevilgning</v>
      </c>
      <c r="F34" t="str">
        <f t="shared" si="0"/>
        <v>2018RFM0Basisbevilgning</v>
      </c>
      <c r="G34" s="3" t="e">
        <f>'Liste detaljert wide'!D34</f>
        <v>#DIV/0!</v>
      </c>
      <c r="H34" t="str">
        <f>VLOOKUP(E34,Def!$B$2:$C$15,2,FALSE)</f>
        <v>Basisbevilgning</v>
      </c>
      <c r="I34" s="3" t="e">
        <f>IF(A34='Enheter, modell og år'!$F$2-1,0,G34-VLOOKUP(A34-1&amp;B34&amp;C34&amp;E34,$F$2:$G$7561,2,FALSE))</f>
        <v>#DIV/0!</v>
      </c>
      <c r="J34" s="3">
        <f>IF(A34='Enheter, modell og år'!$F$2-1,0,VLOOKUP(A34-1&amp;B34&amp;C34&amp;E34,$F$2:$G$7561,2,FALSE))</f>
        <v>0</v>
      </c>
    </row>
    <row r="35" spans="1:10" x14ac:dyDescent="0.25">
      <c r="A35">
        <f>'Liste detaljert wide'!A35</f>
        <v>2018</v>
      </c>
      <c r="B35" t="str">
        <f>'Liste detaljert wide'!B35</f>
        <v>RFM</v>
      </c>
      <c r="C35">
        <f>'Liste detaljert wide'!C35</f>
        <v>0</v>
      </c>
      <c r="D35">
        <f>IFERROR(VLOOKUP(C35,'Enheter, modell og år'!$A$2:$B$31,2,FALSE),0)</f>
        <v>0</v>
      </c>
      <c r="E35" t="str">
        <f>'Liste detaljert wide'!$D$1</f>
        <v>Basisbevilgning</v>
      </c>
      <c r="F35" t="str">
        <f t="shared" si="0"/>
        <v>2018RFM0Basisbevilgning</v>
      </c>
      <c r="G35" s="3" t="e">
        <f>'Liste detaljert wide'!D35</f>
        <v>#DIV/0!</v>
      </c>
      <c r="H35" t="str">
        <f>VLOOKUP(E35,Def!$B$2:$C$15,2,FALSE)</f>
        <v>Basisbevilgning</v>
      </c>
      <c r="I35" s="3" t="e">
        <f>IF(A35='Enheter, modell og år'!$F$2-1,0,G35-VLOOKUP(A35-1&amp;B35&amp;C35&amp;E35,$F$2:$G$7561,2,FALSE))</f>
        <v>#DIV/0!</v>
      </c>
      <c r="J35" s="3">
        <f>IF(A35='Enheter, modell og år'!$F$2-1,0,VLOOKUP(A35-1&amp;B35&amp;C35&amp;E35,$F$2:$G$7561,2,FALSE))</f>
        <v>0</v>
      </c>
    </row>
    <row r="36" spans="1:10" x14ac:dyDescent="0.25">
      <c r="A36">
        <f>'Liste detaljert wide'!A36</f>
        <v>2018</v>
      </c>
      <c r="B36" t="str">
        <f>'Liste detaljert wide'!B36</f>
        <v>RFM</v>
      </c>
      <c r="C36">
        <f>'Liste detaljert wide'!C36</f>
        <v>0</v>
      </c>
      <c r="D36">
        <f>IFERROR(VLOOKUP(C36,'Enheter, modell og år'!$A$2:$B$31,2,FALSE),0)</f>
        <v>0</v>
      </c>
      <c r="E36" t="str">
        <f>'Liste detaljert wide'!$D$1</f>
        <v>Basisbevilgning</v>
      </c>
      <c r="F36" t="str">
        <f t="shared" si="0"/>
        <v>2018RFM0Basisbevilgning</v>
      </c>
      <c r="G36" s="3" t="e">
        <f>'Liste detaljert wide'!D36</f>
        <v>#DIV/0!</v>
      </c>
      <c r="H36" t="str">
        <f>VLOOKUP(E36,Def!$B$2:$C$15,2,FALSE)</f>
        <v>Basisbevilgning</v>
      </c>
      <c r="I36" s="3" t="e">
        <f>IF(A36='Enheter, modell og år'!$F$2-1,0,G36-VLOOKUP(A36-1&amp;B36&amp;C36&amp;E36,$F$2:$G$7561,2,FALSE))</f>
        <v>#DIV/0!</v>
      </c>
      <c r="J36" s="3">
        <f>IF(A36='Enheter, modell og år'!$F$2-1,0,VLOOKUP(A36-1&amp;B36&amp;C36&amp;E36,$F$2:$G$7561,2,FALSE))</f>
        <v>0</v>
      </c>
    </row>
    <row r="37" spans="1:10" x14ac:dyDescent="0.25">
      <c r="A37">
        <f>'Liste detaljert wide'!A37</f>
        <v>2018</v>
      </c>
      <c r="B37" t="str">
        <f>'Liste detaljert wide'!B37</f>
        <v>RFM</v>
      </c>
      <c r="C37">
        <f>'Liste detaljert wide'!C37</f>
        <v>0</v>
      </c>
      <c r="D37">
        <f>IFERROR(VLOOKUP(C37,'Enheter, modell og år'!$A$2:$B$31,2,FALSE),0)</f>
        <v>0</v>
      </c>
      <c r="E37" t="str">
        <f>'Liste detaljert wide'!$D$1</f>
        <v>Basisbevilgning</v>
      </c>
      <c r="F37" t="str">
        <f t="shared" si="0"/>
        <v>2018RFM0Basisbevilgning</v>
      </c>
      <c r="G37" s="3" t="e">
        <f>'Liste detaljert wide'!D37</f>
        <v>#DIV/0!</v>
      </c>
      <c r="H37" t="str">
        <f>VLOOKUP(E37,Def!$B$2:$C$15,2,FALSE)</f>
        <v>Basisbevilgning</v>
      </c>
      <c r="I37" s="3" t="e">
        <f>IF(A37='Enheter, modell og år'!$F$2-1,0,G37-VLOOKUP(A37-1&amp;B37&amp;C37&amp;E37,$F$2:$G$7561,2,FALSE))</f>
        <v>#DIV/0!</v>
      </c>
      <c r="J37" s="3">
        <f>IF(A37='Enheter, modell og år'!$F$2-1,0,VLOOKUP(A37-1&amp;B37&amp;C37&amp;E37,$F$2:$G$7561,2,FALSE))</f>
        <v>0</v>
      </c>
    </row>
    <row r="38" spans="1:10" x14ac:dyDescent="0.25">
      <c r="A38">
        <f>'Liste detaljert wide'!A38</f>
        <v>2018</v>
      </c>
      <c r="B38" t="str">
        <f>'Liste detaljert wide'!B38</f>
        <v>RFM</v>
      </c>
      <c r="C38">
        <f>'Liste detaljert wide'!C38</f>
        <v>0</v>
      </c>
      <c r="D38">
        <f>IFERROR(VLOOKUP(C38,'Enheter, modell og år'!$A$2:$B$31,2,FALSE),0)</f>
        <v>0</v>
      </c>
      <c r="E38" t="str">
        <f>'Liste detaljert wide'!$D$1</f>
        <v>Basisbevilgning</v>
      </c>
      <c r="F38" t="str">
        <f t="shared" si="0"/>
        <v>2018RFM0Basisbevilgning</v>
      </c>
      <c r="G38" s="3" t="e">
        <f>'Liste detaljert wide'!D38</f>
        <v>#DIV/0!</v>
      </c>
      <c r="H38" t="str">
        <f>VLOOKUP(E38,Def!$B$2:$C$15,2,FALSE)</f>
        <v>Basisbevilgning</v>
      </c>
      <c r="I38" s="3" t="e">
        <f>IF(A38='Enheter, modell og år'!$F$2-1,0,G38-VLOOKUP(A38-1&amp;B38&amp;C38&amp;E38,$F$2:$G$7561,2,FALSE))</f>
        <v>#DIV/0!</v>
      </c>
      <c r="J38" s="3">
        <f>IF(A38='Enheter, modell og år'!$F$2-1,0,VLOOKUP(A38-1&amp;B38&amp;C38&amp;E38,$F$2:$G$7561,2,FALSE))</f>
        <v>0</v>
      </c>
    </row>
    <row r="39" spans="1:10" x14ac:dyDescent="0.25">
      <c r="A39">
        <f>'Liste detaljert wide'!A39</f>
        <v>2018</v>
      </c>
      <c r="B39" t="str">
        <f>'Liste detaljert wide'!B39</f>
        <v>RFM</v>
      </c>
      <c r="C39">
        <f>'Liste detaljert wide'!C39</f>
        <v>0</v>
      </c>
      <c r="D39">
        <f>IFERROR(VLOOKUP(C39,'Enheter, modell og år'!$A$2:$B$31,2,FALSE),0)</f>
        <v>0</v>
      </c>
      <c r="E39" t="str">
        <f>'Liste detaljert wide'!$D$1</f>
        <v>Basisbevilgning</v>
      </c>
      <c r="F39" t="str">
        <f t="shared" si="0"/>
        <v>2018RFM0Basisbevilgning</v>
      </c>
      <c r="G39" s="3" t="e">
        <f>'Liste detaljert wide'!D39</f>
        <v>#DIV/0!</v>
      </c>
      <c r="H39" t="str">
        <f>VLOOKUP(E39,Def!$B$2:$C$15,2,FALSE)</f>
        <v>Basisbevilgning</v>
      </c>
      <c r="I39" s="3" t="e">
        <f>IF(A39='Enheter, modell og år'!$F$2-1,0,G39-VLOOKUP(A39-1&amp;B39&amp;C39&amp;E39,$F$2:$G$7561,2,FALSE))</f>
        <v>#DIV/0!</v>
      </c>
      <c r="J39" s="3">
        <f>IF(A39='Enheter, modell og år'!$F$2-1,0,VLOOKUP(A39-1&amp;B39&amp;C39&amp;E39,$F$2:$G$7561,2,FALSE))</f>
        <v>0</v>
      </c>
    </row>
    <row r="40" spans="1:10" x14ac:dyDescent="0.25">
      <c r="A40">
        <f>'Liste detaljert wide'!A40</f>
        <v>2018</v>
      </c>
      <c r="B40" t="str">
        <f>'Liste detaljert wide'!B40</f>
        <v>RFM</v>
      </c>
      <c r="C40">
        <f>'Liste detaljert wide'!C40</f>
        <v>0</v>
      </c>
      <c r="D40">
        <f>IFERROR(VLOOKUP(C40,'Enheter, modell og år'!$A$2:$B$31,2,FALSE),0)</f>
        <v>0</v>
      </c>
      <c r="E40" t="str">
        <f>'Liste detaljert wide'!$D$1</f>
        <v>Basisbevilgning</v>
      </c>
      <c r="F40" t="str">
        <f t="shared" si="0"/>
        <v>2018RFM0Basisbevilgning</v>
      </c>
      <c r="G40" s="3" t="e">
        <f>'Liste detaljert wide'!D40</f>
        <v>#DIV/0!</v>
      </c>
      <c r="H40" t="str">
        <f>VLOOKUP(E40,Def!$B$2:$C$15,2,FALSE)</f>
        <v>Basisbevilgning</v>
      </c>
      <c r="I40" s="3" t="e">
        <f>IF(A40='Enheter, modell og år'!$F$2-1,0,G40-VLOOKUP(A40-1&amp;B40&amp;C40&amp;E40,$F$2:$G$7561,2,FALSE))</f>
        <v>#DIV/0!</v>
      </c>
      <c r="J40" s="3">
        <f>IF(A40='Enheter, modell og år'!$F$2-1,0,VLOOKUP(A40-1&amp;B40&amp;C40&amp;E40,$F$2:$G$7561,2,FALSE))</f>
        <v>0</v>
      </c>
    </row>
    <row r="41" spans="1:10" x14ac:dyDescent="0.25">
      <c r="A41">
        <f>'Liste detaljert wide'!A41</f>
        <v>2018</v>
      </c>
      <c r="B41" t="str">
        <f>'Liste detaljert wide'!B41</f>
        <v>RFM</v>
      </c>
      <c r="C41">
        <f>'Liste detaljert wide'!C41</f>
        <v>0</v>
      </c>
      <c r="D41">
        <f>IFERROR(VLOOKUP(C41,'Enheter, modell og år'!$A$2:$B$31,2,FALSE),0)</f>
        <v>0</v>
      </c>
      <c r="E41" t="str">
        <f>'Liste detaljert wide'!$D$1</f>
        <v>Basisbevilgning</v>
      </c>
      <c r="F41" t="str">
        <f t="shared" si="0"/>
        <v>2018RFM0Basisbevilgning</v>
      </c>
      <c r="G41" s="3" t="e">
        <f>'Liste detaljert wide'!D41</f>
        <v>#DIV/0!</v>
      </c>
      <c r="H41" t="str">
        <f>VLOOKUP(E41,Def!$B$2:$C$15,2,FALSE)</f>
        <v>Basisbevilgning</v>
      </c>
      <c r="I41" s="3" t="e">
        <f>IF(A41='Enheter, modell og år'!$F$2-1,0,G41-VLOOKUP(A41-1&amp;B41&amp;C41&amp;E41,$F$2:$G$7561,2,FALSE))</f>
        <v>#DIV/0!</v>
      </c>
      <c r="J41" s="3">
        <f>IF(A41='Enheter, modell og år'!$F$2-1,0,VLOOKUP(A41-1&amp;B41&amp;C41&amp;E41,$F$2:$G$7561,2,FALSE))</f>
        <v>0</v>
      </c>
    </row>
    <row r="42" spans="1:10" x14ac:dyDescent="0.25">
      <c r="A42">
        <f>'Liste detaljert wide'!A42</f>
        <v>2018</v>
      </c>
      <c r="B42" t="str">
        <f>'Liste detaljert wide'!B42</f>
        <v>RFM</v>
      </c>
      <c r="C42">
        <f>'Liste detaljert wide'!C42</f>
        <v>0</v>
      </c>
      <c r="D42">
        <f>IFERROR(VLOOKUP(C42,'Enheter, modell og år'!$A$2:$B$31,2,FALSE),0)</f>
        <v>0</v>
      </c>
      <c r="E42" t="str">
        <f>'Liste detaljert wide'!$D$1</f>
        <v>Basisbevilgning</v>
      </c>
      <c r="F42" t="str">
        <f t="shared" si="0"/>
        <v>2018RFM0Basisbevilgning</v>
      </c>
      <c r="G42" s="3" t="e">
        <f>'Liste detaljert wide'!D42</f>
        <v>#DIV/0!</v>
      </c>
      <c r="H42" t="str">
        <f>VLOOKUP(E42,Def!$B$2:$C$15,2,FALSE)</f>
        <v>Basisbevilgning</v>
      </c>
      <c r="I42" s="3" t="e">
        <f>IF(A42='Enheter, modell og år'!$F$2-1,0,G42-VLOOKUP(A42-1&amp;B42&amp;C42&amp;E42,$F$2:$G$7561,2,FALSE))</f>
        <v>#DIV/0!</v>
      </c>
      <c r="J42" s="3">
        <f>IF(A42='Enheter, modell og år'!$F$2-1,0,VLOOKUP(A42-1&amp;B42&amp;C42&amp;E42,$F$2:$G$7561,2,FALSE))</f>
        <v>0</v>
      </c>
    </row>
    <row r="43" spans="1:10" x14ac:dyDescent="0.25">
      <c r="A43">
        <f>'Liste detaljert wide'!A43</f>
        <v>2018</v>
      </c>
      <c r="B43" t="str">
        <f>'Liste detaljert wide'!B43</f>
        <v>RFM</v>
      </c>
      <c r="C43">
        <f>'Liste detaljert wide'!C43</f>
        <v>0</v>
      </c>
      <c r="D43">
        <f>IFERROR(VLOOKUP(C43,'Enheter, modell og år'!$A$2:$B$31,2,FALSE),0)</f>
        <v>0</v>
      </c>
      <c r="E43" t="str">
        <f>'Liste detaljert wide'!$D$1</f>
        <v>Basisbevilgning</v>
      </c>
      <c r="F43" t="str">
        <f t="shared" si="0"/>
        <v>2018RFM0Basisbevilgning</v>
      </c>
      <c r="G43" s="3" t="e">
        <f>'Liste detaljert wide'!D43</f>
        <v>#DIV/0!</v>
      </c>
      <c r="H43" t="str">
        <f>VLOOKUP(E43,Def!$B$2:$C$15,2,FALSE)</f>
        <v>Basisbevilgning</v>
      </c>
      <c r="I43" s="3" t="e">
        <f>IF(A43='Enheter, modell og år'!$F$2-1,0,G43-VLOOKUP(A43-1&amp;B43&amp;C43&amp;E43,$F$2:$G$7561,2,FALSE))</f>
        <v>#DIV/0!</v>
      </c>
      <c r="J43" s="3">
        <f>IF(A43='Enheter, modell og år'!$F$2-1,0,VLOOKUP(A43-1&amp;B43&amp;C43&amp;E43,$F$2:$G$7561,2,FALSE))</f>
        <v>0</v>
      </c>
    </row>
    <row r="44" spans="1:10" x14ac:dyDescent="0.25">
      <c r="A44">
        <f>'Liste detaljert wide'!A44</f>
        <v>2018</v>
      </c>
      <c r="B44" t="str">
        <f>'Liste detaljert wide'!B44</f>
        <v>RFM</v>
      </c>
      <c r="C44">
        <f>'Liste detaljert wide'!C44</f>
        <v>0</v>
      </c>
      <c r="D44">
        <f>IFERROR(VLOOKUP(C44,'Enheter, modell og år'!$A$2:$B$31,2,FALSE),0)</f>
        <v>0</v>
      </c>
      <c r="E44" t="str">
        <f>'Liste detaljert wide'!$D$1</f>
        <v>Basisbevilgning</v>
      </c>
      <c r="F44" t="str">
        <f t="shared" si="0"/>
        <v>2018RFM0Basisbevilgning</v>
      </c>
      <c r="G44" s="3" t="e">
        <f>'Liste detaljert wide'!D44</f>
        <v>#DIV/0!</v>
      </c>
      <c r="H44" t="str">
        <f>VLOOKUP(E44,Def!$B$2:$C$15,2,FALSE)</f>
        <v>Basisbevilgning</v>
      </c>
      <c r="I44" s="3" t="e">
        <f>IF(A44='Enheter, modell og år'!$F$2-1,0,G44-VLOOKUP(A44-1&amp;B44&amp;C44&amp;E44,$F$2:$G$7561,2,FALSE))</f>
        <v>#DIV/0!</v>
      </c>
      <c r="J44" s="3">
        <f>IF(A44='Enheter, modell og år'!$F$2-1,0,VLOOKUP(A44-1&amp;B44&amp;C44&amp;E44,$F$2:$G$7561,2,FALSE))</f>
        <v>0</v>
      </c>
    </row>
    <row r="45" spans="1:10" x14ac:dyDescent="0.25">
      <c r="A45">
        <f>'Liste detaljert wide'!A45</f>
        <v>2018</v>
      </c>
      <c r="B45" t="str">
        <f>'Liste detaljert wide'!B45</f>
        <v>RFM</v>
      </c>
      <c r="C45">
        <f>'Liste detaljert wide'!C45</f>
        <v>0</v>
      </c>
      <c r="D45">
        <f>IFERROR(VLOOKUP(C45,'Enheter, modell og år'!$A$2:$B$31,2,FALSE),0)</f>
        <v>0</v>
      </c>
      <c r="E45" t="str">
        <f>'Liste detaljert wide'!$D$1</f>
        <v>Basisbevilgning</v>
      </c>
      <c r="F45" t="str">
        <f t="shared" si="0"/>
        <v>2018RFM0Basisbevilgning</v>
      </c>
      <c r="G45" s="3" t="e">
        <f>'Liste detaljert wide'!D45</f>
        <v>#DIV/0!</v>
      </c>
      <c r="H45" t="str">
        <f>VLOOKUP(E45,Def!$B$2:$C$15,2,FALSE)</f>
        <v>Basisbevilgning</v>
      </c>
      <c r="I45" s="3" t="e">
        <f>IF(A45='Enheter, modell og år'!$F$2-1,0,G45-VLOOKUP(A45-1&amp;B45&amp;C45&amp;E45,$F$2:$G$7561,2,FALSE))</f>
        <v>#DIV/0!</v>
      </c>
      <c r="J45" s="3">
        <f>IF(A45='Enheter, modell og år'!$F$2-1,0,VLOOKUP(A45-1&amp;B45&amp;C45&amp;E45,$F$2:$G$7561,2,FALSE))</f>
        <v>0</v>
      </c>
    </row>
    <row r="46" spans="1:10" x14ac:dyDescent="0.25">
      <c r="A46">
        <f>'Liste detaljert wide'!A46</f>
        <v>2018</v>
      </c>
      <c r="B46" t="str">
        <f>'Liste detaljert wide'!B46</f>
        <v>RFM</v>
      </c>
      <c r="C46">
        <f>'Liste detaljert wide'!C46</f>
        <v>0</v>
      </c>
      <c r="D46">
        <f>IFERROR(VLOOKUP(C46,'Enheter, modell og år'!$A$2:$B$31,2,FALSE),0)</f>
        <v>0</v>
      </c>
      <c r="E46" t="str">
        <f>'Liste detaljert wide'!$D$1</f>
        <v>Basisbevilgning</v>
      </c>
      <c r="F46" t="str">
        <f t="shared" si="0"/>
        <v>2018RFM0Basisbevilgning</v>
      </c>
      <c r="G46" s="3" t="e">
        <f>'Liste detaljert wide'!D46</f>
        <v>#DIV/0!</v>
      </c>
      <c r="H46" t="str">
        <f>VLOOKUP(E46,Def!$B$2:$C$15,2,FALSE)</f>
        <v>Basisbevilgning</v>
      </c>
      <c r="I46" s="3" t="e">
        <f>IF(A46='Enheter, modell og år'!$F$2-1,0,G46-VLOOKUP(A46-1&amp;B46&amp;C46&amp;E46,$F$2:$G$7561,2,FALSE))</f>
        <v>#DIV/0!</v>
      </c>
      <c r="J46" s="3">
        <f>IF(A46='Enheter, modell og år'!$F$2-1,0,VLOOKUP(A46-1&amp;B46&amp;C46&amp;E46,$F$2:$G$7561,2,FALSE))</f>
        <v>0</v>
      </c>
    </row>
    <row r="47" spans="1:10" x14ac:dyDescent="0.25">
      <c r="A47">
        <f>'Liste detaljert wide'!A47</f>
        <v>2018</v>
      </c>
      <c r="B47" t="str">
        <f>'Liste detaljert wide'!B47</f>
        <v>RFM</v>
      </c>
      <c r="C47">
        <f>'Liste detaljert wide'!C47</f>
        <v>0</v>
      </c>
      <c r="D47">
        <f>IFERROR(VLOOKUP(C47,'Enheter, modell og år'!$A$2:$B$31,2,FALSE),0)</f>
        <v>0</v>
      </c>
      <c r="E47" t="str">
        <f>'Liste detaljert wide'!$D$1</f>
        <v>Basisbevilgning</v>
      </c>
      <c r="F47" t="str">
        <f t="shared" si="0"/>
        <v>2018RFM0Basisbevilgning</v>
      </c>
      <c r="G47" s="3" t="e">
        <f>'Liste detaljert wide'!D47</f>
        <v>#DIV/0!</v>
      </c>
      <c r="H47" t="str">
        <f>VLOOKUP(E47,Def!$B$2:$C$15,2,FALSE)</f>
        <v>Basisbevilgning</v>
      </c>
      <c r="I47" s="3" t="e">
        <f>IF(A47='Enheter, modell og år'!$F$2-1,0,G47-VLOOKUP(A47-1&amp;B47&amp;C47&amp;E47,$F$2:$G$7561,2,FALSE))</f>
        <v>#DIV/0!</v>
      </c>
      <c r="J47" s="3">
        <f>IF(A47='Enheter, modell og år'!$F$2-1,0,VLOOKUP(A47-1&amp;B47&amp;C47&amp;E47,$F$2:$G$7561,2,FALSE))</f>
        <v>0</v>
      </c>
    </row>
    <row r="48" spans="1:10" x14ac:dyDescent="0.25">
      <c r="A48">
        <f>'Liste detaljert wide'!A48</f>
        <v>2018</v>
      </c>
      <c r="B48" t="str">
        <f>'Liste detaljert wide'!B48</f>
        <v>RFM</v>
      </c>
      <c r="C48">
        <f>'Liste detaljert wide'!C48</f>
        <v>0</v>
      </c>
      <c r="D48">
        <f>IFERROR(VLOOKUP(C48,'Enheter, modell og år'!$A$2:$B$31,2,FALSE),0)</f>
        <v>0</v>
      </c>
      <c r="E48" t="str">
        <f>'Liste detaljert wide'!$D$1</f>
        <v>Basisbevilgning</v>
      </c>
      <c r="F48" t="str">
        <f t="shared" si="0"/>
        <v>2018RFM0Basisbevilgning</v>
      </c>
      <c r="G48" s="3" t="e">
        <f>'Liste detaljert wide'!D48</f>
        <v>#DIV/0!</v>
      </c>
      <c r="H48" t="str">
        <f>VLOOKUP(E48,Def!$B$2:$C$15,2,FALSE)</f>
        <v>Basisbevilgning</v>
      </c>
      <c r="I48" s="3" t="e">
        <f>IF(A48='Enheter, modell og år'!$F$2-1,0,G48-VLOOKUP(A48-1&amp;B48&amp;C48&amp;E48,$F$2:$G$7561,2,FALSE))</f>
        <v>#DIV/0!</v>
      </c>
      <c r="J48" s="3">
        <f>IF(A48='Enheter, modell og år'!$F$2-1,0,VLOOKUP(A48-1&amp;B48&amp;C48&amp;E48,$F$2:$G$7561,2,FALSE))</f>
        <v>0</v>
      </c>
    </row>
    <row r="49" spans="1:10" x14ac:dyDescent="0.25">
      <c r="A49">
        <f>'Liste detaljert wide'!A49</f>
        <v>2018</v>
      </c>
      <c r="B49" t="str">
        <f>'Liste detaljert wide'!B49</f>
        <v>RFM</v>
      </c>
      <c r="C49">
        <f>'Liste detaljert wide'!C49</f>
        <v>0</v>
      </c>
      <c r="D49">
        <f>IFERROR(VLOOKUP(C49,'Enheter, modell og år'!$A$2:$B$31,2,FALSE),0)</f>
        <v>0</v>
      </c>
      <c r="E49" t="str">
        <f>'Liste detaljert wide'!$D$1</f>
        <v>Basisbevilgning</v>
      </c>
      <c r="F49" t="str">
        <f t="shared" si="0"/>
        <v>2018RFM0Basisbevilgning</v>
      </c>
      <c r="G49" s="3" t="e">
        <f>'Liste detaljert wide'!D49</f>
        <v>#DIV/0!</v>
      </c>
      <c r="H49" t="str">
        <f>VLOOKUP(E49,Def!$B$2:$C$15,2,FALSE)</f>
        <v>Basisbevilgning</v>
      </c>
      <c r="I49" s="3" t="e">
        <f>IF(A49='Enheter, modell og år'!$F$2-1,0,G49-VLOOKUP(A49-1&amp;B49&amp;C49&amp;E49,$F$2:$G$7561,2,FALSE))</f>
        <v>#DIV/0!</v>
      </c>
      <c r="J49" s="3">
        <f>IF(A49='Enheter, modell og år'!$F$2-1,0,VLOOKUP(A49-1&amp;B49&amp;C49&amp;E49,$F$2:$G$7561,2,FALSE))</f>
        <v>0</v>
      </c>
    </row>
    <row r="50" spans="1:10" x14ac:dyDescent="0.25">
      <c r="A50">
        <f>'Liste detaljert wide'!A50</f>
        <v>2018</v>
      </c>
      <c r="B50" t="str">
        <f>'Liste detaljert wide'!B50</f>
        <v>RFM</v>
      </c>
      <c r="C50">
        <f>'Liste detaljert wide'!C50</f>
        <v>0</v>
      </c>
      <c r="D50">
        <f>IFERROR(VLOOKUP(C50,'Enheter, modell og år'!$A$2:$B$31,2,FALSE),0)</f>
        <v>0</v>
      </c>
      <c r="E50" t="str">
        <f>'Liste detaljert wide'!$D$1</f>
        <v>Basisbevilgning</v>
      </c>
      <c r="F50" t="str">
        <f t="shared" si="0"/>
        <v>2018RFM0Basisbevilgning</v>
      </c>
      <c r="G50" s="3" t="e">
        <f>'Liste detaljert wide'!D50</f>
        <v>#DIV/0!</v>
      </c>
      <c r="H50" t="str">
        <f>VLOOKUP(E50,Def!$B$2:$C$15,2,FALSE)</f>
        <v>Basisbevilgning</v>
      </c>
      <c r="I50" s="3" t="e">
        <f>IF(A50='Enheter, modell og år'!$F$2-1,0,G50-VLOOKUP(A50-1&amp;B50&amp;C50&amp;E50,$F$2:$G$7561,2,FALSE))</f>
        <v>#DIV/0!</v>
      </c>
      <c r="J50" s="3">
        <f>IF(A50='Enheter, modell og år'!$F$2-1,0,VLOOKUP(A50-1&amp;B50&amp;C50&amp;E50,$F$2:$G$7561,2,FALSE))</f>
        <v>0</v>
      </c>
    </row>
    <row r="51" spans="1:10" x14ac:dyDescent="0.25">
      <c r="A51">
        <f>'Liste detaljert wide'!A51</f>
        <v>2018</v>
      </c>
      <c r="B51" t="str">
        <f>'Liste detaljert wide'!B51</f>
        <v>RFM</v>
      </c>
      <c r="C51">
        <f>'Liste detaljert wide'!C51</f>
        <v>0</v>
      </c>
      <c r="D51">
        <f>IFERROR(VLOOKUP(C51,'Enheter, modell og år'!$A$2:$B$31,2,FALSE),0)</f>
        <v>0</v>
      </c>
      <c r="E51" t="str">
        <f>'Liste detaljert wide'!$D$1</f>
        <v>Basisbevilgning</v>
      </c>
      <c r="F51" t="str">
        <f t="shared" si="0"/>
        <v>2018RFM0Basisbevilgning</v>
      </c>
      <c r="G51" s="3" t="e">
        <f>'Liste detaljert wide'!D51</f>
        <v>#DIV/0!</v>
      </c>
      <c r="H51" t="str">
        <f>VLOOKUP(E51,Def!$B$2:$C$15,2,FALSE)</f>
        <v>Basisbevilgning</v>
      </c>
      <c r="I51" s="3" t="e">
        <f>IF(A51='Enheter, modell og år'!$F$2-1,0,G51-VLOOKUP(A51-1&amp;B51&amp;C51&amp;E51,$F$2:$G$7561,2,FALSE))</f>
        <v>#DIV/0!</v>
      </c>
      <c r="J51" s="3">
        <f>IF(A51='Enheter, modell og år'!$F$2-1,0,VLOOKUP(A51-1&amp;B51&amp;C51&amp;E51,$F$2:$G$7561,2,FALSE))</f>
        <v>0</v>
      </c>
    </row>
    <row r="52" spans="1:10" x14ac:dyDescent="0.25">
      <c r="A52">
        <f>'Liste detaljert wide'!A52</f>
        <v>2018</v>
      </c>
      <c r="B52" t="str">
        <f>'Liste detaljert wide'!B52</f>
        <v>RFM</v>
      </c>
      <c r="C52">
        <f>'Liste detaljert wide'!C52</f>
        <v>0</v>
      </c>
      <c r="D52">
        <f>IFERROR(VLOOKUP(C52,'Enheter, modell og år'!$A$2:$B$31,2,FALSE),0)</f>
        <v>0</v>
      </c>
      <c r="E52" t="str">
        <f>'Liste detaljert wide'!$D$1</f>
        <v>Basisbevilgning</v>
      </c>
      <c r="F52" t="str">
        <f t="shared" si="0"/>
        <v>2018RFM0Basisbevilgning</v>
      </c>
      <c r="G52" s="3" t="e">
        <f>'Liste detaljert wide'!D52</f>
        <v>#DIV/0!</v>
      </c>
      <c r="H52" t="str">
        <f>VLOOKUP(E52,Def!$B$2:$C$15,2,FALSE)</f>
        <v>Basisbevilgning</v>
      </c>
      <c r="I52" s="3" t="e">
        <f>IF(A52='Enheter, modell og år'!$F$2-1,0,G52-VLOOKUP(A52-1&amp;B52&amp;C52&amp;E52,$F$2:$G$7561,2,FALSE))</f>
        <v>#DIV/0!</v>
      </c>
      <c r="J52" s="3">
        <f>IF(A52='Enheter, modell og år'!$F$2-1,0,VLOOKUP(A52-1&amp;B52&amp;C52&amp;E52,$F$2:$G$7561,2,FALSE))</f>
        <v>0</v>
      </c>
    </row>
    <row r="53" spans="1:10" x14ac:dyDescent="0.25">
      <c r="A53">
        <f>'Liste detaljert wide'!A53</f>
        <v>2018</v>
      </c>
      <c r="B53" t="str">
        <f>'Liste detaljert wide'!B53</f>
        <v>RFM</v>
      </c>
      <c r="C53">
        <f>'Liste detaljert wide'!C53</f>
        <v>0</v>
      </c>
      <c r="D53">
        <f>IFERROR(VLOOKUP(C53,'Enheter, modell og år'!$A$2:$B$31,2,FALSE),0)</f>
        <v>0</v>
      </c>
      <c r="E53" t="str">
        <f>'Liste detaljert wide'!$D$1</f>
        <v>Basisbevilgning</v>
      </c>
      <c r="F53" t="str">
        <f t="shared" si="0"/>
        <v>2018RFM0Basisbevilgning</v>
      </c>
      <c r="G53" s="3" t="e">
        <f>'Liste detaljert wide'!D53</f>
        <v>#DIV/0!</v>
      </c>
      <c r="H53" t="str">
        <f>VLOOKUP(E53,Def!$B$2:$C$15,2,FALSE)</f>
        <v>Basisbevilgning</v>
      </c>
      <c r="I53" s="3" t="e">
        <f>IF(A53='Enheter, modell og år'!$F$2-1,0,G53-VLOOKUP(A53-1&amp;B53&amp;C53&amp;E53,$F$2:$G$7561,2,FALSE))</f>
        <v>#DIV/0!</v>
      </c>
      <c r="J53" s="3">
        <f>IF(A53='Enheter, modell og år'!$F$2-1,0,VLOOKUP(A53-1&amp;B53&amp;C53&amp;E53,$F$2:$G$7561,2,FALSE))</f>
        <v>0</v>
      </c>
    </row>
    <row r="54" spans="1:10" x14ac:dyDescent="0.25">
      <c r="A54">
        <f>'Liste detaljert wide'!A54</f>
        <v>2018</v>
      </c>
      <c r="B54" t="str">
        <f>'Liste detaljert wide'!B54</f>
        <v>RFM</v>
      </c>
      <c r="C54">
        <f>'Liste detaljert wide'!C54</f>
        <v>0</v>
      </c>
      <c r="D54">
        <f>IFERROR(VLOOKUP(C54,'Enheter, modell og år'!$A$2:$B$31,2,FALSE),0)</f>
        <v>0</v>
      </c>
      <c r="E54" t="str">
        <f>'Liste detaljert wide'!$D$1</f>
        <v>Basisbevilgning</v>
      </c>
      <c r="F54" t="str">
        <f t="shared" si="0"/>
        <v>2018RFM0Basisbevilgning</v>
      </c>
      <c r="G54" s="3" t="e">
        <f>'Liste detaljert wide'!D54</f>
        <v>#DIV/0!</v>
      </c>
      <c r="H54" t="str">
        <f>VLOOKUP(E54,Def!$B$2:$C$15,2,FALSE)</f>
        <v>Basisbevilgning</v>
      </c>
      <c r="I54" s="3" t="e">
        <f>IF(A54='Enheter, modell og år'!$F$2-1,0,G54-VLOOKUP(A54-1&amp;B54&amp;C54&amp;E54,$F$2:$G$7561,2,FALSE))</f>
        <v>#DIV/0!</v>
      </c>
      <c r="J54" s="3">
        <f>IF(A54='Enheter, modell og år'!$F$2-1,0,VLOOKUP(A54-1&amp;B54&amp;C54&amp;E54,$F$2:$G$7561,2,FALSE))</f>
        <v>0</v>
      </c>
    </row>
    <row r="55" spans="1:10" x14ac:dyDescent="0.25">
      <c r="A55">
        <f>'Liste detaljert wide'!A55</f>
        <v>2018</v>
      </c>
      <c r="B55" t="str">
        <f>'Liste detaljert wide'!B55</f>
        <v>RFM</v>
      </c>
      <c r="C55">
        <f>'Liste detaljert wide'!C55</f>
        <v>0</v>
      </c>
      <c r="D55">
        <f>IFERROR(VLOOKUP(C55,'Enheter, modell og år'!$A$2:$B$31,2,FALSE),0)</f>
        <v>0</v>
      </c>
      <c r="E55" t="str">
        <f>'Liste detaljert wide'!$D$1</f>
        <v>Basisbevilgning</v>
      </c>
      <c r="F55" t="str">
        <f t="shared" si="0"/>
        <v>2018RFM0Basisbevilgning</v>
      </c>
      <c r="G55" s="3" t="e">
        <f>'Liste detaljert wide'!D55</f>
        <v>#DIV/0!</v>
      </c>
      <c r="H55" t="str">
        <f>VLOOKUP(E55,Def!$B$2:$C$15,2,FALSE)</f>
        <v>Basisbevilgning</v>
      </c>
      <c r="I55" s="3" t="e">
        <f>IF(A55='Enheter, modell og år'!$F$2-1,0,G55-VLOOKUP(A55-1&amp;B55&amp;C55&amp;E55,$F$2:$G$7561,2,FALSE))</f>
        <v>#DIV/0!</v>
      </c>
      <c r="J55" s="3">
        <f>IF(A55='Enheter, modell og år'!$F$2-1,0,VLOOKUP(A55-1&amp;B55&amp;C55&amp;E55,$F$2:$G$7561,2,FALSE))</f>
        <v>0</v>
      </c>
    </row>
    <row r="56" spans="1:10" x14ac:dyDescent="0.25">
      <c r="A56">
        <f>'Liste detaljert wide'!A56</f>
        <v>2018</v>
      </c>
      <c r="B56" t="str">
        <f>'Liste detaljert wide'!B56</f>
        <v>RFM</v>
      </c>
      <c r="C56">
        <f>'Liste detaljert wide'!C56</f>
        <v>0</v>
      </c>
      <c r="D56">
        <f>IFERROR(VLOOKUP(C56,'Enheter, modell og år'!$A$2:$B$31,2,FALSE),0)</f>
        <v>0</v>
      </c>
      <c r="E56" t="str">
        <f>'Liste detaljert wide'!$D$1</f>
        <v>Basisbevilgning</v>
      </c>
      <c r="F56" t="str">
        <f t="shared" si="0"/>
        <v>2018RFM0Basisbevilgning</v>
      </c>
      <c r="G56" s="3" t="e">
        <f>'Liste detaljert wide'!D56</f>
        <v>#DIV/0!</v>
      </c>
      <c r="H56" t="str">
        <f>VLOOKUP(E56,Def!$B$2:$C$15,2,FALSE)</f>
        <v>Basisbevilgning</v>
      </c>
      <c r="I56" s="3" t="e">
        <f>IF(A56='Enheter, modell og år'!$F$2-1,0,G56-VLOOKUP(A56-1&amp;B56&amp;C56&amp;E56,$F$2:$G$7561,2,FALSE))</f>
        <v>#DIV/0!</v>
      </c>
      <c r="J56" s="3">
        <f>IF(A56='Enheter, modell og år'!$F$2-1,0,VLOOKUP(A56-1&amp;B56&amp;C56&amp;E56,$F$2:$G$7561,2,FALSE))</f>
        <v>0</v>
      </c>
    </row>
    <row r="57" spans="1:10" x14ac:dyDescent="0.25">
      <c r="A57">
        <f>'Liste detaljert wide'!A57</f>
        <v>2018</v>
      </c>
      <c r="B57" t="str">
        <f>'Liste detaljert wide'!B57</f>
        <v>RFM</v>
      </c>
      <c r="C57">
        <f>'Liste detaljert wide'!C57</f>
        <v>0</v>
      </c>
      <c r="D57">
        <f>IFERROR(VLOOKUP(C57,'Enheter, modell og år'!$A$2:$B$31,2,FALSE),0)</f>
        <v>0</v>
      </c>
      <c r="E57" t="str">
        <f>'Liste detaljert wide'!$D$1</f>
        <v>Basisbevilgning</v>
      </c>
      <c r="F57" t="str">
        <f t="shared" si="0"/>
        <v>2018RFM0Basisbevilgning</v>
      </c>
      <c r="G57" s="3" t="e">
        <f>'Liste detaljert wide'!D57</f>
        <v>#DIV/0!</v>
      </c>
      <c r="H57" t="str">
        <f>VLOOKUP(E57,Def!$B$2:$C$15,2,FALSE)</f>
        <v>Basisbevilgning</v>
      </c>
      <c r="I57" s="3" t="e">
        <f>IF(A57='Enheter, modell og år'!$F$2-1,0,G57-VLOOKUP(A57-1&amp;B57&amp;C57&amp;E57,$F$2:$G$7561,2,FALSE))</f>
        <v>#DIV/0!</v>
      </c>
      <c r="J57" s="3">
        <f>IF(A57='Enheter, modell og år'!$F$2-1,0,VLOOKUP(A57-1&amp;B57&amp;C57&amp;E57,$F$2:$G$7561,2,FALSE))</f>
        <v>0</v>
      </c>
    </row>
    <row r="58" spans="1:10" x14ac:dyDescent="0.25">
      <c r="A58">
        <f>'Liste detaljert wide'!A58</f>
        <v>2018</v>
      </c>
      <c r="B58" t="str">
        <f>'Liste detaljert wide'!B58</f>
        <v>RFM</v>
      </c>
      <c r="C58">
        <f>'Liste detaljert wide'!C58</f>
        <v>0</v>
      </c>
      <c r="D58">
        <f>IFERROR(VLOOKUP(C58,'Enheter, modell og år'!$A$2:$B$31,2,FALSE),0)</f>
        <v>0</v>
      </c>
      <c r="E58" t="str">
        <f>'Liste detaljert wide'!$D$1</f>
        <v>Basisbevilgning</v>
      </c>
      <c r="F58" t="str">
        <f t="shared" si="0"/>
        <v>2018RFM0Basisbevilgning</v>
      </c>
      <c r="G58" s="3" t="e">
        <f>'Liste detaljert wide'!D58</f>
        <v>#DIV/0!</v>
      </c>
      <c r="H58" t="str">
        <f>VLOOKUP(E58,Def!$B$2:$C$15,2,FALSE)</f>
        <v>Basisbevilgning</v>
      </c>
      <c r="I58" s="3" t="e">
        <f>IF(A58='Enheter, modell og år'!$F$2-1,0,G58-VLOOKUP(A58-1&amp;B58&amp;C58&amp;E58,$F$2:$G$7561,2,FALSE))</f>
        <v>#DIV/0!</v>
      </c>
      <c r="J58" s="3">
        <f>IF(A58='Enheter, modell og år'!$F$2-1,0,VLOOKUP(A58-1&amp;B58&amp;C58&amp;E58,$F$2:$G$7561,2,FALSE))</f>
        <v>0</v>
      </c>
    </row>
    <row r="59" spans="1:10" x14ac:dyDescent="0.25">
      <c r="A59">
        <f>'Liste detaljert wide'!A59</f>
        <v>2018</v>
      </c>
      <c r="B59" t="str">
        <f>'Liste detaljert wide'!B59</f>
        <v>RFM</v>
      </c>
      <c r="C59">
        <f>'Liste detaljert wide'!C59</f>
        <v>0</v>
      </c>
      <c r="D59">
        <f>IFERROR(VLOOKUP(C59,'Enheter, modell og år'!$A$2:$B$31,2,FALSE),0)</f>
        <v>0</v>
      </c>
      <c r="E59" t="str">
        <f>'Liste detaljert wide'!$D$1</f>
        <v>Basisbevilgning</v>
      </c>
      <c r="F59" t="str">
        <f t="shared" si="0"/>
        <v>2018RFM0Basisbevilgning</v>
      </c>
      <c r="G59" s="3" t="e">
        <f>'Liste detaljert wide'!D59</f>
        <v>#DIV/0!</v>
      </c>
      <c r="H59" t="str">
        <f>VLOOKUP(E59,Def!$B$2:$C$15,2,FALSE)</f>
        <v>Basisbevilgning</v>
      </c>
      <c r="I59" s="3" t="e">
        <f>IF(A59='Enheter, modell og år'!$F$2-1,0,G59-VLOOKUP(A59-1&amp;B59&amp;C59&amp;E59,$F$2:$G$7561,2,FALSE))</f>
        <v>#DIV/0!</v>
      </c>
      <c r="J59" s="3">
        <f>IF(A59='Enheter, modell og år'!$F$2-1,0,VLOOKUP(A59-1&amp;B59&amp;C59&amp;E59,$F$2:$G$7561,2,FALSE))</f>
        <v>0</v>
      </c>
    </row>
    <row r="60" spans="1:10" x14ac:dyDescent="0.25">
      <c r="A60">
        <f>'Liste detaljert wide'!A60</f>
        <v>2018</v>
      </c>
      <c r="B60" t="str">
        <f>'Liste detaljert wide'!B60</f>
        <v>RFM</v>
      </c>
      <c r="C60">
        <f>'Liste detaljert wide'!C60</f>
        <v>0</v>
      </c>
      <c r="D60">
        <f>IFERROR(VLOOKUP(C60,'Enheter, modell og år'!$A$2:$B$31,2,FALSE),0)</f>
        <v>0</v>
      </c>
      <c r="E60" t="str">
        <f>'Liste detaljert wide'!$D$1</f>
        <v>Basisbevilgning</v>
      </c>
      <c r="F60" t="str">
        <f t="shared" si="0"/>
        <v>2018RFM0Basisbevilgning</v>
      </c>
      <c r="G60" s="3" t="e">
        <f>'Liste detaljert wide'!D60</f>
        <v>#DIV/0!</v>
      </c>
      <c r="H60" t="str">
        <f>VLOOKUP(E60,Def!$B$2:$C$15,2,FALSE)</f>
        <v>Basisbevilgning</v>
      </c>
      <c r="I60" s="3" t="e">
        <f>IF(A60='Enheter, modell og år'!$F$2-1,0,G60-VLOOKUP(A60-1&amp;B60&amp;C60&amp;E60,$F$2:$G$7561,2,FALSE))</f>
        <v>#DIV/0!</v>
      </c>
      <c r="J60" s="3">
        <f>IF(A60='Enheter, modell og år'!$F$2-1,0,VLOOKUP(A60-1&amp;B60&amp;C60&amp;E60,$F$2:$G$7561,2,FALSE))</f>
        <v>0</v>
      </c>
    </row>
    <row r="61" spans="1:10" x14ac:dyDescent="0.25">
      <c r="A61">
        <f>'Liste detaljert wide'!A61</f>
        <v>2018</v>
      </c>
      <c r="B61" t="str">
        <f>'Liste detaljert wide'!B61</f>
        <v>RFM</v>
      </c>
      <c r="C61">
        <f>'Liste detaljert wide'!C61</f>
        <v>0</v>
      </c>
      <c r="D61">
        <f>IFERROR(VLOOKUP(C61,'Enheter, modell og år'!$A$2:$B$31,2,FALSE),0)</f>
        <v>0</v>
      </c>
      <c r="E61" t="str">
        <f>'Liste detaljert wide'!$D$1</f>
        <v>Basisbevilgning</v>
      </c>
      <c r="F61" t="str">
        <f t="shared" si="0"/>
        <v>2018RFM0Basisbevilgning</v>
      </c>
      <c r="G61" s="3" t="e">
        <f>'Liste detaljert wide'!D61</f>
        <v>#DIV/0!</v>
      </c>
      <c r="H61" t="str">
        <f>VLOOKUP(E61,Def!$B$2:$C$15,2,FALSE)</f>
        <v>Basisbevilgning</v>
      </c>
      <c r="I61" s="3" t="e">
        <f>IF(A61='Enheter, modell og år'!$F$2-1,0,G61-VLOOKUP(A61-1&amp;B61&amp;C61&amp;E61,$F$2:$G$7561,2,FALSE))</f>
        <v>#DIV/0!</v>
      </c>
      <c r="J61" s="3">
        <f>IF(A61='Enheter, modell og år'!$F$2-1,0,VLOOKUP(A61-1&amp;B61&amp;C61&amp;E61,$F$2:$G$7561,2,FALSE))</f>
        <v>0</v>
      </c>
    </row>
    <row r="62" spans="1:10" x14ac:dyDescent="0.25">
      <c r="A62">
        <f>'Liste detaljert wide'!A62</f>
        <v>2019</v>
      </c>
      <c r="B62" t="str">
        <f>'Liste detaljert wide'!B62</f>
        <v>RFM</v>
      </c>
      <c r="C62">
        <f>'Liste detaljert wide'!C62</f>
        <v>0</v>
      </c>
      <c r="D62">
        <f>IFERROR(VLOOKUP(C62,'Enheter, modell og år'!$A$2:$B$31,2,FALSE),0)</f>
        <v>0</v>
      </c>
      <c r="E62" t="str">
        <f>'Liste detaljert wide'!$D$1</f>
        <v>Basisbevilgning</v>
      </c>
      <c r="F62" t="str">
        <f t="shared" si="0"/>
        <v>2019RFM0Basisbevilgning</v>
      </c>
      <c r="G62" s="3" t="e">
        <f>'Liste detaljert wide'!D62</f>
        <v>#DIV/0!</v>
      </c>
      <c r="H62" t="str">
        <f>VLOOKUP(E62,Def!$B$2:$C$15,2,FALSE)</f>
        <v>Basisbevilgning</v>
      </c>
      <c r="I62" s="3" t="e">
        <f>IF(A62='Enheter, modell og år'!$F$2-1,0,G62-VLOOKUP(A62-1&amp;B62&amp;C62&amp;E62,$F$2:$G$7561,2,FALSE))</f>
        <v>#DIV/0!</v>
      </c>
      <c r="J62" s="3" t="e">
        <f>IF(A62='Enheter, modell og år'!$F$2-1,0,VLOOKUP(A62-1&amp;B62&amp;C62&amp;E62,$F$2:$G$7561,2,FALSE))</f>
        <v>#DIV/0!</v>
      </c>
    </row>
    <row r="63" spans="1:10" x14ac:dyDescent="0.25">
      <c r="A63">
        <f>'Liste detaljert wide'!A63</f>
        <v>2019</v>
      </c>
      <c r="B63" t="str">
        <f>'Liste detaljert wide'!B63</f>
        <v>RFM</v>
      </c>
      <c r="C63">
        <f>'Liste detaljert wide'!C63</f>
        <v>0</v>
      </c>
      <c r="D63">
        <f>IFERROR(VLOOKUP(C63,'Enheter, modell og år'!$A$2:$B$31,2,FALSE),0)</f>
        <v>0</v>
      </c>
      <c r="E63" t="str">
        <f>'Liste detaljert wide'!$D$1</f>
        <v>Basisbevilgning</v>
      </c>
      <c r="F63" t="str">
        <f t="shared" si="0"/>
        <v>2019RFM0Basisbevilgning</v>
      </c>
      <c r="G63" s="3" t="e">
        <f>'Liste detaljert wide'!D63</f>
        <v>#DIV/0!</v>
      </c>
      <c r="H63" t="str">
        <f>VLOOKUP(E63,Def!$B$2:$C$15,2,FALSE)</f>
        <v>Basisbevilgning</v>
      </c>
      <c r="I63" s="3" t="e">
        <f>IF(A63='Enheter, modell og år'!$F$2-1,0,G63-VLOOKUP(A63-1&amp;B63&amp;C63&amp;E63,$F$2:$G$7561,2,FALSE))</f>
        <v>#DIV/0!</v>
      </c>
      <c r="J63" s="3" t="e">
        <f>IF(A63='Enheter, modell og år'!$F$2-1,0,VLOOKUP(A63-1&amp;B63&amp;C63&amp;E63,$F$2:$G$7561,2,FALSE))</f>
        <v>#DIV/0!</v>
      </c>
    </row>
    <row r="64" spans="1:10" x14ac:dyDescent="0.25">
      <c r="A64">
        <f>'Liste detaljert wide'!A64</f>
        <v>2019</v>
      </c>
      <c r="B64" t="str">
        <f>'Liste detaljert wide'!B64</f>
        <v>RFM</v>
      </c>
      <c r="C64">
        <f>'Liste detaljert wide'!C64</f>
        <v>0</v>
      </c>
      <c r="D64">
        <f>IFERROR(VLOOKUP(C64,'Enheter, modell og år'!$A$2:$B$31,2,FALSE),0)</f>
        <v>0</v>
      </c>
      <c r="E64" t="str">
        <f>'Liste detaljert wide'!$D$1</f>
        <v>Basisbevilgning</v>
      </c>
      <c r="F64" t="str">
        <f t="shared" si="0"/>
        <v>2019RFM0Basisbevilgning</v>
      </c>
      <c r="G64" s="3" t="e">
        <f>'Liste detaljert wide'!D64</f>
        <v>#DIV/0!</v>
      </c>
      <c r="H64" t="str">
        <f>VLOOKUP(E64,Def!$B$2:$C$15,2,FALSE)</f>
        <v>Basisbevilgning</v>
      </c>
      <c r="I64" s="3" t="e">
        <f>IF(A64='Enheter, modell og år'!$F$2-1,0,G64-VLOOKUP(A64-1&amp;B64&amp;C64&amp;E64,$F$2:$G$7561,2,FALSE))</f>
        <v>#DIV/0!</v>
      </c>
      <c r="J64" s="3" t="e">
        <f>IF(A64='Enheter, modell og år'!$F$2-1,0,VLOOKUP(A64-1&amp;B64&amp;C64&amp;E64,$F$2:$G$7561,2,FALSE))</f>
        <v>#DIV/0!</v>
      </c>
    </row>
    <row r="65" spans="1:10" x14ac:dyDescent="0.25">
      <c r="A65">
        <f>'Liste detaljert wide'!A65</f>
        <v>2019</v>
      </c>
      <c r="B65" t="str">
        <f>'Liste detaljert wide'!B65</f>
        <v>RFM</v>
      </c>
      <c r="C65">
        <f>'Liste detaljert wide'!C65</f>
        <v>0</v>
      </c>
      <c r="D65">
        <f>IFERROR(VLOOKUP(C65,'Enheter, modell og år'!$A$2:$B$31,2,FALSE),0)</f>
        <v>0</v>
      </c>
      <c r="E65" t="str">
        <f>'Liste detaljert wide'!$D$1</f>
        <v>Basisbevilgning</v>
      </c>
      <c r="F65" t="str">
        <f t="shared" si="0"/>
        <v>2019RFM0Basisbevilgning</v>
      </c>
      <c r="G65" s="3" t="e">
        <f>'Liste detaljert wide'!D65</f>
        <v>#DIV/0!</v>
      </c>
      <c r="H65" t="str">
        <f>VLOOKUP(E65,Def!$B$2:$C$15,2,FALSE)</f>
        <v>Basisbevilgning</v>
      </c>
      <c r="I65" s="3" t="e">
        <f>IF(A65='Enheter, modell og år'!$F$2-1,0,G65-VLOOKUP(A65-1&amp;B65&amp;C65&amp;E65,$F$2:$G$7561,2,FALSE))</f>
        <v>#DIV/0!</v>
      </c>
      <c r="J65" s="3" t="e">
        <f>IF(A65='Enheter, modell og år'!$F$2-1,0,VLOOKUP(A65-1&amp;B65&amp;C65&amp;E65,$F$2:$G$7561,2,FALSE))</f>
        <v>#DIV/0!</v>
      </c>
    </row>
    <row r="66" spans="1:10" x14ac:dyDescent="0.25">
      <c r="A66">
        <f>'Liste detaljert wide'!A66</f>
        <v>2019</v>
      </c>
      <c r="B66" t="str">
        <f>'Liste detaljert wide'!B66</f>
        <v>RFM</v>
      </c>
      <c r="C66">
        <f>'Liste detaljert wide'!C66</f>
        <v>0</v>
      </c>
      <c r="D66">
        <f>IFERROR(VLOOKUP(C66,'Enheter, modell og år'!$A$2:$B$31,2,FALSE),0)</f>
        <v>0</v>
      </c>
      <c r="E66" t="str">
        <f>'Liste detaljert wide'!$D$1</f>
        <v>Basisbevilgning</v>
      </c>
      <c r="F66" t="str">
        <f t="shared" si="0"/>
        <v>2019RFM0Basisbevilgning</v>
      </c>
      <c r="G66" s="3" t="e">
        <f>'Liste detaljert wide'!D66</f>
        <v>#DIV/0!</v>
      </c>
      <c r="H66" t="str">
        <f>VLOOKUP(E66,Def!$B$2:$C$15,2,FALSE)</f>
        <v>Basisbevilgning</v>
      </c>
      <c r="I66" s="3" t="e">
        <f>IF(A66='Enheter, modell og år'!$F$2-1,0,G66-VLOOKUP(A66-1&amp;B66&amp;C66&amp;E66,$F$2:$G$7561,2,FALSE))</f>
        <v>#DIV/0!</v>
      </c>
      <c r="J66" s="3" t="e">
        <f>IF(A66='Enheter, modell og år'!$F$2-1,0,VLOOKUP(A66-1&amp;B66&amp;C66&amp;E66,$F$2:$G$7561,2,FALSE))</f>
        <v>#DIV/0!</v>
      </c>
    </row>
    <row r="67" spans="1:10" x14ac:dyDescent="0.25">
      <c r="A67">
        <f>'Liste detaljert wide'!A67</f>
        <v>2019</v>
      </c>
      <c r="B67" t="str">
        <f>'Liste detaljert wide'!B67</f>
        <v>RFM</v>
      </c>
      <c r="C67">
        <f>'Liste detaljert wide'!C67</f>
        <v>0</v>
      </c>
      <c r="D67">
        <f>IFERROR(VLOOKUP(C67,'Enheter, modell og år'!$A$2:$B$31,2,FALSE),0)</f>
        <v>0</v>
      </c>
      <c r="E67" t="str">
        <f>'Liste detaljert wide'!$D$1</f>
        <v>Basisbevilgning</v>
      </c>
      <c r="F67" t="str">
        <f t="shared" ref="F67:F130" si="1">A67&amp;B67&amp;C67&amp;E67</f>
        <v>2019RFM0Basisbevilgning</v>
      </c>
      <c r="G67" s="3" t="e">
        <f>'Liste detaljert wide'!D67</f>
        <v>#DIV/0!</v>
      </c>
      <c r="H67" t="str">
        <f>VLOOKUP(E67,Def!$B$2:$C$15,2,FALSE)</f>
        <v>Basisbevilgning</v>
      </c>
      <c r="I67" s="3" t="e">
        <f>IF(A67='Enheter, modell og år'!$F$2-1,0,G67-VLOOKUP(A67-1&amp;B67&amp;C67&amp;E67,$F$2:$G$7561,2,FALSE))</f>
        <v>#DIV/0!</v>
      </c>
      <c r="J67" s="3" t="e">
        <f>IF(A67='Enheter, modell og år'!$F$2-1,0,VLOOKUP(A67-1&amp;B67&amp;C67&amp;E67,$F$2:$G$7561,2,FALSE))</f>
        <v>#DIV/0!</v>
      </c>
    </row>
    <row r="68" spans="1:10" x14ac:dyDescent="0.25">
      <c r="A68">
        <f>'Liste detaljert wide'!A68</f>
        <v>2019</v>
      </c>
      <c r="B68" t="str">
        <f>'Liste detaljert wide'!B68</f>
        <v>RFM</v>
      </c>
      <c r="C68">
        <f>'Liste detaljert wide'!C68</f>
        <v>0</v>
      </c>
      <c r="D68">
        <f>IFERROR(VLOOKUP(C68,'Enheter, modell og år'!$A$2:$B$31,2,FALSE),0)</f>
        <v>0</v>
      </c>
      <c r="E68" t="str">
        <f>'Liste detaljert wide'!$D$1</f>
        <v>Basisbevilgning</v>
      </c>
      <c r="F68" t="str">
        <f t="shared" si="1"/>
        <v>2019RFM0Basisbevilgning</v>
      </c>
      <c r="G68" s="3" t="e">
        <f>'Liste detaljert wide'!D68</f>
        <v>#DIV/0!</v>
      </c>
      <c r="H68" t="str">
        <f>VLOOKUP(E68,Def!$B$2:$C$15,2,FALSE)</f>
        <v>Basisbevilgning</v>
      </c>
      <c r="I68" s="3" t="e">
        <f>IF(A68='Enheter, modell og år'!$F$2-1,0,G68-VLOOKUP(A68-1&amp;B68&amp;C68&amp;E68,$F$2:$G$7561,2,FALSE))</f>
        <v>#DIV/0!</v>
      </c>
      <c r="J68" s="3" t="e">
        <f>IF(A68='Enheter, modell og år'!$F$2-1,0,VLOOKUP(A68-1&amp;B68&amp;C68&amp;E68,$F$2:$G$7561,2,FALSE))</f>
        <v>#DIV/0!</v>
      </c>
    </row>
    <row r="69" spans="1:10" x14ac:dyDescent="0.25">
      <c r="A69">
        <f>'Liste detaljert wide'!A69</f>
        <v>2019</v>
      </c>
      <c r="B69" t="str">
        <f>'Liste detaljert wide'!B69</f>
        <v>RFM</v>
      </c>
      <c r="C69">
        <f>'Liste detaljert wide'!C69</f>
        <v>0</v>
      </c>
      <c r="D69">
        <f>IFERROR(VLOOKUP(C69,'Enheter, modell og år'!$A$2:$B$31,2,FALSE),0)</f>
        <v>0</v>
      </c>
      <c r="E69" t="str">
        <f>'Liste detaljert wide'!$D$1</f>
        <v>Basisbevilgning</v>
      </c>
      <c r="F69" t="str">
        <f t="shared" si="1"/>
        <v>2019RFM0Basisbevilgning</v>
      </c>
      <c r="G69" s="3" t="e">
        <f>'Liste detaljert wide'!D69</f>
        <v>#DIV/0!</v>
      </c>
      <c r="H69" t="str">
        <f>VLOOKUP(E69,Def!$B$2:$C$15,2,FALSE)</f>
        <v>Basisbevilgning</v>
      </c>
      <c r="I69" s="3" t="e">
        <f>IF(A69='Enheter, modell og år'!$F$2-1,0,G69-VLOOKUP(A69-1&amp;B69&amp;C69&amp;E69,$F$2:$G$7561,2,FALSE))</f>
        <v>#DIV/0!</v>
      </c>
      <c r="J69" s="3" t="e">
        <f>IF(A69='Enheter, modell og år'!$F$2-1,0,VLOOKUP(A69-1&amp;B69&amp;C69&amp;E69,$F$2:$G$7561,2,FALSE))</f>
        <v>#DIV/0!</v>
      </c>
    </row>
    <row r="70" spans="1:10" x14ac:dyDescent="0.25">
      <c r="A70">
        <f>'Liste detaljert wide'!A70</f>
        <v>2019</v>
      </c>
      <c r="B70" t="str">
        <f>'Liste detaljert wide'!B70</f>
        <v>RFM</v>
      </c>
      <c r="C70">
        <f>'Liste detaljert wide'!C70</f>
        <v>0</v>
      </c>
      <c r="D70">
        <f>IFERROR(VLOOKUP(C70,'Enheter, modell og år'!$A$2:$B$31,2,FALSE),0)</f>
        <v>0</v>
      </c>
      <c r="E70" t="str">
        <f>'Liste detaljert wide'!$D$1</f>
        <v>Basisbevilgning</v>
      </c>
      <c r="F70" t="str">
        <f t="shared" si="1"/>
        <v>2019RFM0Basisbevilgning</v>
      </c>
      <c r="G70" s="3" t="e">
        <f>'Liste detaljert wide'!D70</f>
        <v>#DIV/0!</v>
      </c>
      <c r="H70" t="str">
        <f>VLOOKUP(E70,Def!$B$2:$C$15,2,FALSE)</f>
        <v>Basisbevilgning</v>
      </c>
      <c r="I70" s="3" t="e">
        <f>IF(A70='Enheter, modell og år'!$F$2-1,0,G70-VLOOKUP(A70-1&amp;B70&amp;C70&amp;E70,$F$2:$G$7561,2,FALSE))</f>
        <v>#DIV/0!</v>
      </c>
      <c r="J70" s="3" t="e">
        <f>IF(A70='Enheter, modell og år'!$F$2-1,0,VLOOKUP(A70-1&amp;B70&amp;C70&amp;E70,$F$2:$G$7561,2,FALSE))</f>
        <v>#DIV/0!</v>
      </c>
    </row>
    <row r="71" spans="1:10" x14ac:dyDescent="0.25">
      <c r="A71">
        <f>'Liste detaljert wide'!A71</f>
        <v>2019</v>
      </c>
      <c r="B71" t="str">
        <f>'Liste detaljert wide'!B71</f>
        <v>RFM</v>
      </c>
      <c r="C71">
        <f>'Liste detaljert wide'!C71</f>
        <v>0</v>
      </c>
      <c r="D71">
        <f>IFERROR(VLOOKUP(C71,'Enheter, modell og år'!$A$2:$B$31,2,FALSE),0)</f>
        <v>0</v>
      </c>
      <c r="E71" t="str">
        <f>'Liste detaljert wide'!$D$1</f>
        <v>Basisbevilgning</v>
      </c>
      <c r="F71" t="str">
        <f t="shared" si="1"/>
        <v>2019RFM0Basisbevilgning</v>
      </c>
      <c r="G71" s="3" t="e">
        <f>'Liste detaljert wide'!D71</f>
        <v>#DIV/0!</v>
      </c>
      <c r="H71" t="str">
        <f>VLOOKUP(E71,Def!$B$2:$C$15,2,FALSE)</f>
        <v>Basisbevilgning</v>
      </c>
      <c r="I71" s="3" t="e">
        <f>IF(A71='Enheter, modell og år'!$F$2-1,0,G71-VLOOKUP(A71-1&amp;B71&amp;C71&amp;E71,$F$2:$G$7561,2,FALSE))</f>
        <v>#DIV/0!</v>
      </c>
      <c r="J71" s="3" t="e">
        <f>IF(A71='Enheter, modell og år'!$F$2-1,0,VLOOKUP(A71-1&amp;B71&amp;C71&amp;E71,$F$2:$G$7561,2,FALSE))</f>
        <v>#DIV/0!</v>
      </c>
    </row>
    <row r="72" spans="1:10" x14ac:dyDescent="0.25">
      <c r="A72">
        <f>'Liste detaljert wide'!A72</f>
        <v>2019</v>
      </c>
      <c r="B72" t="str">
        <f>'Liste detaljert wide'!B72</f>
        <v>RFM</v>
      </c>
      <c r="C72">
        <f>'Liste detaljert wide'!C72</f>
        <v>0</v>
      </c>
      <c r="D72">
        <f>IFERROR(VLOOKUP(C72,'Enheter, modell og år'!$A$2:$B$31,2,FALSE),0)</f>
        <v>0</v>
      </c>
      <c r="E72" t="str">
        <f>'Liste detaljert wide'!$D$1</f>
        <v>Basisbevilgning</v>
      </c>
      <c r="F72" t="str">
        <f t="shared" si="1"/>
        <v>2019RFM0Basisbevilgning</v>
      </c>
      <c r="G72" s="3" t="e">
        <f>'Liste detaljert wide'!D72</f>
        <v>#DIV/0!</v>
      </c>
      <c r="H72" t="str">
        <f>VLOOKUP(E72,Def!$B$2:$C$15,2,FALSE)</f>
        <v>Basisbevilgning</v>
      </c>
      <c r="I72" s="3" t="e">
        <f>IF(A72='Enheter, modell og år'!$F$2-1,0,G72-VLOOKUP(A72-1&amp;B72&amp;C72&amp;E72,$F$2:$G$7561,2,FALSE))</f>
        <v>#DIV/0!</v>
      </c>
      <c r="J72" s="3" t="e">
        <f>IF(A72='Enheter, modell og år'!$F$2-1,0,VLOOKUP(A72-1&amp;B72&amp;C72&amp;E72,$F$2:$G$7561,2,FALSE))</f>
        <v>#DIV/0!</v>
      </c>
    </row>
    <row r="73" spans="1:10" x14ac:dyDescent="0.25">
      <c r="A73">
        <f>'Liste detaljert wide'!A73</f>
        <v>2019</v>
      </c>
      <c r="B73" t="str">
        <f>'Liste detaljert wide'!B73</f>
        <v>RFM</v>
      </c>
      <c r="C73">
        <f>'Liste detaljert wide'!C73</f>
        <v>0</v>
      </c>
      <c r="D73">
        <f>IFERROR(VLOOKUP(C73,'Enheter, modell og år'!$A$2:$B$31,2,FALSE),0)</f>
        <v>0</v>
      </c>
      <c r="E73" t="str">
        <f>'Liste detaljert wide'!$D$1</f>
        <v>Basisbevilgning</v>
      </c>
      <c r="F73" t="str">
        <f t="shared" si="1"/>
        <v>2019RFM0Basisbevilgning</v>
      </c>
      <c r="G73" s="3" t="e">
        <f>'Liste detaljert wide'!D73</f>
        <v>#DIV/0!</v>
      </c>
      <c r="H73" t="str">
        <f>VLOOKUP(E73,Def!$B$2:$C$15,2,FALSE)</f>
        <v>Basisbevilgning</v>
      </c>
      <c r="I73" s="3" t="e">
        <f>IF(A73='Enheter, modell og år'!$F$2-1,0,G73-VLOOKUP(A73-1&amp;B73&amp;C73&amp;E73,$F$2:$G$7561,2,FALSE))</f>
        <v>#DIV/0!</v>
      </c>
      <c r="J73" s="3" t="e">
        <f>IF(A73='Enheter, modell og år'!$F$2-1,0,VLOOKUP(A73-1&amp;B73&amp;C73&amp;E73,$F$2:$G$7561,2,FALSE))</f>
        <v>#DIV/0!</v>
      </c>
    </row>
    <row r="74" spans="1:10" x14ac:dyDescent="0.25">
      <c r="A74">
        <f>'Liste detaljert wide'!A74</f>
        <v>2019</v>
      </c>
      <c r="B74" t="str">
        <f>'Liste detaljert wide'!B74</f>
        <v>RFM</v>
      </c>
      <c r="C74">
        <f>'Liste detaljert wide'!C74</f>
        <v>0</v>
      </c>
      <c r="D74">
        <f>IFERROR(VLOOKUP(C74,'Enheter, modell og år'!$A$2:$B$31,2,FALSE),0)</f>
        <v>0</v>
      </c>
      <c r="E74" t="str">
        <f>'Liste detaljert wide'!$D$1</f>
        <v>Basisbevilgning</v>
      </c>
      <c r="F74" t="str">
        <f t="shared" si="1"/>
        <v>2019RFM0Basisbevilgning</v>
      </c>
      <c r="G74" s="3" t="e">
        <f>'Liste detaljert wide'!D74</f>
        <v>#DIV/0!</v>
      </c>
      <c r="H74" t="str">
        <f>VLOOKUP(E74,Def!$B$2:$C$15,2,FALSE)</f>
        <v>Basisbevilgning</v>
      </c>
      <c r="I74" s="3" t="e">
        <f>IF(A74='Enheter, modell og år'!$F$2-1,0,G74-VLOOKUP(A74-1&amp;B74&amp;C74&amp;E74,$F$2:$G$7561,2,FALSE))</f>
        <v>#DIV/0!</v>
      </c>
      <c r="J74" s="3" t="e">
        <f>IF(A74='Enheter, modell og år'!$F$2-1,0,VLOOKUP(A74-1&amp;B74&amp;C74&amp;E74,$F$2:$G$7561,2,FALSE))</f>
        <v>#DIV/0!</v>
      </c>
    </row>
    <row r="75" spans="1:10" x14ac:dyDescent="0.25">
      <c r="A75">
        <f>'Liste detaljert wide'!A75</f>
        <v>2019</v>
      </c>
      <c r="B75" t="str">
        <f>'Liste detaljert wide'!B75</f>
        <v>RFM</v>
      </c>
      <c r="C75">
        <f>'Liste detaljert wide'!C75</f>
        <v>0</v>
      </c>
      <c r="D75">
        <f>IFERROR(VLOOKUP(C75,'Enheter, modell og år'!$A$2:$B$31,2,FALSE),0)</f>
        <v>0</v>
      </c>
      <c r="E75" t="str">
        <f>'Liste detaljert wide'!$D$1</f>
        <v>Basisbevilgning</v>
      </c>
      <c r="F75" t="str">
        <f t="shared" si="1"/>
        <v>2019RFM0Basisbevilgning</v>
      </c>
      <c r="G75" s="3" t="e">
        <f>'Liste detaljert wide'!D75</f>
        <v>#DIV/0!</v>
      </c>
      <c r="H75" t="str">
        <f>VLOOKUP(E75,Def!$B$2:$C$15,2,FALSE)</f>
        <v>Basisbevilgning</v>
      </c>
      <c r="I75" s="3" t="e">
        <f>IF(A75='Enheter, modell og år'!$F$2-1,0,G75-VLOOKUP(A75-1&amp;B75&amp;C75&amp;E75,$F$2:$G$7561,2,FALSE))</f>
        <v>#DIV/0!</v>
      </c>
      <c r="J75" s="3" t="e">
        <f>IF(A75='Enheter, modell og år'!$F$2-1,0,VLOOKUP(A75-1&amp;B75&amp;C75&amp;E75,$F$2:$G$7561,2,FALSE))</f>
        <v>#DIV/0!</v>
      </c>
    </row>
    <row r="76" spans="1:10" x14ac:dyDescent="0.25">
      <c r="A76">
        <f>'Liste detaljert wide'!A76</f>
        <v>2019</v>
      </c>
      <c r="B76" t="str">
        <f>'Liste detaljert wide'!B76</f>
        <v>RFM</v>
      </c>
      <c r="C76">
        <f>'Liste detaljert wide'!C76</f>
        <v>0</v>
      </c>
      <c r="D76">
        <f>IFERROR(VLOOKUP(C76,'Enheter, modell og år'!$A$2:$B$31,2,FALSE),0)</f>
        <v>0</v>
      </c>
      <c r="E76" t="str">
        <f>'Liste detaljert wide'!$D$1</f>
        <v>Basisbevilgning</v>
      </c>
      <c r="F76" t="str">
        <f t="shared" si="1"/>
        <v>2019RFM0Basisbevilgning</v>
      </c>
      <c r="G76" s="3" t="e">
        <f>'Liste detaljert wide'!D76</f>
        <v>#DIV/0!</v>
      </c>
      <c r="H76" t="str">
        <f>VLOOKUP(E76,Def!$B$2:$C$15,2,FALSE)</f>
        <v>Basisbevilgning</v>
      </c>
      <c r="I76" s="3" t="e">
        <f>IF(A76='Enheter, modell og år'!$F$2-1,0,G76-VLOOKUP(A76-1&amp;B76&amp;C76&amp;E76,$F$2:$G$7561,2,FALSE))</f>
        <v>#DIV/0!</v>
      </c>
      <c r="J76" s="3" t="e">
        <f>IF(A76='Enheter, modell og år'!$F$2-1,0,VLOOKUP(A76-1&amp;B76&amp;C76&amp;E76,$F$2:$G$7561,2,FALSE))</f>
        <v>#DIV/0!</v>
      </c>
    </row>
    <row r="77" spans="1:10" x14ac:dyDescent="0.25">
      <c r="A77">
        <f>'Liste detaljert wide'!A77</f>
        <v>2019</v>
      </c>
      <c r="B77" t="str">
        <f>'Liste detaljert wide'!B77</f>
        <v>RFM</v>
      </c>
      <c r="C77">
        <f>'Liste detaljert wide'!C77</f>
        <v>0</v>
      </c>
      <c r="D77">
        <f>IFERROR(VLOOKUP(C77,'Enheter, modell og år'!$A$2:$B$31,2,FALSE),0)</f>
        <v>0</v>
      </c>
      <c r="E77" t="str">
        <f>'Liste detaljert wide'!$D$1</f>
        <v>Basisbevilgning</v>
      </c>
      <c r="F77" t="str">
        <f t="shared" si="1"/>
        <v>2019RFM0Basisbevilgning</v>
      </c>
      <c r="G77" s="3" t="e">
        <f>'Liste detaljert wide'!D77</f>
        <v>#DIV/0!</v>
      </c>
      <c r="H77" t="str">
        <f>VLOOKUP(E77,Def!$B$2:$C$15,2,FALSE)</f>
        <v>Basisbevilgning</v>
      </c>
      <c r="I77" s="3" t="e">
        <f>IF(A77='Enheter, modell og år'!$F$2-1,0,G77-VLOOKUP(A77-1&amp;B77&amp;C77&amp;E77,$F$2:$G$7561,2,FALSE))</f>
        <v>#DIV/0!</v>
      </c>
      <c r="J77" s="3" t="e">
        <f>IF(A77='Enheter, modell og år'!$F$2-1,0,VLOOKUP(A77-1&amp;B77&amp;C77&amp;E77,$F$2:$G$7561,2,FALSE))</f>
        <v>#DIV/0!</v>
      </c>
    </row>
    <row r="78" spans="1:10" x14ac:dyDescent="0.25">
      <c r="A78">
        <f>'Liste detaljert wide'!A78</f>
        <v>2019</v>
      </c>
      <c r="B78" t="str">
        <f>'Liste detaljert wide'!B78</f>
        <v>RFM</v>
      </c>
      <c r="C78">
        <f>'Liste detaljert wide'!C78</f>
        <v>0</v>
      </c>
      <c r="D78">
        <f>IFERROR(VLOOKUP(C78,'Enheter, modell og år'!$A$2:$B$31,2,FALSE),0)</f>
        <v>0</v>
      </c>
      <c r="E78" t="str">
        <f>'Liste detaljert wide'!$D$1</f>
        <v>Basisbevilgning</v>
      </c>
      <c r="F78" t="str">
        <f t="shared" si="1"/>
        <v>2019RFM0Basisbevilgning</v>
      </c>
      <c r="G78" s="3" t="e">
        <f>'Liste detaljert wide'!D78</f>
        <v>#DIV/0!</v>
      </c>
      <c r="H78" t="str">
        <f>VLOOKUP(E78,Def!$B$2:$C$15,2,FALSE)</f>
        <v>Basisbevilgning</v>
      </c>
      <c r="I78" s="3" t="e">
        <f>IF(A78='Enheter, modell og år'!$F$2-1,0,G78-VLOOKUP(A78-1&amp;B78&amp;C78&amp;E78,$F$2:$G$7561,2,FALSE))</f>
        <v>#DIV/0!</v>
      </c>
      <c r="J78" s="3" t="e">
        <f>IF(A78='Enheter, modell og år'!$F$2-1,0,VLOOKUP(A78-1&amp;B78&amp;C78&amp;E78,$F$2:$G$7561,2,FALSE))</f>
        <v>#DIV/0!</v>
      </c>
    </row>
    <row r="79" spans="1:10" x14ac:dyDescent="0.25">
      <c r="A79">
        <f>'Liste detaljert wide'!A79</f>
        <v>2019</v>
      </c>
      <c r="B79" t="str">
        <f>'Liste detaljert wide'!B79</f>
        <v>RFM</v>
      </c>
      <c r="C79">
        <f>'Liste detaljert wide'!C79</f>
        <v>0</v>
      </c>
      <c r="D79">
        <f>IFERROR(VLOOKUP(C79,'Enheter, modell og år'!$A$2:$B$31,2,FALSE),0)</f>
        <v>0</v>
      </c>
      <c r="E79" t="str">
        <f>'Liste detaljert wide'!$D$1</f>
        <v>Basisbevilgning</v>
      </c>
      <c r="F79" t="str">
        <f t="shared" si="1"/>
        <v>2019RFM0Basisbevilgning</v>
      </c>
      <c r="G79" s="3" t="e">
        <f>'Liste detaljert wide'!D79</f>
        <v>#DIV/0!</v>
      </c>
      <c r="H79" t="str">
        <f>VLOOKUP(E79,Def!$B$2:$C$15,2,FALSE)</f>
        <v>Basisbevilgning</v>
      </c>
      <c r="I79" s="3" t="e">
        <f>IF(A79='Enheter, modell og år'!$F$2-1,0,G79-VLOOKUP(A79-1&amp;B79&amp;C79&amp;E79,$F$2:$G$7561,2,FALSE))</f>
        <v>#DIV/0!</v>
      </c>
      <c r="J79" s="3" t="e">
        <f>IF(A79='Enheter, modell og år'!$F$2-1,0,VLOOKUP(A79-1&amp;B79&amp;C79&amp;E79,$F$2:$G$7561,2,FALSE))</f>
        <v>#DIV/0!</v>
      </c>
    </row>
    <row r="80" spans="1:10" x14ac:dyDescent="0.25">
      <c r="A80">
        <f>'Liste detaljert wide'!A80</f>
        <v>2019</v>
      </c>
      <c r="B80" t="str">
        <f>'Liste detaljert wide'!B80</f>
        <v>RFM</v>
      </c>
      <c r="C80">
        <f>'Liste detaljert wide'!C80</f>
        <v>0</v>
      </c>
      <c r="D80">
        <f>IFERROR(VLOOKUP(C80,'Enheter, modell og år'!$A$2:$B$31,2,FALSE),0)</f>
        <v>0</v>
      </c>
      <c r="E80" t="str">
        <f>'Liste detaljert wide'!$D$1</f>
        <v>Basisbevilgning</v>
      </c>
      <c r="F80" t="str">
        <f t="shared" si="1"/>
        <v>2019RFM0Basisbevilgning</v>
      </c>
      <c r="G80" s="3" t="e">
        <f>'Liste detaljert wide'!D80</f>
        <v>#DIV/0!</v>
      </c>
      <c r="H80" t="str">
        <f>VLOOKUP(E80,Def!$B$2:$C$15,2,FALSE)</f>
        <v>Basisbevilgning</v>
      </c>
      <c r="I80" s="3" t="e">
        <f>IF(A80='Enheter, modell og år'!$F$2-1,0,G80-VLOOKUP(A80-1&amp;B80&amp;C80&amp;E80,$F$2:$G$7561,2,FALSE))</f>
        <v>#DIV/0!</v>
      </c>
      <c r="J80" s="3" t="e">
        <f>IF(A80='Enheter, modell og år'!$F$2-1,0,VLOOKUP(A80-1&amp;B80&amp;C80&amp;E80,$F$2:$G$7561,2,FALSE))</f>
        <v>#DIV/0!</v>
      </c>
    </row>
    <row r="81" spans="1:10" x14ac:dyDescent="0.25">
      <c r="A81">
        <f>'Liste detaljert wide'!A81</f>
        <v>2019</v>
      </c>
      <c r="B81" t="str">
        <f>'Liste detaljert wide'!B81</f>
        <v>RFM</v>
      </c>
      <c r="C81">
        <f>'Liste detaljert wide'!C81</f>
        <v>0</v>
      </c>
      <c r="D81">
        <f>IFERROR(VLOOKUP(C81,'Enheter, modell og år'!$A$2:$B$31,2,FALSE),0)</f>
        <v>0</v>
      </c>
      <c r="E81" t="str">
        <f>'Liste detaljert wide'!$D$1</f>
        <v>Basisbevilgning</v>
      </c>
      <c r="F81" t="str">
        <f t="shared" si="1"/>
        <v>2019RFM0Basisbevilgning</v>
      </c>
      <c r="G81" s="3" t="e">
        <f>'Liste detaljert wide'!D81</f>
        <v>#DIV/0!</v>
      </c>
      <c r="H81" t="str">
        <f>VLOOKUP(E81,Def!$B$2:$C$15,2,FALSE)</f>
        <v>Basisbevilgning</v>
      </c>
      <c r="I81" s="3" t="e">
        <f>IF(A81='Enheter, modell og år'!$F$2-1,0,G81-VLOOKUP(A81-1&amp;B81&amp;C81&amp;E81,$F$2:$G$7561,2,FALSE))</f>
        <v>#DIV/0!</v>
      </c>
      <c r="J81" s="3" t="e">
        <f>IF(A81='Enheter, modell og år'!$F$2-1,0,VLOOKUP(A81-1&amp;B81&amp;C81&amp;E81,$F$2:$G$7561,2,FALSE))</f>
        <v>#DIV/0!</v>
      </c>
    </row>
    <row r="82" spans="1:10" x14ac:dyDescent="0.25">
      <c r="A82">
        <f>'Liste detaljert wide'!A82</f>
        <v>2019</v>
      </c>
      <c r="B82" t="str">
        <f>'Liste detaljert wide'!B82</f>
        <v>RFM</v>
      </c>
      <c r="C82">
        <f>'Liste detaljert wide'!C82</f>
        <v>0</v>
      </c>
      <c r="D82">
        <f>IFERROR(VLOOKUP(C82,'Enheter, modell og år'!$A$2:$B$31,2,FALSE),0)</f>
        <v>0</v>
      </c>
      <c r="E82" t="str">
        <f>'Liste detaljert wide'!$D$1</f>
        <v>Basisbevilgning</v>
      </c>
      <c r="F82" t="str">
        <f t="shared" si="1"/>
        <v>2019RFM0Basisbevilgning</v>
      </c>
      <c r="G82" s="3" t="e">
        <f>'Liste detaljert wide'!D82</f>
        <v>#DIV/0!</v>
      </c>
      <c r="H82" t="str">
        <f>VLOOKUP(E82,Def!$B$2:$C$15,2,FALSE)</f>
        <v>Basisbevilgning</v>
      </c>
      <c r="I82" s="3" t="e">
        <f>IF(A82='Enheter, modell og år'!$F$2-1,0,G82-VLOOKUP(A82-1&amp;B82&amp;C82&amp;E82,$F$2:$G$7561,2,FALSE))</f>
        <v>#DIV/0!</v>
      </c>
      <c r="J82" s="3" t="e">
        <f>IF(A82='Enheter, modell og år'!$F$2-1,0,VLOOKUP(A82-1&amp;B82&amp;C82&amp;E82,$F$2:$G$7561,2,FALSE))</f>
        <v>#DIV/0!</v>
      </c>
    </row>
    <row r="83" spans="1:10" x14ac:dyDescent="0.25">
      <c r="A83">
        <f>'Liste detaljert wide'!A83</f>
        <v>2019</v>
      </c>
      <c r="B83" t="str">
        <f>'Liste detaljert wide'!B83</f>
        <v>RFM</v>
      </c>
      <c r="C83">
        <f>'Liste detaljert wide'!C83</f>
        <v>0</v>
      </c>
      <c r="D83">
        <f>IFERROR(VLOOKUP(C83,'Enheter, modell og år'!$A$2:$B$31,2,FALSE),0)</f>
        <v>0</v>
      </c>
      <c r="E83" t="str">
        <f>'Liste detaljert wide'!$D$1</f>
        <v>Basisbevilgning</v>
      </c>
      <c r="F83" t="str">
        <f t="shared" si="1"/>
        <v>2019RFM0Basisbevilgning</v>
      </c>
      <c r="G83" s="3" t="e">
        <f>'Liste detaljert wide'!D83</f>
        <v>#DIV/0!</v>
      </c>
      <c r="H83" t="str">
        <f>VLOOKUP(E83,Def!$B$2:$C$15,2,FALSE)</f>
        <v>Basisbevilgning</v>
      </c>
      <c r="I83" s="3" t="e">
        <f>IF(A83='Enheter, modell og år'!$F$2-1,0,G83-VLOOKUP(A83-1&amp;B83&amp;C83&amp;E83,$F$2:$G$7561,2,FALSE))</f>
        <v>#DIV/0!</v>
      </c>
      <c r="J83" s="3" t="e">
        <f>IF(A83='Enheter, modell og år'!$F$2-1,0,VLOOKUP(A83-1&amp;B83&amp;C83&amp;E83,$F$2:$G$7561,2,FALSE))</f>
        <v>#DIV/0!</v>
      </c>
    </row>
    <row r="84" spans="1:10" x14ac:dyDescent="0.25">
      <c r="A84">
        <f>'Liste detaljert wide'!A84</f>
        <v>2019</v>
      </c>
      <c r="B84" t="str">
        <f>'Liste detaljert wide'!B84</f>
        <v>RFM</v>
      </c>
      <c r="C84">
        <f>'Liste detaljert wide'!C84</f>
        <v>0</v>
      </c>
      <c r="D84">
        <f>IFERROR(VLOOKUP(C84,'Enheter, modell og år'!$A$2:$B$31,2,FALSE),0)</f>
        <v>0</v>
      </c>
      <c r="E84" t="str">
        <f>'Liste detaljert wide'!$D$1</f>
        <v>Basisbevilgning</v>
      </c>
      <c r="F84" t="str">
        <f t="shared" si="1"/>
        <v>2019RFM0Basisbevilgning</v>
      </c>
      <c r="G84" s="3" t="e">
        <f>'Liste detaljert wide'!D84</f>
        <v>#DIV/0!</v>
      </c>
      <c r="H84" t="str">
        <f>VLOOKUP(E84,Def!$B$2:$C$15,2,FALSE)</f>
        <v>Basisbevilgning</v>
      </c>
      <c r="I84" s="3" t="e">
        <f>IF(A84='Enheter, modell og år'!$F$2-1,0,G84-VLOOKUP(A84-1&amp;B84&amp;C84&amp;E84,$F$2:$G$7561,2,FALSE))</f>
        <v>#DIV/0!</v>
      </c>
      <c r="J84" s="3" t="e">
        <f>IF(A84='Enheter, modell og år'!$F$2-1,0,VLOOKUP(A84-1&amp;B84&amp;C84&amp;E84,$F$2:$G$7561,2,FALSE))</f>
        <v>#DIV/0!</v>
      </c>
    </row>
    <row r="85" spans="1:10" x14ac:dyDescent="0.25">
      <c r="A85">
        <f>'Liste detaljert wide'!A85</f>
        <v>2019</v>
      </c>
      <c r="B85" t="str">
        <f>'Liste detaljert wide'!B85</f>
        <v>RFM</v>
      </c>
      <c r="C85">
        <f>'Liste detaljert wide'!C85</f>
        <v>0</v>
      </c>
      <c r="D85">
        <f>IFERROR(VLOOKUP(C85,'Enheter, modell og år'!$A$2:$B$31,2,FALSE),0)</f>
        <v>0</v>
      </c>
      <c r="E85" t="str">
        <f>'Liste detaljert wide'!$D$1</f>
        <v>Basisbevilgning</v>
      </c>
      <c r="F85" t="str">
        <f t="shared" si="1"/>
        <v>2019RFM0Basisbevilgning</v>
      </c>
      <c r="G85" s="3" t="e">
        <f>'Liste detaljert wide'!D85</f>
        <v>#DIV/0!</v>
      </c>
      <c r="H85" t="str">
        <f>VLOOKUP(E85,Def!$B$2:$C$15,2,FALSE)</f>
        <v>Basisbevilgning</v>
      </c>
      <c r="I85" s="3" t="e">
        <f>IF(A85='Enheter, modell og år'!$F$2-1,0,G85-VLOOKUP(A85-1&amp;B85&amp;C85&amp;E85,$F$2:$G$7561,2,FALSE))</f>
        <v>#DIV/0!</v>
      </c>
      <c r="J85" s="3" t="e">
        <f>IF(A85='Enheter, modell og år'!$F$2-1,0,VLOOKUP(A85-1&amp;B85&amp;C85&amp;E85,$F$2:$G$7561,2,FALSE))</f>
        <v>#DIV/0!</v>
      </c>
    </row>
    <row r="86" spans="1:10" x14ac:dyDescent="0.25">
      <c r="A86">
        <f>'Liste detaljert wide'!A86</f>
        <v>2019</v>
      </c>
      <c r="B86" t="str">
        <f>'Liste detaljert wide'!B86</f>
        <v>RFM</v>
      </c>
      <c r="C86">
        <f>'Liste detaljert wide'!C86</f>
        <v>0</v>
      </c>
      <c r="D86">
        <f>IFERROR(VLOOKUP(C86,'Enheter, modell og år'!$A$2:$B$31,2,FALSE),0)</f>
        <v>0</v>
      </c>
      <c r="E86" t="str">
        <f>'Liste detaljert wide'!$D$1</f>
        <v>Basisbevilgning</v>
      </c>
      <c r="F86" t="str">
        <f t="shared" si="1"/>
        <v>2019RFM0Basisbevilgning</v>
      </c>
      <c r="G86" s="3" t="e">
        <f>'Liste detaljert wide'!D86</f>
        <v>#DIV/0!</v>
      </c>
      <c r="H86" t="str">
        <f>VLOOKUP(E86,Def!$B$2:$C$15,2,FALSE)</f>
        <v>Basisbevilgning</v>
      </c>
      <c r="I86" s="3" t="e">
        <f>IF(A86='Enheter, modell og år'!$F$2-1,0,G86-VLOOKUP(A86-1&amp;B86&amp;C86&amp;E86,$F$2:$G$7561,2,FALSE))</f>
        <v>#DIV/0!</v>
      </c>
      <c r="J86" s="3" t="e">
        <f>IF(A86='Enheter, modell og år'!$F$2-1,0,VLOOKUP(A86-1&amp;B86&amp;C86&amp;E86,$F$2:$G$7561,2,FALSE))</f>
        <v>#DIV/0!</v>
      </c>
    </row>
    <row r="87" spans="1:10" x14ac:dyDescent="0.25">
      <c r="A87">
        <f>'Liste detaljert wide'!A87</f>
        <v>2019</v>
      </c>
      <c r="B87" t="str">
        <f>'Liste detaljert wide'!B87</f>
        <v>RFM</v>
      </c>
      <c r="C87">
        <f>'Liste detaljert wide'!C87</f>
        <v>0</v>
      </c>
      <c r="D87">
        <f>IFERROR(VLOOKUP(C87,'Enheter, modell og år'!$A$2:$B$31,2,FALSE),0)</f>
        <v>0</v>
      </c>
      <c r="E87" t="str">
        <f>'Liste detaljert wide'!$D$1</f>
        <v>Basisbevilgning</v>
      </c>
      <c r="F87" t="str">
        <f t="shared" si="1"/>
        <v>2019RFM0Basisbevilgning</v>
      </c>
      <c r="G87" s="3" t="e">
        <f>'Liste detaljert wide'!D87</f>
        <v>#DIV/0!</v>
      </c>
      <c r="H87" t="str">
        <f>VLOOKUP(E87,Def!$B$2:$C$15,2,FALSE)</f>
        <v>Basisbevilgning</v>
      </c>
      <c r="I87" s="3" t="e">
        <f>IF(A87='Enheter, modell og år'!$F$2-1,0,G87-VLOOKUP(A87-1&amp;B87&amp;C87&amp;E87,$F$2:$G$7561,2,FALSE))</f>
        <v>#DIV/0!</v>
      </c>
      <c r="J87" s="3" t="e">
        <f>IF(A87='Enheter, modell og år'!$F$2-1,0,VLOOKUP(A87-1&amp;B87&amp;C87&amp;E87,$F$2:$G$7561,2,FALSE))</f>
        <v>#DIV/0!</v>
      </c>
    </row>
    <row r="88" spans="1:10" x14ac:dyDescent="0.25">
      <c r="A88">
        <f>'Liste detaljert wide'!A88</f>
        <v>2019</v>
      </c>
      <c r="B88" t="str">
        <f>'Liste detaljert wide'!B88</f>
        <v>RFM</v>
      </c>
      <c r="C88">
        <f>'Liste detaljert wide'!C88</f>
        <v>0</v>
      </c>
      <c r="D88">
        <f>IFERROR(VLOOKUP(C88,'Enheter, modell og år'!$A$2:$B$31,2,FALSE),0)</f>
        <v>0</v>
      </c>
      <c r="E88" t="str">
        <f>'Liste detaljert wide'!$D$1</f>
        <v>Basisbevilgning</v>
      </c>
      <c r="F88" t="str">
        <f t="shared" si="1"/>
        <v>2019RFM0Basisbevilgning</v>
      </c>
      <c r="G88" s="3" t="e">
        <f>'Liste detaljert wide'!D88</f>
        <v>#DIV/0!</v>
      </c>
      <c r="H88" t="str">
        <f>VLOOKUP(E88,Def!$B$2:$C$15,2,FALSE)</f>
        <v>Basisbevilgning</v>
      </c>
      <c r="I88" s="3" t="e">
        <f>IF(A88='Enheter, modell og år'!$F$2-1,0,G88-VLOOKUP(A88-1&amp;B88&amp;C88&amp;E88,$F$2:$G$7561,2,FALSE))</f>
        <v>#DIV/0!</v>
      </c>
      <c r="J88" s="3" t="e">
        <f>IF(A88='Enheter, modell og år'!$F$2-1,0,VLOOKUP(A88-1&amp;B88&amp;C88&amp;E88,$F$2:$G$7561,2,FALSE))</f>
        <v>#DIV/0!</v>
      </c>
    </row>
    <row r="89" spans="1:10" x14ac:dyDescent="0.25">
      <c r="A89">
        <f>'Liste detaljert wide'!A89</f>
        <v>2019</v>
      </c>
      <c r="B89" t="str">
        <f>'Liste detaljert wide'!B89</f>
        <v>RFM</v>
      </c>
      <c r="C89">
        <f>'Liste detaljert wide'!C89</f>
        <v>0</v>
      </c>
      <c r="D89">
        <f>IFERROR(VLOOKUP(C89,'Enheter, modell og år'!$A$2:$B$31,2,FALSE),0)</f>
        <v>0</v>
      </c>
      <c r="E89" t="str">
        <f>'Liste detaljert wide'!$D$1</f>
        <v>Basisbevilgning</v>
      </c>
      <c r="F89" t="str">
        <f t="shared" si="1"/>
        <v>2019RFM0Basisbevilgning</v>
      </c>
      <c r="G89" s="3" t="e">
        <f>'Liste detaljert wide'!D89</f>
        <v>#DIV/0!</v>
      </c>
      <c r="H89" t="str">
        <f>VLOOKUP(E89,Def!$B$2:$C$15,2,FALSE)</f>
        <v>Basisbevilgning</v>
      </c>
      <c r="I89" s="3" t="e">
        <f>IF(A89='Enheter, modell og år'!$F$2-1,0,G89-VLOOKUP(A89-1&amp;B89&amp;C89&amp;E89,$F$2:$G$7561,2,FALSE))</f>
        <v>#DIV/0!</v>
      </c>
      <c r="J89" s="3" t="e">
        <f>IF(A89='Enheter, modell og år'!$F$2-1,0,VLOOKUP(A89-1&amp;B89&amp;C89&amp;E89,$F$2:$G$7561,2,FALSE))</f>
        <v>#DIV/0!</v>
      </c>
    </row>
    <row r="90" spans="1:10" x14ac:dyDescent="0.25">
      <c r="A90">
        <f>'Liste detaljert wide'!A90</f>
        <v>2019</v>
      </c>
      <c r="B90" t="str">
        <f>'Liste detaljert wide'!B90</f>
        <v>RFM</v>
      </c>
      <c r="C90">
        <f>'Liste detaljert wide'!C90</f>
        <v>0</v>
      </c>
      <c r="D90">
        <f>IFERROR(VLOOKUP(C90,'Enheter, modell og år'!$A$2:$B$31,2,FALSE),0)</f>
        <v>0</v>
      </c>
      <c r="E90" t="str">
        <f>'Liste detaljert wide'!$D$1</f>
        <v>Basisbevilgning</v>
      </c>
      <c r="F90" t="str">
        <f t="shared" si="1"/>
        <v>2019RFM0Basisbevilgning</v>
      </c>
      <c r="G90" s="3" t="e">
        <f>'Liste detaljert wide'!D90</f>
        <v>#DIV/0!</v>
      </c>
      <c r="H90" t="str">
        <f>VLOOKUP(E90,Def!$B$2:$C$15,2,FALSE)</f>
        <v>Basisbevilgning</v>
      </c>
      <c r="I90" s="3" t="e">
        <f>IF(A90='Enheter, modell og år'!$F$2-1,0,G90-VLOOKUP(A90-1&amp;B90&amp;C90&amp;E90,$F$2:$G$7561,2,FALSE))</f>
        <v>#DIV/0!</v>
      </c>
      <c r="J90" s="3" t="e">
        <f>IF(A90='Enheter, modell og år'!$F$2-1,0,VLOOKUP(A90-1&amp;B90&amp;C90&amp;E90,$F$2:$G$7561,2,FALSE))</f>
        <v>#DIV/0!</v>
      </c>
    </row>
    <row r="91" spans="1:10" x14ac:dyDescent="0.25">
      <c r="A91">
        <f>'Liste detaljert wide'!A91</f>
        <v>2019</v>
      </c>
      <c r="B91" t="str">
        <f>'Liste detaljert wide'!B91</f>
        <v>RFM</v>
      </c>
      <c r="C91">
        <f>'Liste detaljert wide'!C91</f>
        <v>0</v>
      </c>
      <c r="D91">
        <f>IFERROR(VLOOKUP(C91,'Enheter, modell og år'!$A$2:$B$31,2,FALSE),0)</f>
        <v>0</v>
      </c>
      <c r="E91" t="str">
        <f>'Liste detaljert wide'!$D$1</f>
        <v>Basisbevilgning</v>
      </c>
      <c r="F91" t="str">
        <f t="shared" si="1"/>
        <v>2019RFM0Basisbevilgning</v>
      </c>
      <c r="G91" s="3" t="e">
        <f>'Liste detaljert wide'!D91</f>
        <v>#DIV/0!</v>
      </c>
      <c r="H91" t="str">
        <f>VLOOKUP(E91,Def!$B$2:$C$15,2,FALSE)</f>
        <v>Basisbevilgning</v>
      </c>
      <c r="I91" s="3" t="e">
        <f>IF(A91='Enheter, modell og år'!$F$2-1,0,G91-VLOOKUP(A91-1&amp;B91&amp;C91&amp;E91,$F$2:$G$7561,2,FALSE))</f>
        <v>#DIV/0!</v>
      </c>
      <c r="J91" s="3" t="e">
        <f>IF(A91='Enheter, modell og år'!$F$2-1,0,VLOOKUP(A91-1&amp;B91&amp;C91&amp;E91,$F$2:$G$7561,2,FALSE))</f>
        <v>#DIV/0!</v>
      </c>
    </row>
    <row r="92" spans="1:10" x14ac:dyDescent="0.25">
      <c r="A92">
        <f>'Liste detaljert wide'!A92</f>
        <v>2020</v>
      </c>
      <c r="B92" t="str">
        <f>'Liste detaljert wide'!B92</f>
        <v>RFM</v>
      </c>
      <c r="C92">
        <f>'Liste detaljert wide'!C92</f>
        <v>0</v>
      </c>
      <c r="D92">
        <f>IFERROR(VLOOKUP(C92,'Enheter, modell og år'!$A$2:$B$31,2,FALSE),0)</f>
        <v>0</v>
      </c>
      <c r="E92" t="str">
        <f>'Liste detaljert wide'!$D$1</f>
        <v>Basisbevilgning</v>
      </c>
      <c r="F92" t="str">
        <f t="shared" si="1"/>
        <v>2020RFM0Basisbevilgning</v>
      </c>
      <c r="G92" s="3" t="e">
        <f>'Liste detaljert wide'!D92</f>
        <v>#DIV/0!</v>
      </c>
      <c r="H92" t="str">
        <f>VLOOKUP(E92,Def!$B$2:$C$15,2,FALSE)</f>
        <v>Basisbevilgning</v>
      </c>
      <c r="I92" s="3" t="e">
        <f>IF(A92='Enheter, modell og år'!$F$2-1,0,G92-VLOOKUP(A92-1&amp;B92&amp;C92&amp;E92,$F$2:$G$7561,2,FALSE))</f>
        <v>#DIV/0!</v>
      </c>
      <c r="J92" s="3" t="e">
        <f>IF(A92='Enheter, modell og år'!$F$2-1,0,VLOOKUP(A92-1&amp;B92&amp;C92&amp;E92,$F$2:$G$7561,2,FALSE))</f>
        <v>#DIV/0!</v>
      </c>
    </row>
    <row r="93" spans="1:10" x14ac:dyDescent="0.25">
      <c r="A93">
        <f>'Liste detaljert wide'!A93</f>
        <v>2020</v>
      </c>
      <c r="B93" t="str">
        <f>'Liste detaljert wide'!B93</f>
        <v>RFM</v>
      </c>
      <c r="C93">
        <f>'Liste detaljert wide'!C93</f>
        <v>0</v>
      </c>
      <c r="D93">
        <f>IFERROR(VLOOKUP(C93,'Enheter, modell og år'!$A$2:$B$31,2,FALSE),0)</f>
        <v>0</v>
      </c>
      <c r="E93" t="str">
        <f>'Liste detaljert wide'!$D$1</f>
        <v>Basisbevilgning</v>
      </c>
      <c r="F93" t="str">
        <f t="shared" si="1"/>
        <v>2020RFM0Basisbevilgning</v>
      </c>
      <c r="G93" s="3" t="e">
        <f>'Liste detaljert wide'!D93</f>
        <v>#DIV/0!</v>
      </c>
      <c r="H93" t="str">
        <f>VLOOKUP(E93,Def!$B$2:$C$15,2,FALSE)</f>
        <v>Basisbevilgning</v>
      </c>
      <c r="I93" s="3" t="e">
        <f>IF(A93='Enheter, modell og år'!$F$2-1,0,G93-VLOOKUP(A93-1&amp;B93&amp;C93&amp;E93,$F$2:$G$7561,2,FALSE))</f>
        <v>#DIV/0!</v>
      </c>
      <c r="J93" s="3" t="e">
        <f>IF(A93='Enheter, modell og år'!$F$2-1,0,VLOOKUP(A93-1&amp;B93&amp;C93&amp;E93,$F$2:$G$7561,2,FALSE))</f>
        <v>#DIV/0!</v>
      </c>
    </row>
    <row r="94" spans="1:10" x14ac:dyDescent="0.25">
      <c r="A94">
        <f>'Liste detaljert wide'!A94</f>
        <v>2020</v>
      </c>
      <c r="B94" t="str">
        <f>'Liste detaljert wide'!B94</f>
        <v>RFM</v>
      </c>
      <c r="C94">
        <f>'Liste detaljert wide'!C94</f>
        <v>0</v>
      </c>
      <c r="D94">
        <f>IFERROR(VLOOKUP(C94,'Enheter, modell og år'!$A$2:$B$31,2,FALSE),0)</f>
        <v>0</v>
      </c>
      <c r="E94" t="str">
        <f>'Liste detaljert wide'!$D$1</f>
        <v>Basisbevilgning</v>
      </c>
      <c r="F94" t="str">
        <f t="shared" si="1"/>
        <v>2020RFM0Basisbevilgning</v>
      </c>
      <c r="G94" s="3" t="e">
        <f>'Liste detaljert wide'!D94</f>
        <v>#DIV/0!</v>
      </c>
      <c r="H94" t="str">
        <f>VLOOKUP(E94,Def!$B$2:$C$15,2,FALSE)</f>
        <v>Basisbevilgning</v>
      </c>
      <c r="I94" s="3" t="e">
        <f>IF(A94='Enheter, modell og år'!$F$2-1,0,G94-VLOOKUP(A94-1&amp;B94&amp;C94&amp;E94,$F$2:$G$7561,2,FALSE))</f>
        <v>#DIV/0!</v>
      </c>
      <c r="J94" s="3" t="e">
        <f>IF(A94='Enheter, modell og år'!$F$2-1,0,VLOOKUP(A94-1&amp;B94&amp;C94&amp;E94,$F$2:$G$7561,2,FALSE))</f>
        <v>#DIV/0!</v>
      </c>
    </row>
    <row r="95" spans="1:10" x14ac:dyDescent="0.25">
      <c r="A95">
        <f>'Liste detaljert wide'!A95</f>
        <v>2020</v>
      </c>
      <c r="B95" t="str">
        <f>'Liste detaljert wide'!B95</f>
        <v>RFM</v>
      </c>
      <c r="C95">
        <f>'Liste detaljert wide'!C95</f>
        <v>0</v>
      </c>
      <c r="D95">
        <f>IFERROR(VLOOKUP(C95,'Enheter, modell og år'!$A$2:$B$31,2,FALSE),0)</f>
        <v>0</v>
      </c>
      <c r="E95" t="str">
        <f>'Liste detaljert wide'!$D$1</f>
        <v>Basisbevilgning</v>
      </c>
      <c r="F95" t="str">
        <f t="shared" si="1"/>
        <v>2020RFM0Basisbevilgning</v>
      </c>
      <c r="G95" s="3" t="e">
        <f>'Liste detaljert wide'!D95</f>
        <v>#DIV/0!</v>
      </c>
      <c r="H95" t="str">
        <f>VLOOKUP(E95,Def!$B$2:$C$15,2,FALSE)</f>
        <v>Basisbevilgning</v>
      </c>
      <c r="I95" s="3" t="e">
        <f>IF(A95='Enheter, modell og år'!$F$2-1,0,G95-VLOOKUP(A95-1&amp;B95&amp;C95&amp;E95,$F$2:$G$7561,2,FALSE))</f>
        <v>#DIV/0!</v>
      </c>
      <c r="J95" s="3" t="e">
        <f>IF(A95='Enheter, modell og år'!$F$2-1,0,VLOOKUP(A95-1&amp;B95&amp;C95&amp;E95,$F$2:$G$7561,2,FALSE))</f>
        <v>#DIV/0!</v>
      </c>
    </row>
    <row r="96" spans="1:10" x14ac:dyDescent="0.25">
      <c r="A96">
        <f>'Liste detaljert wide'!A96</f>
        <v>2020</v>
      </c>
      <c r="B96" t="str">
        <f>'Liste detaljert wide'!B96</f>
        <v>RFM</v>
      </c>
      <c r="C96">
        <f>'Liste detaljert wide'!C96</f>
        <v>0</v>
      </c>
      <c r="D96">
        <f>IFERROR(VLOOKUP(C96,'Enheter, modell og år'!$A$2:$B$31,2,FALSE),0)</f>
        <v>0</v>
      </c>
      <c r="E96" t="str">
        <f>'Liste detaljert wide'!$D$1</f>
        <v>Basisbevilgning</v>
      </c>
      <c r="F96" t="str">
        <f t="shared" si="1"/>
        <v>2020RFM0Basisbevilgning</v>
      </c>
      <c r="G96" s="3" t="e">
        <f>'Liste detaljert wide'!D96</f>
        <v>#DIV/0!</v>
      </c>
      <c r="H96" t="str">
        <f>VLOOKUP(E96,Def!$B$2:$C$15,2,FALSE)</f>
        <v>Basisbevilgning</v>
      </c>
      <c r="I96" s="3" t="e">
        <f>IF(A96='Enheter, modell og år'!$F$2-1,0,G96-VLOOKUP(A96-1&amp;B96&amp;C96&amp;E96,$F$2:$G$7561,2,FALSE))</f>
        <v>#DIV/0!</v>
      </c>
      <c r="J96" s="3" t="e">
        <f>IF(A96='Enheter, modell og år'!$F$2-1,0,VLOOKUP(A96-1&amp;B96&amp;C96&amp;E96,$F$2:$G$7561,2,FALSE))</f>
        <v>#DIV/0!</v>
      </c>
    </row>
    <row r="97" spans="1:10" x14ac:dyDescent="0.25">
      <c r="A97">
        <f>'Liste detaljert wide'!A97</f>
        <v>2020</v>
      </c>
      <c r="B97" t="str">
        <f>'Liste detaljert wide'!B97</f>
        <v>RFM</v>
      </c>
      <c r="C97">
        <f>'Liste detaljert wide'!C97</f>
        <v>0</v>
      </c>
      <c r="D97">
        <f>IFERROR(VLOOKUP(C97,'Enheter, modell og år'!$A$2:$B$31,2,FALSE),0)</f>
        <v>0</v>
      </c>
      <c r="E97" t="str">
        <f>'Liste detaljert wide'!$D$1</f>
        <v>Basisbevilgning</v>
      </c>
      <c r="F97" t="str">
        <f t="shared" si="1"/>
        <v>2020RFM0Basisbevilgning</v>
      </c>
      <c r="G97" s="3" t="e">
        <f>'Liste detaljert wide'!D97</f>
        <v>#DIV/0!</v>
      </c>
      <c r="H97" t="str">
        <f>VLOOKUP(E97,Def!$B$2:$C$15,2,FALSE)</f>
        <v>Basisbevilgning</v>
      </c>
      <c r="I97" s="3" t="e">
        <f>IF(A97='Enheter, modell og år'!$F$2-1,0,G97-VLOOKUP(A97-1&amp;B97&amp;C97&amp;E97,$F$2:$G$7561,2,FALSE))</f>
        <v>#DIV/0!</v>
      </c>
      <c r="J97" s="3" t="e">
        <f>IF(A97='Enheter, modell og år'!$F$2-1,0,VLOOKUP(A97-1&amp;B97&amp;C97&amp;E97,$F$2:$G$7561,2,FALSE))</f>
        <v>#DIV/0!</v>
      </c>
    </row>
    <row r="98" spans="1:10" x14ac:dyDescent="0.25">
      <c r="A98">
        <f>'Liste detaljert wide'!A98</f>
        <v>2020</v>
      </c>
      <c r="B98" t="str">
        <f>'Liste detaljert wide'!B98</f>
        <v>RFM</v>
      </c>
      <c r="C98">
        <f>'Liste detaljert wide'!C98</f>
        <v>0</v>
      </c>
      <c r="D98">
        <f>IFERROR(VLOOKUP(C98,'Enheter, modell og år'!$A$2:$B$31,2,FALSE),0)</f>
        <v>0</v>
      </c>
      <c r="E98" t="str">
        <f>'Liste detaljert wide'!$D$1</f>
        <v>Basisbevilgning</v>
      </c>
      <c r="F98" t="str">
        <f t="shared" si="1"/>
        <v>2020RFM0Basisbevilgning</v>
      </c>
      <c r="G98" s="3" t="e">
        <f>'Liste detaljert wide'!D98</f>
        <v>#DIV/0!</v>
      </c>
      <c r="H98" t="str">
        <f>VLOOKUP(E98,Def!$B$2:$C$15,2,FALSE)</f>
        <v>Basisbevilgning</v>
      </c>
      <c r="I98" s="3" t="e">
        <f>IF(A98='Enheter, modell og år'!$F$2-1,0,G98-VLOOKUP(A98-1&amp;B98&amp;C98&amp;E98,$F$2:$G$7561,2,FALSE))</f>
        <v>#DIV/0!</v>
      </c>
      <c r="J98" s="3" t="e">
        <f>IF(A98='Enheter, modell og år'!$F$2-1,0,VLOOKUP(A98-1&amp;B98&amp;C98&amp;E98,$F$2:$G$7561,2,FALSE))</f>
        <v>#DIV/0!</v>
      </c>
    </row>
    <row r="99" spans="1:10" x14ac:dyDescent="0.25">
      <c r="A99">
        <f>'Liste detaljert wide'!A99</f>
        <v>2020</v>
      </c>
      <c r="B99" t="str">
        <f>'Liste detaljert wide'!B99</f>
        <v>RFM</v>
      </c>
      <c r="C99">
        <f>'Liste detaljert wide'!C99</f>
        <v>0</v>
      </c>
      <c r="D99">
        <f>IFERROR(VLOOKUP(C99,'Enheter, modell og år'!$A$2:$B$31,2,FALSE),0)</f>
        <v>0</v>
      </c>
      <c r="E99" t="str">
        <f>'Liste detaljert wide'!$D$1</f>
        <v>Basisbevilgning</v>
      </c>
      <c r="F99" t="str">
        <f t="shared" si="1"/>
        <v>2020RFM0Basisbevilgning</v>
      </c>
      <c r="G99" s="3" t="e">
        <f>'Liste detaljert wide'!D99</f>
        <v>#DIV/0!</v>
      </c>
      <c r="H99" t="str">
        <f>VLOOKUP(E99,Def!$B$2:$C$15,2,FALSE)</f>
        <v>Basisbevilgning</v>
      </c>
      <c r="I99" s="3" t="e">
        <f>IF(A99='Enheter, modell og år'!$F$2-1,0,G99-VLOOKUP(A99-1&amp;B99&amp;C99&amp;E99,$F$2:$G$7561,2,FALSE))</f>
        <v>#DIV/0!</v>
      </c>
      <c r="J99" s="3" t="e">
        <f>IF(A99='Enheter, modell og år'!$F$2-1,0,VLOOKUP(A99-1&amp;B99&amp;C99&amp;E99,$F$2:$G$7561,2,FALSE))</f>
        <v>#DIV/0!</v>
      </c>
    </row>
    <row r="100" spans="1:10" x14ac:dyDescent="0.25">
      <c r="A100">
        <f>'Liste detaljert wide'!A100</f>
        <v>2020</v>
      </c>
      <c r="B100" t="str">
        <f>'Liste detaljert wide'!B100</f>
        <v>RFM</v>
      </c>
      <c r="C100">
        <f>'Liste detaljert wide'!C100</f>
        <v>0</v>
      </c>
      <c r="D100">
        <f>IFERROR(VLOOKUP(C100,'Enheter, modell og år'!$A$2:$B$31,2,FALSE),0)</f>
        <v>0</v>
      </c>
      <c r="E100" t="str">
        <f>'Liste detaljert wide'!$D$1</f>
        <v>Basisbevilgning</v>
      </c>
      <c r="F100" t="str">
        <f t="shared" si="1"/>
        <v>2020RFM0Basisbevilgning</v>
      </c>
      <c r="G100" s="3" t="e">
        <f>'Liste detaljert wide'!D100</f>
        <v>#DIV/0!</v>
      </c>
      <c r="H100" t="str">
        <f>VLOOKUP(E100,Def!$B$2:$C$15,2,FALSE)</f>
        <v>Basisbevilgning</v>
      </c>
      <c r="I100" s="3" t="e">
        <f>IF(A100='Enheter, modell og år'!$F$2-1,0,G100-VLOOKUP(A100-1&amp;B100&amp;C100&amp;E100,$F$2:$G$7561,2,FALSE))</f>
        <v>#DIV/0!</v>
      </c>
      <c r="J100" s="3" t="e">
        <f>IF(A100='Enheter, modell og år'!$F$2-1,0,VLOOKUP(A100-1&amp;B100&amp;C100&amp;E100,$F$2:$G$7561,2,FALSE))</f>
        <v>#DIV/0!</v>
      </c>
    </row>
    <row r="101" spans="1:10" x14ac:dyDescent="0.25">
      <c r="A101">
        <f>'Liste detaljert wide'!A101</f>
        <v>2020</v>
      </c>
      <c r="B101" t="str">
        <f>'Liste detaljert wide'!B101</f>
        <v>RFM</v>
      </c>
      <c r="C101">
        <f>'Liste detaljert wide'!C101</f>
        <v>0</v>
      </c>
      <c r="D101">
        <f>IFERROR(VLOOKUP(C101,'Enheter, modell og år'!$A$2:$B$31,2,FALSE),0)</f>
        <v>0</v>
      </c>
      <c r="E101" t="str">
        <f>'Liste detaljert wide'!$D$1</f>
        <v>Basisbevilgning</v>
      </c>
      <c r="F101" t="str">
        <f t="shared" si="1"/>
        <v>2020RFM0Basisbevilgning</v>
      </c>
      <c r="G101" s="3" t="e">
        <f>'Liste detaljert wide'!D101</f>
        <v>#DIV/0!</v>
      </c>
      <c r="H101" t="str">
        <f>VLOOKUP(E101,Def!$B$2:$C$15,2,FALSE)</f>
        <v>Basisbevilgning</v>
      </c>
      <c r="I101" s="3" t="e">
        <f>IF(A101='Enheter, modell og år'!$F$2-1,0,G101-VLOOKUP(A101-1&amp;B101&amp;C101&amp;E101,$F$2:$G$7561,2,FALSE))</f>
        <v>#DIV/0!</v>
      </c>
      <c r="J101" s="3" t="e">
        <f>IF(A101='Enheter, modell og år'!$F$2-1,0,VLOOKUP(A101-1&amp;B101&amp;C101&amp;E101,$F$2:$G$7561,2,FALSE))</f>
        <v>#DIV/0!</v>
      </c>
    </row>
    <row r="102" spans="1:10" x14ac:dyDescent="0.25">
      <c r="A102">
        <f>'Liste detaljert wide'!A102</f>
        <v>2020</v>
      </c>
      <c r="B102" t="str">
        <f>'Liste detaljert wide'!B102</f>
        <v>RFM</v>
      </c>
      <c r="C102">
        <f>'Liste detaljert wide'!C102</f>
        <v>0</v>
      </c>
      <c r="D102">
        <f>IFERROR(VLOOKUP(C102,'Enheter, modell og år'!$A$2:$B$31,2,FALSE),0)</f>
        <v>0</v>
      </c>
      <c r="E102" t="str">
        <f>'Liste detaljert wide'!$D$1</f>
        <v>Basisbevilgning</v>
      </c>
      <c r="F102" t="str">
        <f t="shared" si="1"/>
        <v>2020RFM0Basisbevilgning</v>
      </c>
      <c r="G102" s="3" t="e">
        <f>'Liste detaljert wide'!D102</f>
        <v>#DIV/0!</v>
      </c>
      <c r="H102" t="str">
        <f>VLOOKUP(E102,Def!$B$2:$C$15,2,FALSE)</f>
        <v>Basisbevilgning</v>
      </c>
      <c r="I102" s="3" t="e">
        <f>IF(A102='Enheter, modell og år'!$F$2-1,0,G102-VLOOKUP(A102-1&amp;B102&amp;C102&amp;E102,$F$2:$G$7561,2,FALSE))</f>
        <v>#DIV/0!</v>
      </c>
      <c r="J102" s="3" t="e">
        <f>IF(A102='Enheter, modell og år'!$F$2-1,0,VLOOKUP(A102-1&amp;B102&amp;C102&amp;E102,$F$2:$G$7561,2,FALSE))</f>
        <v>#DIV/0!</v>
      </c>
    </row>
    <row r="103" spans="1:10" x14ac:dyDescent="0.25">
      <c r="A103">
        <f>'Liste detaljert wide'!A103</f>
        <v>2020</v>
      </c>
      <c r="B103" t="str">
        <f>'Liste detaljert wide'!B103</f>
        <v>RFM</v>
      </c>
      <c r="C103">
        <f>'Liste detaljert wide'!C103</f>
        <v>0</v>
      </c>
      <c r="D103">
        <f>IFERROR(VLOOKUP(C103,'Enheter, modell og år'!$A$2:$B$31,2,FALSE),0)</f>
        <v>0</v>
      </c>
      <c r="E103" t="str">
        <f>'Liste detaljert wide'!$D$1</f>
        <v>Basisbevilgning</v>
      </c>
      <c r="F103" t="str">
        <f t="shared" si="1"/>
        <v>2020RFM0Basisbevilgning</v>
      </c>
      <c r="G103" s="3" t="e">
        <f>'Liste detaljert wide'!D103</f>
        <v>#DIV/0!</v>
      </c>
      <c r="H103" t="str">
        <f>VLOOKUP(E103,Def!$B$2:$C$15,2,FALSE)</f>
        <v>Basisbevilgning</v>
      </c>
      <c r="I103" s="3" t="e">
        <f>IF(A103='Enheter, modell og år'!$F$2-1,0,G103-VLOOKUP(A103-1&amp;B103&amp;C103&amp;E103,$F$2:$G$7561,2,FALSE))</f>
        <v>#DIV/0!</v>
      </c>
      <c r="J103" s="3" t="e">
        <f>IF(A103='Enheter, modell og år'!$F$2-1,0,VLOOKUP(A103-1&amp;B103&amp;C103&amp;E103,$F$2:$G$7561,2,FALSE))</f>
        <v>#DIV/0!</v>
      </c>
    </row>
    <row r="104" spans="1:10" x14ac:dyDescent="0.25">
      <c r="A104">
        <f>'Liste detaljert wide'!A104</f>
        <v>2020</v>
      </c>
      <c r="B104" t="str">
        <f>'Liste detaljert wide'!B104</f>
        <v>RFM</v>
      </c>
      <c r="C104">
        <f>'Liste detaljert wide'!C104</f>
        <v>0</v>
      </c>
      <c r="D104">
        <f>IFERROR(VLOOKUP(C104,'Enheter, modell og år'!$A$2:$B$31,2,FALSE),0)</f>
        <v>0</v>
      </c>
      <c r="E104" t="str">
        <f>'Liste detaljert wide'!$D$1</f>
        <v>Basisbevilgning</v>
      </c>
      <c r="F104" t="str">
        <f t="shared" si="1"/>
        <v>2020RFM0Basisbevilgning</v>
      </c>
      <c r="G104" s="3" t="e">
        <f>'Liste detaljert wide'!D104</f>
        <v>#DIV/0!</v>
      </c>
      <c r="H104" t="str">
        <f>VLOOKUP(E104,Def!$B$2:$C$15,2,FALSE)</f>
        <v>Basisbevilgning</v>
      </c>
      <c r="I104" s="3" t="e">
        <f>IF(A104='Enheter, modell og år'!$F$2-1,0,G104-VLOOKUP(A104-1&amp;B104&amp;C104&amp;E104,$F$2:$G$7561,2,FALSE))</f>
        <v>#DIV/0!</v>
      </c>
      <c r="J104" s="3" t="e">
        <f>IF(A104='Enheter, modell og år'!$F$2-1,0,VLOOKUP(A104-1&amp;B104&amp;C104&amp;E104,$F$2:$G$7561,2,FALSE))</f>
        <v>#DIV/0!</v>
      </c>
    </row>
    <row r="105" spans="1:10" x14ac:dyDescent="0.25">
      <c r="A105">
        <f>'Liste detaljert wide'!A105</f>
        <v>2020</v>
      </c>
      <c r="B105" t="str">
        <f>'Liste detaljert wide'!B105</f>
        <v>RFM</v>
      </c>
      <c r="C105">
        <f>'Liste detaljert wide'!C105</f>
        <v>0</v>
      </c>
      <c r="D105">
        <f>IFERROR(VLOOKUP(C105,'Enheter, modell og år'!$A$2:$B$31,2,FALSE),0)</f>
        <v>0</v>
      </c>
      <c r="E105" t="str">
        <f>'Liste detaljert wide'!$D$1</f>
        <v>Basisbevilgning</v>
      </c>
      <c r="F105" t="str">
        <f t="shared" si="1"/>
        <v>2020RFM0Basisbevilgning</v>
      </c>
      <c r="G105" s="3" t="e">
        <f>'Liste detaljert wide'!D105</f>
        <v>#DIV/0!</v>
      </c>
      <c r="H105" t="str">
        <f>VLOOKUP(E105,Def!$B$2:$C$15,2,FALSE)</f>
        <v>Basisbevilgning</v>
      </c>
      <c r="I105" s="3" t="e">
        <f>IF(A105='Enheter, modell og år'!$F$2-1,0,G105-VLOOKUP(A105-1&amp;B105&amp;C105&amp;E105,$F$2:$G$7561,2,FALSE))</f>
        <v>#DIV/0!</v>
      </c>
      <c r="J105" s="3" t="e">
        <f>IF(A105='Enheter, modell og år'!$F$2-1,0,VLOOKUP(A105-1&amp;B105&amp;C105&amp;E105,$F$2:$G$7561,2,FALSE))</f>
        <v>#DIV/0!</v>
      </c>
    </row>
    <row r="106" spans="1:10" x14ac:dyDescent="0.25">
      <c r="A106">
        <f>'Liste detaljert wide'!A106</f>
        <v>2020</v>
      </c>
      <c r="B106" t="str">
        <f>'Liste detaljert wide'!B106</f>
        <v>RFM</v>
      </c>
      <c r="C106">
        <f>'Liste detaljert wide'!C106</f>
        <v>0</v>
      </c>
      <c r="D106">
        <f>IFERROR(VLOOKUP(C106,'Enheter, modell og år'!$A$2:$B$31,2,FALSE),0)</f>
        <v>0</v>
      </c>
      <c r="E106" t="str">
        <f>'Liste detaljert wide'!$D$1</f>
        <v>Basisbevilgning</v>
      </c>
      <c r="F106" t="str">
        <f t="shared" si="1"/>
        <v>2020RFM0Basisbevilgning</v>
      </c>
      <c r="G106" s="3" t="e">
        <f>'Liste detaljert wide'!D106</f>
        <v>#DIV/0!</v>
      </c>
      <c r="H106" t="str">
        <f>VLOOKUP(E106,Def!$B$2:$C$15,2,FALSE)</f>
        <v>Basisbevilgning</v>
      </c>
      <c r="I106" s="3" t="e">
        <f>IF(A106='Enheter, modell og år'!$F$2-1,0,G106-VLOOKUP(A106-1&amp;B106&amp;C106&amp;E106,$F$2:$G$7561,2,FALSE))</f>
        <v>#DIV/0!</v>
      </c>
      <c r="J106" s="3" t="e">
        <f>IF(A106='Enheter, modell og år'!$F$2-1,0,VLOOKUP(A106-1&amp;B106&amp;C106&amp;E106,$F$2:$G$7561,2,FALSE))</f>
        <v>#DIV/0!</v>
      </c>
    </row>
    <row r="107" spans="1:10" x14ac:dyDescent="0.25">
      <c r="A107">
        <f>'Liste detaljert wide'!A107</f>
        <v>2020</v>
      </c>
      <c r="B107" t="str">
        <f>'Liste detaljert wide'!B107</f>
        <v>RFM</v>
      </c>
      <c r="C107">
        <f>'Liste detaljert wide'!C107</f>
        <v>0</v>
      </c>
      <c r="D107">
        <f>IFERROR(VLOOKUP(C107,'Enheter, modell og år'!$A$2:$B$31,2,FALSE),0)</f>
        <v>0</v>
      </c>
      <c r="E107" t="str">
        <f>'Liste detaljert wide'!$D$1</f>
        <v>Basisbevilgning</v>
      </c>
      <c r="F107" t="str">
        <f t="shared" si="1"/>
        <v>2020RFM0Basisbevilgning</v>
      </c>
      <c r="G107" s="3" t="e">
        <f>'Liste detaljert wide'!D107</f>
        <v>#DIV/0!</v>
      </c>
      <c r="H107" t="str">
        <f>VLOOKUP(E107,Def!$B$2:$C$15,2,FALSE)</f>
        <v>Basisbevilgning</v>
      </c>
      <c r="I107" s="3" t="e">
        <f>IF(A107='Enheter, modell og år'!$F$2-1,0,G107-VLOOKUP(A107-1&amp;B107&amp;C107&amp;E107,$F$2:$G$7561,2,FALSE))</f>
        <v>#DIV/0!</v>
      </c>
      <c r="J107" s="3" t="e">
        <f>IF(A107='Enheter, modell og år'!$F$2-1,0,VLOOKUP(A107-1&amp;B107&amp;C107&amp;E107,$F$2:$G$7561,2,FALSE))</f>
        <v>#DIV/0!</v>
      </c>
    </row>
    <row r="108" spans="1:10" x14ac:dyDescent="0.25">
      <c r="A108">
        <f>'Liste detaljert wide'!A108</f>
        <v>2020</v>
      </c>
      <c r="B108" t="str">
        <f>'Liste detaljert wide'!B108</f>
        <v>RFM</v>
      </c>
      <c r="C108">
        <f>'Liste detaljert wide'!C108</f>
        <v>0</v>
      </c>
      <c r="D108">
        <f>IFERROR(VLOOKUP(C108,'Enheter, modell og år'!$A$2:$B$31,2,FALSE),0)</f>
        <v>0</v>
      </c>
      <c r="E108" t="str">
        <f>'Liste detaljert wide'!$D$1</f>
        <v>Basisbevilgning</v>
      </c>
      <c r="F108" t="str">
        <f t="shared" si="1"/>
        <v>2020RFM0Basisbevilgning</v>
      </c>
      <c r="G108" s="3" t="e">
        <f>'Liste detaljert wide'!D108</f>
        <v>#DIV/0!</v>
      </c>
      <c r="H108" t="str">
        <f>VLOOKUP(E108,Def!$B$2:$C$15,2,FALSE)</f>
        <v>Basisbevilgning</v>
      </c>
      <c r="I108" s="3" t="e">
        <f>IF(A108='Enheter, modell og år'!$F$2-1,0,G108-VLOOKUP(A108-1&amp;B108&amp;C108&amp;E108,$F$2:$G$7561,2,FALSE))</f>
        <v>#DIV/0!</v>
      </c>
      <c r="J108" s="3" t="e">
        <f>IF(A108='Enheter, modell og år'!$F$2-1,0,VLOOKUP(A108-1&amp;B108&amp;C108&amp;E108,$F$2:$G$7561,2,FALSE))</f>
        <v>#DIV/0!</v>
      </c>
    </row>
    <row r="109" spans="1:10" x14ac:dyDescent="0.25">
      <c r="A109">
        <f>'Liste detaljert wide'!A109</f>
        <v>2020</v>
      </c>
      <c r="B109" t="str">
        <f>'Liste detaljert wide'!B109</f>
        <v>RFM</v>
      </c>
      <c r="C109">
        <f>'Liste detaljert wide'!C109</f>
        <v>0</v>
      </c>
      <c r="D109">
        <f>IFERROR(VLOOKUP(C109,'Enheter, modell og år'!$A$2:$B$31,2,FALSE),0)</f>
        <v>0</v>
      </c>
      <c r="E109" t="str">
        <f>'Liste detaljert wide'!$D$1</f>
        <v>Basisbevilgning</v>
      </c>
      <c r="F109" t="str">
        <f t="shared" si="1"/>
        <v>2020RFM0Basisbevilgning</v>
      </c>
      <c r="G109" s="3" t="e">
        <f>'Liste detaljert wide'!D109</f>
        <v>#DIV/0!</v>
      </c>
      <c r="H109" t="str">
        <f>VLOOKUP(E109,Def!$B$2:$C$15,2,FALSE)</f>
        <v>Basisbevilgning</v>
      </c>
      <c r="I109" s="3" t="e">
        <f>IF(A109='Enheter, modell og år'!$F$2-1,0,G109-VLOOKUP(A109-1&amp;B109&amp;C109&amp;E109,$F$2:$G$7561,2,FALSE))</f>
        <v>#DIV/0!</v>
      </c>
      <c r="J109" s="3" t="e">
        <f>IF(A109='Enheter, modell og år'!$F$2-1,0,VLOOKUP(A109-1&amp;B109&amp;C109&amp;E109,$F$2:$G$7561,2,FALSE))</f>
        <v>#DIV/0!</v>
      </c>
    </row>
    <row r="110" spans="1:10" x14ac:dyDescent="0.25">
      <c r="A110">
        <f>'Liste detaljert wide'!A110</f>
        <v>2020</v>
      </c>
      <c r="B110" t="str">
        <f>'Liste detaljert wide'!B110</f>
        <v>RFM</v>
      </c>
      <c r="C110">
        <f>'Liste detaljert wide'!C110</f>
        <v>0</v>
      </c>
      <c r="D110">
        <f>IFERROR(VLOOKUP(C110,'Enheter, modell og år'!$A$2:$B$31,2,FALSE),0)</f>
        <v>0</v>
      </c>
      <c r="E110" t="str">
        <f>'Liste detaljert wide'!$D$1</f>
        <v>Basisbevilgning</v>
      </c>
      <c r="F110" t="str">
        <f t="shared" si="1"/>
        <v>2020RFM0Basisbevilgning</v>
      </c>
      <c r="G110" s="3" t="e">
        <f>'Liste detaljert wide'!D110</f>
        <v>#DIV/0!</v>
      </c>
      <c r="H110" t="str">
        <f>VLOOKUP(E110,Def!$B$2:$C$15,2,FALSE)</f>
        <v>Basisbevilgning</v>
      </c>
      <c r="I110" s="3" t="e">
        <f>IF(A110='Enheter, modell og år'!$F$2-1,0,G110-VLOOKUP(A110-1&amp;B110&amp;C110&amp;E110,$F$2:$G$7561,2,FALSE))</f>
        <v>#DIV/0!</v>
      </c>
      <c r="J110" s="3" t="e">
        <f>IF(A110='Enheter, modell og år'!$F$2-1,0,VLOOKUP(A110-1&amp;B110&amp;C110&amp;E110,$F$2:$G$7561,2,FALSE))</f>
        <v>#DIV/0!</v>
      </c>
    </row>
    <row r="111" spans="1:10" x14ac:dyDescent="0.25">
      <c r="A111">
        <f>'Liste detaljert wide'!A111</f>
        <v>2020</v>
      </c>
      <c r="B111" t="str">
        <f>'Liste detaljert wide'!B111</f>
        <v>RFM</v>
      </c>
      <c r="C111">
        <f>'Liste detaljert wide'!C111</f>
        <v>0</v>
      </c>
      <c r="D111">
        <f>IFERROR(VLOOKUP(C111,'Enheter, modell og år'!$A$2:$B$31,2,FALSE),0)</f>
        <v>0</v>
      </c>
      <c r="E111" t="str">
        <f>'Liste detaljert wide'!$D$1</f>
        <v>Basisbevilgning</v>
      </c>
      <c r="F111" t="str">
        <f t="shared" si="1"/>
        <v>2020RFM0Basisbevilgning</v>
      </c>
      <c r="G111" s="3" t="e">
        <f>'Liste detaljert wide'!D111</f>
        <v>#DIV/0!</v>
      </c>
      <c r="H111" t="str">
        <f>VLOOKUP(E111,Def!$B$2:$C$15,2,FALSE)</f>
        <v>Basisbevilgning</v>
      </c>
      <c r="I111" s="3" t="e">
        <f>IF(A111='Enheter, modell og år'!$F$2-1,0,G111-VLOOKUP(A111-1&amp;B111&amp;C111&amp;E111,$F$2:$G$7561,2,FALSE))</f>
        <v>#DIV/0!</v>
      </c>
      <c r="J111" s="3" t="e">
        <f>IF(A111='Enheter, modell og år'!$F$2-1,0,VLOOKUP(A111-1&amp;B111&amp;C111&amp;E111,$F$2:$G$7561,2,FALSE))</f>
        <v>#DIV/0!</v>
      </c>
    </row>
    <row r="112" spans="1:10" x14ac:dyDescent="0.25">
      <c r="A112">
        <f>'Liste detaljert wide'!A112</f>
        <v>2020</v>
      </c>
      <c r="B112" t="str">
        <f>'Liste detaljert wide'!B112</f>
        <v>RFM</v>
      </c>
      <c r="C112">
        <f>'Liste detaljert wide'!C112</f>
        <v>0</v>
      </c>
      <c r="D112">
        <f>IFERROR(VLOOKUP(C112,'Enheter, modell og år'!$A$2:$B$31,2,FALSE),0)</f>
        <v>0</v>
      </c>
      <c r="E112" t="str">
        <f>'Liste detaljert wide'!$D$1</f>
        <v>Basisbevilgning</v>
      </c>
      <c r="F112" t="str">
        <f t="shared" si="1"/>
        <v>2020RFM0Basisbevilgning</v>
      </c>
      <c r="G112" s="3" t="e">
        <f>'Liste detaljert wide'!D112</f>
        <v>#DIV/0!</v>
      </c>
      <c r="H112" t="str">
        <f>VLOOKUP(E112,Def!$B$2:$C$15,2,FALSE)</f>
        <v>Basisbevilgning</v>
      </c>
      <c r="I112" s="3" t="e">
        <f>IF(A112='Enheter, modell og år'!$F$2-1,0,G112-VLOOKUP(A112-1&amp;B112&amp;C112&amp;E112,$F$2:$G$7561,2,FALSE))</f>
        <v>#DIV/0!</v>
      </c>
      <c r="J112" s="3" t="e">
        <f>IF(A112='Enheter, modell og år'!$F$2-1,0,VLOOKUP(A112-1&amp;B112&amp;C112&amp;E112,$F$2:$G$7561,2,FALSE))</f>
        <v>#DIV/0!</v>
      </c>
    </row>
    <row r="113" spans="1:10" x14ac:dyDescent="0.25">
      <c r="A113">
        <f>'Liste detaljert wide'!A113</f>
        <v>2020</v>
      </c>
      <c r="B113" t="str">
        <f>'Liste detaljert wide'!B113</f>
        <v>RFM</v>
      </c>
      <c r="C113">
        <f>'Liste detaljert wide'!C113</f>
        <v>0</v>
      </c>
      <c r="D113">
        <f>IFERROR(VLOOKUP(C113,'Enheter, modell og år'!$A$2:$B$31,2,FALSE),0)</f>
        <v>0</v>
      </c>
      <c r="E113" t="str">
        <f>'Liste detaljert wide'!$D$1</f>
        <v>Basisbevilgning</v>
      </c>
      <c r="F113" t="str">
        <f t="shared" si="1"/>
        <v>2020RFM0Basisbevilgning</v>
      </c>
      <c r="G113" s="3" t="e">
        <f>'Liste detaljert wide'!D113</f>
        <v>#DIV/0!</v>
      </c>
      <c r="H113" t="str">
        <f>VLOOKUP(E113,Def!$B$2:$C$15,2,FALSE)</f>
        <v>Basisbevilgning</v>
      </c>
      <c r="I113" s="3" t="e">
        <f>IF(A113='Enheter, modell og år'!$F$2-1,0,G113-VLOOKUP(A113-1&amp;B113&amp;C113&amp;E113,$F$2:$G$7561,2,FALSE))</f>
        <v>#DIV/0!</v>
      </c>
      <c r="J113" s="3" t="e">
        <f>IF(A113='Enheter, modell og år'!$F$2-1,0,VLOOKUP(A113-1&amp;B113&amp;C113&amp;E113,$F$2:$G$7561,2,FALSE))</f>
        <v>#DIV/0!</v>
      </c>
    </row>
    <row r="114" spans="1:10" x14ac:dyDescent="0.25">
      <c r="A114">
        <f>'Liste detaljert wide'!A114</f>
        <v>2020</v>
      </c>
      <c r="B114" t="str">
        <f>'Liste detaljert wide'!B114</f>
        <v>RFM</v>
      </c>
      <c r="C114">
        <f>'Liste detaljert wide'!C114</f>
        <v>0</v>
      </c>
      <c r="D114">
        <f>IFERROR(VLOOKUP(C114,'Enheter, modell og år'!$A$2:$B$31,2,FALSE),0)</f>
        <v>0</v>
      </c>
      <c r="E114" t="str">
        <f>'Liste detaljert wide'!$D$1</f>
        <v>Basisbevilgning</v>
      </c>
      <c r="F114" t="str">
        <f t="shared" si="1"/>
        <v>2020RFM0Basisbevilgning</v>
      </c>
      <c r="G114" s="3" t="e">
        <f>'Liste detaljert wide'!D114</f>
        <v>#DIV/0!</v>
      </c>
      <c r="H114" t="str">
        <f>VLOOKUP(E114,Def!$B$2:$C$15,2,FALSE)</f>
        <v>Basisbevilgning</v>
      </c>
      <c r="I114" s="3" t="e">
        <f>IF(A114='Enheter, modell og år'!$F$2-1,0,G114-VLOOKUP(A114-1&amp;B114&amp;C114&amp;E114,$F$2:$G$7561,2,FALSE))</f>
        <v>#DIV/0!</v>
      </c>
      <c r="J114" s="3" t="e">
        <f>IF(A114='Enheter, modell og år'!$F$2-1,0,VLOOKUP(A114-1&amp;B114&amp;C114&amp;E114,$F$2:$G$7561,2,FALSE))</f>
        <v>#DIV/0!</v>
      </c>
    </row>
    <row r="115" spans="1:10" x14ac:dyDescent="0.25">
      <c r="A115">
        <f>'Liste detaljert wide'!A115</f>
        <v>2020</v>
      </c>
      <c r="B115" t="str">
        <f>'Liste detaljert wide'!B115</f>
        <v>RFM</v>
      </c>
      <c r="C115">
        <f>'Liste detaljert wide'!C115</f>
        <v>0</v>
      </c>
      <c r="D115">
        <f>IFERROR(VLOOKUP(C115,'Enheter, modell og år'!$A$2:$B$31,2,FALSE),0)</f>
        <v>0</v>
      </c>
      <c r="E115" t="str">
        <f>'Liste detaljert wide'!$D$1</f>
        <v>Basisbevilgning</v>
      </c>
      <c r="F115" t="str">
        <f t="shared" si="1"/>
        <v>2020RFM0Basisbevilgning</v>
      </c>
      <c r="G115" s="3" t="e">
        <f>'Liste detaljert wide'!D115</f>
        <v>#DIV/0!</v>
      </c>
      <c r="H115" t="str">
        <f>VLOOKUP(E115,Def!$B$2:$C$15,2,FALSE)</f>
        <v>Basisbevilgning</v>
      </c>
      <c r="I115" s="3" t="e">
        <f>IF(A115='Enheter, modell og år'!$F$2-1,0,G115-VLOOKUP(A115-1&amp;B115&amp;C115&amp;E115,$F$2:$G$7561,2,FALSE))</f>
        <v>#DIV/0!</v>
      </c>
      <c r="J115" s="3" t="e">
        <f>IF(A115='Enheter, modell og år'!$F$2-1,0,VLOOKUP(A115-1&amp;B115&amp;C115&amp;E115,$F$2:$G$7561,2,FALSE))</f>
        <v>#DIV/0!</v>
      </c>
    </row>
    <row r="116" spans="1:10" x14ac:dyDescent="0.25">
      <c r="A116">
        <f>'Liste detaljert wide'!A116</f>
        <v>2020</v>
      </c>
      <c r="B116" t="str">
        <f>'Liste detaljert wide'!B116</f>
        <v>RFM</v>
      </c>
      <c r="C116">
        <f>'Liste detaljert wide'!C116</f>
        <v>0</v>
      </c>
      <c r="D116">
        <f>IFERROR(VLOOKUP(C116,'Enheter, modell og år'!$A$2:$B$31,2,FALSE),0)</f>
        <v>0</v>
      </c>
      <c r="E116" t="str">
        <f>'Liste detaljert wide'!$D$1</f>
        <v>Basisbevilgning</v>
      </c>
      <c r="F116" t="str">
        <f t="shared" si="1"/>
        <v>2020RFM0Basisbevilgning</v>
      </c>
      <c r="G116" s="3" t="e">
        <f>'Liste detaljert wide'!D116</f>
        <v>#DIV/0!</v>
      </c>
      <c r="H116" t="str">
        <f>VLOOKUP(E116,Def!$B$2:$C$15,2,FALSE)</f>
        <v>Basisbevilgning</v>
      </c>
      <c r="I116" s="3" t="e">
        <f>IF(A116='Enheter, modell og år'!$F$2-1,0,G116-VLOOKUP(A116-1&amp;B116&amp;C116&amp;E116,$F$2:$G$7561,2,FALSE))</f>
        <v>#DIV/0!</v>
      </c>
      <c r="J116" s="3" t="e">
        <f>IF(A116='Enheter, modell og år'!$F$2-1,0,VLOOKUP(A116-1&amp;B116&amp;C116&amp;E116,$F$2:$G$7561,2,FALSE))</f>
        <v>#DIV/0!</v>
      </c>
    </row>
    <row r="117" spans="1:10" x14ac:dyDescent="0.25">
      <c r="A117">
        <f>'Liste detaljert wide'!A117</f>
        <v>2020</v>
      </c>
      <c r="B117" t="str">
        <f>'Liste detaljert wide'!B117</f>
        <v>RFM</v>
      </c>
      <c r="C117">
        <f>'Liste detaljert wide'!C117</f>
        <v>0</v>
      </c>
      <c r="D117">
        <f>IFERROR(VLOOKUP(C117,'Enheter, modell og år'!$A$2:$B$31,2,FALSE),0)</f>
        <v>0</v>
      </c>
      <c r="E117" t="str">
        <f>'Liste detaljert wide'!$D$1</f>
        <v>Basisbevilgning</v>
      </c>
      <c r="F117" t="str">
        <f t="shared" si="1"/>
        <v>2020RFM0Basisbevilgning</v>
      </c>
      <c r="G117" s="3" t="e">
        <f>'Liste detaljert wide'!D117</f>
        <v>#DIV/0!</v>
      </c>
      <c r="H117" t="str">
        <f>VLOOKUP(E117,Def!$B$2:$C$15,2,FALSE)</f>
        <v>Basisbevilgning</v>
      </c>
      <c r="I117" s="3" t="e">
        <f>IF(A117='Enheter, modell og år'!$F$2-1,0,G117-VLOOKUP(A117-1&amp;B117&amp;C117&amp;E117,$F$2:$G$7561,2,FALSE))</f>
        <v>#DIV/0!</v>
      </c>
      <c r="J117" s="3" t="e">
        <f>IF(A117='Enheter, modell og år'!$F$2-1,0,VLOOKUP(A117-1&amp;B117&amp;C117&amp;E117,$F$2:$G$7561,2,FALSE))</f>
        <v>#DIV/0!</v>
      </c>
    </row>
    <row r="118" spans="1:10" x14ac:dyDescent="0.25">
      <c r="A118">
        <f>'Liste detaljert wide'!A118</f>
        <v>2020</v>
      </c>
      <c r="B118" t="str">
        <f>'Liste detaljert wide'!B118</f>
        <v>RFM</v>
      </c>
      <c r="C118">
        <f>'Liste detaljert wide'!C118</f>
        <v>0</v>
      </c>
      <c r="D118">
        <f>IFERROR(VLOOKUP(C118,'Enheter, modell og år'!$A$2:$B$31,2,FALSE),0)</f>
        <v>0</v>
      </c>
      <c r="E118" t="str">
        <f>'Liste detaljert wide'!$D$1</f>
        <v>Basisbevilgning</v>
      </c>
      <c r="F118" t="str">
        <f t="shared" si="1"/>
        <v>2020RFM0Basisbevilgning</v>
      </c>
      <c r="G118" s="3" t="e">
        <f>'Liste detaljert wide'!D118</f>
        <v>#DIV/0!</v>
      </c>
      <c r="H118" t="str">
        <f>VLOOKUP(E118,Def!$B$2:$C$15,2,FALSE)</f>
        <v>Basisbevilgning</v>
      </c>
      <c r="I118" s="3" t="e">
        <f>IF(A118='Enheter, modell og år'!$F$2-1,0,G118-VLOOKUP(A118-1&amp;B118&amp;C118&amp;E118,$F$2:$G$7561,2,FALSE))</f>
        <v>#DIV/0!</v>
      </c>
      <c r="J118" s="3" t="e">
        <f>IF(A118='Enheter, modell og år'!$F$2-1,0,VLOOKUP(A118-1&amp;B118&amp;C118&amp;E118,$F$2:$G$7561,2,FALSE))</f>
        <v>#DIV/0!</v>
      </c>
    </row>
    <row r="119" spans="1:10" x14ac:dyDescent="0.25">
      <c r="A119">
        <f>'Liste detaljert wide'!A119</f>
        <v>2020</v>
      </c>
      <c r="B119" t="str">
        <f>'Liste detaljert wide'!B119</f>
        <v>RFM</v>
      </c>
      <c r="C119">
        <f>'Liste detaljert wide'!C119</f>
        <v>0</v>
      </c>
      <c r="D119">
        <f>IFERROR(VLOOKUP(C119,'Enheter, modell og år'!$A$2:$B$31,2,FALSE),0)</f>
        <v>0</v>
      </c>
      <c r="E119" t="str">
        <f>'Liste detaljert wide'!$D$1</f>
        <v>Basisbevilgning</v>
      </c>
      <c r="F119" t="str">
        <f t="shared" si="1"/>
        <v>2020RFM0Basisbevilgning</v>
      </c>
      <c r="G119" s="3" t="e">
        <f>'Liste detaljert wide'!D119</f>
        <v>#DIV/0!</v>
      </c>
      <c r="H119" t="str">
        <f>VLOOKUP(E119,Def!$B$2:$C$15,2,FALSE)</f>
        <v>Basisbevilgning</v>
      </c>
      <c r="I119" s="3" t="e">
        <f>IF(A119='Enheter, modell og år'!$F$2-1,0,G119-VLOOKUP(A119-1&amp;B119&amp;C119&amp;E119,$F$2:$G$7561,2,FALSE))</f>
        <v>#DIV/0!</v>
      </c>
      <c r="J119" s="3" t="e">
        <f>IF(A119='Enheter, modell og år'!$F$2-1,0,VLOOKUP(A119-1&amp;B119&amp;C119&amp;E119,$F$2:$G$7561,2,FALSE))</f>
        <v>#DIV/0!</v>
      </c>
    </row>
    <row r="120" spans="1:10" x14ac:dyDescent="0.25">
      <c r="A120">
        <f>'Liste detaljert wide'!A120</f>
        <v>2020</v>
      </c>
      <c r="B120" t="str">
        <f>'Liste detaljert wide'!B120</f>
        <v>RFM</v>
      </c>
      <c r="C120">
        <f>'Liste detaljert wide'!C120</f>
        <v>0</v>
      </c>
      <c r="D120">
        <f>IFERROR(VLOOKUP(C120,'Enheter, modell og år'!$A$2:$B$31,2,FALSE),0)</f>
        <v>0</v>
      </c>
      <c r="E120" t="str">
        <f>'Liste detaljert wide'!$D$1</f>
        <v>Basisbevilgning</v>
      </c>
      <c r="F120" t="str">
        <f t="shared" si="1"/>
        <v>2020RFM0Basisbevilgning</v>
      </c>
      <c r="G120" s="3" t="e">
        <f>'Liste detaljert wide'!D120</f>
        <v>#DIV/0!</v>
      </c>
      <c r="H120" t="str">
        <f>VLOOKUP(E120,Def!$B$2:$C$15,2,FALSE)</f>
        <v>Basisbevilgning</v>
      </c>
      <c r="I120" s="3" t="e">
        <f>IF(A120='Enheter, modell og år'!$F$2-1,0,G120-VLOOKUP(A120-1&amp;B120&amp;C120&amp;E120,$F$2:$G$7561,2,FALSE))</f>
        <v>#DIV/0!</v>
      </c>
      <c r="J120" s="3" t="e">
        <f>IF(A120='Enheter, modell og år'!$F$2-1,0,VLOOKUP(A120-1&amp;B120&amp;C120&amp;E120,$F$2:$G$7561,2,FALSE))</f>
        <v>#DIV/0!</v>
      </c>
    </row>
    <row r="121" spans="1:10" x14ac:dyDescent="0.25">
      <c r="A121">
        <f>'Liste detaljert wide'!A121</f>
        <v>2020</v>
      </c>
      <c r="B121" t="str">
        <f>'Liste detaljert wide'!B121</f>
        <v>RFM</v>
      </c>
      <c r="C121">
        <f>'Liste detaljert wide'!C121</f>
        <v>0</v>
      </c>
      <c r="D121">
        <f>IFERROR(VLOOKUP(C121,'Enheter, modell og år'!$A$2:$B$31,2,FALSE),0)</f>
        <v>0</v>
      </c>
      <c r="E121" t="str">
        <f>'Liste detaljert wide'!$D$1</f>
        <v>Basisbevilgning</v>
      </c>
      <c r="F121" t="str">
        <f t="shared" si="1"/>
        <v>2020RFM0Basisbevilgning</v>
      </c>
      <c r="G121" s="3" t="e">
        <f>'Liste detaljert wide'!D121</f>
        <v>#DIV/0!</v>
      </c>
      <c r="H121" t="str">
        <f>VLOOKUP(E121,Def!$B$2:$C$15,2,FALSE)</f>
        <v>Basisbevilgning</v>
      </c>
      <c r="I121" s="3" t="e">
        <f>IF(A121='Enheter, modell og år'!$F$2-1,0,G121-VLOOKUP(A121-1&amp;B121&amp;C121&amp;E121,$F$2:$G$7561,2,FALSE))</f>
        <v>#DIV/0!</v>
      </c>
      <c r="J121" s="3" t="e">
        <f>IF(A121='Enheter, modell og år'!$F$2-1,0,VLOOKUP(A121-1&amp;B121&amp;C121&amp;E121,$F$2:$G$7561,2,FALSE))</f>
        <v>#DIV/0!</v>
      </c>
    </row>
    <row r="122" spans="1:10" x14ac:dyDescent="0.25">
      <c r="A122">
        <f>'Liste detaljert wide'!A122</f>
        <v>2021</v>
      </c>
      <c r="B122" t="str">
        <f>'Liste detaljert wide'!B122</f>
        <v>RFM</v>
      </c>
      <c r="C122">
        <f>'Liste detaljert wide'!C122</f>
        <v>0</v>
      </c>
      <c r="D122">
        <f>IFERROR(VLOOKUP(C122,'Enheter, modell og år'!$A$2:$B$31,2,FALSE),0)</f>
        <v>0</v>
      </c>
      <c r="E122" t="str">
        <f>'Liste detaljert wide'!$D$1</f>
        <v>Basisbevilgning</v>
      </c>
      <c r="F122" t="str">
        <f t="shared" si="1"/>
        <v>2021RFM0Basisbevilgning</v>
      </c>
      <c r="G122" s="3" t="e">
        <f>'Liste detaljert wide'!D122</f>
        <v>#DIV/0!</v>
      </c>
      <c r="H122" t="str">
        <f>VLOOKUP(E122,Def!$B$2:$C$15,2,FALSE)</f>
        <v>Basisbevilgning</v>
      </c>
      <c r="I122" s="3" t="e">
        <f>IF(A122='Enheter, modell og år'!$F$2-1,0,G122-VLOOKUP(A122-1&amp;B122&amp;C122&amp;E122,$F$2:$G$7561,2,FALSE))</f>
        <v>#DIV/0!</v>
      </c>
      <c r="J122" s="3" t="e">
        <f>IF(A122='Enheter, modell og år'!$F$2-1,0,VLOOKUP(A122-1&amp;B122&amp;C122&amp;E122,$F$2:$G$7561,2,FALSE))</f>
        <v>#DIV/0!</v>
      </c>
    </row>
    <row r="123" spans="1:10" x14ac:dyDescent="0.25">
      <c r="A123">
        <f>'Liste detaljert wide'!A123</f>
        <v>2021</v>
      </c>
      <c r="B123" t="str">
        <f>'Liste detaljert wide'!B123</f>
        <v>RFM</v>
      </c>
      <c r="C123">
        <f>'Liste detaljert wide'!C123</f>
        <v>0</v>
      </c>
      <c r="D123">
        <f>IFERROR(VLOOKUP(C123,'Enheter, modell og år'!$A$2:$B$31,2,FALSE),0)</f>
        <v>0</v>
      </c>
      <c r="E123" t="str">
        <f>'Liste detaljert wide'!$D$1</f>
        <v>Basisbevilgning</v>
      </c>
      <c r="F123" t="str">
        <f t="shared" si="1"/>
        <v>2021RFM0Basisbevilgning</v>
      </c>
      <c r="G123" s="3" t="e">
        <f>'Liste detaljert wide'!D123</f>
        <v>#DIV/0!</v>
      </c>
      <c r="H123" t="str">
        <f>VLOOKUP(E123,Def!$B$2:$C$15,2,FALSE)</f>
        <v>Basisbevilgning</v>
      </c>
      <c r="I123" s="3" t="e">
        <f>IF(A123='Enheter, modell og år'!$F$2-1,0,G123-VLOOKUP(A123-1&amp;B123&amp;C123&amp;E123,$F$2:$G$7561,2,FALSE))</f>
        <v>#DIV/0!</v>
      </c>
      <c r="J123" s="3" t="e">
        <f>IF(A123='Enheter, modell og år'!$F$2-1,0,VLOOKUP(A123-1&amp;B123&amp;C123&amp;E123,$F$2:$G$7561,2,FALSE))</f>
        <v>#DIV/0!</v>
      </c>
    </row>
    <row r="124" spans="1:10" x14ac:dyDescent="0.25">
      <c r="A124">
        <f>'Liste detaljert wide'!A124</f>
        <v>2021</v>
      </c>
      <c r="B124" t="str">
        <f>'Liste detaljert wide'!B124</f>
        <v>RFM</v>
      </c>
      <c r="C124">
        <f>'Liste detaljert wide'!C124</f>
        <v>0</v>
      </c>
      <c r="D124">
        <f>IFERROR(VLOOKUP(C124,'Enheter, modell og år'!$A$2:$B$31,2,FALSE),0)</f>
        <v>0</v>
      </c>
      <c r="E124" t="str">
        <f>'Liste detaljert wide'!$D$1</f>
        <v>Basisbevilgning</v>
      </c>
      <c r="F124" t="str">
        <f t="shared" si="1"/>
        <v>2021RFM0Basisbevilgning</v>
      </c>
      <c r="G124" s="3" t="e">
        <f>'Liste detaljert wide'!D124</f>
        <v>#DIV/0!</v>
      </c>
      <c r="H124" t="str">
        <f>VLOOKUP(E124,Def!$B$2:$C$15,2,FALSE)</f>
        <v>Basisbevilgning</v>
      </c>
      <c r="I124" s="3" t="e">
        <f>IF(A124='Enheter, modell og år'!$F$2-1,0,G124-VLOOKUP(A124-1&amp;B124&amp;C124&amp;E124,$F$2:$G$7561,2,FALSE))</f>
        <v>#DIV/0!</v>
      </c>
      <c r="J124" s="3" t="e">
        <f>IF(A124='Enheter, modell og år'!$F$2-1,0,VLOOKUP(A124-1&amp;B124&amp;C124&amp;E124,$F$2:$G$7561,2,FALSE))</f>
        <v>#DIV/0!</v>
      </c>
    </row>
    <row r="125" spans="1:10" x14ac:dyDescent="0.25">
      <c r="A125">
        <f>'Liste detaljert wide'!A125</f>
        <v>2021</v>
      </c>
      <c r="B125" t="str">
        <f>'Liste detaljert wide'!B125</f>
        <v>RFM</v>
      </c>
      <c r="C125">
        <f>'Liste detaljert wide'!C125</f>
        <v>0</v>
      </c>
      <c r="D125">
        <f>IFERROR(VLOOKUP(C125,'Enheter, modell og år'!$A$2:$B$31,2,FALSE),0)</f>
        <v>0</v>
      </c>
      <c r="E125" t="str">
        <f>'Liste detaljert wide'!$D$1</f>
        <v>Basisbevilgning</v>
      </c>
      <c r="F125" t="str">
        <f t="shared" si="1"/>
        <v>2021RFM0Basisbevilgning</v>
      </c>
      <c r="G125" s="3" t="e">
        <f>'Liste detaljert wide'!D125</f>
        <v>#DIV/0!</v>
      </c>
      <c r="H125" t="str">
        <f>VLOOKUP(E125,Def!$B$2:$C$15,2,FALSE)</f>
        <v>Basisbevilgning</v>
      </c>
      <c r="I125" s="3" t="e">
        <f>IF(A125='Enheter, modell og år'!$F$2-1,0,G125-VLOOKUP(A125-1&amp;B125&amp;C125&amp;E125,$F$2:$G$7561,2,FALSE))</f>
        <v>#DIV/0!</v>
      </c>
      <c r="J125" s="3" t="e">
        <f>IF(A125='Enheter, modell og år'!$F$2-1,0,VLOOKUP(A125-1&amp;B125&amp;C125&amp;E125,$F$2:$G$7561,2,FALSE))</f>
        <v>#DIV/0!</v>
      </c>
    </row>
    <row r="126" spans="1:10" x14ac:dyDescent="0.25">
      <c r="A126">
        <f>'Liste detaljert wide'!A126</f>
        <v>2021</v>
      </c>
      <c r="B126" t="str">
        <f>'Liste detaljert wide'!B126</f>
        <v>RFM</v>
      </c>
      <c r="C126">
        <f>'Liste detaljert wide'!C126</f>
        <v>0</v>
      </c>
      <c r="D126">
        <f>IFERROR(VLOOKUP(C126,'Enheter, modell og år'!$A$2:$B$31,2,FALSE),0)</f>
        <v>0</v>
      </c>
      <c r="E126" t="str">
        <f>'Liste detaljert wide'!$D$1</f>
        <v>Basisbevilgning</v>
      </c>
      <c r="F126" t="str">
        <f t="shared" si="1"/>
        <v>2021RFM0Basisbevilgning</v>
      </c>
      <c r="G126" s="3" t="e">
        <f>'Liste detaljert wide'!D126</f>
        <v>#DIV/0!</v>
      </c>
      <c r="H126" t="str">
        <f>VLOOKUP(E126,Def!$B$2:$C$15,2,FALSE)</f>
        <v>Basisbevilgning</v>
      </c>
      <c r="I126" s="3" t="e">
        <f>IF(A126='Enheter, modell og år'!$F$2-1,0,G126-VLOOKUP(A126-1&amp;B126&amp;C126&amp;E126,$F$2:$G$7561,2,FALSE))</f>
        <v>#DIV/0!</v>
      </c>
      <c r="J126" s="3" t="e">
        <f>IF(A126='Enheter, modell og år'!$F$2-1,0,VLOOKUP(A126-1&amp;B126&amp;C126&amp;E126,$F$2:$G$7561,2,FALSE))</f>
        <v>#DIV/0!</v>
      </c>
    </row>
    <row r="127" spans="1:10" x14ac:dyDescent="0.25">
      <c r="A127">
        <f>'Liste detaljert wide'!A127</f>
        <v>2021</v>
      </c>
      <c r="B127" t="str">
        <f>'Liste detaljert wide'!B127</f>
        <v>RFM</v>
      </c>
      <c r="C127">
        <f>'Liste detaljert wide'!C127</f>
        <v>0</v>
      </c>
      <c r="D127">
        <f>IFERROR(VLOOKUP(C127,'Enheter, modell og år'!$A$2:$B$31,2,FALSE),0)</f>
        <v>0</v>
      </c>
      <c r="E127" t="str">
        <f>'Liste detaljert wide'!$D$1</f>
        <v>Basisbevilgning</v>
      </c>
      <c r="F127" t="str">
        <f t="shared" si="1"/>
        <v>2021RFM0Basisbevilgning</v>
      </c>
      <c r="G127" s="3" t="e">
        <f>'Liste detaljert wide'!D127</f>
        <v>#DIV/0!</v>
      </c>
      <c r="H127" t="str">
        <f>VLOOKUP(E127,Def!$B$2:$C$15,2,FALSE)</f>
        <v>Basisbevilgning</v>
      </c>
      <c r="I127" s="3" t="e">
        <f>IF(A127='Enheter, modell og år'!$F$2-1,0,G127-VLOOKUP(A127-1&amp;B127&amp;C127&amp;E127,$F$2:$G$7561,2,FALSE))</f>
        <v>#DIV/0!</v>
      </c>
      <c r="J127" s="3" t="e">
        <f>IF(A127='Enheter, modell og år'!$F$2-1,0,VLOOKUP(A127-1&amp;B127&amp;C127&amp;E127,$F$2:$G$7561,2,FALSE))</f>
        <v>#DIV/0!</v>
      </c>
    </row>
    <row r="128" spans="1:10" x14ac:dyDescent="0.25">
      <c r="A128">
        <f>'Liste detaljert wide'!A128</f>
        <v>2021</v>
      </c>
      <c r="B128" t="str">
        <f>'Liste detaljert wide'!B128</f>
        <v>RFM</v>
      </c>
      <c r="C128">
        <f>'Liste detaljert wide'!C128</f>
        <v>0</v>
      </c>
      <c r="D128">
        <f>IFERROR(VLOOKUP(C128,'Enheter, modell og år'!$A$2:$B$31,2,FALSE),0)</f>
        <v>0</v>
      </c>
      <c r="E128" t="str">
        <f>'Liste detaljert wide'!$D$1</f>
        <v>Basisbevilgning</v>
      </c>
      <c r="F128" t="str">
        <f t="shared" si="1"/>
        <v>2021RFM0Basisbevilgning</v>
      </c>
      <c r="G128" s="3" t="e">
        <f>'Liste detaljert wide'!D128</f>
        <v>#DIV/0!</v>
      </c>
      <c r="H128" t="str">
        <f>VLOOKUP(E128,Def!$B$2:$C$15,2,FALSE)</f>
        <v>Basisbevilgning</v>
      </c>
      <c r="I128" s="3" t="e">
        <f>IF(A128='Enheter, modell og år'!$F$2-1,0,G128-VLOOKUP(A128-1&amp;B128&amp;C128&amp;E128,$F$2:$G$7561,2,FALSE))</f>
        <v>#DIV/0!</v>
      </c>
      <c r="J128" s="3" t="e">
        <f>IF(A128='Enheter, modell og år'!$F$2-1,0,VLOOKUP(A128-1&amp;B128&amp;C128&amp;E128,$F$2:$G$7561,2,FALSE))</f>
        <v>#DIV/0!</v>
      </c>
    </row>
    <row r="129" spans="1:10" x14ac:dyDescent="0.25">
      <c r="A129">
        <f>'Liste detaljert wide'!A129</f>
        <v>2021</v>
      </c>
      <c r="B129" t="str">
        <f>'Liste detaljert wide'!B129</f>
        <v>RFM</v>
      </c>
      <c r="C129">
        <f>'Liste detaljert wide'!C129</f>
        <v>0</v>
      </c>
      <c r="D129">
        <f>IFERROR(VLOOKUP(C129,'Enheter, modell og år'!$A$2:$B$31,2,FALSE),0)</f>
        <v>0</v>
      </c>
      <c r="E129" t="str">
        <f>'Liste detaljert wide'!$D$1</f>
        <v>Basisbevilgning</v>
      </c>
      <c r="F129" t="str">
        <f t="shared" si="1"/>
        <v>2021RFM0Basisbevilgning</v>
      </c>
      <c r="G129" s="3" t="e">
        <f>'Liste detaljert wide'!D129</f>
        <v>#DIV/0!</v>
      </c>
      <c r="H129" t="str">
        <f>VLOOKUP(E129,Def!$B$2:$C$15,2,FALSE)</f>
        <v>Basisbevilgning</v>
      </c>
      <c r="I129" s="3" t="e">
        <f>IF(A129='Enheter, modell og år'!$F$2-1,0,G129-VLOOKUP(A129-1&amp;B129&amp;C129&amp;E129,$F$2:$G$7561,2,FALSE))</f>
        <v>#DIV/0!</v>
      </c>
      <c r="J129" s="3" t="e">
        <f>IF(A129='Enheter, modell og år'!$F$2-1,0,VLOOKUP(A129-1&amp;B129&amp;C129&amp;E129,$F$2:$G$7561,2,FALSE))</f>
        <v>#DIV/0!</v>
      </c>
    </row>
    <row r="130" spans="1:10" x14ac:dyDescent="0.25">
      <c r="A130">
        <f>'Liste detaljert wide'!A130</f>
        <v>2021</v>
      </c>
      <c r="B130" t="str">
        <f>'Liste detaljert wide'!B130</f>
        <v>RFM</v>
      </c>
      <c r="C130">
        <f>'Liste detaljert wide'!C130</f>
        <v>0</v>
      </c>
      <c r="D130">
        <f>IFERROR(VLOOKUP(C130,'Enheter, modell og år'!$A$2:$B$31,2,FALSE),0)</f>
        <v>0</v>
      </c>
      <c r="E130" t="str">
        <f>'Liste detaljert wide'!$D$1</f>
        <v>Basisbevilgning</v>
      </c>
      <c r="F130" t="str">
        <f t="shared" si="1"/>
        <v>2021RFM0Basisbevilgning</v>
      </c>
      <c r="G130" s="3" t="e">
        <f>'Liste detaljert wide'!D130</f>
        <v>#DIV/0!</v>
      </c>
      <c r="H130" t="str">
        <f>VLOOKUP(E130,Def!$B$2:$C$15,2,FALSE)</f>
        <v>Basisbevilgning</v>
      </c>
      <c r="I130" s="3" t="e">
        <f>IF(A130='Enheter, modell og år'!$F$2-1,0,G130-VLOOKUP(A130-1&amp;B130&amp;C130&amp;E130,$F$2:$G$7561,2,FALSE))</f>
        <v>#DIV/0!</v>
      </c>
      <c r="J130" s="3" t="e">
        <f>IF(A130='Enheter, modell og år'!$F$2-1,0,VLOOKUP(A130-1&amp;B130&amp;C130&amp;E130,$F$2:$G$7561,2,FALSE))</f>
        <v>#DIV/0!</v>
      </c>
    </row>
    <row r="131" spans="1:10" x14ac:dyDescent="0.25">
      <c r="A131">
        <f>'Liste detaljert wide'!A131</f>
        <v>2021</v>
      </c>
      <c r="B131" t="str">
        <f>'Liste detaljert wide'!B131</f>
        <v>RFM</v>
      </c>
      <c r="C131">
        <f>'Liste detaljert wide'!C131</f>
        <v>0</v>
      </c>
      <c r="D131">
        <f>IFERROR(VLOOKUP(C131,'Enheter, modell og år'!$A$2:$B$31,2,FALSE),0)</f>
        <v>0</v>
      </c>
      <c r="E131" t="str">
        <f>'Liste detaljert wide'!$D$1</f>
        <v>Basisbevilgning</v>
      </c>
      <c r="F131" t="str">
        <f t="shared" ref="F131:F194" si="2">A131&amp;B131&amp;C131&amp;E131</f>
        <v>2021RFM0Basisbevilgning</v>
      </c>
      <c r="G131" s="3" t="e">
        <f>'Liste detaljert wide'!D131</f>
        <v>#DIV/0!</v>
      </c>
      <c r="H131" t="str">
        <f>VLOOKUP(E131,Def!$B$2:$C$15,2,FALSE)</f>
        <v>Basisbevilgning</v>
      </c>
      <c r="I131" s="3" t="e">
        <f>IF(A131='Enheter, modell og år'!$F$2-1,0,G131-VLOOKUP(A131-1&amp;B131&amp;C131&amp;E131,$F$2:$G$7561,2,FALSE))</f>
        <v>#DIV/0!</v>
      </c>
      <c r="J131" s="3" t="e">
        <f>IF(A131='Enheter, modell og år'!$F$2-1,0,VLOOKUP(A131-1&amp;B131&amp;C131&amp;E131,$F$2:$G$7561,2,FALSE))</f>
        <v>#DIV/0!</v>
      </c>
    </row>
    <row r="132" spans="1:10" x14ac:dyDescent="0.25">
      <c r="A132">
        <f>'Liste detaljert wide'!A132</f>
        <v>2021</v>
      </c>
      <c r="B132" t="str">
        <f>'Liste detaljert wide'!B132</f>
        <v>RFM</v>
      </c>
      <c r="C132">
        <f>'Liste detaljert wide'!C132</f>
        <v>0</v>
      </c>
      <c r="D132">
        <f>IFERROR(VLOOKUP(C132,'Enheter, modell og år'!$A$2:$B$31,2,FALSE),0)</f>
        <v>0</v>
      </c>
      <c r="E132" t="str">
        <f>'Liste detaljert wide'!$D$1</f>
        <v>Basisbevilgning</v>
      </c>
      <c r="F132" t="str">
        <f t="shared" si="2"/>
        <v>2021RFM0Basisbevilgning</v>
      </c>
      <c r="G132" s="3" t="e">
        <f>'Liste detaljert wide'!D132</f>
        <v>#DIV/0!</v>
      </c>
      <c r="H132" t="str">
        <f>VLOOKUP(E132,Def!$B$2:$C$15,2,FALSE)</f>
        <v>Basisbevilgning</v>
      </c>
      <c r="I132" s="3" t="e">
        <f>IF(A132='Enheter, modell og år'!$F$2-1,0,G132-VLOOKUP(A132-1&amp;B132&amp;C132&amp;E132,$F$2:$G$7561,2,FALSE))</f>
        <v>#DIV/0!</v>
      </c>
      <c r="J132" s="3" t="e">
        <f>IF(A132='Enheter, modell og år'!$F$2-1,0,VLOOKUP(A132-1&amp;B132&amp;C132&amp;E132,$F$2:$G$7561,2,FALSE))</f>
        <v>#DIV/0!</v>
      </c>
    </row>
    <row r="133" spans="1:10" x14ac:dyDescent="0.25">
      <c r="A133">
        <f>'Liste detaljert wide'!A133</f>
        <v>2021</v>
      </c>
      <c r="B133" t="str">
        <f>'Liste detaljert wide'!B133</f>
        <v>RFM</v>
      </c>
      <c r="C133">
        <f>'Liste detaljert wide'!C133</f>
        <v>0</v>
      </c>
      <c r="D133">
        <f>IFERROR(VLOOKUP(C133,'Enheter, modell og år'!$A$2:$B$31,2,FALSE),0)</f>
        <v>0</v>
      </c>
      <c r="E133" t="str">
        <f>'Liste detaljert wide'!$D$1</f>
        <v>Basisbevilgning</v>
      </c>
      <c r="F133" t="str">
        <f t="shared" si="2"/>
        <v>2021RFM0Basisbevilgning</v>
      </c>
      <c r="G133" s="3" t="e">
        <f>'Liste detaljert wide'!D133</f>
        <v>#DIV/0!</v>
      </c>
      <c r="H133" t="str">
        <f>VLOOKUP(E133,Def!$B$2:$C$15,2,FALSE)</f>
        <v>Basisbevilgning</v>
      </c>
      <c r="I133" s="3" t="e">
        <f>IF(A133='Enheter, modell og år'!$F$2-1,0,G133-VLOOKUP(A133-1&amp;B133&amp;C133&amp;E133,$F$2:$G$7561,2,FALSE))</f>
        <v>#DIV/0!</v>
      </c>
      <c r="J133" s="3" t="e">
        <f>IF(A133='Enheter, modell og år'!$F$2-1,0,VLOOKUP(A133-1&amp;B133&amp;C133&amp;E133,$F$2:$G$7561,2,FALSE))</f>
        <v>#DIV/0!</v>
      </c>
    </row>
    <row r="134" spans="1:10" x14ac:dyDescent="0.25">
      <c r="A134">
        <f>'Liste detaljert wide'!A134</f>
        <v>2021</v>
      </c>
      <c r="B134" t="str">
        <f>'Liste detaljert wide'!B134</f>
        <v>RFM</v>
      </c>
      <c r="C134">
        <f>'Liste detaljert wide'!C134</f>
        <v>0</v>
      </c>
      <c r="D134">
        <f>IFERROR(VLOOKUP(C134,'Enheter, modell og år'!$A$2:$B$31,2,FALSE),0)</f>
        <v>0</v>
      </c>
      <c r="E134" t="str">
        <f>'Liste detaljert wide'!$D$1</f>
        <v>Basisbevilgning</v>
      </c>
      <c r="F134" t="str">
        <f t="shared" si="2"/>
        <v>2021RFM0Basisbevilgning</v>
      </c>
      <c r="G134" s="3" t="e">
        <f>'Liste detaljert wide'!D134</f>
        <v>#DIV/0!</v>
      </c>
      <c r="H134" t="str">
        <f>VLOOKUP(E134,Def!$B$2:$C$15,2,FALSE)</f>
        <v>Basisbevilgning</v>
      </c>
      <c r="I134" s="3" t="e">
        <f>IF(A134='Enheter, modell og år'!$F$2-1,0,G134-VLOOKUP(A134-1&amp;B134&amp;C134&amp;E134,$F$2:$G$7561,2,FALSE))</f>
        <v>#DIV/0!</v>
      </c>
      <c r="J134" s="3" t="e">
        <f>IF(A134='Enheter, modell og år'!$F$2-1,0,VLOOKUP(A134-1&amp;B134&amp;C134&amp;E134,$F$2:$G$7561,2,FALSE))</f>
        <v>#DIV/0!</v>
      </c>
    </row>
    <row r="135" spans="1:10" x14ac:dyDescent="0.25">
      <c r="A135">
        <f>'Liste detaljert wide'!A135</f>
        <v>2021</v>
      </c>
      <c r="B135" t="str">
        <f>'Liste detaljert wide'!B135</f>
        <v>RFM</v>
      </c>
      <c r="C135">
        <f>'Liste detaljert wide'!C135</f>
        <v>0</v>
      </c>
      <c r="D135">
        <f>IFERROR(VLOOKUP(C135,'Enheter, modell og år'!$A$2:$B$31,2,FALSE),0)</f>
        <v>0</v>
      </c>
      <c r="E135" t="str">
        <f>'Liste detaljert wide'!$D$1</f>
        <v>Basisbevilgning</v>
      </c>
      <c r="F135" t="str">
        <f t="shared" si="2"/>
        <v>2021RFM0Basisbevilgning</v>
      </c>
      <c r="G135" s="3" t="e">
        <f>'Liste detaljert wide'!D135</f>
        <v>#DIV/0!</v>
      </c>
      <c r="H135" t="str">
        <f>VLOOKUP(E135,Def!$B$2:$C$15,2,FALSE)</f>
        <v>Basisbevilgning</v>
      </c>
      <c r="I135" s="3" t="e">
        <f>IF(A135='Enheter, modell og år'!$F$2-1,0,G135-VLOOKUP(A135-1&amp;B135&amp;C135&amp;E135,$F$2:$G$7561,2,FALSE))</f>
        <v>#DIV/0!</v>
      </c>
      <c r="J135" s="3" t="e">
        <f>IF(A135='Enheter, modell og år'!$F$2-1,0,VLOOKUP(A135-1&amp;B135&amp;C135&amp;E135,$F$2:$G$7561,2,FALSE))</f>
        <v>#DIV/0!</v>
      </c>
    </row>
    <row r="136" spans="1:10" x14ac:dyDescent="0.25">
      <c r="A136">
        <f>'Liste detaljert wide'!A136</f>
        <v>2021</v>
      </c>
      <c r="B136" t="str">
        <f>'Liste detaljert wide'!B136</f>
        <v>RFM</v>
      </c>
      <c r="C136">
        <f>'Liste detaljert wide'!C136</f>
        <v>0</v>
      </c>
      <c r="D136">
        <f>IFERROR(VLOOKUP(C136,'Enheter, modell og år'!$A$2:$B$31,2,FALSE),0)</f>
        <v>0</v>
      </c>
      <c r="E136" t="str">
        <f>'Liste detaljert wide'!$D$1</f>
        <v>Basisbevilgning</v>
      </c>
      <c r="F136" t="str">
        <f t="shared" si="2"/>
        <v>2021RFM0Basisbevilgning</v>
      </c>
      <c r="G136" s="3" t="e">
        <f>'Liste detaljert wide'!D136</f>
        <v>#DIV/0!</v>
      </c>
      <c r="H136" t="str">
        <f>VLOOKUP(E136,Def!$B$2:$C$15,2,FALSE)</f>
        <v>Basisbevilgning</v>
      </c>
      <c r="I136" s="3" t="e">
        <f>IF(A136='Enheter, modell og år'!$F$2-1,0,G136-VLOOKUP(A136-1&amp;B136&amp;C136&amp;E136,$F$2:$G$7561,2,FALSE))</f>
        <v>#DIV/0!</v>
      </c>
      <c r="J136" s="3" t="e">
        <f>IF(A136='Enheter, modell og år'!$F$2-1,0,VLOOKUP(A136-1&amp;B136&amp;C136&amp;E136,$F$2:$G$7561,2,FALSE))</f>
        <v>#DIV/0!</v>
      </c>
    </row>
    <row r="137" spans="1:10" x14ac:dyDescent="0.25">
      <c r="A137">
        <f>'Liste detaljert wide'!A137</f>
        <v>2021</v>
      </c>
      <c r="B137" t="str">
        <f>'Liste detaljert wide'!B137</f>
        <v>RFM</v>
      </c>
      <c r="C137">
        <f>'Liste detaljert wide'!C137</f>
        <v>0</v>
      </c>
      <c r="D137">
        <f>IFERROR(VLOOKUP(C137,'Enheter, modell og år'!$A$2:$B$31,2,FALSE),0)</f>
        <v>0</v>
      </c>
      <c r="E137" t="str">
        <f>'Liste detaljert wide'!$D$1</f>
        <v>Basisbevilgning</v>
      </c>
      <c r="F137" t="str">
        <f t="shared" si="2"/>
        <v>2021RFM0Basisbevilgning</v>
      </c>
      <c r="G137" s="3" t="e">
        <f>'Liste detaljert wide'!D137</f>
        <v>#DIV/0!</v>
      </c>
      <c r="H137" t="str">
        <f>VLOOKUP(E137,Def!$B$2:$C$15,2,FALSE)</f>
        <v>Basisbevilgning</v>
      </c>
      <c r="I137" s="3" t="e">
        <f>IF(A137='Enheter, modell og år'!$F$2-1,0,G137-VLOOKUP(A137-1&amp;B137&amp;C137&amp;E137,$F$2:$G$7561,2,FALSE))</f>
        <v>#DIV/0!</v>
      </c>
      <c r="J137" s="3" t="e">
        <f>IF(A137='Enheter, modell og år'!$F$2-1,0,VLOOKUP(A137-1&amp;B137&amp;C137&amp;E137,$F$2:$G$7561,2,FALSE))</f>
        <v>#DIV/0!</v>
      </c>
    </row>
    <row r="138" spans="1:10" x14ac:dyDescent="0.25">
      <c r="A138">
        <f>'Liste detaljert wide'!A138</f>
        <v>2021</v>
      </c>
      <c r="B138" t="str">
        <f>'Liste detaljert wide'!B138</f>
        <v>RFM</v>
      </c>
      <c r="C138">
        <f>'Liste detaljert wide'!C138</f>
        <v>0</v>
      </c>
      <c r="D138">
        <f>IFERROR(VLOOKUP(C138,'Enheter, modell og år'!$A$2:$B$31,2,FALSE),0)</f>
        <v>0</v>
      </c>
      <c r="E138" t="str">
        <f>'Liste detaljert wide'!$D$1</f>
        <v>Basisbevilgning</v>
      </c>
      <c r="F138" t="str">
        <f t="shared" si="2"/>
        <v>2021RFM0Basisbevilgning</v>
      </c>
      <c r="G138" s="3" t="e">
        <f>'Liste detaljert wide'!D138</f>
        <v>#DIV/0!</v>
      </c>
      <c r="H138" t="str">
        <f>VLOOKUP(E138,Def!$B$2:$C$15,2,FALSE)</f>
        <v>Basisbevilgning</v>
      </c>
      <c r="I138" s="3" t="e">
        <f>IF(A138='Enheter, modell og år'!$F$2-1,0,G138-VLOOKUP(A138-1&amp;B138&amp;C138&amp;E138,$F$2:$G$7561,2,FALSE))</f>
        <v>#DIV/0!</v>
      </c>
      <c r="J138" s="3" t="e">
        <f>IF(A138='Enheter, modell og år'!$F$2-1,0,VLOOKUP(A138-1&amp;B138&amp;C138&amp;E138,$F$2:$G$7561,2,FALSE))</f>
        <v>#DIV/0!</v>
      </c>
    </row>
    <row r="139" spans="1:10" x14ac:dyDescent="0.25">
      <c r="A139">
        <f>'Liste detaljert wide'!A139</f>
        <v>2021</v>
      </c>
      <c r="B139" t="str">
        <f>'Liste detaljert wide'!B139</f>
        <v>RFM</v>
      </c>
      <c r="C139">
        <f>'Liste detaljert wide'!C139</f>
        <v>0</v>
      </c>
      <c r="D139">
        <f>IFERROR(VLOOKUP(C139,'Enheter, modell og år'!$A$2:$B$31,2,FALSE),0)</f>
        <v>0</v>
      </c>
      <c r="E139" t="str">
        <f>'Liste detaljert wide'!$D$1</f>
        <v>Basisbevilgning</v>
      </c>
      <c r="F139" t="str">
        <f t="shared" si="2"/>
        <v>2021RFM0Basisbevilgning</v>
      </c>
      <c r="G139" s="3" t="e">
        <f>'Liste detaljert wide'!D139</f>
        <v>#DIV/0!</v>
      </c>
      <c r="H139" t="str">
        <f>VLOOKUP(E139,Def!$B$2:$C$15,2,FALSE)</f>
        <v>Basisbevilgning</v>
      </c>
      <c r="I139" s="3" t="e">
        <f>IF(A139='Enheter, modell og år'!$F$2-1,0,G139-VLOOKUP(A139-1&amp;B139&amp;C139&amp;E139,$F$2:$G$7561,2,FALSE))</f>
        <v>#DIV/0!</v>
      </c>
      <c r="J139" s="3" t="e">
        <f>IF(A139='Enheter, modell og år'!$F$2-1,0,VLOOKUP(A139-1&amp;B139&amp;C139&amp;E139,$F$2:$G$7561,2,FALSE))</f>
        <v>#DIV/0!</v>
      </c>
    </row>
    <row r="140" spans="1:10" x14ac:dyDescent="0.25">
      <c r="A140">
        <f>'Liste detaljert wide'!A140</f>
        <v>2021</v>
      </c>
      <c r="B140" t="str">
        <f>'Liste detaljert wide'!B140</f>
        <v>RFM</v>
      </c>
      <c r="C140">
        <f>'Liste detaljert wide'!C140</f>
        <v>0</v>
      </c>
      <c r="D140">
        <f>IFERROR(VLOOKUP(C140,'Enheter, modell og år'!$A$2:$B$31,2,FALSE),0)</f>
        <v>0</v>
      </c>
      <c r="E140" t="str">
        <f>'Liste detaljert wide'!$D$1</f>
        <v>Basisbevilgning</v>
      </c>
      <c r="F140" t="str">
        <f t="shared" si="2"/>
        <v>2021RFM0Basisbevilgning</v>
      </c>
      <c r="G140" s="3" t="e">
        <f>'Liste detaljert wide'!D140</f>
        <v>#DIV/0!</v>
      </c>
      <c r="H140" t="str">
        <f>VLOOKUP(E140,Def!$B$2:$C$15,2,FALSE)</f>
        <v>Basisbevilgning</v>
      </c>
      <c r="I140" s="3" t="e">
        <f>IF(A140='Enheter, modell og år'!$F$2-1,0,G140-VLOOKUP(A140-1&amp;B140&amp;C140&amp;E140,$F$2:$G$7561,2,FALSE))</f>
        <v>#DIV/0!</v>
      </c>
      <c r="J140" s="3" t="e">
        <f>IF(A140='Enheter, modell og år'!$F$2-1,0,VLOOKUP(A140-1&amp;B140&amp;C140&amp;E140,$F$2:$G$7561,2,FALSE))</f>
        <v>#DIV/0!</v>
      </c>
    </row>
    <row r="141" spans="1:10" x14ac:dyDescent="0.25">
      <c r="A141">
        <f>'Liste detaljert wide'!A141</f>
        <v>2021</v>
      </c>
      <c r="B141" t="str">
        <f>'Liste detaljert wide'!B141</f>
        <v>RFM</v>
      </c>
      <c r="C141">
        <f>'Liste detaljert wide'!C141</f>
        <v>0</v>
      </c>
      <c r="D141">
        <f>IFERROR(VLOOKUP(C141,'Enheter, modell og år'!$A$2:$B$31,2,FALSE),0)</f>
        <v>0</v>
      </c>
      <c r="E141" t="str">
        <f>'Liste detaljert wide'!$D$1</f>
        <v>Basisbevilgning</v>
      </c>
      <c r="F141" t="str">
        <f t="shared" si="2"/>
        <v>2021RFM0Basisbevilgning</v>
      </c>
      <c r="G141" s="3" t="e">
        <f>'Liste detaljert wide'!D141</f>
        <v>#DIV/0!</v>
      </c>
      <c r="H141" t="str">
        <f>VLOOKUP(E141,Def!$B$2:$C$15,2,FALSE)</f>
        <v>Basisbevilgning</v>
      </c>
      <c r="I141" s="3" t="e">
        <f>IF(A141='Enheter, modell og år'!$F$2-1,0,G141-VLOOKUP(A141-1&amp;B141&amp;C141&amp;E141,$F$2:$G$7561,2,FALSE))</f>
        <v>#DIV/0!</v>
      </c>
      <c r="J141" s="3" t="e">
        <f>IF(A141='Enheter, modell og år'!$F$2-1,0,VLOOKUP(A141-1&amp;B141&amp;C141&amp;E141,$F$2:$G$7561,2,FALSE))</f>
        <v>#DIV/0!</v>
      </c>
    </row>
    <row r="142" spans="1:10" x14ac:dyDescent="0.25">
      <c r="A142">
        <f>'Liste detaljert wide'!A142</f>
        <v>2021</v>
      </c>
      <c r="B142" t="str">
        <f>'Liste detaljert wide'!B142</f>
        <v>RFM</v>
      </c>
      <c r="C142">
        <f>'Liste detaljert wide'!C142</f>
        <v>0</v>
      </c>
      <c r="D142">
        <f>IFERROR(VLOOKUP(C142,'Enheter, modell og år'!$A$2:$B$31,2,FALSE),0)</f>
        <v>0</v>
      </c>
      <c r="E142" t="str">
        <f>'Liste detaljert wide'!$D$1</f>
        <v>Basisbevilgning</v>
      </c>
      <c r="F142" t="str">
        <f t="shared" si="2"/>
        <v>2021RFM0Basisbevilgning</v>
      </c>
      <c r="G142" s="3" t="e">
        <f>'Liste detaljert wide'!D142</f>
        <v>#DIV/0!</v>
      </c>
      <c r="H142" t="str">
        <f>VLOOKUP(E142,Def!$B$2:$C$15,2,FALSE)</f>
        <v>Basisbevilgning</v>
      </c>
      <c r="I142" s="3" t="e">
        <f>IF(A142='Enheter, modell og år'!$F$2-1,0,G142-VLOOKUP(A142-1&amp;B142&amp;C142&amp;E142,$F$2:$G$7561,2,FALSE))</f>
        <v>#DIV/0!</v>
      </c>
      <c r="J142" s="3" t="e">
        <f>IF(A142='Enheter, modell og år'!$F$2-1,0,VLOOKUP(A142-1&amp;B142&amp;C142&amp;E142,$F$2:$G$7561,2,FALSE))</f>
        <v>#DIV/0!</v>
      </c>
    </row>
    <row r="143" spans="1:10" x14ac:dyDescent="0.25">
      <c r="A143">
        <f>'Liste detaljert wide'!A143</f>
        <v>2021</v>
      </c>
      <c r="B143" t="str">
        <f>'Liste detaljert wide'!B143</f>
        <v>RFM</v>
      </c>
      <c r="C143">
        <f>'Liste detaljert wide'!C143</f>
        <v>0</v>
      </c>
      <c r="D143">
        <f>IFERROR(VLOOKUP(C143,'Enheter, modell og år'!$A$2:$B$31,2,FALSE),0)</f>
        <v>0</v>
      </c>
      <c r="E143" t="str">
        <f>'Liste detaljert wide'!$D$1</f>
        <v>Basisbevilgning</v>
      </c>
      <c r="F143" t="str">
        <f t="shared" si="2"/>
        <v>2021RFM0Basisbevilgning</v>
      </c>
      <c r="G143" s="3" t="e">
        <f>'Liste detaljert wide'!D143</f>
        <v>#DIV/0!</v>
      </c>
      <c r="H143" t="str">
        <f>VLOOKUP(E143,Def!$B$2:$C$15,2,FALSE)</f>
        <v>Basisbevilgning</v>
      </c>
      <c r="I143" s="3" t="e">
        <f>IF(A143='Enheter, modell og år'!$F$2-1,0,G143-VLOOKUP(A143-1&amp;B143&amp;C143&amp;E143,$F$2:$G$7561,2,FALSE))</f>
        <v>#DIV/0!</v>
      </c>
      <c r="J143" s="3" t="e">
        <f>IF(A143='Enheter, modell og år'!$F$2-1,0,VLOOKUP(A143-1&amp;B143&amp;C143&amp;E143,$F$2:$G$7561,2,FALSE))</f>
        <v>#DIV/0!</v>
      </c>
    </row>
    <row r="144" spans="1:10" x14ac:dyDescent="0.25">
      <c r="A144">
        <f>'Liste detaljert wide'!A144</f>
        <v>2021</v>
      </c>
      <c r="B144" t="str">
        <f>'Liste detaljert wide'!B144</f>
        <v>RFM</v>
      </c>
      <c r="C144">
        <f>'Liste detaljert wide'!C144</f>
        <v>0</v>
      </c>
      <c r="D144">
        <f>IFERROR(VLOOKUP(C144,'Enheter, modell og år'!$A$2:$B$31,2,FALSE),0)</f>
        <v>0</v>
      </c>
      <c r="E144" t="str">
        <f>'Liste detaljert wide'!$D$1</f>
        <v>Basisbevilgning</v>
      </c>
      <c r="F144" t="str">
        <f t="shared" si="2"/>
        <v>2021RFM0Basisbevilgning</v>
      </c>
      <c r="G144" s="3" t="e">
        <f>'Liste detaljert wide'!D144</f>
        <v>#DIV/0!</v>
      </c>
      <c r="H144" t="str">
        <f>VLOOKUP(E144,Def!$B$2:$C$15,2,FALSE)</f>
        <v>Basisbevilgning</v>
      </c>
      <c r="I144" s="3" t="e">
        <f>IF(A144='Enheter, modell og år'!$F$2-1,0,G144-VLOOKUP(A144-1&amp;B144&amp;C144&amp;E144,$F$2:$G$7561,2,FALSE))</f>
        <v>#DIV/0!</v>
      </c>
      <c r="J144" s="3" t="e">
        <f>IF(A144='Enheter, modell og år'!$F$2-1,0,VLOOKUP(A144-1&amp;B144&amp;C144&amp;E144,$F$2:$G$7561,2,FALSE))</f>
        <v>#DIV/0!</v>
      </c>
    </row>
    <row r="145" spans="1:10" x14ac:dyDescent="0.25">
      <c r="A145">
        <f>'Liste detaljert wide'!A145</f>
        <v>2021</v>
      </c>
      <c r="B145" t="str">
        <f>'Liste detaljert wide'!B145</f>
        <v>RFM</v>
      </c>
      <c r="C145">
        <f>'Liste detaljert wide'!C145</f>
        <v>0</v>
      </c>
      <c r="D145">
        <f>IFERROR(VLOOKUP(C145,'Enheter, modell og år'!$A$2:$B$31,2,FALSE),0)</f>
        <v>0</v>
      </c>
      <c r="E145" t="str">
        <f>'Liste detaljert wide'!$D$1</f>
        <v>Basisbevilgning</v>
      </c>
      <c r="F145" t="str">
        <f t="shared" si="2"/>
        <v>2021RFM0Basisbevilgning</v>
      </c>
      <c r="G145" s="3" t="e">
        <f>'Liste detaljert wide'!D145</f>
        <v>#DIV/0!</v>
      </c>
      <c r="H145" t="str">
        <f>VLOOKUP(E145,Def!$B$2:$C$15,2,FALSE)</f>
        <v>Basisbevilgning</v>
      </c>
      <c r="I145" s="3" t="e">
        <f>IF(A145='Enheter, modell og år'!$F$2-1,0,G145-VLOOKUP(A145-1&amp;B145&amp;C145&amp;E145,$F$2:$G$7561,2,FALSE))</f>
        <v>#DIV/0!</v>
      </c>
      <c r="J145" s="3" t="e">
        <f>IF(A145='Enheter, modell og år'!$F$2-1,0,VLOOKUP(A145-1&amp;B145&amp;C145&amp;E145,$F$2:$G$7561,2,FALSE))</f>
        <v>#DIV/0!</v>
      </c>
    </row>
    <row r="146" spans="1:10" x14ac:dyDescent="0.25">
      <c r="A146">
        <f>'Liste detaljert wide'!A146</f>
        <v>2021</v>
      </c>
      <c r="B146" t="str">
        <f>'Liste detaljert wide'!B146</f>
        <v>RFM</v>
      </c>
      <c r="C146">
        <f>'Liste detaljert wide'!C146</f>
        <v>0</v>
      </c>
      <c r="D146">
        <f>IFERROR(VLOOKUP(C146,'Enheter, modell og år'!$A$2:$B$31,2,FALSE),0)</f>
        <v>0</v>
      </c>
      <c r="E146" t="str">
        <f>'Liste detaljert wide'!$D$1</f>
        <v>Basisbevilgning</v>
      </c>
      <c r="F146" t="str">
        <f t="shared" si="2"/>
        <v>2021RFM0Basisbevilgning</v>
      </c>
      <c r="G146" s="3" t="e">
        <f>'Liste detaljert wide'!D146</f>
        <v>#DIV/0!</v>
      </c>
      <c r="H146" t="str">
        <f>VLOOKUP(E146,Def!$B$2:$C$15,2,FALSE)</f>
        <v>Basisbevilgning</v>
      </c>
      <c r="I146" s="3" t="e">
        <f>IF(A146='Enheter, modell og år'!$F$2-1,0,G146-VLOOKUP(A146-1&amp;B146&amp;C146&amp;E146,$F$2:$G$7561,2,FALSE))</f>
        <v>#DIV/0!</v>
      </c>
      <c r="J146" s="3" t="e">
        <f>IF(A146='Enheter, modell og år'!$F$2-1,0,VLOOKUP(A146-1&amp;B146&amp;C146&amp;E146,$F$2:$G$7561,2,FALSE))</f>
        <v>#DIV/0!</v>
      </c>
    </row>
    <row r="147" spans="1:10" x14ac:dyDescent="0.25">
      <c r="A147">
        <f>'Liste detaljert wide'!A147</f>
        <v>2021</v>
      </c>
      <c r="B147" t="str">
        <f>'Liste detaljert wide'!B147</f>
        <v>RFM</v>
      </c>
      <c r="C147">
        <f>'Liste detaljert wide'!C147</f>
        <v>0</v>
      </c>
      <c r="D147">
        <f>IFERROR(VLOOKUP(C147,'Enheter, modell og år'!$A$2:$B$31,2,FALSE),0)</f>
        <v>0</v>
      </c>
      <c r="E147" t="str">
        <f>'Liste detaljert wide'!$D$1</f>
        <v>Basisbevilgning</v>
      </c>
      <c r="F147" t="str">
        <f t="shared" si="2"/>
        <v>2021RFM0Basisbevilgning</v>
      </c>
      <c r="G147" s="3" t="e">
        <f>'Liste detaljert wide'!D147</f>
        <v>#DIV/0!</v>
      </c>
      <c r="H147" t="str">
        <f>VLOOKUP(E147,Def!$B$2:$C$15,2,FALSE)</f>
        <v>Basisbevilgning</v>
      </c>
      <c r="I147" s="3" t="e">
        <f>IF(A147='Enheter, modell og år'!$F$2-1,0,G147-VLOOKUP(A147-1&amp;B147&amp;C147&amp;E147,$F$2:$G$7561,2,FALSE))</f>
        <v>#DIV/0!</v>
      </c>
      <c r="J147" s="3" t="e">
        <f>IF(A147='Enheter, modell og år'!$F$2-1,0,VLOOKUP(A147-1&amp;B147&amp;C147&amp;E147,$F$2:$G$7561,2,FALSE))</f>
        <v>#DIV/0!</v>
      </c>
    </row>
    <row r="148" spans="1:10" x14ac:dyDescent="0.25">
      <c r="A148">
        <f>'Liste detaljert wide'!A148</f>
        <v>2021</v>
      </c>
      <c r="B148" t="str">
        <f>'Liste detaljert wide'!B148</f>
        <v>RFM</v>
      </c>
      <c r="C148">
        <f>'Liste detaljert wide'!C148</f>
        <v>0</v>
      </c>
      <c r="D148">
        <f>IFERROR(VLOOKUP(C148,'Enheter, modell og år'!$A$2:$B$31,2,FALSE),0)</f>
        <v>0</v>
      </c>
      <c r="E148" t="str">
        <f>'Liste detaljert wide'!$D$1</f>
        <v>Basisbevilgning</v>
      </c>
      <c r="F148" t="str">
        <f t="shared" si="2"/>
        <v>2021RFM0Basisbevilgning</v>
      </c>
      <c r="G148" s="3" t="e">
        <f>'Liste detaljert wide'!D148</f>
        <v>#DIV/0!</v>
      </c>
      <c r="H148" t="str">
        <f>VLOOKUP(E148,Def!$B$2:$C$15,2,FALSE)</f>
        <v>Basisbevilgning</v>
      </c>
      <c r="I148" s="3" t="e">
        <f>IF(A148='Enheter, modell og år'!$F$2-1,0,G148-VLOOKUP(A148-1&amp;B148&amp;C148&amp;E148,$F$2:$G$7561,2,FALSE))</f>
        <v>#DIV/0!</v>
      </c>
      <c r="J148" s="3" t="e">
        <f>IF(A148='Enheter, modell og år'!$F$2-1,0,VLOOKUP(A148-1&amp;B148&amp;C148&amp;E148,$F$2:$G$7561,2,FALSE))</f>
        <v>#DIV/0!</v>
      </c>
    </row>
    <row r="149" spans="1:10" x14ac:dyDescent="0.25">
      <c r="A149">
        <f>'Liste detaljert wide'!A149</f>
        <v>2021</v>
      </c>
      <c r="B149" t="str">
        <f>'Liste detaljert wide'!B149</f>
        <v>RFM</v>
      </c>
      <c r="C149">
        <f>'Liste detaljert wide'!C149</f>
        <v>0</v>
      </c>
      <c r="D149">
        <f>IFERROR(VLOOKUP(C149,'Enheter, modell og år'!$A$2:$B$31,2,FALSE),0)</f>
        <v>0</v>
      </c>
      <c r="E149" t="str">
        <f>'Liste detaljert wide'!$D$1</f>
        <v>Basisbevilgning</v>
      </c>
      <c r="F149" t="str">
        <f t="shared" si="2"/>
        <v>2021RFM0Basisbevilgning</v>
      </c>
      <c r="G149" s="3" t="e">
        <f>'Liste detaljert wide'!D149</f>
        <v>#DIV/0!</v>
      </c>
      <c r="H149" t="str">
        <f>VLOOKUP(E149,Def!$B$2:$C$15,2,FALSE)</f>
        <v>Basisbevilgning</v>
      </c>
      <c r="I149" s="3" t="e">
        <f>IF(A149='Enheter, modell og år'!$F$2-1,0,G149-VLOOKUP(A149-1&amp;B149&amp;C149&amp;E149,$F$2:$G$7561,2,FALSE))</f>
        <v>#DIV/0!</v>
      </c>
      <c r="J149" s="3" t="e">
        <f>IF(A149='Enheter, modell og år'!$F$2-1,0,VLOOKUP(A149-1&amp;B149&amp;C149&amp;E149,$F$2:$G$7561,2,FALSE))</f>
        <v>#DIV/0!</v>
      </c>
    </row>
    <row r="150" spans="1:10" x14ac:dyDescent="0.25">
      <c r="A150">
        <f>'Liste detaljert wide'!A150</f>
        <v>2021</v>
      </c>
      <c r="B150" t="str">
        <f>'Liste detaljert wide'!B150</f>
        <v>RFM</v>
      </c>
      <c r="C150">
        <f>'Liste detaljert wide'!C150</f>
        <v>0</v>
      </c>
      <c r="D150">
        <f>IFERROR(VLOOKUP(C150,'Enheter, modell og år'!$A$2:$B$31,2,FALSE),0)</f>
        <v>0</v>
      </c>
      <c r="E150" t="str">
        <f>'Liste detaljert wide'!$D$1</f>
        <v>Basisbevilgning</v>
      </c>
      <c r="F150" t="str">
        <f t="shared" si="2"/>
        <v>2021RFM0Basisbevilgning</v>
      </c>
      <c r="G150" s="3" t="e">
        <f>'Liste detaljert wide'!D150</f>
        <v>#DIV/0!</v>
      </c>
      <c r="H150" t="str">
        <f>VLOOKUP(E150,Def!$B$2:$C$15,2,FALSE)</f>
        <v>Basisbevilgning</v>
      </c>
      <c r="I150" s="3" t="e">
        <f>IF(A150='Enheter, modell og år'!$F$2-1,0,G150-VLOOKUP(A150-1&amp;B150&amp;C150&amp;E150,$F$2:$G$7561,2,FALSE))</f>
        <v>#DIV/0!</v>
      </c>
      <c r="J150" s="3" t="e">
        <f>IF(A150='Enheter, modell og år'!$F$2-1,0,VLOOKUP(A150-1&amp;B150&amp;C150&amp;E150,$F$2:$G$7561,2,FALSE))</f>
        <v>#DIV/0!</v>
      </c>
    </row>
    <row r="151" spans="1:10" x14ac:dyDescent="0.25">
      <c r="A151">
        <f>'Liste detaljert wide'!A151</f>
        <v>2021</v>
      </c>
      <c r="B151" t="str">
        <f>'Liste detaljert wide'!B151</f>
        <v>RFM</v>
      </c>
      <c r="C151">
        <f>'Liste detaljert wide'!C151</f>
        <v>0</v>
      </c>
      <c r="D151">
        <f>IFERROR(VLOOKUP(C151,'Enheter, modell og år'!$A$2:$B$31,2,FALSE),0)</f>
        <v>0</v>
      </c>
      <c r="E151" t="str">
        <f>'Liste detaljert wide'!$D$1</f>
        <v>Basisbevilgning</v>
      </c>
      <c r="F151" t="str">
        <f t="shared" si="2"/>
        <v>2021RFM0Basisbevilgning</v>
      </c>
      <c r="G151" s="3" t="e">
        <f>'Liste detaljert wide'!D151</f>
        <v>#DIV/0!</v>
      </c>
      <c r="H151" t="str">
        <f>VLOOKUP(E151,Def!$B$2:$C$15,2,FALSE)</f>
        <v>Basisbevilgning</v>
      </c>
      <c r="I151" s="3" t="e">
        <f>IF(A151='Enheter, modell og år'!$F$2-1,0,G151-VLOOKUP(A151-1&amp;B151&amp;C151&amp;E151,$F$2:$G$7561,2,FALSE))</f>
        <v>#DIV/0!</v>
      </c>
      <c r="J151" s="3" t="e">
        <f>IF(A151='Enheter, modell og år'!$F$2-1,0,VLOOKUP(A151-1&amp;B151&amp;C151&amp;E151,$F$2:$G$7561,2,FALSE))</f>
        <v>#DIV/0!</v>
      </c>
    </row>
    <row r="152" spans="1:10" x14ac:dyDescent="0.25">
      <c r="A152">
        <f>'Liste detaljert wide'!A152</f>
        <v>2022</v>
      </c>
      <c r="B152" t="str">
        <f>'Liste detaljert wide'!B152</f>
        <v>RFM</v>
      </c>
      <c r="C152">
        <f>'Liste detaljert wide'!C152</f>
        <v>0</v>
      </c>
      <c r="D152">
        <f>IFERROR(VLOOKUP(C152,'Enheter, modell og år'!$A$2:$B$31,2,FALSE),0)</f>
        <v>0</v>
      </c>
      <c r="E152" t="str">
        <f>'Liste detaljert wide'!$D$1</f>
        <v>Basisbevilgning</v>
      </c>
      <c r="F152" t="str">
        <f t="shared" si="2"/>
        <v>2022RFM0Basisbevilgning</v>
      </c>
      <c r="G152" s="3" t="e">
        <f>'Liste detaljert wide'!D152</f>
        <v>#DIV/0!</v>
      </c>
      <c r="H152" t="str">
        <f>VLOOKUP(E152,Def!$B$2:$C$15,2,FALSE)</f>
        <v>Basisbevilgning</v>
      </c>
      <c r="I152" s="3" t="e">
        <f>IF(A152='Enheter, modell og år'!$F$2-1,0,G152-VLOOKUP(A152-1&amp;B152&amp;C152&amp;E152,$F$2:$G$7561,2,FALSE))</f>
        <v>#DIV/0!</v>
      </c>
      <c r="J152" s="3" t="e">
        <f>IF(A152='Enheter, modell og år'!$F$2-1,0,VLOOKUP(A152-1&amp;B152&amp;C152&amp;E152,$F$2:$G$7561,2,FALSE))</f>
        <v>#DIV/0!</v>
      </c>
    </row>
    <row r="153" spans="1:10" x14ac:dyDescent="0.25">
      <c r="A153">
        <f>'Liste detaljert wide'!A153</f>
        <v>2022</v>
      </c>
      <c r="B153" t="str">
        <f>'Liste detaljert wide'!B153</f>
        <v>RFM</v>
      </c>
      <c r="C153">
        <f>'Liste detaljert wide'!C153</f>
        <v>0</v>
      </c>
      <c r="D153">
        <f>IFERROR(VLOOKUP(C153,'Enheter, modell og år'!$A$2:$B$31,2,FALSE),0)</f>
        <v>0</v>
      </c>
      <c r="E153" t="str">
        <f>'Liste detaljert wide'!$D$1</f>
        <v>Basisbevilgning</v>
      </c>
      <c r="F153" t="str">
        <f t="shared" si="2"/>
        <v>2022RFM0Basisbevilgning</v>
      </c>
      <c r="G153" s="3" t="e">
        <f>'Liste detaljert wide'!D153</f>
        <v>#DIV/0!</v>
      </c>
      <c r="H153" t="str">
        <f>VLOOKUP(E153,Def!$B$2:$C$15,2,FALSE)</f>
        <v>Basisbevilgning</v>
      </c>
      <c r="I153" s="3" t="e">
        <f>IF(A153='Enheter, modell og år'!$F$2-1,0,G153-VLOOKUP(A153-1&amp;B153&amp;C153&amp;E153,$F$2:$G$7561,2,FALSE))</f>
        <v>#DIV/0!</v>
      </c>
      <c r="J153" s="3" t="e">
        <f>IF(A153='Enheter, modell og år'!$F$2-1,0,VLOOKUP(A153-1&amp;B153&amp;C153&amp;E153,$F$2:$G$7561,2,FALSE))</f>
        <v>#DIV/0!</v>
      </c>
    </row>
    <row r="154" spans="1:10" x14ac:dyDescent="0.25">
      <c r="A154">
        <f>'Liste detaljert wide'!A154</f>
        <v>2022</v>
      </c>
      <c r="B154" t="str">
        <f>'Liste detaljert wide'!B154</f>
        <v>RFM</v>
      </c>
      <c r="C154">
        <f>'Liste detaljert wide'!C154</f>
        <v>0</v>
      </c>
      <c r="D154">
        <f>IFERROR(VLOOKUP(C154,'Enheter, modell og år'!$A$2:$B$31,2,FALSE),0)</f>
        <v>0</v>
      </c>
      <c r="E154" t="str">
        <f>'Liste detaljert wide'!$D$1</f>
        <v>Basisbevilgning</v>
      </c>
      <c r="F154" t="str">
        <f t="shared" si="2"/>
        <v>2022RFM0Basisbevilgning</v>
      </c>
      <c r="G154" s="3" t="e">
        <f>'Liste detaljert wide'!D154</f>
        <v>#DIV/0!</v>
      </c>
      <c r="H154" t="str">
        <f>VLOOKUP(E154,Def!$B$2:$C$15,2,FALSE)</f>
        <v>Basisbevilgning</v>
      </c>
      <c r="I154" s="3" t="e">
        <f>IF(A154='Enheter, modell og år'!$F$2-1,0,G154-VLOOKUP(A154-1&amp;B154&amp;C154&amp;E154,$F$2:$G$7561,2,FALSE))</f>
        <v>#DIV/0!</v>
      </c>
      <c r="J154" s="3" t="e">
        <f>IF(A154='Enheter, modell og år'!$F$2-1,0,VLOOKUP(A154-1&amp;B154&amp;C154&amp;E154,$F$2:$G$7561,2,FALSE))</f>
        <v>#DIV/0!</v>
      </c>
    </row>
    <row r="155" spans="1:10" x14ac:dyDescent="0.25">
      <c r="A155">
        <f>'Liste detaljert wide'!A155</f>
        <v>2022</v>
      </c>
      <c r="B155" t="str">
        <f>'Liste detaljert wide'!B155</f>
        <v>RFM</v>
      </c>
      <c r="C155">
        <f>'Liste detaljert wide'!C155</f>
        <v>0</v>
      </c>
      <c r="D155">
        <f>IFERROR(VLOOKUP(C155,'Enheter, modell og år'!$A$2:$B$31,2,FALSE),0)</f>
        <v>0</v>
      </c>
      <c r="E155" t="str">
        <f>'Liste detaljert wide'!$D$1</f>
        <v>Basisbevilgning</v>
      </c>
      <c r="F155" t="str">
        <f t="shared" si="2"/>
        <v>2022RFM0Basisbevilgning</v>
      </c>
      <c r="G155" s="3" t="e">
        <f>'Liste detaljert wide'!D155</f>
        <v>#DIV/0!</v>
      </c>
      <c r="H155" t="str">
        <f>VLOOKUP(E155,Def!$B$2:$C$15,2,FALSE)</f>
        <v>Basisbevilgning</v>
      </c>
      <c r="I155" s="3" t="e">
        <f>IF(A155='Enheter, modell og år'!$F$2-1,0,G155-VLOOKUP(A155-1&amp;B155&amp;C155&amp;E155,$F$2:$G$7561,2,FALSE))</f>
        <v>#DIV/0!</v>
      </c>
      <c r="J155" s="3" t="e">
        <f>IF(A155='Enheter, modell og år'!$F$2-1,0,VLOOKUP(A155-1&amp;B155&amp;C155&amp;E155,$F$2:$G$7561,2,FALSE))</f>
        <v>#DIV/0!</v>
      </c>
    </row>
    <row r="156" spans="1:10" x14ac:dyDescent="0.25">
      <c r="A156">
        <f>'Liste detaljert wide'!A156</f>
        <v>2022</v>
      </c>
      <c r="B156" t="str">
        <f>'Liste detaljert wide'!B156</f>
        <v>RFM</v>
      </c>
      <c r="C156">
        <f>'Liste detaljert wide'!C156</f>
        <v>0</v>
      </c>
      <c r="D156">
        <f>IFERROR(VLOOKUP(C156,'Enheter, modell og år'!$A$2:$B$31,2,FALSE),0)</f>
        <v>0</v>
      </c>
      <c r="E156" t="str">
        <f>'Liste detaljert wide'!$D$1</f>
        <v>Basisbevilgning</v>
      </c>
      <c r="F156" t="str">
        <f t="shared" si="2"/>
        <v>2022RFM0Basisbevilgning</v>
      </c>
      <c r="G156" s="3" t="e">
        <f>'Liste detaljert wide'!D156</f>
        <v>#DIV/0!</v>
      </c>
      <c r="H156" t="str">
        <f>VLOOKUP(E156,Def!$B$2:$C$15,2,FALSE)</f>
        <v>Basisbevilgning</v>
      </c>
      <c r="I156" s="3" t="e">
        <f>IF(A156='Enheter, modell og år'!$F$2-1,0,G156-VLOOKUP(A156-1&amp;B156&amp;C156&amp;E156,$F$2:$G$7561,2,FALSE))</f>
        <v>#DIV/0!</v>
      </c>
      <c r="J156" s="3" t="e">
        <f>IF(A156='Enheter, modell og år'!$F$2-1,0,VLOOKUP(A156-1&amp;B156&amp;C156&amp;E156,$F$2:$G$7561,2,FALSE))</f>
        <v>#DIV/0!</v>
      </c>
    </row>
    <row r="157" spans="1:10" x14ac:dyDescent="0.25">
      <c r="A157">
        <f>'Liste detaljert wide'!A157</f>
        <v>2022</v>
      </c>
      <c r="B157" t="str">
        <f>'Liste detaljert wide'!B157</f>
        <v>RFM</v>
      </c>
      <c r="C157">
        <f>'Liste detaljert wide'!C157</f>
        <v>0</v>
      </c>
      <c r="D157">
        <f>IFERROR(VLOOKUP(C157,'Enheter, modell og år'!$A$2:$B$31,2,FALSE),0)</f>
        <v>0</v>
      </c>
      <c r="E157" t="str">
        <f>'Liste detaljert wide'!$D$1</f>
        <v>Basisbevilgning</v>
      </c>
      <c r="F157" t="str">
        <f t="shared" si="2"/>
        <v>2022RFM0Basisbevilgning</v>
      </c>
      <c r="G157" s="3" t="e">
        <f>'Liste detaljert wide'!D157</f>
        <v>#DIV/0!</v>
      </c>
      <c r="H157" t="str">
        <f>VLOOKUP(E157,Def!$B$2:$C$15,2,FALSE)</f>
        <v>Basisbevilgning</v>
      </c>
      <c r="I157" s="3" t="e">
        <f>IF(A157='Enheter, modell og år'!$F$2-1,0,G157-VLOOKUP(A157-1&amp;B157&amp;C157&amp;E157,$F$2:$G$7561,2,FALSE))</f>
        <v>#DIV/0!</v>
      </c>
      <c r="J157" s="3" t="e">
        <f>IF(A157='Enheter, modell og år'!$F$2-1,0,VLOOKUP(A157-1&amp;B157&amp;C157&amp;E157,$F$2:$G$7561,2,FALSE))</f>
        <v>#DIV/0!</v>
      </c>
    </row>
    <row r="158" spans="1:10" x14ac:dyDescent="0.25">
      <c r="A158">
        <f>'Liste detaljert wide'!A158</f>
        <v>2022</v>
      </c>
      <c r="B158" t="str">
        <f>'Liste detaljert wide'!B158</f>
        <v>RFM</v>
      </c>
      <c r="C158">
        <f>'Liste detaljert wide'!C158</f>
        <v>0</v>
      </c>
      <c r="D158">
        <f>IFERROR(VLOOKUP(C158,'Enheter, modell og år'!$A$2:$B$31,2,FALSE),0)</f>
        <v>0</v>
      </c>
      <c r="E158" t="str">
        <f>'Liste detaljert wide'!$D$1</f>
        <v>Basisbevilgning</v>
      </c>
      <c r="F158" t="str">
        <f t="shared" si="2"/>
        <v>2022RFM0Basisbevilgning</v>
      </c>
      <c r="G158" s="3" t="e">
        <f>'Liste detaljert wide'!D158</f>
        <v>#DIV/0!</v>
      </c>
      <c r="H158" t="str">
        <f>VLOOKUP(E158,Def!$B$2:$C$15,2,FALSE)</f>
        <v>Basisbevilgning</v>
      </c>
      <c r="I158" s="3" t="e">
        <f>IF(A158='Enheter, modell og år'!$F$2-1,0,G158-VLOOKUP(A158-1&amp;B158&amp;C158&amp;E158,$F$2:$G$7561,2,FALSE))</f>
        <v>#DIV/0!</v>
      </c>
      <c r="J158" s="3" t="e">
        <f>IF(A158='Enheter, modell og år'!$F$2-1,0,VLOOKUP(A158-1&amp;B158&amp;C158&amp;E158,$F$2:$G$7561,2,FALSE))</f>
        <v>#DIV/0!</v>
      </c>
    </row>
    <row r="159" spans="1:10" x14ac:dyDescent="0.25">
      <c r="A159">
        <f>'Liste detaljert wide'!A159</f>
        <v>2022</v>
      </c>
      <c r="B159" t="str">
        <f>'Liste detaljert wide'!B159</f>
        <v>RFM</v>
      </c>
      <c r="C159">
        <f>'Liste detaljert wide'!C159</f>
        <v>0</v>
      </c>
      <c r="D159">
        <f>IFERROR(VLOOKUP(C159,'Enheter, modell og år'!$A$2:$B$31,2,FALSE),0)</f>
        <v>0</v>
      </c>
      <c r="E159" t="str">
        <f>'Liste detaljert wide'!$D$1</f>
        <v>Basisbevilgning</v>
      </c>
      <c r="F159" t="str">
        <f t="shared" si="2"/>
        <v>2022RFM0Basisbevilgning</v>
      </c>
      <c r="G159" s="3" t="e">
        <f>'Liste detaljert wide'!D159</f>
        <v>#DIV/0!</v>
      </c>
      <c r="H159" t="str">
        <f>VLOOKUP(E159,Def!$B$2:$C$15,2,FALSE)</f>
        <v>Basisbevilgning</v>
      </c>
      <c r="I159" s="3" t="e">
        <f>IF(A159='Enheter, modell og år'!$F$2-1,0,G159-VLOOKUP(A159-1&amp;B159&amp;C159&amp;E159,$F$2:$G$7561,2,FALSE))</f>
        <v>#DIV/0!</v>
      </c>
      <c r="J159" s="3" t="e">
        <f>IF(A159='Enheter, modell og år'!$F$2-1,0,VLOOKUP(A159-1&amp;B159&amp;C159&amp;E159,$F$2:$G$7561,2,FALSE))</f>
        <v>#DIV/0!</v>
      </c>
    </row>
    <row r="160" spans="1:10" x14ac:dyDescent="0.25">
      <c r="A160">
        <f>'Liste detaljert wide'!A160</f>
        <v>2022</v>
      </c>
      <c r="B160" t="str">
        <f>'Liste detaljert wide'!B160</f>
        <v>RFM</v>
      </c>
      <c r="C160">
        <f>'Liste detaljert wide'!C160</f>
        <v>0</v>
      </c>
      <c r="D160">
        <f>IFERROR(VLOOKUP(C160,'Enheter, modell og år'!$A$2:$B$31,2,FALSE),0)</f>
        <v>0</v>
      </c>
      <c r="E160" t="str">
        <f>'Liste detaljert wide'!$D$1</f>
        <v>Basisbevilgning</v>
      </c>
      <c r="F160" t="str">
        <f t="shared" si="2"/>
        <v>2022RFM0Basisbevilgning</v>
      </c>
      <c r="G160" s="3" t="e">
        <f>'Liste detaljert wide'!D160</f>
        <v>#DIV/0!</v>
      </c>
      <c r="H160" t="str">
        <f>VLOOKUP(E160,Def!$B$2:$C$15,2,FALSE)</f>
        <v>Basisbevilgning</v>
      </c>
      <c r="I160" s="3" t="e">
        <f>IF(A160='Enheter, modell og år'!$F$2-1,0,G160-VLOOKUP(A160-1&amp;B160&amp;C160&amp;E160,$F$2:$G$7561,2,FALSE))</f>
        <v>#DIV/0!</v>
      </c>
      <c r="J160" s="3" t="e">
        <f>IF(A160='Enheter, modell og år'!$F$2-1,0,VLOOKUP(A160-1&amp;B160&amp;C160&amp;E160,$F$2:$G$7561,2,FALSE))</f>
        <v>#DIV/0!</v>
      </c>
    </row>
    <row r="161" spans="1:10" x14ac:dyDescent="0.25">
      <c r="A161">
        <f>'Liste detaljert wide'!A161</f>
        <v>2022</v>
      </c>
      <c r="B161" t="str">
        <f>'Liste detaljert wide'!B161</f>
        <v>RFM</v>
      </c>
      <c r="C161">
        <f>'Liste detaljert wide'!C161</f>
        <v>0</v>
      </c>
      <c r="D161">
        <f>IFERROR(VLOOKUP(C161,'Enheter, modell og år'!$A$2:$B$31,2,FALSE),0)</f>
        <v>0</v>
      </c>
      <c r="E161" t="str">
        <f>'Liste detaljert wide'!$D$1</f>
        <v>Basisbevilgning</v>
      </c>
      <c r="F161" t="str">
        <f t="shared" si="2"/>
        <v>2022RFM0Basisbevilgning</v>
      </c>
      <c r="G161" s="3" t="e">
        <f>'Liste detaljert wide'!D161</f>
        <v>#DIV/0!</v>
      </c>
      <c r="H161" t="str">
        <f>VLOOKUP(E161,Def!$B$2:$C$15,2,FALSE)</f>
        <v>Basisbevilgning</v>
      </c>
      <c r="I161" s="3" t="e">
        <f>IF(A161='Enheter, modell og år'!$F$2-1,0,G161-VLOOKUP(A161-1&amp;B161&amp;C161&amp;E161,$F$2:$G$7561,2,FALSE))</f>
        <v>#DIV/0!</v>
      </c>
      <c r="J161" s="3" t="e">
        <f>IF(A161='Enheter, modell og år'!$F$2-1,0,VLOOKUP(A161-1&amp;B161&amp;C161&amp;E161,$F$2:$G$7561,2,FALSE))</f>
        <v>#DIV/0!</v>
      </c>
    </row>
    <row r="162" spans="1:10" x14ac:dyDescent="0.25">
      <c r="A162">
        <f>'Liste detaljert wide'!A162</f>
        <v>2022</v>
      </c>
      <c r="B162" t="str">
        <f>'Liste detaljert wide'!B162</f>
        <v>RFM</v>
      </c>
      <c r="C162">
        <f>'Liste detaljert wide'!C162</f>
        <v>0</v>
      </c>
      <c r="D162">
        <f>IFERROR(VLOOKUP(C162,'Enheter, modell og år'!$A$2:$B$31,2,FALSE),0)</f>
        <v>0</v>
      </c>
      <c r="E162" t="str">
        <f>'Liste detaljert wide'!$D$1</f>
        <v>Basisbevilgning</v>
      </c>
      <c r="F162" t="str">
        <f t="shared" si="2"/>
        <v>2022RFM0Basisbevilgning</v>
      </c>
      <c r="G162" s="3" t="e">
        <f>'Liste detaljert wide'!D162</f>
        <v>#DIV/0!</v>
      </c>
      <c r="H162" t="str">
        <f>VLOOKUP(E162,Def!$B$2:$C$15,2,FALSE)</f>
        <v>Basisbevilgning</v>
      </c>
      <c r="I162" s="3" t="e">
        <f>IF(A162='Enheter, modell og år'!$F$2-1,0,G162-VLOOKUP(A162-1&amp;B162&amp;C162&amp;E162,$F$2:$G$7561,2,FALSE))</f>
        <v>#DIV/0!</v>
      </c>
      <c r="J162" s="3" t="e">
        <f>IF(A162='Enheter, modell og år'!$F$2-1,0,VLOOKUP(A162-1&amp;B162&amp;C162&amp;E162,$F$2:$G$7561,2,FALSE))</f>
        <v>#DIV/0!</v>
      </c>
    </row>
    <row r="163" spans="1:10" x14ac:dyDescent="0.25">
      <c r="A163">
        <f>'Liste detaljert wide'!A163</f>
        <v>2022</v>
      </c>
      <c r="B163" t="str">
        <f>'Liste detaljert wide'!B163</f>
        <v>RFM</v>
      </c>
      <c r="C163">
        <f>'Liste detaljert wide'!C163</f>
        <v>0</v>
      </c>
      <c r="D163">
        <f>IFERROR(VLOOKUP(C163,'Enheter, modell og år'!$A$2:$B$31,2,FALSE),0)</f>
        <v>0</v>
      </c>
      <c r="E163" t="str">
        <f>'Liste detaljert wide'!$D$1</f>
        <v>Basisbevilgning</v>
      </c>
      <c r="F163" t="str">
        <f t="shared" si="2"/>
        <v>2022RFM0Basisbevilgning</v>
      </c>
      <c r="G163" s="3" t="e">
        <f>'Liste detaljert wide'!D163</f>
        <v>#DIV/0!</v>
      </c>
      <c r="H163" t="str">
        <f>VLOOKUP(E163,Def!$B$2:$C$15,2,FALSE)</f>
        <v>Basisbevilgning</v>
      </c>
      <c r="I163" s="3" t="e">
        <f>IF(A163='Enheter, modell og år'!$F$2-1,0,G163-VLOOKUP(A163-1&amp;B163&amp;C163&amp;E163,$F$2:$G$7561,2,FALSE))</f>
        <v>#DIV/0!</v>
      </c>
      <c r="J163" s="3" t="e">
        <f>IF(A163='Enheter, modell og år'!$F$2-1,0,VLOOKUP(A163-1&amp;B163&amp;C163&amp;E163,$F$2:$G$7561,2,FALSE))</f>
        <v>#DIV/0!</v>
      </c>
    </row>
    <row r="164" spans="1:10" x14ac:dyDescent="0.25">
      <c r="A164">
        <f>'Liste detaljert wide'!A164</f>
        <v>2022</v>
      </c>
      <c r="B164" t="str">
        <f>'Liste detaljert wide'!B164</f>
        <v>RFM</v>
      </c>
      <c r="C164">
        <f>'Liste detaljert wide'!C164</f>
        <v>0</v>
      </c>
      <c r="D164">
        <f>IFERROR(VLOOKUP(C164,'Enheter, modell og år'!$A$2:$B$31,2,FALSE),0)</f>
        <v>0</v>
      </c>
      <c r="E164" t="str">
        <f>'Liste detaljert wide'!$D$1</f>
        <v>Basisbevilgning</v>
      </c>
      <c r="F164" t="str">
        <f t="shared" si="2"/>
        <v>2022RFM0Basisbevilgning</v>
      </c>
      <c r="G164" s="3" t="e">
        <f>'Liste detaljert wide'!D164</f>
        <v>#DIV/0!</v>
      </c>
      <c r="H164" t="str">
        <f>VLOOKUP(E164,Def!$B$2:$C$15,2,FALSE)</f>
        <v>Basisbevilgning</v>
      </c>
      <c r="I164" s="3" t="e">
        <f>IF(A164='Enheter, modell og år'!$F$2-1,0,G164-VLOOKUP(A164-1&amp;B164&amp;C164&amp;E164,$F$2:$G$7561,2,FALSE))</f>
        <v>#DIV/0!</v>
      </c>
      <c r="J164" s="3" t="e">
        <f>IF(A164='Enheter, modell og år'!$F$2-1,0,VLOOKUP(A164-1&amp;B164&amp;C164&amp;E164,$F$2:$G$7561,2,FALSE))</f>
        <v>#DIV/0!</v>
      </c>
    </row>
    <row r="165" spans="1:10" x14ac:dyDescent="0.25">
      <c r="A165">
        <f>'Liste detaljert wide'!A165</f>
        <v>2022</v>
      </c>
      <c r="B165" t="str">
        <f>'Liste detaljert wide'!B165</f>
        <v>RFM</v>
      </c>
      <c r="C165">
        <f>'Liste detaljert wide'!C165</f>
        <v>0</v>
      </c>
      <c r="D165">
        <f>IFERROR(VLOOKUP(C165,'Enheter, modell og år'!$A$2:$B$31,2,FALSE),0)</f>
        <v>0</v>
      </c>
      <c r="E165" t="str">
        <f>'Liste detaljert wide'!$D$1</f>
        <v>Basisbevilgning</v>
      </c>
      <c r="F165" t="str">
        <f t="shared" si="2"/>
        <v>2022RFM0Basisbevilgning</v>
      </c>
      <c r="G165" s="3" t="e">
        <f>'Liste detaljert wide'!D165</f>
        <v>#DIV/0!</v>
      </c>
      <c r="H165" t="str">
        <f>VLOOKUP(E165,Def!$B$2:$C$15,2,FALSE)</f>
        <v>Basisbevilgning</v>
      </c>
      <c r="I165" s="3" t="e">
        <f>IF(A165='Enheter, modell og år'!$F$2-1,0,G165-VLOOKUP(A165-1&amp;B165&amp;C165&amp;E165,$F$2:$G$7561,2,FALSE))</f>
        <v>#DIV/0!</v>
      </c>
      <c r="J165" s="3" t="e">
        <f>IF(A165='Enheter, modell og år'!$F$2-1,0,VLOOKUP(A165-1&amp;B165&amp;C165&amp;E165,$F$2:$G$7561,2,FALSE))</f>
        <v>#DIV/0!</v>
      </c>
    </row>
    <row r="166" spans="1:10" x14ac:dyDescent="0.25">
      <c r="A166">
        <f>'Liste detaljert wide'!A166</f>
        <v>2022</v>
      </c>
      <c r="B166" t="str">
        <f>'Liste detaljert wide'!B166</f>
        <v>RFM</v>
      </c>
      <c r="C166">
        <f>'Liste detaljert wide'!C166</f>
        <v>0</v>
      </c>
      <c r="D166">
        <f>IFERROR(VLOOKUP(C166,'Enheter, modell og år'!$A$2:$B$31,2,FALSE),0)</f>
        <v>0</v>
      </c>
      <c r="E166" t="str">
        <f>'Liste detaljert wide'!$D$1</f>
        <v>Basisbevilgning</v>
      </c>
      <c r="F166" t="str">
        <f t="shared" si="2"/>
        <v>2022RFM0Basisbevilgning</v>
      </c>
      <c r="G166" s="3" t="e">
        <f>'Liste detaljert wide'!D166</f>
        <v>#DIV/0!</v>
      </c>
      <c r="H166" t="str">
        <f>VLOOKUP(E166,Def!$B$2:$C$15,2,FALSE)</f>
        <v>Basisbevilgning</v>
      </c>
      <c r="I166" s="3" t="e">
        <f>IF(A166='Enheter, modell og år'!$F$2-1,0,G166-VLOOKUP(A166-1&amp;B166&amp;C166&amp;E166,$F$2:$G$7561,2,FALSE))</f>
        <v>#DIV/0!</v>
      </c>
      <c r="J166" s="3" t="e">
        <f>IF(A166='Enheter, modell og år'!$F$2-1,0,VLOOKUP(A166-1&amp;B166&amp;C166&amp;E166,$F$2:$G$7561,2,FALSE))</f>
        <v>#DIV/0!</v>
      </c>
    </row>
    <row r="167" spans="1:10" x14ac:dyDescent="0.25">
      <c r="A167">
        <f>'Liste detaljert wide'!A167</f>
        <v>2022</v>
      </c>
      <c r="B167" t="str">
        <f>'Liste detaljert wide'!B167</f>
        <v>RFM</v>
      </c>
      <c r="C167">
        <f>'Liste detaljert wide'!C167</f>
        <v>0</v>
      </c>
      <c r="D167">
        <f>IFERROR(VLOOKUP(C167,'Enheter, modell og år'!$A$2:$B$31,2,FALSE),0)</f>
        <v>0</v>
      </c>
      <c r="E167" t="str">
        <f>'Liste detaljert wide'!$D$1</f>
        <v>Basisbevilgning</v>
      </c>
      <c r="F167" t="str">
        <f t="shared" si="2"/>
        <v>2022RFM0Basisbevilgning</v>
      </c>
      <c r="G167" s="3" t="e">
        <f>'Liste detaljert wide'!D167</f>
        <v>#DIV/0!</v>
      </c>
      <c r="H167" t="str">
        <f>VLOOKUP(E167,Def!$B$2:$C$15,2,FALSE)</f>
        <v>Basisbevilgning</v>
      </c>
      <c r="I167" s="3" t="e">
        <f>IF(A167='Enheter, modell og år'!$F$2-1,0,G167-VLOOKUP(A167-1&amp;B167&amp;C167&amp;E167,$F$2:$G$7561,2,FALSE))</f>
        <v>#DIV/0!</v>
      </c>
      <c r="J167" s="3" t="e">
        <f>IF(A167='Enheter, modell og år'!$F$2-1,0,VLOOKUP(A167-1&amp;B167&amp;C167&amp;E167,$F$2:$G$7561,2,FALSE))</f>
        <v>#DIV/0!</v>
      </c>
    </row>
    <row r="168" spans="1:10" x14ac:dyDescent="0.25">
      <c r="A168">
        <f>'Liste detaljert wide'!A168</f>
        <v>2022</v>
      </c>
      <c r="B168" t="str">
        <f>'Liste detaljert wide'!B168</f>
        <v>RFM</v>
      </c>
      <c r="C168">
        <f>'Liste detaljert wide'!C168</f>
        <v>0</v>
      </c>
      <c r="D168">
        <f>IFERROR(VLOOKUP(C168,'Enheter, modell og år'!$A$2:$B$31,2,FALSE),0)</f>
        <v>0</v>
      </c>
      <c r="E168" t="str">
        <f>'Liste detaljert wide'!$D$1</f>
        <v>Basisbevilgning</v>
      </c>
      <c r="F168" t="str">
        <f t="shared" si="2"/>
        <v>2022RFM0Basisbevilgning</v>
      </c>
      <c r="G168" s="3" t="e">
        <f>'Liste detaljert wide'!D168</f>
        <v>#DIV/0!</v>
      </c>
      <c r="H168" t="str">
        <f>VLOOKUP(E168,Def!$B$2:$C$15,2,FALSE)</f>
        <v>Basisbevilgning</v>
      </c>
      <c r="I168" s="3" t="e">
        <f>IF(A168='Enheter, modell og år'!$F$2-1,0,G168-VLOOKUP(A168-1&amp;B168&amp;C168&amp;E168,$F$2:$G$7561,2,FALSE))</f>
        <v>#DIV/0!</v>
      </c>
      <c r="J168" s="3" t="e">
        <f>IF(A168='Enheter, modell og år'!$F$2-1,0,VLOOKUP(A168-1&amp;B168&amp;C168&amp;E168,$F$2:$G$7561,2,FALSE))</f>
        <v>#DIV/0!</v>
      </c>
    </row>
    <row r="169" spans="1:10" x14ac:dyDescent="0.25">
      <c r="A169">
        <f>'Liste detaljert wide'!A169</f>
        <v>2022</v>
      </c>
      <c r="B169" t="str">
        <f>'Liste detaljert wide'!B169</f>
        <v>RFM</v>
      </c>
      <c r="C169">
        <f>'Liste detaljert wide'!C169</f>
        <v>0</v>
      </c>
      <c r="D169">
        <f>IFERROR(VLOOKUP(C169,'Enheter, modell og år'!$A$2:$B$31,2,FALSE),0)</f>
        <v>0</v>
      </c>
      <c r="E169" t="str">
        <f>'Liste detaljert wide'!$D$1</f>
        <v>Basisbevilgning</v>
      </c>
      <c r="F169" t="str">
        <f t="shared" si="2"/>
        <v>2022RFM0Basisbevilgning</v>
      </c>
      <c r="G169" s="3" t="e">
        <f>'Liste detaljert wide'!D169</f>
        <v>#DIV/0!</v>
      </c>
      <c r="H169" t="str">
        <f>VLOOKUP(E169,Def!$B$2:$C$15,2,FALSE)</f>
        <v>Basisbevilgning</v>
      </c>
      <c r="I169" s="3" t="e">
        <f>IF(A169='Enheter, modell og år'!$F$2-1,0,G169-VLOOKUP(A169-1&amp;B169&amp;C169&amp;E169,$F$2:$G$7561,2,FALSE))</f>
        <v>#DIV/0!</v>
      </c>
      <c r="J169" s="3" t="e">
        <f>IF(A169='Enheter, modell og år'!$F$2-1,0,VLOOKUP(A169-1&amp;B169&amp;C169&amp;E169,$F$2:$G$7561,2,FALSE))</f>
        <v>#DIV/0!</v>
      </c>
    </row>
    <row r="170" spans="1:10" x14ac:dyDescent="0.25">
      <c r="A170">
        <f>'Liste detaljert wide'!A170</f>
        <v>2022</v>
      </c>
      <c r="B170" t="str">
        <f>'Liste detaljert wide'!B170</f>
        <v>RFM</v>
      </c>
      <c r="C170">
        <f>'Liste detaljert wide'!C170</f>
        <v>0</v>
      </c>
      <c r="D170">
        <f>IFERROR(VLOOKUP(C170,'Enheter, modell og år'!$A$2:$B$31,2,FALSE),0)</f>
        <v>0</v>
      </c>
      <c r="E170" t="str">
        <f>'Liste detaljert wide'!$D$1</f>
        <v>Basisbevilgning</v>
      </c>
      <c r="F170" t="str">
        <f t="shared" si="2"/>
        <v>2022RFM0Basisbevilgning</v>
      </c>
      <c r="G170" s="3" t="e">
        <f>'Liste detaljert wide'!D170</f>
        <v>#DIV/0!</v>
      </c>
      <c r="H170" t="str">
        <f>VLOOKUP(E170,Def!$B$2:$C$15,2,FALSE)</f>
        <v>Basisbevilgning</v>
      </c>
      <c r="I170" s="3" t="e">
        <f>IF(A170='Enheter, modell og år'!$F$2-1,0,G170-VLOOKUP(A170-1&amp;B170&amp;C170&amp;E170,$F$2:$G$7561,2,FALSE))</f>
        <v>#DIV/0!</v>
      </c>
      <c r="J170" s="3" t="e">
        <f>IF(A170='Enheter, modell og år'!$F$2-1,0,VLOOKUP(A170-1&amp;B170&amp;C170&amp;E170,$F$2:$G$7561,2,FALSE))</f>
        <v>#DIV/0!</v>
      </c>
    </row>
    <row r="171" spans="1:10" x14ac:dyDescent="0.25">
      <c r="A171">
        <f>'Liste detaljert wide'!A171</f>
        <v>2022</v>
      </c>
      <c r="B171" t="str">
        <f>'Liste detaljert wide'!B171</f>
        <v>RFM</v>
      </c>
      <c r="C171">
        <f>'Liste detaljert wide'!C171</f>
        <v>0</v>
      </c>
      <c r="D171">
        <f>IFERROR(VLOOKUP(C171,'Enheter, modell og år'!$A$2:$B$31,2,FALSE),0)</f>
        <v>0</v>
      </c>
      <c r="E171" t="str">
        <f>'Liste detaljert wide'!$D$1</f>
        <v>Basisbevilgning</v>
      </c>
      <c r="F171" t="str">
        <f t="shared" si="2"/>
        <v>2022RFM0Basisbevilgning</v>
      </c>
      <c r="G171" s="3" t="e">
        <f>'Liste detaljert wide'!D171</f>
        <v>#DIV/0!</v>
      </c>
      <c r="H171" t="str">
        <f>VLOOKUP(E171,Def!$B$2:$C$15,2,FALSE)</f>
        <v>Basisbevilgning</v>
      </c>
      <c r="I171" s="3" t="e">
        <f>IF(A171='Enheter, modell og år'!$F$2-1,0,G171-VLOOKUP(A171-1&amp;B171&amp;C171&amp;E171,$F$2:$G$7561,2,FALSE))</f>
        <v>#DIV/0!</v>
      </c>
      <c r="J171" s="3" t="e">
        <f>IF(A171='Enheter, modell og år'!$F$2-1,0,VLOOKUP(A171-1&amp;B171&amp;C171&amp;E171,$F$2:$G$7561,2,FALSE))</f>
        <v>#DIV/0!</v>
      </c>
    </row>
    <row r="172" spans="1:10" x14ac:dyDescent="0.25">
      <c r="A172">
        <f>'Liste detaljert wide'!A172</f>
        <v>2022</v>
      </c>
      <c r="B172" t="str">
        <f>'Liste detaljert wide'!B172</f>
        <v>RFM</v>
      </c>
      <c r="C172">
        <f>'Liste detaljert wide'!C172</f>
        <v>0</v>
      </c>
      <c r="D172">
        <f>IFERROR(VLOOKUP(C172,'Enheter, modell og år'!$A$2:$B$31,2,FALSE),0)</f>
        <v>0</v>
      </c>
      <c r="E172" t="str">
        <f>'Liste detaljert wide'!$D$1</f>
        <v>Basisbevilgning</v>
      </c>
      <c r="F172" t="str">
        <f t="shared" si="2"/>
        <v>2022RFM0Basisbevilgning</v>
      </c>
      <c r="G172" s="3" t="e">
        <f>'Liste detaljert wide'!D172</f>
        <v>#DIV/0!</v>
      </c>
      <c r="H172" t="str">
        <f>VLOOKUP(E172,Def!$B$2:$C$15,2,FALSE)</f>
        <v>Basisbevilgning</v>
      </c>
      <c r="I172" s="3" t="e">
        <f>IF(A172='Enheter, modell og år'!$F$2-1,0,G172-VLOOKUP(A172-1&amp;B172&amp;C172&amp;E172,$F$2:$G$7561,2,FALSE))</f>
        <v>#DIV/0!</v>
      </c>
      <c r="J172" s="3" t="e">
        <f>IF(A172='Enheter, modell og år'!$F$2-1,0,VLOOKUP(A172-1&amp;B172&amp;C172&amp;E172,$F$2:$G$7561,2,FALSE))</f>
        <v>#DIV/0!</v>
      </c>
    </row>
    <row r="173" spans="1:10" x14ac:dyDescent="0.25">
      <c r="A173">
        <f>'Liste detaljert wide'!A173</f>
        <v>2022</v>
      </c>
      <c r="B173" t="str">
        <f>'Liste detaljert wide'!B173</f>
        <v>RFM</v>
      </c>
      <c r="C173">
        <f>'Liste detaljert wide'!C173</f>
        <v>0</v>
      </c>
      <c r="D173">
        <f>IFERROR(VLOOKUP(C173,'Enheter, modell og år'!$A$2:$B$31,2,FALSE),0)</f>
        <v>0</v>
      </c>
      <c r="E173" t="str">
        <f>'Liste detaljert wide'!$D$1</f>
        <v>Basisbevilgning</v>
      </c>
      <c r="F173" t="str">
        <f t="shared" si="2"/>
        <v>2022RFM0Basisbevilgning</v>
      </c>
      <c r="G173" s="3" t="e">
        <f>'Liste detaljert wide'!D173</f>
        <v>#DIV/0!</v>
      </c>
      <c r="H173" t="str">
        <f>VLOOKUP(E173,Def!$B$2:$C$15,2,FALSE)</f>
        <v>Basisbevilgning</v>
      </c>
      <c r="I173" s="3" t="e">
        <f>IF(A173='Enheter, modell og år'!$F$2-1,0,G173-VLOOKUP(A173-1&amp;B173&amp;C173&amp;E173,$F$2:$G$7561,2,FALSE))</f>
        <v>#DIV/0!</v>
      </c>
      <c r="J173" s="3" t="e">
        <f>IF(A173='Enheter, modell og år'!$F$2-1,0,VLOOKUP(A173-1&amp;B173&amp;C173&amp;E173,$F$2:$G$7561,2,FALSE))</f>
        <v>#DIV/0!</v>
      </c>
    </row>
    <row r="174" spans="1:10" x14ac:dyDescent="0.25">
      <c r="A174">
        <f>'Liste detaljert wide'!A174</f>
        <v>2022</v>
      </c>
      <c r="B174" t="str">
        <f>'Liste detaljert wide'!B174</f>
        <v>RFM</v>
      </c>
      <c r="C174">
        <f>'Liste detaljert wide'!C174</f>
        <v>0</v>
      </c>
      <c r="D174">
        <f>IFERROR(VLOOKUP(C174,'Enheter, modell og år'!$A$2:$B$31,2,FALSE),0)</f>
        <v>0</v>
      </c>
      <c r="E174" t="str">
        <f>'Liste detaljert wide'!$D$1</f>
        <v>Basisbevilgning</v>
      </c>
      <c r="F174" t="str">
        <f t="shared" si="2"/>
        <v>2022RFM0Basisbevilgning</v>
      </c>
      <c r="G174" s="3" t="e">
        <f>'Liste detaljert wide'!D174</f>
        <v>#DIV/0!</v>
      </c>
      <c r="H174" t="str">
        <f>VLOOKUP(E174,Def!$B$2:$C$15,2,FALSE)</f>
        <v>Basisbevilgning</v>
      </c>
      <c r="I174" s="3" t="e">
        <f>IF(A174='Enheter, modell og år'!$F$2-1,0,G174-VLOOKUP(A174-1&amp;B174&amp;C174&amp;E174,$F$2:$G$7561,2,FALSE))</f>
        <v>#DIV/0!</v>
      </c>
      <c r="J174" s="3" t="e">
        <f>IF(A174='Enheter, modell og år'!$F$2-1,0,VLOOKUP(A174-1&amp;B174&amp;C174&amp;E174,$F$2:$G$7561,2,FALSE))</f>
        <v>#DIV/0!</v>
      </c>
    </row>
    <row r="175" spans="1:10" x14ac:dyDescent="0.25">
      <c r="A175">
        <f>'Liste detaljert wide'!A175</f>
        <v>2022</v>
      </c>
      <c r="B175" t="str">
        <f>'Liste detaljert wide'!B175</f>
        <v>RFM</v>
      </c>
      <c r="C175">
        <f>'Liste detaljert wide'!C175</f>
        <v>0</v>
      </c>
      <c r="D175">
        <f>IFERROR(VLOOKUP(C175,'Enheter, modell og år'!$A$2:$B$31,2,FALSE),0)</f>
        <v>0</v>
      </c>
      <c r="E175" t="str">
        <f>'Liste detaljert wide'!$D$1</f>
        <v>Basisbevilgning</v>
      </c>
      <c r="F175" t="str">
        <f t="shared" si="2"/>
        <v>2022RFM0Basisbevilgning</v>
      </c>
      <c r="G175" s="3" t="e">
        <f>'Liste detaljert wide'!D175</f>
        <v>#DIV/0!</v>
      </c>
      <c r="H175" t="str">
        <f>VLOOKUP(E175,Def!$B$2:$C$15,2,FALSE)</f>
        <v>Basisbevilgning</v>
      </c>
      <c r="I175" s="3" t="e">
        <f>IF(A175='Enheter, modell og år'!$F$2-1,0,G175-VLOOKUP(A175-1&amp;B175&amp;C175&amp;E175,$F$2:$G$7561,2,FALSE))</f>
        <v>#DIV/0!</v>
      </c>
      <c r="J175" s="3" t="e">
        <f>IF(A175='Enheter, modell og år'!$F$2-1,0,VLOOKUP(A175-1&amp;B175&amp;C175&amp;E175,$F$2:$G$7561,2,FALSE))</f>
        <v>#DIV/0!</v>
      </c>
    </row>
    <row r="176" spans="1:10" x14ac:dyDescent="0.25">
      <c r="A176">
        <f>'Liste detaljert wide'!A176</f>
        <v>2022</v>
      </c>
      <c r="B176" t="str">
        <f>'Liste detaljert wide'!B176</f>
        <v>RFM</v>
      </c>
      <c r="C176">
        <f>'Liste detaljert wide'!C176</f>
        <v>0</v>
      </c>
      <c r="D176">
        <f>IFERROR(VLOOKUP(C176,'Enheter, modell og år'!$A$2:$B$31,2,FALSE),0)</f>
        <v>0</v>
      </c>
      <c r="E176" t="str">
        <f>'Liste detaljert wide'!$D$1</f>
        <v>Basisbevilgning</v>
      </c>
      <c r="F176" t="str">
        <f t="shared" si="2"/>
        <v>2022RFM0Basisbevilgning</v>
      </c>
      <c r="G176" s="3" t="e">
        <f>'Liste detaljert wide'!D176</f>
        <v>#DIV/0!</v>
      </c>
      <c r="H176" t="str">
        <f>VLOOKUP(E176,Def!$B$2:$C$15,2,FALSE)</f>
        <v>Basisbevilgning</v>
      </c>
      <c r="I176" s="3" t="e">
        <f>IF(A176='Enheter, modell og år'!$F$2-1,0,G176-VLOOKUP(A176-1&amp;B176&amp;C176&amp;E176,$F$2:$G$7561,2,FALSE))</f>
        <v>#DIV/0!</v>
      </c>
      <c r="J176" s="3" t="e">
        <f>IF(A176='Enheter, modell og år'!$F$2-1,0,VLOOKUP(A176-1&amp;B176&amp;C176&amp;E176,$F$2:$G$7561,2,FALSE))</f>
        <v>#DIV/0!</v>
      </c>
    </row>
    <row r="177" spans="1:10" x14ac:dyDescent="0.25">
      <c r="A177">
        <f>'Liste detaljert wide'!A177</f>
        <v>2022</v>
      </c>
      <c r="B177" t="str">
        <f>'Liste detaljert wide'!B177</f>
        <v>RFM</v>
      </c>
      <c r="C177">
        <f>'Liste detaljert wide'!C177</f>
        <v>0</v>
      </c>
      <c r="D177">
        <f>IFERROR(VLOOKUP(C177,'Enheter, modell og år'!$A$2:$B$31,2,FALSE),0)</f>
        <v>0</v>
      </c>
      <c r="E177" t="str">
        <f>'Liste detaljert wide'!$D$1</f>
        <v>Basisbevilgning</v>
      </c>
      <c r="F177" t="str">
        <f t="shared" si="2"/>
        <v>2022RFM0Basisbevilgning</v>
      </c>
      <c r="G177" s="3" t="e">
        <f>'Liste detaljert wide'!D177</f>
        <v>#DIV/0!</v>
      </c>
      <c r="H177" t="str">
        <f>VLOOKUP(E177,Def!$B$2:$C$15,2,FALSE)</f>
        <v>Basisbevilgning</v>
      </c>
      <c r="I177" s="3" t="e">
        <f>IF(A177='Enheter, modell og år'!$F$2-1,0,G177-VLOOKUP(A177-1&amp;B177&amp;C177&amp;E177,$F$2:$G$7561,2,FALSE))</f>
        <v>#DIV/0!</v>
      </c>
      <c r="J177" s="3" t="e">
        <f>IF(A177='Enheter, modell og år'!$F$2-1,0,VLOOKUP(A177-1&amp;B177&amp;C177&amp;E177,$F$2:$G$7561,2,FALSE))</f>
        <v>#DIV/0!</v>
      </c>
    </row>
    <row r="178" spans="1:10" x14ac:dyDescent="0.25">
      <c r="A178">
        <f>'Liste detaljert wide'!A178</f>
        <v>2022</v>
      </c>
      <c r="B178" t="str">
        <f>'Liste detaljert wide'!B178</f>
        <v>RFM</v>
      </c>
      <c r="C178">
        <f>'Liste detaljert wide'!C178</f>
        <v>0</v>
      </c>
      <c r="D178">
        <f>IFERROR(VLOOKUP(C178,'Enheter, modell og år'!$A$2:$B$31,2,FALSE),0)</f>
        <v>0</v>
      </c>
      <c r="E178" t="str">
        <f>'Liste detaljert wide'!$D$1</f>
        <v>Basisbevilgning</v>
      </c>
      <c r="F178" t="str">
        <f t="shared" si="2"/>
        <v>2022RFM0Basisbevilgning</v>
      </c>
      <c r="G178" s="3" t="e">
        <f>'Liste detaljert wide'!D178</f>
        <v>#DIV/0!</v>
      </c>
      <c r="H178" t="str">
        <f>VLOOKUP(E178,Def!$B$2:$C$15,2,FALSE)</f>
        <v>Basisbevilgning</v>
      </c>
      <c r="I178" s="3" t="e">
        <f>IF(A178='Enheter, modell og år'!$F$2-1,0,G178-VLOOKUP(A178-1&amp;B178&amp;C178&amp;E178,$F$2:$G$7561,2,FALSE))</f>
        <v>#DIV/0!</v>
      </c>
      <c r="J178" s="3" t="e">
        <f>IF(A178='Enheter, modell og år'!$F$2-1,0,VLOOKUP(A178-1&amp;B178&amp;C178&amp;E178,$F$2:$G$7561,2,FALSE))</f>
        <v>#DIV/0!</v>
      </c>
    </row>
    <row r="179" spans="1:10" x14ac:dyDescent="0.25">
      <c r="A179">
        <f>'Liste detaljert wide'!A179</f>
        <v>2022</v>
      </c>
      <c r="B179" t="str">
        <f>'Liste detaljert wide'!B179</f>
        <v>RFM</v>
      </c>
      <c r="C179">
        <f>'Liste detaljert wide'!C179</f>
        <v>0</v>
      </c>
      <c r="D179">
        <f>IFERROR(VLOOKUP(C179,'Enheter, modell og år'!$A$2:$B$31,2,FALSE),0)</f>
        <v>0</v>
      </c>
      <c r="E179" t="str">
        <f>'Liste detaljert wide'!$D$1</f>
        <v>Basisbevilgning</v>
      </c>
      <c r="F179" t="str">
        <f t="shared" si="2"/>
        <v>2022RFM0Basisbevilgning</v>
      </c>
      <c r="G179" s="3" t="e">
        <f>'Liste detaljert wide'!D179</f>
        <v>#DIV/0!</v>
      </c>
      <c r="H179" t="str">
        <f>VLOOKUP(E179,Def!$B$2:$C$15,2,FALSE)</f>
        <v>Basisbevilgning</v>
      </c>
      <c r="I179" s="3" t="e">
        <f>IF(A179='Enheter, modell og år'!$F$2-1,0,G179-VLOOKUP(A179-1&amp;B179&amp;C179&amp;E179,$F$2:$G$7561,2,FALSE))</f>
        <v>#DIV/0!</v>
      </c>
      <c r="J179" s="3" t="e">
        <f>IF(A179='Enheter, modell og år'!$F$2-1,0,VLOOKUP(A179-1&amp;B179&amp;C179&amp;E179,$F$2:$G$7561,2,FALSE))</f>
        <v>#DIV/0!</v>
      </c>
    </row>
    <row r="180" spans="1:10" x14ac:dyDescent="0.25">
      <c r="A180">
        <f>'Liste detaljert wide'!A180</f>
        <v>2022</v>
      </c>
      <c r="B180" t="str">
        <f>'Liste detaljert wide'!B180</f>
        <v>RFM</v>
      </c>
      <c r="C180">
        <f>'Liste detaljert wide'!C180</f>
        <v>0</v>
      </c>
      <c r="D180">
        <f>IFERROR(VLOOKUP(C180,'Enheter, modell og år'!$A$2:$B$31,2,FALSE),0)</f>
        <v>0</v>
      </c>
      <c r="E180" t="str">
        <f>'Liste detaljert wide'!$D$1</f>
        <v>Basisbevilgning</v>
      </c>
      <c r="F180" t="str">
        <f t="shared" si="2"/>
        <v>2022RFM0Basisbevilgning</v>
      </c>
      <c r="G180" s="3" t="e">
        <f>'Liste detaljert wide'!D180</f>
        <v>#DIV/0!</v>
      </c>
      <c r="H180" t="str">
        <f>VLOOKUP(E180,Def!$B$2:$C$15,2,FALSE)</f>
        <v>Basisbevilgning</v>
      </c>
      <c r="I180" s="3" t="e">
        <f>IF(A180='Enheter, modell og år'!$F$2-1,0,G180-VLOOKUP(A180-1&amp;B180&amp;C180&amp;E180,$F$2:$G$7561,2,FALSE))</f>
        <v>#DIV/0!</v>
      </c>
      <c r="J180" s="3" t="e">
        <f>IF(A180='Enheter, modell og år'!$F$2-1,0,VLOOKUP(A180-1&amp;B180&amp;C180&amp;E180,$F$2:$G$7561,2,FALSE))</f>
        <v>#DIV/0!</v>
      </c>
    </row>
    <row r="181" spans="1:10" x14ac:dyDescent="0.25">
      <c r="A181">
        <f>'Liste detaljert wide'!A181</f>
        <v>2022</v>
      </c>
      <c r="B181" t="str">
        <f>'Liste detaljert wide'!B181</f>
        <v>RFM</v>
      </c>
      <c r="C181">
        <f>'Liste detaljert wide'!C181</f>
        <v>0</v>
      </c>
      <c r="D181">
        <f>IFERROR(VLOOKUP(C181,'Enheter, modell og år'!$A$2:$B$31,2,FALSE),0)</f>
        <v>0</v>
      </c>
      <c r="E181" t="str">
        <f>'Liste detaljert wide'!$D$1</f>
        <v>Basisbevilgning</v>
      </c>
      <c r="F181" t="str">
        <f t="shared" si="2"/>
        <v>2022RFM0Basisbevilgning</v>
      </c>
      <c r="G181" s="3" t="e">
        <f>'Liste detaljert wide'!D181</f>
        <v>#DIV/0!</v>
      </c>
      <c r="H181" t="str">
        <f>VLOOKUP(E181,Def!$B$2:$C$15,2,FALSE)</f>
        <v>Basisbevilgning</v>
      </c>
      <c r="I181" s="3" t="e">
        <f>IF(A181='Enheter, modell og år'!$F$2-1,0,G181-VLOOKUP(A181-1&amp;B181&amp;C181&amp;E181,$F$2:$G$7561,2,FALSE))</f>
        <v>#DIV/0!</v>
      </c>
      <c r="J181" s="3" t="e">
        <f>IF(A181='Enheter, modell og år'!$F$2-1,0,VLOOKUP(A181-1&amp;B181&amp;C181&amp;E181,$F$2:$G$7561,2,FALSE))</f>
        <v>#DIV/0!</v>
      </c>
    </row>
    <row r="182" spans="1:10" x14ac:dyDescent="0.25">
      <c r="A182">
        <f>'Liste detaljert wide'!A182</f>
        <v>2023</v>
      </c>
      <c r="B182" t="str">
        <f>'Liste detaljert wide'!B182</f>
        <v>RFM</v>
      </c>
      <c r="C182">
        <f>'Liste detaljert wide'!C182</f>
        <v>0</v>
      </c>
      <c r="D182">
        <f>IFERROR(VLOOKUP(C182,'Enheter, modell og år'!$A$2:$B$31,2,FALSE),0)</f>
        <v>0</v>
      </c>
      <c r="E182" t="str">
        <f>'Liste detaljert wide'!$D$1</f>
        <v>Basisbevilgning</v>
      </c>
      <c r="F182" t="str">
        <f t="shared" si="2"/>
        <v>2023RFM0Basisbevilgning</v>
      </c>
      <c r="G182" s="3" t="e">
        <f>'Liste detaljert wide'!D182</f>
        <v>#DIV/0!</v>
      </c>
      <c r="H182" t="str">
        <f>VLOOKUP(E182,Def!$B$2:$C$15,2,FALSE)</f>
        <v>Basisbevilgning</v>
      </c>
      <c r="I182" s="3" t="e">
        <f>IF(A182='Enheter, modell og år'!$F$2-1,0,G182-VLOOKUP(A182-1&amp;B182&amp;C182&amp;E182,$F$2:$G$7561,2,FALSE))</f>
        <v>#DIV/0!</v>
      </c>
      <c r="J182" s="3" t="e">
        <f>IF(A182='Enheter, modell og år'!$F$2-1,0,VLOOKUP(A182-1&amp;B182&amp;C182&amp;E182,$F$2:$G$7561,2,FALSE))</f>
        <v>#DIV/0!</v>
      </c>
    </row>
    <row r="183" spans="1:10" x14ac:dyDescent="0.25">
      <c r="A183">
        <f>'Liste detaljert wide'!A183</f>
        <v>2023</v>
      </c>
      <c r="B183" t="str">
        <f>'Liste detaljert wide'!B183</f>
        <v>RFM</v>
      </c>
      <c r="C183">
        <f>'Liste detaljert wide'!C183</f>
        <v>0</v>
      </c>
      <c r="D183">
        <f>IFERROR(VLOOKUP(C183,'Enheter, modell og år'!$A$2:$B$31,2,FALSE),0)</f>
        <v>0</v>
      </c>
      <c r="E183" t="str">
        <f>'Liste detaljert wide'!$D$1</f>
        <v>Basisbevilgning</v>
      </c>
      <c r="F183" t="str">
        <f t="shared" si="2"/>
        <v>2023RFM0Basisbevilgning</v>
      </c>
      <c r="G183" s="3" t="e">
        <f>'Liste detaljert wide'!D183</f>
        <v>#DIV/0!</v>
      </c>
      <c r="H183" t="str">
        <f>VLOOKUP(E183,Def!$B$2:$C$15,2,FALSE)</f>
        <v>Basisbevilgning</v>
      </c>
      <c r="I183" s="3" t="e">
        <f>IF(A183='Enheter, modell og år'!$F$2-1,0,G183-VLOOKUP(A183-1&amp;B183&amp;C183&amp;E183,$F$2:$G$7561,2,FALSE))</f>
        <v>#DIV/0!</v>
      </c>
      <c r="J183" s="3" t="e">
        <f>IF(A183='Enheter, modell og år'!$F$2-1,0,VLOOKUP(A183-1&amp;B183&amp;C183&amp;E183,$F$2:$G$7561,2,FALSE))</f>
        <v>#DIV/0!</v>
      </c>
    </row>
    <row r="184" spans="1:10" x14ac:dyDescent="0.25">
      <c r="A184">
        <f>'Liste detaljert wide'!A184</f>
        <v>2023</v>
      </c>
      <c r="B184" t="str">
        <f>'Liste detaljert wide'!B184</f>
        <v>RFM</v>
      </c>
      <c r="C184">
        <f>'Liste detaljert wide'!C184</f>
        <v>0</v>
      </c>
      <c r="D184">
        <f>IFERROR(VLOOKUP(C184,'Enheter, modell og år'!$A$2:$B$31,2,FALSE),0)</f>
        <v>0</v>
      </c>
      <c r="E184" t="str">
        <f>'Liste detaljert wide'!$D$1</f>
        <v>Basisbevilgning</v>
      </c>
      <c r="F184" t="str">
        <f t="shared" si="2"/>
        <v>2023RFM0Basisbevilgning</v>
      </c>
      <c r="G184" s="3" t="e">
        <f>'Liste detaljert wide'!D184</f>
        <v>#DIV/0!</v>
      </c>
      <c r="H184" t="str">
        <f>VLOOKUP(E184,Def!$B$2:$C$15,2,FALSE)</f>
        <v>Basisbevilgning</v>
      </c>
      <c r="I184" s="3" t="e">
        <f>IF(A184='Enheter, modell og år'!$F$2-1,0,G184-VLOOKUP(A184-1&amp;B184&amp;C184&amp;E184,$F$2:$G$7561,2,FALSE))</f>
        <v>#DIV/0!</v>
      </c>
      <c r="J184" s="3" t="e">
        <f>IF(A184='Enheter, modell og år'!$F$2-1,0,VLOOKUP(A184-1&amp;B184&amp;C184&amp;E184,$F$2:$G$7561,2,FALSE))</f>
        <v>#DIV/0!</v>
      </c>
    </row>
    <row r="185" spans="1:10" x14ac:dyDescent="0.25">
      <c r="A185">
        <f>'Liste detaljert wide'!A185</f>
        <v>2023</v>
      </c>
      <c r="B185" t="str">
        <f>'Liste detaljert wide'!B185</f>
        <v>RFM</v>
      </c>
      <c r="C185">
        <f>'Liste detaljert wide'!C185</f>
        <v>0</v>
      </c>
      <c r="D185">
        <f>IFERROR(VLOOKUP(C185,'Enheter, modell og år'!$A$2:$B$31,2,FALSE),0)</f>
        <v>0</v>
      </c>
      <c r="E185" t="str">
        <f>'Liste detaljert wide'!$D$1</f>
        <v>Basisbevilgning</v>
      </c>
      <c r="F185" t="str">
        <f t="shared" si="2"/>
        <v>2023RFM0Basisbevilgning</v>
      </c>
      <c r="G185" s="3" t="e">
        <f>'Liste detaljert wide'!D185</f>
        <v>#DIV/0!</v>
      </c>
      <c r="H185" t="str">
        <f>VLOOKUP(E185,Def!$B$2:$C$15,2,FALSE)</f>
        <v>Basisbevilgning</v>
      </c>
      <c r="I185" s="3" t="e">
        <f>IF(A185='Enheter, modell og år'!$F$2-1,0,G185-VLOOKUP(A185-1&amp;B185&amp;C185&amp;E185,$F$2:$G$7561,2,FALSE))</f>
        <v>#DIV/0!</v>
      </c>
      <c r="J185" s="3" t="e">
        <f>IF(A185='Enheter, modell og år'!$F$2-1,0,VLOOKUP(A185-1&amp;B185&amp;C185&amp;E185,$F$2:$G$7561,2,FALSE))</f>
        <v>#DIV/0!</v>
      </c>
    </row>
    <row r="186" spans="1:10" x14ac:dyDescent="0.25">
      <c r="A186">
        <f>'Liste detaljert wide'!A186</f>
        <v>2023</v>
      </c>
      <c r="B186" t="str">
        <f>'Liste detaljert wide'!B186</f>
        <v>RFM</v>
      </c>
      <c r="C186">
        <f>'Liste detaljert wide'!C186</f>
        <v>0</v>
      </c>
      <c r="D186">
        <f>IFERROR(VLOOKUP(C186,'Enheter, modell og år'!$A$2:$B$31,2,FALSE),0)</f>
        <v>0</v>
      </c>
      <c r="E186" t="str">
        <f>'Liste detaljert wide'!$D$1</f>
        <v>Basisbevilgning</v>
      </c>
      <c r="F186" t="str">
        <f t="shared" si="2"/>
        <v>2023RFM0Basisbevilgning</v>
      </c>
      <c r="G186" s="3" t="e">
        <f>'Liste detaljert wide'!D186</f>
        <v>#DIV/0!</v>
      </c>
      <c r="H186" t="str">
        <f>VLOOKUP(E186,Def!$B$2:$C$15,2,FALSE)</f>
        <v>Basisbevilgning</v>
      </c>
      <c r="I186" s="3" t="e">
        <f>IF(A186='Enheter, modell og år'!$F$2-1,0,G186-VLOOKUP(A186-1&amp;B186&amp;C186&amp;E186,$F$2:$G$7561,2,FALSE))</f>
        <v>#DIV/0!</v>
      </c>
      <c r="J186" s="3" t="e">
        <f>IF(A186='Enheter, modell og år'!$F$2-1,0,VLOOKUP(A186-1&amp;B186&amp;C186&amp;E186,$F$2:$G$7561,2,FALSE))</f>
        <v>#DIV/0!</v>
      </c>
    </row>
    <row r="187" spans="1:10" x14ac:dyDescent="0.25">
      <c r="A187">
        <f>'Liste detaljert wide'!A187</f>
        <v>2023</v>
      </c>
      <c r="B187" t="str">
        <f>'Liste detaljert wide'!B187</f>
        <v>RFM</v>
      </c>
      <c r="C187">
        <f>'Liste detaljert wide'!C187</f>
        <v>0</v>
      </c>
      <c r="D187">
        <f>IFERROR(VLOOKUP(C187,'Enheter, modell og år'!$A$2:$B$31,2,FALSE),0)</f>
        <v>0</v>
      </c>
      <c r="E187" t="str">
        <f>'Liste detaljert wide'!$D$1</f>
        <v>Basisbevilgning</v>
      </c>
      <c r="F187" t="str">
        <f t="shared" si="2"/>
        <v>2023RFM0Basisbevilgning</v>
      </c>
      <c r="G187" s="3" t="e">
        <f>'Liste detaljert wide'!D187</f>
        <v>#DIV/0!</v>
      </c>
      <c r="H187" t="str">
        <f>VLOOKUP(E187,Def!$B$2:$C$15,2,FALSE)</f>
        <v>Basisbevilgning</v>
      </c>
      <c r="I187" s="3" t="e">
        <f>IF(A187='Enheter, modell og år'!$F$2-1,0,G187-VLOOKUP(A187-1&amp;B187&amp;C187&amp;E187,$F$2:$G$7561,2,FALSE))</f>
        <v>#DIV/0!</v>
      </c>
      <c r="J187" s="3" t="e">
        <f>IF(A187='Enheter, modell og år'!$F$2-1,0,VLOOKUP(A187-1&amp;B187&amp;C187&amp;E187,$F$2:$G$7561,2,FALSE))</f>
        <v>#DIV/0!</v>
      </c>
    </row>
    <row r="188" spans="1:10" x14ac:dyDescent="0.25">
      <c r="A188">
        <f>'Liste detaljert wide'!A188</f>
        <v>2023</v>
      </c>
      <c r="B188" t="str">
        <f>'Liste detaljert wide'!B188</f>
        <v>RFM</v>
      </c>
      <c r="C188">
        <f>'Liste detaljert wide'!C188</f>
        <v>0</v>
      </c>
      <c r="D188">
        <f>IFERROR(VLOOKUP(C188,'Enheter, modell og år'!$A$2:$B$31,2,FALSE),0)</f>
        <v>0</v>
      </c>
      <c r="E188" t="str">
        <f>'Liste detaljert wide'!$D$1</f>
        <v>Basisbevilgning</v>
      </c>
      <c r="F188" t="str">
        <f t="shared" si="2"/>
        <v>2023RFM0Basisbevilgning</v>
      </c>
      <c r="G188" s="3" t="e">
        <f>'Liste detaljert wide'!D188</f>
        <v>#DIV/0!</v>
      </c>
      <c r="H188" t="str">
        <f>VLOOKUP(E188,Def!$B$2:$C$15,2,FALSE)</f>
        <v>Basisbevilgning</v>
      </c>
      <c r="I188" s="3" t="e">
        <f>IF(A188='Enheter, modell og år'!$F$2-1,0,G188-VLOOKUP(A188-1&amp;B188&amp;C188&amp;E188,$F$2:$G$7561,2,FALSE))</f>
        <v>#DIV/0!</v>
      </c>
      <c r="J188" s="3" t="e">
        <f>IF(A188='Enheter, modell og år'!$F$2-1,0,VLOOKUP(A188-1&amp;B188&amp;C188&amp;E188,$F$2:$G$7561,2,FALSE))</f>
        <v>#DIV/0!</v>
      </c>
    </row>
    <row r="189" spans="1:10" x14ac:dyDescent="0.25">
      <c r="A189">
        <f>'Liste detaljert wide'!A189</f>
        <v>2023</v>
      </c>
      <c r="B189" t="str">
        <f>'Liste detaljert wide'!B189</f>
        <v>RFM</v>
      </c>
      <c r="C189">
        <f>'Liste detaljert wide'!C189</f>
        <v>0</v>
      </c>
      <c r="D189">
        <f>IFERROR(VLOOKUP(C189,'Enheter, modell og år'!$A$2:$B$31,2,FALSE),0)</f>
        <v>0</v>
      </c>
      <c r="E189" t="str">
        <f>'Liste detaljert wide'!$D$1</f>
        <v>Basisbevilgning</v>
      </c>
      <c r="F189" t="str">
        <f t="shared" si="2"/>
        <v>2023RFM0Basisbevilgning</v>
      </c>
      <c r="G189" s="3" t="e">
        <f>'Liste detaljert wide'!D189</f>
        <v>#DIV/0!</v>
      </c>
      <c r="H189" t="str">
        <f>VLOOKUP(E189,Def!$B$2:$C$15,2,FALSE)</f>
        <v>Basisbevilgning</v>
      </c>
      <c r="I189" s="3" t="e">
        <f>IF(A189='Enheter, modell og år'!$F$2-1,0,G189-VLOOKUP(A189-1&amp;B189&amp;C189&amp;E189,$F$2:$G$7561,2,FALSE))</f>
        <v>#DIV/0!</v>
      </c>
      <c r="J189" s="3" t="e">
        <f>IF(A189='Enheter, modell og år'!$F$2-1,0,VLOOKUP(A189-1&amp;B189&amp;C189&amp;E189,$F$2:$G$7561,2,FALSE))</f>
        <v>#DIV/0!</v>
      </c>
    </row>
    <row r="190" spans="1:10" x14ac:dyDescent="0.25">
      <c r="A190">
        <f>'Liste detaljert wide'!A190</f>
        <v>2023</v>
      </c>
      <c r="B190" t="str">
        <f>'Liste detaljert wide'!B190</f>
        <v>RFM</v>
      </c>
      <c r="C190">
        <f>'Liste detaljert wide'!C190</f>
        <v>0</v>
      </c>
      <c r="D190">
        <f>IFERROR(VLOOKUP(C190,'Enheter, modell og år'!$A$2:$B$31,2,FALSE),0)</f>
        <v>0</v>
      </c>
      <c r="E190" t="str">
        <f>'Liste detaljert wide'!$D$1</f>
        <v>Basisbevilgning</v>
      </c>
      <c r="F190" t="str">
        <f t="shared" si="2"/>
        <v>2023RFM0Basisbevilgning</v>
      </c>
      <c r="G190" s="3" t="e">
        <f>'Liste detaljert wide'!D190</f>
        <v>#DIV/0!</v>
      </c>
      <c r="H190" t="str">
        <f>VLOOKUP(E190,Def!$B$2:$C$15,2,FALSE)</f>
        <v>Basisbevilgning</v>
      </c>
      <c r="I190" s="3" t="e">
        <f>IF(A190='Enheter, modell og år'!$F$2-1,0,G190-VLOOKUP(A190-1&amp;B190&amp;C190&amp;E190,$F$2:$G$7561,2,FALSE))</f>
        <v>#DIV/0!</v>
      </c>
      <c r="J190" s="3" t="e">
        <f>IF(A190='Enheter, modell og år'!$F$2-1,0,VLOOKUP(A190-1&amp;B190&amp;C190&amp;E190,$F$2:$G$7561,2,FALSE))</f>
        <v>#DIV/0!</v>
      </c>
    </row>
    <row r="191" spans="1:10" x14ac:dyDescent="0.25">
      <c r="A191">
        <f>'Liste detaljert wide'!A191</f>
        <v>2023</v>
      </c>
      <c r="B191" t="str">
        <f>'Liste detaljert wide'!B191</f>
        <v>RFM</v>
      </c>
      <c r="C191">
        <f>'Liste detaljert wide'!C191</f>
        <v>0</v>
      </c>
      <c r="D191">
        <f>IFERROR(VLOOKUP(C191,'Enheter, modell og år'!$A$2:$B$31,2,FALSE),0)</f>
        <v>0</v>
      </c>
      <c r="E191" t="str">
        <f>'Liste detaljert wide'!$D$1</f>
        <v>Basisbevilgning</v>
      </c>
      <c r="F191" t="str">
        <f t="shared" si="2"/>
        <v>2023RFM0Basisbevilgning</v>
      </c>
      <c r="G191" s="3" t="e">
        <f>'Liste detaljert wide'!D191</f>
        <v>#DIV/0!</v>
      </c>
      <c r="H191" t="str">
        <f>VLOOKUP(E191,Def!$B$2:$C$15,2,FALSE)</f>
        <v>Basisbevilgning</v>
      </c>
      <c r="I191" s="3" t="e">
        <f>IF(A191='Enheter, modell og år'!$F$2-1,0,G191-VLOOKUP(A191-1&amp;B191&amp;C191&amp;E191,$F$2:$G$7561,2,FALSE))</f>
        <v>#DIV/0!</v>
      </c>
      <c r="J191" s="3" t="e">
        <f>IF(A191='Enheter, modell og år'!$F$2-1,0,VLOOKUP(A191-1&amp;B191&amp;C191&amp;E191,$F$2:$G$7561,2,FALSE))</f>
        <v>#DIV/0!</v>
      </c>
    </row>
    <row r="192" spans="1:10" x14ac:dyDescent="0.25">
      <c r="A192">
        <f>'Liste detaljert wide'!A192</f>
        <v>2023</v>
      </c>
      <c r="B192" t="str">
        <f>'Liste detaljert wide'!B192</f>
        <v>RFM</v>
      </c>
      <c r="C192">
        <f>'Liste detaljert wide'!C192</f>
        <v>0</v>
      </c>
      <c r="D192">
        <f>IFERROR(VLOOKUP(C192,'Enheter, modell og år'!$A$2:$B$31,2,FALSE),0)</f>
        <v>0</v>
      </c>
      <c r="E192" t="str">
        <f>'Liste detaljert wide'!$D$1</f>
        <v>Basisbevilgning</v>
      </c>
      <c r="F192" t="str">
        <f t="shared" si="2"/>
        <v>2023RFM0Basisbevilgning</v>
      </c>
      <c r="G192" s="3" t="e">
        <f>'Liste detaljert wide'!D192</f>
        <v>#DIV/0!</v>
      </c>
      <c r="H192" t="str">
        <f>VLOOKUP(E192,Def!$B$2:$C$15,2,FALSE)</f>
        <v>Basisbevilgning</v>
      </c>
      <c r="I192" s="3" t="e">
        <f>IF(A192='Enheter, modell og år'!$F$2-1,0,G192-VLOOKUP(A192-1&amp;B192&amp;C192&amp;E192,$F$2:$G$7561,2,FALSE))</f>
        <v>#DIV/0!</v>
      </c>
      <c r="J192" s="3" t="e">
        <f>IF(A192='Enheter, modell og år'!$F$2-1,0,VLOOKUP(A192-1&amp;B192&amp;C192&amp;E192,$F$2:$G$7561,2,FALSE))</f>
        <v>#DIV/0!</v>
      </c>
    </row>
    <row r="193" spans="1:10" x14ac:dyDescent="0.25">
      <c r="A193">
        <f>'Liste detaljert wide'!A193</f>
        <v>2023</v>
      </c>
      <c r="B193" t="str">
        <f>'Liste detaljert wide'!B193</f>
        <v>RFM</v>
      </c>
      <c r="C193">
        <f>'Liste detaljert wide'!C193</f>
        <v>0</v>
      </c>
      <c r="D193">
        <f>IFERROR(VLOOKUP(C193,'Enheter, modell og år'!$A$2:$B$31,2,FALSE),0)</f>
        <v>0</v>
      </c>
      <c r="E193" t="str">
        <f>'Liste detaljert wide'!$D$1</f>
        <v>Basisbevilgning</v>
      </c>
      <c r="F193" t="str">
        <f t="shared" si="2"/>
        <v>2023RFM0Basisbevilgning</v>
      </c>
      <c r="G193" s="3" t="e">
        <f>'Liste detaljert wide'!D193</f>
        <v>#DIV/0!</v>
      </c>
      <c r="H193" t="str">
        <f>VLOOKUP(E193,Def!$B$2:$C$15,2,FALSE)</f>
        <v>Basisbevilgning</v>
      </c>
      <c r="I193" s="3" t="e">
        <f>IF(A193='Enheter, modell og år'!$F$2-1,0,G193-VLOOKUP(A193-1&amp;B193&amp;C193&amp;E193,$F$2:$G$7561,2,FALSE))</f>
        <v>#DIV/0!</v>
      </c>
      <c r="J193" s="3" t="e">
        <f>IF(A193='Enheter, modell og år'!$F$2-1,0,VLOOKUP(A193-1&amp;B193&amp;C193&amp;E193,$F$2:$G$7561,2,FALSE))</f>
        <v>#DIV/0!</v>
      </c>
    </row>
    <row r="194" spans="1:10" x14ac:dyDescent="0.25">
      <c r="A194">
        <f>'Liste detaljert wide'!A194</f>
        <v>2023</v>
      </c>
      <c r="B194" t="str">
        <f>'Liste detaljert wide'!B194</f>
        <v>RFM</v>
      </c>
      <c r="C194">
        <f>'Liste detaljert wide'!C194</f>
        <v>0</v>
      </c>
      <c r="D194">
        <f>IFERROR(VLOOKUP(C194,'Enheter, modell og år'!$A$2:$B$31,2,FALSE),0)</f>
        <v>0</v>
      </c>
      <c r="E194" t="str">
        <f>'Liste detaljert wide'!$D$1</f>
        <v>Basisbevilgning</v>
      </c>
      <c r="F194" t="str">
        <f t="shared" si="2"/>
        <v>2023RFM0Basisbevilgning</v>
      </c>
      <c r="G194" s="3" t="e">
        <f>'Liste detaljert wide'!D194</f>
        <v>#DIV/0!</v>
      </c>
      <c r="H194" t="str">
        <f>VLOOKUP(E194,Def!$B$2:$C$15,2,FALSE)</f>
        <v>Basisbevilgning</v>
      </c>
      <c r="I194" s="3" t="e">
        <f>IF(A194='Enheter, modell og år'!$F$2-1,0,G194-VLOOKUP(A194-1&amp;B194&amp;C194&amp;E194,$F$2:$G$7561,2,FALSE))</f>
        <v>#DIV/0!</v>
      </c>
      <c r="J194" s="3" t="e">
        <f>IF(A194='Enheter, modell og år'!$F$2-1,0,VLOOKUP(A194-1&amp;B194&amp;C194&amp;E194,$F$2:$G$7561,2,FALSE))</f>
        <v>#DIV/0!</v>
      </c>
    </row>
    <row r="195" spans="1:10" x14ac:dyDescent="0.25">
      <c r="A195">
        <f>'Liste detaljert wide'!A195</f>
        <v>2023</v>
      </c>
      <c r="B195" t="str">
        <f>'Liste detaljert wide'!B195</f>
        <v>RFM</v>
      </c>
      <c r="C195">
        <f>'Liste detaljert wide'!C195</f>
        <v>0</v>
      </c>
      <c r="D195">
        <f>IFERROR(VLOOKUP(C195,'Enheter, modell og år'!$A$2:$B$31,2,FALSE),0)</f>
        <v>0</v>
      </c>
      <c r="E195" t="str">
        <f>'Liste detaljert wide'!$D$1</f>
        <v>Basisbevilgning</v>
      </c>
      <c r="F195" t="str">
        <f t="shared" ref="F195:F258" si="3">A195&amp;B195&amp;C195&amp;E195</f>
        <v>2023RFM0Basisbevilgning</v>
      </c>
      <c r="G195" s="3" t="e">
        <f>'Liste detaljert wide'!D195</f>
        <v>#DIV/0!</v>
      </c>
      <c r="H195" t="str">
        <f>VLOOKUP(E195,Def!$B$2:$C$15,2,FALSE)</f>
        <v>Basisbevilgning</v>
      </c>
      <c r="I195" s="3" t="e">
        <f>IF(A195='Enheter, modell og år'!$F$2-1,0,G195-VLOOKUP(A195-1&amp;B195&amp;C195&amp;E195,$F$2:$G$7561,2,FALSE))</f>
        <v>#DIV/0!</v>
      </c>
      <c r="J195" s="3" t="e">
        <f>IF(A195='Enheter, modell og år'!$F$2-1,0,VLOOKUP(A195-1&amp;B195&amp;C195&amp;E195,$F$2:$G$7561,2,FALSE))</f>
        <v>#DIV/0!</v>
      </c>
    </row>
    <row r="196" spans="1:10" x14ac:dyDescent="0.25">
      <c r="A196">
        <f>'Liste detaljert wide'!A196</f>
        <v>2023</v>
      </c>
      <c r="B196" t="str">
        <f>'Liste detaljert wide'!B196</f>
        <v>RFM</v>
      </c>
      <c r="C196">
        <f>'Liste detaljert wide'!C196</f>
        <v>0</v>
      </c>
      <c r="D196">
        <f>IFERROR(VLOOKUP(C196,'Enheter, modell og år'!$A$2:$B$31,2,FALSE),0)</f>
        <v>0</v>
      </c>
      <c r="E196" t="str">
        <f>'Liste detaljert wide'!$D$1</f>
        <v>Basisbevilgning</v>
      </c>
      <c r="F196" t="str">
        <f t="shared" si="3"/>
        <v>2023RFM0Basisbevilgning</v>
      </c>
      <c r="G196" s="3" t="e">
        <f>'Liste detaljert wide'!D196</f>
        <v>#DIV/0!</v>
      </c>
      <c r="H196" t="str">
        <f>VLOOKUP(E196,Def!$B$2:$C$15,2,FALSE)</f>
        <v>Basisbevilgning</v>
      </c>
      <c r="I196" s="3" t="e">
        <f>IF(A196='Enheter, modell og år'!$F$2-1,0,G196-VLOOKUP(A196-1&amp;B196&amp;C196&amp;E196,$F$2:$G$7561,2,FALSE))</f>
        <v>#DIV/0!</v>
      </c>
      <c r="J196" s="3" t="e">
        <f>IF(A196='Enheter, modell og år'!$F$2-1,0,VLOOKUP(A196-1&amp;B196&amp;C196&amp;E196,$F$2:$G$7561,2,FALSE))</f>
        <v>#DIV/0!</v>
      </c>
    </row>
    <row r="197" spans="1:10" x14ac:dyDescent="0.25">
      <c r="A197">
        <f>'Liste detaljert wide'!A197</f>
        <v>2023</v>
      </c>
      <c r="B197" t="str">
        <f>'Liste detaljert wide'!B197</f>
        <v>RFM</v>
      </c>
      <c r="C197">
        <f>'Liste detaljert wide'!C197</f>
        <v>0</v>
      </c>
      <c r="D197">
        <f>IFERROR(VLOOKUP(C197,'Enheter, modell og år'!$A$2:$B$31,2,FALSE),0)</f>
        <v>0</v>
      </c>
      <c r="E197" t="str">
        <f>'Liste detaljert wide'!$D$1</f>
        <v>Basisbevilgning</v>
      </c>
      <c r="F197" t="str">
        <f t="shared" si="3"/>
        <v>2023RFM0Basisbevilgning</v>
      </c>
      <c r="G197" s="3" t="e">
        <f>'Liste detaljert wide'!D197</f>
        <v>#DIV/0!</v>
      </c>
      <c r="H197" t="str">
        <f>VLOOKUP(E197,Def!$B$2:$C$15,2,FALSE)</f>
        <v>Basisbevilgning</v>
      </c>
      <c r="I197" s="3" t="e">
        <f>IF(A197='Enheter, modell og år'!$F$2-1,0,G197-VLOOKUP(A197-1&amp;B197&amp;C197&amp;E197,$F$2:$G$7561,2,FALSE))</f>
        <v>#DIV/0!</v>
      </c>
      <c r="J197" s="3" t="e">
        <f>IF(A197='Enheter, modell og år'!$F$2-1,0,VLOOKUP(A197-1&amp;B197&amp;C197&amp;E197,$F$2:$G$7561,2,FALSE))</f>
        <v>#DIV/0!</v>
      </c>
    </row>
    <row r="198" spans="1:10" x14ac:dyDescent="0.25">
      <c r="A198">
        <f>'Liste detaljert wide'!A198</f>
        <v>2023</v>
      </c>
      <c r="B198" t="str">
        <f>'Liste detaljert wide'!B198</f>
        <v>RFM</v>
      </c>
      <c r="C198">
        <f>'Liste detaljert wide'!C198</f>
        <v>0</v>
      </c>
      <c r="D198">
        <f>IFERROR(VLOOKUP(C198,'Enheter, modell og år'!$A$2:$B$31,2,FALSE),0)</f>
        <v>0</v>
      </c>
      <c r="E198" t="str">
        <f>'Liste detaljert wide'!$D$1</f>
        <v>Basisbevilgning</v>
      </c>
      <c r="F198" t="str">
        <f t="shared" si="3"/>
        <v>2023RFM0Basisbevilgning</v>
      </c>
      <c r="G198" s="3" t="e">
        <f>'Liste detaljert wide'!D198</f>
        <v>#DIV/0!</v>
      </c>
      <c r="H198" t="str">
        <f>VLOOKUP(E198,Def!$B$2:$C$15,2,FALSE)</f>
        <v>Basisbevilgning</v>
      </c>
      <c r="I198" s="3" t="e">
        <f>IF(A198='Enheter, modell og år'!$F$2-1,0,G198-VLOOKUP(A198-1&amp;B198&amp;C198&amp;E198,$F$2:$G$7561,2,FALSE))</f>
        <v>#DIV/0!</v>
      </c>
      <c r="J198" s="3" t="e">
        <f>IF(A198='Enheter, modell og år'!$F$2-1,0,VLOOKUP(A198-1&amp;B198&amp;C198&amp;E198,$F$2:$G$7561,2,FALSE))</f>
        <v>#DIV/0!</v>
      </c>
    </row>
    <row r="199" spans="1:10" x14ac:dyDescent="0.25">
      <c r="A199">
        <f>'Liste detaljert wide'!A199</f>
        <v>2023</v>
      </c>
      <c r="B199" t="str">
        <f>'Liste detaljert wide'!B199</f>
        <v>RFM</v>
      </c>
      <c r="C199">
        <f>'Liste detaljert wide'!C199</f>
        <v>0</v>
      </c>
      <c r="D199">
        <f>IFERROR(VLOOKUP(C199,'Enheter, modell og år'!$A$2:$B$31,2,FALSE),0)</f>
        <v>0</v>
      </c>
      <c r="E199" t="str">
        <f>'Liste detaljert wide'!$D$1</f>
        <v>Basisbevilgning</v>
      </c>
      <c r="F199" t="str">
        <f t="shared" si="3"/>
        <v>2023RFM0Basisbevilgning</v>
      </c>
      <c r="G199" s="3" t="e">
        <f>'Liste detaljert wide'!D199</f>
        <v>#DIV/0!</v>
      </c>
      <c r="H199" t="str">
        <f>VLOOKUP(E199,Def!$B$2:$C$15,2,FALSE)</f>
        <v>Basisbevilgning</v>
      </c>
      <c r="I199" s="3" t="e">
        <f>IF(A199='Enheter, modell og år'!$F$2-1,0,G199-VLOOKUP(A199-1&amp;B199&amp;C199&amp;E199,$F$2:$G$7561,2,FALSE))</f>
        <v>#DIV/0!</v>
      </c>
      <c r="J199" s="3" t="e">
        <f>IF(A199='Enheter, modell og år'!$F$2-1,0,VLOOKUP(A199-1&amp;B199&amp;C199&amp;E199,$F$2:$G$7561,2,FALSE))</f>
        <v>#DIV/0!</v>
      </c>
    </row>
    <row r="200" spans="1:10" x14ac:dyDescent="0.25">
      <c r="A200">
        <f>'Liste detaljert wide'!A200</f>
        <v>2023</v>
      </c>
      <c r="B200" t="str">
        <f>'Liste detaljert wide'!B200</f>
        <v>RFM</v>
      </c>
      <c r="C200">
        <f>'Liste detaljert wide'!C200</f>
        <v>0</v>
      </c>
      <c r="D200">
        <f>IFERROR(VLOOKUP(C200,'Enheter, modell og år'!$A$2:$B$31,2,FALSE),0)</f>
        <v>0</v>
      </c>
      <c r="E200" t="str">
        <f>'Liste detaljert wide'!$D$1</f>
        <v>Basisbevilgning</v>
      </c>
      <c r="F200" t="str">
        <f t="shared" si="3"/>
        <v>2023RFM0Basisbevilgning</v>
      </c>
      <c r="G200" s="3" t="e">
        <f>'Liste detaljert wide'!D200</f>
        <v>#DIV/0!</v>
      </c>
      <c r="H200" t="str">
        <f>VLOOKUP(E200,Def!$B$2:$C$15,2,FALSE)</f>
        <v>Basisbevilgning</v>
      </c>
      <c r="I200" s="3" t="e">
        <f>IF(A200='Enheter, modell og år'!$F$2-1,0,G200-VLOOKUP(A200-1&amp;B200&amp;C200&amp;E200,$F$2:$G$7561,2,FALSE))</f>
        <v>#DIV/0!</v>
      </c>
      <c r="J200" s="3" t="e">
        <f>IF(A200='Enheter, modell og år'!$F$2-1,0,VLOOKUP(A200-1&amp;B200&amp;C200&amp;E200,$F$2:$G$7561,2,FALSE))</f>
        <v>#DIV/0!</v>
      </c>
    </row>
    <row r="201" spans="1:10" x14ac:dyDescent="0.25">
      <c r="A201">
        <f>'Liste detaljert wide'!A201</f>
        <v>2023</v>
      </c>
      <c r="B201" t="str">
        <f>'Liste detaljert wide'!B201</f>
        <v>RFM</v>
      </c>
      <c r="C201">
        <f>'Liste detaljert wide'!C201</f>
        <v>0</v>
      </c>
      <c r="D201">
        <f>IFERROR(VLOOKUP(C201,'Enheter, modell og år'!$A$2:$B$31,2,FALSE),0)</f>
        <v>0</v>
      </c>
      <c r="E201" t="str">
        <f>'Liste detaljert wide'!$D$1</f>
        <v>Basisbevilgning</v>
      </c>
      <c r="F201" t="str">
        <f t="shared" si="3"/>
        <v>2023RFM0Basisbevilgning</v>
      </c>
      <c r="G201" s="3" t="e">
        <f>'Liste detaljert wide'!D201</f>
        <v>#DIV/0!</v>
      </c>
      <c r="H201" t="str">
        <f>VLOOKUP(E201,Def!$B$2:$C$15,2,FALSE)</f>
        <v>Basisbevilgning</v>
      </c>
      <c r="I201" s="3" t="e">
        <f>IF(A201='Enheter, modell og år'!$F$2-1,0,G201-VLOOKUP(A201-1&amp;B201&amp;C201&amp;E201,$F$2:$G$7561,2,FALSE))</f>
        <v>#DIV/0!</v>
      </c>
      <c r="J201" s="3" t="e">
        <f>IF(A201='Enheter, modell og år'!$F$2-1,0,VLOOKUP(A201-1&amp;B201&amp;C201&amp;E201,$F$2:$G$7561,2,FALSE))</f>
        <v>#DIV/0!</v>
      </c>
    </row>
    <row r="202" spans="1:10" x14ac:dyDescent="0.25">
      <c r="A202">
        <f>'Liste detaljert wide'!A202</f>
        <v>2023</v>
      </c>
      <c r="B202" t="str">
        <f>'Liste detaljert wide'!B202</f>
        <v>RFM</v>
      </c>
      <c r="C202">
        <f>'Liste detaljert wide'!C202</f>
        <v>0</v>
      </c>
      <c r="D202">
        <f>IFERROR(VLOOKUP(C202,'Enheter, modell og år'!$A$2:$B$31,2,FALSE),0)</f>
        <v>0</v>
      </c>
      <c r="E202" t="str">
        <f>'Liste detaljert wide'!$D$1</f>
        <v>Basisbevilgning</v>
      </c>
      <c r="F202" t="str">
        <f t="shared" si="3"/>
        <v>2023RFM0Basisbevilgning</v>
      </c>
      <c r="G202" s="3" t="e">
        <f>'Liste detaljert wide'!D202</f>
        <v>#DIV/0!</v>
      </c>
      <c r="H202" t="str">
        <f>VLOOKUP(E202,Def!$B$2:$C$15,2,FALSE)</f>
        <v>Basisbevilgning</v>
      </c>
      <c r="I202" s="3" t="e">
        <f>IF(A202='Enheter, modell og år'!$F$2-1,0,G202-VLOOKUP(A202-1&amp;B202&amp;C202&amp;E202,$F$2:$G$7561,2,FALSE))</f>
        <v>#DIV/0!</v>
      </c>
      <c r="J202" s="3" t="e">
        <f>IF(A202='Enheter, modell og år'!$F$2-1,0,VLOOKUP(A202-1&amp;B202&amp;C202&amp;E202,$F$2:$G$7561,2,FALSE))</f>
        <v>#DIV/0!</v>
      </c>
    </row>
    <row r="203" spans="1:10" x14ac:dyDescent="0.25">
      <c r="A203">
        <f>'Liste detaljert wide'!A203</f>
        <v>2023</v>
      </c>
      <c r="B203" t="str">
        <f>'Liste detaljert wide'!B203</f>
        <v>RFM</v>
      </c>
      <c r="C203">
        <f>'Liste detaljert wide'!C203</f>
        <v>0</v>
      </c>
      <c r="D203">
        <f>IFERROR(VLOOKUP(C203,'Enheter, modell og år'!$A$2:$B$31,2,FALSE),0)</f>
        <v>0</v>
      </c>
      <c r="E203" t="str">
        <f>'Liste detaljert wide'!$D$1</f>
        <v>Basisbevilgning</v>
      </c>
      <c r="F203" t="str">
        <f t="shared" si="3"/>
        <v>2023RFM0Basisbevilgning</v>
      </c>
      <c r="G203" s="3" t="e">
        <f>'Liste detaljert wide'!D203</f>
        <v>#DIV/0!</v>
      </c>
      <c r="H203" t="str">
        <f>VLOOKUP(E203,Def!$B$2:$C$15,2,FALSE)</f>
        <v>Basisbevilgning</v>
      </c>
      <c r="I203" s="3" t="e">
        <f>IF(A203='Enheter, modell og år'!$F$2-1,0,G203-VLOOKUP(A203-1&amp;B203&amp;C203&amp;E203,$F$2:$G$7561,2,FALSE))</f>
        <v>#DIV/0!</v>
      </c>
      <c r="J203" s="3" t="e">
        <f>IF(A203='Enheter, modell og år'!$F$2-1,0,VLOOKUP(A203-1&amp;B203&amp;C203&amp;E203,$F$2:$G$7561,2,FALSE))</f>
        <v>#DIV/0!</v>
      </c>
    </row>
    <row r="204" spans="1:10" x14ac:dyDescent="0.25">
      <c r="A204">
        <f>'Liste detaljert wide'!A204</f>
        <v>2023</v>
      </c>
      <c r="B204" t="str">
        <f>'Liste detaljert wide'!B204</f>
        <v>RFM</v>
      </c>
      <c r="C204">
        <f>'Liste detaljert wide'!C204</f>
        <v>0</v>
      </c>
      <c r="D204">
        <f>IFERROR(VLOOKUP(C204,'Enheter, modell og år'!$A$2:$B$31,2,FALSE),0)</f>
        <v>0</v>
      </c>
      <c r="E204" t="str">
        <f>'Liste detaljert wide'!$D$1</f>
        <v>Basisbevilgning</v>
      </c>
      <c r="F204" t="str">
        <f t="shared" si="3"/>
        <v>2023RFM0Basisbevilgning</v>
      </c>
      <c r="G204" s="3" t="e">
        <f>'Liste detaljert wide'!D204</f>
        <v>#DIV/0!</v>
      </c>
      <c r="H204" t="str">
        <f>VLOOKUP(E204,Def!$B$2:$C$15,2,FALSE)</f>
        <v>Basisbevilgning</v>
      </c>
      <c r="I204" s="3" t="e">
        <f>IF(A204='Enheter, modell og år'!$F$2-1,0,G204-VLOOKUP(A204-1&amp;B204&amp;C204&amp;E204,$F$2:$G$7561,2,FALSE))</f>
        <v>#DIV/0!</v>
      </c>
      <c r="J204" s="3" t="e">
        <f>IF(A204='Enheter, modell og år'!$F$2-1,0,VLOOKUP(A204-1&amp;B204&amp;C204&amp;E204,$F$2:$G$7561,2,FALSE))</f>
        <v>#DIV/0!</v>
      </c>
    </row>
    <row r="205" spans="1:10" x14ac:dyDescent="0.25">
      <c r="A205">
        <f>'Liste detaljert wide'!A205</f>
        <v>2023</v>
      </c>
      <c r="B205" t="str">
        <f>'Liste detaljert wide'!B205</f>
        <v>RFM</v>
      </c>
      <c r="C205">
        <f>'Liste detaljert wide'!C205</f>
        <v>0</v>
      </c>
      <c r="D205">
        <f>IFERROR(VLOOKUP(C205,'Enheter, modell og år'!$A$2:$B$31,2,FALSE),0)</f>
        <v>0</v>
      </c>
      <c r="E205" t="str">
        <f>'Liste detaljert wide'!$D$1</f>
        <v>Basisbevilgning</v>
      </c>
      <c r="F205" t="str">
        <f t="shared" si="3"/>
        <v>2023RFM0Basisbevilgning</v>
      </c>
      <c r="G205" s="3" t="e">
        <f>'Liste detaljert wide'!D205</f>
        <v>#DIV/0!</v>
      </c>
      <c r="H205" t="str">
        <f>VLOOKUP(E205,Def!$B$2:$C$15,2,FALSE)</f>
        <v>Basisbevilgning</v>
      </c>
      <c r="I205" s="3" t="e">
        <f>IF(A205='Enheter, modell og år'!$F$2-1,0,G205-VLOOKUP(A205-1&amp;B205&amp;C205&amp;E205,$F$2:$G$7561,2,FALSE))</f>
        <v>#DIV/0!</v>
      </c>
      <c r="J205" s="3" t="e">
        <f>IF(A205='Enheter, modell og år'!$F$2-1,0,VLOOKUP(A205-1&amp;B205&amp;C205&amp;E205,$F$2:$G$7561,2,FALSE))</f>
        <v>#DIV/0!</v>
      </c>
    </row>
    <row r="206" spans="1:10" x14ac:dyDescent="0.25">
      <c r="A206">
        <f>'Liste detaljert wide'!A206</f>
        <v>2023</v>
      </c>
      <c r="B206" t="str">
        <f>'Liste detaljert wide'!B206</f>
        <v>RFM</v>
      </c>
      <c r="C206">
        <f>'Liste detaljert wide'!C206</f>
        <v>0</v>
      </c>
      <c r="D206">
        <f>IFERROR(VLOOKUP(C206,'Enheter, modell og år'!$A$2:$B$31,2,FALSE),0)</f>
        <v>0</v>
      </c>
      <c r="E206" t="str">
        <f>'Liste detaljert wide'!$D$1</f>
        <v>Basisbevilgning</v>
      </c>
      <c r="F206" t="str">
        <f t="shared" si="3"/>
        <v>2023RFM0Basisbevilgning</v>
      </c>
      <c r="G206" s="3" t="e">
        <f>'Liste detaljert wide'!D206</f>
        <v>#DIV/0!</v>
      </c>
      <c r="H206" t="str">
        <f>VLOOKUP(E206,Def!$B$2:$C$15,2,FALSE)</f>
        <v>Basisbevilgning</v>
      </c>
      <c r="I206" s="3" t="e">
        <f>IF(A206='Enheter, modell og år'!$F$2-1,0,G206-VLOOKUP(A206-1&amp;B206&amp;C206&amp;E206,$F$2:$G$7561,2,FALSE))</f>
        <v>#DIV/0!</v>
      </c>
      <c r="J206" s="3" t="e">
        <f>IF(A206='Enheter, modell og år'!$F$2-1,0,VLOOKUP(A206-1&amp;B206&amp;C206&amp;E206,$F$2:$G$7561,2,FALSE))</f>
        <v>#DIV/0!</v>
      </c>
    </row>
    <row r="207" spans="1:10" x14ac:dyDescent="0.25">
      <c r="A207">
        <f>'Liste detaljert wide'!A207</f>
        <v>2023</v>
      </c>
      <c r="B207" t="str">
        <f>'Liste detaljert wide'!B207</f>
        <v>RFM</v>
      </c>
      <c r="C207">
        <f>'Liste detaljert wide'!C207</f>
        <v>0</v>
      </c>
      <c r="D207">
        <f>IFERROR(VLOOKUP(C207,'Enheter, modell og år'!$A$2:$B$31,2,FALSE),0)</f>
        <v>0</v>
      </c>
      <c r="E207" t="str">
        <f>'Liste detaljert wide'!$D$1</f>
        <v>Basisbevilgning</v>
      </c>
      <c r="F207" t="str">
        <f t="shared" si="3"/>
        <v>2023RFM0Basisbevilgning</v>
      </c>
      <c r="G207" s="3" t="e">
        <f>'Liste detaljert wide'!D207</f>
        <v>#DIV/0!</v>
      </c>
      <c r="H207" t="str">
        <f>VLOOKUP(E207,Def!$B$2:$C$15,2,FALSE)</f>
        <v>Basisbevilgning</v>
      </c>
      <c r="I207" s="3" t="e">
        <f>IF(A207='Enheter, modell og år'!$F$2-1,0,G207-VLOOKUP(A207-1&amp;B207&amp;C207&amp;E207,$F$2:$G$7561,2,FALSE))</f>
        <v>#DIV/0!</v>
      </c>
      <c r="J207" s="3" t="e">
        <f>IF(A207='Enheter, modell og år'!$F$2-1,0,VLOOKUP(A207-1&amp;B207&amp;C207&amp;E207,$F$2:$G$7561,2,FALSE))</f>
        <v>#DIV/0!</v>
      </c>
    </row>
    <row r="208" spans="1:10" x14ac:dyDescent="0.25">
      <c r="A208">
        <f>'Liste detaljert wide'!A208</f>
        <v>2023</v>
      </c>
      <c r="B208" t="str">
        <f>'Liste detaljert wide'!B208</f>
        <v>RFM</v>
      </c>
      <c r="C208">
        <f>'Liste detaljert wide'!C208</f>
        <v>0</v>
      </c>
      <c r="D208">
        <f>IFERROR(VLOOKUP(C208,'Enheter, modell og år'!$A$2:$B$31,2,FALSE),0)</f>
        <v>0</v>
      </c>
      <c r="E208" t="str">
        <f>'Liste detaljert wide'!$D$1</f>
        <v>Basisbevilgning</v>
      </c>
      <c r="F208" t="str">
        <f t="shared" si="3"/>
        <v>2023RFM0Basisbevilgning</v>
      </c>
      <c r="G208" s="3" t="e">
        <f>'Liste detaljert wide'!D208</f>
        <v>#DIV/0!</v>
      </c>
      <c r="H208" t="str">
        <f>VLOOKUP(E208,Def!$B$2:$C$15,2,FALSE)</f>
        <v>Basisbevilgning</v>
      </c>
      <c r="I208" s="3" t="e">
        <f>IF(A208='Enheter, modell og år'!$F$2-1,0,G208-VLOOKUP(A208-1&amp;B208&amp;C208&amp;E208,$F$2:$G$7561,2,FALSE))</f>
        <v>#DIV/0!</v>
      </c>
      <c r="J208" s="3" t="e">
        <f>IF(A208='Enheter, modell og år'!$F$2-1,0,VLOOKUP(A208-1&amp;B208&amp;C208&amp;E208,$F$2:$G$7561,2,FALSE))</f>
        <v>#DIV/0!</v>
      </c>
    </row>
    <row r="209" spans="1:10" x14ac:dyDescent="0.25">
      <c r="A209">
        <f>'Liste detaljert wide'!A209</f>
        <v>2023</v>
      </c>
      <c r="B209" t="str">
        <f>'Liste detaljert wide'!B209</f>
        <v>RFM</v>
      </c>
      <c r="C209">
        <f>'Liste detaljert wide'!C209</f>
        <v>0</v>
      </c>
      <c r="D209">
        <f>IFERROR(VLOOKUP(C209,'Enheter, modell og år'!$A$2:$B$31,2,FALSE),0)</f>
        <v>0</v>
      </c>
      <c r="E209" t="str">
        <f>'Liste detaljert wide'!$D$1</f>
        <v>Basisbevilgning</v>
      </c>
      <c r="F209" t="str">
        <f t="shared" si="3"/>
        <v>2023RFM0Basisbevilgning</v>
      </c>
      <c r="G209" s="3" t="e">
        <f>'Liste detaljert wide'!D209</f>
        <v>#DIV/0!</v>
      </c>
      <c r="H209" t="str">
        <f>VLOOKUP(E209,Def!$B$2:$C$15,2,FALSE)</f>
        <v>Basisbevilgning</v>
      </c>
      <c r="I209" s="3" t="e">
        <f>IF(A209='Enheter, modell og år'!$F$2-1,0,G209-VLOOKUP(A209-1&amp;B209&amp;C209&amp;E209,$F$2:$G$7561,2,FALSE))</f>
        <v>#DIV/0!</v>
      </c>
      <c r="J209" s="3" t="e">
        <f>IF(A209='Enheter, modell og år'!$F$2-1,0,VLOOKUP(A209-1&amp;B209&amp;C209&amp;E209,$F$2:$G$7561,2,FALSE))</f>
        <v>#DIV/0!</v>
      </c>
    </row>
    <row r="210" spans="1:10" x14ac:dyDescent="0.25">
      <c r="A210">
        <f>'Liste detaljert wide'!A210</f>
        <v>2023</v>
      </c>
      <c r="B210" t="str">
        <f>'Liste detaljert wide'!B210</f>
        <v>RFM</v>
      </c>
      <c r="C210">
        <f>'Liste detaljert wide'!C210</f>
        <v>0</v>
      </c>
      <c r="D210">
        <f>IFERROR(VLOOKUP(C210,'Enheter, modell og år'!$A$2:$B$31,2,FALSE),0)</f>
        <v>0</v>
      </c>
      <c r="E210" t="str">
        <f>'Liste detaljert wide'!$D$1</f>
        <v>Basisbevilgning</v>
      </c>
      <c r="F210" t="str">
        <f t="shared" si="3"/>
        <v>2023RFM0Basisbevilgning</v>
      </c>
      <c r="G210" s="3" t="e">
        <f>'Liste detaljert wide'!D210</f>
        <v>#DIV/0!</v>
      </c>
      <c r="H210" t="str">
        <f>VLOOKUP(E210,Def!$B$2:$C$15,2,FALSE)</f>
        <v>Basisbevilgning</v>
      </c>
      <c r="I210" s="3" t="e">
        <f>IF(A210='Enheter, modell og år'!$F$2-1,0,G210-VLOOKUP(A210-1&amp;B210&amp;C210&amp;E210,$F$2:$G$7561,2,FALSE))</f>
        <v>#DIV/0!</v>
      </c>
      <c r="J210" s="3" t="e">
        <f>IF(A210='Enheter, modell og år'!$F$2-1,0,VLOOKUP(A210-1&amp;B210&amp;C210&amp;E210,$F$2:$G$7561,2,FALSE))</f>
        <v>#DIV/0!</v>
      </c>
    </row>
    <row r="211" spans="1:10" x14ac:dyDescent="0.25">
      <c r="A211">
        <f>'Liste detaljert wide'!A211</f>
        <v>2023</v>
      </c>
      <c r="B211" t="str">
        <f>'Liste detaljert wide'!B211</f>
        <v>RFM</v>
      </c>
      <c r="C211">
        <f>'Liste detaljert wide'!C211</f>
        <v>0</v>
      </c>
      <c r="D211">
        <f>IFERROR(VLOOKUP(C211,'Enheter, modell og år'!$A$2:$B$31,2,FALSE),0)</f>
        <v>0</v>
      </c>
      <c r="E211" t="str">
        <f>'Liste detaljert wide'!$D$1</f>
        <v>Basisbevilgning</v>
      </c>
      <c r="F211" t="str">
        <f t="shared" si="3"/>
        <v>2023RFM0Basisbevilgning</v>
      </c>
      <c r="G211" s="3" t="e">
        <f>'Liste detaljert wide'!D211</f>
        <v>#DIV/0!</v>
      </c>
      <c r="H211" t="str">
        <f>VLOOKUP(E211,Def!$B$2:$C$15,2,FALSE)</f>
        <v>Basisbevilgning</v>
      </c>
      <c r="I211" s="3" t="e">
        <f>IF(A211='Enheter, modell og år'!$F$2-1,0,G211-VLOOKUP(A211-1&amp;B211&amp;C211&amp;E211,$F$2:$G$7561,2,FALSE))</f>
        <v>#DIV/0!</v>
      </c>
      <c r="J211" s="3" t="e">
        <f>IF(A211='Enheter, modell og år'!$F$2-1,0,VLOOKUP(A211-1&amp;B211&amp;C211&amp;E211,$F$2:$G$7561,2,FALSE))</f>
        <v>#DIV/0!</v>
      </c>
    </row>
    <row r="212" spans="1:10" x14ac:dyDescent="0.25">
      <c r="A212">
        <f>'Liste detaljert wide'!A212</f>
        <v>2024</v>
      </c>
      <c r="B212" t="str">
        <f>'Liste detaljert wide'!B212</f>
        <v>RFM</v>
      </c>
      <c r="C212">
        <f>'Liste detaljert wide'!C212</f>
        <v>0</v>
      </c>
      <c r="D212">
        <f>IFERROR(VLOOKUP(C212,'Enheter, modell og år'!$A$2:$B$31,2,FALSE),0)</f>
        <v>0</v>
      </c>
      <c r="E212" t="str">
        <f>'Liste detaljert wide'!$D$1</f>
        <v>Basisbevilgning</v>
      </c>
      <c r="F212" t="str">
        <f t="shared" si="3"/>
        <v>2024RFM0Basisbevilgning</v>
      </c>
      <c r="G212" s="3" t="e">
        <f>'Liste detaljert wide'!D212</f>
        <v>#DIV/0!</v>
      </c>
      <c r="H212" t="str">
        <f>VLOOKUP(E212,Def!$B$2:$C$15,2,FALSE)</f>
        <v>Basisbevilgning</v>
      </c>
      <c r="I212" s="3" t="e">
        <f>IF(A212='Enheter, modell og år'!$F$2-1,0,G212-VLOOKUP(A212-1&amp;B212&amp;C212&amp;E212,$F$2:$G$7561,2,FALSE))</f>
        <v>#DIV/0!</v>
      </c>
      <c r="J212" s="3" t="e">
        <f>IF(A212='Enheter, modell og år'!$F$2-1,0,VLOOKUP(A212-1&amp;B212&amp;C212&amp;E212,$F$2:$G$7561,2,FALSE))</f>
        <v>#DIV/0!</v>
      </c>
    </row>
    <row r="213" spans="1:10" x14ac:dyDescent="0.25">
      <c r="A213">
        <f>'Liste detaljert wide'!A213</f>
        <v>2024</v>
      </c>
      <c r="B213" t="str">
        <f>'Liste detaljert wide'!B213</f>
        <v>RFM</v>
      </c>
      <c r="C213">
        <f>'Liste detaljert wide'!C213</f>
        <v>0</v>
      </c>
      <c r="D213">
        <f>IFERROR(VLOOKUP(C213,'Enheter, modell og år'!$A$2:$B$31,2,FALSE),0)</f>
        <v>0</v>
      </c>
      <c r="E213" t="str">
        <f>'Liste detaljert wide'!$D$1</f>
        <v>Basisbevilgning</v>
      </c>
      <c r="F213" t="str">
        <f t="shared" si="3"/>
        <v>2024RFM0Basisbevilgning</v>
      </c>
      <c r="G213" s="3" t="e">
        <f>'Liste detaljert wide'!D213</f>
        <v>#DIV/0!</v>
      </c>
      <c r="H213" t="str">
        <f>VLOOKUP(E213,Def!$B$2:$C$15,2,FALSE)</f>
        <v>Basisbevilgning</v>
      </c>
      <c r="I213" s="3" t="e">
        <f>IF(A213='Enheter, modell og år'!$F$2-1,0,G213-VLOOKUP(A213-1&amp;B213&amp;C213&amp;E213,$F$2:$G$7561,2,FALSE))</f>
        <v>#DIV/0!</v>
      </c>
      <c r="J213" s="3" t="e">
        <f>IF(A213='Enheter, modell og år'!$F$2-1,0,VLOOKUP(A213-1&amp;B213&amp;C213&amp;E213,$F$2:$G$7561,2,FALSE))</f>
        <v>#DIV/0!</v>
      </c>
    </row>
    <row r="214" spans="1:10" x14ac:dyDescent="0.25">
      <c r="A214">
        <f>'Liste detaljert wide'!A214</f>
        <v>2024</v>
      </c>
      <c r="B214" t="str">
        <f>'Liste detaljert wide'!B214</f>
        <v>RFM</v>
      </c>
      <c r="C214">
        <f>'Liste detaljert wide'!C214</f>
        <v>0</v>
      </c>
      <c r="D214">
        <f>IFERROR(VLOOKUP(C214,'Enheter, modell og år'!$A$2:$B$31,2,FALSE),0)</f>
        <v>0</v>
      </c>
      <c r="E214" t="str">
        <f>'Liste detaljert wide'!$D$1</f>
        <v>Basisbevilgning</v>
      </c>
      <c r="F214" t="str">
        <f t="shared" si="3"/>
        <v>2024RFM0Basisbevilgning</v>
      </c>
      <c r="G214" s="3" t="e">
        <f>'Liste detaljert wide'!D214</f>
        <v>#DIV/0!</v>
      </c>
      <c r="H214" t="str">
        <f>VLOOKUP(E214,Def!$B$2:$C$15,2,FALSE)</f>
        <v>Basisbevilgning</v>
      </c>
      <c r="I214" s="3" t="e">
        <f>IF(A214='Enheter, modell og år'!$F$2-1,0,G214-VLOOKUP(A214-1&amp;B214&amp;C214&amp;E214,$F$2:$G$7561,2,FALSE))</f>
        <v>#DIV/0!</v>
      </c>
      <c r="J214" s="3" t="e">
        <f>IF(A214='Enheter, modell og år'!$F$2-1,0,VLOOKUP(A214-1&amp;B214&amp;C214&amp;E214,$F$2:$G$7561,2,FALSE))</f>
        <v>#DIV/0!</v>
      </c>
    </row>
    <row r="215" spans="1:10" x14ac:dyDescent="0.25">
      <c r="A215">
        <f>'Liste detaljert wide'!A215</f>
        <v>2024</v>
      </c>
      <c r="B215" t="str">
        <f>'Liste detaljert wide'!B215</f>
        <v>RFM</v>
      </c>
      <c r="C215">
        <f>'Liste detaljert wide'!C215</f>
        <v>0</v>
      </c>
      <c r="D215">
        <f>IFERROR(VLOOKUP(C215,'Enheter, modell og år'!$A$2:$B$31,2,FALSE),0)</f>
        <v>0</v>
      </c>
      <c r="E215" t="str">
        <f>'Liste detaljert wide'!$D$1</f>
        <v>Basisbevilgning</v>
      </c>
      <c r="F215" t="str">
        <f t="shared" si="3"/>
        <v>2024RFM0Basisbevilgning</v>
      </c>
      <c r="G215" s="3" t="e">
        <f>'Liste detaljert wide'!D215</f>
        <v>#DIV/0!</v>
      </c>
      <c r="H215" t="str">
        <f>VLOOKUP(E215,Def!$B$2:$C$15,2,FALSE)</f>
        <v>Basisbevilgning</v>
      </c>
      <c r="I215" s="3" t="e">
        <f>IF(A215='Enheter, modell og år'!$F$2-1,0,G215-VLOOKUP(A215-1&amp;B215&amp;C215&amp;E215,$F$2:$G$7561,2,FALSE))</f>
        <v>#DIV/0!</v>
      </c>
      <c r="J215" s="3" t="e">
        <f>IF(A215='Enheter, modell og år'!$F$2-1,0,VLOOKUP(A215-1&amp;B215&amp;C215&amp;E215,$F$2:$G$7561,2,FALSE))</f>
        <v>#DIV/0!</v>
      </c>
    </row>
    <row r="216" spans="1:10" x14ac:dyDescent="0.25">
      <c r="A216">
        <f>'Liste detaljert wide'!A216</f>
        <v>2024</v>
      </c>
      <c r="B216" t="str">
        <f>'Liste detaljert wide'!B216</f>
        <v>RFM</v>
      </c>
      <c r="C216">
        <f>'Liste detaljert wide'!C216</f>
        <v>0</v>
      </c>
      <c r="D216">
        <f>IFERROR(VLOOKUP(C216,'Enheter, modell og år'!$A$2:$B$31,2,FALSE),0)</f>
        <v>0</v>
      </c>
      <c r="E216" t="str">
        <f>'Liste detaljert wide'!$D$1</f>
        <v>Basisbevilgning</v>
      </c>
      <c r="F216" t="str">
        <f t="shared" si="3"/>
        <v>2024RFM0Basisbevilgning</v>
      </c>
      <c r="G216" s="3" t="e">
        <f>'Liste detaljert wide'!D216</f>
        <v>#DIV/0!</v>
      </c>
      <c r="H216" t="str">
        <f>VLOOKUP(E216,Def!$B$2:$C$15,2,FALSE)</f>
        <v>Basisbevilgning</v>
      </c>
      <c r="I216" s="3" t="e">
        <f>IF(A216='Enheter, modell og år'!$F$2-1,0,G216-VLOOKUP(A216-1&amp;B216&amp;C216&amp;E216,$F$2:$G$7561,2,FALSE))</f>
        <v>#DIV/0!</v>
      </c>
      <c r="J216" s="3" t="e">
        <f>IF(A216='Enheter, modell og år'!$F$2-1,0,VLOOKUP(A216-1&amp;B216&amp;C216&amp;E216,$F$2:$G$7561,2,FALSE))</f>
        <v>#DIV/0!</v>
      </c>
    </row>
    <row r="217" spans="1:10" x14ac:dyDescent="0.25">
      <c r="A217">
        <f>'Liste detaljert wide'!A217</f>
        <v>2024</v>
      </c>
      <c r="B217" t="str">
        <f>'Liste detaljert wide'!B217</f>
        <v>RFM</v>
      </c>
      <c r="C217">
        <f>'Liste detaljert wide'!C217</f>
        <v>0</v>
      </c>
      <c r="D217">
        <f>IFERROR(VLOOKUP(C217,'Enheter, modell og år'!$A$2:$B$31,2,FALSE),0)</f>
        <v>0</v>
      </c>
      <c r="E217" t="str">
        <f>'Liste detaljert wide'!$D$1</f>
        <v>Basisbevilgning</v>
      </c>
      <c r="F217" t="str">
        <f t="shared" si="3"/>
        <v>2024RFM0Basisbevilgning</v>
      </c>
      <c r="G217" s="3" t="e">
        <f>'Liste detaljert wide'!D217</f>
        <v>#DIV/0!</v>
      </c>
      <c r="H217" t="str">
        <f>VLOOKUP(E217,Def!$B$2:$C$15,2,FALSE)</f>
        <v>Basisbevilgning</v>
      </c>
      <c r="I217" s="3" t="e">
        <f>IF(A217='Enheter, modell og år'!$F$2-1,0,G217-VLOOKUP(A217-1&amp;B217&amp;C217&amp;E217,$F$2:$G$7561,2,FALSE))</f>
        <v>#DIV/0!</v>
      </c>
      <c r="J217" s="3" t="e">
        <f>IF(A217='Enheter, modell og år'!$F$2-1,0,VLOOKUP(A217-1&amp;B217&amp;C217&amp;E217,$F$2:$G$7561,2,FALSE))</f>
        <v>#DIV/0!</v>
      </c>
    </row>
    <row r="218" spans="1:10" x14ac:dyDescent="0.25">
      <c r="A218">
        <f>'Liste detaljert wide'!A218</f>
        <v>2024</v>
      </c>
      <c r="B218" t="str">
        <f>'Liste detaljert wide'!B218</f>
        <v>RFM</v>
      </c>
      <c r="C218">
        <f>'Liste detaljert wide'!C218</f>
        <v>0</v>
      </c>
      <c r="D218">
        <f>IFERROR(VLOOKUP(C218,'Enheter, modell og år'!$A$2:$B$31,2,FALSE),0)</f>
        <v>0</v>
      </c>
      <c r="E218" t="str">
        <f>'Liste detaljert wide'!$D$1</f>
        <v>Basisbevilgning</v>
      </c>
      <c r="F218" t="str">
        <f t="shared" si="3"/>
        <v>2024RFM0Basisbevilgning</v>
      </c>
      <c r="G218" s="3" t="e">
        <f>'Liste detaljert wide'!D218</f>
        <v>#DIV/0!</v>
      </c>
      <c r="H218" t="str">
        <f>VLOOKUP(E218,Def!$B$2:$C$15,2,FALSE)</f>
        <v>Basisbevilgning</v>
      </c>
      <c r="I218" s="3" t="e">
        <f>IF(A218='Enheter, modell og år'!$F$2-1,0,G218-VLOOKUP(A218-1&amp;B218&amp;C218&amp;E218,$F$2:$G$7561,2,FALSE))</f>
        <v>#DIV/0!</v>
      </c>
      <c r="J218" s="3" t="e">
        <f>IF(A218='Enheter, modell og år'!$F$2-1,0,VLOOKUP(A218-1&amp;B218&amp;C218&amp;E218,$F$2:$G$7561,2,FALSE))</f>
        <v>#DIV/0!</v>
      </c>
    </row>
    <row r="219" spans="1:10" x14ac:dyDescent="0.25">
      <c r="A219">
        <f>'Liste detaljert wide'!A219</f>
        <v>2024</v>
      </c>
      <c r="B219" t="str">
        <f>'Liste detaljert wide'!B219</f>
        <v>RFM</v>
      </c>
      <c r="C219">
        <f>'Liste detaljert wide'!C219</f>
        <v>0</v>
      </c>
      <c r="D219">
        <f>IFERROR(VLOOKUP(C219,'Enheter, modell og år'!$A$2:$B$31,2,FALSE),0)</f>
        <v>0</v>
      </c>
      <c r="E219" t="str">
        <f>'Liste detaljert wide'!$D$1</f>
        <v>Basisbevilgning</v>
      </c>
      <c r="F219" t="str">
        <f t="shared" si="3"/>
        <v>2024RFM0Basisbevilgning</v>
      </c>
      <c r="G219" s="3" t="e">
        <f>'Liste detaljert wide'!D219</f>
        <v>#DIV/0!</v>
      </c>
      <c r="H219" t="str">
        <f>VLOOKUP(E219,Def!$B$2:$C$15,2,FALSE)</f>
        <v>Basisbevilgning</v>
      </c>
      <c r="I219" s="3" t="e">
        <f>IF(A219='Enheter, modell og år'!$F$2-1,0,G219-VLOOKUP(A219-1&amp;B219&amp;C219&amp;E219,$F$2:$G$7561,2,FALSE))</f>
        <v>#DIV/0!</v>
      </c>
      <c r="J219" s="3" t="e">
        <f>IF(A219='Enheter, modell og år'!$F$2-1,0,VLOOKUP(A219-1&amp;B219&amp;C219&amp;E219,$F$2:$G$7561,2,FALSE))</f>
        <v>#DIV/0!</v>
      </c>
    </row>
    <row r="220" spans="1:10" x14ac:dyDescent="0.25">
      <c r="A220">
        <f>'Liste detaljert wide'!A220</f>
        <v>2024</v>
      </c>
      <c r="B220" t="str">
        <f>'Liste detaljert wide'!B220</f>
        <v>RFM</v>
      </c>
      <c r="C220">
        <f>'Liste detaljert wide'!C220</f>
        <v>0</v>
      </c>
      <c r="D220">
        <f>IFERROR(VLOOKUP(C220,'Enheter, modell og år'!$A$2:$B$31,2,FALSE),0)</f>
        <v>0</v>
      </c>
      <c r="E220" t="str">
        <f>'Liste detaljert wide'!$D$1</f>
        <v>Basisbevilgning</v>
      </c>
      <c r="F220" t="str">
        <f t="shared" si="3"/>
        <v>2024RFM0Basisbevilgning</v>
      </c>
      <c r="G220" s="3" t="e">
        <f>'Liste detaljert wide'!D220</f>
        <v>#DIV/0!</v>
      </c>
      <c r="H220" t="str">
        <f>VLOOKUP(E220,Def!$B$2:$C$15,2,FALSE)</f>
        <v>Basisbevilgning</v>
      </c>
      <c r="I220" s="3" t="e">
        <f>IF(A220='Enheter, modell og år'!$F$2-1,0,G220-VLOOKUP(A220-1&amp;B220&amp;C220&amp;E220,$F$2:$G$7561,2,FALSE))</f>
        <v>#DIV/0!</v>
      </c>
      <c r="J220" s="3" t="e">
        <f>IF(A220='Enheter, modell og år'!$F$2-1,0,VLOOKUP(A220-1&amp;B220&amp;C220&amp;E220,$F$2:$G$7561,2,FALSE))</f>
        <v>#DIV/0!</v>
      </c>
    </row>
    <row r="221" spans="1:10" x14ac:dyDescent="0.25">
      <c r="A221">
        <f>'Liste detaljert wide'!A221</f>
        <v>2024</v>
      </c>
      <c r="B221" t="str">
        <f>'Liste detaljert wide'!B221</f>
        <v>RFM</v>
      </c>
      <c r="C221">
        <f>'Liste detaljert wide'!C221</f>
        <v>0</v>
      </c>
      <c r="D221">
        <f>IFERROR(VLOOKUP(C221,'Enheter, modell og år'!$A$2:$B$31,2,FALSE),0)</f>
        <v>0</v>
      </c>
      <c r="E221" t="str">
        <f>'Liste detaljert wide'!$D$1</f>
        <v>Basisbevilgning</v>
      </c>
      <c r="F221" t="str">
        <f t="shared" si="3"/>
        <v>2024RFM0Basisbevilgning</v>
      </c>
      <c r="G221" s="3" t="e">
        <f>'Liste detaljert wide'!D221</f>
        <v>#DIV/0!</v>
      </c>
      <c r="H221" t="str">
        <f>VLOOKUP(E221,Def!$B$2:$C$15,2,FALSE)</f>
        <v>Basisbevilgning</v>
      </c>
      <c r="I221" s="3" t="e">
        <f>IF(A221='Enheter, modell og år'!$F$2-1,0,G221-VLOOKUP(A221-1&amp;B221&amp;C221&amp;E221,$F$2:$G$7561,2,FALSE))</f>
        <v>#DIV/0!</v>
      </c>
      <c r="J221" s="3" t="e">
        <f>IF(A221='Enheter, modell og år'!$F$2-1,0,VLOOKUP(A221-1&amp;B221&amp;C221&amp;E221,$F$2:$G$7561,2,FALSE))</f>
        <v>#DIV/0!</v>
      </c>
    </row>
    <row r="222" spans="1:10" x14ac:dyDescent="0.25">
      <c r="A222">
        <f>'Liste detaljert wide'!A222</f>
        <v>2024</v>
      </c>
      <c r="B222" t="str">
        <f>'Liste detaljert wide'!B222</f>
        <v>RFM</v>
      </c>
      <c r="C222">
        <f>'Liste detaljert wide'!C222</f>
        <v>0</v>
      </c>
      <c r="D222">
        <f>IFERROR(VLOOKUP(C222,'Enheter, modell og år'!$A$2:$B$31,2,FALSE),0)</f>
        <v>0</v>
      </c>
      <c r="E222" t="str">
        <f>'Liste detaljert wide'!$D$1</f>
        <v>Basisbevilgning</v>
      </c>
      <c r="F222" t="str">
        <f t="shared" si="3"/>
        <v>2024RFM0Basisbevilgning</v>
      </c>
      <c r="G222" s="3" t="e">
        <f>'Liste detaljert wide'!D222</f>
        <v>#DIV/0!</v>
      </c>
      <c r="H222" t="str">
        <f>VLOOKUP(E222,Def!$B$2:$C$15,2,FALSE)</f>
        <v>Basisbevilgning</v>
      </c>
      <c r="I222" s="3" t="e">
        <f>IF(A222='Enheter, modell og år'!$F$2-1,0,G222-VLOOKUP(A222-1&amp;B222&amp;C222&amp;E222,$F$2:$G$7561,2,FALSE))</f>
        <v>#DIV/0!</v>
      </c>
      <c r="J222" s="3" t="e">
        <f>IF(A222='Enheter, modell og år'!$F$2-1,0,VLOOKUP(A222-1&amp;B222&amp;C222&amp;E222,$F$2:$G$7561,2,FALSE))</f>
        <v>#DIV/0!</v>
      </c>
    </row>
    <row r="223" spans="1:10" x14ac:dyDescent="0.25">
      <c r="A223">
        <f>'Liste detaljert wide'!A223</f>
        <v>2024</v>
      </c>
      <c r="B223" t="str">
        <f>'Liste detaljert wide'!B223</f>
        <v>RFM</v>
      </c>
      <c r="C223">
        <f>'Liste detaljert wide'!C223</f>
        <v>0</v>
      </c>
      <c r="D223">
        <f>IFERROR(VLOOKUP(C223,'Enheter, modell og år'!$A$2:$B$31,2,FALSE),0)</f>
        <v>0</v>
      </c>
      <c r="E223" t="str">
        <f>'Liste detaljert wide'!$D$1</f>
        <v>Basisbevilgning</v>
      </c>
      <c r="F223" t="str">
        <f t="shared" si="3"/>
        <v>2024RFM0Basisbevilgning</v>
      </c>
      <c r="G223" s="3" t="e">
        <f>'Liste detaljert wide'!D223</f>
        <v>#DIV/0!</v>
      </c>
      <c r="H223" t="str">
        <f>VLOOKUP(E223,Def!$B$2:$C$15,2,FALSE)</f>
        <v>Basisbevilgning</v>
      </c>
      <c r="I223" s="3" t="e">
        <f>IF(A223='Enheter, modell og år'!$F$2-1,0,G223-VLOOKUP(A223-1&amp;B223&amp;C223&amp;E223,$F$2:$G$7561,2,FALSE))</f>
        <v>#DIV/0!</v>
      </c>
      <c r="J223" s="3" t="e">
        <f>IF(A223='Enheter, modell og år'!$F$2-1,0,VLOOKUP(A223-1&amp;B223&amp;C223&amp;E223,$F$2:$G$7561,2,FALSE))</f>
        <v>#DIV/0!</v>
      </c>
    </row>
    <row r="224" spans="1:10" x14ac:dyDescent="0.25">
      <c r="A224">
        <f>'Liste detaljert wide'!A224</f>
        <v>2024</v>
      </c>
      <c r="B224" t="str">
        <f>'Liste detaljert wide'!B224</f>
        <v>RFM</v>
      </c>
      <c r="C224">
        <f>'Liste detaljert wide'!C224</f>
        <v>0</v>
      </c>
      <c r="D224">
        <f>IFERROR(VLOOKUP(C224,'Enheter, modell og år'!$A$2:$B$31,2,FALSE),0)</f>
        <v>0</v>
      </c>
      <c r="E224" t="str">
        <f>'Liste detaljert wide'!$D$1</f>
        <v>Basisbevilgning</v>
      </c>
      <c r="F224" t="str">
        <f t="shared" si="3"/>
        <v>2024RFM0Basisbevilgning</v>
      </c>
      <c r="G224" s="3" t="e">
        <f>'Liste detaljert wide'!D224</f>
        <v>#DIV/0!</v>
      </c>
      <c r="H224" t="str">
        <f>VLOOKUP(E224,Def!$B$2:$C$15,2,FALSE)</f>
        <v>Basisbevilgning</v>
      </c>
      <c r="I224" s="3" t="e">
        <f>IF(A224='Enheter, modell og år'!$F$2-1,0,G224-VLOOKUP(A224-1&amp;B224&amp;C224&amp;E224,$F$2:$G$7561,2,FALSE))</f>
        <v>#DIV/0!</v>
      </c>
      <c r="J224" s="3" t="e">
        <f>IF(A224='Enheter, modell og år'!$F$2-1,0,VLOOKUP(A224-1&amp;B224&amp;C224&amp;E224,$F$2:$G$7561,2,FALSE))</f>
        <v>#DIV/0!</v>
      </c>
    </row>
    <row r="225" spans="1:10" x14ac:dyDescent="0.25">
      <c r="A225">
        <f>'Liste detaljert wide'!A225</f>
        <v>2024</v>
      </c>
      <c r="B225" t="str">
        <f>'Liste detaljert wide'!B225</f>
        <v>RFM</v>
      </c>
      <c r="C225">
        <f>'Liste detaljert wide'!C225</f>
        <v>0</v>
      </c>
      <c r="D225">
        <f>IFERROR(VLOOKUP(C225,'Enheter, modell og år'!$A$2:$B$31,2,FALSE),0)</f>
        <v>0</v>
      </c>
      <c r="E225" t="str">
        <f>'Liste detaljert wide'!$D$1</f>
        <v>Basisbevilgning</v>
      </c>
      <c r="F225" t="str">
        <f t="shared" si="3"/>
        <v>2024RFM0Basisbevilgning</v>
      </c>
      <c r="G225" s="3" t="e">
        <f>'Liste detaljert wide'!D225</f>
        <v>#DIV/0!</v>
      </c>
      <c r="H225" t="str">
        <f>VLOOKUP(E225,Def!$B$2:$C$15,2,FALSE)</f>
        <v>Basisbevilgning</v>
      </c>
      <c r="I225" s="3" t="e">
        <f>IF(A225='Enheter, modell og år'!$F$2-1,0,G225-VLOOKUP(A225-1&amp;B225&amp;C225&amp;E225,$F$2:$G$7561,2,FALSE))</f>
        <v>#DIV/0!</v>
      </c>
      <c r="J225" s="3" t="e">
        <f>IF(A225='Enheter, modell og år'!$F$2-1,0,VLOOKUP(A225-1&amp;B225&amp;C225&amp;E225,$F$2:$G$7561,2,FALSE))</f>
        <v>#DIV/0!</v>
      </c>
    </row>
    <row r="226" spans="1:10" x14ac:dyDescent="0.25">
      <c r="A226">
        <f>'Liste detaljert wide'!A226</f>
        <v>2024</v>
      </c>
      <c r="B226" t="str">
        <f>'Liste detaljert wide'!B226</f>
        <v>RFM</v>
      </c>
      <c r="C226">
        <f>'Liste detaljert wide'!C226</f>
        <v>0</v>
      </c>
      <c r="D226">
        <f>IFERROR(VLOOKUP(C226,'Enheter, modell og år'!$A$2:$B$31,2,FALSE),0)</f>
        <v>0</v>
      </c>
      <c r="E226" t="str">
        <f>'Liste detaljert wide'!$D$1</f>
        <v>Basisbevilgning</v>
      </c>
      <c r="F226" t="str">
        <f t="shared" si="3"/>
        <v>2024RFM0Basisbevilgning</v>
      </c>
      <c r="G226" s="3" t="e">
        <f>'Liste detaljert wide'!D226</f>
        <v>#DIV/0!</v>
      </c>
      <c r="H226" t="str">
        <f>VLOOKUP(E226,Def!$B$2:$C$15,2,FALSE)</f>
        <v>Basisbevilgning</v>
      </c>
      <c r="I226" s="3" t="e">
        <f>IF(A226='Enheter, modell og år'!$F$2-1,0,G226-VLOOKUP(A226-1&amp;B226&amp;C226&amp;E226,$F$2:$G$7561,2,FALSE))</f>
        <v>#DIV/0!</v>
      </c>
      <c r="J226" s="3" t="e">
        <f>IF(A226='Enheter, modell og år'!$F$2-1,0,VLOOKUP(A226-1&amp;B226&amp;C226&amp;E226,$F$2:$G$7561,2,FALSE))</f>
        <v>#DIV/0!</v>
      </c>
    </row>
    <row r="227" spans="1:10" x14ac:dyDescent="0.25">
      <c r="A227">
        <f>'Liste detaljert wide'!A227</f>
        <v>2024</v>
      </c>
      <c r="B227" t="str">
        <f>'Liste detaljert wide'!B227</f>
        <v>RFM</v>
      </c>
      <c r="C227">
        <f>'Liste detaljert wide'!C227</f>
        <v>0</v>
      </c>
      <c r="D227">
        <f>IFERROR(VLOOKUP(C227,'Enheter, modell og år'!$A$2:$B$31,2,FALSE),0)</f>
        <v>0</v>
      </c>
      <c r="E227" t="str">
        <f>'Liste detaljert wide'!$D$1</f>
        <v>Basisbevilgning</v>
      </c>
      <c r="F227" t="str">
        <f t="shared" si="3"/>
        <v>2024RFM0Basisbevilgning</v>
      </c>
      <c r="G227" s="3" t="e">
        <f>'Liste detaljert wide'!D227</f>
        <v>#DIV/0!</v>
      </c>
      <c r="H227" t="str">
        <f>VLOOKUP(E227,Def!$B$2:$C$15,2,FALSE)</f>
        <v>Basisbevilgning</v>
      </c>
      <c r="I227" s="3" t="e">
        <f>IF(A227='Enheter, modell og år'!$F$2-1,0,G227-VLOOKUP(A227-1&amp;B227&amp;C227&amp;E227,$F$2:$G$7561,2,FALSE))</f>
        <v>#DIV/0!</v>
      </c>
      <c r="J227" s="3" t="e">
        <f>IF(A227='Enheter, modell og år'!$F$2-1,0,VLOOKUP(A227-1&amp;B227&amp;C227&amp;E227,$F$2:$G$7561,2,FALSE))</f>
        <v>#DIV/0!</v>
      </c>
    </row>
    <row r="228" spans="1:10" x14ac:dyDescent="0.25">
      <c r="A228">
        <f>'Liste detaljert wide'!A228</f>
        <v>2024</v>
      </c>
      <c r="B228" t="str">
        <f>'Liste detaljert wide'!B228</f>
        <v>RFM</v>
      </c>
      <c r="C228">
        <f>'Liste detaljert wide'!C228</f>
        <v>0</v>
      </c>
      <c r="D228">
        <f>IFERROR(VLOOKUP(C228,'Enheter, modell og år'!$A$2:$B$31,2,FALSE),0)</f>
        <v>0</v>
      </c>
      <c r="E228" t="str">
        <f>'Liste detaljert wide'!$D$1</f>
        <v>Basisbevilgning</v>
      </c>
      <c r="F228" t="str">
        <f t="shared" si="3"/>
        <v>2024RFM0Basisbevilgning</v>
      </c>
      <c r="G228" s="3" t="e">
        <f>'Liste detaljert wide'!D228</f>
        <v>#DIV/0!</v>
      </c>
      <c r="H228" t="str">
        <f>VLOOKUP(E228,Def!$B$2:$C$15,2,FALSE)</f>
        <v>Basisbevilgning</v>
      </c>
      <c r="I228" s="3" t="e">
        <f>IF(A228='Enheter, modell og år'!$F$2-1,0,G228-VLOOKUP(A228-1&amp;B228&amp;C228&amp;E228,$F$2:$G$7561,2,FALSE))</f>
        <v>#DIV/0!</v>
      </c>
      <c r="J228" s="3" t="e">
        <f>IF(A228='Enheter, modell og år'!$F$2-1,0,VLOOKUP(A228-1&amp;B228&amp;C228&amp;E228,$F$2:$G$7561,2,FALSE))</f>
        <v>#DIV/0!</v>
      </c>
    </row>
    <row r="229" spans="1:10" x14ac:dyDescent="0.25">
      <c r="A229">
        <f>'Liste detaljert wide'!A229</f>
        <v>2024</v>
      </c>
      <c r="B229" t="str">
        <f>'Liste detaljert wide'!B229</f>
        <v>RFM</v>
      </c>
      <c r="C229">
        <f>'Liste detaljert wide'!C229</f>
        <v>0</v>
      </c>
      <c r="D229">
        <f>IFERROR(VLOOKUP(C229,'Enheter, modell og år'!$A$2:$B$31,2,FALSE),0)</f>
        <v>0</v>
      </c>
      <c r="E229" t="str">
        <f>'Liste detaljert wide'!$D$1</f>
        <v>Basisbevilgning</v>
      </c>
      <c r="F229" t="str">
        <f t="shared" si="3"/>
        <v>2024RFM0Basisbevilgning</v>
      </c>
      <c r="G229" s="3" t="e">
        <f>'Liste detaljert wide'!D229</f>
        <v>#DIV/0!</v>
      </c>
      <c r="H229" t="str">
        <f>VLOOKUP(E229,Def!$B$2:$C$15,2,FALSE)</f>
        <v>Basisbevilgning</v>
      </c>
      <c r="I229" s="3" t="e">
        <f>IF(A229='Enheter, modell og år'!$F$2-1,0,G229-VLOOKUP(A229-1&amp;B229&amp;C229&amp;E229,$F$2:$G$7561,2,FALSE))</f>
        <v>#DIV/0!</v>
      </c>
      <c r="J229" s="3" t="e">
        <f>IF(A229='Enheter, modell og år'!$F$2-1,0,VLOOKUP(A229-1&amp;B229&amp;C229&amp;E229,$F$2:$G$7561,2,FALSE))</f>
        <v>#DIV/0!</v>
      </c>
    </row>
    <row r="230" spans="1:10" x14ac:dyDescent="0.25">
      <c r="A230">
        <f>'Liste detaljert wide'!A230</f>
        <v>2024</v>
      </c>
      <c r="B230" t="str">
        <f>'Liste detaljert wide'!B230</f>
        <v>RFM</v>
      </c>
      <c r="C230">
        <f>'Liste detaljert wide'!C230</f>
        <v>0</v>
      </c>
      <c r="D230">
        <f>IFERROR(VLOOKUP(C230,'Enheter, modell og år'!$A$2:$B$31,2,FALSE),0)</f>
        <v>0</v>
      </c>
      <c r="E230" t="str">
        <f>'Liste detaljert wide'!$D$1</f>
        <v>Basisbevilgning</v>
      </c>
      <c r="F230" t="str">
        <f t="shared" si="3"/>
        <v>2024RFM0Basisbevilgning</v>
      </c>
      <c r="G230" s="3" t="e">
        <f>'Liste detaljert wide'!D230</f>
        <v>#DIV/0!</v>
      </c>
      <c r="H230" t="str">
        <f>VLOOKUP(E230,Def!$B$2:$C$15,2,FALSE)</f>
        <v>Basisbevilgning</v>
      </c>
      <c r="I230" s="3" t="e">
        <f>IF(A230='Enheter, modell og år'!$F$2-1,0,G230-VLOOKUP(A230-1&amp;B230&amp;C230&amp;E230,$F$2:$G$7561,2,FALSE))</f>
        <v>#DIV/0!</v>
      </c>
      <c r="J230" s="3" t="e">
        <f>IF(A230='Enheter, modell og år'!$F$2-1,0,VLOOKUP(A230-1&amp;B230&amp;C230&amp;E230,$F$2:$G$7561,2,FALSE))</f>
        <v>#DIV/0!</v>
      </c>
    </row>
    <row r="231" spans="1:10" x14ac:dyDescent="0.25">
      <c r="A231">
        <f>'Liste detaljert wide'!A231</f>
        <v>2024</v>
      </c>
      <c r="B231" t="str">
        <f>'Liste detaljert wide'!B231</f>
        <v>RFM</v>
      </c>
      <c r="C231">
        <f>'Liste detaljert wide'!C231</f>
        <v>0</v>
      </c>
      <c r="D231">
        <f>IFERROR(VLOOKUP(C231,'Enheter, modell og år'!$A$2:$B$31,2,FALSE),0)</f>
        <v>0</v>
      </c>
      <c r="E231" t="str">
        <f>'Liste detaljert wide'!$D$1</f>
        <v>Basisbevilgning</v>
      </c>
      <c r="F231" t="str">
        <f t="shared" si="3"/>
        <v>2024RFM0Basisbevilgning</v>
      </c>
      <c r="G231" s="3" t="e">
        <f>'Liste detaljert wide'!D231</f>
        <v>#DIV/0!</v>
      </c>
      <c r="H231" t="str">
        <f>VLOOKUP(E231,Def!$B$2:$C$15,2,FALSE)</f>
        <v>Basisbevilgning</v>
      </c>
      <c r="I231" s="3" t="e">
        <f>IF(A231='Enheter, modell og år'!$F$2-1,0,G231-VLOOKUP(A231-1&amp;B231&amp;C231&amp;E231,$F$2:$G$7561,2,FALSE))</f>
        <v>#DIV/0!</v>
      </c>
      <c r="J231" s="3" t="e">
        <f>IF(A231='Enheter, modell og år'!$F$2-1,0,VLOOKUP(A231-1&amp;B231&amp;C231&amp;E231,$F$2:$G$7561,2,FALSE))</f>
        <v>#DIV/0!</v>
      </c>
    </row>
    <row r="232" spans="1:10" x14ac:dyDescent="0.25">
      <c r="A232">
        <f>'Liste detaljert wide'!A232</f>
        <v>2024</v>
      </c>
      <c r="B232" t="str">
        <f>'Liste detaljert wide'!B232</f>
        <v>RFM</v>
      </c>
      <c r="C232">
        <f>'Liste detaljert wide'!C232</f>
        <v>0</v>
      </c>
      <c r="D232">
        <f>IFERROR(VLOOKUP(C232,'Enheter, modell og år'!$A$2:$B$31,2,FALSE),0)</f>
        <v>0</v>
      </c>
      <c r="E232" t="str">
        <f>'Liste detaljert wide'!$D$1</f>
        <v>Basisbevilgning</v>
      </c>
      <c r="F232" t="str">
        <f t="shared" si="3"/>
        <v>2024RFM0Basisbevilgning</v>
      </c>
      <c r="G232" s="3" t="e">
        <f>'Liste detaljert wide'!D232</f>
        <v>#DIV/0!</v>
      </c>
      <c r="H232" t="str">
        <f>VLOOKUP(E232,Def!$B$2:$C$15,2,FALSE)</f>
        <v>Basisbevilgning</v>
      </c>
      <c r="I232" s="3" t="e">
        <f>IF(A232='Enheter, modell og år'!$F$2-1,0,G232-VLOOKUP(A232-1&amp;B232&amp;C232&amp;E232,$F$2:$G$7561,2,FALSE))</f>
        <v>#DIV/0!</v>
      </c>
      <c r="J232" s="3" t="e">
        <f>IF(A232='Enheter, modell og år'!$F$2-1,0,VLOOKUP(A232-1&amp;B232&amp;C232&amp;E232,$F$2:$G$7561,2,FALSE))</f>
        <v>#DIV/0!</v>
      </c>
    </row>
    <row r="233" spans="1:10" x14ac:dyDescent="0.25">
      <c r="A233">
        <f>'Liste detaljert wide'!A233</f>
        <v>2024</v>
      </c>
      <c r="B233" t="str">
        <f>'Liste detaljert wide'!B233</f>
        <v>RFM</v>
      </c>
      <c r="C233">
        <f>'Liste detaljert wide'!C233</f>
        <v>0</v>
      </c>
      <c r="D233">
        <f>IFERROR(VLOOKUP(C233,'Enheter, modell og år'!$A$2:$B$31,2,FALSE),0)</f>
        <v>0</v>
      </c>
      <c r="E233" t="str">
        <f>'Liste detaljert wide'!$D$1</f>
        <v>Basisbevilgning</v>
      </c>
      <c r="F233" t="str">
        <f t="shared" si="3"/>
        <v>2024RFM0Basisbevilgning</v>
      </c>
      <c r="G233" s="3" t="e">
        <f>'Liste detaljert wide'!D233</f>
        <v>#DIV/0!</v>
      </c>
      <c r="H233" t="str">
        <f>VLOOKUP(E233,Def!$B$2:$C$15,2,FALSE)</f>
        <v>Basisbevilgning</v>
      </c>
      <c r="I233" s="3" t="e">
        <f>IF(A233='Enheter, modell og år'!$F$2-1,0,G233-VLOOKUP(A233-1&amp;B233&amp;C233&amp;E233,$F$2:$G$7561,2,FALSE))</f>
        <v>#DIV/0!</v>
      </c>
      <c r="J233" s="3" t="e">
        <f>IF(A233='Enheter, modell og år'!$F$2-1,0,VLOOKUP(A233-1&amp;B233&amp;C233&amp;E233,$F$2:$G$7561,2,FALSE))</f>
        <v>#DIV/0!</v>
      </c>
    </row>
    <row r="234" spans="1:10" x14ac:dyDescent="0.25">
      <c r="A234">
        <f>'Liste detaljert wide'!A234</f>
        <v>2024</v>
      </c>
      <c r="B234" t="str">
        <f>'Liste detaljert wide'!B234</f>
        <v>RFM</v>
      </c>
      <c r="C234">
        <f>'Liste detaljert wide'!C234</f>
        <v>0</v>
      </c>
      <c r="D234">
        <f>IFERROR(VLOOKUP(C234,'Enheter, modell og år'!$A$2:$B$31,2,FALSE),0)</f>
        <v>0</v>
      </c>
      <c r="E234" t="str">
        <f>'Liste detaljert wide'!$D$1</f>
        <v>Basisbevilgning</v>
      </c>
      <c r="F234" t="str">
        <f t="shared" si="3"/>
        <v>2024RFM0Basisbevilgning</v>
      </c>
      <c r="G234" s="3" t="e">
        <f>'Liste detaljert wide'!D234</f>
        <v>#DIV/0!</v>
      </c>
      <c r="H234" t="str">
        <f>VLOOKUP(E234,Def!$B$2:$C$15,2,FALSE)</f>
        <v>Basisbevilgning</v>
      </c>
      <c r="I234" s="3" t="e">
        <f>IF(A234='Enheter, modell og år'!$F$2-1,0,G234-VLOOKUP(A234-1&amp;B234&amp;C234&amp;E234,$F$2:$G$7561,2,FALSE))</f>
        <v>#DIV/0!</v>
      </c>
      <c r="J234" s="3" t="e">
        <f>IF(A234='Enheter, modell og år'!$F$2-1,0,VLOOKUP(A234-1&amp;B234&amp;C234&amp;E234,$F$2:$G$7561,2,FALSE))</f>
        <v>#DIV/0!</v>
      </c>
    </row>
    <row r="235" spans="1:10" x14ac:dyDescent="0.25">
      <c r="A235">
        <f>'Liste detaljert wide'!A235</f>
        <v>2024</v>
      </c>
      <c r="B235" t="str">
        <f>'Liste detaljert wide'!B235</f>
        <v>RFM</v>
      </c>
      <c r="C235">
        <f>'Liste detaljert wide'!C235</f>
        <v>0</v>
      </c>
      <c r="D235">
        <f>IFERROR(VLOOKUP(C235,'Enheter, modell og år'!$A$2:$B$31,2,FALSE),0)</f>
        <v>0</v>
      </c>
      <c r="E235" t="str">
        <f>'Liste detaljert wide'!$D$1</f>
        <v>Basisbevilgning</v>
      </c>
      <c r="F235" t="str">
        <f t="shared" si="3"/>
        <v>2024RFM0Basisbevilgning</v>
      </c>
      <c r="G235" s="3" t="e">
        <f>'Liste detaljert wide'!D235</f>
        <v>#DIV/0!</v>
      </c>
      <c r="H235" t="str">
        <f>VLOOKUP(E235,Def!$B$2:$C$15,2,FALSE)</f>
        <v>Basisbevilgning</v>
      </c>
      <c r="I235" s="3" t="e">
        <f>IF(A235='Enheter, modell og år'!$F$2-1,0,G235-VLOOKUP(A235-1&amp;B235&amp;C235&amp;E235,$F$2:$G$7561,2,FALSE))</f>
        <v>#DIV/0!</v>
      </c>
      <c r="J235" s="3" t="e">
        <f>IF(A235='Enheter, modell og år'!$F$2-1,0,VLOOKUP(A235-1&amp;B235&amp;C235&amp;E235,$F$2:$G$7561,2,FALSE))</f>
        <v>#DIV/0!</v>
      </c>
    </row>
    <row r="236" spans="1:10" x14ac:dyDescent="0.25">
      <c r="A236">
        <f>'Liste detaljert wide'!A236</f>
        <v>2024</v>
      </c>
      <c r="B236" t="str">
        <f>'Liste detaljert wide'!B236</f>
        <v>RFM</v>
      </c>
      <c r="C236">
        <f>'Liste detaljert wide'!C236</f>
        <v>0</v>
      </c>
      <c r="D236">
        <f>IFERROR(VLOOKUP(C236,'Enheter, modell og år'!$A$2:$B$31,2,FALSE),0)</f>
        <v>0</v>
      </c>
      <c r="E236" t="str">
        <f>'Liste detaljert wide'!$D$1</f>
        <v>Basisbevilgning</v>
      </c>
      <c r="F236" t="str">
        <f t="shared" si="3"/>
        <v>2024RFM0Basisbevilgning</v>
      </c>
      <c r="G236" s="3" t="e">
        <f>'Liste detaljert wide'!D236</f>
        <v>#DIV/0!</v>
      </c>
      <c r="H236" t="str">
        <f>VLOOKUP(E236,Def!$B$2:$C$15,2,FALSE)</f>
        <v>Basisbevilgning</v>
      </c>
      <c r="I236" s="3" t="e">
        <f>IF(A236='Enheter, modell og år'!$F$2-1,0,G236-VLOOKUP(A236-1&amp;B236&amp;C236&amp;E236,$F$2:$G$7561,2,FALSE))</f>
        <v>#DIV/0!</v>
      </c>
      <c r="J236" s="3" t="e">
        <f>IF(A236='Enheter, modell og år'!$F$2-1,0,VLOOKUP(A236-1&amp;B236&amp;C236&amp;E236,$F$2:$G$7561,2,FALSE))</f>
        <v>#DIV/0!</v>
      </c>
    </row>
    <row r="237" spans="1:10" x14ac:dyDescent="0.25">
      <c r="A237">
        <f>'Liste detaljert wide'!A237</f>
        <v>2024</v>
      </c>
      <c r="B237" t="str">
        <f>'Liste detaljert wide'!B237</f>
        <v>RFM</v>
      </c>
      <c r="C237">
        <f>'Liste detaljert wide'!C237</f>
        <v>0</v>
      </c>
      <c r="D237">
        <f>IFERROR(VLOOKUP(C237,'Enheter, modell og år'!$A$2:$B$31,2,FALSE),0)</f>
        <v>0</v>
      </c>
      <c r="E237" t="str">
        <f>'Liste detaljert wide'!$D$1</f>
        <v>Basisbevilgning</v>
      </c>
      <c r="F237" t="str">
        <f t="shared" si="3"/>
        <v>2024RFM0Basisbevilgning</v>
      </c>
      <c r="G237" s="3" t="e">
        <f>'Liste detaljert wide'!D237</f>
        <v>#DIV/0!</v>
      </c>
      <c r="H237" t="str">
        <f>VLOOKUP(E237,Def!$B$2:$C$15,2,FALSE)</f>
        <v>Basisbevilgning</v>
      </c>
      <c r="I237" s="3" t="e">
        <f>IF(A237='Enheter, modell og år'!$F$2-1,0,G237-VLOOKUP(A237-1&amp;B237&amp;C237&amp;E237,$F$2:$G$7561,2,FALSE))</f>
        <v>#DIV/0!</v>
      </c>
      <c r="J237" s="3" t="e">
        <f>IF(A237='Enheter, modell og år'!$F$2-1,0,VLOOKUP(A237-1&amp;B237&amp;C237&amp;E237,$F$2:$G$7561,2,FALSE))</f>
        <v>#DIV/0!</v>
      </c>
    </row>
    <row r="238" spans="1:10" x14ac:dyDescent="0.25">
      <c r="A238">
        <f>'Liste detaljert wide'!A238</f>
        <v>2024</v>
      </c>
      <c r="B238" t="str">
        <f>'Liste detaljert wide'!B238</f>
        <v>RFM</v>
      </c>
      <c r="C238">
        <f>'Liste detaljert wide'!C238</f>
        <v>0</v>
      </c>
      <c r="D238">
        <f>IFERROR(VLOOKUP(C238,'Enheter, modell og år'!$A$2:$B$31,2,FALSE),0)</f>
        <v>0</v>
      </c>
      <c r="E238" t="str">
        <f>'Liste detaljert wide'!$D$1</f>
        <v>Basisbevilgning</v>
      </c>
      <c r="F238" t="str">
        <f t="shared" si="3"/>
        <v>2024RFM0Basisbevilgning</v>
      </c>
      <c r="G238" s="3" t="e">
        <f>'Liste detaljert wide'!D238</f>
        <v>#DIV/0!</v>
      </c>
      <c r="H238" t="str">
        <f>VLOOKUP(E238,Def!$B$2:$C$15,2,FALSE)</f>
        <v>Basisbevilgning</v>
      </c>
      <c r="I238" s="3" t="e">
        <f>IF(A238='Enheter, modell og år'!$F$2-1,0,G238-VLOOKUP(A238-1&amp;B238&amp;C238&amp;E238,$F$2:$G$7561,2,FALSE))</f>
        <v>#DIV/0!</v>
      </c>
      <c r="J238" s="3" t="e">
        <f>IF(A238='Enheter, modell og år'!$F$2-1,0,VLOOKUP(A238-1&amp;B238&amp;C238&amp;E238,$F$2:$G$7561,2,FALSE))</f>
        <v>#DIV/0!</v>
      </c>
    </row>
    <row r="239" spans="1:10" x14ac:dyDescent="0.25">
      <c r="A239">
        <f>'Liste detaljert wide'!A239</f>
        <v>2024</v>
      </c>
      <c r="B239" t="str">
        <f>'Liste detaljert wide'!B239</f>
        <v>RFM</v>
      </c>
      <c r="C239">
        <f>'Liste detaljert wide'!C239</f>
        <v>0</v>
      </c>
      <c r="D239">
        <f>IFERROR(VLOOKUP(C239,'Enheter, modell og år'!$A$2:$B$31,2,FALSE),0)</f>
        <v>0</v>
      </c>
      <c r="E239" t="str">
        <f>'Liste detaljert wide'!$D$1</f>
        <v>Basisbevilgning</v>
      </c>
      <c r="F239" t="str">
        <f t="shared" si="3"/>
        <v>2024RFM0Basisbevilgning</v>
      </c>
      <c r="G239" s="3" t="e">
        <f>'Liste detaljert wide'!D239</f>
        <v>#DIV/0!</v>
      </c>
      <c r="H239" t="str">
        <f>VLOOKUP(E239,Def!$B$2:$C$15,2,FALSE)</f>
        <v>Basisbevilgning</v>
      </c>
      <c r="I239" s="3" t="e">
        <f>IF(A239='Enheter, modell og år'!$F$2-1,0,G239-VLOOKUP(A239-1&amp;B239&amp;C239&amp;E239,$F$2:$G$7561,2,FALSE))</f>
        <v>#DIV/0!</v>
      </c>
      <c r="J239" s="3" t="e">
        <f>IF(A239='Enheter, modell og år'!$F$2-1,0,VLOOKUP(A239-1&amp;B239&amp;C239&amp;E239,$F$2:$G$7561,2,FALSE))</f>
        <v>#DIV/0!</v>
      </c>
    </row>
    <row r="240" spans="1:10" x14ac:dyDescent="0.25">
      <c r="A240">
        <f>'Liste detaljert wide'!A240</f>
        <v>2024</v>
      </c>
      <c r="B240" t="str">
        <f>'Liste detaljert wide'!B240</f>
        <v>RFM</v>
      </c>
      <c r="C240">
        <f>'Liste detaljert wide'!C240</f>
        <v>0</v>
      </c>
      <c r="D240">
        <f>IFERROR(VLOOKUP(C240,'Enheter, modell og år'!$A$2:$B$31,2,FALSE),0)</f>
        <v>0</v>
      </c>
      <c r="E240" t="str">
        <f>'Liste detaljert wide'!$D$1</f>
        <v>Basisbevilgning</v>
      </c>
      <c r="F240" t="str">
        <f t="shared" si="3"/>
        <v>2024RFM0Basisbevilgning</v>
      </c>
      <c r="G240" s="3" t="e">
        <f>'Liste detaljert wide'!D240</f>
        <v>#DIV/0!</v>
      </c>
      <c r="H240" t="str">
        <f>VLOOKUP(E240,Def!$B$2:$C$15,2,FALSE)</f>
        <v>Basisbevilgning</v>
      </c>
      <c r="I240" s="3" t="e">
        <f>IF(A240='Enheter, modell og år'!$F$2-1,0,G240-VLOOKUP(A240-1&amp;B240&amp;C240&amp;E240,$F$2:$G$7561,2,FALSE))</f>
        <v>#DIV/0!</v>
      </c>
      <c r="J240" s="3" t="e">
        <f>IF(A240='Enheter, modell og år'!$F$2-1,0,VLOOKUP(A240-1&amp;B240&amp;C240&amp;E240,$F$2:$G$7561,2,FALSE))</f>
        <v>#DIV/0!</v>
      </c>
    </row>
    <row r="241" spans="1:10" x14ac:dyDescent="0.25">
      <c r="A241">
        <f>'Liste detaljert wide'!A241</f>
        <v>2024</v>
      </c>
      <c r="B241" t="str">
        <f>'Liste detaljert wide'!B241</f>
        <v>RFM</v>
      </c>
      <c r="C241">
        <f>'Liste detaljert wide'!C241</f>
        <v>0</v>
      </c>
      <c r="D241">
        <f>IFERROR(VLOOKUP(C241,'Enheter, modell og år'!$A$2:$B$31,2,FALSE),0)</f>
        <v>0</v>
      </c>
      <c r="E241" t="str">
        <f>'Liste detaljert wide'!$D$1</f>
        <v>Basisbevilgning</v>
      </c>
      <c r="F241" t="str">
        <f t="shared" si="3"/>
        <v>2024RFM0Basisbevilgning</v>
      </c>
      <c r="G241" s="3" t="e">
        <f>'Liste detaljert wide'!D241</f>
        <v>#DIV/0!</v>
      </c>
      <c r="H241" t="str">
        <f>VLOOKUP(E241,Def!$B$2:$C$15,2,FALSE)</f>
        <v>Basisbevilgning</v>
      </c>
      <c r="I241" s="3" t="e">
        <f>IF(A241='Enheter, modell og år'!$F$2-1,0,G241-VLOOKUP(A241-1&amp;B241&amp;C241&amp;E241,$F$2:$G$7561,2,FALSE))</f>
        <v>#DIV/0!</v>
      </c>
      <c r="J241" s="3" t="e">
        <f>IF(A241='Enheter, modell og år'!$F$2-1,0,VLOOKUP(A241-1&amp;B241&amp;C241&amp;E241,$F$2:$G$7561,2,FALSE))</f>
        <v>#DIV/0!</v>
      </c>
    </row>
    <row r="242" spans="1:10" x14ac:dyDescent="0.25">
      <c r="A242">
        <f>'Liste detaljert wide'!A242</f>
        <v>2025</v>
      </c>
      <c r="B242" t="str">
        <f>'Liste detaljert wide'!B242</f>
        <v>RFM</v>
      </c>
      <c r="C242">
        <f>'Liste detaljert wide'!C242</f>
        <v>0</v>
      </c>
      <c r="D242">
        <f>IFERROR(VLOOKUP(C242,'Enheter, modell og år'!$A$2:$B$31,2,FALSE),0)</f>
        <v>0</v>
      </c>
      <c r="E242" t="str">
        <f>'Liste detaljert wide'!$D$1</f>
        <v>Basisbevilgning</v>
      </c>
      <c r="F242" t="str">
        <f t="shared" si="3"/>
        <v>2025RFM0Basisbevilgning</v>
      </c>
      <c r="G242" s="3" t="e">
        <f>'Liste detaljert wide'!D242</f>
        <v>#DIV/0!</v>
      </c>
      <c r="H242" t="str">
        <f>VLOOKUP(E242,Def!$B$2:$C$15,2,FALSE)</f>
        <v>Basisbevilgning</v>
      </c>
      <c r="I242" s="3" t="e">
        <f>IF(A242='Enheter, modell og år'!$F$2-1,0,G242-VLOOKUP(A242-1&amp;B242&amp;C242&amp;E242,$F$2:$G$7561,2,FALSE))</f>
        <v>#DIV/0!</v>
      </c>
      <c r="J242" s="3" t="e">
        <f>IF(A242='Enheter, modell og år'!$F$2-1,0,VLOOKUP(A242-1&amp;B242&amp;C242&amp;E242,$F$2:$G$7561,2,FALSE))</f>
        <v>#DIV/0!</v>
      </c>
    </row>
    <row r="243" spans="1:10" x14ac:dyDescent="0.25">
      <c r="A243">
        <f>'Liste detaljert wide'!A243</f>
        <v>2025</v>
      </c>
      <c r="B243" t="str">
        <f>'Liste detaljert wide'!B243</f>
        <v>RFM</v>
      </c>
      <c r="C243">
        <f>'Liste detaljert wide'!C243</f>
        <v>0</v>
      </c>
      <c r="D243">
        <f>IFERROR(VLOOKUP(C243,'Enheter, modell og år'!$A$2:$B$31,2,FALSE),0)</f>
        <v>0</v>
      </c>
      <c r="E243" t="str">
        <f>'Liste detaljert wide'!$D$1</f>
        <v>Basisbevilgning</v>
      </c>
      <c r="F243" t="str">
        <f t="shared" si="3"/>
        <v>2025RFM0Basisbevilgning</v>
      </c>
      <c r="G243" s="3" t="e">
        <f>'Liste detaljert wide'!D243</f>
        <v>#DIV/0!</v>
      </c>
      <c r="H243" t="str">
        <f>VLOOKUP(E243,Def!$B$2:$C$15,2,FALSE)</f>
        <v>Basisbevilgning</v>
      </c>
      <c r="I243" s="3" t="e">
        <f>IF(A243='Enheter, modell og år'!$F$2-1,0,G243-VLOOKUP(A243-1&amp;B243&amp;C243&amp;E243,$F$2:$G$7561,2,FALSE))</f>
        <v>#DIV/0!</v>
      </c>
      <c r="J243" s="3" t="e">
        <f>IF(A243='Enheter, modell og år'!$F$2-1,0,VLOOKUP(A243-1&amp;B243&amp;C243&amp;E243,$F$2:$G$7561,2,FALSE))</f>
        <v>#DIV/0!</v>
      </c>
    </row>
    <row r="244" spans="1:10" x14ac:dyDescent="0.25">
      <c r="A244">
        <f>'Liste detaljert wide'!A244</f>
        <v>2025</v>
      </c>
      <c r="B244" t="str">
        <f>'Liste detaljert wide'!B244</f>
        <v>RFM</v>
      </c>
      <c r="C244">
        <f>'Liste detaljert wide'!C244</f>
        <v>0</v>
      </c>
      <c r="D244">
        <f>IFERROR(VLOOKUP(C244,'Enheter, modell og år'!$A$2:$B$31,2,FALSE),0)</f>
        <v>0</v>
      </c>
      <c r="E244" t="str">
        <f>'Liste detaljert wide'!$D$1</f>
        <v>Basisbevilgning</v>
      </c>
      <c r="F244" t="str">
        <f t="shared" si="3"/>
        <v>2025RFM0Basisbevilgning</v>
      </c>
      <c r="G244" s="3" t="e">
        <f>'Liste detaljert wide'!D244</f>
        <v>#DIV/0!</v>
      </c>
      <c r="H244" t="str">
        <f>VLOOKUP(E244,Def!$B$2:$C$15,2,FALSE)</f>
        <v>Basisbevilgning</v>
      </c>
      <c r="I244" s="3" t="e">
        <f>IF(A244='Enheter, modell og år'!$F$2-1,0,G244-VLOOKUP(A244-1&amp;B244&amp;C244&amp;E244,$F$2:$G$7561,2,FALSE))</f>
        <v>#DIV/0!</v>
      </c>
      <c r="J244" s="3" t="e">
        <f>IF(A244='Enheter, modell og år'!$F$2-1,0,VLOOKUP(A244-1&amp;B244&amp;C244&amp;E244,$F$2:$G$7561,2,FALSE))</f>
        <v>#DIV/0!</v>
      </c>
    </row>
    <row r="245" spans="1:10" x14ac:dyDescent="0.25">
      <c r="A245">
        <f>'Liste detaljert wide'!A245</f>
        <v>2025</v>
      </c>
      <c r="B245" t="str">
        <f>'Liste detaljert wide'!B245</f>
        <v>RFM</v>
      </c>
      <c r="C245">
        <f>'Liste detaljert wide'!C245</f>
        <v>0</v>
      </c>
      <c r="D245">
        <f>IFERROR(VLOOKUP(C245,'Enheter, modell og år'!$A$2:$B$31,2,FALSE),0)</f>
        <v>0</v>
      </c>
      <c r="E245" t="str">
        <f>'Liste detaljert wide'!$D$1</f>
        <v>Basisbevilgning</v>
      </c>
      <c r="F245" t="str">
        <f t="shared" si="3"/>
        <v>2025RFM0Basisbevilgning</v>
      </c>
      <c r="G245" s="3" t="e">
        <f>'Liste detaljert wide'!D245</f>
        <v>#DIV/0!</v>
      </c>
      <c r="H245" t="str">
        <f>VLOOKUP(E245,Def!$B$2:$C$15,2,FALSE)</f>
        <v>Basisbevilgning</v>
      </c>
      <c r="I245" s="3" t="e">
        <f>IF(A245='Enheter, modell og år'!$F$2-1,0,G245-VLOOKUP(A245-1&amp;B245&amp;C245&amp;E245,$F$2:$G$7561,2,FALSE))</f>
        <v>#DIV/0!</v>
      </c>
      <c r="J245" s="3" t="e">
        <f>IF(A245='Enheter, modell og år'!$F$2-1,0,VLOOKUP(A245-1&amp;B245&amp;C245&amp;E245,$F$2:$G$7561,2,FALSE))</f>
        <v>#DIV/0!</v>
      </c>
    </row>
    <row r="246" spans="1:10" x14ac:dyDescent="0.25">
      <c r="A246">
        <f>'Liste detaljert wide'!A246</f>
        <v>2025</v>
      </c>
      <c r="B246" t="str">
        <f>'Liste detaljert wide'!B246</f>
        <v>RFM</v>
      </c>
      <c r="C246">
        <f>'Liste detaljert wide'!C246</f>
        <v>0</v>
      </c>
      <c r="D246">
        <f>IFERROR(VLOOKUP(C246,'Enheter, modell og år'!$A$2:$B$31,2,FALSE),0)</f>
        <v>0</v>
      </c>
      <c r="E246" t="str">
        <f>'Liste detaljert wide'!$D$1</f>
        <v>Basisbevilgning</v>
      </c>
      <c r="F246" t="str">
        <f t="shared" si="3"/>
        <v>2025RFM0Basisbevilgning</v>
      </c>
      <c r="G246" s="3" t="e">
        <f>'Liste detaljert wide'!D246</f>
        <v>#DIV/0!</v>
      </c>
      <c r="H246" t="str">
        <f>VLOOKUP(E246,Def!$B$2:$C$15,2,FALSE)</f>
        <v>Basisbevilgning</v>
      </c>
      <c r="I246" s="3" t="e">
        <f>IF(A246='Enheter, modell og år'!$F$2-1,0,G246-VLOOKUP(A246-1&amp;B246&amp;C246&amp;E246,$F$2:$G$7561,2,FALSE))</f>
        <v>#DIV/0!</v>
      </c>
      <c r="J246" s="3" t="e">
        <f>IF(A246='Enheter, modell og år'!$F$2-1,0,VLOOKUP(A246-1&amp;B246&amp;C246&amp;E246,$F$2:$G$7561,2,FALSE))</f>
        <v>#DIV/0!</v>
      </c>
    </row>
    <row r="247" spans="1:10" x14ac:dyDescent="0.25">
      <c r="A247">
        <f>'Liste detaljert wide'!A247</f>
        <v>2025</v>
      </c>
      <c r="B247" t="str">
        <f>'Liste detaljert wide'!B247</f>
        <v>RFM</v>
      </c>
      <c r="C247">
        <f>'Liste detaljert wide'!C247</f>
        <v>0</v>
      </c>
      <c r="D247">
        <f>IFERROR(VLOOKUP(C247,'Enheter, modell og år'!$A$2:$B$31,2,FALSE),0)</f>
        <v>0</v>
      </c>
      <c r="E247" t="str">
        <f>'Liste detaljert wide'!$D$1</f>
        <v>Basisbevilgning</v>
      </c>
      <c r="F247" t="str">
        <f t="shared" si="3"/>
        <v>2025RFM0Basisbevilgning</v>
      </c>
      <c r="G247" s="3" t="e">
        <f>'Liste detaljert wide'!D247</f>
        <v>#DIV/0!</v>
      </c>
      <c r="H247" t="str">
        <f>VLOOKUP(E247,Def!$B$2:$C$15,2,FALSE)</f>
        <v>Basisbevilgning</v>
      </c>
      <c r="I247" s="3" t="e">
        <f>IF(A247='Enheter, modell og år'!$F$2-1,0,G247-VLOOKUP(A247-1&amp;B247&amp;C247&amp;E247,$F$2:$G$7561,2,FALSE))</f>
        <v>#DIV/0!</v>
      </c>
      <c r="J247" s="3" t="e">
        <f>IF(A247='Enheter, modell og år'!$F$2-1,0,VLOOKUP(A247-1&amp;B247&amp;C247&amp;E247,$F$2:$G$7561,2,FALSE))</f>
        <v>#DIV/0!</v>
      </c>
    </row>
    <row r="248" spans="1:10" x14ac:dyDescent="0.25">
      <c r="A248">
        <f>'Liste detaljert wide'!A248</f>
        <v>2025</v>
      </c>
      <c r="B248" t="str">
        <f>'Liste detaljert wide'!B248</f>
        <v>RFM</v>
      </c>
      <c r="C248">
        <f>'Liste detaljert wide'!C248</f>
        <v>0</v>
      </c>
      <c r="D248">
        <f>IFERROR(VLOOKUP(C248,'Enheter, modell og år'!$A$2:$B$31,2,FALSE),0)</f>
        <v>0</v>
      </c>
      <c r="E248" t="str">
        <f>'Liste detaljert wide'!$D$1</f>
        <v>Basisbevilgning</v>
      </c>
      <c r="F248" t="str">
        <f t="shared" si="3"/>
        <v>2025RFM0Basisbevilgning</v>
      </c>
      <c r="G248" s="3" t="e">
        <f>'Liste detaljert wide'!D248</f>
        <v>#DIV/0!</v>
      </c>
      <c r="H248" t="str">
        <f>VLOOKUP(E248,Def!$B$2:$C$15,2,FALSE)</f>
        <v>Basisbevilgning</v>
      </c>
      <c r="I248" s="3" t="e">
        <f>IF(A248='Enheter, modell og år'!$F$2-1,0,G248-VLOOKUP(A248-1&amp;B248&amp;C248&amp;E248,$F$2:$G$7561,2,FALSE))</f>
        <v>#DIV/0!</v>
      </c>
      <c r="J248" s="3" t="e">
        <f>IF(A248='Enheter, modell og år'!$F$2-1,0,VLOOKUP(A248-1&amp;B248&amp;C248&amp;E248,$F$2:$G$7561,2,FALSE))</f>
        <v>#DIV/0!</v>
      </c>
    </row>
    <row r="249" spans="1:10" x14ac:dyDescent="0.25">
      <c r="A249">
        <f>'Liste detaljert wide'!A249</f>
        <v>2025</v>
      </c>
      <c r="B249" t="str">
        <f>'Liste detaljert wide'!B249</f>
        <v>RFM</v>
      </c>
      <c r="C249">
        <f>'Liste detaljert wide'!C249</f>
        <v>0</v>
      </c>
      <c r="D249">
        <f>IFERROR(VLOOKUP(C249,'Enheter, modell og år'!$A$2:$B$31,2,FALSE),0)</f>
        <v>0</v>
      </c>
      <c r="E249" t="str">
        <f>'Liste detaljert wide'!$D$1</f>
        <v>Basisbevilgning</v>
      </c>
      <c r="F249" t="str">
        <f t="shared" si="3"/>
        <v>2025RFM0Basisbevilgning</v>
      </c>
      <c r="G249" s="3" t="e">
        <f>'Liste detaljert wide'!D249</f>
        <v>#DIV/0!</v>
      </c>
      <c r="H249" t="str">
        <f>VLOOKUP(E249,Def!$B$2:$C$15,2,FALSE)</f>
        <v>Basisbevilgning</v>
      </c>
      <c r="I249" s="3" t="e">
        <f>IF(A249='Enheter, modell og år'!$F$2-1,0,G249-VLOOKUP(A249-1&amp;B249&amp;C249&amp;E249,$F$2:$G$7561,2,FALSE))</f>
        <v>#DIV/0!</v>
      </c>
      <c r="J249" s="3" t="e">
        <f>IF(A249='Enheter, modell og år'!$F$2-1,0,VLOOKUP(A249-1&amp;B249&amp;C249&amp;E249,$F$2:$G$7561,2,FALSE))</f>
        <v>#DIV/0!</v>
      </c>
    </row>
    <row r="250" spans="1:10" x14ac:dyDescent="0.25">
      <c r="A250">
        <f>'Liste detaljert wide'!A250</f>
        <v>2025</v>
      </c>
      <c r="B250" t="str">
        <f>'Liste detaljert wide'!B250</f>
        <v>RFM</v>
      </c>
      <c r="C250">
        <f>'Liste detaljert wide'!C250</f>
        <v>0</v>
      </c>
      <c r="D250">
        <f>IFERROR(VLOOKUP(C250,'Enheter, modell og år'!$A$2:$B$31,2,FALSE),0)</f>
        <v>0</v>
      </c>
      <c r="E250" t="str">
        <f>'Liste detaljert wide'!$D$1</f>
        <v>Basisbevilgning</v>
      </c>
      <c r="F250" t="str">
        <f t="shared" si="3"/>
        <v>2025RFM0Basisbevilgning</v>
      </c>
      <c r="G250" s="3" t="e">
        <f>'Liste detaljert wide'!D250</f>
        <v>#DIV/0!</v>
      </c>
      <c r="H250" t="str">
        <f>VLOOKUP(E250,Def!$B$2:$C$15,2,FALSE)</f>
        <v>Basisbevilgning</v>
      </c>
      <c r="I250" s="3" t="e">
        <f>IF(A250='Enheter, modell og år'!$F$2-1,0,G250-VLOOKUP(A250-1&amp;B250&amp;C250&amp;E250,$F$2:$G$7561,2,FALSE))</f>
        <v>#DIV/0!</v>
      </c>
      <c r="J250" s="3" t="e">
        <f>IF(A250='Enheter, modell og år'!$F$2-1,0,VLOOKUP(A250-1&amp;B250&amp;C250&amp;E250,$F$2:$G$7561,2,FALSE))</f>
        <v>#DIV/0!</v>
      </c>
    </row>
    <row r="251" spans="1:10" x14ac:dyDescent="0.25">
      <c r="A251">
        <f>'Liste detaljert wide'!A251</f>
        <v>2025</v>
      </c>
      <c r="B251" t="str">
        <f>'Liste detaljert wide'!B251</f>
        <v>RFM</v>
      </c>
      <c r="C251">
        <f>'Liste detaljert wide'!C251</f>
        <v>0</v>
      </c>
      <c r="D251">
        <f>IFERROR(VLOOKUP(C251,'Enheter, modell og år'!$A$2:$B$31,2,FALSE),0)</f>
        <v>0</v>
      </c>
      <c r="E251" t="str">
        <f>'Liste detaljert wide'!$D$1</f>
        <v>Basisbevilgning</v>
      </c>
      <c r="F251" t="str">
        <f t="shared" si="3"/>
        <v>2025RFM0Basisbevilgning</v>
      </c>
      <c r="G251" s="3" t="e">
        <f>'Liste detaljert wide'!D251</f>
        <v>#DIV/0!</v>
      </c>
      <c r="H251" t="str">
        <f>VLOOKUP(E251,Def!$B$2:$C$15,2,FALSE)</f>
        <v>Basisbevilgning</v>
      </c>
      <c r="I251" s="3" t="e">
        <f>IF(A251='Enheter, modell og år'!$F$2-1,0,G251-VLOOKUP(A251-1&amp;B251&amp;C251&amp;E251,$F$2:$G$7561,2,FALSE))</f>
        <v>#DIV/0!</v>
      </c>
      <c r="J251" s="3" t="e">
        <f>IF(A251='Enheter, modell og år'!$F$2-1,0,VLOOKUP(A251-1&amp;B251&amp;C251&amp;E251,$F$2:$G$7561,2,FALSE))</f>
        <v>#DIV/0!</v>
      </c>
    </row>
    <row r="252" spans="1:10" x14ac:dyDescent="0.25">
      <c r="A252">
        <f>'Liste detaljert wide'!A252</f>
        <v>2025</v>
      </c>
      <c r="B252" t="str">
        <f>'Liste detaljert wide'!B252</f>
        <v>RFM</v>
      </c>
      <c r="C252">
        <f>'Liste detaljert wide'!C252</f>
        <v>0</v>
      </c>
      <c r="D252">
        <f>IFERROR(VLOOKUP(C252,'Enheter, modell og år'!$A$2:$B$31,2,FALSE),0)</f>
        <v>0</v>
      </c>
      <c r="E252" t="str">
        <f>'Liste detaljert wide'!$D$1</f>
        <v>Basisbevilgning</v>
      </c>
      <c r="F252" t="str">
        <f t="shared" si="3"/>
        <v>2025RFM0Basisbevilgning</v>
      </c>
      <c r="G252" s="3" t="e">
        <f>'Liste detaljert wide'!D252</f>
        <v>#DIV/0!</v>
      </c>
      <c r="H252" t="str">
        <f>VLOOKUP(E252,Def!$B$2:$C$15,2,FALSE)</f>
        <v>Basisbevilgning</v>
      </c>
      <c r="I252" s="3" t="e">
        <f>IF(A252='Enheter, modell og år'!$F$2-1,0,G252-VLOOKUP(A252-1&amp;B252&amp;C252&amp;E252,$F$2:$G$7561,2,FALSE))</f>
        <v>#DIV/0!</v>
      </c>
      <c r="J252" s="3" t="e">
        <f>IF(A252='Enheter, modell og år'!$F$2-1,0,VLOOKUP(A252-1&amp;B252&amp;C252&amp;E252,$F$2:$G$7561,2,FALSE))</f>
        <v>#DIV/0!</v>
      </c>
    </row>
    <row r="253" spans="1:10" x14ac:dyDescent="0.25">
      <c r="A253">
        <f>'Liste detaljert wide'!A253</f>
        <v>2025</v>
      </c>
      <c r="B253" t="str">
        <f>'Liste detaljert wide'!B253</f>
        <v>RFM</v>
      </c>
      <c r="C253">
        <f>'Liste detaljert wide'!C253</f>
        <v>0</v>
      </c>
      <c r="D253">
        <f>IFERROR(VLOOKUP(C253,'Enheter, modell og år'!$A$2:$B$31,2,FALSE),0)</f>
        <v>0</v>
      </c>
      <c r="E253" t="str">
        <f>'Liste detaljert wide'!$D$1</f>
        <v>Basisbevilgning</v>
      </c>
      <c r="F253" t="str">
        <f t="shared" si="3"/>
        <v>2025RFM0Basisbevilgning</v>
      </c>
      <c r="G253" s="3" t="e">
        <f>'Liste detaljert wide'!D253</f>
        <v>#DIV/0!</v>
      </c>
      <c r="H253" t="str">
        <f>VLOOKUP(E253,Def!$B$2:$C$15,2,FALSE)</f>
        <v>Basisbevilgning</v>
      </c>
      <c r="I253" s="3" t="e">
        <f>IF(A253='Enheter, modell og år'!$F$2-1,0,G253-VLOOKUP(A253-1&amp;B253&amp;C253&amp;E253,$F$2:$G$7561,2,FALSE))</f>
        <v>#DIV/0!</v>
      </c>
      <c r="J253" s="3" t="e">
        <f>IF(A253='Enheter, modell og år'!$F$2-1,0,VLOOKUP(A253-1&amp;B253&amp;C253&amp;E253,$F$2:$G$7561,2,FALSE))</f>
        <v>#DIV/0!</v>
      </c>
    </row>
    <row r="254" spans="1:10" x14ac:dyDescent="0.25">
      <c r="A254">
        <f>'Liste detaljert wide'!A254</f>
        <v>2025</v>
      </c>
      <c r="B254" t="str">
        <f>'Liste detaljert wide'!B254</f>
        <v>RFM</v>
      </c>
      <c r="C254">
        <f>'Liste detaljert wide'!C254</f>
        <v>0</v>
      </c>
      <c r="D254">
        <f>IFERROR(VLOOKUP(C254,'Enheter, modell og år'!$A$2:$B$31,2,FALSE),0)</f>
        <v>0</v>
      </c>
      <c r="E254" t="str">
        <f>'Liste detaljert wide'!$D$1</f>
        <v>Basisbevilgning</v>
      </c>
      <c r="F254" t="str">
        <f t="shared" si="3"/>
        <v>2025RFM0Basisbevilgning</v>
      </c>
      <c r="G254" s="3" t="e">
        <f>'Liste detaljert wide'!D254</f>
        <v>#DIV/0!</v>
      </c>
      <c r="H254" t="str">
        <f>VLOOKUP(E254,Def!$B$2:$C$15,2,FALSE)</f>
        <v>Basisbevilgning</v>
      </c>
      <c r="I254" s="3" t="e">
        <f>IF(A254='Enheter, modell og år'!$F$2-1,0,G254-VLOOKUP(A254-1&amp;B254&amp;C254&amp;E254,$F$2:$G$7561,2,FALSE))</f>
        <v>#DIV/0!</v>
      </c>
      <c r="J254" s="3" t="e">
        <f>IF(A254='Enheter, modell og år'!$F$2-1,0,VLOOKUP(A254-1&amp;B254&amp;C254&amp;E254,$F$2:$G$7561,2,FALSE))</f>
        <v>#DIV/0!</v>
      </c>
    </row>
    <row r="255" spans="1:10" x14ac:dyDescent="0.25">
      <c r="A255">
        <f>'Liste detaljert wide'!A255</f>
        <v>2025</v>
      </c>
      <c r="B255" t="str">
        <f>'Liste detaljert wide'!B255</f>
        <v>RFM</v>
      </c>
      <c r="C255">
        <f>'Liste detaljert wide'!C255</f>
        <v>0</v>
      </c>
      <c r="D255">
        <f>IFERROR(VLOOKUP(C255,'Enheter, modell og år'!$A$2:$B$31,2,FALSE),0)</f>
        <v>0</v>
      </c>
      <c r="E255" t="str">
        <f>'Liste detaljert wide'!$D$1</f>
        <v>Basisbevilgning</v>
      </c>
      <c r="F255" t="str">
        <f t="shared" si="3"/>
        <v>2025RFM0Basisbevilgning</v>
      </c>
      <c r="G255" s="3" t="e">
        <f>'Liste detaljert wide'!D255</f>
        <v>#DIV/0!</v>
      </c>
      <c r="H255" t="str">
        <f>VLOOKUP(E255,Def!$B$2:$C$15,2,FALSE)</f>
        <v>Basisbevilgning</v>
      </c>
      <c r="I255" s="3" t="e">
        <f>IF(A255='Enheter, modell og år'!$F$2-1,0,G255-VLOOKUP(A255-1&amp;B255&amp;C255&amp;E255,$F$2:$G$7561,2,FALSE))</f>
        <v>#DIV/0!</v>
      </c>
      <c r="J255" s="3" t="e">
        <f>IF(A255='Enheter, modell og år'!$F$2-1,0,VLOOKUP(A255-1&amp;B255&amp;C255&amp;E255,$F$2:$G$7561,2,FALSE))</f>
        <v>#DIV/0!</v>
      </c>
    </row>
    <row r="256" spans="1:10" x14ac:dyDescent="0.25">
      <c r="A256">
        <f>'Liste detaljert wide'!A256</f>
        <v>2025</v>
      </c>
      <c r="B256" t="str">
        <f>'Liste detaljert wide'!B256</f>
        <v>RFM</v>
      </c>
      <c r="C256">
        <f>'Liste detaljert wide'!C256</f>
        <v>0</v>
      </c>
      <c r="D256">
        <f>IFERROR(VLOOKUP(C256,'Enheter, modell og år'!$A$2:$B$31,2,FALSE),0)</f>
        <v>0</v>
      </c>
      <c r="E256" t="str">
        <f>'Liste detaljert wide'!$D$1</f>
        <v>Basisbevilgning</v>
      </c>
      <c r="F256" t="str">
        <f t="shared" si="3"/>
        <v>2025RFM0Basisbevilgning</v>
      </c>
      <c r="G256" s="3" t="e">
        <f>'Liste detaljert wide'!D256</f>
        <v>#DIV/0!</v>
      </c>
      <c r="H256" t="str">
        <f>VLOOKUP(E256,Def!$B$2:$C$15,2,FALSE)</f>
        <v>Basisbevilgning</v>
      </c>
      <c r="I256" s="3" t="e">
        <f>IF(A256='Enheter, modell og år'!$F$2-1,0,G256-VLOOKUP(A256-1&amp;B256&amp;C256&amp;E256,$F$2:$G$7561,2,FALSE))</f>
        <v>#DIV/0!</v>
      </c>
      <c r="J256" s="3" t="e">
        <f>IF(A256='Enheter, modell og år'!$F$2-1,0,VLOOKUP(A256-1&amp;B256&amp;C256&amp;E256,$F$2:$G$7561,2,FALSE))</f>
        <v>#DIV/0!</v>
      </c>
    </row>
    <row r="257" spans="1:10" x14ac:dyDescent="0.25">
      <c r="A257">
        <f>'Liste detaljert wide'!A257</f>
        <v>2025</v>
      </c>
      <c r="B257" t="str">
        <f>'Liste detaljert wide'!B257</f>
        <v>RFM</v>
      </c>
      <c r="C257">
        <f>'Liste detaljert wide'!C257</f>
        <v>0</v>
      </c>
      <c r="D257">
        <f>IFERROR(VLOOKUP(C257,'Enheter, modell og år'!$A$2:$B$31,2,FALSE),0)</f>
        <v>0</v>
      </c>
      <c r="E257" t="str">
        <f>'Liste detaljert wide'!$D$1</f>
        <v>Basisbevilgning</v>
      </c>
      <c r="F257" t="str">
        <f t="shared" si="3"/>
        <v>2025RFM0Basisbevilgning</v>
      </c>
      <c r="G257" s="3" t="e">
        <f>'Liste detaljert wide'!D257</f>
        <v>#DIV/0!</v>
      </c>
      <c r="H257" t="str">
        <f>VLOOKUP(E257,Def!$B$2:$C$15,2,FALSE)</f>
        <v>Basisbevilgning</v>
      </c>
      <c r="I257" s="3" t="e">
        <f>IF(A257='Enheter, modell og år'!$F$2-1,0,G257-VLOOKUP(A257-1&amp;B257&amp;C257&amp;E257,$F$2:$G$7561,2,FALSE))</f>
        <v>#DIV/0!</v>
      </c>
      <c r="J257" s="3" t="e">
        <f>IF(A257='Enheter, modell og år'!$F$2-1,0,VLOOKUP(A257-1&amp;B257&amp;C257&amp;E257,$F$2:$G$7561,2,FALSE))</f>
        <v>#DIV/0!</v>
      </c>
    </row>
    <row r="258" spans="1:10" x14ac:dyDescent="0.25">
      <c r="A258">
        <f>'Liste detaljert wide'!A258</f>
        <v>2025</v>
      </c>
      <c r="B258" t="str">
        <f>'Liste detaljert wide'!B258</f>
        <v>RFM</v>
      </c>
      <c r="C258">
        <f>'Liste detaljert wide'!C258</f>
        <v>0</v>
      </c>
      <c r="D258">
        <f>IFERROR(VLOOKUP(C258,'Enheter, modell og år'!$A$2:$B$31,2,FALSE),0)</f>
        <v>0</v>
      </c>
      <c r="E258" t="str">
        <f>'Liste detaljert wide'!$D$1</f>
        <v>Basisbevilgning</v>
      </c>
      <c r="F258" t="str">
        <f t="shared" si="3"/>
        <v>2025RFM0Basisbevilgning</v>
      </c>
      <c r="G258" s="3" t="e">
        <f>'Liste detaljert wide'!D258</f>
        <v>#DIV/0!</v>
      </c>
      <c r="H258" t="str">
        <f>VLOOKUP(E258,Def!$B$2:$C$15,2,FALSE)</f>
        <v>Basisbevilgning</v>
      </c>
      <c r="I258" s="3" t="e">
        <f>IF(A258='Enheter, modell og år'!$F$2-1,0,G258-VLOOKUP(A258-1&amp;B258&amp;C258&amp;E258,$F$2:$G$7561,2,FALSE))</f>
        <v>#DIV/0!</v>
      </c>
      <c r="J258" s="3" t="e">
        <f>IF(A258='Enheter, modell og år'!$F$2-1,0,VLOOKUP(A258-1&amp;B258&amp;C258&amp;E258,$F$2:$G$7561,2,FALSE))</f>
        <v>#DIV/0!</v>
      </c>
    </row>
    <row r="259" spans="1:10" x14ac:dyDescent="0.25">
      <c r="A259">
        <f>'Liste detaljert wide'!A259</f>
        <v>2025</v>
      </c>
      <c r="B259" t="str">
        <f>'Liste detaljert wide'!B259</f>
        <v>RFM</v>
      </c>
      <c r="C259">
        <f>'Liste detaljert wide'!C259</f>
        <v>0</v>
      </c>
      <c r="D259">
        <f>IFERROR(VLOOKUP(C259,'Enheter, modell og år'!$A$2:$B$31,2,FALSE),0)</f>
        <v>0</v>
      </c>
      <c r="E259" t="str">
        <f>'Liste detaljert wide'!$D$1</f>
        <v>Basisbevilgning</v>
      </c>
      <c r="F259" t="str">
        <f t="shared" ref="F259:F322" si="4">A259&amp;B259&amp;C259&amp;E259</f>
        <v>2025RFM0Basisbevilgning</v>
      </c>
      <c r="G259" s="3" t="e">
        <f>'Liste detaljert wide'!D259</f>
        <v>#DIV/0!</v>
      </c>
      <c r="H259" t="str">
        <f>VLOOKUP(E259,Def!$B$2:$C$15,2,FALSE)</f>
        <v>Basisbevilgning</v>
      </c>
      <c r="I259" s="3" t="e">
        <f>IF(A259='Enheter, modell og år'!$F$2-1,0,G259-VLOOKUP(A259-1&amp;B259&amp;C259&amp;E259,$F$2:$G$7561,2,FALSE))</f>
        <v>#DIV/0!</v>
      </c>
      <c r="J259" s="3" t="e">
        <f>IF(A259='Enheter, modell og år'!$F$2-1,0,VLOOKUP(A259-1&amp;B259&amp;C259&amp;E259,$F$2:$G$7561,2,FALSE))</f>
        <v>#DIV/0!</v>
      </c>
    </row>
    <row r="260" spans="1:10" x14ac:dyDescent="0.25">
      <c r="A260">
        <f>'Liste detaljert wide'!A260</f>
        <v>2025</v>
      </c>
      <c r="B260" t="str">
        <f>'Liste detaljert wide'!B260</f>
        <v>RFM</v>
      </c>
      <c r="C260">
        <f>'Liste detaljert wide'!C260</f>
        <v>0</v>
      </c>
      <c r="D260">
        <f>IFERROR(VLOOKUP(C260,'Enheter, modell og år'!$A$2:$B$31,2,FALSE),0)</f>
        <v>0</v>
      </c>
      <c r="E260" t="str">
        <f>'Liste detaljert wide'!$D$1</f>
        <v>Basisbevilgning</v>
      </c>
      <c r="F260" t="str">
        <f t="shared" si="4"/>
        <v>2025RFM0Basisbevilgning</v>
      </c>
      <c r="G260" s="3" t="e">
        <f>'Liste detaljert wide'!D260</f>
        <v>#DIV/0!</v>
      </c>
      <c r="H260" t="str">
        <f>VLOOKUP(E260,Def!$B$2:$C$15,2,FALSE)</f>
        <v>Basisbevilgning</v>
      </c>
      <c r="I260" s="3" t="e">
        <f>IF(A260='Enheter, modell og år'!$F$2-1,0,G260-VLOOKUP(A260-1&amp;B260&amp;C260&amp;E260,$F$2:$G$7561,2,FALSE))</f>
        <v>#DIV/0!</v>
      </c>
      <c r="J260" s="3" t="e">
        <f>IF(A260='Enheter, modell og år'!$F$2-1,0,VLOOKUP(A260-1&amp;B260&amp;C260&amp;E260,$F$2:$G$7561,2,FALSE))</f>
        <v>#DIV/0!</v>
      </c>
    </row>
    <row r="261" spans="1:10" x14ac:dyDescent="0.25">
      <c r="A261">
        <f>'Liste detaljert wide'!A261</f>
        <v>2025</v>
      </c>
      <c r="B261" t="str">
        <f>'Liste detaljert wide'!B261</f>
        <v>RFM</v>
      </c>
      <c r="C261">
        <f>'Liste detaljert wide'!C261</f>
        <v>0</v>
      </c>
      <c r="D261">
        <f>IFERROR(VLOOKUP(C261,'Enheter, modell og år'!$A$2:$B$31,2,FALSE),0)</f>
        <v>0</v>
      </c>
      <c r="E261" t="str">
        <f>'Liste detaljert wide'!$D$1</f>
        <v>Basisbevilgning</v>
      </c>
      <c r="F261" t="str">
        <f t="shared" si="4"/>
        <v>2025RFM0Basisbevilgning</v>
      </c>
      <c r="G261" s="3" t="e">
        <f>'Liste detaljert wide'!D261</f>
        <v>#DIV/0!</v>
      </c>
      <c r="H261" t="str">
        <f>VLOOKUP(E261,Def!$B$2:$C$15,2,FALSE)</f>
        <v>Basisbevilgning</v>
      </c>
      <c r="I261" s="3" t="e">
        <f>IF(A261='Enheter, modell og år'!$F$2-1,0,G261-VLOOKUP(A261-1&amp;B261&amp;C261&amp;E261,$F$2:$G$7561,2,FALSE))</f>
        <v>#DIV/0!</v>
      </c>
      <c r="J261" s="3" t="e">
        <f>IF(A261='Enheter, modell og år'!$F$2-1,0,VLOOKUP(A261-1&amp;B261&amp;C261&amp;E261,$F$2:$G$7561,2,FALSE))</f>
        <v>#DIV/0!</v>
      </c>
    </row>
    <row r="262" spans="1:10" x14ac:dyDescent="0.25">
      <c r="A262">
        <f>'Liste detaljert wide'!A262</f>
        <v>2025</v>
      </c>
      <c r="B262" t="str">
        <f>'Liste detaljert wide'!B262</f>
        <v>RFM</v>
      </c>
      <c r="C262">
        <f>'Liste detaljert wide'!C262</f>
        <v>0</v>
      </c>
      <c r="D262">
        <f>IFERROR(VLOOKUP(C262,'Enheter, modell og år'!$A$2:$B$31,2,FALSE),0)</f>
        <v>0</v>
      </c>
      <c r="E262" t="str">
        <f>'Liste detaljert wide'!$D$1</f>
        <v>Basisbevilgning</v>
      </c>
      <c r="F262" t="str">
        <f t="shared" si="4"/>
        <v>2025RFM0Basisbevilgning</v>
      </c>
      <c r="G262" s="3" t="e">
        <f>'Liste detaljert wide'!D262</f>
        <v>#DIV/0!</v>
      </c>
      <c r="H262" t="str">
        <f>VLOOKUP(E262,Def!$B$2:$C$15,2,FALSE)</f>
        <v>Basisbevilgning</v>
      </c>
      <c r="I262" s="3" t="e">
        <f>IF(A262='Enheter, modell og år'!$F$2-1,0,G262-VLOOKUP(A262-1&amp;B262&amp;C262&amp;E262,$F$2:$G$7561,2,FALSE))</f>
        <v>#DIV/0!</v>
      </c>
      <c r="J262" s="3" t="e">
        <f>IF(A262='Enheter, modell og år'!$F$2-1,0,VLOOKUP(A262-1&amp;B262&amp;C262&amp;E262,$F$2:$G$7561,2,FALSE))</f>
        <v>#DIV/0!</v>
      </c>
    </row>
    <row r="263" spans="1:10" x14ac:dyDescent="0.25">
      <c r="A263">
        <f>'Liste detaljert wide'!A263</f>
        <v>2025</v>
      </c>
      <c r="B263" t="str">
        <f>'Liste detaljert wide'!B263</f>
        <v>RFM</v>
      </c>
      <c r="C263">
        <f>'Liste detaljert wide'!C263</f>
        <v>0</v>
      </c>
      <c r="D263">
        <f>IFERROR(VLOOKUP(C263,'Enheter, modell og år'!$A$2:$B$31,2,FALSE),0)</f>
        <v>0</v>
      </c>
      <c r="E263" t="str">
        <f>'Liste detaljert wide'!$D$1</f>
        <v>Basisbevilgning</v>
      </c>
      <c r="F263" t="str">
        <f t="shared" si="4"/>
        <v>2025RFM0Basisbevilgning</v>
      </c>
      <c r="G263" s="3" t="e">
        <f>'Liste detaljert wide'!D263</f>
        <v>#DIV/0!</v>
      </c>
      <c r="H263" t="str">
        <f>VLOOKUP(E263,Def!$B$2:$C$15,2,FALSE)</f>
        <v>Basisbevilgning</v>
      </c>
      <c r="I263" s="3" t="e">
        <f>IF(A263='Enheter, modell og år'!$F$2-1,0,G263-VLOOKUP(A263-1&amp;B263&amp;C263&amp;E263,$F$2:$G$7561,2,FALSE))</f>
        <v>#DIV/0!</v>
      </c>
      <c r="J263" s="3" t="e">
        <f>IF(A263='Enheter, modell og år'!$F$2-1,0,VLOOKUP(A263-1&amp;B263&amp;C263&amp;E263,$F$2:$G$7561,2,FALSE))</f>
        <v>#DIV/0!</v>
      </c>
    </row>
    <row r="264" spans="1:10" x14ac:dyDescent="0.25">
      <c r="A264">
        <f>'Liste detaljert wide'!A264</f>
        <v>2025</v>
      </c>
      <c r="B264" t="str">
        <f>'Liste detaljert wide'!B264</f>
        <v>RFM</v>
      </c>
      <c r="C264">
        <f>'Liste detaljert wide'!C264</f>
        <v>0</v>
      </c>
      <c r="D264">
        <f>IFERROR(VLOOKUP(C264,'Enheter, modell og år'!$A$2:$B$31,2,FALSE),0)</f>
        <v>0</v>
      </c>
      <c r="E264" t="str">
        <f>'Liste detaljert wide'!$D$1</f>
        <v>Basisbevilgning</v>
      </c>
      <c r="F264" t="str">
        <f t="shared" si="4"/>
        <v>2025RFM0Basisbevilgning</v>
      </c>
      <c r="G264" s="3" t="e">
        <f>'Liste detaljert wide'!D264</f>
        <v>#DIV/0!</v>
      </c>
      <c r="H264" t="str">
        <f>VLOOKUP(E264,Def!$B$2:$C$15,2,FALSE)</f>
        <v>Basisbevilgning</v>
      </c>
      <c r="I264" s="3" t="e">
        <f>IF(A264='Enheter, modell og år'!$F$2-1,0,G264-VLOOKUP(A264-1&amp;B264&amp;C264&amp;E264,$F$2:$G$7561,2,FALSE))</f>
        <v>#DIV/0!</v>
      </c>
      <c r="J264" s="3" t="e">
        <f>IF(A264='Enheter, modell og år'!$F$2-1,0,VLOOKUP(A264-1&amp;B264&amp;C264&amp;E264,$F$2:$G$7561,2,FALSE))</f>
        <v>#DIV/0!</v>
      </c>
    </row>
    <row r="265" spans="1:10" x14ac:dyDescent="0.25">
      <c r="A265">
        <f>'Liste detaljert wide'!A265</f>
        <v>2025</v>
      </c>
      <c r="B265" t="str">
        <f>'Liste detaljert wide'!B265</f>
        <v>RFM</v>
      </c>
      <c r="C265">
        <f>'Liste detaljert wide'!C265</f>
        <v>0</v>
      </c>
      <c r="D265">
        <f>IFERROR(VLOOKUP(C265,'Enheter, modell og år'!$A$2:$B$31,2,FALSE),0)</f>
        <v>0</v>
      </c>
      <c r="E265" t="str">
        <f>'Liste detaljert wide'!$D$1</f>
        <v>Basisbevilgning</v>
      </c>
      <c r="F265" t="str">
        <f t="shared" si="4"/>
        <v>2025RFM0Basisbevilgning</v>
      </c>
      <c r="G265" s="3" t="e">
        <f>'Liste detaljert wide'!D265</f>
        <v>#DIV/0!</v>
      </c>
      <c r="H265" t="str">
        <f>VLOOKUP(E265,Def!$B$2:$C$15,2,FALSE)</f>
        <v>Basisbevilgning</v>
      </c>
      <c r="I265" s="3" t="e">
        <f>IF(A265='Enheter, modell og år'!$F$2-1,0,G265-VLOOKUP(A265-1&amp;B265&amp;C265&amp;E265,$F$2:$G$7561,2,FALSE))</f>
        <v>#DIV/0!</v>
      </c>
      <c r="J265" s="3" t="e">
        <f>IF(A265='Enheter, modell og år'!$F$2-1,0,VLOOKUP(A265-1&amp;B265&amp;C265&amp;E265,$F$2:$G$7561,2,FALSE))</f>
        <v>#DIV/0!</v>
      </c>
    </row>
    <row r="266" spans="1:10" x14ac:dyDescent="0.25">
      <c r="A266">
        <f>'Liste detaljert wide'!A266</f>
        <v>2025</v>
      </c>
      <c r="B266" t="str">
        <f>'Liste detaljert wide'!B266</f>
        <v>RFM</v>
      </c>
      <c r="C266">
        <f>'Liste detaljert wide'!C266</f>
        <v>0</v>
      </c>
      <c r="D266">
        <f>IFERROR(VLOOKUP(C266,'Enheter, modell og år'!$A$2:$B$31,2,FALSE),0)</f>
        <v>0</v>
      </c>
      <c r="E266" t="str">
        <f>'Liste detaljert wide'!$D$1</f>
        <v>Basisbevilgning</v>
      </c>
      <c r="F266" t="str">
        <f t="shared" si="4"/>
        <v>2025RFM0Basisbevilgning</v>
      </c>
      <c r="G266" s="3" t="e">
        <f>'Liste detaljert wide'!D266</f>
        <v>#DIV/0!</v>
      </c>
      <c r="H266" t="str">
        <f>VLOOKUP(E266,Def!$B$2:$C$15,2,FALSE)</f>
        <v>Basisbevilgning</v>
      </c>
      <c r="I266" s="3" t="e">
        <f>IF(A266='Enheter, modell og år'!$F$2-1,0,G266-VLOOKUP(A266-1&amp;B266&amp;C266&amp;E266,$F$2:$G$7561,2,FALSE))</f>
        <v>#DIV/0!</v>
      </c>
      <c r="J266" s="3" t="e">
        <f>IF(A266='Enheter, modell og år'!$F$2-1,0,VLOOKUP(A266-1&amp;B266&amp;C266&amp;E266,$F$2:$G$7561,2,FALSE))</f>
        <v>#DIV/0!</v>
      </c>
    </row>
    <row r="267" spans="1:10" x14ac:dyDescent="0.25">
      <c r="A267">
        <f>'Liste detaljert wide'!A267</f>
        <v>2025</v>
      </c>
      <c r="B267" t="str">
        <f>'Liste detaljert wide'!B267</f>
        <v>RFM</v>
      </c>
      <c r="C267">
        <f>'Liste detaljert wide'!C267</f>
        <v>0</v>
      </c>
      <c r="D267">
        <f>IFERROR(VLOOKUP(C267,'Enheter, modell og år'!$A$2:$B$31,2,FALSE),0)</f>
        <v>0</v>
      </c>
      <c r="E267" t="str">
        <f>'Liste detaljert wide'!$D$1</f>
        <v>Basisbevilgning</v>
      </c>
      <c r="F267" t="str">
        <f t="shared" si="4"/>
        <v>2025RFM0Basisbevilgning</v>
      </c>
      <c r="G267" s="3" t="e">
        <f>'Liste detaljert wide'!D267</f>
        <v>#DIV/0!</v>
      </c>
      <c r="H267" t="str">
        <f>VLOOKUP(E267,Def!$B$2:$C$15,2,FALSE)</f>
        <v>Basisbevilgning</v>
      </c>
      <c r="I267" s="3" t="e">
        <f>IF(A267='Enheter, modell og år'!$F$2-1,0,G267-VLOOKUP(A267-1&amp;B267&amp;C267&amp;E267,$F$2:$G$7561,2,FALSE))</f>
        <v>#DIV/0!</v>
      </c>
      <c r="J267" s="3" t="e">
        <f>IF(A267='Enheter, modell og år'!$F$2-1,0,VLOOKUP(A267-1&amp;B267&amp;C267&amp;E267,$F$2:$G$7561,2,FALSE))</f>
        <v>#DIV/0!</v>
      </c>
    </row>
    <row r="268" spans="1:10" x14ac:dyDescent="0.25">
      <c r="A268">
        <f>'Liste detaljert wide'!A268</f>
        <v>2025</v>
      </c>
      <c r="B268" t="str">
        <f>'Liste detaljert wide'!B268</f>
        <v>RFM</v>
      </c>
      <c r="C268">
        <f>'Liste detaljert wide'!C268</f>
        <v>0</v>
      </c>
      <c r="D268">
        <f>IFERROR(VLOOKUP(C268,'Enheter, modell og år'!$A$2:$B$31,2,FALSE),0)</f>
        <v>0</v>
      </c>
      <c r="E268" t="str">
        <f>'Liste detaljert wide'!$D$1</f>
        <v>Basisbevilgning</v>
      </c>
      <c r="F268" t="str">
        <f t="shared" si="4"/>
        <v>2025RFM0Basisbevilgning</v>
      </c>
      <c r="G268" s="3" t="e">
        <f>'Liste detaljert wide'!D268</f>
        <v>#DIV/0!</v>
      </c>
      <c r="H268" t="str">
        <f>VLOOKUP(E268,Def!$B$2:$C$15,2,FALSE)</f>
        <v>Basisbevilgning</v>
      </c>
      <c r="I268" s="3" t="e">
        <f>IF(A268='Enheter, modell og år'!$F$2-1,0,G268-VLOOKUP(A268-1&amp;B268&amp;C268&amp;E268,$F$2:$G$7561,2,FALSE))</f>
        <v>#DIV/0!</v>
      </c>
      <c r="J268" s="3" t="e">
        <f>IF(A268='Enheter, modell og år'!$F$2-1,0,VLOOKUP(A268-1&amp;B268&amp;C268&amp;E268,$F$2:$G$7561,2,FALSE))</f>
        <v>#DIV/0!</v>
      </c>
    </row>
    <row r="269" spans="1:10" x14ac:dyDescent="0.25">
      <c r="A269">
        <f>'Liste detaljert wide'!A269</f>
        <v>2025</v>
      </c>
      <c r="B269" t="str">
        <f>'Liste detaljert wide'!B269</f>
        <v>RFM</v>
      </c>
      <c r="C269">
        <f>'Liste detaljert wide'!C269</f>
        <v>0</v>
      </c>
      <c r="D269">
        <f>IFERROR(VLOOKUP(C269,'Enheter, modell og år'!$A$2:$B$31,2,FALSE),0)</f>
        <v>0</v>
      </c>
      <c r="E269" t="str">
        <f>'Liste detaljert wide'!$D$1</f>
        <v>Basisbevilgning</v>
      </c>
      <c r="F269" t="str">
        <f t="shared" si="4"/>
        <v>2025RFM0Basisbevilgning</v>
      </c>
      <c r="G269" s="3" t="e">
        <f>'Liste detaljert wide'!D269</f>
        <v>#DIV/0!</v>
      </c>
      <c r="H269" t="str">
        <f>VLOOKUP(E269,Def!$B$2:$C$15,2,FALSE)</f>
        <v>Basisbevilgning</v>
      </c>
      <c r="I269" s="3" t="e">
        <f>IF(A269='Enheter, modell og år'!$F$2-1,0,G269-VLOOKUP(A269-1&amp;B269&amp;C269&amp;E269,$F$2:$G$7561,2,FALSE))</f>
        <v>#DIV/0!</v>
      </c>
      <c r="J269" s="3" t="e">
        <f>IF(A269='Enheter, modell og år'!$F$2-1,0,VLOOKUP(A269-1&amp;B269&amp;C269&amp;E269,$F$2:$G$7561,2,FALSE))</f>
        <v>#DIV/0!</v>
      </c>
    </row>
    <row r="270" spans="1:10" x14ac:dyDescent="0.25">
      <c r="A270">
        <f>'Liste detaljert wide'!A270</f>
        <v>2025</v>
      </c>
      <c r="B270" t="str">
        <f>'Liste detaljert wide'!B270</f>
        <v>RFM</v>
      </c>
      <c r="C270">
        <f>'Liste detaljert wide'!C270</f>
        <v>0</v>
      </c>
      <c r="D270">
        <f>IFERROR(VLOOKUP(C270,'Enheter, modell og år'!$A$2:$B$31,2,FALSE),0)</f>
        <v>0</v>
      </c>
      <c r="E270" t="str">
        <f>'Liste detaljert wide'!$D$1</f>
        <v>Basisbevilgning</v>
      </c>
      <c r="F270" t="str">
        <f t="shared" si="4"/>
        <v>2025RFM0Basisbevilgning</v>
      </c>
      <c r="G270" s="3" t="e">
        <f>'Liste detaljert wide'!D270</f>
        <v>#DIV/0!</v>
      </c>
      <c r="H270" t="str">
        <f>VLOOKUP(E270,Def!$B$2:$C$15,2,FALSE)</f>
        <v>Basisbevilgning</v>
      </c>
      <c r="I270" s="3" t="e">
        <f>IF(A270='Enheter, modell og år'!$F$2-1,0,G270-VLOOKUP(A270-1&amp;B270&amp;C270&amp;E270,$F$2:$G$7561,2,FALSE))</f>
        <v>#DIV/0!</v>
      </c>
      <c r="J270" s="3" t="e">
        <f>IF(A270='Enheter, modell og år'!$F$2-1,0,VLOOKUP(A270-1&amp;B270&amp;C270&amp;E270,$F$2:$G$7561,2,FALSE))</f>
        <v>#DIV/0!</v>
      </c>
    </row>
    <row r="271" spans="1:10" x14ac:dyDescent="0.25">
      <c r="A271">
        <f>'Liste detaljert wide'!A271</f>
        <v>2025</v>
      </c>
      <c r="B271" t="str">
        <f>'Liste detaljert wide'!B271</f>
        <v>RFM</v>
      </c>
      <c r="C271">
        <f>'Liste detaljert wide'!C271</f>
        <v>0</v>
      </c>
      <c r="D271">
        <f>IFERROR(VLOOKUP(C271,'Enheter, modell og år'!$A$2:$B$31,2,FALSE),0)</f>
        <v>0</v>
      </c>
      <c r="E271" t="str">
        <f>'Liste detaljert wide'!$D$1</f>
        <v>Basisbevilgning</v>
      </c>
      <c r="F271" t="str">
        <f t="shared" si="4"/>
        <v>2025RFM0Basisbevilgning</v>
      </c>
      <c r="G271" s="3" t="e">
        <f>'Liste detaljert wide'!D271</f>
        <v>#DIV/0!</v>
      </c>
      <c r="H271" t="str">
        <f>VLOOKUP(E271,Def!$B$2:$C$15,2,FALSE)</f>
        <v>Basisbevilgning</v>
      </c>
      <c r="I271" s="3" t="e">
        <f>IF(A271='Enheter, modell og år'!$F$2-1,0,G271-VLOOKUP(A271-1&amp;B271&amp;C271&amp;E271,$F$2:$G$7561,2,FALSE))</f>
        <v>#DIV/0!</v>
      </c>
      <c r="J271" s="3" t="e">
        <f>IF(A271='Enheter, modell og år'!$F$2-1,0,VLOOKUP(A271-1&amp;B271&amp;C271&amp;E271,$F$2:$G$7561,2,FALSE))</f>
        <v>#DIV/0!</v>
      </c>
    </row>
    <row r="272" spans="1:10" x14ac:dyDescent="0.25">
      <c r="A272">
        <f>'Liste detaljert wide'!A272</f>
        <v>2017</v>
      </c>
      <c r="B272" t="str">
        <f>'Liste detaljert wide'!B272</f>
        <v>VFM</v>
      </c>
      <c r="C272">
        <f>'Liste detaljert wide'!C272</f>
        <v>0</v>
      </c>
      <c r="D272">
        <f>IFERROR(VLOOKUP(C272,'Enheter, modell og år'!$A$2:$B$31,2,FALSE),0)</f>
        <v>0</v>
      </c>
      <c r="E272" t="str">
        <f>'Liste detaljert wide'!$D$1</f>
        <v>Basisbevilgning</v>
      </c>
      <c r="F272" t="str">
        <f t="shared" si="4"/>
        <v>2017VFM0Basisbevilgning</v>
      </c>
      <c r="G272" s="3">
        <f>'Liste detaljert wide'!D272</f>
        <v>0</v>
      </c>
      <c r="H272" t="str">
        <f>VLOOKUP(E272,Def!$B$2:$C$15,2,FALSE)</f>
        <v>Basisbevilgning</v>
      </c>
      <c r="I272" s="3">
        <f>IF(A272='Enheter, modell og år'!$F$2-1,0,G272-VLOOKUP(A272-1&amp;B272&amp;C272&amp;E272,$F$2:$G$7561,2,FALSE))</f>
        <v>0</v>
      </c>
      <c r="J272" s="3">
        <f>IF(A272='Enheter, modell og år'!$F$2-1,0,VLOOKUP(A272-1&amp;B272&amp;C272&amp;E272,$F$2:$G$7561,2,FALSE))</f>
        <v>0</v>
      </c>
    </row>
    <row r="273" spans="1:10" x14ac:dyDescent="0.25">
      <c r="A273">
        <f>'Liste detaljert wide'!A273</f>
        <v>2017</v>
      </c>
      <c r="B273" t="str">
        <f>'Liste detaljert wide'!B273</f>
        <v>VFM</v>
      </c>
      <c r="C273">
        <f>'Liste detaljert wide'!C273</f>
        <v>0</v>
      </c>
      <c r="D273">
        <f>IFERROR(VLOOKUP(C273,'Enheter, modell og år'!$A$2:$B$31,2,FALSE),0)</f>
        <v>0</v>
      </c>
      <c r="E273" t="str">
        <f>'Liste detaljert wide'!$D$1</f>
        <v>Basisbevilgning</v>
      </c>
      <c r="F273" t="str">
        <f t="shared" si="4"/>
        <v>2017VFM0Basisbevilgning</v>
      </c>
      <c r="G273" s="3">
        <f>'Liste detaljert wide'!D273</f>
        <v>0</v>
      </c>
      <c r="H273" t="str">
        <f>VLOOKUP(E273,Def!$B$2:$C$15,2,FALSE)</f>
        <v>Basisbevilgning</v>
      </c>
      <c r="I273" s="3">
        <f>IF(A273='Enheter, modell og år'!$F$2-1,0,G273-VLOOKUP(A273-1&amp;B273&amp;C273&amp;E273,$F$2:$G$7561,2,FALSE))</f>
        <v>0</v>
      </c>
      <c r="J273" s="3">
        <f>IF(A273='Enheter, modell og år'!$F$2-1,0,VLOOKUP(A273-1&amp;B273&amp;C273&amp;E273,$F$2:$G$7561,2,FALSE))</f>
        <v>0</v>
      </c>
    </row>
    <row r="274" spans="1:10" x14ac:dyDescent="0.25">
      <c r="A274">
        <f>'Liste detaljert wide'!A274</f>
        <v>2017</v>
      </c>
      <c r="B274" t="str">
        <f>'Liste detaljert wide'!B274</f>
        <v>VFM</v>
      </c>
      <c r="C274">
        <f>'Liste detaljert wide'!C274</f>
        <v>0</v>
      </c>
      <c r="D274">
        <f>IFERROR(VLOOKUP(C274,'Enheter, modell og år'!$A$2:$B$31,2,FALSE),0)</f>
        <v>0</v>
      </c>
      <c r="E274" t="str">
        <f>'Liste detaljert wide'!$D$1</f>
        <v>Basisbevilgning</v>
      </c>
      <c r="F274" t="str">
        <f t="shared" si="4"/>
        <v>2017VFM0Basisbevilgning</v>
      </c>
      <c r="G274" s="3">
        <f>'Liste detaljert wide'!D274</f>
        <v>0</v>
      </c>
      <c r="H274" t="str">
        <f>VLOOKUP(E274,Def!$B$2:$C$15,2,FALSE)</f>
        <v>Basisbevilgning</v>
      </c>
      <c r="I274" s="3">
        <f>IF(A274='Enheter, modell og år'!$F$2-1,0,G274-VLOOKUP(A274-1&amp;B274&amp;C274&amp;E274,$F$2:$G$7561,2,FALSE))</f>
        <v>0</v>
      </c>
      <c r="J274" s="3">
        <f>IF(A274='Enheter, modell og år'!$F$2-1,0,VLOOKUP(A274-1&amp;B274&amp;C274&amp;E274,$F$2:$G$7561,2,FALSE))</f>
        <v>0</v>
      </c>
    </row>
    <row r="275" spans="1:10" x14ac:dyDescent="0.25">
      <c r="A275">
        <f>'Liste detaljert wide'!A275</f>
        <v>2017</v>
      </c>
      <c r="B275" t="str">
        <f>'Liste detaljert wide'!B275</f>
        <v>VFM</v>
      </c>
      <c r="C275">
        <f>'Liste detaljert wide'!C275</f>
        <v>0</v>
      </c>
      <c r="D275">
        <f>IFERROR(VLOOKUP(C275,'Enheter, modell og år'!$A$2:$B$31,2,FALSE),0)</f>
        <v>0</v>
      </c>
      <c r="E275" t="str">
        <f>'Liste detaljert wide'!$D$1</f>
        <v>Basisbevilgning</v>
      </c>
      <c r="F275" t="str">
        <f t="shared" si="4"/>
        <v>2017VFM0Basisbevilgning</v>
      </c>
      <c r="G275" s="3">
        <f>'Liste detaljert wide'!D275</f>
        <v>0</v>
      </c>
      <c r="H275" t="str">
        <f>VLOOKUP(E275,Def!$B$2:$C$15,2,FALSE)</f>
        <v>Basisbevilgning</v>
      </c>
      <c r="I275" s="3">
        <f>IF(A275='Enheter, modell og år'!$F$2-1,0,G275-VLOOKUP(A275-1&amp;B275&amp;C275&amp;E275,$F$2:$G$7561,2,FALSE))</f>
        <v>0</v>
      </c>
      <c r="J275" s="3">
        <f>IF(A275='Enheter, modell og år'!$F$2-1,0,VLOOKUP(A275-1&amp;B275&amp;C275&amp;E275,$F$2:$G$7561,2,FALSE))</f>
        <v>0</v>
      </c>
    </row>
    <row r="276" spans="1:10" x14ac:dyDescent="0.25">
      <c r="A276">
        <f>'Liste detaljert wide'!A276</f>
        <v>2017</v>
      </c>
      <c r="B276" t="str">
        <f>'Liste detaljert wide'!B276</f>
        <v>VFM</v>
      </c>
      <c r="C276">
        <f>'Liste detaljert wide'!C276</f>
        <v>0</v>
      </c>
      <c r="D276">
        <f>IFERROR(VLOOKUP(C276,'Enheter, modell og år'!$A$2:$B$31,2,FALSE),0)</f>
        <v>0</v>
      </c>
      <c r="E276" t="str">
        <f>'Liste detaljert wide'!$D$1</f>
        <v>Basisbevilgning</v>
      </c>
      <c r="F276" t="str">
        <f t="shared" si="4"/>
        <v>2017VFM0Basisbevilgning</v>
      </c>
      <c r="G276" s="3">
        <f>'Liste detaljert wide'!D276</f>
        <v>0</v>
      </c>
      <c r="H276" t="str">
        <f>VLOOKUP(E276,Def!$B$2:$C$15,2,FALSE)</f>
        <v>Basisbevilgning</v>
      </c>
      <c r="I276" s="3">
        <f>IF(A276='Enheter, modell og år'!$F$2-1,0,G276-VLOOKUP(A276-1&amp;B276&amp;C276&amp;E276,$F$2:$G$7561,2,FALSE))</f>
        <v>0</v>
      </c>
      <c r="J276" s="3">
        <f>IF(A276='Enheter, modell og år'!$F$2-1,0,VLOOKUP(A276-1&amp;B276&amp;C276&amp;E276,$F$2:$G$7561,2,FALSE))</f>
        <v>0</v>
      </c>
    </row>
    <row r="277" spans="1:10" x14ac:dyDescent="0.25">
      <c r="A277">
        <f>'Liste detaljert wide'!A277</f>
        <v>2017</v>
      </c>
      <c r="B277" t="str">
        <f>'Liste detaljert wide'!B277</f>
        <v>VFM</v>
      </c>
      <c r="C277">
        <f>'Liste detaljert wide'!C277</f>
        <v>0</v>
      </c>
      <c r="D277">
        <f>IFERROR(VLOOKUP(C277,'Enheter, modell og år'!$A$2:$B$31,2,FALSE),0)</f>
        <v>0</v>
      </c>
      <c r="E277" t="str">
        <f>'Liste detaljert wide'!$D$1</f>
        <v>Basisbevilgning</v>
      </c>
      <c r="F277" t="str">
        <f t="shared" si="4"/>
        <v>2017VFM0Basisbevilgning</v>
      </c>
      <c r="G277" s="3">
        <f>'Liste detaljert wide'!D277</f>
        <v>0</v>
      </c>
      <c r="H277" t="str">
        <f>VLOOKUP(E277,Def!$B$2:$C$15,2,FALSE)</f>
        <v>Basisbevilgning</v>
      </c>
      <c r="I277" s="3">
        <f>IF(A277='Enheter, modell og år'!$F$2-1,0,G277-VLOOKUP(A277-1&amp;B277&amp;C277&amp;E277,$F$2:$G$7561,2,FALSE))</f>
        <v>0</v>
      </c>
      <c r="J277" s="3">
        <f>IF(A277='Enheter, modell og år'!$F$2-1,0,VLOOKUP(A277-1&amp;B277&amp;C277&amp;E277,$F$2:$G$7561,2,FALSE))</f>
        <v>0</v>
      </c>
    </row>
    <row r="278" spans="1:10" x14ac:dyDescent="0.25">
      <c r="A278">
        <f>'Liste detaljert wide'!A278</f>
        <v>2017</v>
      </c>
      <c r="B278" t="str">
        <f>'Liste detaljert wide'!B278</f>
        <v>VFM</v>
      </c>
      <c r="C278">
        <f>'Liste detaljert wide'!C278</f>
        <v>0</v>
      </c>
      <c r="D278">
        <f>IFERROR(VLOOKUP(C278,'Enheter, modell og år'!$A$2:$B$31,2,FALSE),0)</f>
        <v>0</v>
      </c>
      <c r="E278" t="str">
        <f>'Liste detaljert wide'!$D$1</f>
        <v>Basisbevilgning</v>
      </c>
      <c r="F278" t="str">
        <f t="shared" si="4"/>
        <v>2017VFM0Basisbevilgning</v>
      </c>
      <c r="G278" s="3">
        <f>'Liste detaljert wide'!D278</f>
        <v>0</v>
      </c>
      <c r="H278" t="str">
        <f>VLOOKUP(E278,Def!$B$2:$C$15,2,FALSE)</f>
        <v>Basisbevilgning</v>
      </c>
      <c r="I278" s="3">
        <f>IF(A278='Enheter, modell og år'!$F$2-1,0,G278-VLOOKUP(A278-1&amp;B278&amp;C278&amp;E278,$F$2:$G$7561,2,FALSE))</f>
        <v>0</v>
      </c>
      <c r="J278" s="3">
        <f>IF(A278='Enheter, modell og år'!$F$2-1,0,VLOOKUP(A278-1&amp;B278&amp;C278&amp;E278,$F$2:$G$7561,2,FALSE))</f>
        <v>0</v>
      </c>
    </row>
    <row r="279" spans="1:10" x14ac:dyDescent="0.25">
      <c r="A279">
        <f>'Liste detaljert wide'!A279</f>
        <v>2017</v>
      </c>
      <c r="B279" t="str">
        <f>'Liste detaljert wide'!B279</f>
        <v>VFM</v>
      </c>
      <c r="C279">
        <f>'Liste detaljert wide'!C279</f>
        <v>0</v>
      </c>
      <c r="D279">
        <f>IFERROR(VLOOKUP(C279,'Enheter, modell og år'!$A$2:$B$31,2,FALSE),0)</f>
        <v>0</v>
      </c>
      <c r="E279" t="str">
        <f>'Liste detaljert wide'!$D$1</f>
        <v>Basisbevilgning</v>
      </c>
      <c r="F279" t="str">
        <f t="shared" si="4"/>
        <v>2017VFM0Basisbevilgning</v>
      </c>
      <c r="G279" s="3">
        <f>'Liste detaljert wide'!D279</f>
        <v>0</v>
      </c>
      <c r="H279" t="str">
        <f>VLOOKUP(E279,Def!$B$2:$C$15,2,FALSE)</f>
        <v>Basisbevilgning</v>
      </c>
      <c r="I279" s="3">
        <f>IF(A279='Enheter, modell og år'!$F$2-1,0,G279-VLOOKUP(A279-1&amp;B279&amp;C279&amp;E279,$F$2:$G$7561,2,FALSE))</f>
        <v>0</v>
      </c>
      <c r="J279" s="3">
        <f>IF(A279='Enheter, modell og år'!$F$2-1,0,VLOOKUP(A279-1&amp;B279&amp;C279&amp;E279,$F$2:$G$7561,2,FALSE))</f>
        <v>0</v>
      </c>
    </row>
    <row r="280" spans="1:10" x14ac:dyDescent="0.25">
      <c r="A280">
        <f>'Liste detaljert wide'!A280</f>
        <v>2017</v>
      </c>
      <c r="B280" t="str">
        <f>'Liste detaljert wide'!B280</f>
        <v>VFM</v>
      </c>
      <c r="C280">
        <f>'Liste detaljert wide'!C280</f>
        <v>0</v>
      </c>
      <c r="D280">
        <f>IFERROR(VLOOKUP(C280,'Enheter, modell og år'!$A$2:$B$31,2,FALSE),0)</f>
        <v>0</v>
      </c>
      <c r="E280" t="str">
        <f>'Liste detaljert wide'!$D$1</f>
        <v>Basisbevilgning</v>
      </c>
      <c r="F280" t="str">
        <f t="shared" si="4"/>
        <v>2017VFM0Basisbevilgning</v>
      </c>
      <c r="G280" s="3">
        <f>'Liste detaljert wide'!D280</f>
        <v>0</v>
      </c>
      <c r="H280" t="str">
        <f>VLOOKUP(E280,Def!$B$2:$C$15,2,FALSE)</f>
        <v>Basisbevilgning</v>
      </c>
      <c r="I280" s="3">
        <f>IF(A280='Enheter, modell og år'!$F$2-1,0,G280-VLOOKUP(A280-1&amp;B280&amp;C280&amp;E280,$F$2:$G$7561,2,FALSE))</f>
        <v>0</v>
      </c>
      <c r="J280" s="3">
        <f>IF(A280='Enheter, modell og år'!$F$2-1,0,VLOOKUP(A280-1&amp;B280&amp;C280&amp;E280,$F$2:$G$7561,2,FALSE))</f>
        <v>0</v>
      </c>
    </row>
    <row r="281" spans="1:10" x14ac:dyDescent="0.25">
      <c r="A281">
        <f>'Liste detaljert wide'!A281</f>
        <v>2017</v>
      </c>
      <c r="B281" t="str">
        <f>'Liste detaljert wide'!B281</f>
        <v>VFM</v>
      </c>
      <c r="C281">
        <f>'Liste detaljert wide'!C281</f>
        <v>0</v>
      </c>
      <c r="D281">
        <f>IFERROR(VLOOKUP(C281,'Enheter, modell og år'!$A$2:$B$31,2,FALSE),0)</f>
        <v>0</v>
      </c>
      <c r="E281" t="str">
        <f>'Liste detaljert wide'!$D$1</f>
        <v>Basisbevilgning</v>
      </c>
      <c r="F281" t="str">
        <f t="shared" si="4"/>
        <v>2017VFM0Basisbevilgning</v>
      </c>
      <c r="G281" s="3">
        <f>'Liste detaljert wide'!D281</f>
        <v>0</v>
      </c>
      <c r="H281" t="str">
        <f>VLOOKUP(E281,Def!$B$2:$C$15,2,FALSE)</f>
        <v>Basisbevilgning</v>
      </c>
      <c r="I281" s="3">
        <f>IF(A281='Enheter, modell og år'!$F$2-1,0,G281-VLOOKUP(A281-1&amp;B281&amp;C281&amp;E281,$F$2:$G$7561,2,FALSE))</f>
        <v>0</v>
      </c>
      <c r="J281" s="3">
        <f>IF(A281='Enheter, modell og år'!$F$2-1,0,VLOOKUP(A281-1&amp;B281&amp;C281&amp;E281,$F$2:$G$7561,2,FALSE))</f>
        <v>0</v>
      </c>
    </row>
    <row r="282" spans="1:10" x14ac:dyDescent="0.25">
      <c r="A282">
        <f>'Liste detaljert wide'!A282</f>
        <v>2017</v>
      </c>
      <c r="B282" t="str">
        <f>'Liste detaljert wide'!B282</f>
        <v>VFM</v>
      </c>
      <c r="C282">
        <f>'Liste detaljert wide'!C282</f>
        <v>0</v>
      </c>
      <c r="D282">
        <f>IFERROR(VLOOKUP(C282,'Enheter, modell og år'!$A$2:$B$31,2,FALSE),0)</f>
        <v>0</v>
      </c>
      <c r="E282" t="str">
        <f>'Liste detaljert wide'!$D$1</f>
        <v>Basisbevilgning</v>
      </c>
      <c r="F282" t="str">
        <f t="shared" si="4"/>
        <v>2017VFM0Basisbevilgning</v>
      </c>
      <c r="G282" s="3">
        <f>'Liste detaljert wide'!D282</f>
        <v>0</v>
      </c>
      <c r="H282" t="str">
        <f>VLOOKUP(E282,Def!$B$2:$C$15,2,FALSE)</f>
        <v>Basisbevilgning</v>
      </c>
      <c r="I282" s="3">
        <f>IF(A282='Enheter, modell og år'!$F$2-1,0,G282-VLOOKUP(A282-1&amp;B282&amp;C282&amp;E282,$F$2:$G$7561,2,FALSE))</f>
        <v>0</v>
      </c>
      <c r="J282" s="3">
        <f>IF(A282='Enheter, modell og år'!$F$2-1,0,VLOOKUP(A282-1&amp;B282&amp;C282&amp;E282,$F$2:$G$7561,2,FALSE))</f>
        <v>0</v>
      </c>
    </row>
    <row r="283" spans="1:10" x14ac:dyDescent="0.25">
      <c r="A283">
        <f>'Liste detaljert wide'!A283</f>
        <v>2017</v>
      </c>
      <c r="B283" t="str">
        <f>'Liste detaljert wide'!B283</f>
        <v>VFM</v>
      </c>
      <c r="C283">
        <f>'Liste detaljert wide'!C283</f>
        <v>0</v>
      </c>
      <c r="D283">
        <f>IFERROR(VLOOKUP(C283,'Enheter, modell og år'!$A$2:$B$31,2,FALSE),0)</f>
        <v>0</v>
      </c>
      <c r="E283" t="str">
        <f>'Liste detaljert wide'!$D$1</f>
        <v>Basisbevilgning</v>
      </c>
      <c r="F283" t="str">
        <f t="shared" si="4"/>
        <v>2017VFM0Basisbevilgning</v>
      </c>
      <c r="G283" s="3">
        <f>'Liste detaljert wide'!D283</f>
        <v>0</v>
      </c>
      <c r="H283" t="str">
        <f>VLOOKUP(E283,Def!$B$2:$C$15,2,FALSE)</f>
        <v>Basisbevilgning</v>
      </c>
      <c r="I283" s="3">
        <f>IF(A283='Enheter, modell og år'!$F$2-1,0,G283-VLOOKUP(A283-1&amp;B283&amp;C283&amp;E283,$F$2:$G$7561,2,FALSE))</f>
        <v>0</v>
      </c>
      <c r="J283" s="3">
        <f>IF(A283='Enheter, modell og år'!$F$2-1,0,VLOOKUP(A283-1&amp;B283&amp;C283&amp;E283,$F$2:$G$7561,2,FALSE))</f>
        <v>0</v>
      </c>
    </row>
    <row r="284" spans="1:10" x14ac:dyDescent="0.25">
      <c r="A284">
        <f>'Liste detaljert wide'!A284</f>
        <v>2017</v>
      </c>
      <c r="B284" t="str">
        <f>'Liste detaljert wide'!B284</f>
        <v>VFM</v>
      </c>
      <c r="C284">
        <f>'Liste detaljert wide'!C284</f>
        <v>0</v>
      </c>
      <c r="D284">
        <f>IFERROR(VLOOKUP(C284,'Enheter, modell og år'!$A$2:$B$31,2,FALSE),0)</f>
        <v>0</v>
      </c>
      <c r="E284" t="str">
        <f>'Liste detaljert wide'!$D$1</f>
        <v>Basisbevilgning</v>
      </c>
      <c r="F284" t="str">
        <f t="shared" si="4"/>
        <v>2017VFM0Basisbevilgning</v>
      </c>
      <c r="G284" s="3">
        <f>'Liste detaljert wide'!D284</f>
        <v>0</v>
      </c>
      <c r="H284" t="str">
        <f>VLOOKUP(E284,Def!$B$2:$C$15,2,FALSE)</f>
        <v>Basisbevilgning</v>
      </c>
      <c r="I284" s="3">
        <f>IF(A284='Enheter, modell og år'!$F$2-1,0,G284-VLOOKUP(A284-1&amp;B284&amp;C284&amp;E284,$F$2:$G$7561,2,FALSE))</f>
        <v>0</v>
      </c>
      <c r="J284" s="3">
        <f>IF(A284='Enheter, modell og år'!$F$2-1,0,VLOOKUP(A284-1&amp;B284&amp;C284&amp;E284,$F$2:$G$7561,2,FALSE))</f>
        <v>0</v>
      </c>
    </row>
    <row r="285" spans="1:10" x14ac:dyDescent="0.25">
      <c r="A285">
        <f>'Liste detaljert wide'!A285</f>
        <v>2017</v>
      </c>
      <c r="B285" t="str">
        <f>'Liste detaljert wide'!B285</f>
        <v>VFM</v>
      </c>
      <c r="C285">
        <f>'Liste detaljert wide'!C285</f>
        <v>0</v>
      </c>
      <c r="D285">
        <f>IFERROR(VLOOKUP(C285,'Enheter, modell og år'!$A$2:$B$31,2,FALSE),0)</f>
        <v>0</v>
      </c>
      <c r="E285" t="str">
        <f>'Liste detaljert wide'!$D$1</f>
        <v>Basisbevilgning</v>
      </c>
      <c r="F285" t="str">
        <f t="shared" si="4"/>
        <v>2017VFM0Basisbevilgning</v>
      </c>
      <c r="G285" s="3">
        <f>'Liste detaljert wide'!D285</f>
        <v>0</v>
      </c>
      <c r="H285" t="str">
        <f>VLOOKUP(E285,Def!$B$2:$C$15,2,FALSE)</f>
        <v>Basisbevilgning</v>
      </c>
      <c r="I285" s="3">
        <f>IF(A285='Enheter, modell og år'!$F$2-1,0,G285-VLOOKUP(A285-1&amp;B285&amp;C285&amp;E285,$F$2:$G$7561,2,FALSE))</f>
        <v>0</v>
      </c>
      <c r="J285" s="3">
        <f>IF(A285='Enheter, modell og år'!$F$2-1,0,VLOOKUP(A285-1&amp;B285&amp;C285&amp;E285,$F$2:$G$7561,2,FALSE))</f>
        <v>0</v>
      </c>
    </row>
    <row r="286" spans="1:10" x14ac:dyDescent="0.25">
      <c r="A286">
        <f>'Liste detaljert wide'!A286</f>
        <v>2017</v>
      </c>
      <c r="B286" t="str">
        <f>'Liste detaljert wide'!B286</f>
        <v>VFM</v>
      </c>
      <c r="C286">
        <f>'Liste detaljert wide'!C286</f>
        <v>0</v>
      </c>
      <c r="D286">
        <f>IFERROR(VLOOKUP(C286,'Enheter, modell og år'!$A$2:$B$31,2,FALSE),0)</f>
        <v>0</v>
      </c>
      <c r="E286" t="str">
        <f>'Liste detaljert wide'!$D$1</f>
        <v>Basisbevilgning</v>
      </c>
      <c r="F286" t="str">
        <f t="shared" si="4"/>
        <v>2017VFM0Basisbevilgning</v>
      </c>
      <c r="G286" s="3">
        <f>'Liste detaljert wide'!D286</f>
        <v>0</v>
      </c>
      <c r="H286" t="str">
        <f>VLOOKUP(E286,Def!$B$2:$C$15,2,FALSE)</f>
        <v>Basisbevilgning</v>
      </c>
      <c r="I286" s="3">
        <f>IF(A286='Enheter, modell og år'!$F$2-1,0,G286-VLOOKUP(A286-1&amp;B286&amp;C286&amp;E286,$F$2:$G$7561,2,FALSE))</f>
        <v>0</v>
      </c>
      <c r="J286" s="3">
        <f>IF(A286='Enheter, modell og år'!$F$2-1,0,VLOOKUP(A286-1&amp;B286&amp;C286&amp;E286,$F$2:$G$7561,2,FALSE))</f>
        <v>0</v>
      </c>
    </row>
    <row r="287" spans="1:10" x14ac:dyDescent="0.25">
      <c r="A287">
        <f>'Liste detaljert wide'!A287</f>
        <v>2017</v>
      </c>
      <c r="B287" t="str">
        <f>'Liste detaljert wide'!B287</f>
        <v>VFM</v>
      </c>
      <c r="C287">
        <f>'Liste detaljert wide'!C287</f>
        <v>0</v>
      </c>
      <c r="D287">
        <f>IFERROR(VLOOKUP(C287,'Enheter, modell og år'!$A$2:$B$31,2,FALSE),0)</f>
        <v>0</v>
      </c>
      <c r="E287" t="str">
        <f>'Liste detaljert wide'!$D$1</f>
        <v>Basisbevilgning</v>
      </c>
      <c r="F287" t="str">
        <f t="shared" si="4"/>
        <v>2017VFM0Basisbevilgning</v>
      </c>
      <c r="G287" s="3">
        <f>'Liste detaljert wide'!D287</f>
        <v>0</v>
      </c>
      <c r="H287" t="str">
        <f>VLOOKUP(E287,Def!$B$2:$C$15,2,FALSE)</f>
        <v>Basisbevilgning</v>
      </c>
      <c r="I287" s="3">
        <f>IF(A287='Enheter, modell og år'!$F$2-1,0,G287-VLOOKUP(A287-1&amp;B287&amp;C287&amp;E287,$F$2:$G$7561,2,FALSE))</f>
        <v>0</v>
      </c>
      <c r="J287" s="3">
        <f>IF(A287='Enheter, modell og år'!$F$2-1,0,VLOOKUP(A287-1&amp;B287&amp;C287&amp;E287,$F$2:$G$7561,2,FALSE))</f>
        <v>0</v>
      </c>
    </row>
    <row r="288" spans="1:10" x14ac:dyDescent="0.25">
      <c r="A288">
        <f>'Liste detaljert wide'!A288</f>
        <v>2017</v>
      </c>
      <c r="B288" t="str">
        <f>'Liste detaljert wide'!B288</f>
        <v>VFM</v>
      </c>
      <c r="C288">
        <f>'Liste detaljert wide'!C288</f>
        <v>0</v>
      </c>
      <c r="D288">
        <f>IFERROR(VLOOKUP(C288,'Enheter, modell og år'!$A$2:$B$31,2,FALSE),0)</f>
        <v>0</v>
      </c>
      <c r="E288" t="str">
        <f>'Liste detaljert wide'!$D$1</f>
        <v>Basisbevilgning</v>
      </c>
      <c r="F288" t="str">
        <f t="shared" si="4"/>
        <v>2017VFM0Basisbevilgning</v>
      </c>
      <c r="G288" s="3">
        <f>'Liste detaljert wide'!D288</f>
        <v>0</v>
      </c>
      <c r="H288" t="str">
        <f>VLOOKUP(E288,Def!$B$2:$C$15,2,FALSE)</f>
        <v>Basisbevilgning</v>
      </c>
      <c r="I288" s="3">
        <f>IF(A288='Enheter, modell og år'!$F$2-1,0,G288-VLOOKUP(A288-1&amp;B288&amp;C288&amp;E288,$F$2:$G$7561,2,FALSE))</f>
        <v>0</v>
      </c>
      <c r="J288" s="3">
        <f>IF(A288='Enheter, modell og år'!$F$2-1,0,VLOOKUP(A288-1&amp;B288&amp;C288&amp;E288,$F$2:$G$7561,2,FALSE))</f>
        <v>0</v>
      </c>
    </row>
    <row r="289" spans="1:10" x14ac:dyDescent="0.25">
      <c r="A289">
        <f>'Liste detaljert wide'!A289</f>
        <v>2017</v>
      </c>
      <c r="B289" t="str">
        <f>'Liste detaljert wide'!B289</f>
        <v>VFM</v>
      </c>
      <c r="C289">
        <f>'Liste detaljert wide'!C289</f>
        <v>0</v>
      </c>
      <c r="D289">
        <f>IFERROR(VLOOKUP(C289,'Enheter, modell og år'!$A$2:$B$31,2,FALSE),0)</f>
        <v>0</v>
      </c>
      <c r="E289" t="str">
        <f>'Liste detaljert wide'!$D$1</f>
        <v>Basisbevilgning</v>
      </c>
      <c r="F289" t="str">
        <f t="shared" si="4"/>
        <v>2017VFM0Basisbevilgning</v>
      </c>
      <c r="G289" s="3">
        <f>'Liste detaljert wide'!D289</f>
        <v>0</v>
      </c>
      <c r="H289" t="str">
        <f>VLOOKUP(E289,Def!$B$2:$C$15,2,FALSE)</f>
        <v>Basisbevilgning</v>
      </c>
      <c r="I289" s="3">
        <f>IF(A289='Enheter, modell og år'!$F$2-1,0,G289-VLOOKUP(A289-1&amp;B289&amp;C289&amp;E289,$F$2:$G$7561,2,FALSE))</f>
        <v>0</v>
      </c>
      <c r="J289" s="3">
        <f>IF(A289='Enheter, modell og år'!$F$2-1,0,VLOOKUP(A289-1&amp;B289&amp;C289&amp;E289,$F$2:$G$7561,2,FALSE))</f>
        <v>0</v>
      </c>
    </row>
    <row r="290" spans="1:10" x14ac:dyDescent="0.25">
      <c r="A290">
        <f>'Liste detaljert wide'!A290</f>
        <v>2017</v>
      </c>
      <c r="B290" t="str">
        <f>'Liste detaljert wide'!B290</f>
        <v>VFM</v>
      </c>
      <c r="C290">
        <f>'Liste detaljert wide'!C290</f>
        <v>0</v>
      </c>
      <c r="D290">
        <f>IFERROR(VLOOKUP(C290,'Enheter, modell og år'!$A$2:$B$31,2,FALSE),0)</f>
        <v>0</v>
      </c>
      <c r="E290" t="str">
        <f>'Liste detaljert wide'!$D$1</f>
        <v>Basisbevilgning</v>
      </c>
      <c r="F290" t="str">
        <f t="shared" si="4"/>
        <v>2017VFM0Basisbevilgning</v>
      </c>
      <c r="G290" s="3">
        <f>'Liste detaljert wide'!D290</f>
        <v>0</v>
      </c>
      <c r="H290" t="str">
        <f>VLOOKUP(E290,Def!$B$2:$C$15,2,FALSE)</f>
        <v>Basisbevilgning</v>
      </c>
      <c r="I290" s="3">
        <f>IF(A290='Enheter, modell og år'!$F$2-1,0,G290-VLOOKUP(A290-1&amp;B290&amp;C290&amp;E290,$F$2:$G$7561,2,FALSE))</f>
        <v>0</v>
      </c>
      <c r="J290" s="3">
        <f>IF(A290='Enheter, modell og år'!$F$2-1,0,VLOOKUP(A290-1&amp;B290&amp;C290&amp;E290,$F$2:$G$7561,2,FALSE))</f>
        <v>0</v>
      </c>
    </row>
    <row r="291" spans="1:10" x14ac:dyDescent="0.25">
      <c r="A291">
        <f>'Liste detaljert wide'!A291</f>
        <v>2017</v>
      </c>
      <c r="B291" t="str">
        <f>'Liste detaljert wide'!B291</f>
        <v>VFM</v>
      </c>
      <c r="C291">
        <f>'Liste detaljert wide'!C291</f>
        <v>0</v>
      </c>
      <c r="D291">
        <f>IFERROR(VLOOKUP(C291,'Enheter, modell og år'!$A$2:$B$31,2,FALSE),0)</f>
        <v>0</v>
      </c>
      <c r="E291" t="str">
        <f>'Liste detaljert wide'!$D$1</f>
        <v>Basisbevilgning</v>
      </c>
      <c r="F291" t="str">
        <f t="shared" si="4"/>
        <v>2017VFM0Basisbevilgning</v>
      </c>
      <c r="G291" s="3">
        <f>'Liste detaljert wide'!D291</f>
        <v>0</v>
      </c>
      <c r="H291" t="str">
        <f>VLOOKUP(E291,Def!$B$2:$C$15,2,FALSE)</f>
        <v>Basisbevilgning</v>
      </c>
      <c r="I291" s="3">
        <f>IF(A291='Enheter, modell og år'!$F$2-1,0,G291-VLOOKUP(A291-1&amp;B291&amp;C291&amp;E291,$F$2:$G$7561,2,FALSE))</f>
        <v>0</v>
      </c>
      <c r="J291" s="3">
        <f>IF(A291='Enheter, modell og år'!$F$2-1,0,VLOOKUP(A291-1&amp;B291&amp;C291&amp;E291,$F$2:$G$7561,2,FALSE))</f>
        <v>0</v>
      </c>
    </row>
    <row r="292" spans="1:10" x14ac:dyDescent="0.25">
      <c r="A292">
        <f>'Liste detaljert wide'!A292</f>
        <v>2017</v>
      </c>
      <c r="B292" t="str">
        <f>'Liste detaljert wide'!B292</f>
        <v>VFM</v>
      </c>
      <c r="C292">
        <f>'Liste detaljert wide'!C292</f>
        <v>0</v>
      </c>
      <c r="D292">
        <f>IFERROR(VLOOKUP(C292,'Enheter, modell og år'!$A$2:$B$31,2,FALSE),0)</f>
        <v>0</v>
      </c>
      <c r="E292" t="str">
        <f>'Liste detaljert wide'!$D$1</f>
        <v>Basisbevilgning</v>
      </c>
      <c r="F292" t="str">
        <f t="shared" si="4"/>
        <v>2017VFM0Basisbevilgning</v>
      </c>
      <c r="G292" s="3">
        <f>'Liste detaljert wide'!D292</f>
        <v>0</v>
      </c>
      <c r="H292" t="str">
        <f>VLOOKUP(E292,Def!$B$2:$C$15,2,FALSE)</f>
        <v>Basisbevilgning</v>
      </c>
      <c r="I292" s="3">
        <f>IF(A292='Enheter, modell og år'!$F$2-1,0,G292-VLOOKUP(A292-1&amp;B292&amp;C292&amp;E292,$F$2:$G$7561,2,FALSE))</f>
        <v>0</v>
      </c>
      <c r="J292" s="3">
        <f>IF(A292='Enheter, modell og år'!$F$2-1,0,VLOOKUP(A292-1&amp;B292&amp;C292&amp;E292,$F$2:$G$7561,2,FALSE))</f>
        <v>0</v>
      </c>
    </row>
    <row r="293" spans="1:10" x14ac:dyDescent="0.25">
      <c r="A293">
        <f>'Liste detaljert wide'!A293</f>
        <v>2017</v>
      </c>
      <c r="B293" t="str">
        <f>'Liste detaljert wide'!B293</f>
        <v>VFM</v>
      </c>
      <c r="C293">
        <f>'Liste detaljert wide'!C293</f>
        <v>0</v>
      </c>
      <c r="D293">
        <f>IFERROR(VLOOKUP(C293,'Enheter, modell og år'!$A$2:$B$31,2,FALSE),0)</f>
        <v>0</v>
      </c>
      <c r="E293" t="str">
        <f>'Liste detaljert wide'!$D$1</f>
        <v>Basisbevilgning</v>
      </c>
      <c r="F293" t="str">
        <f t="shared" si="4"/>
        <v>2017VFM0Basisbevilgning</v>
      </c>
      <c r="G293" s="3">
        <f>'Liste detaljert wide'!D293</f>
        <v>0</v>
      </c>
      <c r="H293" t="str">
        <f>VLOOKUP(E293,Def!$B$2:$C$15,2,FALSE)</f>
        <v>Basisbevilgning</v>
      </c>
      <c r="I293" s="3">
        <f>IF(A293='Enheter, modell og år'!$F$2-1,0,G293-VLOOKUP(A293-1&amp;B293&amp;C293&amp;E293,$F$2:$G$7561,2,FALSE))</f>
        <v>0</v>
      </c>
      <c r="J293" s="3">
        <f>IF(A293='Enheter, modell og år'!$F$2-1,0,VLOOKUP(A293-1&amp;B293&amp;C293&amp;E293,$F$2:$G$7561,2,FALSE))</f>
        <v>0</v>
      </c>
    </row>
    <row r="294" spans="1:10" x14ac:dyDescent="0.25">
      <c r="A294">
        <f>'Liste detaljert wide'!A294</f>
        <v>2017</v>
      </c>
      <c r="B294" t="str">
        <f>'Liste detaljert wide'!B294</f>
        <v>VFM</v>
      </c>
      <c r="C294">
        <f>'Liste detaljert wide'!C294</f>
        <v>0</v>
      </c>
      <c r="D294">
        <f>IFERROR(VLOOKUP(C294,'Enheter, modell og år'!$A$2:$B$31,2,FALSE),0)</f>
        <v>0</v>
      </c>
      <c r="E294" t="str">
        <f>'Liste detaljert wide'!$D$1</f>
        <v>Basisbevilgning</v>
      </c>
      <c r="F294" t="str">
        <f t="shared" si="4"/>
        <v>2017VFM0Basisbevilgning</v>
      </c>
      <c r="G294" s="3">
        <f>'Liste detaljert wide'!D294</f>
        <v>0</v>
      </c>
      <c r="H294" t="str">
        <f>VLOOKUP(E294,Def!$B$2:$C$15,2,FALSE)</f>
        <v>Basisbevilgning</v>
      </c>
      <c r="I294" s="3">
        <f>IF(A294='Enheter, modell og år'!$F$2-1,0,G294-VLOOKUP(A294-1&amp;B294&amp;C294&amp;E294,$F$2:$G$7561,2,FALSE))</f>
        <v>0</v>
      </c>
      <c r="J294" s="3">
        <f>IF(A294='Enheter, modell og år'!$F$2-1,0,VLOOKUP(A294-1&amp;B294&amp;C294&amp;E294,$F$2:$G$7561,2,FALSE))</f>
        <v>0</v>
      </c>
    </row>
    <row r="295" spans="1:10" x14ac:dyDescent="0.25">
      <c r="A295">
        <f>'Liste detaljert wide'!A295</f>
        <v>2017</v>
      </c>
      <c r="B295" t="str">
        <f>'Liste detaljert wide'!B295</f>
        <v>VFM</v>
      </c>
      <c r="C295">
        <f>'Liste detaljert wide'!C295</f>
        <v>0</v>
      </c>
      <c r="D295">
        <f>IFERROR(VLOOKUP(C295,'Enheter, modell og år'!$A$2:$B$31,2,FALSE),0)</f>
        <v>0</v>
      </c>
      <c r="E295" t="str">
        <f>'Liste detaljert wide'!$D$1</f>
        <v>Basisbevilgning</v>
      </c>
      <c r="F295" t="str">
        <f t="shared" si="4"/>
        <v>2017VFM0Basisbevilgning</v>
      </c>
      <c r="G295" s="3">
        <f>'Liste detaljert wide'!D295</f>
        <v>0</v>
      </c>
      <c r="H295" t="str">
        <f>VLOOKUP(E295,Def!$B$2:$C$15,2,FALSE)</f>
        <v>Basisbevilgning</v>
      </c>
      <c r="I295" s="3">
        <f>IF(A295='Enheter, modell og år'!$F$2-1,0,G295-VLOOKUP(A295-1&amp;B295&amp;C295&amp;E295,$F$2:$G$7561,2,FALSE))</f>
        <v>0</v>
      </c>
      <c r="J295" s="3">
        <f>IF(A295='Enheter, modell og år'!$F$2-1,0,VLOOKUP(A295-1&amp;B295&amp;C295&amp;E295,$F$2:$G$7561,2,FALSE))</f>
        <v>0</v>
      </c>
    </row>
    <row r="296" spans="1:10" x14ac:dyDescent="0.25">
      <c r="A296">
        <f>'Liste detaljert wide'!A296</f>
        <v>2017</v>
      </c>
      <c r="B296" t="str">
        <f>'Liste detaljert wide'!B296</f>
        <v>VFM</v>
      </c>
      <c r="C296">
        <f>'Liste detaljert wide'!C296</f>
        <v>0</v>
      </c>
      <c r="D296">
        <f>IFERROR(VLOOKUP(C296,'Enheter, modell og år'!$A$2:$B$31,2,FALSE),0)</f>
        <v>0</v>
      </c>
      <c r="E296" t="str">
        <f>'Liste detaljert wide'!$D$1</f>
        <v>Basisbevilgning</v>
      </c>
      <c r="F296" t="str">
        <f t="shared" si="4"/>
        <v>2017VFM0Basisbevilgning</v>
      </c>
      <c r="G296" s="3">
        <f>'Liste detaljert wide'!D296</f>
        <v>0</v>
      </c>
      <c r="H296" t="str">
        <f>VLOOKUP(E296,Def!$B$2:$C$15,2,FALSE)</f>
        <v>Basisbevilgning</v>
      </c>
      <c r="I296" s="3">
        <f>IF(A296='Enheter, modell og år'!$F$2-1,0,G296-VLOOKUP(A296-1&amp;B296&amp;C296&amp;E296,$F$2:$G$7561,2,FALSE))</f>
        <v>0</v>
      </c>
      <c r="J296" s="3">
        <f>IF(A296='Enheter, modell og år'!$F$2-1,0,VLOOKUP(A296-1&amp;B296&amp;C296&amp;E296,$F$2:$G$7561,2,FALSE))</f>
        <v>0</v>
      </c>
    </row>
    <row r="297" spans="1:10" x14ac:dyDescent="0.25">
      <c r="A297">
        <f>'Liste detaljert wide'!A297</f>
        <v>2017</v>
      </c>
      <c r="B297" t="str">
        <f>'Liste detaljert wide'!B297</f>
        <v>VFM</v>
      </c>
      <c r="C297">
        <f>'Liste detaljert wide'!C297</f>
        <v>0</v>
      </c>
      <c r="D297">
        <f>IFERROR(VLOOKUP(C297,'Enheter, modell og år'!$A$2:$B$31,2,FALSE),0)</f>
        <v>0</v>
      </c>
      <c r="E297" t="str">
        <f>'Liste detaljert wide'!$D$1</f>
        <v>Basisbevilgning</v>
      </c>
      <c r="F297" t="str">
        <f t="shared" si="4"/>
        <v>2017VFM0Basisbevilgning</v>
      </c>
      <c r="G297" s="3">
        <f>'Liste detaljert wide'!D297</f>
        <v>0</v>
      </c>
      <c r="H297" t="str">
        <f>VLOOKUP(E297,Def!$B$2:$C$15,2,FALSE)</f>
        <v>Basisbevilgning</v>
      </c>
      <c r="I297" s="3">
        <f>IF(A297='Enheter, modell og år'!$F$2-1,0,G297-VLOOKUP(A297-1&amp;B297&amp;C297&amp;E297,$F$2:$G$7561,2,FALSE))</f>
        <v>0</v>
      </c>
      <c r="J297" s="3">
        <f>IF(A297='Enheter, modell og år'!$F$2-1,0,VLOOKUP(A297-1&amp;B297&amp;C297&amp;E297,$F$2:$G$7561,2,FALSE))</f>
        <v>0</v>
      </c>
    </row>
    <row r="298" spans="1:10" x14ac:dyDescent="0.25">
      <c r="A298">
        <f>'Liste detaljert wide'!A298</f>
        <v>2017</v>
      </c>
      <c r="B298" t="str">
        <f>'Liste detaljert wide'!B298</f>
        <v>VFM</v>
      </c>
      <c r="C298">
        <f>'Liste detaljert wide'!C298</f>
        <v>0</v>
      </c>
      <c r="D298">
        <f>IFERROR(VLOOKUP(C298,'Enheter, modell og år'!$A$2:$B$31,2,FALSE),0)</f>
        <v>0</v>
      </c>
      <c r="E298" t="str">
        <f>'Liste detaljert wide'!$D$1</f>
        <v>Basisbevilgning</v>
      </c>
      <c r="F298" t="str">
        <f t="shared" si="4"/>
        <v>2017VFM0Basisbevilgning</v>
      </c>
      <c r="G298" s="3">
        <f>'Liste detaljert wide'!D298</f>
        <v>0</v>
      </c>
      <c r="H298" t="str">
        <f>VLOOKUP(E298,Def!$B$2:$C$15,2,FALSE)</f>
        <v>Basisbevilgning</v>
      </c>
      <c r="I298" s="3">
        <f>IF(A298='Enheter, modell og år'!$F$2-1,0,G298-VLOOKUP(A298-1&amp;B298&amp;C298&amp;E298,$F$2:$G$7561,2,FALSE))</f>
        <v>0</v>
      </c>
      <c r="J298" s="3">
        <f>IF(A298='Enheter, modell og år'!$F$2-1,0,VLOOKUP(A298-1&amp;B298&amp;C298&amp;E298,$F$2:$G$7561,2,FALSE))</f>
        <v>0</v>
      </c>
    </row>
    <row r="299" spans="1:10" x14ac:dyDescent="0.25">
      <c r="A299">
        <f>'Liste detaljert wide'!A299</f>
        <v>2017</v>
      </c>
      <c r="B299" t="str">
        <f>'Liste detaljert wide'!B299</f>
        <v>VFM</v>
      </c>
      <c r="C299">
        <f>'Liste detaljert wide'!C299</f>
        <v>0</v>
      </c>
      <c r="D299">
        <f>IFERROR(VLOOKUP(C299,'Enheter, modell og år'!$A$2:$B$31,2,FALSE),0)</f>
        <v>0</v>
      </c>
      <c r="E299" t="str">
        <f>'Liste detaljert wide'!$D$1</f>
        <v>Basisbevilgning</v>
      </c>
      <c r="F299" t="str">
        <f t="shared" si="4"/>
        <v>2017VFM0Basisbevilgning</v>
      </c>
      <c r="G299" s="3">
        <f>'Liste detaljert wide'!D299</f>
        <v>0</v>
      </c>
      <c r="H299" t="str">
        <f>VLOOKUP(E299,Def!$B$2:$C$15,2,FALSE)</f>
        <v>Basisbevilgning</v>
      </c>
      <c r="I299" s="3">
        <f>IF(A299='Enheter, modell og år'!$F$2-1,0,G299-VLOOKUP(A299-1&amp;B299&amp;C299&amp;E299,$F$2:$G$7561,2,FALSE))</f>
        <v>0</v>
      </c>
      <c r="J299" s="3">
        <f>IF(A299='Enheter, modell og år'!$F$2-1,0,VLOOKUP(A299-1&amp;B299&amp;C299&amp;E299,$F$2:$G$7561,2,FALSE))</f>
        <v>0</v>
      </c>
    </row>
    <row r="300" spans="1:10" x14ac:dyDescent="0.25">
      <c r="A300">
        <f>'Liste detaljert wide'!A300</f>
        <v>2017</v>
      </c>
      <c r="B300" t="str">
        <f>'Liste detaljert wide'!B300</f>
        <v>VFM</v>
      </c>
      <c r="C300">
        <f>'Liste detaljert wide'!C300</f>
        <v>0</v>
      </c>
      <c r="D300">
        <f>IFERROR(VLOOKUP(C300,'Enheter, modell og år'!$A$2:$B$31,2,FALSE),0)</f>
        <v>0</v>
      </c>
      <c r="E300" t="str">
        <f>'Liste detaljert wide'!$D$1</f>
        <v>Basisbevilgning</v>
      </c>
      <c r="F300" t="str">
        <f t="shared" si="4"/>
        <v>2017VFM0Basisbevilgning</v>
      </c>
      <c r="G300" s="3">
        <f>'Liste detaljert wide'!D300</f>
        <v>0</v>
      </c>
      <c r="H300" t="str">
        <f>VLOOKUP(E300,Def!$B$2:$C$15,2,FALSE)</f>
        <v>Basisbevilgning</v>
      </c>
      <c r="I300" s="3">
        <f>IF(A300='Enheter, modell og år'!$F$2-1,0,G300-VLOOKUP(A300-1&amp;B300&amp;C300&amp;E300,$F$2:$G$7561,2,FALSE))</f>
        <v>0</v>
      </c>
      <c r="J300" s="3">
        <f>IF(A300='Enheter, modell og år'!$F$2-1,0,VLOOKUP(A300-1&amp;B300&amp;C300&amp;E300,$F$2:$G$7561,2,FALSE))</f>
        <v>0</v>
      </c>
    </row>
    <row r="301" spans="1:10" x14ac:dyDescent="0.25">
      <c r="A301">
        <f>'Liste detaljert wide'!A301</f>
        <v>2017</v>
      </c>
      <c r="B301" t="str">
        <f>'Liste detaljert wide'!B301</f>
        <v>VFM</v>
      </c>
      <c r="C301">
        <f>'Liste detaljert wide'!C301</f>
        <v>0</v>
      </c>
      <c r="D301">
        <f>IFERROR(VLOOKUP(C301,'Enheter, modell og år'!$A$2:$B$31,2,FALSE),0)</f>
        <v>0</v>
      </c>
      <c r="E301" t="str">
        <f>'Liste detaljert wide'!$D$1</f>
        <v>Basisbevilgning</v>
      </c>
      <c r="F301" t="str">
        <f t="shared" si="4"/>
        <v>2017VFM0Basisbevilgning</v>
      </c>
      <c r="G301" s="3">
        <f>'Liste detaljert wide'!D301</f>
        <v>0</v>
      </c>
      <c r="H301" t="str">
        <f>VLOOKUP(E301,Def!$B$2:$C$15,2,FALSE)</f>
        <v>Basisbevilgning</v>
      </c>
      <c r="I301" s="3">
        <f>IF(A301='Enheter, modell og år'!$F$2-1,0,G301-VLOOKUP(A301-1&amp;B301&amp;C301&amp;E301,$F$2:$G$7561,2,FALSE))</f>
        <v>0</v>
      </c>
      <c r="J301" s="3">
        <f>IF(A301='Enheter, modell og år'!$F$2-1,0,VLOOKUP(A301-1&amp;B301&amp;C301&amp;E301,$F$2:$G$7561,2,FALSE))</f>
        <v>0</v>
      </c>
    </row>
    <row r="302" spans="1:10" x14ac:dyDescent="0.25">
      <c r="A302">
        <f>'Liste detaljert wide'!A302</f>
        <v>2018</v>
      </c>
      <c r="B302" t="str">
        <f>'Liste detaljert wide'!B302</f>
        <v>VFM</v>
      </c>
      <c r="C302">
        <f>'Liste detaljert wide'!C302</f>
        <v>0</v>
      </c>
      <c r="D302">
        <f>IFERROR(VLOOKUP(C302,'Enheter, modell og år'!$A$2:$B$31,2,FALSE),0)</f>
        <v>0</v>
      </c>
      <c r="E302" t="str">
        <f>'Liste detaljert wide'!$D$1</f>
        <v>Basisbevilgning</v>
      </c>
      <c r="F302" t="str">
        <f t="shared" si="4"/>
        <v>2018VFM0Basisbevilgning</v>
      </c>
      <c r="G302" s="3">
        <f>'Liste detaljert wide'!D302</f>
        <v>0</v>
      </c>
      <c r="H302" t="str">
        <f>VLOOKUP(E302,Def!$B$2:$C$15,2,FALSE)</f>
        <v>Basisbevilgning</v>
      </c>
      <c r="I302" s="3">
        <f>IF(A302='Enheter, modell og år'!$F$2-1,0,G302-VLOOKUP(A302-1&amp;B302&amp;C302&amp;E302,$F$2:$G$7561,2,FALSE))</f>
        <v>0</v>
      </c>
      <c r="J302" s="3">
        <f>IF(A302='Enheter, modell og år'!$F$2-1,0,VLOOKUP(A302-1&amp;B302&amp;C302&amp;E302,$F$2:$G$7561,2,FALSE))</f>
        <v>0</v>
      </c>
    </row>
    <row r="303" spans="1:10" x14ac:dyDescent="0.25">
      <c r="A303">
        <f>'Liste detaljert wide'!A303</f>
        <v>2018</v>
      </c>
      <c r="B303" t="str">
        <f>'Liste detaljert wide'!B303</f>
        <v>VFM</v>
      </c>
      <c r="C303">
        <f>'Liste detaljert wide'!C303</f>
        <v>0</v>
      </c>
      <c r="D303">
        <f>IFERROR(VLOOKUP(C303,'Enheter, modell og år'!$A$2:$B$31,2,FALSE),0)</f>
        <v>0</v>
      </c>
      <c r="E303" t="str">
        <f>'Liste detaljert wide'!$D$1</f>
        <v>Basisbevilgning</v>
      </c>
      <c r="F303" t="str">
        <f t="shared" si="4"/>
        <v>2018VFM0Basisbevilgning</v>
      </c>
      <c r="G303" s="3">
        <f>'Liste detaljert wide'!D303</f>
        <v>0</v>
      </c>
      <c r="H303" t="str">
        <f>VLOOKUP(E303,Def!$B$2:$C$15,2,FALSE)</f>
        <v>Basisbevilgning</v>
      </c>
      <c r="I303" s="3">
        <f>IF(A303='Enheter, modell og år'!$F$2-1,0,G303-VLOOKUP(A303-1&amp;B303&amp;C303&amp;E303,$F$2:$G$7561,2,FALSE))</f>
        <v>0</v>
      </c>
      <c r="J303" s="3">
        <f>IF(A303='Enheter, modell og år'!$F$2-1,0,VLOOKUP(A303-1&amp;B303&amp;C303&amp;E303,$F$2:$G$7561,2,FALSE))</f>
        <v>0</v>
      </c>
    </row>
    <row r="304" spans="1:10" x14ac:dyDescent="0.25">
      <c r="A304">
        <f>'Liste detaljert wide'!A304</f>
        <v>2018</v>
      </c>
      <c r="B304" t="str">
        <f>'Liste detaljert wide'!B304</f>
        <v>VFM</v>
      </c>
      <c r="C304">
        <f>'Liste detaljert wide'!C304</f>
        <v>0</v>
      </c>
      <c r="D304">
        <f>IFERROR(VLOOKUP(C304,'Enheter, modell og år'!$A$2:$B$31,2,FALSE),0)</f>
        <v>0</v>
      </c>
      <c r="E304" t="str">
        <f>'Liste detaljert wide'!$D$1</f>
        <v>Basisbevilgning</v>
      </c>
      <c r="F304" t="str">
        <f t="shared" si="4"/>
        <v>2018VFM0Basisbevilgning</v>
      </c>
      <c r="G304" s="3">
        <f>'Liste detaljert wide'!D304</f>
        <v>0</v>
      </c>
      <c r="H304" t="str">
        <f>VLOOKUP(E304,Def!$B$2:$C$15,2,FALSE)</f>
        <v>Basisbevilgning</v>
      </c>
      <c r="I304" s="3">
        <f>IF(A304='Enheter, modell og år'!$F$2-1,0,G304-VLOOKUP(A304-1&amp;B304&amp;C304&amp;E304,$F$2:$G$7561,2,FALSE))</f>
        <v>0</v>
      </c>
      <c r="J304" s="3">
        <f>IF(A304='Enheter, modell og år'!$F$2-1,0,VLOOKUP(A304-1&amp;B304&amp;C304&amp;E304,$F$2:$G$7561,2,FALSE))</f>
        <v>0</v>
      </c>
    </row>
    <row r="305" spans="1:10" x14ac:dyDescent="0.25">
      <c r="A305">
        <f>'Liste detaljert wide'!A305</f>
        <v>2018</v>
      </c>
      <c r="B305" t="str">
        <f>'Liste detaljert wide'!B305</f>
        <v>VFM</v>
      </c>
      <c r="C305">
        <f>'Liste detaljert wide'!C305</f>
        <v>0</v>
      </c>
      <c r="D305">
        <f>IFERROR(VLOOKUP(C305,'Enheter, modell og år'!$A$2:$B$31,2,FALSE),0)</f>
        <v>0</v>
      </c>
      <c r="E305" t="str">
        <f>'Liste detaljert wide'!$D$1</f>
        <v>Basisbevilgning</v>
      </c>
      <c r="F305" t="str">
        <f t="shared" si="4"/>
        <v>2018VFM0Basisbevilgning</v>
      </c>
      <c r="G305" s="3">
        <f>'Liste detaljert wide'!D305</f>
        <v>0</v>
      </c>
      <c r="H305" t="str">
        <f>VLOOKUP(E305,Def!$B$2:$C$15,2,FALSE)</f>
        <v>Basisbevilgning</v>
      </c>
      <c r="I305" s="3">
        <f>IF(A305='Enheter, modell og år'!$F$2-1,0,G305-VLOOKUP(A305-1&amp;B305&amp;C305&amp;E305,$F$2:$G$7561,2,FALSE))</f>
        <v>0</v>
      </c>
      <c r="J305" s="3">
        <f>IF(A305='Enheter, modell og år'!$F$2-1,0,VLOOKUP(A305-1&amp;B305&amp;C305&amp;E305,$F$2:$G$7561,2,FALSE))</f>
        <v>0</v>
      </c>
    </row>
    <row r="306" spans="1:10" x14ac:dyDescent="0.25">
      <c r="A306">
        <f>'Liste detaljert wide'!A306</f>
        <v>2018</v>
      </c>
      <c r="B306" t="str">
        <f>'Liste detaljert wide'!B306</f>
        <v>VFM</v>
      </c>
      <c r="C306">
        <f>'Liste detaljert wide'!C306</f>
        <v>0</v>
      </c>
      <c r="D306">
        <f>IFERROR(VLOOKUP(C306,'Enheter, modell og år'!$A$2:$B$31,2,FALSE),0)</f>
        <v>0</v>
      </c>
      <c r="E306" t="str">
        <f>'Liste detaljert wide'!$D$1</f>
        <v>Basisbevilgning</v>
      </c>
      <c r="F306" t="str">
        <f t="shared" si="4"/>
        <v>2018VFM0Basisbevilgning</v>
      </c>
      <c r="G306" s="3">
        <f>'Liste detaljert wide'!D306</f>
        <v>0</v>
      </c>
      <c r="H306" t="str">
        <f>VLOOKUP(E306,Def!$B$2:$C$15,2,FALSE)</f>
        <v>Basisbevilgning</v>
      </c>
      <c r="I306" s="3">
        <f>IF(A306='Enheter, modell og år'!$F$2-1,0,G306-VLOOKUP(A306-1&amp;B306&amp;C306&amp;E306,$F$2:$G$7561,2,FALSE))</f>
        <v>0</v>
      </c>
      <c r="J306" s="3">
        <f>IF(A306='Enheter, modell og år'!$F$2-1,0,VLOOKUP(A306-1&amp;B306&amp;C306&amp;E306,$F$2:$G$7561,2,FALSE))</f>
        <v>0</v>
      </c>
    </row>
    <row r="307" spans="1:10" x14ac:dyDescent="0.25">
      <c r="A307">
        <f>'Liste detaljert wide'!A307</f>
        <v>2018</v>
      </c>
      <c r="B307" t="str">
        <f>'Liste detaljert wide'!B307</f>
        <v>VFM</v>
      </c>
      <c r="C307">
        <f>'Liste detaljert wide'!C307</f>
        <v>0</v>
      </c>
      <c r="D307">
        <f>IFERROR(VLOOKUP(C307,'Enheter, modell og år'!$A$2:$B$31,2,FALSE),0)</f>
        <v>0</v>
      </c>
      <c r="E307" t="str">
        <f>'Liste detaljert wide'!$D$1</f>
        <v>Basisbevilgning</v>
      </c>
      <c r="F307" t="str">
        <f t="shared" si="4"/>
        <v>2018VFM0Basisbevilgning</v>
      </c>
      <c r="G307" s="3">
        <f>'Liste detaljert wide'!D307</f>
        <v>0</v>
      </c>
      <c r="H307" t="str">
        <f>VLOOKUP(E307,Def!$B$2:$C$15,2,FALSE)</f>
        <v>Basisbevilgning</v>
      </c>
      <c r="I307" s="3">
        <f>IF(A307='Enheter, modell og år'!$F$2-1,0,G307-VLOOKUP(A307-1&amp;B307&amp;C307&amp;E307,$F$2:$G$7561,2,FALSE))</f>
        <v>0</v>
      </c>
      <c r="J307" s="3">
        <f>IF(A307='Enheter, modell og år'!$F$2-1,0,VLOOKUP(A307-1&amp;B307&amp;C307&amp;E307,$F$2:$G$7561,2,FALSE))</f>
        <v>0</v>
      </c>
    </row>
    <row r="308" spans="1:10" x14ac:dyDescent="0.25">
      <c r="A308">
        <f>'Liste detaljert wide'!A308</f>
        <v>2018</v>
      </c>
      <c r="B308" t="str">
        <f>'Liste detaljert wide'!B308</f>
        <v>VFM</v>
      </c>
      <c r="C308">
        <f>'Liste detaljert wide'!C308</f>
        <v>0</v>
      </c>
      <c r="D308">
        <f>IFERROR(VLOOKUP(C308,'Enheter, modell og år'!$A$2:$B$31,2,FALSE),0)</f>
        <v>0</v>
      </c>
      <c r="E308" t="str">
        <f>'Liste detaljert wide'!$D$1</f>
        <v>Basisbevilgning</v>
      </c>
      <c r="F308" t="str">
        <f t="shared" si="4"/>
        <v>2018VFM0Basisbevilgning</v>
      </c>
      <c r="G308" s="3">
        <f>'Liste detaljert wide'!D308</f>
        <v>0</v>
      </c>
      <c r="H308" t="str">
        <f>VLOOKUP(E308,Def!$B$2:$C$15,2,FALSE)</f>
        <v>Basisbevilgning</v>
      </c>
      <c r="I308" s="3">
        <f>IF(A308='Enheter, modell og år'!$F$2-1,0,G308-VLOOKUP(A308-1&amp;B308&amp;C308&amp;E308,$F$2:$G$7561,2,FALSE))</f>
        <v>0</v>
      </c>
      <c r="J308" s="3">
        <f>IF(A308='Enheter, modell og år'!$F$2-1,0,VLOOKUP(A308-1&amp;B308&amp;C308&amp;E308,$F$2:$G$7561,2,FALSE))</f>
        <v>0</v>
      </c>
    </row>
    <row r="309" spans="1:10" x14ac:dyDescent="0.25">
      <c r="A309">
        <f>'Liste detaljert wide'!A309</f>
        <v>2018</v>
      </c>
      <c r="B309" t="str">
        <f>'Liste detaljert wide'!B309</f>
        <v>VFM</v>
      </c>
      <c r="C309">
        <f>'Liste detaljert wide'!C309</f>
        <v>0</v>
      </c>
      <c r="D309">
        <f>IFERROR(VLOOKUP(C309,'Enheter, modell og år'!$A$2:$B$31,2,FALSE),0)</f>
        <v>0</v>
      </c>
      <c r="E309" t="str">
        <f>'Liste detaljert wide'!$D$1</f>
        <v>Basisbevilgning</v>
      </c>
      <c r="F309" t="str">
        <f t="shared" si="4"/>
        <v>2018VFM0Basisbevilgning</v>
      </c>
      <c r="G309" s="3">
        <f>'Liste detaljert wide'!D309</f>
        <v>0</v>
      </c>
      <c r="H309" t="str">
        <f>VLOOKUP(E309,Def!$B$2:$C$15,2,FALSE)</f>
        <v>Basisbevilgning</v>
      </c>
      <c r="I309" s="3">
        <f>IF(A309='Enheter, modell og år'!$F$2-1,0,G309-VLOOKUP(A309-1&amp;B309&amp;C309&amp;E309,$F$2:$G$7561,2,FALSE))</f>
        <v>0</v>
      </c>
      <c r="J309" s="3">
        <f>IF(A309='Enheter, modell og år'!$F$2-1,0,VLOOKUP(A309-1&amp;B309&amp;C309&amp;E309,$F$2:$G$7561,2,FALSE))</f>
        <v>0</v>
      </c>
    </row>
    <row r="310" spans="1:10" x14ac:dyDescent="0.25">
      <c r="A310">
        <f>'Liste detaljert wide'!A310</f>
        <v>2018</v>
      </c>
      <c r="B310" t="str">
        <f>'Liste detaljert wide'!B310</f>
        <v>VFM</v>
      </c>
      <c r="C310">
        <f>'Liste detaljert wide'!C310</f>
        <v>0</v>
      </c>
      <c r="D310">
        <f>IFERROR(VLOOKUP(C310,'Enheter, modell og år'!$A$2:$B$31,2,FALSE),0)</f>
        <v>0</v>
      </c>
      <c r="E310" t="str">
        <f>'Liste detaljert wide'!$D$1</f>
        <v>Basisbevilgning</v>
      </c>
      <c r="F310" t="str">
        <f t="shared" si="4"/>
        <v>2018VFM0Basisbevilgning</v>
      </c>
      <c r="G310" s="3">
        <f>'Liste detaljert wide'!D310</f>
        <v>0</v>
      </c>
      <c r="H310" t="str">
        <f>VLOOKUP(E310,Def!$B$2:$C$15,2,FALSE)</f>
        <v>Basisbevilgning</v>
      </c>
      <c r="I310" s="3">
        <f>IF(A310='Enheter, modell og år'!$F$2-1,0,G310-VLOOKUP(A310-1&amp;B310&amp;C310&amp;E310,$F$2:$G$7561,2,FALSE))</f>
        <v>0</v>
      </c>
      <c r="J310" s="3">
        <f>IF(A310='Enheter, modell og år'!$F$2-1,0,VLOOKUP(A310-1&amp;B310&amp;C310&amp;E310,$F$2:$G$7561,2,FALSE))</f>
        <v>0</v>
      </c>
    </row>
    <row r="311" spans="1:10" x14ac:dyDescent="0.25">
      <c r="A311">
        <f>'Liste detaljert wide'!A311</f>
        <v>2018</v>
      </c>
      <c r="B311" t="str">
        <f>'Liste detaljert wide'!B311</f>
        <v>VFM</v>
      </c>
      <c r="C311">
        <f>'Liste detaljert wide'!C311</f>
        <v>0</v>
      </c>
      <c r="D311">
        <f>IFERROR(VLOOKUP(C311,'Enheter, modell og år'!$A$2:$B$31,2,FALSE),0)</f>
        <v>0</v>
      </c>
      <c r="E311" t="str">
        <f>'Liste detaljert wide'!$D$1</f>
        <v>Basisbevilgning</v>
      </c>
      <c r="F311" t="str">
        <f t="shared" si="4"/>
        <v>2018VFM0Basisbevilgning</v>
      </c>
      <c r="G311" s="3">
        <f>'Liste detaljert wide'!D311</f>
        <v>0</v>
      </c>
      <c r="H311" t="str">
        <f>VLOOKUP(E311,Def!$B$2:$C$15,2,FALSE)</f>
        <v>Basisbevilgning</v>
      </c>
      <c r="I311" s="3">
        <f>IF(A311='Enheter, modell og år'!$F$2-1,0,G311-VLOOKUP(A311-1&amp;B311&amp;C311&amp;E311,$F$2:$G$7561,2,FALSE))</f>
        <v>0</v>
      </c>
      <c r="J311" s="3">
        <f>IF(A311='Enheter, modell og år'!$F$2-1,0,VLOOKUP(A311-1&amp;B311&amp;C311&amp;E311,$F$2:$G$7561,2,FALSE))</f>
        <v>0</v>
      </c>
    </row>
    <row r="312" spans="1:10" x14ac:dyDescent="0.25">
      <c r="A312">
        <f>'Liste detaljert wide'!A312</f>
        <v>2018</v>
      </c>
      <c r="B312" t="str">
        <f>'Liste detaljert wide'!B312</f>
        <v>VFM</v>
      </c>
      <c r="C312">
        <f>'Liste detaljert wide'!C312</f>
        <v>0</v>
      </c>
      <c r="D312">
        <f>IFERROR(VLOOKUP(C312,'Enheter, modell og år'!$A$2:$B$31,2,FALSE),0)</f>
        <v>0</v>
      </c>
      <c r="E312" t="str">
        <f>'Liste detaljert wide'!$D$1</f>
        <v>Basisbevilgning</v>
      </c>
      <c r="F312" t="str">
        <f t="shared" si="4"/>
        <v>2018VFM0Basisbevilgning</v>
      </c>
      <c r="G312" s="3">
        <f>'Liste detaljert wide'!D312</f>
        <v>0</v>
      </c>
      <c r="H312" t="str">
        <f>VLOOKUP(E312,Def!$B$2:$C$15,2,FALSE)</f>
        <v>Basisbevilgning</v>
      </c>
      <c r="I312" s="3">
        <f>IF(A312='Enheter, modell og år'!$F$2-1,0,G312-VLOOKUP(A312-1&amp;B312&amp;C312&amp;E312,$F$2:$G$7561,2,FALSE))</f>
        <v>0</v>
      </c>
      <c r="J312" s="3">
        <f>IF(A312='Enheter, modell og år'!$F$2-1,0,VLOOKUP(A312-1&amp;B312&amp;C312&amp;E312,$F$2:$G$7561,2,FALSE))</f>
        <v>0</v>
      </c>
    </row>
    <row r="313" spans="1:10" x14ac:dyDescent="0.25">
      <c r="A313">
        <f>'Liste detaljert wide'!A313</f>
        <v>2018</v>
      </c>
      <c r="B313" t="str">
        <f>'Liste detaljert wide'!B313</f>
        <v>VFM</v>
      </c>
      <c r="C313">
        <f>'Liste detaljert wide'!C313</f>
        <v>0</v>
      </c>
      <c r="D313">
        <f>IFERROR(VLOOKUP(C313,'Enheter, modell og år'!$A$2:$B$31,2,FALSE),0)</f>
        <v>0</v>
      </c>
      <c r="E313" t="str">
        <f>'Liste detaljert wide'!$D$1</f>
        <v>Basisbevilgning</v>
      </c>
      <c r="F313" t="str">
        <f t="shared" si="4"/>
        <v>2018VFM0Basisbevilgning</v>
      </c>
      <c r="G313" s="3">
        <f>'Liste detaljert wide'!D313</f>
        <v>0</v>
      </c>
      <c r="H313" t="str">
        <f>VLOOKUP(E313,Def!$B$2:$C$15,2,FALSE)</f>
        <v>Basisbevilgning</v>
      </c>
      <c r="I313" s="3">
        <f>IF(A313='Enheter, modell og år'!$F$2-1,0,G313-VLOOKUP(A313-1&amp;B313&amp;C313&amp;E313,$F$2:$G$7561,2,FALSE))</f>
        <v>0</v>
      </c>
      <c r="J313" s="3">
        <f>IF(A313='Enheter, modell og år'!$F$2-1,0,VLOOKUP(A313-1&amp;B313&amp;C313&amp;E313,$F$2:$G$7561,2,FALSE))</f>
        <v>0</v>
      </c>
    </row>
    <row r="314" spans="1:10" x14ac:dyDescent="0.25">
      <c r="A314">
        <f>'Liste detaljert wide'!A314</f>
        <v>2018</v>
      </c>
      <c r="B314" t="str">
        <f>'Liste detaljert wide'!B314</f>
        <v>VFM</v>
      </c>
      <c r="C314">
        <f>'Liste detaljert wide'!C314</f>
        <v>0</v>
      </c>
      <c r="D314">
        <f>IFERROR(VLOOKUP(C314,'Enheter, modell og år'!$A$2:$B$31,2,FALSE),0)</f>
        <v>0</v>
      </c>
      <c r="E314" t="str">
        <f>'Liste detaljert wide'!$D$1</f>
        <v>Basisbevilgning</v>
      </c>
      <c r="F314" t="str">
        <f t="shared" si="4"/>
        <v>2018VFM0Basisbevilgning</v>
      </c>
      <c r="G314" s="3">
        <f>'Liste detaljert wide'!D314</f>
        <v>0</v>
      </c>
      <c r="H314" t="str">
        <f>VLOOKUP(E314,Def!$B$2:$C$15,2,FALSE)</f>
        <v>Basisbevilgning</v>
      </c>
      <c r="I314" s="3">
        <f>IF(A314='Enheter, modell og år'!$F$2-1,0,G314-VLOOKUP(A314-1&amp;B314&amp;C314&amp;E314,$F$2:$G$7561,2,FALSE))</f>
        <v>0</v>
      </c>
      <c r="J314" s="3">
        <f>IF(A314='Enheter, modell og år'!$F$2-1,0,VLOOKUP(A314-1&amp;B314&amp;C314&amp;E314,$F$2:$G$7561,2,FALSE))</f>
        <v>0</v>
      </c>
    </row>
    <row r="315" spans="1:10" x14ac:dyDescent="0.25">
      <c r="A315">
        <f>'Liste detaljert wide'!A315</f>
        <v>2018</v>
      </c>
      <c r="B315" t="str">
        <f>'Liste detaljert wide'!B315</f>
        <v>VFM</v>
      </c>
      <c r="C315">
        <f>'Liste detaljert wide'!C315</f>
        <v>0</v>
      </c>
      <c r="D315">
        <f>IFERROR(VLOOKUP(C315,'Enheter, modell og år'!$A$2:$B$31,2,FALSE),0)</f>
        <v>0</v>
      </c>
      <c r="E315" t="str">
        <f>'Liste detaljert wide'!$D$1</f>
        <v>Basisbevilgning</v>
      </c>
      <c r="F315" t="str">
        <f t="shared" si="4"/>
        <v>2018VFM0Basisbevilgning</v>
      </c>
      <c r="G315" s="3">
        <f>'Liste detaljert wide'!D315</f>
        <v>0</v>
      </c>
      <c r="H315" t="str">
        <f>VLOOKUP(E315,Def!$B$2:$C$15,2,FALSE)</f>
        <v>Basisbevilgning</v>
      </c>
      <c r="I315" s="3">
        <f>IF(A315='Enheter, modell og år'!$F$2-1,0,G315-VLOOKUP(A315-1&amp;B315&amp;C315&amp;E315,$F$2:$G$7561,2,FALSE))</f>
        <v>0</v>
      </c>
      <c r="J315" s="3">
        <f>IF(A315='Enheter, modell og år'!$F$2-1,0,VLOOKUP(A315-1&amp;B315&amp;C315&amp;E315,$F$2:$G$7561,2,FALSE))</f>
        <v>0</v>
      </c>
    </row>
    <row r="316" spans="1:10" x14ac:dyDescent="0.25">
      <c r="A316">
        <f>'Liste detaljert wide'!A316</f>
        <v>2018</v>
      </c>
      <c r="B316" t="str">
        <f>'Liste detaljert wide'!B316</f>
        <v>VFM</v>
      </c>
      <c r="C316">
        <f>'Liste detaljert wide'!C316</f>
        <v>0</v>
      </c>
      <c r="D316">
        <f>IFERROR(VLOOKUP(C316,'Enheter, modell og år'!$A$2:$B$31,2,FALSE),0)</f>
        <v>0</v>
      </c>
      <c r="E316" t="str">
        <f>'Liste detaljert wide'!$D$1</f>
        <v>Basisbevilgning</v>
      </c>
      <c r="F316" t="str">
        <f t="shared" si="4"/>
        <v>2018VFM0Basisbevilgning</v>
      </c>
      <c r="G316" s="3">
        <f>'Liste detaljert wide'!D316</f>
        <v>0</v>
      </c>
      <c r="H316" t="str">
        <f>VLOOKUP(E316,Def!$B$2:$C$15,2,FALSE)</f>
        <v>Basisbevilgning</v>
      </c>
      <c r="I316" s="3">
        <f>IF(A316='Enheter, modell og år'!$F$2-1,0,G316-VLOOKUP(A316-1&amp;B316&amp;C316&amp;E316,$F$2:$G$7561,2,FALSE))</f>
        <v>0</v>
      </c>
      <c r="J316" s="3">
        <f>IF(A316='Enheter, modell og år'!$F$2-1,0,VLOOKUP(A316-1&amp;B316&amp;C316&amp;E316,$F$2:$G$7561,2,FALSE))</f>
        <v>0</v>
      </c>
    </row>
    <row r="317" spans="1:10" x14ac:dyDescent="0.25">
      <c r="A317">
        <f>'Liste detaljert wide'!A317</f>
        <v>2018</v>
      </c>
      <c r="B317" t="str">
        <f>'Liste detaljert wide'!B317</f>
        <v>VFM</v>
      </c>
      <c r="C317">
        <f>'Liste detaljert wide'!C317</f>
        <v>0</v>
      </c>
      <c r="D317">
        <f>IFERROR(VLOOKUP(C317,'Enheter, modell og år'!$A$2:$B$31,2,FALSE),0)</f>
        <v>0</v>
      </c>
      <c r="E317" t="str">
        <f>'Liste detaljert wide'!$D$1</f>
        <v>Basisbevilgning</v>
      </c>
      <c r="F317" t="str">
        <f t="shared" si="4"/>
        <v>2018VFM0Basisbevilgning</v>
      </c>
      <c r="G317" s="3">
        <f>'Liste detaljert wide'!D317</f>
        <v>0</v>
      </c>
      <c r="H317" t="str">
        <f>VLOOKUP(E317,Def!$B$2:$C$15,2,FALSE)</f>
        <v>Basisbevilgning</v>
      </c>
      <c r="I317" s="3">
        <f>IF(A317='Enheter, modell og år'!$F$2-1,0,G317-VLOOKUP(A317-1&amp;B317&amp;C317&amp;E317,$F$2:$G$7561,2,FALSE))</f>
        <v>0</v>
      </c>
      <c r="J317" s="3">
        <f>IF(A317='Enheter, modell og år'!$F$2-1,0,VLOOKUP(A317-1&amp;B317&amp;C317&amp;E317,$F$2:$G$7561,2,FALSE))</f>
        <v>0</v>
      </c>
    </row>
    <row r="318" spans="1:10" x14ac:dyDescent="0.25">
      <c r="A318">
        <f>'Liste detaljert wide'!A318</f>
        <v>2018</v>
      </c>
      <c r="B318" t="str">
        <f>'Liste detaljert wide'!B318</f>
        <v>VFM</v>
      </c>
      <c r="C318">
        <f>'Liste detaljert wide'!C318</f>
        <v>0</v>
      </c>
      <c r="D318">
        <f>IFERROR(VLOOKUP(C318,'Enheter, modell og år'!$A$2:$B$31,2,FALSE),0)</f>
        <v>0</v>
      </c>
      <c r="E318" t="str">
        <f>'Liste detaljert wide'!$D$1</f>
        <v>Basisbevilgning</v>
      </c>
      <c r="F318" t="str">
        <f t="shared" si="4"/>
        <v>2018VFM0Basisbevilgning</v>
      </c>
      <c r="G318" s="3">
        <f>'Liste detaljert wide'!D318</f>
        <v>0</v>
      </c>
      <c r="H318" t="str">
        <f>VLOOKUP(E318,Def!$B$2:$C$15,2,FALSE)</f>
        <v>Basisbevilgning</v>
      </c>
      <c r="I318" s="3">
        <f>IF(A318='Enheter, modell og år'!$F$2-1,0,G318-VLOOKUP(A318-1&amp;B318&amp;C318&amp;E318,$F$2:$G$7561,2,FALSE))</f>
        <v>0</v>
      </c>
      <c r="J318" s="3">
        <f>IF(A318='Enheter, modell og år'!$F$2-1,0,VLOOKUP(A318-1&amp;B318&amp;C318&amp;E318,$F$2:$G$7561,2,FALSE))</f>
        <v>0</v>
      </c>
    </row>
    <row r="319" spans="1:10" x14ac:dyDescent="0.25">
      <c r="A319">
        <f>'Liste detaljert wide'!A319</f>
        <v>2018</v>
      </c>
      <c r="B319" t="str">
        <f>'Liste detaljert wide'!B319</f>
        <v>VFM</v>
      </c>
      <c r="C319">
        <f>'Liste detaljert wide'!C319</f>
        <v>0</v>
      </c>
      <c r="D319">
        <f>IFERROR(VLOOKUP(C319,'Enheter, modell og år'!$A$2:$B$31,2,FALSE),0)</f>
        <v>0</v>
      </c>
      <c r="E319" t="str">
        <f>'Liste detaljert wide'!$D$1</f>
        <v>Basisbevilgning</v>
      </c>
      <c r="F319" t="str">
        <f t="shared" si="4"/>
        <v>2018VFM0Basisbevilgning</v>
      </c>
      <c r="G319" s="3">
        <f>'Liste detaljert wide'!D319</f>
        <v>0</v>
      </c>
      <c r="H319" t="str">
        <f>VLOOKUP(E319,Def!$B$2:$C$15,2,FALSE)</f>
        <v>Basisbevilgning</v>
      </c>
      <c r="I319" s="3">
        <f>IF(A319='Enheter, modell og år'!$F$2-1,0,G319-VLOOKUP(A319-1&amp;B319&amp;C319&amp;E319,$F$2:$G$7561,2,FALSE))</f>
        <v>0</v>
      </c>
      <c r="J319" s="3">
        <f>IF(A319='Enheter, modell og år'!$F$2-1,0,VLOOKUP(A319-1&amp;B319&amp;C319&amp;E319,$F$2:$G$7561,2,FALSE))</f>
        <v>0</v>
      </c>
    </row>
    <row r="320" spans="1:10" x14ac:dyDescent="0.25">
      <c r="A320">
        <f>'Liste detaljert wide'!A320</f>
        <v>2018</v>
      </c>
      <c r="B320" t="str">
        <f>'Liste detaljert wide'!B320</f>
        <v>VFM</v>
      </c>
      <c r="C320">
        <f>'Liste detaljert wide'!C320</f>
        <v>0</v>
      </c>
      <c r="D320">
        <f>IFERROR(VLOOKUP(C320,'Enheter, modell og år'!$A$2:$B$31,2,FALSE),0)</f>
        <v>0</v>
      </c>
      <c r="E320" t="str">
        <f>'Liste detaljert wide'!$D$1</f>
        <v>Basisbevilgning</v>
      </c>
      <c r="F320" t="str">
        <f t="shared" si="4"/>
        <v>2018VFM0Basisbevilgning</v>
      </c>
      <c r="G320" s="3">
        <f>'Liste detaljert wide'!D320</f>
        <v>0</v>
      </c>
      <c r="H320" t="str">
        <f>VLOOKUP(E320,Def!$B$2:$C$15,2,FALSE)</f>
        <v>Basisbevilgning</v>
      </c>
      <c r="I320" s="3">
        <f>IF(A320='Enheter, modell og år'!$F$2-1,0,G320-VLOOKUP(A320-1&amp;B320&amp;C320&amp;E320,$F$2:$G$7561,2,FALSE))</f>
        <v>0</v>
      </c>
      <c r="J320" s="3">
        <f>IF(A320='Enheter, modell og år'!$F$2-1,0,VLOOKUP(A320-1&amp;B320&amp;C320&amp;E320,$F$2:$G$7561,2,FALSE))</f>
        <v>0</v>
      </c>
    </row>
    <row r="321" spans="1:10" x14ac:dyDescent="0.25">
      <c r="A321">
        <f>'Liste detaljert wide'!A321</f>
        <v>2018</v>
      </c>
      <c r="B321" t="str">
        <f>'Liste detaljert wide'!B321</f>
        <v>VFM</v>
      </c>
      <c r="C321">
        <f>'Liste detaljert wide'!C321</f>
        <v>0</v>
      </c>
      <c r="D321">
        <f>IFERROR(VLOOKUP(C321,'Enheter, modell og år'!$A$2:$B$31,2,FALSE),0)</f>
        <v>0</v>
      </c>
      <c r="E321" t="str">
        <f>'Liste detaljert wide'!$D$1</f>
        <v>Basisbevilgning</v>
      </c>
      <c r="F321" t="str">
        <f t="shared" si="4"/>
        <v>2018VFM0Basisbevilgning</v>
      </c>
      <c r="G321" s="3">
        <f>'Liste detaljert wide'!D321</f>
        <v>0</v>
      </c>
      <c r="H321" t="str">
        <f>VLOOKUP(E321,Def!$B$2:$C$15,2,FALSE)</f>
        <v>Basisbevilgning</v>
      </c>
      <c r="I321" s="3">
        <f>IF(A321='Enheter, modell og år'!$F$2-1,0,G321-VLOOKUP(A321-1&amp;B321&amp;C321&amp;E321,$F$2:$G$7561,2,FALSE))</f>
        <v>0</v>
      </c>
      <c r="J321" s="3">
        <f>IF(A321='Enheter, modell og år'!$F$2-1,0,VLOOKUP(A321-1&amp;B321&amp;C321&amp;E321,$F$2:$G$7561,2,FALSE))</f>
        <v>0</v>
      </c>
    </row>
    <row r="322" spans="1:10" x14ac:dyDescent="0.25">
      <c r="A322">
        <f>'Liste detaljert wide'!A322</f>
        <v>2018</v>
      </c>
      <c r="B322" t="str">
        <f>'Liste detaljert wide'!B322</f>
        <v>VFM</v>
      </c>
      <c r="C322">
        <f>'Liste detaljert wide'!C322</f>
        <v>0</v>
      </c>
      <c r="D322">
        <f>IFERROR(VLOOKUP(C322,'Enheter, modell og år'!$A$2:$B$31,2,FALSE),0)</f>
        <v>0</v>
      </c>
      <c r="E322" t="str">
        <f>'Liste detaljert wide'!$D$1</f>
        <v>Basisbevilgning</v>
      </c>
      <c r="F322" t="str">
        <f t="shared" si="4"/>
        <v>2018VFM0Basisbevilgning</v>
      </c>
      <c r="G322" s="3">
        <f>'Liste detaljert wide'!D322</f>
        <v>0</v>
      </c>
      <c r="H322" t="str">
        <f>VLOOKUP(E322,Def!$B$2:$C$15,2,FALSE)</f>
        <v>Basisbevilgning</v>
      </c>
      <c r="I322" s="3">
        <f>IF(A322='Enheter, modell og år'!$F$2-1,0,G322-VLOOKUP(A322-1&amp;B322&amp;C322&amp;E322,$F$2:$G$7561,2,FALSE))</f>
        <v>0</v>
      </c>
      <c r="J322" s="3">
        <f>IF(A322='Enheter, modell og år'!$F$2-1,0,VLOOKUP(A322-1&amp;B322&amp;C322&amp;E322,$F$2:$G$7561,2,FALSE))</f>
        <v>0</v>
      </c>
    </row>
    <row r="323" spans="1:10" x14ac:dyDescent="0.25">
      <c r="A323">
        <f>'Liste detaljert wide'!A323</f>
        <v>2018</v>
      </c>
      <c r="B323" t="str">
        <f>'Liste detaljert wide'!B323</f>
        <v>VFM</v>
      </c>
      <c r="C323">
        <f>'Liste detaljert wide'!C323</f>
        <v>0</v>
      </c>
      <c r="D323">
        <f>IFERROR(VLOOKUP(C323,'Enheter, modell og år'!$A$2:$B$31,2,FALSE),0)</f>
        <v>0</v>
      </c>
      <c r="E323" t="str">
        <f>'Liste detaljert wide'!$D$1</f>
        <v>Basisbevilgning</v>
      </c>
      <c r="F323" t="str">
        <f t="shared" ref="F323:F386" si="5">A323&amp;B323&amp;C323&amp;E323</f>
        <v>2018VFM0Basisbevilgning</v>
      </c>
      <c r="G323" s="3">
        <f>'Liste detaljert wide'!D323</f>
        <v>0</v>
      </c>
      <c r="H323" t="str">
        <f>VLOOKUP(E323,Def!$B$2:$C$15,2,FALSE)</f>
        <v>Basisbevilgning</v>
      </c>
      <c r="I323" s="3">
        <f>IF(A323='Enheter, modell og år'!$F$2-1,0,G323-VLOOKUP(A323-1&amp;B323&amp;C323&amp;E323,$F$2:$G$7561,2,FALSE))</f>
        <v>0</v>
      </c>
      <c r="J323" s="3">
        <f>IF(A323='Enheter, modell og år'!$F$2-1,0,VLOOKUP(A323-1&amp;B323&amp;C323&amp;E323,$F$2:$G$7561,2,FALSE))</f>
        <v>0</v>
      </c>
    </row>
    <row r="324" spans="1:10" x14ac:dyDescent="0.25">
      <c r="A324">
        <f>'Liste detaljert wide'!A324</f>
        <v>2018</v>
      </c>
      <c r="B324" t="str">
        <f>'Liste detaljert wide'!B324</f>
        <v>VFM</v>
      </c>
      <c r="C324">
        <f>'Liste detaljert wide'!C324</f>
        <v>0</v>
      </c>
      <c r="D324">
        <f>IFERROR(VLOOKUP(C324,'Enheter, modell og år'!$A$2:$B$31,2,FALSE),0)</f>
        <v>0</v>
      </c>
      <c r="E324" t="str">
        <f>'Liste detaljert wide'!$D$1</f>
        <v>Basisbevilgning</v>
      </c>
      <c r="F324" t="str">
        <f t="shared" si="5"/>
        <v>2018VFM0Basisbevilgning</v>
      </c>
      <c r="G324" s="3">
        <f>'Liste detaljert wide'!D324</f>
        <v>0</v>
      </c>
      <c r="H324" t="str">
        <f>VLOOKUP(E324,Def!$B$2:$C$15,2,FALSE)</f>
        <v>Basisbevilgning</v>
      </c>
      <c r="I324" s="3">
        <f>IF(A324='Enheter, modell og år'!$F$2-1,0,G324-VLOOKUP(A324-1&amp;B324&amp;C324&amp;E324,$F$2:$G$7561,2,FALSE))</f>
        <v>0</v>
      </c>
      <c r="J324" s="3">
        <f>IF(A324='Enheter, modell og år'!$F$2-1,0,VLOOKUP(A324-1&amp;B324&amp;C324&amp;E324,$F$2:$G$7561,2,FALSE))</f>
        <v>0</v>
      </c>
    </row>
    <row r="325" spans="1:10" x14ac:dyDescent="0.25">
      <c r="A325">
        <f>'Liste detaljert wide'!A325</f>
        <v>2018</v>
      </c>
      <c r="B325" t="str">
        <f>'Liste detaljert wide'!B325</f>
        <v>VFM</v>
      </c>
      <c r="C325">
        <f>'Liste detaljert wide'!C325</f>
        <v>0</v>
      </c>
      <c r="D325">
        <f>IFERROR(VLOOKUP(C325,'Enheter, modell og år'!$A$2:$B$31,2,FALSE),0)</f>
        <v>0</v>
      </c>
      <c r="E325" t="str">
        <f>'Liste detaljert wide'!$D$1</f>
        <v>Basisbevilgning</v>
      </c>
      <c r="F325" t="str">
        <f t="shared" si="5"/>
        <v>2018VFM0Basisbevilgning</v>
      </c>
      <c r="G325" s="3">
        <f>'Liste detaljert wide'!D325</f>
        <v>0</v>
      </c>
      <c r="H325" t="str">
        <f>VLOOKUP(E325,Def!$B$2:$C$15,2,FALSE)</f>
        <v>Basisbevilgning</v>
      </c>
      <c r="I325" s="3">
        <f>IF(A325='Enheter, modell og år'!$F$2-1,0,G325-VLOOKUP(A325-1&amp;B325&amp;C325&amp;E325,$F$2:$G$7561,2,FALSE))</f>
        <v>0</v>
      </c>
      <c r="J325" s="3">
        <f>IF(A325='Enheter, modell og år'!$F$2-1,0,VLOOKUP(A325-1&amp;B325&amp;C325&amp;E325,$F$2:$G$7561,2,FALSE))</f>
        <v>0</v>
      </c>
    </row>
    <row r="326" spans="1:10" x14ac:dyDescent="0.25">
      <c r="A326">
        <f>'Liste detaljert wide'!A326</f>
        <v>2018</v>
      </c>
      <c r="B326" t="str">
        <f>'Liste detaljert wide'!B326</f>
        <v>VFM</v>
      </c>
      <c r="C326">
        <f>'Liste detaljert wide'!C326</f>
        <v>0</v>
      </c>
      <c r="D326">
        <f>IFERROR(VLOOKUP(C326,'Enheter, modell og år'!$A$2:$B$31,2,FALSE),0)</f>
        <v>0</v>
      </c>
      <c r="E326" t="str">
        <f>'Liste detaljert wide'!$D$1</f>
        <v>Basisbevilgning</v>
      </c>
      <c r="F326" t="str">
        <f t="shared" si="5"/>
        <v>2018VFM0Basisbevilgning</v>
      </c>
      <c r="G326" s="3">
        <f>'Liste detaljert wide'!D326</f>
        <v>0</v>
      </c>
      <c r="H326" t="str">
        <f>VLOOKUP(E326,Def!$B$2:$C$15,2,FALSE)</f>
        <v>Basisbevilgning</v>
      </c>
      <c r="I326" s="3">
        <f>IF(A326='Enheter, modell og år'!$F$2-1,0,G326-VLOOKUP(A326-1&amp;B326&amp;C326&amp;E326,$F$2:$G$7561,2,FALSE))</f>
        <v>0</v>
      </c>
      <c r="J326" s="3">
        <f>IF(A326='Enheter, modell og år'!$F$2-1,0,VLOOKUP(A326-1&amp;B326&amp;C326&amp;E326,$F$2:$G$7561,2,FALSE))</f>
        <v>0</v>
      </c>
    </row>
    <row r="327" spans="1:10" x14ac:dyDescent="0.25">
      <c r="A327">
        <f>'Liste detaljert wide'!A327</f>
        <v>2018</v>
      </c>
      <c r="B327" t="str">
        <f>'Liste detaljert wide'!B327</f>
        <v>VFM</v>
      </c>
      <c r="C327">
        <f>'Liste detaljert wide'!C327</f>
        <v>0</v>
      </c>
      <c r="D327">
        <f>IFERROR(VLOOKUP(C327,'Enheter, modell og år'!$A$2:$B$31,2,FALSE),0)</f>
        <v>0</v>
      </c>
      <c r="E327" t="str">
        <f>'Liste detaljert wide'!$D$1</f>
        <v>Basisbevilgning</v>
      </c>
      <c r="F327" t="str">
        <f t="shared" si="5"/>
        <v>2018VFM0Basisbevilgning</v>
      </c>
      <c r="G327" s="3">
        <f>'Liste detaljert wide'!D327</f>
        <v>0</v>
      </c>
      <c r="H327" t="str">
        <f>VLOOKUP(E327,Def!$B$2:$C$15,2,FALSE)</f>
        <v>Basisbevilgning</v>
      </c>
      <c r="I327" s="3">
        <f>IF(A327='Enheter, modell og år'!$F$2-1,0,G327-VLOOKUP(A327-1&amp;B327&amp;C327&amp;E327,$F$2:$G$7561,2,FALSE))</f>
        <v>0</v>
      </c>
      <c r="J327" s="3">
        <f>IF(A327='Enheter, modell og år'!$F$2-1,0,VLOOKUP(A327-1&amp;B327&amp;C327&amp;E327,$F$2:$G$7561,2,FALSE))</f>
        <v>0</v>
      </c>
    </row>
    <row r="328" spans="1:10" x14ac:dyDescent="0.25">
      <c r="A328">
        <f>'Liste detaljert wide'!A328</f>
        <v>2018</v>
      </c>
      <c r="B328" t="str">
        <f>'Liste detaljert wide'!B328</f>
        <v>VFM</v>
      </c>
      <c r="C328">
        <f>'Liste detaljert wide'!C328</f>
        <v>0</v>
      </c>
      <c r="D328">
        <f>IFERROR(VLOOKUP(C328,'Enheter, modell og år'!$A$2:$B$31,2,FALSE),0)</f>
        <v>0</v>
      </c>
      <c r="E328" t="str">
        <f>'Liste detaljert wide'!$D$1</f>
        <v>Basisbevilgning</v>
      </c>
      <c r="F328" t="str">
        <f t="shared" si="5"/>
        <v>2018VFM0Basisbevilgning</v>
      </c>
      <c r="G328" s="3">
        <f>'Liste detaljert wide'!D328</f>
        <v>0</v>
      </c>
      <c r="H328" t="str">
        <f>VLOOKUP(E328,Def!$B$2:$C$15,2,FALSE)</f>
        <v>Basisbevilgning</v>
      </c>
      <c r="I328" s="3">
        <f>IF(A328='Enheter, modell og år'!$F$2-1,0,G328-VLOOKUP(A328-1&amp;B328&amp;C328&amp;E328,$F$2:$G$7561,2,FALSE))</f>
        <v>0</v>
      </c>
      <c r="J328" s="3">
        <f>IF(A328='Enheter, modell og år'!$F$2-1,0,VLOOKUP(A328-1&amp;B328&amp;C328&amp;E328,$F$2:$G$7561,2,FALSE))</f>
        <v>0</v>
      </c>
    </row>
    <row r="329" spans="1:10" x14ac:dyDescent="0.25">
      <c r="A329">
        <f>'Liste detaljert wide'!A329</f>
        <v>2018</v>
      </c>
      <c r="B329" t="str">
        <f>'Liste detaljert wide'!B329</f>
        <v>VFM</v>
      </c>
      <c r="C329">
        <f>'Liste detaljert wide'!C329</f>
        <v>0</v>
      </c>
      <c r="D329">
        <f>IFERROR(VLOOKUP(C329,'Enheter, modell og år'!$A$2:$B$31,2,FALSE),0)</f>
        <v>0</v>
      </c>
      <c r="E329" t="str">
        <f>'Liste detaljert wide'!$D$1</f>
        <v>Basisbevilgning</v>
      </c>
      <c r="F329" t="str">
        <f t="shared" si="5"/>
        <v>2018VFM0Basisbevilgning</v>
      </c>
      <c r="G329" s="3">
        <f>'Liste detaljert wide'!D329</f>
        <v>0</v>
      </c>
      <c r="H329" t="str">
        <f>VLOOKUP(E329,Def!$B$2:$C$15,2,FALSE)</f>
        <v>Basisbevilgning</v>
      </c>
      <c r="I329" s="3">
        <f>IF(A329='Enheter, modell og år'!$F$2-1,0,G329-VLOOKUP(A329-1&amp;B329&amp;C329&amp;E329,$F$2:$G$7561,2,FALSE))</f>
        <v>0</v>
      </c>
      <c r="J329" s="3">
        <f>IF(A329='Enheter, modell og år'!$F$2-1,0,VLOOKUP(A329-1&amp;B329&amp;C329&amp;E329,$F$2:$G$7561,2,FALSE))</f>
        <v>0</v>
      </c>
    </row>
    <row r="330" spans="1:10" x14ac:dyDescent="0.25">
      <c r="A330">
        <f>'Liste detaljert wide'!A330</f>
        <v>2018</v>
      </c>
      <c r="B330" t="str">
        <f>'Liste detaljert wide'!B330</f>
        <v>VFM</v>
      </c>
      <c r="C330">
        <f>'Liste detaljert wide'!C330</f>
        <v>0</v>
      </c>
      <c r="D330">
        <f>IFERROR(VLOOKUP(C330,'Enheter, modell og år'!$A$2:$B$31,2,FALSE),0)</f>
        <v>0</v>
      </c>
      <c r="E330" t="str">
        <f>'Liste detaljert wide'!$D$1</f>
        <v>Basisbevilgning</v>
      </c>
      <c r="F330" t="str">
        <f t="shared" si="5"/>
        <v>2018VFM0Basisbevilgning</v>
      </c>
      <c r="G330" s="3">
        <f>'Liste detaljert wide'!D330</f>
        <v>0</v>
      </c>
      <c r="H330" t="str">
        <f>VLOOKUP(E330,Def!$B$2:$C$15,2,FALSE)</f>
        <v>Basisbevilgning</v>
      </c>
      <c r="I330" s="3">
        <f>IF(A330='Enheter, modell og år'!$F$2-1,0,G330-VLOOKUP(A330-1&amp;B330&amp;C330&amp;E330,$F$2:$G$7561,2,FALSE))</f>
        <v>0</v>
      </c>
      <c r="J330" s="3">
        <f>IF(A330='Enheter, modell og år'!$F$2-1,0,VLOOKUP(A330-1&amp;B330&amp;C330&amp;E330,$F$2:$G$7561,2,FALSE))</f>
        <v>0</v>
      </c>
    </row>
    <row r="331" spans="1:10" x14ac:dyDescent="0.25">
      <c r="A331">
        <f>'Liste detaljert wide'!A331</f>
        <v>2018</v>
      </c>
      <c r="B331" t="str">
        <f>'Liste detaljert wide'!B331</f>
        <v>VFM</v>
      </c>
      <c r="C331">
        <f>'Liste detaljert wide'!C331</f>
        <v>0</v>
      </c>
      <c r="D331">
        <f>IFERROR(VLOOKUP(C331,'Enheter, modell og år'!$A$2:$B$31,2,FALSE),0)</f>
        <v>0</v>
      </c>
      <c r="E331" t="str">
        <f>'Liste detaljert wide'!$D$1</f>
        <v>Basisbevilgning</v>
      </c>
      <c r="F331" t="str">
        <f t="shared" si="5"/>
        <v>2018VFM0Basisbevilgning</v>
      </c>
      <c r="G331" s="3">
        <f>'Liste detaljert wide'!D331</f>
        <v>0</v>
      </c>
      <c r="H331" t="str">
        <f>VLOOKUP(E331,Def!$B$2:$C$15,2,FALSE)</f>
        <v>Basisbevilgning</v>
      </c>
      <c r="I331" s="3">
        <f>IF(A331='Enheter, modell og år'!$F$2-1,0,G331-VLOOKUP(A331-1&amp;B331&amp;C331&amp;E331,$F$2:$G$7561,2,FALSE))</f>
        <v>0</v>
      </c>
      <c r="J331" s="3">
        <f>IF(A331='Enheter, modell og år'!$F$2-1,0,VLOOKUP(A331-1&amp;B331&amp;C331&amp;E331,$F$2:$G$7561,2,FALSE))</f>
        <v>0</v>
      </c>
    </row>
    <row r="332" spans="1:10" x14ac:dyDescent="0.25">
      <c r="A332">
        <f>'Liste detaljert wide'!A332</f>
        <v>2019</v>
      </c>
      <c r="B332" t="str">
        <f>'Liste detaljert wide'!B332</f>
        <v>VFM</v>
      </c>
      <c r="C332">
        <f>'Liste detaljert wide'!C332</f>
        <v>0</v>
      </c>
      <c r="D332">
        <f>IFERROR(VLOOKUP(C332,'Enheter, modell og år'!$A$2:$B$31,2,FALSE),0)</f>
        <v>0</v>
      </c>
      <c r="E332" t="str">
        <f>'Liste detaljert wide'!$D$1</f>
        <v>Basisbevilgning</v>
      </c>
      <c r="F332" t="str">
        <f t="shared" si="5"/>
        <v>2019VFM0Basisbevilgning</v>
      </c>
      <c r="G332" s="3">
        <f>'Liste detaljert wide'!D332</f>
        <v>0</v>
      </c>
      <c r="H332" t="str">
        <f>VLOOKUP(E332,Def!$B$2:$C$15,2,FALSE)</f>
        <v>Basisbevilgning</v>
      </c>
      <c r="I332" s="3">
        <f>IF(A332='Enheter, modell og år'!$F$2-1,0,G332-VLOOKUP(A332-1&amp;B332&amp;C332&amp;E332,$F$2:$G$7561,2,FALSE))</f>
        <v>0</v>
      </c>
      <c r="J332" s="3">
        <f>IF(A332='Enheter, modell og år'!$F$2-1,0,VLOOKUP(A332-1&amp;B332&amp;C332&amp;E332,$F$2:$G$7561,2,FALSE))</f>
        <v>0</v>
      </c>
    </row>
    <row r="333" spans="1:10" x14ac:dyDescent="0.25">
      <c r="A333">
        <f>'Liste detaljert wide'!A333</f>
        <v>2019</v>
      </c>
      <c r="B333" t="str">
        <f>'Liste detaljert wide'!B333</f>
        <v>VFM</v>
      </c>
      <c r="C333">
        <f>'Liste detaljert wide'!C333</f>
        <v>0</v>
      </c>
      <c r="D333">
        <f>IFERROR(VLOOKUP(C333,'Enheter, modell og år'!$A$2:$B$31,2,FALSE),0)</f>
        <v>0</v>
      </c>
      <c r="E333" t="str">
        <f>'Liste detaljert wide'!$D$1</f>
        <v>Basisbevilgning</v>
      </c>
      <c r="F333" t="str">
        <f t="shared" si="5"/>
        <v>2019VFM0Basisbevilgning</v>
      </c>
      <c r="G333" s="3">
        <f>'Liste detaljert wide'!D333</f>
        <v>0</v>
      </c>
      <c r="H333" t="str">
        <f>VLOOKUP(E333,Def!$B$2:$C$15,2,FALSE)</f>
        <v>Basisbevilgning</v>
      </c>
      <c r="I333" s="3">
        <f>IF(A333='Enheter, modell og år'!$F$2-1,0,G333-VLOOKUP(A333-1&amp;B333&amp;C333&amp;E333,$F$2:$G$7561,2,FALSE))</f>
        <v>0</v>
      </c>
      <c r="J333" s="3">
        <f>IF(A333='Enheter, modell og år'!$F$2-1,0,VLOOKUP(A333-1&amp;B333&amp;C333&amp;E333,$F$2:$G$7561,2,FALSE))</f>
        <v>0</v>
      </c>
    </row>
    <row r="334" spans="1:10" x14ac:dyDescent="0.25">
      <c r="A334">
        <f>'Liste detaljert wide'!A334</f>
        <v>2019</v>
      </c>
      <c r="B334" t="str">
        <f>'Liste detaljert wide'!B334</f>
        <v>VFM</v>
      </c>
      <c r="C334">
        <f>'Liste detaljert wide'!C334</f>
        <v>0</v>
      </c>
      <c r="D334">
        <f>IFERROR(VLOOKUP(C334,'Enheter, modell og år'!$A$2:$B$31,2,FALSE),0)</f>
        <v>0</v>
      </c>
      <c r="E334" t="str">
        <f>'Liste detaljert wide'!$D$1</f>
        <v>Basisbevilgning</v>
      </c>
      <c r="F334" t="str">
        <f t="shared" si="5"/>
        <v>2019VFM0Basisbevilgning</v>
      </c>
      <c r="G334" s="3">
        <f>'Liste detaljert wide'!D334</f>
        <v>0</v>
      </c>
      <c r="H334" t="str">
        <f>VLOOKUP(E334,Def!$B$2:$C$15,2,FALSE)</f>
        <v>Basisbevilgning</v>
      </c>
      <c r="I334" s="3">
        <f>IF(A334='Enheter, modell og år'!$F$2-1,0,G334-VLOOKUP(A334-1&amp;B334&amp;C334&amp;E334,$F$2:$G$7561,2,FALSE))</f>
        <v>0</v>
      </c>
      <c r="J334" s="3">
        <f>IF(A334='Enheter, modell og år'!$F$2-1,0,VLOOKUP(A334-1&amp;B334&amp;C334&amp;E334,$F$2:$G$7561,2,FALSE))</f>
        <v>0</v>
      </c>
    </row>
    <row r="335" spans="1:10" x14ac:dyDescent="0.25">
      <c r="A335">
        <f>'Liste detaljert wide'!A335</f>
        <v>2019</v>
      </c>
      <c r="B335" t="str">
        <f>'Liste detaljert wide'!B335</f>
        <v>VFM</v>
      </c>
      <c r="C335">
        <f>'Liste detaljert wide'!C335</f>
        <v>0</v>
      </c>
      <c r="D335">
        <f>IFERROR(VLOOKUP(C335,'Enheter, modell og år'!$A$2:$B$31,2,FALSE),0)</f>
        <v>0</v>
      </c>
      <c r="E335" t="str">
        <f>'Liste detaljert wide'!$D$1</f>
        <v>Basisbevilgning</v>
      </c>
      <c r="F335" t="str">
        <f t="shared" si="5"/>
        <v>2019VFM0Basisbevilgning</v>
      </c>
      <c r="G335" s="3">
        <f>'Liste detaljert wide'!D335</f>
        <v>0</v>
      </c>
      <c r="H335" t="str">
        <f>VLOOKUP(E335,Def!$B$2:$C$15,2,FALSE)</f>
        <v>Basisbevilgning</v>
      </c>
      <c r="I335" s="3">
        <f>IF(A335='Enheter, modell og år'!$F$2-1,0,G335-VLOOKUP(A335-1&amp;B335&amp;C335&amp;E335,$F$2:$G$7561,2,FALSE))</f>
        <v>0</v>
      </c>
      <c r="J335" s="3">
        <f>IF(A335='Enheter, modell og år'!$F$2-1,0,VLOOKUP(A335-1&amp;B335&amp;C335&amp;E335,$F$2:$G$7561,2,FALSE))</f>
        <v>0</v>
      </c>
    </row>
    <row r="336" spans="1:10" x14ac:dyDescent="0.25">
      <c r="A336">
        <f>'Liste detaljert wide'!A336</f>
        <v>2019</v>
      </c>
      <c r="B336" t="str">
        <f>'Liste detaljert wide'!B336</f>
        <v>VFM</v>
      </c>
      <c r="C336">
        <f>'Liste detaljert wide'!C336</f>
        <v>0</v>
      </c>
      <c r="D336">
        <f>IFERROR(VLOOKUP(C336,'Enheter, modell og år'!$A$2:$B$31,2,FALSE),0)</f>
        <v>0</v>
      </c>
      <c r="E336" t="str">
        <f>'Liste detaljert wide'!$D$1</f>
        <v>Basisbevilgning</v>
      </c>
      <c r="F336" t="str">
        <f t="shared" si="5"/>
        <v>2019VFM0Basisbevilgning</v>
      </c>
      <c r="G336" s="3">
        <f>'Liste detaljert wide'!D336</f>
        <v>0</v>
      </c>
      <c r="H336" t="str">
        <f>VLOOKUP(E336,Def!$B$2:$C$15,2,FALSE)</f>
        <v>Basisbevilgning</v>
      </c>
      <c r="I336" s="3">
        <f>IF(A336='Enheter, modell og år'!$F$2-1,0,G336-VLOOKUP(A336-1&amp;B336&amp;C336&amp;E336,$F$2:$G$7561,2,FALSE))</f>
        <v>0</v>
      </c>
      <c r="J336" s="3">
        <f>IF(A336='Enheter, modell og år'!$F$2-1,0,VLOOKUP(A336-1&amp;B336&amp;C336&amp;E336,$F$2:$G$7561,2,FALSE))</f>
        <v>0</v>
      </c>
    </row>
    <row r="337" spans="1:10" x14ac:dyDescent="0.25">
      <c r="A337">
        <f>'Liste detaljert wide'!A337</f>
        <v>2019</v>
      </c>
      <c r="B337" t="str">
        <f>'Liste detaljert wide'!B337</f>
        <v>VFM</v>
      </c>
      <c r="C337">
        <f>'Liste detaljert wide'!C337</f>
        <v>0</v>
      </c>
      <c r="D337">
        <f>IFERROR(VLOOKUP(C337,'Enheter, modell og år'!$A$2:$B$31,2,FALSE),0)</f>
        <v>0</v>
      </c>
      <c r="E337" t="str">
        <f>'Liste detaljert wide'!$D$1</f>
        <v>Basisbevilgning</v>
      </c>
      <c r="F337" t="str">
        <f t="shared" si="5"/>
        <v>2019VFM0Basisbevilgning</v>
      </c>
      <c r="G337" s="3">
        <f>'Liste detaljert wide'!D337</f>
        <v>0</v>
      </c>
      <c r="H337" t="str">
        <f>VLOOKUP(E337,Def!$B$2:$C$15,2,FALSE)</f>
        <v>Basisbevilgning</v>
      </c>
      <c r="I337" s="3">
        <f>IF(A337='Enheter, modell og år'!$F$2-1,0,G337-VLOOKUP(A337-1&amp;B337&amp;C337&amp;E337,$F$2:$G$7561,2,FALSE))</f>
        <v>0</v>
      </c>
      <c r="J337" s="3">
        <f>IF(A337='Enheter, modell og år'!$F$2-1,0,VLOOKUP(A337-1&amp;B337&amp;C337&amp;E337,$F$2:$G$7561,2,FALSE))</f>
        <v>0</v>
      </c>
    </row>
    <row r="338" spans="1:10" x14ac:dyDescent="0.25">
      <c r="A338">
        <f>'Liste detaljert wide'!A338</f>
        <v>2019</v>
      </c>
      <c r="B338" t="str">
        <f>'Liste detaljert wide'!B338</f>
        <v>VFM</v>
      </c>
      <c r="C338">
        <f>'Liste detaljert wide'!C338</f>
        <v>0</v>
      </c>
      <c r="D338">
        <f>IFERROR(VLOOKUP(C338,'Enheter, modell og år'!$A$2:$B$31,2,FALSE),0)</f>
        <v>0</v>
      </c>
      <c r="E338" t="str">
        <f>'Liste detaljert wide'!$D$1</f>
        <v>Basisbevilgning</v>
      </c>
      <c r="F338" t="str">
        <f t="shared" si="5"/>
        <v>2019VFM0Basisbevilgning</v>
      </c>
      <c r="G338" s="3">
        <f>'Liste detaljert wide'!D338</f>
        <v>0</v>
      </c>
      <c r="H338" t="str">
        <f>VLOOKUP(E338,Def!$B$2:$C$15,2,FALSE)</f>
        <v>Basisbevilgning</v>
      </c>
      <c r="I338" s="3">
        <f>IF(A338='Enheter, modell og år'!$F$2-1,0,G338-VLOOKUP(A338-1&amp;B338&amp;C338&amp;E338,$F$2:$G$7561,2,FALSE))</f>
        <v>0</v>
      </c>
      <c r="J338" s="3">
        <f>IF(A338='Enheter, modell og år'!$F$2-1,0,VLOOKUP(A338-1&amp;B338&amp;C338&amp;E338,$F$2:$G$7561,2,FALSE))</f>
        <v>0</v>
      </c>
    </row>
    <row r="339" spans="1:10" x14ac:dyDescent="0.25">
      <c r="A339">
        <f>'Liste detaljert wide'!A339</f>
        <v>2019</v>
      </c>
      <c r="B339" t="str">
        <f>'Liste detaljert wide'!B339</f>
        <v>VFM</v>
      </c>
      <c r="C339">
        <f>'Liste detaljert wide'!C339</f>
        <v>0</v>
      </c>
      <c r="D339">
        <f>IFERROR(VLOOKUP(C339,'Enheter, modell og år'!$A$2:$B$31,2,FALSE),0)</f>
        <v>0</v>
      </c>
      <c r="E339" t="str">
        <f>'Liste detaljert wide'!$D$1</f>
        <v>Basisbevilgning</v>
      </c>
      <c r="F339" t="str">
        <f t="shared" si="5"/>
        <v>2019VFM0Basisbevilgning</v>
      </c>
      <c r="G339" s="3">
        <f>'Liste detaljert wide'!D339</f>
        <v>0</v>
      </c>
      <c r="H339" t="str">
        <f>VLOOKUP(E339,Def!$B$2:$C$15,2,FALSE)</f>
        <v>Basisbevilgning</v>
      </c>
      <c r="I339" s="3">
        <f>IF(A339='Enheter, modell og år'!$F$2-1,0,G339-VLOOKUP(A339-1&amp;B339&amp;C339&amp;E339,$F$2:$G$7561,2,FALSE))</f>
        <v>0</v>
      </c>
      <c r="J339" s="3">
        <f>IF(A339='Enheter, modell og år'!$F$2-1,0,VLOOKUP(A339-1&amp;B339&amp;C339&amp;E339,$F$2:$G$7561,2,FALSE))</f>
        <v>0</v>
      </c>
    </row>
    <row r="340" spans="1:10" x14ac:dyDescent="0.25">
      <c r="A340">
        <f>'Liste detaljert wide'!A340</f>
        <v>2019</v>
      </c>
      <c r="B340" t="str">
        <f>'Liste detaljert wide'!B340</f>
        <v>VFM</v>
      </c>
      <c r="C340">
        <f>'Liste detaljert wide'!C340</f>
        <v>0</v>
      </c>
      <c r="D340">
        <f>IFERROR(VLOOKUP(C340,'Enheter, modell og år'!$A$2:$B$31,2,FALSE),0)</f>
        <v>0</v>
      </c>
      <c r="E340" t="str">
        <f>'Liste detaljert wide'!$D$1</f>
        <v>Basisbevilgning</v>
      </c>
      <c r="F340" t="str">
        <f t="shared" si="5"/>
        <v>2019VFM0Basisbevilgning</v>
      </c>
      <c r="G340" s="3">
        <f>'Liste detaljert wide'!D340</f>
        <v>0</v>
      </c>
      <c r="H340" t="str">
        <f>VLOOKUP(E340,Def!$B$2:$C$15,2,FALSE)</f>
        <v>Basisbevilgning</v>
      </c>
      <c r="I340" s="3">
        <f>IF(A340='Enheter, modell og år'!$F$2-1,0,G340-VLOOKUP(A340-1&amp;B340&amp;C340&amp;E340,$F$2:$G$7561,2,FALSE))</f>
        <v>0</v>
      </c>
      <c r="J340" s="3">
        <f>IF(A340='Enheter, modell og år'!$F$2-1,0,VLOOKUP(A340-1&amp;B340&amp;C340&amp;E340,$F$2:$G$7561,2,FALSE))</f>
        <v>0</v>
      </c>
    </row>
    <row r="341" spans="1:10" x14ac:dyDescent="0.25">
      <c r="A341">
        <f>'Liste detaljert wide'!A341</f>
        <v>2019</v>
      </c>
      <c r="B341" t="str">
        <f>'Liste detaljert wide'!B341</f>
        <v>VFM</v>
      </c>
      <c r="C341">
        <f>'Liste detaljert wide'!C341</f>
        <v>0</v>
      </c>
      <c r="D341">
        <f>IFERROR(VLOOKUP(C341,'Enheter, modell og år'!$A$2:$B$31,2,FALSE),0)</f>
        <v>0</v>
      </c>
      <c r="E341" t="str">
        <f>'Liste detaljert wide'!$D$1</f>
        <v>Basisbevilgning</v>
      </c>
      <c r="F341" t="str">
        <f t="shared" si="5"/>
        <v>2019VFM0Basisbevilgning</v>
      </c>
      <c r="G341" s="3">
        <f>'Liste detaljert wide'!D341</f>
        <v>0</v>
      </c>
      <c r="H341" t="str">
        <f>VLOOKUP(E341,Def!$B$2:$C$15,2,FALSE)</f>
        <v>Basisbevilgning</v>
      </c>
      <c r="I341" s="3">
        <f>IF(A341='Enheter, modell og år'!$F$2-1,0,G341-VLOOKUP(A341-1&amp;B341&amp;C341&amp;E341,$F$2:$G$7561,2,FALSE))</f>
        <v>0</v>
      </c>
      <c r="J341" s="3">
        <f>IF(A341='Enheter, modell og år'!$F$2-1,0,VLOOKUP(A341-1&amp;B341&amp;C341&amp;E341,$F$2:$G$7561,2,FALSE))</f>
        <v>0</v>
      </c>
    </row>
    <row r="342" spans="1:10" x14ac:dyDescent="0.25">
      <c r="A342">
        <f>'Liste detaljert wide'!A342</f>
        <v>2019</v>
      </c>
      <c r="B342" t="str">
        <f>'Liste detaljert wide'!B342</f>
        <v>VFM</v>
      </c>
      <c r="C342">
        <f>'Liste detaljert wide'!C342</f>
        <v>0</v>
      </c>
      <c r="D342">
        <f>IFERROR(VLOOKUP(C342,'Enheter, modell og år'!$A$2:$B$31,2,FALSE),0)</f>
        <v>0</v>
      </c>
      <c r="E342" t="str">
        <f>'Liste detaljert wide'!$D$1</f>
        <v>Basisbevilgning</v>
      </c>
      <c r="F342" t="str">
        <f t="shared" si="5"/>
        <v>2019VFM0Basisbevilgning</v>
      </c>
      <c r="G342" s="3">
        <f>'Liste detaljert wide'!D342</f>
        <v>0</v>
      </c>
      <c r="H342" t="str">
        <f>VLOOKUP(E342,Def!$B$2:$C$15,2,FALSE)</f>
        <v>Basisbevilgning</v>
      </c>
      <c r="I342" s="3">
        <f>IF(A342='Enheter, modell og år'!$F$2-1,0,G342-VLOOKUP(A342-1&amp;B342&amp;C342&amp;E342,$F$2:$G$7561,2,FALSE))</f>
        <v>0</v>
      </c>
      <c r="J342" s="3">
        <f>IF(A342='Enheter, modell og år'!$F$2-1,0,VLOOKUP(A342-1&amp;B342&amp;C342&amp;E342,$F$2:$G$7561,2,FALSE))</f>
        <v>0</v>
      </c>
    </row>
    <row r="343" spans="1:10" x14ac:dyDescent="0.25">
      <c r="A343">
        <f>'Liste detaljert wide'!A343</f>
        <v>2019</v>
      </c>
      <c r="B343" t="str">
        <f>'Liste detaljert wide'!B343</f>
        <v>VFM</v>
      </c>
      <c r="C343">
        <f>'Liste detaljert wide'!C343</f>
        <v>0</v>
      </c>
      <c r="D343">
        <f>IFERROR(VLOOKUP(C343,'Enheter, modell og år'!$A$2:$B$31,2,FALSE),0)</f>
        <v>0</v>
      </c>
      <c r="E343" t="str">
        <f>'Liste detaljert wide'!$D$1</f>
        <v>Basisbevilgning</v>
      </c>
      <c r="F343" t="str">
        <f t="shared" si="5"/>
        <v>2019VFM0Basisbevilgning</v>
      </c>
      <c r="G343" s="3">
        <f>'Liste detaljert wide'!D343</f>
        <v>0</v>
      </c>
      <c r="H343" t="str">
        <f>VLOOKUP(E343,Def!$B$2:$C$15,2,FALSE)</f>
        <v>Basisbevilgning</v>
      </c>
      <c r="I343" s="3">
        <f>IF(A343='Enheter, modell og år'!$F$2-1,0,G343-VLOOKUP(A343-1&amp;B343&amp;C343&amp;E343,$F$2:$G$7561,2,FALSE))</f>
        <v>0</v>
      </c>
      <c r="J343" s="3">
        <f>IF(A343='Enheter, modell og år'!$F$2-1,0,VLOOKUP(A343-1&amp;B343&amp;C343&amp;E343,$F$2:$G$7561,2,FALSE))</f>
        <v>0</v>
      </c>
    </row>
    <row r="344" spans="1:10" x14ac:dyDescent="0.25">
      <c r="A344">
        <f>'Liste detaljert wide'!A344</f>
        <v>2019</v>
      </c>
      <c r="B344" t="str">
        <f>'Liste detaljert wide'!B344</f>
        <v>VFM</v>
      </c>
      <c r="C344">
        <f>'Liste detaljert wide'!C344</f>
        <v>0</v>
      </c>
      <c r="D344">
        <f>IFERROR(VLOOKUP(C344,'Enheter, modell og år'!$A$2:$B$31,2,FALSE),0)</f>
        <v>0</v>
      </c>
      <c r="E344" t="str">
        <f>'Liste detaljert wide'!$D$1</f>
        <v>Basisbevilgning</v>
      </c>
      <c r="F344" t="str">
        <f t="shared" si="5"/>
        <v>2019VFM0Basisbevilgning</v>
      </c>
      <c r="G344" s="3">
        <f>'Liste detaljert wide'!D344</f>
        <v>0</v>
      </c>
      <c r="H344" t="str">
        <f>VLOOKUP(E344,Def!$B$2:$C$15,2,FALSE)</f>
        <v>Basisbevilgning</v>
      </c>
      <c r="I344" s="3">
        <f>IF(A344='Enheter, modell og år'!$F$2-1,0,G344-VLOOKUP(A344-1&amp;B344&amp;C344&amp;E344,$F$2:$G$7561,2,FALSE))</f>
        <v>0</v>
      </c>
      <c r="J344" s="3">
        <f>IF(A344='Enheter, modell og år'!$F$2-1,0,VLOOKUP(A344-1&amp;B344&amp;C344&amp;E344,$F$2:$G$7561,2,FALSE))</f>
        <v>0</v>
      </c>
    </row>
    <row r="345" spans="1:10" x14ac:dyDescent="0.25">
      <c r="A345">
        <f>'Liste detaljert wide'!A345</f>
        <v>2019</v>
      </c>
      <c r="B345" t="str">
        <f>'Liste detaljert wide'!B345</f>
        <v>VFM</v>
      </c>
      <c r="C345">
        <f>'Liste detaljert wide'!C345</f>
        <v>0</v>
      </c>
      <c r="D345">
        <f>IFERROR(VLOOKUP(C345,'Enheter, modell og år'!$A$2:$B$31,2,FALSE),0)</f>
        <v>0</v>
      </c>
      <c r="E345" t="str">
        <f>'Liste detaljert wide'!$D$1</f>
        <v>Basisbevilgning</v>
      </c>
      <c r="F345" t="str">
        <f t="shared" si="5"/>
        <v>2019VFM0Basisbevilgning</v>
      </c>
      <c r="G345" s="3">
        <f>'Liste detaljert wide'!D345</f>
        <v>0</v>
      </c>
      <c r="H345" t="str">
        <f>VLOOKUP(E345,Def!$B$2:$C$15,2,FALSE)</f>
        <v>Basisbevilgning</v>
      </c>
      <c r="I345" s="3">
        <f>IF(A345='Enheter, modell og år'!$F$2-1,0,G345-VLOOKUP(A345-1&amp;B345&amp;C345&amp;E345,$F$2:$G$7561,2,FALSE))</f>
        <v>0</v>
      </c>
      <c r="J345" s="3">
        <f>IF(A345='Enheter, modell og år'!$F$2-1,0,VLOOKUP(A345-1&amp;B345&amp;C345&amp;E345,$F$2:$G$7561,2,FALSE))</f>
        <v>0</v>
      </c>
    </row>
    <row r="346" spans="1:10" x14ac:dyDescent="0.25">
      <c r="A346">
        <f>'Liste detaljert wide'!A346</f>
        <v>2019</v>
      </c>
      <c r="B346" t="str">
        <f>'Liste detaljert wide'!B346</f>
        <v>VFM</v>
      </c>
      <c r="C346">
        <f>'Liste detaljert wide'!C346</f>
        <v>0</v>
      </c>
      <c r="D346">
        <f>IFERROR(VLOOKUP(C346,'Enheter, modell og år'!$A$2:$B$31,2,FALSE),0)</f>
        <v>0</v>
      </c>
      <c r="E346" t="str">
        <f>'Liste detaljert wide'!$D$1</f>
        <v>Basisbevilgning</v>
      </c>
      <c r="F346" t="str">
        <f t="shared" si="5"/>
        <v>2019VFM0Basisbevilgning</v>
      </c>
      <c r="G346" s="3">
        <f>'Liste detaljert wide'!D346</f>
        <v>0</v>
      </c>
      <c r="H346" t="str">
        <f>VLOOKUP(E346,Def!$B$2:$C$15,2,FALSE)</f>
        <v>Basisbevilgning</v>
      </c>
      <c r="I346" s="3">
        <f>IF(A346='Enheter, modell og år'!$F$2-1,0,G346-VLOOKUP(A346-1&amp;B346&amp;C346&amp;E346,$F$2:$G$7561,2,FALSE))</f>
        <v>0</v>
      </c>
      <c r="J346" s="3">
        <f>IF(A346='Enheter, modell og år'!$F$2-1,0,VLOOKUP(A346-1&amp;B346&amp;C346&amp;E346,$F$2:$G$7561,2,FALSE))</f>
        <v>0</v>
      </c>
    </row>
    <row r="347" spans="1:10" x14ac:dyDescent="0.25">
      <c r="A347">
        <f>'Liste detaljert wide'!A347</f>
        <v>2019</v>
      </c>
      <c r="B347" t="str">
        <f>'Liste detaljert wide'!B347</f>
        <v>VFM</v>
      </c>
      <c r="C347">
        <f>'Liste detaljert wide'!C347</f>
        <v>0</v>
      </c>
      <c r="D347">
        <f>IFERROR(VLOOKUP(C347,'Enheter, modell og år'!$A$2:$B$31,2,FALSE),0)</f>
        <v>0</v>
      </c>
      <c r="E347" t="str">
        <f>'Liste detaljert wide'!$D$1</f>
        <v>Basisbevilgning</v>
      </c>
      <c r="F347" t="str">
        <f t="shared" si="5"/>
        <v>2019VFM0Basisbevilgning</v>
      </c>
      <c r="G347" s="3">
        <f>'Liste detaljert wide'!D347</f>
        <v>0</v>
      </c>
      <c r="H347" t="str">
        <f>VLOOKUP(E347,Def!$B$2:$C$15,2,FALSE)</f>
        <v>Basisbevilgning</v>
      </c>
      <c r="I347" s="3">
        <f>IF(A347='Enheter, modell og år'!$F$2-1,0,G347-VLOOKUP(A347-1&amp;B347&amp;C347&amp;E347,$F$2:$G$7561,2,FALSE))</f>
        <v>0</v>
      </c>
      <c r="J347" s="3">
        <f>IF(A347='Enheter, modell og år'!$F$2-1,0,VLOOKUP(A347-1&amp;B347&amp;C347&amp;E347,$F$2:$G$7561,2,FALSE))</f>
        <v>0</v>
      </c>
    </row>
    <row r="348" spans="1:10" x14ac:dyDescent="0.25">
      <c r="A348">
        <f>'Liste detaljert wide'!A348</f>
        <v>2019</v>
      </c>
      <c r="B348" t="str">
        <f>'Liste detaljert wide'!B348</f>
        <v>VFM</v>
      </c>
      <c r="C348">
        <f>'Liste detaljert wide'!C348</f>
        <v>0</v>
      </c>
      <c r="D348">
        <f>IFERROR(VLOOKUP(C348,'Enheter, modell og år'!$A$2:$B$31,2,FALSE),0)</f>
        <v>0</v>
      </c>
      <c r="E348" t="str">
        <f>'Liste detaljert wide'!$D$1</f>
        <v>Basisbevilgning</v>
      </c>
      <c r="F348" t="str">
        <f t="shared" si="5"/>
        <v>2019VFM0Basisbevilgning</v>
      </c>
      <c r="G348" s="3">
        <f>'Liste detaljert wide'!D348</f>
        <v>0</v>
      </c>
      <c r="H348" t="str">
        <f>VLOOKUP(E348,Def!$B$2:$C$15,2,FALSE)</f>
        <v>Basisbevilgning</v>
      </c>
      <c r="I348" s="3">
        <f>IF(A348='Enheter, modell og år'!$F$2-1,0,G348-VLOOKUP(A348-1&amp;B348&amp;C348&amp;E348,$F$2:$G$7561,2,FALSE))</f>
        <v>0</v>
      </c>
      <c r="J348" s="3">
        <f>IF(A348='Enheter, modell og år'!$F$2-1,0,VLOOKUP(A348-1&amp;B348&amp;C348&amp;E348,$F$2:$G$7561,2,FALSE))</f>
        <v>0</v>
      </c>
    </row>
    <row r="349" spans="1:10" x14ac:dyDescent="0.25">
      <c r="A349">
        <f>'Liste detaljert wide'!A349</f>
        <v>2019</v>
      </c>
      <c r="B349" t="str">
        <f>'Liste detaljert wide'!B349</f>
        <v>VFM</v>
      </c>
      <c r="C349">
        <f>'Liste detaljert wide'!C349</f>
        <v>0</v>
      </c>
      <c r="D349">
        <f>IFERROR(VLOOKUP(C349,'Enheter, modell og år'!$A$2:$B$31,2,FALSE),0)</f>
        <v>0</v>
      </c>
      <c r="E349" t="str">
        <f>'Liste detaljert wide'!$D$1</f>
        <v>Basisbevilgning</v>
      </c>
      <c r="F349" t="str">
        <f t="shared" si="5"/>
        <v>2019VFM0Basisbevilgning</v>
      </c>
      <c r="G349" s="3">
        <f>'Liste detaljert wide'!D349</f>
        <v>0</v>
      </c>
      <c r="H349" t="str">
        <f>VLOOKUP(E349,Def!$B$2:$C$15,2,FALSE)</f>
        <v>Basisbevilgning</v>
      </c>
      <c r="I349" s="3">
        <f>IF(A349='Enheter, modell og år'!$F$2-1,0,G349-VLOOKUP(A349-1&amp;B349&amp;C349&amp;E349,$F$2:$G$7561,2,FALSE))</f>
        <v>0</v>
      </c>
      <c r="J349" s="3">
        <f>IF(A349='Enheter, modell og år'!$F$2-1,0,VLOOKUP(A349-1&amp;B349&amp;C349&amp;E349,$F$2:$G$7561,2,FALSE))</f>
        <v>0</v>
      </c>
    </row>
    <row r="350" spans="1:10" x14ac:dyDescent="0.25">
      <c r="A350">
        <f>'Liste detaljert wide'!A350</f>
        <v>2019</v>
      </c>
      <c r="B350" t="str">
        <f>'Liste detaljert wide'!B350</f>
        <v>VFM</v>
      </c>
      <c r="C350">
        <f>'Liste detaljert wide'!C350</f>
        <v>0</v>
      </c>
      <c r="D350">
        <f>IFERROR(VLOOKUP(C350,'Enheter, modell og år'!$A$2:$B$31,2,FALSE),0)</f>
        <v>0</v>
      </c>
      <c r="E350" t="str">
        <f>'Liste detaljert wide'!$D$1</f>
        <v>Basisbevilgning</v>
      </c>
      <c r="F350" t="str">
        <f t="shared" si="5"/>
        <v>2019VFM0Basisbevilgning</v>
      </c>
      <c r="G350" s="3">
        <f>'Liste detaljert wide'!D350</f>
        <v>0</v>
      </c>
      <c r="H350" t="str">
        <f>VLOOKUP(E350,Def!$B$2:$C$15,2,FALSE)</f>
        <v>Basisbevilgning</v>
      </c>
      <c r="I350" s="3">
        <f>IF(A350='Enheter, modell og år'!$F$2-1,0,G350-VLOOKUP(A350-1&amp;B350&amp;C350&amp;E350,$F$2:$G$7561,2,FALSE))</f>
        <v>0</v>
      </c>
      <c r="J350" s="3">
        <f>IF(A350='Enheter, modell og år'!$F$2-1,0,VLOOKUP(A350-1&amp;B350&amp;C350&amp;E350,$F$2:$G$7561,2,FALSE))</f>
        <v>0</v>
      </c>
    </row>
    <row r="351" spans="1:10" x14ac:dyDescent="0.25">
      <c r="A351">
        <f>'Liste detaljert wide'!A351</f>
        <v>2019</v>
      </c>
      <c r="B351" t="str">
        <f>'Liste detaljert wide'!B351</f>
        <v>VFM</v>
      </c>
      <c r="C351">
        <f>'Liste detaljert wide'!C351</f>
        <v>0</v>
      </c>
      <c r="D351">
        <f>IFERROR(VLOOKUP(C351,'Enheter, modell og år'!$A$2:$B$31,2,FALSE),0)</f>
        <v>0</v>
      </c>
      <c r="E351" t="str">
        <f>'Liste detaljert wide'!$D$1</f>
        <v>Basisbevilgning</v>
      </c>
      <c r="F351" t="str">
        <f t="shared" si="5"/>
        <v>2019VFM0Basisbevilgning</v>
      </c>
      <c r="G351" s="3">
        <f>'Liste detaljert wide'!D351</f>
        <v>0</v>
      </c>
      <c r="H351" t="str">
        <f>VLOOKUP(E351,Def!$B$2:$C$15,2,FALSE)</f>
        <v>Basisbevilgning</v>
      </c>
      <c r="I351" s="3">
        <f>IF(A351='Enheter, modell og år'!$F$2-1,0,G351-VLOOKUP(A351-1&amp;B351&amp;C351&amp;E351,$F$2:$G$7561,2,FALSE))</f>
        <v>0</v>
      </c>
      <c r="J351" s="3">
        <f>IF(A351='Enheter, modell og år'!$F$2-1,0,VLOOKUP(A351-1&amp;B351&amp;C351&amp;E351,$F$2:$G$7561,2,FALSE))</f>
        <v>0</v>
      </c>
    </row>
    <row r="352" spans="1:10" x14ac:dyDescent="0.25">
      <c r="A352">
        <f>'Liste detaljert wide'!A352</f>
        <v>2019</v>
      </c>
      <c r="B352" t="str">
        <f>'Liste detaljert wide'!B352</f>
        <v>VFM</v>
      </c>
      <c r="C352">
        <f>'Liste detaljert wide'!C352</f>
        <v>0</v>
      </c>
      <c r="D352">
        <f>IFERROR(VLOOKUP(C352,'Enheter, modell og år'!$A$2:$B$31,2,FALSE),0)</f>
        <v>0</v>
      </c>
      <c r="E352" t="str">
        <f>'Liste detaljert wide'!$D$1</f>
        <v>Basisbevilgning</v>
      </c>
      <c r="F352" t="str">
        <f t="shared" si="5"/>
        <v>2019VFM0Basisbevilgning</v>
      </c>
      <c r="G352" s="3">
        <f>'Liste detaljert wide'!D352</f>
        <v>0</v>
      </c>
      <c r="H352" t="str">
        <f>VLOOKUP(E352,Def!$B$2:$C$15,2,FALSE)</f>
        <v>Basisbevilgning</v>
      </c>
      <c r="I352" s="3">
        <f>IF(A352='Enheter, modell og år'!$F$2-1,0,G352-VLOOKUP(A352-1&amp;B352&amp;C352&amp;E352,$F$2:$G$7561,2,FALSE))</f>
        <v>0</v>
      </c>
      <c r="J352" s="3">
        <f>IF(A352='Enheter, modell og år'!$F$2-1,0,VLOOKUP(A352-1&amp;B352&amp;C352&amp;E352,$F$2:$G$7561,2,FALSE))</f>
        <v>0</v>
      </c>
    </row>
    <row r="353" spans="1:10" x14ac:dyDescent="0.25">
      <c r="A353">
        <f>'Liste detaljert wide'!A353</f>
        <v>2019</v>
      </c>
      <c r="B353" t="str">
        <f>'Liste detaljert wide'!B353</f>
        <v>VFM</v>
      </c>
      <c r="C353">
        <f>'Liste detaljert wide'!C353</f>
        <v>0</v>
      </c>
      <c r="D353">
        <f>IFERROR(VLOOKUP(C353,'Enheter, modell og år'!$A$2:$B$31,2,FALSE),0)</f>
        <v>0</v>
      </c>
      <c r="E353" t="str">
        <f>'Liste detaljert wide'!$D$1</f>
        <v>Basisbevilgning</v>
      </c>
      <c r="F353" t="str">
        <f t="shared" si="5"/>
        <v>2019VFM0Basisbevilgning</v>
      </c>
      <c r="G353" s="3">
        <f>'Liste detaljert wide'!D353</f>
        <v>0</v>
      </c>
      <c r="H353" t="str">
        <f>VLOOKUP(E353,Def!$B$2:$C$15,2,FALSE)</f>
        <v>Basisbevilgning</v>
      </c>
      <c r="I353" s="3">
        <f>IF(A353='Enheter, modell og år'!$F$2-1,0,G353-VLOOKUP(A353-1&amp;B353&amp;C353&amp;E353,$F$2:$G$7561,2,FALSE))</f>
        <v>0</v>
      </c>
      <c r="J353" s="3">
        <f>IF(A353='Enheter, modell og år'!$F$2-1,0,VLOOKUP(A353-1&amp;B353&amp;C353&amp;E353,$F$2:$G$7561,2,FALSE))</f>
        <v>0</v>
      </c>
    </row>
    <row r="354" spans="1:10" x14ac:dyDescent="0.25">
      <c r="A354">
        <f>'Liste detaljert wide'!A354</f>
        <v>2019</v>
      </c>
      <c r="B354" t="str">
        <f>'Liste detaljert wide'!B354</f>
        <v>VFM</v>
      </c>
      <c r="C354">
        <f>'Liste detaljert wide'!C354</f>
        <v>0</v>
      </c>
      <c r="D354">
        <f>IFERROR(VLOOKUP(C354,'Enheter, modell og år'!$A$2:$B$31,2,FALSE),0)</f>
        <v>0</v>
      </c>
      <c r="E354" t="str">
        <f>'Liste detaljert wide'!$D$1</f>
        <v>Basisbevilgning</v>
      </c>
      <c r="F354" t="str">
        <f t="shared" si="5"/>
        <v>2019VFM0Basisbevilgning</v>
      </c>
      <c r="G354" s="3">
        <f>'Liste detaljert wide'!D354</f>
        <v>0</v>
      </c>
      <c r="H354" t="str">
        <f>VLOOKUP(E354,Def!$B$2:$C$15,2,FALSE)</f>
        <v>Basisbevilgning</v>
      </c>
      <c r="I354" s="3">
        <f>IF(A354='Enheter, modell og år'!$F$2-1,0,G354-VLOOKUP(A354-1&amp;B354&amp;C354&amp;E354,$F$2:$G$7561,2,FALSE))</f>
        <v>0</v>
      </c>
      <c r="J354" s="3">
        <f>IF(A354='Enheter, modell og år'!$F$2-1,0,VLOOKUP(A354-1&amp;B354&amp;C354&amp;E354,$F$2:$G$7561,2,FALSE))</f>
        <v>0</v>
      </c>
    </row>
    <row r="355" spans="1:10" x14ac:dyDescent="0.25">
      <c r="A355">
        <f>'Liste detaljert wide'!A355</f>
        <v>2019</v>
      </c>
      <c r="B355" t="str">
        <f>'Liste detaljert wide'!B355</f>
        <v>VFM</v>
      </c>
      <c r="C355">
        <f>'Liste detaljert wide'!C355</f>
        <v>0</v>
      </c>
      <c r="D355">
        <f>IFERROR(VLOOKUP(C355,'Enheter, modell og år'!$A$2:$B$31,2,FALSE),0)</f>
        <v>0</v>
      </c>
      <c r="E355" t="str">
        <f>'Liste detaljert wide'!$D$1</f>
        <v>Basisbevilgning</v>
      </c>
      <c r="F355" t="str">
        <f t="shared" si="5"/>
        <v>2019VFM0Basisbevilgning</v>
      </c>
      <c r="G355" s="3">
        <f>'Liste detaljert wide'!D355</f>
        <v>0</v>
      </c>
      <c r="H355" t="str">
        <f>VLOOKUP(E355,Def!$B$2:$C$15,2,FALSE)</f>
        <v>Basisbevilgning</v>
      </c>
      <c r="I355" s="3">
        <f>IF(A355='Enheter, modell og år'!$F$2-1,0,G355-VLOOKUP(A355-1&amp;B355&amp;C355&amp;E355,$F$2:$G$7561,2,FALSE))</f>
        <v>0</v>
      </c>
      <c r="J355" s="3">
        <f>IF(A355='Enheter, modell og år'!$F$2-1,0,VLOOKUP(A355-1&amp;B355&amp;C355&amp;E355,$F$2:$G$7561,2,FALSE))</f>
        <v>0</v>
      </c>
    </row>
    <row r="356" spans="1:10" x14ac:dyDescent="0.25">
      <c r="A356">
        <f>'Liste detaljert wide'!A356</f>
        <v>2019</v>
      </c>
      <c r="B356" t="str">
        <f>'Liste detaljert wide'!B356</f>
        <v>VFM</v>
      </c>
      <c r="C356">
        <f>'Liste detaljert wide'!C356</f>
        <v>0</v>
      </c>
      <c r="D356">
        <f>IFERROR(VLOOKUP(C356,'Enheter, modell og år'!$A$2:$B$31,2,FALSE),0)</f>
        <v>0</v>
      </c>
      <c r="E356" t="str">
        <f>'Liste detaljert wide'!$D$1</f>
        <v>Basisbevilgning</v>
      </c>
      <c r="F356" t="str">
        <f t="shared" si="5"/>
        <v>2019VFM0Basisbevilgning</v>
      </c>
      <c r="G356" s="3">
        <f>'Liste detaljert wide'!D356</f>
        <v>0</v>
      </c>
      <c r="H356" t="str">
        <f>VLOOKUP(E356,Def!$B$2:$C$15,2,FALSE)</f>
        <v>Basisbevilgning</v>
      </c>
      <c r="I356" s="3">
        <f>IF(A356='Enheter, modell og år'!$F$2-1,0,G356-VLOOKUP(A356-1&amp;B356&amp;C356&amp;E356,$F$2:$G$7561,2,FALSE))</f>
        <v>0</v>
      </c>
      <c r="J356" s="3">
        <f>IF(A356='Enheter, modell og år'!$F$2-1,0,VLOOKUP(A356-1&amp;B356&amp;C356&amp;E356,$F$2:$G$7561,2,FALSE))</f>
        <v>0</v>
      </c>
    </row>
    <row r="357" spans="1:10" x14ac:dyDescent="0.25">
      <c r="A357">
        <f>'Liste detaljert wide'!A357</f>
        <v>2019</v>
      </c>
      <c r="B357" t="str">
        <f>'Liste detaljert wide'!B357</f>
        <v>VFM</v>
      </c>
      <c r="C357">
        <f>'Liste detaljert wide'!C357</f>
        <v>0</v>
      </c>
      <c r="D357">
        <f>IFERROR(VLOOKUP(C357,'Enheter, modell og år'!$A$2:$B$31,2,FALSE),0)</f>
        <v>0</v>
      </c>
      <c r="E357" t="str">
        <f>'Liste detaljert wide'!$D$1</f>
        <v>Basisbevilgning</v>
      </c>
      <c r="F357" t="str">
        <f t="shared" si="5"/>
        <v>2019VFM0Basisbevilgning</v>
      </c>
      <c r="G357" s="3">
        <f>'Liste detaljert wide'!D357</f>
        <v>0</v>
      </c>
      <c r="H357" t="str">
        <f>VLOOKUP(E357,Def!$B$2:$C$15,2,FALSE)</f>
        <v>Basisbevilgning</v>
      </c>
      <c r="I357" s="3">
        <f>IF(A357='Enheter, modell og år'!$F$2-1,0,G357-VLOOKUP(A357-1&amp;B357&amp;C357&amp;E357,$F$2:$G$7561,2,FALSE))</f>
        <v>0</v>
      </c>
      <c r="J357" s="3">
        <f>IF(A357='Enheter, modell og år'!$F$2-1,0,VLOOKUP(A357-1&amp;B357&amp;C357&amp;E357,$F$2:$G$7561,2,FALSE))</f>
        <v>0</v>
      </c>
    </row>
    <row r="358" spans="1:10" x14ac:dyDescent="0.25">
      <c r="A358">
        <f>'Liste detaljert wide'!A358</f>
        <v>2019</v>
      </c>
      <c r="B358" t="str">
        <f>'Liste detaljert wide'!B358</f>
        <v>VFM</v>
      </c>
      <c r="C358">
        <f>'Liste detaljert wide'!C358</f>
        <v>0</v>
      </c>
      <c r="D358">
        <f>IFERROR(VLOOKUP(C358,'Enheter, modell og år'!$A$2:$B$31,2,FALSE),0)</f>
        <v>0</v>
      </c>
      <c r="E358" t="str">
        <f>'Liste detaljert wide'!$D$1</f>
        <v>Basisbevilgning</v>
      </c>
      <c r="F358" t="str">
        <f t="shared" si="5"/>
        <v>2019VFM0Basisbevilgning</v>
      </c>
      <c r="G358" s="3">
        <f>'Liste detaljert wide'!D358</f>
        <v>0</v>
      </c>
      <c r="H358" t="str">
        <f>VLOOKUP(E358,Def!$B$2:$C$15,2,FALSE)</f>
        <v>Basisbevilgning</v>
      </c>
      <c r="I358" s="3">
        <f>IF(A358='Enheter, modell og år'!$F$2-1,0,G358-VLOOKUP(A358-1&amp;B358&amp;C358&amp;E358,$F$2:$G$7561,2,FALSE))</f>
        <v>0</v>
      </c>
      <c r="J358" s="3">
        <f>IF(A358='Enheter, modell og år'!$F$2-1,0,VLOOKUP(A358-1&amp;B358&amp;C358&amp;E358,$F$2:$G$7561,2,FALSE))</f>
        <v>0</v>
      </c>
    </row>
    <row r="359" spans="1:10" x14ac:dyDescent="0.25">
      <c r="A359">
        <f>'Liste detaljert wide'!A359</f>
        <v>2019</v>
      </c>
      <c r="B359" t="str">
        <f>'Liste detaljert wide'!B359</f>
        <v>VFM</v>
      </c>
      <c r="C359">
        <f>'Liste detaljert wide'!C359</f>
        <v>0</v>
      </c>
      <c r="D359">
        <f>IFERROR(VLOOKUP(C359,'Enheter, modell og år'!$A$2:$B$31,2,FALSE),0)</f>
        <v>0</v>
      </c>
      <c r="E359" t="str">
        <f>'Liste detaljert wide'!$D$1</f>
        <v>Basisbevilgning</v>
      </c>
      <c r="F359" t="str">
        <f t="shared" si="5"/>
        <v>2019VFM0Basisbevilgning</v>
      </c>
      <c r="G359" s="3">
        <f>'Liste detaljert wide'!D359</f>
        <v>0</v>
      </c>
      <c r="H359" t="str">
        <f>VLOOKUP(E359,Def!$B$2:$C$15,2,FALSE)</f>
        <v>Basisbevilgning</v>
      </c>
      <c r="I359" s="3">
        <f>IF(A359='Enheter, modell og år'!$F$2-1,0,G359-VLOOKUP(A359-1&amp;B359&amp;C359&amp;E359,$F$2:$G$7561,2,FALSE))</f>
        <v>0</v>
      </c>
      <c r="J359" s="3">
        <f>IF(A359='Enheter, modell og år'!$F$2-1,0,VLOOKUP(A359-1&amp;B359&amp;C359&amp;E359,$F$2:$G$7561,2,FALSE))</f>
        <v>0</v>
      </c>
    </row>
    <row r="360" spans="1:10" x14ac:dyDescent="0.25">
      <c r="A360">
        <f>'Liste detaljert wide'!A360</f>
        <v>2019</v>
      </c>
      <c r="B360" t="str">
        <f>'Liste detaljert wide'!B360</f>
        <v>VFM</v>
      </c>
      <c r="C360">
        <f>'Liste detaljert wide'!C360</f>
        <v>0</v>
      </c>
      <c r="D360">
        <f>IFERROR(VLOOKUP(C360,'Enheter, modell og år'!$A$2:$B$31,2,FALSE),0)</f>
        <v>0</v>
      </c>
      <c r="E360" t="str">
        <f>'Liste detaljert wide'!$D$1</f>
        <v>Basisbevilgning</v>
      </c>
      <c r="F360" t="str">
        <f t="shared" si="5"/>
        <v>2019VFM0Basisbevilgning</v>
      </c>
      <c r="G360" s="3">
        <f>'Liste detaljert wide'!D360</f>
        <v>0</v>
      </c>
      <c r="H360" t="str">
        <f>VLOOKUP(E360,Def!$B$2:$C$15,2,FALSE)</f>
        <v>Basisbevilgning</v>
      </c>
      <c r="I360" s="3">
        <f>IF(A360='Enheter, modell og år'!$F$2-1,0,G360-VLOOKUP(A360-1&amp;B360&amp;C360&amp;E360,$F$2:$G$7561,2,FALSE))</f>
        <v>0</v>
      </c>
      <c r="J360" s="3">
        <f>IF(A360='Enheter, modell og år'!$F$2-1,0,VLOOKUP(A360-1&amp;B360&amp;C360&amp;E360,$F$2:$G$7561,2,FALSE))</f>
        <v>0</v>
      </c>
    </row>
    <row r="361" spans="1:10" x14ac:dyDescent="0.25">
      <c r="A361">
        <f>'Liste detaljert wide'!A361</f>
        <v>2019</v>
      </c>
      <c r="B361" t="str">
        <f>'Liste detaljert wide'!B361</f>
        <v>VFM</v>
      </c>
      <c r="C361">
        <f>'Liste detaljert wide'!C361</f>
        <v>0</v>
      </c>
      <c r="D361">
        <f>IFERROR(VLOOKUP(C361,'Enheter, modell og år'!$A$2:$B$31,2,FALSE),0)</f>
        <v>0</v>
      </c>
      <c r="E361" t="str">
        <f>'Liste detaljert wide'!$D$1</f>
        <v>Basisbevilgning</v>
      </c>
      <c r="F361" t="str">
        <f t="shared" si="5"/>
        <v>2019VFM0Basisbevilgning</v>
      </c>
      <c r="G361" s="3">
        <f>'Liste detaljert wide'!D361</f>
        <v>0</v>
      </c>
      <c r="H361" t="str">
        <f>VLOOKUP(E361,Def!$B$2:$C$15,2,FALSE)</f>
        <v>Basisbevilgning</v>
      </c>
      <c r="I361" s="3">
        <f>IF(A361='Enheter, modell og år'!$F$2-1,0,G361-VLOOKUP(A361-1&amp;B361&amp;C361&amp;E361,$F$2:$G$7561,2,FALSE))</f>
        <v>0</v>
      </c>
      <c r="J361" s="3">
        <f>IF(A361='Enheter, modell og år'!$F$2-1,0,VLOOKUP(A361-1&amp;B361&amp;C361&amp;E361,$F$2:$G$7561,2,FALSE))</f>
        <v>0</v>
      </c>
    </row>
    <row r="362" spans="1:10" x14ac:dyDescent="0.25">
      <c r="A362">
        <f>'Liste detaljert wide'!A362</f>
        <v>2020</v>
      </c>
      <c r="B362" t="str">
        <f>'Liste detaljert wide'!B362</f>
        <v>VFM</v>
      </c>
      <c r="C362">
        <f>'Liste detaljert wide'!C362</f>
        <v>0</v>
      </c>
      <c r="D362">
        <f>IFERROR(VLOOKUP(C362,'Enheter, modell og år'!$A$2:$B$31,2,FALSE),0)</f>
        <v>0</v>
      </c>
      <c r="E362" t="str">
        <f>'Liste detaljert wide'!$D$1</f>
        <v>Basisbevilgning</v>
      </c>
      <c r="F362" t="str">
        <f t="shared" si="5"/>
        <v>2020VFM0Basisbevilgning</v>
      </c>
      <c r="G362" s="3">
        <f>'Liste detaljert wide'!D362</f>
        <v>0</v>
      </c>
      <c r="H362" t="str">
        <f>VLOOKUP(E362,Def!$B$2:$C$15,2,FALSE)</f>
        <v>Basisbevilgning</v>
      </c>
      <c r="I362" s="3">
        <f>IF(A362='Enheter, modell og år'!$F$2-1,0,G362-VLOOKUP(A362-1&amp;B362&amp;C362&amp;E362,$F$2:$G$7561,2,FALSE))</f>
        <v>0</v>
      </c>
      <c r="J362" s="3">
        <f>IF(A362='Enheter, modell og år'!$F$2-1,0,VLOOKUP(A362-1&amp;B362&amp;C362&amp;E362,$F$2:$G$7561,2,FALSE))</f>
        <v>0</v>
      </c>
    </row>
    <row r="363" spans="1:10" x14ac:dyDescent="0.25">
      <c r="A363">
        <f>'Liste detaljert wide'!A363</f>
        <v>2020</v>
      </c>
      <c r="B363" t="str">
        <f>'Liste detaljert wide'!B363</f>
        <v>VFM</v>
      </c>
      <c r="C363">
        <f>'Liste detaljert wide'!C363</f>
        <v>0</v>
      </c>
      <c r="D363">
        <f>IFERROR(VLOOKUP(C363,'Enheter, modell og år'!$A$2:$B$31,2,FALSE),0)</f>
        <v>0</v>
      </c>
      <c r="E363" t="str">
        <f>'Liste detaljert wide'!$D$1</f>
        <v>Basisbevilgning</v>
      </c>
      <c r="F363" t="str">
        <f t="shared" si="5"/>
        <v>2020VFM0Basisbevilgning</v>
      </c>
      <c r="G363" s="3">
        <f>'Liste detaljert wide'!D363</f>
        <v>0</v>
      </c>
      <c r="H363" t="str">
        <f>VLOOKUP(E363,Def!$B$2:$C$15,2,FALSE)</f>
        <v>Basisbevilgning</v>
      </c>
      <c r="I363" s="3">
        <f>IF(A363='Enheter, modell og år'!$F$2-1,0,G363-VLOOKUP(A363-1&amp;B363&amp;C363&amp;E363,$F$2:$G$7561,2,FALSE))</f>
        <v>0</v>
      </c>
      <c r="J363" s="3">
        <f>IF(A363='Enheter, modell og år'!$F$2-1,0,VLOOKUP(A363-1&amp;B363&amp;C363&amp;E363,$F$2:$G$7561,2,FALSE))</f>
        <v>0</v>
      </c>
    </row>
    <row r="364" spans="1:10" x14ac:dyDescent="0.25">
      <c r="A364">
        <f>'Liste detaljert wide'!A364</f>
        <v>2020</v>
      </c>
      <c r="B364" t="str">
        <f>'Liste detaljert wide'!B364</f>
        <v>VFM</v>
      </c>
      <c r="C364">
        <f>'Liste detaljert wide'!C364</f>
        <v>0</v>
      </c>
      <c r="D364">
        <f>IFERROR(VLOOKUP(C364,'Enheter, modell og år'!$A$2:$B$31,2,FALSE),0)</f>
        <v>0</v>
      </c>
      <c r="E364" t="str">
        <f>'Liste detaljert wide'!$D$1</f>
        <v>Basisbevilgning</v>
      </c>
      <c r="F364" t="str">
        <f t="shared" si="5"/>
        <v>2020VFM0Basisbevilgning</v>
      </c>
      <c r="G364" s="3">
        <f>'Liste detaljert wide'!D364</f>
        <v>0</v>
      </c>
      <c r="H364" t="str">
        <f>VLOOKUP(E364,Def!$B$2:$C$15,2,FALSE)</f>
        <v>Basisbevilgning</v>
      </c>
      <c r="I364" s="3">
        <f>IF(A364='Enheter, modell og år'!$F$2-1,0,G364-VLOOKUP(A364-1&amp;B364&amp;C364&amp;E364,$F$2:$G$7561,2,FALSE))</f>
        <v>0</v>
      </c>
      <c r="J364" s="3">
        <f>IF(A364='Enheter, modell og år'!$F$2-1,0,VLOOKUP(A364-1&amp;B364&amp;C364&amp;E364,$F$2:$G$7561,2,FALSE))</f>
        <v>0</v>
      </c>
    </row>
    <row r="365" spans="1:10" x14ac:dyDescent="0.25">
      <c r="A365">
        <f>'Liste detaljert wide'!A365</f>
        <v>2020</v>
      </c>
      <c r="B365" t="str">
        <f>'Liste detaljert wide'!B365</f>
        <v>VFM</v>
      </c>
      <c r="C365">
        <f>'Liste detaljert wide'!C365</f>
        <v>0</v>
      </c>
      <c r="D365">
        <f>IFERROR(VLOOKUP(C365,'Enheter, modell og år'!$A$2:$B$31,2,FALSE),0)</f>
        <v>0</v>
      </c>
      <c r="E365" t="str">
        <f>'Liste detaljert wide'!$D$1</f>
        <v>Basisbevilgning</v>
      </c>
      <c r="F365" t="str">
        <f t="shared" si="5"/>
        <v>2020VFM0Basisbevilgning</v>
      </c>
      <c r="G365" s="3">
        <f>'Liste detaljert wide'!D365</f>
        <v>0</v>
      </c>
      <c r="H365" t="str">
        <f>VLOOKUP(E365,Def!$B$2:$C$15,2,FALSE)</f>
        <v>Basisbevilgning</v>
      </c>
      <c r="I365" s="3">
        <f>IF(A365='Enheter, modell og år'!$F$2-1,0,G365-VLOOKUP(A365-1&amp;B365&amp;C365&amp;E365,$F$2:$G$7561,2,FALSE))</f>
        <v>0</v>
      </c>
      <c r="J365" s="3">
        <f>IF(A365='Enheter, modell og år'!$F$2-1,0,VLOOKUP(A365-1&amp;B365&amp;C365&amp;E365,$F$2:$G$7561,2,FALSE))</f>
        <v>0</v>
      </c>
    </row>
    <row r="366" spans="1:10" x14ac:dyDescent="0.25">
      <c r="A366">
        <f>'Liste detaljert wide'!A366</f>
        <v>2020</v>
      </c>
      <c r="B366" t="str">
        <f>'Liste detaljert wide'!B366</f>
        <v>VFM</v>
      </c>
      <c r="C366">
        <f>'Liste detaljert wide'!C366</f>
        <v>0</v>
      </c>
      <c r="D366">
        <f>IFERROR(VLOOKUP(C366,'Enheter, modell og år'!$A$2:$B$31,2,FALSE),0)</f>
        <v>0</v>
      </c>
      <c r="E366" t="str">
        <f>'Liste detaljert wide'!$D$1</f>
        <v>Basisbevilgning</v>
      </c>
      <c r="F366" t="str">
        <f t="shared" si="5"/>
        <v>2020VFM0Basisbevilgning</v>
      </c>
      <c r="G366" s="3">
        <f>'Liste detaljert wide'!D366</f>
        <v>0</v>
      </c>
      <c r="H366" t="str">
        <f>VLOOKUP(E366,Def!$B$2:$C$15,2,FALSE)</f>
        <v>Basisbevilgning</v>
      </c>
      <c r="I366" s="3">
        <f>IF(A366='Enheter, modell og år'!$F$2-1,0,G366-VLOOKUP(A366-1&amp;B366&amp;C366&amp;E366,$F$2:$G$7561,2,FALSE))</f>
        <v>0</v>
      </c>
      <c r="J366" s="3">
        <f>IF(A366='Enheter, modell og år'!$F$2-1,0,VLOOKUP(A366-1&amp;B366&amp;C366&amp;E366,$F$2:$G$7561,2,FALSE))</f>
        <v>0</v>
      </c>
    </row>
    <row r="367" spans="1:10" x14ac:dyDescent="0.25">
      <c r="A367">
        <f>'Liste detaljert wide'!A367</f>
        <v>2020</v>
      </c>
      <c r="B367" t="str">
        <f>'Liste detaljert wide'!B367</f>
        <v>VFM</v>
      </c>
      <c r="C367">
        <f>'Liste detaljert wide'!C367</f>
        <v>0</v>
      </c>
      <c r="D367">
        <f>IFERROR(VLOOKUP(C367,'Enheter, modell og år'!$A$2:$B$31,2,FALSE),0)</f>
        <v>0</v>
      </c>
      <c r="E367" t="str">
        <f>'Liste detaljert wide'!$D$1</f>
        <v>Basisbevilgning</v>
      </c>
      <c r="F367" t="str">
        <f t="shared" si="5"/>
        <v>2020VFM0Basisbevilgning</v>
      </c>
      <c r="G367" s="3">
        <f>'Liste detaljert wide'!D367</f>
        <v>0</v>
      </c>
      <c r="H367" t="str">
        <f>VLOOKUP(E367,Def!$B$2:$C$15,2,FALSE)</f>
        <v>Basisbevilgning</v>
      </c>
      <c r="I367" s="3">
        <f>IF(A367='Enheter, modell og år'!$F$2-1,0,G367-VLOOKUP(A367-1&amp;B367&amp;C367&amp;E367,$F$2:$G$7561,2,FALSE))</f>
        <v>0</v>
      </c>
      <c r="J367" s="3">
        <f>IF(A367='Enheter, modell og år'!$F$2-1,0,VLOOKUP(A367-1&amp;B367&amp;C367&amp;E367,$F$2:$G$7561,2,FALSE))</f>
        <v>0</v>
      </c>
    </row>
    <row r="368" spans="1:10" x14ac:dyDescent="0.25">
      <c r="A368">
        <f>'Liste detaljert wide'!A368</f>
        <v>2020</v>
      </c>
      <c r="B368" t="str">
        <f>'Liste detaljert wide'!B368</f>
        <v>VFM</v>
      </c>
      <c r="C368">
        <f>'Liste detaljert wide'!C368</f>
        <v>0</v>
      </c>
      <c r="D368">
        <f>IFERROR(VLOOKUP(C368,'Enheter, modell og år'!$A$2:$B$31,2,FALSE),0)</f>
        <v>0</v>
      </c>
      <c r="E368" t="str">
        <f>'Liste detaljert wide'!$D$1</f>
        <v>Basisbevilgning</v>
      </c>
      <c r="F368" t="str">
        <f t="shared" si="5"/>
        <v>2020VFM0Basisbevilgning</v>
      </c>
      <c r="G368" s="3">
        <f>'Liste detaljert wide'!D368</f>
        <v>0</v>
      </c>
      <c r="H368" t="str">
        <f>VLOOKUP(E368,Def!$B$2:$C$15,2,FALSE)</f>
        <v>Basisbevilgning</v>
      </c>
      <c r="I368" s="3">
        <f>IF(A368='Enheter, modell og år'!$F$2-1,0,G368-VLOOKUP(A368-1&amp;B368&amp;C368&amp;E368,$F$2:$G$7561,2,FALSE))</f>
        <v>0</v>
      </c>
      <c r="J368" s="3">
        <f>IF(A368='Enheter, modell og år'!$F$2-1,0,VLOOKUP(A368-1&amp;B368&amp;C368&amp;E368,$F$2:$G$7561,2,FALSE))</f>
        <v>0</v>
      </c>
    </row>
    <row r="369" spans="1:10" x14ac:dyDescent="0.25">
      <c r="A369">
        <f>'Liste detaljert wide'!A369</f>
        <v>2020</v>
      </c>
      <c r="B369" t="str">
        <f>'Liste detaljert wide'!B369</f>
        <v>VFM</v>
      </c>
      <c r="C369">
        <f>'Liste detaljert wide'!C369</f>
        <v>0</v>
      </c>
      <c r="D369">
        <f>IFERROR(VLOOKUP(C369,'Enheter, modell og år'!$A$2:$B$31,2,FALSE),0)</f>
        <v>0</v>
      </c>
      <c r="E369" t="str">
        <f>'Liste detaljert wide'!$D$1</f>
        <v>Basisbevilgning</v>
      </c>
      <c r="F369" t="str">
        <f t="shared" si="5"/>
        <v>2020VFM0Basisbevilgning</v>
      </c>
      <c r="G369" s="3">
        <f>'Liste detaljert wide'!D369</f>
        <v>0</v>
      </c>
      <c r="H369" t="str">
        <f>VLOOKUP(E369,Def!$B$2:$C$15,2,FALSE)</f>
        <v>Basisbevilgning</v>
      </c>
      <c r="I369" s="3">
        <f>IF(A369='Enheter, modell og år'!$F$2-1,0,G369-VLOOKUP(A369-1&amp;B369&amp;C369&amp;E369,$F$2:$G$7561,2,FALSE))</f>
        <v>0</v>
      </c>
      <c r="J369" s="3">
        <f>IF(A369='Enheter, modell og år'!$F$2-1,0,VLOOKUP(A369-1&amp;B369&amp;C369&amp;E369,$F$2:$G$7561,2,FALSE))</f>
        <v>0</v>
      </c>
    </row>
    <row r="370" spans="1:10" x14ac:dyDescent="0.25">
      <c r="A370">
        <f>'Liste detaljert wide'!A370</f>
        <v>2020</v>
      </c>
      <c r="B370" t="str">
        <f>'Liste detaljert wide'!B370</f>
        <v>VFM</v>
      </c>
      <c r="C370">
        <f>'Liste detaljert wide'!C370</f>
        <v>0</v>
      </c>
      <c r="D370">
        <f>IFERROR(VLOOKUP(C370,'Enheter, modell og år'!$A$2:$B$31,2,FALSE),0)</f>
        <v>0</v>
      </c>
      <c r="E370" t="str">
        <f>'Liste detaljert wide'!$D$1</f>
        <v>Basisbevilgning</v>
      </c>
      <c r="F370" t="str">
        <f t="shared" si="5"/>
        <v>2020VFM0Basisbevilgning</v>
      </c>
      <c r="G370" s="3">
        <f>'Liste detaljert wide'!D370</f>
        <v>0</v>
      </c>
      <c r="H370" t="str">
        <f>VLOOKUP(E370,Def!$B$2:$C$15,2,FALSE)</f>
        <v>Basisbevilgning</v>
      </c>
      <c r="I370" s="3">
        <f>IF(A370='Enheter, modell og år'!$F$2-1,0,G370-VLOOKUP(A370-1&amp;B370&amp;C370&amp;E370,$F$2:$G$7561,2,FALSE))</f>
        <v>0</v>
      </c>
      <c r="J370" s="3">
        <f>IF(A370='Enheter, modell og år'!$F$2-1,0,VLOOKUP(A370-1&amp;B370&amp;C370&amp;E370,$F$2:$G$7561,2,FALSE))</f>
        <v>0</v>
      </c>
    </row>
    <row r="371" spans="1:10" x14ac:dyDescent="0.25">
      <c r="A371">
        <f>'Liste detaljert wide'!A371</f>
        <v>2020</v>
      </c>
      <c r="B371" t="str">
        <f>'Liste detaljert wide'!B371</f>
        <v>VFM</v>
      </c>
      <c r="C371">
        <f>'Liste detaljert wide'!C371</f>
        <v>0</v>
      </c>
      <c r="D371">
        <f>IFERROR(VLOOKUP(C371,'Enheter, modell og år'!$A$2:$B$31,2,FALSE),0)</f>
        <v>0</v>
      </c>
      <c r="E371" t="str">
        <f>'Liste detaljert wide'!$D$1</f>
        <v>Basisbevilgning</v>
      </c>
      <c r="F371" t="str">
        <f t="shared" si="5"/>
        <v>2020VFM0Basisbevilgning</v>
      </c>
      <c r="G371" s="3">
        <f>'Liste detaljert wide'!D371</f>
        <v>0</v>
      </c>
      <c r="H371" t="str">
        <f>VLOOKUP(E371,Def!$B$2:$C$15,2,FALSE)</f>
        <v>Basisbevilgning</v>
      </c>
      <c r="I371" s="3">
        <f>IF(A371='Enheter, modell og år'!$F$2-1,0,G371-VLOOKUP(A371-1&amp;B371&amp;C371&amp;E371,$F$2:$G$7561,2,FALSE))</f>
        <v>0</v>
      </c>
      <c r="J371" s="3">
        <f>IF(A371='Enheter, modell og år'!$F$2-1,0,VLOOKUP(A371-1&amp;B371&amp;C371&amp;E371,$F$2:$G$7561,2,FALSE))</f>
        <v>0</v>
      </c>
    </row>
    <row r="372" spans="1:10" x14ac:dyDescent="0.25">
      <c r="A372">
        <f>'Liste detaljert wide'!A372</f>
        <v>2020</v>
      </c>
      <c r="B372" t="str">
        <f>'Liste detaljert wide'!B372</f>
        <v>VFM</v>
      </c>
      <c r="C372">
        <f>'Liste detaljert wide'!C372</f>
        <v>0</v>
      </c>
      <c r="D372">
        <f>IFERROR(VLOOKUP(C372,'Enheter, modell og år'!$A$2:$B$31,2,FALSE),0)</f>
        <v>0</v>
      </c>
      <c r="E372" t="str">
        <f>'Liste detaljert wide'!$D$1</f>
        <v>Basisbevilgning</v>
      </c>
      <c r="F372" t="str">
        <f t="shared" si="5"/>
        <v>2020VFM0Basisbevilgning</v>
      </c>
      <c r="G372" s="3">
        <f>'Liste detaljert wide'!D372</f>
        <v>0</v>
      </c>
      <c r="H372" t="str">
        <f>VLOOKUP(E372,Def!$B$2:$C$15,2,FALSE)</f>
        <v>Basisbevilgning</v>
      </c>
      <c r="I372" s="3">
        <f>IF(A372='Enheter, modell og år'!$F$2-1,0,G372-VLOOKUP(A372-1&amp;B372&amp;C372&amp;E372,$F$2:$G$7561,2,FALSE))</f>
        <v>0</v>
      </c>
      <c r="J372" s="3">
        <f>IF(A372='Enheter, modell og år'!$F$2-1,0,VLOOKUP(A372-1&amp;B372&amp;C372&amp;E372,$F$2:$G$7561,2,FALSE))</f>
        <v>0</v>
      </c>
    </row>
    <row r="373" spans="1:10" x14ac:dyDescent="0.25">
      <c r="A373">
        <f>'Liste detaljert wide'!A373</f>
        <v>2020</v>
      </c>
      <c r="B373" t="str">
        <f>'Liste detaljert wide'!B373</f>
        <v>VFM</v>
      </c>
      <c r="C373">
        <f>'Liste detaljert wide'!C373</f>
        <v>0</v>
      </c>
      <c r="D373">
        <f>IFERROR(VLOOKUP(C373,'Enheter, modell og år'!$A$2:$B$31,2,FALSE),0)</f>
        <v>0</v>
      </c>
      <c r="E373" t="str">
        <f>'Liste detaljert wide'!$D$1</f>
        <v>Basisbevilgning</v>
      </c>
      <c r="F373" t="str">
        <f t="shared" si="5"/>
        <v>2020VFM0Basisbevilgning</v>
      </c>
      <c r="G373" s="3">
        <f>'Liste detaljert wide'!D373</f>
        <v>0</v>
      </c>
      <c r="H373" t="str">
        <f>VLOOKUP(E373,Def!$B$2:$C$15,2,FALSE)</f>
        <v>Basisbevilgning</v>
      </c>
      <c r="I373" s="3">
        <f>IF(A373='Enheter, modell og år'!$F$2-1,0,G373-VLOOKUP(A373-1&amp;B373&amp;C373&amp;E373,$F$2:$G$7561,2,FALSE))</f>
        <v>0</v>
      </c>
      <c r="J373" s="3">
        <f>IF(A373='Enheter, modell og år'!$F$2-1,0,VLOOKUP(A373-1&amp;B373&amp;C373&amp;E373,$F$2:$G$7561,2,FALSE))</f>
        <v>0</v>
      </c>
    </row>
    <row r="374" spans="1:10" x14ac:dyDescent="0.25">
      <c r="A374">
        <f>'Liste detaljert wide'!A374</f>
        <v>2020</v>
      </c>
      <c r="B374" t="str">
        <f>'Liste detaljert wide'!B374</f>
        <v>VFM</v>
      </c>
      <c r="C374">
        <f>'Liste detaljert wide'!C374</f>
        <v>0</v>
      </c>
      <c r="D374">
        <f>IFERROR(VLOOKUP(C374,'Enheter, modell og år'!$A$2:$B$31,2,FALSE),0)</f>
        <v>0</v>
      </c>
      <c r="E374" t="str">
        <f>'Liste detaljert wide'!$D$1</f>
        <v>Basisbevilgning</v>
      </c>
      <c r="F374" t="str">
        <f t="shared" si="5"/>
        <v>2020VFM0Basisbevilgning</v>
      </c>
      <c r="G374" s="3">
        <f>'Liste detaljert wide'!D374</f>
        <v>0</v>
      </c>
      <c r="H374" t="str">
        <f>VLOOKUP(E374,Def!$B$2:$C$15,2,FALSE)</f>
        <v>Basisbevilgning</v>
      </c>
      <c r="I374" s="3">
        <f>IF(A374='Enheter, modell og år'!$F$2-1,0,G374-VLOOKUP(A374-1&amp;B374&amp;C374&amp;E374,$F$2:$G$7561,2,FALSE))</f>
        <v>0</v>
      </c>
      <c r="J374" s="3">
        <f>IF(A374='Enheter, modell og år'!$F$2-1,0,VLOOKUP(A374-1&amp;B374&amp;C374&amp;E374,$F$2:$G$7561,2,FALSE))</f>
        <v>0</v>
      </c>
    </row>
    <row r="375" spans="1:10" x14ac:dyDescent="0.25">
      <c r="A375">
        <f>'Liste detaljert wide'!A375</f>
        <v>2020</v>
      </c>
      <c r="B375" t="str">
        <f>'Liste detaljert wide'!B375</f>
        <v>VFM</v>
      </c>
      <c r="C375">
        <f>'Liste detaljert wide'!C375</f>
        <v>0</v>
      </c>
      <c r="D375">
        <f>IFERROR(VLOOKUP(C375,'Enheter, modell og år'!$A$2:$B$31,2,FALSE),0)</f>
        <v>0</v>
      </c>
      <c r="E375" t="str">
        <f>'Liste detaljert wide'!$D$1</f>
        <v>Basisbevilgning</v>
      </c>
      <c r="F375" t="str">
        <f t="shared" si="5"/>
        <v>2020VFM0Basisbevilgning</v>
      </c>
      <c r="G375" s="3">
        <f>'Liste detaljert wide'!D375</f>
        <v>0</v>
      </c>
      <c r="H375" t="str">
        <f>VLOOKUP(E375,Def!$B$2:$C$15,2,FALSE)</f>
        <v>Basisbevilgning</v>
      </c>
      <c r="I375" s="3">
        <f>IF(A375='Enheter, modell og år'!$F$2-1,0,G375-VLOOKUP(A375-1&amp;B375&amp;C375&amp;E375,$F$2:$G$7561,2,FALSE))</f>
        <v>0</v>
      </c>
      <c r="J375" s="3">
        <f>IF(A375='Enheter, modell og år'!$F$2-1,0,VLOOKUP(A375-1&amp;B375&amp;C375&amp;E375,$F$2:$G$7561,2,FALSE))</f>
        <v>0</v>
      </c>
    </row>
    <row r="376" spans="1:10" x14ac:dyDescent="0.25">
      <c r="A376">
        <f>'Liste detaljert wide'!A376</f>
        <v>2020</v>
      </c>
      <c r="B376" t="str">
        <f>'Liste detaljert wide'!B376</f>
        <v>VFM</v>
      </c>
      <c r="C376">
        <f>'Liste detaljert wide'!C376</f>
        <v>0</v>
      </c>
      <c r="D376">
        <f>IFERROR(VLOOKUP(C376,'Enheter, modell og år'!$A$2:$B$31,2,FALSE),0)</f>
        <v>0</v>
      </c>
      <c r="E376" t="str">
        <f>'Liste detaljert wide'!$D$1</f>
        <v>Basisbevilgning</v>
      </c>
      <c r="F376" t="str">
        <f t="shared" si="5"/>
        <v>2020VFM0Basisbevilgning</v>
      </c>
      <c r="G376" s="3">
        <f>'Liste detaljert wide'!D376</f>
        <v>0</v>
      </c>
      <c r="H376" t="str">
        <f>VLOOKUP(E376,Def!$B$2:$C$15,2,FALSE)</f>
        <v>Basisbevilgning</v>
      </c>
      <c r="I376" s="3">
        <f>IF(A376='Enheter, modell og år'!$F$2-1,0,G376-VLOOKUP(A376-1&amp;B376&amp;C376&amp;E376,$F$2:$G$7561,2,FALSE))</f>
        <v>0</v>
      </c>
      <c r="J376" s="3">
        <f>IF(A376='Enheter, modell og år'!$F$2-1,0,VLOOKUP(A376-1&amp;B376&amp;C376&amp;E376,$F$2:$G$7561,2,FALSE))</f>
        <v>0</v>
      </c>
    </row>
    <row r="377" spans="1:10" x14ac:dyDescent="0.25">
      <c r="A377">
        <f>'Liste detaljert wide'!A377</f>
        <v>2020</v>
      </c>
      <c r="B377" t="str">
        <f>'Liste detaljert wide'!B377</f>
        <v>VFM</v>
      </c>
      <c r="C377">
        <f>'Liste detaljert wide'!C377</f>
        <v>0</v>
      </c>
      <c r="D377">
        <f>IFERROR(VLOOKUP(C377,'Enheter, modell og år'!$A$2:$B$31,2,FALSE),0)</f>
        <v>0</v>
      </c>
      <c r="E377" t="str">
        <f>'Liste detaljert wide'!$D$1</f>
        <v>Basisbevilgning</v>
      </c>
      <c r="F377" t="str">
        <f t="shared" si="5"/>
        <v>2020VFM0Basisbevilgning</v>
      </c>
      <c r="G377" s="3">
        <f>'Liste detaljert wide'!D377</f>
        <v>0</v>
      </c>
      <c r="H377" t="str">
        <f>VLOOKUP(E377,Def!$B$2:$C$15,2,FALSE)</f>
        <v>Basisbevilgning</v>
      </c>
      <c r="I377" s="3">
        <f>IF(A377='Enheter, modell og år'!$F$2-1,0,G377-VLOOKUP(A377-1&amp;B377&amp;C377&amp;E377,$F$2:$G$7561,2,FALSE))</f>
        <v>0</v>
      </c>
      <c r="J377" s="3">
        <f>IF(A377='Enheter, modell og år'!$F$2-1,0,VLOOKUP(A377-1&amp;B377&amp;C377&amp;E377,$F$2:$G$7561,2,FALSE))</f>
        <v>0</v>
      </c>
    </row>
    <row r="378" spans="1:10" x14ac:dyDescent="0.25">
      <c r="A378">
        <f>'Liste detaljert wide'!A378</f>
        <v>2020</v>
      </c>
      <c r="B378" t="str">
        <f>'Liste detaljert wide'!B378</f>
        <v>VFM</v>
      </c>
      <c r="C378">
        <f>'Liste detaljert wide'!C378</f>
        <v>0</v>
      </c>
      <c r="D378">
        <f>IFERROR(VLOOKUP(C378,'Enheter, modell og år'!$A$2:$B$31,2,FALSE),0)</f>
        <v>0</v>
      </c>
      <c r="E378" t="str">
        <f>'Liste detaljert wide'!$D$1</f>
        <v>Basisbevilgning</v>
      </c>
      <c r="F378" t="str">
        <f t="shared" si="5"/>
        <v>2020VFM0Basisbevilgning</v>
      </c>
      <c r="G378" s="3">
        <f>'Liste detaljert wide'!D378</f>
        <v>0</v>
      </c>
      <c r="H378" t="str">
        <f>VLOOKUP(E378,Def!$B$2:$C$15,2,FALSE)</f>
        <v>Basisbevilgning</v>
      </c>
      <c r="I378" s="3">
        <f>IF(A378='Enheter, modell og år'!$F$2-1,0,G378-VLOOKUP(A378-1&amp;B378&amp;C378&amp;E378,$F$2:$G$7561,2,FALSE))</f>
        <v>0</v>
      </c>
      <c r="J378" s="3">
        <f>IF(A378='Enheter, modell og år'!$F$2-1,0,VLOOKUP(A378-1&amp;B378&amp;C378&amp;E378,$F$2:$G$7561,2,FALSE))</f>
        <v>0</v>
      </c>
    </row>
    <row r="379" spans="1:10" x14ac:dyDescent="0.25">
      <c r="A379">
        <f>'Liste detaljert wide'!A379</f>
        <v>2020</v>
      </c>
      <c r="B379" t="str">
        <f>'Liste detaljert wide'!B379</f>
        <v>VFM</v>
      </c>
      <c r="C379">
        <f>'Liste detaljert wide'!C379</f>
        <v>0</v>
      </c>
      <c r="D379">
        <f>IFERROR(VLOOKUP(C379,'Enheter, modell og år'!$A$2:$B$31,2,FALSE),0)</f>
        <v>0</v>
      </c>
      <c r="E379" t="str">
        <f>'Liste detaljert wide'!$D$1</f>
        <v>Basisbevilgning</v>
      </c>
      <c r="F379" t="str">
        <f t="shared" si="5"/>
        <v>2020VFM0Basisbevilgning</v>
      </c>
      <c r="G379" s="3">
        <f>'Liste detaljert wide'!D379</f>
        <v>0</v>
      </c>
      <c r="H379" t="str">
        <f>VLOOKUP(E379,Def!$B$2:$C$15,2,FALSE)</f>
        <v>Basisbevilgning</v>
      </c>
      <c r="I379" s="3">
        <f>IF(A379='Enheter, modell og år'!$F$2-1,0,G379-VLOOKUP(A379-1&amp;B379&amp;C379&amp;E379,$F$2:$G$7561,2,FALSE))</f>
        <v>0</v>
      </c>
      <c r="J379" s="3">
        <f>IF(A379='Enheter, modell og år'!$F$2-1,0,VLOOKUP(A379-1&amp;B379&amp;C379&amp;E379,$F$2:$G$7561,2,FALSE))</f>
        <v>0</v>
      </c>
    </row>
    <row r="380" spans="1:10" x14ac:dyDescent="0.25">
      <c r="A380">
        <f>'Liste detaljert wide'!A380</f>
        <v>2020</v>
      </c>
      <c r="B380" t="str">
        <f>'Liste detaljert wide'!B380</f>
        <v>VFM</v>
      </c>
      <c r="C380">
        <f>'Liste detaljert wide'!C380</f>
        <v>0</v>
      </c>
      <c r="D380">
        <f>IFERROR(VLOOKUP(C380,'Enheter, modell og år'!$A$2:$B$31,2,FALSE),0)</f>
        <v>0</v>
      </c>
      <c r="E380" t="str">
        <f>'Liste detaljert wide'!$D$1</f>
        <v>Basisbevilgning</v>
      </c>
      <c r="F380" t="str">
        <f t="shared" si="5"/>
        <v>2020VFM0Basisbevilgning</v>
      </c>
      <c r="G380" s="3">
        <f>'Liste detaljert wide'!D380</f>
        <v>0</v>
      </c>
      <c r="H380" t="str">
        <f>VLOOKUP(E380,Def!$B$2:$C$15,2,FALSE)</f>
        <v>Basisbevilgning</v>
      </c>
      <c r="I380" s="3">
        <f>IF(A380='Enheter, modell og år'!$F$2-1,0,G380-VLOOKUP(A380-1&amp;B380&amp;C380&amp;E380,$F$2:$G$7561,2,FALSE))</f>
        <v>0</v>
      </c>
      <c r="J380" s="3">
        <f>IF(A380='Enheter, modell og år'!$F$2-1,0,VLOOKUP(A380-1&amp;B380&amp;C380&amp;E380,$F$2:$G$7561,2,FALSE))</f>
        <v>0</v>
      </c>
    </row>
    <row r="381" spans="1:10" x14ac:dyDescent="0.25">
      <c r="A381">
        <f>'Liste detaljert wide'!A381</f>
        <v>2020</v>
      </c>
      <c r="B381" t="str">
        <f>'Liste detaljert wide'!B381</f>
        <v>VFM</v>
      </c>
      <c r="C381">
        <f>'Liste detaljert wide'!C381</f>
        <v>0</v>
      </c>
      <c r="D381">
        <f>IFERROR(VLOOKUP(C381,'Enheter, modell og år'!$A$2:$B$31,2,FALSE),0)</f>
        <v>0</v>
      </c>
      <c r="E381" t="str">
        <f>'Liste detaljert wide'!$D$1</f>
        <v>Basisbevilgning</v>
      </c>
      <c r="F381" t="str">
        <f t="shared" si="5"/>
        <v>2020VFM0Basisbevilgning</v>
      </c>
      <c r="G381" s="3">
        <f>'Liste detaljert wide'!D381</f>
        <v>0</v>
      </c>
      <c r="H381" t="str">
        <f>VLOOKUP(E381,Def!$B$2:$C$15,2,FALSE)</f>
        <v>Basisbevilgning</v>
      </c>
      <c r="I381" s="3">
        <f>IF(A381='Enheter, modell og år'!$F$2-1,0,G381-VLOOKUP(A381-1&amp;B381&amp;C381&amp;E381,$F$2:$G$7561,2,FALSE))</f>
        <v>0</v>
      </c>
      <c r="J381" s="3">
        <f>IF(A381='Enheter, modell og år'!$F$2-1,0,VLOOKUP(A381-1&amp;B381&amp;C381&amp;E381,$F$2:$G$7561,2,FALSE))</f>
        <v>0</v>
      </c>
    </row>
    <row r="382" spans="1:10" x14ac:dyDescent="0.25">
      <c r="A382">
        <f>'Liste detaljert wide'!A382</f>
        <v>2020</v>
      </c>
      <c r="B382" t="str">
        <f>'Liste detaljert wide'!B382</f>
        <v>VFM</v>
      </c>
      <c r="C382">
        <f>'Liste detaljert wide'!C382</f>
        <v>0</v>
      </c>
      <c r="D382">
        <f>IFERROR(VLOOKUP(C382,'Enheter, modell og år'!$A$2:$B$31,2,FALSE),0)</f>
        <v>0</v>
      </c>
      <c r="E382" t="str">
        <f>'Liste detaljert wide'!$D$1</f>
        <v>Basisbevilgning</v>
      </c>
      <c r="F382" t="str">
        <f t="shared" si="5"/>
        <v>2020VFM0Basisbevilgning</v>
      </c>
      <c r="G382" s="3">
        <f>'Liste detaljert wide'!D382</f>
        <v>0</v>
      </c>
      <c r="H382" t="str">
        <f>VLOOKUP(E382,Def!$B$2:$C$15,2,FALSE)</f>
        <v>Basisbevilgning</v>
      </c>
      <c r="I382" s="3">
        <f>IF(A382='Enheter, modell og år'!$F$2-1,0,G382-VLOOKUP(A382-1&amp;B382&amp;C382&amp;E382,$F$2:$G$7561,2,FALSE))</f>
        <v>0</v>
      </c>
      <c r="J382" s="3">
        <f>IF(A382='Enheter, modell og år'!$F$2-1,0,VLOOKUP(A382-1&amp;B382&amp;C382&amp;E382,$F$2:$G$7561,2,FALSE))</f>
        <v>0</v>
      </c>
    </row>
    <row r="383" spans="1:10" x14ac:dyDescent="0.25">
      <c r="A383">
        <f>'Liste detaljert wide'!A383</f>
        <v>2020</v>
      </c>
      <c r="B383" t="str">
        <f>'Liste detaljert wide'!B383</f>
        <v>VFM</v>
      </c>
      <c r="C383">
        <f>'Liste detaljert wide'!C383</f>
        <v>0</v>
      </c>
      <c r="D383">
        <f>IFERROR(VLOOKUP(C383,'Enheter, modell og år'!$A$2:$B$31,2,FALSE),0)</f>
        <v>0</v>
      </c>
      <c r="E383" t="str">
        <f>'Liste detaljert wide'!$D$1</f>
        <v>Basisbevilgning</v>
      </c>
      <c r="F383" t="str">
        <f t="shared" si="5"/>
        <v>2020VFM0Basisbevilgning</v>
      </c>
      <c r="G383" s="3">
        <f>'Liste detaljert wide'!D383</f>
        <v>0</v>
      </c>
      <c r="H383" t="str">
        <f>VLOOKUP(E383,Def!$B$2:$C$15,2,FALSE)</f>
        <v>Basisbevilgning</v>
      </c>
      <c r="I383" s="3">
        <f>IF(A383='Enheter, modell og år'!$F$2-1,0,G383-VLOOKUP(A383-1&amp;B383&amp;C383&amp;E383,$F$2:$G$7561,2,FALSE))</f>
        <v>0</v>
      </c>
      <c r="J383" s="3">
        <f>IF(A383='Enheter, modell og år'!$F$2-1,0,VLOOKUP(A383-1&amp;B383&amp;C383&amp;E383,$F$2:$G$7561,2,FALSE))</f>
        <v>0</v>
      </c>
    </row>
    <row r="384" spans="1:10" x14ac:dyDescent="0.25">
      <c r="A384">
        <f>'Liste detaljert wide'!A384</f>
        <v>2020</v>
      </c>
      <c r="B384" t="str">
        <f>'Liste detaljert wide'!B384</f>
        <v>VFM</v>
      </c>
      <c r="C384">
        <f>'Liste detaljert wide'!C384</f>
        <v>0</v>
      </c>
      <c r="D384">
        <f>IFERROR(VLOOKUP(C384,'Enheter, modell og år'!$A$2:$B$31,2,FALSE),0)</f>
        <v>0</v>
      </c>
      <c r="E384" t="str">
        <f>'Liste detaljert wide'!$D$1</f>
        <v>Basisbevilgning</v>
      </c>
      <c r="F384" t="str">
        <f t="shared" si="5"/>
        <v>2020VFM0Basisbevilgning</v>
      </c>
      <c r="G384" s="3">
        <f>'Liste detaljert wide'!D384</f>
        <v>0</v>
      </c>
      <c r="H384" t="str">
        <f>VLOOKUP(E384,Def!$B$2:$C$15,2,FALSE)</f>
        <v>Basisbevilgning</v>
      </c>
      <c r="I384" s="3">
        <f>IF(A384='Enheter, modell og år'!$F$2-1,0,G384-VLOOKUP(A384-1&amp;B384&amp;C384&amp;E384,$F$2:$G$7561,2,FALSE))</f>
        <v>0</v>
      </c>
      <c r="J384" s="3">
        <f>IF(A384='Enheter, modell og år'!$F$2-1,0,VLOOKUP(A384-1&amp;B384&amp;C384&amp;E384,$F$2:$G$7561,2,FALSE))</f>
        <v>0</v>
      </c>
    </row>
    <row r="385" spans="1:10" x14ac:dyDescent="0.25">
      <c r="A385">
        <f>'Liste detaljert wide'!A385</f>
        <v>2020</v>
      </c>
      <c r="B385" t="str">
        <f>'Liste detaljert wide'!B385</f>
        <v>VFM</v>
      </c>
      <c r="C385">
        <f>'Liste detaljert wide'!C385</f>
        <v>0</v>
      </c>
      <c r="D385">
        <f>IFERROR(VLOOKUP(C385,'Enheter, modell og år'!$A$2:$B$31,2,FALSE),0)</f>
        <v>0</v>
      </c>
      <c r="E385" t="str">
        <f>'Liste detaljert wide'!$D$1</f>
        <v>Basisbevilgning</v>
      </c>
      <c r="F385" t="str">
        <f t="shared" si="5"/>
        <v>2020VFM0Basisbevilgning</v>
      </c>
      <c r="G385" s="3">
        <f>'Liste detaljert wide'!D385</f>
        <v>0</v>
      </c>
      <c r="H385" t="str">
        <f>VLOOKUP(E385,Def!$B$2:$C$15,2,FALSE)</f>
        <v>Basisbevilgning</v>
      </c>
      <c r="I385" s="3">
        <f>IF(A385='Enheter, modell og år'!$F$2-1,0,G385-VLOOKUP(A385-1&amp;B385&amp;C385&amp;E385,$F$2:$G$7561,2,FALSE))</f>
        <v>0</v>
      </c>
      <c r="J385" s="3">
        <f>IF(A385='Enheter, modell og år'!$F$2-1,0,VLOOKUP(A385-1&amp;B385&amp;C385&amp;E385,$F$2:$G$7561,2,FALSE))</f>
        <v>0</v>
      </c>
    </row>
    <row r="386" spans="1:10" x14ac:dyDescent="0.25">
      <c r="A386">
        <f>'Liste detaljert wide'!A386</f>
        <v>2020</v>
      </c>
      <c r="B386" t="str">
        <f>'Liste detaljert wide'!B386</f>
        <v>VFM</v>
      </c>
      <c r="C386">
        <f>'Liste detaljert wide'!C386</f>
        <v>0</v>
      </c>
      <c r="D386">
        <f>IFERROR(VLOOKUP(C386,'Enheter, modell og år'!$A$2:$B$31,2,FALSE),0)</f>
        <v>0</v>
      </c>
      <c r="E386" t="str">
        <f>'Liste detaljert wide'!$D$1</f>
        <v>Basisbevilgning</v>
      </c>
      <c r="F386" t="str">
        <f t="shared" si="5"/>
        <v>2020VFM0Basisbevilgning</v>
      </c>
      <c r="G386" s="3">
        <f>'Liste detaljert wide'!D386</f>
        <v>0</v>
      </c>
      <c r="H386" t="str">
        <f>VLOOKUP(E386,Def!$B$2:$C$15,2,FALSE)</f>
        <v>Basisbevilgning</v>
      </c>
      <c r="I386" s="3">
        <f>IF(A386='Enheter, modell og år'!$F$2-1,0,G386-VLOOKUP(A386-1&amp;B386&amp;C386&amp;E386,$F$2:$G$7561,2,FALSE))</f>
        <v>0</v>
      </c>
      <c r="J386" s="3">
        <f>IF(A386='Enheter, modell og år'!$F$2-1,0,VLOOKUP(A386-1&amp;B386&amp;C386&amp;E386,$F$2:$G$7561,2,FALSE))</f>
        <v>0</v>
      </c>
    </row>
    <row r="387" spans="1:10" x14ac:dyDescent="0.25">
      <c r="A387">
        <f>'Liste detaljert wide'!A387</f>
        <v>2020</v>
      </c>
      <c r="B387" t="str">
        <f>'Liste detaljert wide'!B387</f>
        <v>VFM</v>
      </c>
      <c r="C387">
        <f>'Liste detaljert wide'!C387</f>
        <v>0</v>
      </c>
      <c r="D387">
        <f>IFERROR(VLOOKUP(C387,'Enheter, modell og år'!$A$2:$B$31,2,FALSE),0)</f>
        <v>0</v>
      </c>
      <c r="E387" t="str">
        <f>'Liste detaljert wide'!$D$1</f>
        <v>Basisbevilgning</v>
      </c>
      <c r="F387" t="str">
        <f t="shared" ref="F387:F450" si="6">A387&amp;B387&amp;C387&amp;E387</f>
        <v>2020VFM0Basisbevilgning</v>
      </c>
      <c r="G387" s="3">
        <f>'Liste detaljert wide'!D387</f>
        <v>0</v>
      </c>
      <c r="H387" t="str">
        <f>VLOOKUP(E387,Def!$B$2:$C$15,2,FALSE)</f>
        <v>Basisbevilgning</v>
      </c>
      <c r="I387" s="3">
        <f>IF(A387='Enheter, modell og år'!$F$2-1,0,G387-VLOOKUP(A387-1&amp;B387&amp;C387&amp;E387,$F$2:$G$7561,2,FALSE))</f>
        <v>0</v>
      </c>
      <c r="J387" s="3">
        <f>IF(A387='Enheter, modell og år'!$F$2-1,0,VLOOKUP(A387-1&amp;B387&amp;C387&amp;E387,$F$2:$G$7561,2,FALSE))</f>
        <v>0</v>
      </c>
    </row>
    <row r="388" spans="1:10" x14ac:dyDescent="0.25">
      <c r="A388">
        <f>'Liste detaljert wide'!A388</f>
        <v>2020</v>
      </c>
      <c r="B388" t="str">
        <f>'Liste detaljert wide'!B388</f>
        <v>VFM</v>
      </c>
      <c r="C388">
        <f>'Liste detaljert wide'!C388</f>
        <v>0</v>
      </c>
      <c r="D388">
        <f>IFERROR(VLOOKUP(C388,'Enheter, modell og år'!$A$2:$B$31,2,FALSE),0)</f>
        <v>0</v>
      </c>
      <c r="E388" t="str">
        <f>'Liste detaljert wide'!$D$1</f>
        <v>Basisbevilgning</v>
      </c>
      <c r="F388" t="str">
        <f t="shared" si="6"/>
        <v>2020VFM0Basisbevilgning</v>
      </c>
      <c r="G388" s="3">
        <f>'Liste detaljert wide'!D388</f>
        <v>0</v>
      </c>
      <c r="H388" t="str">
        <f>VLOOKUP(E388,Def!$B$2:$C$15,2,FALSE)</f>
        <v>Basisbevilgning</v>
      </c>
      <c r="I388" s="3">
        <f>IF(A388='Enheter, modell og år'!$F$2-1,0,G388-VLOOKUP(A388-1&amp;B388&amp;C388&amp;E388,$F$2:$G$7561,2,FALSE))</f>
        <v>0</v>
      </c>
      <c r="J388" s="3">
        <f>IF(A388='Enheter, modell og år'!$F$2-1,0,VLOOKUP(A388-1&amp;B388&amp;C388&amp;E388,$F$2:$G$7561,2,FALSE))</f>
        <v>0</v>
      </c>
    </row>
    <row r="389" spans="1:10" x14ac:dyDescent="0.25">
      <c r="A389">
        <f>'Liste detaljert wide'!A389</f>
        <v>2020</v>
      </c>
      <c r="B389" t="str">
        <f>'Liste detaljert wide'!B389</f>
        <v>VFM</v>
      </c>
      <c r="C389">
        <f>'Liste detaljert wide'!C389</f>
        <v>0</v>
      </c>
      <c r="D389">
        <f>IFERROR(VLOOKUP(C389,'Enheter, modell og år'!$A$2:$B$31,2,FALSE),0)</f>
        <v>0</v>
      </c>
      <c r="E389" t="str">
        <f>'Liste detaljert wide'!$D$1</f>
        <v>Basisbevilgning</v>
      </c>
      <c r="F389" t="str">
        <f t="shared" si="6"/>
        <v>2020VFM0Basisbevilgning</v>
      </c>
      <c r="G389" s="3">
        <f>'Liste detaljert wide'!D389</f>
        <v>0</v>
      </c>
      <c r="H389" t="str">
        <f>VLOOKUP(E389,Def!$B$2:$C$15,2,FALSE)</f>
        <v>Basisbevilgning</v>
      </c>
      <c r="I389" s="3">
        <f>IF(A389='Enheter, modell og år'!$F$2-1,0,G389-VLOOKUP(A389-1&amp;B389&amp;C389&amp;E389,$F$2:$G$7561,2,FALSE))</f>
        <v>0</v>
      </c>
      <c r="J389" s="3">
        <f>IF(A389='Enheter, modell og år'!$F$2-1,0,VLOOKUP(A389-1&amp;B389&amp;C389&amp;E389,$F$2:$G$7561,2,FALSE))</f>
        <v>0</v>
      </c>
    </row>
    <row r="390" spans="1:10" x14ac:dyDescent="0.25">
      <c r="A390">
        <f>'Liste detaljert wide'!A390</f>
        <v>2020</v>
      </c>
      <c r="B390" t="str">
        <f>'Liste detaljert wide'!B390</f>
        <v>VFM</v>
      </c>
      <c r="C390">
        <f>'Liste detaljert wide'!C390</f>
        <v>0</v>
      </c>
      <c r="D390">
        <f>IFERROR(VLOOKUP(C390,'Enheter, modell og år'!$A$2:$B$31,2,FALSE),0)</f>
        <v>0</v>
      </c>
      <c r="E390" t="str">
        <f>'Liste detaljert wide'!$D$1</f>
        <v>Basisbevilgning</v>
      </c>
      <c r="F390" t="str">
        <f t="shared" si="6"/>
        <v>2020VFM0Basisbevilgning</v>
      </c>
      <c r="G390" s="3">
        <f>'Liste detaljert wide'!D390</f>
        <v>0</v>
      </c>
      <c r="H390" t="str">
        <f>VLOOKUP(E390,Def!$B$2:$C$15,2,FALSE)</f>
        <v>Basisbevilgning</v>
      </c>
      <c r="I390" s="3">
        <f>IF(A390='Enheter, modell og år'!$F$2-1,0,G390-VLOOKUP(A390-1&amp;B390&amp;C390&amp;E390,$F$2:$G$7561,2,FALSE))</f>
        <v>0</v>
      </c>
      <c r="J390" s="3">
        <f>IF(A390='Enheter, modell og år'!$F$2-1,0,VLOOKUP(A390-1&amp;B390&amp;C390&amp;E390,$F$2:$G$7561,2,FALSE))</f>
        <v>0</v>
      </c>
    </row>
    <row r="391" spans="1:10" x14ac:dyDescent="0.25">
      <c r="A391">
        <f>'Liste detaljert wide'!A391</f>
        <v>2020</v>
      </c>
      <c r="B391" t="str">
        <f>'Liste detaljert wide'!B391</f>
        <v>VFM</v>
      </c>
      <c r="C391">
        <f>'Liste detaljert wide'!C391</f>
        <v>0</v>
      </c>
      <c r="D391">
        <f>IFERROR(VLOOKUP(C391,'Enheter, modell og år'!$A$2:$B$31,2,FALSE),0)</f>
        <v>0</v>
      </c>
      <c r="E391" t="str">
        <f>'Liste detaljert wide'!$D$1</f>
        <v>Basisbevilgning</v>
      </c>
      <c r="F391" t="str">
        <f t="shared" si="6"/>
        <v>2020VFM0Basisbevilgning</v>
      </c>
      <c r="G391" s="3">
        <f>'Liste detaljert wide'!D391</f>
        <v>0</v>
      </c>
      <c r="H391" t="str">
        <f>VLOOKUP(E391,Def!$B$2:$C$15,2,FALSE)</f>
        <v>Basisbevilgning</v>
      </c>
      <c r="I391" s="3">
        <f>IF(A391='Enheter, modell og år'!$F$2-1,0,G391-VLOOKUP(A391-1&amp;B391&amp;C391&amp;E391,$F$2:$G$7561,2,FALSE))</f>
        <v>0</v>
      </c>
      <c r="J391" s="3">
        <f>IF(A391='Enheter, modell og år'!$F$2-1,0,VLOOKUP(A391-1&amp;B391&amp;C391&amp;E391,$F$2:$G$7561,2,FALSE))</f>
        <v>0</v>
      </c>
    </row>
    <row r="392" spans="1:10" x14ac:dyDescent="0.25">
      <c r="A392">
        <f>'Liste detaljert wide'!A392</f>
        <v>2021</v>
      </c>
      <c r="B392" t="str">
        <f>'Liste detaljert wide'!B392</f>
        <v>VFM</v>
      </c>
      <c r="C392">
        <f>'Liste detaljert wide'!C392</f>
        <v>0</v>
      </c>
      <c r="D392">
        <f>IFERROR(VLOOKUP(C392,'Enheter, modell og år'!$A$2:$B$31,2,FALSE),0)</f>
        <v>0</v>
      </c>
      <c r="E392" t="str">
        <f>'Liste detaljert wide'!$D$1</f>
        <v>Basisbevilgning</v>
      </c>
      <c r="F392" t="str">
        <f t="shared" si="6"/>
        <v>2021VFM0Basisbevilgning</v>
      </c>
      <c r="G392" s="3">
        <f>'Liste detaljert wide'!D392</f>
        <v>0</v>
      </c>
      <c r="H392" t="str">
        <f>VLOOKUP(E392,Def!$B$2:$C$15,2,FALSE)</f>
        <v>Basisbevilgning</v>
      </c>
      <c r="I392" s="3">
        <f>IF(A392='Enheter, modell og år'!$F$2-1,0,G392-VLOOKUP(A392-1&amp;B392&amp;C392&amp;E392,$F$2:$G$7561,2,FALSE))</f>
        <v>0</v>
      </c>
      <c r="J392" s="3">
        <f>IF(A392='Enheter, modell og år'!$F$2-1,0,VLOOKUP(A392-1&amp;B392&amp;C392&amp;E392,$F$2:$G$7561,2,FALSE))</f>
        <v>0</v>
      </c>
    </row>
    <row r="393" spans="1:10" x14ac:dyDescent="0.25">
      <c r="A393">
        <f>'Liste detaljert wide'!A393</f>
        <v>2021</v>
      </c>
      <c r="B393" t="str">
        <f>'Liste detaljert wide'!B393</f>
        <v>VFM</v>
      </c>
      <c r="C393">
        <f>'Liste detaljert wide'!C393</f>
        <v>0</v>
      </c>
      <c r="D393">
        <f>IFERROR(VLOOKUP(C393,'Enheter, modell og år'!$A$2:$B$31,2,FALSE),0)</f>
        <v>0</v>
      </c>
      <c r="E393" t="str">
        <f>'Liste detaljert wide'!$D$1</f>
        <v>Basisbevilgning</v>
      </c>
      <c r="F393" t="str">
        <f t="shared" si="6"/>
        <v>2021VFM0Basisbevilgning</v>
      </c>
      <c r="G393" s="3">
        <f>'Liste detaljert wide'!D393</f>
        <v>0</v>
      </c>
      <c r="H393" t="str">
        <f>VLOOKUP(E393,Def!$B$2:$C$15,2,FALSE)</f>
        <v>Basisbevilgning</v>
      </c>
      <c r="I393" s="3">
        <f>IF(A393='Enheter, modell og år'!$F$2-1,0,G393-VLOOKUP(A393-1&amp;B393&amp;C393&amp;E393,$F$2:$G$7561,2,FALSE))</f>
        <v>0</v>
      </c>
      <c r="J393" s="3">
        <f>IF(A393='Enheter, modell og år'!$F$2-1,0,VLOOKUP(A393-1&amp;B393&amp;C393&amp;E393,$F$2:$G$7561,2,FALSE))</f>
        <v>0</v>
      </c>
    </row>
    <row r="394" spans="1:10" x14ac:dyDescent="0.25">
      <c r="A394">
        <f>'Liste detaljert wide'!A394</f>
        <v>2021</v>
      </c>
      <c r="B394" t="str">
        <f>'Liste detaljert wide'!B394</f>
        <v>VFM</v>
      </c>
      <c r="C394">
        <f>'Liste detaljert wide'!C394</f>
        <v>0</v>
      </c>
      <c r="D394">
        <f>IFERROR(VLOOKUP(C394,'Enheter, modell og år'!$A$2:$B$31,2,FALSE),0)</f>
        <v>0</v>
      </c>
      <c r="E394" t="str">
        <f>'Liste detaljert wide'!$D$1</f>
        <v>Basisbevilgning</v>
      </c>
      <c r="F394" t="str">
        <f t="shared" si="6"/>
        <v>2021VFM0Basisbevilgning</v>
      </c>
      <c r="G394" s="3">
        <f>'Liste detaljert wide'!D394</f>
        <v>0</v>
      </c>
      <c r="H394" t="str">
        <f>VLOOKUP(E394,Def!$B$2:$C$15,2,FALSE)</f>
        <v>Basisbevilgning</v>
      </c>
      <c r="I394" s="3">
        <f>IF(A394='Enheter, modell og år'!$F$2-1,0,G394-VLOOKUP(A394-1&amp;B394&amp;C394&amp;E394,$F$2:$G$7561,2,FALSE))</f>
        <v>0</v>
      </c>
      <c r="J394" s="3">
        <f>IF(A394='Enheter, modell og år'!$F$2-1,0,VLOOKUP(A394-1&amp;B394&amp;C394&amp;E394,$F$2:$G$7561,2,FALSE))</f>
        <v>0</v>
      </c>
    </row>
    <row r="395" spans="1:10" x14ac:dyDescent="0.25">
      <c r="A395">
        <f>'Liste detaljert wide'!A395</f>
        <v>2021</v>
      </c>
      <c r="B395" t="str">
        <f>'Liste detaljert wide'!B395</f>
        <v>VFM</v>
      </c>
      <c r="C395">
        <f>'Liste detaljert wide'!C395</f>
        <v>0</v>
      </c>
      <c r="D395">
        <f>IFERROR(VLOOKUP(C395,'Enheter, modell og år'!$A$2:$B$31,2,FALSE),0)</f>
        <v>0</v>
      </c>
      <c r="E395" t="str">
        <f>'Liste detaljert wide'!$D$1</f>
        <v>Basisbevilgning</v>
      </c>
      <c r="F395" t="str">
        <f t="shared" si="6"/>
        <v>2021VFM0Basisbevilgning</v>
      </c>
      <c r="G395" s="3">
        <f>'Liste detaljert wide'!D395</f>
        <v>0</v>
      </c>
      <c r="H395" t="str">
        <f>VLOOKUP(E395,Def!$B$2:$C$15,2,FALSE)</f>
        <v>Basisbevilgning</v>
      </c>
      <c r="I395" s="3">
        <f>IF(A395='Enheter, modell og år'!$F$2-1,0,G395-VLOOKUP(A395-1&amp;B395&amp;C395&amp;E395,$F$2:$G$7561,2,FALSE))</f>
        <v>0</v>
      </c>
      <c r="J395" s="3">
        <f>IF(A395='Enheter, modell og år'!$F$2-1,0,VLOOKUP(A395-1&amp;B395&amp;C395&amp;E395,$F$2:$G$7561,2,FALSE))</f>
        <v>0</v>
      </c>
    </row>
    <row r="396" spans="1:10" x14ac:dyDescent="0.25">
      <c r="A396">
        <f>'Liste detaljert wide'!A396</f>
        <v>2021</v>
      </c>
      <c r="B396" t="str">
        <f>'Liste detaljert wide'!B396</f>
        <v>VFM</v>
      </c>
      <c r="C396">
        <f>'Liste detaljert wide'!C396</f>
        <v>0</v>
      </c>
      <c r="D396">
        <f>IFERROR(VLOOKUP(C396,'Enheter, modell og år'!$A$2:$B$31,2,FALSE),0)</f>
        <v>0</v>
      </c>
      <c r="E396" t="str">
        <f>'Liste detaljert wide'!$D$1</f>
        <v>Basisbevilgning</v>
      </c>
      <c r="F396" t="str">
        <f t="shared" si="6"/>
        <v>2021VFM0Basisbevilgning</v>
      </c>
      <c r="G396" s="3">
        <f>'Liste detaljert wide'!D396</f>
        <v>0</v>
      </c>
      <c r="H396" t="str">
        <f>VLOOKUP(E396,Def!$B$2:$C$15,2,FALSE)</f>
        <v>Basisbevilgning</v>
      </c>
      <c r="I396" s="3">
        <f>IF(A396='Enheter, modell og år'!$F$2-1,0,G396-VLOOKUP(A396-1&amp;B396&amp;C396&amp;E396,$F$2:$G$7561,2,FALSE))</f>
        <v>0</v>
      </c>
      <c r="J396" s="3">
        <f>IF(A396='Enheter, modell og år'!$F$2-1,0,VLOOKUP(A396-1&amp;B396&amp;C396&amp;E396,$F$2:$G$7561,2,FALSE))</f>
        <v>0</v>
      </c>
    </row>
    <row r="397" spans="1:10" x14ac:dyDescent="0.25">
      <c r="A397">
        <f>'Liste detaljert wide'!A397</f>
        <v>2021</v>
      </c>
      <c r="B397" t="str">
        <f>'Liste detaljert wide'!B397</f>
        <v>VFM</v>
      </c>
      <c r="C397">
        <f>'Liste detaljert wide'!C397</f>
        <v>0</v>
      </c>
      <c r="D397">
        <f>IFERROR(VLOOKUP(C397,'Enheter, modell og år'!$A$2:$B$31,2,FALSE),0)</f>
        <v>0</v>
      </c>
      <c r="E397" t="str">
        <f>'Liste detaljert wide'!$D$1</f>
        <v>Basisbevilgning</v>
      </c>
      <c r="F397" t="str">
        <f t="shared" si="6"/>
        <v>2021VFM0Basisbevilgning</v>
      </c>
      <c r="G397" s="3">
        <f>'Liste detaljert wide'!D397</f>
        <v>0</v>
      </c>
      <c r="H397" t="str">
        <f>VLOOKUP(E397,Def!$B$2:$C$15,2,FALSE)</f>
        <v>Basisbevilgning</v>
      </c>
      <c r="I397" s="3">
        <f>IF(A397='Enheter, modell og år'!$F$2-1,0,G397-VLOOKUP(A397-1&amp;B397&amp;C397&amp;E397,$F$2:$G$7561,2,FALSE))</f>
        <v>0</v>
      </c>
      <c r="J397" s="3">
        <f>IF(A397='Enheter, modell og år'!$F$2-1,0,VLOOKUP(A397-1&amp;B397&amp;C397&amp;E397,$F$2:$G$7561,2,FALSE))</f>
        <v>0</v>
      </c>
    </row>
    <row r="398" spans="1:10" x14ac:dyDescent="0.25">
      <c r="A398">
        <f>'Liste detaljert wide'!A398</f>
        <v>2021</v>
      </c>
      <c r="B398" t="str">
        <f>'Liste detaljert wide'!B398</f>
        <v>VFM</v>
      </c>
      <c r="C398">
        <f>'Liste detaljert wide'!C398</f>
        <v>0</v>
      </c>
      <c r="D398">
        <f>IFERROR(VLOOKUP(C398,'Enheter, modell og år'!$A$2:$B$31,2,FALSE),0)</f>
        <v>0</v>
      </c>
      <c r="E398" t="str">
        <f>'Liste detaljert wide'!$D$1</f>
        <v>Basisbevilgning</v>
      </c>
      <c r="F398" t="str">
        <f t="shared" si="6"/>
        <v>2021VFM0Basisbevilgning</v>
      </c>
      <c r="G398" s="3">
        <f>'Liste detaljert wide'!D398</f>
        <v>0</v>
      </c>
      <c r="H398" t="str">
        <f>VLOOKUP(E398,Def!$B$2:$C$15,2,FALSE)</f>
        <v>Basisbevilgning</v>
      </c>
      <c r="I398" s="3">
        <f>IF(A398='Enheter, modell og år'!$F$2-1,0,G398-VLOOKUP(A398-1&amp;B398&amp;C398&amp;E398,$F$2:$G$7561,2,FALSE))</f>
        <v>0</v>
      </c>
      <c r="J398" s="3">
        <f>IF(A398='Enheter, modell og år'!$F$2-1,0,VLOOKUP(A398-1&amp;B398&amp;C398&amp;E398,$F$2:$G$7561,2,FALSE))</f>
        <v>0</v>
      </c>
    </row>
    <row r="399" spans="1:10" x14ac:dyDescent="0.25">
      <c r="A399">
        <f>'Liste detaljert wide'!A399</f>
        <v>2021</v>
      </c>
      <c r="B399" t="str">
        <f>'Liste detaljert wide'!B399</f>
        <v>VFM</v>
      </c>
      <c r="C399">
        <f>'Liste detaljert wide'!C399</f>
        <v>0</v>
      </c>
      <c r="D399">
        <f>IFERROR(VLOOKUP(C399,'Enheter, modell og år'!$A$2:$B$31,2,FALSE),0)</f>
        <v>0</v>
      </c>
      <c r="E399" t="str">
        <f>'Liste detaljert wide'!$D$1</f>
        <v>Basisbevilgning</v>
      </c>
      <c r="F399" t="str">
        <f t="shared" si="6"/>
        <v>2021VFM0Basisbevilgning</v>
      </c>
      <c r="G399" s="3">
        <f>'Liste detaljert wide'!D399</f>
        <v>0</v>
      </c>
      <c r="H399" t="str">
        <f>VLOOKUP(E399,Def!$B$2:$C$15,2,FALSE)</f>
        <v>Basisbevilgning</v>
      </c>
      <c r="I399" s="3">
        <f>IF(A399='Enheter, modell og år'!$F$2-1,0,G399-VLOOKUP(A399-1&amp;B399&amp;C399&amp;E399,$F$2:$G$7561,2,FALSE))</f>
        <v>0</v>
      </c>
      <c r="J399" s="3">
        <f>IF(A399='Enheter, modell og år'!$F$2-1,0,VLOOKUP(A399-1&amp;B399&amp;C399&amp;E399,$F$2:$G$7561,2,FALSE))</f>
        <v>0</v>
      </c>
    </row>
    <row r="400" spans="1:10" x14ac:dyDescent="0.25">
      <c r="A400">
        <f>'Liste detaljert wide'!A400</f>
        <v>2021</v>
      </c>
      <c r="B400" t="str">
        <f>'Liste detaljert wide'!B400</f>
        <v>VFM</v>
      </c>
      <c r="C400">
        <f>'Liste detaljert wide'!C400</f>
        <v>0</v>
      </c>
      <c r="D400">
        <f>IFERROR(VLOOKUP(C400,'Enheter, modell og år'!$A$2:$B$31,2,FALSE),0)</f>
        <v>0</v>
      </c>
      <c r="E400" t="str">
        <f>'Liste detaljert wide'!$D$1</f>
        <v>Basisbevilgning</v>
      </c>
      <c r="F400" t="str">
        <f t="shared" si="6"/>
        <v>2021VFM0Basisbevilgning</v>
      </c>
      <c r="G400" s="3">
        <f>'Liste detaljert wide'!D400</f>
        <v>0</v>
      </c>
      <c r="H400" t="str">
        <f>VLOOKUP(E400,Def!$B$2:$C$15,2,FALSE)</f>
        <v>Basisbevilgning</v>
      </c>
      <c r="I400" s="3">
        <f>IF(A400='Enheter, modell og år'!$F$2-1,0,G400-VLOOKUP(A400-1&amp;B400&amp;C400&amp;E400,$F$2:$G$7561,2,FALSE))</f>
        <v>0</v>
      </c>
      <c r="J400" s="3">
        <f>IF(A400='Enheter, modell og år'!$F$2-1,0,VLOOKUP(A400-1&amp;B400&amp;C400&amp;E400,$F$2:$G$7561,2,FALSE))</f>
        <v>0</v>
      </c>
    </row>
    <row r="401" spans="1:10" x14ac:dyDescent="0.25">
      <c r="A401">
        <f>'Liste detaljert wide'!A401</f>
        <v>2021</v>
      </c>
      <c r="B401" t="str">
        <f>'Liste detaljert wide'!B401</f>
        <v>VFM</v>
      </c>
      <c r="C401">
        <f>'Liste detaljert wide'!C401</f>
        <v>0</v>
      </c>
      <c r="D401">
        <f>IFERROR(VLOOKUP(C401,'Enheter, modell og år'!$A$2:$B$31,2,FALSE),0)</f>
        <v>0</v>
      </c>
      <c r="E401" t="str">
        <f>'Liste detaljert wide'!$D$1</f>
        <v>Basisbevilgning</v>
      </c>
      <c r="F401" t="str">
        <f t="shared" si="6"/>
        <v>2021VFM0Basisbevilgning</v>
      </c>
      <c r="G401" s="3">
        <f>'Liste detaljert wide'!D401</f>
        <v>0</v>
      </c>
      <c r="H401" t="str">
        <f>VLOOKUP(E401,Def!$B$2:$C$15,2,FALSE)</f>
        <v>Basisbevilgning</v>
      </c>
      <c r="I401" s="3">
        <f>IF(A401='Enheter, modell og år'!$F$2-1,0,G401-VLOOKUP(A401-1&amp;B401&amp;C401&amp;E401,$F$2:$G$7561,2,FALSE))</f>
        <v>0</v>
      </c>
      <c r="J401" s="3">
        <f>IF(A401='Enheter, modell og år'!$F$2-1,0,VLOOKUP(A401-1&amp;B401&amp;C401&amp;E401,$F$2:$G$7561,2,FALSE))</f>
        <v>0</v>
      </c>
    </row>
    <row r="402" spans="1:10" x14ac:dyDescent="0.25">
      <c r="A402">
        <f>'Liste detaljert wide'!A402</f>
        <v>2021</v>
      </c>
      <c r="B402" t="str">
        <f>'Liste detaljert wide'!B402</f>
        <v>VFM</v>
      </c>
      <c r="C402">
        <f>'Liste detaljert wide'!C402</f>
        <v>0</v>
      </c>
      <c r="D402">
        <f>IFERROR(VLOOKUP(C402,'Enheter, modell og år'!$A$2:$B$31,2,FALSE),0)</f>
        <v>0</v>
      </c>
      <c r="E402" t="str">
        <f>'Liste detaljert wide'!$D$1</f>
        <v>Basisbevilgning</v>
      </c>
      <c r="F402" t="str">
        <f t="shared" si="6"/>
        <v>2021VFM0Basisbevilgning</v>
      </c>
      <c r="G402" s="3">
        <f>'Liste detaljert wide'!D402</f>
        <v>0</v>
      </c>
      <c r="H402" t="str">
        <f>VLOOKUP(E402,Def!$B$2:$C$15,2,FALSE)</f>
        <v>Basisbevilgning</v>
      </c>
      <c r="I402" s="3">
        <f>IF(A402='Enheter, modell og år'!$F$2-1,0,G402-VLOOKUP(A402-1&amp;B402&amp;C402&amp;E402,$F$2:$G$7561,2,FALSE))</f>
        <v>0</v>
      </c>
      <c r="J402" s="3">
        <f>IF(A402='Enheter, modell og år'!$F$2-1,0,VLOOKUP(A402-1&amp;B402&amp;C402&amp;E402,$F$2:$G$7561,2,FALSE))</f>
        <v>0</v>
      </c>
    </row>
    <row r="403" spans="1:10" x14ac:dyDescent="0.25">
      <c r="A403">
        <f>'Liste detaljert wide'!A403</f>
        <v>2021</v>
      </c>
      <c r="B403" t="str">
        <f>'Liste detaljert wide'!B403</f>
        <v>VFM</v>
      </c>
      <c r="C403">
        <f>'Liste detaljert wide'!C403</f>
        <v>0</v>
      </c>
      <c r="D403">
        <f>IFERROR(VLOOKUP(C403,'Enheter, modell og år'!$A$2:$B$31,2,FALSE),0)</f>
        <v>0</v>
      </c>
      <c r="E403" t="str">
        <f>'Liste detaljert wide'!$D$1</f>
        <v>Basisbevilgning</v>
      </c>
      <c r="F403" t="str">
        <f t="shared" si="6"/>
        <v>2021VFM0Basisbevilgning</v>
      </c>
      <c r="G403" s="3">
        <f>'Liste detaljert wide'!D403</f>
        <v>0</v>
      </c>
      <c r="H403" t="str">
        <f>VLOOKUP(E403,Def!$B$2:$C$15,2,FALSE)</f>
        <v>Basisbevilgning</v>
      </c>
      <c r="I403" s="3">
        <f>IF(A403='Enheter, modell og år'!$F$2-1,0,G403-VLOOKUP(A403-1&amp;B403&amp;C403&amp;E403,$F$2:$G$7561,2,FALSE))</f>
        <v>0</v>
      </c>
      <c r="J403" s="3">
        <f>IF(A403='Enheter, modell og år'!$F$2-1,0,VLOOKUP(A403-1&amp;B403&amp;C403&amp;E403,$F$2:$G$7561,2,FALSE))</f>
        <v>0</v>
      </c>
    </row>
    <row r="404" spans="1:10" x14ac:dyDescent="0.25">
      <c r="A404">
        <f>'Liste detaljert wide'!A404</f>
        <v>2021</v>
      </c>
      <c r="B404" t="str">
        <f>'Liste detaljert wide'!B404</f>
        <v>VFM</v>
      </c>
      <c r="C404">
        <f>'Liste detaljert wide'!C404</f>
        <v>0</v>
      </c>
      <c r="D404">
        <f>IFERROR(VLOOKUP(C404,'Enheter, modell og år'!$A$2:$B$31,2,FALSE),0)</f>
        <v>0</v>
      </c>
      <c r="E404" t="str">
        <f>'Liste detaljert wide'!$D$1</f>
        <v>Basisbevilgning</v>
      </c>
      <c r="F404" t="str">
        <f t="shared" si="6"/>
        <v>2021VFM0Basisbevilgning</v>
      </c>
      <c r="G404" s="3">
        <f>'Liste detaljert wide'!D404</f>
        <v>0</v>
      </c>
      <c r="H404" t="str">
        <f>VLOOKUP(E404,Def!$B$2:$C$15,2,FALSE)</f>
        <v>Basisbevilgning</v>
      </c>
      <c r="I404" s="3">
        <f>IF(A404='Enheter, modell og år'!$F$2-1,0,G404-VLOOKUP(A404-1&amp;B404&amp;C404&amp;E404,$F$2:$G$7561,2,FALSE))</f>
        <v>0</v>
      </c>
      <c r="J404" s="3">
        <f>IF(A404='Enheter, modell og år'!$F$2-1,0,VLOOKUP(A404-1&amp;B404&amp;C404&amp;E404,$F$2:$G$7561,2,FALSE))</f>
        <v>0</v>
      </c>
    </row>
    <row r="405" spans="1:10" x14ac:dyDescent="0.25">
      <c r="A405">
        <f>'Liste detaljert wide'!A405</f>
        <v>2021</v>
      </c>
      <c r="B405" t="str">
        <f>'Liste detaljert wide'!B405</f>
        <v>VFM</v>
      </c>
      <c r="C405">
        <f>'Liste detaljert wide'!C405</f>
        <v>0</v>
      </c>
      <c r="D405">
        <f>IFERROR(VLOOKUP(C405,'Enheter, modell og år'!$A$2:$B$31,2,FALSE),0)</f>
        <v>0</v>
      </c>
      <c r="E405" t="str">
        <f>'Liste detaljert wide'!$D$1</f>
        <v>Basisbevilgning</v>
      </c>
      <c r="F405" t="str">
        <f t="shared" si="6"/>
        <v>2021VFM0Basisbevilgning</v>
      </c>
      <c r="G405" s="3">
        <f>'Liste detaljert wide'!D405</f>
        <v>0</v>
      </c>
      <c r="H405" t="str">
        <f>VLOOKUP(E405,Def!$B$2:$C$15,2,FALSE)</f>
        <v>Basisbevilgning</v>
      </c>
      <c r="I405" s="3">
        <f>IF(A405='Enheter, modell og år'!$F$2-1,0,G405-VLOOKUP(A405-1&amp;B405&amp;C405&amp;E405,$F$2:$G$7561,2,FALSE))</f>
        <v>0</v>
      </c>
      <c r="J405" s="3">
        <f>IF(A405='Enheter, modell og år'!$F$2-1,0,VLOOKUP(A405-1&amp;B405&amp;C405&amp;E405,$F$2:$G$7561,2,FALSE))</f>
        <v>0</v>
      </c>
    </row>
    <row r="406" spans="1:10" x14ac:dyDescent="0.25">
      <c r="A406">
        <f>'Liste detaljert wide'!A406</f>
        <v>2021</v>
      </c>
      <c r="B406" t="str">
        <f>'Liste detaljert wide'!B406</f>
        <v>VFM</v>
      </c>
      <c r="C406">
        <f>'Liste detaljert wide'!C406</f>
        <v>0</v>
      </c>
      <c r="D406">
        <f>IFERROR(VLOOKUP(C406,'Enheter, modell og år'!$A$2:$B$31,2,FALSE),0)</f>
        <v>0</v>
      </c>
      <c r="E406" t="str">
        <f>'Liste detaljert wide'!$D$1</f>
        <v>Basisbevilgning</v>
      </c>
      <c r="F406" t="str">
        <f t="shared" si="6"/>
        <v>2021VFM0Basisbevilgning</v>
      </c>
      <c r="G406" s="3">
        <f>'Liste detaljert wide'!D406</f>
        <v>0</v>
      </c>
      <c r="H406" t="str">
        <f>VLOOKUP(E406,Def!$B$2:$C$15,2,FALSE)</f>
        <v>Basisbevilgning</v>
      </c>
      <c r="I406" s="3">
        <f>IF(A406='Enheter, modell og år'!$F$2-1,0,G406-VLOOKUP(A406-1&amp;B406&amp;C406&amp;E406,$F$2:$G$7561,2,FALSE))</f>
        <v>0</v>
      </c>
      <c r="J406" s="3">
        <f>IF(A406='Enheter, modell og år'!$F$2-1,0,VLOOKUP(A406-1&amp;B406&amp;C406&amp;E406,$F$2:$G$7561,2,FALSE))</f>
        <v>0</v>
      </c>
    </row>
    <row r="407" spans="1:10" x14ac:dyDescent="0.25">
      <c r="A407">
        <f>'Liste detaljert wide'!A407</f>
        <v>2021</v>
      </c>
      <c r="B407" t="str">
        <f>'Liste detaljert wide'!B407</f>
        <v>VFM</v>
      </c>
      <c r="C407">
        <f>'Liste detaljert wide'!C407</f>
        <v>0</v>
      </c>
      <c r="D407">
        <f>IFERROR(VLOOKUP(C407,'Enheter, modell og år'!$A$2:$B$31,2,FALSE),0)</f>
        <v>0</v>
      </c>
      <c r="E407" t="str">
        <f>'Liste detaljert wide'!$D$1</f>
        <v>Basisbevilgning</v>
      </c>
      <c r="F407" t="str">
        <f t="shared" si="6"/>
        <v>2021VFM0Basisbevilgning</v>
      </c>
      <c r="G407" s="3">
        <f>'Liste detaljert wide'!D407</f>
        <v>0</v>
      </c>
      <c r="H407" t="str">
        <f>VLOOKUP(E407,Def!$B$2:$C$15,2,FALSE)</f>
        <v>Basisbevilgning</v>
      </c>
      <c r="I407" s="3">
        <f>IF(A407='Enheter, modell og år'!$F$2-1,0,G407-VLOOKUP(A407-1&amp;B407&amp;C407&amp;E407,$F$2:$G$7561,2,FALSE))</f>
        <v>0</v>
      </c>
      <c r="J407" s="3">
        <f>IF(A407='Enheter, modell og år'!$F$2-1,0,VLOOKUP(A407-1&amp;B407&amp;C407&amp;E407,$F$2:$G$7561,2,FALSE))</f>
        <v>0</v>
      </c>
    </row>
    <row r="408" spans="1:10" x14ac:dyDescent="0.25">
      <c r="A408">
        <f>'Liste detaljert wide'!A408</f>
        <v>2021</v>
      </c>
      <c r="B408" t="str">
        <f>'Liste detaljert wide'!B408</f>
        <v>VFM</v>
      </c>
      <c r="C408">
        <f>'Liste detaljert wide'!C408</f>
        <v>0</v>
      </c>
      <c r="D408">
        <f>IFERROR(VLOOKUP(C408,'Enheter, modell og år'!$A$2:$B$31,2,FALSE),0)</f>
        <v>0</v>
      </c>
      <c r="E408" t="str">
        <f>'Liste detaljert wide'!$D$1</f>
        <v>Basisbevilgning</v>
      </c>
      <c r="F408" t="str">
        <f t="shared" si="6"/>
        <v>2021VFM0Basisbevilgning</v>
      </c>
      <c r="G408" s="3">
        <f>'Liste detaljert wide'!D408</f>
        <v>0</v>
      </c>
      <c r="H408" t="str">
        <f>VLOOKUP(E408,Def!$B$2:$C$15,2,FALSE)</f>
        <v>Basisbevilgning</v>
      </c>
      <c r="I408" s="3">
        <f>IF(A408='Enheter, modell og år'!$F$2-1,0,G408-VLOOKUP(A408-1&amp;B408&amp;C408&amp;E408,$F$2:$G$7561,2,FALSE))</f>
        <v>0</v>
      </c>
      <c r="J408" s="3">
        <f>IF(A408='Enheter, modell og år'!$F$2-1,0,VLOOKUP(A408-1&amp;B408&amp;C408&amp;E408,$F$2:$G$7561,2,FALSE))</f>
        <v>0</v>
      </c>
    </row>
    <row r="409" spans="1:10" x14ac:dyDescent="0.25">
      <c r="A409">
        <f>'Liste detaljert wide'!A409</f>
        <v>2021</v>
      </c>
      <c r="B409" t="str">
        <f>'Liste detaljert wide'!B409</f>
        <v>VFM</v>
      </c>
      <c r="C409">
        <f>'Liste detaljert wide'!C409</f>
        <v>0</v>
      </c>
      <c r="D409">
        <f>IFERROR(VLOOKUP(C409,'Enheter, modell og år'!$A$2:$B$31,2,FALSE),0)</f>
        <v>0</v>
      </c>
      <c r="E409" t="str">
        <f>'Liste detaljert wide'!$D$1</f>
        <v>Basisbevilgning</v>
      </c>
      <c r="F409" t="str">
        <f t="shared" si="6"/>
        <v>2021VFM0Basisbevilgning</v>
      </c>
      <c r="G409" s="3">
        <f>'Liste detaljert wide'!D409</f>
        <v>0</v>
      </c>
      <c r="H409" t="str">
        <f>VLOOKUP(E409,Def!$B$2:$C$15,2,FALSE)</f>
        <v>Basisbevilgning</v>
      </c>
      <c r="I409" s="3">
        <f>IF(A409='Enheter, modell og år'!$F$2-1,0,G409-VLOOKUP(A409-1&amp;B409&amp;C409&amp;E409,$F$2:$G$7561,2,FALSE))</f>
        <v>0</v>
      </c>
      <c r="J409" s="3">
        <f>IF(A409='Enheter, modell og år'!$F$2-1,0,VLOOKUP(A409-1&amp;B409&amp;C409&amp;E409,$F$2:$G$7561,2,FALSE))</f>
        <v>0</v>
      </c>
    </row>
    <row r="410" spans="1:10" x14ac:dyDescent="0.25">
      <c r="A410">
        <f>'Liste detaljert wide'!A410</f>
        <v>2021</v>
      </c>
      <c r="B410" t="str">
        <f>'Liste detaljert wide'!B410</f>
        <v>VFM</v>
      </c>
      <c r="C410">
        <f>'Liste detaljert wide'!C410</f>
        <v>0</v>
      </c>
      <c r="D410">
        <f>IFERROR(VLOOKUP(C410,'Enheter, modell og år'!$A$2:$B$31,2,FALSE),0)</f>
        <v>0</v>
      </c>
      <c r="E410" t="str">
        <f>'Liste detaljert wide'!$D$1</f>
        <v>Basisbevilgning</v>
      </c>
      <c r="F410" t="str">
        <f t="shared" si="6"/>
        <v>2021VFM0Basisbevilgning</v>
      </c>
      <c r="G410" s="3">
        <f>'Liste detaljert wide'!D410</f>
        <v>0</v>
      </c>
      <c r="H410" t="str">
        <f>VLOOKUP(E410,Def!$B$2:$C$15,2,FALSE)</f>
        <v>Basisbevilgning</v>
      </c>
      <c r="I410" s="3">
        <f>IF(A410='Enheter, modell og år'!$F$2-1,0,G410-VLOOKUP(A410-1&amp;B410&amp;C410&amp;E410,$F$2:$G$7561,2,FALSE))</f>
        <v>0</v>
      </c>
      <c r="J410" s="3">
        <f>IF(A410='Enheter, modell og år'!$F$2-1,0,VLOOKUP(A410-1&amp;B410&amp;C410&amp;E410,$F$2:$G$7561,2,FALSE))</f>
        <v>0</v>
      </c>
    </row>
    <row r="411" spans="1:10" x14ac:dyDescent="0.25">
      <c r="A411">
        <f>'Liste detaljert wide'!A411</f>
        <v>2021</v>
      </c>
      <c r="B411" t="str">
        <f>'Liste detaljert wide'!B411</f>
        <v>VFM</v>
      </c>
      <c r="C411">
        <f>'Liste detaljert wide'!C411</f>
        <v>0</v>
      </c>
      <c r="D411">
        <f>IFERROR(VLOOKUP(C411,'Enheter, modell og år'!$A$2:$B$31,2,FALSE),0)</f>
        <v>0</v>
      </c>
      <c r="E411" t="str">
        <f>'Liste detaljert wide'!$D$1</f>
        <v>Basisbevilgning</v>
      </c>
      <c r="F411" t="str">
        <f t="shared" si="6"/>
        <v>2021VFM0Basisbevilgning</v>
      </c>
      <c r="G411" s="3">
        <f>'Liste detaljert wide'!D411</f>
        <v>0</v>
      </c>
      <c r="H411" t="str">
        <f>VLOOKUP(E411,Def!$B$2:$C$15,2,FALSE)</f>
        <v>Basisbevilgning</v>
      </c>
      <c r="I411" s="3">
        <f>IF(A411='Enheter, modell og år'!$F$2-1,0,G411-VLOOKUP(A411-1&amp;B411&amp;C411&amp;E411,$F$2:$G$7561,2,FALSE))</f>
        <v>0</v>
      </c>
      <c r="J411" s="3">
        <f>IF(A411='Enheter, modell og år'!$F$2-1,0,VLOOKUP(A411-1&amp;B411&amp;C411&amp;E411,$F$2:$G$7561,2,FALSE))</f>
        <v>0</v>
      </c>
    </row>
    <row r="412" spans="1:10" x14ac:dyDescent="0.25">
      <c r="A412">
        <f>'Liste detaljert wide'!A412</f>
        <v>2021</v>
      </c>
      <c r="B412" t="str">
        <f>'Liste detaljert wide'!B412</f>
        <v>VFM</v>
      </c>
      <c r="C412">
        <f>'Liste detaljert wide'!C412</f>
        <v>0</v>
      </c>
      <c r="D412">
        <f>IFERROR(VLOOKUP(C412,'Enheter, modell og år'!$A$2:$B$31,2,FALSE),0)</f>
        <v>0</v>
      </c>
      <c r="E412" t="str">
        <f>'Liste detaljert wide'!$D$1</f>
        <v>Basisbevilgning</v>
      </c>
      <c r="F412" t="str">
        <f t="shared" si="6"/>
        <v>2021VFM0Basisbevilgning</v>
      </c>
      <c r="G412" s="3">
        <f>'Liste detaljert wide'!D412</f>
        <v>0</v>
      </c>
      <c r="H412" t="str">
        <f>VLOOKUP(E412,Def!$B$2:$C$15,2,FALSE)</f>
        <v>Basisbevilgning</v>
      </c>
      <c r="I412" s="3">
        <f>IF(A412='Enheter, modell og år'!$F$2-1,0,G412-VLOOKUP(A412-1&amp;B412&amp;C412&amp;E412,$F$2:$G$7561,2,FALSE))</f>
        <v>0</v>
      </c>
      <c r="J412" s="3">
        <f>IF(A412='Enheter, modell og år'!$F$2-1,0,VLOOKUP(A412-1&amp;B412&amp;C412&amp;E412,$F$2:$G$7561,2,FALSE))</f>
        <v>0</v>
      </c>
    </row>
    <row r="413" spans="1:10" x14ac:dyDescent="0.25">
      <c r="A413">
        <f>'Liste detaljert wide'!A413</f>
        <v>2021</v>
      </c>
      <c r="B413" t="str">
        <f>'Liste detaljert wide'!B413</f>
        <v>VFM</v>
      </c>
      <c r="C413">
        <f>'Liste detaljert wide'!C413</f>
        <v>0</v>
      </c>
      <c r="D413">
        <f>IFERROR(VLOOKUP(C413,'Enheter, modell og år'!$A$2:$B$31,2,FALSE),0)</f>
        <v>0</v>
      </c>
      <c r="E413" t="str">
        <f>'Liste detaljert wide'!$D$1</f>
        <v>Basisbevilgning</v>
      </c>
      <c r="F413" t="str">
        <f t="shared" si="6"/>
        <v>2021VFM0Basisbevilgning</v>
      </c>
      <c r="G413" s="3">
        <f>'Liste detaljert wide'!D413</f>
        <v>0</v>
      </c>
      <c r="H413" t="str">
        <f>VLOOKUP(E413,Def!$B$2:$C$15,2,FALSE)</f>
        <v>Basisbevilgning</v>
      </c>
      <c r="I413" s="3">
        <f>IF(A413='Enheter, modell og år'!$F$2-1,0,G413-VLOOKUP(A413-1&amp;B413&amp;C413&amp;E413,$F$2:$G$7561,2,FALSE))</f>
        <v>0</v>
      </c>
      <c r="J413" s="3">
        <f>IF(A413='Enheter, modell og år'!$F$2-1,0,VLOOKUP(A413-1&amp;B413&amp;C413&amp;E413,$F$2:$G$7561,2,FALSE))</f>
        <v>0</v>
      </c>
    </row>
    <row r="414" spans="1:10" x14ac:dyDescent="0.25">
      <c r="A414">
        <f>'Liste detaljert wide'!A414</f>
        <v>2021</v>
      </c>
      <c r="B414" t="str">
        <f>'Liste detaljert wide'!B414</f>
        <v>VFM</v>
      </c>
      <c r="C414">
        <f>'Liste detaljert wide'!C414</f>
        <v>0</v>
      </c>
      <c r="D414">
        <f>IFERROR(VLOOKUP(C414,'Enheter, modell og år'!$A$2:$B$31,2,FALSE),0)</f>
        <v>0</v>
      </c>
      <c r="E414" t="str">
        <f>'Liste detaljert wide'!$D$1</f>
        <v>Basisbevilgning</v>
      </c>
      <c r="F414" t="str">
        <f t="shared" si="6"/>
        <v>2021VFM0Basisbevilgning</v>
      </c>
      <c r="G414" s="3">
        <f>'Liste detaljert wide'!D414</f>
        <v>0</v>
      </c>
      <c r="H414" t="str">
        <f>VLOOKUP(E414,Def!$B$2:$C$15,2,FALSE)</f>
        <v>Basisbevilgning</v>
      </c>
      <c r="I414" s="3">
        <f>IF(A414='Enheter, modell og år'!$F$2-1,0,G414-VLOOKUP(A414-1&amp;B414&amp;C414&amp;E414,$F$2:$G$7561,2,FALSE))</f>
        <v>0</v>
      </c>
      <c r="J414" s="3">
        <f>IF(A414='Enheter, modell og år'!$F$2-1,0,VLOOKUP(A414-1&amp;B414&amp;C414&amp;E414,$F$2:$G$7561,2,FALSE))</f>
        <v>0</v>
      </c>
    </row>
    <row r="415" spans="1:10" x14ac:dyDescent="0.25">
      <c r="A415">
        <f>'Liste detaljert wide'!A415</f>
        <v>2021</v>
      </c>
      <c r="B415" t="str">
        <f>'Liste detaljert wide'!B415</f>
        <v>VFM</v>
      </c>
      <c r="C415">
        <f>'Liste detaljert wide'!C415</f>
        <v>0</v>
      </c>
      <c r="D415">
        <f>IFERROR(VLOOKUP(C415,'Enheter, modell og år'!$A$2:$B$31,2,FALSE),0)</f>
        <v>0</v>
      </c>
      <c r="E415" t="str">
        <f>'Liste detaljert wide'!$D$1</f>
        <v>Basisbevilgning</v>
      </c>
      <c r="F415" t="str">
        <f t="shared" si="6"/>
        <v>2021VFM0Basisbevilgning</v>
      </c>
      <c r="G415" s="3">
        <f>'Liste detaljert wide'!D415</f>
        <v>0</v>
      </c>
      <c r="H415" t="str">
        <f>VLOOKUP(E415,Def!$B$2:$C$15,2,FALSE)</f>
        <v>Basisbevilgning</v>
      </c>
      <c r="I415" s="3">
        <f>IF(A415='Enheter, modell og år'!$F$2-1,0,G415-VLOOKUP(A415-1&amp;B415&amp;C415&amp;E415,$F$2:$G$7561,2,FALSE))</f>
        <v>0</v>
      </c>
      <c r="J415" s="3">
        <f>IF(A415='Enheter, modell og år'!$F$2-1,0,VLOOKUP(A415-1&amp;B415&amp;C415&amp;E415,$F$2:$G$7561,2,FALSE))</f>
        <v>0</v>
      </c>
    </row>
    <row r="416" spans="1:10" x14ac:dyDescent="0.25">
      <c r="A416">
        <f>'Liste detaljert wide'!A416</f>
        <v>2021</v>
      </c>
      <c r="B416" t="str">
        <f>'Liste detaljert wide'!B416</f>
        <v>VFM</v>
      </c>
      <c r="C416">
        <f>'Liste detaljert wide'!C416</f>
        <v>0</v>
      </c>
      <c r="D416">
        <f>IFERROR(VLOOKUP(C416,'Enheter, modell og år'!$A$2:$B$31,2,FALSE),0)</f>
        <v>0</v>
      </c>
      <c r="E416" t="str">
        <f>'Liste detaljert wide'!$D$1</f>
        <v>Basisbevilgning</v>
      </c>
      <c r="F416" t="str">
        <f t="shared" si="6"/>
        <v>2021VFM0Basisbevilgning</v>
      </c>
      <c r="G416" s="3">
        <f>'Liste detaljert wide'!D416</f>
        <v>0</v>
      </c>
      <c r="H416" t="str">
        <f>VLOOKUP(E416,Def!$B$2:$C$15,2,FALSE)</f>
        <v>Basisbevilgning</v>
      </c>
      <c r="I416" s="3">
        <f>IF(A416='Enheter, modell og år'!$F$2-1,0,G416-VLOOKUP(A416-1&amp;B416&amp;C416&amp;E416,$F$2:$G$7561,2,FALSE))</f>
        <v>0</v>
      </c>
      <c r="J416" s="3">
        <f>IF(A416='Enheter, modell og år'!$F$2-1,0,VLOOKUP(A416-1&amp;B416&amp;C416&amp;E416,$F$2:$G$7561,2,FALSE))</f>
        <v>0</v>
      </c>
    </row>
    <row r="417" spans="1:10" x14ac:dyDescent="0.25">
      <c r="A417">
        <f>'Liste detaljert wide'!A417</f>
        <v>2021</v>
      </c>
      <c r="B417" t="str">
        <f>'Liste detaljert wide'!B417</f>
        <v>VFM</v>
      </c>
      <c r="C417">
        <f>'Liste detaljert wide'!C417</f>
        <v>0</v>
      </c>
      <c r="D417">
        <f>IFERROR(VLOOKUP(C417,'Enheter, modell og år'!$A$2:$B$31,2,FALSE),0)</f>
        <v>0</v>
      </c>
      <c r="E417" t="str">
        <f>'Liste detaljert wide'!$D$1</f>
        <v>Basisbevilgning</v>
      </c>
      <c r="F417" t="str">
        <f t="shared" si="6"/>
        <v>2021VFM0Basisbevilgning</v>
      </c>
      <c r="G417" s="3">
        <f>'Liste detaljert wide'!D417</f>
        <v>0</v>
      </c>
      <c r="H417" t="str">
        <f>VLOOKUP(E417,Def!$B$2:$C$15,2,FALSE)</f>
        <v>Basisbevilgning</v>
      </c>
      <c r="I417" s="3">
        <f>IF(A417='Enheter, modell og år'!$F$2-1,0,G417-VLOOKUP(A417-1&amp;B417&amp;C417&amp;E417,$F$2:$G$7561,2,FALSE))</f>
        <v>0</v>
      </c>
      <c r="J417" s="3">
        <f>IF(A417='Enheter, modell og år'!$F$2-1,0,VLOOKUP(A417-1&amp;B417&amp;C417&amp;E417,$F$2:$G$7561,2,FALSE))</f>
        <v>0</v>
      </c>
    </row>
    <row r="418" spans="1:10" x14ac:dyDescent="0.25">
      <c r="A418">
        <f>'Liste detaljert wide'!A418</f>
        <v>2021</v>
      </c>
      <c r="B418" t="str">
        <f>'Liste detaljert wide'!B418</f>
        <v>VFM</v>
      </c>
      <c r="C418">
        <f>'Liste detaljert wide'!C418</f>
        <v>0</v>
      </c>
      <c r="D418">
        <f>IFERROR(VLOOKUP(C418,'Enheter, modell og år'!$A$2:$B$31,2,FALSE),0)</f>
        <v>0</v>
      </c>
      <c r="E418" t="str">
        <f>'Liste detaljert wide'!$D$1</f>
        <v>Basisbevilgning</v>
      </c>
      <c r="F418" t="str">
        <f t="shared" si="6"/>
        <v>2021VFM0Basisbevilgning</v>
      </c>
      <c r="G418" s="3">
        <f>'Liste detaljert wide'!D418</f>
        <v>0</v>
      </c>
      <c r="H418" t="str">
        <f>VLOOKUP(E418,Def!$B$2:$C$15,2,FALSE)</f>
        <v>Basisbevilgning</v>
      </c>
      <c r="I418" s="3">
        <f>IF(A418='Enheter, modell og år'!$F$2-1,0,G418-VLOOKUP(A418-1&amp;B418&amp;C418&amp;E418,$F$2:$G$7561,2,FALSE))</f>
        <v>0</v>
      </c>
      <c r="J418" s="3">
        <f>IF(A418='Enheter, modell og år'!$F$2-1,0,VLOOKUP(A418-1&amp;B418&amp;C418&amp;E418,$F$2:$G$7561,2,FALSE))</f>
        <v>0</v>
      </c>
    </row>
    <row r="419" spans="1:10" x14ac:dyDescent="0.25">
      <c r="A419">
        <f>'Liste detaljert wide'!A419</f>
        <v>2021</v>
      </c>
      <c r="B419" t="str">
        <f>'Liste detaljert wide'!B419</f>
        <v>VFM</v>
      </c>
      <c r="C419">
        <f>'Liste detaljert wide'!C419</f>
        <v>0</v>
      </c>
      <c r="D419">
        <f>IFERROR(VLOOKUP(C419,'Enheter, modell og år'!$A$2:$B$31,2,FALSE),0)</f>
        <v>0</v>
      </c>
      <c r="E419" t="str">
        <f>'Liste detaljert wide'!$D$1</f>
        <v>Basisbevilgning</v>
      </c>
      <c r="F419" t="str">
        <f t="shared" si="6"/>
        <v>2021VFM0Basisbevilgning</v>
      </c>
      <c r="G419" s="3">
        <f>'Liste detaljert wide'!D419</f>
        <v>0</v>
      </c>
      <c r="H419" t="str">
        <f>VLOOKUP(E419,Def!$B$2:$C$15,2,FALSE)</f>
        <v>Basisbevilgning</v>
      </c>
      <c r="I419" s="3">
        <f>IF(A419='Enheter, modell og år'!$F$2-1,0,G419-VLOOKUP(A419-1&amp;B419&amp;C419&amp;E419,$F$2:$G$7561,2,FALSE))</f>
        <v>0</v>
      </c>
      <c r="J419" s="3">
        <f>IF(A419='Enheter, modell og år'!$F$2-1,0,VLOOKUP(A419-1&amp;B419&amp;C419&amp;E419,$F$2:$G$7561,2,FALSE))</f>
        <v>0</v>
      </c>
    </row>
    <row r="420" spans="1:10" x14ac:dyDescent="0.25">
      <c r="A420">
        <f>'Liste detaljert wide'!A420</f>
        <v>2021</v>
      </c>
      <c r="B420" t="str">
        <f>'Liste detaljert wide'!B420</f>
        <v>VFM</v>
      </c>
      <c r="C420">
        <f>'Liste detaljert wide'!C420</f>
        <v>0</v>
      </c>
      <c r="D420">
        <f>IFERROR(VLOOKUP(C420,'Enheter, modell og år'!$A$2:$B$31,2,FALSE),0)</f>
        <v>0</v>
      </c>
      <c r="E420" t="str">
        <f>'Liste detaljert wide'!$D$1</f>
        <v>Basisbevilgning</v>
      </c>
      <c r="F420" t="str">
        <f t="shared" si="6"/>
        <v>2021VFM0Basisbevilgning</v>
      </c>
      <c r="G420" s="3">
        <f>'Liste detaljert wide'!D420</f>
        <v>0</v>
      </c>
      <c r="H420" t="str">
        <f>VLOOKUP(E420,Def!$B$2:$C$15,2,FALSE)</f>
        <v>Basisbevilgning</v>
      </c>
      <c r="I420" s="3">
        <f>IF(A420='Enheter, modell og år'!$F$2-1,0,G420-VLOOKUP(A420-1&amp;B420&amp;C420&amp;E420,$F$2:$G$7561,2,FALSE))</f>
        <v>0</v>
      </c>
      <c r="J420" s="3">
        <f>IF(A420='Enheter, modell og år'!$F$2-1,0,VLOOKUP(A420-1&amp;B420&amp;C420&amp;E420,$F$2:$G$7561,2,FALSE))</f>
        <v>0</v>
      </c>
    </row>
    <row r="421" spans="1:10" x14ac:dyDescent="0.25">
      <c r="A421">
        <f>'Liste detaljert wide'!A421</f>
        <v>2021</v>
      </c>
      <c r="B421" t="str">
        <f>'Liste detaljert wide'!B421</f>
        <v>VFM</v>
      </c>
      <c r="C421">
        <f>'Liste detaljert wide'!C421</f>
        <v>0</v>
      </c>
      <c r="D421">
        <f>IFERROR(VLOOKUP(C421,'Enheter, modell og år'!$A$2:$B$31,2,FALSE),0)</f>
        <v>0</v>
      </c>
      <c r="E421" t="str">
        <f>'Liste detaljert wide'!$D$1</f>
        <v>Basisbevilgning</v>
      </c>
      <c r="F421" t="str">
        <f t="shared" si="6"/>
        <v>2021VFM0Basisbevilgning</v>
      </c>
      <c r="G421" s="3">
        <f>'Liste detaljert wide'!D421</f>
        <v>0</v>
      </c>
      <c r="H421" t="str">
        <f>VLOOKUP(E421,Def!$B$2:$C$15,2,FALSE)</f>
        <v>Basisbevilgning</v>
      </c>
      <c r="I421" s="3">
        <f>IF(A421='Enheter, modell og år'!$F$2-1,0,G421-VLOOKUP(A421-1&amp;B421&amp;C421&amp;E421,$F$2:$G$7561,2,FALSE))</f>
        <v>0</v>
      </c>
      <c r="J421" s="3">
        <f>IF(A421='Enheter, modell og år'!$F$2-1,0,VLOOKUP(A421-1&amp;B421&amp;C421&amp;E421,$F$2:$G$7561,2,FALSE))</f>
        <v>0</v>
      </c>
    </row>
    <row r="422" spans="1:10" x14ac:dyDescent="0.25">
      <c r="A422">
        <f>'Liste detaljert wide'!A422</f>
        <v>2022</v>
      </c>
      <c r="B422" t="str">
        <f>'Liste detaljert wide'!B422</f>
        <v>VFM</v>
      </c>
      <c r="C422">
        <f>'Liste detaljert wide'!C422</f>
        <v>0</v>
      </c>
      <c r="D422">
        <f>IFERROR(VLOOKUP(C422,'Enheter, modell og år'!$A$2:$B$31,2,FALSE),0)</f>
        <v>0</v>
      </c>
      <c r="E422" t="str">
        <f>'Liste detaljert wide'!$D$1</f>
        <v>Basisbevilgning</v>
      </c>
      <c r="F422" t="str">
        <f t="shared" si="6"/>
        <v>2022VFM0Basisbevilgning</v>
      </c>
      <c r="G422" s="3">
        <f>'Liste detaljert wide'!D422</f>
        <v>0</v>
      </c>
      <c r="H422" t="str">
        <f>VLOOKUP(E422,Def!$B$2:$C$15,2,FALSE)</f>
        <v>Basisbevilgning</v>
      </c>
      <c r="I422" s="3">
        <f>IF(A422='Enheter, modell og år'!$F$2-1,0,G422-VLOOKUP(A422-1&amp;B422&amp;C422&amp;E422,$F$2:$G$7561,2,FALSE))</f>
        <v>0</v>
      </c>
      <c r="J422" s="3">
        <f>IF(A422='Enheter, modell og år'!$F$2-1,0,VLOOKUP(A422-1&amp;B422&amp;C422&amp;E422,$F$2:$G$7561,2,FALSE))</f>
        <v>0</v>
      </c>
    </row>
    <row r="423" spans="1:10" x14ac:dyDescent="0.25">
      <c r="A423">
        <f>'Liste detaljert wide'!A423</f>
        <v>2022</v>
      </c>
      <c r="B423" t="str">
        <f>'Liste detaljert wide'!B423</f>
        <v>VFM</v>
      </c>
      <c r="C423">
        <f>'Liste detaljert wide'!C423</f>
        <v>0</v>
      </c>
      <c r="D423">
        <f>IFERROR(VLOOKUP(C423,'Enheter, modell og år'!$A$2:$B$31,2,FALSE),0)</f>
        <v>0</v>
      </c>
      <c r="E423" t="str">
        <f>'Liste detaljert wide'!$D$1</f>
        <v>Basisbevilgning</v>
      </c>
      <c r="F423" t="str">
        <f t="shared" si="6"/>
        <v>2022VFM0Basisbevilgning</v>
      </c>
      <c r="G423" s="3">
        <f>'Liste detaljert wide'!D423</f>
        <v>0</v>
      </c>
      <c r="H423" t="str">
        <f>VLOOKUP(E423,Def!$B$2:$C$15,2,FALSE)</f>
        <v>Basisbevilgning</v>
      </c>
      <c r="I423" s="3">
        <f>IF(A423='Enheter, modell og år'!$F$2-1,0,G423-VLOOKUP(A423-1&amp;B423&amp;C423&amp;E423,$F$2:$G$7561,2,FALSE))</f>
        <v>0</v>
      </c>
      <c r="J423" s="3">
        <f>IF(A423='Enheter, modell og år'!$F$2-1,0,VLOOKUP(A423-1&amp;B423&amp;C423&amp;E423,$F$2:$G$7561,2,FALSE))</f>
        <v>0</v>
      </c>
    </row>
    <row r="424" spans="1:10" x14ac:dyDescent="0.25">
      <c r="A424">
        <f>'Liste detaljert wide'!A424</f>
        <v>2022</v>
      </c>
      <c r="B424" t="str">
        <f>'Liste detaljert wide'!B424</f>
        <v>VFM</v>
      </c>
      <c r="C424">
        <f>'Liste detaljert wide'!C424</f>
        <v>0</v>
      </c>
      <c r="D424">
        <f>IFERROR(VLOOKUP(C424,'Enheter, modell og år'!$A$2:$B$31,2,FALSE),0)</f>
        <v>0</v>
      </c>
      <c r="E424" t="str">
        <f>'Liste detaljert wide'!$D$1</f>
        <v>Basisbevilgning</v>
      </c>
      <c r="F424" t="str">
        <f t="shared" si="6"/>
        <v>2022VFM0Basisbevilgning</v>
      </c>
      <c r="G424" s="3">
        <f>'Liste detaljert wide'!D424</f>
        <v>0</v>
      </c>
      <c r="H424" t="str">
        <f>VLOOKUP(E424,Def!$B$2:$C$15,2,FALSE)</f>
        <v>Basisbevilgning</v>
      </c>
      <c r="I424" s="3">
        <f>IF(A424='Enheter, modell og år'!$F$2-1,0,G424-VLOOKUP(A424-1&amp;B424&amp;C424&amp;E424,$F$2:$G$7561,2,FALSE))</f>
        <v>0</v>
      </c>
      <c r="J424" s="3">
        <f>IF(A424='Enheter, modell og år'!$F$2-1,0,VLOOKUP(A424-1&amp;B424&amp;C424&amp;E424,$F$2:$G$7561,2,FALSE))</f>
        <v>0</v>
      </c>
    </row>
    <row r="425" spans="1:10" x14ac:dyDescent="0.25">
      <c r="A425">
        <f>'Liste detaljert wide'!A425</f>
        <v>2022</v>
      </c>
      <c r="B425" t="str">
        <f>'Liste detaljert wide'!B425</f>
        <v>VFM</v>
      </c>
      <c r="C425">
        <f>'Liste detaljert wide'!C425</f>
        <v>0</v>
      </c>
      <c r="D425">
        <f>IFERROR(VLOOKUP(C425,'Enheter, modell og år'!$A$2:$B$31,2,FALSE),0)</f>
        <v>0</v>
      </c>
      <c r="E425" t="str">
        <f>'Liste detaljert wide'!$D$1</f>
        <v>Basisbevilgning</v>
      </c>
      <c r="F425" t="str">
        <f t="shared" si="6"/>
        <v>2022VFM0Basisbevilgning</v>
      </c>
      <c r="G425" s="3">
        <f>'Liste detaljert wide'!D425</f>
        <v>0</v>
      </c>
      <c r="H425" t="str">
        <f>VLOOKUP(E425,Def!$B$2:$C$15,2,FALSE)</f>
        <v>Basisbevilgning</v>
      </c>
      <c r="I425" s="3">
        <f>IF(A425='Enheter, modell og år'!$F$2-1,0,G425-VLOOKUP(A425-1&amp;B425&amp;C425&amp;E425,$F$2:$G$7561,2,FALSE))</f>
        <v>0</v>
      </c>
      <c r="J425" s="3">
        <f>IF(A425='Enheter, modell og år'!$F$2-1,0,VLOOKUP(A425-1&amp;B425&amp;C425&amp;E425,$F$2:$G$7561,2,FALSE))</f>
        <v>0</v>
      </c>
    </row>
    <row r="426" spans="1:10" x14ac:dyDescent="0.25">
      <c r="A426">
        <f>'Liste detaljert wide'!A426</f>
        <v>2022</v>
      </c>
      <c r="B426" t="str">
        <f>'Liste detaljert wide'!B426</f>
        <v>VFM</v>
      </c>
      <c r="C426">
        <f>'Liste detaljert wide'!C426</f>
        <v>0</v>
      </c>
      <c r="D426">
        <f>IFERROR(VLOOKUP(C426,'Enheter, modell og år'!$A$2:$B$31,2,FALSE),0)</f>
        <v>0</v>
      </c>
      <c r="E426" t="str">
        <f>'Liste detaljert wide'!$D$1</f>
        <v>Basisbevilgning</v>
      </c>
      <c r="F426" t="str">
        <f t="shared" si="6"/>
        <v>2022VFM0Basisbevilgning</v>
      </c>
      <c r="G426" s="3">
        <f>'Liste detaljert wide'!D426</f>
        <v>0</v>
      </c>
      <c r="H426" t="str">
        <f>VLOOKUP(E426,Def!$B$2:$C$15,2,FALSE)</f>
        <v>Basisbevilgning</v>
      </c>
      <c r="I426" s="3">
        <f>IF(A426='Enheter, modell og år'!$F$2-1,0,G426-VLOOKUP(A426-1&amp;B426&amp;C426&amp;E426,$F$2:$G$7561,2,FALSE))</f>
        <v>0</v>
      </c>
      <c r="J426" s="3">
        <f>IF(A426='Enheter, modell og år'!$F$2-1,0,VLOOKUP(A426-1&amp;B426&amp;C426&amp;E426,$F$2:$G$7561,2,FALSE))</f>
        <v>0</v>
      </c>
    </row>
    <row r="427" spans="1:10" x14ac:dyDescent="0.25">
      <c r="A427">
        <f>'Liste detaljert wide'!A427</f>
        <v>2022</v>
      </c>
      <c r="B427" t="str">
        <f>'Liste detaljert wide'!B427</f>
        <v>VFM</v>
      </c>
      <c r="C427">
        <f>'Liste detaljert wide'!C427</f>
        <v>0</v>
      </c>
      <c r="D427">
        <f>IFERROR(VLOOKUP(C427,'Enheter, modell og år'!$A$2:$B$31,2,FALSE),0)</f>
        <v>0</v>
      </c>
      <c r="E427" t="str">
        <f>'Liste detaljert wide'!$D$1</f>
        <v>Basisbevilgning</v>
      </c>
      <c r="F427" t="str">
        <f t="shared" si="6"/>
        <v>2022VFM0Basisbevilgning</v>
      </c>
      <c r="G427" s="3">
        <f>'Liste detaljert wide'!D427</f>
        <v>0</v>
      </c>
      <c r="H427" t="str">
        <f>VLOOKUP(E427,Def!$B$2:$C$15,2,FALSE)</f>
        <v>Basisbevilgning</v>
      </c>
      <c r="I427" s="3">
        <f>IF(A427='Enheter, modell og år'!$F$2-1,0,G427-VLOOKUP(A427-1&amp;B427&amp;C427&amp;E427,$F$2:$G$7561,2,FALSE))</f>
        <v>0</v>
      </c>
      <c r="J427" s="3">
        <f>IF(A427='Enheter, modell og år'!$F$2-1,0,VLOOKUP(A427-1&amp;B427&amp;C427&amp;E427,$F$2:$G$7561,2,FALSE))</f>
        <v>0</v>
      </c>
    </row>
    <row r="428" spans="1:10" x14ac:dyDescent="0.25">
      <c r="A428">
        <f>'Liste detaljert wide'!A428</f>
        <v>2022</v>
      </c>
      <c r="B428" t="str">
        <f>'Liste detaljert wide'!B428</f>
        <v>VFM</v>
      </c>
      <c r="C428">
        <f>'Liste detaljert wide'!C428</f>
        <v>0</v>
      </c>
      <c r="D428">
        <f>IFERROR(VLOOKUP(C428,'Enheter, modell og år'!$A$2:$B$31,2,FALSE),0)</f>
        <v>0</v>
      </c>
      <c r="E428" t="str">
        <f>'Liste detaljert wide'!$D$1</f>
        <v>Basisbevilgning</v>
      </c>
      <c r="F428" t="str">
        <f t="shared" si="6"/>
        <v>2022VFM0Basisbevilgning</v>
      </c>
      <c r="G428" s="3">
        <f>'Liste detaljert wide'!D428</f>
        <v>0</v>
      </c>
      <c r="H428" t="str">
        <f>VLOOKUP(E428,Def!$B$2:$C$15,2,FALSE)</f>
        <v>Basisbevilgning</v>
      </c>
      <c r="I428" s="3">
        <f>IF(A428='Enheter, modell og år'!$F$2-1,0,G428-VLOOKUP(A428-1&amp;B428&amp;C428&amp;E428,$F$2:$G$7561,2,FALSE))</f>
        <v>0</v>
      </c>
      <c r="J428" s="3">
        <f>IF(A428='Enheter, modell og år'!$F$2-1,0,VLOOKUP(A428-1&amp;B428&amp;C428&amp;E428,$F$2:$G$7561,2,FALSE))</f>
        <v>0</v>
      </c>
    </row>
    <row r="429" spans="1:10" x14ac:dyDescent="0.25">
      <c r="A429">
        <f>'Liste detaljert wide'!A429</f>
        <v>2022</v>
      </c>
      <c r="B429" t="str">
        <f>'Liste detaljert wide'!B429</f>
        <v>VFM</v>
      </c>
      <c r="C429">
        <f>'Liste detaljert wide'!C429</f>
        <v>0</v>
      </c>
      <c r="D429">
        <f>IFERROR(VLOOKUP(C429,'Enheter, modell og år'!$A$2:$B$31,2,FALSE),0)</f>
        <v>0</v>
      </c>
      <c r="E429" t="str">
        <f>'Liste detaljert wide'!$D$1</f>
        <v>Basisbevilgning</v>
      </c>
      <c r="F429" t="str">
        <f t="shared" si="6"/>
        <v>2022VFM0Basisbevilgning</v>
      </c>
      <c r="G429" s="3">
        <f>'Liste detaljert wide'!D429</f>
        <v>0</v>
      </c>
      <c r="H429" t="str">
        <f>VLOOKUP(E429,Def!$B$2:$C$15,2,FALSE)</f>
        <v>Basisbevilgning</v>
      </c>
      <c r="I429" s="3">
        <f>IF(A429='Enheter, modell og år'!$F$2-1,0,G429-VLOOKUP(A429-1&amp;B429&amp;C429&amp;E429,$F$2:$G$7561,2,FALSE))</f>
        <v>0</v>
      </c>
      <c r="J429" s="3">
        <f>IF(A429='Enheter, modell og år'!$F$2-1,0,VLOOKUP(A429-1&amp;B429&amp;C429&amp;E429,$F$2:$G$7561,2,FALSE))</f>
        <v>0</v>
      </c>
    </row>
    <row r="430" spans="1:10" x14ac:dyDescent="0.25">
      <c r="A430">
        <f>'Liste detaljert wide'!A430</f>
        <v>2022</v>
      </c>
      <c r="B430" t="str">
        <f>'Liste detaljert wide'!B430</f>
        <v>VFM</v>
      </c>
      <c r="C430">
        <f>'Liste detaljert wide'!C430</f>
        <v>0</v>
      </c>
      <c r="D430">
        <f>IFERROR(VLOOKUP(C430,'Enheter, modell og år'!$A$2:$B$31,2,FALSE),0)</f>
        <v>0</v>
      </c>
      <c r="E430" t="str">
        <f>'Liste detaljert wide'!$D$1</f>
        <v>Basisbevilgning</v>
      </c>
      <c r="F430" t="str">
        <f t="shared" si="6"/>
        <v>2022VFM0Basisbevilgning</v>
      </c>
      <c r="G430" s="3">
        <f>'Liste detaljert wide'!D430</f>
        <v>0</v>
      </c>
      <c r="H430" t="str">
        <f>VLOOKUP(E430,Def!$B$2:$C$15,2,FALSE)</f>
        <v>Basisbevilgning</v>
      </c>
      <c r="I430" s="3">
        <f>IF(A430='Enheter, modell og år'!$F$2-1,0,G430-VLOOKUP(A430-1&amp;B430&amp;C430&amp;E430,$F$2:$G$7561,2,FALSE))</f>
        <v>0</v>
      </c>
      <c r="J430" s="3">
        <f>IF(A430='Enheter, modell og år'!$F$2-1,0,VLOOKUP(A430-1&amp;B430&amp;C430&amp;E430,$F$2:$G$7561,2,FALSE))</f>
        <v>0</v>
      </c>
    </row>
    <row r="431" spans="1:10" x14ac:dyDescent="0.25">
      <c r="A431">
        <f>'Liste detaljert wide'!A431</f>
        <v>2022</v>
      </c>
      <c r="B431" t="str">
        <f>'Liste detaljert wide'!B431</f>
        <v>VFM</v>
      </c>
      <c r="C431">
        <f>'Liste detaljert wide'!C431</f>
        <v>0</v>
      </c>
      <c r="D431">
        <f>IFERROR(VLOOKUP(C431,'Enheter, modell og år'!$A$2:$B$31,2,FALSE),0)</f>
        <v>0</v>
      </c>
      <c r="E431" t="str">
        <f>'Liste detaljert wide'!$D$1</f>
        <v>Basisbevilgning</v>
      </c>
      <c r="F431" t="str">
        <f t="shared" si="6"/>
        <v>2022VFM0Basisbevilgning</v>
      </c>
      <c r="G431" s="3">
        <f>'Liste detaljert wide'!D431</f>
        <v>0</v>
      </c>
      <c r="H431" t="str">
        <f>VLOOKUP(E431,Def!$B$2:$C$15,2,FALSE)</f>
        <v>Basisbevilgning</v>
      </c>
      <c r="I431" s="3">
        <f>IF(A431='Enheter, modell og år'!$F$2-1,0,G431-VLOOKUP(A431-1&amp;B431&amp;C431&amp;E431,$F$2:$G$7561,2,FALSE))</f>
        <v>0</v>
      </c>
      <c r="J431" s="3">
        <f>IF(A431='Enheter, modell og år'!$F$2-1,0,VLOOKUP(A431-1&amp;B431&amp;C431&amp;E431,$F$2:$G$7561,2,FALSE))</f>
        <v>0</v>
      </c>
    </row>
    <row r="432" spans="1:10" x14ac:dyDescent="0.25">
      <c r="A432">
        <f>'Liste detaljert wide'!A432</f>
        <v>2022</v>
      </c>
      <c r="B432" t="str">
        <f>'Liste detaljert wide'!B432</f>
        <v>VFM</v>
      </c>
      <c r="C432">
        <f>'Liste detaljert wide'!C432</f>
        <v>0</v>
      </c>
      <c r="D432">
        <f>IFERROR(VLOOKUP(C432,'Enheter, modell og år'!$A$2:$B$31,2,FALSE),0)</f>
        <v>0</v>
      </c>
      <c r="E432" t="str">
        <f>'Liste detaljert wide'!$D$1</f>
        <v>Basisbevilgning</v>
      </c>
      <c r="F432" t="str">
        <f t="shared" si="6"/>
        <v>2022VFM0Basisbevilgning</v>
      </c>
      <c r="G432" s="3">
        <f>'Liste detaljert wide'!D432</f>
        <v>0</v>
      </c>
      <c r="H432" t="str">
        <f>VLOOKUP(E432,Def!$B$2:$C$15,2,FALSE)</f>
        <v>Basisbevilgning</v>
      </c>
      <c r="I432" s="3">
        <f>IF(A432='Enheter, modell og år'!$F$2-1,0,G432-VLOOKUP(A432-1&amp;B432&amp;C432&amp;E432,$F$2:$G$7561,2,FALSE))</f>
        <v>0</v>
      </c>
      <c r="J432" s="3">
        <f>IF(A432='Enheter, modell og år'!$F$2-1,0,VLOOKUP(A432-1&amp;B432&amp;C432&amp;E432,$F$2:$G$7561,2,FALSE))</f>
        <v>0</v>
      </c>
    </row>
    <row r="433" spans="1:10" x14ac:dyDescent="0.25">
      <c r="A433">
        <f>'Liste detaljert wide'!A433</f>
        <v>2022</v>
      </c>
      <c r="B433" t="str">
        <f>'Liste detaljert wide'!B433</f>
        <v>VFM</v>
      </c>
      <c r="C433">
        <f>'Liste detaljert wide'!C433</f>
        <v>0</v>
      </c>
      <c r="D433">
        <f>IFERROR(VLOOKUP(C433,'Enheter, modell og år'!$A$2:$B$31,2,FALSE),0)</f>
        <v>0</v>
      </c>
      <c r="E433" t="str">
        <f>'Liste detaljert wide'!$D$1</f>
        <v>Basisbevilgning</v>
      </c>
      <c r="F433" t="str">
        <f t="shared" si="6"/>
        <v>2022VFM0Basisbevilgning</v>
      </c>
      <c r="G433" s="3">
        <f>'Liste detaljert wide'!D433</f>
        <v>0</v>
      </c>
      <c r="H433" t="str">
        <f>VLOOKUP(E433,Def!$B$2:$C$15,2,FALSE)</f>
        <v>Basisbevilgning</v>
      </c>
      <c r="I433" s="3">
        <f>IF(A433='Enheter, modell og år'!$F$2-1,0,G433-VLOOKUP(A433-1&amp;B433&amp;C433&amp;E433,$F$2:$G$7561,2,FALSE))</f>
        <v>0</v>
      </c>
      <c r="J433" s="3">
        <f>IF(A433='Enheter, modell og år'!$F$2-1,0,VLOOKUP(A433-1&amp;B433&amp;C433&amp;E433,$F$2:$G$7561,2,FALSE))</f>
        <v>0</v>
      </c>
    </row>
    <row r="434" spans="1:10" x14ac:dyDescent="0.25">
      <c r="A434">
        <f>'Liste detaljert wide'!A434</f>
        <v>2022</v>
      </c>
      <c r="B434" t="str">
        <f>'Liste detaljert wide'!B434</f>
        <v>VFM</v>
      </c>
      <c r="C434">
        <f>'Liste detaljert wide'!C434</f>
        <v>0</v>
      </c>
      <c r="D434">
        <f>IFERROR(VLOOKUP(C434,'Enheter, modell og år'!$A$2:$B$31,2,FALSE),0)</f>
        <v>0</v>
      </c>
      <c r="E434" t="str">
        <f>'Liste detaljert wide'!$D$1</f>
        <v>Basisbevilgning</v>
      </c>
      <c r="F434" t="str">
        <f t="shared" si="6"/>
        <v>2022VFM0Basisbevilgning</v>
      </c>
      <c r="G434" s="3">
        <f>'Liste detaljert wide'!D434</f>
        <v>0</v>
      </c>
      <c r="H434" t="str">
        <f>VLOOKUP(E434,Def!$B$2:$C$15,2,FALSE)</f>
        <v>Basisbevilgning</v>
      </c>
      <c r="I434" s="3">
        <f>IF(A434='Enheter, modell og år'!$F$2-1,0,G434-VLOOKUP(A434-1&amp;B434&amp;C434&amp;E434,$F$2:$G$7561,2,FALSE))</f>
        <v>0</v>
      </c>
      <c r="J434" s="3">
        <f>IF(A434='Enheter, modell og år'!$F$2-1,0,VLOOKUP(A434-1&amp;B434&amp;C434&amp;E434,$F$2:$G$7561,2,FALSE))</f>
        <v>0</v>
      </c>
    </row>
    <row r="435" spans="1:10" x14ac:dyDescent="0.25">
      <c r="A435">
        <f>'Liste detaljert wide'!A435</f>
        <v>2022</v>
      </c>
      <c r="B435" t="str">
        <f>'Liste detaljert wide'!B435</f>
        <v>VFM</v>
      </c>
      <c r="C435">
        <f>'Liste detaljert wide'!C435</f>
        <v>0</v>
      </c>
      <c r="D435">
        <f>IFERROR(VLOOKUP(C435,'Enheter, modell og år'!$A$2:$B$31,2,FALSE),0)</f>
        <v>0</v>
      </c>
      <c r="E435" t="str">
        <f>'Liste detaljert wide'!$D$1</f>
        <v>Basisbevilgning</v>
      </c>
      <c r="F435" t="str">
        <f t="shared" si="6"/>
        <v>2022VFM0Basisbevilgning</v>
      </c>
      <c r="G435" s="3">
        <f>'Liste detaljert wide'!D435</f>
        <v>0</v>
      </c>
      <c r="H435" t="str">
        <f>VLOOKUP(E435,Def!$B$2:$C$15,2,FALSE)</f>
        <v>Basisbevilgning</v>
      </c>
      <c r="I435" s="3">
        <f>IF(A435='Enheter, modell og år'!$F$2-1,0,G435-VLOOKUP(A435-1&amp;B435&amp;C435&amp;E435,$F$2:$G$7561,2,FALSE))</f>
        <v>0</v>
      </c>
      <c r="J435" s="3">
        <f>IF(A435='Enheter, modell og år'!$F$2-1,0,VLOOKUP(A435-1&amp;B435&amp;C435&amp;E435,$F$2:$G$7561,2,FALSE))</f>
        <v>0</v>
      </c>
    </row>
    <row r="436" spans="1:10" x14ac:dyDescent="0.25">
      <c r="A436">
        <f>'Liste detaljert wide'!A436</f>
        <v>2022</v>
      </c>
      <c r="B436" t="str">
        <f>'Liste detaljert wide'!B436</f>
        <v>VFM</v>
      </c>
      <c r="C436">
        <f>'Liste detaljert wide'!C436</f>
        <v>0</v>
      </c>
      <c r="D436">
        <f>IFERROR(VLOOKUP(C436,'Enheter, modell og år'!$A$2:$B$31,2,FALSE),0)</f>
        <v>0</v>
      </c>
      <c r="E436" t="str">
        <f>'Liste detaljert wide'!$D$1</f>
        <v>Basisbevilgning</v>
      </c>
      <c r="F436" t="str">
        <f t="shared" si="6"/>
        <v>2022VFM0Basisbevilgning</v>
      </c>
      <c r="G436" s="3">
        <f>'Liste detaljert wide'!D436</f>
        <v>0</v>
      </c>
      <c r="H436" t="str">
        <f>VLOOKUP(E436,Def!$B$2:$C$15,2,FALSE)</f>
        <v>Basisbevilgning</v>
      </c>
      <c r="I436" s="3">
        <f>IF(A436='Enheter, modell og år'!$F$2-1,0,G436-VLOOKUP(A436-1&amp;B436&amp;C436&amp;E436,$F$2:$G$7561,2,FALSE))</f>
        <v>0</v>
      </c>
      <c r="J436" s="3">
        <f>IF(A436='Enheter, modell og år'!$F$2-1,0,VLOOKUP(A436-1&amp;B436&amp;C436&amp;E436,$F$2:$G$7561,2,FALSE))</f>
        <v>0</v>
      </c>
    </row>
    <row r="437" spans="1:10" x14ac:dyDescent="0.25">
      <c r="A437">
        <f>'Liste detaljert wide'!A437</f>
        <v>2022</v>
      </c>
      <c r="B437" t="str">
        <f>'Liste detaljert wide'!B437</f>
        <v>VFM</v>
      </c>
      <c r="C437">
        <f>'Liste detaljert wide'!C437</f>
        <v>0</v>
      </c>
      <c r="D437">
        <f>IFERROR(VLOOKUP(C437,'Enheter, modell og år'!$A$2:$B$31,2,FALSE),0)</f>
        <v>0</v>
      </c>
      <c r="E437" t="str">
        <f>'Liste detaljert wide'!$D$1</f>
        <v>Basisbevilgning</v>
      </c>
      <c r="F437" t="str">
        <f t="shared" si="6"/>
        <v>2022VFM0Basisbevilgning</v>
      </c>
      <c r="G437" s="3">
        <f>'Liste detaljert wide'!D437</f>
        <v>0</v>
      </c>
      <c r="H437" t="str">
        <f>VLOOKUP(E437,Def!$B$2:$C$15,2,FALSE)</f>
        <v>Basisbevilgning</v>
      </c>
      <c r="I437" s="3">
        <f>IF(A437='Enheter, modell og år'!$F$2-1,0,G437-VLOOKUP(A437-1&amp;B437&amp;C437&amp;E437,$F$2:$G$7561,2,FALSE))</f>
        <v>0</v>
      </c>
      <c r="J437" s="3">
        <f>IF(A437='Enheter, modell og år'!$F$2-1,0,VLOOKUP(A437-1&amp;B437&amp;C437&amp;E437,$F$2:$G$7561,2,FALSE))</f>
        <v>0</v>
      </c>
    </row>
    <row r="438" spans="1:10" x14ac:dyDescent="0.25">
      <c r="A438">
        <f>'Liste detaljert wide'!A438</f>
        <v>2022</v>
      </c>
      <c r="B438" t="str">
        <f>'Liste detaljert wide'!B438</f>
        <v>VFM</v>
      </c>
      <c r="C438">
        <f>'Liste detaljert wide'!C438</f>
        <v>0</v>
      </c>
      <c r="D438">
        <f>IFERROR(VLOOKUP(C438,'Enheter, modell og år'!$A$2:$B$31,2,FALSE),0)</f>
        <v>0</v>
      </c>
      <c r="E438" t="str">
        <f>'Liste detaljert wide'!$D$1</f>
        <v>Basisbevilgning</v>
      </c>
      <c r="F438" t="str">
        <f t="shared" si="6"/>
        <v>2022VFM0Basisbevilgning</v>
      </c>
      <c r="G438" s="3">
        <f>'Liste detaljert wide'!D438</f>
        <v>0</v>
      </c>
      <c r="H438" t="str">
        <f>VLOOKUP(E438,Def!$B$2:$C$15,2,FALSE)</f>
        <v>Basisbevilgning</v>
      </c>
      <c r="I438" s="3">
        <f>IF(A438='Enheter, modell og år'!$F$2-1,0,G438-VLOOKUP(A438-1&amp;B438&amp;C438&amp;E438,$F$2:$G$7561,2,FALSE))</f>
        <v>0</v>
      </c>
      <c r="J438" s="3">
        <f>IF(A438='Enheter, modell og år'!$F$2-1,0,VLOOKUP(A438-1&amp;B438&amp;C438&amp;E438,$F$2:$G$7561,2,FALSE))</f>
        <v>0</v>
      </c>
    </row>
    <row r="439" spans="1:10" x14ac:dyDescent="0.25">
      <c r="A439">
        <f>'Liste detaljert wide'!A439</f>
        <v>2022</v>
      </c>
      <c r="B439" t="str">
        <f>'Liste detaljert wide'!B439</f>
        <v>VFM</v>
      </c>
      <c r="C439">
        <f>'Liste detaljert wide'!C439</f>
        <v>0</v>
      </c>
      <c r="D439">
        <f>IFERROR(VLOOKUP(C439,'Enheter, modell og år'!$A$2:$B$31,2,FALSE),0)</f>
        <v>0</v>
      </c>
      <c r="E439" t="str">
        <f>'Liste detaljert wide'!$D$1</f>
        <v>Basisbevilgning</v>
      </c>
      <c r="F439" t="str">
        <f t="shared" si="6"/>
        <v>2022VFM0Basisbevilgning</v>
      </c>
      <c r="G439" s="3">
        <f>'Liste detaljert wide'!D439</f>
        <v>0</v>
      </c>
      <c r="H439" t="str">
        <f>VLOOKUP(E439,Def!$B$2:$C$15,2,FALSE)</f>
        <v>Basisbevilgning</v>
      </c>
      <c r="I439" s="3">
        <f>IF(A439='Enheter, modell og år'!$F$2-1,0,G439-VLOOKUP(A439-1&amp;B439&amp;C439&amp;E439,$F$2:$G$7561,2,FALSE))</f>
        <v>0</v>
      </c>
      <c r="J439" s="3">
        <f>IF(A439='Enheter, modell og år'!$F$2-1,0,VLOOKUP(A439-1&amp;B439&amp;C439&amp;E439,$F$2:$G$7561,2,FALSE))</f>
        <v>0</v>
      </c>
    </row>
    <row r="440" spans="1:10" x14ac:dyDescent="0.25">
      <c r="A440">
        <f>'Liste detaljert wide'!A440</f>
        <v>2022</v>
      </c>
      <c r="B440" t="str">
        <f>'Liste detaljert wide'!B440</f>
        <v>VFM</v>
      </c>
      <c r="C440">
        <f>'Liste detaljert wide'!C440</f>
        <v>0</v>
      </c>
      <c r="D440">
        <f>IFERROR(VLOOKUP(C440,'Enheter, modell og år'!$A$2:$B$31,2,FALSE),0)</f>
        <v>0</v>
      </c>
      <c r="E440" t="str">
        <f>'Liste detaljert wide'!$D$1</f>
        <v>Basisbevilgning</v>
      </c>
      <c r="F440" t="str">
        <f t="shared" si="6"/>
        <v>2022VFM0Basisbevilgning</v>
      </c>
      <c r="G440" s="3">
        <f>'Liste detaljert wide'!D440</f>
        <v>0</v>
      </c>
      <c r="H440" t="str">
        <f>VLOOKUP(E440,Def!$B$2:$C$15,2,FALSE)</f>
        <v>Basisbevilgning</v>
      </c>
      <c r="I440" s="3">
        <f>IF(A440='Enheter, modell og år'!$F$2-1,0,G440-VLOOKUP(A440-1&amp;B440&amp;C440&amp;E440,$F$2:$G$7561,2,FALSE))</f>
        <v>0</v>
      </c>
      <c r="J440" s="3">
        <f>IF(A440='Enheter, modell og år'!$F$2-1,0,VLOOKUP(A440-1&amp;B440&amp;C440&amp;E440,$F$2:$G$7561,2,FALSE))</f>
        <v>0</v>
      </c>
    </row>
    <row r="441" spans="1:10" x14ac:dyDescent="0.25">
      <c r="A441">
        <f>'Liste detaljert wide'!A441</f>
        <v>2022</v>
      </c>
      <c r="B441" t="str">
        <f>'Liste detaljert wide'!B441</f>
        <v>VFM</v>
      </c>
      <c r="C441">
        <f>'Liste detaljert wide'!C441</f>
        <v>0</v>
      </c>
      <c r="D441">
        <f>IFERROR(VLOOKUP(C441,'Enheter, modell og år'!$A$2:$B$31,2,FALSE),0)</f>
        <v>0</v>
      </c>
      <c r="E441" t="str">
        <f>'Liste detaljert wide'!$D$1</f>
        <v>Basisbevilgning</v>
      </c>
      <c r="F441" t="str">
        <f t="shared" si="6"/>
        <v>2022VFM0Basisbevilgning</v>
      </c>
      <c r="G441" s="3">
        <f>'Liste detaljert wide'!D441</f>
        <v>0</v>
      </c>
      <c r="H441" t="str">
        <f>VLOOKUP(E441,Def!$B$2:$C$15,2,FALSE)</f>
        <v>Basisbevilgning</v>
      </c>
      <c r="I441" s="3">
        <f>IF(A441='Enheter, modell og år'!$F$2-1,0,G441-VLOOKUP(A441-1&amp;B441&amp;C441&amp;E441,$F$2:$G$7561,2,FALSE))</f>
        <v>0</v>
      </c>
      <c r="J441" s="3">
        <f>IF(A441='Enheter, modell og år'!$F$2-1,0,VLOOKUP(A441-1&amp;B441&amp;C441&amp;E441,$F$2:$G$7561,2,FALSE))</f>
        <v>0</v>
      </c>
    </row>
    <row r="442" spans="1:10" x14ac:dyDescent="0.25">
      <c r="A442">
        <f>'Liste detaljert wide'!A442</f>
        <v>2022</v>
      </c>
      <c r="B442" t="str">
        <f>'Liste detaljert wide'!B442</f>
        <v>VFM</v>
      </c>
      <c r="C442">
        <f>'Liste detaljert wide'!C442</f>
        <v>0</v>
      </c>
      <c r="D442">
        <f>IFERROR(VLOOKUP(C442,'Enheter, modell og år'!$A$2:$B$31,2,FALSE),0)</f>
        <v>0</v>
      </c>
      <c r="E442" t="str">
        <f>'Liste detaljert wide'!$D$1</f>
        <v>Basisbevilgning</v>
      </c>
      <c r="F442" t="str">
        <f t="shared" si="6"/>
        <v>2022VFM0Basisbevilgning</v>
      </c>
      <c r="G442" s="3">
        <f>'Liste detaljert wide'!D442</f>
        <v>0</v>
      </c>
      <c r="H442" t="str">
        <f>VLOOKUP(E442,Def!$B$2:$C$15,2,FALSE)</f>
        <v>Basisbevilgning</v>
      </c>
      <c r="I442" s="3">
        <f>IF(A442='Enheter, modell og år'!$F$2-1,0,G442-VLOOKUP(A442-1&amp;B442&amp;C442&amp;E442,$F$2:$G$7561,2,FALSE))</f>
        <v>0</v>
      </c>
      <c r="J442" s="3">
        <f>IF(A442='Enheter, modell og år'!$F$2-1,0,VLOOKUP(A442-1&amp;B442&amp;C442&amp;E442,$F$2:$G$7561,2,FALSE))</f>
        <v>0</v>
      </c>
    </row>
    <row r="443" spans="1:10" x14ac:dyDescent="0.25">
      <c r="A443">
        <f>'Liste detaljert wide'!A443</f>
        <v>2022</v>
      </c>
      <c r="B443" t="str">
        <f>'Liste detaljert wide'!B443</f>
        <v>VFM</v>
      </c>
      <c r="C443">
        <f>'Liste detaljert wide'!C443</f>
        <v>0</v>
      </c>
      <c r="D443">
        <f>IFERROR(VLOOKUP(C443,'Enheter, modell og år'!$A$2:$B$31,2,FALSE),0)</f>
        <v>0</v>
      </c>
      <c r="E443" t="str">
        <f>'Liste detaljert wide'!$D$1</f>
        <v>Basisbevilgning</v>
      </c>
      <c r="F443" t="str">
        <f t="shared" si="6"/>
        <v>2022VFM0Basisbevilgning</v>
      </c>
      <c r="G443" s="3">
        <f>'Liste detaljert wide'!D443</f>
        <v>0</v>
      </c>
      <c r="H443" t="str">
        <f>VLOOKUP(E443,Def!$B$2:$C$15,2,FALSE)</f>
        <v>Basisbevilgning</v>
      </c>
      <c r="I443" s="3">
        <f>IF(A443='Enheter, modell og år'!$F$2-1,0,G443-VLOOKUP(A443-1&amp;B443&amp;C443&amp;E443,$F$2:$G$7561,2,FALSE))</f>
        <v>0</v>
      </c>
      <c r="J443" s="3">
        <f>IF(A443='Enheter, modell og år'!$F$2-1,0,VLOOKUP(A443-1&amp;B443&amp;C443&amp;E443,$F$2:$G$7561,2,FALSE))</f>
        <v>0</v>
      </c>
    </row>
    <row r="444" spans="1:10" x14ac:dyDescent="0.25">
      <c r="A444">
        <f>'Liste detaljert wide'!A444</f>
        <v>2022</v>
      </c>
      <c r="B444" t="str">
        <f>'Liste detaljert wide'!B444</f>
        <v>VFM</v>
      </c>
      <c r="C444">
        <f>'Liste detaljert wide'!C444</f>
        <v>0</v>
      </c>
      <c r="D444">
        <f>IFERROR(VLOOKUP(C444,'Enheter, modell og år'!$A$2:$B$31,2,FALSE),0)</f>
        <v>0</v>
      </c>
      <c r="E444" t="str">
        <f>'Liste detaljert wide'!$D$1</f>
        <v>Basisbevilgning</v>
      </c>
      <c r="F444" t="str">
        <f t="shared" si="6"/>
        <v>2022VFM0Basisbevilgning</v>
      </c>
      <c r="G444" s="3">
        <f>'Liste detaljert wide'!D444</f>
        <v>0</v>
      </c>
      <c r="H444" t="str">
        <f>VLOOKUP(E444,Def!$B$2:$C$15,2,FALSE)</f>
        <v>Basisbevilgning</v>
      </c>
      <c r="I444" s="3">
        <f>IF(A444='Enheter, modell og år'!$F$2-1,0,G444-VLOOKUP(A444-1&amp;B444&amp;C444&amp;E444,$F$2:$G$7561,2,FALSE))</f>
        <v>0</v>
      </c>
      <c r="J444" s="3">
        <f>IF(A444='Enheter, modell og år'!$F$2-1,0,VLOOKUP(A444-1&amp;B444&amp;C444&amp;E444,$F$2:$G$7561,2,FALSE))</f>
        <v>0</v>
      </c>
    </row>
    <row r="445" spans="1:10" x14ac:dyDescent="0.25">
      <c r="A445">
        <f>'Liste detaljert wide'!A445</f>
        <v>2022</v>
      </c>
      <c r="B445" t="str">
        <f>'Liste detaljert wide'!B445</f>
        <v>VFM</v>
      </c>
      <c r="C445">
        <f>'Liste detaljert wide'!C445</f>
        <v>0</v>
      </c>
      <c r="D445">
        <f>IFERROR(VLOOKUP(C445,'Enheter, modell og år'!$A$2:$B$31,2,FALSE),0)</f>
        <v>0</v>
      </c>
      <c r="E445" t="str">
        <f>'Liste detaljert wide'!$D$1</f>
        <v>Basisbevilgning</v>
      </c>
      <c r="F445" t="str">
        <f t="shared" si="6"/>
        <v>2022VFM0Basisbevilgning</v>
      </c>
      <c r="G445" s="3">
        <f>'Liste detaljert wide'!D445</f>
        <v>0</v>
      </c>
      <c r="H445" t="str">
        <f>VLOOKUP(E445,Def!$B$2:$C$15,2,FALSE)</f>
        <v>Basisbevilgning</v>
      </c>
      <c r="I445" s="3">
        <f>IF(A445='Enheter, modell og år'!$F$2-1,0,G445-VLOOKUP(A445-1&amp;B445&amp;C445&amp;E445,$F$2:$G$7561,2,FALSE))</f>
        <v>0</v>
      </c>
      <c r="J445" s="3">
        <f>IF(A445='Enheter, modell og år'!$F$2-1,0,VLOOKUP(A445-1&amp;B445&amp;C445&amp;E445,$F$2:$G$7561,2,FALSE))</f>
        <v>0</v>
      </c>
    </row>
    <row r="446" spans="1:10" x14ac:dyDescent="0.25">
      <c r="A446">
        <f>'Liste detaljert wide'!A446</f>
        <v>2022</v>
      </c>
      <c r="B446" t="str">
        <f>'Liste detaljert wide'!B446</f>
        <v>VFM</v>
      </c>
      <c r="C446">
        <f>'Liste detaljert wide'!C446</f>
        <v>0</v>
      </c>
      <c r="D446">
        <f>IFERROR(VLOOKUP(C446,'Enheter, modell og år'!$A$2:$B$31,2,FALSE),0)</f>
        <v>0</v>
      </c>
      <c r="E446" t="str">
        <f>'Liste detaljert wide'!$D$1</f>
        <v>Basisbevilgning</v>
      </c>
      <c r="F446" t="str">
        <f t="shared" si="6"/>
        <v>2022VFM0Basisbevilgning</v>
      </c>
      <c r="G446" s="3">
        <f>'Liste detaljert wide'!D446</f>
        <v>0</v>
      </c>
      <c r="H446" t="str">
        <f>VLOOKUP(E446,Def!$B$2:$C$15,2,FALSE)</f>
        <v>Basisbevilgning</v>
      </c>
      <c r="I446" s="3">
        <f>IF(A446='Enheter, modell og år'!$F$2-1,0,G446-VLOOKUP(A446-1&amp;B446&amp;C446&amp;E446,$F$2:$G$7561,2,FALSE))</f>
        <v>0</v>
      </c>
      <c r="J446" s="3">
        <f>IF(A446='Enheter, modell og år'!$F$2-1,0,VLOOKUP(A446-1&amp;B446&amp;C446&amp;E446,$F$2:$G$7561,2,FALSE))</f>
        <v>0</v>
      </c>
    </row>
    <row r="447" spans="1:10" x14ac:dyDescent="0.25">
      <c r="A447">
        <f>'Liste detaljert wide'!A447</f>
        <v>2022</v>
      </c>
      <c r="B447" t="str">
        <f>'Liste detaljert wide'!B447</f>
        <v>VFM</v>
      </c>
      <c r="C447">
        <f>'Liste detaljert wide'!C447</f>
        <v>0</v>
      </c>
      <c r="D447">
        <f>IFERROR(VLOOKUP(C447,'Enheter, modell og år'!$A$2:$B$31,2,FALSE),0)</f>
        <v>0</v>
      </c>
      <c r="E447" t="str">
        <f>'Liste detaljert wide'!$D$1</f>
        <v>Basisbevilgning</v>
      </c>
      <c r="F447" t="str">
        <f t="shared" si="6"/>
        <v>2022VFM0Basisbevilgning</v>
      </c>
      <c r="G447" s="3">
        <f>'Liste detaljert wide'!D447</f>
        <v>0</v>
      </c>
      <c r="H447" t="str">
        <f>VLOOKUP(E447,Def!$B$2:$C$15,2,FALSE)</f>
        <v>Basisbevilgning</v>
      </c>
      <c r="I447" s="3">
        <f>IF(A447='Enheter, modell og år'!$F$2-1,0,G447-VLOOKUP(A447-1&amp;B447&amp;C447&amp;E447,$F$2:$G$7561,2,FALSE))</f>
        <v>0</v>
      </c>
      <c r="J447" s="3">
        <f>IF(A447='Enheter, modell og år'!$F$2-1,0,VLOOKUP(A447-1&amp;B447&amp;C447&amp;E447,$F$2:$G$7561,2,FALSE))</f>
        <v>0</v>
      </c>
    </row>
    <row r="448" spans="1:10" x14ac:dyDescent="0.25">
      <c r="A448">
        <f>'Liste detaljert wide'!A448</f>
        <v>2022</v>
      </c>
      <c r="B448" t="str">
        <f>'Liste detaljert wide'!B448</f>
        <v>VFM</v>
      </c>
      <c r="C448">
        <f>'Liste detaljert wide'!C448</f>
        <v>0</v>
      </c>
      <c r="D448">
        <f>IFERROR(VLOOKUP(C448,'Enheter, modell og år'!$A$2:$B$31,2,FALSE),0)</f>
        <v>0</v>
      </c>
      <c r="E448" t="str">
        <f>'Liste detaljert wide'!$D$1</f>
        <v>Basisbevilgning</v>
      </c>
      <c r="F448" t="str">
        <f t="shared" si="6"/>
        <v>2022VFM0Basisbevilgning</v>
      </c>
      <c r="G448" s="3">
        <f>'Liste detaljert wide'!D448</f>
        <v>0</v>
      </c>
      <c r="H448" t="str">
        <f>VLOOKUP(E448,Def!$B$2:$C$15,2,FALSE)</f>
        <v>Basisbevilgning</v>
      </c>
      <c r="I448" s="3">
        <f>IF(A448='Enheter, modell og år'!$F$2-1,0,G448-VLOOKUP(A448-1&amp;B448&amp;C448&amp;E448,$F$2:$G$7561,2,FALSE))</f>
        <v>0</v>
      </c>
      <c r="J448" s="3">
        <f>IF(A448='Enheter, modell og år'!$F$2-1,0,VLOOKUP(A448-1&amp;B448&amp;C448&amp;E448,$F$2:$G$7561,2,FALSE))</f>
        <v>0</v>
      </c>
    </row>
    <row r="449" spans="1:10" x14ac:dyDescent="0.25">
      <c r="A449">
        <f>'Liste detaljert wide'!A449</f>
        <v>2022</v>
      </c>
      <c r="B449" t="str">
        <f>'Liste detaljert wide'!B449</f>
        <v>VFM</v>
      </c>
      <c r="C449">
        <f>'Liste detaljert wide'!C449</f>
        <v>0</v>
      </c>
      <c r="D449">
        <f>IFERROR(VLOOKUP(C449,'Enheter, modell og år'!$A$2:$B$31,2,FALSE),0)</f>
        <v>0</v>
      </c>
      <c r="E449" t="str">
        <f>'Liste detaljert wide'!$D$1</f>
        <v>Basisbevilgning</v>
      </c>
      <c r="F449" t="str">
        <f t="shared" si="6"/>
        <v>2022VFM0Basisbevilgning</v>
      </c>
      <c r="G449" s="3">
        <f>'Liste detaljert wide'!D449</f>
        <v>0</v>
      </c>
      <c r="H449" t="str">
        <f>VLOOKUP(E449,Def!$B$2:$C$15,2,FALSE)</f>
        <v>Basisbevilgning</v>
      </c>
      <c r="I449" s="3">
        <f>IF(A449='Enheter, modell og år'!$F$2-1,0,G449-VLOOKUP(A449-1&amp;B449&amp;C449&amp;E449,$F$2:$G$7561,2,FALSE))</f>
        <v>0</v>
      </c>
      <c r="J449" s="3">
        <f>IF(A449='Enheter, modell og år'!$F$2-1,0,VLOOKUP(A449-1&amp;B449&amp;C449&amp;E449,$F$2:$G$7561,2,FALSE))</f>
        <v>0</v>
      </c>
    </row>
    <row r="450" spans="1:10" x14ac:dyDescent="0.25">
      <c r="A450">
        <f>'Liste detaljert wide'!A450</f>
        <v>2022</v>
      </c>
      <c r="B450" t="str">
        <f>'Liste detaljert wide'!B450</f>
        <v>VFM</v>
      </c>
      <c r="C450">
        <f>'Liste detaljert wide'!C450</f>
        <v>0</v>
      </c>
      <c r="D450">
        <f>IFERROR(VLOOKUP(C450,'Enheter, modell og år'!$A$2:$B$31,2,FALSE),0)</f>
        <v>0</v>
      </c>
      <c r="E450" t="str">
        <f>'Liste detaljert wide'!$D$1</f>
        <v>Basisbevilgning</v>
      </c>
      <c r="F450" t="str">
        <f t="shared" si="6"/>
        <v>2022VFM0Basisbevilgning</v>
      </c>
      <c r="G450" s="3">
        <f>'Liste detaljert wide'!D450</f>
        <v>0</v>
      </c>
      <c r="H450" t="str">
        <f>VLOOKUP(E450,Def!$B$2:$C$15,2,FALSE)</f>
        <v>Basisbevilgning</v>
      </c>
      <c r="I450" s="3">
        <f>IF(A450='Enheter, modell og år'!$F$2-1,0,G450-VLOOKUP(A450-1&amp;B450&amp;C450&amp;E450,$F$2:$G$7561,2,FALSE))</f>
        <v>0</v>
      </c>
      <c r="J450" s="3">
        <f>IF(A450='Enheter, modell og år'!$F$2-1,0,VLOOKUP(A450-1&amp;B450&amp;C450&amp;E450,$F$2:$G$7561,2,FALSE))</f>
        <v>0</v>
      </c>
    </row>
    <row r="451" spans="1:10" x14ac:dyDescent="0.25">
      <c r="A451">
        <f>'Liste detaljert wide'!A451</f>
        <v>2022</v>
      </c>
      <c r="B451" t="str">
        <f>'Liste detaljert wide'!B451</f>
        <v>VFM</v>
      </c>
      <c r="C451">
        <f>'Liste detaljert wide'!C451</f>
        <v>0</v>
      </c>
      <c r="D451">
        <f>IFERROR(VLOOKUP(C451,'Enheter, modell og år'!$A$2:$B$31,2,FALSE),0)</f>
        <v>0</v>
      </c>
      <c r="E451" t="str">
        <f>'Liste detaljert wide'!$D$1</f>
        <v>Basisbevilgning</v>
      </c>
      <c r="F451" t="str">
        <f t="shared" ref="F451:F514" si="7">A451&amp;B451&amp;C451&amp;E451</f>
        <v>2022VFM0Basisbevilgning</v>
      </c>
      <c r="G451" s="3">
        <f>'Liste detaljert wide'!D451</f>
        <v>0</v>
      </c>
      <c r="H451" t="str">
        <f>VLOOKUP(E451,Def!$B$2:$C$15,2,FALSE)</f>
        <v>Basisbevilgning</v>
      </c>
      <c r="I451" s="3">
        <f>IF(A451='Enheter, modell og år'!$F$2-1,0,G451-VLOOKUP(A451-1&amp;B451&amp;C451&amp;E451,$F$2:$G$7561,2,FALSE))</f>
        <v>0</v>
      </c>
      <c r="J451" s="3">
        <f>IF(A451='Enheter, modell og år'!$F$2-1,0,VLOOKUP(A451-1&amp;B451&amp;C451&amp;E451,$F$2:$G$7561,2,FALSE))</f>
        <v>0</v>
      </c>
    </row>
    <row r="452" spans="1:10" x14ac:dyDescent="0.25">
      <c r="A452">
        <f>'Liste detaljert wide'!A452</f>
        <v>2023</v>
      </c>
      <c r="B452" t="str">
        <f>'Liste detaljert wide'!B452</f>
        <v>VFM</v>
      </c>
      <c r="C452">
        <f>'Liste detaljert wide'!C452</f>
        <v>0</v>
      </c>
      <c r="D452">
        <f>IFERROR(VLOOKUP(C452,'Enheter, modell og år'!$A$2:$B$31,2,FALSE),0)</f>
        <v>0</v>
      </c>
      <c r="E452" t="str">
        <f>'Liste detaljert wide'!$D$1</f>
        <v>Basisbevilgning</v>
      </c>
      <c r="F452" t="str">
        <f t="shared" si="7"/>
        <v>2023VFM0Basisbevilgning</v>
      </c>
      <c r="G452" s="3">
        <f>'Liste detaljert wide'!D452</f>
        <v>0</v>
      </c>
      <c r="H452" t="str">
        <f>VLOOKUP(E452,Def!$B$2:$C$15,2,FALSE)</f>
        <v>Basisbevilgning</v>
      </c>
      <c r="I452" s="3">
        <f>IF(A452='Enheter, modell og år'!$F$2-1,0,G452-VLOOKUP(A452-1&amp;B452&amp;C452&amp;E452,$F$2:$G$7561,2,FALSE))</f>
        <v>0</v>
      </c>
      <c r="J452" s="3">
        <f>IF(A452='Enheter, modell og år'!$F$2-1,0,VLOOKUP(A452-1&amp;B452&amp;C452&amp;E452,$F$2:$G$7561,2,FALSE))</f>
        <v>0</v>
      </c>
    </row>
    <row r="453" spans="1:10" x14ac:dyDescent="0.25">
      <c r="A453">
        <f>'Liste detaljert wide'!A453</f>
        <v>2023</v>
      </c>
      <c r="B453" t="str">
        <f>'Liste detaljert wide'!B453</f>
        <v>VFM</v>
      </c>
      <c r="C453">
        <f>'Liste detaljert wide'!C453</f>
        <v>0</v>
      </c>
      <c r="D453">
        <f>IFERROR(VLOOKUP(C453,'Enheter, modell og år'!$A$2:$B$31,2,FALSE),0)</f>
        <v>0</v>
      </c>
      <c r="E453" t="str">
        <f>'Liste detaljert wide'!$D$1</f>
        <v>Basisbevilgning</v>
      </c>
      <c r="F453" t="str">
        <f t="shared" si="7"/>
        <v>2023VFM0Basisbevilgning</v>
      </c>
      <c r="G453" s="3">
        <f>'Liste detaljert wide'!D453</f>
        <v>0</v>
      </c>
      <c r="H453" t="str">
        <f>VLOOKUP(E453,Def!$B$2:$C$15,2,FALSE)</f>
        <v>Basisbevilgning</v>
      </c>
      <c r="I453" s="3">
        <f>IF(A453='Enheter, modell og år'!$F$2-1,0,G453-VLOOKUP(A453-1&amp;B453&amp;C453&amp;E453,$F$2:$G$7561,2,FALSE))</f>
        <v>0</v>
      </c>
      <c r="J453" s="3">
        <f>IF(A453='Enheter, modell og år'!$F$2-1,0,VLOOKUP(A453-1&amp;B453&amp;C453&amp;E453,$F$2:$G$7561,2,FALSE))</f>
        <v>0</v>
      </c>
    </row>
    <row r="454" spans="1:10" x14ac:dyDescent="0.25">
      <c r="A454">
        <f>'Liste detaljert wide'!A454</f>
        <v>2023</v>
      </c>
      <c r="B454" t="str">
        <f>'Liste detaljert wide'!B454</f>
        <v>VFM</v>
      </c>
      <c r="C454">
        <f>'Liste detaljert wide'!C454</f>
        <v>0</v>
      </c>
      <c r="D454">
        <f>IFERROR(VLOOKUP(C454,'Enheter, modell og år'!$A$2:$B$31,2,FALSE),0)</f>
        <v>0</v>
      </c>
      <c r="E454" t="str">
        <f>'Liste detaljert wide'!$D$1</f>
        <v>Basisbevilgning</v>
      </c>
      <c r="F454" t="str">
        <f t="shared" si="7"/>
        <v>2023VFM0Basisbevilgning</v>
      </c>
      <c r="G454" s="3">
        <f>'Liste detaljert wide'!D454</f>
        <v>0</v>
      </c>
      <c r="H454" t="str">
        <f>VLOOKUP(E454,Def!$B$2:$C$15,2,FALSE)</f>
        <v>Basisbevilgning</v>
      </c>
      <c r="I454" s="3">
        <f>IF(A454='Enheter, modell og år'!$F$2-1,0,G454-VLOOKUP(A454-1&amp;B454&amp;C454&amp;E454,$F$2:$G$7561,2,FALSE))</f>
        <v>0</v>
      </c>
      <c r="J454" s="3">
        <f>IF(A454='Enheter, modell og år'!$F$2-1,0,VLOOKUP(A454-1&amp;B454&amp;C454&amp;E454,$F$2:$G$7561,2,FALSE))</f>
        <v>0</v>
      </c>
    </row>
    <row r="455" spans="1:10" x14ac:dyDescent="0.25">
      <c r="A455">
        <f>'Liste detaljert wide'!A455</f>
        <v>2023</v>
      </c>
      <c r="B455" t="str">
        <f>'Liste detaljert wide'!B455</f>
        <v>VFM</v>
      </c>
      <c r="C455">
        <f>'Liste detaljert wide'!C455</f>
        <v>0</v>
      </c>
      <c r="D455">
        <f>IFERROR(VLOOKUP(C455,'Enheter, modell og år'!$A$2:$B$31,2,FALSE),0)</f>
        <v>0</v>
      </c>
      <c r="E455" t="str">
        <f>'Liste detaljert wide'!$D$1</f>
        <v>Basisbevilgning</v>
      </c>
      <c r="F455" t="str">
        <f t="shared" si="7"/>
        <v>2023VFM0Basisbevilgning</v>
      </c>
      <c r="G455" s="3">
        <f>'Liste detaljert wide'!D455</f>
        <v>0</v>
      </c>
      <c r="H455" t="str">
        <f>VLOOKUP(E455,Def!$B$2:$C$15,2,FALSE)</f>
        <v>Basisbevilgning</v>
      </c>
      <c r="I455" s="3">
        <f>IF(A455='Enheter, modell og år'!$F$2-1,0,G455-VLOOKUP(A455-1&amp;B455&amp;C455&amp;E455,$F$2:$G$7561,2,FALSE))</f>
        <v>0</v>
      </c>
      <c r="J455" s="3">
        <f>IF(A455='Enheter, modell og år'!$F$2-1,0,VLOOKUP(A455-1&amp;B455&amp;C455&amp;E455,$F$2:$G$7561,2,FALSE))</f>
        <v>0</v>
      </c>
    </row>
    <row r="456" spans="1:10" x14ac:dyDescent="0.25">
      <c r="A456">
        <f>'Liste detaljert wide'!A456</f>
        <v>2023</v>
      </c>
      <c r="B456" t="str">
        <f>'Liste detaljert wide'!B456</f>
        <v>VFM</v>
      </c>
      <c r="C456">
        <f>'Liste detaljert wide'!C456</f>
        <v>0</v>
      </c>
      <c r="D456">
        <f>IFERROR(VLOOKUP(C456,'Enheter, modell og år'!$A$2:$B$31,2,FALSE),0)</f>
        <v>0</v>
      </c>
      <c r="E456" t="str">
        <f>'Liste detaljert wide'!$D$1</f>
        <v>Basisbevilgning</v>
      </c>
      <c r="F456" t="str">
        <f t="shared" si="7"/>
        <v>2023VFM0Basisbevilgning</v>
      </c>
      <c r="G456" s="3">
        <f>'Liste detaljert wide'!D456</f>
        <v>0</v>
      </c>
      <c r="H456" t="str">
        <f>VLOOKUP(E456,Def!$B$2:$C$15,2,FALSE)</f>
        <v>Basisbevilgning</v>
      </c>
      <c r="I456" s="3">
        <f>IF(A456='Enheter, modell og år'!$F$2-1,0,G456-VLOOKUP(A456-1&amp;B456&amp;C456&amp;E456,$F$2:$G$7561,2,FALSE))</f>
        <v>0</v>
      </c>
      <c r="J456" s="3">
        <f>IF(A456='Enheter, modell og år'!$F$2-1,0,VLOOKUP(A456-1&amp;B456&amp;C456&amp;E456,$F$2:$G$7561,2,FALSE))</f>
        <v>0</v>
      </c>
    </row>
    <row r="457" spans="1:10" x14ac:dyDescent="0.25">
      <c r="A457">
        <f>'Liste detaljert wide'!A457</f>
        <v>2023</v>
      </c>
      <c r="B457" t="str">
        <f>'Liste detaljert wide'!B457</f>
        <v>VFM</v>
      </c>
      <c r="C457">
        <f>'Liste detaljert wide'!C457</f>
        <v>0</v>
      </c>
      <c r="D457">
        <f>IFERROR(VLOOKUP(C457,'Enheter, modell og år'!$A$2:$B$31,2,FALSE),0)</f>
        <v>0</v>
      </c>
      <c r="E457" t="str">
        <f>'Liste detaljert wide'!$D$1</f>
        <v>Basisbevilgning</v>
      </c>
      <c r="F457" t="str">
        <f t="shared" si="7"/>
        <v>2023VFM0Basisbevilgning</v>
      </c>
      <c r="G457" s="3">
        <f>'Liste detaljert wide'!D457</f>
        <v>0</v>
      </c>
      <c r="H457" t="str">
        <f>VLOOKUP(E457,Def!$B$2:$C$15,2,FALSE)</f>
        <v>Basisbevilgning</v>
      </c>
      <c r="I457" s="3">
        <f>IF(A457='Enheter, modell og år'!$F$2-1,0,G457-VLOOKUP(A457-1&amp;B457&amp;C457&amp;E457,$F$2:$G$7561,2,FALSE))</f>
        <v>0</v>
      </c>
      <c r="J457" s="3">
        <f>IF(A457='Enheter, modell og år'!$F$2-1,0,VLOOKUP(A457-1&amp;B457&amp;C457&amp;E457,$F$2:$G$7561,2,FALSE))</f>
        <v>0</v>
      </c>
    </row>
    <row r="458" spans="1:10" x14ac:dyDescent="0.25">
      <c r="A458">
        <f>'Liste detaljert wide'!A458</f>
        <v>2023</v>
      </c>
      <c r="B458" t="str">
        <f>'Liste detaljert wide'!B458</f>
        <v>VFM</v>
      </c>
      <c r="C458">
        <f>'Liste detaljert wide'!C458</f>
        <v>0</v>
      </c>
      <c r="D458">
        <f>IFERROR(VLOOKUP(C458,'Enheter, modell og år'!$A$2:$B$31,2,FALSE),0)</f>
        <v>0</v>
      </c>
      <c r="E458" t="str">
        <f>'Liste detaljert wide'!$D$1</f>
        <v>Basisbevilgning</v>
      </c>
      <c r="F458" t="str">
        <f t="shared" si="7"/>
        <v>2023VFM0Basisbevilgning</v>
      </c>
      <c r="G458" s="3">
        <f>'Liste detaljert wide'!D458</f>
        <v>0</v>
      </c>
      <c r="H458" t="str">
        <f>VLOOKUP(E458,Def!$B$2:$C$15,2,FALSE)</f>
        <v>Basisbevilgning</v>
      </c>
      <c r="I458" s="3">
        <f>IF(A458='Enheter, modell og år'!$F$2-1,0,G458-VLOOKUP(A458-1&amp;B458&amp;C458&amp;E458,$F$2:$G$7561,2,FALSE))</f>
        <v>0</v>
      </c>
      <c r="J458" s="3">
        <f>IF(A458='Enheter, modell og år'!$F$2-1,0,VLOOKUP(A458-1&amp;B458&amp;C458&amp;E458,$F$2:$G$7561,2,FALSE))</f>
        <v>0</v>
      </c>
    </row>
    <row r="459" spans="1:10" x14ac:dyDescent="0.25">
      <c r="A459">
        <f>'Liste detaljert wide'!A459</f>
        <v>2023</v>
      </c>
      <c r="B459" t="str">
        <f>'Liste detaljert wide'!B459</f>
        <v>VFM</v>
      </c>
      <c r="C459">
        <f>'Liste detaljert wide'!C459</f>
        <v>0</v>
      </c>
      <c r="D459">
        <f>IFERROR(VLOOKUP(C459,'Enheter, modell og år'!$A$2:$B$31,2,FALSE),0)</f>
        <v>0</v>
      </c>
      <c r="E459" t="str">
        <f>'Liste detaljert wide'!$D$1</f>
        <v>Basisbevilgning</v>
      </c>
      <c r="F459" t="str">
        <f t="shared" si="7"/>
        <v>2023VFM0Basisbevilgning</v>
      </c>
      <c r="G459" s="3">
        <f>'Liste detaljert wide'!D459</f>
        <v>0</v>
      </c>
      <c r="H459" t="str">
        <f>VLOOKUP(E459,Def!$B$2:$C$15,2,FALSE)</f>
        <v>Basisbevilgning</v>
      </c>
      <c r="I459" s="3">
        <f>IF(A459='Enheter, modell og år'!$F$2-1,0,G459-VLOOKUP(A459-1&amp;B459&amp;C459&amp;E459,$F$2:$G$7561,2,FALSE))</f>
        <v>0</v>
      </c>
      <c r="J459" s="3">
        <f>IF(A459='Enheter, modell og år'!$F$2-1,0,VLOOKUP(A459-1&amp;B459&amp;C459&amp;E459,$F$2:$G$7561,2,FALSE))</f>
        <v>0</v>
      </c>
    </row>
    <row r="460" spans="1:10" x14ac:dyDescent="0.25">
      <c r="A460">
        <f>'Liste detaljert wide'!A460</f>
        <v>2023</v>
      </c>
      <c r="B460" t="str">
        <f>'Liste detaljert wide'!B460</f>
        <v>VFM</v>
      </c>
      <c r="C460">
        <f>'Liste detaljert wide'!C460</f>
        <v>0</v>
      </c>
      <c r="D460">
        <f>IFERROR(VLOOKUP(C460,'Enheter, modell og år'!$A$2:$B$31,2,FALSE),0)</f>
        <v>0</v>
      </c>
      <c r="E460" t="str">
        <f>'Liste detaljert wide'!$D$1</f>
        <v>Basisbevilgning</v>
      </c>
      <c r="F460" t="str">
        <f t="shared" si="7"/>
        <v>2023VFM0Basisbevilgning</v>
      </c>
      <c r="G460" s="3">
        <f>'Liste detaljert wide'!D460</f>
        <v>0</v>
      </c>
      <c r="H460" t="str">
        <f>VLOOKUP(E460,Def!$B$2:$C$15,2,FALSE)</f>
        <v>Basisbevilgning</v>
      </c>
      <c r="I460" s="3">
        <f>IF(A460='Enheter, modell og år'!$F$2-1,0,G460-VLOOKUP(A460-1&amp;B460&amp;C460&amp;E460,$F$2:$G$7561,2,FALSE))</f>
        <v>0</v>
      </c>
      <c r="J460" s="3">
        <f>IF(A460='Enheter, modell og år'!$F$2-1,0,VLOOKUP(A460-1&amp;B460&amp;C460&amp;E460,$F$2:$G$7561,2,FALSE))</f>
        <v>0</v>
      </c>
    </row>
    <row r="461" spans="1:10" x14ac:dyDescent="0.25">
      <c r="A461">
        <f>'Liste detaljert wide'!A461</f>
        <v>2023</v>
      </c>
      <c r="B461" t="str">
        <f>'Liste detaljert wide'!B461</f>
        <v>VFM</v>
      </c>
      <c r="C461">
        <f>'Liste detaljert wide'!C461</f>
        <v>0</v>
      </c>
      <c r="D461">
        <f>IFERROR(VLOOKUP(C461,'Enheter, modell og år'!$A$2:$B$31,2,FALSE),0)</f>
        <v>0</v>
      </c>
      <c r="E461" t="str">
        <f>'Liste detaljert wide'!$D$1</f>
        <v>Basisbevilgning</v>
      </c>
      <c r="F461" t="str">
        <f t="shared" si="7"/>
        <v>2023VFM0Basisbevilgning</v>
      </c>
      <c r="G461" s="3">
        <f>'Liste detaljert wide'!D461</f>
        <v>0</v>
      </c>
      <c r="H461" t="str">
        <f>VLOOKUP(E461,Def!$B$2:$C$15,2,FALSE)</f>
        <v>Basisbevilgning</v>
      </c>
      <c r="I461" s="3">
        <f>IF(A461='Enheter, modell og år'!$F$2-1,0,G461-VLOOKUP(A461-1&amp;B461&amp;C461&amp;E461,$F$2:$G$7561,2,FALSE))</f>
        <v>0</v>
      </c>
      <c r="J461" s="3">
        <f>IF(A461='Enheter, modell og år'!$F$2-1,0,VLOOKUP(A461-1&amp;B461&amp;C461&amp;E461,$F$2:$G$7561,2,FALSE))</f>
        <v>0</v>
      </c>
    </row>
    <row r="462" spans="1:10" x14ac:dyDescent="0.25">
      <c r="A462">
        <f>'Liste detaljert wide'!A462</f>
        <v>2023</v>
      </c>
      <c r="B462" t="str">
        <f>'Liste detaljert wide'!B462</f>
        <v>VFM</v>
      </c>
      <c r="C462">
        <f>'Liste detaljert wide'!C462</f>
        <v>0</v>
      </c>
      <c r="D462">
        <f>IFERROR(VLOOKUP(C462,'Enheter, modell og år'!$A$2:$B$31,2,FALSE),0)</f>
        <v>0</v>
      </c>
      <c r="E462" t="str">
        <f>'Liste detaljert wide'!$D$1</f>
        <v>Basisbevilgning</v>
      </c>
      <c r="F462" t="str">
        <f t="shared" si="7"/>
        <v>2023VFM0Basisbevilgning</v>
      </c>
      <c r="G462" s="3">
        <f>'Liste detaljert wide'!D462</f>
        <v>0</v>
      </c>
      <c r="H462" t="str">
        <f>VLOOKUP(E462,Def!$B$2:$C$15,2,FALSE)</f>
        <v>Basisbevilgning</v>
      </c>
      <c r="I462" s="3">
        <f>IF(A462='Enheter, modell og år'!$F$2-1,0,G462-VLOOKUP(A462-1&amp;B462&amp;C462&amp;E462,$F$2:$G$7561,2,FALSE))</f>
        <v>0</v>
      </c>
      <c r="J462" s="3">
        <f>IF(A462='Enheter, modell og år'!$F$2-1,0,VLOOKUP(A462-1&amp;B462&amp;C462&amp;E462,$F$2:$G$7561,2,FALSE))</f>
        <v>0</v>
      </c>
    </row>
    <row r="463" spans="1:10" x14ac:dyDescent="0.25">
      <c r="A463">
        <f>'Liste detaljert wide'!A463</f>
        <v>2023</v>
      </c>
      <c r="B463" t="str">
        <f>'Liste detaljert wide'!B463</f>
        <v>VFM</v>
      </c>
      <c r="C463">
        <f>'Liste detaljert wide'!C463</f>
        <v>0</v>
      </c>
      <c r="D463">
        <f>IFERROR(VLOOKUP(C463,'Enheter, modell og år'!$A$2:$B$31,2,FALSE),0)</f>
        <v>0</v>
      </c>
      <c r="E463" t="str">
        <f>'Liste detaljert wide'!$D$1</f>
        <v>Basisbevilgning</v>
      </c>
      <c r="F463" t="str">
        <f t="shared" si="7"/>
        <v>2023VFM0Basisbevilgning</v>
      </c>
      <c r="G463" s="3">
        <f>'Liste detaljert wide'!D463</f>
        <v>0</v>
      </c>
      <c r="H463" t="str">
        <f>VLOOKUP(E463,Def!$B$2:$C$15,2,FALSE)</f>
        <v>Basisbevilgning</v>
      </c>
      <c r="I463" s="3">
        <f>IF(A463='Enheter, modell og år'!$F$2-1,0,G463-VLOOKUP(A463-1&amp;B463&amp;C463&amp;E463,$F$2:$G$7561,2,FALSE))</f>
        <v>0</v>
      </c>
      <c r="J463" s="3">
        <f>IF(A463='Enheter, modell og år'!$F$2-1,0,VLOOKUP(A463-1&amp;B463&amp;C463&amp;E463,$F$2:$G$7561,2,FALSE))</f>
        <v>0</v>
      </c>
    </row>
    <row r="464" spans="1:10" x14ac:dyDescent="0.25">
      <c r="A464">
        <f>'Liste detaljert wide'!A464</f>
        <v>2023</v>
      </c>
      <c r="B464" t="str">
        <f>'Liste detaljert wide'!B464</f>
        <v>VFM</v>
      </c>
      <c r="C464">
        <f>'Liste detaljert wide'!C464</f>
        <v>0</v>
      </c>
      <c r="D464">
        <f>IFERROR(VLOOKUP(C464,'Enheter, modell og år'!$A$2:$B$31,2,FALSE),0)</f>
        <v>0</v>
      </c>
      <c r="E464" t="str">
        <f>'Liste detaljert wide'!$D$1</f>
        <v>Basisbevilgning</v>
      </c>
      <c r="F464" t="str">
        <f t="shared" si="7"/>
        <v>2023VFM0Basisbevilgning</v>
      </c>
      <c r="G464" s="3">
        <f>'Liste detaljert wide'!D464</f>
        <v>0</v>
      </c>
      <c r="H464" t="str">
        <f>VLOOKUP(E464,Def!$B$2:$C$15,2,FALSE)</f>
        <v>Basisbevilgning</v>
      </c>
      <c r="I464" s="3">
        <f>IF(A464='Enheter, modell og år'!$F$2-1,0,G464-VLOOKUP(A464-1&amp;B464&amp;C464&amp;E464,$F$2:$G$7561,2,FALSE))</f>
        <v>0</v>
      </c>
      <c r="J464" s="3">
        <f>IF(A464='Enheter, modell og år'!$F$2-1,0,VLOOKUP(A464-1&amp;B464&amp;C464&amp;E464,$F$2:$G$7561,2,FALSE))</f>
        <v>0</v>
      </c>
    </row>
    <row r="465" spans="1:10" x14ac:dyDescent="0.25">
      <c r="A465">
        <f>'Liste detaljert wide'!A465</f>
        <v>2023</v>
      </c>
      <c r="B465" t="str">
        <f>'Liste detaljert wide'!B465</f>
        <v>VFM</v>
      </c>
      <c r="C465">
        <f>'Liste detaljert wide'!C465</f>
        <v>0</v>
      </c>
      <c r="D465">
        <f>IFERROR(VLOOKUP(C465,'Enheter, modell og år'!$A$2:$B$31,2,FALSE),0)</f>
        <v>0</v>
      </c>
      <c r="E465" t="str">
        <f>'Liste detaljert wide'!$D$1</f>
        <v>Basisbevilgning</v>
      </c>
      <c r="F465" t="str">
        <f t="shared" si="7"/>
        <v>2023VFM0Basisbevilgning</v>
      </c>
      <c r="G465" s="3">
        <f>'Liste detaljert wide'!D465</f>
        <v>0</v>
      </c>
      <c r="H465" t="str">
        <f>VLOOKUP(E465,Def!$B$2:$C$15,2,FALSE)</f>
        <v>Basisbevilgning</v>
      </c>
      <c r="I465" s="3">
        <f>IF(A465='Enheter, modell og år'!$F$2-1,0,G465-VLOOKUP(A465-1&amp;B465&amp;C465&amp;E465,$F$2:$G$7561,2,FALSE))</f>
        <v>0</v>
      </c>
      <c r="J465" s="3">
        <f>IF(A465='Enheter, modell og år'!$F$2-1,0,VLOOKUP(A465-1&amp;B465&amp;C465&amp;E465,$F$2:$G$7561,2,FALSE))</f>
        <v>0</v>
      </c>
    </row>
    <row r="466" spans="1:10" x14ac:dyDescent="0.25">
      <c r="A466">
        <f>'Liste detaljert wide'!A466</f>
        <v>2023</v>
      </c>
      <c r="B466" t="str">
        <f>'Liste detaljert wide'!B466</f>
        <v>VFM</v>
      </c>
      <c r="C466">
        <f>'Liste detaljert wide'!C466</f>
        <v>0</v>
      </c>
      <c r="D466">
        <f>IFERROR(VLOOKUP(C466,'Enheter, modell og år'!$A$2:$B$31,2,FALSE),0)</f>
        <v>0</v>
      </c>
      <c r="E466" t="str">
        <f>'Liste detaljert wide'!$D$1</f>
        <v>Basisbevilgning</v>
      </c>
      <c r="F466" t="str">
        <f t="shared" si="7"/>
        <v>2023VFM0Basisbevilgning</v>
      </c>
      <c r="G466" s="3">
        <f>'Liste detaljert wide'!D466</f>
        <v>0</v>
      </c>
      <c r="H466" t="str">
        <f>VLOOKUP(E466,Def!$B$2:$C$15,2,FALSE)</f>
        <v>Basisbevilgning</v>
      </c>
      <c r="I466" s="3">
        <f>IF(A466='Enheter, modell og år'!$F$2-1,0,G466-VLOOKUP(A466-1&amp;B466&amp;C466&amp;E466,$F$2:$G$7561,2,FALSE))</f>
        <v>0</v>
      </c>
      <c r="J466" s="3">
        <f>IF(A466='Enheter, modell og år'!$F$2-1,0,VLOOKUP(A466-1&amp;B466&amp;C466&amp;E466,$F$2:$G$7561,2,FALSE))</f>
        <v>0</v>
      </c>
    </row>
    <row r="467" spans="1:10" x14ac:dyDescent="0.25">
      <c r="A467">
        <f>'Liste detaljert wide'!A467</f>
        <v>2023</v>
      </c>
      <c r="B467" t="str">
        <f>'Liste detaljert wide'!B467</f>
        <v>VFM</v>
      </c>
      <c r="C467">
        <f>'Liste detaljert wide'!C467</f>
        <v>0</v>
      </c>
      <c r="D467">
        <f>IFERROR(VLOOKUP(C467,'Enheter, modell og år'!$A$2:$B$31,2,FALSE),0)</f>
        <v>0</v>
      </c>
      <c r="E467" t="str">
        <f>'Liste detaljert wide'!$D$1</f>
        <v>Basisbevilgning</v>
      </c>
      <c r="F467" t="str">
        <f t="shared" si="7"/>
        <v>2023VFM0Basisbevilgning</v>
      </c>
      <c r="G467" s="3">
        <f>'Liste detaljert wide'!D467</f>
        <v>0</v>
      </c>
      <c r="H467" t="str">
        <f>VLOOKUP(E467,Def!$B$2:$C$15,2,FALSE)</f>
        <v>Basisbevilgning</v>
      </c>
      <c r="I467" s="3">
        <f>IF(A467='Enheter, modell og år'!$F$2-1,0,G467-VLOOKUP(A467-1&amp;B467&amp;C467&amp;E467,$F$2:$G$7561,2,FALSE))</f>
        <v>0</v>
      </c>
      <c r="J467" s="3">
        <f>IF(A467='Enheter, modell og år'!$F$2-1,0,VLOOKUP(A467-1&amp;B467&amp;C467&amp;E467,$F$2:$G$7561,2,FALSE))</f>
        <v>0</v>
      </c>
    </row>
    <row r="468" spans="1:10" x14ac:dyDescent="0.25">
      <c r="A468">
        <f>'Liste detaljert wide'!A468</f>
        <v>2023</v>
      </c>
      <c r="B468" t="str">
        <f>'Liste detaljert wide'!B468</f>
        <v>VFM</v>
      </c>
      <c r="C468">
        <f>'Liste detaljert wide'!C468</f>
        <v>0</v>
      </c>
      <c r="D468">
        <f>IFERROR(VLOOKUP(C468,'Enheter, modell og år'!$A$2:$B$31,2,FALSE),0)</f>
        <v>0</v>
      </c>
      <c r="E468" t="str">
        <f>'Liste detaljert wide'!$D$1</f>
        <v>Basisbevilgning</v>
      </c>
      <c r="F468" t="str">
        <f t="shared" si="7"/>
        <v>2023VFM0Basisbevilgning</v>
      </c>
      <c r="G468" s="3">
        <f>'Liste detaljert wide'!D468</f>
        <v>0</v>
      </c>
      <c r="H468" t="str">
        <f>VLOOKUP(E468,Def!$B$2:$C$15,2,FALSE)</f>
        <v>Basisbevilgning</v>
      </c>
      <c r="I468" s="3">
        <f>IF(A468='Enheter, modell og år'!$F$2-1,0,G468-VLOOKUP(A468-1&amp;B468&amp;C468&amp;E468,$F$2:$G$7561,2,FALSE))</f>
        <v>0</v>
      </c>
      <c r="J468" s="3">
        <f>IF(A468='Enheter, modell og år'!$F$2-1,0,VLOOKUP(A468-1&amp;B468&amp;C468&amp;E468,$F$2:$G$7561,2,FALSE))</f>
        <v>0</v>
      </c>
    </row>
    <row r="469" spans="1:10" x14ac:dyDescent="0.25">
      <c r="A469">
        <f>'Liste detaljert wide'!A469</f>
        <v>2023</v>
      </c>
      <c r="B469" t="str">
        <f>'Liste detaljert wide'!B469</f>
        <v>VFM</v>
      </c>
      <c r="C469">
        <f>'Liste detaljert wide'!C469</f>
        <v>0</v>
      </c>
      <c r="D469">
        <f>IFERROR(VLOOKUP(C469,'Enheter, modell og år'!$A$2:$B$31,2,FALSE),0)</f>
        <v>0</v>
      </c>
      <c r="E469" t="str">
        <f>'Liste detaljert wide'!$D$1</f>
        <v>Basisbevilgning</v>
      </c>
      <c r="F469" t="str">
        <f t="shared" si="7"/>
        <v>2023VFM0Basisbevilgning</v>
      </c>
      <c r="G469" s="3">
        <f>'Liste detaljert wide'!D469</f>
        <v>0</v>
      </c>
      <c r="H469" t="str">
        <f>VLOOKUP(E469,Def!$B$2:$C$15,2,FALSE)</f>
        <v>Basisbevilgning</v>
      </c>
      <c r="I469" s="3">
        <f>IF(A469='Enheter, modell og år'!$F$2-1,0,G469-VLOOKUP(A469-1&amp;B469&amp;C469&amp;E469,$F$2:$G$7561,2,FALSE))</f>
        <v>0</v>
      </c>
      <c r="J469" s="3">
        <f>IF(A469='Enheter, modell og år'!$F$2-1,0,VLOOKUP(A469-1&amp;B469&amp;C469&amp;E469,$F$2:$G$7561,2,FALSE))</f>
        <v>0</v>
      </c>
    </row>
    <row r="470" spans="1:10" x14ac:dyDescent="0.25">
      <c r="A470">
        <f>'Liste detaljert wide'!A470</f>
        <v>2023</v>
      </c>
      <c r="B470" t="str">
        <f>'Liste detaljert wide'!B470</f>
        <v>VFM</v>
      </c>
      <c r="C470">
        <f>'Liste detaljert wide'!C470</f>
        <v>0</v>
      </c>
      <c r="D470">
        <f>IFERROR(VLOOKUP(C470,'Enheter, modell og år'!$A$2:$B$31,2,FALSE),0)</f>
        <v>0</v>
      </c>
      <c r="E470" t="str">
        <f>'Liste detaljert wide'!$D$1</f>
        <v>Basisbevilgning</v>
      </c>
      <c r="F470" t="str">
        <f t="shared" si="7"/>
        <v>2023VFM0Basisbevilgning</v>
      </c>
      <c r="G470" s="3">
        <f>'Liste detaljert wide'!D470</f>
        <v>0</v>
      </c>
      <c r="H470" t="str">
        <f>VLOOKUP(E470,Def!$B$2:$C$15,2,FALSE)</f>
        <v>Basisbevilgning</v>
      </c>
      <c r="I470" s="3">
        <f>IF(A470='Enheter, modell og år'!$F$2-1,0,G470-VLOOKUP(A470-1&amp;B470&amp;C470&amp;E470,$F$2:$G$7561,2,FALSE))</f>
        <v>0</v>
      </c>
      <c r="J470" s="3">
        <f>IF(A470='Enheter, modell og år'!$F$2-1,0,VLOOKUP(A470-1&amp;B470&amp;C470&amp;E470,$F$2:$G$7561,2,FALSE))</f>
        <v>0</v>
      </c>
    </row>
    <row r="471" spans="1:10" x14ac:dyDescent="0.25">
      <c r="A471">
        <f>'Liste detaljert wide'!A471</f>
        <v>2023</v>
      </c>
      <c r="B471" t="str">
        <f>'Liste detaljert wide'!B471</f>
        <v>VFM</v>
      </c>
      <c r="C471">
        <f>'Liste detaljert wide'!C471</f>
        <v>0</v>
      </c>
      <c r="D471">
        <f>IFERROR(VLOOKUP(C471,'Enheter, modell og år'!$A$2:$B$31,2,FALSE),0)</f>
        <v>0</v>
      </c>
      <c r="E471" t="str">
        <f>'Liste detaljert wide'!$D$1</f>
        <v>Basisbevilgning</v>
      </c>
      <c r="F471" t="str">
        <f t="shared" si="7"/>
        <v>2023VFM0Basisbevilgning</v>
      </c>
      <c r="G471" s="3">
        <f>'Liste detaljert wide'!D471</f>
        <v>0</v>
      </c>
      <c r="H471" t="str">
        <f>VLOOKUP(E471,Def!$B$2:$C$15,2,FALSE)</f>
        <v>Basisbevilgning</v>
      </c>
      <c r="I471" s="3">
        <f>IF(A471='Enheter, modell og år'!$F$2-1,0,G471-VLOOKUP(A471-1&amp;B471&amp;C471&amp;E471,$F$2:$G$7561,2,FALSE))</f>
        <v>0</v>
      </c>
      <c r="J471" s="3">
        <f>IF(A471='Enheter, modell og år'!$F$2-1,0,VLOOKUP(A471-1&amp;B471&amp;C471&amp;E471,$F$2:$G$7561,2,FALSE))</f>
        <v>0</v>
      </c>
    </row>
    <row r="472" spans="1:10" x14ac:dyDescent="0.25">
      <c r="A472">
        <f>'Liste detaljert wide'!A472</f>
        <v>2023</v>
      </c>
      <c r="B472" t="str">
        <f>'Liste detaljert wide'!B472</f>
        <v>VFM</v>
      </c>
      <c r="C472">
        <f>'Liste detaljert wide'!C472</f>
        <v>0</v>
      </c>
      <c r="D472">
        <f>IFERROR(VLOOKUP(C472,'Enheter, modell og år'!$A$2:$B$31,2,FALSE),0)</f>
        <v>0</v>
      </c>
      <c r="E472" t="str">
        <f>'Liste detaljert wide'!$D$1</f>
        <v>Basisbevilgning</v>
      </c>
      <c r="F472" t="str">
        <f t="shared" si="7"/>
        <v>2023VFM0Basisbevilgning</v>
      </c>
      <c r="G472" s="3">
        <f>'Liste detaljert wide'!D472</f>
        <v>0</v>
      </c>
      <c r="H472" t="str">
        <f>VLOOKUP(E472,Def!$B$2:$C$15,2,FALSE)</f>
        <v>Basisbevilgning</v>
      </c>
      <c r="I472" s="3">
        <f>IF(A472='Enheter, modell og år'!$F$2-1,0,G472-VLOOKUP(A472-1&amp;B472&amp;C472&amp;E472,$F$2:$G$7561,2,FALSE))</f>
        <v>0</v>
      </c>
      <c r="J472" s="3">
        <f>IF(A472='Enheter, modell og år'!$F$2-1,0,VLOOKUP(A472-1&amp;B472&amp;C472&amp;E472,$F$2:$G$7561,2,FALSE))</f>
        <v>0</v>
      </c>
    </row>
    <row r="473" spans="1:10" x14ac:dyDescent="0.25">
      <c r="A473">
        <f>'Liste detaljert wide'!A473</f>
        <v>2023</v>
      </c>
      <c r="B473" t="str">
        <f>'Liste detaljert wide'!B473</f>
        <v>VFM</v>
      </c>
      <c r="C473">
        <f>'Liste detaljert wide'!C473</f>
        <v>0</v>
      </c>
      <c r="D473">
        <f>IFERROR(VLOOKUP(C473,'Enheter, modell og år'!$A$2:$B$31,2,FALSE),0)</f>
        <v>0</v>
      </c>
      <c r="E473" t="str">
        <f>'Liste detaljert wide'!$D$1</f>
        <v>Basisbevilgning</v>
      </c>
      <c r="F473" t="str">
        <f t="shared" si="7"/>
        <v>2023VFM0Basisbevilgning</v>
      </c>
      <c r="G473" s="3">
        <f>'Liste detaljert wide'!D473</f>
        <v>0</v>
      </c>
      <c r="H473" t="str">
        <f>VLOOKUP(E473,Def!$B$2:$C$15,2,FALSE)</f>
        <v>Basisbevilgning</v>
      </c>
      <c r="I473" s="3">
        <f>IF(A473='Enheter, modell og år'!$F$2-1,0,G473-VLOOKUP(A473-1&amp;B473&amp;C473&amp;E473,$F$2:$G$7561,2,FALSE))</f>
        <v>0</v>
      </c>
      <c r="J473" s="3">
        <f>IF(A473='Enheter, modell og år'!$F$2-1,0,VLOOKUP(A473-1&amp;B473&amp;C473&amp;E473,$F$2:$G$7561,2,FALSE))</f>
        <v>0</v>
      </c>
    </row>
    <row r="474" spans="1:10" x14ac:dyDescent="0.25">
      <c r="A474">
        <f>'Liste detaljert wide'!A474</f>
        <v>2023</v>
      </c>
      <c r="B474" t="str">
        <f>'Liste detaljert wide'!B474</f>
        <v>VFM</v>
      </c>
      <c r="C474">
        <f>'Liste detaljert wide'!C474</f>
        <v>0</v>
      </c>
      <c r="D474">
        <f>IFERROR(VLOOKUP(C474,'Enheter, modell og år'!$A$2:$B$31,2,FALSE),0)</f>
        <v>0</v>
      </c>
      <c r="E474" t="str">
        <f>'Liste detaljert wide'!$D$1</f>
        <v>Basisbevilgning</v>
      </c>
      <c r="F474" t="str">
        <f t="shared" si="7"/>
        <v>2023VFM0Basisbevilgning</v>
      </c>
      <c r="G474" s="3">
        <f>'Liste detaljert wide'!D474</f>
        <v>0</v>
      </c>
      <c r="H474" t="str">
        <f>VLOOKUP(E474,Def!$B$2:$C$15,2,FALSE)</f>
        <v>Basisbevilgning</v>
      </c>
      <c r="I474" s="3">
        <f>IF(A474='Enheter, modell og år'!$F$2-1,0,G474-VLOOKUP(A474-1&amp;B474&amp;C474&amp;E474,$F$2:$G$7561,2,FALSE))</f>
        <v>0</v>
      </c>
      <c r="J474" s="3">
        <f>IF(A474='Enheter, modell og år'!$F$2-1,0,VLOOKUP(A474-1&amp;B474&amp;C474&amp;E474,$F$2:$G$7561,2,FALSE))</f>
        <v>0</v>
      </c>
    </row>
    <row r="475" spans="1:10" x14ac:dyDescent="0.25">
      <c r="A475">
        <f>'Liste detaljert wide'!A475</f>
        <v>2023</v>
      </c>
      <c r="B475" t="str">
        <f>'Liste detaljert wide'!B475</f>
        <v>VFM</v>
      </c>
      <c r="C475">
        <f>'Liste detaljert wide'!C475</f>
        <v>0</v>
      </c>
      <c r="D475">
        <f>IFERROR(VLOOKUP(C475,'Enheter, modell og år'!$A$2:$B$31,2,FALSE),0)</f>
        <v>0</v>
      </c>
      <c r="E475" t="str">
        <f>'Liste detaljert wide'!$D$1</f>
        <v>Basisbevilgning</v>
      </c>
      <c r="F475" t="str">
        <f t="shared" si="7"/>
        <v>2023VFM0Basisbevilgning</v>
      </c>
      <c r="G475" s="3">
        <f>'Liste detaljert wide'!D475</f>
        <v>0</v>
      </c>
      <c r="H475" t="str">
        <f>VLOOKUP(E475,Def!$B$2:$C$15,2,FALSE)</f>
        <v>Basisbevilgning</v>
      </c>
      <c r="I475" s="3">
        <f>IF(A475='Enheter, modell og år'!$F$2-1,0,G475-VLOOKUP(A475-1&amp;B475&amp;C475&amp;E475,$F$2:$G$7561,2,FALSE))</f>
        <v>0</v>
      </c>
      <c r="J475" s="3">
        <f>IF(A475='Enheter, modell og år'!$F$2-1,0,VLOOKUP(A475-1&amp;B475&amp;C475&amp;E475,$F$2:$G$7561,2,FALSE))</f>
        <v>0</v>
      </c>
    </row>
    <row r="476" spans="1:10" x14ac:dyDescent="0.25">
      <c r="A476">
        <f>'Liste detaljert wide'!A476</f>
        <v>2023</v>
      </c>
      <c r="B476" t="str">
        <f>'Liste detaljert wide'!B476</f>
        <v>VFM</v>
      </c>
      <c r="C476">
        <f>'Liste detaljert wide'!C476</f>
        <v>0</v>
      </c>
      <c r="D476">
        <f>IFERROR(VLOOKUP(C476,'Enheter, modell og år'!$A$2:$B$31,2,FALSE),0)</f>
        <v>0</v>
      </c>
      <c r="E476" t="str">
        <f>'Liste detaljert wide'!$D$1</f>
        <v>Basisbevilgning</v>
      </c>
      <c r="F476" t="str">
        <f t="shared" si="7"/>
        <v>2023VFM0Basisbevilgning</v>
      </c>
      <c r="G476" s="3">
        <f>'Liste detaljert wide'!D476</f>
        <v>0</v>
      </c>
      <c r="H476" t="str">
        <f>VLOOKUP(E476,Def!$B$2:$C$15,2,FALSE)</f>
        <v>Basisbevilgning</v>
      </c>
      <c r="I476" s="3">
        <f>IF(A476='Enheter, modell og år'!$F$2-1,0,G476-VLOOKUP(A476-1&amp;B476&amp;C476&amp;E476,$F$2:$G$7561,2,FALSE))</f>
        <v>0</v>
      </c>
      <c r="J476" s="3">
        <f>IF(A476='Enheter, modell og år'!$F$2-1,0,VLOOKUP(A476-1&amp;B476&amp;C476&amp;E476,$F$2:$G$7561,2,FALSE))</f>
        <v>0</v>
      </c>
    </row>
    <row r="477" spans="1:10" x14ac:dyDescent="0.25">
      <c r="A477">
        <f>'Liste detaljert wide'!A477</f>
        <v>2023</v>
      </c>
      <c r="B477" t="str">
        <f>'Liste detaljert wide'!B477</f>
        <v>VFM</v>
      </c>
      <c r="C477">
        <f>'Liste detaljert wide'!C477</f>
        <v>0</v>
      </c>
      <c r="D477">
        <f>IFERROR(VLOOKUP(C477,'Enheter, modell og år'!$A$2:$B$31,2,FALSE),0)</f>
        <v>0</v>
      </c>
      <c r="E477" t="str">
        <f>'Liste detaljert wide'!$D$1</f>
        <v>Basisbevilgning</v>
      </c>
      <c r="F477" t="str">
        <f t="shared" si="7"/>
        <v>2023VFM0Basisbevilgning</v>
      </c>
      <c r="G477" s="3">
        <f>'Liste detaljert wide'!D477</f>
        <v>0</v>
      </c>
      <c r="H477" t="str">
        <f>VLOOKUP(E477,Def!$B$2:$C$15,2,FALSE)</f>
        <v>Basisbevilgning</v>
      </c>
      <c r="I477" s="3">
        <f>IF(A477='Enheter, modell og år'!$F$2-1,0,G477-VLOOKUP(A477-1&amp;B477&amp;C477&amp;E477,$F$2:$G$7561,2,FALSE))</f>
        <v>0</v>
      </c>
      <c r="J477" s="3">
        <f>IF(A477='Enheter, modell og år'!$F$2-1,0,VLOOKUP(A477-1&amp;B477&amp;C477&amp;E477,$F$2:$G$7561,2,FALSE))</f>
        <v>0</v>
      </c>
    </row>
    <row r="478" spans="1:10" x14ac:dyDescent="0.25">
      <c r="A478">
        <f>'Liste detaljert wide'!A478</f>
        <v>2023</v>
      </c>
      <c r="B478" t="str">
        <f>'Liste detaljert wide'!B478</f>
        <v>VFM</v>
      </c>
      <c r="C478">
        <f>'Liste detaljert wide'!C478</f>
        <v>0</v>
      </c>
      <c r="D478">
        <f>IFERROR(VLOOKUP(C478,'Enheter, modell og år'!$A$2:$B$31,2,FALSE),0)</f>
        <v>0</v>
      </c>
      <c r="E478" t="str">
        <f>'Liste detaljert wide'!$D$1</f>
        <v>Basisbevilgning</v>
      </c>
      <c r="F478" t="str">
        <f t="shared" si="7"/>
        <v>2023VFM0Basisbevilgning</v>
      </c>
      <c r="G478" s="3">
        <f>'Liste detaljert wide'!D478</f>
        <v>0</v>
      </c>
      <c r="H478" t="str">
        <f>VLOOKUP(E478,Def!$B$2:$C$15,2,FALSE)</f>
        <v>Basisbevilgning</v>
      </c>
      <c r="I478" s="3">
        <f>IF(A478='Enheter, modell og år'!$F$2-1,0,G478-VLOOKUP(A478-1&amp;B478&amp;C478&amp;E478,$F$2:$G$7561,2,FALSE))</f>
        <v>0</v>
      </c>
      <c r="J478" s="3">
        <f>IF(A478='Enheter, modell og år'!$F$2-1,0,VLOOKUP(A478-1&amp;B478&amp;C478&amp;E478,$F$2:$G$7561,2,FALSE))</f>
        <v>0</v>
      </c>
    </row>
    <row r="479" spans="1:10" x14ac:dyDescent="0.25">
      <c r="A479">
        <f>'Liste detaljert wide'!A479</f>
        <v>2023</v>
      </c>
      <c r="B479" t="str">
        <f>'Liste detaljert wide'!B479</f>
        <v>VFM</v>
      </c>
      <c r="C479">
        <f>'Liste detaljert wide'!C479</f>
        <v>0</v>
      </c>
      <c r="D479">
        <f>IFERROR(VLOOKUP(C479,'Enheter, modell og år'!$A$2:$B$31,2,FALSE),0)</f>
        <v>0</v>
      </c>
      <c r="E479" t="str">
        <f>'Liste detaljert wide'!$D$1</f>
        <v>Basisbevilgning</v>
      </c>
      <c r="F479" t="str">
        <f t="shared" si="7"/>
        <v>2023VFM0Basisbevilgning</v>
      </c>
      <c r="G479" s="3">
        <f>'Liste detaljert wide'!D479</f>
        <v>0</v>
      </c>
      <c r="H479" t="str">
        <f>VLOOKUP(E479,Def!$B$2:$C$15,2,FALSE)</f>
        <v>Basisbevilgning</v>
      </c>
      <c r="I479" s="3">
        <f>IF(A479='Enheter, modell og år'!$F$2-1,0,G479-VLOOKUP(A479-1&amp;B479&amp;C479&amp;E479,$F$2:$G$7561,2,FALSE))</f>
        <v>0</v>
      </c>
      <c r="J479" s="3">
        <f>IF(A479='Enheter, modell og år'!$F$2-1,0,VLOOKUP(A479-1&amp;B479&amp;C479&amp;E479,$F$2:$G$7561,2,FALSE))</f>
        <v>0</v>
      </c>
    </row>
    <row r="480" spans="1:10" x14ac:dyDescent="0.25">
      <c r="A480">
        <f>'Liste detaljert wide'!A480</f>
        <v>2023</v>
      </c>
      <c r="B480" t="str">
        <f>'Liste detaljert wide'!B480</f>
        <v>VFM</v>
      </c>
      <c r="C480">
        <f>'Liste detaljert wide'!C480</f>
        <v>0</v>
      </c>
      <c r="D480">
        <f>IFERROR(VLOOKUP(C480,'Enheter, modell og år'!$A$2:$B$31,2,FALSE),0)</f>
        <v>0</v>
      </c>
      <c r="E480" t="str">
        <f>'Liste detaljert wide'!$D$1</f>
        <v>Basisbevilgning</v>
      </c>
      <c r="F480" t="str">
        <f t="shared" si="7"/>
        <v>2023VFM0Basisbevilgning</v>
      </c>
      <c r="G480" s="3">
        <f>'Liste detaljert wide'!D480</f>
        <v>0</v>
      </c>
      <c r="H480" t="str">
        <f>VLOOKUP(E480,Def!$B$2:$C$15,2,FALSE)</f>
        <v>Basisbevilgning</v>
      </c>
      <c r="I480" s="3">
        <f>IF(A480='Enheter, modell og år'!$F$2-1,0,G480-VLOOKUP(A480-1&amp;B480&amp;C480&amp;E480,$F$2:$G$7561,2,FALSE))</f>
        <v>0</v>
      </c>
      <c r="J480" s="3">
        <f>IF(A480='Enheter, modell og år'!$F$2-1,0,VLOOKUP(A480-1&amp;B480&amp;C480&amp;E480,$F$2:$G$7561,2,FALSE))</f>
        <v>0</v>
      </c>
    </row>
    <row r="481" spans="1:10" x14ac:dyDescent="0.25">
      <c r="A481">
        <f>'Liste detaljert wide'!A481</f>
        <v>2023</v>
      </c>
      <c r="B481" t="str">
        <f>'Liste detaljert wide'!B481</f>
        <v>VFM</v>
      </c>
      <c r="C481">
        <f>'Liste detaljert wide'!C481</f>
        <v>0</v>
      </c>
      <c r="D481">
        <f>IFERROR(VLOOKUP(C481,'Enheter, modell og år'!$A$2:$B$31,2,FALSE),0)</f>
        <v>0</v>
      </c>
      <c r="E481" t="str">
        <f>'Liste detaljert wide'!$D$1</f>
        <v>Basisbevilgning</v>
      </c>
      <c r="F481" t="str">
        <f t="shared" si="7"/>
        <v>2023VFM0Basisbevilgning</v>
      </c>
      <c r="G481" s="3">
        <f>'Liste detaljert wide'!D481</f>
        <v>0</v>
      </c>
      <c r="H481" t="str">
        <f>VLOOKUP(E481,Def!$B$2:$C$15,2,FALSE)</f>
        <v>Basisbevilgning</v>
      </c>
      <c r="I481" s="3">
        <f>IF(A481='Enheter, modell og år'!$F$2-1,0,G481-VLOOKUP(A481-1&amp;B481&amp;C481&amp;E481,$F$2:$G$7561,2,FALSE))</f>
        <v>0</v>
      </c>
      <c r="J481" s="3">
        <f>IF(A481='Enheter, modell og år'!$F$2-1,0,VLOOKUP(A481-1&amp;B481&amp;C481&amp;E481,$F$2:$G$7561,2,FALSE))</f>
        <v>0</v>
      </c>
    </row>
    <row r="482" spans="1:10" x14ac:dyDescent="0.25">
      <c r="A482">
        <f>'Liste detaljert wide'!A482</f>
        <v>2024</v>
      </c>
      <c r="B482" t="str">
        <f>'Liste detaljert wide'!B482</f>
        <v>VFM</v>
      </c>
      <c r="C482">
        <f>'Liste detaljert wide'!C482</f>
        <v>0</v>
      </c>
      <c r="D482">
        <f>IFERROR(VLOOKUP(C482,'Enheter, modell og år'!$A$2:$B$31,2,FALSE),0)</f>
        <v>0</v>
      </c>
      <c r="E482" t="str">
        <f>'Liste detaljert wide'!$D$1</f>
        <v>Basisbevilgning</v>
      </c>
      <c r="F482" t="str">
        <f t="shared" si="7"/>
        <v>2024VFM0Basisbevilgning</v>
      </c>
      <c r="G482" s="3">
        <f>'Liste detaljert wide'!D482</f>
        <v>0</v>
      </c>
      <c r="H482" t="str">
        <f>VLOOKUP(E482,Def!$B$2:$C$15,2,FALSE)</f>
        <v>Basisbevilgning</v>
      </c>
      <c r="I482" s="3">
        <f>IF(A482='Enheter, modell og år'!$F$2-1,0,G482-VLOOKUP(A482-1&amp;B482&amp;C482&amp;E482,$F$2:$G$7561,2,FALSE))</f>
        <v>0</v>
      </c>
      <c r="J482" s="3">
        <f>IF(A482='Enheter, modell og år'!$F$2-1,0,VLOOKUP(A482-1&amp;B482&amp;C482&amp;E482,$F$2:$G$7561,2,FALSE))</f>
        <v>0</v>
      </c>
    </row>
    <row r="483" spans="1:10" x14ac:dyDescent="0.25">
      <c r="A483">
        <f>'Liste detaljert wide'!A483</f>
        <v>2024</v>
      </c>
      <c r="B483" t="str">
        <f>'Liste detaljert wide'!B483</f>
        <v>VFM</v>
      </c>
      <c r="C483">
        <f>'Liste detaljert wide'!C483</f>
        <v>0</v>
      </c>
      <c r="D483">
        <f>IFERROR(VLOOKUP(C483,'Enheter, modell og år'!$A$2:$B$31,2,FALSE),0)</f>
        <v>0</v>
      </c>
      <c r="E483" t="str">
        <f>'Liste detaljert wide'!$D$1</f>
        <v>Basisbevilgning</v>
      </c>
      <c r="F483" t="str">
        <f t="shared" si="7"/>
        <v>2024VFM0Basisbevilgning</v>
      </c>
      <c r="G483" s="3">
        <f>'Liste detaljert wide'!D483</f>
        <v>0</v>
      </c>
      <c r="H483" t="str">
        <f>VLOOKUP(E483,Def!$B$2:$C$15,2,FALSE)</f>
        <v>Basisbevilgning</v>
      </c>
      <c r="I483" s="3">
        <f>IF(A483='Enheter, modell og år'!$F$2-1,0,G483-VLOOKUP(A483-1&amp;B483&amp;C483&amp;E483,$F$2:$G$7561,2,FALSE))</f>
        <v>0</v>
      </c>
      <c r="J483" s="3">
        <f>IF(A483='Enheter, modell og år'!$F$2-1,0,VLOOKUP(A483-1&amp;B483&amp;C483&amp;E483,$F$2:$G$7561,2,FALSE))</f>
        <v>0</v>
      </c>
    </row>
    <row r="484" spans="1:10" x14ac:dyDescent="0.25">
      <c r="A484">
        <f>'Liste detaljert wide'!A484</f>
        <v>2024</v>
      </c>
      <c r="B484" t="str">
        <f>'Liste detaljert wide'!B484</f>
        <v>VFM</v>
      </c>
      <c r="C484">
        <f>'Liste detaljert wide'!C484</f>
        <v>0</v>
      </c>
      <c r="D484">
        <f>IFERROR(VLOOKUP(C484,'Enheter, modell og år'!$A$2:$B$31,2,FALSE),0)</f>
        <v>0</v>
      </c>
      <c r="E484" t="str">
        <f>'Liste detaljert wide'!$D$1</f>
        <v>Basisbevilgning</v>
      </c>
      <c r="F484" t="str">
        <f t="shared" si="7"/>
        <v>2024VFM0Basisbevilgning</v>
      </c>
      <c r="G484" s="3">
        <f>'Liste detaljert wide'!D484</f>
        <v>0</v>
      </c>
      <c r="H484" t="str">
        <f>VLOOKUP(E484,Def!$B$2:$C$15,2,FALSE)</f>
        <v>Basisbevilgning</v>
      </c>
      <c r="I484" s="3">
        <f>IF(A484='Enheter, modell og år'!$F$2-1,0,G484-VLOOKUP(A484-1&amp;B484&amp;C484&amp;E484,$F$2:$G$7561,2,FALSE))</f>
        <v>0</v>
      </c>
      <c r="J484" s="3">
        <f>IF(A484='Enheter, modell og år'!$F$2-1,0,VLOOKUP(A484-1&amp;B484&amp;C484&amp;E484,$F$2:$G$7561,2,FALSE))</f>
        <v>0</v>
      </c>
    </row>
    <row r="485" spans="1:10" x14ac:dyDescent="0.25">
      <c r="A485">
        <f>'Liste detaljert wide'!A485</f>
        <v>2024</v>
      </c>
      <c r="B485" t="str">
        <f>'Liste detaljert wide'!B485</f>
        <v>VFM</v>
      </c>
      <c r="C485">
        <f>'Liste detaljert wide'!C485</f>
        <v>0</v>
      </c>
      <c r="D485">
        <f>IFERROR(VLOOKUP(C485,'Enheter, modell og år'!$A$2:$B$31,2,FALSE),0)</f>
        <v>0</v>
      </c>
      <c r="E485" t="str">
        <f>'Liste detaljert wide'!$D$1</f>
        <v>Basisbevilgning</v>
      </c>
      <c r="F485" t="str">
        <f t="shared" si="7"/>
        <v>2024VFM0Basisbevilgning</v>
      </c>
      <c r="G485" s="3">
        <f>'Liste detaljert wide'!D485</f>
        <v>0</v>
      </c>
      <c r="H485" t="str">
        <f>VLOOKUP(E485,Def!$B$2:$C$15,2,FALSE)</f>
        <v>Basisbevilgning</v>
      </c>
      <c r="I485" s="3">
        <f>IF(A485='Enheter, modell og år'!$F$2-1,0,G485-VLOOKUP(A485-1&amp;B485&amp;C485&amp;E485,$F$2:$G$7561,2,FALSE))</f>
        <v>0</v>
      </c>
      <c r="J485" s="3">
        <f>IF(A485='Enheter, modell og år'!$F$2-1,0,VLOOKUP(A485-1&amp;B485&amp;C485&amp;E485,$F$2:$G$7561,2,FALSE))</f>
        <v>0</v>
      </c>
    </row>
    <row r="486" spans="1:10" x14ac:dyDescent="0.25">
      <c r="A486">
        <f>'Liste detaljert wide'!A486</f>
        <v>2024</v>
      </c>
      <c r="B486" t="str">
        <f>'Liste detaljert wide'!B486</f>
        <v>VFM</v>
      </c>
      <c r="C486">
        <f>'Liste detaljert wide'!C486</f>
        <v>0</v>
      </c>
      <c r="D486">
        <f>IFERROR(VLOOKUP(C486,'Enheter, modell og år'!$A$2:$B$31,2,FALSE),0)</f>
        <v>0</v>
      </c>
      <c r="E486" t="str">
        <f>'Liste detaljert wide'!$D$1</f>
        <v>Basisbevilgning</v>
      </c>
      <c r="F486" t="str">
        <f t="shared" si="7"/>
        <v>2024VFM0Basisbevilgning</v>
      </c>
      <c r="G486" s="3">
        <f>'Liste detaljert wide'!D486</f>
        <v>0</v>
      </c>
      <c r="H486" t="str">
        <f>VLOOKUP(E486,Def!$B$2:$C$15,2,FALSE)</f>
        <v>Basisbevilgning</v>
      </c>
      <c r="I486" s="3">
        <f>IF(A486='Enheter, modell og år'!$F$2-1,0,G486-VLOOKUP(A486-1&amp;B486&amp;C486&amp;E486,$F$2:$G$7561,2,FALSE))</f>
        <v>0</v>
      </c>
      <c r="J486" s="3">
        <f>IF(A486='Enheter, modell og år'!$F$2-1,0,VLOOKUP(A486-1&amp;B486&amp;C486&amp;E486,$F$2:$G$7561,2,FALSE))</f>
        <v>0</v>
      </c>
    </row>
    <row r="487" spans="1:10" x14ac:dyDescent="0.25">
      <c r="A487">
        <f>'Liste detaljert wide'!A487</f>
        <v>2024</v>
      </c>
      <c r="B487" t="str">
        <f>'Liste detaljert wide'!B487</f>
        <v>VFM</v>
      </c>
      <c r="C487">
        <f>'Liste detaljert wide'!C487</f>
        <v>0</v>
      </c>
      <c r="D487">
        <f>IFERROR(VLOOKUP(C487,'Enheter, modell og år'!$A$2:$B$31,2,FALSE),0)</f>
        <v>0</v>
      </c>
      <c r="E487" t="str">
        <f>'Liste detaljert wide'!$D$1</f>
        <v>Basisbevilgning</v>
      </c>
      <c r="F487" t="str">
        <f t="shared" si="7"/>
        <v>2024VFM0Basisbevilgning</v>
      </c>
      <c r="G487" s="3">
        <f>'Liste detaljert wide'!D487</f>
        <v>0</v>
      </c>
      <c r="H487" t="str">
        <f>VLOOKUP(E487,Def!$B$2:$C$15,2,FALSE)</f>
        <v>Basisbevilgning</v>
      </c>
      <c r="I487" s="3">
        <f>IF(A487='Enheter, modell og år'!$F$2-1,0,G487-VLOOKUP(A487-1&amp;B487&amp;C487&amp;E487,$F$2:$G$7561,2,FALSE))</f>
        <v>0</v>
      </c>
      <c r="J487" s="3">
        <f>IF(A487='Enheter, modell og år'!$F$2-1,0,VLOOKUP(A487-1&amp;B487&amp;C487&amp;E487,$F$2:$G$7561,2,FALSE))</f>
        <v>0</v>
      </c>
    </row>
    <row r="488" spans="1:10" x14ac:dyDescent="0.25">
      <c r="A488">
        <f>'Liste detaljert wide'!A488</f>
        <v>2024</v>
      </c>
      <c r="B488" t="str">
        <f>'Liste detaljert wide'!B488</f>
        <v>VFM</v>
      </c>
      <c r="C488">
        <f>'Liste detaljert wide'!C488</f>
        <v>0</v>
      </c>
      <c r="D488">
        <f>IFERROR(VLOOKUP(C488,'Enheter, modell og år'!$A$2:$B$31,2,FALSE),0)</f>
        <v>0</v>
      </c>
      <c r="E488" t="str">
        <f>'Liste detaljert wide'!$D$1</f>
        <v>Basisbevilgning</v>
      </c>
      <c r="F488" t="str">
        <f t="shared" si="7"/>
        <v>2024VFM0Basisbevilgning</v>
      </c>
      <c r="G488" s="3">
        <f>'Liste detaljert wide'!D488</f>
        <v>0</v>
      </c>
      <c r="H488" t="str">
        <f>VLOOKUP(E488,Def!$B$2:$C$15,2,FALSE)</f>
        <v>Basisbevilgning</v>
      </c>
      <c r="I488" s="3">
        <f>IF(A488='Enheter, modell og år'!$F$2-1,0,G488-VLOOKUP(A488-1&amp;B488&amp;C488&amp;E488,$F$2:$G$7561,2,FALSE))</f>
        <v>0</v>
      </c>
      <c r="J488" s="3">
        <f>IF(A488='Enheter, modell og år'!$F$2-1,0,VLOOKUP(A488-1&amp;B488&amp;C488&amp;E488,$F$2:$G$7561,2,FALSE))</f>
        <v>0</v>
      </c>
    </row>
    <row r="489" spans="1:10" x14ac:dyDescent="0.25">
      <c r="A489">
        <f>'Liste detaljert wide'!A489</f>
        <v>2024</v>
      </c>
      <c r="B489" t="str">
        <f>'Liste detaljert wide'!B489</f>
        <v>VFM</v>
      </c>
      <c r="C489">
        <f>'Liste detaljert wide'!C489</f>
        <v>0</v>
      </c>
      <c r="D489">
        <f>IFERROR(VLOOKUP(C489,'Enheter, modell og år'!$A$2:$B$31,2,FALSE),0)</f>
        <v>0</v>
      </c>
      <c r="E489" t="str">
        <f>'Liste detaljert wide'!$D$1</f>
        <v>Basisbevilgning</v>
      </c>
      <c r="F489" t="str">
        <f t="shared" si="7"/>
        <v>2024VFM0Basisbevilgning</v>
      </c>
      <c r="G489" s="3">
        <f>'Liste detaljert wide'!D489</f>
        <v>0</v>
      </c>
      <c r="H489" t="str">
        <f>VLOOKUP(E489,Def!$B$2:$C$15,2,FALSE)</f>
        <v>Basisbevilgning</v>
      </c>
      <c r="I489" s="3">
        <f>IF(A489='Enheter, modell og år'!$F$2-1,0,G489-VLOOKUP(A489-1&amp;B489&amp;C489&amp;E489,$F$2:$G$7561,2,FALSE))</f>
        <v>0</v>
      </c>
      <c r="J489" s="3">
        <f>IF(A489='Enheter, modell og år'!$F$2-1,0,VLOOKUP(A489-1&amp;B489&amp;C489&amp;E489,$F$2:$G$7561,2,FALSE))</f>
        <v>0</v>
      </c>
    </row>
    <row r="490" spans="1:10" x14ac:dyDescent="0.25">
      <c r="A490">
        <f>'Liste detaljert wide'!A490</f>
        <v>2024</v>
      </c>
      <c r="B490" t="str">
        <f>'Liste detaljert wide'!B490</f>
        <v>VFM</v>
      </c>
      <c r="C490">
        <f>'Liste detaljert wide'!C490</f>
        <v>0</v>
      </c>
      <c r="D490">
        <f>IFERROR(VLOOKUP(C490,'Enheter, modell og år'!$A$2:$B$31,2,FALSE),0)</f>
        <v>0</v>
      </c>
      <c r="E490" t="str">
        <f>'Liste detaljert wide'!$D$1</f>
        <v>Basisbevilgning</v>
      </c>
      <c r="F490" t="str">
        <f t="shared" si="7"/>
        <v>2024VFM0Basisbevilgning</v>
      </c>
      <c r="G490" s="3">
        <f>'Liste detaljert wide'!D490</f>
        <v>0</v>
      </c>
      <c r="H490" t="str">
        <f>VLOOKUP(E490,Def!$B$2:$C$15,2,FALSE)</f>
        <v>Basisbevilgning</v>
      </c>
      <c r="I490" s="3">
        <f>IF(A490='Enheter, modell og år'!$F$2-1,0,G490-VLOOKUP(A490-1&amp;B490&amp;C490&amp;E490,$F$2:$G$7561,2,FALSE))</f>
        <v>0</v>
      </c>
      <c r="J490" s="3">
        <f>IF(A490='Enheter, modell og år'!$F$2-1,0,VLOOKUP(A490-1&amp;B490&amp;C490&amp;E490,$F$2:$G$7561,2,FALSE))</f>
        <v>0</v>
      </c>
    </row>
    <row r="491" spans="1:10" x14ac:dyDescent="0.25">
      <c r="A491">
        <f>'Liste detaljert wide'!A491</f>
        <v>2024</v>
      </c>
      <c r="B491" t="str">
        <f>'Liste detaljert wide'!B491</f>
        <v>VFM</v>
      </c>
      <c r="C491">
        <f>'Liste detaljert wide'!C491</f>
        <v>0</v>
      </c>
      <c r="D491">
        <f>IFERROR(VLOOKUP(C491,'Enheter, modell og år'!$A$2:$B$31,2,FALSE),0)</f>
        <v>0</v>
      </c>
      <c r="E491" t="str">
        <f>'Liste detaljert wide'!$D$1</f>
        <v>Basisbevilgning</v>
      </c>
      <c r="F491" t="str">
        <f t="shared" si="7"/>
        <v>2024VFM0Basisbevilgning</v>
      </c>
      <c r="G491" s="3">
        <f>'Liste detaljert wide'!D491</f>
        <v>0</v>
      </c>
      <c r="H491" t="str">
        <f>VLOOKUP(E491,Def!$B$2:$C$15,2,FALSE)</f>
        <v>Basisbevilgning</v>
      </c>
      <c r="I491" s="3">
        <f>IF(A491='Enheter, modell og år'!$F$2-1,0,G491-VLOOKUP(A491-1&amp;B491&amp;C491&amp;E491,$F$2:$G$7561,2,FALSE))</f>
        <v>0</v>
      </c>
      <c r="J491" s="3">
        <f>IF(A491='Enheter, modell og år'!$F$2-1,0,VLOOKUP(A491-1&amp;B491&amp;C491&amp;E491,$F$2:$G$7561,2,FALSE))</f>
        <v>0</v>
      </c>
    </row>
    <row r="492" spans="1:10" x14ac:dyDescent="0.25">
      <c r="A492">
        <f>'Liste detaljert wide'!A492</f>
        <v>2024</v>
      </c>
      <c r="B492" t="str">
        <f>'Liste detaljert wide'!B492</f>
        <v>VFM</v>
      </c>
      <c r="C492">
        <f>'Liste detaljert wide'!C492</f>
        <v>0</v>
      </c>
      <c r="D492">
        <f>IFERROR(VLOOKUP(C492,'Enheter, modell og år'!$A$2:$B$31,2,FALSE),0)</f>
        <v>0</v>
      </c>
      <c r="E492" t="str">
        <f>'Liste detaljert wide'!$D$1</f>
        <v>Basisbevilgning</v>
      </c>
      <c r="F492" t="str">
        <f t="shared" si="7"/>
        <v>2024VFM0Basisbevilgning</v>
      </c>
      <c r="G492" s="3">
        <f>'Liste detaljert wide'!D492</f>
        <v>0</v>
      </c>
      <c r="H492" t="str">
        <f>VLOOKUP(E492,Def!$B$2:$C$15,2,FALSE)</f>
        <v>Basisbevilgning</v>
      </c>
      <c r="I492" s="3">
        <f>IF(A492='Enheter, modell og år'!$F$2-1,0,G492-VLOOKUP(A492-1&amp;B492&amp;C492&amp;E492,$F$2:$G$7561,2,FALSE))</f>
        <v>0</v>
      </c>
      <c r="J492" s="3">
        <f>IF(A492='Enheter, modell og år'!$F$2-1,0,VLOOKUP(A492-1&amp;B492&amp;C492&amp;E492,$F$2:$G$7561,2,FALSE))</f>
        <v>0</v>
      </c>
    </row>
    <row r="493" spans="1:10" x14ac:dyDescent="0.25">
      <c r="A493">
        <f>'Liste detaljert wide'!A493</f>
        <v>2024</v>
      </c>
      <c r="B493" t="str">
        <f>'Liste detaljert wide'!B493</f>
        <v>VFM</v>
      </c>
      <c r="C493">
        <f>'Liste detaljert wide'!C493</f>
        <v>0</v>
      </c>
      <c r="D493">
        <f>IFERROR(VLOOKUP(C493,'Enheter, modell og år'!$A$2:$B$31,2,FALSE),0)</f>
        <v>0</v>
      </c>
      <c r="E493" t="str">
        <f>'Liste detaljert wide'!$D$1</f>
        <v>Basisbevilgning</v>
      </c>
      <c r="F493" t="str">
        <f t="shared" si="7"/>
        <v>2024VFM0Basisbevilgning</v>
      </c>
      <c r="G493" s="3">
        <f>'Liste detaljert wide'!D493</f>
        <v>0</v>
      </c>
      <c r="H493" t="str">
        <f>VLOOKUP(E493,Def!$B$2:$C$15,2,FALSE)</f>
        <v>Basisbevilgning</v>
      </c>
      <c r="I493" s="3">
        <f>IF(A493='Enheter, modell og år'!$F$2-1,0,G493-VLOOKUP(A493-1&amp;B493&amp;C493&amp;E493,$F$2:$G$7561,2,FALSE))</f>
        <v>0</v>
      </c>
      <c r="J493" s="3">
        <f>IF(A493='Enheter, modell og år'!$F$2-1,0,VLOOKUP(A493-1&amp;B493&amp;C493&amp;E493,$F$2:$G$7561,2,FALSE))</f>
        <v>0</v>
      </c>
    </row>
    <row r="494" spans="1:10" x14ac:dyDescent="0.25">
      <c r="A494">
        <f>'Liste detaljert wide'!A494</f>
        <v>2024</v>
      </c>
      <c r="B494" t="str">
        <f>'Liste detaljert wide'!B494</f>
        <v>VFM</v>
      </c>
      <c r="C494">
        <f>'Liste detaljert wide'!C494</f>
        <v>0</v>
      </c>
      <c r="D494">
        <f>IFERROR(VLOOKUP(C494,'Enheter, modell og år'!$A$2:$B$31,2,FALSE),0)</f>
        <v>0</v>
      </c>
      <c r="E494" t="str">
        <f>'Liste detaljert wide'!$D$1</f>
        <v>Basisbevilgning</v>
      </c>
      <c r="F494" t="str">
        <f t="shared" si="7"/>
        <v>2024VFM0Basisbevilgning</v>
      </c>
      <c r="G494" s="3">
        <f>'Liste detaljert wide'!D494</f>
        <v>0</v>
      </c>
      <c r="H494" t="str">
        <f>VLOOKUP(E494,Def!$B$2:$C$15,2,FALSE)</f>
        <v>Basisbevilgning</v>
      </c>
      <c r="I494" s="3">
        <f>IF(A494='Enheter, modell og år'!$F$2-1,0,G494-VLOOKUP(A494-1&amp;B494&amp;C494&amp;E494,$F$2:$G$7561,2,FALSE))</f>
        <v>0</v>
      </c>
      <c r="J494" s="3">
        <f>IF(A494='Enheter, modell og år'!$F$2-1,0,VLOOKUP(A494-1&amp;B494&amp;C494&amp;E494,$F$2:$G$7561,2,FALSE))</f>
        <v>0</v>
      </c>
    </row>
    <row r="495" spans="1:10" x14ac:dyDescent="0.25">
      <c r="A495">
        <f>'Liste detaljert wide'!A495</f>
        <v>2024</v>
      </c>
      <c r="B495" t="str">
        <f>'Liste detaljert wide'!B495</f>
        <v>VFM</v>
      </c>
      <c r="C495">
        <f>'Liste detaljert wide'!C495</f>
        <v>0</v>
      </c>
      <c r="D495">
        <f>IFERROR(VLOOKUP(C495,'Enheter, modell og år'!$A$2:$B$31,2,FALSE),0)</f>
        <v>0</v>
      </c>
      <c r="E495" t="str">
        <f>'Liste detaljert wide'!$D$1</f>
        <v>Basisbevilgning</v>
      </c>
      <c r="F495" t="str">
        <f t="shared" si="7"/>
        <v>2024VFM0Basisbevilgning</v>
      </c>
      <c r="G495" s="3">
        <f>'Liste detaljert wide'!D495</f>
        <v>0</v>
      </c>
      <c r="H495" t="str">
        <f>VLOOKUP(E495,Def!$B$2:$C$15,2,FALSE)</f>
        <v>Basisbevilgning</v>
      </c>
      <c r="I495" s="3">
        <f>IF(A495='Enheter, modell og år'!$F$2-1,0,G495-VLOOKUP(A495-1&amp;B495&amp;C495&amp;E495,$F$2:$G$7561,2,FALSE))</f>
        <v>0</v>
      </c>
      <c r="J495" s="3">
        <f>IF(A495='Enheter, modell og år'!$F$2-1,0,VLOOKUP(A495-1&amp;B495&amp;C495&amp;E495,$F$2:$G$7561,2,FALSE))</f>
        <v>0</v>
      </c>
    </row>
    <row r="496" spans="1:10" x14ac:dyDescent="0.25">
      <c r="A496">
        <f>'Liste detaljert wide'!A496</f>
        <v>2024</v>
      </c>
      <c r="B496" t="str">
        <f>'Liste detaljert wide'!B496</f>
        <v>VFM</v>
      </c>
      <c r="C496">
        <f>'Liste detaljert wide'!C496</f>
        <v>0</v>
      </c>
      <c r="D496">
        <f>IFERROR(VLOOKUP(C496,'Enheter, modell og år'!$A$2:$B$31,2,FALSE),0)</f>
        <v>0</v>
      </c>
      <c r="E496" t="str">
        <f>'Liste detaljert wide'!$D$1</f>
        <v>Basisbevilgning</v>
      </c>
      <c r="F496" t="str">
        <f t="shared" si="7"/>
        <v>2024VFM0Basisbevilgning</v>
      </c>
      <c r="G496" s="3">
        <f>'Liste detaljert wide'!D496</f>
        <v>0</v>
      </c>
      <c r="H496" t="str">
        <f>VLOOKUP(E496,Def!$B$2:$C$15,2,FALSE)</f>
        <v>Basisbevilgning</v>
      </c>
      <c r="I496" s="3">
        <f>IF(A496='Enheter, modell og år'!$F$2-1,0,G496-VLOOKUP(A496-1&amp;B496&amp;C496&amp;E496,$F$2:$G$7561,2,FALSE))</f>
        <v>0</v>
      </c>
      <c r="J496" s="3">
        <f>IF(A496='Enheter, modell og år'!$F$2-1,0,VLOOKUP(A496-1&amp;B496&amp;C496&amp;E496,$F$2:$G$7561,2,FALSE))</f>
        <v>0</v>
      </c>
    </row>
    <row r="497" spans="1:10" x14ac:dyDescent="0.25">
      <c r="A497">
        <f>'Liste detaljert wide'!A497</f>
        <v>2024</v>
      </c>
      <c r="B497" t="str">
        <f>'Liste detaljert wide'!B497</f>
        <v>VFM</v>
      </c>
      <c r="C497">
        <f>'Liste detaljert wide'!C497</f>
        <v>0</v>
      </c>
      <c r="D497">
        <f>IFERROR(VLOOKUP(C497,'Enheter, modell og år'!$A$2:$B$31,2,FALSE),0)</f>
        <v>0</v>
      </c>
      <c r="E497" t="str">
        <f>'Liste detaljert wide'!$D$1</f>
        <v>Basisbevilgning</v>
      </c>
      <c r="F497" t="str">
        <f t="shared" si="7"/>
        <v>2024VFM0Basisbevilgning</v>
      </c>
      <c r="G497" s="3">
        <f>'Liste detaljert wide'!D497</f>
        <v>0</v>
      </c>
      <c r="H497" t="str">
        <f>VLOOKUP(E497,Def!$B$2:$C$15,2,FALSE)</f>
        <v>Basisbevilgning</v>
      </c>
      <c r="I497" s="3">
        <f>IF(A497='Enheter, modell og år'!$F$2-1,0,G497-VLOOKUP(A497-1&amp;B497&amp;C497&amp;E497,$F$2:$G$7561,2,FALSE))</f>
        <v>0</v>
      </c>
      <c r="J497" s="3">
        <f>IF(A497='Enheter, modell og år'!$F$2-1,0,VLOOKUP(A497-1&amp;B497&amp;C497&amp;E497,$F$2:$G$7561,2,FALSE))</f>
        <v>0</v>
      </c>
    </row>
    <row r="498" spans="1:10" x14ac:dyDescent="0.25">
      <c r="A498">
        <f>'Liste detaljert wide'!A498</f>
        <v>2024</v>
      </c>
      <c r="B498" t="str">
        <f>'Liste detaljert wide'!B498</f>
        <v>VFM</v>
      </c>
      <c r="C498">
        <f>'Liste detaljert wide'!C498</f>
        <v>0</v>
      </c>
      <c r="D498">
        <f>IFERROR(VLOOKUP(C498,'Enheter, modell og år'!$A$2:$B$31,2,FALSE),0)</f>
        <v>0</v>
      </c>
      <c r="E498" t="str">
        <f>'Liste detaljert wide'!$D$1</f>
        <v>Basisbevilgning</v>
      </c>
      <c r="F498" t="str">
        <f t="shared" si="7"/>
        <v>2024VFM0Basisbevilgning</v>
      </c>
      <c r="G498" s="3">
        <f>'Liste detaljert wide'!D498</f>
        <v>0</v>
      </c>
      <c r="H498" t="str">
        <f>VLOOKUP(E498,Def!$B$2:$C$15,2,FALSE)</f>
        <v>Basisbevilgning</v>
      </c>
      <c r="I498" s="3">
        <f>IF(A498='Enheter, modell og år'!$F$2-1,0,G498-VLOOKUP(A498-1&amp;B498&amp;C498&amp;E498,$F$2:$G$7561,2,FALSE))</f>
        <v>0</v>
      </c>
      <c r="J498" s="3">
        <f>IF(A498='Enheter, modell og år'!$F$2-1,0,VLOOKUP(A498-1&amp;B498&amp;C498&amp;E498,$F$2:$G$7561,2,FALSE))</f>
        <v>0</v>
      </c>
    </row>
    <row r="499" spans="1:10" x14ac:dyDescent="0.25">
      <c r="A499">
        <f>'Liste detaljert wide'!A499</f>
        <v>2024</v>
      </c>
      <c r="B499" t="str">
        <f>'Liste detaljert wide'!B499</f>
        <v>VFM</v>
      </c>
      <c r="C499">
        <f>'Liste detaljert wide'!C499</f>
        <v>0</v>
      </c>
      <c r="D499">
        <f>IFERROR(VLOOKUP(C499,'Enheter, modell og år'!$A$2:$B$31,2,FALSE),0)</f>
        <v>0</v>
      </c>
      <c r="E499" t="str">
        <f>'Liste detaljert wide'!$D$1</f>
        <v>Basisbevilgning</v>
      </c>
      <c r="F499" t="str">
        <f t="shared" si="7"/>
        <v>2024VFM0Basisbevilgning</v>
      </c>
      <c r="G499" s="3">
        <f>'Liste detaljert wide'!D499</f>
        <v>0</v>
      </c>
      <c r="H499" t="str">
        <f>VLOOKUP(E499,Def!$B$2:$C$15,2,FALSE)</f>
        <v>Basisbevilgning</v>
      </c>
      <c r="I499" s="3">
        <f>IF(A499='Enheter, modell og år'!$F$2-1,0,G499-VLOOKUP(A499-1&amp;B499&amp;C499&amp;E499,$F$2:$G$7561,2,FALSE))</f>
        <v>0</v>
      </c>
      <c r="J499" s="3">
        <f>IF(A499='Enheter, modell og år'!$F$2-1,0,VLOOKUP(A499-1&amp;B499&amp;C499&amp;E499,$F$2:$G$7561,2,FALSE))</f>
        <v>0</v>
      </c>
    </row>
    <row r="500" spans="1:10" x14ac:dyDescent="0.25">
      <c r="A500">
        <f>'Liste detaljert wide'!A500</f>
        <v>2024</v>
      </c>
      <c r="B500" t="str">
        <f>'Liste detaljert wide'!B500</f>
        <v>VFM</v>
      </c>
      <c r="C500">
        <f>'Liste detaljert wide'!C500</f>
        <v>0</v>
      </c>
      <c r="D500">
        <f>IFERROR(VLOOKUP(C500,'Enheter, modell og år'!$A$2:$B$31,2,FALSE),0)</f>
        <v>0</v>
      </c>
      <c r="E500" t="str">
        <f>'Liste detaljert wide'!$D$1</f>
        <v>Basisbevilgning</v>
      </c>
      <c r="F500" t="str">
        <f t="shared" si="7"/>
        <v>2024VFM0Basisbevilgning</v>
      </c>
      <c r="G500" s="3">
        <f>'Liste detaljert wide'!D500</f>
        <v>0</v>
      </c>
      <c r="H500" t="str">
        <f>VLOOKUP(E500,Def!$B$2:$C$15,2,FALSE)</f>
        <v>Basisbevilgning</v>
      </c>
      <c r="I500" s="3">
        <f>IF(A500='Enheter, modell og år'!$F$2-1,0,G500-VLOOKUP(A500-1&amp;B500&amp;C500&amp;E500,$F$2:$G$7561,2,FALSE))</f>
        <v>0</v>
      </c>
      <c r="J500" s="3">
        <f>IF(A500='Enheter, modell og år'!$F$2-1,0,VLOOKUP(A500-1&amp;B500&amp;C500&amp;E500,$F$2:$G$7561,2,FALSE))</f>
        <v>0</v>
      </c>
    </row>
    <row r="501" spans="1:10" x14ac:dyDescent="0.25">
      <c r="A501">
        <f>'Liste detaljert wide'!A501</f>
        <v>2024</v>
      </c>
      <c r="B501" t="str">
        <f>'Liste detaljert wide'!B501</f>
        <v>VFM</v>
      </c>
      <c r="C501">
        <f>'Liste detaljert wide'!C501</f>
        <v>0</v>
      </c>
      <c r="D501">
        <f>IFERROR(VLOOKUP(C501,'Enheter, modell og år'!$A$2:$B$31,2,FALSE),0)</f>
        <v>0</v>
      </c>
      <c r="E501" t="str">
        <f>'Liste detaljert wide'!$D$1</f>
        <v>Basisbevilgning</v>
      </c>
      <c r="F501" t="str">
        <f t="shared" si="7"/>
        <v>2024VFM0Basisbevilgning</v>
      </c>
      <c r="G501" s="3">
        <f>'Liste detaljert wide'!D501</f>
        <v>0</v>
      </c>
      <c r="H501" t="str">
        <f>VLOOKUP(E501,Def!$B$2:$C$15,2,FALSE)</f>
        <v>Basisbevilgning</v>
      </c>
      <c r="I501" s="3">
        <f>IF(A501='Enheter, modell og år'!$F$2-1,0,G501-VLOOKUP(A501-1&amp;B501&amp;C501&amp;E501,$F$2:$G$7561,2,FALSE))</f>
        <v>0</v>
      </c>
      <c r="J501" s="3">
        <f>IF(A501='Enheter, modell og år'!$F$2-1,0,VLOOKUP(A501-1&amp;B501&amp;C501&amp;E501,$F$2:$G$7561,2,FALSE))</f>
        <v>0</v>
      </c>
    </row>
    <row r="502" spans="1:10" x14ac:dyDescent="0.25">
      <c r="A502">
        <f>'Liste detaljert wide'!A502</f>
        <v>2024</v>
      </c>
      <c r="B502" t="str">
        <f>'Liste detaljert wide'!B502</f>
        <v>VFM</v>
      </c>
      <c r="C502">
        <f>'Liste detaljert wide'!C502</f>
        <v>0</v>
      </c>
      <c r="D502">
        <f>IFERROR(VLOOKUP(C502,'Enheter, modell og år'!$A$2:$B$31,2,FALSE),0)</f>
        <v>0</v>
      </c>
      <c r="E502" t="str">
        <f>'Liste detaljert wide'!$D$1</f>
        <v>Basisbevilgning</v>
      </c>
      <c r="F502" t="str">
        <f t="shared" si="7"/>
        <v>2024VFM0Basisbevilgning</v>
      </c>
      <c r="G502" s="3">
        <f>'Liste detaljert wide'!D502</f>
        <v>0</v>
      </c>
      <c r="H502" t="str">
        <f>VLOOKUP(E502,Def!$B$2:$C$15,2,FALSE)</f>
        <v>Basisbevilgning</v>
      </c>
      <c r="I502" s="3">
        <f>IF(A502='Enheter, modell og år'!$F$2-1,0,G502-VLOOKUP(A502-1&amp;B502&amp;C502&amp;E502,$F$2:$G$7561,2,FALSE))</f>
        <v>0</v>
      </c>
      <c r="J502" s="3">
        <f>IF(A502='Enheter, modell og år'!$F$2-1,0,VLOOKUP(A502-1&amp;B502&amp;C502&amp;E502,$F$2:$G$7561,2,FALSE))</f>
        <v>0</v>
      </c>
    </row>
    <row r="503" spans="1:10" x14ac:dyDescent="0.25">
      <c r="A503">
        <f>'Liste detaljert wide'!A503</f>
        <v>2024</v>
      </c>
      <c r="B503" t="str">
        <f>'Liste detaljert wide'!B503</f>
        <v>VFM</v>
      </c>
      <c r="C503">
        <f>'Liste detaljert wide'!C503</f>
        <v>0</v>
      </c>
      <c r="D503">
        <f>IFERROR(VLOOKUP(C503,'Enheter, modell og år'!$A$2:$B$31,2,FALSE),0)</f>
        <v>0</v>
      </c>
      <c r="E503" t="str">
        <f>'Liste detaljert wide'!$D$1</f>
        <v>Basisbevilgning</v>
      </c>
      <c r="F503" t="str">
        <f t="shared" si="7"/>
        <v>2024VFM0Basisbevilgning</v>
      </c>
      <c r="G503" s="3">
        <f>'Liste detaljert wide'!D503</f>
        <v>0</v>
      </c>
      <c r="H503" t="str">
        <f>VLOOKUP(E503,Def!$B$2:$C$15,2,FALSE)</f>
        <v>Basisbevilgning</v>
      </c>
      <c r="I503" s="3">
        <f>IF(A503='Enheter, modell og år'!$F$2-1,0,G503-VLOOKUP(A503-1&amp;B503&amp;C503&amp;E503,$F$2:$G$7561,2,FALSE))</f>
        <v>0</v>
      </c>
      <c r="J503" s="3">
        <f>IF(A503='Enheter, modell og år'!$F$2-1,0,VLOOKUP(A503-1&amp;B503&amp;C503&amp;E503,$F$2:$G$7561,2,FALSE))</f>
        <v>0</v>
      </c>
    </row>
    <row r="504" spans="1:10" x14ac:dyDescent="0.25">
      <c r="A504">
        <f>'Liste detaljert wide'!A504</f>
        <v>2024</v>
      </c>
      <c r="B504" t="str">
        <f>'Liste detaljert wide'!B504</f>
        <v>VFM</v>
      </c>
      <c r="C504">
        <f>'Liste detaljert wide'!C504</f>
        <v>0</v>
      </c>
      <c r="D504">
        <f>IFERROR(VLOOKUP(C504,'Enheter, modell og år'!$A$2:$B$31,2,FALSE),0)</f>
        <v>0</v>
      </c>
      <c r="E504" t="str">
        <f>'Liste detaljert wide'!$D$1</f>
        <v>Basisbevilgning</v>
      </c>
      <c r="F504" t="str">
        <f t="shared" si="7"/>
        <v>2024VFM0Basisbevilgning</v>
      </c>
      <c r="G504" s="3">
        <f>'Liste detaljert wide'!D504</f>
        <v>0</v>
      </c>
      <c r="H504" t="str">
        <f>VLOOKUP(E504,Def!$B$2:$C$15,2,FALSE)</f>
        <v>Basisbevilgning</v>
      </c>
      <c r="I504" s="3">
        <f>IF(A504='Enheter, modell og år'!$F$2-1,0,G504-VLOOKUP(A504-1&amp;B504&amp;C504&amp;E504,$F$2:$G$7561,2,FALSE))</f>
        <v>0</v>
      </c>
      <c r="J504" s="3">
        <f>IF(A504='Enheter, modell og år'!$F$2-1,0,VLOOKUP(A504-1&amp;B504&amp;C504&amp;E504,$F$2:$G$7561,2,FALSE))</f>
        <v>0</v>
      </c>
    </row>
    <row r="505" spans="1:10" x14ac:dyDescent="0.25">
      <c r="A505">
        <f>'Liste detaljert wide'!A505</f>
        <v>2024</v>
      </c>
      <c r="B505" t="str">
        <f>'Liste detaljert wide'!B505</f>
        <v>VFM</v>
      </c>
      <c r="C505">
        <f>'Liste detaljert wide'!C505</f>
        <v>0</v>
      </c>
      <c r="D505">
        <f>IFERROR(VLOOKUP(C505,'Enheter, modell og år'!$A$2:$B$31,2,FALSE),0)</f>
        <v>0</v>
      </c>
      <c r="E505" t="str">
        <f>'Liste detaljert wide'!$D$1</f>
        <v>Basisbevilgning</v>
      </c>
      <c r="F505" t="str">
        <f t="shared" si="7"/>
        <v>2024VFM0Basisbevilgning</v>
      </c>
      <c r="G505" s="3">
        <f>'Liste detaljert wide'!D505</f>
        <v>0</v>
      </c>
      <c r="H505" t="str">
        <f>VLOOKUP(E505,Def!$B$2:$C$15,2,FALSE)</f>
        <v>Basisbevilgning</v>
      </c>
      <c r="I505" s="3">
        <f>IF(A505='Enheter, modell og år'!$F$2-1,0,G505-VLOOKUP(A505-1&amp;B505&amp;C505&amp;E505,$F$2:$G$7561,2,FALSE))</f>
        <v>0</v>
      </c>
      <c r="J505" s="3">
        <f>IF(A505='Enheter, modell og år'!$F$2-1,0,VLOOKUP(A505-1&amp;B505&amp;C505&amp;E505,$F$2:$G$7561,2,FALSE))</f>
        <v>0</v>
      </c>
    </row>
    <row r="506" spans="1:10" x14ac:dyDescent="0.25">
      <c r="A506">
        <f>'Liste detaljert wide'!A506</f>
        <v>2024</v>
      </c>
      <c r="B506" t="str">
        <f>'Liste detaljert wide'!B506</f>
        <v>VFM</v>
      </c>
      <c r="C506">
        <f>'Liste detaljert wide'!C506</f>
        <v>0</v>
      </c>
      <c r="D506">
        <f>IFERROR(VLOOKUP(C506,'Enheter, modell og år'!$A$2:$B$31,2,FALSE),0)</f>
        <v>0</v>
      </c>
      <c r="E506" t="str">
        <f>'Liste detaljert wide'!$D$1</f>
        <v>Basisbevilgning</v>
      </c>
      <c r="F506" t="str">
        <f t="shared" si="7"/>
        <v>2024VFM0Basisbevilgning</v>
      </c>
      <c r="G506" s="3">
        <f>'Liste detaljert wide'!D506</f>
        <v>0</v>
      </c>
      <c r="H506" t="str">
        <f>VLOOKUP(E506,Def!$B$2:$C$15,2,FALSE)</f>
        <v>Basisbevilgning</v>
      </c>
      <c r="I506" s="3">
        <f>IF(A506='Enheter, modell og år'!$F$2-1,0,G506-VLOOKUP(A506-1&amp;B506&amp;C506&amp;E506,$F$2:$G$7561,2,FALSE))</f>
        <v>0</v>
      </c>
      <c r="J506" s="3">
        <f>IF(A506='Enheter, modell og år'!$F$2-1,0,VLOOKUP(A506-1&amp;B506&amp;C506&amp;E506,$F$2:$G$7561,2,FALSE))</f>
        <v>0</v>
      </c>
    </row>
    <row r="507" spans="1:10" x14ac:dyDescent="0.25">
      <c r="A507">
        <f>'Liste detaljert wide'!A507</f>
        <v>2024</v>
      </c>
      <c r="B507" t="str">
        <f>'Liste detaljert wide'!B507</f>
        <v>VFM</v>
      </c>
      <c r="C507">
        <f>'Liste detaljert wide'!C507</f>
        <v>0</v>
      </c>
      <c r="D507">
        <f>IFERROR(VLOOKUP(C507,'Enheter, modell og år'!$A$2:$B$31,2,FALSE),0)</f>
        <v>0</v>
      </c>
      <c r="E507" t="str">
        <f>'Liste detaljert wide'!$D$1</f>
        <v>Basisbevilgning</v>
      </c>
      <c r="F507" t="str">
        <f t="shared" si="7"/>
        <v>2024VFM0Basisbevilgning</v>
      </c>
      <c r="G507" s="3">
        <f>'Liste detaljert wide'!D507</f>
        <v>0</v>
      </c>
      <c r="H507" t="str">
        <f>VLOOKUP(E507,Def!$B$2:$C$15,2,FALSE)</f>
        <v>Basisbevilgning</v>
      </c>
      <c r="I507" s="3">
        <f>IF(A507='Enheter, modell og år'!$F$2-1,0,G507-VLOOKUP(A507-1&amp;B507&amp;C507&amp;E507,$F$2:$G$7561,2,FALSE))</f>
        <v>0</v>
      </c>
      <c r="J507" s="3">
        <f>IF(A507='Enheter, modell og år'!$F$2-1,0,VLOOKUP(A507-1&amp;B507&amp;C507&amp;E507,$F$2:$G$7561,2,FALSE))</f>
        <v>0</v>
      </c>
    </row>
    <row r="508" spans="1:10" x14ac:dyDescent="0.25">
      <c r="A508">
        <f>'Liste detaljert wide'!A508</f>
        <v>2024</v>
      </c>
      <c r="B508" t="str">
        <f>'Liste detaljert wide'!B508</f>
        <v>VFM</v>
      </c>
      <c r="C508">
        <f>'Liste detaljert wide'!C508</f>
        <v>0</v>
      </c>
      <c r="D508">
        <f>IFERROR(VLOOKUP(C508,'Enheter, modell og år'!$A$2:$B$31,2,FALSE),0)</f>
        <v>0</v>
      </c>
      <c r="E508" t="str">
        <f>'Liste detaljert wide'!$D$1</f>
        <v>Basisbevilgning</v>
      </c>
      <c r="F508" t="str">
        <f t="shared" si="7"/>
        <v>2024VFM0Basisbevilgning</v>
      </c>
      <c r="G508" s="3">
        <f>'Liste detaljert wide'!D508</f>
        <v>0</v>
      </c>
      <c r="H508" t="str">
        <f>VLOOKUP(E508,Def!$B$2:$C$15,2,FALSE)</f>
        <v>Basisbevilgning</v>
      </c>
      <c r="I508" s="3">
        <f>IF(A508='Enheter, modell og år'!$F$2-1,0,G508-VLOOKUP(A508-1&amp;B508&amp;C508&amp;E508,$F$2:$G$7561,2,FALSE))</f>
        <v>0</v>
      </c>
      <c r="J508" s="3">
        <f>IF(A508='Enheter, modell og år'!$F$2-1,0,VLOOKUP(A508-1&amp;B508&amp;C508&amp;E508,$F$2:$G$7561,2,FALSE))</f>
        <v>0</v>
      </c>
    </row>
    <row r="509" spans="1:10" x14ac:dyDescent="0.25">
      <c r="A509">
        <f>'Liste detaljert wide'!A509</f>
        <v>2024</v>
      </c>
      <c r="B509" t="str">
        <f>'Liste detaljert wide'!B509</f>
        <v>VFM</v>
      </c>
      <c r="C509">
        <f>'Liste detaljert wide'!C509</f>
        <v>0</v>
      </c>
      <c r="D509">
        <f>IFERROR(VLOOKUP(C509,'Enheter, modell og år'!$A$2:$B$31,2,FALSE),0)</f>
        <v>0</v>
      </c>
      <c r="E509" t="str">
        <f>'Liste detaljert wide'!$D$1</f>
        <v>Basisbevilgning</v>
      </c>
      <c r="F509" t="str">
        <f t="shared" si="7"/>
        <v>2024VFM0Basisbevilgning</v>
      </c>
      <c r="G509" s="3">
        <f>'Liste detaljert wide'!D509</f>
        <v>0</v>
      </c>
      <c r="H509" t="str">
        <f>VLOOKUP(E509,Def!$B$2:$C$15,2,FALSE)</f>
        <v>Basisbevilgning</v>
      </c>
      <c r="I509" s="3">
        <f>IF(A509='Enheter, modell og år'!$F$2-1,0,G509-VLOOKUP(A509-1&amp;B509&amp;C509&amp;E509,$F$2:$G$7561,2,FALSE))</f>
        <v>0</v>
      </c>
      <c r="J509" s="3">
        <f>IF(A509='Enheter, modell og år'!$F$2-1,0,VLOOKUP(A509-1&amp;B509&amp;C509&amp;E509,$F$2:$G$7561,2,FALSE))</f>
        <v>0</v>
      </c>
    </row>
    <row r="510" spans="1:10" x14ac:dyDescent="0.25">
      <c r="A510">
        <f>'Liste detaljert wide'!A510</f>
        <v>2024</v>
      </c>
      <c r="B510" t="str">
        <f>'Liste detaljert wide'!B510</f>
        <v>VFM</v>
      </c>
      <c r="C510">
        <f>'Liste detaljert wide'!C510</f>
        <v>0</v>
      </c>
      <c r="D510">
        <f>IFERROR(VLOOKUP(C510,'Enheter, modell og år'!$A$2:$B$31,2,FALSE),0)</f>
        <v>0</v>
      </c>
      <c r="E510" t="str">
        <f>'Liste detaljert wide'!$D$1</f>
        <v>Basisbevilgning</v>
      </c>
      <c r="F510" t="str">
        <f t="shared" si="7"/>
        <v>2024VFM0Basisbevilgning</v>
      </c>
      <c r="G510" s="3">
        <f>'Liste detaljert wide'!D510</f>
        <v>0</v>
      </c>
      <c r="H510" t="str">
        <f>VLOOKUP(E510,Def!$B$2:$C$15,2,FALSE)</f>
        <v>Basisbevilgning</v>
      </c>
      <c r="I510" s="3">
        <f>IF(A510='Enheter, modell og år'!$F$2-1,0,G510-VLOOKUP(A510-1&amp;B510&amp;C510&amp;E510,$F$2:$G$7561,2,FALSE))</f>
        <v>0</v>
      </c>
      <c r="J510" s="3">
        <f>IF(A510='Enheter, modell og år'!$F$2-1,0,VLOOKUP(A510-1&amp;B510&amp;C510&amp;E510,$F$2:$G$7561,2,FALSE))</f>
        <v>0</v>
      </c>
    </row>
    <row r="511" spans="1:10" x14ac:dyDescent="0.25">
      <c r="A511">
        <f>'Liste detaljert wide'!A511</f>
        <v>2024</v>
      </c>
      <c r="B511" t="str">
        <f>'Liste detaljert wide'!B511</f>
        <v>VFM</v>
      </c>
      <c r="C511">
        <f>'Liste detaljert wide'!C511</f>
        <v>0</v>
      </c>
      <c r="D511">
        <f>IFERROR(VLOOKUP(C511,'Enheter, modell og år'!$A$2:$B$31,2,FALSE),0)</f>
        <v>0</v>
      </c>
      <c r="E511" t="str">
        <f>'Liste detaljert wide'!$D$1</f>
        <v>Basisbevilgning</v>
      </c>
      <c r="F511" t="str">
        <f t="shared" si="7"/>
        <v>2024VFM0Basisbevilgning</v>
      </c>
      <c r="G511" s="3">
        <f>'Liste detaljert wide'!D511</f>
        <v>0</v>
      </c>
      <c r="H511" t="str">
        <f>VLOOKUP(E511,Def!$B$2:$C$15,2,FALSE)</f>
        <v>Basisbevilgning</v>
      </c>
      <c r="I511" s="3">
        <f>IF(A511='Enheter, modell og år'!$F$2-1,0,G511-VLOOKUP(A511-1&amp;B511&amp;C511&amp;E511,$F$2:$G$7561,2,FALSE))</f>
        <v>0</v>
      </c>
      <c r="J511" s="3">
        <f>IF(A511='Enheter, modell og år'!$F$2-1,0,VLOOKUP(A511-1&amp;B511&amp;C511&amp;E511,$F$2:$G$7561,2,FALSE))</f>
        <v>0</v>
      </c>
    </row>
    <row r="512" spans="1:10" x14ac:dyDescent="0.25">
      <c r="A512">
        <f>'Liste detaljert wide'!A512</f>
        <v>2025</v>
      </c>
      <c r="B512" t="str">
        <f>'Liste detaljert wide'!B512</f>
        <v>VFM</v>
      </c>
      <c r="C512">
        <f>'Liste detaljert wide'!C512</f>
        <v>0</v>
      </c>
      <c r="D512">
        <f>IFERROR(VLOOKUP(C512,'Enheter, modell og år'!$A$2:$B$31,2,FALSE),0)</f>
        <v>0</v>
      </c>
      <c r="E512" t="str">
        <f>'Liste detaljert wide'!$D$1</f>
        <v>Basisbevilgning</v>
      </c>
      <c r="F512" t="str">
        <f t="shared" si="7"/>
        <v>2025VFM0Basisbevilgning</v>
      </c>
      <c r="G512" s="3">
        <f>'Liste detaljert wide'!D512</f>
        <v>0</v>
      </c>
      <c r="H512" t="str">
        <f>VLOOKUP(E512,Def!$B$2:$C$15,2,FALSE)</f>
        <v>Basisbevilgning</v>
      </c>
      <c r="I512" s="3">
        <f>IF(A512='Enheter, modell og år'!$F$2-1,0,G512-VLOOKUP(A512-1&amp;B512&amp;C512&amp;E512,$F$2:$G$7561,2,FALSE))</f>
        <v>0</v>
      </c>
      <c r="J512" s="3">
        <f>IF(A512='Enheter, modell og år'!$F$2-1,0,VLOOKUP(A512-1&amp;B512&amp;C512&amp;E512,$F$2:$G$7561,2,FALSE))</f>
        <v>0</v>
      </c>
    </row>
    <row r="513" spans="1:10" x14ac:dyDescent="0.25">
      <c r="A513">
        <f>'Liste detaljert wide'!A513</f>
        <v>2025</v>
      </c>
      <c r="B513" t="str">
        <f>'Liste detaljert wide'!B513</f>
        <v>VFM</v>
      </c>
      <c r="C513">
        <f>'Liste detaljert wide'!C513</f>
        <v>0</v>
      </c>
      <c r="D513">
        <f>IFERROR(VLOOKUP(C513,'Enheter, modell og år'!$A$2:$B$31,2,FALSE),0)</f>
        <v>0</v>
      </c>
      <c r="E513" t="str">
        <f>'Liste detaljert wide'!$D$1</f>
        <v>Basisbevilgning</v>
      </c>
      <c r="F513" t="str">
        <f t="shared" si="7"/>
        <v>2025VFM0Basisbevilgning</v>
      </c>
      <c r="G513" s="3">
        <f>'Liste detaljert wide'!D513</f>
        <v>0</v>
      </c>
      <c r="H513" t="str">
        <f>VLOOKUP(E513,Def!$B$2:$C$15,2,FALSE)</f>
        <v>Basisbevilgning</v>
      </c>
      <c r="I513" s="3">
        <f>IF(A513='Enheter, modell og år'!$F$2-1,0,G513-VLOOKUP(A513-1&amp;B513&amp;C513&amp;E513,$F$2:$G$7561,2,FALSE))</f>
        <v>0</v>
      </c>
      <c r="J513" s="3">
        <f>IF(A513='Enheter, modell og år'!$F$2-1,0,VLOOKUP(A513-1&amp;B513&amp;C513&amp;E513,$F$2:$G$7561,2,FALSE))</f>
        <v>0</v>
      </c>
    </row>
    <row r="514" spans="1:10" x14ac:dyDescent="0.25">
      <c r="A514">
        <f>'Liste detaljert wide'!A514</f>
        <v>2025</v>
      </c>
      <c r="B514" t="str">
        <f>'Liste detaljert wide'!B514</f>
        <v>VFM</v>
      </c>
      <c r="C514">
        <f>'Liste detaljert wide'!C514</f>
        <v>0</v>
      </c>
      <c r="D514">
        <f>IFERROR(VLOOKUP(C514,'Enheter, modell og år'!$A$2:$B$31,2,FALSE),0)</f>
        <v>0</v>
      </c>
      <c r="E514" t="str">
        <f>'Liste detaljert wide'!$D$1</f>
        <v>Basisbevilgning</v>
      </c>
      <c r="F514" t="str">
        <f t="shared" si="7"/>
        <v>2025VFM0Basisbevilgning</v>
      </c>
      <c r="G514" s="3">
        <f>'Liste detaljert wide'!D514</f>
        <v>0</v>
      </c>
      <c r="H514" t="str">
        <f>VLOOKUP(E514,Def!$B$2:$C$15,2,FALSE)</f>
        <v>Basisbevilgning</v>
      </c>
      <c r="I514" s="3">
        <f>IF(A514='Enheter, modell og år'!$F$2-1,0,G514-VLOOKUP(A514-1&amp;B514&amp;C514&amp;E514,$F$2:$G$7561,2,FALSE))</f>
        <v>0</v>
      </c>
      <c r="J514" s="3">
        <f>IF(A514='Enheter, modell og år'!$F$2-1,0,VLOOKUP(A514-1&amp;B514&amp;C514&amp;E514,$F$2:$G$7561,2,FALSE))</f>
        <v>0</v>
      </c>
    </row>
    <row r="515" spans="1:10" x14ac:dyDescent="0.25">
      <c r="A515">
        <f>'Liste detaljert wide'!A515</f>
        <v>2025</v>
      </c>
      <c r="B515" t="str">
        <f>'Liste detaljert wide'!B515</f>
        <v>VFM</v>
      </c>
      <c r="C515">
        <f>'Liste detaljert wide'!C515</f>
        <v>0</v>
      </c>
      <c r="D515">
        <f>IFERROR(VLOOKUP(C515,'Enheter, modell og år'!$A$2:$B$31,2,FALSE),0)</f>
        <v>0</v>
      </c>
      <c r="E515" t="str">
        <f>'Liste detaljert wide'!$D$1</f>
        <v>Basisbevilgning</v>
      </c>
      <c r="F515" t="str">
        <f t="shared" ref="F515:F578" si="8">A515&amp;B515&amp;C515&amp;E515</f>
        <v>2025VFM0Basisbevilgning</v>
      </c>
      <c r="G515" s="3">
        <f>'Liste detaljert wide'!D515</f>
        <v>0</v>
      </c>
      <c r="H515" t="str">
        <f>VLOOKUP(E515,Def!$B$2:$C$15,2,FALSE)</f>
        <v>Basisbevilgning</v>
      </c>
      <c r="I515" s="3">
        <f>IF(A515='Enheter, modell og år'!$F$2-1,0,G515-VLOOKUP(A515-1&amp;B515&amp;C515&amp;E515,$F$2:$G$7561,2,FALSE))</f>
        <v>0</v>
      </c>
      <c r="J515" s="3">
        <f>IF(A515='Enheter, modell og år'!$F$2-1,0,VLOOKUP(A515-1&amp;B515&amp;C515&amp;E515,$F$2:$G$7561,2,FALSE))</f>
        <v>0</v>
      </c>
    </row>
    <row r="516" spans="1:10" x14ac:dyDescent="0.25">
      <c r="A516">
        <f>'Liste detaljert wide'!A516</f>
        <v>2025</v>
      </c>
      <c r="B516" t="str">
        <f>'Liste detaljert wide'!B516</f>
        <v>VFM</v>
      </c>
      <c r="C516">
        <f>'Liste detaljert wide'!C516</f>
        <v>0</v>
      </c>
      <c r="D516">
        <f>IFERROR(VLOOKUP(C516,'Enheter, modell og år'!$A$2:$B$31,2,FALSE),0)</f>
        <v>0</v>
      </c>
      <c r="E516" t="str">
        <f>'Liste detaljert wide'!$D$1</f>
        <v>Basisbevilgning</v>
      </c>
      <c r="F516" t="str">
        <f t="shared" si="8"/>
        <v>2025VFM0Basisbevilgning</v>
      </c>
      <c r="G516" s="3">
        <f>'Liste detaljert wide'!D516</f>
        <v>0</v>
      </c>
      <c r="H516" t="str">
        <f>VLOOKUP(E516,Def!$B$2:$C$15,2,FALSE)</f>
        <v>Basisbevilgning</v>
      </c>
      <c r="I516" s="3">
        <f>IF(A516='Enheter, modell og år'!$F$2-1,0,G516-VLOOKUP(A516-1&amp;B516&amp;C516&amp;E516,$F$2:$G$7561,2,FALSE))</f>
        <v>0</v>
      </c>
      <c r="J516" s="3">
        <f>IF(A516='Enheter, modell og år'!$F$2-1,0,VLOOKUP(A516-1&amp;B516&amp;C516&amp;E516,$F$2:$G$7561,2,FALSE))</f>
        <v>0</v>
      </c>
    </row>
    <row r="517" spans="1:10" x14ac:dyDescent="0.25">
      <c r="A517">
        <f>'Liste detaljert wide'!A517</f>
        <v>2025</v>
      </c>
      <c r="B517" t="str">
        <f>'Liste detaljert wide'!B517</f>
        <v>VFM</v>
      </c>
      <c r="C517">
        <f>'Liste detaljert wide'!C517</f>
        <v>0</v>
      </c>
      <c r="D517">
        <f>IFERROR(VLOOKUP(C517,'Enheter, modell og år'!$A$2:$B$31,2,FALSE),0)</f>
        <v>0</v>
      </c>
      <c r="E517" t="str">
        <f>'Liste detaljert wide'!$D$1</f>
        <v>Basisbevilgning</v>
      </c>
      <c r="F517" t="str">
        <f t="shared" si="8"/>
        <v>2025VFM0Basisbevilgning</v>
      </c>
      <c r="G517" s="3">
        <f>'Liste detaljert wide'!D517</f>
        <v>0</v>
      </c>
      <c r="H517" t="str">
        <f>VLOOKUP(E517,Def!$B$2:$C$15,2,FALSE)</f>
        <v>Basisbevilgning</v>
      </c>
      <c r="I517" s="3">
        <f>IF(A517='Enheter, modell og år'!$F$2-1,0,G517-VLOOKUP(A517-1&amp;B517&amp;C517&amp;E517,$F$2:$G$7561,2,FALSE))</f>
        <v>0</v>
      </c>
      <c r="J517" s="3">
        <f>IF(A517='Enheter, modell og år'!$F$2-1,0,VLOOKUP(A517-1&amp;B517&amp;C517&amp;E517,$F$2:$G$7561,2,FALSE))</f>
        <v>0</v>
      </c>
    </row>
    <row r="518" spans="1:10" x14ac:dyDescent="0.25">
      <c r="A518">
        <f>'Liste detaljert wide'!A518</f>
        <v>2025</v>
      </c>
      <c r="B518" t="str">
        <f>'Liste detaljert wide'!B518</f>
        <v>VFM</v>
      </c>
      <c r="C518">
        <f>'Liste detaljert wide'!C518</f>
        <v>0</v>
      </c>
      <c r="D518">
        <f>IFERROR(VLOOKUP(C518,'Enheter, modell og år'!$A$2:$B$31,2,FALSE),0)</f>
        <v>0</v>
      </c>
      <c r="E518" t="str">
        <f>'Liste detaljert wide'!$D$1</f>
        <v>Basisbevilgning</v>
      </c>
      <c r="F518" t="str">
        <f t="shared" si="8"/>
        <v>2025VFM0Basisbevilgning</v>
      </c>
      <c r="G518" s="3">
        <f>'Liste detaljert wide'!D518</f>
        <v>0</v>
      </c>
      <c r="H518" t="str">
        <f>VLOOKUP(E518,Def!$B$2:$C$15,2,FALSE)</f>
        <v>Basisbevilgning</v>
      </c>
      <c r="I518" s="3">
        <f>IF(A518='Enheter, modell og år'!$F$2-1,0,G518-VLOOKUP(A518-1&amp;B518&amp;C518&amp;E518,$F$2:$G$7561,2,FALSE))</f>
        <v>0</v>
      </c>
      <c r="J518" s="3">
        <f>IF(A518='Enheter, modell og år'!$F$2-1,0,VLOOKUP(A518-1&amp;B518&amp;C518&amp;E518,$F$2:$G$7561,2,FALSE))</f>
        <v>0</v>
      </c>
    </row>
    <row r="519" spans="1:10" x14ac:dyDescent="0.25">
      <c r="A519">
        <f>'Liste detaljert wide'!A519</f>
        <v>2025</v>
      </c>
      <c r="B519" t="str">
        <f>'Liste detaljert wide'!B519</f>
        <v>VFM</v>
      </c>
      <c r="C519">
        <f>'Liste detaljert wide'!C519</f>
        <v>0</v>
      </c>
      <c r="D519">
        <f>IFERROR(VLOOKUP(C519,'Enheter, modell og år'!$A$2:$B$31,2,FALSE),0)</f>
        <v>0</v>
      </c>
      <c r="E519" t="str">
        <f>'Liste detaljert wide'!$D$1</f>
        <v>Basisbevilgning</v>
      </c>
      <c r="F519" t="str">
        <f t="shared" si="8"/>
        <v>2025VFM0Basisbevilgning</v>
      </c>
      <c r="G519" s="3">
        <f>'Liste detaljert wide'!D519</f>
        <v>0</v>
      </c>
      <c r="H519" t="str">
        <f>VLOOKUP(E519,Def!$B$2:$C$15,2,FALSE)</f>
        <v>Basisbevilgning</v>
      </c>
      <c r="I519" s="3">
        <f>IF(A519='Enheter, modell og år'!$F$2-1,0,G519-VLOOKUP(A519-1&amp;B519&amp;C519&amp;E519,$F$2:$G$7561,2,FALSE))</f>
        <v>0</v>
      </c>
      <c r="J519" s="3">
        <f>IF(A519='Enheter, modell og år'!$F$2-1,0,VLOOKUP(A519-1&amp;B519&amp;C519&amp;E519,$F$2:$G$7561,2,FALSE))</f>
        <v>0</v>
      </c>
    </row>
    <row r="520" spans="1:10" x14ac:dyDescent="0.25">
      <c r="A520">
        <f>'Liste detaljert wide'!A520</f>
        <v>2025</v>
      </c>
      <c r="B520" t="str">
        <f>'Liste detaljert wide'!B520</f>
        <v>VFM</v>
      </c>
      <c r="C520">
        <f>'Liste detaljert wide'!C520</f>
        <v>0</v>
      </c>
      <c r="D520">
        <f>IFERROR(VLOOKUP(C520,'Enheter, modell og år'!$A$2:$B$31,2,FALSE),0)</f>
        <v>0</v>
      </c>
      <c r="E520" t="str">
        <f>'Liste detaljert wide'!$D$1</f>
        <v>Basisbevilgning</v>
      </c>
      <c r="F520" t="str">
        <f t="shared" si="8"/>
        <v>2025VFM0Basisbevilgning</v>
      </c>
      <c r="G520" s="3">
        <f>'Liste detaljert wide'!D520</f>
        <v>0</v>
      </c>
      <c r="H520" t="str">
        <f>VLOOKUP(E520,Def!$B$2:$C$15,2,FALSE)</f>
        <v>Basisbevilgning</v>
      </c>
      <c r="I520" s="3">
        <f>IF(A520='Enheter, modell og år'!$F$2-1,0,G520-VLOOKUP(A520-1&amp;B520&amp;C520&amp;E520,$F$2:$G$7561,2,FALSE))</f>
        <v>0</v>
      </c>
      <c r="J520" s="3">
        <f>IF(A520='Enheter, modell og år'!$F$2-1,0,VLOOKUP(A520-1&amp;B520&amp;C520&amp;E520,$F$2:$G$7561,2,FALSE))</f>
        <v>0</v>
      </c>
    </row>
    <row r="521" spans="1:10" x14ac:dyDescent="0.25">
      <c r="A521">
        <f>'Liste detaljert wide'!A521</f>
        <v>2025</v>
      </c>
      <c r="B521" t="str">
        <f>'Liste detaljert wide'!B521</f>
        <v>VFM</v>
      </c>
      <c r="C521">
        <f>'Liste detaljert wide'!C521</f>
        <v>0</v>
      </c>
      <c r="D521">
        <f>IFERROR(VLOOKUP(C521,'Enheter, modell og år'!$A$2:$B$31,2,FALSE),0)</f>
        <v>0</v>
      </c>
      <c r="E521" t="str">
        <f>'Liste detaljert wide'!$D$1</f>
        <v>Basisbevilgning</v>
      </c>
      <c r="F521" t="str">
        <f t="shared" si="8"/>
        <v>2025VFM0Basisbevilgning</v>
      </c>
      <c r="G521" s="3">
        <f>'Liste detaljert wide'!D521</f>
        <v>0</v>
      </c>
      <c r="H521" t="str">
        <f>VLOOKUP(E521,Def!$B$2:$C$15,2,FALSE)</f>
        <v>Basisbevilgning</v>
      </c>
      <c r="I521" s="3">
        <f>IF(A521='Enheter, modell og år'!$F$2-1,0,G521-VLOOKUP(A521-1&amp;B521&amp;C521&amp;E521,$F$2:$G$7561,2,FALSE))</f>
        <v>0</v>
      </c>
      <c r="J521" s="3">
        <f>IF(A521='Enheter, modell og år'!$F$2-1,0,VLOOKUP(A521-1&amp;B521&amp;C521&amp;E521,$F$2:$G$7561,2,FALSE))</f>
        <v>0</v>
      </c>
    </row>
    <row r="522" spans="1:10" x14ac:dyDescent="0.25">
      <c r="A522">
        <f>'Liste detaljert wide'!A522</f>
        <v>2025</v>
      </c>
      <c r="B522" t="str">
        <f>'Liste detaljert wide'!B522</f>
        <v>VFM</v>
      </c>
      <c r="C522">
        <f>'Liste detaljert wide'!C522</f>
        <v>0</v>
      </c>
      <c r="D522">
        <f>IFERROR(VLOOKUP(C522,'Enheter, modell og år'!$A$2:$B$31,2,FALSE),0)</f>
        <v>0</v>
      </c>
      <c r="E522" t="str">
        <f>'Liste detaljert wide'!$D$1</f>
        <v>Basisbevilgning</v>
      </c>
      <c r="F522" t="str">
        <f t="shared" si="8"/>
        <v>2025VFM0Basisbevilgning</v>
      </c>
      <c r="G522" s="3">
        <f>'Liste detaljert wide'!D522</f>
        <v>0</v>
      </c>
      <c r="H522" t="str">
        <f>VLOOKUP(E522,Def!$B$2:$C$15,2,FALSE)</f>
        <v>Basisbevilgning</v>
      </c>
      <c r="I522" s="3">
        <f>IF(A522='Enheter, modell og år'!$F$2-1,0,G522-VLOOKUP(A522-1&amp;B522&amp;C522&amp;E522,$F$2:$G$7561,2,FALSE))</f>
        <v>0</v>
      </c>
      <c r="J522" s="3">
        <f>IF(A522='Enheter, modell og år'!$F$2-1,0,VLOOKUP(A522-1&amp;B522&amp;C522&amp;E522,$F$2:$G$7561,2,FALSE))</f>
        <v>0</v>
      </c>
    </row>
    <row r="523" spans="1:10" x14ac:dyDescent="0.25">
      <c r="A523">
        <f>'Liste detaljert wide'!A523</f>
        <v>2025</v>
      </c>
      <c r="B523" t="str">
        <f>'Liste detaljert wide'!B523</f>
        <v>VFM</v>
      </c>
      <c r="C523">
        <f>'Liste detaljert wide'!C523</f>
        <v>0</v>
      </c>
      <c r="D523">
        <f>IFERROR(VLOOKUP(C523,'Enheter, modell og år'!$A$2:$B$31,2,FALSE),0)</f>
        <v>0</v>
      </c>
      <c r="E523" t="str">
        <f>'Liste detaljert wide'!$D$1</f>
        <v>Basisbevilgning</v>
      </c>
      <c r="F523" t="str">
        <f t="shared" si="8"/>
        <v>2025VFM0Basisbevilgning</v>
      </c>
      <c r="G523" s="3">
        <f>'Liste detaljert wide'!D523</f>
        <v>0</v>
      </c>
      <c r="H523" t="str">
        <f>VLOOKUP(E523,Def!$B$2:$C$15,2,FALSE)</f>
        <v>Basisbevilgning</v>
      </c>
      <c r="I523" s="3">
        <f>IF(A523='Enheter, modell og år'!$F$2-1,0,G523-VLOOKUP(A523-1&amp;B523&amp;C523&amp;E523,$F$2:$G$7561,2,FALSE))</f>
        <v>0</v>
      </c>
      <c r="J523" s="3">
        <f>IF(A523='Enheter, modell og år'!$F$2-1,0,VLOOKUP(A523-1&amp;B523&amp;C523&amp;E523,$F$2:$G$7561,2,FALSE))</f>
        <v>0</v>
      </c>
    </row>
    <row r="524" spans="1:10" x14ac:dyDescent="0.25">
      <c r="A524">
        <f>'Liste detaljert wide'!A524</f>
        <v>2025</v>
      </c>
      <c r="B524" t="str">
        <f>'Liste detaljert wide'!B524</f>
        <v>VFM</v>
      </c>
      <c r="C524">
        <f>'Liste detaljert wide'!C524</f>
        <v>0</v>
      </c>
      <c r="D524">
        <f>IFERROR(VLOOKUP(C524,'Enheter, modell og år'!$A$2:$B$31,2,FALSE),0)</f>
        <v>0</v>
      </c>
      <c r="E524" t="str">
        <f>'Liste detaljert wide'!$D$1</f>
        <v>Basisbevilgning</v>
      </c>
      <c r="F524" t="str">
        <f t="shared" si="8"/>
        <v>2025VFM0Basisbevilgning</v>
      </c>
      <c r="G524" s="3">
        <f>'Liste detaljert wide'!D524</f>
        <v>0</v>
      </c>
      <c r="H524" t="str">
        <f>VLOOKUP(E524,Def!$B$2:$C$15,2,FALSE)</f>
        <v>Basisbevilgning</v>
      </c>
      <c r="I524" s="3">
        <f>IF(A524='Enheter, modell og år'!$F$2-1,0,G524-VLOOKUP(A524-1&amp;B524&amp;C524&amp;E524,$F$2:$G$7561,2,FALSE))</f>
        <v>0</v>
      </c>
      <c r="J524" s="3">
        <f>IF(A524='Enheter, modell og år'!$F$2-1,0,VLOOKUP(A524-1&amp;B524&amp;C524&amp;E524,$F$2:$G$7561,2,FALSE))</f>
        <v>0</v>
      </c>
    </row>
    <row r="525" spans="1:10" x14ac:dyDescent="0.25">
      <c r="A525">
        <f>'Liste detaljert wide'!A525</f>
        <v>2025</v>
      </c>
      <c r="B525" t="str">
        <f>'Liste detaljert wide'!B525</f>
        <v>VFM</v>
      </c>
      <c r="C525">
        <f>'Liste detaljert wide'!C525</f>
        <v>0</v>
      </c>
      <c r="D525">
        <f>IFERROR(VLOOKUP(C525,'Enheter, modell og år'!$A$2:$B$31,2,FALSE),0)</f>
        <v>0</v>
      </c>
      <c r="E525" t="str">
        <f>'Liste detaljert wide'!$D$1</f>
        <v>Basisbevilgning</v>
      </c>
      <c r="F525" t="str">
        <f t="shared" si="8"/>
        <v>2025VFM0Basisbevilgning</v>
      </c>
      <c r="G525" s="3">
        <f>'Liste detaljert wide'!D525</f>
        <v>0</v>
      </c>
      <c r="H525" t="str">
        <f>VLOOKUP(E525,Def!$B$2:$C$15,2,FALSE)</f>
        <v>Basisbevilgning</v>
      </c>
      <c r="I525" s="3">
        <f>IF(A525='Enheter, modell og år'!$F$2-1,0,G525-VLOOKUP(A525-1&amp;B525&amp;C525&amp;E525,$F$2:$G$7561,2,FALSE))</f>
        <v>0</v>
      </c>
      <c r="J525" s="3">
        <f>IF(A525='Enheter, modell og år'!$F$2-1,0,VLOOKUP(A525-1&amp;B525&amp;C525&amp;E525,$F$2:$G$7561,2,FALSE))</f>
        <v>0</v>
      </c>
    </row>
    <row r="526" spans="1:10" x14ac:dyDescent="0.25">
      <c r="A526">
        <f>'Liste detaljert wide'!A526</f>
        <v>2025</v>
      </c>
      <c r="B526" t="str">
        <f>'Liste detaljert wide'!B526</f>
        <v>VFM</v>
      </c>
      <c r="C526">
        <f>'Liste detaljert wide'!C526</f>
        <v>0</v>
      </c>
      <c r="D526">
        <f>IFERROR(VLOOKUP(C526,'Enheter, modell og år'!$A$2:$B$31,2,FALSE),0)</f>
        <v>0</v>
      </c>
      <c r="E526" t="str">
        <f>'Liste detaljert wide'!$D$1</f>
        <v>Basisbevilgning</v>
      </c>
      <c r="F526" t="str">
        <f t="shared" si="8"/>
        <v>2025VFM0Basisbevilgning</v>
      </c>
      <c r="G526" s="3">
        <f>'Liste detaljert wide'!D526</f>
        <v>0</v>
      </c>
      <c r="H526" t="str">
        <f>VLOOKUP(E526,Def!$B$2:$C$15,2,FALSE)</f>
        <v>Basisbevilgning</v>
      </c>
      <c r="I526" s="3">
        <f>IF(A526='Enheter, modell og år'!$F$2-1,0,G526-VLOOKUP(A526-1&amp;B526&amp;C526&amp;E526,$F$2:$G$7561,2,FALSE))</f>
        <v>0</v>
      </c>
      <c r="J526" s="3">
        <f>IF(A526='Enheter, modell og år'!$F$2-1,0,VLOOKUP(A526-1&amp;B526&amp;C526&amp;E526,$F$2:$G$7561,2,FALSE))</f>
        <v>0</v>
      </c>
    </row>
    <row r="527" spans="1:10" x14ac:dyDescent="0.25">
      <c r="A527">
        <f>'Liste detaljert wide'!A527</f>
        <v>2025</v>
      </c>
      <c r="B527" t="str">
        <f>'Liste detaljert wide'!B527</f>
        <v>VFM</v>
      </c>
      <c r="C527">
        <f>'Liste detaljert wide'!C527</f>
        <v>0</v>
      </c>
      <c r="D527">
        <f>IFERROR(VLOOKUP(C527,'Enheter, modell og år'!$A$2:$B$31,2,FALSE),0)</f>
        <v>0</v>
      </c>
      <c r="E527" t="str">
        <f>'Liste detaljert wide'!$D$1</f>
        <v>Basisbevilgning</v>
      </c>
      <c r="F527" t="str">
        <f t="shared" si="8"/>
        <v>2025VFM0Basisbevilgning</v>
      </c>
      <c r="G527" s="3">
        <f>'Liste detaljert wide'!D527</f>
        <v>0</v>
      </c>
      <c r="H527" t="str">
        <f>VLOOKUP(E527,Def!$B$2:$C$15,2,FALSE)</f>
        <v>Basisbevilgning</v>
      </c>
      <c r="I527" s="3">
        <f>IF(A527='Enheter, modell og år'!$F$2-1,0,G527-VLOOKUP(A527-1&amp;B527&amp;C527&amp;E527,$F$2:$G$7561,2,FALSE))</f>
        <v>0</v>
      </c>
      <c r="J527" s="3">
        <f>IF(A527='Enheter, modell og år'!$F$2-1,0,VLOOKUP(A527-1&amp;B527&amp;C527&amp;E527,$F$2:$G$7561,2,FALSE))</f>
        <v>0</v>
      </c>
    </row>
    <row r="528" spans="1:10" x14ac:dyDescent="0.25">
      <c r="A528">
        <f>'Liste detaljert wide'!A528</f>
        <v>2025</v>
      </c>
      <c r="B528" t="str">
        <f>'Liste detaljert wide'!B528</f>
        <v>VFM</v>
      </c>
      <c r="C528">
        <f>'Liste detaljert wide'!C528</f>
        <v>0</v>
      </c>
      <c r="D528">
        <f>IFERROR(VLOOKUP(C528,'Enheter, modell og år'!$A$2:$B$31,2,FALSE),0)</f>
        <v>0</v>
      </c>
      <c r="E528" t="str">
        <f>'Liste detaljert wide'!$D$1</f>
        <v>Basisbevilgning</v>
      </c>
      <c r="F528" t="str">
        <f t="shared" si="8"/>
        <v>2025VFM0Basisbevilgning</v>
      </c>
      <c r="G528" s="3">
        <f>'Liste detaljert wide'!D528</f>
        <v>0</v>
      </c>
      <c r="H528" t="str">
        <f>VLOOKUP(E528,Def!$B$2:$C$15,2,FALSE)</f>
        <v>Basisbevilgning</v>
      </c>
      <c r="I528" s="3">
        <f>IF(A528='Enheter, modell og år'!$F$2-1,0,G528-VLOOKUP(A528-1&amp;B528&amp;C528&amp;E528,$F$2:$G$7561,2,FALSE))</f>
        <v>0</v>
      </c>
      <c r="J528" s="3">
        <f>IF(A528='Enheter, modell og år'!$F$2-1,0,VLOOKUP(A528-1&amp;B528&amp;C528&amp;E528,$F$2:$G$7561,2,FALSE))</f>
        <v>0</v>
      </c>
    </row>
    <row r="529" spans="1:10" x14ac:dyDescent="0.25">
      <c r="A529">
        <f>'Liste detaljert wide'!A529</f>
        <v>2025</v>
      </c>
      <c r="B529" t="str">
        <f>'Liste detaljert wide'!B529</f>
        <v>VFM</v>
      </c>
      <c r="C529">
        <f>'Liste detaljert wide'!C529</f>
        <v>0</v>
      </c>
      <c r="D529">
        <f>IFERROR(VLOOKUP(C529,'Enheter, modell og år'!$A$2:$B$31,2,FALSE),0)</f>
        <v>0</v>
      </c>
      <c r="E529" t="str">
        <f>'Liste detaljert wide'!$D$1</f>
        <v>Basisbevilgning</v>
      </c>
      <c r="F529" t="str">
        <f t="shared" si="8"/>
        <v>2025VFM0Basisbevilgning</v>
      </c>
      <c r="G529" s="3">
        <f>'Liste detaljert wide'!D529</f>
        <v>0</v>
      </c>
      <c r="H529" t="str">
        <f>VLOOKUP(E529,Def!$B$2:$C$15,2,FALSE)</f>
        <v>Basisbevilgning</v>
      </c>
      <c r="I529" s="3">
        <f>IF(A529='Enheter, modell og år'!$F$2-1,0,G529-VLOOKUP(A529-1&amp;B529&amp;C529&amp;E529,$F$2:$G$7561,2,FALSE))</f>
        <v>0</v>
      </c>
      <c r="J529" s="3">
        <f>IF(A529='Enheter, modell og år'!$F$2-1,0,VLOOKUP(A529-1&amp;B529&amp;C529&amp;E529,$F$2:$G$7561,2,FALSE))</f>
        <v>0</v>
      </c>
    </row>
    <row r="530" spans="1:10" x14ac:dyDescent="0.25">
      <c r="A530">
        <f>'Liste detaljert wide'!A530</f>
        <v>2025</v>
      </c>
      <c r="B530" t="str">
        <f>'Liste detaljert wide'!B530</f>
        <v>VFM</v>
      </c>
      <c r="C530">
        <f>'Liste detaljert wide'!C530</f>
        <v>0</v>
      </c>
      <c r="D530">
        <f>IFERROR(VLOOKUP(C530,'Enheter, modell og år'!$A$2:$B$31,2,FALSE),0)</f>
        <v>0</v>
      </c>
      <c r="E530" t="str">
        <f>'Liste detaljert wide'!$D$1</f>
        <v>Basisbevilgning</v>
      </c>
      <c r="F530" t="str">
        <f t="shared" si="8"/>
        <v>2025VFM0Basisbevilgning</v>
      </c>
      <c r="G530" s="3">
        <f>'Liste detaljert wide'!D530</f>
        <v>0</v>
      </c>
      <c r="H530" t="str">
        <f>VLOOKUP(E530,Def!$B$2:$C$15,2,FALSE)</f>
        <v>Basisbevilgning</v>
      </c>
      <c r="I530" s="3">
        <f>IF(A530='Enheter, modell og år'!$F$2-1,0,G530-VLOOKUP(A530-1&amp;B530&amp;C530&amp;E530,$F$2:$G$7561,2,FALSE))</f>
        <v>0</v>
      </c>
      <c r="J530" s="3">
        <f>IF(A530='Enheter, modell og år'!$F$2-1,0,VLOOKUP(A530-1&amp;B530&amp;C530&amp;E530,$F$2:$G$7561,2,FALSE))</f>
        <v>0</v>
      </c>
    </row>
    <row r="531" spans="1:10" x14ac:dyDescent="0.25">
      <c r="A531">
        <f>'Liste detaljert wide'!A531</f>
        <v>2025</v>
      </c>
      <c r="B531" t="str">
        <f>'Liste detaljert wide'!B531</f>
        <v>VFM</v>
      </c>
      <c r="C531">
        <f>'Liste detaljert wide'!C531</f>
        <v>0</v>
      </c>
      <c r="D531">
        <f>IFERROR(VLOOKUP(C531,'Enheter, modell og år'!$A$2:$B$31,2,FALSE),0)</f>
        <v>0</v>
      </c>
      <c r="E531" t="str">
        <f>'Liste detaljert wide'!$D$1</f>
        <v>Basisbevilgning</v>
      </c>
      <c r="F531" t="str">
        <f t="shared" si="8"/>
        <v>2025VFM0Basisbevilgning</v>
      </c>
      <c r="G531" s="3">
        <f>'Liste detaljert wide'!D531</f>
        <v>0</v>
      </c>
      <c r="H531" t="str">
        <f>VLOOKUP(E531,Def!$B$2:$C$15,2,FALSE)</f>
        <v>Basisbevilgning</v>
      </c>
      <c r="I531" s="3">
        <f>IF(A531='Enheter, modell og år'!$F$2-1,0,G531-VLOOKUP(A531-1&amp;B531&amp;C531&amp;E531,$F$2:$G$7561,2,FALSE))</f>
        <v>0</v>
      </c>
      <c r="J531" s="3">
        <f>IF(A531='Enheter, modell og år'!$F$2-1,0,VLOOKUP(A531-1&amp;B531&amp;C531&amp;E531,$F$2:$G$7561,2,FALSE))</f>
        <v>0</v>
      </c>
    </row>
    <row r="532" spans="1:10" x14ac:dyDescent="0.25">
      <c r="A532">
        <f>'Liste detaljert wide'!A532</f>
        <v>2025</v>
      </c>
      <c r="B532" t="str">
        <f>'Liste detaljert wide'!B532</f>
        <v>VFM</v>
      </c>
      <c r="C532">
        <f>'Liste detaljert wide'!C532</f>
        <v>0</v>
      </c>
      <c r="D532">
        <f>IFERROR(VLOOKUP(C532,'Enheter, modell og år'!$A$2:$B$31,2,FALSE),0)</f>
        <v>0</v>
      </c>
      <c r="E532" t="str">
        <f>'Liste detaljert wide'!$D$1</f>
        <v>Basisbevilgning</v>
      </c>
      <c r="F532" t="str">
        <f t="shared" si="8"/>
        <v>2025VFM0Basisbevilgning</v>
      </c>
      <c r="G532" s="3">
        <f>'Liste detaljert wide'!D532</f>
        <v>0</v>
      </c>
      <c r="H532" t="str">
        <f>VLOOKUP(E532,Def!$B$2:$C$15,2,FALSE)</f>
        <v>Basisbevilgning</v>
      </c>
      <c r="I532" s="3">
        <f>IF(A532='Enheter, modell og år'!$F$2-1,0,G532-VLOOKUP(A532-1&amp;B532&amp;C532&amp;E532,$F$2:$G$7561,2,FALSE))</f>
        <v>0</v>
      </c>
      <c r="J532" s="3">
        <f>IF(A532='Enheter, modell og år'!$F$2-1,0,VLOOKUP(A532-1&amp;B532&amp;C532&amp;E532,$F$2:$G$7561,2,FALSE))</f>
        <v>0</v>
      </c>
    </row>
    <row r="533" spans="1:10" x14ac:dyDescent="0.25">
      <c r="A533">
        <f>'Liste detaljert wide'!A533</f>
        <v>2025</v>
      </c>
      <c r="B533" t="str">
        <f>'Liste detaljert wide'!B533</f>
        <v>VFM</v>
      </c>
      <c r="C533">
        <f>'Liste detaljert wide'!C533</f>
        <v>0</v>
      </c>
      <c r="D533">
        <f>IFERROR(VLOOKUP(C533,'Enheter, modell og år'!$A$2:$B$31,2,FALSE),0)</f>
        <v>0</v>
      </c>
      <c r="E533" t="str">
        <f>'Liste detaljert wide'!$D$1</f>
        <v>Basisbevilgning</v>
      </c>
      <c r="F533" t="str">
        <f t="shared" si="8"/>
        <v>2025VFM0Basisbevilgning</v>
      </c>
      <c r="G533" s="3">
        <f>'Liste detaljert wide'!D533</f>
        <v>0</v>
      </c>
      <c r="H533" t="str">
        <f>VLOOKUP(E533,Def!$B$2:$C$15,2,FALSE)</f>
        <v>Basisbevilgning</v>
      </c>
      <c r="I533" s="3">
        <f>IF(A533='Enheter, modell og år'!$F$2-1,0,G533-VLOOKUP(A533-1&amp;B533&amp;C533&amp;E533,$F$2:$G$7561,2,FALSE))</f>
        <v>0</v>
      </c>
      <c r="J533" s="3">
        <f>IF(A533='Enheter, modell og år'!$F$2-1,0,VLOOKUP(A533-1&amp;B533&amp;C533&amp;E533,$F$2:$G$7561,2,FALSE))</f>
        <v>0</v>
      </c>
    </row>
    <row r="534" spans="1:10" x14ac:dyDescent="0.25">
      <c r="A534">
        <f>'Liste detaljert wide'!A534</f>
        <v>2025</v>
      </c>
      <c r="B534" t="str">
        <f>'Liste detaljert wide'!B534</f>
        <v>VFM</v>
      </c>
      <c r="C534">
        <f>'Liste detaljert wide'!C534</f>
        <v>0</v>
      </c>
      <c r="D534">
        <f>IFERROR(VLOOKUP(C534,'Enheter, modell og år'!$A$2:$B$31,2,FALSE),0)</f>
        <v>0</v>
      </c>
      <c r="E534" t="str">
        <f>'Liste detaljert wide'!$D$1</f>
        <v>Basisbevilgning</v>
      </c>
      <c r="F534" t="str">
        <f t="shared" si="8"/>
        <v>2025VFM0Basisbevilgning</v>
      </c>
      <c r="G534" s="3">
        <f>'Liste detaljert wide'!D534</f>
        <v>0</v>
      </c>
      <c r="H534" t="str">
        <f>VLOOKUP(E534,Def!$B$2:$C$15,2,FALSE)</f>
        <v>Basisbevilgning</v>
      </c>
      <c r="I534" s="3">
        <f>IF(A534='Enheter, modell og år'!$F$2-1,0,G534-VLOOKUP(A534-1&amp;B534&amp;C534&amp;E534,$F$2:$G$7561,2,FALSE))</f>
        <v>0</v>
      </c>
      <c r="J534" s="3">
        <f>IF(A534='Enheter, modell og år'!$F$2-1,0,VLOOKUP(A534-1&amp;B534&amp;C534&amp;E534,$F$2:$G$7561,2,FALSE))</f>
        <v>0</v>
      </c>
    </row>
    <row r="535" spans="1:10" x14ac:dyDescent="0.25">
      <c r="A535">
        <f>'Liste detaljert wide'!A535</f>
        <v>2025</v>
      </c>
      <c r="B535" t="str">
        <f>'Liste detaljert wide'!B535</f>
        <v>VFM</v>
      </c>
      <c r="C535">
        <f>'Liste detaljert wide'!C535</f>
        <v>0</v>
      </c>
      <c r="D535">
        <f>IFERROR(VLOOKUP(C535,'Enheter, modell og år'!$A$2:$B$31,2,FALSE),0)</f>
        <v>0</v>
      </c>
      <c r="E535" t="str">
        <f>'Liste detaljert wide'!$D$1</f>
        <v>Basisbevilgning</v>
      </c>
      <c r="F535" t="str">
        <f t="shared" si="8"/>
        <v>2025VFM0Basisbevilgning</v>
      </c>
      <c r="G535" s="3">
        <f>'Liste detaljert wide'!D535</f>
        <v>0</v>
      </c>
      <c r="H535" t="str">
        <f>VLOOKUP(E535,Def!$B$2:$C$15,2,FALSE)</f>
        <v>Basisbevilgning</v>
      </c>
      <c r="I535" s="3">
        <f>IF(A535='Enheter, modell og år'!$F$2-1,0,G535-VLOOKUP(A535-1&amp;B535&amp;C535&amp;E535,$F$2:$G$7561,2,FALSE))</f>
        <v>0</v>
      </c>
      <c r="J535" s="3">
        <f>IF(A535='Enheter, modell og år'!$F$2-1,0,VLOOKUP(A535-1&amp;B535&amp;C535&amp;E535,$F$2:$G$7561,2,FALSE))</f>
        <v>0</v>
      </c>
    </row>
    <row r="536" spans="1:10" x14ac:dyDescent="0.25">
      <c r="A536">
        <f>'Liste detaljert wide'!A536</f>
        <v>2025</v>
      </c>
      <c r="B536" t="str">
        <f>'Liste detaljert wide'!B536</f>
        <v>VFM</v>
      </c>
      <c r="C536">
        <f>'Liste detaljert wide'!C536</f>
        <v>0</v>
      </c>
      <c r="D536">
        <f>IFERROR(VLOOKUP(C536,'Enheter, modell og år'!$A$2:$B$31,2,FALSE),0)</f>
        <v>0</v>
      </c>
      <c r="E536" t="str">
        <f>'Liste detaljert wide'!$D$1</f>
        <v>Basisbevilgning</v>
      </c>
      <c r="F536" t="str">
        <f t="shared" si="8"/>
        <v>2025VFM0Basisbevilgning</v>
      </c>
      <c r="G536" s="3">
        <f>'Liste detaljert wide'!D536</f>
        <v>0</v>
      </c>
      <c r="H536" t="str">
        <f>VLOOKUP(E536,Def!$B$2:$C$15,2,FALSE)</f>
        <v>Basisbevilgning</v>
      </c>
      <c r="I536" s="3">
        <f>IF(A536='Enheter, modell og år'!$F$2-1,0,G536-VLOOKUP(A536-1&amp;B536&amp;C536&amp;E536,$F$2:$G$7561,2,FALSE))</f>
        <v>0</v>
      </c>
      <c r="J536" s="3">
        <f>IF(A536='Enheter, modell og år'!$F$2-1,0,VLOOKUP(A536-1&amp;B536&amp;C536&amp;E536,$F$2:$G$7561,2,FALSE))</f>
        <v>0</v>
      </c>
    </row>
    <row r="537" spans="1:10" x14ac:dyDescent="0.25">
      <c r="A537">
        <f>'Liste detaljert wide'!A537</f>
        <v>2025</v>
      </c>
      <c r="B537" t="str">
        <f>'Liste detaljert wide'!B537</f>
        <v>VFM</v>
      </c>
      <c r="C537">
        <f>'Liste detaljert wide'!C537</f>
        <v>0</v>
      </c>
      <c r="D537">
        <f>IFERROR(VLOOKUP(C537,'Enheter, modell og år'!$A$2:$B$31,2,FALSE),0)</f>
        <v>0</v>
      </c>
      <c r="E537" t="str">
        <f>'Liste detaljert wide'!$D$1</f>
        <v>Basisbevilgning</v>
      </c>
      <c r="F537" t="str">
        <f t="shared" si="8"/>
        <v>2025VFM0Basisbevilgning</v>
      </c>
      <c r="G537" s="3">
        <f>'Liste detaljert wide'!D537</f>
        <v>0</v>
      </c>
      <c r="H537" t="str">
        <f>VLOOKUP(E537,Def!$B$2:$C$15,2,FALSE)</f>
        <v>Basisbevilgning</v>
      </c>
      <c r="I537" s="3">
        <f>IF(A537='Enheter, modell og år'!$F$2-1,0,G537-VLOOKUP(A537-1&amp;B537&amp;C537&amp;E537,$F$2:$G$7561,2,FALSE))</f>
        <v>0</v>
      </c>
      <c r="J537" s="3">
        <f>IF(A537='Enheter, modell og år'!$F$2-1,0,VLOOKUP(A537-1&amp;B537&amp;C537&amp;E537,$F$2:$G$7561,2,FALSE))</f>
        <v>0</v>
      </c>
    </row>
    <row r="538" spans="1:10" x14ac:dyDescent="0.25">
      <c r="A538">
        <f>'Liste detaljert wide'!A538</f>
        <v>2025</v>
      </c>
      <c r="B538" t="str">
        <f>'Liste detaljert wide'!B538</f>
        <v>VFM</v>
      </c>
      <c r="C538">
        <f>'Liste detaljert wide'!C538</f>
        <v>0</v>
      </c>
      <c r="D538">
        <f>IFERROR(VLOOKUP(C538,'Enheter, modell og år'!$A$2:$B$31,2,FALSE),0)</f>
        <v>0</v>
      </c>
      <c r="E538" t="str">
        <f>'Liste detaljert wide'!$D$1</f>
        <v>Basisbevilgning</v>
      </c>
      <c r="F538" t="str">
        <f t="shared" si="8"/>
        <v>2025VFM0Basisbevilgning</v>
      </c>
      <c r="G538" s="3">
        <f>'Liste detaljert wide'!D538</f>
        <v>0</v>
      </c>
      <c r="H538" t="str">
        <f>VLOOKUP(E538,Def!$B$2:$C$15,2,FALSE)</f>
        <v>Basisbevilgning</v>
      </c>
      <c r="I538" s="3">
        <f>IF(A538='Enheter, modell og år'!$F$2-1,0,G538-VLOOKUP(A538-1&amp;B538&amp;C538&amp;E538,$F$2:$G$7561,2,FALSE))</f>
        <v>0</v>
      </c>
      <c r="J538" s="3">
        <f>IF(A538='Enheter, modell og år'!$F$2-1,0,VLOOKUP(A538-1&amp;B538&amp;C538&amp;E538,$F$2:$G$7561,2,FALSE))</f>
        <v>0</v>
      </c>
    </row>
    <row r="539" spans="1:10" x14ac:dyDescent="0.25">
      <c r="A539">
        <f>'Liste detaljert wide'!A539</f>
        <v>2025</v>
      </c>
      <c r="B539" t="str">
        <f>'Liste detaljert wide'!B539</f>
        <v>VFM</v>
      </c>
      <c r="C539">
        <f>'Liste detaljert wide'!C539</f>
        <v>0</v>
      </c>
      <c r="D539">
        <f>IFERROR(VLOOKUP(C539,'Enheter, modell og år'!$A$2:$B$31,2,FALSE),0)</f>
        <v>0</v>
      </c>
      <c r="E539" t="str">
        <f>'Liste detaljert wide'!$D$1</f>
        <v>Basisbevilgning</v>
      </c>
      <c r="F539" t="str">
        <f t="shared" si="8"/>
        <v>2025VFM0Basisbevilgning</v>
      </c>
      <c r="G539" s="3">
        <f>'Liste detaljert wide'!D539</f>
        <v>0</v>
      </c>
      <c r="H539" t="str">
        <f>VLOOKUP(E539,Def!$B$2:$C$15,2,FALSE)</f>
        <v>Basisbevilgning</v>
      </c>
      <c r="I539" s="3">
        <f>IF(A539='Enheter, modell og år'!$F$2-1,0,G539-VLOOKUP(A539-1&amp;B539&amp;C539&amp;E539,$F$2:$G$7561,2,FALSE))</f>
        <v>0</v>
      </c>
      <c r="J539" s="3">
        <f>IF(A539='Enheter, modell og år'!$F$2-1,0,VLOOKUP(A539-1&amp;B539&amp;C539&amp;E539,$F$2:$G$7561,2,FALSE))</f>
        <v>0</v>
      </c>
    </row>
    <row r="540" spans="1:10" x14ac:dyDescent="0.25">
      <c r="A540">
        <f>'Liste detaljert wide'!A540</f>
        <v>2025</v>
      </c>
      <c r="B540" t="str">
        <f>'Liste detaljert wide'!B540</f>
        <v>VFM</v>
      </c>
      <c r="C540">
        <f>'Liste detaljert wide'!C540</f>
        <v>0</v>
      </c>
      <c r="D540">
        <f>IFERROR(VLOOKUP(C540,'Enheter, modell og år'!$A$2:$B$31,2,FALSE),0)</f>
        <v>0</v>
      </c>
      <c r="E540" t="str">
        <f>'Liste detaljert wide'!$D$1</f>
        <v>Basisbevilgning</v>
      </c>
      <c r="F540" t="str">
        <f t="shared" si="8"/>
        <v>2025VFM0Basisbevilgning</v>
      </c>
      <c r="G540" s="3">
        <f>'Liste detaljert wide'!D540</f>
        <v>0</v>
      </c>
      <c r="H540" t="str">
        <f>VLOOKUP(E540,Def!$B$2:$C$15,2,FALSE)</f>
        <v>Basisbevilgning</v>
      </c>
      <c r="I540" s="3">
        <f>IF(A540='Enheter, modell og år'!$F$2-1,0,G540-VLOOKUP(A540-1&amp;B540&amp;C540&amp;E540,$F$2:$G$7561,2,FALSE))</f>
        <v>0</v>
      </c>
      <c r="J540" s="3">
        <f>IF(A540='Enheter, modell og år'!$F$2-1,0,VLOOKUP(A540-1&amp;B540&amp;C540&amp;E540,$F$2:$G$7561,2,FALSE))</f>
        <v>0</v>
      </c>
    </row>
    <row r="541" spans="1:10" x14ac:dyDescent="0.25">
      <c r="A541">
        <f>'Liste detaljert wide'!A541</f>
        <v>2025</v>
      </c>
      <c r="B541" t="str">
        <f>'Liste detaljert wide'!B541</f>
        <v>VFM</v>
      </c>
      <c r="C541">
        <f>'Liste detaljert wide'!C541</f>
        <v>0</v>
      </c>
      <c r="D541">
        <f>IFERROR(VLOOKUP(C541,'Enheter, modell og år'!$A$2:$B$31,2,FALSE),0)</f>
        <v>0</v>
      </c>
      <c r="E541" t="str">
        <f>'Liste detaljert wide'!$D$1</f>
        <v>Basisbevilgning</v>
      </c>
      <c r="F541" t="str">
        <f t="shared" si="8"/>
        <v>2025VFM0Basisbevilgning</v>
      </c>
      <c r="G541" s="3">
        <f>'Liste detaljert wide'!D541</f>
        <v>0</v>
      </c>
      <c r="H541" t="str">
        <f>VLOOKUP(E541,Def!$B$2:$C$15,2,FALSE)</f>
        <v>Basisbevilgning</v>
      </c>
      <c r="I541" s="3">
        <f>IF(A541='Enheter, modell og år'!$F$2-1,0,G541-VLOOKUP(A541-1&amp;B541&amp;C541&amp;E541,$F$2:$G$7561,2,FALSE))</f>
        <v>0</v>
      </c>
      <c r="J541" s="3">
        <f>IF(A541='Enheter, modell og år'!$F$2-1,0,VLOOKUP(A541-1&amp;B541&amp;C541&amp;E541,$F$2:$G$7561,2,FALSE))</f>
        <v>0</v>
      </c>
    </row>
    <row r="542" spans="1:10" x14ac:dyDescent="0.25">
      <c r="A542">
        <f>A2</f>
        <v>2017</v>
      </c>
      <c r="B542" t="str">
        <f t="shared" ref="B542:C542" si="9">B2</f>
        <v>RFM</v>
      </c>
      <c r="C542">
        <f t="shared" si="9"/>
        <v>0</v>
      </c>
      <c r="D542">
        <f>IFERROR(VLOOKUP(C542,'Enheter, modell og år'!$A$2:$B$31,2,FALSE),0)</f>
        <v>0</v>
      </c>
      <c r="E542" t="str">
        <f>'Liste detaljert wide'!$E$1</f>
        <v>SO-bev</v>
      </c>
      <c r="F542" t="str">
        <f t="shared" si="8"/>
        <v>2017RFM0SO-bev</v>
      </c>
      <c r="G542" s="3">
        <f>'Liste detaljert wide'!E2</f>
        <v>0</v>
      </c>
      <c r="H542" t="str">
        <f>VLOOKUP(E542,Def!$B$2:$C$15,2,FALSE)</f>
        <v>SO-bev</v>
      </c>
      <c r="I542" s="3">
        <f>IF(A542='Enheter, modell og år'!$F$2-1,0,G542-VLOOKUP(A542-1&amp;B542&amp;C542&amp;E542,$F$2:$G$7561,2,FALSE))</f>
        <v>0</v>
      </c>
      <c r="J542" s="3">
        <f>IF(A542='Enheter, modell og år'!$F$2-1,0,VLOOKUP(A542-1&amp;B542&amp;C542&amp;E542,$F$2:$G$7561,2,FALSE))</f>
        <v>0</v>
      </c>
    </row>
    <row r="543" spans="1:10" x14ac:dyDescent="0.25">
      <c r="A543">
        <f t="shared" ref="A543:C543" si="10">A3</f>
        <v>2017</v>
      </c>
      <c r="B543" t="str">
        <f t="shared" si="10"/>
        <v>RFM</v>
      </c>
      <c r="C543">
        <f t="shared" si="10"/>
        <v>0</v>
      </c>
      <c r="D543">
        <f>IFERROR(VLOOKUP(C543,'Enheter, modell og år'!$A$2:$B$31,2,FALSE),0)</f>
        <v>0</v>
      </c>
      <c r="E543" t="str">
        <f>'Liste detaljert wide'!$E$1</f>
        <v>SO-bev</v>
      </c>
      <c r="F543" t="str">
        <f t="shared" si="8"/>
        <v>2017RFM0SO-bev</v>
      </c>
      <c r="G543" s="3">
        <f>'Liste detaljert wide'!E3</f>
        <v>0</v>
      </c>
      <c r="H543" t="str">
        <f>VLOOKUP(E543,Def!$B$2:$C$15,2,FALSE)</f>
        <v>SO-bev</v>
      </c>
      <c r="I543" s="3">
        <f>IF(A543='Enheter, modell og år'!$F$2-1,0,G543-VLOOKUP(A543-1&amp;B543&amp;C543&amp;E543,$F$2:$G$7561,2,FALSE))</f>
        <v>0</v>
      </c>
      <c r="J543" s="3">
        <f>IF(A543='Enheter, modell og år'!$F$2-1,0,VLOOKUP(A543-1&amp;B543&amp;C543&amp;E543,$F$2:$G$7561,2,FALSE))</f>
        <v>0</v>
      </c>
    </row>
    <row r="544" spans="1:10" x14ac:dyDescent="0.25">
      <c r="A544">
        <f t="shared" ref="A544:C544" si="11">A4</f>
        <v>2017</v>
      </c>
      <c r="B544" t="str">
        <f t="shared" si="11"/>
        <v>RFM</v>
      </c>
      <c r="C544">
        <f t="shared" si="11"/>
        <v>0</v>
      </c>
      <c r="D544">
        <f>IFERROR(VLOOKUP(C544,'Enheter, modell og år'!$A$2:$B$31,2,FALSE),0)</f>
        <v>0</v>
      </c>
      <c r="E544" t="str">
        <f>'Liste detaljert wide'!$E$1</f>
        <v>SO-bev</v>
      </c>
      <c r="F544" t="str">
        <f t="shared" si="8"/>
        <v>2017RFM0SO-bev</v>
      </c>
      <c r="G544" s="3">
        <f>'Liste detaljert wide'!E4</f>
        <v>0</v>
      </c>
      <c r="H544" t="str">
        <f>VLOOKUP(E544,Def!$B$2:$C$15,2,FALSE)</f>
        <v>SO-bev</v>
      </c>
      <c r="I544" s="3">
        <f>IF(A544='Enheter, modell og år'!$F$2-1,0,G544-VLOOKUP(A544-1&amp;B544&amp;C544&amp;E544,$F$2:$G$7561,2,FALSE))</f>
        <v>0</v>
      </c>
      <c r="J544" s="3">
        <f>IF(A544='Enheter, modell og år'!$F$2-1,0,VLOOKUP(A544-1&amp;B544&amp;C544&amp;E544,$F$2:$G$7561,2,FALSE))</f>
        <v>0</v>
      </c>
    </row>
    <row r="545" spans="1:10" x14ac:dyDescent="0.25">
      <c r="A545">
        <f t="shared" ref="A545:C545" si="12">A5</f>
        <v>2017</v>
      </c>
      <c r="B545" t="str">
        <f t="shared" si="12"/>
        <v>RFM</v>
      </c>
      <c r="C545">
        <f t="shared" si="12"/>
        <v>0</v>
      </c>
      <c r="D545">
        <f>IFERROR(VLOOKUP(C545,'Enheter, modell og år'!$A$2:$B$31,2,FALSE),0)</f>
        <v>0</v>
      </c>
      <c r="E545" t="str">
        <f>'Liste detaljert wide'!$E$1</f>
        <v>SO-bev</v>
      </c>
      <c r="F545" t="str">
        <f t="shared" si="8"/>
        <v>2017RFM0SO-bev</v>
      </c>
      <c r="G545" s="3">
        <f>'Liste detaljert wide'!E5</f>
        <v>0</v>
      </c>
      <c r="H545" t="str">
        <f>VLOOKUP(E545,Def!$B$2:$C$15,2,FALSE)</f>
        <v>SO-bev</v>
      </c>
      <c r="I545" s="3">
        <f>IF(A545='Enheter, modell og år'!$F$2-1,0,G545-VLOOKUP(A545-1&amp;B545&amp;C545&amp;E545,$F$2:$G$7561,2,FALSE))</f>
        <v>0</v>
      </c>
      <c r="J545" s="3">
        <f>IF(A545='Enheter, modell og år'!$F$2-1,0,VLOOKUP(A545-1&amp;B545&amp;C545&amp;E545,$F$2:$G$7561,2,FALSE))</f>
        <v>0</v>
      </c>
    </row>
    <row r="546" spans="1:10" x14ac:dyDescent="0.25">
      <c r="A546">
        <f t="shared" ref="A546:C546" si="13">A6</f>
        <v>2017</v>
      </c>
      <c r="B546" t="str">
        <f t="shared" si="13"/>
        <v>RFM</v>
      </c>
      <c r="C546">
        <f t="shared" si="13"/>
        <v>0</v>
      </c>
      <c r="D546">
        <f>IFERROR(VLOOKUP(C546,'Enheter, modell og år'!$A$2:$B$31,2,FALSE),0)</f>
        <v>0</v>
      </c>
      <c r="E546" t="str">
        <f>'Liste detaljert wide'!$E$1</f>
        <v>SO-bev</v>
      </c>
      <c r="F546" t="str">
        <f t="shared" si="8"/>
        <v>2017RFM0SO-bev</v>
      </c>
      <c r="G546" s="3">
        <f>'Liste detaljert wide'!E6</f>
        <v>0</v>
      </c>
      <c r="H546" t="str">
        <f>VLOOKUP(E546,Def!$B$2:$C$15,2,FALSE)</f>
        <v>SO-bev</v>
      </c>
      <c r="I546" s="3">
        <f>IF(A546='Enheter, modell og år'!$F$2-1,0,G546-VLOOKUP(A546-1&amp;B546&amp;C546&amp;E546,$F$2:$G$7561,2,FALSE))</f>
        <v>0</v>
      </c>
      <c r="J546" s="3">
        <f>IF(A546='Enheter, modell og år'!$F$2-1,0,VLOOKUP(A546-1&amp;B546&amp;C546&amp;E546,$F$2:$G$7561,2,FALSE))</f>
        <v>0</v>
      </c>
    </row>
    <row r="547" spans="1:10" x14ac:dyDescent="0.25">
      <c r="A547">
        <f t="shared" ref="A547:C547" si="14">A7</f>
        <v>2017</v>
      </c>
      <c r="B547" t="str">
        <f t="shared" si="14"/>
        <v>RFM</v>
      </c>
      <c r="C547">
        <f t="shared" si="14"/>
        <v>0</v>
      </c>
      <c r="D547">
        <f>IFERROR(VLOOKUP(C547,'Enheter, modell og år'!$A$2:$B$31,2,FALSE),0)</f>
        <v>0</v>
      </c>
      <c r="E547" t="str">
        <f>'Liste detaljert wide'!$E$1</f>
        <v>SO-bev</v>
      </c>
      <c r="F547" t="str">
        <f t="shared" si="8"/>
        <v>2017RFM0SO-bev</v>
      </c>
      <c r="G547" s="3">
        <f>'Liste detaljert wide'!E7</f>
        <v>0</v>
      </c>
      <c r="H547" t="str">
        <f>VLOOKUP(E547,Def!$B$2:$C$15,2,FALSE)</f>
        <v>SO-bev</v>
      </c>
      <c r="I547" s="3">
        <f>IF(A547='Enheter, modell og år'!$F$2-1,0,G547-VLOOKUP(A547-1&amp;B547&amp;C547&amp;E547,$F$2:$G$7561,2,FALSE))</f>
        <v>0</v>
      </c>
      <c r="J547" s="3">
        <f>IF(A547='Enheter, modell og år'!$F$2-1,0,VLOOKUP(A547-1&amp;B547&amp;C547&amp;E547,$F$2:$G$7561,2,FALSE))</f>
        <v>0</v>
      </c>
    </row>
    <row r="548" spans="1:10" x14ac:dyDescent="0.25">
      <c r="A548">
        <f t="shared" ref="A548:C548" si="15">A8</f>
        <v>2017</v>
      </c>
      <c r="B548" t="str">
        <f t="shared" si="15"/>
        <v>RFM</v>
      </c>
      <c r="C548">
        <f t="shared" si="15"/>
        <v>0</v>
      </c>
      <c r="D548">
        <f>IFERROR(VLOOKUP(C548,'Enheter, modell og år'!$A$2:$B$31,2,FALSE),0)</f>
        <v>0</v>
      </c>
      <c r="E548" t="str">
        <f>'Liste detaljert wide'!$E$1</f>
        <v>SO-bev</v>
      </c>
      <c r="F548" t="str">
        <f t="shared" si="8"/>
        <v>2017RFM0SO-bev</v>
      </c>
      <c r="G548" s="3">
        <f>'Liste detaljert wide'!E8</f>
        <v>0</v>
      </c>
      <c r="H548" t="str">
        <f>VLOOKUP(E548,Def!$B$2:$C$15,2,FALSE)</f>
        <v>SO-bev</v>
      </c>
      <c r="I548" s="3">
        <f>IF(A548='Enheter, modell og år'!$F$2-1,0,G548-VLOOKUP(A548-1&amp;B548&amp;C548&amp;E548,$F$2:$G$7561,2,FALSE))</f>
        <v>0</v>
      </c>
      <c r="J548" s="3">
        <f>IF(A548='Enheter, modell og år'!$F$2-1,0,VLOOKUP(A548-1&amp;B548&amp;C548&amp;E548,$F$2:$G$7561,2,FALSE))</f>
        <v>0</v>
      </c>
    </row>
    <row r="549" spans="1:10" x14ac:dyDescent="0.25">
      <c r="A549">
        <f t="shared" ref="A549:C549" si="16">A9</f>
        <v>2017</v>
      </c>
      <c r="B549" t="str">
        <f t="shared" si="16"/>
        <v>RFM</v>
      </c>
      <c r="C549">
        <f t="shared" si="16"/>
        <v>0</v>
      </c>
      <c r="D549">
        <f>IFERROR(VLOOKUP(C549,'Enheter, modell og år'!$A$2:$B$31,2,FALSE),0)</f>
        <v>0</v>
      </c>
      <c r="E549" t="str">
        <f>'Liste detaljert wide'!$E$1</f>
        <v>SO-bev</v>
      </c>
      <c r="F549" t="str">
        <f t="shared" si="8"/>
        <v>2017RFM0SO-bev</v>
      </c>
      <c r="G549" s="3">
        <f>'Liste detaljert wide'!E9</f>
        <v>0</v>
      </c>
      <c r="H549" t="str">
        <f>VLOOKUP(E549,Def!$B$2:$C$15,2,FALSE)</f>
        <v>SO-bev</v>
      </c>
      <c r="I549" s="3">
        <f>IF(A549='Enheter, modell og år'!$F$2-1,0,G549-VLOOKUP(A549-1&amp;B549&amp;C549&amp;E549,$F$2:$G$7561,2,FALSE))</f>
        <v>0</v>
      </c>
      <c r="J549" s="3">
        <f>IF(A549='Enheter, modell og år'!$F$2-1,0,VLOOKUP(A549-1&amp;B549&amp;C549&amp;E549,$F$2:$G$7561,2,FALSE))</f>
        <v>0</v>
      </c>
    </row>
    <row r="550" spans="1:10" x14ac:dyDescent="0.25">
      <c r="A550">
        <f t="shared" ref="A550:C550" si="17">A10</f>
        <v>2017</v>
      </c>
      <c r="B550" t="str">
        <f t="shared" si="17"/>
        <v>RFM</v>
      </c>
      <c r="C550">
        <f t="shared" si="17"/>
        <v>0</v>
      </c>
      <c r="D550">
        <f>IFERROR(VLOOKUP(C550,'Enheter, modell og år'!$A$2:$B$31,2,FALSE),0)</f>
        <v>0</v>
      </c>
      <c r="E550" t="str">
        <f>'Liste detaljert wide'!$E$1</f>
        <v>SO-bev</v>
      </c>
      <c r="F550" t="str">
        <f t="shared" si="8"/>
        <v>2017RFM0SO-bev</v>
      </c>
      <c r="G550" s="3">
        <f>'Liste detaljert wide'!E10</f>
        <v>0</v>
      </c>
      <c r="H550" t="str">
        <f>VLOOKUP(E550,Def!$B$2:$C$15,2,FALSE)</f>
        <v>SO-bev</v>
      </c>
      <c r="I550" s="3">
        <f>IF(A550='Enheter, modell og år'!$F$2-1,0,G550-VLOOKUP(A550-1&amp;B550&amp;C550&amp;E550,$F$2:$G$7561,2,FALSE))</f>
        <v>0</v>
      </c>
      <c r="J550" s="3">
        <f>IF(A550='Enheter, modell og år'!$F$2-1,0,VLOOKUP(A550-1&amp;B550&amp;C550&amp;E550,$F$2:$G$7561,2,FALSE))</f>
        <v>0</v>
      </c>
    </row>
    <row r="551" spans="1:10" x14ac:dyDescent="0.25">
      <c r="A551">
        <f t="shared" ref="A551:C551" si="18">A11</f>
        <v>2017</v>
      </c>
      <c r="B551" t="str">
        <f t="shared" si="18"/>
        <v>RFM</v>
      </c>
      <c r="C551">
        <f t="shared" si="18"/>
        <v>0</v>
      </c>
      <c r="D551">
        <f>IFERROR(VLOOKUP(C551,'Enheter, modell og år'!$A$2:$B$31,2,FALSE),0)</f>
        <v>0</v>
      </c>
      <c r="E551" t="str">
        <f>'Liste detaljert wide'!$E$1</f>
        <v>SO-bev</v>
      </c>
      <c r="F551" t="str">
        <f t="shared" si="8"/>
        <v>2017RFM0SO-bev</v>
      </c>
      <c r="G551" s="3">
        <f>'Liste detaljert wide'!E11</f>
        <v>0</v>
      </c>
      <c r="H551" t="str">
        <f>VLOOKUP(E551,Def!$B$2:$C$15,2,FALSE)</f>
        <v>SO-bev</v>
      </c>
      <c r="I551" s="3">
        <f>IF(A551='Enheter, modell og år'!$F$2-1,0,G551-VLOOKUP(A551-1&amp;B551&amp;C551&amp;E551,$F$2:$G$7561,2,FALSE))</f>
        <v>0</v>
      </c>
      <c r="J551" s="3">
        <f>IF(A551='Enheter, modell og år'!$F$2-1,0,VLOOKUP(A551-1&amp;B551&amp;C551&amp;E551,$F$2:$G$7561,2,FALSE))</f>
        <v>0</v>
      </c>
    </row>
    <row r="552" spans="1:10" x14ac:dyDescent="0.25">
      <c r="A552">
        <f t="shared" ref="A552:C552" si="19">A12</f>
        <v>2017</v>
      </c>
      <c r="B552" t="str">
        <f t="shared" si="19"/>
        <v>RFM</v>
      </c>
      <c r="C552">
        <f t="shared" si="19"/>
        <v>0</v>
      </c>
      <c r="D552">
        <f>IFERROR(VLOOKUP(C552,'Enheter, modell og år'!$A$2:$B$31,2,FALSE),0)</f>
        <v>0</v>
      </c>
      <c r="E552" t="str">
        <f>'Liste detaljert wide'!$E$1</f>
        <v>SO-bev</v>
      </c>
      <c r="F552" t="str">
        <f t="shared" si="8"/>
        <v>2017RFM0SO-bev</v>
      </c>
      <c r="G552" s="3">
        <f>'Liste detaljert wide'!E12</f>
        <v>0</v>
      </c>
      <c r="H552" t="str">
        <f>VLOOKUP(E552,Def!$B$2:$C$15,2,FALSE)</f>
        <v>SO-bev</v>
      </c>
      <c r="I552" s="3">
        <f>IF(A552='Enheter, modell og år'!$F$2-1,0,G552-VLOOKUP(A552-1&amp;B552&amp;C552&amp;E552,$F$2:$G$7561,2,FALSE))</f>
        <v>0</v>
      </c>
      <c r="J552" s="3">
        <f>IF(A552='Enheter, modell og år'!$F$2-1,0,VLOOKUP(A552-1&amp;B552&amp;C552&amp;E552,$F$2:$G$7561,2,FALSE))</f>
        <v>0</v>
      </c>
    </row>
    <row r="553" spans="1:10" x14ac:dyDescent="0.25">
      <c r="A553">
        <f t="shared" ref="A553:C553" si="20">A13</f>
        <v>2017</v>
      </c>
      <c r="B553" t="str">
        <f t="shared" si="20"/>
        <v>RFM</v>
      </c>
      <c r="C553">
        <f t="shared" si="20"/>
        <v>0</v>
      </c>
      <c r="D553">
        <f>IFERROR(VLOOKUP(C553,'Enheter, modell og år'!$A$2:$B$31,2,FALSE),0)</f>
        <v>0</v>
      </c>
      <c r="E553" t="str">
        <f>'Liste detaljert wide'!$E$1</f>
        <v>SO-bev</v>
      </c>
      <c r="F553" t="str">
        <f t="shared" si="8"/>
        <v>2017RFM0SO-bev</v>
      </c>
      <c r="G553" s="3">
        <f>'Liste detaljert wide'!E13</f>
        <v>0</v>
      </c>
      <c r="H553" t="str">
        <f>VLOOKUP(E553,Def!$B$2:$C$15,2,FALSE)</f>
        <v>SO-bev</v>
      </c>
      <c r="I553" s="3">
        <f>IF(A553='Enheter, modell og år'!$F$2-1,0,G553-VLOOKUP(A553-1&amp;B553&amp;C553&amp;E553,$F$2:$G$7561,2,FALSE))</f>
        <v>0</v>
      </c>
      <c r="J553" s="3">
        <f>IF(A553='Enheter, modell og år'!$F$2-1,0,VLOOKUP(A553-1&amp;B553&amp;C553&amp;E553,$F$2:$G$7561,2,FALSE))</f>
        <v>0</v>
      </c>
    </row>
    <row r="554" spans="1:10" x14ac:dyDescent="0.25">
      <c r="A554">
        <f t="shared" ref="A554:C554" si="21">A14</f>
        <v>2017</v>
      </c>
      <c r="B554" t="str">
        <f t="shared" si="21"/>
        <v>RFM</v>
      </c>
      <c r="C554">
        <f t="shared" si="21"/>
        <v>0</v>
      </c>
      <c r="D554">
        <f>IFERROR(VLOOKUP(C554,'Enheter, modell og år'!$A$2:$B$31,2,FALSE),0)</f>
        <v>0</v>
      </c>
      <c r="E554" t="str">
        <f>'Liste detaljert wide'!$E$1</f>
        <v>SO-bev</v>
      </c>
      <c r="F554" t="str">
        <f t="shared" si="8"/>
        <v>2017RFM0SO-bev</v>
      </c>
      <c r="G554" s="3">
        <f>'Liste detaljert wide'!E14</f>
        <v>0</v>
      </c>
      <c r="H554" t="str">
        <f>VLOOKUP(E554,Def!$B$2:$C$15,2,FALSE)</f>
        <v>SO-bev</v>
      </c>
      <c r="I554" s="3">
        <f>IF(A554='Enheter, modell og år'!$F$2-1,0,G554-VLOOKUP(A554-1&amp;B554&amp;C554&amp;E554,$F$2:$G$7561,2,FALSE))</f>
        <v>0</v>
      </c>
      <c r="J554" s="3">
        <f>IF(A554='Enheter, modell og år'!$F$2-1,0,VLOOKUP(A554-1&amp;B554&amp;C554&amp;E554,$F$2:$G$7561,2,FALSE))</f>
        <v>0</v>
      </c>
    </row>
    <row r="555" spans="1:10" x14ac:dyDescent="0.25">
      <c r="A555">
        <f t="shared" ref="A555:C555" si="22">A15</f>
        <v>2017</v>
      </c>
      <c r="B555" t="str">
        <f t="shared" si="22"/>
        <v>RFM</v>
      </c>
      <c r="C555">
        <f t="shared" si="22"/>
        <v>0</v>
      </c>
      <c r="D555">
        <f>IFERROR(VLOOKUP(C555,'Enheter, modell og år'!$A$2:$B$31,2,FALSE),0)</f>
        <v>0</v>
      </c>
      <c r="E555" t="str">
        <f>'Liste detaljert wide'!$E$1</f>
        <v>SO-bev</v>
      </c>
      <c r="F555" t="str">
        <f t="shared" si="8"/>
        <v>2017RFM0SO-bev</v>
      </c>
      <c r="G555" s="3">
        <f>'Liste detaljert wide'!E15</f>
        <v>0</v>
      </c>
      <c r="H555" t="str">
        <f>VLOOKUP(E555,Def!$B$2:$C$15,2,FALSE)</f>
        <v>SO-bev</v>
      </c>
      <c r="I555" s="3">
        <f>IF(A555='Enheter, modell og år'!$F$2-1,0,G555-VLOOKUP(A555-1&amp;B555&amp;C555&amp;E555,$F$2:$G$7561,2,FALSE))</f>
        <v>0</v>
      </c>
      <c r="J555" s="3">
        <f>IF(A555='Enheter, modell og år'!$F$2-1,0,VLOOKUP(A555-1&amp;B555&amp;C555&amp;E555,$F$2:$G$7561,2,FALSE))</f>
        <v>0</v>
      </c>
    </row>
    <row r="556" spans="1:10" x14ac:dyDescent="0.25">
      <c r="A556">
        <f t="shared" ref="A556:C556" si="23">A16</f>
        <v>2017</v>
      </c>
      <c r="B556" t="str">
        <f t="shared" si="23"/>
        <v>RFM</v>
      </c>
      <c r="C556">
        <f t="shared" si="23"/>
        <v>0</v>
      </c>
      <c r="D556">
        <f>IFERROR(VLOOKUP(C556,'Enheter, modell og år'!$A$2:$B$31,2,FALSE),0)</f>
        <v>0</v>
      </c>
      <c r="E556" t="str">
        <f>'Liste detaljert wide'!$E$1</f>
        <v>SO-bev</v>
      </c>
      <c r="F556" t="str">
        <f t="shared" si="8"/>
        <v>2017RFM0SO-bev</v>
      </c>
      <c r="G556" s="3">
        <f>'Liste detaljert wide'!E16</f>
        <v>0</v>
      </c>
      <c r="H556" t="str">
        <f>VLOOKUP(E556,Def!$B$2:$C$15,2,FALSE)</f>
        <v>SO-bev</v>
      </c>
      <c r="I556" s="3">
        <f>IF(A556='Enheter, modell og år'!$F$2-1,0,G556-VLOOKUP(A556-1&amp;B556&amp;C556&amp;E556,$F$2:$G$7561,2,FALSE))</f>
        <v>0</v>
      </c>
      <c r="J556" s="3">
        <f>IF(A556='Enheter, modell og år'!$F$2-1,0,VLOOKUP(A556-1&amp;B556&amp;C556&amp;E556,$F$2:$G$7561,2,FALSE))</f>
        <v>0</v>
      </c>
    </row>
    <row r="557" spans="1:10" x14ac:dyDescent="0.25">
      <c r="A557">
        <f t="shared" ref="A557:C557" si="24">A17</f>
        <v>2017</v>
      </c>
      <c r="B557" t="str">
        <f t="shared" si="24"/>
        <v>RFM</v>
      </c>
      <c r="C557">
        <f t="shared" si="24"/>
        <v>0</v>
      </c>
      <c r="D557">
        <f>IFERROR(VLOOKUP(C557,'Enheter, modell og år'!$A$2:$B$31,2,FALSE),0)</f>
        <v>0</v>
      </c>
      <c r="E557" t="str">
        <f>'Liste detaljert wide'!$E$1</f>
        <v>SO-bev</v>
      </c>
      <c r="F557" t="str">
        <f t="shared" si="8"/>
        <v>2017RFM0SO-bev</v>
      </c>
      <c r="G557" s="3">
        <f>'Liste detaljert wide'!E17</f>
        <v>0</v>
      </c>
      <c r="H557" t="str">
        <f>VLOOKUP(E557,Def!$B$2:$C$15,2,FALSE)</f>
        <v>SO-bev</v>
      </c>
      <c r="I557" s="3">
        <f>IF(A557='Enheter, modell og år'!$F$2-1,0,G557-VLOOKUP(A557-1&amp;B557&amp;C557&amp;E557,$F$2:$G$7561,2,FALSE))</f>
        <v>0</v>
      </c>
      <c r="J557" s="3">
        <f>IF(A557='Enheter, modell og år'!$F$2-1,0,VLOOKUP(A557-1&amp;B557&amp;C557&amp;E557,$F$2:$G$7561,2,FALSE))</f>
        <v>0</v>
      </c>
    </row>
    <row r="558" spans="1:10" x14ac:dyDescent="0.25">
      <c r="A558">
        <f t="shared" ref="A558:C558" si="25">A18</f>
        <v>2017</v>
      </c>
      <c r="B558" t="str">
        <f t="shared" si="25"/>
        <v>RFM</v>
      </c>
      <c r="C558">
        <f t="shared" si="25"/>
        <v>0</v>
      </c>
      <c r="D558">
        <f>IFERROR(VLOOKUP(C558,'Enheter, modell og år'!$A$2:$B$31,2,FALSE),0)</f>
        <v>0</v>
      </c>
      <c r="E558" t="str">
        <f>'Liste detaljert wide'!$E$1</f>
        <v>SO-bev</v>
      </c>
      <c r="F558" t="str">
        <f t="shared" si="8"/>
        <v>2017RFM0SO-bev</v>
      </c>
      <c r="G558" s="3">
        <f>'Liste detaljert wide'!E18</f>
        <v>0</v>
      </c>
      <c r="H558" t="str">
        <f>VLOOKUP(E558,Def!$B$2:$C$15,2,FALSE)</f>
        <v>SO-bev</v>
      </c>
      <c r="I558" s="3">
        <f>IF(A558='Enheter, modell og år'!$F$2-1,0,G558-VLOOKUP(A558-1&amp;B558&amp;C558&amp;E558,$F$2:$G$7561,2,FALSE))</f>
        <v>0</v>
      </c>
      <c r="J558" s="3">
        <f>IF(A558='Enheter, modell og år'!$F$2-1,0,VLOOKUP(A558-1&amp;B558&amp;C558&amp;E558,$F$2:$G$7561,2,FALSE))</f>
        <v>0</v>
      </c>
    </row>
    <row r="559" spans="1:10" x14ac:dyDescent="0.25">
      <c r="A559">
        <f t="shared" ref="A559:C559" si="26">A19</f>
        <v>2017</v>
      </c>
      <c r="B559" t="str">
        <f t="shared" si="26"/>
        <v>RFM</v>
      </c>
      <c r="C559">
        <f t="shared" si="26"/>
        <v>0</v>
      </c>
      <c r="D559">
        <f>IFERROR(VLOOKUP(C559,'Enheter, modell og år'!$A$2:$B$31,2,FALSE),0)</f>
        <v>0</v>
      </c>
      <c r="E559" t="str">
        <f>'Liste detaljert wide'!$E$1</f>
        <v>SO-bev</v>
      </c>
      <c r="F559" t="str">
        <f t="shared" si="8"/>
        <v>2017RFM0SO-bev</v>
      </c>
      <c r="G559" s="3">
        <f>'Liste detaljert wide'!E19</f>
        <v>0</v>
      </c>
      <c r="H559" t="str">
        <f>VLOOKUP(E559,Def!$B$2:$C$15,2,FALSE)</f>
        <v>SO-bev</v>
      </c>
      <c r="I559" s="3">
        <f>IF(A559='Enheter, modell og år'!$F$2-1,0,G559-VLOOKUP(A559-1&amp;B559&amp;C559&amp;E559,$F$2:$G$7561,2,FALSE))</f>
        <v>0</v>
      </c>
      <c r="J559" s="3">
        <f>IF(A559='Enheter, modell og år'!$F$2-1,0,VLOOKUP(A559-1&amp;B559&amp;C559&amp;E559,$F$2:$G$7561,2,FALSE))</f>
        <v>0</v>
      </c>
    </row>
    <row r="560" spans="1:10" x14ac:dyDescent="0.25">
      <c r="A560">
        <f t="shared" ref="A560:C560" si="27">A20</f>
        <v>2017</v>
      </c>
      <c r="B560" t="str">
        <f t="shared" si="27"/>
        <v>RFM</v>
      </c>
      <c r="C560">
        <f t="shared" si="27"/>
        <v>0</v>
      </c>
      <c r="D560">
        <f>IFERROR(VLOOKUP(C560,'Enheter, modell og år'!$A$2:$B$31,2,FALSE),0)</f>
        <v>0</v>
      </c>
      <c r="E560" t="str">
        <f>'Liste detaljert wide'!$E$1</f>
        <v>SO-bev</v>
      </c>
      <c r="F560" t="str">
        <f t="shared" si="8"/>
        <v>2017RFM0SO-bev</v>
      </c>
      <c r="G560" s="3">
        <f>'Liste detaljert wide'!E20</f>
        <v>0</v>
      </c>
      <c r="H560" t="str">
        <f>VLOOKUP(E560,Def!$B$2:$C$15,2,FALSE)</f>
        <v>SO-bev</v>
      </c>
      <c r="I560" s="3">
        <f>IF(A560='Enheter, modell og år'!$F$2-1,0,G560-VLOOKUP(A560-1&amp;B560&amp;C560&amp;E560,$F$2:$G$7561,2,FALSE))</f>
        <v>0</v>
      </c>
      <c r="J560" s="3">
        <f>IF(A560='Enheter, modell og år'!$F$2-1,0,VLOOKUP(A560-1&amp;B560&amp;C560&amp;E560,$F$2:$G$7561,2,FALSE))</f>
        <v>0</v>
      </c>
    </row>
    <row r="561" spans="1:10" x14ac:dyDescent="0.25">
      <c r="A561">
        <f t="shared" ref="A561:C561" si="28">A21</f>
        <v>2017</v>
      </c>
      <c r="B561" t="str">
        <f t="shared" si="28"/>
        <v>RFM</v>
      </c>
      <c r="C561">
        <f t="shared" si="28"/>
        <v>0</v>
      </c>
      <c r="D561">
        <f>IFERROR(VLOOKUP(C561,'Enheter, modell og år'!$A$2:$B$31,2,FALSE),0)</f>
        <v>0</v>
      </c>
      <c r="E561" t="str">
        <f>'Liste detaljert wide'!$E$1</f>
        <v>SO-bev</v>
      </c>
      <c r="F561" t="str">
        <f t="shared" si="8"/>
        <v>2017RFM0SO-bev</v>
      </c>
      <c r="G561" s="3">
        <f>'Liste detaljert wide'!E21</f>
        <v>0</v>
      </c>
      <c r="H561" t="str">
        <f>VLOOKUP(E561,Def!$B$2:$C$15,2,FALSE)</f>
        <v>SO-bev</v>
      </c>
      <c r="I561" s="3">
        <f>IF(A561='Enheter, modell og år'!$F$2-1,0,G561-VLOOKUP(A561-1&amp;B561&amp;C561&amp;E561,$F$2:$G$7561,2,FALSE))</f>
        <v>0</v>
      </c>
      <c r="J561" s="3">
        <f>IF(A561='Enheter, modell og år'!$F$2-1,0,VLOOKUP(A561-1&amp;B561&amp;C561&amp;E561,$F$2:$G$7561,2,FALSE))</f>
        <v>0</v>
      </c>
    </row>
    <row r="562" spans="1:10" x14ac:dyDescent="0.25">
      <c r="A562">
        <f t="shared" ref="A562:C562" si="29">A22</f>
        <v>2017</v>
      </c>
      <c r="B562" t="str">
        <f t="shared" si="29"/>
        <v>RFM</v>
      </c>
      <c r="C562">
        <f t="shared" si="29"/>
        <v>0</v>
      </c>
      <c r="D562">
        <f>IFERROR(VLOOKUP(C562,'Enheter, modell og år'!$A$2:$B$31,2,FALSE),0)</f>
        <v>0</v>
      </c>
      <c r="E562" t="str">
        <f>'Liste detaljert wide'!$E$1</f>
        <v>SO-bev</v>
      </c>
      <c r="F562" t="str">
        <f t="shared" si="8"/>
        <v>2017RFM0SO-bev</v>
      </c>
      <c r="G562" s="3">
        <f>'Liste detaljert wide'!E22</f>
        <v>0</v>
      </c>
      <c r="H562" t="str">
        <f>VLOOKUP(E562,Def!$B$2:$C$15,2,FALSE)</f>
        <v>SO-bev</v>
      </c>
      <c r="I562" s="3">
        <f>IF(A562='Enheter, modell og år'!$F$2-1,0,G562-VLOOKUP(A562-1&amp;B562&amp;C562&amp;E562,$F$2:$G$7561,2,FALSE))</f>
        <v>0</v>
      </c>
      <c r="J562" s="3">
        <f>IF(A562='Enheter, modell og år'!$F$2-1,0,VLOOKUP(A562-1&amp;B562&amp;C562&amp;E562,$F$2:$G$7561,2,FALSE))</f>
        <v>0</v>
      </c>
    </row>
    <row r="563" spans="1:10" x14ac:dyDescent="0.25">
      <c r="A563">
        <f t="shared" ref="A563:C563" si="30">A23</f>
        <v>2017</v>
      </c>
      <c r="B563" t="str">
        <f t="shared" si="30"/>
        <v>RFM</v>
      </c>
      <c r="C563">
        <f t="shared" si="30"/>
        <v>0</v>
      </c>
      <c r="D563">
        <f>IFERROR(VLOOKUP(C563,'Enheter, modell og år'!$A$2:$B$31,2,FALSE),0)</f>
        <v>0</v>
      </c>
      <c r="E563" t="str">
        <f>'Liste detaljert wide'!$E$1</f>
        <v>SO-bev</v>
      </c>
      <c r="F563" t="str">
        <f t="shared" si="8"/>
        <v>2017RFM0SO-bev</v>
      </c>
      <c r="G563" s="3">
        <f>'Liste detaljert wide'!E23</f>
        <v>0</v>
      </c>
      <c r="H563" t="str">
        <f>VLOOKUP(E563,Def!$B$2:$C$15,2,FALSE)</f>
        <v>SO-bev</v>
      </c>
      <c r="I563" s="3">
        <f>IF(A563='Enheter, modell og år'!$F$2-1,0,G563-VLOOKUP(A563-1&amp;B563&amp;C563&amp;E563,$F$2:$G$7561,2,FALSE))</f>
        <v>0</v>
      </c>
      <c r="J563" s="3">
        <f>IF(A563='Enheter, modell og år'!$F$2-1,0,VLOOKUP(A563-1&amp;B563&amp;C563&amp;E563,$F$2:$G$7561,2,FALSE))</f>
        <v>0</v>
      </c>
    </row>
    <row r="564" spans="1:10" x14ac:dyDescent="0.25">
      <c r="A564">
        <f t="shared" ref="A564:C564" si="31">A24</f>
        <v>2017</v>
      </c>
      <c r="B564" t="str">
        <f t="shared" si="31"/>
        <v>RFM</v>
      </c>
      <c r="C564">
        <f t="shared" si="31"/>
        <v>0</v>
      </c>
      <c r="D564">
        <f>IFERROR(VLOOKUP(C564,'Enheter, modell og år'!$A$2:$B$31,2,FALSE),0)</f>
        <v>0</v>
      </c>
      <c r="E564" t="str">
        <f>'Liste detaljert wide'!$E$1</f>
        <v>SO-bev</v>
      </c>
      <c r="F564" t="str">
        <f t="shared" si="8"/>
        <v>2017RFM0SO-bev</v>
      </c>
      <c r="G564" s="3">
        <f>'Liste detaljert wide'!E24</f>
        <v>0</v>
      </c>
      <c r="H564" t="str">
        <f>VLOOKUP(E564,Def!$B$2:$C$15,2,FALSE)</f>
        <v>SO-bev</v>
      </c>
      <c r="I564" s="3">
        <f>IF(A564='Enheter, modell og år'!$F$2-1,0,G564-VLOOKUP(A564-1&amp;B564&amp;C564&amp;E564,$F$2:$G$7561,2,FALSE))</f>
        <v>0</v>
      </c>
      <c r="J564" s="3">
        <f>IF(A564='Enheter, modell og år'!$F$2-1,0,VLOOKUP(A564-1&amp;B564&amp;C564&amp;E564,$F$2:$G$7561,2,FALSE))</f>
        <v>0</v>
      </c>
    </row>
    <row r="565" spans="1:10" x14ac:dyDescent="0.25">
      <c r="A565">
        <f t="shared" ref="A565:C565" si="32">A25</f>
        <v>2017</v>
      </c>
      <c r="B565" t="str">
        <f t="shared" si="32"/>
        <v>RFM</v>
      </c>
      <c r="C565">
        <f t="shared" si="32"/>
        <v>0</v>
      </c>
      <c r="D565">
        <f>IFERROR(VLOOKUP(C565,'Enheter, modell og år'!$A$2:$B$31,2,FALSE),0)</f>
        <v>0</v>
      </c>
      <c r="E565" t="str">
        <f>'Liste detaljert wide'!$E$1</f>
        <v>SO-bev</v>
      </c>
      <c r="F565" t="str">
        <f t="shared" si="8"/>
        <v>2017RFM0SO-bev</v>
      </c>
      <c r="G565" s="3">
        <f>'Liste detaljert wide'!E25</f>
        <v>0</v>
      </c>
      <c r="H565" t="str">
        <f>VLOOKUP(E565,Def!$B$2:$C$15,2,FALSE)</f>
        <v>SO-bev</v>
      </c>
      <c r="I565" s="3">
        <f>IF(A565='Enheter, modell og år'!$F$2-1,0,G565-VLOOKUP(A565-1&amp;B565&amp;C565&amp;E565,$F$2:$G$7561,2,FALSE))</f>
        <v>0</v>
      </c>
      <c r="J565" s="3">
        <f>IF(A565='Enheter, modell og år'!$F$2-1,0,VLOOKUP(A565-1&amp;B565&amp;C565&amp;E565,$F$2:$G$7561,2,FALSE))</f>
        <v>0</v>
      </c>
    </row>
    <row r="566" spans="1:10" x14ac:dyDescent="0.25">
      <c r="A566">
        <f t="shared" ref="A566:C566" si="33">A26</f>
        <v>2017</v>
      </c>
      <c r="B566" t="str">
        <f t="shared" si="33"/>
        <v>RFM</v>
      </c>
      <c r="C566">
        <f t="shared" si="33"/>
        <v>0</v>
      </c>
      <c r="D566">
        <f>IFERROR(VLOOKUP(C566,'Enheter, modell og år'!$A$2:$B$31,2,FALSE),0)</f>
        <v>0</v>
      </c>
      <c r="E566" t="str">
        <f>'Liste detaljert wide'!$E$1</f>
        <v>SO-bev</v>
      </c>
      <c r="F566" t="str">
        <f t="shared" si="8"/>
        <v>2017RFM0SO-bev</v>
      </c>
      <c r="G566" s="3">
        <f>'Liste detaljert wide'!E26</f>
        <v>0</v>
      </c>
      <c r="H566" t="str">
        <f>VLOOKUP(E566,Def!$B$2:$C$15,2,FALSE)</f>
        <v>SO-bev</v>
      </c>
      <c r="I566" s="3">
        <f>IF(A566='Enheter, modell og år'!$F$2-1,0,G566-VLOOKUP(A566-1&amp;B566&amp;C566&amp;E566,$F$2:$G$7561,2,FALSE))</f>
        <v>0</v>
      </c>
      <c r="J566" s="3">
        <f>IF(A566='Enheter, modell og år'!$F$2-1,0,VLOOKUP(A566-1&amp;B566&amp;C566&amp;E566,$F$2:$G$7561,2,FALSE))</f>
        <v>0</v>
      </c>
    </row>
    <row r="567" spans="1:10" x14ac:dyDescent="0.25">
      <c r="A567">
        <f t="shared" ref="A567:C567" si="34">A27</f>
        <v>2017</v>
      </c>
      <c r="B567" t="str">
        <f t="shared" si="34"/>
        <v>RFM</v>
      </c>
      <c r="C567">
        <f t="shared" si="34"/>
        <v>0</v>
      </c>
      <c r="D567">
        <f>IFERROR(VLOOKUP(C567,'Enheter, modell og år'!$A$2:$B$31,2,FALSE),0)</f>
        <v>0</v>
      </c>
      <c r="E567" t="str">
        <f>'Liste detaljert wide'!$E$1</f>
        <v>SO-bev</v>
      </c>
      <c r="F567" t="str">
        <f t="shared" si="8"/>
        <v>2017RFM0SO-bev</v>
      </c>
      <c r="G567" s="3">
        <f>'Liste detaljert wide'!E27</f>
        <v>0</v>
      </c>
      <c r="H567" t="str">
        <f>VLOOKUP(E567,Def!$B$2:$C$15,2,FALSE)</f>
        <v>SO-bev</v>
      </c>
      <c r="I567" s="3">
        <f>IF(A567='Enheter, modell og år'!$F$2-1,0,G567-VLOOKUP(A567-1&amp;B567&amp;C567&amp;E567,$F$2:$G$7561,2,FALSE))</f>
        <v>0</v>
      </c>
      <c r="J567" s="3">
        <f>IF(A567='Enheter, modell og år'!$F$2-1,0,VLOOKUP(A567-1&amp;B567&amp;C567&amp;E567,$F$2:$G$7561,2,FALSE))</f>
        <v>0</v>
      </c>
    </row>
    <row r="568" spans="1:10" x14ac:dyDescent="0.25">
      <c r="A568">
        <f t="shared" ref="A568:C568" si="35">A28</f>
        <v>2017</v>
      </c>
      <c r="B568" t="str">
        <f t="shared" si="35"/>
        <v>RFM</v>
      </c>
      <c r="C568">
        <f t="shared" si="35"/>
        <v>0</v>
      </c>
      <c r="D568">
        <f>IFERROR(VLOOKUP(C568,'Enheter, modell og år'!$A$2:$B$31,2,FALSE),0)</f>
        <v>0</v>
      </c>
      <c r="E568" t="str">
        <f>'Liste detaljert wide'!$E$1</f>
        <v>SO-bev</v>
      </c>
      <c r="F568" t="str">
        <f t="shared" si="8"/>
        <v>2017RFM0SO-bev</v>
      </c>
      <c r="G568" s="3">
        <f>'Liste detaljert wide'!E28</f>
        <v>0</v>
      </c>
      <c r="H568" t="str">
        <f>VLOOKUP(E568,Def!$B$2:$C$15,2,FALSE)</f>
        <v>SO-bev</v>
      </c>
      <c r="I568" s="3">
        <f>IF(A568='Enheter, modell og år'!$F$2-1,0,G568-VLOOKUP(A568-1&amp;B568&amp;C568&amp;E568,$F$2:$G$7561,2,FALSE))</f>
        <v>0</v>
      </c>
      <c r="J568" s="3">
        <f>IF(A568='Enheter, modell og år'!$F$2-1,0,VLOOKUP(A568-1&amp;B568&amp;C568&amp;E568,$F$2:$G$7561,2,FALSE))</f>
        <v>0</v>
      </c>
    </row>
    <row r="569" spans="1:10" x14ac:dyDescent="0.25">
      <c r="A569">
        <f t="shared" ref="A569:C569" si="36">A29</f>
        <v>2017</v>
      </c>
      <c r="B569" t="str">
        <f t="shared" si="36"/>
        <v>RFM</v>
      </c>
      <c r="C569">
        <f t="shared" si="36"/>
        <v>0</v>
      </c>
      <c r="D569">
        <f>IFERROR(VLOOKUP(C569,'Enheter, modell og år'!$A$2:$B$31,2,FALSE),0)</f>
        <v>0</v>
      </c>
      <c r="E569" t="str">
        <f>'Liste detaljert wide'!$E$1</f>
        <v>SO-bev</v>
      </c>
      <c r="F569" t="str">
        <f t="shared" si="8"/>
        <v>2017RFM0SO-bev</v>
      </c>
      <c r="G569" s="3">
        <f>'Liste detaljert wide'!E29</f>
        <v>0</v>
      </c>
      <c r="H569" t="str">
        <f>VLOOKUP(E569,Def!$B$2:$C$15,2,FALSE)</f>
        <v>SO-bev</v>
      </c>
      <c r="I569" s="3">
        <f>IF(A569='Enheter, modell og år'!$F$2-1,0,G569-VLOOKUP(A569-1&amp;B569&amp;C569&amp;E569,$F$2:$G$7561,2,FALSE))</f>
        <v>0</v>
      </c>
      <c r="J569" s="3">
        <f>IF(A569='Enheter, modell og år'!$F$2-1,0,VLOOKUP(A569-1&amp;B569&amp;C569&amp;E569,$F$2:$G$7561,2,FALSE))</f>
        <v>0</v>
      </c>
    </row>
    <row r="570" spans="1:10" x14ac:dyDescent="0.25">
      <c r="A570">
        <f t="shared" ref="A570:C570" si="37">A30</f>
        <v>2017</v>
      </c>
      <c r="B570" t="str">
        <f t="shared" si="37"/>
        <v>RFM</v>
      </c>
      <c r="C570">
        <f t="shared" si="37"/>
        <v>0</v>
      </c>
      <c r="D570">
        <f>IFERROR(VLOOKUP(C570,'Enheter, modell og år'!$A$2:$B$31,2,FALSE),0)</f>
        <v>0</v>
      </c>
      <c r="E570" t="str">
        <f>'Liste detaljert wide'!$E$1</f>
        <v>SO-bev</v>
      </c>
      <c r="F570" t="str">
        <f t="shared" si="8"/>
        <v>2017RFM0SO-bev</v>
      </c>
      <c r="G570" s="3">
        <f>'Liste detaljert wide'!E30</f>
        <v>0</v>
      </c>
      <c r="H570" t="str">
        <f>VLOOKUP(E570,Def!$B$2:$C$15,2,FALSE)</f>
        <v>SO-bev</v>
      </c>
      <c r="I570" s="3">
        <f>IF(A570='Enheter, modell og år'!$F$2-1,0,G570-VLOOKUP(A570-1&amp;B570&amp;C570&amp;E570,$F$2:$G$7561,2,FALSE))</f>
        <v>0</v>
      </c>
      <c r="J570" s="3">
        <f>IF(A570='Enheter, modell og år'!$F$2-1,0,VLOOKUP(A570-1&amp;B570&amp;C570&amp;E570,$F$2:$G$7561,2,FALSE))</f>
        <v>0</v>
      </c>
    </row>
    <row r="571" spans="1:10" x14ac:dyDescent="0.25">
      <c r="A571">
        <f t="shared" ref="A571:C571" si="38">A31</f>
        <v>2017</v>
      </c>
      <c r="B571" t="str">
        <f t="shared" si="38"/>
        <v>RFM</v>
      </c>
      <c r="C571">
        <f t="shared" si="38"/>
        <v>0</v>
      </c>
      <c r="D571">
        <f>IFERROR(VLOOKUP(C571,'Enheter, modell og år'!$A$2:$B$31,2,FALSE),0)</f>
        <v>0</v>
      </c>
      <c r="E571" t="str">
        <f>'Liste detaljert wide'!$E$1</f>
        <v>SO-bev</v>
      </c>
      <c r="F571" t="str">
        <f t="shared" si="8"/>
        <v>2017RFM0SO-bev</v>
      </c>
      <c r="G571" s="3">
        <f>'Liste detaljert wide'!E31</f>
        <v>0</v>
      </c>
      <c r="H571" t="str">
        <f>VLOOKUP(E571,Def!$B$2:$C$15,2,FALSE)</f>
        <v>SO-bev</v>
      </c>
      <c r="I571" s="3">
        <f>IF(A571='Enheter, modell og år'!$F$2-1,0,G571-VLOOKUP(A571-1&amp;B571&amp;C571&amp;E571,$F$2:$G$7561,2,FALSE))</f>
        <v>0</v>
      </c>
      <c r="J571" s="3">
        <f>IF(A571='Enheter, modell og år'!$F$2-1,0,VLOOKUP(A571-1&amp;B571&amp;C571&amp;E571,$F$2:$G$7561,2,FALSE))</f>
        <v>0</v>
      </c>
    </row>
    <row r="572" spans="1:10" x14ac:dyDescent="0.25">
      <c r="A572">
        <f t="shared" ref="A572:C572" si="39">A32</f>
        <v>2018</v>
      </c>
      <c r="B572" t="str">
        <f t="shared" si="39"/>
        <v>RFM</v>
      </c>
      <c r="C572">
        <f t="shared" si="39"/>
        <v>0</v>
      </c>
      <c r="D572">
        <f>IFERROR(VLOOKUP(C572,'Enheter, modell og år'!$A$2:$B$31,2,FALSE),0)</f>
        <v>0</v>
      </c>
      <c r="E572" t="str">
        <f>'Liste detaljert wide'!$E$1</f>
        <v>SO-bev</v>
      </c>
      <c r="F572" t="str">
        <f t="shared" si="8"/>
        <v>2018RFM0SO-bev</v>
      </c>
      <c r="G572" s="3">
        <f>'Liste detaljert wide'!E32</f>
        <v>0</v>
      </c>
      <c r="H572" t="str">
        <f>VLOOKUP(E572,Def!$B$2:$C$15,2,FALSE)</f>
        <v>SO-bev</v>
      </c>
      <c r="I572" s="3">
        <f>IF(A572='Enheter, modell og år'!$F$2-1,0,G572-VLOOKUP(A572-1&amp;B572&amp;C572&amp;E572,$F$2:$G$7561,2,FALSE))</f>
        <v>0</v>
      </c>
      <c r="J572" s="3">
        <f>IF(A572='Enheter, modell og år'!$F$2-1,0,VLOOKUP(A572-1&amp;B572&amp;C572&amp;E572,$F$2:$G$7561,2,FALSE))</f>
        <v>0</v>
      </c>
    </row>
    <row r="573" spans="1:10" x14ac:dyDescent="0.25">
      <c r="A573">
        <f t="shared" ref="A573:C573" si="40">A33</f>
        <v>2018</v>
      </c>
      <c r="B573" t="str">
        <f t="shared" si="40"/>
        <v>RFM</v>
      </c>
      <c r="C573">
        <f t="shared" si="40"/>
        <v>0</v>
      </c>
      <c r="D573">
        <f>IFERROR(VLOOKUP(C573,'Enheter, modell og år'!$A$2:$B$31,2,FALSE),0)</f>
        <v>0</v>
      </c>
      <c r="E573" t="str">
        <f>'Liste detaljert wide'!$E$1</f>
        <v>SO-bev</v>
      </c>
      <c r="F573" t="str">
        <f t="shared" si="8"/>
        <v>2018RFM0SO-bev</v>
      </c>
      <c r="G573" s="3">
        <f>'Liste detaljert wide'!E33</f>
        <v>0</v>
      </c>
      <c r="H573" t="str">
        <f>VLOOKUP(E573,Def!$B$2:$C$15,2,FALSE)</f>
        <v>SO-bev</v>
      </c>
      <c r="I573" s="3">
        <f>IF(A573='Enheter, modell og år'!$F$2-1,0,G573-VLOOKUP(A573-1&amp;B573&amp;C573&amp;E573,$F$2:$G$7561,2,FALSE))</f>
        <v>0</v>
      </c>
      <c r="J573" s="3">
        <f>IF(A573='Enheter, modell og år'!$F$2-1,0,VLOOKUP(A573-1&amp;B573&amp;C573&amp;E573,$F$2:$G$7561,2,FALSE))</f>
        <v>0</v>
      </c>
    </row>
    <row r="574" spans="1:10" x14ac:dyDescent="0.25">
      <c r="A574">
        <f t="shared" ref="A574:C574" si="41">A34</f>
        <v>2018</v>
      </c>
      <c r="B574" t="str">
        <f t="shared" si="41"/>
        <v>RFM</v>
      </c>
      <c r="C574">
        <f t="shared" si="41"/>
        <v>0</v>
      </c>
      <c r="D574">
        <f>IFERROR(VLOOKUP(C574,'Enheter, modell og år'!$A$2:$B$31,2,FALSE),0)</f>
        <v>0</v>
      </c>
      <c r="E574" t="str">
        <f>'Liste detaljert wide'!$E$1</f>
        <v>SO-bev</v>
      </c>
      <c r="F574" t="str">
        <f t="shared" si="8"/>
        <v>2018RFM0SO-bev</v>
      </c>
      <c r="G574" s="3">
        <f>'Liste detaljert wide'!E34</f>
        <v>0</v>
      </c>
      <c r="H574" t="str">
        <f>VLOOKUP(E574,Def!$B$2:$C$15,2,FALSE)</f>
        <v>SO-bev</v>
      </c>
      <c r="I574" s="3">
        <f>IF(A574='Enheter, modell og år'!$F$2-1,0,G574-VLOOKUP(A574-1&amp;B574&amp;C574&amp;E574,$F$2:$G$7561,2,FALSE))</f>
        <v>0</v>
      </c>
      <c r="J574" s="3">
        <f>IF(A574='Enheter, modell og år'!$F$2-1,0,VLOOKUP(A574-1&amp;B574&amp;C574&amp;E574,$F$2:$G$7561,2,FALSE))</f>
        <v>0</v>
      </c>
    </row>
    <row r="575" spans="1:10" x14ac:dyDescent="0.25">
      <c r="A575">
        <f t="shared" ref="A575:C575" si="42">A35</f>
        <v>2018</v>
      </c>
      <c r="B575" t="str">
        <f t="shared" si="42"/>
        <v>RFM</v>
      </c>
      <c r="C575">
        <f t="shared" si="42"/>
        <v>0</v>
      </c>
      <c r="D575">
        <f>IFERROR(VLOOKUP(C575,'Enheter, modell og år'!$A$2:$B$31,2,FALSE),0)</f>
        <v>0</v>
      </c>
      <c r="E575" t="str">
        <f>'Liste detaljert wide'!$E$1</f>
        <v>SO-bev</v>
      </c>
      <c r="F575" t="str">
        <f t="shared" si="8"/>
        <v>2018RFM0SO-bev</v>
      </c>
      <c r="G575" s="3">
        <f>'Liste detaljert wide'!E35</f>
        <v>0</v>
      </c>
      <c r="H575" t="str">
        <f>VLOOKUP(E575,Def!$B$2:$C$15,2,FALSE)</f>
        <v>SO-bev</v>
      </c>
      <c r="I575" s="3">
        <f>IF(A575='Enheter, modell og år'!$F$2-1,0,G575-VLOOKUP(A575-1&amp;B575&amp;C575&amp;E575,$F$2:$G$7561,2,FALSE))</f>
        <v>0</v>
      </c>
      <c r="J575" s="3">
        <f>IF(A575='Enheter, modell og år'!$F$2-1,0,VLOOKUP(A575-1&amp;B575&amp;C575&amp;E575,$F$2:$G$7561,2,FALSE))</f>
        <v>0</v>
      </c>
    </row>
    <row r="576" spans="1:10" x14ac:dyDescent="0.25">
      <c r="A576">
        <f t="shared" ref="A576:C576" si="43">A36</f>
        <v>2018</v>
      </c>
      <c r="B576" t="str">
        <f t="shared" si="43"/>
        <v>RFM</v>
      </c>
      <c r="C576">
        <f t="shared" si="43"/>
        <v>0</v>
      </c>
      <c r="D576">
        <f>IFERROR(VLOOKUP(C576,'Enheter, modell og år'!$A$2:$B$31,2,FALSE),0)</f>
        <v>0</v>
      </c>
      <c r="E576" t="str">
        <f>'Liste detaljert wide'!$E$1</f>
        <v>SO-bev</v>
      </c>
      <c r="F576" t="str">
        <f t="shared" si="8"/>
        <v>2018RFM0SO-bev</v>
      </c>
      <c r="G576" s="3">
        <f>'Liste detaljert wide'!E36</f>
        <v>0</v>
      </c>
      <c r="H576" t="str">
        <f>VLOOKUP(E576,Def!$B$2:$C$15,2,FALSE)</f>
        <v>SO-bev</v>
      </c>
      <c r="I576" s="3">
        <f>IF(A576='Enheter, modell og år'!$F$2-1,0,G576-VLOOKUP(A576-1&amp;B576&amp;C576&amp;E576,$F$2:$G$7561,2,FALSE))</f>
        <v>0</v>
      </c>
      <c r="J576" s="3">
        <f>IF(A576='Enheter, modell og år'!$F$2-1,0,VLOOKUP(A576-1&amp;B576&amp;C576&amp;E576,$F$2:$G$7561,2,FALSE))</f>
        <v>0</v>
      </c>
    </row>
    <row r="577" spans="1:10" x14ac:dyDescent="0.25">
      <c r="A577">
        <f t="shared" ref="A577:C577" si="44">A37</f>
        <v>2018</v>
      </c>
      <c r="B577" t="str">
        <f t="shared" si="44"/>
        <v>RFM</v>
      </c>
      <c r="C577">
        <f t="shared" si="44"/>
        <v>0</v>
      </c>
      <c r="D577">
        <f>IFERROR(VLOOKUP(C577,'Enheter, modell og år'!$A$2:$B$31,2,FALSE),0)</f>
        <v>0</v>
      </c>
      <c r="E577" t="str">
        <f>'Liste detaljert wide'!$E$1</f>
        <v>SO-bev</v>
      </c>
      <c r="F577" t="str">
        <f t="shared" si="8"/>
        <v>2018RFM0SO-bev</v>
      </c>
      <c r="G577" s="3">
        <f>'Liste detaljert wide'!E37</f>
        <v>0</v>
      </c>
      <c r="H577" t="str">
        <f>VLOOKUP(E577,Def!$B$2:$C$15,2,FALSE)</f>
        <v>SO-bev</v>
      </c>
      <c r="I577" s="3">
        <f>IF(A577='Enheter, modell og år'!$F$2-1,0,G577-VLOOKUP(A577-1&amp;B577&amp;C577&amp;E577,$F$2:$G$7561,2,FALSE))</f>
        <v>0</v>
      </c>
      <c r="J577" s="3">
        <f>IF(A577='Enheter, modell og år'!$F$2-1,0,VLOOKUP(A577-1&amp;B577&amp;C577&amp;E577,$F$2:$G$7561,2,FALSE))</f>
        <v>0</v>
      </c>
    </row>
    <row r="578" spans="1:10" x14ac:dyDescent="0.25">
      <c r="A578">
        <f t="shared" ref="A578:C578" si="45">A38</f>
        <v>2018</v>
      </c>
      <c r="B578" t="str">
        <f t="shared" si="45"/>
        <v>RFM</v>
      </c>
      <c r="C578">
        <f t="shared" si="45"/>
        <v>0</v>
      </c>
      <c r="D578">
        <f>IFERROR(VLOOKUP(C578,'Enheter, modell og år'!$A$2:$B$31,2,FALSE),0)</f>
        <v>0</v>
      </c>
      <c r="E578" t="str">
        <f>'Liste detaljert wide'!$E$1</f>
        <v>SO-bev</v>
      </c>
      <c r="F578" t="str">
        <f t="shared" si="8"/>
        <v>2018RFM0SO-bev</v>
      </c>
      <c r="G578" s="3">
        <f>'Liste detaljert wide'!E38</f>
        <v>0</v>
      </c>
      <c r="H578" t="str">
        <f>VLOOKUP(E578,Def!$B$2:$C$15,2,FALSE)</f>
        <v>SO-bev</v>
      </c>
      <c r="I578" s="3">
        <f>IF(A578='Enheter, modell og år'!$F$2-1,0,G578-VLOOKUP(A578-1&amp;B578&amp;C578&amp;E578,$F$2:$G$7561,2,FALSE))</f>
        <v>0</v>
      </c>
      <c r="J578" s="3">
        <f>IF(A578='Enheter, modell og år'!$F$2-1,0,VLOOKUP(A578-1&amp;B578&amp;C578&amp;E578,$F$2:$G$7561,2,FALSE))</f>
        <v>0</v>
      </c>
    </row>
    <row r="579" spans="1:10" x14ac:dyDescent="0.25">
      <c r="A579">
        <f t="shared" ref="A579:C579" si="46">A39</f>
        <v>2018</v>
      </c>
      <c r="B579" t="str">
        <f t="shared" si="46"/>
        <v>RFM</v>
      </c>
      <c r="C579">
        <f t="shared" si="46"/>
        <v>0</v>
      </c>
      <c r="D579">
        <f>IFERROR(VLOOKUP(C579,'Enheter, modell og år'!$A$2:$B$31,2,FALSE),0)</f>
        <v>0</v>
      </c>
      <c r="E579" t="str">
        <f>'Liste detaljert wide'!$E$1</f>
        <v>SO-bev</v>
      </c>
      <c r="F579" t="str">
        <f t="shared" ref="F579:F642" si="47">A579&amp;B579&amp;C579&amp;E579</f>
        <v>2018RFM0SO-bev</v>
      </c>
      <c r="G579" s="3">
        <f>'Liste detaljert wide'!E39</f>
        <v>0</v>
      </c>
      <c r="H579" t="str">
        <f>VLOOKUP(E579,Def!$B$2:$C$15,2,FALSE)</f>
        <v>SO-bev</v>
      </c>
      <c r="I579" s="3">
        <f>IF(A579='Enheter, modell og år'!$F$2-1,0,G579-VLOOKUP(A579-1&amp;B579&amp;C579&amp;E579,$F$2:$G$7561,2,FALSE))</f>
        <v>0</v>
      </c>
      <c r="J579" s="3">
        <f>IF(A579='Enheter, modell og år'!$F$2-1,0,VLOOKUP(A579-1&amp;B579&amp;C579&amp;E579,$F$2:$G$7561,2,FALSE))</f>
        <v>0</v>
      </c>
    </row>
    <row r="580" spans="1:10" x14ac:dyDescent="0.25">
      <c r="A580">
        <f t="shared" ref="A580:C580" si="48">A40</f>
        <v>2018</v>
      </c>
      <c r="B580" t="str">
        <f t="shared" si="48"/>
        <v>RFM</v>
      </c>
      <c r="C580">
        <f t="shared" si="48"/>
        <v>0</v>
      </c>
      <c r="D580">
        <f>IFERROR(VLOOKUP(C580,'Enheter, modell og år'!$A$2:$B$31,2,FALSE),0)</f>
        <v>0</v>
      </c>
      <c r="E580" t="str">
        <f>'Liste detaljert wide'!$E$1</f>
        <v>SO-bev</v>
      </c>
      <c r="F580" t="str">
        <f t="shared" si="47"/>
        <v>2018RFM0SO-bev</v>
      </c>
      <c r="G580" s="3">
        <f>'Liste detaljert wide'!E40</f>
        <v>0</v>
      </c>
      <c r="H580" t="str">
        <f>VLOOKUP(E580,Def!$B$2:$C$15,2,FALSE)</f>
        <v>SO-bev</v>
      </c>
      <c r="I580" s="3">
        <f>IF(A580='Enheter, modell og år'!$F$2-1,0,G580-VLOOKUP(A580-1&amp;B580&amp;C580&amp;E580,$F$2:$G$7561,2,FALSE))</f>
        <v>0</v>
      </c>
      <c r="J580" s="3">
        <f>IF(A580='Enheter, modell og år'!$F$2-1,0,VLOOKUP(A580-1&amp;B580&amp;C580&amp;E580,$F$2:$G$7561,2,FALSE))</f>
        <v>0</v>
      </c>
    </row>
    <row r="581" spans="1:10" x14ac:dyDescent="0.25">
      <c r="A581">
        <f t="shared" ref="A581:C581" si="49">A41</f>
        <v>2018</v>
      </c>
      <c r="B581" t="str">
        <f t="shared" si="49"/>
        <v>RFM</v>
      </c>
      <c r="C581">
        <f t="shared" si="49"/>
        <v>0</v>
      </c>
      <c r="D581">
        <f>IFERROR(VLOOKUP(C581,'Enheter, modell og år'!$A$2:$B$31,2,FALSE),0)</f>
        <v>0</v>
      </c>
      <c r="E581" t="str">
        <f>'Liste detaljert wide'!$E$1</f>
        <v>SO-bev</v>
      </c>
      <c r="F581" t="str">
        <f t="shared" si="47"/>
        <v>2018RFM0SO-bev</v>
      </c>
      <c r="G581" s="3">
        <f>'Liste detaljert wide'!E41</f>
        <v>0</v>
      </c>
      <c r="H581" t="str">
        <f>VLOOKUP(E581,Def!$B$2:$C$15,2,FALSE)</f>
        <v>SO-bev</v>
      </c>
      <c r="I581" s="3">
        <f>IF(A581='Enheter, modell og år'!$F$2-1,0,G581-VLOOKUP(A581-1&amp;B581&amp;C581&amp;E581,$F$2:$G$7561,2,FALSE))</f>
        <v>0</v>
      </c>
      <c r="J581" s="3">
        <f>IF(A581='Enheter, modell og år'!$F$2-1,0,VLOOKUP(A581-1&amp;B581&amp;C581&amp;E581,$F$2:$G$7561,2,FALSE))</f>
        <v>0</v>
      </c>
    </row>
    <row r="582" spans="1:10" x14ac:dyDescent="0.25">
      <c r="A582">
        <f t="shared" ref="A582:C582" si="50">A42</f>
        <v>2018</v>
      </c>
      <c r="B582" t="str">
        <f t="shared" si="50"/>
        <v>RFM</v>
      </c>
      <c r="C582">
        <f t="shared" si="50"/>
        <v>0</v>
      </c>
      <c r="D582">
        <f>IFERROR(VLOOKUP(C582,'Enheter, modell og år'!$A$2:$B$31,2,FALSE),0)</f>
        <v>0</v>
      </c>
      <c r="E582" t="str">
        <f>'Liste detaljert wide'!$E$1</f>
        <v>SO-bev</v>
      </c>
      <c r="F582" t="str">
        <f t="shared" si="47"/>
        <v>2018RFM0SO-bev</v>
      </c>
      <c r="G582" s="3">
        <f>'Liste detaljert wide'!E42</f>
        <v>0</v>
      </c>
      <c r="H582" t="str">
        <f>VLOOKUP(E582,Def!$B$2:$C$15,2,FALSE)</f>
        <v>SO-bev</v>
      </c>
      <c r="I582" s="3">
        <f>IF(A582='Enheter, modell og år'!$F$2-1,0,G582-VLOOKUP(A582-1&amp;B582&amp;C582&amp;E582,$F$2:$G$7561,2,FALSE))</f>
        <v>0</v>
      </c>
      <c r="J582" s="3">
        <f>IF(A582='Enheter, modell og år'!$F$2-1,0,VLOOKUP(A582-1&amp;B582&amp;C582&amp;E582,$F$2:$G$7561,2,FALSE))</f>
        <v>0</v>
      </c>
    </row>
    <row r="583" spans="1:10" x14ac:dyDescent="0.25">
      <c r="A583">
        <f t="shared" ref="A583:C583" si="51">A43</f>
        <v>2018</v>
      </c>
      <c r="B583" t="str">
        <f t="shared" si="51"/>
        <v>RFM</v>
      </c>
      <c r="C583">
        <f t="shared" si="51"/>
        <v>0</v>
      </c>
      <c r="D583">
        <f>IFERROR(VLOOKUP(C583,'Enheter, modell og år'!$A$2:$B$31,2,FALSE),0)</f>
        <v>0</v>
      </c>
      <c r="E583" t="str">
        <f>'Liste detaljert wide'!$E$1</f>
        <v>SO-bev</v>
      </c>
      <c r="F583" t="str">
        <f t="shared" si="47"/>
        <v>2018RFM0SO-bev</v>
      </c>
      <c r="G583" s="3">
        <f>'Liste detaljert wide'!E43</f>
        <v>0</v>
      </c>
      <c r="H583" t="str">
        <f>VLOOKUP(E583,Def!$B$2:$C$15,2,FALSE)</f>
        <v>SO-bev</v>
      </c>
      <c r="I583" s="3">
        <f>IF(A583='Enheter, modell og år'!$F$2-1,0,G583-VLOOKUP(A583-1&amp;B583&amp;C583&amp;E583,$F$2:$G$7561,2,FALSE))</f>
        <v>0</v>
      </c>
      <c r="J583" s="3">
        <f>IF(A583='Enheter, modell og år'!$F$2-1,0,VLOOKUP(A583-1&amp;B583&amp;C583&amp;E583,$F$2:$G$7561,2,FALSE))</f>
        <v>0</v>
      </c>
    </row>
    <row r="584" spans="1:10" x14ac:dyDescent="0.25">
      <c r="A584">
        <f t="shared" ref="A584:C584" si="52">A44</f>
        <v>2018</v>
      </c>
      <c r="B584" t="str">
        <f t="shared" si="52"/>
        <v>RFM</v>
      </c>
      <c r="C584">
        <f t="shared" si="52"/>
        <v>0</v>
      </c>
      <c r="D584">
        <f>IFERROR(VLOOKUP(C584,'Enheter, modell og år'!$A$2:$B$31,2,FALSE),0)</f>
        <v>0</v>
      </c>
      <c r="E584" t="str">
        <f>'Liste detaljert wide'!$E$1</f>
        <v>SO-bev</v>
      </c>
      <c r="F584" t="str">
        <f t="shared" si="47"/>
        <v>2018RFM0SO-bev</v>
      </c>
      <c r="G584" s="3">
        <f>'Liste detaljert wide'!E44</f>
        <v>0</v>
      </c>
      <c r="H584" t="str">
        <f>VLOOKUP(E584,Def!$B$2:$C$15,2,FALSE)</f>
        <v>SO-bev</v>
      </c>
      <c r="I584" s="3">
        <f>IF(A584='Enheter, modell og år'!$F$2-1,0,G584-VLOOKUP(A584-1&amp;B584&amp;C584&amp;E584,$F$2:$G$7561,2,FALSE))</f>
        <v>0</v>
      </c>
      <c r="J584" s="3">
        <f>IF(A584='Enheter, modell og år'!$F$2-1,0,VLOOKUP(A584-1&amp;B584&amp;C584&amp;E584,$F$2:$G$7561,2,FALSE))</f>
        <v>0</v>
      </c>
    </row>
    <row r="585" spans="1:10" x14ac:dyDescent="0.25">
      <c r="A585">
        <f t="shared" ref="A585:C585" si="53">A45</f>
        <v>2018</v>
      </c>
      <c r="B585" t="str">
        <f t="shared" si="53"/>
        <v>RFM</v>
      </c>
      <c r="C585">
        <f t="shared" si="53"/>
        <v>0</v>
      </c>
      <c r="D585">
        <f>IFERROR(VLOOKUP(C585,'Enheter, modell og år'!$A$2:$B$31,2,FALSE),0)</f>
        <v>0</v>
      </c>
      <c r="E585" t="str">
        <f>'Liste detaljert wide'!$E$1</f>
        <v>SO-bev</v>
      </c>
      <c r="F585" t="str">
        <f t="shared" si="47"/>
        <v>2018RFM0SO-bev</v>
      </c>
      <c r="G585" s="3">
        <f>'Liste detaljert wide'!E45</f>
        <v>0</v>
      </c>
      <c r="H585" t="str">
        <f>VLOOKUP(E585,Def!$B$2:$C$15,2,FALSE)</f>
        <v>SO-bev</v>
      </c>
      <c r="I585" s="3">
        <f>IF(A585='Enheter, modell og år'!$F$2-1,0,G585-VLOOKUP(A585-1&amp;B585&amp;C585&amp;E585,$F$2:$G$7561,2,FALSE))</f>
        <v>0</v>
      </c>
      <c r="J585" s="3">
        <f>IF(A585='Enheter, modell og år'!$F$2-1,0,VLOOKUP(A585-1&amp;B585&amp;C585&amp;E585,$F$2:$G$7561,2,FALSE))</f>
        <v>0</v>
      </c>
    </row>
    <row r="586" spans="1:10" x14ac:dyDescent="0.25">
      <c r="A586">
        <f t="shared" ref="A586:C586" si="54">A46</f>
        <v>2018</v>
      </c>
      <c r="B586" t="str">
        <f t="shared" si="54"/>
        <v>RFM</v>
      </c>
      <c r="C586">
        <f t="shared" si="54"/>
        <v>0</v>
      </c>
      <c r="D586">
        <f>IFERROR(VLOOKUP(C586,'Enheter, modell og år'!$A$2:$B$31,2,FALSE),0)</f>
        <v>0</v>
      </c>
      <c r="E586" t="str">
        <f>'Liste detaljert wide'!$E$1</f>
        <v>SO-bev</v>
      </c>
      <c r="F586" t="str">
        <f t="shared" si="47"/>
        <v>2018RFM0SO-bev</v>
      </c>
      <c r="G586" s="3">
        <f>'Liste detaljert wide'!E46</f>
        <v>0</v>
      </c>
      <c r="H586" t="str">
        <f>VLOOKUP(E586,Def!$B$2:$C$15,2,FALSE)</f>
        <v>SO-bev</v>
      </c>
      <c r="I586" s="3">
        <f>IF(A586='Enheter, modell og år'!$F$2-1,0,G586-VLOOKUP(A586-1&amp;B586&amp;C586&amp;E586,$F$2:$G$7561,2,FALSE))</f>
        <v>0</v>
      </c>
      <c r="J586" s="3">
        <f>IF(A586='Enheter, modell og år'!$F$2-1,0,VLOOKUP(A586-1&amp;B586&amp;C586&amp;E586,$F$2:$G$7561,2,FALSE))</f>
        <v>0</v>
      </c>
    </row>
    <row r="587" spans="1:10" x14ac:dyDescent="0.25">
      <c r="A587">
        <f t="shared" ref="A587:C587" si="55">A47</f>
        <v>2018</v>
      </c>
      <c r="B587" t="str">
        <f t="shared" si="55"/>
        <v>RFM</v>
      </c>
      <c r="C587">
        <f t="shared" si="55"/>
        <v>0</v>
      </c>
      <c r="D587">
        <f>IFERROR(VLOOKUP(C587,'Enheter, modell og år'!$A$2:$B$31,2,FALSE),0)</f>
        <v>0</v>
      </c>
      <c r="E587" t="str">
        <f>'Liste detaljert wide'!$E$1</f>
        <v>SO-bev</v>
      </c>
      <c r="F587" t="str">
        <f t="shared" si="47"/>
        <v>2018RFM0SO-bev</v>
      </c>
      <c r="G587" s="3">
        <f>'Liste detaljert wide'!E47</f>
        <v>0</v>
      </c>
      <c r="H587" t="str">
        <f>VLOOKUP(E587,Def!$B$2:$C$15,2,FALSE)</f>
        <v>SO-bev</v>
      </c>
      <c r="I587" s="3">
        <f>IF(A587='Enheter, modell og år'!$F$2-1,0,G587-VLOOKUP(A587-1&amp;B587&amp;C587&amp;E587,$F$2:$G$7561,2,FALSE))</f>
        <v>0</v>
      </c>
      <c r="J587" s="3">
        <f>IF(A587='Enheter, modell og år'!$F$2-1,0,VLOOKUP(A587-1&amp;B587&amp;C587&amp;E587,$F$2:$G$7561,2,FALSE))</f>
        <v>0</v>
      </c>
    </row>
    <row r="588" spans="1:10" x14ac:dyDescent="0.25">
      <c r="A588">
        <f t="shared" ref="A588:C588" si="56">A48</f>
        <v>2018</v>
      </c>
      <c r="B588" t="str">
        <f t="shared" si="56"/>
        <v>RFM</v>
      </c>
      <c r="C588">
        <f t="shared" si="56"/>
        <v>0</v>
      </c>
      <c r="D588">
        <f>IFERROR(VLOOKUP(C588,'Enheter, modell og år'!$A$2:$B$31,2,FALSE),0)</f>
        <v>0</v>
      </c>
      <c r="E588" t="str">
        <f>'Liste detaljert wide'!$E$1</f>
        <v>SO-bev</v>
      </c>
      <c r="F588" t="str">
        <f t="shared" si="47"/>
        <v>2018RFM0SO-bev</v>
      </c>
      <c r="G588" s="3">
        <f>'Liste detaljert wide'!E48</f>
        <v>0</v>
      </c>
      <c r="H588" t="str">
        <f>VLOOKUP(E588,Def!$B$2:$C$15,2,FALSE)</f>
        <v>SO-bev</v>
      </c>
      <c r="I588" s="3">
        <f>IF(A588='Enheter, modell og år'!$F$2-1,0,G588-VLOOKUP(A588-1&amp;B588&amp;C588&amp;E588,$F$2:$G$7561,2,FALSE))</f>
        <v>0</v>
      </c>
      <c r="J588" s="3">
        <f>IF(A588='Enheter, modell og år'!$F$2-1,0,VLOOKUP(A588-1&amp;B588&amp;C588&amp;E588,$F$2:$G$7561,2,FALSE))</f>
        <v>0</v>
      </c>
    </row>
    <row r="589" spans="1:10" x14ac:dyDescent="0.25">
      <c r="A589">
        <f t="shared" ref="A589:C589" si="57">A49</f>
        <v>2018</v>
      </c>
      <c r="B589" t="str">
        <f t="shared" si="57"/>
        <v>RFM</v>
      </c>
      <c r="C589">
        <f t="shared" si="57"/>
        <v>0</v>
      </c>
      <c r="D589">
        <f>IFERROR(VLOOKUP(C589,'Enheter, modell og år'!$A$2:$B$31,2,FALSE),0)</f>
        <v>0</v>
      </c>
      <c r="E589" t="str">
        <f>'Liste detaljert wide'!$E$1</f>
        <v>SO-bev</v>
      </c>
      <c r="F589" t="str">
        <f t="shared" si="47"/>
        <v>2018RFM0SO-bev</v>
      </c>
      <c r="G589" s="3">
        <f>'Liste detaljert wide'!E49</f>
        <v>0</v>
      </c>
      <c r="H589" t="str">
        <f>VLOOKUP(E589,Def!$B$2:$C$15,2,FALSE)</f>
        <v>SO-bev</v>
      </c>
      <c r="I589" s="3">
        <f>IF(A589='Enheter, modell og år'!$F$2-1,0,G589-VLOOKUP(A589-1&amp;B589&amp;C589&amp;E589,$F$2:$G$7561,2,FALSE))</f>
        <v>0</v>
      </c>
      <c r="J589" s="3">
        <f>IF(A589='Enheter, modell og år'!$F$2-1,0,VLOOKUP(A589-1&amp;B589&amp;C589&amp;E589,$F$2:$G$7561,2,FALSE))</f>
        <v>0</v>
      </c>
    </row>
    <row r="590" spans="1:10" x14ac:dyDescent="0.25">
      <c r="A590">
        <f t="shared" ref="A590:C590" si="58">A50</f>
        <v>2018</v>
      </c>
      <c r="B590" t="str">
        <f t="shared" si="58"/>
        <v>RFM</v>
      </c>
      <c r="C590">
        <f t="shared" si="58"/>
        <v>0</v>
      </c>
      <c r="D590">
        <f>IFERROR(VLOOKUP(C590,'Enheter, modell og år'!$A$2:$B$31,2,FALSE),0)</f>
        <v>0</v>
      </c>
      <c r="E590" t="str">
        <f>'Liste detaljert wide'!$E$1</f>
        <v>SO-bev</v>
      </c>
      <c r="F590" t="str">
        <f t="shared" si="47"/>
        <v>2018RFM0SO-bev</v>
      </c>
      <c r="G590" s="3">
        <f>'Liste detaljert wide'!E50</f>
        <v>0</v>
      </c>
      <c r="H590" t="str">
        <f>VLOOKUP(E590,Def!$B$2:$C$15,2,FALSE)</f>
        <v>SO-bev</v>
      </c>
      <c r="I590" s="3">
        <f>IF(A590='Enheter, modell og år'!$F$2-1,0,G590-VLOOKUP(A590-1&amp;B590&amp;C590&amp;E590,$F$2:$G$7561,2,FALSE))</f>
        <v>0</v>
      </c>
      <c r="J590" s="3">
        <f>IF(A590='Enheter, modell og år'!$F$2-1,0,VLOOKUP(A590-1&amp;B590&amp;C590&amp;E590,$F$2:$G$7561,2,FALSE))</f>
        <v>0</v>
      </c>
    </row>
    <row r="591" spans="1:10" x14ac:dyDescent="0.25">
      <c r="A591">
        <f t="shared" ref="A591:C591" si="59">A51</f>
        <v>2018</v>
      </c>
      <c r="B591" t="str">
        <f t="shared" si="59"/>
        <v>RFM</v>
      </c>
      <c r="C591">
        <f t="shared" si="59"/>
        <v>0</v>
      </c>
      <c r="D591">
        <f>IFERROR(VLOOKUP(C591,'Enheter, modell og år'!$A$2:$B$31,2,FALSE),0)</f>
        <v>0</v>
      </c>
      <c r="E591" t="str">
        <f>'Liste detaljert wide'!$E$1</f>
        <v>SO-bev</v>
      </c>
      <c r="F591" t="str">
        <f t="shared" si="47"/>
        <v>2018RFM0SO-bev</v>
      </c>
      <c r="G591" s="3">
        <f>'Liste detaljert wide'!E51</f>
        <v>0</v>
      </c>
      <c r="H591" t="str">
        <f>VLOOKUP(E591,Def!$B$2:$C$15,2,FALSE)</f>
        <v>SO-bev</v>
      </c>
      <c r="I591" s="3">
        <f>IF(A591='Enheter, modell og år'!$F$2-1,0,G591-VLOOKUP(A591-1&amp;B591&amp;C591&amp;E591,$F$2:$G$7561,2,FALSE))</f>
        <v>0</v>
      </c>
      <c r="J591" s="3">
        <f>IF(A591='Enheter, modell og år'!$F$2-1,0,VLOOKUP(A591-1&amp;B591&amp;C591&amp;E591,$F$2:$G$7561,2,FALSE))</f>
        <v>0</v>
      </c>
    </row>
    <row r="592" spans="1:10" x14ac:dyDescent="0.25">
      <c r="A592">
        <f t="shared" ref="A592:C592" si="60">A52</f>
        <v>2018</v>
      </c>
      <c r="B592" t="str">
        <f t="shared" si="60"/>
        <v>RFM</v>
      </c>
      <c r="C592">
        <f t="shared" si="60"/>
        <v>0</v>
      </c>
      <c r="D592">
        <f>IFERROR(VLOOKUP(C592,'Enheter, modell og år'!$A$2:$B$31,2,FALSE),0)</f>
        <v>0</v>
      </c>
      <c r="E592" t="str">
        <f>'Liste detaljert wide'!$E$1</f>
        <v>SO-bev</v>
      </c>
      <c r="F592" t="str">
        <f t="shared" si="47"/>
        <v>2018RFM0SO-bev</v>
      </c>
      <c r="G592" s="3">
        <f>'Liste detaljert wide'!E52</f>
        <v>0</v>
      </c>
      <c r="H592" t="str">
        <f>VLOOKUP(E592,Def!$B$2:$C$15,2,FALSE)</f>
        <v>SO-bev</v>
      </c>
      <c r="I592" s="3">
        <f>IF(A592='Enheter, modell og år'!$F$2-1,0,G592-VLOOKUP(A592-1&amp;B592&amp;C592&amp;E592,$F$2:$G$7561,2,FALSE))</f>
        <v>0</v>
      </c>
      <c r="J592" s="3">
        <f>IF(A592='Enheter, modell og år'!$F$2-1,0,VLOOKUP(A592-1&amp;B592&amp;C592&amp;E592,$F$2:$G$7561,2,FALSE))</f>
        <v>0</v>
      </c>
    </row>
    <row r="593" spans="1:10" x14ac:dyDescent="0.25">
      <c r="A593">
        <f t="shared" ref="A593:C593" si="61">A53</f>
        <v>2018</v>
      </c>
      <c r="B593" t="str">
        <f t="shared" si="61"/>
        <v>RFM</v>
      </c>
      <c r="C593">
        <f t="shared" si="61"/>
        <v>0</v>
      </c>
      <c r="D593">
        <f>IFERROR(VLOOKUP(C593,'Enheter, modell og år'!$A$2:$B$31,2,FALSE),0)</f>
        <v>0</v>
      </c>
      <c r="E593" t="str">
        <f>'Liste detaljert wide'!$E$1</f>
        <v>SO-bev</v>
      </c>
      <c r="F593" t="str">
        <f t="shared" si="47"/>
        <v>2018RFM0SO-bev</v>
      </c>
      <c r="G593" s="3">
        <f>'Liste detaljert wide'!E53</f>
        <v>0</v>
      </c>
      <c r="H593" t="str">
        <f>VLOOKUP(E593,Def!$B$2:$C$15,2,FALSE)</f>
        <v>SO-bev</v>
      </c>
      <c r="I593" s="3">
        <f>IF(A593='Enheter, modell og år'!$F$2-1,0,G593-VLOOKUP(A593-1&amp;B593&amp;C593&amp;E593,$F$2:$G$7561,2,FALSE))</f>
        <v>0</v>
      </c>
      <c r="J593" s="3">
        <f>IF(A593='Enheter, modell og år'!$F$2-1,0,VLOOKUP(A593-1&amp;B593&amp;C593&amp;E593,$F$2:$G$7561,2,FALSE))</f>
        <v>0</v>
      </c>
    </row>
    <row r="594" spans="1:10" x14ac:dyDescent="0.25">
      <c r="A594">
        <f t="shared" ref="A594:C594" si="62">A54</f>
        <v>2018</v>
      </c>
      <c r="B594" t="str">
        <f t="shared" si="62"/>
        <v>RFM</v>
      </c>
      <c r="C594">
        <f t="shared" si="62"/>
        <v>0</v>
      </c>
      <c r="D594">
        <f>IFERROR(VLOOKUP(C594,'Enheter, modell og år'!$A$2:$B$31,2,FALSE),0)</f>
        <v>0</v>
      </c>
      <c r="E594" t="str">
        <f>'Liste detaljert wide'!$E$1</f>
        <v>SO-bev</v>
      </c>
      <c r="F594" t="str">
        <f t="shared" si="47"/>
        <v>2018RFM0SO-bev</v>
      </c>
      <c r="G594" s="3">
        <f>'Liste detaljert wide'!E54</f>
        <v>0</v>
      </c>
      <c r="H594" t="str">
        <f>VLOOKUP(E594,Def!$B$2:$C$15,2,FALSE)</f>
        <v>SO-bev</v>
      </c>
      <c r="I594" s="3">
        <f>IF(A594='Enheter, modell og år'!$F$2-1,0,G594-VLOOKUP(A594-1&amp;B594&amp;C594&amp;E594,$F$2:$G$7561,2,FALSE))</f>
        <v>0</v>
      </c>
      <c r="J594" s="3">
        <f>IF(A594='Enheter, modell og år'!$F$2-1,0,VLOOKUP(A594-1&amp;B594&amp;C594&amp;E594,$F$2:$G$7561,2,FALSE))</f>
        <v>0</v>
      </c>
    </row>
    <row r="595" spans="1:10" x14ac:dyDescent="0.25">
      <c r="A595">
        <f t="shared" ref="A595:C595" si="63">A55</f>
        <v>2018</v>
      </c>
      <c r="B595" t="str">
        <f t="shared" si="63"/>
        <v>RFM</v>
      </c>
      <c r="C595">
        <f t="shared" si="63"/>
        <v>0</v>
      </c>
      <c r="D595">
        <f>IFERROR(VLOOKUP(C595,'Enheter, modell og år'!$A$2:$B$31,2,FALSE),0)</f>
        <v>0</v>
      </c>
      <c r="E595" t="str">
        <f>'Liste detaljert wide'!$E$1</f>
        <v>SO-bev</v>
      </c>
      <c r="F595" t="str">
        <f t="shared" si="47"/>
        <v>2018RFM0SO-bev</v>
      </c>
      <c r="G595" s="3">
        <f>'Liste detaljert wide'!E55</f>
        <v>0</v>
      </c>
      <c r="H595" t="str">
        <f>VLOOKUP(E595,Def!$B$2:$C$15,2,FALSE)</f>
        <v>SO-bev</v>
      </c>
      <c r="I595" s="3">
        <f>IF(A595='Enheter, modell og år'!$F$2-1,0,G595-VLOOKUP(A595-1&amp;B595&amp;C595&amp;E595,$F$2:$G$7561,2,FALSE))</f>
        <v>0</v>
      </c>
      <c r="J595" s="3">
        <f>IF(A595='Enheter, modell og år'!$F$2-1,0,VLOOKUP(A595-1&amp;B595&amp;C595&amp;E595,$F$2:$G$7561,2,FALSE))</f>
        <v>0</v>
      </c>
    </row>
    <row r="596" spans="1:10" x14ac:dyDescent="0.25">
      <c r="A596">
        <f t="shared" ref="A596:C596" si="64">A56</f>
        <v>2018</v>
      </c>
      <c r="B596" t="str">
        <f t="shared" si="64"/>
        <v>RFM</v>
      </c>
      <c r="C596">
        <f t="shared" si="64"/>
        <v>0</v>
      </c>
      <c r="D596">
        <f>IFERROR(VLOOKUP(C596,'Enheter, modell og år'!$A$2:$B$31,2,FALSE),0)</f>
        <v>0</v>
      </c>
      <c r="E596" t="str">
        <f>'Liste detaljert wide'!$E$1</f>
        <v>SO-bev</v>
      </c>
      <c r="F596" t="str">
        <f t="shared" si="47"/>
        <v>2018RFM0SO-bev</v>
      </c>
      <c r="G596" s="3">
        <f>'Liste detaljert wide'!E56</f>
        <v>0</v>
      </c>
      <c r="H596" t="str">
        <f>VLOOKUP(E596,Def!$B$2:$C$15,2,FALSE)</f>
        <v>SO-bev</v>
      </c>
      <c r="I596" s="3">
        <f>IF(A596='Enheter, modell og år'!$F$2-1,0,G596-VLOOKUP(A596-1&amp;B596&amp;C596&amp;E596,$F$2:$G$7561,2,FALSE))</f>
        <v>0</v>
      </c>
      <c r="J596" s="3">
        <f>IF(A596='Enheter, modell og år'!$F$2-1,0,VLOOKUP(A596-1&amp;B596&amp;C596&amp;E596,$F$2:$G$7561,2,FALSE))</f>
        <v>0</v>
      </c>
    </row>
    <row r="597" spans="1:10" x14ac:dyDescent="0.25">
      <c r="A597">
        <f t="shared" ref="A597:C597" si="65">A57</f>
        <v>2018</v>
      </c>
      <c r="B597" t="str">
        <f t="shared" si="65"/>
        <v>RFM</v>
      </c>
      <c r="C597">
        <f t="shared" si="65"/>
        <v>0</v>
      </c>
      <c r="D597">
        <f>IFERROR(VLOOKUP(C597,'Enheter, modell og år'!$A$2:$B$31,2,FALSE),0)</f>
        <v>0</v>
      </c>
      <c r="E597" t="str">
        <f>'Liste detaljert wide'!$E$1</f>
        <v>SO-bev</v>
      </c>
      <c r="F597" t="str">
        <f t="shared" si="47"/>
        <v>2018RFM0SO-bev</v>
      </c>
      <c r="G597" s="3">
        <f>'Liste detaljert wide'!E57</f>
        <v>0</v>
      </c>
      <c r="H597" t="str">
        <f>VLOOKUP(E597,Def!$B$2:$C$15,2,FALSE)</f>
        <v>SO-bev</v>
      </c>
      <c r="I597" s="3">
        <f>IF(A597='Enheter, modell og år'!$F$2-1,0,G597-VLOOKUP(A597-1&amp;B597&amp;C597&amp;E597,$F$2:$G$7561,2,FALSE))</f>
        <v>0</v>
      </c>
      <c r="J597" s="3">
        <f>IF(A597='Enheter, modell og år'!$F$2-1,0,VLOOKUP(A597-1&amp;B597&amp;C597&amp;E597,$F$2:$G$7561,2,FALSE))</f>
        <v>0</v>
      </c>
    </row>
    <row r="598" spans="1:10" x14ac:dyDescent="0.25">
      <c r="A598">
        <f t="shared" ref="A598:C598" si="66">A58</f>
        <v>2018</v>
      </c>
      <c r="B598" t="str">
        <f t="shared" si="66"/>
        <v>RFM</v>
      </c>
      <c r="C598">
        <f t="shared" si="66"/>
        <v>0</v>
      </c>
      <c r="D598">
        <f>IFERROR(VLOOKUP(C598,'Enheter, modell og år'!$A$2:$B$31,2,FALSE),0)</f>
        <v>0</v>
      </c>
      <c r="E598" t="str">
        <f>'Liste detaljert wide'!$E$1</f>
        <v>SO-bev</v>
      </c>
      <c r="F598" t="str">
        <f t="shared" si="47"/>
        <v>2018RFM0SO-bev</v>
      </c>
      <c r="G598" s="3">
        <f>'Liste detaljert wide'!E58</f>
        <v>0</v>
      </c>
      <c r="H598" t="str">
        <f>VLOOKUP(E598,Def!$B$2:$C$15,2,FALSE)</f>
        <v>SO-bev</v>
      </c>
      <c r="I598" s="3">
        <f>IF(A598='Enheter, modell og år'!$F$2-1,0,G598-VLOOKUP(A598-1&amp;B598&amp;C598&amp;E598,$F$2:$G$7561,2,FALSE))</f>
        <v>0</v>
      </c>
      <c r="J598" s="3">
        <f>IF(A598='Enheter, modell og år'!$F$2-1,0,VLOOKUP(A598-1&amp;B598&amp;C598&amp;E598,$F$2:$G$7561,2,FALSE))</f>
        <v>0</v>
      </c>
    </row>
    <row r="599" spans="1:10" x14ac:dyDescent="0.25">
      <c r="A599">
        <f t="shared" ref="A599:C599" si="67">A59</f>
        <v>2018</v>
      </c>
      <c r="B599" t="str">
        <f t="shared" si="67"/>
        <v>RFM</v>
      </c>
      <c r="C599">
        <f t="shared" si="67"/>
        <v>0</v>
      </c>
      <c r="D599">
        <f>IFERROR(VLOOKUP(C599,'Enheter, modell og år'!$A$2:$B$31,2,FALSE),0)</f>
        <v>0</v>
      </c>
      <c r="E599" t="str">
        <f>'Liste detaljert wide'!$E$1</f>
        <v>SO-bev</v>
      </c>
      <c r="F599" t="str">
        <f t="shared" si="47"/>
        <v>2018RFM0SO-bev</v>
      </c>
      <c r="G599" s="3">
        <f>'Liste detaljert wide'!E59</f>
        <v>0</v>
      </c>
      <c r="H599" t="str">
        <f>VLOOKUP(E599,Def!$B$2:$C$15,2,FALSE)</f>
        <v>SO-bev</v>
      </c>
      <c r="I599" s="3">
        <f>IF(A599='Enheter, modell og år'!$F$2-1,0,G599-VLOOKUP(A599-1&amp;B599&amp;C599&amp;E599,$F$2:$G$7561,2,FALSE))</f>
        <v>0</v>
      </c>
      <c r="J599" s="3">
        <f>IF(A599='Enheter, modell og år'!$F$2-1,0,VLOOKUP(A599-1&amp;B599&amp;C599&amp;E599,$F$2:$G$7561,2,FALSE))</f>
        <v>0</v>
      </c>
    </row>
    <row r="600" spans="1:10" x14ac:dyDescent="0.25">
      <c r="A600">
        <f t="shared" ref="A600:C600" si="68">A60</f>
        <v>2018</v>
      </c>
      <c r="B600" t="str">
        <f t="shared" si="68"/>
        <v>RFM</v>
      </c>
      <c r="C600">
        <f t="shared" si="68"/>
        <v>0</v>
      </c>
      <c r="D600">
        <f>IFERROR(VLOOKUP(C600,'Enheter, modell og år'!$A$2:$B$31,2,FALSE),0)</f>
        <v>0</v>
      </c>
      <c r="E600" t="str">
        <f>'Liste detaljert wide'!$E$1</f>
        <v>SO-bev</v>
      </c>
      <c r="F600" t="str">
        <f t="shared" si="47"/>
        <v>2018RFM0SO-bev</v>
      </c>
      <c r="G600" s="3">
        <f>'Liste detaljert wide'!E60</f>
        <v>0</v>
      </c>
      <c r="H600" t="str">
        <f>VLOOKUP(E600,Def!$B$2:$C$15,2,FALSE)</f>
        <v>SO-bev</v>
      </c>
      <c r="I600" s="3">
        <f>IF(A600='Enheter, modell og år'!$F$2-1,0,G600-VLOOKUP(A600-1&amp;B600&amp;C600&amp;E600,$F$2:$G$7561,2,FALSE))</f>
        <v>0</v>
      </c>
      <c r="J600" s="3">
        <f>IF(A600='Enheter, modell og år'!$F$2-1,0,VLOOKUP(A600-1&amp;B600&amp;C600&amp;E600,$F$2:$G$7561,2,FALSE))</f>
        <v>0</v>
      </c>
    </row>
    <row r="601" spans="1:10" x14ac:dyDescent="0.25">
      <c r="A601">
        <f t="shared" ref="A601:C601" si="69">A61</f>
        <v>2018</v>
      </c>
      <c r="B601" t="str">
        <f t="shared" si="69"/>
        <v>RFM</v>
      </c>
      <c r="C601">
        <f t="shared" si="69"/>
        <v>0</v>
      </c>
      <c r="D601">
        <f>IFERROR(VLOOKUP(C601,'Enheter, modell og år'!$A$2:$B$31,2,FALSE),0)</f>
        <v>0</v>
      </c>
      <c r="E601" t="str">
        <f>'Liste detaljert wide'!$E$1</f>
        <v>SO-bev</v>
      </c>
      <c r="F601" t="str">
        <f t="shared" si="47"/>
        <v>2018RFM0SO-bev</v>
      </c>
      <c r="G601" s="3">
        <f>'Liste detaljert wide'!E61</f>
        <v>0</v>
      </c>
      <c r="H601" t="str">
        <f>VLOOKUP(E601,Def!$B$2:$C$15,2,FALSE)</f>
        <v>SO-bev</v>
      </c>
      <c r="I601" s="3">
        <f>IF(A601='Enheter, modell og år'!$F$2-1,0,G601-VLOOKUP(A601-1&amp;B601&amp;C601&amp;E601,$F$2:$G$7561,2,FALSE))</f>
        <v>0</v>
      </c>
      <c r="J601" s="3">
        <f>IF(A601='Enheter, modell og år'!$F$2-1,0,VLOOKUP(A601-1&amp;B601&amp;C601&amp;E601,$F$2:$G$7561,2,FALSE))</f>
        <v>0</v>
      </c>
    </row>
    <row r="602" spans="1:10" x14ac:dyDescent="0.25">
      <c r="A602">
        <f t="shared" ref="A602:C602" si="70">A62</f>
        <v>2019</v>
      </c>
      <c r="B602" t="str">
        <f t="shared" si="70"/>
        <v>RFM</v>
      </c>
      <c r="C602">
        <f t="shared" si="70"/>
        <v>0</v>
      </c>
      <c r="D602">
        <f>IFERROR(VLOOKUP(C602,'Enheter, modell og år'!$A$2:$B$31,2,FALSE),0)</f>
        <v>0</v>
      </c>
      <c r="E602" t="str">
        <f>'Liste detaljert wide'!$E$1</f>
        <v>SO-bev</v>
      </c>
      <c r="F602" t="str">
        <f t="shared" si="47"/>
        <v>2019RFM0SO-bev</v>
      </c>
      <c r="G602" s="3">
        <f>'Liste detaljert wide'!E62</f>
        <v>0</v>
      </c>
      <c r="H602" t="str">
        <f>VLOOKUP(E602,Def!$B$2:$C$15,2,FALSE)</f>
        <v>SO-bev</v>
      </c>
      <c r="I602" s="3">
        <f>IF(A602='Enheter, modell og år'!$F$2-1,0,G602-VLOOKUP(A602-1&amp;B602&amp;C602&amp;E602,$F$2:$G$7561,2,FALSE))</f>
        <v>0</v>
      </c>
      <c r="J602" s="3">
        <f>IF(A602='Enheter, modell og år'!$F$2-1,0,VLOOKUP(A602-1&amp;B602&amp;C602&amp;E602,$F$2:$G$7561,2,FALSE))</f>
        <v>0</v>
      </c>
    </row>
    <row r="603" spans="1:10" x14ac:dyDescent="0.25">
      <c r="A603">
        <f t="shared" ref="A603:C603" si="71">A63</f>
        <v>2019</v>
      </c>
      <c r="B603" t="str">
        <f t="shared" si="71"/>
        <v>RFM</v>
      </c>
      <c r="C603">
        <f t="shared" si="71"/>
        <v>0</v>
      </c>
      <c r="D603">
        <f>IFERROR(VLOOKUP(C603,'Enheter, modell og år'!$A$2:$B$31,2,FALSE),0)</f>
        <v>0</v>
      </c>
      <c r="E603" t="str">
        <f>'Liste detaljert wide'!$E$1</f>
        <v>SO-bev</v>
      </c>
      <c r="F603" t="str">
        <f t="shared" si="47"/>
        <v>2019RFM0SO-bev</v>
      </c>
      <c r="G603" s="3">
        <f>'Liste detaljert wide'!E63</f>
        <v>0</v>
      </c>
      <c r="H603" t="str">
        <f>VLOOKUP(E603,Def!$B$2:$C$15,2,FALSE)</f>
        <v>SO-bev</v>
      </c>
      <c r="I603" s="3">
        <f>IF(A603='Enheter, modell og år'!$F$2-1,0,G603-VLOOKUP(A603-1&amp;B603&amp;C603&amp;E603,$F$2:$G$7561,2,FALSE))</f>
        <v>0</v>
      </c>
      <c r="J603" s="3">
        <f>IF(A603='Enheter, modell og år'!$F$2-1,0,VLOOKUP(A603-1&amp;B603&amp;C603&amp;E603,$F$2:$G$7561,2,FALSE))</f>
        <v>0</v>
      </c>
    </row>
    <row r="604" spans="1:10" x14ac:dyDescent="0.25">
      <c r="A604">
        <f t="shared" ref="A604:C604" si="72">A64</f>
        <v>2019</v>
      </c>
      <c r="B604" t="str">
        <f t="shared" si="72"/>
        <v>RFM</v>
      </c>
      <c r="C604">
        <f t="shared" si="72"/>
        <v>0</v>
      </c>
      <c r="D604">
        <f>IFERROR(VLOOKUP(C604,'Enheter, modell og år'!$A$2:$B$31,2,FALSE),0)</f>
        <v>0</v>
      </c>
      <c r="E604" t="str">
        <f>'Liste detaljert wide'!$E$1</f>
        <v>SO-bev</v>
      </c>
      <c r="F604" t="str">
        <f t="shared" si="47"/>
        <v>2019RFM0SO-bev</v>
      </c>
      <c r="G604" s="3">
        <f>'Liste detaljert wide'!E64</f>
        <v>0</v>
      </c>
      <c r="H604" t="str">
        <f>VLOOKUP(E604,Def!$B$2:$C$15,2,FALSE)</f>
        <v>SO-bev</v>
      </c>
      <c r="I604" s="3">
        <f>IF(A604='Enheter, modell og år'!$F$2-1,0,G604-VLOOKUP(A604-1&amp;B604&amp;C604&amp;E604,$F$2:$G$7561,2,FALSE))</f>
        <v>0</v>
      </c>
      <c r="J604" s="3">
        <f>IF(A604='Enheter, modell og år'!$F$2-1,0,VLOOKUP(A604-1&amp;B604&amp;C604&amp;E604,$F$2:$G$7561,2,FALSE))</f>
        <v>0</v>
      </c>
    </row>
    <row r="605" spans="1:10" x14ac:dyDescent="0.25">
      <c r="A605">
        <f t="shared" ref="A605:C605" si="73">A65</f>
        <v>2019</v>
      </c>
      <c r="B605" t="str">
        <f t="shared" si="73"/>
        <v>RFM</v>
      </c>
      <c r="C605">
        <f t="shared" si="73"/>
        <v>0</v>
      </c>
      <c r="D605">
        <f>IFERROR(VLOOKUP(C605,'Enheter, modell og år'!$A$2:$B$31,2,FALSE),0)</f>
        <v>0</v>
      </c>
      <c r="E605" t="str">
        <f>'Liste detaljert wide'!$E$1</f>
        <v>SO-bev</v>
      </c>
      <c r="F605" t="str">
        <f t="shared" si="47"/>
        <v>2019RFM0SO-bev</v>
      </c>
      <c r="G605" s="3">
        <f>'Liste detaljert wide'!E65</f>
        <v>0</v>
      </c>
      <c r="H605" t="str">
        <f>VLOOKUP(E605,Def!$B$2:$C$15,2,FALSE)</f>
        <v>SO-bev</v>
      </c>
      <c r="I605" s="3">
        <f>IF(A605='Enheter, modell og år'!$F$2-1,0,G605-VLOOKUP(A605-1&amp;B605&amp;C605&amp;E605,$F$2:$G$7561,2,FALSE))</f>
        <v>0</v>
      </c>
      <c r="J605" s="3">
        <f>IF(A605='Enheter, modell og år'!$F$2-1,0,VLOOKUP(A605-1&amp;B605&amp;C605&amp;E605,$F$2:$G$7561,2,FALSE))</f>
        <v>0</v>
      </c>
    </row>
    <row r="606" spans="1:10" x14ac:dyDescent="0.25">
      <c r="A606">
        <f t="shared" ref="A606:C606" si="74">A66</f>
        <v>2019</v>
      </c>
      <c r="B606" t="str">
        <f t="shared" si="74"/>
        <v>RFM</v>
      </c>
      <c r="C606">
        <f t="shared" si="74"/>
        <v>0</v>
      </c>
      <c r="D606">
        <f>IFERROR(VLOOKUP(C606,'Enheter, modell og år'!$A$2:$B$31,2,FALSE),0)</f>
        <v>0</v>
      </c>
      <c r="E606" t="str">
        <f>'Liste detaljert wide'!$E$1</f>
        <v>SO-bev</v>
      </c>
      <c r="F606" t="str">
        <f t="shared" si="47"/>
        <v>2019RFM0SO-bev</v>
      </c>
      <c r="G606" s="3">
        <f>'Liste detaljert wide'!E66</f>
        <v>0</v>
      </c>
      <c r="H606" t="str">
        <f>VLOOKUP(E606,Def!$B$2:$C$15,2,FALSE)</f>
        <v>SO-bev</v>
      </c>
      <c r="I606" s="3">
        <f>IF(A606='Enheter, modell og år'!$F$2-1,0,G606-VLOOKUP(A606-1&amp;B606&amp;C606&amp;E606,$F$2:$G$7561,2,FALSE))</f>
        <v>0</v>
      </c>
      <c r="J606" s="3">
        <f>IF(A606='Enheter, modell og år'!$F$2-1,0,VLOOKUP(A606-1&amp;B606&amp;C606&amp;E606,$F$2:$G$7561,2,FALSE))</f>
        <v>0</v>
      </c>
    </row>
    <row r="607" spans="1:10" x14ac:dyDescent="0.25">
      <c r="A607">
        <f t="shared" ref="A607:C607" si="75">A67</f>
        <v>2019</v>
      </c>
      <c r="B607" t="str">
        <f t="shared" si="75"/>
        <v>RFM</v>
      </c>
      <c r="C607">
        <f t="shared" si="75"/>
        <v>0</v>
      </c>
      <c r="D607">
        <f>IFERROR(VLOOKUP(C607,'Enheter, modell og år'!$A$2:$B$31,2,FALSE),0)</f>
        <v>0</v>
      </c>
      <c r="E607" t="str">
        <f>'Liste detaljert wide'!$E$1</f>
        <v>SO-bev</v>
      </c>
      <c r="F607" t="str">
        <f t="shared" si="47"/>
        <v>2019RFM0SO-bev</v>
      </c>
      <c r="G607" s="3">
        <f>'Liste detaljert wide'!E67</f>
        <v>0</v>
      </c>
      <c r="H607" t="str">
        <f>VLOOKUP(E607,Def!$B$2:$C$15,2,FALSE)</f>
        <v>SO-bev</v>
      </c>
      <c r="I607" s="3">
        <f>IF(A607='Enheter, modell og år'!$F$2-1,0,G607-VLOOKUP(A607-1&amp;B607&amp;C607&amp;E607,$F$2:$G$7561,2,FALSE))</f>
        <v>0</v>
      </c>
      <c r="J607" s="3">
        <f>IF(A607='Enheter, modell og år'!$F$2-1,0,VLOOKUP(A607-1&amp;B607&amp;C607&amp;E607,$F$2:$G$7561,2,FALSE))</f>
        <v>0</v>
      </c>
    </row>
    <row r="608" spans="1:10" x14ac:dyDescent="0.25">
      <c r="A608">
        <f t="shared" ref="A608:C608" si="76">A68</f>
        <v>2019</v>
      </c>
      <c r="B608" t="str">
        <f t="shared" si="76"/>
        <v>RFM</v>
      </c>
      <c r="C608">
        <f t="shared" si="76"/>
        <v>0</v>
      </c>
      <c r="D608">
        <f>IFERROR(VLOOKUP(C608,'Enheter, modell og år'!$A$2:$B$31,2,FALSE),0)</f>
        <v>0</v>
      </c>
      <c r="E608" t="str">
        <f>'Liste detaljert wide'!$E$1</f>
        <v>SO-bev</v>
      </c>
      <c r="F608" t="str">
        <f t="shared" si="47"/>
        <v>2019RFM0SO-bev</v>
      </c>
      <c r="G608" s="3">
        <f>'Liste detaljert wide'!E68</f>
        <v>0</v>
      </c>
      <c r="H608" t="str">
        <f>VLOOKUP(E608,Def!$B$2:$C$15,2,FALSE)</f>
        <v>SO-bev</v>
      </c>
      <c r="I608" s="3">
        <f>IF(A608='Enheter, modell og år'!$F$2-1,0,G608-VLOOKUP(A608-1&amp;B608&amp;C608&amp;E608,$F$2:$G$7561,2,FALSE))</f>
        <v>0</v>
      </c>
      <c r="J608" s="3">
        <f>IF(A608='Enheter, modell og år'!$F$2-1,0,VLOOKUP(A608-1&amp;B608&amp;C608&amp;E608,$F$2:$G$7561,2,FALSE))</f>
        <v>0</v>
      </c>
    </row>
    <row r="609" spans="1:10" x14ac:dyDescent="0.25">
      <c r="A609">
        <f t="shared" ref="A609:C609" si="77">A69</f>
        <v>2019</v>
      </c>
      <c r="B609" t="str">
        <f t="shared" si="77"/>
        <v>RFM</v>
      </c>
      <c r="C609">
        <f t="shared" si="77"/>
        <v>0</v>
      </c>
      <c r="D609">
        <f>IFERROR(VLOOKUP(C609,'Enheter, modell og år'!$A$2:$B$31,2,FALSE),0)</f>
        <v>0</v>
      </c>
      <c r="E609" t="str">
        <f>'Liste detaljert wide'!$E$1</f>
        <v>SO-bev</v>
      </c>
      <c r="F609" t="str">
        <f t="shared" si="47"/>
        <v>2019RFM0SO-bev</v>
      </c>
      <c r="G609" s="3">
        <f>'Liste detaljert wide'!E69</f>
        <v>0</v>
      </c>
      <c r="H609" t="str">
        <f>VLOOKUP(E609,Def!$B$2:$C$15,2,FALSE)</f>
        <v>SO-bev</v>
      </c>
      <c r="I609" s="3">
        <f>IF(A609='Enheter, modell og år'!$F$2-1,0,G609-VLOOKUP(A609-1&amp;B609&amp;C609&amp;E609,$F$2:$G$7561,2,FALSE))</f>
        <v>0</v>
      </c>
      <c r="J609" s="3">
        <f>IF(A609='Enheter, modell og år'!$F$2-1,0,VLOOKUP(A609-1&amp;B609&amp;C609&amp;E609,$F$2:$G$7561,2,FALSE))</f>
        <v>0</v>
      </c>
    </row>
    <row r="610" spans="1:10" x14ac:dyDescent="0.25">
      <c r="A610">
        <f t="shared" ref="A610:C610" si="78">A70</f>
        <v>2019</v>
      </c>
      <c r="B610" t="str">
        <f t="shared" si="78"/>
        <v>RFM</v>
      </c>
      <c r="C610">
        <f t="shared" si="78"/>
        <v>0</v>
      </c>
      <c r="D610">
        <f>IFERROR(VLOOKUP(C610,'Enheter, modell og år'!$A$2:$B$31,2,FALSE),0)</f>
        <v>0</v>
      </c>
      <c r="E610" t="str">
        <f>'Liste detaljert wide'!$E$1</f>
        <v>SO-bev</v>
      </c>
      <c r="F610" t="str">
        <f t="shared" si="47"/>
        <v>2019RFM0SO-bev</v>
      </c>
      <c r="G610" s="3">
        <f>'Liste detaljert wide'!E70</f>
        <v>0</v>
      </c>
      <c r="H610" t="str">
        <f>VLOOKUP(E610,Def!$B$2:$C$15,2,FALSE)</f>
        <v>SO-bev</v>
      </c>
      <c r="I610" s="3">
        <f>IF(A610='Enheter, modell og år'!$F$2-1,0,G610-VLOOKUP(A610-1&amp;B610&amp;C610&amp;E610,$F$2:$G$7561,2,FALSE))</f>
        <v>0</v>
      </c>
      <c r="J610" s="3">
        <f>IF(A610='Enheter, modell og år'!$F$2-1,0,VLOOKUP(A610-1&amp;B610&amp;C610&amp;E610,$F$2:$G$7561,2,FALSE))</f>
        <v>0</v>
      </c>
    </row>
    <row r="611" spans="1:10" x14ac:dyDescent="0.25">
      <c r="A611">
        <f t="shared" ref="A611:C611" si="79">A71</f>
        <v>2019</v>
      </c>
      <c r="B611" t="str">
        <f t="shared" si="79"/>
        <v>RFM</v>
      </c>
      <c r="C611">
        <f t="shared" si="79"/>
        <v>0</v>
      </c>
      <c r="D611">
        <f>IFERROR(VLOOKUP(C611,'Enheter, modell og år'!$A$2:$B$31,2,FALSE),0)</f>
        <v>0</v>
      </c>
      <c r="E611" t="str">
        <f>'Liste detaljert wide'!$E$1</f>
        <v>SO-bev</v>
      </c>
      <c r="F611" t="str">
        <f t="shared" si="47"/>
        <v>2019RFM0SO-bev</v>
      </c>
      <c r="G611" s="3">
        <f>'Liste detaljert wide'!E71</f>
        <v>0</v>
      </c>
      <c r="H611" t="str">
        <f>VLOOKUP(E611,Def!$B$2:$C$15,2,FALSE)</f>
        <v>SO-bev</v>
      </c>
      <c r="I611" s="3">
        <f>IF(A611='Enheter, modell og år'!$F$2-1,0,G611-VLOOKUP(A611-1&amp;B611&amp;C611&amp;E611,$F$2:$G$7561,2,FALSE))</f>
        <v>0</v>
      </c>
      <c r="J611" s="3">
        <f>IF(A611='Enheter, modell og år'!$F$2-1,0,VLOOKUP(A611-1&amp;B611&amp;C611&amp;E611,$F$2:$G$7561,2,FALSE))</f>
        <v>0</v>
      </c>
    </row>
    <row r="612" spans="1:10" x14ac:dyDescent="0.25">
      <c r="A612">
        <f t="shared" ref="A612:C612" si="80">A72</f>
        <v>2019</v>
      </c>
      <c r="B612" t="str">
        <f t="shared" si="80"/>
        <v>RFM</v>
      </c>
      <c r="C612">
        <f t="shared" si="80"/>
        <v>0</v>
      </c>
      <c r="D612">
        <f>IFERROR(VLOOKUP(C612,'Enheter, modell og år'!$A$2:$B$31,2,FALSE),0)</f>
        <v>0</v>
      </c>
      <c r="E612" t="str">
        <f>'Liste detaljert wide'!$E$1</f>
        <v>SO-bev</v>
      </c>
      <c r="F612" t="str">
        <f t="shared" si="47"/>
        <v>2019RFM0SO-bev</v>
      </c>
      <c r="G612" s="3">
        <f>'Liste detaljert wide'!E72</f>
        <v>0</v>
      </c>
      <c r="H612" t="str">
        <f>VLOOKUP(E612,Def!$B$2:$C$15,2,FALSE)</f>
        <v>SO-bev</v>
      </c>
      <c r="I612" s="3">
        <f>IF(A612='Enheter, modell og år'!$F$2-1,0,G612-VLOOKUP(A612-1&amp;B612&amp;C612&amp;E612,$F$2:$G$7561,2,FALSE))</f>
        <v>0</v>
      </c>
      <c r="J612" s="3">
        <f>IF(A612='Enheter, modell og år'!$F$2-1,0,VLOOKUP(A612-1&amp;B612&amp;C612&amp;E612,$F$2:$G$7561,2,FALSE))</f>
        <v>0</v>
      </c>
    </row>
    <row r="613" spans="1:10" x14ac:dyDescent="0.25">
      <c r="A613">
        <f t="shared" ref="A613:C613" si="81">A73</f>
        <v>2019</v>
      </c>
      <c r="B613" t="str">
        <f t="shared" si="81"/>
        <v>RFM</v>
      </c>
      <c r="C613">
        <f t="shared" si="81"/>
        <v>0</v>
      </c>
      <c r="D613">
        <f>IFERROR(VLOOKUP(C613,'Enheter, modell og år'!$A$2:$B$31,2,FALSE),0)</f>
        <v>0</v>
      </c>
      <c r="E613" t="str">
        <f>'Liste detaljert wide'!$E$1</f>
        <v>SO-bev</v>
      </c>
      <c r="F613" t="str">
        <f t="shared" si="47"/>
        <v>2019RFM0SO-bev</v>
      </c>
      <c r="G613" s="3">
        <f>'Liste detaljert wide'!E73</f>
        <v>0</v>
      </c>
      <c r="H613" t="str">
        <f>VLOOKUP(E613,Def!$B$2:$C$15,2,FALSE)</f>
        <v>SO-bev</v>
      </c>
      <c r="I613" s="3">
        <f>IF(A613='Enheter, modell og år'!$F$2-1,0,G613-VLOOKUP(A613-1&amp;B613&amp;C613&amp;E613,$F$2:$G$7561,2,FALSE))</f>
        <v>0</v>
      </c>
      <c r="J613" s="3">
        <f>IF(A613='Enheter, modell og år'!$F$2-1,0,VLOOKUP(A613-1&amp;B613&amp;C613&amp;E613,$F$2:$G$7561,2,FALSE))</f>
        <v>0</v>
      </c>
    </row>
    <row r="614" spans="1:10" x14ac:dyDescent="0.25">
      <c r="A614">
        <f t="shared" ref="A614:C614" si="82">A74</f>
        <v>2019</v>
      </c>
      <c r="B614" t="str">
        <f t="shared" si="82"/>
        <v>RFM</v>
      </c>
      <c r="C614">
        <f t="shared" si="82"/>
        <v>0</v>
      </c>
      <c r="D614">
        <f>IFERROR(VLOOKUP(C614,'Enheter, modell og år'!$A$2:$B$31,2,FALSE),0)</f>
        <v>0</v>
      </c>
      <c r="E614" t="str">
        <f>'Liste detaljert wide'!$E$1</f>
        <v>SO-bev</v>
      </c>
      <c r="F614" t="str">
        <f t="shared" si="47"/>
        <v>2019RFM0SO-bev</v>
      </c>
      <c r="G614" s="3">
        <f>'Liste detaljert wide'!E74</f>
        <v>0</v>
      </c>
      <c r="H614" t="str">
        <f>VLOOKUP(E614,Def!$B$2:$C$15,2,FALSE)</f>
        <v>SO-bev</v>
      </c>
      <c r="I614" s="3">
        <f>IF(A614='Enheter, modell og år'!$F$2-1,0,G614-VLOOKUP(A614-1&amp;B614&amp;C614&amp;E614,$F$2:$G$7561,2,FALSE))</f>
        <v>0</v>
      </c>
      <c r="J614" s="3">
        <f>IF(A614='Enheter, modell og år'!$F$2-1,0,VLOOKUP(A614-1&amp;B614&amp;C614&amp;E614,$F$2:$G$7561,2,FALSE))</f>
        <v>0</v>
      </c>
    </row>
    <row r="615" spans="1:10" x14ac:dyDescent="0.25">
      <c r="A615">
        <f t="shared" ref="A615:C615" si="83">A75</f>
        <v>2019</v>
      </c>
      <c r="B615" t="str">
        <f t="shared" si="83"/>
        <v>RFM</v>
      </c>
      <c r="C615">
        <f t="shared" si="83"/>
        <v>0</v>
      </c>
      <c r="D615">
        <f>IFERROR(VLOOKUP(C615,'Enheter, modell og år'!$A$2:$B$31,2,FALSE),0)</f>
        <v>0</v>
      </c>
      <c r="E615" t="str">
        <f>'Liste detaljert wide'!$E$1</f>
        <v>SO-bev</v>
      </c>
      <c r="F615" t="str">
        <f t="shared" si="47"/>
        <v>2019RFM0SO-bev</v>
      </c>
      <c r="G615" s="3">
        <f>'Liste detaljert wide'!E75</f>
        <v>0</v>
      </c>
      <c r="H615" t="str">
        <f>VLOOKUP(E615,Def!$B$2:$C$15,2,FALSE)</f>
        <v>SO-bev</v>
      </c>
      <c r="I615" s="3">
        <f>IF(A615='Enheter, modell og år'!$F$2-1,0,G615-VLOOKUP(A615-1&amp;B615&amp;C615&amp;E615,$F$2:$G$7561,2,FALSE))</f>
        <v>0</v>
      </c>
      <c r="J615" s="3">
        <f>IF(A615='Enheter, modell og år'!$F$2-1,0,VLOOKUP(A615-1&amp;B615&amp;C615&amp;E615,$F$2:$G$7561,2,FALSE))</f>
        <v>0</v>
      </c>
    </row>
    <row r="616" spans="1:10" x14ac:dyDescent="0.25">
      <c r="A616">
        <f t="shared" ref="A616:C616" si="84">A76</f>
        <v>2019</v>
      </c>
      <c r="B616" t="str">
        <f t="shared" si="84"/>
        <v>RFM</v>
      </c>
      <c r="C616">
        <f t="shared" si="84"/>
        <v>0</v>
      </c>
      <c r="D616">
        <f>IFERROR(VLOOKUP(C616,'Enheter, modell og år'!$A$2:$B$31,2,FALSE),0)</f>
        <v>0</v>
      </c>
      <c r="E616" t="str">
        <f>'Liste detaljert wide'!$E$1</f>
        <v>SO-bev</v>
      </c>
      <c r="F616" t="str">
        <f t="shared" si="47"/>
        <v>2019RFM0SO-bev</v>
      </c>
      <c r="G616" s="3">
        <f>'Liste detaljert wide'!E76</f>
        <v>0</v>
      </c>
      <c r="H616" t="str">
        <f>VLOOKUP(E616,Def!$B$2:$C$15,2,FALSE)</f>
        <v>SO-bev</v>
      </c>
      <c r="I616" s="3">
        <f>IF(A616='Enheter, modell og år'!$F$2-1,0,G616-VLOOKUP(A616-1&amp;B616&amp;C616&amp;E616,$F$2:$G$7561,2,FALSE))</f>
        <v>0</v>
      </c>
      <c r="J616" s="3">
        <f>IF(A616='Enheter, modell og år'!$F$2-1,0,VLOOKUP(A616-1&amp;B616&amp;C616&amp;E616,$F$2:$G$7561,2,FALSE))</f>
        <v>0</v>
      </c>
    </row>
    <row r="617" spans="1:10" x14ac:dyDescent="0.25">
      <c r="A617">
        <f t="shared" ref="A617:C617" si="85">A77</f>
        <v>2019</v>
      </c>
      <c r="B617" t="str">
        <f t="shared" si="85"/>
        <v>RFM</v>
      </c>
      <c r="C617">
        <f t="shared" si="85"/>
        <v>0</v>
      </c>
      <c r="D617">
        <f>IFERROR(VLOOKUP(C617,'Enheter, modell og år'!$A$2:$B$31,2,FALSE),0)</f>
        <v>0</v>
      </c>
      <c r="E617" t="str">
        <f>'Liste detaljert wide'!$E$1</f>
        <v>SO-bev</v>
      </c>
      <c r="F617" t="str">
        <f t="shared" si="47"/>
        <v>2019RFM0SO-bev</v>
      </c>
      <c r="G617" s="3">
        <f>'Liste detaljert wide'!E77</f>
        <v>0</v>
      </c>
      <c r="H617" t="str">
        <f>VLOOKUP(E617,Def!$B$2:$C$15,2,FALSE)</f>
        <v>SO-bev</v>
      </c>
      <c r="I617" s="3">
        <f>IF(A617='Enheter, modell og år'!$F$2-1,0,G617-VLOOKUP(A617-1&amp;B617&amp;C617&amp;E617,$F$2:$G$7561,2,FALSE))</f>
        <v>0</v>
      </c>
      <c r="J617" s="3">
        <f>IF(A617='Enheter, modell og år'!$F$2-1,0,VLOOKUP(A617-1&amp;B617&amp;C617&amp;E617,$F$2:$G$7561,2,FALSE))</f>
        <v>0</v>
      </c>
    </row>
    <row r="618" spans="1:10" x14ac:dyDescent="0.25">
      <c r="A618">
        <f t="shared" ref="A618:C618" si="86">A78</f>
        <v>2019</v>
      </c>
      <c r="B618" t="str">
        <f t="shared" si="86"/>
        <v>RFM</v>
      </c>
      <c r="C618">
        <f t="shared" si="86"/>
        <v>0</v>
      </c>
      <c r="D618">
        <f>IFERROR(VLOOKUP(C618,'Enheter, modell og år'!$A$2:$B$31,2,FALSE),0)</f>
        <v>0</v>
      </c>
      <c r="E618" t="str">
        <f>'Liste detaljert wide'!$E$1</f>
        <v>SO-bev</v>
      </c>
      <c r="F618" t="str">
        <f t="shared" si="47"/>
        <v>2019RFM0SO-bev</v>
      </c>
      <c r="G618" s="3">
        <f>'Liste detaljert wide'!E78</f>
        <v>0</v>
      </c>
      <c r="H618" t="str">
        <f>VLOOKUP(E618,Def!$B$2:$C$15,2,FALSE)</f>
        <v>SO-bev</v>
      </c>
      <c r="I618" s="3">
        <f>IF(A618='Enheter, modell og år'!$F$2-1,0,G618-VLOOKUP(A618-1&amp;B618&amp;C618&amp;E618,$F$2:$G$7561,2,FALSE))</f>
        <v>0</v>
      </c>
      <c r="J618" s="3">
        <f>IF(A618='Enheter, modell og år'!$F$2-1,0,VLOOKUP(A618-1&amp;B618&amp;C618&amp;E618,$F$2:$G$7561,2,FALSE))</f>
        <v>0</v>
      </c>
    </row>
    <row r="619" spans="1:10" x14ac:dyDescent="0.25">
      <c r="A619">
        <f t="shared" ref="A619:C619" si="87">A79</f>
        <v>2019</v>
      </c>
      <c r="B619" t="str">
        <f t="shared" si="87"/>
        <v>RFM</v>
      </c>
      <c r="C619">
        <f t="shared" si="87"/>
        <v>0</v>
      </c>
      <c r="D619">
        <f>IFERROR(VLOOKUP(C619,'Enheter, modell og år'!$A$2:$B$31,2,FALSE),0)</f>
        <v>0</v>
      </c>
      <c r="E619" t="str">
        <f>'Liste detaljert wide'!$E$1</f>
        <v>SO-bev</v>
      </c>
      <c r="F619" t="str">
        <f t="shared" si="47"/>
        <v>2019RFM0SO-bev</v>
      </c>
      <c r="G619" s="3">
        <f>'Liste detaljert wide'!E79</f>
        <v>0</v>
      </c>
      <c r="H619" t="str">
        <f>VLOOKUP(E619,Def!$B$2:$C$15,2,FALSE)</f>
        <v>SO-bev</v>
      </c>
      <c r="I619" s="3">
        <f>IF(A619='Enheter, modell og år'!$F$2-1,0,G619-VLOOKUP(A619-1&amp;B619&amp;C619&amp;E619,$F$2:$G$7561,2,FALSE))</f>
        <v>0</v>
      </c>
      <c r="J619" s="3">
        <f>IF(A619='Enheter, modell og år'!$F$2-1,0,VLOOKUP(A619-1&amp;B619&amp;C619&amp;E619,$F$2:$G$7561,2,FALSE))</f>
        <v>0</v>
      </c>
    </row>
    <row r="620" spans="1:10" x14ac:dyDescent="0.25">
      <c r="A620">
        <f t="shared" ref="A620:C620" si="88">A80</f>
        <v>2019</v>
      </c>
      <c r="B620" t="str">
        <f t="shared" si="88"/>
        <v>RFM</v>
      </c>
      <c r="C620">
        <f t="shared" si="88"/>
        <v>0</v>
      </c>
      <c r="D620">
        <f>IFERROR(VLOOKUP(C620,'Enheter, modell og år'!$A$2:$B$31,2,FALSE),0)</f>
        <v>0</v>
      </c>
      <c r="E620" t="str">
        <f>'Liste detaljert wide'!$E$1</f>
        <v>SO-bev</v>
      </c>
      <c r="F620" t="str">
        <f t="shared" si="47"/>
        <v>2019RFM0SO-bev</v>
      </c>
      <c r="G620" s="3">
        <f>'Liste detaljert wide'!E80</f>
        <v>0</v>
      </c>
      <c r="H620" t="str">
        <f>VLOOKUP(E620,Def!$B$2:$C$15,2,FALSE)</f>
        <v>SO-bev</v>
      </c>
      <c r="I620" s="3">
        <f>IF(A620='Enheter, modell og år'!$F$2-1,0,G620-VLOOKUP(A620-1&amp;B620&amp;C620&amp;E620,$F$2:$G$7561,2,FALSE))</f>
        <v>0</v>
      </c>
      <c r="J620" s="3">
        <f>IF(A620='Enheter, modell og år'!$F$2-1,0,VLOOKUP(A620-1&amp;B620&amp;C620&amp;E620,$F$2:$G$7561,2,FALSE))</f>
        <v>0</v>
      </c>
    </row>
    <row r="621" spans="1:10" x14ac:dyDescent="0.25">
      <c r="A621">
        <f t="shared" ref="A621:C621" si="89">A81</f>
        <v>2019</v>
      </c>
      <c r="B621" t="str">
        <f t="shared" si="89"/>
        <v>RFM</v>
      </c>
      <c r="C621">
        <f t="shared" si="89"/>
        <v>0</v>
      </c>
      <c r="D621">
        <f>IFERROR(VLOOKUP(C621,'Enheter, modell og år'!$A$2:$B$31,2,FALSE),0)</f>
        <v>0</v>
      </c>
      <c r="E621" t="str">
        <f>'Liste detaljert wide'!$E$1</f>
        <v>SO-bev</v>
      </c>
      <c r="F621" t="str">
        <f t="shared" si="47"/>
        <v>2019RFM0SO-bev</v>
      </c>
      <c r="G621" s="3">
        <f>'Liste detaljert wide'!E81</f>
        <v>0</v>
      </c>
      <c r="H621" t="str">
        <f>VLOOKUP(E621,Def!$B$2:$C$15,2,FALSE)</f>
        <v>SO-bev</v>
      </c>
      <c r="I621" s="3">
        <f>IF(A621='Enheter, modell og år'!$F$2-1,0,G621-VLOOKUP(A621-1&amp;B621&amp;C621&amp;E621,$F$2:$G$7561,2,FALSE))</f>
        <v>0</v>
      </c>
      <c r="J621" s="3">
        <f>IF(A621='Enheter, modell og år'!$F$2-1,0,VLOOKUP(A621-1&amp;B621&amp;C621&amp;E621,$F$2:$G$7561,2,FALSE))</f>
        <v>0</v>
      </c>
    </row>
    <row r="622" spans="1:10" x14ac:dyDescent="0.25">
      <c r="A622">
        <f t="shared" ref="A622:C622" si="90">A82</f>
        <v>2019</v>
      </c>
      <c r="B622" t="str">
        <f t="shared" si="90"/>
        <v>RFM</v>
      </c>
      <c r="C622">
        <f t="shared" si="90"/>
        <v>0</v>
      </c>
      <c r="D622">
        <f>IFERROR(VLOOKUP(C622,'Enheter, modell og år'!$A$2:$B$31,2,FALSE),0)</f>
        <v>0</v>
      </c>
      <c r="E622" t="str">
        <f>'Liste detaljert wide'!$E$1</f>
        <v>SO-bev</v>
      </c>
      <c r="F622" t="str">
        <f t="shared" si="47"/>
        <v>2019RFM0SO-bev</v>
      </c>
      <c r="G622" s="3">
        <f>'Liste detaljert wide'!E82</f>
        <v>0</v>
      </c>
      <c r="H622" t="str">
        <f>VLOOKUP(E622,Def!$B$2:$C$15,2,FALSE)</f>
        <v>SO-bev</v>
      </c>
      <c r="I622" s="3">
        <f>IF(A622='Enheter, modell og år'!$F$2-1,0,G622-VLOOKUP(A622-1&amp;B622&amp;C622&amp;E622,$F$2:$G$7561,2,FALSE))</f>
        <v>0</v>
      </c>
      <c r="J622" s="3">
        <f>IF(A622='Enheter, modell og år'!$F$2-1,0,VLOOKUP(A622-1&amp;B622&amp;C622&amp;E622,$F$2:$G$7561,2,FALSE))</f>
        <v>0</v>
      </c>
    </row>
    <row r="623" spans="1:10" x14ac:dyDescent="0.25">
      <c r="A623">
        <f t="shared" ref="A623:C623" si="91">A83</f>
        <v>2019</v>
      </c>
      <c r="B623" t="str">
        <f t="shared" si="91"/>
        <v>RFM</v>
      </c>
      <c r="C623">
        <f t="shared" si="91"/>
        <v>0</v>
      </c>
      <c r="D623">
        <f>IFERROR(VLOOKUP(C623,'Enheter, modell og år'!$A$2:$B$31,2,FALSE),0)</f>
        <v>0</v>
      </c>
      <c r="E623" t="str">
        <f>'Liste detaljert wide'!$E$1</f>
        <v>SO-bev</v>
      </c>
      <c r="F623" t="str">
        <f t="shared" si="47"/>
        <v>2019RFM0SO-bev</v>
      </c>
      <c r="G623" s="3">
        <f>'Liste detaljert wide'!E83</f>
        <v>0</v>
      </c>
      <c r="H623" t="str">
        <f>VLOOKUP(E623,Def!$B$2:$C$15,2,FALSE)</f>
        <v>SO-bev</v>
      </c>
      <c r="I623" s="3">
        <f>IF(A623='Enheter, modell og år'!$F$2-1,0,G623-VLOOKUP(A623-1&amp;B623&amp;C623&amp;E623,$F$2:$G$7561,2,FALSE))</f>
        <v>0</v>
      </c>
      <c r="J623" s="3">
        <f>IF(A623='Enheter, modell og år'!$F$2-1,0,VLOOKUP(A623-1&amp;B623&amp;C623&amp;E623,$F$2:$G$7561,2,FALSE))</f>
        <v>0</v>
      </c>
    </row>
    <row r="624" spans="1:10" x14ac:dyDescent="0.25">
      <c r="A624">
        <f t="shared" ref="A624:C624" si="92">A84</f>
        <v>2019</v>
      </c>
      <c r="B624" t="str">
        <f t="shared" si="92"/>
        <v>RFM</v>
      </c>
      <c r="C624">
        <f t="shared" si="92"/>
        <v>0</v>
      </c>
      <c r="D624">
        <f>IFERROR(VLOOKUP(C624,'Enheter, modell og år'!$A$2:$B$31,2,FALSE),0)</f>
        <v>0</v>
      </c>
      <c r="E624" t="str">
        <f>'Liste detaljert wide'!$E$1</f>
        <v>SO-bev</v>
      </c>
      <c r="F624" t="str">
        <f t="shared" si="47"/>
        <v>2019RFM0SO-bev</v>
      </c>
      <c r="G624" s="3">
        <f>'Liste detaljert wide'!E84</f>
        <v>0</v>
      </c>
      <c r="H624" t="str">
        <f>VLOOKUP(E624,Def!$B$2:$C$15,2,FALSE)</f>
        <v>SO-bev</v>
      </c>
      <c r="I624" s="3">
        <f>IF(A624='Enheter, modell og år'!$F$2-1,0,G624-VLOOKUP(A624-1&amp;B624&amp;C624&amp;E624,$F$2:$G$7561,2,FALSE))</f>
        <v>0</v>
      </c>
      <c r="J624" s="3">
        <f>IF(A624='Enheter, modell og år'!$F$2-1,0,VLOOKUP(A624-1&amp;B624&amp;C624&amp;E624,$F$2:$G$7561,2,FALSE))</f>
        <v>0</v>
      </c>
    </row>
    <row r="625" spans="1:10" x14ac:dyDescent="0.25">
      <c r="A625">
        <f t="shared" ref="A625:C625" si="93">A85</f>
        <v>2019</v>
      </c>
      <c r="B625" t="str">
        <f t="shared" si="93"/>
        <v>RFM</v>
      </c>
      <c r="C625">
        <f t="shared" si="93"/>
        <v>0</v>
      </c>
      <c r="D625">
        <f>IFERROR(VLOOKUP(C625,'Enheter, modell og år'!$A$2:$B$31,2,FALSE),0)</f>
        <v>0</v>
      </c>
      <c r="E625" t="str">
        <f>'Liste detaljert wide'!$E$1</f>
        <v>SO-bev</v>
      </c>
      <c r="F625" t="str">
        <f t="shared" si="47"/>
        <v>2019RFM0SO-bev</v>
      </c>
      <c r="G625" s="3">
        <f>'Liste detaljert wide'!E85</f>
        <v>0</v>
      </c>
      <c r="H625" t="str">
        <f>VLOOKUP(E625,Def!$B$2:$C$15,2,FALSE)</f>
        <v>SO-bev</v>
      </c>
      <c r="I625" s="3">
        <f>IF(A625='Enheter, modell og år'!$F$2-1,0,G625-VLOOKUP(A625-1&amp;B625&amp;C625&amp;E625,$F$2:$G$7561,2,FALSE))</f>
        <v>0</v>
      </c>
      <c r="J625" s="3">
        <f>IF(A625='Enheter, modell og år'!$F$2-1,0,VLOOKUP(A625-1&amp;B625&amp;C625&amp;E625,$F$2:$G$7561,2,FALSE))</f>
        <v>0</v>
      </c>
    </row>
    <row r="626" spans="1:10" x14ac:dyDescent="0.25">
      <c r="A626">
        <f t="shared" ref="A626:C626" si="94">A86</f>
        <v>2019</v>
      </c>
      <c r="B626" t="str">
        <f t="shared" si="94"/>
        <v>RFM</v>
      </c>
      <c r="C626">
        <f t="shared" si="94"/>
        <v>0</v>
      </c>
      <c r="D626">
        <f>IFERROR(VLOOKUP(C626,'Enheter, modell og år'!$A$2:$B$31,2,FALSE),0)</f>
        <v>0</v>
      </c>
      <c r="E626" t="str">
        <f>'Liste detaljert wide'!$E$1</f>
        <v>SO-bev</v>
      </c>
      <c r="F626" t="str">
        <f t="shared" si="47"/>
        <v>2019RFM0SO-bev</v>
      </c>
      <c r="G626" s="3">
        <f>'Liste detaljert wide'!E86</f>
        <v>0</v>
      </c>
      <c r="H626" t="str">
        <f>VLOOKUP(E626,Def!$B$2:$C$15,2,FALSE)</f>
        <v>SO-bev</v>
      </c>
      <c r="I626" s="3">
        <f>IF(A626='Enheter, modell og år'!$F$2-1,0,G626-VLOOKUP(A626-1&amp;B626&amp;C626&amp;E626,$F$2:$G$7561,2,FALSE))</f>
        <v>0</v>
      </c>
      <c r="J626" s="3">
        <f>IF(A626='Enheter, modell og år'!$F$2-1,0,VLOOKUP(A626-1&amp;B626&amp;C626&amp;E626,$F$2:$G$7561,2,FALSE))</f>
        <v>0</v>
      </c>
    </row>
    <row r="627" spans="1:10" x14ac:dyDescent="0.25">
      <c r="A627">
        <f t="shared" ref="A627:C627" si="95">A87</f>
        <v>2019</v>
      </c>
      <c r="B627" t="str">
        <f t="shared" si="95"/>
        <v>RFM</v>
      </c>
      <c r="C627">
        <f t="shared" si="95"/>
        <v>0</v>
      </c>
      <c r="D627">
        <f>IFERROR(VLOOKUP(C627,'Enheter, modell og år'!$A$2:$B$31,2,FALSE),0)</f>
        <v>0</v>
      </c>
      <c r="E627" t="str">
        <f>'Liste detaljert wide'!$E$1</f>
        <v>SO-bev</v>
      </c>
      <c r="F627" t="str">
        <f t="shared" si="47"/>
        <v>2019RFM0SO-bev</v>
      </c>
      <c r="G627" s="3">
        <f>'Liste detaljert wide'!E87</f>
        <v>0</v>
      </c>
      <c r="H627" t="str">
        <f>VLOOKUP(E627,Def!$B$2:$C$15,2,FALSE)</f>
        <v>SO-bev</v>
      </c>
      <c r="I627" s="3">
        <f>IF(A627='Enheter, modell og år'!$F$2-1,0,G627-VLOOKUP(A627-1&amp;B627&amp;C627&amp;E627,$F$2:$G$7561,2,FALSE))</f>
        <v>0</v>
      </c>
      <c r="J627" s="3">
        <f>IF(A627='Enheter, modell og år'!$F$2-1,0,VLOOKUP(A627-1&amp;B627&amp;C627&amp;E627,$F$2:$G$7561,2,FALSE))</f>
        <v>0</v>
      </c>
    </row>
    <row r="628" spans="1:10" x14ac:dyDescent="0.25">
      <c r="A628">
        <f t="shared" ref="A628:C628" si="96">A88</f>
        <v>2019</v>
      </c>
      <c r="B628" t="str">
        <f t="shared" si="96"/>
        <v>RFM</v>
      </c>
      <c r="C628">
        <f t="shared" si="96"/>
        <v>0</v>
      </c>
      <c r="D628">
        <f>IFERROR(VLOOKUP(C628,'Enheter, modell og år'!$A$2:$B$31,2,FALSE),0)</f>
        <v>0</v>
      </c>
      <c r="E628" t="str">
        <f>'Liste detaljert wide'!$E$1</f>
        <v>SO-bev</v>
      </c>
      <c r="F628" t="str">
        <f t="shared" si="47"/>
        <v>2019RFM0SO-bev</v>
      </c>
      <c r="G628" s="3">
        <f>'Liste detaljert wide'!E88</f>
        <v>0</v>
      </c>
      <c r="H628" t="str">
        <f>VLOOKUP(E628,Def!$B$2:$C$15,2,FALSE)</f>
        <v>SO-bev</v>
      </c>
      <c r="I628" s="3">
        <f>IF(A628='Enheter, modell og år'!$F$2-1,0,G628-VLOOKUP(A628-1&amp;B628&amp;C628&amp;E628,$F$2:$G$7561,2,FALSE))</f>
        <v>0</v>
      </c>
      <c r="J628" s="3">
        <f>IF(A628='Enheter, modell og år'!$F$2-1,0,VLOOKUP(A628-1&amp;B628&amp;C628&amp;E628,$F$2:$G$7561,2,FALSE))</f>
        <v>0</v>
      </c>
    </row>
    <row r="629" spans="1:10" x14ac:dyDescent="0.25">
      <c r="A629">
        <f t="shared" ref="A629:C629" si="97">A89</f>
        <v>2019</v>
      </c>
      <c r="B629" t="str">
        <f t="shared" si="97"/>
        <v>RFM</v>
      </c>
      <c r="C629">
        <f t="shared" si="97"/>
        <v>0</v>
      </c>
      <c r="D629">
        <f>IFERROR(VLOOKUP(C629,'Enheter, modell og år'!$A$2:$B$31,2,FALSE),0)</f>
        <v>0</v>
      </c>
      <c r="E629" t="str">
        <f>'Liste detaljert wide'!$E$1</f>
        <v>SO-bev</v>
      </c>
      <c r="F629" t="str">
        <f t="shared" si="47"/>
        <v>2019RFM0SO-bev</v>
      </c>
      <c r="G629" s="3">
        <f>'Liste detaljert wide'!E89</f>
        <v>0</v>
      </c>
      <c r="H629" t="str">
        <f>VLOOKUP(E629,Def!$B$2:$C$15,2,FALSE)</f>
        <v>SO-bev</v>
      </c>
      <c r="I629" s="3">
        <f>IF(A629='Enheter, modell og år'!$F$2-1,0,G629-VLOOKUP(A629-1&amp;B629&amp;C629&amp;E629,$F$2:$G$7561,2,FALSE))</f>
        <v>0</v>
      </c>
      <c r="J629" s="3">
        <f>IF(A629='Enheter, modell og år'!$F$2-1,0,VLOOKUP(A629-1&amp;B629&amp;C629&amp;E629,$F$2:$G$7561,2,FALSE))</f>
        <v>0</v>
      </c>
    </row>
    <row r="630" spans="1:10" x14ac:dyDescent="0.25">
      <c r="A630">
        <f t="shared" ref="A630:C630" si="98">A90</f>
        <v>2019</v>
      </c>
      <c r="B630" t="str">
        <f t="shared" si="98"/>
        <v>RFM</v>
      </c>
      <c r="C630">
        <f t="shared" si="98"/>
        <v>0</v>
      </c>
      <c r="D630">
        <f>IFERROR(VLOOKUP(C630,'Enheter, modell og år'!$A$2:$B$31,2,FALSE),0)</f>
        <v>0</v>
      </c>
      <c r="E630" t="str">
        <f>'Liste detaljert wide'!$E$1</f>
        <v>SO-bev</v>
      </c>
      <c r="F630" t="str">
        <f t="shared" si="47"/>
        <v>2019RFM0SO-bev</v>
      </c>
      <c r="G630" s="3">
        <f>'Liste detaljert wide'!E90</f>
        <v>0</v>
      </c>
      <c r="H630" t="str">
        <f>VLOOKUP(E630,Def!$B$2:$C$15,2,FALSE)</f>
        <v>SO-bev</v>
      </c>
      <c r="I630" s="3">
        <f>IF(A630='Enheter, modell og år'!$F$2-1,0,G630-VLOOKUP(A630-1&amp;B630&amp;C630&amp;E630,$F$2:$G$7561,2,FALSE))</f>
        <v>0</v>
      </c>
      <c r="J630" s="3">
        <f>IF(A630='Enheter, modell og år'!$F$2-1,0,VLOOKUP(A630-1&amp;B630&amp;C630&amp;E630,$F$2:$G$7561,2,FALSE))</f>
        <v>0</v>
      </c>
    </row>
    <row r="631" spans="1:10" x14ac:dyDescent="0.25">
      <c r="A631">
        <f t="shared" ref="A631:C631" si="99">A91</f>
        <v>2019</v>
      </c>
      <c r="B631" t="str">
        <f t="shared" si="99"/>
        <v>RFM</v>
      </c>
      <c r="C631">
        <f t="shared" si="99"/>
        <v>0</v>
      </c>
      <c r="D631">
        <f>IFERROR(VLOOKUP(C631,'Enheter, modell og år'!$A$2:$B$31,2,FALSE),0)</f>
        <v>0</v>
      </c>
      <c r="E631" t="str">
        <f>'Liste detaljert wide'!$E$1</f>
        <v>SO-bev</v>
      </c>
      <c r="F631" t="str">
        <f t="shared" si="47"/>
        <v>2019RFM0SO-bev</v>
      </c>
      <c r="G631" s="3">
        <f>'Liste detaljert wide'!E91</f>
        <v>0</v>
      </c>
      <c r="H631" t="str">
        <f>VLOOKUP(E631,Def!$B$2:$C$15,2,FALSE)</f>
        <v>SO-bev</v>
      </c>
      <c r="I631" s="3">
        <f>IF(A631='Enheter, modell og år'!$F$2-1,0,G631-VLOOKUP(A631-1&amp;B631&amp;C631&amp;E631,$F$2:$G$7561,2,FALSE))</f>
        <v>0</v>
      </c>
      <c r="J631" s="3">
        <f>IF(A631='Enheter, modell og år'!$F$2-1,0,VLOOKUP(A631-1&amp;B631&amp;C631&amp;E631,$F$2:$G$7561,2,FALSE))</f>
        <v>0</v>
      </c>
    </row>
    <row r="632" spans="1:10" x14ac:dyDescent="0.25">
      <c r="A632">
        <f t="shared" ref="A632:C632" si="100">A92</f>
        <v>2020</v>
      </c>
      <c r="B632" t="str">
        <f t="shared" si="100"/>
        <v>RFM</v>
      </c>
      <c r="C632">
        <f t="shared" si="100"/>
        <v>0</v>
      </c>
      <c r="D632">
        <f>IFERROR(VLOOKUP(C632,'Enheter, modell og år'!$A$2:$B$31,2,FALSE),0)</f>
        <v>0</v>
      </c>
      <c r="E632" t="str">
        <f>'Liste detaljert wide'!$E$1</f>
        <v>SO-bev</v>
      </c>
      <c r="F632" t="str">
        <f t="shared" si="47"/>
        <v>2020RFM0SO-bev</v>
      </c>
      <c r="G632" s="3">
        <f>'Liste detaljert wide'!E92</f>
        <v>0</v>
      </c>
      <c r="H632" t="str">
        <f>VLOOKUP(E632,Def!$B$2:$C$15,2,FALSE)</f>
        <v>SO-bev</v>
      </c>
      <c r="I632" s="3">
        <f>IF(A632='Enheter, modell og år'!$F$2-1,0,G632-VLOOKUP(A632-1&amp;B632&amp;C632&amp;E632,$F$2:$G$7561,2,FALSE))</f>
        <v>0</v>
      </c>
      <c r="J632" s="3">
        <f>IF(A632='Enheter, modell og år'!$F$2-1,0,VLOOKUP(A632-1&amp;B632&amp;C632&amp;E632,$F$2:$G$7561,2,FALSE))</f>
        <v>0</v>
      </c>
    </row>
    <row r="633" spans="1:10" x14ac:dyDescent="0.25">
      <c r="A633">
        <f t="shared" ref="A633:C633" si="101">A93</f>
        <v>2020</v>
      </c>
      <c r="B633" t="str">
        <f t="shared" si="101"/>
        <v>RFM</v>
      </c>
      <c r="C633">
        <f t="shared" si="101"/>
        <v>0</v>
      </c>
      <c r="D633">
        <f>IFERROR(VLOOKUP(C633,'Enheter, modell og år'!$A$2:$B$31,2,FALSE),0)</f>
        <v>0</v>
      </c>
      <c r="E633" t="str">
        <f>'Liste detaljert wide'!$E$1</f>
        <v>SO-bev</v>
      </c>
      <c r="F633" t="str">
        <f t="shared" si="47"/>
        <v>2020RFM0SO-bev</v>
      </c>
      <c r="G633" s="3">
        <f>'Liste detaljert wide'!E93</f>
        <v>0</v>
      </c>
      <c r="H633" t="str">
        <f>VLOOKUP(E633,Def!$B$2:$C$15,2,FALSE)</f>
        <v>SO-bev</v>
      </c>
      <c r="I633" s="3">
        <f>IF(A633='Enheter, modell og år'!$F$2-1,0,G633-VLOOKUP(A633-1&amp;B633&amp;C633&amp;E633,$F$2:$G$7561,2,FALSE))</f>
        <v>0</v>
      </c>
      <c r="J633" s="3">
        <f>IF(A633='Enheter, modell og år'!$F$2-1,0,VLOOKUP(A633-1&amp;B633&amp;C633&amp;E633,$F$2:$G$7561,2,FALSE))</f>
        <v>0</v>
      </c>
    </row>
    <row r="634" spans="1:10" x14ac:dyDescent="0.25">
      <c r="A634">
        <f t="shared" ref="A634:C634" si="102">A94</f>
        <v>2020</v>
      </c>
      <c r="B634" t="str">
        <f t="shared" si="102"/>
        <v>RFM</v>
      </c>
      <c r="C634">
        <f t="shared" si="102"/>
        <v>0</v>
      </c>
      <c r="D634">
        <f>IFERROR(VLOOKUP(C634,'Enheter, modell og år'!$A$2:$B$31,2,FALSE),0)</f>
        <v>0</v>
      </c>
      <c r="E634" t="str">
        <f>'Liste detaljert wide'!$E$1</f>
        <v>SO-bev</v>
      </c>
      <c r="F634" t="str">
        <f t="shared" si="47"/>
        <v>2020RFM0SO-bev</v>
      </c>
      <c r="G634" s="3">
        <f>'Liste detaljert wide'!E94</f>
        <v>0</v>
      </c>
      <c r="H634" t="str">
        <f>VLOOKUP(E634,Def!$B$2:$C$15,2,FALSE)</f>
        <v>SO-bev</v>
      </c>
      <c r="I634" s="3">
        <f>IF(A634='Enheter, modell og år'!$F$2-1,0,G634-VLOOKUP(A634-1&amp;B634&amp;C634&amp;E634,$F$2:$G$7561,2,FALSE))</f>
        <v>0</v>
      </c>
      <c r="J634" s="3">
        <f>IF(A634='Enheter, modell og år'!$F$2-1,0,VLOOKUP(A634-1&amp;B634&amp;C634&amp;E634,$F$2:$G$7561,2,FALSE))</f>
        <v>0</v>
      </c>
    </row>
    <row r="635" spans="1:10" x14ac:dyDescent="0.25">
      <c r="A635">
        <f t="shared" ref="A635:C635" si="103">A95</f>
        <v>2020</v>
      </c>
      <c r="B635" t="str">
        <f t="shared" si="103"/>
        <v>RFM</v>
      </c>
      <c r="C635">
        <f t="shared" si="103"/>
        <v>0</v>
      </c>
      <c r="D635">
        <f>IFERROR(VLOOKUP(C635,'Enheter, modell og år'!$A$2:$B$31,2,FALSE),0)</f>
        <v>0</v>
      </c>
      <c r="E635" t="str">
        <f>'Liste detaljert wide'!$E$1</f>
        <v>SO-bev</v>
      </c>
      <c r="F635" t="str">
        <f t="shared" si="47"/>
        <v>2020RFM0SO-bev</v>
      </c>
      <c r="G635" s="3">
        <f>'Liste detaljert wide'!E95</f>
        <v>0</v>
      </c>
      <c r="H635" t="str">
        <f>VLOOKUP(E635,Def!$B$2:$C$15,2,FALSE)</f>
        <v>SO-bev</v>
      </c>
      <c r="I635" s="3">
        <f>IF(A635='Enheter, modell og år'!$F$2-1,0,G635-VLOOKUP(A635-1&amp;B635&amp;C635&amp;E635,$F$2:$G$7561,2,FALSE))</f>
        <v>0</v>
      </c>
      <c r="J635" s="3">
        <f>IF(A635='Enheter, modell og år'!$F$2-1,0,VLOOKUP(A635-1&amp;B635&amp;C635&amp;E635,$F$2:$G$7561,2,FALSE))</f>
        <v>0</v>
      </c>
    </row>
    <row r="636" spans="1:10" x14ac:dyDescent="0.25">
      <c r="A636">
        <f t="shared" ref="A636:C636" si="104">A96</f>
        <v>2020</v>
      </c>
      <c r="B636" t="str">
        <f t="shared" si="104"/>
        <v>RFM</v>
      </c>
      <c r="C636">
        <f t="shared" si="104"/>
        <v>0</v>
      </c>
      <c r="D636">
        <f>IFERROR(VLOOKUP(C636,'Enheter, modell og år'!$A$2:$B$31,2,FALSE),0)</f>
        <v>0</v>
      </c>
      <c r="E636" t="str">
        <f>'Liste detaljert wide'!$E$1</f>
        <v>SO-bev</v>
      </c>
      <c r="F636" t="str">
        <f t="shared" si="47"/>
        <v>2020RFM0SO-bev</v>
      </c>
      <c r="G636" s="3">
        <f>'Liste detaljert wide'!E96</f>
        <v>0</v>
      </c>
      <c r="H636" t="str">
        <f>VLOOKUP(E636,Def!$B$2:$C$15,2,FALSE)</f>
        <v>SO-bev</v>
      </c>
      <c r="I636" s="3">
        <f>IF(A636='Enheter, modell og år'!$F$2-1,0,G636-VLOOKUP(A636-1&amp;B636&amp;C636&amp;E636,$F$2:$G$7561,2,FALSE))</f>
        <v>0</v>
      </c>
      <c r="J636" s="3">
        <f>IF(A636='Enheter, modell og år'!$F$2-1,0,VLOOKUP(A636-1&amp;B636&amp;C636&amp;E636,$F$2:$G$7561,2,FALSE))</f>
        <v>0</v>
      </c>
    </row>
    <row r="637" spans="1:10" x14ac:dyDescent="0.25">
      <c r="A637">
        <f t="shared" ref="A637:C637" si="105">A97</f>
        <v>2020</v>
      </c>
      <c r="B637" t="str">
        <f t="shared" si="105"/>
        <v>RFM</v>
      </c>
      <c r="C637">
        <f t="shared" si="105"/>
        <v>0</v>
      </c>
      <c r="D637">
        <f>IFERROR(VLOOKUP(C637,'Enheter, modell og år'!$A$2:$B$31,2,FALSE),0)</f>
        <v>0</v>
      </c>
      <c r="E637" t="str">
        <f>'Liste detaljert wide'!$E$1</f>
        <v>SO-bev</v>
      </c>
      <c r="F637" t="str">
        <f t="shared" si="47"/>
        <v>2020RFM0SO-bev</v>
      </c>
      <c r="G637" s="3">
        <f>'Liste detaljert wide'!E97</f>
        <v>0</v>
      </c>
      <c r="H637" t="str">
        <f>VLOOKUP(E637,Def!$B$2:$C$15,2,FALSE)</f>
        <v>SO-bev</v>
      </c>
      <c r="I637" s="3">
        <f>IF(A637='Enheter, modell og år'!$F$2-1,0,G637-VLOOKUP(A637-1&amp;B637&amp;C637&amp;E637,$F$2:$G$7561,2,FALSE))</f>
        <v>0</v>
      </c>
      <c r="J637" s="3">
        <f>IF(A637='Enheter, modell og år'!$F$2-1,0,VLOOKUP(A637-1&amp;B637&amp;C637&amp;E637,$F$2:$G$7561,2,FALSE))</f>
        <v>0</v>
      </c>
    </row>
    <row r="638" spans="1:10" x14ac:dyDescent="0.25">
      <c r="A638">
        <f t="shared" ref="A638:C638" si="106">A98</f>
        <v>2020</v>
      </c>
      <c r="B638" t="str">
        <f t="shared" si="106"/>
        <v>RFM</v>
      </c>
      <c r="C638">
        <f t="shared" si="106"/>
        <v>0</v>
      </c>
      <c r="D638">
        <f>IFERROR(VLOOKUP(C638,'Enheter, modell og år'!$A$2:$B$31,2,FALSE),0)</f>
        <v>0</v>
      </c>
      <c r="E638" t="str">
        <f>'Liste detaljert wide'!$E$1</f>
        <v>SO-bev</v>
      </c>
      <c r="F638" t="str">
        <f t="shared" si="47"/>
        <v>2020RFM0SO-bev</v>
      </c>
      <c r="G638" s="3">
        <f>'Liste detaljert wide'!E98</f>
        <v>0</v>
      </c>
      <c r="H638" t="str">
        <f>VLOOKUP(E638,Def!$B$2:$C$15,2,FALSE)</f>
        <v>SO-bev</v>
      </c>
      <c r="I638" s="3">
        <f>IF(A638='Enheter, modell og år'!$F$2-1,0,G638-VLOOKUP(A638-1&amp;B638&amp;C638&amp;E638,$F$2:$G$7561,2,FALSE))</f>
        <v>0</v>
      </c>
      <c r="J638" s="3">
        <f>IF(A638='Enheter, modell og år'!$F$2-1,0,VLOOKUP(A638-1&amp;B638&amp;C638&amp;E638,$F$2:$G$7561,2,FALSE))</f>
        <v>0</v>
      </c>
    </row>
    <row r="639" spans="1:10" x14ac:dyDescent="0.25">
      <c r="A639">
        <f t="shared" ref="A639:C639" si="107">A99</f>
        <v>2020</v>
      </c>
      <c r="B639" t="str">
        <f t="shared" si="107"/>
        <v>RFM</v>
      </c>
      <c r="C639">
        <f t="shared" si="107"/>
        <v>0</v>
      </c>
      <c r="D639">
        <f>IFERROR(VLOOKUP(C639,'Enheter, modell og år'!$A$2:$B$31,2,FALSE),0)</f>
        <v>0</v>
      </c>
      <c r="E639" t="str">
        <f>'Liste detaljert wide'!$E$1</f>
        <v>SO-bev</v>
      </c>
      <c r="F639" t="str">
        <f t="shared" si="47"/>
        <v>2020RFM0SO-bev</v>
      </c>
      <c r="G639" s="3">
        <f>'Liste detaljert wide'!E99</f>
        <v>0</v>
      </c>
      <c r="H639" t="str">
        <f>VLOOKUP(E639,Def!$B$2:$C$15,2,FALSE)</f>
        <v>SO-bev</v>
      </c>
      <c r="I639" s="3">
        <f>IF(A639='Enheter, modell og år'!$F$2-1,0,G639-VLOOKUP(A639-1&amp;B639&amp;C639&amp;E639,$F$2:$G$7561,2,FALSE))</f>
        <v>0</v>
      </c>
      <c r="J639" s="3">
        <f>IF(A639='Enheter, modell og år'!$F$2-1,0,VLOOKUP(A639-1&amp;B639&amp;C639&amp;E639,$F$2:$G$7561,2,FALSE))</f>
        <v>0</v>
      </c>
    </row>
    <row r="640" spans="1:10" x14ac:dyDescent="0.25">
      <c r="A640">
        <f t="shared" ref="A640:C640" si="108">A100</f>
        <v>2020</v>
      </c>
      <c r="B640" t="str">
        <f t="shared" si="108"/>
        <v>RFM</v>
      </c>
      <c r="C640">
        <f t="shared" si="108"/>
        <v>0</v>
      </c>
      <c r="D640">
        <f>IFERROR(VLOOKUP(C640,'Enheter, modell og år'!$A$2:$B$31,2,FALSE),0)</f>
        <v>0</v>
      </c>
      <c r="E640" t="str">
        <f>'Liste detaljert wide'!$E$1</f>
        <v>SO-bev</v>
      </c>
      <c r="F640" t="str">
        <f t="shared" si="47"/>
        <v>2020RFM0SO-bev</v>
      </c>
      <c r="G640" s="3">
        <f>'Liste detaljert wide'!E100</f>
        <v>0</v>
      </c>
      <c r="H640" t="str">
        <f>VLOOKUP(E640,Def!$B$2:$C$15,2,FALSE)</f>
        <v>SO-bev</v>
      </c>
      <c r="I640" s="3">
        <f>IF(A640='Enheter, modell og år'!$F$2-1,0,G640-VLOOKUP(A640-1&amp;B640&amp;C640&amp;E640,$F$2:$G$7561,2,FALSE))</f>
        <v>0</v>
      </c>
      <c r="J640" s="3">
        <f>IF(A640='Enheter, modell og år'!$F$2-1,0,VLOOKUP(A640-1&amp;B640&amp;C640&amp;E640,$F$2:$G$7561,2,FALSE))</f>
        <v>0</v>
      </c>
    </row>
    <row r="641" spans="1:10" x14ac:dyDescent="0.25">
      <c r="A641">
        <f t="shared" ref="A641:C641" si="109">A101</f>
        <v>2020</v>
      </c>
      <c r="B641" t="str">
        <f t="shared" si="109"/>
        <v>RFM</v>
      </c>
      <c r="C641">
        <f t="shared" si="109"/>
        <v>0</v>
      </c>
      <c r="D641">
        <f>IFERROR(VLOOKUP(C641,'Enheter, modell og år'!$A$2:$B$31,2,FALSE),0)</f>
        <v>0</v>
      </c>
      <c r="E641" t="str">
        <f>'Liste detaljert wide'!$E$1</f>
        <v>SO-bev</v>
      </c>
      <c r="F641" t="str">
        <f t="shared" si="47"/>
        <v>2020RFM0SO-bev</v>
      </c>
      <c r="G641" s="3">
        <f>'Liste detaljert wide'!E101</f>
        <v>0</v>
      </c>
      <c r="H641" t="str">
        <f>VLOOKUP(E641,Def!$B$2:$C$15,2,FALSE)</f>
        <v>SO-bev</v>
      </c>
      <c r="I641" s="3">
        <f>IF(A641='Enheter, modell og år'!$F$2-1,0,G641-VLOOKUP(A641-1&amp;B641&amp;C641&amp;E641,$F$2:$G$7561,2,FALSE))</f>
        <v>0</v>
      </c>
      <c r="J641" s="3">
        <f>IF(A641='Enheter, modell og år'!$F$2-1,0,VLOOKUP(A641-1&amp;B641&amp;C641&amp;E641,$F$2:$G$7561,2,FALSE))</f>
        <v>0</v>
      </c>
    </row>
    <row r="642" spans="1:10" x14ac:dyDescent="0.25">
      <c r="A642">
        <f t="shared" ref="A642:C642" si="110">A102</f>
        <v>2020</v>
      </c>
      <c r="B642" t="str">
        <f t="shared" si="110"/>
        <v>RFM</v>
      </c>
      <c r="C642">
        <f t="shared" si="110"/>
        <v>0</v>
      </c>
      <c r="D642">
        <f>IFERROR(VLOOKUP(C642,'Enheter, modell og år'!$A$2:$B$31,2,FALSE),0)</f>
        <v>0</v>
      </c>
      <c r="E642" t="str">
        <f>'Liste detaljert wide'!$E$1</f>
        <v>SO-bev</v>
      </c>
      <c r="F642" t="str">
        <f t="shared" si="47"/>
        <v>2020RFM0SO-bev</v>
      </c>
      <c r="G642" s="3">
        <f>'Liste detaljert wide'!E102</f>
        <v>0</v>
      </c>
      <c r="H642" t="str">
        <f>VLOOKUP(E642,Def!$B$2:$C$15,2,FALSE)</f>
        <v>SO-bev</v>
      </c>
      <c r="I642" s="3">
        <f>IF(A642='Enheter, modell og år'!$F$2-1,0,G642-VLOOKUP(A642-1&amp;B642&amp;C642&amp;E642,$F$2:$G$7561,2,FALSE))</f>
        <v>0</v>
      </c>
      <c r="J642" s="3">
        <f>IF(A642='Enheter, modell og år'!$F$2-1,0,VLOOKUP(A642-1&amp;B642&amp;C642&amp;E642,$F$2:$G$7561,2,FALSE))</f>
        <v>0</v>
      </c>
    </row>
    <row r="643" spans="1:10" x14ac:dyDescent="0.25">
      <c r="A643">
        <f t="shared" ref="A643:C643" si="111">A103</f>
        <v>2020</v>
      </c>
      <c r="B643" t="str">
        <f t="shared" si="111"/>
        <v>RFM</v>
      </c>
      <c r="C643">
        <f t="shared" si="111"/>
        <v>0</v>
      </c>
      <c r="D643">
        <f>IFERROR(VLOOKUP(C643,'Enheter, modell og år'!$A$2:$B$31,2,FALSE),0)</f>
        <v>0</v>
      </c>
      <c r="E643" t="str">
        <f>'Liste detaljert wide'!$E$1</f>
        <v>SO-bev</v>
      </c>
      <c r="F643" t="str">
        <f t="shared" ref="F643:F706" si="112">A643&amp;B643&amp;C643&amp;E643</f>
        <v>2020RFM0SO-bev</v>
      </c>
      <c r="G643" s="3">
        <f>'Liste detaljert wide'!E103</f>
        <v>0</v>
      </c>
      <c r="H643" t="str">
        <f>VLOOKUP(E643,Def!$B$2:$C$15,2,FALSE)</f>
        <v>SO-bev</v>
      </c>
      <c r="I643" s="3">
        <f>IF(A643='Enheter, modell og år'!$F$2-1,0,G643-VLOOKUP(A643-1&amp;B643&amp;C643&amp;E643,$F$2:$G$7561,2,FALSE))</f>
        <v>0</v>
      </c>
      <c r="J643" s="3">
        <f>IF(A643='Enheter, modell og år'!$F$2-1,0,VLOOKUP(A643-1&amp;B643&amp;C643&amp;E643,$F$2:$G$7561,2,FALSE))</f>
        <v>0</v>
      </c>
    </row>
    <row r="644" spans="1:10" x14ac:dyDescent="0.25">
      <c r="A644">
        <f t="shared" ref="A644:C644" si="113">A104</f>
        <v>2020</v>
      </c>
      <c r="B644" t="str">
        <f t="shared" si="113"/>
        <v>RFM</v>
      </c>
      <c r="C644">
        <f t="shared" si="113"/>
        <v>0</v>
      </c>
      <c r="D644">
        <f>IFERROR(VLOOKUP(C644,'Enheter, modell og år'!$A$2:$B$31,2,FALSE),0)</f>
        <v>0</v>
      </c>
      <c r="E644" t="str">
        <f>'Liste detaljert wide'!$E$1</f>
        <v>SO-bev</v>
      </c>
      <c r="F644" t="str">
        <f t="shared" si="112"/>
        <v>2020RFM0SO-bev</v>
      </c>
      <c r="G644" s="3">
        <f>'Liste detaljert wide'!E104</f>
        <v>0</v>
      </c>
      <c r="H644" t="str">
        <f>VLOOKUP(E644,Def!$B$2:$C$15,2,FALSE)</f>
        <v>SO-bev</v>
      </c>
      <c r="I644" s="3">
        <f>IF(A644='Enheter, modell og år'!$F$2-1,0,G644-VLOOKUP(A644-1&amp;B644&amp;C644&amp;E644,$F$2:$G$7561,2,FALSE))</f>
        <v>0</v>
      </c>
      <c r="J644" s="3">
        <f>IF(A644='Enheter, modell og år'!$F$2-1,0,VLOOKUP(A644-1&amp;B644&amp;C644&amp;E644,$F$2:$G$7561,2,FALSE))</f>
        <v>0</v>
      </c>
    </row>
    <row r="645" spans="1:10" x14ac:dyDescent="0.25">
      <c r="A645">
        <f t="shared" ref="A645:C645" si="114">A105</f>
        <v>2020</v>
      </c>
      <c r="B645" t="str">
        <f t="shared" si="114"/>
        <v>RFM</v>
      </c>
      <c r="C645">
        <f t="shared" si="114"/>
        <v>0</v>
      </c>
      <c r="D645">
        <f>IFERROR(VLOOKUP(C645,'Enheter, modell og år'!$A$2:$B$31,2,FALSE),0)</f>
        <v>0</v>
      </c>
      <c r="E645" t="str">
        <f>'Liste detaljert wide'!$E$1</f>
        <v>SO-bev</v>
      </c>
      <c r="F645" t="str">
        <f t="shared" si="112"/>
        <v>2020RFM0SO-bev</v>
      </c>
      <c r="G645" s="3">
        <f>'Liste detaljert wide'!E105</f>
        <v>0</v>
      </c>
      <c r="H645" t="str">
        <f>VLOOKUP(E645,Def!$B$2:$C$15,2,FALSE)</f>
        <v>SO-bev</v>
      </c>
      <c r="I645" s="3">
        <f>IF(A645='Enheter, modell og år'!$F$2-1,0,G645-VLOOKUP(A645-1&amp;B645&amp;C645&amp;E645,$F$2:$G$7561,2,FALSE))</f>
        <v>0</v>
      </c>
      <c r="J645" s="3">
        <f>IF(A645='Enheter, modell og år'!$F$2-1,0,VLOOKUP(A645-1&amp;B645&amp;C645&amp;E645,$F$2:$G$7561,2,FALSE))</f>
        <v>0</v>
      </c>
    </row>
    <row r="646" spans="1:10" x14ac:dyDescent="0.25">
      <c r="A646">
        <f t="shared" ref="A646:C646" si="115">A106</f>
        <v>2020</v>
      </c>
      <c r="B646" t="str">
        <f t="shared" si="115"/>
        <v>RFM</v>
      </c>
      <c r="C646">
        <f t="shared" si="115"/>
        <v>0</v>
      </c>
      <c r="D646">
        <f>IFERROR(VLOOKUP(C646,'Enheter, modell og år'!$A$2:$B$31,2,FALSE),0)</f>
        <v>0</v>
      </c>
      <c r="E646" t="str">
        <f>'Liste detaljert wide'!$E$1</f>
        <v>SO-bev</v>
      </c>
      <c r="F646" t="str">
        <f t="shared" si="112"/>
        <v>2020RFM0SO-bev</v>
      </c>
      <c r="G646" s="3">
        <f>'Liste detaljert wide'!E106</f>
        <v>0</v>
      </c>
      <c r="H646" t="str">
        <f>VLOOKUP(E646,Def!$B$2:$C$15,2,FALSE)</f>
        <v>SO-bev</v>
      </c>
      <c r="I646" s="3">
        <f>IF(A646='Enheter, modell og år'!$F$2-1,0,G646-VLOOKUP(A646-1&amp;B646&amp;C646&amp;E646,$F$2:$G$7561,2,FALSE))</f>
        <v>0</v>
      </c>
      <c r="J646" s="3">
        <f>IF(A646='Enheter, modell og år'!$F$2-1,0,VLOOKUP(A646-1&amp;B646&amp;C646&amp;E646,$F$2:$G$7561,2,FALSE))</f>
        <v>0</v>
      </c>
    </row>
    <row r="647" spans="1:10" x14ac:dyDescent="0.25">
      <c r="A647">
        <f t="shared" ref="A647:C647" si="116">A107</f>
        <v>2020</v>
      </c>
      <c r="B647" t="str">
        <f t="shared" si="116"/>
        <v>RFM</v>
      </c>
      <c r="C647">
        <f t="shared" si="116"/>
        <v>0</v>
      </c>
      <c r="D647">
        <f>IFERROR(VLOOKUP(C647,'Enheter, modell og år'!$A$2:$B$31,2,FALSE),0)</f>
        <v>0</v>
      </c>
      <c r="E647" t="str">
        <f>'Liste detaljert wide'!$E$1</f>
        <v>SO-bev</v>
      </c>
      <c r="F647" t="str">
        <f t="shared" si="112"/>
        <v>2020RFM0SO-bev</v>
      </c>
      <c r="G647" s="3">
        <f>'Liste detaljert wide'!E107</f>
        <v>0</v>
      </c>
      <c r="H647" t="str">
        <f>VLOOKUP(E647,Def!$B$2:$C$15,2,FALSE)</f>
        <v>SO-bev</v>
      </c>
      <c r="I647" s="3">
        <f>IF(A647='Enheter, modell og år'!$F$2-1,0,G647-VLOOKUP(A647-1&amp;B647&amp;C647&amp;E647,$F$2:$G$7561,2,FALSE))</f>
        <v>0</v>
      </c>
      <c r="J647" s="3">
        <f>IF(A647='Enheter, modell og år'!$F$2-1,0,VLOOKUP(A647-1&amp;B647&amp;C647&amp;E647,$F$2:$G$7561,2,FALSE))</f>
        <v>0</v>
      </c>
    </row>
    <row r="648" spans="1:10" x14ac:dyDescent="0.25">
      <c r="A648">
        <f t="shared" ref="A648:C648" si="117">A108</f>
        <v>2020</v>
      </c>
      <c r="B648" t="str">
        <f t="shared" si="117"/>
        <v>RFM</v>
      </c>
      <c r="C648">
        <f t="shared" si="117"/>
        <v>0</v>
      </c>
      <c r="D648">
        <f>IFERROR(VLOOKUP(C648,'Enheter, modell og år'!$A$2:$B$31,2,FALSE),0)</f>
        <v>0</v>
      </c>
      <c r="E648" t="str">
        <f>'Liste detaljert wide'!$E$1</f>
        <v>SO-bev</v>
      </c>
      <c r="F648" t="str">
        <f t="shared" si="112"/>
        <v>2020RFM0SO-bev</v>
      </c>
      <c r="G648" s="3">
        <f>'Liste detaljert wide'!E108</f>
        <v>0</v>
      </c>
      <c r="H648" t="str">
        <f>VLOOKUP(E648,Def!$B$2:$C$15,2,FALSE)</f>
        <v>SO-bev</v>
      </c>
      <c r="I648" s="3">
        <f>IF(A648='Enheter, modell og år'!$F$2-1,0,G648-VLOOKUP(A648-1&amp;B648&amp;C648&amp;E648,$F$2:$G$7561,2,FALSE))</f>
        <v>0</v>
      </c>
      <c r="J648" s="3">
        <f>IF(A648='Enheter, modell og år'!$F$2-1,0,VLOOKUP(A648-1&amp;B648&amp;C648&amp;E648,$F$2:$G$7561,2,FALSE))</f>
        <v>0</v>
      </c>
    </row>
    <row r="649" spans="1:10" x14ac:dyDescent="0.25">
      <c r="A649">
        <f t="shared" ref="A649:C649" si="118">A109</f>
        <v>2020</v>
      </c>
      <c r="B649" t="str">
        <f t="shared" si="118"/>
        <v>RFM</v>
      </c>
      <c r="C649">
        <f t="shared" si="118"/>
        <v>0</v>
      </c>
      <c r="D649">
        <f>IFERROR(VLOOKUP(C649,'Enheter, modell og år'!$A$2:$B$31,2,FALSE),0)</f>
        <v>0</v>
      </c>
      <c r="E649" t="str">
        <f>'Liste detaljert wide'!$E$1</f>
        <v>SO-bev</v>
      </c>
      <c r="F649" t="str">
        <f t="shared" si="112"/>
        <v>2020RFM0SO-bev</v>
      </c>
      <c r="G649" s="3">
        <f>'Liste detaljert wide'!E109</f>
        <v>0</v>
      </c>
      <c r="H649" t="str">
        <f>VLOOKUP(E649,Def!$B$2:$C$15,2,FALSE)</f>
        <v>SO-bev</v>
      </c>
      <c r="I649" s="3">
        <f>IF(A649='Enheter, modell og år'!$F$2-1,0,G649-VLOOKUP(A649-1&amp;B649&amp;C649&amp;E649,$F$2:$G$7561,2,FALSE))</f>
        <v>0</v>
      </c>
      <c r="J649" s="3">
        <f>IF(A649='Enheter, modell og år'!$F$2-1,0,VLOOKUP(A649-1&amp;B649&amp;C649&amp;E649,$F$2:$G$7561,2,FALSE))</f>
        <v>0</v>
      </c>
    </row>
    <row r="650" spans="1:10" x14ac:dyDescent="0.25">
      <c r="A650">
        <f t="shared" ref="A650:C650" si="119">A110</f>
        <v>2020</v>
      </c>
      <c r="B650" t="str">
        <f t="shared" si="119"/>
        <v>RFM</v>
      </c>
      <c r="C650">
        <f t="shared" si="119"/>
        <v>0</v>
      </c>
      <c r="D650">
        <f>IFERROR(VLOOKUP(C650,'Enheter, modell og år'!$A$2:$B$31,2,FALSE),0)</f>
        <v>0</v>
      </c>
      <c r="E650" t="str">
        <f>'Liste detaljert wide'!$E$1</f>
        <v>SO-bev</v>
      </c>
      <c r="F650" t="str">
        <f t="shared" si="112"/>
        <v>2020RFM0SO-bev</v>
      </c>
      <c r="G650" s="3">
        <f>'Liste detaljert wide'!E110</f>
        <v>0</v>
      </c>
      <c r="H650" t="str">
        <f>VLOOKUP(E650,Def!$B$2:$C$15,2,FALSE)</f>
        <v>SO-bev</v>
      </c>
      <c r="I650" s="3">
        <f>IF(A650='Enheter, modell og år'!$F$2-1,0,G650-VLOOKUP(A650-1&amp;B650&amp;C650&amp;E650,$F$2:$G$7561,2,FALSE))</f>
        <v>0</v>
      </c>
      <c r="J650" s="3">
        <f>IF(A650='Enheter, modell og år'!$F$2-1,0,VLOOKUP(A650-1&amp;B650&amp;C650&amp;E650,$F$2:$G$7561,2,FALSE))</f>
        <v>0</v>
      </c>
    </row>
    <row r="651" spans="1:10" x14ac:dyDescent="0.25">
      <c r="A651">
        <f t="shared" ref="A651:C651" si="120">A111</f>
        <v>2020</v>
      </c>
      <c r="B651" t="str">
        <f t="shared" si="120"/>
        <v>RFM</v>
      </c>
      <c r="C651">
        <f t="shared" si="120"/>
        <v>0</v>
      </c>
      <c r="D651">
        <f>IFERROR(VLOOKUP(C651,'Enheter, modell og år'!$A$2:$B$31,2,FALSE),0)</f>
        <v>0</v>
      </c>
      <c r="E651" t="str">
        <f>'Liste detaljert wide'!$E$1</f>
        <v>SO-bev</v>
      </c>
      <c r="F651" t="str">
        <f t="shared" si="112"/>
        <v>2020RFM0SO-bev</v>
      </c>
      <c r="G651" s="3">
        <f>'Liste detaljert wide'!E111</f>
        <v>0</v>
      </c>
      <c r="H651" t="str">
        <f>VLOOKUP(E651,Def!$B$2:$C$15,2,FALSE)</f>
        <v>SO-bev</v>
      </c>
      <c r="I651" s="3">
        <f>IF(A651='Enheter, modell og år'!$F$2-1,0,G651-VLOOKUP(A651-1&amp;B651&amp;C651&amp;E651,$F$2:$G$7561,2,FALSE))</f>
        <v>0</v>
      </c>
      <c r="J651" s="3">
        <f>IF(A651='Enheter, modell og år'!$F$2-1,0,VLOOKUP(A651-1&amp;B651&amp;C651&amp;E651,$F$2:$G$7561,2,FALSE))</f>
        <v>0</v>
      </c>
    </row>
    <row r="652" spans="1:10" x14ac:dyDescent="0.25">
      <c r="A652">
        <f t="shared" ref="A652:C652" si="121">A112</f>
        <v>2020</v>
      </c>
      <c r="B652" t="str">
        <f t="shared" si="121"/>
        <v>RFM</v>
      </c>
      <c r="C652">
        <f t="shared" si="121"/>
        <v>0</v>
      </c>
      <c r="D652">
        <f>IFERROR(VLOOKUP(C652,'Enheter, modell og år'!$A$2:$B$31,2,FALSE),0)</f>
        <v>0</v>
      </c>
      <c r="E652" t="str">
        <f>'Liste detaljert wide'!$E$1</f>
        <v>SO-bev</v>
      </c>
      <c r="F652" t="str">
        <f t="shared" si="112"/>
        <v>2020RFM0SO-bev</v>
      </c>
      <c r="G652" s="3">
        <f>'Liste detaljert wide'!E112</f>
        <v>0</v>
      </c>
      <c r="H652" t="str">
        <f>VLOOKUP(E652,Def!$B$2:$C$15,2,FALSE)</f>
        <v>SO-bev</v>
      </c>
      <c r="I652" s="3">
        <f>IF(A652='Enheter, modell og år'!$F$2-1,0,G652-VLOOKUP(A652-1&amp;B652&amp;C652&amp;E652,$F$2:$G$7561,2,FALSE))</f>
        <v>0</v>
      </c>
      <c r="J652" s="3">
        <f>IF(A652='Enheter, modell og år'!$F$2-1,0,VLOOKUP(A652-1&amp;B652&amp;C652&amp;E652,$F$2:$G$7561,2,FALSE))</f>
        <v>0</v>
      </c>
    </row>
    <row r="653" spans="1:10" x14ac:dyDescent="0.25">
      <c r="A653">
        <f t="shared" ref="A653:C653" si="122">A113</f>
        <v>2020</v>
      </c>
      <c r="B653" t="str">
        <f t="shared" si="122"/>
        <v>RFM</v>
      </c>
      <c r="C653">
        <f t="shared" si="122"/>
        <v>0</v>
      </c>
      <c r="D653">
        <f>IFERROR(VLOOKUP(C653,'Enheter, modell og år'!$A$2:$B$31,2,FALSE),0)</f>
        <v>0</v>
      </c>
      <c r="E653" t="str">
        <f>'Liste detaljert wide'!$E$1</f>
        <v>SO-bev</v>
      </c>
      <c r="F653" t="str">
        <f t="shared" si="112"/>
        <v>2020RFM0SO-bev</v>
      </c>
      <c r="G653" s="3">
        <f>'Liste detaljert wide'!E113</f>
        <v>0</v>
      </c>
      <c r="H653" t="str">
        <f>VLOOKUP(E653,Def!$B$2:$C$15,2,FALSE)</f>
        <v>SO-bev</v>
      </c>
      <c r="I653" s="3">
        <f>IF(A653='Enheter, modell og år'!$F$2-1,0,G653-VLOOKUP(A653-1&amp;B653&amp;C653&amp;E653,$F$2:$G$7561,2,FALSE))</f>
        <v>0</v>
      </c>
      <c r="J653" s="3">
        <f>IF(A653='Enheter, modell og år'!$F$2-1,0,VLOOKUP(A653-1&amp;B653&amp;C653&amp;E653,$F$2:$G$7561,2,FALSE))</f>
        <v>0</v>
      </c>
    </row>
    <row r="654" spans="1:10" x14ac:dyDescent="0.25">
      <c r="A654">
        <f t="shared" ref="A654:C654" si="123">A114</f>
        <v>2020</v>
      </c>
      <c r="B654" t="str">
        <f t="shared" si="123"/>
        <v>RFM</v>
      </c>
      <c r="C654">
        <f t="shared" si="123"/>
        <v>0</v>
      </c>
      <c r="D654">
        <f>IFERROR(VLOOKUP(C654,'Enheter, modell og år'!$A$2:$B$31,2,FALSE),0)</f>
        <v>0</v>
      </c>
      <c r="E654" t="str">
        <f>'Liste detaljert wide'!$E$1</f>
        <v>SO-bev</v>
      </c>
      <c r="F654" t="str">
        <f t="shared" si="112"/>
        <v>2020RFM0SO-bev</v>
      </c>
      <c r="G654" s="3">
        <f>'Liste detaljert wide'!E114</f>
        <v>0</v>
      </c>
      <c r="H654" t="str">
        <f>VLOOKUP(E654,Def!$B$2:$C$15,2,FALSE)</f>
        <v>SO-bev</v>
      </c>
      <c r="I654" s="3">
        <f>IF(A654='Enheter, modell og år'!$F$2-1,0,G654-VLOOKUP(A654-1&amp;B654&amp;C654&amp;E654,$F$2:$G$7561,2,FALSE))</f>
        <v>0</v>
      </c>
      <c r="J654" s="3">
        <f>IF(A654='Enheter, modell og år'!$F$2-1,0,VLOOKUP(A654-1&amp;B654&amp;C654&amp;E654,$F$2:$G$7561,2,FALSE))</f>
        <v>0</v>
      </c>
    </row>
    <row r="655" spans="1:10" x14ac:dyDescent="0.25">
      <c r="A655">
        <f t="shared" ref="A655:C655" si="124">A115</f>
        <v>2020</v>
      </c>
      <c r="B655" t="str">
        <f t="shared" si="124"/>
        <v>RFM</v>
      </c>
      <c r="C655">
        <f t="shared" si="124"/>
        <v>0</v>
      </c>
      <c r="D655">
        <f>IFERROR(VLOOKUP(C655,'Enheter, modell og år'!$A$2:$B$31,2,FALSE),0)</f>
        <v>0</v>
      </c>
      <c r="E655" t="str">
        <f>'Liste detaljert wide'!$E$1</f>
        <v>SO-bev</v>
      </c>
      <c r="F655" t="str">
        <f t="shared" si="112"/>
        <v>2020RFM0SO-bev</v>
      </c>
      <c r="G655" s="3">
        <f>'Liste detaljert wide'!E115</f>
        <v>0</v>
      </c>
      <c r="H655" t="str">
        <f>VLOOKUP(E655,Def!$B$2:$C$15,2,FALSE)</f>
        <v>SO-bev</v>
      </c>
      <c r="I655" s="3">
        <f>IF(A655='Enheter, modell og år'!$F$2-1,0,G655-VLOOKUP(A655-1&amp;B655&amp;C655&amp;E655,$F$2:$G$7561,2,FALSE))</f>
        <v>0</v>
      </c>
      <c r="J655" s="3">
        <f>IF(A655='Enheter, modell og år'!$F$2-1,0,VLOOKUP(A655-1&amp;B655&amp;C655&amp;E655,$F$2:$G$7561,2,FALSE))</f>
        <v>0</v>
      </c>
    </row>
    <row r="656" spans="1:10" x14ac:dyDescent="0.25">
      <c r="A656">
        <f t="shared" ref="A656:C656" si="125">A116</f>
        <v>2020</v>
      </c>
      <c r="B656" t="str">
        <f t="shared" si="125"/>
        <v>RFM</v>
      </c>
      <c r="C656">
        <f t="shared" si="125"/>
        <v>0</v>
      </c>
      <c r="D656">
        <f>IFERROR(VLOOKUP(C656,'Enheter, modell og år'!$A$2:$B$31,2,FALSE),0)</f>
        <v>0</v>
      </c>
      <c r="E656" t="str">
        <f>'Liste detaljert wide'!$E$1</f>
        <v>SO-bev</v>
      </c>
      <c r="F656" t="str">
        <f t="shared" si="112"/>
        <v>2020RFM0SO-bev</v>
      </c>
      <c r="G656" s="3">
        <f>'Liste detaljert wide'!E116</f>
        <v>0</v>
      </c>
      <c r="H656" t="str">
        <f>VLOOKUP(E656,Def!$B$2:$C$15,2,FALSE)</f>
        <v>SO-bev</v>
      </c>
      <c r="I656" s="3">
        <f>IF(A656='Enheter, modell og år'!$F$2-1,0,G656-VLOOKUP(A656-1&amp;B656&amp;C656&amp;E656,$F$2:$G$7561,2,FALSE))</f>
        <v>0</v>
      </c>
      <c r="J656" s="3">
        <f>IF(A656='Enheter, modell og år'!$F$2-1,0,VLOOKUP(A656-1&amp;B656&amp;C656&amp;E656,$F$2:$G$7561,2,FALSE))</f>
        <v>0</v>
      </c>
    </row>
    <row r="657" spans="1:10" x14ac:dyDescent="0.25">
      <c r="A657">
        <f t="shared" ref="A657:C657" si="126">A117</f>
        <v>2020</v>
      </c>
      <c r="B657" t="str">
        <f t="shared" si="126"/>
        <v>RFM</v>
      </c>
      <c r="C657">
        <f t="shared" si="126"/>
        <v>0</v>
      </c>
      <c r="D657">
        <f>IFERROR(VLOOKUP(C657,'Enheter, modell og år'!$A$2:$B$31,2,FALSE),0)</f>
        <v>0</v>
      </c>
      <c r="E657" t="str">
        <f>'Liste detaljert wide'!$E$1</f>
        <v>SO-bev</v>
      </c>
      <c r="F657" t="str">
        <f t="shared" si="112"/>
        <v>2020RFM0SO-bev</v>
      </c>
      <c r="G657" s="3">
        <f>'Liste detaljert wide'!E117</f>
        <v>0</v>
      </c>
      <c r="H657" t="str">
        <f>VLOOKUP(E657,Def!$B$2:$C$15,2,FALSE)</f>
        <v>SO-bev</v>
      </c>
      <c r="I657" s="3">
        <f>IF(A657='Enheter, modell og år'!$F$2-1,0,G657-VLOOKUP(A657-1&amp;B657&amp;C657&amp;E657,$F$2:$G$7561,2,FALSE))</f>
        <v>0</v>
      </c>
      <c r="J657" s="3">
        <f>IF(A657='Enheter, modell og år'!$F$2-1,0,VLOOKUP(A657-1&amp;B657&amp;C657&amp;E657,$F$2:$G$7561,2,FALSE))</f>
        <v>0</v>
      </c>
    </row>
    <row r="658" spans="1:10" x14ac:dyDescent="0.25">
      <c r="A658">
        <f t="shared" ref="A658:C658" si="127">A118</f>
        <v>2020</v>
      </c>
      <c r="B658" t="str">
        <f t="shared" si="127"/>
        <v>RFM</v>
      </c>
      <c r="C658">
        <f t="shared" si="127"/>
        <v>0</v>
      </c>
      <c r="D658">
        <f>IFERROR(VLOOKUP(C658,'Enheter, modell og år'!$A$2:$B$31,2,FALSE),0)</f>
        <v>0</v>
      </c>
      <c r="E658" t="str">
        <f>'Liste detaljert wide'!$E$1</f>
        <v>SO-bev</v>
      </c>
      <c r="F658" t="str">
        <f t="shared" si="112"/>
        <v>2020RFM0SO-bev</v>
      </c>
      <c r="G658" s="3">
        <f>'Liste detaljert wide'!E118</f>
        <v>0</v>
      </c>
      <c r="H658" t="str">
        <f>VLOOKUP(E658,Def!$B$2:$C$15,2,FALSE)</f>
        <v>SO-bev</v>
      </c>
      <c r="I658" s="3">
        <f>IF(A658='Enheter, modell og år'!$F$2-1,0,G658-VLOOKUP(A658-1&amp;B658&amp;C658&amp;E658,$F$2:$G$7561,2,FALSE))</f>
        <v>0</v>
      </c>
      <c r="J658" s="3">
        <f>IF(A658='Enheter, modell og år'!$F$2-1,0,VLOOKUP(A658-1&amp;B658&amp;C658&amp;E658,$F$2:$G$7561,2,FALSE))</f>
        <v>0</v>
      </c>
    </row>
    <row r="659" spans="1:10" x14ac:dyDescent="0.25">
      <c r="A659">
        <f t="shared" ref="A659:C659" si="128">A119</f>
        <v>2020</v>
      </c>
      <c r="B659" t="str">
        <f t="shared" si="128"/>
        <v>RFM</v>
      </c>
      <c r="C659">
        <f t="shared" si="128"/>
        <v>0</v>
      </c>
      <c r="D659">
        <f>IFERROR(VLOOKUP(C659,'Enheter, modell og år'!$A$2:$B$31,2,FALSE),0)</f>
        <v>0</v>
      </c>
      <c r="E659" t="str">
        <f>'Liste detaljert wide'!$E$1</f>
        <v>SO-bev</v>
      </c>
      <c r="F659" t="str">
        <f t="shared" si="112"/>
        <v>2020RFM0SO-bev</v>
      </c>
      <c r="G659" s="3">
        <f>'Liste detaljert wide'!E119</f>
        <v>0</v>
      </c>
      <c r="H659" t="str">
        <f>VLOOKUP(E659,Def!$B$2:$C$15,2,FALSE)</f>
        <v>SO-bev</v>
      </c>
      <c r="I659" s="3">
        <f>IF(A659='Enheter, modell og år'!$F$2-1,0,G659-VLOOKUP(A659-1&amp;B659&amp;C659&amp;E659,$F$2:$G$7561,2,FALSE))</f>
        <v>0</v>
      </c>
      <c r="J659" s="3">
        <f>IF(A659='Enheter, modell og år'!$F$2-1,0,VLOOKUP(A659-1&amp;B659&amp;C659&amp;E659,$F$2:$G$7561,2,FALSE))</f>
        <v>0</v>
      </c>
    </row>
    <row r="660" spans="1:10" x14ac:dyDescent="0.25">
      <c r="A660">
        <f t="shared" ref="A660:C660" si="129">A120</f>
        <v>2020</v>
      </c>
      <c r="B660" t="str">
        <f t="shared" si="129"/>
        <v>RFM</v>
      </c>
      <c r="C660">
        <f t="shared" si="129"/>
        <v>0</v>
      </c>
      <c r="D660">
        <f>IFERROR(VLOOKUP(C660,'Enheter, modell og år'!$A$2:$B$31,2,FALSE),0)</f>
        <v>0</v>
      </c>
      <c r="E660" t="str">
        <f>'Liste detaljert wide'!$E$1</f>
        <v>SO-bev</v>
      </c>
      <c r="F660" t="str">
        <f t="shared" si="112"/>
        <v>2020RFM0SO-bev</v>
      </c>
      <c r="G660" s="3">
        <f>'Liste detaljert wide'!E120</f>
        <v>0</v>
      </c>
      <c r="H660" t="str">
        <f>VLOOKUP(E660,Def!$B$2:$C$15,2,FALSE)</f>
        <v>SO-bev</v>
      </c>
      <c r="I660" s="3">
        <f>IF(A660='Enheter, modell og år'!$F$2-1,0,G660-VLOOKUP(A660-1&amp;B660&amp;C660&amp;E660,$F$2:$G$7561,2,FALSE))</f>
        <v>0</v>
      </c>
      <c r="J660" s="3">
        <f>IF(A660='Enheter, modell og år'!$F$2-1,0,VLOOKUP(A660-1&amp;B660&amp;C660&amp;E660,$F$2:$G$7561,2,FALSE))</f>
        <v>0</v>
      </c>
    </row>
    <row r="661" spans="1:10" x14ac:dyDescent="0.25">
      <c r="A661">
        <f t="shared" ref="A661:C661" si="130">A121</f>
        <v>2020</v>
      </c>
      <c r="B661" t="str">
        <f t="shared" si="130"/>
        <v>RFM</v>
      </c>
      <c r="C661">
        <f t="shared" si="130"/>
        <v>0</v>
      </c>
      <c r="D661">
        <f>IFERROR(VLOOKUP(C661,'Enheter, modell og år'!$A$2:$B$31,2,FALSE),0)</f>
        <v>0</v>
      </c>
      <c r="E661" t="str">
        <f>'Liste detaljert wide'!$E$1</f>
        <v>SO-bev</v>
      </c>
      <c r="F661" t="str">
        <f t="shared" si="112"/>
        <v>2020RFM0SO-bev</v>
      </c>
      <c r="G661" s="3">
        <f>'Liste detaljert wide'!E121</f>
        <v>0</v>
      </c>
      <c r="H661" t="str">
        <f>VLOOKUP(E661,Def!$B$2:$C$15,2,FALSE)</f>
        <v>SO-bev</v>
      </c>
      <c r="I661" s="3">
        <f>IF(A661='Enheter, modell og år'!$F$2-1,0,G661-VLOOKUP(A661-1&amp;B661&amp;C661&amp;E661,$F$2:$G$7561,2,FALSE))</f>
        <v>0</v>
      </c>
      <c r="J661" s="3">
        <f>IF(A661='Enheter, modell og år'!$F$2-1,0,VLOOKUP(A661-1&amp;B661&amp;C661&amp;E661,$F$2:$G$7561,2,FALSE))</f>
        <v>0</v>
      </c>
    </row>
    <row r="662" spans="1:10" x14ac:dyDescent="0.25">
      <c r="A662">
        <f t="shared" ref="A662:C662" si="131">A122</f>
        <v>2021</v>
      </c>
      <c r="B662" t="str">
        <f t="shared" si="131"/>
        <v>RFM</v>
      </c>
      <c r="C662">
        <f t="shared" si="131"/>
        <v>0</v>
      </c>
      <c r="D662">
        <f>IFERROR(VLOOKUP(C662,'Enheter, modell og år'!$A$2:$B$31,2,FALSE),0)</f>
        <v>0</v>
      </c>
      <c r="E662" t="str">
        <f>'Liste detaljert wide'!$E$1</f>
        <v>SO-bev</v>
      </c>
      <c r="F662" t="str">
        <f t="shared" si="112"/>
        <v>2021RFM0SO-bev</v>
      </c>
      <c r="G662" s="3">
        <f>'Liste detaljert wide'!E122</f>
        <v>0</v>
      </c>
      <c r="H662" t="str">
        <f>VLOOKUP(E662,Def!$B$2:$C$15,2,FALSE)</f>
        <v>SO-bev</v>
      </c>
      <c r="I662" s="3">
        <f>IF(A662='Enheter, modell og år'!$F$2-1,0,G662-VLOOKUP(A662-1&amp;B662&amp;C662&amp;E662,$F$2:$G$7561,2,FALSE))</f>
        <v>0</v>
      </c>
      <c r="J662" s="3">
        <f>IF(A662='Enheter, modell og år'!$F$2-1,0,VLOOKUP(A662-1&amp;B662&amp;C662&amp;E662,$F$2:$G$7561,2,FALSE))</f>
        <v>0</v>
      </c>
    </row>
    <row r="663" spans="1:10" x14ac:dyDescent="0.25">
      <c r="A663">
        <f t="shared" ref="A663:C663" si="132">A123</f>
        <v>2021</v>
      </c>
      <c r="B663" t="str">
        <f t="shared" si="132"/>
        <v>RFM</v>
      </c>
      <c r="C663">
        <f t="shared" si="132"/>
        <v>0</v>
      </c>
      <c r="D663">
        <f>IFERROR(VLOOKUP(C663,'Enheter, modell og år'!$A$2:$B$31,2,FALSE),0)</f>
        <v>0</v>
      </c>
      <c r="E663" t="str">
        <f>'Liste detaljert wide'!$E$1</f>
        <v>SO-bev</v>
      </c>
      <c r="F663" t="str">
        <f t="shared" si="112"/>
        <v>2021RFM0SO-bev</v>
      </c>
      <c r="G663" s="3">
        <f>'Liste detaljert wide'!E123</f>
        <v>0</v>
      </c>
      <c r="H663" t="str">
        <f>VLOOKUP(E663,Def!$B$2:$C$15,2,FALSE)</f>
        <v>SO-bev</v>
      </c>
      <c r="I663" s="3">
        <f>IF(A663='Enheter, modell og år'!$F$2-1,0,G663-VLOOKUP(A663-1&amp;B663&amp;C663&amp;E663,$F$2:$G$7561,2,FALSE))</f>
        <v>0</v>
      </c>
      <c r="J663" s="3">
        <f>IF(A663='Enheter, modell og år'!$F$2-1,0,VLOOKUP(A663-1&amp;B663&amp;C663&amp;E663,$F$2:$G$7561,2,FALSE))</f>
        <v>0</v>
      </c>
    </row>
    <row r="664" spans="1:10" x14ac:dyDescent="0.25">
      <c r="A664">
        <f t="shared" ref="A664:C664" si="133">A124</f>
        <v>2021</v>
      </c>
      <c r="B664" t="str">
        <f t="shared" si="133"/>
        <v>RFM</v>
      </c>
      <c r="C664">
        <f t="shared" si="133"/>
        <v>0</v>
      </c>
      <c r="D664">
        <f>IFERROR(VLOOKUP(C664,'Enheter, modell og år'!$A$2:$B$31,2,FALSE),0)</f>
        <v>0</v>
      </c>
      <c r="E664" t="str">
        <f>'Liste detaljert wide'!$E$1</f>
        <v>SO-bev</v>
      </c>
      <c r="F664" t="str">
        <f t="shared" si="112"/>
        <v>2021RFM0SO-bev</v>
      </c>
      <c r="G664" s="3">
        <f>'Liste detaljert wide'!E124</f>
        <v>0</v>
      </c>
      <c r="H664" t="str">
        <f>VLOOKUP(E664,Def!$B$2:$C$15,2,FALSE)</f>
        <v>SO-bev</v>
      </c>
      <c r="I664" s="3">
        <f>IF(A664='Enheter, modell og år'!$F$2-1,0,G664-VLOOKUP(A664-1&amp;B664&amp;C664&amp;E664,$F$2:$G$7561,2,FALSE))</f>
        <v>0</v>
      </c>
      <c r="J664" s="3">
        <f>IF(A664='Enheter, modell og år'!$F$2-1,0,VLOOKUP(A664-1&amp;B664&amp;C664&amp;E664,$F$2:$G$7561,2,FALSE))</f>
        <v>0</v>
      </c>
    </row>
    <row r="665" spans="1:10" x14ac:dyDescent="0.25">
      <c r="A665">
        <f t="shared" ref="A665:C665" si="134">A125</f>
        <v>2021</v>
      </c>
      <c r="B665" t="str">
        <f t="shared" si="134"/>
        <v>RFM</v>
      </c>
      <c r="C665">
        <f t="shared" si="134"/>
        <v>0</v>
      </c>
      <c r="D665">
        <f>IFERROR(VLOOKUP(C665,'Enheter, modell og år'!$A$2:$B$31,2,FALSE),0)</f>
        <v>0</v>
      </c>
      <c r="E665" t="str">
        <f>'Liste detaljert wide'!$E$1</f>
        <v>SO-bev</v>
      </c>
      <c r="F665" t="str">
        <f t="shared" si="112"/>
        <v>2021RFM0SO-bev</v>
      </c>
      <c r="G665" s="3">
        <f>'Liste detaljert wide'!E125</f>
        <v>0</v>
      </c>
      <c r="H665" t="str">
        <f>VLOOKUP(E665,Def!$B$2:$C$15,2,FALSE)</f>
        <v>SO-bev</v>
      </c>
      <c r="I665" s="3">
        <f>IF(A665='Enheter, modell og år'!$F$2-1,0,G665-VLOOKUP(A665-1&amp;B665&amp;C665&amp;E665,$F$2:$G$7561,2,FALSE))</f>
        <v>0</v>
      </c>
      <c r="J665" s="3">
        <f>IF(A665='Enheter, modell og år'!$F$2-1,0,VLOOKUP(A665-1&amp;B665&amp;C665&amp;E665,$F$2:$G$7561,2,FALSE))</f>
        <v>0</v>
      </c>
    </row>
    <row r="666" spans="1:10" x14ac:dyDescent="0.25">
      <c r="A666">
        <f t="shared" ref="A666:C666" si="135">A126</f>
        <v>2021</v>
      </c>
      <c r="B666" t="str">
        <f t="shared" si="135"/>
        <v>RFM</v>
      </c>
      <c r="C666">
        <f t="shared" si="135"/>
        <v>0</v>
      </c>
      <c r="D666">
        <f>IFERROR(VLOOKUP(C666,'Enheter, modell og år'!$A$2:$B$31,2,FALSE),0)</f>
        <v>0</v>
      </c>
      <c r="E666" t="str">
        <f>'Liste detaljert wide'!$E$1</f>
        <v>SO-bev</v>
      </c>
      <c r="F666" t="str">
        <f t="shared" si="112"/>
        <v>2021RFM0SO-bev</v>
      </c>
      <c r="G666" s="3">
        <f>'Liste detaljert wide'!E126</f>
        <v>0</v>
      </c>
      <c r="H666" t="str">
        <f>VLOOKUP(E666,Def!$B$2:$C$15,2,FALSE)</f>
        <v>SO-bev</v>
      </c>
      <c r="I666" s="3">
        <f>IF(A666='Enheter, modell og år'!$F$2-1,0,G666-VLOOKUP(A666-1&amp;B666&amp;C666&amp;E666,$F$2:$G$7561,2,FALSE))</f>
        <v>0</v>
      </c>
      <c r="J666" s="3">
        <f>IF(A666='Enheter, modell og år'!$F$2-1,0,VLOOKUP(A666-1&amp;B666&amp;C666&amp;E666,$F$2:$G$7561,2,FALSE))</f>
        <v>0</v>
      </c>
    </row>
    <row r="667" spans="1:10" x14ac:dyDescent="0.25">
      <c r="A667">
        <f t="shared" ref="A667:C667" si="136">A127</f>
        <v>2021</v>
      </c>
      <c r="B667" t="str">
        <f t="shared" si="136"/>
        <v>RFM</v>
      </c>
      <c r="C667">
        <f t="shared" si="136"/>
        <v>0</v>
      </c>
      <c r="D667">
        <f>IFERROR(VLOOKUP(C667,'Enheter, modell og år'!$A$2:$B$31,2,FALSE),0)</f>
        <v>0</v>
      </c>
      <c r="E667" t="str">
        <f>'Liste detaljert wide'!$E$1</f>
        <v>SO-bev</v>
      </c>
      <c r="F667" t="str">
        <f t="shared" si="112"/>
        <v>2021RFM0SO-bev</v>
      </c>
      <c r="G667" s="3">
        <f>'Liste detaljert wide'!E127</f>
        <v>0</v>
      </c>
      <c r="H667" t="str">
        <f>VLOOKUP(E667,Def!$B$2:$C$15,2,FALSE)</f>
        <v>SO-bev</v>
      </c>
      <c r="I667" s="3">
        <f>IF(A667='Enheter, modell og år'!$F$2-1,0,G667-VLOOKUP(A667-1&amp;B667&amp;C667&amp;E667,$F$2:$G$7561,2,FALSE))</f>
        <v>0</v>
      </c>
      <c r="J667" s="3">
        <f>IF(A667='Enheter, modell og år'!$F$2-1,0,VLOOKUP(A667-1&amp;B667&amp;C667&amp;E667,$F$2:$G$7561,2,FALSE))</f>
        <v>0</v>
      </c>
    </row>
    <row r="668" spans="1:10" x14ac:dyDescent="0.25">
      <c r="A668">
        <f t="shared" ref="A668:C668" si="137">A128</f>
        <v>2021</v>
      </c>
      <c r="B668" t="str">
        <f t="shared" si="137"/>
        <v>RFM</v>
      </c>
      <c r="C668">
        <f t="shared" si="137"/>
        <v>0</v>
      </c>
      <c r="D668">
        <f>IFERROR(VLOOKUP(C668,'Enheter, modell og år'!$A$2:$B$31,2,FALSE),0)</f>
        <v>0</v>
      </c>
      <c r="E668" t="str">
        <f>'Liste detaljert wide'!$E$1</f>
        <v>SO-bev</v>
      </c>
      <c r="F668" t="str">
        <f t="shared" si="112"/>
        <v>2021RFM0SO-bev</v>
      </c>
      <c r="G668" s="3">
        <f>'Liste detaljert wide'!E128</f>
        <v>0</v>
      </c>
      <c r="H668" t="str">
        <f>VLOOKUP(E668,Def!$B$2:$C$15,2,FALSE)</f>
        <v>SO-bev</v>
      </c>
      <c r="I668" s="3">
        <f>IF(A668='Enheter, modell og år'!$F$2-1,0,G668-VLOOKUP(A668-1&amp;B668&amp;C668&amp;E668,$F$2:$G$7561,2,FALSE))</f>
        <v>0</v>
      </c>
      <c r="J668" s="3">
        <f>IF(A668='Enheter, modell og år'!$F$2-1,0,VLOOKUP(A668-1&amp;B668&amp;C668&amp;E668,$F$2:$G$7561,2,FALSE))</f>
        <v>0</v>
      </c>
    </row>
    <row r="669" spans="1:10" x14ac:dyDescent="0.25">
      <c r="A669">
        <f t="shared" ref="A669:C669" si="138">A129</f>
        <v>2021</v>
      </c>
      <c r="B669" t="str">
        <f t="shared" si="138"/>
        <v>RFM</v>
      </c>
      <c r="C669">
        <f t="shared" si="138"/>
        <v>0</v>
      </c>
      <c r="D669">
        <f>IFERROR(VLOOKUP(C669,'Enheter, modell og år'!$A$2:$B$31,2,FALSE),0)</f>
        <v>0</v>
      </c>
      <c r="E669" t="str">
        <f>'Liste detaljert wide'!$E$1</f>
        <v>SO-bev</v>
      </c>
      <c r="F669" t="str">
        <f t="shared" si="112"/>
        <v>2021RFM0SO-bev</v>
      </c>
      <c r="G669" s="3">
        <f>'Liste detaljert wide'!E129</f>
        <v>0</v>
      </c>
      <c r="H669" t="str">
        <f>VLOOKUP(E669,Def!$B$2:$C$15,2,FALSE)</f>
        <v>SO-bev</v>
      </c>
      <c r="I669" s="3">
        <f>IF(A669='Enheter, modell og år'!$F$2-1,0,G669-VLOOKUP(A669-1&amp;B669&amp;C669&amp;E669,$F$2:$G$7561,2,FALSE))</f>
        <v>0</v>
      </c>
      <c r="J669" s="3">
        <f>IF(A669='Enheter, modell og år'!$F$2-1,0,VLOOKUP(A669-1&amp;B669&amp;C669&amp;E669,$F$2:$G$7561,2,FALSE))</f>
        <v>0</v>
      </c>
    </row>
    <row r="670" spans="1:10" x14ac:dyDescent="0.25">
      <c r="A670">
        <f t="shared" ref="A670:C670" si="139">A130</f>
        <v>2021</v>
      </c>
      <c r="B670" t="str">
        <f t="shared" si="139"/>
        <v>RFM</v>
      </c>
      <c r="C670">
        <f t="shared" si="139"/>
        <v>0</v>
      </c>
      <c r="D670">
        <f>IFERROR(VLOOKUP(C670,'Enheter, modell og år'!$A$2:$B$31,2,FALSE),0)</f>
        <v>0</v>
      </c>
      <c r="E670" t="str">
        <f>'Liste detaljert wide'!$E$1</f>
        <v>SO-bev</v>
      </c>
      <c r="F670" t="str">
        <f t="shared" si="112"/>
        <v>2021RFM0SO-bev</v>
      </c>
      <c r="G670" s="3">
        <f>'Liste detaljert wide'!E130</f>
        <v>0</v>
      </c>
      <c r="H670" t="str">
        <f>VLOOKUP(E670,Def!$B$2:$C$15,2,FALSE)</f>
        <v>SO-bev</v>
      </c>
      <c r="I670" s="3">
        <f>IF(A670='Enheter, modell og år'!$F$2-1,0,G670-VLOOKUP(A670-1&amp;B670&amp;C670&amp;E670,$F$2:$G$7561,2,FALSE))</f>
        <v>0</v>
      </c>
      <c r="J670" s="3">
        <f>IF(A670='Enheter, modell og år'!$F$2-1,0,VLOOKUP(A670-1&amp;B670&amp;C670&amp;E670,$F$2:$G$7561,2,FALSE))</f>
        <v>0</v>
      </c>
    </row>
    <row r="671" spans="1:10" x14ac:dyDescent="0.25">
      <c r="A671">
        <f t="shared" ref="A671:C671" si="140">A131</f>
        <v>2021</v>
      </c>
      <c r="B671" t="str">
        <f t="shared" si="140"/>
        <v>RFM</v>
      </c>
      <c r="C671">
        <f t="shared" si="140"/>
        <v>0</v>
      </c>
      <c r="D671">
        <f>IFERROR(VLOOKUP(C671,'Enheter, modell og år'!$A$2:$B$31,2,FALSE),0)</f>
        <v>0</v>
      </c>
      <c r="E671" t="str">
        <f>'Liste detaljert wide'!$E$1</f>
        <v>SO-bev</v>
      </c>
      <c r="F671" t="str">
        <f t="shared" si="112"/>
        <v>2021RFM0SO-bev</v>
      </c>
      <c r="G671" s="3">
        <f>'Liste detaljert wide'!E131</f>
        <v>0</v>
      </c>
      <c r="H671" t="str">
        <f>VLOOKUP(E671,Def!$B$2:$C$15,2,FALSE)</f>
        <v>SO-bev</v>
      </c>
      <c r="I671" s="3">
        <f>IF(A671='Enheter, modell og år'!$F$2-1,0,G671-VLOOKUP(A671-1&amp;B671&amp;C671&amp;E671,$F$2:$G$7561,2,FALSE))</f>
        <v>0</v>
      </c>
      <c r="J671" s="3">
        <f>IF(A671='Enheter, modell og år'!$F$2-1,0,VLOOKUP(A671-1&amp;B671&amp;C671&amp;E671,$F$2:$G$7561,2,FALSE))</f>
        <v>0</v>
      </c>
    </row>
    <row r="672" spans="1:10" x14ac:dyDescent="0.25">
      <c r="A672">
        <f t="shared" ref="A672:C672" si="141">A132</f>
        <v>2021</v>
      </c>
      <c r="B672" t="str">
        <f t="shared" si="141"/>
        <v>RFM</v>
      </c>
      <c r="C672">
        <f t="shared" si="141"/>
        <v>0</v>
      </c>
      <c r="D672">
        <f>IFERROR(VLOOKUP(C672,'Enheter, modell og år'!$A$2:$B$31,2,FALSE),0)</f>
        <v>0</v>
      </c>
      <c r="E672" t="str">
        <f>'Liste detaljert wide'!$E$1</f>
        <v>SO-bev</v>
      </c>
      <c r="F672" t="str">
        <f t="shared" si="112"/>
        <v>2021RFM0SO-bev</v>
      </c>
      <c r="G672" s="3">
        <f>'Liste detaljert wide'!E132</f>
        <v>0</v>
      </c>
      <c r="H672" t="str">
        <f>VLOOKUP(E672,Def!$B$2:$C$15,2,FALSE)</f>
        <v>SO-bev</v>
      </c>
      <c r="I672" s="3">
        <f>IF(A672='Enheter, modell og år'!$F$2-1,0,G672-VLOOKUP(A672-1&amp;B672&amp;C672&amp;E672,$F$2:$G$7561,2,FALSE))</f>
        <v>0</v>
      </c>
      <c r="J672" s="3">
        <f>IF(A672='Enheter, modell og år'!$F$2-1,0,VLOOKUP(A672-1&amp;B672&amp;C672&amp;E672,$F$2:$G$7561,2,FALSE))</f>
        <v>0</v>
      </c>
    </row>
    <row r="673" spans="1:10" x14ac:dyDescent="0.25">
      <c r="A673">
        <f t="shared" ref="A673:C673" si="142">A133</f>
        <v>2021</v>
      </c>
      <c r="B673" t="str">
        <f t="shared" si="142"/>
        <v>RFM</v>
      </c>
      <c r="C673">
        <f t="shared" si="142"/>
        <v>0</v>
      </c>
      <c r="D673">
        <f>IFERROR(VLOOKUP(C673,'Enheter, modell og år'!$A$2:$B$31,2,FALSE),0)</f>
        <v>0</v>
      </c>
      <c r="E673" t="str">
        <f>'Liste detaljert wide'!$E$1</f>
        <v>SO-bev</v>
      </c>
      <c r="F673" t="str">
        <f t="shared" si="112"/>
        <v>2021RFM0SO-bev</v>
      </c>
      <c r="G673" s="3">
        <f>'Liste detaljert wide'!E133</f>
        <v>0</v>
      </c>
      <c r="H673" t="str">
        <f>VLOOKUP(E673,Def!$B$2:$C$15,2,FALSE)</f>
        <v>SO-bev</v>
      </c>
      <c r="I673" s="3">
        <f>IF(A673='Enheter, modell og år'!$F$2-1,0,G673-VLOOKUP(A673-1&amp;B673&amp;C673&amp;E673,$F$2:$G$7561,2,FALSE))</f>
        <v>0</v>
      </c>
      <c r="J673" s="3">
        <f>IF(A673='Enheter, modell og år'!$F$2-1,0,VLOOKUP(A673-1&amp;B673&amp;C673&amp;E673,$F$2:$G$7561,2,FALSE))</f>
        <v>0</v>
      </c>
    </row>
    <row r="674" spans="1:10" x14ac:dyDescent="0.25">
      <c r="A674">
        <f t="shared" ref="A674:C674" si="143">A134</f>
        <v>2021</v>
      </c>
      <c r="B674" t="str">
        <f t="shared" si="143"/>
        <v>RFM</v>
      </c>
      <c r="C674">
        <f t="shared" si="143"/>
        <v>0</v>
      </c>
      <c r="D674">
        <f>IFERROR(VLOOKUP(C674,'Enheter, modell og år'!$A$2:$B$31,2,FALSE),0)</f>
        <v>0</v>
      </c>
      <c r="E674" t="str">
        <f>'Liste detaljert wide'!$E$1</f>
        <v>SO-bev</v>
      </c>
      <c r="F674" t="str">
        <f t="shared" si="112"/>
        <v>2021RFM0SO-bev</v>
      </c>
      <c r="G674" s="3">
        <f>'Liste detaljert wide'!E134</f>
        <v>0</v>
      </c>
      <c r="H674" t="str">
        <f>VLOOKUP(E674,Def!$B$2:$C$15,2,FALSE)</f>
        <v>SO-bev</v>
      </c>
      <c r="I674" s="3">
        <f>IF(A674='Enheter, modell og år'!$F$2-1,0,G674-VLOOKUP(A674-1&amp;B674&amp;C674&amp;E674,$F$2:$G$7561,2,FALSE))</f>
        <v>0</v>
      </c>
      <c r="J674" s="3">
        <f>IF(A674='Enheter, modell og år'!$F$2-1,0,VLOOKUP(A674-1&amp;B674&amp;C674&amp;E674,$F$2:$G$7561,2,FALSE))</f>
        <v>0</v>
      </c>
    </row>
    <row r="675" spans="1:10" x14ac:dyDescent="0.25">
      <c r="A675">
        <f t="shared" ref="A675:C675" si="144">A135</f>
        <v>2021</v>
      </c>
      <c r="B675" t="str">
        <f t="shared" si="144"/>
        <v>RFM</v>
      </c>
      <c r="C675">
        <f t="shared" si="144"/>
        <v>0</v>
      </c>
      <c r="D675">
        <f>IFERROR(VLOOKUP(C675,'Enheter, modell og år'!$A$2:$B$31,2,FALSE),0)</f>
        <v>0</v>
      </c>
      <c r="E675" t="str">
        <f>'Liste detaljert wide'!$E$1</f>
        <v>SO-bev</v>
      </c>
      <c r="F675" t="str">
        <f t="shared" si="112"/>
        <v>2021RFM0SO-bev</v>
      </c>
      <c r="G675" s="3">
        <f>'Liste detaljert wide'!E135</f>
        <v>0</v>
      </c>
      <c r="H675" t="str">
        <f>VLOOKUP(E675,Def!$B$2:$C$15,2,FALSE)</f>
        <v>SO-bev</v>
      </c>
      <c r="I675" s="3">
        <f>IF(A675='Enheter, modell og år'!$F$2-1,0,G675-VLOOKUP(A675-1&amp;B675&amp;C675&amp;E675,$F$2:$G$7561,2,FALSE))</f>
        <v>0</v>
      </c>
      <c r="J675" s="3">
        <f>IF(A675='Enheter, modell og år'!$F$2-1,0,VLOOKUP(A675-1&amp;B675&amp;C675&amp;E675,$F$2:$G$7561,2,FALSE))</f>
        <v>0</v>
      </c>
    </row>
    <row r="676" spans="1:10" x14ac:dyDescent="0.25">
      <c r="A676">
        <f t="shared" ref="A676:C676" si="145">A136</f>
        <v>2021</v>
      </c>
      <c r="B676" t="str">
        <f t="shared" si="145"/>
        <v>RFM</v>
      </c>
      <c r="C676">
        <f t="shared" si="145"/>
        <v>0</v>
      </c>
      <c r="D676">
        <f>IFERROR(VLOOKUP(C676,'Enheter, modell og år'!$A$2:$B$31,2,FALSE),0)</f>
        <v>0</v>
      </c>
      <c r="E676" t="str">
        <f>'Liste detaljert wide'!$E$1</f>
        <v>SO-bev</v>
      </c>
      <c r="F676" t="str">
        <f t="shared" si="112"/>
        <v>2021RFM0SO-bev</v>
      </c>
      <c r="G676" s="3">
        <f>'Liste detaljert wide'!E136</f>
        <v>0</v>
      </c>
      <c r="H676" t="str">
        <f>VLOOKUP(E676,Def!$B$2:$C$15,2,FALSE)</f>
        <v>SO-bev</v>
      </c>
      <c r="I676" s="3">
        <f>IF(A676='Enheter, modell og år'!$F$2-1,0,G676-VLOOKUP(A676-1&amp;B676&amp;C676&amp;E676,$F$2:$G$7561,2,FALSE))</f>
        <v>0</v>
      </c>
      <c r="J676" s="3">
        <f>IF(A676='Enheter, modell og år'!$F$2-1,0,VLOOKUP(A676-1&amp;B676&amp;C676&amp;E676,$F$2:$G$7561,2,FALSE))</f>
        <v>0</v>
      </c>
    </row>
    <row r="677" spans="1:10" x14ac:dyDescent="0.25">
      <c r="A677">
        <f t="shared" ref="A677:C677" si="146">A137</f>
        <v>2021</v>
      </c>
      <c r="B677" t="str">
        <f t="shared" si="146"/>
        <v>RFM</v>
      </c>
      <c r="C677">
        <f t="shared" si="146"/>
        <v>0</v>
      </c>
      <c r="D677">
        <f>IFERROR(VLOOKUP(C677,'Enheter, modell og år'!$A$2:$B$31,2,FALSE),0)</f>
        <v>0</v>
      </c>
      <c r="E677" t="str">
        <f>'Liste detaljert wide'!$E$1</f>
        <v>SO-bev</v>
      </c>
      <c r="F677" t="str">
        <f t="shared" si="112"/>
        <v>2021RFM0SO-bev</v>
      </c>
      <c r="G677" s="3">
        <f>'Liste detaljert wide'!E137</f>
        <v>0</v>
      </c>
      <c r="H677" t="str">
        <f>VLOOKUP(E677,Def!$B$2:$C$15,2,FALSE)</f>
        <v>SO-bev</v>
      </c>
      <c r="I677" s="3">
        <f>IF(A677='Enheter, modell og år'!$F$2-1,0,G677-VLOOKUP(A677-1&amp;B677&amp;C677&amp;E677,$F$2:$G$7561,2,FALSE))</f>
        <v>0</v>
      </c>
      <c r="J677" s="3">
        <f>IF(A677='Enheter, modell og år'!$F$2-1,0,VLOOKUP(A677-1&amp;B677&amp;C677&amp;E677,$F$2:$G$7561,2,FALSE))</f>
        <v>0</v>
      </c>
    </row>
    <row r="678" spans="1:10" x14ac:dyDescent="0.25">
      <c r="A678">
        <f t="shared" ref="A678:C678" si="147">A138</f>
        <v>2021</v>
      </c>
      <c r="B678" t="str">
        <f t="shared" si="147"/>
        <v>RFM</v>
      </c>
      <c r="C678">
        <f t="shared" si="147"/>
        <v>0</v>
      </c>
      <c r="D678">
        <f>IFERROR(VLOOKUP(C678,'Enheter, modell og år'!$A$2:$B$31,2,FALSE),0)</f>
        <v>0</v>
      </c>
      <c r="E678" t="str">
        <f>'Liste detaljert wide'!$E$1</f>
        <v>SO-bev</v>
      </c>
      <c r="F678" t="str">
        <f t="shared" si="112"/>
        <v>2021RFM0SO-bev</v>
      </c>
      <c r="G678" s="3">
        <f>'Liste detaljert wide'!E138</f>
        <v>0</v>
      </c>
      <c r="H678" t="str">
        <f>VLOOKUP(E678,Def!$B$2:$C$15,2,FALSE)</f>
        <v>SO-bev</v>
      </c>
      <c r="I678" s="3">
        <f>IF(A678='Enheter, modell og år'!$F$2-1,0,G678-VLOOKUP(A678-1&amp;B678&amp;C678&amp;E678,$F$2:$G$7561,2,FALSE))</f>
        <v>0</v>
      </c>
      <c r="J678" s="3">
        <f>IF(A678='Enheter, modell og år'!$F$2-1,0,VLOOKUP(A678-1&amp;B678&amp;C678&amp;E678,$F$2:$G$7561,2,FALSE))</f>
        <v>0</v>
      </c>
    </row>
    <row r="679" spans="1:10" x14ac:dyDescent="0.25">
      <c r="A679">
        <f t="shared" ref="A679:C679" si="148">A139</f>
        <v>2021</v>
      </c>
      <c r="B679" t="str">
        <f t="shared" si="148"/>
        <v>RFM</v>
      </c>
      <c r="C679">
        <f t="shared" si="148"/>
        <v>0</v>
      </c>
      <c r="D679">
        <f>IFERROR(VLOOKUP(C679,'Enheter, modell og år'!$A$2:$B$31,2,FALSE),0)</f>
        <v>0</v>
      </c>
      <c r="E679" t="str">
        <f>'Liste detaljert wide'!$E$1</f>
        <v>SO-bev</v>
      </c>
      <c r="F679" t="str">
        <f t="shared" si="112"/>
        <v>2021RFM0SO-bev</v>
      </c>
      <c r="G679" s="3">
        <f>'Liste detaljert wide'!E139</f>
        <v>0</v>
      </c>
      <c r="H679" t="str">
        <f>VLOOKUP(E679,Def!$B$2:$C$15,2,FALSE)</f>
        <v>SO-bev</v>
      </c>
      <c r="I679" s="3">
        <f>IF(A679='Enheter, modell og år'!$F$2-1,0,G679-VLOOKUP(A679-1&amp;B679&amp;C679&amp;E679,$F$2:$G$7561,2,FALSE))</f>
        <v>0</v>
      </c>
      <c r="J679" s="3">
        <f>IF(A679='Enheter, modell og år'!$F$2-1,0,VLOOKUP(A679-1&amp;B679&amp;C679&amp;E679,$F$2:$G$7561,2,FALSE))</f>
        <v>0</v>
      </c>
    </row>
    <row r="680" spans="1:10" x14ac:dyDescent="0.25">
      <c r="A680">
        <f t="shared" ref="A680:C680" si="149">A140</f>
        <v>2021</v>
      </c>
      <c r="B680" t="str">
        <f t="shared" si="149"/>
        <v>RFM</v>
      </c>
      <c r="C680">
        <f t="shared" si="149"/>
        <v>0</v>
      </c>
      <c r="D680">
        <f>IFERROR(VLOOKUP(C680,'Enheter, modell og år'!$A$2:$B$31,2,FALSE),0)</f>
        <v>0</v>
      </c>
      <c r="E680" t="str">
        <f>'Liste detaljert wide'!$E$1</f>
        <v>SO-bev</v>
      </c>
      <c r="F680" t="str">
        <f t="shared" si="112"/>
        <v>2021RFM0SO-bev</v>
      </c>
      <c r="G680" s="3">
        <f>'Liste detaljert wide'!E140</f>
        <v>0</v>
      </c>
      <c r="H680" t="str">
        <f>VLOOKUP(E680,Def!$B$2:$C$15,2,FALSE)</f>
        <v>SO-bev</v>
      </c>
      <c r="I680" s="3">
        <f>IF(A680='Enheter, modell og år'!$F$2-1,0,G680-VLOOKUP(A680-1&amp;B680&amp;C680&amp;E680,$F$2:$G$7561,2,FALSE))</f>
        <v>0</v>
      </c>
      <c r="J680" s="3">
        <f>IF(A680='Enheter, modell og år'!$F$2-1,0,VLOOKUP(A680-1&amp;B680&amp;C680&amp;E680,$F$2:$G$7561,2,FALSE))</f>
        <v>0</v>
      </c>
    </row>
    <row r="681" spans="1:10" x14ac:dyDescent="0.25">
      <c r="A681">
        <f t="shared" ref="A681:C681" si="150">A141</f>
        <v>2021</v>
      </c>
      <c r="B681" t="str">
        <f t="shared" si="150"/>
        <v>RFM</v>
      </c>
      <c r="C681">
        <f t="shared" si="150"/>
        <v>0</v>
      </c>
      <c r="D681">
        <f>IFERROR(VLOOKUP(C681,'Enheter, modell og år'!$A$2:$B$31,2,FALSE),0)</f>
        <v>0</v>
      </c>
      <c r="E681" t="str">
        <f>'Liste detaljert wide'!$E$1</f>
        <v>SO-bev</v>
      </c>
      <c r="F681" t="str">
        <f t="shared" si="112"/>
        <v>2021RFM0SO-bev</v>
      </c>
      <c r="G681" s="3">
        <f>'Liste detaljert wide'!E141</f>
        <v>0</v>
      </c>
      <c r="H681" t="str">
        <f>VLOOKUP(E681,Def!$B$2:$C$15,2,FALSE)</f>
        <v>SO-bev</v>
      </c>
      <c r="I681" s="3">
        <f>IF(A681='Enheter, modell og år'!$F$2-1,0,G681-VLOOKUP(A681-1&amp;B681&amp;C681&amp;E681,$F$2:$G$7561,2,FALSE))</f>
        <v>0</v>
      </c>
      <c r="J681" s="3">
        <f>IF(A681='Enheter, modell og år'!$F$2-1,0,VLOOKUP(A681-1&amp;B681&amp;C681&amp;E681,$F$2:$G$7561,2,FALSE))</f>
        <v>0</v>
      </c>
    </row>
    <row r="682" spans="1:10" x14ac:dyDescent="0.25">
      <c r="A682">
        <f t="shared" ref="A682:C682" si="151">A142</f>
        <v>2021</v>
      </c>
      <c r="B682" t="str">
        <f t="shared" si="151"/>
        <v>RFM</v>
      </c>
      <c r="C682">
        <f t="shared" si="151"/>
        <v>0</v>
      </c>
      <c r="D682">
        <f>IFERROR(VLOOKUP(C682,'Enheter, modell og år'!$A$2:$B$31,2,FALSE),0)</f>
        <v>0</v>
      </c>
      <c r="E682" t="str">
        <f>'Liste detaljert wide'!$E$1</f>
        <v>SO-bev</v>
      </c>
      <c r="F682" t="str">
        <f t="shared" si="112"/>
        <v>2021RFM0SO-bev</v>
      </c>
      <c r="G682" s="3">
        <f>'Liste detaljert wide'!E142</f>
        <v>0</v>
      </c>
      <c r="H682" t="str">
        <f>VLOOKUP(E682,Def!$B$2:$C$15,2,FALSE)</f>
        <v>SO-bev</v>
      </c>
      <c r="I682" s="3">
        <f>IF(A682='Enheter, modell og år'!$F$2-1,0,G682-VLOOKUP(A682-1&amp;B682&amp;C682&amp;E682,$F$2:$G$7561,2,FALSE))</f>
        <v>0</v>
      </c>
      <c r="J682" s="3">
        <f>IF(A682='Enheter, modell og år'!$F$2-1,0,VLOOKUP(A682-1&amp;B682&amp;C682&amp;E682,$F$2:$G$7561,2,FALSE))</f>
        <v>0</v>
      </c>
    </row>
    <row r="683" spans="1:10" x14ac:dyDescent="0.25">
      <c r="A683">
        <f t="shared" ref="A683:C683" si="152">A143</f>
        <v>2021</v>
      </c>
      <c r="B683" t="str">
        <f t="shared" si="152"/>
        <v>RFM</v>
      </c>
      <c r="C683">
        <f t="shared" si="152"/>
        <v>0</v>
      </c>
      <c r="D683">
        <f>IFERROR(VLOOKUP(C683,'Enheter, modell og år'!$A$2:$B$31,2,FALSE),0)</f>
        <v>0</v>
      </c>
      <c r="E683" t="str">
        <f>'Liste detaljert wide'!$E$1</f>
        <v>SO-bev</v>
      </c>
      <c r="F683" t="str">
        <f t="shared" si="112"/>
        <v>2021RFM0SO-bev</v>
      </c>
      <c r="G683" s="3">
        <f>'Liste detaljert wide'!E143</f>
        <v>0</v>
      </c>
      <c r="H683" t="str">
        <f>VLOOKUP(E683,Def!$B$2:$C$15,2,FALSE)</f>
        <v>SO-bev</v>
      </c>
      <c r="I683" s="3">
        <f>IF(A683='Enheter, modell og år'!$F$2-1,0,G683-VLOOKUP(A683-1&amp;B683&amp;C683&amp;E683,$F$2:$G$7561,2,FALSE))</f>
        <v>0</v>
      </c>
      <c r="J683" s="3">
        <f>IF(A683='Enheter, modell og år'!$F$2-1,0,VLOOKUP(A683-1&amp;B683&amp;C683&amp;E683,$F$2:$G$7561,2,FALSE))</f>
        <v>0</v>
      </c>
    </row>
    <row r="684" spans="1:10" x14ac:dyDescent="0.25">
      <c r="A684">
        <f t="shared" ref="A684:C684" si="153">A144</f>
        <v>2021</v>
      </c>
      <c r="B684" t="str">
        <f t="shared" si="153"/>
        <v>RFM</v>
      </c>
      <c r="C684">
        <f t="shared" si="153"/>
        <v>0</v>
      </c>
      <c r="D684">
        <f>IFERROR(VLOOKUP(C684,'Enheter, modell og år'!$A$2:$B$31,2,FALSE),0)</f>
        <v>0</v>
      </c>
      <c r="E684" t="str">
        <f>'Liste detaljert wide'!$E$1</f>
        <v>SO-bev</v>
      </c>
      <c r="F684" t="str">
        <f t="shared" si="112"/>
        <v>2021RFM0SO-bev</v>
      </c>
      <c r="G684" s="3">
        <f>'Liste detaljert wide'!E144</f>
        <v>0</v>
      </c>
      <c r="H684" t="str">
        <f>VLOOKUP(E684,Def!$B$2:$C$15,2,FALSE)</f>
        <v>SO-bev</v>
      </c>
      <c r="I684" s="3">
        <f>IF(A684='Enheter, modell og år'!$F$2-1,0,G684-VLOOKUP(A684-1&amp;B684&amp;C684&amp;E684,$F$2:$G$7561,2,FALSE))</f>
        <v>0</v>
      </c>
      <c r="J684" s="3">
        <f>IF(A684='Enheter, modell og år'!$F$2-1,0,VLOOKUP(A684-1&amp;B684&amp;C684&amp;E684,$F$2:$G$7561,2,FALSE))</f>
        <v>0</v>
      </c>
    </row>
    <row r="685" spans="1:10" x14ac:dyDescent="0.25">
      <c r="A685">
        <f t="shared" ref="A685:C685" si="154">A145</f>
        <v>2021</v>
      </c>
      <c r="B685" t="str">
        <f t="shared" si="154"/>
        <v>RFM</v>
      </c>
      <c r="C685">
        <f t="shared" si="154"/>
        <v>0</v>
      </c>
      <c r="D685">
        <f>IFERROR(VLOOKUP(C685,'Enheter, modell og år'!$A$2:$B$31,2,FALSE),0)</f>
        <v>0</v>
      </c>
      <c r="E685" t="str">
        <f>'Liste detaljert wide'!$E$1</f>
        <v>SO-bev</v>
      </c>
      <c r="F685" t="str">
        <f t="shared" si="112"/>
        <v>2021RFM0SO-bev</v>
      </c>
      <c r="G685" s="3">
        <f>'Liste detaljert wide'!E145</f>
        <v>0</v>
      </c>
      <c r="H685" t="str">
        <f>VLOOKUP(E685,Def!$B$2:$C$15,2,FALSE)</f>
        <v>SO-bev</v>
      </c>
      <c r="I685" s="3">
        <f>IF(A685='Enheter, modell og år'!$F$2-1,0,G685-VLOOKUP(A685-1&amp;B685&amp;C685&amp;E685,$F$2:$G$7561,2,FALSE))</f>
        <v>0</v>
      </c>
      <c r="J685" s="3">
        <f>IF(A685='Enheter, modell og år'!$F$2-1,0,VLOOKUP(A685-1&amp;B685&amp;C685&amp;E685,$F$2:$G$7561,2,FALSE))</f>
        <v>0</v>
      </c>
    </row>
    <row r="686" spans="1:10" x14ac:dyDescent="0.25">
      <c r="A686">
        <f t="shared" ref="A686:C686" si="155">A146</f>
        <v>2021</v>
      </c>
      <c r="B686" t="str">
        <f t="shared" si="155"/>
        <v>RFM</v>
      </c>
      <c r="C686">
        <f t="shared" si="155"/>
        <v>0</v>
      </c>
      <c r="D686">
        <f>IFERROR(VLOOKUP(C686,'Enheter, modell og år'!$A$2:$B$31,2,FALSE),0)</f>
        <v>0</v>
      </c>
      <c r="E686" t="str">
        <f>'Liste detaljert wide'!$E$1</f>
        <v>SO-bev</v>
      </c>
      <c r="F686" t="str">
        <f t="shared" si="112"/>
        <v>2021RFM0SO-bev</v>
      </c>
      <c r="G686" s="3">
        <f>'Liste detaljert wide'!E146</f>
        <v>0</v>
      </c>
      <c r="H686" t="str">
        <f>VLOOKUP(E686,Def!$B$2:$C$15,2,FALSE)</f>
        <v>SO-bev</v>
      </c>
      <c r="I686" s="3">
        <f>IF(A686='Enheter, modell og år'!$F$2-1,0,G686-VLOOKUP(A686-1&amp;B686&amp;C686&amp;E686,$F$2:$G$7561,2,FALSE))</f>
        <v>0</v>
      </c>
      <c r="J686" s="3">
        <f>IF(A686='Enheter, modell og år'!$F$2-1,0,VLOOKUP(A686-1&amp;B686&amp;C686&amp;E686,$F$2:$G$7561,2,FALSE))</f>
        <v>0</v>
      </c>
    </row>
    <row r="687" spans="1:10" x14ac:dyDescent="0.25">
      <c r="A687">
        <f t="shared" ref="A687:C687" si="156">A147</f>
        <v>2021</v>
      </c>
      <c r="B687" t="str">
        <f t="shared" si="156"/>
        <v>RFM</v>
      </c>
      <c r="C687">
        <f t="shared" si="156"/>
        <v>0</v>
      </c>
      <c r="D687">
        <f>IFERROR(VLOOKUP(C687,'Enheter, modell og år'!$A$2:$B$31,2,FALSE),0)</f>
        <v>0</v>
      </c>
      <c r="E687" t="str">
        <f>'Liste detaljert wide'!$E$1</f>
        <v>SO-bev</v>
      </c>
      <c r="F687" t="str">
        <f t="shared" si="112"/>
        <v>2021RFM0SO-bev</v>
      </c>
      <c r="G687" s="3">
        <f>'Liste detaljert wide'!E147</f>
        <v>0</v>
      </c>
      <c r="H687" t="str">
        <f>VLOOKUP(E687,Def!$B$2:$C$15,2,FALSE)</f>
        <v>SO-bev</v>
      </c>
      <c r="I687" s="3">
        <f>IF(A687='Enheter, modell og år'!$F$2-1,0,G687-VLOOKUP(A687-1&amp;B687&amp;C687&amp;E687,$F$2:$G$7561,2,FALSE))</f>
        <v>0</v>
      </c>
      <c r="J687" s="3">
        <f>IF(A687='Enheter, modell og år'!$F$2-1,0,VLOOKUP(A687-1&amp;B687&amp;C687&amp;E687,$F$2:$G$7561,2,FALSE))</f>
        <v>0</v>
      </c>
    </row>
    <row r="688" spans="1:10" x14ac:dyDescent="0.25">
      <c r="A688">
        <f t="shared" ref="A688:C688" si="157">A148</f>
        <v>2021</v>
      </c>
      <c r="B688" t="str">
        <f t="shared" si="157"/>
        <v>RFM</v>
      </c>
      <c r="C688">
        <f t="shared" si="157"/>
        <v>0</v>
      </c>
      <c r="D688">
        <f>IFERROR(VLOOKUP(C688,'Enheter, modell og år'!$A$2:$B$31,2,FALSE),0)</f>
        <v>0</v>
      </c>
      <c r="E688" t="str">
        <f>'Liste detaljert wide'!$E$1</f>
        <v>SO-bev</v>
      </c>
      <c r="F688" t="str">
        <f t="shared" si="112"/>
        <v>2021RFM0SO-bev</v>
      </c>
      <c r="G688" s="3">
        <f>'Liste detaljert wide'!E148</f>
        <v>0</v>
      </c>
      <c r="H688" t="str">
        <f>VLOOKUP(E688,Def!$B$2:$C$15,2,FALSE)</f>
        <v>SO-bev</v>
      </c>
      <c r="I688" s="3">
        <f>IF(A688='Enheter, modell og år'!$F$2-1,0,G688-VLOOKUP(A688-1&amp;B688&amp;C688&amp;E688,$F$2:$G$7561,2,FALSE))</f>
        <v>0</v>
      </c>
      <c r="J688" s="3">
        <f>IF(A688='Enheter, modell og år'!$F$2-1,0,VLOOKUP(A688-1&amp;B688&amp;C688&amp;E688,$F$2:$G$7561,2,FALSE))</f>
        <v>0</v>
      </c>
    </row>
    <row r="689" spans="1:10" x14ac:dyDescent="0.25">
      <c r="A689">
        <f t="shared" ref="A689:C689" si="158">A149</f>
        <v>2021</v>
      </c>
      <c r="B689" t="str">
        <f t="shared" si="158"/>
        <v>RFM</v>
      </c>
      <c r="C689">
        <f t="shared" si="158"/>
        <v>0</v>
      </c>
      <c r="D689">
        <f>IFERROR(VLOOKUP(C689,'Enheter, modell og år'!$A$2:$B$31,2,FALSE),0)</f>
        <v>0</v>
      </c>
      <c r="E689" t="str">
        <f>'Liste detaljert wide'!$E$1</f>
        <v>SO-bev</v>
      </c>
      <c r="F689" t="str">
        <f t="shared" si="112"/>
        <v>2021RFM0SO-bev</v>
      </c>
      <c r="G689" s="3">
        <f>'Liste detaljert wide'!E149</f>
        <v>0</v>
      </c>
      <c r="H689" t="str">
        <f>VLOOKUP(E689,Def!$B$2:$C$15,2,FALSE)</f>
        <v>SO-bev</v>
      </c>
      <c r="I689" s="3">
        <f>IF(A689='Enheter, modell og år'!$F$2-1,0,G689-VLOOKUP(A689-1&amp;B689&amp;C689&amp;E689,$F$2:$G$7561,2,FALSE))</f>
        <v>0</v>
      </c>
      <c r="J689" s="3">
        <f>IF(A689='Enheter, modell og år'!$F$2-1,0,VLOOKUP(A689-1&amp;B689&amp;C689&amp;E689,$F$2:$G$7561,2,FALSE))</f>
        <v>0</v>
      </c>
    </row>
    <row r="690" spans="1:10" x14ac:dyDescent="0.25">
      <c r="A690">
        <f t="shared" ref="A690:C690" si="159">A150</f>
        <v>2021</v>
      </c>
      <c r="B690" t="str">
        <f t="shared" si="159"/>
        <v>RFM</v>
      </c>
      <c r="C690">
        <f t="shared" si="159"/>
        <v>0</v>
      </c>
      <c r="D690">
        <f>IFERROR(VLOOKUP(C690,'Enheter, modell og år'!$A$2:$B$31,2,FALSE),0)</f>
        <v>0</v>
      </c>
      <c r="E690" t="str">
        <f>'Liste detaljert wide'!$E$1</f>
        <v>SO-bev</v>
      </c>
      <c r="F690" t="str">
        <f t="shared" si="112"/>
        <v>2021RFM0SO-bev</v>
      </c>
      <c r="G690" s="3">
        <f>'Liste detaljert wide'!E150</f>
        <v>0</v>
      </c>
      <c r="H690" t="str">
        <f>VLOOKUP(E690,Def!$B$2:$C$15,2,FALSE)</f>
        <v>SO-bev</v>
      </c>
      <c r="I690" s="3">
        <f>IF(A690='Enheter, modell og år'!$F$2-1,0,G690-VLOOKUP(A690-1&amp;B690&amp;C690&amp;E690,$F$2:$G$7561,2,FALSE))</f>
        <v>0</v>
      </c>
      <c r="J690" s="3">
        <f>IF(A690='Enheter, modell og år'!$F$2-1,0,VLOOKUP(A690-1&amp;B690&amp;C690&amp;E690,$F$2:$G$7561,2,FALSE))</f>
        <v>0</v>
      </c>
    </row>
    <row r="691" spans="1:10" x14ac:dyDescent="0.25">
      <c r="A691">
        <f t="shared" ref="A691:C691" si="160">A151</f>
        <v>2021</v>
      </c>
      <c r="B691" t="str">
        <f t="shared" si="160"/>
        <v>RFM</v>
      </c>
      <c r="C691">
        <f t="shared" si="160"/>
        <v>0</v>
      </c>
      <c r="D691">
        <f>IFERROR(VLOOKUP(C691,'Enheter, modell og år'!$A$2:$B$31,2,FALSE),0)</f>
        <v>0</v>
      </c>
      <c r="E691" t="str">
        <f>'Liste detaljert wide'!$E$1</f>
        <v>SO-bev</v>
      </c>
      <c r="F691" t="str">
        <f t="shared" si="112"/>
        <v>2021RFM0SO-bev</v>
      </c>
      <c r="G691" s="3">
        <f>'Liste detaljert wide'!E151</f>
        <v>0</v>
      </c>
      <c r="H691" t="str">
        <f>VLOOKUP(E691,Def!$B$2:$C$15,2,FALSE)</f>
        <v>SO-bev</v>
      </c>
      <c r="I691" s="3">
        <f>IF(A691='Enheter, modell og år'!$F$2-1,0,G691-VLOOKUP(A691-1&amp;B691&amp;C691&amp;E691,$F$2:$G$7561,2,FALSE))</f>
        <v>0</v>
      </c>
      <c r="J691" s="3">
        <f>IF(A691='Enheter, modell og år'!$F$2-1,0,VLOOKUP(A691-1&amp;B691&amp;C691&amp;E691,$F$2:$G$7561,2,FALSE))</f>
        <v>0</v>
      </c>
    </row>
    <row r="692" spans="1:10" x14ac:dyDescent="0.25">
      <c r="A692">
        <f t="shared" ref="A692:C692" si="161">A152</f>
        <v>2022</v>
      </c>
      <c r="B692" t="str">
        <f t="shared" si="161"/>
        <v>RFM</v>
      </c>
      <c r="C692">
        <f t="shared" si="161"/>
        <v>0</v>
      </c>
      <c r="D692">
        <f>IFERROR(VLOOKUP(C692,'Enheter, modell og år'!$A$2:$B$31,2,FALSE),0)</f>
        <v>0</v>
      </c>
      <c r="E692" t="str">
        <f>'Liste detaljert wide'!$E$1</f>
        <v>SO-bev</v>
      </c>
      <c r="F692" t="str">
        <f t="shared" si="112"/>
        <v>2022RFM0SO-bev</v>
      </c>
      <c r="G692" s="3">
        <f>'Liste detaljert wide'!E152</f>
        <v>0</v>
      </c>
      <c r="H692" t="str">
        <f>VLOOKUP(E692,Def!$B$2:$C$15,2,FALSE)</f>
        <v>SO-bev</v>
      </c>
      <c r="I692" s="3">
        <f>IF(A692='Enheter, modell og år'!$F$2-1,0,G692-VLOOKUP(A692-1&amp;B692&amp;C692&amp;E692,$F$2:$G$7561,2,FALSE))</f>
        <v>0</v>
      </c>
      <c r="J692" s="3">
        <f>IF(A692='Enheter, modell og år'!$F$2-1,0,VLOOKUP(A692-1&amp;B692&amp;C692&amp;E692,$F$2:$G$7561,2,FALSE))</f>
        <v>0</v>
      </c>
    </row>
    <row r="693" spans="1:10" x14ac:dyDescent="0.25">
      <c r="A693">
        <f t="shared" ref="A693:C693" si="162">A153</f>
        <v>2022</v>
      </c>
      <c r="B693" t="str">
        <f t="shared" si="162"/>
        <v>RFM</v>
      </c>
      <c r="C693">
        <f t="shared" si="162"/>
        <v>0</v>
      </c>
      <c r="D693">
        <f>IFERROR(VLOOKUP(C693,'Enheter, modell og år'!$A$2:$B$31,2,FALSE),0)</f>
        <v>0</v>
      </c>
      <c r="E693" t="str">
        <f>'Liste detaljert wide'!$E$1</f>
        <v>SO-bev</v>
      </c>
      <c r="F693" t="str">
        <f t="shared" si="112"/>
        <v>2022RFM0SO-bev</v>
      </c>
      <c r="G693" s="3">
        <f>'Liste detaljert wide'!E153</f>
        <v>0</v>
      </c>
      <c r="H693" t="str">
        <f>VLOOKUP(E693,Def!$B$2:$C$15,2,FALSE)</f>
        <v>SO-bev</v>
      </c>
      <c r="I693" s="3">
        <f>IF(A693='Enheter, modell og år'!$F$2-1,0,G693-VLOOKUP(A693-1&amp;B693&amp;C693&amp;E693,$F$2:$G$7561,2,FALSE))</f>
        <v>0</v>
      </c>
      <c r="J693" s="3">
        <f>IF(A693='Enheter, modell og år'!$F$2-1,0,VLOOKUP(A693-1&amp;B693&amp;C693&amp;E693,$F$2:$G$7561,2,FALSE))</f>
        <v>0</v>
      </c>
    </row>
    <row r="694" spans="1:10" x14ac:dyDescent="0.25">
      <c r="A694">
        <f t="shared" ref="A694:C694" si="163">A154</f>
        <v>2022</v>
      </c>
      <c r="B694" t="str">
        <f t="shared" si="163"/>
        <v>RFM</v>
      </c>
      <c r="C694">
        <f t="shared" si="163"/>
        <v>0</v>
      </c>
      <c r="D694">
        <f>IFERROR(VLOOKUP(C694,'Enheter, modell og år'!$A$2:$B$31,2,FALSE),0)</f>
        <v>0</v>
      </c>
      <c r="E694" t="str">
        <f>'Liste detaljert wide'!$E$1</f>
        <v>SO-bev</v>
      </c>
      <c r="F694" t="str">
        <f t="shared" si="112"/>
        <v>2022RFM0SO-bev</v>
      </c>
      <c r="G694" s="3">
        <f>'Liste detaljert wide'!E154</f>
        <v>0</v>
      </c>
      <c r="H694" t="str">
        <f>VLOOKUP(E694,Def!$B$2:$C$15,2,FALSE)</f>
        <v>SO-bev</v>
      </c>
      <c r="I694" s="3">
        <f>IF(A694='Enheter, modell og år'!$F$2-1,0,G694-VLOOKUP(A694-1&amp;B694&amp;C694&amp;E694,$F$2:$G$7561,2,FALSE))</f>
        <v>0</v>
      </c>
      <c r="J694" s="3">
        <f>IF(A694='Enheter, modell og år'!$F$2-1,0,VLOOKUP(A694-1&amp;B694&amp;C694&amp;E694,$F$2:$G$7561,2,FALSE))</f>
        <v>0</v>
      </c>
    </row>
    <row r="695" spans="1:10" x14ac:dyDescent="0.25">
      <c r="A695">
        <f t="shared" ref="A695:C695" si="164">A155</f>
        <v>2022</v>
      </c>
      <c r="B695" t="str">
        <f t="shared" si="164"/>
        <v>RFM</v>
      </c>
      <c r="C695">
        <f t="shared" si="164"/>
        <v>0</v>
      </c>
      <c r="D695">
        <f>IFERROR(VLOOKUP(C695,'Enheter, modell og år'!$A$2:$B$31,2,FALSE),0)</f>
        <v>0</v>
      </c>
      <c r="E695" t="str">
        <f>'Liste detaljert wide'!$E$1</f>
        <v>SO-bev</v>
      </c>
      <c r="F695" t="str">
        <f t="shared" si="112"/>
        <v>2022RFM0SO-bev</v>
      </c>
      <c r="G695" s="3">
        <f>'Liste detaljert wide'!E155</f>
        <v>0</v>
      </c>
      <c r="H695" t="str">
        <f>VLOOKUP(E695,Def!$B$2:$C$15,2,FALSE)</f>
        <v>SO-bev</v>
      </c>
      <c r="I695" s="3">
        <f>IF(A695='Enheter, modell og år'!$F$2-1,0,G695-VLOOKUP(A695-1&amp;B695&amp;C695&amp;E695,$F$2:$G$7561,2,FALSE))</f>
        <v>0</v>
      </c>
      <c r="J695" s="3">
        <f>IF(A695='Enheter, modell og år'!$F$2-1,0,VLOOKUP(A695-1&amp;B695&amp;C695&amp;E695,$F$2:$G$7561,2,FALSE))</f>
        <v>0</v>
      </c>
    </row>
    <row r="696" spans="1:10" x14ac:dyDescent="0.25">
      <c r="A696">
        <f t="shared" ref="A696:C696" si="165">A156</f>
        <v>2022</v>
      </c>
      <c r="B696" t="str">
        <f t="shared" si="165"/>
        <v>RFM</v>
      </c>
      <c r="C696">
        <f t="shared" si="165"/>
        <v>0</v>
      </c>
      <c r="D696">
        <f>IFERROR(VLOOKUP(C696,'Enheter, modell og år'!$A$2:$B$31,2,FALSE),0)</f>
        <v>0</v>
      </c>
      <c r="E696" t="str">
        <f>'Liste detaljert wide'!$E$1</f>
        <v>SO-bev</v>
      </c>
      <c r="F696" t="str">
        <f t="shared" si="112"/>
        <v>2022RFM0SO-bev</v>
      </c>
      <c r="G696" s="3">
        <f>'Liste detaljert wide'!E156</f>
        <v>0</v>
      </c>
      <c r="H696" t="str">
        <f>VLOOKUP(E696,Def!$B$2:$C$15,2,FALSE)</f>
        <v>SO-bev</v>
      </c>
      <c r="I696" s="3">
        <f>IF(A696='Enheter, modell og år'!$F$2-1,0,G696-VLOOKUP(A696-1&amp;B696&amp;C696&amp;E696,$F$2:$G$7561,2,FALSE))</f>
        <v>0</v>
      </c>
      <c r="J696" s="3">
        <f>IF(A696='Enheter, modell og år'!$F$2-1,0,VLOOKUP(A696-1&amp;B696&amp;C696&amp;E696,$F$2:$G$7561,2,FALSE))</f>
        <v>0</v>
      </c>
    </row>
    <row r="697" spans="1:10" x14ac:dyDescent="0.25">
      <c r="A697">
        <f t="shared" ref="A697:C697" si="166">A157</f>
        <v>2022</v>
      </c>
      <c r="B697" t="str">
        <f t="shared" si="166"/>
        <v>RFM</v>
      </c>
      <c r="C697">
        <f t="shared" si="166"/>
        <v>0</v>
      </c>
      <c r="D697">
        <f>IFERROR(VLOOKUP(C697,'Enheter, modell og år'!$A$2:$B$31,2,FALSE),0)</f>
        <v>0</v>
      </c>
      <c r="E697" t="str">
        <f>'Liste detaljert wide'!$E$1</f>
        <v>SO-bev</v>
      </c>
      <c r="F697" t="str">
        <f t="shared" si="112"/>
        <v>2022RFM0SO-bev</v>
      </c>
      <c r="G697" s="3">
        <f>'Liste detaljert wide'!E157</f>
        <v>0</v>
      </c>
      <c r="H697" t="str">
        <f>VLOOKUP(E697,Def!$B$2:$C$15,2,FALSE)</f>
        <v>SO-bev</v>
      </c>
      <c r="I697" s="3">
        <f>IF(A697='Enheter, modell og år'!$F$2-1,0,G697-VLOOKUP(A697-1&amp;B697&amp;C697&amp;E697,$F$2:$G$7561,2,FALSE))</f>
        <v>0</v>
      </c>
      <c r="J697" s="3">
        <f>IF(A697='Enheter, modell og år'!$F$2-1,0,VLOOKUP(A697-1&amp;B697&amp;C697&amp;E697,$F$2:$G$7561,2,FALSE))</f>
        <v>0</v>
      </c>
    </row>
    <row r="698" spans="1:10" x14ac:dyDescent="0.25">
      <c r="A698">
        <f t="shared" ref="A698:C698" si="167">A158</f>
        <v>2022</v>
      </c>
      <c r="B698" t="str">
        <f t="shared" si="167"/>
        <v>RFM</v>
      </c>
      <c r="C698">
        <f t="shared" si="167"/>
        <v>0</v>
      </c>
      <c r="D698">
        <f>IFERROR(VLOOKUP(C698,'Enheter, modell og år'!$A$2:$B$31,2,FALSE),0)</f>
        <v>0</v>
      </c>
      <c r="E698" t="str">
        <f>'Liste detaljert wide'!$E$1</f>
        <v>SO-bev</v>
      </c>
      <c r="F698" t="str">
        <f t="shared" si="112"/>
        <v>2022RFM0SO-bev</v>
      </c>
      <c r="G698" s="3">
        <f>'Liste detaljert wide'!E158</f>
        <v>0</v>
      </c>
      <c r="H698" t="str">
        <f>VLOOKUP(E698,Def!$B$2:$C$15,2,FALSE)</f>
        <v>SO-bev</v>
      </c>
      <c r="I698" s="3">
        <f>IF(A698='Enheter, modell og år'!$F$2-1,0,G698-VLOOKUP(A698-1&amp;B698&amp;C698&amp;E698,$F$2:$G$7561,2,FALSE))</f>
        <v>0</v>
      </c>
      <c r="J698" s="3">
        <f>IF(A698='Enheter, modell og år'!$F$2-1,0,VLOOKUP(A698-1&amp;B698&amp;C698&amp;E698,$F$2:$G$7561,2,FALSE))</f>
        <v>0</v>
      </c>
    </row>
    <row r="699" spans="1:10" x14ac:dyDescent="0.25">
      <c r="A699">
        <f t="shared" ref="A699:C699" si="168">A159</f>
        <v>2022</v>
      </c>
      <c r="B699" t="str">
        <f t="shared" si="168"/>
        <v>RFM</v>
      </c>
      <c r="C699">
        <f t="shared" si="168"/>
        <v>0</v>
      </c>
      <c r="D699">
        <f>IFERROR(VLOOKUP(C699,'Enheter, modell og år'!$A$2:$B$31,2,FALSE),0)</f>
        <v>0</v>
      </c>
      <c r="E699" t="str">
        <f>'Liste detaljert wide'!$E$1</f>
        <v>SO-bev</v>
      </c>
      <c r="F699" t="str">
        <f t="shared" si="112"/>
        <v>2022RFM0SO-bev</v>
      </c>
      <c r="G699" s="3">
        <f>'Liste detaljert wide'!E159</f>
        <v>0</v>
      </c>
      <c r="H699" t="str">
        <f>VLOOKUP(E699,Def!$B$2:$C$15,2,FALSE)</f>
        <v>SO-bev</v>
      </c>
      <c r="I699" s="3">
        <f>IF(A699='Enheter, modell og år'!$F$2-1,0,G699-VLOOKUP(A699-1&amp;B699&amp;C699&amp;E699,$F$2:$G$7561,2,FALSE))</f>
        <v>0</v>
      </c>
      <c r="J699" s="3">
        <f>IF(A699='Enheter, modell og år'!$F$2-1,0,VLOOKUP(A699-1&amp;B699&amp;C699&amp;E699,$F$2:$G$7561,2,FALSE))</f>
        <v>0</v>
      </c>
    </row>
    <row r="700" spans="1:10" x14ac:dyDescent="0.25">
      <c r="A700">
        <f t="shared" ref="A700:C700" si="169">A160</f>
        <v>2022</v>
      </c>
      <c r="B700" t="str">
        <f t="shared" si="169"/>
        <v>RFM</v>
      </c>
      <c r="C700">
        <f t="shared" si="169"/>
        <v>0</v>
      </c>
      <c r="D700">
        <f>IFERROR(VLOOKUP(C700,'Enheter, modell og år'!$A$2:$B$31,2,FALSE),0)</f>
        <v>0</v>
      </c>
      <c r="E700" t="str">
        <f>'Liste detaljert wide'!$E$1</f>
        <v>SO-bev</v>
      </c>
      <c r="F700" t="str">
        <f t="shared" si="112"/>
        <v>2022RFM0SO-bev</v>
      </c>
      <c r="G700" s="3">
        <f>'Liste detaljert wide'!E160</f>
        <v>0</v>
      </c>
      <c r="H700" t="str">
        <f>VLOOKUP(E700,Def!$B$2:$C$15,2,FALSE)</f>
        <v>SO-bev</v>
      </c>
      <c r="I700" s="3">
        <f>IF(A700='Enheter, modell og år'!$F$2-1,0,G700-VLOOKUP(A700-1&amp;B700&amp;C700&amp;E700,$F$2:$G$7561,2,FALSE))</f>
        <v>0</v>
      </c>
      <c r="J700" s="3">
        <f>IF(A700='Enheter, modell og år'!$F$2-1,0,VLOOKUP(A700-1&amp;B700&amp;C700&amp;E700,$F$2:$G$7561,2,FALSE))</f>
        <v>0</v>
      </c>
    </row>
    <row r="701" spans="1:10" x14ac:dyDescent="0.25">
      <c r="A701">
        <f t="shared" ref="A701:C701" si="170">A161</f>
        <v>2022</v>
      </c>
      <c r="B701" t="str">
        <f t="shared" si="170"/>
        <v>RFM</v>
      </c>
      <c r="C701">
        <f t="shared" si="170"/>
        <v>0</v>
      </c>
      <c r="D701">
        <f>IFERROR(VLOOKUP(C701,'Enheter, modell og år'!$A$2:$B$31,2,FALSE),0)</f>
        <v>0</v>
      </c>
      <c r="E701" t="str">
        <f>'Liste detaljert wide'!$E$1</f>
        <v>SO-bev</v>
      </c>
      <c r="F701" t="str">
        <f t="shared" si="112"/>
        <v>2022RFM0SO-bev</v>
      </c>
      <c r="G701" s="3">
        <f>'Liste detaljert wide'!E161</f>
        <v>0</v>
      </c>
      <c r="H701" t="str">
        <f>VLOOKUP(E701,Def!$B$2:$C$15,2,FALSE)</f>
        <v>SO-bev</v>
      </c>
      <c r="I701" s="3">
        <f>IF(A701='Enheter, modell og år'!$F$2-1,0,G701-VLOOKUP(A701-1&amp;B701&amp;C701&amp;E701,$F$2:$G$7561,2,FALSE))</f>
        <v>0</v>
      </c>
      <c r="J701" s="3">
        <f>IF(A701='Enheter, modell og år'!$F$2-1,0,VLOOKUP(A701-1&amp;B701&amp;C701&amp;E701,$F$2:$G$7561,2,FALSE))</f>
        <v>0</v>
      </c>
    </row>
    <row r="702" spans="1:10" x14ac:dyDescent="0.25">
      <c r="A702">
        <f t="shared" ref="A702:C702" si="171">A162</f>
        <v>2022</v>
      </c>
      <c r="B702" t="str">
        <f t="shared" si="171"/>
        <v>RFM</v>
      </c>
      <c r="C702">
        <f t="shared" si="171"/>
        <v>0</v>
      </c>
      <c r="D702">
        <f>IFERROR(VLOOKUP(C702,'Enheter, modell og år'!$A$2:$B$31,2,FALSE),0)</f>
        <v>0</v>
      </c>
      <c r="E702" t="str">
        <f>'Liste detaljert wide'!$E$1</f>
        <v>SO-bev</v>
      </c>
      <c r="F702" t="str">
        <f t="shared" si="112"/>
        <v>2022RFM0SO-bev</v>
      </c>
      <c r="G702" s="3">
        <f>'Liste detaljert wide'!E162</f>
        <v>0</v>
      </c>
      <c r="H702" t="str">
        <f>VLOOKUP(E702,Def!$B$2:$C$15,2,FALSE)</f>
        <v>SO-bev</v>
      </c>
      <c r="I702" s="3">
        <f>IF(A702='Enheter, modell og år'!$F$2-1,0,G702-VLOOKUP(A702-1&amp;B702&amp;C702&amp;E702,$F$2:$G$7561,2,FALSE))</f>
        <v>0</v>
      </c>
      <c r="J702" s="3">
        <f>IF(A702='Enheter, modell og år'!$F$2-1,0,VLOOKUP(A702-1&amp;B702&amp;C702&amp;E702,$F$2:$G$7561,2,FALSE))</f>
        <v>0</v>
      </c>
    </row>
    <row r="703" spans="1:10" x14ac:dyDescent="0.25">
      <c r="A703">
        <f t="shared" ref="A703:C703" si="172">A163</f>
        <v>2022</v>
      </c>
      <c r="B703" t="str">
        <f t="shared" si="172"/>
        <v>RFM</v>
      </c>
      <c r="C703">
        <f t="shared" si="172"/>
        <v>0</v>
      </c>
      <c r="D703">
        <f>IFERROR(VLOOKUP(C703,'Enheter, modell og år'!$A$2:$B$31,2,FALSE),0)</f>
        <v>0</v>
      </c>
      <c r="E703" t="str">
        <f>'Liste detaljert wide'!$E$1</f>
        <v>SO-bev</v>
      </c>
      <c r="F703" t="str">
        <f t="shared" si="112"/>
        <v>2022RFM0SO-bev</v>
      </c>
      <c r="G703" s="3">
        <f>'Liste detaljert wide'!E163</f>
        <v>0</v>
      </c>
      <c r="H703" t="str">
        <f>VLOOKUP(E703,Def!$B$2:$C$15,2,FALSE)</f>
        <v>SO-bev</v>
      </c>
      <c r="I703" s="3">
        <f>IF(A703='Enheter, modell og år'!$F$2-1,0,G703-VLOOKUP(A703-1&amp;B703&amp;C703&amp;E703,$F$2:$G$7561,2,FALSE))</f>
        <v>0</v>
      </c>
      <c r="J703" s="3">
        <f>IF(A703='Enheter, modell og år'!$F$2-1,0,VLOOKUP(A703-1&amp;B703&amp;C703&amp;E703,$F$2:$G$7561,2,FALSE))</f>
        <v>0</v>
      </c>
    </row>
    <row r="704" spans="1:10" x14ac:dyDescent="0.25">
      <c r="A704">
        <f t="shared" ref="A704:C704" si="173">A164</f>
        <v>2022</v>
      </c>
      <c r="B704" t="str">
        <f t="shared" si="173"/>
        <v>RFM</v>
      </c>
      <c r="C704">
        <f t="shared" si="173"/>
        <v>0</v>
      </c>
      <c r="D704">
        <f>IFERROR(VLOOKUP(C704,'Enheter, modell og år'!$A$2:$B$31,2,FALSE),0)</f>
        <v>0</v>
      </c>
      <c r="E704" t="str">
        <f>'Liste detaljert wide'!$E$1</f>
        <v>SO-bev</v>
      </c>
      <c r="F704" t="str">
        <f t="shared" si="112"/>
        <v>2022RFM0SO-bev</v>
      </c>
      <c r="G704" s="3">
        <f>'Liste detaljert wide'!E164</f>
        <v>0</v>
      </c>
      <c r="H704" t="str">
        <f>VLOOKUP(E704,Def!$B$2:$C$15,2,FALSE)</f>
        <v>SO-bev</v>
      </c>
      <c r="I704" s="3">
        <f>IF(A704='Enheter, modell og år'!$F$2-1,0,G704-VLOOKUP(A704-1&amp;B704&amp;C704&amp;E704,$F$2:$G$7561,2,FALSE))</f>
        <v>0</v>
      </c>
      <c r="J704" s="3">
        <f>IF(A704='Enheter, modell og år'!$F$2-1,0,VLOOKUP(A704-1&amp;B704&amp;C704&amp;E704,$F$2:$G$7561,2,FALSE))</f>
        <v>0</v>
      </c>
    </row>
    <row r="705" spans="1:10" x14ac:dyDescent="0.25">
      <c r="A705">
        <f t="shared" ref="A705:C705" si="174">A165</f>
        <v>2022</v>
      </c>
      <c r="B705" t="str">
        <f t="shared" si="174"/>
        <v>RFM</v>
      </c>
      <c r="C705">
        <f t="shared" si="174"/>
        <v>0</v>
      </c>
      <c r="D705">
        <f>IFERROR(VLOOKUP(C705,'Enheter, modell og år'!$A$2:$B$31,2,FALSE),0)</f>
        <v>0</v>
      </c>
      <c r="E705" t="str">
        <f>'Liste detaljert wide'!$E$1</f>
        <v>SO-bev</v>
      </c>
      <c r="F705" t="str">
        <f t="shared" si="112"/>
        <v>2022RFM0SO-bev</v>
      </c>
      <c r="G705" s="3">
        <f>'Liste detaljert wide'!E165</f>
        <v>0</v>
      </c>
      <c r="H705" t="str">
        <f>VLOOKUP(E705,Def!$B$2:$C$15,2,FALSE)</f>
        <v>SO-bev</v>
      </c>
      <c r="I705" s="3">
        <f>IF(A705='Enheter, modell og år'!$F$2-1,0,G705-VLOOKUP(A705-1&amp;B705&amp;C705&amp;E705,$F$2:$G$7561,2,FALSE))</f>
        <v>0</v>
      </c>
      <c r="J705" s="3">
        <f>IF(A705='Enheter, modell og år'!$F$2-1,0,VLOOKUP(A705-1&amp;B705&amp;C705&amp;E705,$F$2:$G$7561,2,FALSE))</f>
        <v>0</v>
      </c>
    </row>
    <row r="706" spans="1:10" x14ac:dyDescent="0.25">
      <c r="A706">
        <f t="shared" ref="A706:C706" si="175">A166</f>
        <v>2022</v>
      </c>
      <c r="B706" t="str">
        <f t="shared" si="175"/>
        <v>RFM</v>
      </c>
      <c r="C706">
        <f t="shared" si="175"/>
        <v>0</v>
      </c>
      <c r="D706">
        <f>IFERROR(VLOOKUP(C706,'Enheter, modell og år'!$A$2:$B$31,2,FALSE),0)</f>
        <v>0</v>
      </c>
      <c r="E706" t="str">
        <f>'Liste detaljert wide'!$E$1</f>
        <v>SO-bev</v>
      </c>
      <c r="F706" t="str">
        <f t="shared" si="112"/>
        <v>2022RFM0SO-bev</v>
      </c>
      <c r="G706" s="3">
        <f>'Liste detaljert wide'!E166</f>
        <v>0</v>
      </c>
      <c r="H706" t="str">
        <f>VLOOKUP(E706,Def!$B$2:$C$15,2,FALSE)</f>
        <v>SO-bev</v>
      </c>
      <c r="I706" s="3">
        <f>IF(A706='Enheter, modell og år'!$F$2-1,0,G706-VLOOKUP(A706-1&amp;B706&amp;C706&amp;E706,$F$2:$G$7561,2,FALSE))</f>
        <v>0</v>
      </c>
      <c r="J706" s="3">
        <f>IF(A706='Enheter, modell og år'!$F$2-1,0,VLOOKUP(A706-1&amp;B706&amp;C706&amp;E706,$F$2:$G$7561,2,FALSE))</f>
        <v>0</v>
      </c>
    </row>
    <row r="707" spans="1:10" x14ac:dyDescent="0.25">
      <c r="A707">
        <f t="shared" ref="A707:C707" si="176">A167</f>
        <v>2022</v>
      </c>
      <c r="B707" t="str">
        <f t="shared" si="176"/>
        <v>RFM</v>
      </c>
      <c r="C707">
        <f t="shared" si="176"/>
        <v>0</v>
      </c>
      <c r="D707">
        <f>IFERROR(VLOOKUP(C707,'Enheter, modell og år'!$A$2:$B$31,2,FALSE),0)</f>
        <v>0</v>
      </c>
      <c r="E707" t="str">
        <f>'Liste detaljert wide'!$E$1</f>
        <v>SO-bev</v>
      </c>
      <c r="F707" t="str">
        <f t="shared" ref="F707:F770" si="177">A707&amp;B707&amp;C707&amp;E707</f>
        <v>2022RFM0SO-bev</v>
      </c>
      <c r="G707" s="3">
        <f>'Liste detaljert wide'!E167</f>
        <v>0</v>
      </c>
      <c r="H707" t="str">
        <f>VLOOKUP(E707,Def!$B$2:$C$15,2,FALSE)</f>
        <v>SO-bev</v>
      </c>
      <c r="I707" s="3">
        <f>IF(A707='Enheter, modell og år'!$F$2-1,0,G707-VLOOKUP(A707-1&amp;B707&amp;C707&amp;E707,$F$2:$G$7561,2,FALSE))</f>
        <v>0</v>
      </c>
      <c r="J707" s="3">
        <f>IF(A707='Enheter, modell og år'!$F$2-1,0,VLOOKUP(A707-1&amp;B707&amp;C707&amp;E707,$F$2:$G$7561,2,FALSE))</f>
        <v>0</v>
      </c>
    </row>
    <row r="708" spans="1:10" x14ac:dyDescent="0.25">
      <c r="A708">
        <f t="shared" ref="A708:C708" si="178">A168</f>
        <v>2022</v>
      </c>
      <c r="B708" t="str">
        <f t="shared" si="178"/>
        <v>RFM</v>
      </c>
      <c r="C708">
        <f t="shared" si="178"/>
        <v>0</v>
      </c>
      <c r="D708">
        <f>IFERROR(VLOOKUP(C708,'Enheter, modell og år'!$A$2:$B$31,2,FALSE),0)</f>
        <v>0</v>
      </c>
      <c r="E708" t="str">
        <f>'Liste detaljert wide'!$E$1</f>
        <v>SO-bev</v>
      </c>
      <c r="F708" t="str">
        <f t="shared" si="177"/>
        <v>2022RFM0SO-bev</v>
      </c>
      <c r="G708" s="3">
        <f>'Liste detaljert wide'!E168</f>
        <v>0</v>
      </c>
      <c r="H708" t="str">
        <f>VLOOKUP(E708,Def!$B$2:$C$15,2,FALSE)</f>
        <v>SO-bev</v>
      </c>
      <c r="I708" s="3">
        <f>IF(A708='Enheter, modell og år'!$F$2-1,0,G708-VLOOKUP(A708-1&amp;B708&amp;C708&amp;E708,$F$2:$G$7561,2,FALSE))</f>
        <v>0</v>
      </c>
      <c r="J708" s="3">
        <f>IF(A708='Enheter, modell og år'!$F$2-1,0,VLOOKUP(A708-1&amp;B708&amp;C708&amp;E708,$F$2:$G$7561,2,FALSE))</f>
        <v>0</v>
      </c>
    </row>
    <row r="709" spans="1:10" x14ac:dyDescent="0.25">
      <c r="A709">
        <f t="shared" ref="A709:C709" si="179">A169</f>
        <v>2022</v>
      </c>
      <c r="B709" t="str">
        <f t="shared" si="179"/>
        <v>RFM</v>
      </c>
      <c r="C709">
        <f t="shared" si="179"/>
        <v>0</v>
      </c>
      <c r="D709">
        <f>IFERROR(VLOOKUP(C709,'Enheter, modell og år'!$A$2:$B$31,2,FALSE),0)</f>
        <v>0</v>
      </c>
      <c r="E709" t="str">
        <f>'Liste detaljert wide'!$E$1</f>
        <v>SO-bev</v>
      </c>
      <c r="F709" t="str">
        <f t="shared" si="177"/>
        <v>2022RFM0SO-bev</v>
      </c>
      <c r="G709" s="3">
        <f>'Liste detaljert wide'!E169</f>
        <v>0</v>
      </c>
      <c r="H709" t="str">
        <f>VLOOKUP(E709,Def!$B$2:$C$15,2,FALSE)</f>
        <v>SO-bev</v>
      </c>
      <c r="I709" s="3">
        <f>IF(A709='Enheter, modell og år'!$F$2-1,0,G709-VLOOKUP(A709-1&amp;B709&amp;C709&amp;E709,$F$2:$G$7561,2,FALSE))</f>
        <v>0</v>
      </c>
      <c r="J709" s="3">
        <f>IF(A709='Enheter, modell og år'!$F$2-1,0,VLOOKUP(A709-1&amp;B709&amp;C709&amp;E709,$F$2:$G$7561,2,FALSE))</f>
        <v>0</v>
      </c>
    </row>
    <row r="710" spans="1:10" x14ac:dyDescent="0.25">
      <c r="A710">
        <f t="shared" ref="A710:C710" si="180">A170</f>
        <v>2022</v>
      </c>
      <c r="B710" t="str">
        <f t="shared" si="180"/>
        <v>RFM</v>
      </c>
      <c r="C710">
        <f t="shared" si="180"/>
        <v>0</v>
      </c>
      <c r="D710">
        <f>IFERROR(VLOOKUP(C710,'Enheter, modell og år'!$A$2:$B$31,2,FALSE),0)</f>
        <v>0</v>
      </c>
      <c r="E710" t="str">
        <f>'Liste detaljert wide'!$E$1</f>
        <v>SO-bev</v>
      </c>
      <c r="F710" t="str">
        <f t="shared" si="177"/>
        <v>2022RFM0SO-bev</v>
      </c>
      <c r="G710" s="3">
        <f>'Liste detaljert wide'!E170</f>
        <v>0</v>
      </c>
      <c r="H710" t="str">
        <f>VLOOKUP(E710,Def!$B$2:$C$15,2,FALSE)</f>
        <v>SO-bev</v>
      </c>
      <c r="I710" s="3">
        <f>IF(A710='Enheter, modell og år'!$F$2-1,0,G710-VLOOKUP(A710-1&amp;B710&amp;C710&amp;E710,$F$2:$G$7561,2,FALSE))</f>
        <v>0</v>
      </c>
      <c r="J710" s="3">
        <f>IF(A710='Enheter, modell og år'!$F$2-1,0,VLOOKUP(A710-1&amp;B710&amp;C710&amp;E710,$F$2:$G$7561,2,FALSE))</f>
        <v>0</v>
      </c>
    </row>
    <row r="711" spans="1:10" x14ac:dyDescent="0.25">
      <c r="A711">
        <f t="shared" ref="A711:C711" si="181">A171</f>
        <v>2022</v>
      </c>
      <c r="B711" t="str">
        <f t="shared" si="181"/>
        <v>RFM</v>
      </c>
      <c r="C711">
        <f t="shared" si="181"/>
        <v>0</v>
      </c>
      <c r="D711">
        <f>IFERROR(VLOOKUP(C711,'Enheter, modell og år'!$A$2:$B$31,2,FALSE),0)</f>
        <v>0</v>
      </c>
      <c r="E711" t="str">
        <f>'Liste detaljert wide'!$E$1</f>
        <v>SO-bev</v>
      </c>
      <c r="F711" t="str">
        <f t="shared" si="177"/>
        <v>2022RFM0SO-bev</v>
      </c>
      <c r="G711" s="3">
        <f>'Liste detaljert wide'!E171</f>
        <v>0</v>
      </c>
      <c r="H711" t="str">
        <f>VLOOKUP(E711,Def!$B$2:$C$15,2,FALSE)</f>
        <v>SO-bev</v>
      </c>
      <c r="I711" s="3">
        <f>IF(A711='Enheter, modell og år'!$F$2-1,0,G711-VLOOKUP(A711-1&amp;B711&amp;C711&amp;E711,$F$2:$G$7561,2,FALSE))</f>
        <v>0</v>
      </c>
      <c r="J711" s="3">
        <f>IF(A711='Enheter, modell og år'!$F$2-1,0,VLOOKUP(A711-1&amp;B711&amp;C711&amp;E711,$F$2:$G$7561,2,FALSE))</f>
        <v>0</v>
      </c>
    </row>
    <row r="712" spans="1:10" x14ac:dyDescent="0.25">
      <c r="A712">
        <f t="shared" ref="A712:C712" si="182">A172</f>
        <v>2022</v>
      </c>
      <c r="B712" t="str">
        <f t="shared" si="182"/>
        <v>RFM</v>
      </c>
      <c r="C712">
        <f t="shared" si="182"/>
        <v>0</v>
      </c>
      <c r="D712">
        <f>IFERROR(VLOOKUP(C712,'Enheter, modell og år'!$A$2:$B$31,2,FALSE),0)</f>
        <v>0</v>
      </c>
      <c r="E712" t="str">
        <f>'Liste detaljert wide'!$E$1</f>
        <v>SO-bev</v>
      </c>
      <c r="F712" t="str">
        <f t="shared" si="177"/>
        <v>2022RFM0SO-bev</v>
      </c>
      <c r="G712" s="3">
        <f>'Liste detaljert wide'!E172</f>
        <v>0</v>
      </c>
      <c r="H712" t="str">
        <f>VLOOKUP(E712,Def!$B$2:$C$15,2,FALSE)</f>
        <v>SO-bev</v>
      </c>
      <c r="I712" s="3">
        <f>IF(A712='Enheter, modell og år'!$F$2-1,0,G712-VLOOKUP(A712-1&amp;B712&amp;C712&amp;E712,$F$2:$G$7561,2,FALSE))</f>
        <v>0</v>
      </c>
      <c r="J712" s="3">
        <f>IF(A712='Enheter, modell og år'!$F$2-1,0,VLOOKUP(A712-1&amp;B712&amp;C712&amp;E712,$F$2:$G$7561,2,FALSE))</f>
        <v>0</v>
      </c>
    </row>
    <row r="713" spans="1:10" x14ac:dyDescent="0.25">
      <c r="A713">
        <f t="shared" ref="A713:C713" si="183">A173</f>
        <v>2022</v>
      </c>
      <c r="B713" t="str">
        <f t="shared" si="183"/>
        <v>RFM</v>
      </c>
      <c r="C713">
        <f t="shared" si="183"/>
        <v>0</v>
      </c>
      <c r="D713">
        <f>IFERROR(VLOOKUP(C713,'Enheter, modell og år'!$A$2:$B$31,2,FALSE),0)</f>
        <v>0</v>
      </c>
      <c r="E713" t="str">
        <f>'Liste detaljert wide'!$E$1</f>
        <v>SO-bev</v>
      </c>
      <c r="F713" t="str">
        <f t="shared" si="177"/>
        <v>2022RFM0SO-bev</v>
      </c>
      <c r="G713" s="3">
        <f>'Liste detaljert wide'!E173</f>
        <v>0</v>
      </c>
      <c r="H713" t="str">
        <f>VLOOKUP(E713,Def!$B$2:$C$15,2,FALSE)</f>
        <v>SO-bev</v>
      </c>
      <c r="I713" s="3">
        <f>IF(A713='Enheter, modell og år'!$F$2-1,0,G713-VLOOKUP(A713-1&amp;B713&amp;C713&amp;E713,$F$2:$G$7561,2,FALSE))</f>
        <v>0</v>
      </c>
      <c r="J713" s="3">
        <f>IF(A713='Enheter, modell og år'!$F$2-1,0,VLOOKUP(A713-1&amp;B713&amp;C713&amp;E713,$F$2:$G$7561,2,FALSE))</f>
        <v>0</v>
      </c>
    </row>
    <row r="714" spans="1:10" x14ac:dyDescent="0.25">
      <c r="A714">
        <f t="shared" ref="A714:C714" si="184">A174</f>
        <v>2022</v>
      </c>
      <c r="B714" t="str">
        <f t="shared" si="184"/>
        <v>RFM</v>
      </c>
      <c r="C714">
        <f t="shared" si="184"/>
        <v>0</v>
      </c>
      <c r="D714">
        <f>IFERROR(VLOOKUP(C714,'Enheter, modell og år'!$A$2:$B$31,2,FALSE),0)</f>
        <v>0</v>
      </c>
      <c r="E714" t="str">
        <f>'Liste detaljert wide'!$E$1</f>
        <v>SO-bev</v>
      </c>
      <c r="F714" t="str">
        <f t="shared" si="177"/>
        <v>2022RFM0SO-bev</v>
      </c>
      <c r="G714" s="3">
        <f>'Liste detaljert wide'!E174</f>
        <v>0</v>
      </c>
      <c r="H714" t="str">
        <f>VLOOKUP(E714,Def!$B$2:$C$15,2,FALSE)</f>
        <v>SO-bev</v>
      </c>
      <c r="I714" s="3">
        <f>IF(A714='Enheter, modell og år'!$F$2-1,0,G714-VLOOKUP(A714-1&amp;B714&amp;C714&amp;E714,$F$2:$G$7561,2,FALSE))</f>
        <v>0</v>
      </c>
      <c r="J714" s="3">
        <f>IF(A714='Enheter, modell og år'!$F$2-1,0,VLOOKUP(A714-1&amp;B714&amp;C714&amp;E714,$F$2:$G$7561,2,FALSE))</f>
        <v>0</v>
      </c>
    </row>
    <row r="715" spans="1:10" x14ac:dyDescent="0.25">
      <c r="A715">
        <f t="shared" ref="A715:C715" si="185">A175</f>
        <v>2022</v>
      </c>
      <c r="B715" t="str">
        <f t="shared" si="185"/>
        <v>RFM</v>
      </c>
      <c r="C715">
        <f t="shared" si="185"/>
        <v>0</v>
      </c>
      <c r="D715">
        <f>IFERROR(VLOOKUP(C715,'Enheter, modell og år'!$A$2:$B$31,2,FALSE),0)</f>
        <v>0</v>
      </c>
      <c r="E715" t="str">
        <f>'Liste detaljert wide'!$E$1</f>
        <v>SO-bev</v>
      </c>
      <c r="F715" t="str">
        <f t="shared" si="177"/>
        <v>2022RFM0SO-bev</v>
      </c>
      <c r="G715" s="3">
        <f>'Liste detaljert wide'!E175</f>
        <v>0</v>
      </c>
      <c r="H715" t="str">
        <f>VLOOKUP(E715,Def!$B$2:$C$15,2,FALSE)</f>
        <v>SO-bev</v>
      </c>
      <c r="I715" s="3">
        <f>IF(A715='Enheter, modell og år'!$F$2-1,0,G715-VLOOKUP(A715-1&amp;B715&amp;C715&amp;E715,$F$2:$G$7561,2,FALSE))</f>
        <v>0</v>
      </c>
      <c r="J715" s="3">
        <f>IF(A715='Enheter, modell og år'!$F$2-1,0,VLOOKUP(A715-1&amp;B715&amp;C715&amp;E715,$F$2:$G$7561,2,FALSE))</f>
        <v>0</v>
      </c>
    </row>
    <row r="716" spans="1:10" x14ac:dyDescent="0.25">
      <c r="A716">
        <f t="shared" ref="A716:C716" si="186">A176</f>
        <v>2022</v>
      </c>
      <c r="B716" t="str">
        <f t="shared" si="186"/>
        <v>RFM</v>
      </c>
      <c r="C716">
        <f t="shared" si="186"/>
        <v>0</v>
      </c>
      <c r="D716">
        <f>IFERROR(VLOOKUP(C716,'Enheter, modell og år'!$A$2:$B$31,2,FALSE),0)</f>
        <v>0</v>
      </c>
      <c r="E716" t="str">
        <f>'Liste detaljert wide'!$E$1</f>
        <v>SO-bev</v>
      </c>
      <c r="F716" t="str">
        <f t="shared" si="177"/>
        <v>2022RFM0SO-bev</v>
      </c>
      <c r="G716" s="3">
        <f>'Liste detaljert wide'!E176</f>
        <v>0</v>
      </c>
      <c r="H716" t="str">
        <f>VLOOKUP(E716,Def!$B$2:$C$15,2,FALSE)</f>
        <v>SO-bev</v>
      </c>
      <c r="I716" s="3">
        <f>IF(A716='Enheter, modell og år'!$F$2-1,0,G716-VLOOKUP(A716-1&amp;B716&amp;C716&amp;E716,$F$2:$G$7561,2,FALSE))</f>
        <v>0</v>
      </c>
      <c r="J716" s="3">
        <f>IF(A716='Enheter, modell og år'!$F$2-1,0,VLOOKUP(A716-1&amp;B716&amp;C716&amp;E716,$F$2:$G$7561,2,FALSE))</f>
        <v>0</v>
      </c>
    </row>
    <row r="717" spans="1:10" x14ac:dyDescent="0.25">
      <c r="A717">
        <f t="shared" ref="A717:C717" si="187">A177</f>
        <v>2022</v>
      </c>
      <c r="B717" t="str">
        <f t="shared" si="187"/>
        <v>RFM</v>
      </c>
      <c r="C717">
        <f t="shared" si="187"/>
        <v>0</v>
      </c>
      <c r="D717">
        <f>IFERROR(VLOOKUP(C717,'Enheter, modell og år'!$A$2:$B$31,2,FALSE),0)</f>
        <v>0</v>
      </c>
      <c r="E717" t="str">
        <f>'Liste detaljert wide'!$E$1</f>
        <v>SO-bev</v>
      </c>
      <c r="F717" t="str">
        <f t="shared" si="177"/>
        <v>2022RFM0SO-bev</v>
      </c>
      <c r="G717" s="3">
        <f>'Liste detaljert wide'!E177</f>
        <v>0</v>
      </c>
      <c r="H717" t="str">
        <f>VLOOKUP(E717,Def!$B$2:$C$15,2,FALSE)</f>
        <v>SO-bev</v>
      </c>
      <c r="I717" s="3">
        <f>IF(A717='Enheter, modell og år'!$F$2-1,0,G717-VLOOKUP(A717-1&amp;B717&amp;C717&amp;E717,$F$2:$G$7561,2,FALSE))</f>
        <v>0</v>
      </c>
      <c r="J717" s="3">
        <f>IF(A717='Enheter, modell og år'!$F$2-1,0,VLOOKUP(A717-1&amp;B717&amp;C717&amp;E717,$F$2:$G$7561,2,FALSE))</f>
        <v>0</v>
      </c>
    </row>
    <row r="718" spans="1:10" x14ac:dyDescent="0.25">
      <c r="A718">
        <f t="shared" ref="A718:C718" si="188">A178</f>
        <v>2022</v>
      </c>
      <c r="B718" t="str">
        <f t="shared" si="188"/>
        <v>RFM</v>
      </c>
      <c r="C718">
        <f t="shared" si="188"/>
        <v>0</v>
      </c>
      <c r="D718">
        <f>IFERROR(VLOOKUP(C718,'Enheter, modell og år'!$A$2:$B$31,2,FALSE),0)</f>
        <v>0</v>
      </c>
      <c r="E718" t="str">
        <f>'Liste detaljert wide'!$E$1</f>
        <v>SO-bev</v>
      </c>
      <c r="F718" t="str">
        <f t="shared" si="177"/>
        <v>2022RFM0SO-bev</v>
      </c>
      <c r="G718" s="3">
        <f>'Liste detaljert wide'!E178</f>
        <v>0</v>
      </c>
      <c r="H718" t="str">
        <f>VLOOKUP(E718,Def!$B$2:$C$15,2,FALSE)</f>
        <v>SO-bev</v>
      </c>
      <c r="I718" s="3">
        <f>IF(A718='Enheter, modell og år'!$F$2-1,0,G718-VLOOKUP(A718-1&amp;B718&amp;C718&amp;E718,$F$2:$G$7561,2,FALSE))</f>
        <v>0</v>
      </c>
      <c r="J718" s="3">
        <f>IF(A718='Enheter, modell og år'!$F$2-1,0,VLOOKUP(A718-1&amp;B718&amp;C718&amp;E718,$F$2:$G$7561,2,FALSE))</f>
        <v>0</v>
      </c>
    </row>
    <row r="719" spans="1:10" x14ac:dyDescent="0.25">
      <c r="A719">
        <f t="shared" ref="A719:C719" si="189">A179</f>
        <v>2022</v>
      </c>
      <c r="B719" t="str">
        <f t="shared" si="189"/>
        <v>RFM</v>
      </c>
      <c r="C719">
        <f t="shared" si="189"/>
        <v>0</v>
      </c>
      <c r="D719">
        <f>IFERROR(VLOOKUP(C719,'Enheter, modell og år'!$A$2:$B$31,2,FALSE),0)</f>
        <v>0</v>
      </c>
      <c r="E719" t="str">
        <f>'Liste detaljert wide'!$E$1</f>
        <v>SO-bev</v>
      </c>
      <c r="F719" t="str">
        <f t="shared" si="177"/>
        <v>2022RFM0SO-bev</v>
      </c>
      <c r="G719" s="3">
        <f>'Liste detaljert wide'!E179</f>
        <v>0</v>
      </c>
      <c r="H719" t="str">
        <f>VLOOKUP(E719,Def!$B$2:$C$15,2,FALSE)</f>
        <v>SO-bev</v>
      </c>
      <c r="I719" s="3">
        <f>IF(A719='Enheter, modell og år'!$F$2-1,0,G719-VLOOKUP(A719-1&amp;B719&amp;C719&amp;E719,$F$2:$G$7561,2,FALSE))</f>
        <v>0</v>
      </c>
      <c r="J719" s="3">
        <f>IF(A719='Enheter, modell og år'!$F$2-1,0,VLOOKUP(A719-1&amp;B719&amp;C719&amp;E719,$F$2:$G$7561,2,FALSE))</f>
        <v>0</v>
      </c>
    </row>
    <row r="720" spans="1:10" x14ac:dyDescent="0.25">
      <c r="A720">
        <f t="shared" ref="A720:C720" si="190">A180</f>
        <v>2022</v>
      </c>
      <c r="B720" t="str">
        <f t="shared" si="190"/>
        <v>RFM</v>
      </c>
      <c r="C720">
        <f t="shared" si="190"/>
        <v>0</v>
      </c>
      <c r="D720">
        <f>IFERROR(VLOOKUP(C720,'Enheter, modell og år'!$A$2:$B$31,2,FALSE),0)</f>
        <v>0</v>
      </c>
      <c r="E720" t="str">
        <f>'Liste detaljert wide'!$E$1</f>
        <v>SO-bev</v>
      </c>
      <c r="F720" t="str">
        <f t="shared" si="177"/>
        <v>2022RFM0SO-bev</v>
      </c>
      <c r="G720" s="3">
        <f>'Liste detaljert wide'!E180</f>
        <v>0</v>
      </c>
      <c r="H720" t="str">
        <f>VLOOKUP(E720,Def!$B$2:$C$15,2,FALSE)</f>
        <v>SO-bev</v>
      </c>
      <c r="I720" s="3">
        <f>IF(A720='Enheter, modell og år'!$F$2-1,0,G720-VLOOKUP(A720-1&amp;B720&amp;C720&amp;E720,$F$2:$G$7561,2,FALSE))</f>
        <v>0</v>
      </c>
      <c r="J720" s="3">
        <f>IF(A720='Enheter, modell og år'!$F$2-1,0,VLOOKUP(A720-1&amp;B720&amp;C720&amp;E720,$F$2:$G$7561,2,FALSE))</f>
        <v>0</v>
      </c>
    </row>
    <row r="721" spans="1:10" x14ac:dyDescent="0.25">
      <c r="A721">
        <f t="shared" ref="A721:C721" si="191">A181</f>
        <v>2022</v>
      </c>
      <c r="B721" t="str">
        <f t="shared" si="191"/>
        <v>RFM</v>
      </c>
      <c r="C721">
        <f t="shared" si="191"/>
        <v>0</v>
      </c>
      <c r="D721">
        <f>IFERROR(VLOOKUP(C721,'Enheter, modell og år'!$A$2:$B$31,2,FALSE),0)</f>
        <v>0</v>
      </c>
      <c r="E721" t="str">
        <f>'Liste detaljert wide'!$E$1</f>
        <v>SO-bev</v>
      </c>
      <c r="F721" t="str">
        <f t="shared" si="177"/>
        <v>2022RFM0SO-bev</v>
      </c>
      <c r="G721" s="3">
        <f>'Liste detaljert wide'!E181</f>
        <v>0</v>
      </c>
      <c r="H721" t="str">
        <f>VLOOKUP(E721,Def!$B$2:$C$15,2,FALSE)</f>
        <v>SO-bev</v>
      </c>
      <c r="I721" s="3">
        <f>IF(A721='Enheter, modell og år'!$F$2-1,0,G721-VLOOKUP(A721-1&amp;B721&amp;C721&amp;E721,$F$2:$G$7561,2,FALSE))</f>
        <v>0</v>
      </c>
      <c r="J721" s="3">
        <f>IF(A721='Enheter, modell og år'!$F$2-1,0,VLOOKUP(A721-1&amp;B721&amp;C721&amp;E721,$F$2:$G$7561,2,FALSE))</f>
        <v>0</v>
      </c>
    </row>
    <row r="722" spans="1:10" x14ac:dyDescent="0.25">
      <c r="A722">
        <f t="shared" ref="A722:C722" si="192">A182</f>
        <v>2023</v>
      </c>
      <c r="B722" t="str">
        <f t="shared" si="192"/>
        <v>RFM</v>
      </c>
      <c r="C722">
        <f t="shared" si="192"/>
        <v>0</v>
      </c>
      <c r="D722">
        <f>IFERROR(VLOOKUP(C722,'Enheter, modell og år'!$A$2:$B$31,2,FALSE),0)</f>
        <v>0</v>
      </c>
      <c r="E722" t="str">
        <f>'Liste detaljert wide'!$E$1</f>
        <v>SO-bev</v>
      </c>
      <c r="F722" t="str">
        <f t="shared" si="177"/>
        <v>2023RFM0SO-bev</v>
      </c>
      <c r="G722" s="3">
        <f>'Liste detaljert wide'!E182</f>
        <v>0</v>
      </c>
      <c r="H722" t="str">
        <f>VLOOKUP(E722,Def!$B$2:$C$15,2,FALSE)</f>
        <v>SO-bev</v>
      </c>
      <c r="I722" s="3">
        <f>IF(A722='Enheter, modell og år'!$F$2-1,0,G722-VLOOKUP(A722-1&amp;B722&amp;C722&amp;E722,$F$2:$G$7561,2,FALSE))</f>
        <v>0</v>
      </c>
      <c r="J722" s="3">
        <f>IF(A722='Enheter, modell og år'!$F$2-1,0,VLOOKUP(A722-1&amp;B722&amp;C722&amp;E722,$F$2:$G$7561,2,FALSE))</f>
        <v>0</v>
      </c>
    </row>
    <row r="723" spans="1:10" x14ac:dyDescent="0.25">
      <c r="A723">
        <f t="shared" ref="A723:C723" si="193">A183</f>
        <v>2023</v>
      </c>
      <c r="B723" t="str">
        <f t="shared" si="193"/>
        <v>RFM</v>
      </c>
      <c r="C723">
        <f t="shared" si="193"/>
        <v>0</v>
      </c>
      <c r="D723">
        <f>IFERROR(VLOOKUP(C723,'Enheter, modell og år'!$A$2:$B$31,2,FALSE),0)</f>
        <v>0</v>
      </c>
      <c r="E723" t="str">
        <f>'Liste detaljert wide'!$E$1</f>
        <v>SO-bev</v>
      </c>
      <c r="F723" t="str">
        <f t="shared" si="177"/>
        <v>2023RFM0SO-bev</v>
      </c>
      <c r="G723" s="3">
        <f>'Liste detaljert wide'!E183</f>
        <v>0</v>
      </c>
      <c r="H723" t="str">
        <f>VLOOKUP(E723,Def!$B$2:$C$15,2,FALSE)</f>
        <v>SO-bev</v>
      </c>
      <c r="I723" s="3">
        <f>IF(A723='Enheter, modell og år'!$F$2-1,0,G723-VLOOKUP(A723-1&amp;B723&amp;C723&amp;E723,$F$2:$G$7561,2,FALSE))</f>
        <v>0</v>
      </c>
      <c r="J723" s="3">
        <f>IF(A723='Enheter, modell og år'!$F$2-1,0,VLOOKUP(A723-1&amp;B723&amp;C723&amp;E723,$F$2:$G$7561,2,FALSE))</f>
        <v>0</v>
      </c>
    </row>
    <row r="724" spans="1:10" x14ac:dyDescent="0.25">
      <c r="A724">
        <f t="shared" ref="A724:C724" si="194">A184</f>
        <v>2023</v>
      </c>
      <c r="B724" t="str">
        <f t="shared" si="194"/>
        <v>RFM</v>
      </c>
      <c r="C724">
        <f t="shared" si="194"/>
        <v>0</v>
      </c>
      <c r="D724">
        <f>IFERROR(VLOOKUP(C724,'Enheter, modell og år'!$A$2:$B$31,2,FALSE),0)</f>
        <v>0</v>
      </c>
      <c r="E724" t="str">
        <f>'Liste detaljert wide'!$E$1</f>
        <v>SO-bev</v>
      </c>
      <c r="F724" t="str">
        <f t="shared" si="177"/>
        <v>2023RFM0SO-bev</v>
      </c>
      <c r="G724" s="3">
        <f>'Liste detaljert wide'!E184</f>
        <v>0</v>
      </c>
      <c r="H724" t="str">
        <f>VLOOKUP(E724,Def!$B$2:$C$15,2,FALSE)</f>
        <v>SO-bev</v>
      </c>
      <c r="I724" s="3">
        <f>IF(A724='Enheter, modell og år'!$F$2-1,0,G724-VLOOKUP(A724-1&amp;B724&amp;C724&amp;E724,$F$2:$G$7561,2,FALSE))</f>
        <v>0</v>
      </c>
      <c r="J724" s="3">
        <f>IF(A724='Enheter, modell og år'!$F$2-1,0,VLOOKUP(A724-1&amp;B724&amp;C724&amp;E724,$F$2:$G$7561,2,FALSE))</f>
        <v>0</v>
      </c>
    </row>
    <row r="725" spans="1:10" x14ac:dyDescent="0.25">
      <c r="A725">
        <f t="shared" ref="A725:C725" si="195">A185</f>
        <v>2023</v>
      </c>
      <c r="B725" t="str">
        <f t="shared" si="195"/>
        <v>RFM</v>
      </c>
      <c r="C725">
        <f t="shared" si="195"/>
        <v>0</v>
      </c>
      <c r="D725">
        <f>IFERROR(VLOOKUP(C725,'Enheter, modell og år'!$A$2:$B$31,2,FALSE),0)</f>
        <v>0</v>
      </c>
      <c r="E725" t="str">
        <f>'Liste detaljert wide'!$E$1</f>
        <v>SO-bev</v>
      </c>
      <c r="F725" t="str">
        <f t="shared" si="177"/>
        <v>2023RFM0SO-bev</v>
      </c>
      <c r="G725" s="3">
        <f>'Liste detaljert wide'!E185</f>
        <v>0</v>
      </c>
      <c r="H725" t="str">
        <f>VLOOKUP(E725,Def!$B$2:$C$15,2,FALSE)</f>
        <v>SO-bev</v>
      </c>
      <c r="I725" s="3">
        <f>IF(A725='Enheter, modell og år'!$F$2-1,0,G725-VLOOKUP(A725-1&amp;B725&amp;C725&amp;E725,$F$2:$G$7561,2,FALSE))</f>
        <v>0</v>
      </c>
      <c r="J725" s="3">
        <f>IF(A725='Enheter, modell og år'!$F$2-1,0,VLOOKUP(A725-1&amp;B725&amp;C725&amp;E725,$F$2:$G$7561,2,FALSE))</f>
        <v>0</v>
      </c>
    </row>
    <row r="726" spans="1:10" x14ac:dyDescent="0.25">
      <c r="A726">
        <f t="shared" ref="A726:C726" si="196">A186</f>
        <v>2023</v>
      </c>
      <c r="B726" t="str">
        <f t="shared" si="196"/>
        <v>RFM</v>
      </c>
      <c r="C726">
        <f t="shared" si="196"/>
        <v>0</v>
      </c>
      <c r="D726">
        <f>IFERROR(VLOOKUP(C726,'Enheter, modell og år'!$A$2:$B$31,2,FALSE),0)</f>
        <v>0</v>
      </c>
      <c r="E726" t="str">
        <f>'Liste detaljert wide'!$E$1</f>
        <v>SO-bev</v>
      </c>
      <c r="F726" t="str">
        <f t="shared" si="177"/>
        <v>2023RFM0SO-bev</v>
      </c>
      <c r="G726" s="3">
        <f>'Liste detaljert wide'!E186</f>
        <v>0</v>
      </c>
      <c r="H726" t="str">
        <f>VLOOKUP(E726,Def!$B$2:$C$15,2,FALSE)</f>
        <v>SO-bev</v>
      </c>
      <c r="I726" s="3">
        <f>IF(A726='Enheter, modell og år'!$F$2-1,0,G726-VLOOKUP(A726-1&amp;B726&amp;C726&amp;E726,$F$2:$G$7561,2,FALSE))</f>
        <v>0</v>
      </c>
      <c r="J726" s="3">
        <f>IF(A726='Enheter, modell og år'!$F$2-1,0,VLOOKUP(A726-1&amp;B726&amp;C726&amp;E726,$F$2:$G$7561,2,FALSE))</f>
        <v>0</v>
      </c>
    </row>
    <row r="727" spans="1:10" x14ac:dyDescent="0.25">
      <c r="A727">
        <f t="shared" ref="A727:C727" si="197">A187</f>
        <v>2023</v>
      </c>
      <c r="B727" t="str">
        <f t="shared" si="197"/>
        <v>RFM</v>
      </c>
      <c r="C727">
        <f t="shared" si="197"/>
        <v>0</v>
      </c>
      <c r="D727">
        <f>IFERROR(VLOOKUP(C727,'Enheter, modell og år'!$A$2:$B$31,2,FALSE),0)</f>
        <v>0</v>
      </c>
      <c r="E727" t="str">
        <f>'Liste detaljert wide'!$E$1</f>
        <v>SO-bev</v>
      </c>
      <c r="F727" t="str">
        <f t="shared" si="177"/>
        <v>2023RFM0SO-bev</v>
      </c>
      <c r="G727" s="3">
        <f>'Liste detaljert wide'!E187</f>
        <v>0</v>
      </c>
      <c r="H727" t="str">
        <f>VLOOKUP(E727,Def!$B$2:$C$15,2,FALSE)</f>
        <v>SO-bev</v>
      </c>
      <c r="I727" s="3">
        <f>IF(A727='Enheter, modell og år'!$F$2-1,0,G727-VLOOKUP(A727-1&amp;B727&amp;C727&amp;E727,$F$2:$G$7561,2,FALSE))</f>
        <v>0</v>
      </c>
      <c r="J727" s="3">
        <f>IF(A727='Enheter, modell og år'!$F$2-1,0,VLOOKUP(A727-1&amp;B727&amp;C727&amp;E727,$F$2:$G$7561,2,FALSE))</f>
        <v>0</v>
      </c>
    </row>
    <row r="728" spans="1:10" x14ac:dyDescent="0.25">
      <c r="A728">
        <f t="shared" ref="A728:C728" si="198">A188</f>
        <v>2023</v>
      </c>
      <c r="B728" t="str">
        <f t="shared" si="198"/>
        <v>RFM</v>
      </c>
      <c r="C728">
        <f t="shared" si="198"/>
        <v>0</v>
      </c>
      <c r="D728">
        <f>IFERROR(VLOOKUP(C728,'Enheter, modell og år'!$A$2:$B$31,2,FALSE),0)</f>
        <v>0</v>
      </c>
      <c r="E728" t="str">
        <f>'Liste detaljert wide'!$E$1</f>
        <v>SO-bev</v>
      </c>
      <c r="F728" t="str">
        <f t="shared" si="177"/>
        <v>2023RFM0SO-bev</v>
      </c>
      <c r="G728" s="3">
        <f>'Liste detaljert wide'!E188</f>
        <v>0</v>
      </c>
      <c r="H728" t="str">
        <f>VLOOKUP(E728,Def!$B$2:$C$15,2,FALSE)</f>
        <v>SO-bev</v>
      </c>
      <c r="I728" s="3">
        <f>IF(A728='Enheter, modell og år'!$F$2-1,0,G728-VLOOKUP(A728-1&amp;B728&amp;C728&amp;E728,$F$2:$G$7561,2,FALSE))</f>
        <v>0</v>
      </c>
      <c r="J728" s="3">
        <f>IF(A728='Enheter, modell og år'!$F$2-1,0,VLOOKUP(A728-1&amp;B728&amp;C728&amp;E728,$F$2:$G$7561,2,FALSE))</f>
        <v>0</v>
      </c>
    </row>
    <row r="729" spans="1:10" x14ac:dyDescent="0.25">
      <c r="A729">
        <f t="shared" ref="A729:C729" si="199">A189</f>
        <v>2023</v>
      </c>
      <c r="B729" t="str">
        <f t="shared" si="199"/>
        <v>RFM</v>
      </c>
      <c r="C729">
        <f t="shared" si="199"/>
        <v>0</v>
      </c>
      <c r="D729">
        <f>IFERROR(VLOOKUP(C729,'Enheter, modell og år'!$A$2:$B$31,2,FALSE),0)</f>
        <v>0</v>
      </c>
      <c r="E729" t="str">
        <f>'Liste detaljert wide'!$E$1</f>
        <v>SO-bev</v>
      </c>
      <c r="F729" t="str">
        <f t="shared" si="177"/>
        <v>2023RFM0SO-bev</v>
      </c>
      <c r="G729" s="3">
        <f>'Liste detaljert wide'!E189</f>
        <v>0</v>
      </c>
      <c r="H729" t="str">
        <f>VLOOKUP(E729,Def!$B$2:$C$15,2,FALSE)</f>
        <v>SO-bev</v>
      </c>
      <c r="I729" s="3">
        <f>IF(A729='Enheter, modell og år'!$F$2-1,0,G729-VLOOKUP(A729-1&amp;B729&amp;C729&amp;E729,$F$2:$G$7561,2,FALSE))</f>
        <v>0</v>
      </c>
      <c r="J729" s="3">
        <f>IF(A729='Enheter, modell og år'!$F$2-1,0,VLOOKUP(A729-1&amp;B729&amp;C729&amp;E729,$F$2:$G$7561,2,FALSE))</f>
        <v>0</v>
      </c>
    </row>
    <row r="730" spans="1:10" x14ac:dyDescent="0.25">
      <c r="A730">
        <f t="shared" ref="A730:C730" si="200">A190</f>
        <v>2023</v>
      </c>
      <c r="B730" t="str">
        <f t="shared" si="200"/>
        <v>RFM</v>
      </c>
      <c r="C730">
        <f t="shared" si="200"/>
        <v>0</v>
      </c>
      <c r="D730">
        <f>IFERROR(VLOOKUP(C730,'Enheter, modell og år'!$A$2:$B$31,2,FALSE),0)</f>
        <v>0</v>
      </c>
      <c r="E730" t="str">
        <f>'Liste detaljert wide'!$E$1</f>
        <v>SO-bev</v>
      </c>
      <c r="F730" t="str">
        <f t="shared" si="177"/>
        <v>2023RFM0SO-bev</v>
      </c>
      <c r="G730" s="3">
        <f>'Liste detaljert wide'!E190</f>
        <v>0</v>
      </c>
      <c r="H730" t="str">
        <f>VLOOKUP(E730,Def!$B$2:$C$15,2,FALSE)</f>
        <v>SO-bev</v>
      </c>
      <c r="I730" s="3">
        <f>IF(A730='Enheter, modell og år'!$F$2-1,0,G730-VLOOKUP(A730-1&amp;B730&amp;C730&amp;E730,$F$2:$G$7561,2,FALSE))</f>
        <v>0</v>
      </c>
      <c r="J730" s="3">
        <f>IF(A730='Enheter, modell og år'!$F$2-1,0,VLOOKUP(A730-1&amp;B730&amp;C730&amp;E730,$F$2:$G$7561,2,FALSE))</f>
        <v>0</v>
      </c>
    </row>
    <row r="731" spans="1:10" x14ac:dyDescent="0.25">
      <c r="A731">
        <f t="shared" ref="A731:C731" si="201">A191</f>
        <v>2023</v>
      </c>
      <c r="B731" t="str">
        <f t="shared" si="201"/>
        <v>RFM</v>
      </c>
      <c r="C731">
        <f t="shared" si="201"/>
        <v>0</v>
      </c>
      <c r="D731">
        <f>IFERROR(VLOOKUP(C731,'Enheter, modell og år'!$A$2:$B$31,2,FALSE),0)</f>
        <v>0</v>
      </c>
      <c r="E731" t="str">
        <f>'Liste detaljert wide'!$E$1</f>
        <v>SO-bev</v>
      </c>
      <c r="F731" t="str">
        <f t="shared" si="177"/>
        <v>2023RFM0SO-bev</v>
      </c>
      <c r="G731" s="3">
        <f>'Liste detaljert wide'!E191</f>
        <v>0</v>
      </c>
      <c r="H731" t="str">
        <f>VLOOKUP(E731,Def!$B$2:$C$15,2,FALSE)</f>
        <v>SO-bev</v>
      </c>
      <c r="I731" s="3">
        <f>IF(A731='Enheter, modell og år'!$F$2-1,0,G731-VLOOKUP(A731-1&amp;B731&amp;C731&amp;E731,$F$2:$G$7561,2,FALSE))</f>
        <v>0</v>
      </c>
      <c r="J731" s="3">
        <f>IF(A731='Enheter, modell og år'!$F$2-1,0,VLOOKUP(A731-1&amp;B731&amp;C731&amp;E731,$F$2:$G$7561,2,FALSE))</f>
        <v>0</v>
      </c>
    </row>
    <row r="732" spans="1:10" x14ac:dyDescent="0.25">
      <c r="A732">
        <f t="shared" ref="A732:C732" si="202">A192</f>
        <v>2023</v>
      </c>
      <c r="B732" t="str">
        <f t="shared" si="202"/>
        <v>RFM</v>
      </c>
      <c r="C732">
        <f t="shared" si="202"/>
        <v>0</v>
      </c>
      <c r="D732">
        <f>IFERROR(VLOOKUP(C732,'Enheter, modell og år'!$A$2:$B$31,2,FALSE),0)</f>
        <v>0</v>
      </c>
      <c r="E732" t="str">
        <f>'Liste detaljert wide'!$E$1</f>
        <v>SO-bev</v>
      </c>
      <c r="F732" t="str">
        <f t="shared" si="177"/>
        <v>2023RFM0SO-bev</v>
      </c>
      <c r="G732" s="3">
        <f>'Liste detaljert wide'!E192</f>
        <v>0</v>
      </c>
      <c r="H732" t="str">
        <f>VLOOKUP(E732,Def!$B$2:$C$15,2,FALSE)</f>
        <v>SO-bev</v>
      </c>
      <c r="I732" s="3">
        <f>IF(A732='Enheter, modell og år'!$F$2-1,0,G732-VLOOKUP(A732-1&amp;B732&amp;C732&amp;E732,$F$2:$G$7561,2,FALSE))</f>
        <v>0</v>
      </c>
      <c r="J732" s="3">
        <f>IF(A732='Enheter, modell og år'!$F$2-1,0,VLOOKUP(A732-1&amp;B732&amp;C732&amp;E732,$F$2:$G$7561,2,FALSE))</f>
        <v>0</v>
      </c>
    </row>
    <row r="733" spans="1:10" x14ac:dyDescent="0.25">
      <c r="A733">
        <f t="shared" ref="A733:C733" si="203">A193</f>
        <v>2023</v>
      </c>
      <c r="B733" t="str">
        <f t="shared" si="203"/>
        <v>RFM</v>
      </c>
      <c r="C733">
        <f t="shared" si="203"/>
        <v>0</v>
      </c>
      <c r="D733">
        <f>IFERROR(VLOOKUP(C733,'Enheter, modell og år'!$A$2:$B$31,2,FALSE),0)</f>
        <v>0</v>
      </c>
      <c r="E733" t="str">
        <f>'Liste detaljert wide'!$E$1</f>
        <v>SO-bev</v>
      </c>
      <c r="F733" t="str">
        <f t="shared" si="177"/>
        <v>2023RFM0SO-bev</v>
      </c>
      <c r="G733" s="3">
        <f>'Liste detaljert wide'!E193</f>
        <v>0</v>
      </c>
      <c r="H733" t="str">
        <f>VLOOKUP(E733,Def!$B$2:$C$15,2,FALSE)</f>
        <v>SO-bev</v>
      </c>
      <c r="I733" s="3">
        <f>IF(A733='Enheter, modell og år'!$F$2-1,0,G733-VLOOKUP(A733-1&amp;B733&amp;C733&amp;E733,$F$2:$G$7561,2,FALSE))</f>
        <v>0</v>
      </c>
      <c r="J733" s="3">
        <f>IF(A733='Enheter, modell og år'!$F$2-1,0,VLOOKUP(A733-1&amp;B733&amp;C733&amp;E733,$F$2:$G$7561,2,FALSE))</f>
        <v>0</v>
      </c>
    </row>
    <row r="734" spans="1:10" x14ac:dyDescent="0.25">
      <c r="A734">
        <f t="shared" ref="A734:C734" si="204">A194</f>
        <v>2023</v>
      </c>
      <c r="B734" t="str">
        <f t="shared" si="204"/>
        <v>RFM</v>
      </c>
      <c r="C734">
        <f t="shared" si="204"/>
        <v>0</v>
      </c>
      <c r="D734">
        <f>IFERROR(VLOOKUP(C734,'Enheter, modell og år'!$A$2:$B$31,2,FALSE),0)</f>
        <v>0</v>
      </c>
      <c r="E734" t="str">
        <f>'Liste detaljert wide'!$E$1</f>
        <v>SO-bev</v>
      </c>
      <c r="F734" t="str">
        <f t="shared" si="177"/>
        <v>2023RFM0SO-bev</v>
      </c>
      <c r="G734" s="3">
        <f>'Liste detaljert wide'!E194</f>
        <v>0</v>
      </c>
      <c r="H734" t="str">
        <f>VLOOKUP(E734,Def!$B$2:$C$15,2,FALSE)</f>
        <v>SO-bev</v>
      </c>
      <c r="I734" s="3">
        <f>IF(A734='Enheter, modell og år'!$F$2-1,0,G734-VLOOKUP(A734-1&amp;B734&amp;C734&amp;E734,$F$2:$G$7561,2,FALSE))</f>
        <v>0</v>
      </c>
      <c r="J734" s="3">
        <f>IF(A734='Enheter, modell og år'!$F$2-1,0,VLOOKUP(A734-1&amp;B734&amp;C734&amp;E734,$F$2:$G$7561,2,FALSE))</f>
        <v>0</v>
      </c>
    </row>
    <row r="735" spans="1:10" x14ac:dyDescent="0.25">
      <c r="A735">
        <f t="shared" ref="A735:C735" si="205">A195</f>
        <v>2023</v>
      </c>
      <c r="B735" t="str">
        <f t="shared" si="205"/>
        <v>RFM</v>
      </c>
      <c r="C735">
        <f t="shared" si="205"/>
        <v>0</v>
      </c>
      <c r="D735">
        <f>IFERROR(VLOOKUP(C735,'Enheter, modell og år'!$A$2:$B$31,2,FALSE),0)</f>
        <v>0</v>
      </c>
      <c r="E735" t="str">
        <f>'Liste detaljert wide'!$E$1</f>
        <v>SO-bev</v>
      </c>
      <c r="F735" t="str">
        <f t="shared" si="177"/>
        <v>2023RFM0SO-bev</v>
      </c>
      <c r="G735" s="3">
        <f>'Liste detaljert wide'!E195</f>
        <v>0</v>
      </c>
      <c r="H735" t="str">
        <f>VLOOKUP(E735,Def!$B$2:$C$15,2,FALSE)</f>
        <v>SO-bev</v>
      </c>
      <c r="I735" s="3">
        <f>IF(A735='Enheter, modell og år'!$F$2-1,0,G735-VLOOKUP(A735-1&amp;B735&amp;C735&amp;E735,$F$2:$G$7561,2,FALSE))</f>
        <v>0</v>
      </c>
      <c r="J735" s="3">
        <f>IF(A735='Enheter, modell og år'!$F$2-1,0,VLOOKUP(A735-1&amp;B735&amp;C735&amp;E735,$F$2:$G$7561,2,FALSE))</f>
        <v>0</v>
      </c>
    </row>
    <row r="736" spans="1:10" x14ac:dyDescent="0.25">
      <c r="A736">
        <f t="shared" ref="A736:C736" si="206">A196</f>
        <v>2023</v>
      </c>
      <c r="B736" t="str">
        <f t="shared" si="206"/>
        <v>RFM</v>
      </c>
      <c r="C736">
        <f t="shared" si="206"/>
        <v>0</v>
      </c>
      <c r="D736">
        <f>IFERROR(VLOOKUP(C736,'Enheter, modell og år'!$A$2:$B$31,2,FALSE),0)</f>
        <v>0</v>
      </c>
      <c r="E736" t="str">
        <f>'Liste detaljert wide'!$E$1</f>
        <v>SO-bev</v>
      </c>
      <c r="F736" t="str">
        <f t="shared" si="177"/>
        <v>2023RFM0SO-bev</v>
      </c>
      <c r="G736" s="3">
        <f>'Liste detaljert wide'!E196</f>
        <v>0</v>
      </c>
      <c r="H736" t="str">
        <f>VLOOKUP(E736,Def!$B$2:$C$15,2,FALSE)</f>
        <v>SO-bev</v>
      </c>
      <c r="I736" s="3">
        <f>IF(A736='Enheter, modell og år'!$F$2-1,0,G736-VLOOKUP(A736-1&amp;B736&amp;C736&amp;E736,$F$2:$G$7561,2,FALSE))</f>
        <v>0</v>
      </c>
      <c r="J736" s="3">
        <f>IF(A736='Enheter, modell og år'!$F$2-1,0,VLOOKUP(A736-1&amp;B736&amp;C736&amp;E736,$F$2:$G$7561,2,FALSE))</f>
        <v>0</v>
      </c>
    </row>
    <row r="737" spans="1:10" x14ac:dyDescent="0.25">
      <c r="A737">
        <f t="shared" ref="A737:C737" si="207">A197</f>
        <v>2023</v>
      </c>
      <c r="B737" t="str">
        <f t="shared" si="207"/>
        <v>RFM</v>
      </c>
      <c r="C737">
        <f t="shared" si="207"/>
        <v>0</v>
      </c>
      <c r="D737">
        <f>IFERROR(VLOOKUP(C737,'Enheter, modell og år'!$A$2:$B$31,2,FALSE),0)</f>
        <v>0</v>
      </c>
      <c r="E737" t="str">
        <f>'Liste detaljert wide'!$E$1</f>
        <v>SO-bev</v>
      </c>
      <c r="F737" t="str">
        <f t="shared" si="177"/>
        <v>2023RFM0SO-bev</v>
      </c>
      <c r="G737" s="3">
        <f>'Liste detaljert wide'!E197</f>
        <v>0</v>
      </c>
      <c r="H737" t="str">
        <f>VLOOKUP(E737,Def!$B$2:$C$15,2,FALSE)</f>
        <v>SO-bev</v>
      </c>
      <c r="I737" s="3">
        <f>IF(A737='Enheter, modell og år'!$F$2-1,0,G737-VLOOKUP(A737-1&amp;B737&amp;C737&amp;E737,$F$2:$G$7561,2,FALSE))</f>
        <v>0</v>
      </c>
      <c r="J737" s="3">
        <f>IF(A737='Enheter, modell og år'!$F$2-1,0,VLOOKUP(A737-1&amp;B737&amp;C737&amp;E737,$F$2:$G$7561,2,FALSE))</f>
        <v>0</v>
      </c>
    </row>
    <row r="738" spans="1:10" x14ac:dyDescent="0.25">
      <c r="A738">
        <f t="shared" ref="A738:C738" si="208">A198</f>
        <v>2023</v>
      </c>
      <c r="B738" t="str">
        <f t="shared" si="208"/>
        <v>RFM</v>
      </c>
      <c r="C738">
        <f t="shared" si="208"/>
        <v>0</v>
      </c>
      <c r="D738">
        <f>IFERROR(VLOOKUP(C738,'Enheter, modell og år'!$A$2:$B$31,2,FALSE),0)</f>
        <v>0</v>
      </c>
      <c r="E738" t="str">
        <f>'Liste detaljert wide'!$E$1</f>
        <v>SO-bev</v>
      </c>
      <c r="F738" t="str">
        <f t="shared" si="177"/>
        <v>2023RFM0SO-bev</v>
      </c>
      <c r="G738" s="3">
        <f>'Liste detaljert wide'!E198</f>
        <v>0</v>
      </c>
      <c r="H738" t="str">
        <f>VLOOKUP(E738,Def!$B$2:$C$15,2,FALSE)</f>
        <v>SO-bev</v>
      </c>
      <c r="I738" s="3">
        <f>IF(A738='Enheter, modell og år'!$F$2-1,0,G738-VLOOKUP(A738-1&amp;B738&amp;C738&amp;E738,$F$2:$G$7561,2,FALSE))</f>
        <v>0</v>
      </c>
      <c r="J738" s="3">
        <f>IF(A738='Enheter, modell og år'!$F$2-1,0,VLOOKUP(A738-1&amp;B738&amp;C738&amp;E738,$F$2:$G$7561,2,FALSE))</f>
        <v>0</v>
      </c>
    </row>
    <row r="739" spans="1:10" x14ac:dyDescent="0.25">
      <c r="A739">
        <f t="shared" ref="A739:C739" si="209">A199</f>
        <v>2023</v>
      </c>
      <c r="B739" t="str">
        <f t="shared" si="209"/>
        <v>RFM</v>
      </c>
      <c r="C739">
        <f t="shared" si="209"/>
        <v>0</v>
      </c>
      <c r="D739">
        <f>IFERROR(VLOOKUP(C739,'Enheter, modell og år'!$A$2:$B$31,2,FALSE),0)</f>
        <v>0</v>
      </c>
      <c r="E739" t="str">
        <f>'Liste detaljert wide'!$E$1</f>
        <v>SO-bev</v>
      </c>
      <c r="F739" t="str">
        <f t="shared" si="177"/>
        <v>2023RFM0SO-bev</v>
      </c>
      <c r="G739" s="3">
        <f>'Liste detaljert wide'!E199</f>
        <v>0</v>
      </c>
      <c r="H739" t="str">
        <f>VLOOKUP(E739,Def!$B$2:$C$15,2,FALSE)</f>
        <v>SO-bev</v>
      </c>
      <c r="I739" s="3">
        <f>IF(A739='Enheter, modell og år'!$F$2-1,0,G739-VLOOKUP(A739-1&amp;B739&amp;C739&amp;E739,$F$2:$G$7561,2,FALSE))</f>
        <v>0</v>
      </c>
      <c r="J739" s="3">
        <f>IF(A739='Enheter, modell og år'!$F$2-1,0,VLOOKUP(A739-1&amp;B739&amp;C739&amp;E739,$F$2:$G$7561,2,FALSE))</f>
        <v>0</v>
      </c>
    </row>
    <row r="740" spans="1:10" x14ac:dyDescent="0.25">
      <c r="A740">
        <f t="shared" ref="A740:C740" si="210">A200</f>
        <v>2023</v>
      </c>
      <c r="B740" t="str">
        <f t="shared" si="210"/>
        <v>RFM</v>
      </c>
      <c r="C740">
        <f t="shared" si="210"/>
        <v>0</v>
      </c>
      <c r="D740">
        <f>IFERROR(VLOOKUP(C740,'Enheter, modell og år'!$A$2:$B$31,2,FALSE),0)</f>
        <v>0</v>
      </c>
      <c r="E740" t="str">
        <f>'Liste detaljert wide'!$E$1</f>
        <v>SO-bev</v>
      </c>
      <c r="F740" t="str">
        <f t="shared" si="177"/>
        <v>2023RFM0SO-bev</v>
      </c>
      <c r="G740" s="3">
        <f>'Liste detaljert wide'!E200</f>
        <v>0</v>
      </c>
      <c r="H740" t="str">
        <f>VLOOKUP(E740,Def!$B$2:$C$15,2,FALSE)</f>
        <v>SO-bev</v>
      </c>
      <c r="I740" s="3">
        <f>IF(A740='Enheter, modell og år'!$F$2-1,0,G740-VLOOKUP(A740-1&amp;B740&amp;C740&amp;E740,$F$2:$G$7561,2,FALSE))</f>
        <v>0</v>
      </c>
      <c r="J740" s="3">
        <f>IF(A740='Enheter, modell og år'!$F$2-1,0,VLOOKUP(A740-1&amp;B740&amp;C740&amp;E740,$F$2:$G$7561,2,FALSE))</f>
        <v>0</v>
      </c>
    </row>
    <row r="741" spans="1:10" x14ac:dyDescent="0.25">
      <c r="A741">
        <f t="shared" ref="A741:C741" si="211">A201</f>
        <v>2023</v>
      </c>
      <c r="B741" t="str">
        <f t="shared" si="211"/>
        <v>RFM</v>
      </c>
      <c r="C741">
        <f t="shared" si="211"/>
        <v>0</v>
      </c>
      <c r="D741">
        <f>IFERROR(VLOOKUP(C741,'Enheter, modell og år'!$A$2:$B$31,2,FALSE),0)</f>
        <v>0</v>
      </c>
      <c r="E741" t="str">
        <f>'Liste detaljert wide'!$E$1</f>
        <v>SO-bev</v>
      </c>
      <c r="F741" t="str">
        <f t="shared" si="177"/>
        <v>2023RFM0SO-bev</v>
      </c>
      <c r="G741" s="3">
        <f>'Liste detaljert wide'!E201</f>
        <v>0</v>
      </c>
      <c r="H741" t="str">
        <f>VLOOKUP(E741,Def!$B$2:$C$15,2,FALSE)</f>
        <v>SO-bev</v>
      </c>
      <c r="I741" s="3">
        <f>IF(A741='Enheter, modell og år'!$F$2-1,0,G741-VLOOKUP(A741-1&amp;B741&amp;C741&amp;E741,$F$2:$G$7561,2,FALSE))</f>
        <v>0</v>
      </c>
      <c r="J741" s="3">
        <f>IF(A741='Enheter, modell og år'!$F$2-1,0,VLOOKUP(A741-1&amp;B741&amp;C741&amp;E741,$F$2:$G$7561,2,FALSE))</f>
        <v>0</v>
      </c>
    </row>
    <row r="742" spans="1:10" x14ac:dyDescent="0.25">
      <c r="A742">
        <f t="shared" ref="A742:C742" si="212">A202</f>
        <v>2023</v>
      </c>
      <c r="B742" t="str">
        <f t="shared" si="212"/>
        <v>RFM</v>
      </c>
      <c r="C742">
        <f t="shared" si="212"/>
        <v>0</v>
      </c>
      <c r="D742">
        <f>IFERROR(VLOOKUP(C742,'Enheter, modell og år'!$A$2:$B$31,2,FALSE),0)</f>
        <v>0</v>
      </c>
      <c r="E742" t="str">
        <f>'Liste detaljert wide'!$E$1</f>
        <v>SO-bev</v>
      </c>
      <c r="F742" t="str">
        <f t="shared" si="177"/>
        <v>2023RFM0SO-bev</v>
      </c>
      <c r="G742" s="3">
        <f>'Liste detaljert wide'!E202</f>
        <v>0</v>
      </c>
      <c r="H742" t="str">
        <f>VLOOKUP(E742,Def!$B$2:$C$15,2,FALSE)</f>
        <v>SO-bev</v>
      </c>
      <c r="I742" s="3">
        <f>IF(A742='Enheter, modell og år'!$F$2-1,0,G742-VLOOKUP(A742-1&amp;B742&amp;C742&amp;E742,$F$2:$G$7561,2,FALSE))</f>
        <v>0</v>
      </c>
      <c r="J742" s="3">
        <f>IF(A742='Enheter, modell og år'!$F$2-1,0,VLOOKUP(A742-1&amp;B742&amp;C742&amp;E742,$F$2:$G$7561,2,FALSE))</f>
        <v>0</v>
      </c>
    </row>
    <row r="743" spans="1:10" x14ac:dyDescent="0.25">
      <c r="A743">
        <f t="shared" ref="A743:C743" si="213">A203</f>
        <v>2023</v>
      </c>
      <c r="B743" t="str">
        <f t="shared" si="213"/>
        <v>RFM</v>
      </c>
      <c r="C743">
        <f t="shared" si="213"/>
        <v>0</v>
      </c>
      <c r="D743">
        <f>IFERROR(VLOOKUP(C743,'Enheter, modell og år'!$A$2:$B$31,2,FALSE),0)</f>
        <v>0</v>
      </c>
      <c r="E743" t="str">
        <f>'Liste detaljert wide'!$E$1</f>
        <v>SO-bev</v>
      </c>
      <c r="F743" t="str">
        <f t="shared" si="177"/>
        <v>2023RFM0SO-bev</v>
      </c>
      <c r="G743" s="3">
        <f>'Liste detaljert wide'!E203</f>
        <v>0</v>
      </c>
      <c r="H743" t="str">
        <f>VLOOKUP(E743,Def!$B$2:$C$15,2,FALSE)</f>
        <v>SO-bev</v>
      </c>
      <c r="I743" s="3">
        <f>IF(A743='Enheter, modell og år'!$F$2-1,0,G743-VLOOKUP(A743-1&amp;B743&amp;C743&amp;E743,$F$2:$G$7561,2,FALSE))</f>
        <v>0</v>
      </c>
      <c r="J743" s="3">
        <f>IF(A743='Enheter, modell og år'!$F$2-1,0,VLOOKUP(A743-1&amp;B743&amp;C743&amp;E743,$F$2:$G$7561,2,FALSE))</f>
        <v>0</v>
      </c>
    </row>
    <row r="744" spans="1:10" x14ac:dyDescent="0.25">
      <c r="A744">
        <f t="shared" ref="A744:C744" si="214">A204</f>
        <v>2023</v>
      </c>
      <c r="B744" t="str">
        <f t="shared" si="214"/>
        <v>RFM</v>
      </c>
      <c r="C744">
        <f t="shared" si="214"/>
        <v>0</v>
      </c>
      <c r="D744">
        <f>IFERROR(VLOOKUP(C744,'Enheter, modell og år'!$A$2:$B$31,2,FALSE),0)</f>
        <v>0</v>
      </c>
      <c r="E744" t="str">
        <f>'Liste detaljert wide'!$E$1</f>
        <v>SO-bev</v>
      </c>
      <c r="F744" t="str">
        <f t="shared" si="177"/>
        <v>2023RFM0SO-bev</v>
      </c>
      <c r="G744" s="3">
        <f>'Liste detaljert wide'!E204</f>
        <v>0</v>
      </c>
      <c r="H744" t="str">
        <f>VLOOKUP(E744,Def!$B$2:$C$15,2,FALSE)</f>
        <v>SO-bev</v>
      </c>
      <c r="I744" s="3">
        <f>IF(A744='Enheter, modell og år'!$F$2-1,0,G744-VLOOKUP(A744-1&amp;B744&amp;C744&amp;E744,$F$2:$G$7561,2,FALSE))</f>
        <v>0</v>
      </c>
      <c r="J744" s="3">
        <f>IF(A744='Enheter, modell og år'!$F$2-1,0,VLOOKUP(A744-1&amp;B744&amp;C744&amp;E744,$F$2:$G$7561,2,FALSE))</f>
        <v>0</v>
      </c>
    </row>
    <row r="745" spans="1:10" x14ac:dyDescent="0.25">
      <c r="A745">
        <f t="shared" ref="A745:C745" si="215">A205</f>
        <v>2023</v>
      </c>
      <c r="B745" t="str">
        <f t="shared" si="215"/>
        <v>RFM</v>
      </c>
      <c r="C745">
        <f t="shared" si="215"/>
        <v>0</v>
      </c>
      <c r="D745">
        <f>IFERROR(VLOOKUP(C745,'Enheter, modell og år'!$A$2:$B$31,2,FALSE),0)</f>
        <v>0</v>
      </c>
      <c r="E745" t="str">
        <f>'Liste detaljert wide'!$E$1</f>
        <v>SO-bev</v>
      </c>
      <c r="F745" t="str">
        <f t="shared" si="177"/>
        <v>2023RFM0SO-bev</v>
      </c>
      <c r="G745" s="3">
        <f>'Liste detaljert wide'!E205</f>
        <v>0</v>
      </c>
      <c r="H745" t="str">
        <f>VLOOKUP(E745,Def!$B$2:$C$15,2,FALSE)</f>
        <v>SO-bev</v>
      </c>
      <c r="I745" s="3">
        <f>IF(A745='Enheter, modell og år'!$F$2-1,0,G745-VLOOKUP(A745-1&amp;B745&amp;C745&amp;E745,$F$2:$G$7561,2,FALSE))</f>
        <v>0</v>
      </c>
      <c r="J745" s="3">
        <f>IF(A745='Enheter, modell og år'!$F$2-1,0,VLOOKUP(A745-1&amp;B745&amp;C745&amp;E745,$F$2:$G$7561,2,FALSE))</f>
        <v>0</v>
      </c>
    </row>
    <row r="746" spans="1:10" x14ac:dyDescent="0.25">
      <c r="A746">
        <f t="shared" ref="A746:C746" si="216">A206</f>
        <v>2023</v>
      </c>
      <c r="B746" t="str">
        <f t="shared" si="216"/>
        <v>RFM</v>
      </c>
      <c r="C746">
        <f t="shared" si="216"/>
        <v>0</v>
      </c>
      <c r="D746">
        <f>IFERROR(VLOOKUP(C746,'Enheter, modell og år'!$A$2:$B$31,2,FALSE),0)</f>
        <v>0</v>
      </c>
      <c r="E746" t="str">
        <f>'Liste detaljert wide'!$E$1</f>
        <v>SO-bev</v>
      </c>
      <c r="F746" t="str">
        <f t="shared" si="177"/>
        <v>2023RFM0SO-bev</v>
      </c>
      <c r="G746" s="3">
        <f>'Liste detaljert wide'!E206</f>
        <v>0</v>
      </c>
      <c r="H746" t="str">
        <f>VLOOKUP(E746,Def!$B$2:$C$15,2,FALSE)</f>
        <v>SO-bev</v>
      </c>
      <c r="I746" s="3">
        <f>IF(A746='Enheter, modell og år'!$F$2-1,0,G746-VLOOKUP(A746-1&amp;B746&amp;C746&amp;E746,$F$2:$G$7561,2,FALSE))</f>
        <v>0</v>
      </c>
      <c r="J746" s="3">
        <f>IF(A746='Enheter, modell og år'!$F$2-1,0,VLOOKUP(A746-1&amp;B746&amp;C746&amp;E746,$F$2:$G$7561,2,FALSE))</f>
        <v>0</v>
      </c>
    </row>
    <row r="747" spans="1:10" x14ac:dyDescent="0.25">
      <c r="A747">
        <f t="shared" ref="A747:C747" si="217">A207</f>
        <v>2023</v>
      </c>
      <c r="B747" t="str">
        <f t="shared" si="217"/>
        <v>RFM</v>
      </c>
      <c r="C747">
        <f t="shared" si="217"/>
        <v>0</v>
      </c>
      <c r="D747">
        <f>IFERROR(VLOOKUP(C747,'Enheter, modell og år'!$A$2:$B$31,2,FALSE),0)</f>
        <v>0</v>
      </c>
      <c r="E747" t="str">
        <f>'Liste detaljert wide'!$E$1</f>
        <v>SO-bev</v>
      </c>
      <c r="F747" t="str">
        <f t="shared" si="177"/>
        <v>2023RFM0SO-bev</v>
      </c>
      <c r="G747" s="3">
        <f>'Liste detaljert wide'!E207</f>
        <v>0</v>
      </c>
      <c r="H747" t="str">
        <f>VLOOKUP(E747,Def!$B$2:$C$15,2,FALSE)</f>
        <v>SO-bev</v>
      </c>
      <c r="I747" s="3">
        <f>IF(A747='Enheter, modell og år'!$F$2-1,0,G747-VLOOKUP(A747-1&amp;B747&amp;C747&amp;E747,$F$2:$G$7561,2,FALSE))</f>
        <v>0</v>
      </c>
      <c r="J747" s="3">
        <f>IF(A747='Enheter, modell og år'!$F$2-1,0,VLOOKUP(A747-1&amp;B747&amp;C747&amp;E747,$F$2:$G$7561,2,FALSE))</f>
        <v>0</v>
      </c>
    </row>
    <row r="748" spans="1:10" x14ac:dyDescent="0.25">
      <c r="A748">
        <f t="shared" ref="A748:C748" si="218">A208</f>
        <v>2023</v>
      </c>
      <c r="B748" t="str">
        <f t="shared" si="218"/>
        <v>RFM</v>
      </c>
      <c r="C748">
        <f t="shared" si="218"/>
        <v>0</v>
      </c>
      <c r="D748">
        <f>IFERROR(VLOOKUP(C748,'Enheter, modell og år'!$A$2:$B$31,2,FALSE),0)</f>
        <v>0</v>
      </c>
      <c r="E748" t="str">
        <f>'Liste detaljert wide'!$E$1</f>
        <v>SO-bev</v>
      </c>
      <c r="F748" t="str">
        <f t="shared" si="177"/>
        <v>2023RFM0SO-bev</v>
      </c>
      <c r="G748" s="3">
        <f>'Liste detaljert wide'!E208</f>
        <v>0</v>
      </c>
      <c r="H748" t="str">
        <f>VLOOKUP(E748,Def!$B$2:$C$15,2,FALSE)</f>
        <v>SO-bev</v>
      </c>
      <c r="I748" s="3">
        <f>IF(A748='Enheter, modell og år'!$F$2-1,0,G748-VLOOKUP(A748-1&amp;B748&amp;C748&amp;E748,$F$2:$G$7561,2,FALSE))</f>
        <v>0</v>
      </c>
      <c r="J748" s="3">
        <f>IF(A748='Enheter, modell og år'!$F$2-1,0,VLOOKUP(A748-1&amp;B748&amp;C748&amp;E748,$F$2:$G$7561,2,FALSE))</f>
        <v>0</v>
      </c>
    </row>
    <row r="749" spans="1:10" x14ac:dyDescent="0.25">
      <c r="A749">
        <f t="shared" ref="A749:C749" si="219">A209</f>
        <v>2023</v>
      </c>
      <c r="B749" t="str">
        <f t="shared" si="219"/>
        <v>RFM</v>
      </c>
      <c r="C749">
        <f t="shared" si="219"/>
        <v>0</v>
      </c>
      <c r="D749">
        <f>IFERROR(VLOOKUP(C749,'Enheter, modell og år'!$A$2:$B$31,2,FALSE),0)</f>
        <v>0</v>
      </c>
      <c r="E749" t="str">
        <f>'Liste detaljert wide'!$E$1</f>
        <v>SO-bev</v>
      </c>
      <c r="F749" t="str">
        <f t="shared" si="177"/>
        <v>2023RFM0SO-bev</v>
      </c>
      <c r="G749" s="3">
        <f>'Liste detaljert wide'!E209</f>
        <v>0</v>
      </c>
      <c r="H749" t="str">
        <f>VLOOKUP(E749,Def!$B$2:$C$15,2,FALSE)</f>
        <v>SO-bev</v>
      </c>
      <c r="I749" s="3">
        <f>IF(A749='Enheter, modell og år'!$F$2-1,0,G749-VLOOKUP(A749-1&amp;B749&amp;C749&amp;E749,$F$2:$G$7561,2,FALSE))</f>
        <v>0</v>
      </c>
      <c r="J749" s="3">
        <f>IF(A749='Enheter, modell og år'!$F$2-1,0,VLOOKUP(A749-1&amp;B749&amp;C749&amp;E749,$F$2:$G$7561,2,FALSE))</f>
        <v>0</v>
      </c>
    </row>
    <row r="750" spans="1:10" x14ac:dyDescent="0.25">
      <c r="A750">
        <f t="shared" ref="A750:C750" si="220">A210</f>
        <v>2023</v>
      </c>
      <c r="B750" t="str">
        <f t="shared" si="220"/>
        <v>RFM</v>
      </c>
      <c r="C750">
        <f t="shared" si="220"/>
        <v>0</v>
      </c>
      <c r="D750">
        <f>IFERROR(VLOOKUP(C750,'Enheter, modell og år'!$A$2:$B$31,2,FALSE),0)</f>
        <v>0</v>
      </c>
      <c r="E750" t="str">
        <f>'Liste detaljert wide'!$E$1</f>
        <v>SO-bev</v>
      </c>
      <c r="F750" t="str">
        <f t="shared" si="177"/>
        <v>2023RFM0SO-bev</v>
      </c>
      <c r="G750" s="3">
        <f>'Liste detaljert wide'!E210</f>
        <v>0</v>
      </c>
      <c r="H750" t="str">
        <f>VLOOKUP(E750,Def!$B$2:$C$15,2,FALSE)</f>
        <v>SO-bev</v>
      </c>
      <c r="I750" s="3">
        <f>IF(A750='Enheter, modell og år'!$F$2-1,0,G750-VLOOKUP(A750-1&amp;B750&amp;C750&amp;E750,$F$2:$G$7561,2,FALSE))</f>
        <v>0</v>
      </c>
      <c r="J750" s="3">
        <f>IF(A750='Enheter, modell og år'!$F$2-1,0,VLOOKUP(A750-1&amp;B750&amp;C750&amp;E750,$F$2:$G$7561,2,FALSE))</f>
        <v>0</v>
      </c>
    </row>
    <row r="751" spans="1:10" x14ac:dyDescent="0.25">
      <c r="A751">
        <f t="shared" ref="A751:C751" si="221">A211</f>
        <v>2023</v>
      </c>
      <c r="B751" t="str">
        <f t="shared" si="221"/>
        <v>RFM</v>
      </c>
      <c r="C751">
        <f t="shared" si="221"/>
        <v>0</v>
      </c>
      <c r="D751">
        <f>IFERROR(VLOOKUP(C751,'Enheter, modell og år'!$A$2:$B$31,2,FALSE),0)</f>
        <v>0</v>
      </c>
      <c r="E751" t="str">
        <f>'Liste detaljert wide'!$E$1</f>
        <v>SO-bev</v>
      </c>
      <c r="F751" t="str">
        <f t="shared" si="177"/>
        <v>2023RFM0SO-bev</v>
      </c>
      <c r="G751" s="3">
        <f>'Liste detaljert wide'!E211</f>
        <v>0</v>
      </c>
      <c r="H751" t="str">
        <f>VLOOKUP(E751,Def!$B$2:$C$15,2,FALSE)</f>
        <v>SO-bev</v>
      </c>
      <c r="I751" s="3">
        <f>IF(A751='Enheter, modell og år'!$F$2-1,0,G751-VLOOKUP(A751-1&amp;B751&amp;C751&amp;E751,$F$2:$G$7561,2,FALSE))</f>
        <v>0</v>
      </c>
      <c r="J751" s="3">
        <f>IF(A751='Enheter, modell og år'!$F$2-1,0,VLOOKUP(A751-1&amp;B751&amp;C751&amp;E751,$F$2:$G$7561,2,FALSE))</f>
        <v>0</v>
      </c>
    </row>
    <row r="752" spans="1:10" x14ac:dyDescent="0.25">
      <c r="A752">
        <f t="shared" ref="A752:C752" si="222">A212</f>
        <v>2024</v>
      </c>
      <c r="B752" t="str">
        <f t="shared" si="222"/>
        <v>RFM</v>
      </c>
      <c r="C752">
        <f t="shared" si="222"/>
        <v>0</v>
      </c>
      <c r="D752">
        <f>IFERROR(VLOOKUP(C752,'Enheter, modell og år'!$A$2:$B$31,2,FALSE),0)</f>
        <v>0</v>
      </c>
      <c r="E752" t="str">
        <f>'Liste detaljert wide'!$E$1</f>
        <v>SO-bev</v>
      </c>
      <c r="F752" t="str">
        <f t="shared" si="177"/>
        <v>2024RFM0SO-bev</v>
      </c>
      <c r="G752" s="3">
        <f>'Liste detaljert wide'!E212</f>
        <v>0</v>
      </c>
      <c r="H752" t="str">
        <f>VLOOKUP(E752,Def!$B$2:$C$15,2,FALSE)</f>
        <v>SO-bev</v>
      </c>
      <c r="I752" s="3">
        <f>IF(A752='Enheter, modell og år'!$F$2-1,0,G752-VLOOKUP(A752-1&amp;B752&amp;C752&amp;E752,$F$2:$G$7561,2,FALSE))</f>
        <v>0</v>
      </c>
      <c r="J752" s="3">
        <f>IF(A752='Enheter, modell og år'!$F$2-1,0,VLOOKUP(A752-1&amp;B752&amp;C752&amp;E752,$F$2:$G$7561,2,FALSE))</f>
        <v>0</v>
      </c>
    </row>
    <row r="753" spans="1:10" x14ac:dyDescent="0.25">
      <c r="A753">
        <f t="shared" ref="A753:C753" si="223">A213</f>
        <v>2024</v>
      </c>
      <c r="B753" t="str">
        <f t="shared" si="223"/>
        <v>RFM</v>
      </c>
      <c r="C753">
        <f t="shared" si="223"/>
        <v>0</v>
      </c>
      <c r="D753">
        <f>IFERROR(VLOOKUP(C753,'Enheter, modell og år'!$A$2:$B$31,2,FALSE),0)</f>
        <v>0</v>
      </c>
      <c r="E753" t="str">
        <f>'Liste detaljert wide'!$E$1</f>
        <v>SO-bev</v>
      </c>
      <c r="F753" t="str">
        <f t="shared" si="177"/>
        <v>2024RFM0SO-bev</v>
      </c>
      <c r="G753" s="3">
        <f>'Liste detaljert wide'!E213</f>
        <v>0</v>
      </c>
      <c r="H753" t="str">
        <f>VLOOKUP(E753,Def!$B$2:$C$15,2,FALSE)</f>
        <v>SO-bev</v>
      </c>
      <c r="I753" s="3">
        <f>IF(A753='Enheter, modell og år'!$F$2-1,0,G753-VLOOKUP(A753-1&amp;B753&amp;C753&amp;E753,$F$2:$G$7561,2,FALSE))</f>
        <v>0</v>
      </c>
      <c r="J753" s="3">
        <f>IF(A753='Enheter, modell og år'!$F$2-1,0,VLOOKUP(A753-1&amp;B753&amp;C753&amp;E753,$F$2:$G$7561,2,FALSE))</f>
        <v>0</v>
      </c>
    </row>
    <row r="754" spans="1:10" x14ac:dyDescent="0.25">
      <c r="A754">
        <f t="shared" ref="A754:C754" si="224">A214</f>
        <v>2024</v>
      </c>
      <c r="B754" t="str">
        <f t="shared" si="224"/>
        <v>RFM</v>
      </c>
      <c r="C754">
        <f t="shared" si="224"/>
        <v>0</v>
      </c>
      <c r="D754">
        <f>IFERROR(VLOOKUP(C754,'Enheter, modell og år'!$A$2:$B$31,2,FALSE),0)</f>
        <v>0</v>
      </c>
      <c r="E754" t="str">
        <f>'Liste detaljert wide'!$E$1</f>
        <v>SO-bev</v>
      </c>
      <c r="F754" t="str">
        <f t="shared" si="177"/>
        <v>2024RFM0SO-bev</v>
      </c>
      <c r="G754" s="3">
        <f>'Liste detaljert wide'!E214</f>
        <v>0</v>
      </c>
      <c r="H754" t="str">
        <f>VLOOKUP(E754,Def!$B$2:$C$15,2,FALSE)</f>
        <v>SO-bev</v>
      </c>
      <c r="I754" s="3">
        <f>IF(A754='Enheter, modell og år'!$F$2-1,0,G754-VLOOKUP(A754-1&amp;B754&amp;C754&amp;E754,$F$2:$G$7561,2,FALSE))</f>
        <v>0</v>
      </c>
      <c r="J754" s="3">
        <f>IF(A754='Enheter, modell og år'!$F$2-1,0,VLOOKUP(A754-1&amp;B754&amp;C754&amp;E754,$F$2:$G$7561,2,FALSE))</f>
        <v>0</v>
      </c>
    </row>
    <row r="755" spans="1:10" x14ac:dyDescent="0.25">
      <c r="A755">
        <f t="shared" ref="A755:C755" si="225">A215</f>
        <v>2024</v>
      </c>
      <c r="B755" t="str">
        <f t="shared" si="225"/>
        <v>RFM</v>
      </c>
      <c r="C755">
        <f t="shared" si="225"/>
        <v>0</v>
      </c>
      <c r="D755">
        <f>IFERROR(VLOOKUP(C755,'Enheter, modell og år'!$A$2:$B$31,2,FALSE),0)</f>
        <v>0</v>
      </c>
      <c r="E755" t="str">
        <f>'Liste detaljert wide'!$E$1</f>
        <v>SO-bev</v>
      </c>
      <c r="F755" t="str">
        <f t="shared" si="177"/>
        <v>2024RFM0SO-bev</v>
      </c>
      <c r="G755" s="3">
        <f>'Liste detaljert wide'!E215</f>
        <v>0</v>
      </c>
      <c r="H755" t="str">
        <f>VLOOKUP(E755,Def!$B$2:$C$15,2,FALSE)</f>
        <v>SO-bev</v>
      </c>
      <c r="I755" s="3">
        <f>IF(A755='Enheter, modell og år'!$F$2-1,0,G755-VLOOKUP(A755-1&amp;B755&amp;C755&amp;E755,$F$2:$G$7561,2,FALSE))</f>
        <v>0</v>
      </c>
      <c r="J755" s="3">
        <f>IF(A755='Enheter, modell og år'!$F$2-1,0,VLOOKUP(A755-1&amp;B755&amp;C755&amp;E755,$F$2:$G$7561,2,FALSE))</f>
        <v>0</v>
      </c>
    </row>
    <row r="756" spans="1:10" x14ac:dyDescent="0.25">
      <c r="A756">
        <f t="shared" ref="A756:C756" si="226">A216</f>
        <v>2024</v>
      </c>
      <c r="B756" t="str">
        <f t="shared" si="226"/>
        <v>RFM</v>
      </c>
      <c r="C756">
        <f t="shared" si="226"/>
        <v>0</v>
      </c>
      <c r="D756">
        <f>IFERROR(VLOOKUP(C756,'Enheter, modell og år'!$A$2:$B$31,2,FALSE),0)</f>
        <v>0</v>
      </c>
      <c r="E756" t="str">
        <f>'Liste detaljert wide'!$E$1</f>
        <v>SO-bev</v>
      </c>
      <c r="F756" t="str">
        <f t="shared" si="177"/>
        <v>2024RFM0SO-bev</v>
      </c>
      <c r="G756" s="3">
        <f>'Liste detaljert wide'!E216</f>
        <v>0</v>
      </c>
      <c r="H756" t="str">
        <f>VLOOKUP(E756,Def!$B$2:$C$15,2,FALSE)</f>
        <v>SO-bev</v>
      </c>
      <c r="I756" s="3">
        <f>IF(A756='Enheter, modell og år'!$F$2-1,0,G756-VLOOKUP(A756-1&amp;B756&amp;C756&amp;E756,$F$2:$G$7561,2,FALSE))</f>
        <v>0</v>
      </c>
      <c r="J756" s="3">
        <f>IF(A756='Enheter, modell og år'!$F$2-1,0,VLOOKUP(A756-1&amp;B756&amp;C756&amp;E756,$F$2:$G$7561,2,FALSE))</f>
        <v>0</v>
      </c>
    </row>
    <row r="757" spans="1:10" x14ac:dyDescent="0.25">
      <c r="A757">
        <f t="shared" ref="A757:C757" si="227">A217</f>
        <v>2024</v>
      </c>
      <c r="B757" t="str">
        <f t="shared" si="227"/>
        <v>RFM</v>
      </c>
      <c r="C757">
        <f t="shared" si="227"/>
        <v>0</v>
      </c>
      <c r="D757">
        <f>IFERROR(VLOOKUP(C757,'Enheter, modell og år'!$A$2:$B$31,2,FALSE),0)</f>
        <v>0</v>
      </c>
      <c r="E757" t="str">
        <f>'Liste detaljert wide'!$E$1</f>
        <v>SO-bev</v>
      </c>
      <c r="F757" t="str">
        <f t="shared" si="177"/>
        <v>2024RFM0SO-bev</v>
      </c>
      <c r="G757" s="3">
        <f>'Liste detaljert wide'!E217</f>
        <v>0</v>
      </c>
      <c r="H757" t="str">
        <f>VLOOKUP(E757,Def!$B$2:$C$15,2,FALSE)</f>
        <v>SO-bev</v>
      </c>
      <c r="I757" s="3">
        <f>IF(A757='Enheter, modell og år'!$F$2-1,0,G757-VLOOKUP(A757-1&amp;B757&amp;C757&amp;E757,$F$2:$G$7561,2,FALSE))</f>
        <v>0</v>
      </c>
      <c r="J757" s="3">
        <f>IF(A757='Enheter, modell og år'!$F$2-1,0,VLOOKUP(A757-1&amp;B757&amp;C757&amp;E757,$F$2:$G$7561,2,FALSE))</f>
        <v>0</v>
      </c>
    </row>
    <row r="758" spans="1:10" x14ac:dyDescent="0.25">
      <c r="A758">
        <f t="shared" ref="A758:C758" si="228">A218</f>
        <v>2024</v>
      </c>
      <c r="B758" t="str">
        <f t="shared" si="228"/>
        <v>RFM</v>
      </c>
      <c r="C758">
        <f t="shared" si="228"/>
        <v>0</v>
      </c>
      <c r="D758">
        <f>IFERROR(VLOOKUP(C758,'Enheter, modell og år'!$A$2:$B$31,2,FALSE),0)</f>
        <v>0</v>
      </c>
      <c r="E758" t="str">
        <f>'Liste detaljert wide'!$E$1</f>
        <v>SO-bev</v>
      </c>
      <c r="F758" t="str">
        <f t="shared" si="177"/>
        <v>2024RFM0SO-bev</v>
      </c>
      <c r="G758" s="3">
        <f>'Liste detaljert wide'!E218</f>
        <v>0</v>
      </c>
      <c r="H758" t="str">
        <f>VLOOKUP(E758,Def!$B$2:$C$15,2,FALSE)</f>
        <v>SO-bev</v>
      </c>
      <c r="I758" s="3">
        <f>IF(A758='Enheter, modell og år'!$F$2-1,0,G758-VLOOKUP(A758-1&amp;B758&amp;C758&amp;E758,$F$2:$G$7561,2,FALSE))</f>
        <v>0</v>
      </c>
      <c r="J758" s="3">
        <f>IF(A758='Enheter, modell og år'!$F$2-1,0,VLOOKUP(A758-1&amp;B758&amp;C758&amp;E758,$F$2:$G$7561,2,FALSE))</f>
        <v>0</v>
      </c>
    </row>
    <row r="759" spans="1:10" x14ac:dyDescent="0.25">
      <c r="A759">
        <f t="shared" ref="A759:C759" si="229">A219</f>
        <v>2024</v>
      </c>
      <c r="B759" t="str">
        <f t="shared" si="229"/>
        <v>RFM</v>
      </c>
      <c r="C759">
        <f t="shared" si="229"/>
        <v>0</v>
      </c>
      <c r="D759">
        <f>IFERROR(VLOOKUP(C759,'Enheter, modell og år'!$A$2:$B$31,2,FALSE),0)</f>
        <v>0</v>
      </c>
      <c r="E759" t="str">
        <f>'Liste detaljert wide'!$E$1</f>
        <v>SO-bev</v>
      </c>
      <c r="F759" t="str">
        <f t="shared" si="177"/>
        <v>2024RFM0SO-bev</v>
      </c>
      <c r="G759" s="3">
        <f>'Liste detaljert wide'!E219</f>
        <v>0</v>
      </c>
      <c r="H759" t="str">
        <f>VLOOKUP(E759,Def!$B$2:$C$15,2,FALSE)</f>
        <v>SO-bev</v>
      </c>
      <c r="I759" s="3">
        <f>IF(A759='Enheter, modell og år'!$F$2-1,0,G759-VLOOKUP(A759-1&amp;B759&amp;C759&amp;E759,$F$2:$G$7561,2,FALSE))</f>
        <v>0</v>
      </c>
      <c r="J759" s="3">
        <f>IF(A759='Enheter, modell og år'!$F$2-1,0,VLOOKUP(A759-1&amp;B759&amp;C759&amp;E759,$F$2:$G$7561,2,FALSE))</f>
        <v>0</v>
      </c>
    </row>
    <row r="760" spans="1:10" x14ac:dyDescent="0.25">
      <c r="A760">
        <f t="shared" ref="A760:C760" si="230">A220</f>
        <v>2024</v>
      </c>
      <c r="B760" t="str">
        <f t="shared" si="230"/>
        <v>RFM</v>
      </c>
      <c r="C760">
        <f t="shared" si="230"/>
        <v>0</v>
      </c>
      <c r="D760">
        <f>IFERROR(VLOOKUP(C760,'Enheter, modell og år'!$A$2:$B$31,2,FALSE),0)</f>
        <v>0</v>
      </c>
      <c r="E760" t="str">
        <f>'Liste detaljert wide'!$E$1</f>
        <v>SO-bev</v>
      </c>
      <c r="F760" t="str">
        <f t="shared" si="177"/>
        <v>2024RFM0SO-bev</v>
      </c>
      <c r="G760" s="3">
        <f>'Liste detaljert wide'!E220</f>
        <v>0</v>
      </c>
      <c r="H760" t="str">
        <f>VLOOKUP(E760,Def!$B$2:$C$15,2,FALSE)</f>
        <v>SO-bev</v>
      </c>
      <c r="I760" s="3">
        <f>IF(A760='Enheter, modell og år'!$F$2-1,0,G760-VLOOKUP(A760-1&amp;B760&amp;C760&amp;E760,$F$2:$G$7561,2,FALSE))</f>
        <v>0</v>
      </c>
      <c r="J760" s="3">
        <f>IF(A760='Enheter, modell og år'!$F$2-1,0,VLOOKUP(A760-1&amp;B760&amp;C760&amp;E760,$F$2:$G$7561,2,FALSE))</f>
        <v>0</v>
      </c>
    </row>
    <row r="761" spans="1:10" x14ac:dyDescent="0.25">
      <c r="A761">
        <f t="shared" ref="A761:C761" si="231">A221</f>
        <v>2024</v>
      </c>
      <c r="B761" t="str">
        <f t="shared" si="231"/>
        <v>RFM</v>
      </c>
      <c r="C761">
        <f t="shared" si="231"/>
        <v>0</v>
      </c>
      <c r="D761">
        <f>IFERROR(VLOOKUP(C761,'Enheter, modell og år'!$A$2:$B$31,2,FALSE),0)</f>
        <v>0</v>
      </c>
      <c r="E761" t="str">
        <f>'Liste detaljert wide'!$E$1</f>
        <v>SO-bev</v>
      </c>
      <c r="F761" t="str">
        <f t="shared" si="177"/>
        <v>2024RFM0SO-bev</v>
      </c>
      <c r="G761" s="3">
        <f>'Liste detaljert wide'!E221</f>
        <v>0</v>
      </c>
      <c r="H761" t="str">
        <f>VLOOKUP(E761,Def!$B$2:$C$15,2,FALSE)</f>
        <v>SO-bev</v>
      </c>
      <c r="I761" s="3">
        <f>IF(A761='Enheter, modell og år'!$F$2-1,0,G761-VLOOKUP(A761-1&amp;B761&amp;C761&amp;E761,$F$2:$G$7561,2,FALSE))</f>
        <v>0</v>
      </c>
      <c r="J761" s="3">
        <f>IF(A761='Enheter, modell og år'!$F$2-1,0,VLOOKUP(A761-1&amp;B761&amp;C761&amp;E761,$F$2:$G$7561,2,FALSE))</f>
        <v>0</v>
      </c>
    </row>
    <row r="762" spans="1:10" x14ac:dyDescent="0.25">
      <c r="A762">
        <f t="shared" ref="A762:C762" si="232">A222</f>
        <v>2024</v>
      </c>
      <c r="B762" t="str">
        <f t="shared" si="232"/>
        <v>RFM</v>
      </c>
      <c r="C762">
        <f t="shared" si="232"/>
        <v>0</v>
      </c>
      <c r="D762">
        <f>IFERROR(VLOOKUP(C762,'Enheter, modell og år'!$A$2:$B$31,2,FALSE),0)</f>
        <v>0</v>
      </c>
      <c r="E762" t="str">
        <f>'Liste detaljert wide'!$E$1</f>
        <v>SO-bev</v>
      </c>
      <c r="F762" t="str">
        <f t="shared" si="177"/>
        <v>2024RFM0SO-bev</v>
      </c>
      <c r="G762" s="3">
        <f>'Liste detaljert wide'!E222</f>
        <v>0</v>
      </c>
      <c r="H762" t="str">
        <f>VLOOKUP(E762,Def!$B$2:$C$15,2,FALSE)</f>
        <v>SO-bev</v>
      </c>
      <c r="I762" s="3">
        <f>IF(A762='Enheter, modell og år'!$F$2-1,0,G762-VLOOKUP(A762-1&amp;B762&amp;C762&amp;E762,$F$2:$G$7561,2,FALSE))</f>
        <v>0</v>
      </c>
      <c r="J762" s="3">
        <f>IF(A762='Enheter, modell og år'!$F$2-1,0,VLOOKUP(A762-1&amp;B762&amp;C762&amp;E762,$F$2:$G$7561,2,FALSE))</f>
        <v>0</v>
      </c>
    </row>
    <row r="763" spans="1:10" x14ac:dyDescent="0.25">
      <c r="A763">
        <f t="shared" ref="A763:C763" si="233">A223</f>
        <v>2024</v>
      </c>
      <c r="B763" t="str">
        <f t="shared" si="233"/>
        <v>RFM</v>
      </c>
      <c r="C763">
        <f t="shared" si="233"/>
        <v>0</v>
      </c>
      <c r="D763">
        <f>IFERROR(VLOOKUP(C763,'Enheter, modell og år'!$A$2:$B$31,2,FALSE),0)</f>
        <v>0</v>
      </c>
      <c r="E763" t="str">
        <f>'Liste detaljert wide'!$E$1</f>
        <v>SO-bev</v>
      </c>
      <c r="F763" t="str">
        <f t="shared" si="177"/>
        <v>2024RFM0SO-bev</v>
      </c>
      <c r="G763" s="3">
        <f>'Liste detaljert wide'!E223</f>
        <v>0</v>
      </c>
      <c r="H763" t="str">
        <f>VLOOKUP(E763,Def!$B$2:$C$15,2,FALSE)</f>
        <v>SO-bev</v>
      </c>
      <c r="I763" s="3">
        <f>IF(A763='Enheter, modell og år'!$F$2-1,0,G763-VLOOKUP(A763-1&amp;B763&amp;C763&amp;E763,$F$2:$G$7561,2,FALSE))</f>
        <v>0</v>
      </c>
      <c r="J763" s="3">
        <f>IF(A763='Enheter, modell og år'!$F$2-1,0,VLOOKUP(A763-1&amp;B763&amp;C763&amp;E763,$F$2:$G$7561,2,FALSE))</f>
        <v>0</v>
      </c>
    </row>
    <row r="764" spans="1:10" x14ac:dyDescent="0.25">
      <c r="A764">
        <f t="shared" ref="A764:C764" si="234">A224</f>
        <v>2024</v>
      </c>
      <c r="B764" t="str">
        <f t="shared" si="234"/>
        <v>RFM</v>
      </c>
      <c r="C764">
        <f t="shared" si="234"/>
        <v>0</v>
      </c>
      <c r="D764">
        <f>IFERROR(VLOOKUP(C764,'Enheter, modell og år'!$A$2:$B$31,2,FALSE),0)</f>
        <v>0</v>
      </c>
      <c r="E764" t="str">
        <f>'Liste detaljert wide'!$E$1</f>
        <v>SO-bev</v>
      </c>
      <c r="F764" t="str">
        <f t="shared" si="177"/>
        <v>2024RFM0SO-bev</v>
      </c>
      <c r="G764" s="3">
        <f>'Liste detaljert wide'!E224</f>
        <v>0</v>
      </c>
      <c r="H764" t="str">
        <f>VLOOKUP(E764,Def!$B$2:$C$15,2,FALSE)</f>
        <v>SO-bev</v>
      </c>
      <c r="I764" s="3">
        <f>IF(A764='Enheter, modell og år'!$F$2-1,0,G764-VLOOKUP(A764-1&amp;B764&amp;C764&amp;E764,$F$2:$G$7561,2,FALSE))</f>
        <v>0</v>
      </c>
      <c r="J764" s="3">
        <f>IF(A764='Enheter, modell og år'!$F$2-1,0,VLOOKUP(A764-1&amp;B764&amp;C764&amp;E764,$F$2:$G$7561,2,FALSE))</f>
        <v>0</v>
      </c>
    </row>
    <row r="765" spans="1:10" x14ac:dyDescent="0.25">
      <c r="A765">
        <f t="shared" ref="A765:C765" si="235">A225</f>
        <v>2024</v>
      </c>
      <c r="B765" t="str">
        <f t="shared" si="235"/>
        <v>RFM</v>
      </c>
      <c r="C765">
        <f t="shared" si="235"/>
        <v>0</v>
      </c>
      <c r="D765">
        <f>IFERROR(VLOOKUP(C765,'Enheter, modell og år'!$A$2:$B$31,2,FALSE),0)</f>
        <v>0</v>
      </c>
      <c r="E765" t="str">
        <f>'Liste detaljert wide'!$E$1</f>
        <v>SO-bev</v>
      </c>
      <c r="F765" t="str">
        <f t="shared" si="177"/>
        <v>2024RFM0SO-bev</v>
      </c>
      <c r="G765" s="3">
        <f>'Liste detaljert wide'!E225</f>
        <v>0</v>
      </c>
      <c r="H765" t="str">
        <f>VLOOKUP(E765,Def!$B$2:$C$15,2,FALSE)</f>
        <v>SO-bev</v>
      </c>
      <c r="I765" s="3">
        <f>IF(A765='Enheter, modell og år'!$F$2-1,0,G765-VLOOKUP(A765-1&amp;B765&amp;C765&amp;E765,$F$2:$G$7561,2,FALSE))</f>
        <v>0</v>
      </c>
      <c r="J765" s="3">
        <f>IF(A765='Enheter, modell og år'!$F$2-1,0,VLOOKUP(A765-1&amp;B765&amp;C765&amp;E765,$F$2:$G$7561,2,FALSE))</f>
        <v>0</v>
      </c>
    </row>
    <row r="766" spans="1:10" x14ac:dyDescent="0.25">
      <c r="A766">
        <f t="shared" ref="A766:C766" si="236">A226</f>
        <v>2024</v>
      </c>
      <c r="B766" t="str">
        <f t="shared" si="236"/>
        <v>RFM</v>
      </c>
      <c r="C766">
        <f t="shared" si="236"/>
        <v>0</v>
      </c>
      <c r="D766">
        <f>IFERROR(VLOOKUP(C766,'Enheter, modell og år'!$A$2:$B$31,2,FALSE),0)</f>
        <v>0</v>
      </c>
      <c r="E766" t="str">
        <f>'Liste detaljert wide'!$E$1</f>
        <v>SO-bev</v>
      </c>
      <c r="F766" t="str">
        <f t="shared" si="177"/>
        <v>2024RFM0SO-bev</v>
      </c>
      <c r="G766" s="3">
        <f>'Liste detaljert wide'!E226</f>
        <v>0</v>
      </c>
      <c r="H766" t="str">
        <f>VLOOKUP(E766,Def!$B$2:$C$15,2,FALSE)</f>
        <v>SO-bev</v>
      </c>
      <c r="I766" s="3">
        <f>IF(A766='Enheter, modell og år'!$F$2-1,0,G766-VLOOKUP(A766-1&amp;B766&amp;C766&amp;E766,$F$2:$G$7561,2,FALSE))</f>
        <v>0</v>
      </c>
      <c r="J766" s="3">
        <f>IF(A766='Enheter, modell og år'!$F$2-1,0,VLOOKUP(A766-1&amp;B766&amp;C766&amp;E766,$F$2:$G$7561,2,FALSE))</f>
        <v>0</v>
      </c>
    </row>
    <row r="767" spans="1:10" x14ac:dyDescent="0.25">
      <c r="A767">
        <f t="shared" ref="A767:C767" si="237">A227</f>
        <v>2024</v>
      </c>
      <c r="B767" t="str">
        <f t="shared" si="237"/>
        <v>RFM</v>
      </c>
      <c r="C767">
        <f t="shared" si="237"/>
        <v>0</v>
      </c>
      <c r="D767">
        <f>IFERROR(VLOOKUP(C767,'Enheter, modell og år'!$A$2:$B$31,2,FALSE),0)</f>
        <v>0</v>
      </c>
      <c r="E767" t="str">
        <f>'Liste detaljert wide'!$E$1</f>
        <v>SO-bev</v>
      </c>
      <c r="F767" t="str">
        <f t="shared" si="177"/>
        <v>2024RFM0SO-bev</v>
      </c>
      <c r="G767" s="3">
        <f>'Liste detaljert wide'!E227</f>
        <v>0</v>
      </c>
      <c r="H767" t="str">
        <f>VLOOKUP(E767,Def!$B$2:$C$15,2,FALSE)</f>
        <v>SO-bev</v>
      </c>
      <c r="I767" s="3">
        <f>IF(A767='Enheter, modell og år'!$F$2-1,0,G767-VLOOKUP(A767-1&amp;B767&amp;C767&amp;E767,$F$2:$G$7561,2,FALSE))</f>
        <v>0</v>
      </c>
      <c r="J767" s="3">
        <f>IF(A767='Enheter, modell og år'!$F$2-1,0,VLOOKUP(A767-1&amp;B767&amp;C767&amp;E767,$F$2:$G$7561,2,FALSE))</f>
        <v>0</v>
      </c>
    </row>
    <row r="768" spans="1:10" x14ac:dyDescent="0.25">
      <c r="A768">
        <f t="shared" ref="A768:C768" si="238">A228</f>
        <v>2024</v>
      </c>
      <c r="B768" t="str">
        <f t="shared" si="238"/>
        <v>RFM</v>
      </c>
      <c r="C768">
        <f t="shared" si="238"/>
        <v>0</v>
      </c>
      <c r="D768">
        <f>IFERROR(VLOOKUP(C768,'Enheter, modell og år'!$A$2:$B$31,2,FALSE),0)</f>
        <v>0</v>
      </c>
      <c r="E768" t="str">
        <f>'Liste detaljert wide'!$E$1</f>
        <v>SO-bev</v>
      </c>
      <c r="F768" t="str">
        <f t="shared" si="177"/>
        <v>2024RFM0SO-bev</v>
      </c>
      <c r="G768" s="3">
        <f>'Liste detaljert wide'!E228</f>
        <v>0</v>
      </c>
      <c r="H768" t="str">
        <f>VLOOKUP(E768,Def!$B$2:$C$15,2,FALSE)</f>
        <v>SO-bev</v>
      </c>
      <c r="I768" s="3">
        <f>IF(A768='Enheter, modell og år'!$F$2-1,0,G768-VLOOKUP(A768-1&amp;B768&amp;C768&amp;E768,$F$2:$G$7561,2,FALSE))</f>
        <v>0</v>
      </c>
      <c r="J768" s="3">
        <f>IF(A768='Enheter, modell og år'!$F$2-1,0,VLOOKUP(A768-1&amp;B768&amp;C768&amp;E768,$F$2:$G$7561,2,FALSE))</f>
        <v>0</v>
      </c>
    </row>
    <row r="769" spans="1:10" x14ac:dyDescent="0.25">
      <c r="A769">
        <f t="shared" ref="A769:C769" si="239">A229</f>
        <v>2024</v>
      </c>
      <c r="B769" t="str">
        <f t="shared" si="239"/>
        <v>RFM</v>
      </c>
      <c r="C769">
        <f t="shared" si="239"/>
        <v>0</v>
      </c>
      <c r="D769">
        <f>IFERROR(VLOOKUP(C769,'Enheter, modell og år'!$A$2:$B$31,2,FALSE),0)</f>
        <v>0</v>
      </c>
      <c r="E769" t="str">
        <f>'Liste detaljert wide'!$E$1</f>
        <v>SO-bev</v>
      </c>
      <c r="F769" t="str">
        <f t="shared" si="177"/>
        <v>2024RFM0SO-bev</v>
      </c>
      <c r="G769" s="3">
        <f>'Liste detaljert wide'!E229</f>
        <v>0</v>
      </c>
      <c r="H769" t="str">
        <f>VLOOKUP(E769,Def!$B$2:$C$15,2,FALSE)</f>
        <v>SO-bev</v>
      </c>
      <c r="I769" s="3">
        <f>IF(A769='Enheter, modell og år'!$F$2-1,0,G769-VLOOKUP(A769-1&amp;B769&amp;C769&amp;E769,$F$2:$G$7561,2,FALSE))</f>
        <v>0</v>
      </c>
      <c r="J769" s="3">
        <f>IF(A769='Enheter, modell og år'!$F$2-1,0,VLOOKUP(A769-1&amp;B769&amp;C769&amp;E769,$F$2:$G$7561,2,FALSE))</f>
        <v>0</v>
      </c>
    </row>
    <row r="770" spans="1:10" x14ac:dyDescent="0.25">
      <c r="A770">
        <f t="shared" ref="A770:C770" si="240">A230</f>
        <v>2024</v>
      </c>
      <c r="B770" t="str">
        <f t="shared" si="240"/>
        <v>RFM</v>
      </c>
      <c r="C770">
        <f t="shared" si="240"/>
        <v>0</v>
      </c>
      <c r="D770">
        <f>IFERROR(VLOOKUP(C770,'Enheter, modell og år'!$A$2:$B$31,2,FALSE),0)</f>
        <v>0</v>
      </c>
      <c r="E770" t="str">
        <f>'Liste detaljert wide'!$E$1</f>
        <v>SO-bev</v>
      </c>
      <c r="F770" t="str">
        <f t="shared" si="177"/>
        <v>2024RFM0SO-bev</v>
      </c>
      <c r="G770" s="3">
        <f>'Liste detaljert wide'!E230</f>
        <v>0</v>
      </c>
      <c r="H770" t="str">
        <f>VLOOKUP(E770,Def!$B$2:$C$15,2,FALSE)</f>
        <v>SO-bev</v>
      </c>
      <c r="I770" s="3">
        <f>IF(A770='Enheter, modell og år'!$F$2-1,0,G770-VLOOKUP(A770-1&amp;B770&amp;C770&amp;E770,$F$2:$G$7561,2,FALSE))</f>
        <v>0</v>
      </c>
      <c r="J770" s="3">
        <f>IF(A770='Enheter, modell og år'!$F$2-1,0,VLOOKUP(A770-1&amp;B770&amp;C770&amp;E770,$F$2:$G$7561,2,FALSE))</f>
        <v>0</v>
      </c>
    </row>
    <row r="771" spans="1:10" x14ac:dyDescent="0.25">
      <c r="A771">
        <f t="shared" ref="A771:C771" si="241">A231</f>
        <v>2024</v>
      </c>
      <c r="B771" t="str">
        <f t="shared" si="241"/>
        <v>RFM</v>
      </c>
      <c r="C771">
        <f t="shared" si="241"/>
        <v>0</v>
      </c>
      <c r="D771">
        <f>IFERROR(VLOOKUP(C771,'Enheter, modell og år'!$A$2:$B$31,2,FALSE),0)</f>
        <v>0</v>
      </c>
      <c r="E771" t="str">
        <f>'Liste detaljert wide'!$E$1</f>
        <v>SO-bev</v>
      </c>
      <c r="F771" t="str">
        <f t="shared" ref="F771:F834" si="242">A771&amp;B771&amp;C771&amp;E771</f>
        <v>2024RFM0SO-bev</v>
      </c>
      <c r="G771" s="3">
        <f>'Liste detaljert wide'!E231</f>
        <v>0</v>
      </c>
      <c r="H771" t="str">
        <f>VLOOKUP(E771,Def!$B$2:$C$15,2,FALSE)</f>
        <v>SO-bev</v>
      </c>
      <c r="I771" s="3">
        <f>IF(A771='Enheter, modell og år'!$F$2-1,0,G771-VLOOKUP(A771-1&amp;B771&amp;C771&amp;E771,$F$2:$G$7561,2,FALSE))</f>
        <v>0</v>
      </c>
      <c r="J771" s="3">
        <f>IF(A771='Enheter, modell og år'!$F$2-1,0,VLOOKUP(A771-1&amp;B771&amp;C771&amp;E771,$F$2:$G$7561,2,FALSE))</f>
        <v>0</v>
      </c>
    </row>
    <row r="772" spans="1:10" x14ac:dyDescent="0.25">
      <c r="A772">
        <f t="shared" ref="A772:C772" si="243">A232</f>
        <v>2024</v>
      </c>
      <c r="B772" t="str">
        <f t="shared" si="243"/>
        <v>RFM</v>
      </c>
      <c r="C772">
        <f t="shared" si="243"/>
        <v>0</v>
      </c>
      <c r="D772">
        <f>IFERROR(VLOOKUP(C772,'Enheter, modell og år'!$A$2:$B$31,2,FALSE),0)</f>
        <v>0</v>
      </c>
      <c r="E772" t="str">
        <f>'Liste detaljert wide'!$E$1</f>
        <v>SO-bev</v>
      </c>
      <c r="F772" t="str">
        <f t="shared" si="242"/>
        <v>2024RFM0SO-bev</v>
      </c>
      <c r="G772" s="3">
        <f>'Liste detaljert wide'!E232</f>
        <v>0</v>
      </c>
      <c r="H772" t="str">
        <f>VLOOKUP(E772,Def!$B$2:$C$15,2,FALSE)</f>
        <v>SO-bev</v>
      </c>
      <c r="I772" s="3">
        <f>IF(A772='Enheter, modell og år'!$F$2-1,0,G772-VLOOKUP(A772-1&amp;B772&amp;C772&amp;E772,$F$2:$G$7561,2,FALSE))</f>
        <v>0</v>
      </c>
      <c r="J772" s="3">
        <f>IF(A772='Enheter, modell og år'!$F$2-1,0,VLOOKUP(A772-1&amp;B772&amp;C772&amp;E772,$F$2:$G$7561,2,FALSE))</f>
        <v>0</v>
      </c>
    </row>
    <row r="773" spans="1:10" x14ac:dyDescent="0.25">
      <c r="A773">
        <f t="shared" ref="A773:C773" si="244">A233</f>
        <v>2024</v>
      </c>
      <c r="B773" t="str">
        <f t="shared" si="244"/>
        <v>RFM</v>
      </c>
      <c r="C773">
        <f t="shared" si="244"/>
        <v>0</v>
      </c>
      <c r="D773">
        <f>IFERROR(VLOOKUP(C773,'Enheter, modell og år'!$A$2:$B$31,2,FALSE),0)</f>
        <v>0</v>
      </c>
      <c r="E773" t="str">
        <f>'Liste detaljert wide'!$E$1</f>
        <v>SO-bev</v>
      </c>
      <c r="F773" t="str">
        <f t="shared" si="242"/>
        <v>2024RFM0SO-bev</v>
      </c>
      <c r="G773" s="3">
        <f>'Liste detaljert wide'!E233</f>
        <v>0</v>
      </c>
      <c r="H773" t="str">
        <f>VLOOKUP(E773,Def!$B$2:$C$15,2,FALSE)</f>
        <v>SO-bev</v>
      </c>
      <c r="I773" s="3">
        <f>IF(A773='Enheter, modell og år'!$F$2-1,0,G773-VLOOKUP(A773-1&amp;B773&amp;C773&amp;E773,$F$2:$G$7561,2,FALSE))</f>
        <v>0</v>
      </c>
      <c r="J773" s="3">
        <f>IF(A773='Enheter, modell og år'!$F$2-1,0,VLOOKUP(A773-1&amp;B773&amp;C773&amp;E773,$F$2:$G$7561,2,FALSE))</f>
        <v>0</v>
      </c>
    </row>
    <row r="774" spans="1:10" x14ac:dyDescent="0.25">
      <c r="A774">
        <f t="shared" ref="A774:C774" si="245">A234</f>
        <v>2024</v>
      </c>
      <c r="B774" t="str">
        <f t="shared" si="245"/>
        <v>RFM</v>
      </c>
      <c r="C774">
        <f t="shared" si="245"/>
        <v>0</v>
      </c>
      <c r="D774">
        <f>IFERROR(VLOOKUP(C774,'Enheter, modell og år'!$A$2:$B$31,2,FALSE),0)</f>
        <v>0</v>
      </c>
      <c r="E774" t="str">
        <f>'Liste detaljert wide'!$E$1</f>
        <v>SO-bev</v>
      </c>
      <c r="F774" t="str">
        <f t="shared" si="242"/>
        <v>2024RFM0SO-bev</v>
      </c>
      <c r="G774" s="3">
        <f>'Liste detaljert wide'!E234</f>
        <v>0</v>
      </c>
      <c r="H774" t="str">
        <f>VLOOKUP(E774,Def!$B$2:$C$15,2,FALSE)</f>
        <v>SO-bev</v>
      </c>
      <c r="I774" s="3">
        <f>IF(A774='Enheter, modell og år'!$F$2-1,0,G774-VLOOKUP(A774-1&amp;B774&amp;C774&amp;E774,$F$2:$G$7561,2,FALSE))</f>
        <v>0</v>
      </c>
      <c r="J774" s="3">
        <f>IF(A774='Enheter, modell og år'!$F$2-1,0,VLOOKUP(A774-1&amp;B774&amp;C774&amp;E774,$F$2:$G$7561,2,FALSE))</f>
        <v>0</v>
      </c>
    </row>
    <row r="775" spans="1:10" x14ac:dyDescent="0.25">
      <c r="A775">
        <f t="shared" ref="A775:C775" si="246">A235</f>
        <v>2024</v>
      </c>
      <c r="B775" t="str">
        <f t="shared" si="246"/>
        <v>RFM</v>
      </c>
      <c r="C775">
        <f t="shared" si="246"/>
        <v>0</v>
      </c>
      <c r="D775">
        <f>IFERROR(VLOOKUP(C775,'Enheter, modell og år'!$A$2:$B$31,2,FALSE),0)</f>
        <v>0</v>
      </c>
      <c r="E775" t="str">
        <f>'Liste detaljert wide'!$E$1</f>
        <v>SO-bev</v>
      </c>
      <c r="F775" t="str">
        <f t="shared" si="242"/>
        <v>2024RFM0SO-bev</v>
      </c>
      <c r="G775" s="3">
        <f>'Liste detaljert wide'!E235</f>
        <v>0</v>
      </c>
      <c r="H775" t="str">
        <f>VLOOKUP(E775,Def!$B$2:$C$15,2,FALSE)</f>
        <v>SO-bev</v>
      </c>
      <c r="I775" s="3">
        <f>IF(A775='Enheter, modell og år'!$F$2-1,0,G775-VLOOKUP(A775-1&amp;B775&amp;C775&amp;E775,$F$2:$G$7561,2,FALSE))</f>
        <v>0</v>
      </c>
      <c r="J775" s="3">
        <f>IF(A775='Enheter, modell og år'!$F$2-1,0,VLOOKUP(A775-1&amp;B775&amp;C775&amp;E775,$F$2:$G$7561,2,FALSE))</f>
        <v>0</v>
      </c>
    </row>
    <row r="776" spans="1:10" x14ac:dyDescent="0.25">
      <c r="A776">
        <f t="shared" ref="A776:C776" si="247">A236</f>
        <v>2024</v>
      </c>
      <c r="B776" t="str">
        <f t="shared" si="247"/>
        <v>RFM</v>
      </c>
      <c r="C776">
        <f t="shared" si="247"/>
        <v>0</v>
      </c>
      <c r="D776">
        <f>IFERROR(VLOOKUP(C776,'Enheter, modell og år'!$A$2:$B$31,2,FALSE),0)</f>
        <v>0</v>
      </c>
      <c r="E776" t="str">
        <f>'Liste detaljert wide'!$E$1</f>
        <v>SO-bev</v>
      </c>
      <c r="F776" t="str">
        <f t="shared" si="242"/>
        <v>2024RFM0SO-bev</v>
      </c>
      <c r="G776" s="3">
        <f>'Liste detaljert wide'!E236</f>
        <v>0</v>
      </c>
      <c r="H776" t="str">
        <f>VLOOKUP(E776,Def!$B$2:$C$15,2,FALSE)</f>
        <v>SO-bev</v>
      </c>
      <c r="I776" s="3">
        <f>IF(A776='Enheter, modell og år'!$F$2-1,0,G776-VLOOKUP(A776-1&amp;B776&amp;C776&amp;E776,$F$2:$G$7561,2,FALSE))</f>
        <v>0</v>
      </c>
      <c r="J776" s="3">
        <f>IF(A776='Enheter, modell og år'!$F$2-1,0,VLOOKUP(A776-1&amp;B776&amp;C776&amp;E776,$F$2:$G$7561,2,FALSE))</f>
        <v>0</v>
      </c>
    </row>
    <row r="777" spans="1:10" x14ac:dyDescent="0.25">
      <c r="A777">
        <f t="shared" ref="A777:C777" si="248">A237</f>
        <v>2024</v>
      </c>
      <c r="B777" t="str">
        <f t="shared" si="248"/>
        <v>RFM</v>
      </c>
      <c r="C777">
        <f t="shared" si="248"/>
        <v>0</v>
      </c>
      <c r="D777">
        <f>IFERROR(VLOOKUP(C777,'Enheter, modell og år'!$A$2:$B$31,2,FALSE),0)</f>
        <v>0</v>
      </c>
      <c r="E777" t="str">
        <f>'Liste detaljert wide'!$E$1</f>
        <v>SO-bev</v>
      </c>
      <c r="F777" t="str">
        <f t="shared" si="242"/>
        <v>2024RFM0SO-bev</v>
      </c>
      <c r="G777" s="3">
        <f>'Liste detaljert wide'!E237</f>
        <v>0</v>
      </c>
      <c r="H777" t="str">
        <f>VLOOKUP(E777,Def!$B$2:$C$15,2,FALSE)</f>
        <v>SO-bev</v>
      </c>
      <c r="I777" s="3">
        <f>IF(A777='Enheter, modell og år'!$F$2-1,0,G777-VLOOKUP(A777-1&amp;B777&amp;C777&amp;E777,$F$2:$G$7561,2,FALSE))</f>
        <v>0</v>
      </c>
      <c r="J777" s="3">
        <f>IF(A777='Enheter, modell og år'!$F$2-1,0,VLOOKUP(A777-1&amp;B777&amp;C777&amp;E777,$F$2:$G$7561,2,FALSE))</f>
        <v>0</v>
      </c>
    </row>
    <row r="778" spans="1:10" x14ac:dyDescent="0.25">
      <c r="A778">
        <f t="shared" ref="A778:C778" si="249">A238</f>
        <v>2024</v>
      </c>
      <c r="B778" t="str">
        <f t="shared" si="249"/>
        <v>RFM</v>
      </c>
      <c r="C778">
        <f t="shared" si="249"/>
        <v>0</v>
      </c>
      <c r="D778">
        <f>IFERROR(VLOOKUP(C778,'Enheter, modell og år'!$A$2:$B$31,2,FALSE),0)</f>
        <v>0</v>
      </c>
      <c r="E778" t="str">
        <f>'Liste detaljert wide'!$E$1</f>
        <v>SO-bev</v>
      </c>
      <c r="F778" t="str">
        <f t="shared" si="242"/>
        <v>2024RFM0SO-bev</v>
      </c>
      <c r="G778" s="3">
        <f>'Liste detaljert wide'!E238</f>
        <v>0</v>
      </c>
      <c r="H778" t="str">
        <f>VLOOKUP(E778,Def!$B$2:$C$15,2,FALSE)</f>
        <v>SO-bev</v>
      </c>
      <c r="I778" s="3">
        <f>IF(A778='Enheter, modell og år'!$F$2-1,0,G778-VLOOKUP(A778-1&amp;B778&amp;C778&amp;E778,$F$2:$G$7561,2,FALSE))</f>
        <v>0</v>
      </c>
      <c r="J778" s="3">
        <f>IF(A778='Enheter, modell og år'!$F$2-1,0,VLOOKUP(A778-1&amp;B778&amp;C778&amp;E778,$F$2:$G$7561,2,FALSE))</f>
        <v>0</v>
      </c>
    </row>
    <row r="779" spans="1:10" x14ac:dyDescent="0.25">
      <c r="A779">
        <f t="shared" ref="A779:C779" si="250">A239</f>
        <v>2024</v>
      </c>
      <c r="B779" t="str">
        <f t="shared" si="250"/>
        <v>RFM</v>
      </c>
      <c r="C779">
        <f t="shared" si="250"/>
        <v>0</v>
      </c>
      <c r="D779">
        <f>IFERROR(VLOOKUP(C779,'Enheter, modell og år'!$A$2:$B$31,2,FALSE),0)</f>
        <v>0</v>
      </c>
      <c r="E779" t="str">
        <f>'Liste detaljert wide'!$E$1</f>
        <v>SO-bev</v>
      </c>
      <c r="F779" t="str">
        <f t="shared" si="242"/>
        <v>2024RFM0SO-bev</v>
      </c>
      <c r="G779" s="3">
        <f>'Liste detaljert wide'!E239</f>
        <v>0</v>
      </c>
      <c r="H779" t="str">
        <f>VLOOKUP(E779,Def!$B$2:$C$15,2,FALSE)</f>
        <v>SO-bev</v>
      </c>
      <c r="I779" s="3">
        <f>IF(A779='Enheter, modell og år'!$F$2-1,0,G779-VLOOKUP(A779-1&amp;B779&amp;C779&amp;E779,$F$2:$G$7561,2,FALSE))</f>
        <v>0</v>
      </c>
      <c r="J779" s="3">
        <f>IF(A779='Enheter, modell og år'!$F$2-1,0,VLOOKUP(A779-1&amp;B779&amp;C779&amp;E779,$F$2:$G$7561,2,FALSE))</f>
        <v>0</v>
      </c>
    </row>
    <row r="780" spans="1:10" x14ac:dyDescent="0.25">
      <c r="A780">
        <f t="shared" ref="A780:C780" si="251">A240</f>
        <v>2024</v>
      </c>
      <c r="B780" t="str">
        <f t="shared" si="251"/>
        <v>RFM</v>
      </c>
      <c r="C780">
        <f t="shared" si="251"/>
        <v>0</v>
      </c>
      <c r="D780">
        <f>IFERROR(VLOOKUP(C780,'Enheter, modell og år'!$A$2:$B$31,2,FALSE),0)</f>
        <v>0</v>
      </c>
      <c r="E780" t="str">
        <f>'Liste detaljert wide'!$E$1</f>
        <v>SO-bev</v>
      </c>
      <c r="F780" t="str">
        <f t="shared" si="242"/>
        <v>2024RFM0SO-bev</v>
      </c>
      <c r="G780" s="3">
        <f>'Liste detaljert wide'!E240</f>
        <v>0</v>
      </c>
      <c r="H780" t="str">
        <f>VLOOKUP(E780,Def!$B$2:$C$15,2,FALSE)</f>
        <v>SO-bev</v>
      </c>
      <c r="I780" s="3">
        <f>IF(A780='Enheter, modell og år'!$F$2-1,0,G780-VLOOKUP(A780-1&amp;B780&amp;C780&amp;E780,$F$2:$G$7561,2,FALSE))</f>
        <v>0</v>
      </c>
      <c r="J780" s="3">
        <f>IF(A780='Enheter, modell og år'!$F$2-1,0,VLOOKUP(A780-1&amp;B780&amp;C780&amp;E780,$F$2:$G$7561,2,FALSE))</f>
        <v>0</v>
      </c>
    </row>
    <row r="781" spans="1:10" x14ac:dyDescent="0.25">
      <c r="A781">
        <f t="shared" ref="A781:C781" si="252">A241</f>
        <v>2024</v>
      </c>
      <c r="B781" t="str">
        <f t="shared" si="252"/>
        <v>RFM</v>
      </c>
      <c r="C781">
        <f t="shared" si="252"/>
        <v>0</v>
      </c>
      <c r="D781">
        <f>IFERROR(VLOOKUP(C781,'Enheter, modell og år'!$A$2:$B$31,2,FALSE),0)</f>
        <v>0</v>
      </c>
      <c r="E781" t="str">
        <f>'Liste detaljert wide'!$E$1</f>
        <v>SO-bev</v>
      </c>
      <c r="F781" t="str">
        <f t="shared" si="242"/>
        <v>2024RFM0SO-bev</v>
      </c>
      <c r="G781" s="3">
        <f>'Liste detaljert wide'!E241</f>
        <v>0</v>
      </c>
      <c r="H781" t="str">
        <f>VLOOKUP(E781,Def!$B$2:$C$15,2,FALSE)</f>
        <v>SO-bev</v>
      </c>
      <c r="I781" s="3">
        <f>IF(A781='Enheter, modell og år'!$F$2-1,0,G781-VLOOKUP(A781-1&amp;B781&amp;C781&amp;E781,$F$2:$G$7561,2,FALSE))</f>
        <v>0</v>
      </c>
      <c r="J781" s="3">
        <f>IF(A781='Enheter, modell og år'!$F$2-1,0,VLOOKUP(A781-1&amp;B781&amp;C781&amp;E781,$F$2:$G$7561,2,FALSE))</f>
        <v>0</v>
      </c>
    </row>
    <row r="782" spans="1:10" x14ac:dyDescent="0.25">
      <c r="A782">
        <f t="shared" ref="A782:C782" si="253">A242</f>
        <v>2025</v>
      </c>
      <c r="B782" t="str">
        <f t="shared" si="253"/>
        <v>RFM</v>
      </c>
      <c r="C782">
        <f t="shared" si="253"/>
        <v>0</v>
      </c>
      <c r="D782">
        <f>IFERROR(VLOOKUP(C782,'Enheter, modell og år'!$A$2:$B$31,2,FALSE),0)</f>
        <v>0</v>
      </c>
      <c r="E782" t="str">
        <f>'Liste detaljert wide'!$E$1</f>
        <v>SO-bev</v>
      </c>
      <c r="F782" t="str">
        <f t="shared" si="242"/>
        <v>2025RFM0SO-bev</v>
      </c>
      <c r="G782" s="3">
        <f>'Liste detaljert wide'!E242</f>
        <v>0</v>
      </c>
      <c r="H782" t="str">
        <f>VLOOKUP(E782,Def!$B$2:$C$15,2,FALSE)</f>
        <v>SO-bev</v>
      </c>
      <c r="I782" s="3">
        <f>IF(A782='Enheter, modell og år'!$F$2-1,0,G782-VLOOKUP(A782-1&amp;B782&amp;C782&amp;E782,$F$2:$G$7561,2,FALSE))</f>
        <v>0</v>
      </c>
      <c r="J782" s="3">
        <f>IF(A782='Enheter, modell og år'!$F$2-1,0,VLOOKUP(A782-1&amp;B782&amp;C782&amp;E782,$F$2:$G$7561,2,FALSE))</f>
        <v>0</v>
      </c>
    </row>
    <row r="783" spans="1:10" x14ac:dyDescent="0.25">
      <c r="A783">
        <f t="shared" ref="A783:C783" si="254">A243</f>
        <v>2025</v>
      </c>
      <c r="B783" t="str">
        <f t="shared" si="254"/>
        <v>RFM</v>
      </c>
      <c r="C783">
        <f t="shared" si="254"/>
        <v>0</v>
      </c>
      <c r="D783">
        <f>IFERROR(VLOOKUP(C783,'Enheter, modell og år'!$A$2:$B$31,2,FALSE),0)</f>
        <v>0</v>
      </c>
      <c r="E783" t="str">
        <f>'Liste detaljert wide'!$E$1</f>
        <v>SO-bev</v>
      </c>
      <c r="F783" t="str">
        <f t="shared" si="242"/>
        <v>2025RFM0SO-bev</v>
      </c>
      <c r="G783" s="3">
        <f>'Liste detaljert wide'!E243</f>
        <v>0</v>
      </c>
      <c r="H783" t="str">
        <f>VLOOKUP(E783,Def!$B$2:$C$15,2,FALSE)</f>
        <v>SO-bev</v>
      </c>
      <c r="I783" s="3">
        <f>IF(A783='Enheter, modell og år'!$F$2-1,0,G783-VLOOKUP(A783-1&amp;B783&amp;C783&amp;E783,$F$2:$G$7561,2,FALSE))</f>
        <v>0</v>
      </c>
      <c r="J783" s="3">
        <f>IF(A783='Enheter, modell og år'!$F$2-1,0,VLOOKUP(A783-1&amp;B783&amp;C783&amp;E783,$F$2:$G$7561,2,FALSE))</f>
        <v>0</v>
      </c>
    </row>
    <row r="784" spans="1:10" x14ac:dyDescent="0.25">
      <c r="A784">
        <f t="shared" ref="A784:C784" si="255">A244</f>
        <v>2025</v>
      </c>
      <c r="B784" t="str">
        <f t="shared" si="255"/>
        <v>RFM</v>
      </c>
      <c r="C784">
        <f t="shared" si="255"/>
        <v>0</v>
      </c>
      <c r="D784">
        <f>IFERROR(VLOOKUP(C784,'Enheter, modell og år'!$A$2:$B$31,2,FALSE),0)</f>
        <v>0</v>
      </c>
      <c r="E784" t="str">
        <f>'Liste detaljert wide'!$E$1</f>
        <v>SO-bev</v>
      </c>
      <c r="F784" t="str">
        <f t="shared" si="242"/>
        <v>2025RFM0SO-bev</v>
      </c>
      <c r="G784" s="3">
        <f>'Liste detaljert wide'!E244</f>
        <v>0</v>
      </c>
      <c r="H784" t="str">
        <f>VLOOKUP(E784,Def!$B$2:$C$15,2,FALSE)</f>
        <v>SO-bev</v>
      </c>
      <c r="I784" s="3">
        <f>IF(A784='Enheter, modell og år'!$F$2-1,0,G784-VLOOKUP(A784-1&amp;B784&amp;C784&amp;E784,$F$2:$G$7561,2,FALSE))</f>
        <v>0</v>
      </c>
      <c r="J784" s="3">
        <f>IF(A784='Enheter, modell og år'!$F$2-1,0,VLOOKUP(A784-1&amp;B784&amp;C784&amp;E784,$F$2:$G$7561,2,FALSE))</f>
        <v>0</v>
      </c>
    </row>
    <row r="785" spans="1:10" x14ac:dyDescent="0.25">
      <c r="A785">
        <f t="shared" ref="A785:C785" si="256">A245</f>
        <v>2025</v>
      </c>
      <c r="B785" t="str">
        <f t="shared" si="256"/>
        <v>RFM</v>
      </c>
      <c r="C785">
        <f t="shared" si="256"/>
        <v>0</v>
      </c>
      <c r="D785">
        <f>IFERROR(VLOOKUP(C785,'Enheter, modell og år'!$A$2:$B$31,2,FALSE),0)</f>
        <v>0</v>
      </c>
      <c r="E785" t="str">
        <f>'Liste detaljert wide'!$E$1</f>
        <v>SO-bev</v>
      </c>
      <c r="F785" t="str">
        <f t="shared" si="242"/>
        <v>2025RFM0SO-bev</v>
      </c>
      <c r="G785" s="3">
        <f>'Liste detaljert wide'!E245</f>
        <v>0</v>
      </c>
      <c r="H785" t="str">
        <f>VLOOKUP(E785,Def!$B$2:$C$15,2,FALSE)</f>
        <v>SO-bev</v>
      </c>
      <c r="I785" s="3">
        <f>IF(A785='Enheter, modell og år'!$F$2-1,0,G785-VLOOKUP(A785-1&amp;B785&amp;C785&amp;E785,$F$2:$G$7561,2,FALSE))</f>
        <v>0</v>
      </c>
      <c r="J785" s="3">
        <f>IF(A785='Enheter, modell og år'!$F$2-1,0,VLOOKUP(A785-1&amp;B785&amp;C785&amp;E785,$F$2:$G$7561,2,FALSE))</f>
        <v>0</v>
      </c>
    </row>
    <row r="786" spans="1:10" x14ac:dyDescent="0.25">
      <c r="A786">
        <f t="shared" ref="A786:C786" si="257">A246</f>
        <v>2025</v>
      </c>
      <c r="B786" t="str">
        <f t="shared" si="257"/>
        <v>RFM</v>
      </c>
      <c r="C786">
        <f t="shared" si="257"/>
        <v>0</v>
      </c>
      <c r="D786">
        <f>IFERROR(VLOOKUP(C786,'Enheter, modell og år'!$A$2:$B$31,2,FALSE),0)</f>
        <v>0</v>
      </c>
      <c r="E786" t="str">
        <f>'Liste detaljert wide'!$E$1</f>
        <v>SO-bev</v>
      </c>
      <c r="F786" t="str">
        <f t="shared" si="242"/>
        <v>2025RFM0SO-bev</v>
      </c>
      <c r="G786" s="3">
        <f>'Liste detaljert wide'!E246</f>
        <v>0</v>
      </c>
      <c r="H786" t="str">
        <f>VLOOKUP(E786,Def!$B$2:$C$15,2,FALSE)</f>
        <v>SO-bev</v>
      </c>
      <c r="I786" s="3">
        <f>IF(A786='Enheter, modell og år'!$F$2-1,0,G786-VLOOKUP(A786-1&amp;B786&amp;C786&amp;E786,$F$2:$G$7561,2,FALSE))</f>
        <v>0</v>
      </c>
      <c r="J786" s="3">
        <f>IF(A786='Enheter, modell og år'!$F$2-1,0,VLOOKUP(A786-1&amp;B786&amp;C786&amp;E786,$F$2:$G$7561,2,FALSE))</f>
        <v>0</v>
      </c>
    </row>
    <row r="787" spans="1:10" x14ac:dyDescent="0.25">
      <c r="A787">
        <f t="shared" ref="A787:C787" si="258">A247</f>
        <v>2025</v>
      </c>
      <c r="B787" t="str">
        <f t="shared" si="258"/>
        <v>RFM</v>
      </c>
      <c r="C787">
        <f t="shared" si="258"/>
        <v>0</v>
      </c>
      <c r="D787">
        <f>IFERROR(VLOOKUP(C787,'Enheter, modell og år'!$A$2:$B$31,2,FALSE),0)</f>
        <v>0</v>
      </c>
      <c r="E787" t="str">
        <f>'Liste detaljert wide'!$E$1</f>
        <v>SO-bev</v>
      </c>
      <c r="F787" t="str">
        <f t="shared" si="242"/>
        <v>2025RFM0SO-bev</v>
      </c>
      <c r="G787" s="3">
        <f>'Liste detaljert wide'!E247</f>
        <v>0</v>
      </c>
      <c r="H787" t="str">
        <f>VLOOKUP(E787,Def!$B$2:$C$15,2,FALSE)</f>
        <v>SO-bev</v>
      </c>
      <c r="I787" s="3">
        <f>IF(A787='Enheter, modell og år'!$F$2-1,0,G787-VLOOKUP(A787-1&amp;B787&amp;C787&amp;E787,$F$2:$G$7561,2,FALSE))</f>
        <v>0</v>
      </c>
      <c r="J787" s="3">
        <f>IF(A787='Enheter, modell og år'!$F$2-1,0,VLOOKUP(A787-1&amp;B787&amp;C787&amp;E787,$F$2:$G$7561,2,FALSE))</f>
        <v>0</v>
      </c>
    </row>
    <row r="788" spans="1:10" x14ac:dyDescent="0.25">
      <c r="A788">
        <f t="shared" ref="A788:C788" si="259">A248</f>
        <v>2025</v>
      </c>
      <c r="B788" t="str">
        <f t="shared" si="259"/>
        <v>RFM</v>
      </c>
      <c r="C788">
        <f t="shared" si="259"/>
        <v>0</v>
      </c>
      <c r="D788">
        <f>IFERROR(VLOOKUP(C788,'Enheter, modell og år'!$A$2:$B$31,2,FALSE),0)</f>
        <v>0</v>
      </c>
      <c r="E788" t="str">
        <f>'Liste detaljert wide'!$E$1</f>
        <v>SO-bev</v>
      </c>
      <c r="F788" t="str">
        <f t="shared" si="242"/>
        <v>2025RFM0SO-bev</v>
      </c>
      <c r="G788" s="3">
        <f>'Liste detaljert wide'!E248</f>
        <v>0</v>
      </c>
      <c r="H788" t="str">
        <f>VLOOKUP(E788,Def!$B$2:$C$15,2,FALSE)</f>
        <v>SO-bev</v>
      </c>
      <c r="I788" s="3">
        <f>IF(A788='Enheter, modell og år'!$F$2-1,0,G788-VLOOKUP(A788-1&amp;B788&amp;C788&amp;E788,$F$2:$G$7561,2,FALSE))</f>
        <v>0</v>
      </c>
      <c r="J788" s="3">
        <f>IF(A788='Enheter, modell og år'!$F$2-1,0,VLOOKUP(A788-1&amp;B788&amp;C788&amp;E788,$F$2:$G$7561,2,FALSE))</f>
        <v>0</v>
      </c>
    </row>
    <row r="789" spans="1:10" x14ac:dyDescent="0.25">
      <c r="A789">
        <f t="shared" ref="A789:C789" si="260">A249</f>
        <v>2025</v>
      </c>
      <c r="B789" t="str">
        <f t="shared" si="260"/>
        <v>RFM</v>
      </c>
      <c r="C789">
        <f t="shared" si="260"/>
        <v>0</v>
      </c>
      <c r="D789">
        <f>IFERROR(VLOOKUP(C789,'Enheter, modell og år'!$A$2:$B$31,2,FALSE),0)</f>
        <v>0</v>
      </c>
      <c r="E789" t="str">
        <f>'Liste detaljert wide'!$E$1</f>
        <v>SO-bev</v>
      </c>
      <c r="F789" t="str">
        <f t="shared" si="242"/>
        <v>2025RFM0SO-bev</v>
      </c>
      <c r="G789" s="3">
        <f>'Liste detaljert wide'!E249</f>
        <v>0</v>
      </c>
      <c r="H789" t="str">
        <f>VLOOKUP(E789,Def!$B$2:$C$15,2,FALSE)</f>
        <v>SO-bev</v>
      </c>
      <c r="I789" s="3">
        <f>IF(A789='Enheter, modell og år'!$F$2-1,0,G789-VLOOKUP(A789-1&amp;B789&amp;C789&amp;E789,$F$2:$G$7561,2,FALSE))</f>
        <v>0</v>
      </c>
      <c r="J789" s="3">
        <f>IF(A789='Enheter, modell og år'!$F$2-1,0,VLOOKUP(A789-1&amp;B789&amp;C789&amp;E789,$F$2:$G$7561,2,FALSE))</f>
        <v>0</v>
      </c>
    </row>
    <row r="790" spans="1:10" x14ac:dyDescent="0.25">
      <c r="A790">
        <f t="shared" ref="A790:C790" si="261">A250</f>
        <v>2025</v>
      </c>
      <c r="B790" t="str">
        <f t="shared" si="261"/>
        <v>RFM</v>
      </c>
      <c r="C790">
        <f t="shared" si="261"/>
        <v>0</v>
      </c>
      <c r="D790">
        <f>IFERROR(VLOOKUP(C790,'Enheter, modell og år'!$A$2:$B$31,2,FALSE),0)</f>
        <v>0</v>
      </c>
      <c r="E790" t="str">
        <f>'Liste detaljert wide'!$E$1</f>
        <v>SO-bev</v>
      </c>
      <c r="F790" t="str">
        <f t="shared" si="242"/>
        <v>2025RFM0SO-bev</v>
      </c>
      <c r="G790" s="3">
        <f>'Liste detaljert wide'!E250</f>
        <v>0</v>
      </c>
      <c r="H790" t="str">
        <f>VLOOKUP(E790,Def!$B$2:$C$15,2,FALSE)</f>
        <v>SO-bev</v>
      </c>
      <c r="I790" s="3">
        <f>IF(A790='Enheter, modell og år'!$F$2-1,0,G790-VLOOKUP(A790-1&amp;B790&amp;C790&amp;E790,$F$2:$G$7561,2,FALSE))</f>
        <v>0</v>
      </c>
      <c r="J790" s="3">
        <f>IF(A790='Enheter, modell og år'!$F$2-1,0,VLOOKUP(A790-1&amp;B790&amp;C790&amp;E790,$F$2:$G$7561,2,FALSE))</f>
        <v>0</v>
      </c>
    </row>
    <row r="791" spans="1:10" x14ac:dyDescent="0.25">
      <c r="A791">
        <f t="shared" ref="A791:C791" si="262">A251</f>
        <v>2025</v>
      </c>
      <c r="B791" t="str">
        <f t="shared" si="262"/>
        <v>RFM</v>
      </c>
      <c r="C791">
        <f t="shared" si="262"/>
        <v>0</v>
      </c>
      <c r="D791">
        <f>IFERROR(VLOOKUP(C791,'Enheter, modell og år'!$A$2:$B$31,2,FALSE),0)</f>
        <v>0</v>
      </c>
      <c r="E791" t="str">
        <f>'Liste detaljert wide'!$E$1</f>
        <v>SO-bev</v>
      </c>
      <c r="F791" t="str">
        <f t="shared" si="242"/>
        <v>2025RFM0SO-bev</v>
      </c>
      <c r="G791" s="3">
        <f>'Liste detaljert wide'!E251</f>
        <v>0</v>
      </c>
      <c r="H791" t="str">
        <f>VLOOKUP(E791,Def!$B$2:$C$15,2,FALSE)</f>
        <v>SO-bev</v>
      </c>
      <c r="I791" s="3">
        <f>IF(A791='Enheter, modell og år'!$F$2-1,0,G791-VLOOKUP(A791-1&amp;B791&amp;C791&amp;E791,$F$2:$G$7561,2,FALSE))</f>
        <v>0</v>
      </c>
      <c r="J791" s="3">
        <f>IF(A791='Enheter, modell og år'!$F$2-1,0,VLOOKUP(A791-1&amp;B791&amp;C791&amp;E791,$F$2:$G$7561,2,FALSE))</f>
        <v>0</v>
      </c>
    </row>
    <row r="792" spans="1:10" x14ac:dyDescent="0.25">
      <c r="A792">
        <f t="shared" ref="A792:C792" si="263">A252</f>
        <v>2025</v>
      </c>
      <c r="B792" t="str">
        <f t="shared" si="263"/>
        <v>RFM</v>
      </c>
      <c r="C792">
        <f t="shared" si="263"/>
        <v>0</v>
      </c>
      <c r="D792">
        <f>IFERROR(VLOOKUP(C792,'Enheter, modell og år'!$A$2:$B$31,2,FALSE),0)</f>
        <v>0</v>
      </c>
      <c r="E792" t="str">
        <f>'Liste detaljert wide'!$E$1</f>
        <v>SO-bev</v>
      </c>
      <c r="F792" t="str">
        <f t="shared" si="242"/>
        <v>2025RFM0SO-bev</v>
      </c>
      <c r="G792" s="3">
        <f>'Liste detaljert wide'!E252</f>
        <v>0</v>
      </c>
      <c r="H792" t="str">
        <f>VLOOKUP(E792,Def!$B$2:$C$15,2,FALSE)</f>
        <v>SO-bev</v>
      </c>
      <c r="I792" s="3">
        <f>IF(A792='Enheter, modell og år'!$F$2-1,0,G792-VLOOKUP(A792-1&amp;B792&amp;C792&amp;E792,$F$2:$G$7561,2,FALSE))</f>
        <v>0</v>
      </c>
      <c r="J792" s="3">
        <f>IF(A792='Enheter, modell og år'!$F$2-1,0,VLOOKUP(A792-1&amp;B792&amp;C792&amp;E792,$F$2:$G$7561,2,FALSE))</f>
        <v>0</v>
      </c>
    </row>
    <row r="793" spans="1:10" x14ac:dyDescent="0.25">
      <c r="A793">
        <f t="shared" ref="A793:C793" si="264">A253</f>
        <v>2025</v>
      </c>
      <c r="B793" t="str">
        <f t="shared" si="264"/>
        <v>RFM</v>
      </c>
      <c r="C793">
        <f t="shared" si="264"/>
        <v>0</v>
      </c>
      <c r="D793">
        <f>IFERROR(VLOOKUP(C793,'Enheter, modell og år'!$A$2:$B$31,2,FALSE),0)</f>
        <v>0</v>
      </c>
      <c r="E793" t="str">
        <f>'Liste detaljert wide'!$E$1</f>
        <v>SO-bev</v>
      </c>
      <c r="F793" t="str">
        <f t="shared" si="242"/>
        <v>2025RFM0SO-bev</v>
      </c>
      <c r="G793" s="3">
        <f>'Liste detaljert wide'!E253</f>
        <v>0</v>
      </c>
      <c r="H793" t="str">
        <f>VLOOKUP(E793,Def!$B$2:$C$15,2,FALSE)</f>
        <v>SO-bev</v>
      </c>
      <c r="I793" s="3">
        <f>IF(A793='Enheter, modell og år'!$F$2-1,0,G793-VLOOKUP(A793-1&amp;B793&amp;C793&amp;E793,$F$2:$G$7561,2,FALSE))</f>
        <v>0</v>
      </c>
      <c r="J793" s="3">
        <f>IF(A793='Enheter, modell og år'!$F$2-1,0,VLOOKUP(A793-1&amp;B793&amp;C793&amp;E793,$F$2:$G$7561,2,FALSE))</f>
        <v>0</v>
      </c>
    </row>
    <row r="794" spans="1:10" x14ac:dyDescent="0.25">
      <c r="A794">
        <f t="shared" ref="A794:C794" si="265">A254</f>
        <v>2025</v>
      </c>
      <c r="B794" t="str">
        <f t="shared" si="265"/>
        <v>RFM</v>
      </c>
      <c r="C794">
        <f t="shared" si="265"/>
        <v>0</v>
      </c>
      <c r="D794">
        <f>IFERROR(VLOOKUP(C794,'Enheter, modell og år'!$A$2:$B$31,2,FALSE),0)</f>
        <v>0</v>
      </c>
      <c r="E794" t="str">
        <f>'Liste detaljert wide'!$E$1</f>
        <v>SO-bev</v>
      </c>
      <c r="F794" t="str">
        <f t="shared" si="242"/>
        <v>2025RFM0SO-bev</v>
      </c>
      <c r="G794" s="3">
        <f>'Liste detaljert wide'!E254</f>
        <v>0</v>
      </c>
      <c r="H794" t="str">
        <f>VLOOKUP(E794,Def!$B$2:$C$15,2,FALSE)</f>
        <v>SO-bev</v>
      </c>
      <c r="I794" s="3">
        <f>IF(A794='Enheter, modell og år'!$F$2-1,0,G794-VLOOKUP(A794-1&amp;B794&amp;C794&amp;E794,$F$2:$G$7561,2,FALSE))</f>
        <v>0</v>
      </c>
      <c r="J794" s="3">
        <f>IF(A794='Enheter, modell og år'!$F$2-1,0,VLOOKUP(A794-1&amp;B794&amp;C794&amp;E794,$F$2:$G$7561,2,FALSE))</f>
        <v>0</v>
      </c>
    </row>
    <row r="795" spans="1:10" x14ac:dyDescent="0.25">
      <c r="A795">
        <f t="shared" ref="A795:C795" si="266">A255</f>
        <v>2025</v>
      </c>
      <c r="B795" t="str">
        <f t="shared" si="266"/>
        <v>RFM</v>
      </c>
      <c r="C795">
        <f t="shared" si="266"/>
        <v>0</v>
      </c>
      <c r="D795">
        <f>IFERROR(VLOOKUP(C795,'Enheter, modell og år'!$A$2:$B$31,2,FALSE),0)</f>
        <v>0</v>
      </c>
      <c r="E795" t="str">
        <f>'Liste detaljert wide'!$E$1</f>
        <v>SO-bev</v>
      </c>
      <c r="F795" t="str">
        <f t="shared" si="242"/>
        <v>2025RFM0SO-bev</v>
      </c>
      <c r="G795" s="3">
        <f>'Liste detaljert wide'!E255</f>
        <v>0</v>
      </c>
      <c r="H795" t="str">
        <f>VLOOKUP(E795,Def!$B$2:$C$15,2,FALSE)</f>
        <v>SO-bev</v>
      </c>
      <c r="I795" s="3">
        <f>IF(A795='Enheter, modell og år'!$F$2-1,0,G795-VLOOKUP(A795-1&amp;B795&amp;C795&amp;E795,$F$2:$G$7561,2,FALSE))</f>
        <v>0</v>
      </c>
      <c r="J795" s="3">
        <f>IF(A795='Enheter, modell og år'!$F$2-1,0,VLOOKUP(A795-1&amp;B795&amp;C795&amp;E795,$F$2:$G$7561,2,FALSE))</f>
        <v>0</v>
      </c>
    </row>
    <row r="796" spans="1:10" x14ac:dyDescent="0.25">
      <c r="A796">
        <f t="shared" ref="A796:C796" si="267">A256</f>
        <v>2025</v>
      </c>
      <c r="B796" t="str">
        <f t="shared" si="267"/>
        <v>RFM</v>
      </c>
      <c r="C796">
        <f t="shared" si="267"/>
        <v>0</v>
      </c>
      <c r="D796">
        <f>IFERROR(VLOOKUP(C796,'Enheter, modell og år'!$A$2:$B$31,2,FALSE),0)</f>
        <v>0</v>
      </c>
      <c r="E796" t="str">
        <f>'Liste detaljert wide'!$E$1</f>
        <v>SO-bev</v>
      </c>
      <c r="F796" t="str">
        <f t="shared" si="242"/>
        <v>2025RFM0SO-bev</v>
      </c>
      <c r="G796" s="3">
        <f>'Liste detaljert wide'!E256</f>
        <v>0</v>
      </c>
      <c r="H796" t="str">
        <f>VLOOKUP(E796,Def!$B$2:$C$15,2,FALSE)</f>
        <v>SO-bev</v>
      </c>
      <c r="I796" s="3">
        <f>IF(A796='Enheter, modell og år'!$F$2-1,0,G796-VLOOKUP(A796-1&amp;B796&amp;C796&amp;E796,$F$2:$G$7561,2,FALSE))</f>
        <v>0</v>
      </c>
      <c r="J796" s="3">
        <f>IF(A796='Enheter, modell og år'!$F$2-1,0,VLOOKUP(A796-1&amp;B796&amp;C796&amp;E796,$F$2:$G$7561,2,FALSE))</f>
        <v>0</v>
      </c>
    </row>
    <row r="797" spans="1:10" x14ac:dyDescent="0.25">
      <c r="A797">
        <f t="shared" ref="A797:C797" si="268">A257</f>
        <v>2025</v>
      </c>
      <c r="B797" t="str">
        <f t="shared" si="268"/>
        <v>RFM</v>
      </c>
      <c r="C797">
        <f t="shared" si="268"/>
        <v>0</v>
      </c>
      <c r="D797">
        <f>IFERROR(VLOOKUP(C797,'Enheter, modell og år'!$A$2:$B$31,2,FALSE),0)</f>
        <v>0</v>
      </c>
      <c r="E797" t="str">
        <f>'Liste detaljert wide'!$E$1</f>
        <v>SO-bev</v>
      </c>
      <c r="F797" t="str">
        <f t="shared" si="242"/>
        <v>2025RFM0SO-bev</v>
      </c>
      <c r="G797" s="3">
        <f>'Liste detaljert wide'!E257</f>
        <v>0</v>
      </c>
      <c r="H797" t="str">
        <f>VLOOKUP(E797,Def!$B$2:$C$15,2,FALSE)</f>
        <v>SO-bev</v>
      </c>
      <c r="I797" s="3">
        <f>IF(A797='Enheter, modell og år'!$F$2-1,0,G797-VLOOKUP(A797-1&amp;B797&amp;C797&amp;E797,$F$2:$G$7561,2,FALSE))</f>
        <v>0</v>
      </c>
      <c r="J797" s="3">
        <f>IF(A797='Enheter, modell og år'!$F$2-1,0,VLOOKUP(A797-1&amp;B797&amp;C797&amp;E797,$F$2:$G$7561,2,FALSE))</f>
        <v>0</v>
      </c>
    </row>
    <row r="798" spans="1:10" x14ac:dyDescent="0.25">
      <c r="A798">
        <f t="shared" ref="A798:C798" si="269">A258</f>
        <v>2025</v>
      </c>
      <c r="B798" t="str">
        <f t="shared" si="269"/>
        <v>RFM</v>
      </c>
      <c r="C798">
        <f t="shared" si="269"/>
        <v>0</v>
      </c>
      <c r="D798">
        <f>IFERROR(VLOOKUP(C798,'Enheter, modell og år'!$A$2:$B$31,2,FALSE),0)</f>
        <v>0</v>
      </c>
      <c r="E798" t="str">
        <f>'Liste detaljert wide'!$E$1</f>
        <v>SO-bev</v>
      </c>
      <c r="F798" t="str">
        <f t="shared" si="242"/>
        <v>2025RFM0SO-bev</v>
      </c>
      <c r="G798" s="3">
        <f>'Liste detaljert wide'!E258</f>
        <v>0</v>
      </c>
      <c r="H798" t="str">
        <f>VLOOKUP(E798,Def!$B$2:$C$15,2,FALSE)</f>
        <v>SO-bev</v>
      </c>
      <c r="I798" s="3">
        <f>IF(A798='Enheter, modell og år'!$F$2-1,0,G798-VLOOKUP(A798-1&amp;B798&amp;C798&amp;E798,$F$2:$G$7561,2,FALSE))</f>
        <v>0</v>
      </c>
      <c r="J798" s="3">
        <f>IF(A798='Enheter, modell og år'!$F$2-1,0,VLOOKUP(A798-1&amp;B798&amp;C798&amp;E798,$F$2:$G$7561,2,FALSE))</f>
        <v>0</v>
      </c>
    </row>
    <row r="799" spans="1:10" x14ac:dyDescent="0.25">
      <c r="A799">
        <f t="shared" ref="A799:C799" si="270">A259</f>
        <v>2025</v>
      </c>
      <c r="B799" t="str">
        <f t="shared" si="270"/>
        <v>RFM</v>
      </c>
      <c r="C799">
        <f t="shared" si="270"/>
        <v>0</v>
      </c>
      <c r="D799">
        <f>IFERROR(VLOOKUP(C799,'Enheter, modell og år'!$A$2:$B$31,2,FALSE),0)</f>
        <v>0</v>
      </c>
      <c r="E799" t="str">
        <f>'Liste detaljert wide'!$E$1</f>
        <v>SO-bev</v>
      </c>
      <c r="F799" t="str">
        <f t="shared" si="242"/>
        <v>2025RFM0SO-bev</v>
      </c>
      <c r="G799" s="3">
        <f>'Liste detaljert wide'!E259</f>
        <v>0</v>
      </c>
      <c r="H799" t="str">
        <f>VLOOKUP(E799,Def!$B$2:$C$15,2,FALSE)</f>
        <v>SO-bev</v>
      </c>
      <c r="I799" s="3">
        <f>IF(A799='Enheter, modell og år'!$F$2-1,0,G799-VLOOKUP(A799-1&amp;B799&amp;C799&amp;E799,$F$2:$G$7561,2,FALSE))</f>
        <v>0</v>
      </c>
      <c r="J799" s="3">
        <f>IF(A799='Enheter, modell og år'!$F$2-1,0,VLOOKUP(A799-1&amp;B799&amp;C799&amp;E799,$F$2:$G$7561,2,FALSE))</f>
        <v>0</v>
      </c>
    </row>
    <row r="800" spans="1:10" x14ac:dyDescent="0.25">
      <c r="A800">
        <f t="shared" ref="A800:C800" si="271">A260</f>
        <v>2025</v>
      </c>
      <c r="B800" t="str">
        <f t="shared" si="271"/>
        <v>RFM</v>
      </c>
      <c r="C800">
        <f t="shared" si="271"/>
        <v>0</v>
      </c>
      <c r="D800">
        <f>IFERROR(VLOOKUP(C800,'Enheter, modell og år'!$A$2:$B$31,2,FALSE),0)</f>
        <v>0</v>
      </c>
      <c r="E800" t="str">
        <f>'Liste detaljert wide'!$E$1</f>
        <v>SO-bev</v>
      </c>
      <c r="F800" t="str">
        <f t="shared" si="242"/>
        <v>2025RFM0SO-bev</v>
      </c>
      <c r="G800" s="3">
        <f>'Liste detaljert wide'!E260</f>
        <v>0</v>
      </c>
      <c r="H800" t="str">
        <f>VLOOKUP(E800,Def!$B$2:$C$15,2,FALSE)</f>
        <v>SO-bev</v>
      </c>
      <c r="I800" s="3">
        <f>IF(A800='Enheter, modell og år'!$F$2-1,0,G800-VLOOKUP(A800-1&amp;B800&amp;C800&amp;E800,$F$2:$G$7561,2,FALSE))</f>
        <v>0</v>
      </c>
      <c r="J800" s="3">
        <f>IF(A800='Enheter, modell og år'!$F$2-1,0,VLOOKUP(A800-1&amp;B800&amp;C800&amp;E800,$F$2:$G$7561,2,FALSE))</f>
        <v>0</v>
      </c>
    </row>
    <row r="801" spans="1:10" x14ac:dyDescent="0.25">
      <c r="A801">
        <f t="shared" ref="A801:C801" si="272">A261</f>
        <v>2025</v>
      </c>
      <c r="B801" t="str">
        <f t="shared" si="272"/>
        <v>RFM</v>
      </c>
      <c r="C801">
        <f t="shared" si="272"/>
        <v>0</v>
      </c>
      <c r="D801">
        <f>IFERROR(VLOOKUP(C801,'Enheter, modell og år'!$A$2:$B$31,2,FALSE),0)</f>
        <v>0</v>
      </c>
      <c r="E801" t="str">
        <f>'Liste detaljert wide'!$E$1</f>
        <v>SO-bev</v>
      </c>
      <c r="F801" t="str">
        <f t="shared" si="242"/>
        <v>2025RFM0SO-bev</v>
      </c>
      <c r="G801" s="3">
        <f>'Liste detaljert wide'!E261</f>
        <v>0</v>
      </c>
      <c r="H801" t="str">
        <f>VLOOKUP(E801,Def!$B$2:$C$15,2,FALSE)</f>
        <v>SO-bev</v>
      </c>
      <c r="I801" s="3">
        <f>IF(A801='Enheter, modell og år'!$F$2-1,0,G801-VLOOKUP(A801-1&amp;B801&amp;C801&amp;E801,$F$2:$G$7561,2,FALSE))</f>
        <v>0</v>
      </c>
      <c r="J801" s="3">
        <f>IF(A801='Enheter, modell og år'!$F$2-1,0,VLOOKUP(A801-1&amp;B801&amp;C801&amp;E801,$F$2:$G$7561,2,FALSE))</f>
        <v>0</v>
      </c>
    </row>
    <row r="802" spans="1:10" x14ac:dyDescent="0.25">
      <c r="A802">
        <f t="shared" ref="A802:C802" si="273">A262</f>
        <v>2025</v>
      </c>
      <c r="B802" t="str">
        <f t="shared" si="273"/>
        <v>RFM</v>
      </c>
      <c r="C802">
        <f t="shared" si="273"/>
        <v>0</v>
      </c>
      <c r="D802">
        <f>IFERROR(VLOOKUP(C802,'Enheter, modell og år'!$A$2:$B$31,2,FALSE),0)</f>
        <v>0</v>
      </c>
      <c r="E802" t="str">
        <f>'Liste detaljert wide'!$E$1</f>
        <v>SO-bev</v>
      </c>
      <c r="F802" t="str">
        <f t="shared" si="242"/>
        <v>2025RFM0SO-bev</v>
      </c>
      <c r="G802" s="3">
        <f>'Liste detaljert wide'!E262</f>
        <v>0</v>
      </c>
      <c r="H802" t="str">
        <f>VLOOKUP(E802,Def!$B$2:$C$15,2,FALSE)</f>
        <v>SO-bev</v>
      </c>
      <c r="I802" s="3">
        <f>IF(A802='Enheter, modell og år'!$F$2-1,0,G802-VLOOKUP(A802-1&amp;B802&amp;C802&amp;E802,$F$2:$G$7561,2,FALSE))</f>
        <v>0</v>
      </c>
      <c r="J802" s="3">
        <f>IF(A802='Enheter, modell og år'!$F$2-1,0,VLOOKUP(A802-1&amp;B802&amp;C802&amp;E802,$F$2:$G$7561,2,FALSE))</f>
        <v>0</v>
      </c>
    </row>
    <row r="803" spans="1:10" x14ac:dyDescent="0.25">
      <c r="A803">
        <f t="shared" ref="A803:C803" si="274">A263</f>
        <v>2025</v>
      </c>
      <c r="B803" t="str">
        <f t="shared" si="274"/>
        <v>RFM</v>
      </c>
      <c r="C803">
        <f t="shared" si="274"/>
        <v>0</v>
      </c>
      <c r="D803">
        <f>IFERROR(VLOOKUP(C803,'Enheter, modell og år'!$A$2:$B$31,2,FALSE),0)</f>
        <v>0</v>
      </c>
      <c r="E803" t="str">
        <f>'Liste detaljert wide'!$E$1</f>
        <v>SO-bev</v>
      </c>
      <c r="F803" t="str">
        <f t="shared" si="242"/>
        <v>2025RFM0SO-bev</v>
      </c>
      <c r="G803" s="3">
        <f>'Liste detaljert wide'!E263</f>
        <v>0</v>
      </c>
      <c r="H803" t="str">
        <f>VLOOKUP(E803,Def!$B$2:$C$15,2,FALSE)</f>
        <v>SO-bev</v>
      </c>
      <c r="I803" s="3">
        <f>IF(A803='Enheter, modell og år'!$F$2-1,0,G803-VLOOKUP(A803-1&amp;B803&amp;C803&amp;E803,$F$2:$G$7561,2,FALSE))</f>
        <v>0</v>
      </c>
      <c r="J803" s="3">
        <f>IF(A803='Enheter, modell og år'!$F$2-1,0,VLOOKUP(A803-1&amp;B803&amp;C803&amp;E803,$F$2:$G$7561,2,FALSE))</f>
        <v>0</v>
      </c>
    </row>
    <row r="804" spans="1:10" x14ac:dyDescent="0.25">
      <c r="A804">
        <f t="shared" ref="A804:C804" si="275">A264</f>
        <v>2025</v>
      </c>
      <c r="B804" t="str">
        <f t="shared" si="275"/>
        <v>RFM</v>
      </c>
      <c r="C804">
        <f t="shared" si="275"/>
        <v>0</v>
      </c>
      <c r="D804">
        <f>IFERROR(VLOOKUP(C804,'Enheter, modell og år'!$A$2:$B$31,2,FALSE),0)</f>
        <v>0</v>
      </c>
      <c r="E804" t="str">
        <f>'Liste detaljert wide'!$E$1</f>
        <v>SO-bev</v>
      </c>
      <c r="F804" t="str">
        <f t="shared" si="242"/>
        <v>2025RFM0SO-bev</v>
      </c>
      <c r="G804" s="3">
        <f>'Liste detaljert wide'!E264</f>
        <v>0</v>
      </c>
      <c r="H804" t="str">
        <f>VLOOKUP(E804,Def!$B$2:$C$15,2,FALSE)</f>
        <v>SO-bev</v>
      </c>
      <c r="I804" s="3">
        <f>IF(A804='Enheter, modell og år'!$F$2-1,0,G804-VLOOKUP(A804-1&amp;B804&amp;C804&amp;E804,$F$2:$G$7561,2,FALSE))</f>
        <v>0</v>
      </c>
      <c r="J804" s="3">
        <f>IF(A804='Enheter, modell og år'!$F$2-1,0,VLOOKUP(A804-1&amp;B804&amp;C804&amp;E804,$F$2:$G$7561,2,FALSE))</f>
        <v>0</v>
      </c>
    </row>
    <row r="805" spans="1:10" x14ac:dyDescent="0.25">
      <c r="A805">
        <f t="shared" ref="A805:C805" si="276">A265</f>
        <v>2025</v>
      </c>
      <c r="B805" t="str">
        <f t="shared" si="276"/>
        <v>RFM</v>
      </c>
      <c r="C805">
        <f t="shared" si="276"/>
        <v>0</v>
      </c>
      <c r="D805">
        <f>IFERROR(VLOOKUP(C805,'Enheter, modell og år'!$A$2:$B$31,2,FALSE),0)</f>
        <v>0</v>
      </c>
      <c r="E805" t="str">
        <f>'Liste detaljert wide'!$E$1</f>
        <v>SO-bev</v>
      </c>
      <c r="F805" t="str">
        <f t="shared" si="242"/>
        <v>2025RFM0SO-bev</v>
      </c>
      <c r="G805" s="3">
        <f>'Liste detaljert wide'!E265</f>
        <v>0</v>
      </c>
      <c r="H805" t="str">
        <f>VLOOKUP(E805,Def!$B$2:$C$15,2,FALSE)</f>
        <v>SO-bev</v>
      </c>
      <c r="I805" s="3">
        <f>IF(A805='Enheter, modell og år'!$F$2-1,0,G805-VLOOKUP(A805-1&amp;B805&amp;C805&amp;E805,$F$2:$G$7561,2,FALSE))</f>
        <v>0</v>
      </c>
      <c r="J805" s="3">
        <f>IF(A805='Enheter, modell og år'!$F$2-1,0,VLOOKUP(A805-1&amp;B805&amp;C805&amp;E805,$F$2:$G$7561,2,FALSE))</f>
        <v>0</v>
      </c>
    </row>
    <row r="806" spans="1:10" x14ac:dyDescent="0.25">
      <c r="A806">
        <f t="shared" ref="A806:C806" si="277">A266</f>
        <v>2025</v>
      </c>
      <c r="B806" t="str">
        <f t="shared" si="277"/>
        <v>RFM</v>
      </c>
      <c r="C806">
        <f t="shared" si="277"/>
        <v>0</v>
      </c>
      <c r="D806">
        <f>IFERROR(VLOOKUP(C806,'Enheter, modell og år'!$A$2:$B$31,2,FALSE),0)</f>
        <v>0</v>
      </c>
      <c r="E806" t="str">
        <f>'Liste detaljert wide'!$E$1</f>
        <v>SO-bev</v>
      </c>
      <c r="F806" t="str">
        <f t="shared" si="242"/>
        <v>2025RFM0SO-bev</v>
      </c>
      <c r="G806" s="3">
        <f>'Liste detaljert wide'!E266</f>
        <v>0</v>
      </c>
      <c r="H806" t="str">
        <f>VLOOKUP(E806,Def!$B$2:$C$15,2,FALSE)</f>
        <v>SO-bev</v>
      </c>
      <c r="I806" s="3">
        <f>IF(A806='Enheter, modell og år'!$F$2-1,0,G806-VLOOKUP(A806-1&amp;B806&amp;C806&amp;E806,$F$2:$G$7561,2,FALSE))</f>
        <v>0</v>
      </c>
      <c r="J806" s="3">
        <f>IF(A806='Enheter, modell og år'!$F$2-1,0,VLOOKUP(A806-1&amp;B806&amp;C806&amp;E806,$F$2:$G$7561,2,FALSE))</f>
        <v>0</v>
      </c>
    </row>
    <row r="807" spans="1:10" x14ac:dyDescent="0.25">
      <c r="A807">
        <f t="shared" ref="A807:C807" si="278">A267</f>
        <v>2025</v>
      </c>
      <c r="B807" t="str">
        <f t="shared" si="278"/>
        <v>RFM</v>
      </c>
      <c r="C807">
        <f t="shared" si="278"/>
        <v>0</v>
      </c>
      <c r="D807">
        <f>IFERROR(VLOOKUP(C807,'Enheter, modell og år'!$A$2:$B$31,2,FALSE),0)</f>
        <v>0</v>
      </c>
      <c r="E807" t="str">
        <f>'Liste detaljert wide'!$E$1</f>
        <v>SO-bev</v>
      </c>
      <c r="F807" t="str">
        <f t="shared" si="242"/>
        <v>2025RFM0SO-bev</v>
      </c>
      <c r="G807" s="3">
        <f>'Liste detaljert wide'!E267</f>
        <v>0</v>
      </c>
      <c r="H807" t="str">
        <f>VLOOKUP(E807,Def!$B$2:$C$15,2,FALSE)</f>
        <v>SO-bev</v>
      </c>
      <c r="I807" s="3">
        <f>IF(A807='Enheter, modell og år'!$F$2-1,0,G807-VLOOKUP(A807-1&amp;B807&amp;C807&amp;E807,$F$2:$G$7561,2,FALSE))</f>
        <v>0</v>
      </c>
      <c r="J807" s="3">
        <f>IF(A807='Enheter, modell og år'!$F$2-1,0,VLOOKUP(A807-1&amp;B807&amp;C807&amp;E807,$F$2:$G$7561,2,FALSE))</f>
        <v>0</v>
      </c>
    </row>
    <row r="808" spans="1:10" x14ac:dyDescent="0.25">
      <c r="A808">
        <f t="shared" ref="A808:C808" si="279">A268</f>
        <v>2025</v>
      </c>
      <c r="B808" t="str">
        <f t="shared" si="279"/>
        <v>RFM</v>
      </c>
      <c r="C808">
        <f t="shared" si="279"/>
        <v>0</v>
      </c>
      <c r="D808">
        <f>IFERROR(VLOOKUP(C808,'Enheter, modell og år'!$A$2:$B$31,2,FALSE),0)</f>
        <v>0</v>
      </c>
      <c r="E808" t="str">
        <f>'Liste detaljert wide'!$E$1</f>
        <v>SO-bev</v>
      </c>
      <c r="F808" t="str">
        <f t="shared" si="242"/>
        <v>2025RFM0SO-bev</v>
      </c>
      <c r="G808" s="3">
        <f>'Liste detaljert wide'!E268</f>
        <v>0</v>
      </c>
      <c r="H808" t="str">
        <f>VLOOKUP(E808,Def!$B$2:$C$15,2,FALSE)</f>
        <v>SO-bev</v>
      </c>
      <c r="I808" s="3">
        <f>IF(A808='Enheter, modell og år'!$F$2-1,0,G808-VLOOKUP(A808-1&amp;B808&amp;C808&amp;E808,$F$2:$G$7561,2,FALSE))</f>
        <v>0</v>
      </c>
      <c r="J808" s="3">
        <f>IF(A808='Enheter, modell og år'!$F$2-1,0,VLOOKUP(A808-1&amp;B808&amp;C808&amp;E808,$F$2:$G$7561,2,FALSE))</f>
        <v>0</v>
      </c>
    </row>
    <row r="809" spans="1:10" x14ac:dyDescent="0.25">
      <c r="A809">
        <f t="shared" ref="A809:C809" si="280">A269</f>
        <v>2025</v>
      </c>
      <c r="B809" t="str">
        <f t="shared" si="280"/>
        <v>RFM</v>
      </c>
      <c r="C809">
        <f t="shared" si="280"/>
        <v>0</v>
      </c>
      <c r="D809">
        <f>IFERROR(VLOOKUP(C809,'Enheter, modell og år'!$A$2:$B$31,2,FALSE),0)</f>
        <v>0</v>
      </c>
      <c r="E809" t="str">
        <f>'Liste detaljert wide'!$E$1</f>
        <v>SO-bev</v>
      </c>
      <c r="F809" t="str">
        <f t="shared" si="242"/>
        <v>2025RFM0SO-bev</v>
      </c>
      <c r="G809" s="3">
        <f>'Liste detaljert wide'!E269</f>
        <v>0</v>
      </c>
      <c r="H809" t="str">
        <f>VLOOKUP(E809,Def!$B$2:$C$15,2,FALSE)</f>
        <v>SO-bev</v>
      </c>
      <c r="I809" s="3">
        <f>IF(A809='Enheter, modell og år'!$F$2-1,0,G809-VLOOKUP(A809-1&amp;B809&amp;C809&amp;E809,$F$2:$G$7561,2,FALSE))</f>
        <v>0</v>
      </c>
      <c r="J809" s="3">
        <f>IF(A809='Enheter, modell og år'!$F$2-1,0,VLOOKUP(A809-1&amp;B809&amp;C809&amp;E809,$F$2:$G$7561,2,FALSE))</f>
        <v>0</v>
      </c>
    </row>
    <row r="810" spans="1:10" x14ac:dyDescent="0.25">
      <c r="A810">
        <f t="shared" ref="A810:C810" si="281">A270</f>
        <v>2025</v>
      </c>
      <c r="B810" t="str">
        <f t="shared" si="281"/>
        <v>RFM</v>
      </c>
      <c r="C810">
        <f t="shared" si="281"/>
        <v>0</v>
      </c>
      <c r="D810">
        <f>IFERROR(VLOOKUP(C810,'Enheter, modell og år'!$A$2:$B$31,2,FALSE),0)</f>
        <v>0</v>
      </c>
      <c r="E810" t="str">
        <f>'Liste detaljert wide'!$E$1</f>
        <v>SO-bev</v>
      </c>
      <c r="F810" t="str">
        <f t="shared" si="242"/>
        <v>2025RFM0SO-bev</v>
      </c>
      <c r="G810" s="3">
        <f>'Liste detaljert wide'!E270</f>
        <v>0</v>
      </c>
      <c r="H810" t="str">
        <f>VLOOKUP(E810,Def!$B$2:$C$15,2,FALSE)</f>
        <v>SO-bev</v>
      </c>
      <c r="I810" s="3">
        <f>IF(A810='Enheter, modell og år'!$F$2-1,0,G810-VLOOKUP(A810-1&amp;B810&amp;C810&amp;E810,$F$2:$G$7561,2,FALSE))</f>
        <v>0</v>
      </c>
      <c r="J810" s="3">
        <f>IF(A810='Enheter, modell og år'!$F$2-1,0,VLOOKUP(A810-1&amp;B810&amp;C810&amp;E810,$F$2:$G$7561,2,FALSE))</f>
        <v>0</v>
      </c>
    </row>
    <row r="811" spans="1:10" x14ac:dyDescent="0.25">
      <c r="A811">
        <f t="shared" ref="A811:C811" si="282">A271</f>
        <v>2025</v>
      </c>
      <c r="B811" t="str">
        <f t="shared" si="282"/>
        <v>RFM</v>
      </c>
      <c r="C811">
        <f t="shared" si="282"/>
        <v>0</v>
      </c>
      <c r="D811">
        <f>IFERROR(VLOOKUP(C811,'Enheter, modell og år'!$A$2:$B$31,2,FALSE),0)</f>
        <v>0</v>
      </c>
      <c r="E811" t="str">
        <f>'Liste detaljert wide'!$E$1</f>
        <v>SO-bev</v>
      </c>
      <c r="F811" t="str">
        <f t="shared" si="242"/>
        <v>2025RFM0SO-bev</v>
      </c>
      <c r="G811" s="3">
        <f>'Liste detaljert wide'!E271</f>
        <v>0</v>
      </c>
      <c r="H811" t="str">
        <f>VLOOKUP(E811,Def!$B$2:$C$15,2,FALSE)</f>
        <v>SO-bev</v>
      </c>
      <c r="I811" s="3">
        <f>IF(A811='Enheter, modell og år'!$F$2-1,0,G811-VLOOKUP(A811-1&amp;B811&amp;C811&amp;E811,$F$2:$G$7561,2,FALSE))</f>
        <v>0</v>
      </c>
      <c r="J811" s="3">
        <f>IF(A811='Enheter, modell og år'!$F$2-1,0,VLOOKUP(A811-1&amp;B811&amp;C811&amp;E811,$F$2:$G$7561,2,FALSE))</f>
        <v>0</v>
      </c>
    </row>
    <row r="812" spans="1:10" x14ac:dyDescent="0.25">
      <c r="A812">
        <f t="shared" ref="A812:C812" si="283">A272</f>
        <v>2017</v>
      </c>
      <c r="B812" t="str">
        <f t="shared" si="283"/>
        <v>VFM</v>
      </c>
      <c r="C812">
        <f t="shared" si="283"/>
        <v>0</v>
      </c>
      <c r="D812">
        <f>IFERROR(VLOOKUP(C812,'Enheter, modell og år'!$A$2:$B$31,2,FALSE),0)</f>
        <v>0</v>
      </c>
      <c r="E812" t="str">
        <f>'Liste detaljert wide'!$E$1</f>
        <v>SO-bev</v>
      </c>
      <c r="F812" t="str">
        <f t="shared" si="242"/>
        <v>2017VFM0SO-bev</v>
      </c>
      <c r="G812" s="3">
        <f>'Liste detaljert wide'!E272</f>
        <v>0</v>
      </c>
      <c r="H812" t="str">
        <f>VLOOKUP(E812,Def!$B$2:$C$15,2,FALSE)</f>
        <v>SO-bev</v>
      </c>
      <c r="I812" s="3">
        <f>IF(A812='Enheter, modell og år'!$F$2-1,0,G812-VLOOKUP(A812-1&amp;B812&amp;C812&amp;E812,$F$2:$G$7561,2,FALSE))</f>
        <v>0</v>
      </c>
      <c r="J812" s="3">
        <f>IF(A812='Enheter, modell og år'!$F$2-1,0,VLOOKUP(A812-1&amp;B812&amp;C812&amp;E812,$F$2:$G$7561,2,FALSE))</f>
        <v>0</v>
      </c>
    </row>
    <row r="813" spans="1:10" x14ac:dyDescent="0.25">
      <c r="A813">
        <f t="shared" ref="A813:C813" si="284">A273</f>
        <v>2017</v>
      </c>
      <c r="B813" t="str">
        <f t="shared" si="284"/>
        <v>VFM</v>
      </c>
      <c r="C813">
        <f t="shared" si="284"/>
        <v>0</v>
      </c>
      <c r="D813">
        <f>IFERROR(VLOOKUP(C813,'Enheter, modell og år'!$A$2:$B$31,2,FALSE),0)</f>
        <v>0</v>
      </c>
      <c r="E813" t="str">
        <f>'Liste detaljert wide'!$E$1</f>
        <v>SO-bev</v>
      </c>
      <c r="F813" t="str">
        <f t="shared" si="242"/>
        <v>2017VFM0SO-bev</v>
      </c>
      <c r="G813" s="3">
        <f>'Liste detaljert wide'!E273</f>
        <v>0</v>
      </c>
      <c r="H813" t="str">
        <f>VLOOKUP(E813,Def!$B$2:$C$15,2,FALSE)</f>
        <v>SO-bev</v>
      </c>
      <c r="I813" s="3">
        <f>IF(A813='Enheter, modell og år'!$F$2-1,0,G813-VLOOKUP(A813-1&amp;B813&amp;C813&amp;E813,$F$2:$G$7561,2,FALSE))</f>
        <v>0</v>
      </c>
      <c r="J813" s="3">
        <f>IF(A813='Enheter, modell og år'!$F$2-1,0,VLOOKUP(A813-1&amp;B813&amp;C813&amp;E813,$F$2:$G$7561,2,FALSE))</f>
        <v>0</v>
      </c>
    </row>
    <row r="814" spans="1:10" x14ac:dyDescent="0.25">
      <c r="A814">
        <f t="shared" ref="A814:C814" si="285">A274</f>
        <v>2017</v>
      </c>
      <c r="B814" t="str">
        <f t="shared" si="285"/>
        <v>VFM</v>
      </c>
      <c r="C814">
        <f t="shared" si="285"/>
        <v>0</v>
      </c>
      <c r="D814">
        <f>IFERROR(VLOOKUP(C814,'Enheter, modell og år'!$A$2:$B$31,2,FALSE),0)</f>
        <v>0</v>
      </c>
      <c r="E814" t="str">
        <f>'Liste detaljert wide'!$E$1</f>
        <v>SO-bev</v>
      </c>
      <c r="F814" t="str">
        <f t="shared" si="242"/>
        <v>2017VFM0SO-bev</v>
      </c>
      <c r="G814" s="3">
        <f>'Liste detaljert wide'!E274</f>
        <v>0</v>
      </c>
      <c r="H814" t="str">
        <f>VLOOKUP(E814,Def!$B$2:$C$15,2,FALSE)</f>
        <v>SO-bev</v>
      </c>
      <c r="I814" s="3">
        <f>IF(A814='Enheter, modell og år'!$F$2-1,0,G814-VLOOKUP(A814-1&amp;B814&amp;C814&amp;E814,$F$2:$G$7561,2,FALSE))</f>
        <v>0</v>
      </c>
      <c r="J814" s="3">
        <f>IF(A814='Enheter, modell og år'!$F$2-1,0,VLOOKUP(A814-1&amp;B814&amp;C814&amp;E814,$F$2:$G$7561,2,FALSE))</f>
        <v>0</v>
      </c>
    </row>
    <row r="815" spans="1:10" x14ac:dyDescent="0.25">
      <c r="A815">
        <f t="shared" ref="A815:C815" si="286">A275</f>
        <v>2017</v>
      </c>
      <c r="B815" t="str">
        <f t="shared" si="286"/>
        <v>VFM</v>
      </c>
      <c r="C815">
        <f t="shared" si="286"/>
        <v>0</v>
      </c>
      <c r="D815">
        <f>IFERROR(VLOOKUP(C815,'Enheter, modell og år'!$A$2:$B$31,2,FALSE),0)</f>
        <v>0</v>
      </c>
      <c r="E815" t="str">
        <f>'Liste detaljert wide'!$E$1</f>
        <v>SO-bev</v>
      </c>
      <c r="F815" t="str">
        <f t="shared" si="242"/>
        <v>2017VFM0SO-bev</v>
      </c>
      <c r="G815" s="3">
        <f>'Liste detaljert wide'!E275</f>
        <v>0</v>
      </c>
      <c r="H815" t="str">
        <f>VLOOKUP(E815,Def!$B$2:$C$15,2,FALSE)</f>
        <v>SO-bev</v>
      </c>
      <c r="I815" s="3">
        <f>IF(A815='Enheter, modell og år'!$F$2-1,0,G815-VLOOKUP(A815-1&amp;B815&amp;C815&amp;E815,$F$2:$G$7561,2,FALSE))</f>
        <v>0</v>
      </c>
      <c r="J815" s="3">
        <f>IF(A815='Enheter, modell og år'!$F$2-1,0,VLOOKUP(A815-1&amp;B815&amp;C815&amp;E815,$F$2:$G$7561,2,FALSE))</f>
        <v>0</v>
      </c>
    </row>
    <row r="816" spans="1:10" x14ac:dyDescent="0.25">
      <c r="A816">
        <f t="shared" ref="A816:C816" si="287">A276</f>
        <v>2017</v>
      </c>
      <c r="B816" t="str">
        <f t="shared" si="287"/>
        <v>VFM</v>
      </c>
      <c r="C816">
        <f t="shared" si="287"/>
        <v>0</v>
      </c>
      <c r="D816">
        <f>IFERROR(VLOOKUP(C816,'Enheter, modell og år'!$A$2:$B$31,2,FALSE),0)</f>
        <v>0</v>
      </c>
      <c r="E816" t="str">
        <f>'Liste detaljert wide'!$E$1</f>
        <v>SO-bev</v>
      </c>
      <c r="F816" t="str">
        <f t="shared" si="242"/>
        <v>2017VFM0SO-bev</v>
      </c>
      <c r="G816" s="3">
        <f>'Liste detaljert wide'!E276</f>
        <v>0</v>
      </c>
      <c r="H816" t="str">
        <f>VLOOKUP(E816,Def!$B$2:$C$15,2,FALSE)</f>
        <v>SO-bev</v>
      </c>
      <c r="I816" s="3">
        <f>IF(A816='Enheter, modell og år'!$F$2-1,0,G816-VLOOKUP(A816-1&amp;B816&amp;C816&amp;E816,$F$2:$G$7561,2,FALSE))</f>
        <v>0</v>
      </c>
      <c r="J816" s="3">
        <f>IF(A816='Enheter, modell og år'!$F$2-1,0,VLOOKUP(A816-1&amp;B816&amp;C816&amp;E816,$F$2:$G$7561,2,FALSE))</f>
        <v>0</v>
      </c>
    </row>
    <row r="817" spans="1:10" x14ac:dyDescent="0.25">
      <c r="A817">
        <f t="shared" ref="A817:C817" si="288">A277</f>
        <v>2017</v>
      </c>
      <c r="B817" t="str">
        <f t="shared" si="288"/>
        <v>VFM</v>
      </c>
      <c r="C817">
        <f t="shared" si="288"/>
        <v>0</v>
      </c>
      <c r="D817">
        <f>IFERROR(VLOOKUP(C817,'Enheter, modell og år'!$A$2:$B$31,2,FALSE),0)</f>
        <v>0</v>
      </c>
      <c r="E817" t="str">
        <f>'Liste detaljert wide'!$E$1</f>
        <v>SO-bev</v>
      </c>
      <c r="F817" t="str">
        <f t="shared" si="242"/>
        <v>2017VFM0SO-bev</v>
      </c>
      <c r="G817" s="3">
        <f>'Liste detaljert wide'!E277</f>
        <v>0</v>
      </c>
      <c r="H817" t="str">
        <f>VLOOKUP(E817,Def!$B$2:$C$15,2,FALSE)</f>
        <v>SO-bev</v>
      </c>
      <c r="I817" s="3">
        <f>IF(A817='Enheter, modell og år'!$F$2-1,0,G817-VLOOKUP(A817-1&amp;B817&amp;C817&amp;E817,$F$2:$G$7561,2,FALSE))</f>
        <v>0</v>
      </c>
      <c r="J817" s="3">
        <f>IF(A817='Enheter, modell og år'!$F$2-1,0,VLOOKUP(A817-1&amp;B817&amp;C817&amp;E817,$F$2:$G$7561,2,FALSE))</f>
        <v>0</v>
      </c>
    </row>
    <row r="818" spans="1:10" x14ac:dyDescent="0.25">
      <c r="A818">
        <f t="shared" ref="A818:C818" si="289">A278</f>
        <v>2017</v>
      </c>
      <c r="B818" t="str">
        <f t="shared" si="289"/>
        <v>VFM</v>
      </c>
      <c r="C818">
        <f t="shared" si="289"/>
        <v>0</v>
      </c>
      <c r="D818">
        <f>IFERROR(VLOOKUP(C818,'Enheter, modell og år'!$A$2:$B$31,2,FALSE),0)</f>
        <v>0</v>
      </c>
      <c r="E818" t="str">
        <f>'Liste detaljert wide'!$E$1</f>
        <v>SO-bev</v>
      </c>
      <c r="F818" t="str">
        <f t="shared" si="242"/>
        <v>2017VFM0SO-bev</v>
      </c>
      <c r="G818" s="3">
        <f>'Liste detaljert wide'!E278</f>
        <v>0</v>
      </c>
      <c r="H818" t="str">
        <f>VLOOKUP(E818,Def!$B$2:$C$15,2,FALSE)</f>
        <v>SO-bev</v>
      </c>
      <c r="I818" s="3">
        <f>IF(A818='Enheter, modell og år'!$F$2-1,0,G818-VLOOKUP(A818-1&amp;B818&amp;C818&amp;E818,$F$2:$G$7561,2,FALSE))</f>
        <v>0</v>
      </c>
      <c r="J818" s="3">
        <f>IF(A818='Enheter, modell og år'!$F$2-1,0,VLOOKUP(A818-1&amp;B818&amp;C818&amp;E818,$F$2:$G$7561,2,FALSE))</f>
        <v>0</v>
      </c>
    </row>
    <row r="819" spans="1:10" x14ac:dyDescent="0.25">
      <c r="A819">
        <f t="shared" ref="A819:C819" si="290">A279</f>
        <v>2017</v>
      </c>
      <c r="B819" t="str">
        <f t="shared" si="290"/>
        <v>VFM</v>
      </c>
      <c r="C819">
        <f t="shared" si="290"/>
        <v>0</v>
      </c>
      <c r="D819">
        <f>IFERROR(VLOOKUP(C819,'Enheter, modell og år'!$A$2:$B$31,2,FALSE),0)</f>
        <v>0</v>
      </c>
      <c r="E819" t="str">
        <f>'Liste detaljert wide'!$E$1</f>
        <v>SO-bev</v>
      </c>
      <c r="F819" t="str">
        <f t="shared" si="242"/>
        <v>2017VFM0SO-bev</v>
      </c>
      <c r="G819" s="3">
        <f>'Liste detaljert wide'!E279</f>
        <v>0</v>
      </c>
      <c r="H819" t="str">
        <f>VLOOKUP(E819,Def!$B$2:$C$15,2,FALSE)</f>
        <v>SO-bev</v>
      </c>
      <c r="I819" s="3">
        <f>IF(A819='Enheter, modell og år'!$F$2-1,0,G819-VLOOKUP(A819-1&amp;B819&amp;C819&amp;E819,$F$2:$G$7561,2,FALSE))</f>
        <v>0</v>
      </c>
      <c r="J819" s="3">
        <f>IF(A819='Enheter, modell og år'!$F$2-1,0,VLOOKUP(A819-1&amp;B819&amp;C819&amp;E819,$F$2:$G$7561,2,FALSE))</f>
        <v>0</v>
      </c>
    </row>
    <row r="820" spans="1:10" x14ac:dyDescent="0.25">
      <c r="A820">
        <f t="shared" ref="A820:C820" si="291">A280</f>
        <v>2017</v>
      </c>
      <c r="B820" t="str">
        <f t="shared" si="291"/>
        <v>VFM</v>
      </c>
      <c r="C820">
        <f t="shared" si="291"/>
        <v>0</v>
      </c>
      <c r="D820">
        <f>IFERROR(VLOOKUP(C820,'Enheter, modell og år'!$A$2:$B$31,2,FALSE),0)</f>
        <v>0</v>
      </c>
      <c r="E820" t="str">
        <f>'Liste detaljert wide'!$E$1</f>
        <v>SO-bev</v>
      </c>
      <c r="F820" t="str">
        <f t="shared" si="242"/>
        <v>2017VFM0SO-bev</v>
      </c>
      <c r="G820" s="3">
        <f>'Liste detaljert wide'!E280</f>
        <v>0</v>
      </c>
      <c r="H820" t="str">
        <f>VLOOKUP(E820,Def!$B$2:$C$15,2,FALSE)</f>
        <v>SO-bev</v>
      </c>
      <c r="I820" s="3">
        <f>IF(A820='Enheter, modell og år'!$F$2-1,0,G820-VLOOKUP(A820-1&amp;B820&amp;C820&amp;E820,$F$2:$G$7561,2,FALSE))</f>
        <v>0</v>
      </c>
      <c r="J820" s="3">
        <f>IF(A820='Enheter, modell og år'!$F$2-1,0,VLOOKUP(A820-1&amp;B820&amp;C820&amp;E820,$F$2:$G$7561,2,FALSE))</f>
        <v>0</v>
      </c>
    </row>
    <row r="821" spans="1:10" x14ac:dyDescent="0.25">
      <c r="A821">
        <f t="shared" ref="A821:C821" si="292">A281</f>
        <v>2017</v>
      </c>
      <c r="B821" t="str">
        <f t="shared" si="292"/>
        <v>VFM</v>
      </c>
      <c r="C821">
        <f t="shared" si="292"/>
        <v>0</v>
      </c>
      <c r="D821">
        <f>IFERROR(VLOOKUP(C821,'Enheter, modell og år'!$A$2:$B$31,2,FALSE),0)</f>
        <v>0</v>
      </c>
      <c r="E821" t="str">
        <f>'Liste detaljert wide'!$E$1</f>
        <v>SO-bev</v>
      </c>
      <c r="F821" t="str">
        <f t="shared" si="242"/>
        <v>2017VFM0SO-bev</v>
      </c>
      <c r="G821" s="3">
        <f>'Liste detaljert wide'!E281</f>
        <v>0</v>
      </c>
      <c r="H821" t="str">
        <f>VLOOKUP(E821,Def!$B$2:$C$15,2,FALSE)</f>
        <v>SO-bev</v>
      </c>
      <c r="I821" s="3">
        <f>IF(A821='Enheter, modell og år'!$F$2-1,0,G821-VLOOKUP(A821-1&amp;B821&amp;C821&amp;E821,$F$2:$G$7561,2,FALSE))</f>
        <v>0</v>
      </c>
      <c r="J821" s="3">
        <f>IF(A821='Enheter, modell og år'!$F$2-1,0,VLOOKUP(A821-1&amp;B821&amp;C821&amp;E821,$F$2:$G$7561,2,FALSE))</f>
        <v>0</v>
      </c>
    </row>
    <row r="822" spans="1:10" x14ac:dyDescent="0.25">
      <c r="A822">
        <f t="shared" ref="A822:C822" si="293">A282</f>
        <v>2017</v>
      </c>
      <c r="B822" t="str">
        <f t="shared" si="293"/>
        <v>VFM</v>
      </c>
      <c r="C822">
        <f t="shared" si="293"/>
        <v>0</v>
      </c>
      <c r="D822">
        <f>IFERROR(VLOOKUP(C822,'Enheter, modell og år'!$A$2:$B$31,2,FALSE),0)</f>
        <v>0</v>
      </c>
      <c r="E822" t="str">
        <f>'Liste detaljert wide'!$E$1</f>
        <v>SO-bev</v>
      </c>
      <c r="F822" t="str">
        <f t="shared" si="242"/>
        <v>2017VFM0SO-bev</v>
      </c>
      <c r="G822" s="3">
        <f>'Liste detaljert wide'!E282</f>
        <v>0</v>
      </c>
      <c r="H822" t="str">
        <f>VLOOKUP(E822,Def!$B$2:$C$15,2,FALSE)</f>
        <v>SO-bev</v>
      </c>
      <c r="I822" s="3">
        <f>IF(A822='Enheter, modell og år'!$F$2-1,0,G822-VLOOKUP(A822-1&amp;B822&amp;C822&amp;E822,$F$2:$G$7561,2,FALSE))</f>
        <v>0</v>
      </c>
      <c r="J822" s="3">
        <f>IF(A822='Enheter, modell og år'!$F$2-1,0,VLOOKUP(A822-1&amp;B822&amp;C822&amp;E822,$F$2:$G$7561,2,FALSE))</f>
        <v>0</v>
      </c>
    </row>
    <row r="823" spans="1:10" x14ac:dyDescent="0.25">
      <c r="A823">
        <f t="shared" ref="A823:C823" si="294">A283</f>
        <v>2017</v>
      </c>
      <c r="B823" t="str">
        <f t="shared" si="294"/>
        <v>VFM</v>
      </c>
      <c r="C823">
        <f t="shared" si="294"/>
        <v>0</v>
      </c>
      <c r="D823">
        <f>IFERROR(VLOOKUP(C823,'Enheter, modell og år'!$A$2:$B$31,2,FALSE),0)</f>
        <v>0</v>
      </c>
      <c r="E823" t="str">
        <f>'Liste detaljert wide'!$E$1</f>
        <v>SO-bev</v>
      </c>
      <c r="F823" t="str">
        <f t="shared" si="242"/>
        <v>2017VFM0SO-bev</v>
      </c>
      <c r="G823" s="3">
        <f>'Liste detaljert wide'!E283</f>
        <v>0</v>
      </c>
      <c r="H823" t="str">
        <f>VLOOKUP(E823,Def!$B$2:$C$15,2,FALSE)</f>
        <v>SO-bev</v>
      </c>
      <c r="I823" s="3">
        <f>IF(A823='Enheter, modell og år'!$F$2-1,0,G823-VLOOKUP(A823-1&amp;B823&amp;C823&amp;E823,$F$2:$G$7561,2,FALSE))</f>
        <v>0</v>
      </c>
      <c r="J823" s="3">
        <f>IF(A823='Enheter, modell og år'!$F$2-1,0,VLOOKUP(A823-1&amp;B823&amp;C823&amp;E823,$F$2:$G$7561,2,FALSE))</f>
        <v>0</v>
      </c>
    </row>
    <row r="824" spans="1:10" x14ac:dyDescent="0.25">
      <c r="A824">
        <f t="shared" ref="A824:C824" si="295">A284</f>
        <v>2017</v>
      </c>
      <c r="B824" t="str">
        <f t="shared" si="295"/>
        <v>VFM</v>
      </c>
      <c r="C824">
        <f t="shared" si="295"/>
        <v>0</v>
      </c>
      <c r="D824">
        <f>IFERROR(VLOOKUP(C824,'Enheter, modell og år'!$A$2:$B$31,2,FALSE),0)</f>
        <v>0</v>
      </c>
      <c r="E824" t="str">
        <f>'Liste detaljert wide'!$E$1</f>
        <v>SO-bev</v>
      </c>
      <c r="F824" t="str">
        <f t="shared" si="242"/>
        <v>2017VFM0SO-bev</v>
      </c>
      <c r="G824" s="3">
        <f>'Liste detaljert wide'!E284</f>
        <v>0</v>
      </c>
      <c r="H824" t="str">
        <f>VLOOKUP(E824,Def!$B$2:$C$15,2,FALSE)</f>
        <v>SO-bev</v>
      </c>
      <c r="I824" s="3">
        <f>IF(A824='Enheter, modell og år'!$F$2-1,0,G824-VLOOKUP(A824-1&amp;B824&amp;C824&amp;E824,$F$2:$G$7561,2,FALSE))</f>
        <v>0</v>
      </c>
      <c r="J824" s="3">
        <f>IF(A824='Enheter, modell og år'!$F$2-1,0,VLOOKUP(A824-1&amp;B824&amp;C824&amp;E824,$F$2:$G$7561,2,FALSE))</f>
        <v>0</v>
      </c>
    </row>
    <row r="825" spans="1:10" x14ac:dyDescent="0.25">
      <c r="A825">
        <f t="shared" ref="A825:C825" si="296">A285</f>
        <v>2017</v>
      </c>
      <c r="B825" t="str">
        <f t="shared" si="296"/>
        <v>VFM</v>
      </c>
      <c r="C825">
        <f t="shared" si="296"/>
        <v>0</v>
      </c>
      <c r="D825">
        <f>IFERROR(VLOOKUP(C825,'Enheter, modell og år'!$A$2:$B$31,2,FALSE),0)</f>
        <v>0</v>
      </c>
      <c r="E825" t="str">
        <f>'Liste detaljert wide'!$E$1</f>
        <v>SO-bev</v>
      </c>
      <c r="F825" t="str">
        <f t="shared" si="242"/>
        <v>2017VFM0SO-bev</v>
      </c>
      <c r="G825" s="3">
        <f>'Liste detaljert wide'!E285</f>
        <v>0</v>
      </c>
      <c r="H825" t="str">
        <f>VLOOKUP(E825,Def!$B$2:$C$15,2,FALSE)</f>
        <v>SO-bev</v>
      </c>
      <c r="I825" s="3">
        <f>IF(A825='Enheter, modell og år'!$F$2-1,0,G825-VLOOKUP(A825-1&amp;B825&amp;C825&amp;E825,$F$2:$G$7561,2,FALSE))</f>
        <v>0</v>
      </c>
      <c r="J825" s="3">
        <f>IF(A825='Enheter, modell og år'!$F$2-1,0,VLOOKUP(A825-1&amp;B825&amp;C825&amp;E825,$F$2:$G$7561,2,FALSE))</f>
        <v>0</v>
      </c>
    </row>
    <row r="826" spans="1:10" x14ac:dyDescent="0.25">
      <c r="A826">
        <f t="shared" ref="A826:C826" si="297">A286</f>
        <v>2017</v>
      </c>
      <c r="B826" t="str">
        <f t="shared" si="297"/>
        <v>VFM</v>
      </c>
      <c r="C826">
        <f t="shared" si="297"/>
        <v>0</v>
      </c>
      <c r="D826">
        <f>IFERROR(VLOOKUP(C826,'Enheter, modell og år'!$A$2:$B$31,2,FALSE),0)</f>
        <v>0</v>
      </c>
      <c r="E826" t="str">
        <f>'Liste detaljert wide'!$E$1</f>
        <v>SO-bev</v>
      </c>
      <c r="F826" t="str">
        <f t="shared" si="242"/>
        <v>2017VFM0SO-bev</v>
      </c>
      <c r="G826" s="3">
        <f>'Liste detaljert wide'!E286</f>
        <v>0</v>
      </c>
      <c r="H826" t="str">
        <f>VLOOKUP(E826,Def!$B$2:$C$15,2,FALSE)</f>
        <v>SO-bev</v>
      </c>
      <c r="I826" s="3">
        <f>IF(A826='Enheter, modell og år'!$F$2-1,0,G826-VLOOKUP(A826-1&amp;B826&amp;C826&amp;E826,$F$2:$G$7561,2,FALSE))</f>
        <v>0</v>
      </c>
      <c r="J826" s="3">
        <f>IF(A826='Enheter, modell og år'!$F$2-1,0,VLOOKUP(A826-1&amp;B826&amp;C826&amp;E826,$F$2:$G$7561,2,FALSE))</f>
        <v>0</v>
      </c>
    </row>
    <row r="827" spans="1:10" x14ac:dyDescent="0.25">
      <c r="A827">
        <f t="shared" ref="A827:C827" si="298">A287</f>
        <v>2017</v>
      </c>
      <c r="B827" t="str">
        <f t="shared" si="298"/>
        <v>VFM</v>
      </c>
      <c r="C827">
        <f t="shared" si="298"/>
        <v>0</v>
      </c>
      <c r="D827">
        <f>IFERROR(VLOOKUP(C827,'Enheter, modell og år'!$A$2:$B$31,2,FALSE),0)</f>
        <v>0</v>
      </c>
      <c r="E827" t="str">
        <f>'Liste detaljert wide'!$E$1</f>
        <v>SO-bev</v>
      </c>
      <c r="F827" t="str">
        <f t="shared" si="242"/>
        <v>2017VFM0SO-bev</v>
      </c>
      <c r="G827" s="3">
        <f>'Liste detaljert wide'!E287</f>
        <v>0</v>
      </c>
      <c r="H827" t="str">
        <f>VLOOKUP(E827,Def!$B$2:$C$15,2,FALSE)</f>
        <v>SO-bev</v>
      </c>
      <c r="I827" s="3">
        <f>IF(A827='Enheter, modell og år'!$F$2-1,0,G827-VLOOKUP(A827-1&amp;B827&amp;C827&amp;E827,$F$2:$G$7561,2,FALSE))</f>
        <v>0</v>
      </c>
      <c r="J827" s="3">
        <f>IF(A827='Enheter, modell og år'!$F$2-1,0,VLOOKUP(A827-1&amp;B827&amp;C827&amp;E827,$F$2:$G$7561,2,FALSE))</f>
        <v>0</v>
      </c>
    </row>
    <row r="828" spans="1:10" x14ac:dyDescent="0.25">
      <c r="A828">
        <f t="shared" ref="A828:C828" si="299">A288</f>
        <v>2017</v>
      </c>
      <c r="B828" t="str">
        <f t="shared" si="299"/>
        <v>VFM</v>
      </c>
      <c r="C828">
        <f t="shared" si="299"/>
        <v>0</v>
      </c>
      <c r="D828">
        <f>IFERROR(VLOOKUP(C828,'Enheter, modell og år'!$A$2:$B$31,2,FALSE),0)</f>
        <v>0</v>
      </c>
      <c r="E828" t="str">
        <f>'Liste detaljert wide'!$E$1</f>
        <v>SO-bev</v>
      </c>
      <c r="F828" t="str">
        <f t="shared" si="242"/>
        <v>2017VFM0SO-bev</v>
      </c>
      <c r="G828" s="3">
        <f>'Liste detaljert wide'!E288</f>
        <v>0</v>
      </c>
      <c r="H828" t="str">
        <f>VLOOKUP(E828,Def!$B$2:$C$15,2,FALSE)</f>
        <v>SO-bev</v>
      </c>
      <c r="I828" s="3">
        <f>IF(A828='Enheter, modell og år'!$F$2-1,0,G828-VLOOKUP(A828-1&amp;B828&amp;C828&amp;E828,$F$2:$G$7561,2,FALSE))</f>
        <v>0</v>
      </c>
      <c r="J828" s="3">
        <f>IF(A828='Enheter, modell og år'!$F$2-1,0,VLOOKUP(A828-1&amp;B828&amp;C828&amp;E828,$F$2:$G$7561,2,FALSE))</f>
        <v>0</v>
      </c>
    </row>
    <row r="829" spans="1:10" x14ac:dyDescent="0.25">
      <c r="A829">
        <f t="shared" ref="A829:C829" si="300">A289</f>
        <v>2017</v>
      </c>
      <c r="B829" t="str">
        <f t="shared" si="300"/>
        <v>VFM</v>
      </c>
      <c r="C829">
        <f t="shared" si="300"/>
        <v>0</v>
      </c>
      <c r="D829">
        <f>IFERROR(VLOOKUP(C829,'Enheter, modell og år'!$A$2:$B$31,2,FALSE),0)</f>
        <v>0</v>
      </c>
      <c r="E829" t="str">
        <f>'Liste detaljert wide'!$E$1</f>
        <v>SO-bev</v>
      </c>
      <c r="F829" t="str">
        <f t="shared" si="242"/>
        <v>2017VFM0SO-bev</v>
      </c>
      <c r="G829" s="3">
        <f>'Liste detaljert wide'!E289</f>
        <v>0</v>
      </c>
      <c r="H829" t="str">
        <f>VLOOKUP(E829,Def!$B$2:$C$15,2,FALSE)</f>
        <v>SO-bev</v>
      </c>
      <c r="I829" s="3">
        <f>IF(A829='Enheter, modell og år'!$F$2-1,0,G829-VLOOKUP(A829-1&amp;B829&amp;C829&amp;E829,$F$2:$G$7561,2,FALSE))</f>
        <v>0</v>
      </c>
      <c r="J829" s="3">
        <f>IF(A829='Enheter, modell og år'!$F$2-1,0,VLOOKUP(A829-1&amp;B829&amp;C829&amp;E829,$F$2:$G$7561,2,FALSE))</f>
        <v>0</v>
      </c>
    </row>
    <row r="830" spans="1:10" x14ac:dyDescent="0.25">
      <c r="A830">
        <f t="shared" ref="A830:C830" si="301">A290</f>
        <v>2017</v>
      </c>
      <c r="B830" t="str">
        <f t="shared" si="301"/>
        <v>VFM</v>
      </c>
      <c r="C830">
        <f t="shared" si="301"/>
        <v>0</v>
      </c>
      <c r="D830">
        <f>IFERROR(VLOOKUP(C830,'Enheter, modell og år'!$A$2:$B$31,2,FALSE),0)</f>
        <v>0</v>
      </c>
      <c r="E830" t="str">
        <f>'Liste detaljert wide'!$E$1</f>
        <v>SO-bev</v>
      </c>
      <c r="F830" t="str">
        <f t="shared" si="242"/>
        <v>2017VFM0SO-bev</v>
      </c>
      <c r="G830" s="3">
        <f>'Liste detaljert wide'!E290</f>
        <v>0</v>
      </c>
      <c r="H830" t="str">
        <f>VLOOKUP(E830,Def!$B$2:$C$15,2,FALSE)</f>
        <v>SO-bev</v>
      </c>
      <c r="I830" s="3">
        <f>IF(A830='Enheter, modell og år'!$F$2-1,0,G830-VLOOKUP(A830-1&amp;B830&amp;C830&amp;E830,$F$2:$G$7561,2,FALSE))</f>
        <v>0</v>
      </c>
      <c r="J830" s="3">
        <f>IF(A830='Enheter, modell og år'!$F$2-1,0,VLOOKUP(A830-1&amp;B830&amp;C830&amp;E830,$F$2:$G$7561,2,FALSE))</f>
        <v>0</v>
      </c>
    </row>
    <row r="831" spans="1:10" x14ac:dyDescent="0.25">
      <c r="A831">
        <f t="shared" ref="A831:C831" si="302">A291</f>
        <v>2017</v>
      </c>
      <c r="B831" t="str">
        <f t="shared" si="302"/>
        <v>VFM</v>
      </c>
      <c r="C831">
        <f t="shared" si="302"/>
        <v>0</v>
      </c>
      <c r="D831">
        <f>IFERROR(VLOOKUP(C831,'Enheter, modell og år'!$A$2:$B$31,2,FALSE),0)</f>
        <v>0</v>
      </c>
      <c r="E831" t="str">
        <f>'Liste detaljert wide'!$E$1</f>
        <v>SO-bev</v>
      </c>
      <c r="F831" t="str">
        <f t="shared" si="242"/>
        <v>2017VFM0SO-bev</v>
      </c>
      <c r="G831" s="3">
        <f>'Liste detaljert wide'!E291</f>
        <v>0</v>
      </c>
      <c r="H831" t="str">
        <f>VLOOKUP(E831,Def!$B$2:$C$15,2,FALSE)</f>
        <v>SO-bev</v>
      </c>
      <c r="I831" s="3">
        <f>IF(A831='Enheter, modell og år'!$F$2-1,0,G831-VLOOKUP(A831-1&amp;B831&amp;C831&amp;E831,$F$2:$G$7561,2,FALSE))</f>
        <v>0</v>
      </c>
      <c r="J831" s="3">
        <f>IF(A831='Enheter, modell og år'!$F$2-1,0,VLOOKUP(A831-1&amp;B831&amp;C831&amp;E831,$F$2:$G$7561,2,FALSE))</f>
        <v>0</v>
      </c>
    </row>
    <row r="832" spans="1:10" x14ac:dyDescent="0.25">
      <c r="A832">
        <f t="shared" ref="A832:C832" si="303">A292</f>
        <v>2017</v>
      </c>
      <c r="B832" t="str">
        <f t="shared" si="303"/>
        <v>VFM</v>
      </c>
      <c r="C832">
        <f t="shared" si="303"/>
        <v>0</v>
      </c>
      <c r="D832">
        <f>IFERROR(VLOOKUP(C832,'Enheter, modell og år'!$A$2:$B$31,2,FALSE),0)</f>
        <v>0</v>
      </c>
      <c r="E832" t="str">
        <f>'Liste detaljert wide'!$E$1</f>
        <v>SO-bev</v>
      </c>
      <c r="F832" t="str">
        <f t="shared" si="242"/>
        <v>2017VFM0SO-bev</v>
      </c>
      <c r="G832" s="3">
        <f>'Liste detaljert wide'!E292</f>
        <v>0</v>
      </c>
      <c r="H832" t="str">
        <f>VLOOKUP(E832,Def!$B$2:$C$15,2,FALSE)</f>
        <v>SO-bev</v>
      </c>
      <c r="I832" s="3">
        <f>IF(A832='Enheter, modell og år'!$F$2-1,0,G832-VLOOKUP(A832-1&amp;B832&amp;C832&amp;E832,$F$2:$G$7561,2,FALSE))</f>
        <v>0</v>
      </c>
      <c r="J832" s="3">
        <f>IF(A832='Enheter, modell og år'!$F$2-1,0,VLOOKUP(A832-1&amp;B832&amp;C832&amp;E832,$F$2:$G$7561,2,FALSE))</f>
        <v>0</v>
      </c>
    </row>
    <row r="833" spans="1:10" x14ac:dyDescent="0.25">
      <c r="A833">
        <f t="shared" ref="A833:C833" si="304">A293</f>
        <v>2017</v>
      </c>
      <c r="B833" t="str">
        <f t="shared" si="304"/>
        <v>VFM</v>
      </c>
      <c r="C833">
        <f t="shared" si="304"/>
        <v>0</v>
      </c>
      <c r="D833">
        <f>IFERROR(VLOOKUP(C833,'Enheter, modell og år'!$A$2:$B$31,2,FALSE),0)</f>
        <v>0</v>
      </c>
      <c r="E833" t="str">
        <f>'Liste detaljert wide'!$E$1</f>
        <v>SO-bev</v>
      </c>
      <c r="F833" t="str">
        <f t="shared" si="242"/>
        <v>2017VFM0SO-bev</v>
      </c>
      <c r="G833" s="3">
        <f>'Liste detaljert wide'!E293</f>
        <v>0</v>
      </c>
      <c r="H833" t="str">
        <f>VLOOKUP(E833,Def!$B$2:$C$15,2,FALSE)</f>
        <v>SO-bev</v>
      </c>
      <c r="I833" s="3">
        <f>IF(A833='Enheter, modell og år'!$F$2-1,0,G833-VLOOKUP(A833-1&amp;B833&amp;C833&amp;E833,$F$2:$G$7561,2,FALSE))</f>
        <v>0</v>
      </c>
      <c r="J833" s="3">
        <f>IF(A833='Enheter, modell og år'!$F$2-1,0,VLOOKUP(A833-1&amp;B833&amp;C833&amp;E833,$F$2:$G$7561,2,FALSE))</f>
        <v>0</v>
      </c>
    </row>
    <row r="834" spans="1:10" x14ac:dyDescent="0.25">
      <c r="A834">
        <f t="shared" ref="A834:C834" si="305">A294</f>
        <v>2017</v>
      </c>
      <c r="B834" t="str">
        <f t="shared" si="305"/>
        <v>VFM</v>
      </c>
      <c r="C834">
        <f t="shared" si="305"/>
        <v>0</v>
      </c>
      <c r="D834">
        <f>IFERROR(VLOOKUP(C834,'Enheter, modell og år'!$A$2:$B$31,2,FALSE),0)</f>
        <v>0</v>
      </c>
      <c r="E834" t="str">
        <f>'Liste detaljert wide'!$E$1</f>
        <v>SO-bev</v>
      </c>
      <c r="F834" t="str">
        <f t="shared" si="242"/>
        <v>2017VFM0SO-bev</v>
      </c>
      <c r="G834" s="3">
        <f>'Liste detaljert wide'!E294</f>
        <v>0</v>
      </c>
      <c r="H834" t="str">
        <f>VLOOKUP(E834,Def!$B$2:$C$15,2,FALSE)</f>
        <v>SO-bev</v>
      </c>
      <c r="I834" s="3">
        <f>IF(A834='Enheter, modell og år'!$F$2-1,0,G834-VLOOKUP(A834-1&amp;B834&amp;C834&amp;E834,$F$2:$G$7561,2,FALSE))</f>
        <v>0</v>
      </c>
      <c r="J834" s="3">
        <f>IF(A834='Enheter, modell og år'!$F$2-1,0,VLOOKUP(A834-1&amp;B834&amp;C834&amp;E834,$F$2:$G$7561,2,FALSE))</f>
        <v>0</v>
      </c>
    </row>
    <row r="835" spans="1:10" x14ac:dyDescent="0.25">
      <c r="A835">
        <f t="shared" ref="A835:C835" si="306">A295</f>
        <v>2017</v>
      </c>
      <c r="B835" t="str">
        <f t="shared" si="306"/>
        <v>VFM</v>
      </c>
      <c r="C835">
        <f t="shared" si="306"/>
        <v>0</v>
      </c>
      <c r="D835">
        <f>IFERROR(VLOOKUP(C835,'Enheter, modell og år'!$A$2:$B$31,2,FALSE),0)</f>
        <v>0</v>
      </c>
      <c r="E835" t="str">
        <f>'Liste detaljert wide'!$E$1</f>
        <v>SO-bev</v>
      </c>
      <c r="F835" t="str">
        <f t="shared" ref="F835:F898" si="307">A835&amp;B835&amp;C835&amp;E835</f>
        <v>2017VFM0SO-bev</v>
      </c>
      <c r="G835" s="3">
        <f>'Liste detaljert wide'!E295</f>
        <v>0</v>
      </c>
      <c r="H835" t="str">
        <f>VLOOKUP(E835,Def!$B$2:$C$15,2,FALSE)</f>
        <v>SO-bev</v>
      </c>
      <c r="I835" s="3">
        <f>IF(A835='Enheter, modell og år'!$F$2-1,0,G835-VLOOKUP(A835-1&amp;B835&amp;C835&amp;E835,$F$2:$G$7561,2,FALSE))</f>
        <v>0</v>
      </c>
      <c r="J835" s="3">
        <f>IF(A835='Enheter, modell og år'!$F$2-1,0,VLOOKUP(A835-1&amp;B835&amp;C835&amp;E835,$F$2:$G$7561,2,FALSE))</f>
        <v>0</v>
      </c>
    </row>
    <row r="836" spans="1:10" x14ac:dyDescent="0.25">
      <c r="A836">
        <f t="shared" ref="A836:C836" si="308">A296</f>
        <v>2017</v>
      </c>
      <c r="B836" t="str">
        <f t="shared" si="308"/>
        <v>VFM</v>
      </c>
      <c r="C836">
        <f t="shared" si="308"/>
        <v>0</v>
      </c>
      <c r="D836">
        <f>IFERROR(VLOOKUP(C836,'Enheter, modell og år'!$A$2:$B$31,2,FALSE),0)</f>
        <v>0</v>
      </c>
      <c r="E836" t="str">
        <f>'Liste detaljert wide'!$E$1</f>
        <v>SO-bev</v>
      </c>
      <c r="F836" t="str">
        <f t="shared" si="307"/>
        <v>2017VFM0SO-bev</v>
      </c>
      <c r="G836" s="3">
        <f>'Liste detaljert wide'!E296</f>
        <v>0</v>
      </c>
      <c r="H836" t="str">
        <f>VLOOKUP(E836,Def!$B$2:$C$15,2,FALSE)</f>
        <v>SO-bev</v>
      </c>
      <c r="I836" s="3">
        <f>IF(A836='Enheter, modell og år'!$F$2-1,0,G836-VLOOKUP(A836-1&amp;B836&amp;C836&amp;E836,$F$2:$G$7561,2,FALSE))</f>
        <v>0</v>
      </c>
      <c r="J836" s="3">
        <f>IF(A836='Enheter, modell og år'!$F$2-1,0,VLOOKUP(A836-1&amp;B836&amp;C836&amp;E836,$F$2:$G$7561,2,FALSE))</f>
        <v>0</v>
      </c>
    </row>
    <row r="837" spans="1:10" x14ac:dyDescent="0.25">
      <c r="A837">
        <f t="shared" ref="A837:C837" si="309">A297</f>
        <v>2017</v>
      </c>
      <c r="B837" t="str">
        <f t="shared" si="309"/>
        <v>VFM</v>
      </c>
      <c r="C837">
        <f t="shared" si="309"/>
        <v>0</v>
      </c>
      <c r="D837">
        <f>IFERROR(VLOOKUP(C837,'Enheter, modell og år'!$A$2:$B$31,2,FALSE),0)</f>
        <v>0</v>
      </c>
      <c r="E837" t="str">
        <f>'Liste detaljert wide'!$E$1</f>
        <v>SO-bev</v>
      </c>
      <c r="F837" t="str">
        <f t="shared" si="307"/>
        <v>2017VFM0SO-bev</v>
      </c>
      <c r="G837" s="3">
        <f>'Liste detaljert wide'!E297</f>
        <v>0</v>
      </c>
      <c r="H837" t="str">
        <f>VLOOKUP(E837,Def!$B$2:$C$15,2,FALSE)</f>
        <v>SO-bev</v>
      </c>
      <c r="I837" s="3">
        <f>IF(A837='Enheter, modell og år'!$F$2-1,0,G837-VLOOKUP(A837-1&amp;B837&amp;C837&amp;E837,$F$2:$G$7561,2,FALSE))</f>
        <v>0</v>
      </c>
      <c r="J837" s="3">
        <f>IF(A837='Enheter, modell og år'!$F$2-1,0,VLOOKUP(A837-1&amp;B837&amp;C837&amp;E837,$F$2:$G$7561,2,FALSE))</f>
        <v>0</v>
      </c>
    </row>
    <row r="838" spans="1:10" x14ac:dyDescent="0.25">
      <c r="A838">
        <f t="shared" ref="A838:C838" si="310">A298</f>
        <v>2017</v>
      </c>
      <c r="B838" t="str">
        <f t="shared" si="310"/>
        <v>VFM</v>
      </c>
      <c r="C838">
        <f t="shared" si="310"/>
        <v>0</v>
      </c>
      <c r="D838">
        <f>IFERROR(VLOOKUP(C838,'Enheter, modell og år'!$A$2:$B$31,2,FALSE),0)</f>
        <v>0</v>
      </c>
      <c r="E838" t="str">
        <f>'Liste detaljert wide'!$E$1</f>
        <v>SO-bev</v>
      </c>
      <c r="F838" t="str">
        <f t="shared" si="307"/>
        <v>2017VFM0SO-bev</v>
      </c>
      <c r="G838" s="3">
        <f>'Liste detaljert wide'!E298</f>
        <v>0</v>
      </c>
      <c r="H838" t="str">
        <f>VLOOKUP(E838,Def!$B$2:$C$15,2,FALSE)</f>
        <v>SO-bev</v>
      </c>
      <c r="I838" s="3">
        <f>IF(A838='Enheter, modell og år'!$F$2-1,0,G838-VLOOKUP(A838-1&amp;B838&amp;C838&amp;E838,$F$2:$G$7561,2,FALSE))</f>
        <v>0</v>
      </c>
      <c r="J838" s="3">
        <f>IF(A838='Enheter, modell og år'!$F$2-1,0,VLOOKUP(A838-1&amp;B838&amp;C838&amp;E838,$F$2:$G$7561,2,FALSE))</f>
        <v>0</v>
      </c>
    </row>
    <row r="839" spans="1:10" x14ac:dyDescent="0.25">
      <c r="A839">
        <f t="shared" ref="A839:C839" si="311">A299</f>
        <v>2017</v>
      </c>
      <c r="B839" t="str">
        <f t="shared" si="311"/>
        <v>VFM</v>
      </c>
      <c r="C839">
        <f t="shared" si="311"/>
        <v>0</v>
      </c>
      <c r="D839">
        <f>IFERROR(VLOOKUP(C839,'Enheter, modell og år'!$A$2:$B$31,2,FALSE),0)</f>
        <v>0</v>
      </c>
      <c r="E839" t="str">
        <f>'Liste detaljert wide'!$E$1</f>
        <v>SO-bev</v>
      </c>
      <c r="F839" t="str">
        <f t="shared" si="307"/>
        <v>2017VFM0SO-bev</v>
      </c>
      <c r="G839" s="3">
        <f>'Liste detaljert wide'!E299</f>
        <v>0</v>
      </c>
      <c r="H839" t="str">
        <f>VLOOKUP(E839,Def!$B$2:$C$15,2,FALSE)</f>
        <v>SO-bev</v>
      </c>
      <c r="I839" s="3">
        <f>IF(A839='Enheter, modell og år'!$F$2-1,0,G839-VLOOKUP(A839-1&amp;B839&amp;C839&amp;E839,$F$2:$G$7561,2,FALSE))</f>
        <v>0</v>
      </c>
      <c r="J839" s="3">
        <f>IF(A839='Enheter, modell og år'!$F$2-1,0,VLOOKUP(A839-1&amp;B839&amp;C839&amp;E839,$F$2:$G$7561,2,FALSE))</f>
        <v>0</v>
      </c>
    </row>
    <row r="840" spans="1:10" x14ac:dyDescent="0.25">
      <c r="A840">
        <f t="shared" ref="A840:C840" si="312">A300</f>
        <v>2017</v>
      </c>
      <c r="B840" t="str">
        <f t="shared" si="312"/>
        <v>VFM</v>
      </c>
      <c r="C840">
        <f t="shared" si="312"/>
        <v>0</v>
      </c>
      <c r="D840">
        <f>IFERROR(VLOOKUP(C840,'Enheter, modell og år'!$A$2:$B$31,2,FALSE),0)</f>
        <v>0</v>
      </c>
      <c r="E840" t="str">
        <f>'Liste detaljert wide'!$E$1</f>
        <v>SO-bev</v>
      </c>
      <c r="F840" t="str">
        <f t="shared" si="307"/>
        <v>2017VFM0SO-bev</v>
      </c>
      <c r="G840" s="3">
        <f>'Liste detaljert wide'!E300</f>
        <v>0</v>
      </c>
      <c r="H840" t="str">
        <f>VLOOKUP(E840,Def!$B$2:$C$15,2,FALSE)</f>
        <v>SO-bev</v>
      </c>
      <c r="I840" s="3">
        <f>IF(A840='Enheter, modell og år'!$F$2-1,0,G840-VLOOKUP(A840-1&amp;B840&amp;C840&amp;E840,$F$2:$G$7561,2,FALSE))</f>
        <v>0</v>
      </c>
      <c r="J840" s="3">
        <f>IF(A840='Enheter, modell og år'!$F$2-1,0,VLOOKUP(A840-1&amp;B840&amp;C840&amp;E840,$F$2:$G$7561,2,FALSE))</f>
        <v>0</v>
      </c>
    </row>
    <row r="841" spans="1:10" x14ac:dyDescent="0.25">
      <c r="A841">
        <f t="shared" ref="A841:C841" si="313">A301</f>
        <v>2017</v>
      </c>
      <c r="B841" t="str">
        <f t="shared" si="313"/>
        <v>VFM</v>
      </c>
      <c r="C841">
        <f t="shared" si="313"/>
        <v>0</v>
      </c>
      <c r="D841">
        <f>IFERROR(VLOOKUP(C841,'Enheter, modell og år'!$A$2:$B$31,2,FALSE),0)</f>
        <v>0</v>
      </c>
      <c r="E841" t="str">
        <f>'Liste detaljert wide'!$E$1</f>
        <v>SO-bev</v>
      </c>
      <c r="F841" t="str">
        <f t="shared" si="307"/>
        <v>2017VFM0SO-bev</v>
      </c>
      <c r="G841" s="3">
        <f>'Liste detaljert wide'!E301</f>
        <v>0</v>
      </c>
      <c r="H841" t="str">
        <f>VLOOKUP(E841,Def!$B$2:$C$15,2,FALSE)</f>
        <v>SO-bev</v>
      </c>
      <c r="I841" s="3">
        <f>IF(A841='Enheter, modell og år'!$F$2-1,0,G841-VLOOKUP(A841-1&amp;B841&amp;C841&amp;E841,$F$2:$G$7561,2,FALSE))</f>
        <v>0</v>
      </c>
      <c r="J841" s="3">
        <f>IF(A841='Enheter, modell og år'!$F$2-1,0,VLOOKUP(A841-1&amp;B841&amp;C841&amp;E841,$F$2:$G$7561,2,FALSE))</f>
        <v>0</v>
      </c>
    </row>
    <row r="842" spans="1:10" x14ac:dyDescent="0.25">
      <c r="A842">
        <f t="shared" ref="A842:C842" si="314">A302</f>
        <v>2018</v>
      </c>
      <c r="B842" t="str">
        <f t="shared" si="314"/>
        <v>VFM</v>
      </c>
      <c r="C842">
        <f t="shared" si="314"/>
        <v>0</v>
      </c>
      <c r="D842">
        <f>IFERROR(VLOOKUP(C842,'Enheter, modell og år'!$A$2:$B$31,2,FALSE),0)</f>
        <v>0</v>
      </c>
      <c r="E842" t="str">
        <f>'Liste detaljert wide'!$E$1</f>
        <v>SO-bev</v>
      </c>
      <c r="F842" t="str">
        <f t="shared" si="307"/>
        <v>2018VFM0SO-bev</v>
      </c>
      <c r="G842" s="3">
        <f>'Liste detaljert wide'!E302</f>
        <v>0</v>
      </c>
      <c r="H842" t="str">
        <f>VLOOKUP(E842,Def!$B$2:$C$15,2,FALSE)</f>
        <v>SO-bev</v>
      </c>
      <c r="I842" s="3">
        <f>IF(A842='Enheter, modell og år'!$F$2-1,0,G842-VLOOKUP(A842-1&amp;B842&amp;C842&amp;E842,$F$2:$G$7561,2,FALSE))</f>
        <v>0</v>
      </c>
      <c r="J842" s="3">
        <f>IF(A842='Enheter, modell og år'!$F$2-1,0,VLOOKUP(A842-1&amp;B842&amp;C842&amp;E842,$F$2:$G$7561,2,FALSE))</f>
        <v>0</v>
      </c>
    </row>
    <row r="843" spans="1:10" x14ac:dyDescent="0.25">
      <c r="A843">
        <f t="shared" ref="A843:C843" si="315">A303</f>
        <v>2018</v>
      </c>
      <c r="B843" t="str">
        <f t="shared" si="315"/>
        <v>VFM</v>
      </c>
      <c r="C843">
        <f t="shared" si="315"/>
        <v>0</v>
      </c>
      <c r="D843">
        <f>IFERROR(VLOOKUP(C843,'Enheter, modell og år'!$A$2:$B$31,2,FALSE),0)</f>
        <v>0</v>
      </c>
      <c r="E843" t="str">
        <f>'Liste detaljert wide'!$E$1</f>
        <v>SO-bev</v>
      </c>
      <c r="F843" t="str">
        <f t="shared" si="307"/>
        <v>2018VFM0SO-bev</v>
      </c>
      <c r="G843" s="3">
        <f>'Liste detaljert wide'!E303</f>
        <v>0</v>
      </c>
      <c r="H843" t="str">
        <f>VLOOKUP(E843,Def!$B$2:$C$15,2,FALSE)</f>
        <v>SO-bev</v>
      </c>
      <c r="I843" s="3">
        <f>IF(A843='Enheter, modell og år'!$F$2-1,0,G843-VLOOKUP(A843-1&amp;B843&amp;C843&amp;E843,$F$2:$G$7561,2,FALSE))</f>
        <v>0</v>
      </c>
      <c r="J843" s="3">
        <f>IF(A843='Enheter, modell og år'!$F$2-1,0,VLOOKUP(A843-1&amp;B843&amp;C843&amp;E843,$F$2:$G$7561,2,FALSE))</f>
        <v>0</v>
      </c>
    </row>
    <row r="844" spans="1:10" x14ac:dyDescent="0.25">
      <c r="A844">
        <f t="shared" ref="A844:C844" si="316">A304</f>
        <v>2018</v>
      </c>
      <c r="B844" t="str">
        <f t="shared" si="316"/>
        <v>VFM</v>
      </c>
      <c r="C844">
        <f t="shared" si="316"/>
        <v>0</v>
      </c>
      <c r="D844">
        <f>IFERROR(VLOOKUP(C844,'Enheter, modell og år'!$A$2:$B$31,2,FALSE),0)</f>
        <v>0</v>
      </c>
      <c r="E844" t="str">
        <f>'Liste detaljert wide'!$E$1</f>
        <v>SO-bev</v>
      </c>
      <c r="F844" t="str">
        <f t="shared" si="307"/>
        <v>2018VFM0SO-bev</v>
      </c>
      <c r="G844" s="3">
        <f>'Liste detaljert wide'!E304</f>
        <v>0</v>
      </c>
      <c r="H844" t="str">
        <f>VLOOKUP(E844,Def!$B$2:$C$15,2,FALSE)</f>
        <v>SO-bev</v>
      </c>
      <c r="I844" s="3">
        <f>IF(A844='Enheter, modell og år'!$F$2-1,0,G844-VLOOKUP(A844-1&amp;B844&amp;C844&amp;E844,$F$2:$G$7561,2,FALSE))</f>
        <v>0</v>
      </c>
      <c r="J844" s="3">
        <f>IF(A844='Enheter, modell og år'!$F$2-1,0,VLOOKUP(A844-1&amp;B844&amp;C844&amp;E844,$F$2:$G$7561,2,FALSE))</f>
        <v>0</v>
      </c>
    </row>
    <row r="845" spans="1:10" x14ac:dyDescent="0.25">
      <c r="A845">
        <f t="shared" ref="A845:C845" si="317">A305</f>
        <v>2018</v>
      </c>
      <c r="B845" t="str">
        <f t="shared" si="317"/>
        <v>VFM</v>
      </c>
      <c r="C845">
        <f t="shared" si="317"/>
        <v>0</v>
      </c>
      <c r="D845">
        <f>IFERROR(VLOOKUP(C845,'Enheter, modell og år'!$A$2:$B$31,2,FALSE),0)</f>
        <v>0</v>
      </c>
      <c r="E845" t="str">
        <f>'Liste detaljert wide'!$E$1</f>
        <v>SO-bev</v>
      </c>
      <c r="F845" t="str">
        <f t="shared" si="307"/>
        <v>2018VFM0SO-bev</v>
      </c>
      <c r="G845" s="3">
        <f>'Liste detaljert wide'!E305</f>
        <v>0</v>
      </c>
      <c r="H845" t="str">
        <f>VLOOKUP(E845,Def!$B$2:$C$15,2,FALSE)</f>
        <v>SO-bev</v>
      </c>
      <c r="I845" s="3">
        <f>IF(A845='Enheter, modell og år'!$F$2-1,0,G845-VLOOKUP(A845-1&amp;B845&amp;C845&amp;E845,$F$2:$G$7561,2,FALSE))</f>
        <v>0</v>
      </c>
      <c r="J845" s="3">
        <f>IF(A845='Enheter, modell og år'!$F$2-1,0,VLOOKUP(A845-1&amp;B845&amp;C845&amp;E845,$F$2:$G$7561,2,FALSE))</f>
        <v>0</v>
      </c>
    </row>
    <row r="846" spans="1:10" x14ac:dyDescent="0.25">
      <c r="A846">
        <f t="shared" ref="A846:C846" si="318">A306</f>
        <v>2018</v>
      </c>
      <c r="B846" t="str">
        <f t="shared" si="318"/>
        <v>VFM</v>
      </c>
      <c r="C846">
        <f t="shared" si="318"/>
        <v>0</v>
      </c>
      <c r="D846">
        <f>IFERROR(VLOOKUP(C846,'Enheter, modell og år'!$A$2:$B$31,2,FALSE),0)</f>
        <v>0</v>
      </c>
      <c r="E846" t="str">
        <f>'Liste detaljert wide'!$E$1</f>
        <v>SO-bev</v>
      </c>
      <c r="F846" t="str">
        <f t="shared" si="307"/>
        <v>2018VFM0SO-bev</v>
      </c>
      <c r="G846" s="3">
        <f>'Liste detaljert wide'!E306</f>
        <v>0</v>
      </c>
      <c r="H846" t="str">
        <f>VLOOKUP(E846,Def!$B$2:$C$15,2,FALSE)</f>
        <v>SO-bev</v>
      </c>
      <c r="I846" s="3">
        <f>IF(A846='Enheter, modell og år'!$F$2-1,0,G846-VLOOKUP(A846-1&amp;B846&amp;C846&amp;E846,$F$2:$G$7561,2,FALSE))</f>
        <v>0</v>
      </c>
      <c r="J846" s="3">
        <f>IF(A846='Enheter, modell og år'!$F$2-1,0,VLOOKUP(A846-1&amp;B846&amp;C846&amp;E846,$F$2:$G$7561,2,FALSE))</f>
        <v>0</v>
      </c>
    </row>
    <row r="847" spans="1:10" x14ac:dyDescent="0.25">
      <c r="A847">
        <f t="shared" ref="A847:C847" si="319">A307</f>
        <v>2018</v>
      </c>
      <c r="B847" t="str">
        <f t="shared" si="319"/>
        <v>VFM</v>
      </c>
      <c r="C847">
        <f t="shared" si="319"/>
        <v>0</v>
      </c>
      <c r="D847">
        <f>IFERROR(VLOOKUP(C847,'Enheter, modell og år'!$A$2:$B$31,2,FALSE),0)</f>
        <v>0</v>
      </c>
      <c r="E847" t="str">
        <f>'Liste detaljert wide'!$E$1</f>
        <v>SO-bev</v>
      </c>
      <c r="F847" t="str">
        <f t="shared" si="307"/>
        <v>2018VFM0SO-bev</v>
      </c>
      <c r="G847" s="3">
        <f>'Liste detaljert wide'!E307</f>
        <v>0</v>
      </c>
      <c r="H847" t="str">
        <f>VLOOKUP(E847,Def!$B$2:$C$15,2,FALSE)</f>
        <v>SO-bev</v>
      </c>
      <c r="I847" s="3">
        <f>IF(A847='Enheter, modell og år'!$F$2-1,0,G847-VLOOKUP(A847-1&amp;B847&amp;C847&amp;E847,$F$2:$G$7561,2,FALSE))</f>
        <v>0</v>
      </c>
      <c r="J847" s="3">
        <f>IF(A847='Enheter, modell og år'!$F$2-1,0,VLOOKUP(A847-1&amp;B847&amp;C847&amp;E847,$F$2:$G$7561,2,FALSE))</f>
        <v>0</v>
      </c>
    </row>
    <row r="848" spans="1:10" x14ac:dyDescent="0.25">
      <c r="A848">
        <f t="shared" ref="A848:C848" si="320">A308</f>
        <v>2018</v>
      </c>
      <c r="B848" t="str">
        <f t="shared" si="320"/>
        <v>VFM</v>
      </c>
      <c r="C848">
        <f t="shared" si="320"/>
        <v>0</v>
      </c>
      <c r="D848">
        <f>IFERROR(VLOOKUP(C848,'Enheter, modell og år'!$A$2:$B$31,2,FALSE),0)</f>
        <v>0</v>
      </c>
      <c r="E848" t="str">
        <f>'Liste detaljert wide'!$E$1</f>
        <v>SO-bev</v>
      </c>
      <c r="F848" t="str">
        <f t="shared" si="307"/>
        <v>2018VFM0SO-bev</v>
      </c>
      <c r="G848" s="3">
        <f>'Liste detaljert wide'!E308</f>
        <v>0</v>
      </c>
      <c r="H848" t="str">
        <f>VLOOKUP(E848,Def!$B$2:$C$15,2,FALSE)</f>
        <v>SO-bev</v>
      </c>
      <c r="I848" s="3">
        <f>IF(A848='Enheter, modell og år'!$F$2-1,0,G848-VLOOKUP(A848-1&amp;B848&amp;C848&amp;E848,$F$2:$G$7561,2,FALSE))</f>
        <v>0</v>
      </c>
      <c r="J848" s="3">
        <f>IF(A848='Enheter, modell og år'!$F$2-1,0,VLOOKUP(A848-1&amp;B848&amp;C848&amp;E848,$F$2:$G$7561,2,FALSE))</f>
        <v>0</v>
      </c>
    </row>
    <row r="849" spans="1:10" x14ac:dyDescent="0.25">
      <c r="A849">
        <f t="shared" ref="A849:C849" si="321">A309</f>
        <v>2018</v>
      </c>
      <c r="B849" t="str">
        <f t="shared" si="321"/>
        <v>VFM</v>
      </c>
      <c r="C849">
        <f t="shared" si="321"/>
        <v>0</v>
      </c>
      <c r="D849">
        <f>IFERROR(VLOOKUP(C849,'Enheter, modell og år'!$A$2:$B$31,2,FALSE),0)</f>
        <v>0</v>
      </c>
      <c r="E849" t="str">
        <f>'Liste detaljert wide'!$E$1</f>
        <v>SO-bev</v>
      </c>
      <c r="F849" t="str">
        <f t="shared" si="307"/>
        <v>2018VFM0SO-bev</v>
      </c>
      <c r="G849" s="3">
        <f>'Liste detaljert wide'!E309</f>
        <v>0</v>
      </c>
      <c r="H849" t="str">
        <f>VLOOKUP(E849,Def!$B$2:$C$15,2,FALSE)</f>
        <v>SO-bev</v>
      </c>
      <c r="I849" s="3">
        <f>IF(A849='Enheter, modell og år'!$F$2-1,0,G849-VLOOKUP(A849-1&amp;B849&amp;C849&amp;E849,$F$2:$G$7561,2,FALSE))</f>
        <v>0</v>
      </c>
      <c r="J849" s="3">
        <f>IF(A849='Enheter, modell og år'!$F$2-1,0,VLOOKUP(A849-1&amp;B849&amp;C849&amp;E849,$F$2:$G$7561,2,FALSE))</f>
        <v>0</v>
      </c>
    </row>
    <row r="850" spans="1:10" x14ac:dyDescent="0.25">
      <c r="A850">
        <f t="shared" ref="A850:C850" si="322">A310</f>
        <v>2018</v>
      </c>
      <c r="B850" t="str">
        <f t="shared" si="322"/>
        <v>VFM</v>
      </c>
      <c r="C850">
        <f t="shared" si="322"/>
        <v>0</v>
      </c>
      <c r="D850">
        <f>IFERROR(VLOOKUP(C850,'Enheter, modell og år'!$A$2:$B$31,2,FALSE),0)</f>
        <v>0</v>
      </c>
      <c r="E850" t="str">
        <f>'Liste detaljert wide'!$E$1</f>
        <v>SO-bev</v>
      </c>
      <c r="F850" t="str">
        <f t="shared" si="307"/>
        <v>2018VFM0SO-bev</v>
      </c>
      <c r="G850" s="3">
        <f>'Liste detaljert wide'!E310</f>
        <v>0</v>
      </c>
      <c r="H850" t="str">
        <f>VLOOKUP(E850,Def!$B$2:$C$15,2,FALSE)</f>
        <v>SO-bev</v>
      </c>
      <c r="I850" s="3">
        <f>IF(A850='Enheter, modell og år'!$F$2-1,0,G850-VLOOKUP(A850-1&amp;B850&amp;C850&amp;E850,$F$2:$G$7561,2,FALSE))</f>
        <v>0</v>
      </c>
      <c r="J850" s="3">
        <f>IF(A850='Enheter, modell og år'!$F$2-1,0,VLOOKUP(A850-1&amp;B850&amp;C850&amp;E850,$F$2:$G$7561,2,FALSE))</f>
        <v>0</v>
      </c>
    </row>
    <row r="851" spans="1:10" x14ac:dyDescent="0.25">
      <c r="A851">
        <f t="shared" ref="A851:C851" si="323">A311</f>
        <v>2018</v>
      </c>
      <c r="B851" t="str">
        <f t="shared" si="323"/>
        <v>VFM</v>
      </c>
      <c r="C851">
        <f t="shared" si="323"/>
        <v>0</v>
      </c>
      <c r="D851">
        <f>IFERROR(VLOOKUP(C851,'Enheter, modell og år'!$A$2:$B$31,2,FALSE),0)</f>
        <v>0</v>
      </c>
      <c r="E851" t="str">
        <f>'Liste detaljert wide'!$E$1</f>
        <v>SO-bev</v>
      </c>
      <c r="F851" t="str">
        <f t="shared" si="307"/>
        <v>2018VFM0SO-bev</v>
      </c>
      <c r="G851" s="3">
        <f>'Liste detaljert wide'!E311</f>
        <v>0</v>
      </c>
      <c r="H851" t="str">
        <f>VLOOKUP(E851,Def!$B$2:$C$15,2,FALSE)</f>
        <v>SO-bev</v>
      </c>
      <c r="I851" s="3">
        <f>IF(A851='Enheter, modell og år'!$F$2-1,0,G851-VLOOKUP(A851-1&amp;B851&amp;C851&amp;E851,$F$2:$G$7561,2,FALSE))</f>
        <v>0</v>
      </c>
      <c r="J851" s="3">
        <f>IF(A851='Enheter, modell og år'!$F$2-1,0,VLOOKUP(A851-1&amp;B851&amp;C851&amp;E851,$F$2:$G$7561,2,FALSE))</f>
        <v>0</v>
      </c>
    </row>
    <row r="852" spans="1:10" x14ac:dyDescent="0.25">
      <c r="A852">
        <f t="shared" ref="A852:C852" si="324">A312</f>
        <v>2018</v>
      </c>
      <c r="B852" t="str">
        <f t="shared" si="324"/>
        <v>VFM</v>
      </c>
      <c r="C852">
        <f t="shared" si="324"/>
        <v>0</v>
      </c>
      <c r="D852">
        <f>IFERROR(VLOOKUP(C852,'Enheter, modell og år'!$A$2:$B$31,2,FALSE),0)</f>
        <v>0</v>
      </c>
      <c r="E852" t="str">
        <f>'Liste detaljert wide'!$E$1</f>
        <v>SO-bev</v>
      </c>
      <c r="F852" t="str">
        <f t="shared" si="307"/>
        <v>2018VFM0SO-bev</v>
      </c>
      <c r="G852" s="3">
        <f>'Liste detaljert wide'!E312</f>
        <v>0</v>
      </c>
      <c r="H852" t="str">
        <f>VLOOKUP(E852,Def!$B$2:$C$15,2,FALSE)</f>
        <v>SO-bev</v>
      </c>
      <c r="I852" s="3">
        <f>IF(A852='Enheter, modell og år'!$F$2-1,0,G852-VLOOKUP(A852-1&amp;B852&amp;C852&amp;E852,$F$2:$G$7561,2,FALSE))</f>
        <v>0</v>
      </c>
      <c r="J852" s="3">
        <f>IF(A852='Enheter, modell og år'!$F$2-1,0,VLOOKUP(A852-1&amp;B852&amp;C852&amp;E852,$F$2:$G$7561,2,FALSE))</f>
        <v>0</v>
      </c>
    </row>
    <row r="853" spans="1:10" x14ac:dyDescent="0.25">
      <c r="A853">
        <f t="shared" ref="A853:C853" si="325">A313</f>
        <v>2018</v>
      </c>
      <c r="B853" t="str">
        <f t="shared" si="325"/>
        <v>VFM</v>
      </c>
      <c r="C853">
        <f t="shared" si="325"/>
        <v>0</v>
      </c>
      <c r="D853">
        <f>IFERROR(VLOOKUP(C853,'Enheter, modell og år'!$A$2:$B$31,2,FALSE),0)</f>
        <v>0</v>
      </c>
      <c r="E853" t="str">
        <f>'Liste detaljert wide'!$E$1</f>
        <v>SO-bev</v>
      </c>
      <c r="F853" t="str">
        <f t="shared" si="307"/>
        <v>2018VFM0SO-bev</v>
      </c>
      <c r="G853" s="3">
        <f>'Liste detaljert wide'!E313</f>
        <v>0</v>
      </c>
      <c r="H853" t="str">
        <f>VLOOKUP(E853,Def!$B$2:$C$15,2,FALSE)</f>
        <v>SO-bev</v>
      </c>
      <c r="I853" s="3">
        <f>IF(A853='Enheter, modell og år'!$F$2-1,0,G853-VLOOKUP(A853-1&amp;B853&amp;C853&amp;E853,$F$2:$G$7561,2,FALSE))</f>
        <v>0</v>
      </c>
      <c r="J853" s="3">
        <f>IF(A853='Enheter, modell og år'!$F$2-1,0,VLOOKUP(A853-1&amp;B853&amp;C853&amp;E853,$F$2:$G$7561,2,FALSE))</f>
        <v>0</v>
      </c>
    </row>
    <row r="854" spans="1:10" x14ac:dyDescent="0.25">
      <c r="A854">
        <f t="shared" ref="A854:C854" si="326">A314</f>
        <v>2018</v>
      </c>
      <c r="B854" t="str">
        <f t="shared" si="326"/>
        <v>VFM</v>
      </c>
      <c r="C854">
        <f t="shared" si="326"/>
        <v>0</v>
      </c>
      <c r="D854">
        <f>IFERROR(VLOOKUP(C854,'Enheter, modell og år'!$A$2:$B$31,2,FALSE),0)</f>
        <v>0</v>
      </c>
      <c r="E854" t="str">
        <f>'Liste detaljert wide'!$E$1</f>
        <v>SO-bev</v>
      </c>
      <c r="F854" t="str">
        <f t="shared" si="307"/>
        <v>2018VFM0SO-bev</v>
      </c>
      <c r="G854" s="3">
        <f>'Liste detaljert wide'!E314</f>
        <v>0</v>
      </c>
      <c r="H854" t="str">
        <f>VLOOKUP(E854,Def!$B$2:$C$15,2,FALSE)</f>
        <v>SO-bev</v>
      </c>
      <c r="I854" s="3">
        <f>IF(A854='Enheter, modell og år'!$F$2-1,0,G854-VLOOKUP(A854-1&amp;B854&amp;C854&amp;E854,$F$2:$G$7561,2,FALSE))</f>
        <v>0</v>
      </c>
      <c r="J854" s="3">
        <f>IF(A854='Enheter, modell og år'!$F$2-1,0,VLOOKUP(A854-1&amp;B854&amp;C854&amp;E854,$F$2:$G$7561,2,FALSE))</f>
        <v>0</v>
      </c>
    </row>
    <row r="855" spans="1:10" x14ac:dyDescent="0.25">
      <c r="A855">
        <f t="shared" ref="A855:C855" si="327">A315</f>
        <v>2018</v>
      </c>
      <c r="B855" t="str">
        <f t="shared" si="327"/>
        <v>VFM</v>
      </c>
      <c r="C855">
        <f t="shared" si="327"/>
        <v>0</v>
      </c>
      <c r="D855">
        <f>IFERROR(VLOOKUP(C855,'Enheter, modell og år'!$A$2:$B$31,2,FALSE),0)</f>
        <v>0</v>
      </c>
      <c r="E855" t="str">
        <f>'Liste detaljert wide'!$E$1</f>
        <v>SO-bev</v>
      </c>
      <c r="F855" t="str">
        <f t="shared" si="307"/>
        <v>2018VFM0SO-bev</v>
      </c>
      <c r="G855" s="3">
        <f>'Liste detaljert wide'!E315</f>
        <v>0</v>
      </c>
      <c r="H855" t="str">
        <f>VLOOKUP(E855,Def!$B$2:$C$15,2,FALSE)</f>
        <v>SO-bev</v>
      </c>
      <c r="I855" s="3">
        <f>IF(A855='Enheter, modell og år'!$F$2-1,0,G855-VLOOKUP(A855-1&amp;B855&amp;C855&amp;E855,$F$2:$G$7561,2,FALSE))</f>
        <v>0</v>
      </c>
      <c r="J855" s="3">
        <f>IF(A855='Enheter, modell og år'!$F$2-1,0,VLOOKUP(A855-1&amp;B855&amp;C855&amp;E855,$F$2:$G$7561,2,FALSE))</f>
        <v>0</v>
      </c>
    </row>
    <row r="856" spans="1:10" x14ac:dyDescent="0.25">
      <c r="A856">
        <f t="shared" ref="A856:C856" si="328">A316</f>
        <v>2018</v>
      </c>
      <c r="B856" t="str">
        <f t="shared" si="328"/>
        <v>VFM</v>
      </c>
      <c r="C856">
        <f t="shared" si="328"/>
        <v>0</v>
      </c>
      <c r="D856">
        <f>IFERROR(VLOOKUP(C856,'Enheter, modell og år'!$A$2:$B$31,2,FALSE),0)</f>
        <v>0</v>
      </c>
      <c r="E856" t="str">
        <f>'Liste detaljert wide'!$E$1</f>
        <v>SO-bev</v>
      </c>
      <c r="F856" t="str">
        <f t="shared" si="307"/>
        <v>2018VFM0SO-bev</v>
      </c>
      <c r="G856" s="3">
        <f>'Liste detaljert wide'!E316</f>
        <v>0</v>
      </c>
      <c r="H856" t="str">
        <f>VLOOKUP(E856,Def!$B$2:$C$15,2,FALSE)</f>
        <v>SO-bev</v>
      </c>
      <c r="I856" s="3">
        <f>IF(A856='Enheter, modell og år'!$F$2-1,0,G856-VLOOKUP(A856-1&amp;B856&amp;C856&amp;E856,$F$2:$G$7561,2,FALSE))</f>
        <v>0</v>
      </c>
      <c r="J856" s="3">
        <f>IF(A856='Enheter, modell og år'!$F$2-1,0,VLOOKUP(A856-1&amp;B856&amp;C856&amp;E856,$F$2:$G$7561,2,FALSE))</f>
        <v>0</v>
      </c>
    </row>
    <row r="857" spans="1:10" x14ac:dyDescent="0.25">
      <c r="A857">
        <f t="shared" ref="A857:C857" si="329">A317</f>
        <v>2018</v>
      </c>
      <c r="B857" t="str">
        <f t="shared" si="329"/>
        <v>VFM</v>
      </c>
      <c r="C857">
        <f t="shared" si="329"/>
        <v>0</v>
      </c>
      <c r="D857">
        <f>IFERROR(VLOOKUP(C857,'Enheter, modell og år'!$A$2:$B$31,2,FALSE),0)</f>
        <v>0</v>
      </c>
      <c r="E857" t="str">
        <f>'Liste detaljert wide'!$E$1</f>
        <v>SO-bev</v>
      </c>
      <c r="F857" t="str">
        <f t="shared" si="307"/>
        <v>2018VFM0SO-bev</v>
      </c>
      <c r="G857" s="3">
        <f>'Liste detaljert wide'!E317</f>
        <v>0</v>
      </c>
      <c r="H857" t="str">
        <f>VLOOKUP(E857,Def!$B$2:$C$15,2,FALSE)</f>
        <v>SO-bev</v>
      </c>
      <c r="I857" s="3">
        <f>IF(A857='Enheter, modell og år'!$F$2-1,0,G857-VLOOKUP(A857-1&amp;B857&amp;C857&amp;E857,$F$2:$G$7561,2,FALSE))</f>
        <v>0</v>
      </c>
      <c r="J857" s="3">
        <f>IF(A857='Enheter, modell og år'!$F$2-1,0,VLOOKUP(A857-1&amp;B857&amp;C857&amp;E857,$F$2:$G$7561,2,FALSE))</f>
        <v>0</v>
      </c>
    </row>
    <row r="858" spans="1:10" x14ac:dyDescent="0.25">
      <c r="A858">
        <f t="shared" ref="A858:C858" si="330">A318</f>
        <v>2018</v>
      </c>
      <c r="B858" t="str">
        <f t="shared" si="330"/>
        <v>VFM</v>
      </c>
      <c r="C858">
        <f t="shared" si="330"/>
        <v>0</v>
      </c>
      <c r="D858">
        <f>IFERROR(VLOOKUP(C858,'Enheter, modell og år'!$A$2:$B$31,2,FALSE),0)</f>
        <v>0</v>
      </c>
      <c r="E858" t="str">
        <f>'Liste detaljert wide'!$E$1</f>
        <v>SO-bev</v>
      </c>
      <c r="F858" t="str">
        <f t="shared" si="307"/>
        <v>2018VFM0SO-bev</v>
      </c>
      <c r="G858" s="3">
        <f>'Liste detaljert wide'!E318</f>
        <v>0</v>
      </c>
      <c r="H858" t="str">
        <f>VLOOKUP(E858,Def!$B$2:$C$15,2,FALSE)</f>
        <v>SO-bev</v>
      </c>
      <c r="I858" s="3">
        <f>IF(A858='Enheter, modell og år'!$F$2-1,0,G858-VLOOKUP(A858-1&amp;B858&amp;C858&amp;E858,$F$2:$G$7561,2,FALSE))</f>
        <v>0</v>
      </c>
      <c r="J858" s="3">
        <f>IF(A858='Enheter, modell og år'!$F$2-1,0,VLOOKUP(A858-1&amp;B858&amp;C858&amp;E858,$F$2:$G$7561,2,FALSE))</f>
        <v>0</v>
      </c>
    </row>
    <row r="859" spans="1:10" x14ac:dyDescent="0.25">
      <c r="A859">
        <f t="shared" ref="A859:C859" si="331">A319</f>
        <v>2018</v>
      </c>
      <c r="B859" t="str">
        <f t="shared" si="331"/>
        <v>VFM</v>
      </c>
      <c r="C859">
        <f t="shared" si="331"/>
        <v>0</v>
      </c>
      <c r="D859">
        <f>IFERROR(VLOOKUP(C859,'Enheter, modell og år'!$A$2:$B$31,2,FALSE),0)</f>
        <v>0</v>
      </c>
      <c r="E859" t="str">
        <f>'Liste detaljert wide'!$E$1</f>
        <v>SO-bev</v>
      </c>
      <c r="F859" t="str">
        <f t="shared" si="307"/>
        <v>2018VFM0SO-bev</v>
      </c>
      <c r="G859" s="3">
        <f>'Liste detaljert wide'!E319</f>
        <v>0</v>
      </c>
      <c r="H859" t="str">
        <f>VLOOKUP(E859,Def!$B$2:$C$15,2,FALSE)</f>
        <v>SO-bev</v>
      </c>
      <c r="I859" s="3">
        <f>IF(A859='Enheter, modell og år'!$F$2-1,0,G859-VLOOKUP(A859-1&amp;B859&amp;C859&amp;E859,$F$2:$G$7561,2,FALSE))</f>
        <v>0</v>
      </c>
      <c r="J859" s="3">
        <f>IF(A859='Enheter, modell og år'!$F$2-1,0,VLOOKUP(A859-1&amp;B859&amp;C859&amp;E859,$F$2:$G$7561,2,FALSE))</f>
        <v>0</v>
      </c>
    </row>
    <row r="860" spans="1:10" x14ac:dyDescent="0.25">
      <c r="A860">
        <f t="shared" ref="A860:C860" si="332">A320</f>
        <v>2018</v>
      </c>
      <c r="B860" t="str">
        <f t="shared" si="332"/>
        <v>VFM</v>
      </c>
      <c r="C860">
        <f t="shared" si="332"/>
        <v>0</v>
      </c>
      <c r="D860">
        <f>IFERROR(VLOOKUP(C860,'Enheter, modell og år'!$A$2:$B$31,2,FALSE),0)</f>
        <v>0</v>
      </c>
      <c r="E860" t="str">
        <f>'Liste detaljert wide'!$E$1</f>
        <v>SO-bev</v>
      </c>
      <c r="F860" t="str">
        <f t="shared" si="307"/>
        <v>2018VFM0SO-bev</v>
      </c>
      <c r="G860" s="3">
        <f>'Liste detaljert wide'!E320</f>
        <v>0</v>
      </c>
      <c r="H860" t="str">
        <f>VLOOKUP(E860,Def!$B$2:$C$15,2,FALSE)</f>
        <v>SO-bev</v>
      </c>
      <c r="I860" s="3">
        <f>IF(A860='Enheter, modell og år'!$F$2-1,0,G860-VLOOKUP(A860-1&amp;B860&amp;C860&amp;E860,$F$2:$G$7561,2,FALSE))</f>
        <v>0</v>
      </c>
      <c r="J860" s="3">
        <f>IF(A860='Enheter, modell og år'!$F$2-1,0,VLOOKUP(A860-1&amp;B860&amp;C860&amp;E860,$F$2:$G$7561,2,FALSE))</f>
        <v>0</v>
      </c>
    </row>
    <row r="861" spans="1:10" x14ac:dyDescent="0.25">
      <c r="A861">
        <f t="shared" ref="A861:C861" si="333">A321</f>
        <v>2018</v>
      </c>
      <c r="B861" t="str">
        <f t="shared" si="333"/>
        <v>VFM</v>
      </c>
      <c r="C861">
        <f t="shared" si="333"/>
        <v>0</v>
      </c>
      <c r="D861">
        <f>IFERROR(VLOOKUP(C861,'Enheter, modell og år'!$A$2:$B$31,2,FALSE),0)</f>
        <v>0</v>
      </c>
      <c r="E861" t="str">
        <f>'Liste detaljert wide'!$E$1</f>
        <v>SO-bev</v>
      </c>
      <c r="F861" t="str">
        <f t="shared" si="307"/>
        <v>2018VFM0SO-bev</v>
      </c>
      <c r="G861" s="3">
        <f>'Liste detaljert wide'!E321</f>
        <v>0</v>
      </c>
      <c r="H861" t="str">
        <f>VLOOKUP(E861,Def!$B$2:$C$15,2,FALSE)</f>
        <v>SO-bev</v>
      </c>
      <c r="I861" s="3">
        <f>IF(A861='Enheter, modell og år'!$F$2-1,0,G861-VLOOKUP(A861-1&amp;B861&amp;C861&amp;E861,$F$2:$G$7561,2,FALSE))</f>
        <v>0</v>
      </c>
      <c r="J861" s="3">
        <f>IF(A861='Enheter, modell og år'!$F$2-1,0,VLOOKUP(A861-1&amp;B861&amp;C861&amp;E861,$F$2:$G$7561,2,FALSE))</f>
        <v>0</v>
      </c>
    </row>
    <row r="862" spans="1:10" x14ac:dyDescent="0.25">
      <c r="A862">
        <f t="shared" ref="A862:C862" si="334">A322</f>
        <v>2018</v>
      </c>
      <c r="B862" t="str">
        <f t="shared" si="334"/>
        <v>VFM</v>
      </c>
      <c r="C862">
        <f t="shared" si="334"/>
        <v>0</v>
      </c>
      <c r="D862">
        <f>IFERROR(VLOOKUP(C862,'Enheter, modell og år'!$A$2:$B$31,2,FALSE),0)</f>
        <v>0</v>
      </c>
      <c r="E862" t="str">
        <f>'Liste detaljert wide'!$E$1</f>
        <v>SO-bev</v>
      </c>
      <c r="F862" t="str">
        <f t="shared" si="307"/>
        <v>2018VFM0SO-bev</v>
      </c>
      <c r="G862" s="3">
        <f>'Liste detaljert wide'!E322</f>
        <v>0</v>
      </c>
      <c r="H862" t="str">
        <f>VLOOKUP(E862,Def!$B$2:$C$15,2,FALSE)</f>
        <v>SO-bev</v>
      </c>
      <c r="I862" s="3">
        <f>IF(A862='Enheter, modell og år'!$F$2-1,0,G862-VLOOKUP(A862-1&amp;B862&amp;C862&amp;E862,$F$2:$G$7561,2,FALSE))</f>
        <v>0</v>
      </c>
      <c r="J862" s="3">
        <f>IF(A862='Enheter, modell og år'!$F$2-1,0,VLOOKUP(A862-1&amp;B862&amp;C862&amp;E862,$F$2:$G$7561,2,FALSE))</f>
        <v>0</v>
      </c>
    </row>
    <row r="863" spans="1:10" x14ac:dyDescent="0.25">
      <c r="A863">
        <f t="shared" ref="A863:C863" si="335">A323</f>
        <v>2018</v>
      </c>
      <c r="B863" t="str">
        <f t="shared" si="335"/>
        <v>VFM</v>
      </c>
      <c r="C863">
        <f t="shared" si="335"/>
        <v>0</v>
      </c>
      <c r="D863">
        <f>IFERROR(VLOOKUP(C863,'Enheter, modell og år'!$A$2:$B$31,2,FALSE),0)</f>
        <v>0</v>
      </c>
      <c r="E863" t="str">
        <f>'Liste detaljert wide'!$E$1</f>
        <v>SO-bev</v>
      </c>
      <c r="F863" t="str">
        <f t="shared" si="307"/>
        <v>2018VFM0SO-bev</v>
      </c>
      <c r="G863" s="3">
        <f>'Liste detaljert wide'!E323</f>
        <v>0</v>
      </c>
      <c r="H863" t="str">
        <f>VLOOKUP(E863,Def!$B$2:$C$15,2,FALSE)</f>
        <v>SO-bev</v>
      </c>
      <c r="I863" s="3">
        <f>IF(A863='Enheter, modell og år'!$F$2-1,0,G863-VLOOKUP(A863-1&amp;B863&amp;C863&amp;E863,$F$2:$G$7561,2,FALSE))</f>
        <v>0</v>
      </c>
      <c r="J863" s="3">
        <f>IF(A863='Enheter, modell og år'!$F$2-1,0,VLOOKUP(A863-1&amp;B863&amp;C863&amp;E863,$F$2:$G$7561,2,FALSE))</f>
        <v>0</v>
      </c>
    </row>
    <row r="864" spans="1:10" x14ac:dyDescent="0.25">
      <c r="A864">
        <f t="shared" ref="A864:C864" si="336">A324</f>
        <v>2018</v>
      </c>
      <c r="B864" t="str">
        <f t="shared" si="336"/>
        <v>VFM</v>
      </c>
      <c r="C864">
        <f t="shared" si="336"/>
        <v>0</v>
      </c>
      <c r="D864">
        <f>IFERROR(VLOOKUP(C864,'Enheter, modell og år'!$A$2:$B$31,2,FALSE),0)</f>
        <v>0</v>
      </c>
      <c r="E864" t="str">
        <f>'Liste detaljert wide'!$E$1</f>
        <v>SO-bev</v>
      </c>
      <c r="F864" t="str">
        <f t="shared" si="307"/>
        <v>2018VFM0SO-bev</v>
      </c>
      <c r="G864" s="3">
        <f>'Liste detaljert wide'!E324</f>
        <v>0</v>
      </c>
      <c r="H864" t="str">
        <f>VLOOKUP(E864,Def!$B$2:$C$15,2,FALSE)</f>
        <v>SO-bev</v>
      </c>
      <c r="I864" s="3">
        <f>IF(A864='Enheter, modell og år'!$F$2-1,0,G864-VLOOKUP(A864-1&amp;B864&amp;C864&amp;E864,$F$2:$G$7561,2,FALSE))</f>
        <v>0</v>
      </c>
      <c r="J864" s="3">
        <f>IF(A864='Enheter, modell og år'!$F$2-1,0,VLOOKUP(A864-1&amp;B864&amp;C864&amp;E864,$F$2:$G$7561,2,FALSE))</f>
        <v>0</v>
      </c>
    </row>
    <row r="865" spans="1:10" x14ac:dyDescent="0.25">
      <c r="A865">
        <f t="shared" ref="A865:C865" si="337">A325</f>
        <v>2018</v>
      </c>
      <c r="B865" t="str">
        <f t="shared" si="337"/>
        <v>VFM</v>
      </c>
      <c r="C865">
        <f t="shared" si="337"/>
        <v>0</v>
      </c>
      <c r="D865">
        <f>IFERROR(VLOOKUP(C865,'Enheter, modell og år'!$A$2:$B$31,2,FALSE),0)</f>
        <v>0</v>
      </c>
      <c r="E865" t="str">
        <f>'Liste detaljert wide'!$E$1</f>
        <v>SO-bev</v>
      </c>
      <c r="F865" t="str">
        <f t="shared" si="307"/>
        <v>2018VFM0SO-bev</v>
      </c>
      <c r="G865" s="3">
        <f>'Liste detaljert wide'!E325</f>
        <v>0</v>
      </c>
      <c r="H865" t="str">
        <f>VLOOKUP(E865,Def!$B$2:$C$15,2,FALSE)</f>
        <v>SO-bev</v>
      </c>
      <c r="I865" s="3">
        <f>IF(A865='Enheter, modell og år'!$F$2-1,0,G865-VLOOKUP(A865-1&amp;B865&amp;C865&amp;E865,$F$2:$G$7561,2,FALSE))</f>
        <v>0</v>
      </c>
      <c r="J865" s="3">
        <f>IF(A865='Enheter, modell og år'!$F$2-1,0,VLOOKUP(A865-1&amp;B865&amp;C865&amp;E865,$F$2:$G$7561,2,FALSE))</f>
        <v>0</v>
      </c>
    </row>
    <row r="866" spans="1:10" x14ac:dyDescent="0.25">
      <c r="A866">
        <f t="shared" ref="A866:C866" si="338">A326</f>
        <v>2018</v>
      </c>
      <c r="B866" t="str">
        <f t="shared" si="338"/>
        <v>VFM</v>
      </c>
      <c r="C866">
        <f t="shared" si="338"/>
        <v>0</v>
      </c>
      <c r="D866">
        <f>IFERROR(VLOOKUP(C866,'Enheter, modell og år'!$A$2:$B$31,2,FALSE),0)</f>
        <v>0</v>
      </c>
      <c r="E866" t="str">
        <f>'Liste detaljert wide'!$E$1</f>
        <v>SO-bev</v>
      </c>
      <c r="F866" t="str">
        <f t="shared" si="307"/>
        <v>2018VFM0SO-bev</v>
      </c>
      <c r="G866" s="3">
        <f>'Liste detaljert wide'!E326</f>
        <v>0</v>
      </c>
      <c r="H866" t="str">
        <f>VLOOKUP(E866,Def!$B$2:$C$15,2,FALSE)</f>
        <v>SO-bev</v>
      </c>
      <c r="I866" s="3">
        <f>IF(A866='Enheter, modell og år'!$F$2-1,0,G866-VLOOKUP(A866-1&amp;B866&amp;C866&amp;E866,$F$2:$G$7561,2,FALSE))</f>
        <v>0</v>
      </c>
      <c r="J866" s="3">
        <f>IF(A866='Enheter, modell og år'!$F$2-1,0,VLOOKUP(A866-1&amp;B866&amp;C866&amp;E866,$F$2:$G$7561,2,FALSE))</f>
        <v>0</v>
      </c>
    </row>
    <row r="867" spans="1:10" x14ac:dyDescent="0.25">
      <c r="A867">
        <f t="shared" ref="A867:C867" si="339">A327</f>
        <v>2018</v>
      </c>
      <c r="B867" t="str">
        <f t="shared" si="339"/>
        <v>VFM</v>
      </c>
      <c r="C867">
        <f t="shared" si="339"/>
        <v>0</v>
      </c>
      <c r="D867">
        <f>IFERROR(VLOOKUP(C867,'Enheter, modell og år'!$A$2:$B$31,2,FALSE),0)</f>
        <v>0</v>
      </c>
      <c r="E867" t="str">
        <f>'Liste detaljert wide'!$E$1</f>
        <v>SO-bev</v>
      </c>
      <c r="F867" t="str">
        <f t="shared" si="307"/>
        <v>2018VFM0SO-bev</v>
      </c>
      <c r="G867" s="3">
        <f>'Liste detaljert wide'!E327</f>
        <v>0</v>
      </c>
      <c r="H867" t="str">
        <f>VLOOKUP(E867,Def!$B$2:$C$15,2,FALSE)</f>
        <v>SO-bev</v>
      </c>
      <c r="I867" s="3">
        <f>IF(A867='Enheter, modell og år'!$F$2-1,0,G867-VLOOKUP(A867-1&amp;B867&amp;C867&amp;E867,$F$2:$G$7561,2,FALSE))</f>
        <v>0</v>
      </c>
      <c r="J867" s="3">
        <f>IF(A867='Enheter, modell og år'!$F$2-1,0,VLOOKUP(A867-1&amp;B867&amp;C867&amp;E867,$F$2:$G$7561,2,FALSE))</f>
        <v>0</v>
      </c>
    </row>
    <row r="868" spans="1:10" x14ac:dyDescent="0.25">
      <c r="A868">
        <f t="shared" ref="A868:C868" si="340">A328</f>
        <v>2018</v>
      </c>
      <c r="B868" t="str">
        <f t="shared" si="340"/>
        <v>VFM</v>
      </c>
      <c r="C868">
        <f t="shared" si="340"/>
        <v>0</v>
      </c>
      <c r="D868">
        <f>IFERROR(VLOOKUP(C868,'Enheter, modell og år'!$A$2:$B$31,2,FALSE),0)</f>
        <v>0</v>
      </c>
      <c r="E868" t="str">
        <f>'Liste detaljert wide'!$E$1</f>
        <v>SO-bev</v>
      </c>
      <c r="F868" t="str">
        <f t="shared" si="307"/>
        <v>2018VFM0SO-bev</v>
      </c>
      <c r="G868" s="3">
        <f>'Liste detaljert wide'!E328</f>
        <v>0</v>
      </c>
      <c r="H868" t="str">
        <f>VLOOKUP(E868,Def!$B$2:$C$15,2,FALSE)</f>
        <v>SO-bev</v>
      </c>
      <c r="I868" s="3">
        <f>IF(A868='Enheter, modell og år'!$F$2-1,0,G868-VLOOKUP(A868-1&amp;B868&amp;C868&amp;E868,$F$2:$G$7561,2,FALSE))</f>
        <v>0</v>
      </c>
      <c r="J868" s="3">
        <f>IF(A868='Enheter, modell og år'!$F$2-1,0,VLOOKUP(A868-1&amp;B868&amp;C868&amp;E868,$F$2:$G$7561,2,FALSE))</f>
        <v>0</v>
      </c>
    </row>
    <row r="869" spans="1:10" x14ac:dyDescent="0.25">
      <c r="A869">
        <f t="shared" ref="A869:C869" si="341">A329</f>
        <v>2018</v>
      </c>
      <c r="B869" t="str">
        <f t="shared" si="341"/>
        <v>VFM</v>
      </c>
      <c r="C869">
        <f t="shared" si="341"/>
        <v>0</v>
      </c>
      <c r="D869">
        <f>IFERROR(VLOOKUP(C869,'Enheter, modell og år'!$A$2:$B$31,2,FALSE),0)</f>
        <v>0</v>
      </c>
      <c r="E869" t="str">
        <f>'Liste detaljert wide'!$E$1</f>
        <v>SO-bev</v>
      </c>
      <c r="F869" t="str">
        <f t="shared" si="307"/>
        <v>2018VFM0SO-bev</v>
      </c>
      <c r="G869" s="3">
        <f>'Liste detaljert wide'!E329</f>
        <v>0</v>
      </c>
      <c r="H869" t="str">
        <f>VLOOKUP(E869,Def!$B$2:$C$15,2,FALSE)</f>
        <v>SO-bev</v>
      </c>
      <c r="I869" s="3">
        <f>IF(A869='Enheter, modell og år'!$F$2-1,0,G869-VLOOKUP(A869-1&amp;B869&amp;C869&amp;E869,$F$2:$G$7561,2,FALSE))</f>
        <v>0</v>
      </c>
      <c r="J869" s="3">
        <f>IF(A869='Enheter, modell og år'!$F$2-1,0,VLOOKUP(A869-1&amp;B869&amp;C869&amp;E869,$F$2:$G$7561,2,FALSE))</f>
        <v>0</v>
      </c>
    </row>
    <row r="870" spans="1:10" x14ac:dyDescent="0.25">
      <c r="A870">
        <f t="shared" ref="A870:C870" si="342">A330</f>
        <v>2018</v>
      </c>
      <c r="B870" t="str">
        <f t="shared" si="342"/>
        <v>VFM</v>
      </c>
      <c r="C870">
        <f t="shared" si="342"/>
        <v>0</v>
      </c>
      <c r="D870">
        <f>IFERROR(VLOOKUP(C870,'Enheter, modell og år'!$A$2:$B$31,2,FALSE),0)</f>
        <v>0</v>
      </c>
      <c r="E870" t="str">
        <f>'Liste detaljert wide'!$E$1</f>
        <v>SO-bev</v>
      </c>
      <c r="F870" t="str">
        <f t="shared" si="307"/>
        <v>2018VFM0SO-bev</v>
      </c>
      <c r="G870" s="3">
        <f>'Liste detaljert wide'!E330</f>
        <v>0</v>
      </c>
      <c r="H870" t="str">
        <f>VLOOKUP(E870,Def!$B$2:$C$15,2,FALSE)</f>
        <v>SO-bev</v>
      </c>
      <c r="I870" s="3">
        <f>IF(A870='Enheter, modell og år'!$F$2-1,0,G870-VLOOKUP(A870-1&amp;B870&amp;C870&amp;E870,$F$2:$G$7561,2,FALSE))</f>
        <v>0</v>
      </c>
      <c r="J870" s="3">
        <f>IF(A870='Enheter, modell og år'!$F$2-1,0,VLOOKUP(A870-1&amp;B870&amp;C870&amp;E870,$F$2:$G$7561,2,FALSE))</f>
        <v>0</v>
      </c>
    </row>
    <row r="871" spans="1:10" x14ac:dyDescent="0.25">
      <c r="A871">
        <f t="shared" ref="A871:C871" si="343">A331</f>
        <v>2018</v>
      </c>
      <c r="B871" t="str">
        <f t="shared" si="343"/>
        <v>VFM</v>
      </c>
      <c r="C871">
        <f t="shared" si="343"/>
        <v>0</v>
      </c>
      <c r="D871">
        <f>IFERROR(VLOOKUP(C871,'Enheter, modell og år'!$A$2:$B$31,2,FALSE),0)</f>
        <v>0</v>
      </c>
      <c r="E871" t="str">
        <f>'Liste detaljert wide'!$E$1</f>
        <v>SO-bev</v>
      </c>
      <c r="F871" t="str">
        <f t="shared" si="307"/>
        <v>2018VFM0SO-bev</v>
      </c>
      <c r="G871" s="3">
        <f>'Liste detaljert wide'!E331</f>
        <v>0</v>
      </c>
      <c r="H871" t="str">
        <f>VLOOKUP(E871,Def!$B$2:$C$15,2,FALSE)</f>
        <v>SO-bev</v>
      </c>
      <c r="I871" s="3">
        <f>IF(A871='Enheter, modell og år'!$F$2-1,0,G871-VLOOKUP(A871-1&amp;B871&amp;C871&amp;E871,$F$2:$G$7561,2,FALSE))</f>
        <v>0</v>
      </c>
      <c r="J871" s="3">
        <f>IF(A871='Enheter, modell og år'!$F$2-1,0,VLOOKUP(A871-1&amp;B871&amp;C871&amp;E871,$F$2:$G$7561,2,FALSE))</f>
        <v>0</v>
      </c>
    </row>
    <row r="872" spans="1:10" x14ac:dyDescent="0.25">
      <c r="A872">
        <f t="shared" ref="A872:C872" si="344">A332</f>
        <v>2019</v>
      </c>
      <c r="B872" t="str">
        <f t="shared" si="344"/>
        <v>VFM</v>
      </c>
      <c r="C872">
        <f t="shared" si="344"/>
        <v>0</v>
      </c>
      <c r="D872">
        <f>IFERROR(VLOOKUP(C872,'Enheter, modell og år'!$A$2:$B$31,2,FALSE),0)</f>
        <v>0</v>
      </c>
      <c r="E872" t="str">
        <f>'Liste detaljert wide'!$E$1</f>
        <v>SO-bev</v>
      </c>
      <c r="F872" t="str">
        <f t="shared" si="307"/>
        <v>2019VFM0SO-bev</v>
      </c>
      <c r="G872" s="3">
        <f>'Liste detaljert wide'!E332</f>
        <v>0</v>
      </c>
      <c r="H872" t="str">
        <f>VLOOKUP(E872,Def!$B$2:$C$15,2,FALSE)</f>
        <v>SO-bev</v>
      </c>
      <c r="I872" s="3">
        <f>IF(A872='Enheter, modell og år'!$F$2-1,0,G872-VLOOKUP(A872-1&amp;B872&amp;C872&amp;E872,$F$2:$G$7561,2,FALSE))</f>
        <v>0</v>
      </c>
      <c r="J872" s="3">
        <f>IF(A872='Enheter, modell og år'!$F$2-1,0,VLOOKUP(A872-1&amp;B872&amp;C872&amp;E872,$F$2:$G$7561,2,FALSE))</f>
        <v>0</v>
      </c>
    </row>
    <row r="873" spans="1:10" x14ac:dyDescent="0.25">
      <c r="A873">
        <f t="shared" ref="A873:C873" si="345">A333</f>
        <v>2019</v>
      </c>
      <c r="B873" t="str">
        <f t="shared" si="345"/>
        <v>VFM</v>
      </c>
      <c r="C873">
        <f t="shared" si="345"/>
        <v>0</v>
      </c>
      <c r="D873">
        <f>IFERROR(VLOOKUP(C873,'Enheter, modell og år'!$A$2:$B$31,2,FALSE),0)</f>
        <v>0</v>
      </c>
      <c r="E873" t="str">
        <f>'Liste detaljert wide'!$E$1</f>
        <v>SO-bev</v>
      </c>
      <c r="F873" t="str">
        <f t="shared" si="307"/>
        <v>2019VFM0SO-bev</v>
      </c>
      <c r="G873" s="3">
        <f>'Liste detaljert wide'!E333</f>
        <v>0</v>
      </c>
      <c r="H873" t="str">
        <f>VLOOKUP(E873,Def!$B$2:$C$15,2,FALSE)</f>
        <v>SO-bev</v>
      </c>
      <c r="I873" s="3">
        <f>IF(A873='Enheter, modell og år'!$F$2-1,0,G873-VLOOKUP(A873-1&amp;B873&amp;C873&amp;E873,$F$2:$G$7561,2,FALSE))</f>
        <v>0</v>
      </c>
      <c r="J873" s="3">
        <f>IF(A873='Enheter, modell og år'!$F$2-1,0,VLOOKUP(A873-1&amp;B873&amp;C873&amp;E873,$F$2:$G$7561,2,FALSE))</f>
        <v>0</v>
      </c>
    </row>
    <row r="874" spans="1:10" x14ac:dyDescent="0.25">
      <c r="A874">
        <f t="shared" ref="A874:C874" si="346">A334</f>
        <v>2019</v>
      </c>
      <c r="B874" t="str">
        <f t="shared" si="346"/>
        <v>VFM</v>
      </c>
      <c r="C874">
        <f t="shared" si="346"/>
        <v>0</v>
      </c>
      <c r="D874">
        <f>IFERROR(VLOOKUP(C874,'Enheter, modell og år'!$A$2:$B$31,2,FALSE),0)</f>
        <v>0</v>
      </c>
      <c r="E874" t="str">
        <f>'Liste detaljert wide'!$E$1</f>
        <v>SO-bev</v>
      </c>
      <c r="F874" t="str">
        <f t="shared" si="307"/>
        <v>2019VFM0SO-bev</v>
      </c>
      <c r="G874" s="3">
        <f>'Liste detaljert wide'!E334</f>
        <v>0</v>
      </c>
      <c r="H874" t="str">
        <f>VLOOKUP(E874,Def!$B$2:$C$15,2,FALSE)</f>
        <v>SO-bev</v>
      </c>
      <c r="I874" s="3">
        <f>IF(A874='Enheter, modell og år'!$F$2-1,0,G874-VLOOKUP(A874-1&amp;B874&amp;C874&amp;E874,$F$2:$G$7561,2,FALSE))</f>
        <v>0</v>
      </c>
      <c r="J874" s="3">
        <f>IF(A874='Enheter, modell og år'!$F$2-1,0,VLOOKUP(A874-1&amp;B874&amp;C874&amp;E874,$F$2:$G$7561,2,FALSE))</f>
        <v>0</v>
      </c>
    </row>
    <row r="875" spans="1:10" x14ac:dyDescent="0.25">
      <c r="A875">
        <f t="shared" ref="A875:C875" si="347">A335</f>
        <v>2019</v>
      </c>
      <c r="B875" t="str">
        <f t="shared" si="347"/>
        <v>VFM</v>
      </c>
      <c r="C875">
        <f t="shared" si="347"/>
        <v>0</v>
      </c>
      <c r="D875">
        <f>IFERROR(VLOOKUP(C875,'Enheter, modell og år'!$A$2:$B$31,2,FALSE),0)</f>
        <v>0</v>
      </c>
      <c r="E875" t="str">
        <f>'Liste detaljert wide'!$E$1</f>
        <v>SO-bev</v>
      </c>
      <c r="F875" t="str">
        <f t="shared" si="307"/>
        <v>2019VFM0SO-bev</v>
      </c>
      <c r="G875" s="3">
        <f>'Liste detaljert wide'!E335</f>
        <v>0</v>
      </c>
      <c r="H875" t="str">
        <f>VLOOKUP(E875,Def!$B$2:$C$15,2,FALSE)</f>
        <v>SO-bev</v>
      </c>
      <c r="I875" s="3">
        <f>IF(A875='Enheter, modell og år'!$F$2-1,0,G875-VLOOKUP(A875-1&amp;B875&amp;C875&amp;E875,$F$2:$G$7561,2,FALSE))</f>
        <v>0</v>
      </c>
      <c r="J875" s="3">
        <f>IF(A875='Enheter, modell og år'!$F$2-1,0,VLOOKUP(A875-1&amp;B875&amp;C875&amp;E875,$F$2:$G$7561,2,FALSE))</f>
        <v>0</v>
      </c>
    </row>
    <row r="876" spans="1:10" x14ac:dyDescent="0.25">
      <c r="A876">
        <f t="shared" ref="A876:C876" si="348">A336</f>
        <v>2019</v>
      </c>
      <c r="B876" t="str">
        <f t="shared" si="348"/>
        <v>VFM</v>
      </c>
      <c r="C876">
        <f t="shared" si="348"/>
        <v>0</v>
      </c>
      <c r="D876">
        <f>IFERROR(VLOOKUP(C876,'Enheter, modell og år'!$A$2:$B$31,2,FALSE),0)</f>
        <v>0</v>
      </c>
      <c r="E876" t="str">
        <f>'Liste detaljert wide'!$E$1</f>
        <v>SO-bev</v>
      </c>
      <c r="F876" t="str">
        <f t="shared" si="307"/>
        <v>2019VFM0SO-bev</v>
      </c>
      <c r="G876" s="3">
        <f>'Liste detaljert wide'!E336</f>
        <v>0</v>
      </c>
      <c r="H876" t="str">
        <f>VLOOKUP(E876,Def!$B$2:$C$15,2,FALSE)</f>
        <v>SO-bev</v>
      </c>
      <c r="I876" s="3">
        <f>IF(A876='Enheter, modell og år'!$F$2-1,0,G876-VLOOKUP(A876-1&amp;B876&amp;C876&amp;E876,$F$2:$G$7561,2,FALSE))</f>
        <v>0</v>
      </c>
      <c r="J876" s="3">
        <f>IF(A876='Enheter, modell og år'!$F$2-1,0,VLOOKUP(A876-1&amp;B876&amp;C876&amp;E876,$F$2:$G$7561,2,FALSE))</f>
        <v>0</v>
      </c>
    </row>
    <row r="877" spans="1:10" x14ac:dyDescent="0.25">
      <c r="A877">
        <f t="shared" ref="A877:C877" si="349">A337</f>
        <v>2019</v>
      </c>
      <c r="B877" t="str">
        <f t="shared" si="349"/>
        <v>VFM</v>
      </c>
      <c r="C877">
        <f t="shared" si="349"/>
        <v>0</v>
      </c>
      <c r="D877">
        <f>IFERROR(VLOOKUP(C877,'Enheter, modell og år'!$A$2:$B$31,2,FALSE),0)</f>
        <v>0</v>
      </c>
      <c r="E877" t="str">
        <f>'Liste detaljert wide'!$E$1</f>
        <v>SO-bev</v>
      </c>
      <c r="F877" t="str">
        <f t="shared" si="307"/>
        <v>2019VFM0SO-bev</v>
      </c>
      <c r="G877" s="3">
        <f>'Liste detaljert wide'!E337</f>
        <v>0</v>
      </c>
      <c r="H877" t="str">
        <f>VLOOKUP(E877,Def!$B$2:$C$15,2,FALSE)</f>
        <v>SO-bev</v>
      </c>
      <c r="I877" s="3">
        <f>IF(A877='Enheter, modell og år'!$F$2-1,0,G877-VLOOKUP(A877-1&amp;B877&amp;C877&amp;E877,$F$2:$G$7561,2,FALSE))</f>
        <v>0</v>
      </c>
      <c r="J877" s="3">
        <f>IF(A877='Enheter, modell og år'!$F$2-1,0,VLOOKUP(A877-1&amp;B877&amp;C877&amp;E877,$F$2:$G$7561,2,FALSE))</f>
        <v>0</v>
      </c>
    </row>
    <row r="878" spans="1:10" x14ac:dyDescent="0.25">
      <c r="A878">
        <f t="shared" ref="A878:C878" si="350">A338</f>
        <v>2019</v>
      </c>
      <c r="B878" t="str">
        <f t="shared" si="350"/>
        <v>VFM</v>
      </c>
      <c r="C878">
        <f t="shared" si="350"/>
        <v>0</v>
      </c>
      <c r="D878">
        <f>IFERROR(VLOOKUP(C878,'Enheter, modell og år'!$A$2:$B$31,2,FALSE),0)</f>
        <v>0</v>
      </c>
      <c r="E878" t="str">
        <f>'Liste detaljert wide'!$E$1</f>
        <v>SO-bev</v>
      </c>
      <c r="F878" t="str">
        <f t="shared" si="307"/>
        <v>2019VFM0SO-bev</v>
      </c>
      <c r="G878" s="3">
        <f>'Liste detaljert wide'!E338</f>
        <v>0</v>
      </c>
      <c r="H878" t="str">
        <f>VLOOKUP(E878,Def!$B$2:$C$15,2,FALSE)</f>
        <v>SO-bev</v>
      </c>
      <c r="I878" s="3">
        <f>IF(A878='Enheter, modell og år'!$F$2-1,0,G878-VLOOKUP(A878-1&amp;B878&amp;C878&amp;E878,$F$2:$G$7561,2,FALSE))</f>
        <v>0</v>
      </c>
      <c r="J878" s="3">
        <f>IF(A878='Enheter, modell og år'!$F$2-1,0,VLOOKUP(A878-1&amp;B878&amp;C878&amp;E878,$F$2:$G$7561,2,FALSE))</f>
        <v>0</v>
      </c>
    </row>
    <row r="879" spans="1:10" x14ac:dyDescent="0.25">
      <c r="A879">
        <f t="shared" ref="A879:C879" si="351">A339</f>
        <v>2019</v>
      </c>
      <c r="B879" t="str">
        <f t="shared" si="351"/>
        <v>VFM</v>
      </c>
      <c r="C879">
        <f t="shared" si="351"/>
        <v>0</v>
      </c>
      <c r="D879">
        <f>IFERROR(VLOOKUP(C879,'Enheter, modell og år'!$A$2:$B$31,2,FALSE),0)</f>
        <v>0</v>
      </c>
      <c r="E879" t="str">
        <f>'Liste detaljert wide'!$E$1</f>
        <v>SO-bev</v>
      </c>
      <c r="F879" t="str">
        <f t="shared" si="307"/>
        <v>2019VFM0SO-bev</v>
      </c>
      <c r="G879" s="3">
        <f>'Liste detaljert wide'!E339</f>
        <v>0</v>
      </c>
      <c r="H879" t="str">
        <f>VLOOKUP(E879,Def!$B$2:$C$15,2,FALSE)</f>
        <v>SO-bev</v>
      </c>
      <c r="I879" s="3">
        <f>IF(A879='Enheter, modell og år'!$F$2-1,0,G879-VLOOKUP(A879-1&amp;B879&amp;C879&amp;E879,$F$2:$G$7561,2,FALSE))</f>
        <v>0</v>
      </c>
      <c r="J879" s="3">
        <f>IF(A879='Enheter, modell og år'!$F$2-1,0,VLOOKUP(A879-1&amp;B879&amp;C879&amp;E879,$F$2:$G$7561,2,FALSE))</f>
        <v>0</v>
      </c>
    </row>
    <row r="880" spans="1:10" x14ac:dyDescent="0.25">
      <c r="A880">
        <f t="shared" ref="A880:C880" si="352">A340</f>
        <v>2019</v>
      </c>
      <c r="B880" t="str">
        <f t="shared" si="352"/>
        <v>VFM</v>
      </c>
      <c r="C880">
        <f t="shared" si="352"/>
        <v>0</v>
      </c>
      <c r="D880">
        <f>IFERROR(VLOOKUP(C880,'Enheter, modell og år'!$A$2:$B$31,2,FALSE),0)</f>
        <v>0</v>
      </c>
      <c r="E880" t="str">
        <f>'Liste detaljert wide'!$E$1</f>
        <v>SO-bev</v>
      </c>
      <c r="F880" t="str">
        <f t="shared" si="307"/>
        <v>2019VFM0SO-bev</v>
      </c>
      <c r="G880" s="3">
        <f>'Liste detaljert wide'!E340</f>
        <v>0</v>
      </c>
      <c r="H880" t="str">
        <f>VLOOKUP(E880,Def!$B$2:$C$15,2,FALSE)</f>
        <v>SO-bev</v>
      </c>
      <c r="I880" s="3">
        <f>IF(A880='Enheter, modell og år'!$F$2-1,0,G880-VLOOKUP(A880-1&amp;B880&amp;C880&amp;E880,$F$2:$G$7561,2,FALSE))</f>
        <v>0</v>
      </c>
      <c r="J880" s="3">
        <f>IF(A880='Enheter, modell og år'!$F$2-1,0,VLOOKUP(A880-1&amp;B880&amp;C880&amp;E880,$F$2:$G$7561,2,FALSE))</f>
        <v>0</v>
      </c>
    </row>
    <row r="881" spans="1:10" x14ac:dyDescent="0.25">
      <c r="A881">
        <f t="shared" ref="A881:C881" si="353">A341</f>
        <v>2019</v>
      </c>
      <c r="B881" t="str">
        <f t="shared" si="353"/>
        <v>VFM</v>
      </c>
      <c r="C881">
        <f t="shared" si="353"/>
        <v>0</v>
      </c>
      <c r="D881">
        <f>IFERROR(VLOOKUP(C881,'Enheter, modell og år'!$A$2:$B$31,2,FALSE),0)</f>
        <v>0</v>
      </c>
      <c r="E881" t="str">
        <f>'Liste detaljert wide'!$E$1</f>
        <v>SO-bev</v>
      </c>
      <c r="F881" t="str">
        <f t="shared" si="307"/>
        <v>2019VFM0SO-bev</v>
      </c>
      <c r="G881" s="3">
        <f>'Liste detaljert wide'!E341</f>
        <v>0</v>
      </c>
      <c r="H881" t="str">
        <f>VLOOKUP(E881,Def!$B$2:$C$15,2,FALSE)</f>
        <v>SO-bev</v>
      </c>
      <c r="I881" s="3">
        <f>IF(A881='Enheter, modell og år'!$F$2-1,0,G881-VLOOKUP(A881-1&amp;B881&amp;C881&amp;E881,$F$2:$G$7561,2,FALSE))</f>
        <v>0</v>
      </c>
      <c r="J881" s="3">
        <f>IF(A881='Enheter, modell og år'!$F$2-1,0,VLOOKUP(A881-1&amp;B881&amp;C881&amp;E881,$F$2:$G$7561,2,FALSE))</f>
        <v>0</v>
      </c>
    </row>
    <row r="882" spans="1:10" x14ac:dyDescent="0.25">
      <c r="A882">
        <f t="shared" ref="A882:C882" si="354">A342</f>
        <v>2019</v>
      </c>
      <c r="B882" t="str">
        <f t="shared" si="354"/>
        <v>VFM</v>
      </c>
      <c r="C882">
        <f t="shared" si="354"/>
        <v>0</v>
      </c>
      <c r="D882">
        <f>IFERROR(VLOOKUP(C882,'Enheter, modell og år'!$A$2:$B$31,2,FALSE),0)</f>
        <v>0</v>
      </c>
      <c r="E882" t="str">
        <f>'Liste detaljert wide'!$E$1</f>
        <v>SO-bev</v>
      </c>
      <c r="F882" t="str">
        <f t="shared" si="307"/>
        <v>2019VFM0SO-bev</v>
      </c>
      <c r="G882" s="3">
        <f>'Liste detaljert wide'!E342</f>
        <v>0</v>
      </c>
      <c r="H882" t="str">
        <f>VLOOKUP(E882,Def!$B$2:$C$15,2,FALSE)</f>
        <v>SO-bev</v>
      </c>
      <c r="I882" s="3">
        <f>IF(A882='Enheter, modell og år'!$F$2-1,0,G882-VLOOKUP(A882-1&amp;B882&amp;C882&amp;E882,$F$2:$G$7561,2,FALSE))</f>
        <v>0</v>
      </c>
      <c r="J882" s="3">
        <f>IF(A882='Enheter, modell og år'!$F$2-1,0,VLOOKUP(A882-1&amp;B882&amp;C882&amp;E882,$F$2:$G$7561,2,FALSE))</f>
        <v>0</v>
      </c>
    </row>
    <row r="883" spans="1:10" x14ac:dyDescent="0.25">
      <c r="A883">
        <f t="shared" ref="A883:C883" si="355">A343</f>
        <v>2019</v>
      </c>
      <c r="B883" t="str">
        <f t="shared" si="355"/>
        <v>VFM</v>
      </c>
      <c r="C883">
        <f t="shared" si="355"/>
        <v>0</v>
      </c>
      <c r="D883">
        <f>IFERROR(VLOOKUP(C883,'Enheter, modell og år'!$A$2:$B$31,2,FALSE),0)</f>
        <v>0</v>
      </c>
      <c r="E883" t="str">
        <f>'Liste detaljert wide'!$E$1</f>
        <v>SO-bev</v>
      </c>
      <c r="F883" t="str">
        <f t="shared" si="307"/>
        <v>2019VFM0SO-bev</v>
      </c>
      <c r="G883" s="3">
        <f>'Liste detaljert wide'!E343</f>
        <v>0</v>
      </c>
      <c r="H883" t="str">
        <f>VLOOKUP(E883,Def!$B$2:$C$15,2,FALSE)</f>
        <v>SO-bev</v>
      </c>
      <c r="I883" s="3">
        <f>IF(A883='Enheter, modell og år'!$F$2-1,0,G883-VLOOKUP(A883-1&amp;B883&amp;C883&amp;E883,$F$2:$G$7561,2,FALSE))</f>
        <v>0</v>
      </c>
      <c r="J883" s="3">
        <f>IF(A883='Enheter, modell og år'!$F$2-1,0,VLOOKUP(A883-1&amp;B883&amp;C883&amp;E883,$F$2:$G$7561,2,FALSE))</f>
        <v>0</v>
      </c>
    </row>
    <row r="884" spans="1:10" x14ac:dyDescent="0.25">
      <c r="A884">
        <f t="shared" ref="A884:C884" si="356">A344</f>
        <v>2019</v>
      </c>
      <c r="B884" t="str">
        <f t="shared" si="356"/>
        <v>VFM</v>
      </c>
      <c r="C884">
        <f t="shared" si="356"/>
        <v>0</v>
      </c>
      <c r="D884">
        <f>IFERROR(VLOOKUP(C884,'Enheter, modell og år'!$A$2:$B$31,2,FALSE),0)</f>
        <v>0</v>
      </c>
      <c r="E884" t="str">
        <f>'Liste detaljert wide'!$E$1</f>
        <v>SO-bev</v>
      </c>
      <c r="F884" t="str">
        <f t="shared" si="307"/>
        <v>2019VFM0SO-bev</v>
      </c>
      <c r="G884" s="3">
        <f>'Liste detaljert wide'!E344</f>
        <v>0</v>
      </c>
      <c r="H884" t="str">
        <f>VLOOKUP(E884,Def!$B$2:$C$15,2,FALSE)</f>
        <v>SO-bev</v>
      </c>
      <c r="I884" s="3">
        <f>IF(A884='Enheter, modell og år'!$F$2-1,0,G884-VLOOKUP(A884-1&amp;B884&amp;C884&amp;E884,$F$2:$G$7561,2,FALSE))</f>
        <v>0</v>
      </c>
      <c r="J884" s="3">
        <f>IF(A884='Enheter, modell og år'!$F$2-1,0,VLOOKUP(A884-1&amp;B884&amp;C884&amp;E884,$F$2:$G$7561,2,FALSE))</f>
        <v>0</v>
      </c>
    </row>
    <row r="885" spans="1:10" x14ac:dyDescent="0.25">
      <c r="A885">
        <f t="shared" ref="A885:C885" si="357">A345</f>
        <v>2019</v>
      </c>
      <c r="B885" t="str">
        <f t="shared" si="357"/>
        <v>VFM</v>
      </c>
      <c r="C885">
        <f t="shared" si="357"/>
        <v>0</v>
      </c>
      <c r="D885">
        <f>IFERROR(VLOOKUP(C885,'Enheter, modell og år'!$A$2:$B$31,2,FALSE),0)</f>
        <v>0</v>
      </c>
      <c r="E885" t="str">
        <f>'Liste detaljert wide'!$E$1</f>
        <v>SO-bev</v>
      </c>
      <c r="F885" t="str">
        <f t="shared" si="307"/>
        <v>2019VFM0SO-bev</v>
      </c>
      <c r="G885" s="3">
        <f>'Liste detaljert wide'!E345</f>
        <v>0</v>
      </c>
      <c r="H885" t="str">
        <f>VLOOKUP(E885,Def!$B$2:$C$15,2,FALSE)</f>
        <v>SO-bev</v>
      </c>
      <c r="I885" s="3">
        <f>IF(A885='Enheter, modell og år'!$F$2-1,0,G885-VLOOKUP(A885-1&amp;B885&amp;C885&amp;E885,$F$2:$G$7561,2,FALSE))</f>
        <v>0</v>
      </c>
      <c r="J885" s="3">
        <f>IF(A885='Enheter, modell og år'!$F$2-1,0,VLOOKUP(A885-1&amp;B885&amp;C885&amp;E885,$F$2:$G$7561,2,FALSE))</f>
        <v>0</v>
      </c>
    </row>
    <row r="886" spans="1:10" x14ac:dyDescent="0.25">
      <c r="A886">
        <f t="shared" ref="A886:C886" si="358">A346</f>
        <v>2019</v>
      </c>
      <c r="B886" t="str">
        <f t="shared" si="358"/>
        <v>VFM</v>
      </c>
      <c r="C886">
        <f t="shared" si="358"/>
        <v>0</v>
      </c>
      <c r="D886">
        <f>IFERROR(VLOOKUP(C886,'Enheter, modell og år'!$A$2:$B$31,2,FALSE),0)</f>
        <v>0</v>
      </c>
      <c r="E886" t="str">
        <f>'Liste detaljert wide'!$E$1</f>
        <v>SO-bev</v>
      </c>
      <c r="F886" t="str">
        <f t="shared" si="307"/>
        <v>2019VFM0SO-bev</v>
      </c>
      <c r="G886" s="3">
        <f>'Liste detaljert wide'!E346</f>
        <v>0</v>
      </c>
      <c r="H886" t="str">
        <f>VLOOKUP(E886,Def!$B$2:$C$15,2,FALSE)</f>
        <v>SO-bev</v>
      </c>
      <c r="I886" s="3">
        <f>IF(A886='Enheter, modell og år'!$F$2-1,0,G886-VLOOKUP(A886-1&amp;B886&amp;C886&amp;E886,$F$2:$G$7561,2,FALSE))</f>
        <v>0</v>
      </c>
      <c r="J886" s="3">
        <f>IF(A886='Enheter, modell og år'!$F$2-1,0,VLOOKUP(A886-1&amp;B886&amp;C886&amp;E886,$F$2:$G$7561,2,FALSE))</f>
        <v>0</v>
      </c>
    </row>
    <row r="887" spans="1:10" x14ac:dyDescent="0.25">
      <c r="A887">
        <f t="shared" ref="A887:C887" si="359">A347</f>
        <v>2019</v>
      </c>
      <c r="B887" t="str">
        <f t="shared" si="359"/>
        <v>VFM</v>
      </c>
      <c r="C887">
        <f t="shared" si="359"/>
        <v>0</v>
      </c>
      <c r="D887">
        <f>IFERROR(VLOOKUP(C887,'Enheter, modell og år'!$A$2:$B$31,2,FALSE),0)</f>
        <v>0</v>
      </c>
      <c r="E887" t="str">
        <f>'Liste detaljert wide'!$E$1</f>
        <v>SO-bev</v>
      </c>
      <c r="F887" t="str">
        <f t="shared" si="307"/>
        <v>2019VFM0SO-bev</v>
      </c>
      <c r="G887" s="3">
        <f>'Liste detaljert wide'!E347</f>
        <v>0</v>
      </c>
      <c r="H887" t="str">
        <f>VLOOKUP(E887,Def!$B$2:$C$15,2,FALSE)</f>
        <v>SO-bev</v>
      </c>
      <c r="I887" s="3">
        <f>IF(A887='Enheter, modell og år'!$F$2-1,0,G887-VLOOKUP(A887-1&amp;B887&amp;C887&amp;E887,$F$2:$G$7561,2,FALSE))</f>
        <v>0</v>
      </c>
      <c r="J887" s="3">
        <f>IF(A887='Enheter, modell og år'!$F$2-1,0,VLOOKUP(A887-1&amp;B887&amp;C887&amp;E887,$F$2:$G$7561,2,FALSE))</f>
        <v>0</v>
      </c>
    </row>
    <row r="888" spans="1:10" x14ac:dyDescent="0.25">
      <c r="A888">
        <f t="shared" ref="A888:C888" si="360">A348</f>
        <v>2019</v>
      </c>
      <c r="B888" t="str">
        <f t="shared" si="360"/>
        <v>VFM</v>
      </c>
      <c r="C888">
        <f t="shared" si="360"/>
        <v>0</v>
      </c>
      <c r="D888">
        <f>IFERROR(VLOOKUP(C888,'Enheter, modell og år'!$A$2:$B$31,2,FALSE),0)</f>
        <v>0</v>
      </c>
      <c r="E888" t="str">
        <f>'Liste detaljert wide'!$E$1</f>
        <v>SO-bev</v>
      </c>
      <c r="F888" t="str">
        <f t="shared" si="307"/>
        <v>2019VFM0SO-bev</v>
      </c>
      <c r="G888" s="3">
        <f>'Liste detaljert wide'!E348</f>
        <v>0</v>
      </c>
      <c r="H888" t="str">
        <f>VLOOKUP(E888,Def!$B$2:$C$15,2,FALSE)</f>
        <v>SO-bev</v>
      </c>
      <c r="I888" s="3">
        <f>IF(A888='Enheter, modell og år'!$F$2-1,0,G888-VLOOKUP(A888-1&amp;B888&amp;C888&amp;E888,$F$2:$G$7561,2,FALSE))</f>
        <v>0</v>
      </c>
      <c r="J888" s="3">
        <f>IF(A888='Enheter, modell og år'!$F$2-1,0,VLOOKUP(A888-1&amp;B888&amp;C888&amp;E888,$F$2:$G$7561,2,FALSE))</f>
        <v>0</v>
      </c>
    </row>
    <row r="889" spans="1:10" x14ac:dyDescent="0.25">
      <c r="A889">
        <f t="shared" ref="A889:C889" si="361">A349</f>
        <v>2019</v>
      </c>
      <c r="B889" t="str">
        <f t="shared" si="361"/>
        <v>VFM</v>
      </c>
      <c r="C889">
        <f t="shared" si="361"/>
        <v>0</v>
      </c>
      <c r="D889">
        <f>IFERROR(VLOOKUP(C889,'Enheter, modell og år'!$A$2:$B$31,2,FALSE),0)</f>
        <v>0</v>
      </c>
      <c r="E889" t="str">
        <f>'Liste detaljert wide'!$E$1</f>
        <v>SO-bev</v>
      </c>
      <c r="F889" t="str">
        <f t="shared" si="307"/>
        <v>2019VFM0SO-bev</v>
      </c>
      <c r="G889" s="3">
        <f>'Liste detaljert wide'!E349</f>
        <v>0</v>
      </c>
      <c r="H889" t="str">
        <f>VLOOKUP(E889,Def!$B$2:$C$15,2,FALSE)</f>
        <v>SO-bev</v>
      </c>
      <c r="I889" s="3">
        <f>IF(A889='Enheter, modell og år'!$F$2-1,0,G889-VLOOKUP(A889-1&amp;B889&amp;C889&amp;E889,$F$2:$G$7561,2,FALSE))</f>
        <v>0</v>
      </c>
      <c r="J889" s="3">
        <f>IF(A889='Enheter, modell og år'!$F$2-1,0,VLOOKUP(A889-1&amp;B889&amp;C889&amp;E889,$F$2:$G$7561,2,FALSE))</f>
        <v>0</v>
      </c>
    </row>
    <row r="890" spans="1:10" x14ac:dyDescent="0.25">
      <c r="A890">
        <f t="shared" ref="A890:C890" si="362">A350</f>
        <v>2019</v>
      </c>
      <c r="B890" t="str">
        <f t="shared" si="362"/>
        <v>VFM</v>
      </c>
      <c r="C890">
        <f t="shared" si="362"/>
        <v>0</v>
      </c>
      <c r="D890">
        <f>IFERROR(VLOOKUP(C890,'Enheter, modell og år'!$A$2:$B$31,2,FALSE),0)</f>
        <v>0</v>
      </c>
      <c r="E890" t="str">
        <f>'Liste detaljert wide'!$E$1</f>
        <v>SO-bev</v>
      </c>
      <c r="F890" t="str">
        <f t="shared" si="307"/>
        <v>2019VFM0SO-bev</v>
      </c>
      <c r="G890" s="3">
        <f>'Liste detaljert wide'!E350</f>
        <v>0</v>
      </c>
      <c r="H890" t="str">
        <f>VLOOKUP(E890,Def!$B$2:$C$15,2,FALSE)</f>
        <v>SO-bev</v>
      </c>
      <c r="I890" s="3">
        <f>IF(A890='Enheter, modell og år'!$F$2-1,0,G890-VLOOKUP(A890-1&amp;B890&amp;C890&amp;E890,$F$2:$G$7561,2,FALSE))</f>
        <v>0</v>
      </c>
      <c r="J890" s="3">
        <f>IF(A890='Enheter, modell og år'!$F$2-1,0,VLOOKUP(A890-1&amp;B890&amp;C890&amp;E890,$F$2:$G$7561,2,FALSE))</f>
        <v>0</v>
      </c>
    </row>
    <row r="891" spans="1:10" x14ac:dyDescent="0.25">
      <c r="A891">
        <f t="shared" ref="A891:C891" si="363">A351</f>
        <v>2019</v>
      </c>
      <c r="B891" t="str">
        <f t="shared" si="363"/>
        <v>VFM</v>
      </c>
      <c r="C891">
        <f t="shared" si="363"/>
        <v>0</v>
      </c>
      <c r="D891">
        <f>IFERROR(VLOOKUP(C891,'Enheter, modell og år'!$A$2:$B$31,2,FALSE),0)</f>
        <v>0</v>
      </c>
      <c r="E891" t="str">
        <f>'Liste detaljert wide'!$E$1</f>
        <v>SO-bev</v>
      </c>
      <c r="F891" t="str">
        <f t="shared" si="307"/>
        <v>2019VFM0SO-bev</v>
      </c>
      <c r="G891" s="3">
        <f>'Liste detaljert wide'!E351</f>
        <v>0</v>
      </c>
      <c r="H891" t="str">
        <f>VLOOKUP(E891,Def!$B$2:$C$15,2,FALSE)</f>
        <v>SO-bev</v>
      </c>
      <c r="I891" s="3">
        <f>IF(A891='Enheter, modell og år'!$F$2-1,0,G891-VLOOKUP(A891-1&amp;B891&amp;C891&amp;E891,$F$2:$G$7561,2,FALSE))</f>
        <v>0</v>
      </c>
      <c r="J891" s="3">
        <f>IF(A891='Enheter, modell og år'!$F$2-1,0,VLOOKUP(A891-1&amp;B891&amp;C891&amp;E891,$F$2:$G$7561,2,FALSE))</f>
        <v>0</v>
      </c>
    </row>
    <row r="892" spans="1:10" x14ac:dyDescent="0.25">
      <c r="A892">
        <f t="shared" ref="A892:C892" si="364">A352</f>
        <v>2019</v>
      </c>
      <c r="B892" t="str">
        <f t="shared" si="364"/>
        <v>VFM</v>
      </c>
      <c r="C892">
        <f t="shared" si="364"/>
        <v>0</v>
      </c>
      <c r="D892">
        <f>IFERROR(VLOOKUP(C892,'Enheter, modell og år'!$A$2:$B$31,2,FALSE),0)</f>
        <v>0</v>
      </c>
      <c r="E892" t="str">
        <f>'Liste detaljert wide'!$E$1</f>
        <v>SO-bev</v>
      </c>
      <c r="F892" t="str">
        <f t="shared" si="307"/>
        <v>2019VFM0SO-bev</v>
      </c>
      <c r="G892" s="3">
        <f>'Liste detaljert wide'!E352</f>
        <v>0</v>
      </c>
      <c r="H892" t="str">
        <f>VLOOKUP(E892,Def!$B$2:$C$15,2,FALSE)</f>
        <v>SO-bev</v>
      </c>
      <c r="I892" s="3">
        <f>IF(A892='Enheter, modell og år'!$F$2-1,0,G892-VLOOKUP(A892-1&amp;B892&amp;C892&amp;E892,$F$2:$G$7561,2,FALSE))</f>
        <v>0</v>
      </c>
      <c r="J892" s="3">
        <f>IF(A892='Enheter, modell og år'!$F$2-1,0,VLOOKUP(A892-1&amp;B892&amp;C892&amp;E892,$F$2:$G$7561,2,FALSE))</f>
        <v>0</v>
      </c>
    </row>
    <row r="893" spans="1:10" x14ac:dyDescent="0.25">
      <c r="A893">
        <f t="shared" ref="A893:C893" si="365">A353</f>
        <v>2019</v>
      </c>
      <c r="B893" t="str">
        <f t="shared" si="365"/>
        <v>VFM</v>
      </c>
      <c r="C893">
        <f t="shared" si="365"/>
        <v>0</v>
      </c>
      <c r="D893">
        <f>IFERROR(VLOOKUP(C893,'Enheter, modell og år'!$A$2:$B$31,2,FALSE),0)</f>
        <v>0</v>
      </c>
      <c r="E893" t="str">
        <f>'Liste detaljert wide'!$E$1</f>
        <v>SO-bev</v>
      </c>
      <c r="F893" t="str">
        <f t="shared" si="307"/>
        <v>2019VFM0SO-bev</v>
      </c>
      <c r="G893" s="3">
        <f>'Liste detaljert wide'!E353</f>
        <v>0</v>
      </c>
      <c r="H893" t="str">
        <f>VLOOKUP(E893,Def!$B$2:$C$15,2,FALSE)</f>
        <v>SO-bev</v>
      </c>
      <c r="I893" s="3">
        <f>IF(A893='Enheter, modell og år'!$F$2-1,0,G893-VLOOKUP(A893-1&amp;B893&amp;C893&amp;E893,$F$2:$G$7561,2,FALSE))</f>
        <v>0</v>
      </c>
      <c r="J893" s="3">
        <f>IF(A893='Enheter, modell og år'!$F$2-1,0,VLOOKUP(A893-1&amp;B893&amp;C893&amp;E893,$F$2:$G$7561,2,FALSE))</f>
        <v>0</v>
      </c>
    </row>
    <row r="894" spans="1:10" x14ac:dyDescent="0.25">
      <c r="A894">
        <f t="shared" ref="A894:C894" si="366">A354</f>
        <v>2019</v>
      </c>
      <c r="B894" t="str">
        <f t="shared" si="366"/>
        <v>VFM</v>
      </c>
      <c r="C894">
        <f t="shared" si="366"/>
        <v>0</v>
      </c>
      <c r="D894">
        <f>IFERROR(VLOOKUP(C894,'Enheter, modell og år'!$A$2:$B$31,2,FALSE),0)</f>
        <v>0</v>
      </c>
      <c r="E894" t="str">
        <f>'Liste detaljert wide'!$E$1</f>
        <v>SO-bev</v>
      </c>
      <c r="F894" t="str">
        <f t="shared" si="307"/>
        <v>2019VFM0SO-bev</v>
      </c>
      <c r="G894" s="3">
        <f>'Liste detaljert wide'!E354</f>
        <v>0</v>
      </c>
      <c r="H894" t="str">
        <f>VLOOKUP(E894,Def!$B$2:$C$15,2,FALSE)</f>
        <v>SO-bev</v>
      </c>
      <c r="I894" s="3">
        <f>IF(A894='Enheter, modell og år'!$F$2-1,0,G894-VLOOKUP(A894-1&amp;B894&amp;C894&amp;E894,$F$2:$G$7561,2,FALSE))</f>
        <v>0</v>
      </c>
      <c r="J894" s="3">
        <f>IF(A894='Enheter, modell og år'!$F$2-1,0,VLOOKUP(A894-1&amp;B894&amp;C894&amp;E894,$F$2:$G$7561,2,FALSE))</f>
        <v>0</v>
      </c>
    </row>
    <row r="895" spans="1:10" x14ac:dyDescent="0.25">
      <c r="A895">
        <f t="shared" ref="A895:C895" si="367">A355</f>
        <v>2019</v>
      </c>
      <c r="B895" t="str">
        <f t="shared" si="367"/>
        <v>VFM</v>
      </c>
      <c r="C895">
        <f t="shared" si="367"/>
        <v>0</v>
      </c>
      <c r="D895">
        <f>IFERROR(VLOOKUP(C895,'Enheter, modell og år'!$A$2:$B$31,2,FALSE),0)</f>
        <v>0</v>
      </c>
      <c r="E895" t="str">
        <f>'Liste detaljert wide'!$E$1</f>
        <v>SO-bev</v>
      </c>
      <c r="F895" t="str">
        <f t="shared" si="307"/>
        <v>2019VFM0SO-bev</v>
      </c>
      <c r="G895" s="3">
        <f>'Liste detaljert wide'!E355</f>
        <v>0</v>
      </c>
      <c r="H895" t="str">
        <f>VLOOKUP(E895,Def!$B$2:$C$15,2,FALSE)</f>
        <v>SO-bev</v>
      </c>
      <c r="I895" s="3">
        <f>IF(A895='Enheter, modell og år'!$F$2-1,0,G895-VLOOKUP(A895-1&amp;B895&amp;C895&amp;E895,$F$2:$G$7561,2,FALSE))</f>
        <v>0</v>
      </c>
      <c r="J895" s="3">
        <f>IF(A895='Enheter, modell og år'!$F$2-1,0,VLOOKUP(A895-1&amp;B895&amp;C895&amp;E895,$F$2:$G$7561,2,FALSE))</f>
        <v>0</v>
      </c>
    </row>
    <row r="896" spans="1:10" x14ac:dyDescent="0.25">
      <c r="A896">
        <f t="shared" ref="A896:C896" si="368">A356</f>
        <v>2019</v>
      </c>
      <c r="B896" t="str">
        <f t="shared" si="368"/>
        <v>VFM</v>
      </c>
      <c r="C896">
        <f t="shared" si="368"/>
        <v>0</v>
      </c>
      <c r="D896">
        <f>IFERROR(VLOOKUP(C896,'Enheter, modell og år'!$A$2:$B$31,2,FALSE),0)</f>
        <v>0</v>
      </c>
      <c r="E896" t="str">
        <f>'Liste detaljert wide'!$E$1</f>
        <v>SO-bev</v>
      </c>
      <c r="F896" t="str">
        <f t="shared" si="307"/>
        <v>2019VFM0SO-bev</v>
      </c>
      <c r="G896" s="3">
        <f>'Liste detaljert wide'!E356</f>
        <v>0</v>
      </c>
      <c r="H896" t="str">
        <f>VLOOKUP(E896,Def!$B$2:$C$15,2,FALSE)</f>
        <v>SO-bev</v>
      </c>
      <c r="I896" s="3">
        <f>IF(A896='Enheter, modell og år'!$F$2-1,0,G896-VLOOKUP(A896-1&amp;B896&amp;C896&amp;E896,$F$2:$G$7561,2,FALSE))</f>
        <v>0</v>
      </c>
      <c r="J896" s="3">
        <f>IF(A896='Enheter, modell og år'!$F$2-1,0,VLOOKUP(A896-1&amp;B896&amp;C896&amp;E896,$F$2:$G$7561,2,FALSE))</f>
        <v>0</v>
      </c>
    </row>
    <row r="897" spans="1:10" x14ac:dyDescent="0.25">
      <c r="A897">
        <f t="shared" ref="A897:C897" si="369">A357</f>
        <v>2019</v>
      </c>
      <c r="B897" t="str">
        <f t="shared" si="369"/>
        <v>VFM</v>
      </c>
      <c r="C897">
        <f t="shared" si="369"/>
        <v>0</v>
      </c>
      <c r="D897">
        <f>IFERROR(VLOOKUP(C897,'Enheter, modell og år'!$A$2:$B$31,2,FALSE),0)</f>
        <v>0</v>
      </c>
      <c r="E897" t="str">
        <f>'Liste detaljert wide'!$E$1</f>
        <v>SO-bev</v>
      </c>
      <c r="F897" t="str">
        <f t="shared" si="307"/>
        <v>2019VFM0SO-bev</v>
      </c>
      <c r="G897" s="3">
        <f>'Liste detaljert wide'!E357</f>
        <v>0</v>
      </c>
      <c r="H897" t="str">
        <f>VLOOKUP(E897,Def!$B$2:$C$15,2,FALSE)</f>
        <v>SO-bev</v>
      </c>
      <c r="I897" s="3">
        <f>IF(A897='Enheter, modell og år'!$F$2-1,0,G897-VLOOKUP(A897-1&amp;B897&amp;C897&amp;E897,$F$2:$G$7561,2,FALSE))</f>
        <v>0</v>
      </c>
      <c r="J897" s="3">
        <f>IF(A897='Enheter, modell og år'!$F$2-1,0,VLOOKUP(A897-1&amp;B897&amp;C897&amp;E897,$F$2:$G$7561,2,FALSE))</f>
        <v>0</v>
      </c>
    </row>
    <row r="898" spans="1:10" x14ac:dyDescent="0.25">
      <c r="A898">
        <f t="shared" ref="A898:C898" si="370">A358</f>
        <v>2019</v>
      </c>
      <c r="B898" t="str">
        <f t="shared" si="370"/>
        <v>VFM</v>
      </c>
      <c r="C898">
        <f t="shared" si="370"/>
        <v>0</v>
      </c>
      <c r="D898">
        <f>IFERROR(VLOOKUP(C898,'Enheter, modell og år'!$A$2:$B$31,2,FALSE),0)</f>
        <v>0</v>
      </c>
      <c r="E898" t="str">
        <f>'Liste detaljert wide'!$E$1</f>
        <v>SO-bev</v>
      </c>
      <c r="F898" t="str">
        <f t="shared" si="307"/>
        <v>2019VFM0SO-bev</v>
      </c>
      <c r="G898" s="3">
        <f>'Liste detaljert wide'!E358</f>
        <v>0</v>
      </c>
      <c r="H898" t="str">
        <f>VLOOKUP(E898,Def!$B$2:$C$15,2,FALSE)</f>
        <v>SO-bev</v>
      </c>
      <c r="I898" s="3">
        <f>IF(A898='Enheter, modell og år'!$F$2-1,0,G898-VLOOKUP(A898-1&amp;B898&amp;C898&amp;E898,$F$2:$G$7561,2,FALSE))</f>
        <v>0</v>
      </c>
      <c r="J898" s="3">
        <f>IF(A898='Enheter, modell og år'!$F$2-1,0,VLOOKUP(A898-1&amp;B898&amp;C898&amp;E898,$F$2:$G$7561,2,FALSE))</f>
        <v>0</v>
      </c>
    </row>
    <row r="899" spans="1:10" x14ac:dyDescent="0.25">
      <c r="A899">
        <f t="shared" ref="A899:C899" si="371">A359</f>
        <v>2019</v>
      </c>
      <c r="B899" t="str">
        <f t="shared" si="371"/>
        <v>VFM</v>
      </c>
      <c r="C899">
        <f t="shared" si="371"/>
        <v>0</v>
      </c>
      <c r="D899">
        <f>IFERROR(VLOOKUP(C899,'Enheter, modell og år'!$A$2:$B$31,2,FALSE),0)</f>
        <v>0</v>
      </c>
      <c r="E899" t="str">
        <f>'Liste detaljert wide'!$E$1</f>
        <v>SO-bev</v>
      </c>
      <c r="F899" t="str">
        <f t="shared" ref="F899:F962" si="372">A899&amp;B899&amp;C899&amp;E899</f>
        <v>2019VFM0SO-bev</v>
      </c>
      <c r="G899" s="3">
        <f>'Liste detaljert wide'!E359</f>
        <v>0</v>
      </c>
      <c r="H899" t="str">
        <f>VLOOKUP(E899,Def!$B$2:$C$15,2,FALSE)</f>
        <v>SO-bev</v>
      </c>
      <c r="I899" s="3">
        <f>IF(A899='Enheter, modell og år'!$F$2-1,0,G899-VLOOKUP(A899-1&amp;B899&amp;C899&amp;E899,$F$2:$G$7561,2,FALSE))</f>
        <v>0</v>
      </c>
      <c r="J899" s="3">
        <f>IF(A899='Enheter, modell og år'!$F$2-1,0,VLOOKUP(A899-1&amp;B899&amp;C899&amp;E899,$F$2:$G$7561,2,FALSE))</f>
        <v>0</v>
      </c>
    </row>
    <row r="900" spans="1:10" x14ac:dyDescent="0.25">
      <c r="A900">
        <f t="shared" ref="A900:C900" si="373">A360</f>
        <v>2019</v>
      </c>
      <c r="B900" t="str">
        <f t="shared" si="373"/>
        <v>VFM</v>
      </c>
      <c r="C900">
        <f t="shared" si="373"/>
        <v>0</v>
      </c>
      <c r="D900">
        <f>IFERROR(VLOOKUP(C900,'Enheter, modell og år'!$A$2:$B$31,2,FALSE),0)</f>
        <v>0</v>
      </c>
      <c r="E900" t="str">
        <f>'Liste detaljert wide'!$E$1</f>
        <v>SO-bev</v>
      </c>
      <c r="F900" t="str">
        <f t="shared" si="372"/>
        <v>2019VFM0SO-bev</v>
      </c>
      <c r="G900" s="3">
        <f>'Liste detaljert wide'!E360</f>
        <v>0</v>
      </c>
      <c r="H900" t="str">
        <f>VLOOKUP(E900,Def!$B$2:$C$15,2,FALSE)</f>
        <v>SO-bev</v>
      </c>
      <c r="I900" s="3">
        <f>IF(A900='Enheter, modell og år'!$F$2-1,0,G900-VLOOKUP(A900-1&amp;B900&amp;C900&amp;E900,$F$2:$G$7561,2,FALSE))</f>
        <v>0</v>
      </c>
      <c r="J900" s="3">
        <f>IF(A900='Enheter, modell og år'!$F$2-1,0,VLOOKUP(A900-1&amp;B900&amp;C900&amp;E900,$F$2:$G$7561,2,FALSE))</f>
        <v>0</v>
      </c>
    </row>
    <row r="901" spans="1:10" x14ac:dyDescent="0.25">
      <c r="A901">
        <f t="shared" ref="A901:C901" si="374">A361</f>
        <v>2019</v>
      </c>
      <c r="B901" t="str">
        <f t="shared" si="374"/>
        <v>VFM</v>
      </c>
      <c r="C901">
        <f t="shared" si="374"/>
        <v>0</v>
      </c>
      <c r="D901">
        <f>IFERROR(VLOOKUP(C901,'Enheter, modell og år'!$A$2:$B$31,2,FALSE),0)</f>
        <v>0</v>
      </c>
      <c r="E901" t="str">
        <f>'Liste detaljert wide'!$E$1</f>
        <v>SO-bev</v>
      </c>
      <c r="F901" t="str">
        <f t="shared" si="372"/>
        <v>2019VFM0SO-bev</v>
      </c>
      <c r="G901" s="3">
        <f>'Liste detaljert wide'!E361</f>
        <v>0</v>
      </c>
      <c r="H901" t="str">
        <f>VLOOKUP(E901,Def!$B$2:$C$15,2,FALSE)</f>
        <v>SO-bev</v>
      </c>
      <c r="I901" s="3">
        <f>IF(A901='Enheter, modell og år'!$F$2-1,0,G901-VLOOKUP(A901-1&amp;B901&amp;C901&amp;E901,$F$2:$G$7561,2,FALSE))</f>
        <v>0</v>
      </c>
      <c r="J901" s="3">
        <f>IF(A901='Enheter, modell og år'!$F$2-1,0,VLOOKUP(A901-1&amp;B901&amp;C901&amp;E901,$F$2:$G$7561,2,FALSE))</f>
        <v>0</v>
      </c>
    </row>
    <row r="902" spans="1:10" x14ac:dyDescent="0.25">
      <c r="A902">
        <f t="shared" ref="A902:C902" si="375">A362</f>
        <v>2020</v>
      </c>
      <c r="B902" t="str">
        <f t="shared" si="375"/>
        <v>VFM</v>
      </c>
      <c r="C902">
        <f t="shared" si="375"/>
        <v>0</v>
      </c>
      <c r="D902">
        <f>IFERROR(VLOOKUP(C902,'Enheter, modell og år'!$A$2:$B$31,2,FALSE),0)</f>
        <v>0</v>
      </c>
      <c r="E902" t="str">
        <f>'Liste detaljert wide'!$E$1</f>
        <v>SO-bev</v>
      </c>
      <c r="F902" t="str">
        <f t="shared" si="372"/>
        <v>2020VFM0SO-bev</v>
      </c>
      <c r="G902" s="3">
        <f>'Liste detaljert wide'!E362</f>
        <v>0</v>
      </c>
      <c r="H902" t="str">
        <f>VLOOKUP(E902,Def!$B$2:$C$15,2,FALSE)</f>
        <v>SO-bev</v>
      </c>
      <c r="I902" s="3">
        <f>IF(A902='Enheter, modell og år'!$F$2-1,0,G902-VLOOKUP(A902-1&amp;B902&amp;C902&amp;E902,$F$2:$G$7561,2,FALSE))</f>
        <v>0</v>
      </c>
      <c r="J902" s="3">
        <f>IF(A902='Enheter, modell og år'!$F$2-1,0,VLOOKUP(A902-1&amp;B902&amp;C902&amp;E902,$F$2:$G$7561,2,FALSE))</f>
        <v>0</v>
      </c>
    </row>
    <row r="903" spans="1:10" x14ac:dyDescent="0.25">
      <c r="A903">
        <f t="shared" ref="A903:C903" si="376">A363</f>
        <v>2020</v>
      </c>
      <c r="B903" t="str">
        <f t="shared" si="376"/>
        <v>VFM</v>
      </c>
      <c r="C903">
        <f t="shared" si="376"/>
        <v>0</v>
      </c>
      <c r="D903">
        <f>IFERROR(VLOOKUP(C903,'Enheter, modell og år'!$A$2:$B$31,2,FALSE),0)</f>
        <v>0</v>
      </c>
      <c r="E903" t="str">
        <f>'Liste detaljert wide'!$E$1</f>
        <v>SO-bev</v>
      </c>
      <c r="F903" t="str">
        <f t="shared" si="372"/>
        <v>2020VFM0SO-bev</v>
      </c>
      <c r="G903" s="3">
        <f>'Liste detaljert wide'!E363</f>
        <v>0</v>
      </c>
      <c r="H903" t="str">
        <f>VLOOKUP(E903,Def!$B$2:$C$15,2,FALSE)</f>
        <v>SO-bev</v>
      </c>
      <c r="I903" s="3">
        <f>IF(A903='Enheter, modell og år'!$F$2-1,0,G903-VLOOKUP(A903-1&amp;B903&amp;C903&amp;E903,$F$2:$G$7561,2,FALSE))</f>
        <v>0</v>
      </c>
      <c r="J903" s="3">
        <f>IF(A903='Enheter, modell og år'!$F$2-1,0,VLOOKUP(A903-1&amp;B903&amp;C903&amp;E903,$F$2:$G$7561,2,FALSE))</f>
        <v>0</v>
      </c>
    </row>
    <row r="904" spans="1:10" x14ac:dyDescent="0.25">
      <c r="A904">
        <f t="shared" ref="A904:C904" si="377">A364</f>
        <v>2020</v>
      </c>
      <c r="B904" t="str">
        <f t="shared" si="377"/>
        <v>VFM</v>
      </c>
      <c r="C904">
        <f t="shared" si="377"/>
        <v>0</v>
      </c>
      <c r="D904">
        <f>IFERROR(VLOOKUP(C904,'Enheter, modell og år'!$A$2:$B$31,2,FALSE),0)</f>
        <v>0</v>
      </c>
      <c r="E904" t="str">
        <f>'Liste detaljert wide'!$E$1</f>
        <v>SO-bev</v>
      </c>
      <c r="F904" t="str">
        <f t="shared" si="372"/>
        <v>2020VFM0SO-bev</v>
      </c>
      <c r="G904" s="3">
        <f>'Liste detaljert wide'!E364</f>
        <v>0</v>
      </c>
      <c r="H904" t="str">
        <f>VLOOKUP(E904,Def!$B$2:$C$15,2,FALSE)</f>
        <v>SO-bev</v>
      </c>
      <c r="I904" s="3">
        <f>IF(A904='Enheter, modell og år'!$F$2-1,0,G904-VLOOKUP(A904-1&amp;B904&amp;C904&amp;E904,$F$2:$G$7561,2,FALSE))</f>
        <v>0</v>
      </c>
      <c r="J904" s="3">
        <f>IF(A904='Enheter, modell og år'!$F$2-1,0,VLOOKUP(A904-1&amp;B904&amp;C904&amp;E904,$F$2:$G$7561,2,FALSE))</f>
        <v>0</v>
      </c>
    </row>
    <row r="905" spans="1:10" x14ac:dyDescent="0.25">
      <c r="A905">
        <f t="shared" ref="A905:C905" si="378">A365</f>
        <v>2020</v>
      </c>
      <c r="B905" t="str">
        <f t="shared" si="378"/>
        <v>VFM</v>
      </c>
      <c r="C905">
        <f t="shared" si="378"/>
        <v>0</v>
      </c>
      <c r="D905">
        <f>IFERROR(VLOOKUP(C905,'Enheter, modell og år'!$A$2:$B$31,2,FALSE),0)</f>
        <v>0</v>
      </c>
      <c r="E905" t="str">
        <f>'Liste detaljert wide'!$E$1</f>
        <v>SO-bev</v>
      </c>
      <c r="F905" t="str">
        <f t="shared" si="372"/>
        <v>2020VFM0SO-bev</v>
      </c>
      <c r="G905" s="3">
        <f>'Liste detaljert wide'!E365</f>
        <v>0</v>
      </c>
      <c r="H905" t="str">
        <f>VLOOKUP(E905,Def!$B$2:$C$15,2,FALSE)</f>
        <v>SO-bev</v>
      </c>
      <c r="I905" s="3">
        <f>IF(A905='Enheter, modell og år'!$F$2-1,0,G905-VLOOKUP(A905-1&amp;B905&amp;C905&amp;E905,$F$2:$G$7561,2,FALSE))</f>
        <v>0</v>
      </c>
      <c r="J905" s="3">
        <f>IF(A905='Enheter, modell og år'!$F$2-1,0,VLOOKUP(A905-1&amp;B905&amp;C905&amp;E905,$F$2:$G$7561,2,FALSE))</f>
        <v>0</v>
      </c>
    </row>
    <row r="906" spans="1:10" x14ac:dyDescent="0.25">
      <c r="A906">
        <f t="shared" ref="A906:C906" si="379">A366</f>
        <v>2020</v>
      </c>
      <c r="B906" t="str">
        <f t="shared" si="379"/>
        <v>VFM</v>
      </c>
      <c r="C906">
        <f t="shared" si="379"/>
        <v>0</v>
      </c>
      <c r="D906">
        <f>IFERROR(VLOOKUP(C906,'Enheter, modell og år'!$A$2:$B$31,2,FALSE),0)</f>
        <v>0</v>
      </c>
      <c r="E906" t="str">
        <f>'Liste detaljert wide'!$E$1</f>
        <v>SO-bev</v>
      </c>
      <c r="F906" t="str">
        <f t="shared" si="372"/>
        <v>2020VFM0SO-bev</v>
      </c>
      <c r="G906" s="3">
        <f>'Liste detaljert wide'!E366</f>
        <v>0</v>
      </c>
      <c r="H906" t="str">
        <f>VLOOKUP(E906,Def!$B$2:$C$15,2,FALSE)</f>
        <v>SO-bev</v>
      </c>
      <c r="I906" s="3">
        <f>IF(A906='Enheter, modell og år'!$F$2-1,0,G906-VLOOKUP(A906-1&amp;B906&amp;C906&amp;E906,$F$2:$G$7561,2,FALSE))</f>
        <v>0</v>
      </c>
      <c r="J906" s="3">
        <f>IF(A906='Enheter, modell og år'!$F$2-1,0,VLOOKUP(A906-1&amp;B906&amp;C906&amp;E906,$F$2:$G$7561,2,FALSE))</f>
        <v>0</v>
      </c>
    </row>
    <row r="907" spans="1:10" x14ac:dyDescent="0.25">
      <c r="A907">
        <f t="shared" ref="A907:C907" si="380">A367</f>
        <v>2020</v>
      </c>
      <c r="B907" t="str">
        <f t="shared" si="380"/>
        <v>VFM</v>
      </c>
      <c r="C907">
        <f t="shared" si="380"/>
        <v>0</v>
      </c>
      <c r="D907">
        <f>IFERROR(VLOOKUP(C907,'Enheter, modell og år'!$A$2:$B$31,2,FALSE),0)</f>
        <v>0</v>
      </c>
      <c r="E907" t="str">
        <f>'Liste detaljert wide'!$E$1</f>
        <v>SO-bev</v>
      </c>
      <c r="F907" t="str">
        <f t="shared" si="372"/>
        <v>2020VFM0SO-bev</v>
      </c>
      <c r="G907" s="3">
        <f>'Liste detaljert wide'!E367</f>
        <v>0</v>
      </c>
      <c r="H907" t="str">
        <f>VLOOKUP(E907,Def!$B$2:$C$15,2,FALSE)</f>
        <v>SO-bev</v>
      </c>
      <c r="I907" s="3">
        <f>IF(A907='Enheter, modell og år'!$F$2-1,0,G907-VLOOKUP(A907-1&amp;B907&amp;C907&amp;E907,$F$2:$G$7561,2,FALSE))</f>
        <v>0</v>
      </c>
      <c r="J907" s="3">
        <f>IF(A907='Enheter, modell og år'!$F$2-1,0,VLOOKUP(A907-1&amp;B907&amp;C907&amp;E907,$F$2:$G$7561,2,FALSE))</f>
        <v>0</v>
      </c>
    </row>
    <row r="908" spans="1:10" x14ac:dyDescent="0.25">
      <c r="A908">
        <f t="shared" ref="A908:C908" si="381">A368</f>
        <v>2020</v>
      </c>
      <c r="B908" t="str">
        <f t="shared" si="381"/>
        <v>VFM</v>
      </c>
      <c r="C908">
        <f t="shared" si="381"/>
        <v>0</v>
      </c>
      <c r="D908">
        <f>IFERROR(VLOOKUP(C908,'Enheter, modell og år'!$A$2:$B$31,2,FALSE),0)</f>
        <v>0</v>
      </c>
      <c r="E908" t="str">
        <f>'Liste detaljert wide'!$E$1</f>
        <v>SO-bev</v>
      </c>
      <c r="F908" t="str">
        <f t="shared" si="372"/>
        <v>2020VFM0SO-bev</v>
      </c>
      <c r="G908" s="3">
        <f>'Liste detaljert wide'!E368</f>
        <v>0</v>
      </c>
      <c r="H908" t="str">
        <f>VLOOKUP(E908,Def!$B$2:$C$15,2,FALSE)</f>
        <v>SO-bev</v>
      </c>
      <c r="I908" s="3">
        <f>IF(A908='Enheter, modell og år'!$F$2-1,0,G908-VLOOKUP(A908-1&amp;B908&amp;C908&amp;E908,$F$2:$G$7561,2,FALSE))</f>
        <v>0</v>
      </c>
      <c r="J908" s="3">
        <f>IF(A908='Enheter, modell og år'!$F$2-1,0,VLOOKUP(A908-1&amp;B908&amp;C908&amp;E908,$F$2:$G$7561,2,FALSE))</f>
        <v>0</v>
      </c>
    </row>
    <row r="909" spans="1:10" x14ac:dyDescent="0.25">
      <c r="A909">
        <f t="shared" ref="A909:C909" si="382">A369</f>
        <v>2020</v>
      </c>
      <c r="B909" t="str">
        <f t="shared" si="382"/>
        <v>VFM</v>
      </c>
      <c r="C909">
        <f t="shared" si="382"/>
        <v>0</v>
      </c>
      <c r="D909">
        <f>IFERROR(VLOOKUP(C909,'Enheter, modell og år'!$A$2:$B$31,2,FALSE),0)</f>
        <v>0</v>
      </c>
      <c r="E909" t="str">
        <f>'Liste detaljert wide'!$E$1</f>
        <v>SO-bev</v>
      </c>
      <c r="F909" t="str">
        <f t="shared" si="372"/>
        <v>2020VFM0SO-bev</v>
      </c>
      <c r="G909" s="3">
        <f>'Liste detaljert wide'!E369</f>
        <v>0</v>
      </c>
      <c r="H909" t="str">
        <f>VLOOKUP(E909,Def!$B$2:$C$15,2,FALSE)</f>
        <v>SO-bev</v>
      </c>
      <c r="I909" s="3">
        <f>IF(A909='Enheter, modell og år'!$F$2-1,0,G909-VLOOKUP(A909-1&amp;B909&amp;C909&amp;E909,$F$2:$G$7561,2,FALSE))</f>
        <v>0</v>
      </c>
      <c r="J909" s="3">
        <f>IF(A909='Enheter, modell og år'!$F$2-1,0,VLOOKUP(A909-1&amp;B909&amp;C909&amp;E909,$F$2:$G$7561,2,FALSE))</f>
        <v>0</v>
      </c>
    </row>
    <row r="910" spans="1:10" x14ac:dyDescent="0.25">
      <c r="A910">
        <f t="shared" ref="A910:C910" si="383">A370</f>
        <v>2020</v>
      </c>
      <c r="B910" t="str">
        <f t="shared" si="383"/>
        <v>VFM</v>
      </c>
      <c r="C910">
        <f t="shared" si="383"/>
        <v>0</v>
      </c>
      <c r="D910">
        <f>IFERROR(VLOOKUP(C910,'Enheter, modell og år'!$A$2:$B$31,2,FALSE),0)</f>
        <v>0</v>
      </c>
      <c r="E910" t="str">
        <f>'Liste detaljert wide'!$E$1</f>
        <v>SO-bev</v>
      </c>
      <c r="F910" t="str">
        <f t="shared" si="372"/>
        <v>2020VFM0SO-bev</v>
      </c>
      <c r="G910" s="3">
        <f>'Liste detaljert wide'!E370</f>
        <v>0</v>
      </c>
      <c r="H910" t="str">
        <f>VLOOKUP(E910,Def!$B$2:$C$15,2,FALSE)</f>
        <v>SO-bev</v>
      </c>
      <c r="I910" s="3">
        <f>IF(A910='Enheter, modell og år'!$F$2-1,0,G910-VLOOKUP(A910-1&amp;B910&amp;C910&amp;E910,$F$2:$G$7561,2,FALSE))</f>
        <v>0</v>
      </c>
      <c r="J910" s="3">
        <f>IF(A910='Enheter, modell og år'!$F$2-1,0,VLOOKUP(A910-1&amp;B910&amp;C910&amp;E910,$F$2:$G$7561,2,FALSE))</f>
        <v>0</v>
      </c>
    </row>
    <row r="911" spans="1:10" x14ac:dyDescent="0.25">
      <c r="A911">
        <f t="shared" ref="A911:C911" si="384">A371</f>
        <v>2020</v>
      </c>
      <c r="B911" t="str">
        <f t="shared" si="384"/>
        <v>VFM</v>
      </c>
      <c r="C911">
        <f t="shared" si="384"/>
        <v>0</v>
      </c>
      <c r="D911">
        <f>IFERROR(VLOOKUP(C911,'Enheter, modell og år'!$A$2:$B$31,2,FALSE),0)</f>
        <v>0</v>
      </c>
      <c r="E911" t="str">
        <f>'Liste detaljert wide'!$E$1</f>
        <v>SO-bev</v>
      </c>
      <c r="F911" t="str">
        <f t="shared" si="372"/>
        <v>2020VFM0SO-bev</v>
      </c>
      <c r="G911" s="3">
        <f>'Liste detaljert wide'!E371</f>
        <v>0</v>
      </c>
      <c r="H911" t="str">
        <f>VLOOKUP(E911,Def!$B$2:$C$15,2,FALSE)</f>
        <v>SO-bev</v>
      </c>
      <c r="I911" s="3">
        <f>IF(A911='Enheter, modell og år'!$F$2-1,0,G911-VLOOKUP(A911-1&amp;B911&amp;C911&amp;E911,$F$2:$G$7561,2,FALSE))</f>
        <v>0</v>
      </c>
      <c r="J911" s="3">
        <f>IF(A911='Enheter, modell og år'!$F$2-1,0,VLOOKUP(A911-1&amp;B911&amp;C911&amp;E911,$F$2:$G$7561,2,FALSE))</f>
        <v>0</v>
      </c>
    </row>
    <row r="912" spans="1:10" x14ac:dyDescent="0.25">
      <c r="A912">
        <f t="shared" ref="A912:C912" si="385">A372</f>
        <v>2020</v>
      </c>
      <c r="B912" t="str">
        <f t="shared" si="385"/>
        <v>VFM</v>
      </c>
      <c r="C912">
        <f t="shared" si="385"/>
        <v>0</v>
      </c>
      <c r="D912">
        <f>IFERROR(VLOOKUP(C912,'Enheter, modell og år'!$A$2:$B$31,2,FALSE),0)</f>
        <v>0</v>
      </c>
      <c r="E912" t="str">
        <f>'Liste detaljert wide'!$E$1</f>
        <v>SO-bev</v>
      </c>
      <c r="F912" t="str">
        <f t="shared" si="372"/>
        <v>2020VFM0SO-bev</v>
      </c>
      <c r="G912" s="3">
        <f>'Liste detaljert wide'!E372</f>
        <v>0</v>
      </c>
      <c r="H912" t="str">
        <f>VLOOKUP(E912,Def!$B$2:$C$15,2,FALSE)</f>
        <v>SO-bev</v>
      </c>
      <c r="I912" s="3">
        <f>IF(A912='Enheter, modell og år'!$F$2-1,0,G912-VLOOKUP(A912-1&amp;B912&amp;C912&amp;E912,$F$2:$G$7561,2,FALSE))</f>
        <v>0</v>
      </c>
      <c r="J912" s="3">
        <f>IF(A912='Enheter, modell og år'!$F$2-1,0,VLOOKUP(A912-1&amp;B912&amp;C912&amp;E912,$F$2:$G$7561,2,FALSE))</f>
        <v>0</v>
      </c>
    </row>
    <row r="913" spans="1:10" x14ac:dyDescent="0.25">
      <c r="A913">
        <f t="shared" ref="A913:C913" si="386">A373</f>
        <v>2020</v>
      </c>
      <c r="B913" t="str">
        <f t="shared" si="386"/>
        <v>VFM</v>
      </c>
      <c r="C913">
        <f t="shared" si="386"/>
        <v>0</v>
      </c>
      <c r="D913">
        <f>IFERROR(VLOOKUP(C913,'Enheter, modell og år'!$A$2:$B$31,2,FALSE),0)</f>
        <v>0</v>
      </c>
      <c r="E913" t="str">
        <f>'Liste detaljert wide'!$E$1</f>
        <v>SO-bev</v>
      </c>
      <c r="F913" t="str">
        <f t="shared" si="372"/>
        <v>2020VFM0SO-bev</v>
      </c>
      <c r="G913" s="3">
        <f>'Liste detaljert wide'!E373</f>
        <v>0</v>
      </c>
      <c r="H913" t="str">
        <f>VLOOKUP(E913,Def!$B$2:$C$15,2,FALSE)</f>
        <v>SO-bev</v>
      </c>
      <c r="I913" s="3">
        <f>IF(A913='Enheter, modell og år'!$F$2-1,0,G913-VLOOKUP(A913-1&amp;B913&amp;C913&amp;E913,$F$2:$G$7561,2,FALSE))</f>
        <v>0</v>
      </c>
      <c r="J913" s="3">
        <f>IF(A913='Enheter, modell og år'!$F$2-1,0,VLOOKUP(A913-1&amp;B913&amp;C913&amp;E913,$F$2:$G$7561,2,FALSE))</f>
        <v>0</v>
      </c>
    </row>
    <row r="914" spans="1:10" x14ac:dyDescent="0.25">
      <c r="A914">
        <f t="shared" ref="A914:C914" si="387">A374</f>
        <v>2020</v>
      </c>
      <c r="B914" t="str">
        <f t="shared" si="387"/>
        <v>VFM</v>
      </c>
      <c r="C914">
        <f t="shared" si="387"/>
        <v>0</v>
      </c>
      <c r="D914">
        <f>IFERROR(VLOOKUP(C914,'Enheter, modell og år'!$A$2:$B$31,2,FALSE),0)</f>
        <v>0</v>
      </c>
      <c r="E914" t="str">
        <f>'Liste detaljert wide'!$E$1</f>
        <v>SO-bev</v>
      </c>
      <c r="F914" t="str">
        <f t="shared" si="372"/>
        <v>2020VFM0SO-bev</v>
      </c>
      <c r="G914" s="3">
        <f>'Liste detaljert wide'!E374</f>
        <v>0</v>
      </c>
      <c r="H914" t="str">
        <f>VLOOKUP(E914,Def!$B$2:$C$15,2,FALSE)</f>
        <v>SO-bev</v>
      </c>
      <c r="I914" s="3">
        <f>IF(A914='Enheter, modell og år'!$F$2-1,0,G914-VLOOKUP(A914-1&amp;B914&amp;C914&amp;E914,$F$2:$G$7561,2,FALSE))</f>
        <v>0</v>
      </c>
      <c r="J914" s="3">
        <f>IF(A914='Enheter, modell og år'!$F$2-1,0,VLOOKUP(A914-1&amp;B914&amp;C914&amp;E914,$F$2:$G$7561,2,FALSE))</f>
        <v>0</v>
      </c>
    </row>
    <row r="915" spans="1:10" x14ac:dyDescent="0.25">
      <c r="A915">
        <f t="shared" ref="A915:C915" si="388">A375</f>
        <v>2020</v>
      </c>
      <c r="B915" t="str">
        <f t="shared" si="388"/>
        <v>VFM</v>
      </c>
      <c r="C915">
        <f t="shared" si="388"/>
        <v>0</v>
      </c>
      <c r="D915">
        <f>IFERROR(VLOOKUP(C915,'Enheter, modell og år'!$A$2:$B$31,2,FALSE),0)</f>
        <v>0</v>
      </c>
      <c r="E915" t="str">
        <f>'Liste detaljert wide'!$E$1</f>
        <v>SO-bev</v>
      </c>
      <c r="F915" t="str">
        <f t="shared" si="372"/>
        <v>2020VFM0SO-bev</v>
      </c>
      <c r="G915" s="3">
        <f>'Liste detaljert wide'!E375</f>
        <v>0</v>
      </c>
      <c r="H915" t="str">
        <f>VLOOKUP(E915,Def!$B$2:$C$15,2,FALSE)</f>
        <v>SO-bev</v>
      </c>
      <c r="I915" s="3">
        <f>IF(A915='Enheter, modell og år'!$F$2-1,0,G915-VLOOKUP(A915-1&amp;B915&amp;C915&amp;E915,$F$2:$G$7561,2,FALSE))</f>
        <v>0</v>
      </c>
      <c r="J915" s="3">
        <f>IF(A915='Enheter, modell og år'!$F$2-1,0,VLOOKUP(A915-1&amp;B915&amp;C915&amp;E915,$F$2:$G$7561,2,FALSE))</f>
        <v>0</v>
      </c>
    </row>
    <row r="916" spans="1:10" x14ac:dyDescent="0.25">
      <c r="A916">
        <f t="shared" ref="A916:C916" si="389">A376</f>
        <v>2020</v>
      </c>
      <c r="B916" t="str">
        <f t="shared" si="389"/>
        <v>VFM</v>
      </c>
      <c r="C916">
        <f t="shared" si="389"/>
        <v>0</v>
      </c>
      <c r="D916">
        <f>IFERROR(VLOOKUP(C916,'Enheter, modell og år'!$A$2:$B$31,2,FALSE),0)</f>
        <v>0</v>
      </c>
      <c r="E916" t="str">
        <f>'Liste detaljert wide'!$E$1</f>
        <v>SO-bev</v>
      </c>
      <c r="F916" t="str">
        <f t="shared" si="372"/>
        <v>2020VFM0SO-bev</v>
      </c>
      <c r="G916" s="3">
        <f>'Liste detaljert wide'!E376</f>
        <v>0</v>
      </c>
      <c r="H916" t="str">
        <f>VLOOKUP(E916,Def!$B$2:$C$15,2,FALSE)</f>
        <v>SO-bev</v>
      </c>
      <c r="I916" s="3">
        <f>IF(A916='Enheter, modell og år'!$F$2-1,0,G916-VLOOKUP(A916-1&amp;B916&amp;C916&amp;E916,$F$2:$G$7561,2,FALSE))</f>
        <v>0</v>
      </c>
      <c r="J916" s="3">
        <f>IF(A916='Enheter, modell og år'!$F$2-1,0,VLOOKUP(A916-1&amp;B916&amp;C916&amp;E916,$F$2:$G$7561,2,FALSE))</f>
        <v>0</v>
      </c>
    </row>
    <row r="917" spans="1:10" x14ac:dyDescent="0.25">
      <c r="A917">
        <f t="shared" ref="A917:C917" si="390">A377</f>
        <v>2020</v>
      </c>
      <c r="B917" t="str">
        <f t="shared" si="390"/>
        <v>VFM</v>
      </c>
      <c r="C917">
        <f t="shared" si="390"/>
        <v>0</v>
      </c>
      <c r="D917">
        <f>IFERROR(VLOOKUP(C917,'Enheter, modell og år'!$A$2:$B$31,2,FALSE),0)</f>
        <v>0</v>
      </c>
      <c r="E917" t="str">
        <f>'Liste detaljert wide'!$E$1</f>
        <v>SO-bev</v>
      </c>
      <c r="F917" t="str">
        <f t="shared" si="372"/>
        <v>2020VFM0SO-bev</v>
      </c>
      <c r="G917" s="3">
        <f>'Liste detaljert wide'!E377</f>
        <v>0</v>
      </c>
      <c r="H917" t="str">
        <f>VLOOKUP(E917,Def!$B$2:$C$15,2,FALSE)</f>
        <v>SO-bev</v>
      </c>
      <c r="I917" s="3">
        <f>IF(A917='Enheter, modell og år'!$F$2-1,0,G917-VLOOKUP(A917-1&amp;B917&amp;C917&amp;E917,$F$2:$G$7561,2,FALSE))</f>
        <v>0</v>
      </c>
      <c r="J917" s="3">
        <f>IF(A917='Enheter, modell og år'!$F$2-1,0,VLOOKUP(A917-1&amp;B917&amp;C917&amp;E917,$F$2:$G$7561,2,FALSE))</f>
        <v>0</v>
      </c>
    </row>
    <row r="918" spans="1:10" x14ac:dyDescent="0.25">
      <c r="A918">
        <f t="shared" ref="A918:C918" si="391">A378</f>
        <v>2020</v>
      </c>
      <c r="B918" t="str">
        <f t="shared" si="391"/>
        <v>VFM</v>
      </c>
      <c r="C918">
        <f t="shared" si="391"/>
        <v>0</v>
      </c>
      <c r="D918">
        <f>IFERROR(VLOOKUP(C918,'Enheter, modell og år'!$A$2:$B$31,2,FALSE),0)</f>
        <v>0</v>
      </c>
      <c r="E918" t="str">
        <f>'Liste detaljert wide'!$E$1</f>
        <v>SO-bev</v>
      </c>
      <c r="F918" t="str">
        <f t="shared" si="372"/>
        <v>2020VFM0SO-bev</v>
      </c>
      <c r="G918" s="3">
        <f>'Liste detaljert wide'!E378</f>
        <v>0</v>
      </c>
      <c r="H918" t="str">
        <f>VLOOKUP(E918,Def!$B$2:$C$15,2,FALSE)</f>
        <v>SO-bev</v>
      </c>
      <c r="I918" s="3">
        <f>IF(A918='Enheter, modell og år'!$F$2-1,0,G918-VLOOKUP(A918-1&amp;B918&amp;C918&amp;E918,$F$2:$G$7561,2,FALSE))</f>
        <v>0</v>
      </c>
      <c r="J918" s="3">
        <f>IF(A918='Enheter, modell og år'!$F$2-1,0,VLOOKUP(A918-1&amp;B918&amp;C918&amp;E918,$F$2:$G$7561,2,FALSE))</f>
        <v>0</v>
      </c>
    </row>
    <row r="919" spans="1:10" x14ac:dyDescent="0.25">
      <c r="A919">
        <f t="shared" ref="A919:C919" si="392">A379</f>
        <v>2020</v>
      </c>
      <c r="B919" t="str">
        <f t="shared" si="392"/>
        <v>VFM</v>
      </c>
      <c r="C919">
        <f t="shared" si="392"/>
        <v>0</v>
      </c>
      <c r="D919">
        <f>IFERROR(VLOOKUP(C919,'Enheter, modell og år'!$A$2:$B$31,2,FALSE),0)</f>
        <v>0</v>
      </c>
      <c r="E919" t="str">
        <f>'Liste detaljert wide'!$E$1</f>
        <v>SO-bev</v>
      </c>
      <c r="F919" t="str">
        <f t="shared" si="372"/>
        <v>2020VFM0SO-bev</v>
      </c>
      <c r="G919" s="3">
        <f>'Liste detaljert wide'!E379</f>
        <v>0</v>
      </c>
      <c r="H919" t="str">
        <f>VLOOKUP(E919,Def!$B$2:$C$15,2,FALSE)</f>
        <v>SO-bev</v>
      </c>
      <c r="I919" s="3">
        <f>IF(A919='Enheter, modell og år'!$F$2-1,0,G919-VLOOKUP(A919-1&amp;B919&amp;C919&amp;E919,$F$2:$G$7561,2,FALSE))</f>
        <v>0</v>
      </c>
      <c r="J919" s="3">
        <f>IF(A919='Enheter, modell og år'!$F$2-1,0,VLOOKUP(A919-1&amp;B919&amp;C919&amp;E919,$F$2:$G$7561,2,FALSE))</f>
        <v>0</v>
      </c>
    </row>
    <row r="920" spans="1:10" x14ac:dyDescent="0.25">
      <c r="A920">
        <f t="shared" ref="A920:C920" si="393">A380</f>
        <v>2020</v>
      </c>
      <c r="B920" t="str">
        <f t="shared" si="393"/>
        <v>VFM</v>
      </c>
      <c r="C920">
        <f t="shared" si="393"/>
        <v>0</v>
      </c>
      <c r="D920">
        <f>IFERROR(VLOOKUP(C920,'Enheter, modell og år'!$A$2:$B$31,2,FALSE),0)</f>
        <v>0</v>
      </c>
      <c r="E920" t="str">
        <f>'Liste detaljert wide'!$E$1</f>
        <v>SO-bev</v>
      </c>
      <c r="F920" t="str">
        <f t="shared" si="372"/>
        <v>2020VFM0SO-bev</v>
      </c>
      <c r="G920" s="3">
        <f>'Liste detaljert wide'!E380</f>
        <v>0</v>
      </c>
      <c r="H920" t="str">
        <f>VLOOKUP(E920,Def!$B$2:$C$15,2,FALSE)</f>
        <v>SO-bev</v>
      </c>
      <c r="I920" s="3">
        <f>IF(A920='Enheter, modell og år'!$F$2-1,0,G920-VLOOKUP(A920-1&amp;B920&amp;C920&amp;E920,$F$2:$G$7561,2,FALSE))</f>
        <v>0</v>
      </c>
      <c r="J920" s="3">
        <f>IF(A920='Enheter, modell og år'!$F$2-1,0,VLOOKUP(A920-1&amp;B920&amp;C920&amp;E920,$F$2:$G$7561,2,FALSE))</f>
        <v>0</v>
      </c>
    </row>
    <row r="921" spans="1:10" x14ac:dyDescent="0.25">
      <c r="A921">
        <f t="shared" ref="A921:C921" si="394">A381</f>
        <v>2020</v>
      </c>
      <c r="B921" t="str">
        <f t="shared" si="394"/>
        <v>VFM</v>
      </c>
      <c r="C921">
        <f t="shared" si="394"/>
        <v>0</v>
      </c>
      <c r="D921">
        <f>IFERROR(VLOOKUP(C921,'Enheter, modell og år'!$A$2:$B$31,2,FALSE),0)</f>
        <v>0</v>
      </c>
      <c r="E921" t="str">
        <f>'Liste detaljert wide'!$E$1</f>
        <v>SO-bev</v>
      </c>
      <c r="F921" t="str">
        <f t="shared" si="372"/>
        <v>2020VFM0SO-bev</v>
      </c>
      <c r="G921" s="3">
        <f>'Liste detaljert wide'!E381</f>
        <v>0</v>
      </c>
      <c r="H921" t="str">
        <f>VLOOKUP(E921,Def!$B$2:$C$15,2,FALSE)</f>
        <v>SO-bev</v>
      </c>
      <c r="I921" s="3">
        <f>IF(A921='Enheter, modell og år'!$F$2-1,0,G921-VLOOKUP(A921-1&amp;B921&amp;C921&amp;E921,$F$2:$G$7561,2,FALSE))</f>
        <v>0</v>
      </c>
      <c r="J921" s="3">
        <f>IF(A921='Enheter, modell og år'!$F$2-1,0,VLOOKUP(A921-1&amp;B921&amp;C921&amp;E921,$F$2:$G$7561,2,FALSE))</f>
        <v>0</v>
      </c>
    </row>
    <row r="922" spans="1:10" x14ac:dyDescent="0.25">
      <c r="A922">
        <f t="shared" ref="A922:C922" si="395">A382</f>
        <v>2020</v>
      </c>
      <c r="B922" t="str">
        <f t="shared" si="395"/>
        <v>VFM</v>
      </c>
      <c r="C922">
        <f t="shared" si="395"/>
        <v>0</v>
      </c>
      <c r="D922">
        <f>IFERROR(VLOOKUP(C922,'Enheter, modell og år'!$A$2:$B$31,2,FALSE),0)</f>
        <v>0</v>
      </c>
      <c r="E922" t="str">
        <f>'Liste detaljert wide'!$E$1</f>
        <v>SO-bev</v>
      </c>
      <c r="F922" t="str">
        <f t="shared" si="372"/>
        <v>2020VFM0SO-bev</v>
      </c>
      <c r="G922" s="3">
        <f>'Liste detaljert wide'!E382</f>
        <v>0</v>
      </c>
      <c r="H922" t="str">
        <f>VLOOKUP(E922,Def!$B$2:$C$15,2,FALSE)</f>
        <v>SO-bev</v>
      </c>
      <c r="I922" s="3">
        <f>IF(A922='Enheter, modell og år'!$F$2-1,0,G922-VLOOKUP(A922-1&amp;B922&amp;C922&amp;E922,$F$2:$G$7561,2,FALSE))</f>
        <v>0</v>
      </c>
      <c r="J922" s="3">
        <f>IF(A922='Enheter, modell og år'!$F$2-1,0,VLOOKUP(A922-1&amp;B922&amp;C922&amp;E922,$F$2:$G$7561,2,FALSE))</f>
        <v>0</v>
      </c>
    </row>
    <row r="923" spans="1:10" x14ac:dyDescent="0.25">
      <c r="A923">
        <f t="shared" ref="A923:C923" si="396">A383</f>
        <v>2020</v>
      </c>
      <c r="B923" t="str">
        <f t="shared" si="396"/>
        <v>VFM</v>
      </c>
      <c r="C923">
        <f t="shared" si="396"/>
        <v>0</v>
      </c>
      <c r="D923">
        <f>IFERROR(VLOOKUP(C923,'Enheter, modell og år'!$A$2:$B$31,2,FALSE),0)</f>
        <v>0</v>
      </c>
      <c r="E923" t="str">
        <f>'Liste detaljert wide'!$E$1</f>
        <v>SO-bev</v>
      </c>
      <c r="F923" t="str">
        <f t="shared" si="372"/>
        <v>2020VFM0SO-bev</v>
      </c>
      <c r="G923" s="3">
        <f>'Liste detaljert wide'!E383</f>
        <v>0</v>
      </c>
      <c r="H923" t="str">
        <f>VLOOKUP(E923,Def!$B$2:$C$15,2,FALSE)</f>
        <v>SO-bev</v>
      </c>
      <c r="I923" s="3">
        <f>IF(A923='Enheter, modell og år'!$F$2-1,0,G923-VLOOKUP(A923-1&amp;B923&amp;C923&amp;E923,$F$2:$G$7561,2,FALSE))</f>
        <v>0</v>
      </c>
      <c r="J923" s="3">
        <f>IF(A923='Enheter, modell og år'!$F$2-1,0,VLOOKUP(A923-1&amp;B923&amp;C923&amp;E923,$F$2:$G$7561,2,FALSE))</f>
        <v>0</v>
      </c>
    </row>
    <row r="924" spans="1:10" x14ac:dyDescent="0.25">
      <c r="A924">
        <f t="shared" ref="A924:C924" si="397">A384</f>
        <v>2020</v>
      </c>
      <c r="B924" t="str">
        <f t="shared" si="397"/>
        <v>VFM</v>
      </c>
      <c r="C924">
        <f t="shared" si="397"/>
        <v>0</v>
      </c>
      <c r="D924">
        <f>IFERROR(VLOOKUP(C924,'Enheter, modell og år'!$A$2:$B$31,2,FALSE),0)</f>
        <v>0</v>
      </c>
      <c r="E924" t="str">
        <f>'Liste detaljert wide'!$E$1</f>
        <v>SO-bev</v>
      </c>
      <c r="F924" t="str">
        <f t="shared" si="372"/>
        <v>2020VFM0SO-bev</v>
      </c>
      <c r="G924" s="3">
        <f>'Liste detaljert wide'!E384</f>
        <v>0</v>
      </c>
      <c r="H924" t="str">
        <f>VLOOKUP(E924,Def!$B$2:$C$15,2,FALSE)</f>
        <v>SO-bev</v>
      </c>
      <c r="I924" s="3">
        <f>IF(A924='Enheter, modell og år'!$F$2-1,0,G924-VLOOKUP(A924-1&amp;B924&amp;C924&amp;E924,$F$2:$G$7561,2,FALSE))</f>
        <v>0</v>
      </c>
      <c r="J924" s="3">
        <f>IF(A924='Enheter, modell og år'!$F$2-1,0,VLOOKUP(A924-1&amp;B924&amp;C924&amp;E924,$F$2:$G$7561,2,FALSE))</f>
        <v>0</v>
      </c>
    </row>
    <row r="925" spans="1:10" x14ac:dyDescent="0.25">
      <c r="A925">
        <f t="shared" ref="A925:C925" si="398">A385</f>
        <v>2020</v>
      </c>
      <c r="B925" t="str">
        <f t="shared" si="398"/>
        <v>VFM</v>
      </c>
      <c r="C925">
        <f t="shared" si="398"/>
        <v>0</v>
      </c>
      <c r="D925">
        <f>IFERROR(VLOOKUP(C925,'Enheter, modell og år'!$A$2:$B$31,2,FALSE),0)</f>
        <v>0</v>
      </c>
      <c r="E925" t="str">
        <f>'Liste detaljert wide'!$E$1</f>
        <v>SO-bev</v>
      </c>
      <c r="F925" t="str">
        <f t="shared" si="372"/>
        <v>2020VFM0SO-bev</v>
      </c>
      <c r="G925" s="3">
        <f>'Liste detaljert wide'!E385</f>
        <v>0</v>
      </c>
      <c r="H925" t="str">
        <f>VLOOKUP(E925,Def!$B$2:$C$15,2,FALSE)</f>
        <v>SO-bev</v>
      </c>
      <c r="I925" s="3">
        <f>IF(A925='Enheter, modell og år'!$F$2-1,0,G925-VLOOKUP(A925-1&amp;B925&amp;C925&amp;E925,$F$2:$G$7561,2,FALSE))</f>
        <v>0</v>
      </c>
      <c r="J925" s="3">
        <f>IF(A925='Enheter, modell og år'!$F$2-1,0,VLOOKUP(A925-1&amp;B925&amp;C925&amp;E925,$F$2:$G$7561,2,FALSE))</f>
        <v>0</v>
      </c>
    </row>
    <row r="926" spans="1:10" x14ac:dyDescent="0.25">
      <c r="A926">
        <f t="shared" ref="A926:C926" si="399">A386</f>
        <v>2020</v>
      </c>
      <c r="B926" t="str">
        <f t="shared" si="399"/>
        <v>VFM</v>
      </c>
      <c r="C926">
        <f t="shared" si="399"/>
        <v>0</v>
      </c>
      <c r="D926">
        <f>IFERROR(VLOOKUP(C926,'Enheter, modell og år'!$A$2:$B$31,2,FALSE),0)</f>
        <v>0</v>
      </c>
      <c r="E926" t="str">
        <f>'Liste detaljert wide'!$E$1</f>
        <v>SO-bev</v>
      </c>
      <c r="F926" t="str">
        <f t="shared" si="372"/>
        <v>2020VFM0SO-bev</v>
      </c>
      <c r="G926" s="3">
        <f>'Liste detaljert wide'!E386</f>
        <v>0</v>
      </c>
      <c r="H926" t="str">
        <f>VLOOKUP(E926,Def!$B$2:$C$15,2,FALSE)</f>
        <v>SO-bev</v>
      </c>
      <c r="I926" s="3">
        <f>IF(A926='Enheter, modell og år'!$F$2-1,0,G926-VLOOKUP(A926-1&amp;B926&amp;C926&amp;E926,$F$2:$G$7561,2,FALSE))</f>
        <v>0</v>
      </c>
      <c r="J926" s="3">
        <f>IF(A926='Enheter, modell og år'!$F$2-1,0,VLOOKUP(A926-1&amp;B926&amp;C926&amp;E926,$F$2:$G$7561,2,FALSE))</f>
        <v>0</v>
      </c>
    </row>
    <row r="927" spans="1:10" x14ac:dyDescent="0.25">
      <c r="A927">
        <f t="shared" ref="A927:C927" si="400">A387</f>
        <v>2020</v>
      </c>
      <c r="B927" t="str">
        <f t="shared" si="400"/>
        <v>VFM</v>
      </c>
      <c r="C927">
        <f t="shared" si="400"/>
        <v>0</v>
      </c>
      <c r="D927">
        <f>IFERROR(VLOOKUP(C927,'Enheter, modell og år'!$A$2:$B$31,2,FALSE),0)</f>
        <v>0</v>
      </c>
      <c r="E927" t="str">
        <f>'Liste detaljert wide'!$E$1</f>
        <v>SO-bev</v>
      </c>
      <c r="F927" t="str">
        <f t="shared" si="372"/>
        <v>2020VFM0SO-bev</v>
      </c>
      <c r="G927" s="3">
        <f>'Liste detaljert wide'!E387</f>
        <v>0</v>
      </c>
      <c r="H927" t="str">
        <f>VLOOKUP(E927,Def!$B$2:$C$15,2,FALSE)</f>
        <v>SO-bev</v>
      </c>
      <c r="I927" s="3">
        <f>IF(A927='Enheter, modell og år'!$F$2-1,0,G927-VLOOKUP(A927-1&amp;B927&amp;C927&amp;E927,$F$2:$G$7561,2,FALSE))</f>
        <v>0</v>
      </c>
      <c r="J927" s="3">
        <f>IF(A927='Enheter, modell og år'!$F$2-1,0,VLOOKUP(A927-1&amp;B927&amp;C927&amp;E927,$F$2:$G$7561,2,FALSE))</f>
        <v>0</v>
      </c>
    </row>
    <row r="928" spans="1:10" x14ac:dyDescent="0.25">
      <c r="A928">
        <f t="shared" ref="A928:C928" si="401">A388</f>
        <v>2020</v>
      </c>
      <c r="B928" t="str">
        <f t="shared" si="401"/>
        <v>VFM</v>
      </c>
      <c r="C928">
        <f t="shared" si="401"/>
        <v>0</v>
      </c>
      <c r="D928">
        <f>IFERROR(VLOOKUP(C928,'Enheter, modell og år'!$A$2:$B$31,2,FALSE),0)</f>
        <v>0</v>
      </c>
      <c r="E928" t="str">
        <f>'Liste detaljert wide'!$E$1</f>
        <v>SO-bev</v>
      </c>
      <c r="F928" t="str">
        <f t="shared" si="372"/>
        <v>2020VFM0SO-bev</v>
      </c>
      <c r="G928" s="3">
        <f>'Liste detaljert wide'!E388</f>
        <v>0</v>
      </c>
      <c r="H928" t="str">
        <f>VLOOKUP(E928,Def!$B$2:$C$15,2,FALSE)</f>
        <v>SO-bev</v>
      </c>
      <c r="I928" s="3">
        <f>IF(A928='Enheter, modell og år'!$F$2-1,0,G928-VLOOKUP(A928-1&amp;B928&amp;C928&amp;E928,$F$2:$G$7561,2,FALSE))</f>
        <v>0</v>
      </c>
      <c r="J928" s="3">
        <f>IF(A928='Enheter, modell og år'!$F$2-1,0,VLOOKUP(A928-1&amp;B928&amp;C928&amp;E928,$F$2:$G$7561,2,FALSE))</f>
        <v>0</v>
      </c>
    </row>
    <row r="929" spans="1:10" x14ac:dyDescent="0.25">
      <c r="A929">
        <f t="shared" ref="A929:C929" si="402">A389</f>
        <v>2020</v>
      </c>
      <c r="B929" t="str">
        <f t="shared" si="402"/>
        <v>VFM</v>
      </c>
      <c r="C929">
        <f t="shared" si="402"/>
        <v>0</v>
      </c>
      <c r="D929">
        <f>IFERROR(VLOOKUP(C929,'Enheter, modell og år'!$A$2:$B$31,2,FALSE),0)</f>
        <v>0</v>
      </c>
      <c r="E929" t="str">
        <f>'Liste detaljert wide'!$E$1</f>
        <v>SO-bev</v>
      </c>
      <c r="F929" t="str">
        <f t="shared" si="372"/>
        <v>2020VFM0SO-bev</v>
      </c>
      <c r="G929" s="3">
        <f>'Liste detaljert wide'!E389</f>
        <v>0</v>
      </c>
      <c r="H929" t="str">
        <f>VLOOKUP(E929,Def!$B$2:$C$15,2,FALSE)</f>
        <v>SO-bev</v>
      </c>
      <c r="I929" s="3">
        <f>IF(A929='Enheter, modell og år'!$F$2-1,0,G929-VLOOKUP(A929-1&amp;B929&amp;C929&amp;E929,$F$2:$G$7561,2,FALSE))</f>
        <v>0</v>
      </c>
      <c r="J929" s="3">
        <f>IF(A929='Enheter, modell og år'!$F$2-1,0,VLOOKUP(A929-1&amp;B929&amp;C929&amp;E929,$F$2:$G$7561,2,FALSE))</f>
        <v>0</v>
      </c>
    </row>
    <row r="930" spans="1:10" x14ac:dyDescent="0.25">
      <c r="A930">
        <f t="shared" ref="A930:C930" si="403">A390</f>
        <v>2020</v>
      </c>
      <c r="B930" t="str">
        <f t="shared" si="403"/>
        <v>VFM</v>
      </c>
      <c r="C930">
        <f t="shared" si="403"/>
        <v>0</v>
      </c>
      <c r="D930">
        <f>IFERROR(VLOOKUP(C930,'Enheter, modell og år'!$A$2:$B$31,2,FALSE),0)</f>
        <v>0</v>
      </c>
      <c r="E930" t="str">
        <f>'Liste detaljert wide'!$E$1</f>
        <v>SO-bev</v>
      </c>
      <c r="F930" t="str">
        <f t="shared" si="372"/>
        <v>2020VFM0SO-bev</v>
      </c>
      <c r="G930" s="3">
        <f>'Liste detaljert wide'!E390</f>
        <v>0</v>
      </c>
      <c r="H930" t="str">
        <f>VLOOKUP(E930,Def!$B$2:$C$15,2,FALSE)</f>
        <v>SO-bev</v>
      </c>
      <c r="I930" s="3">
        <f>IF(A930='Enheter, modell og år'!$F$2-1,0,G930-VLOOKUP(A930-1&amp;B930&amp;C930&amp;E930,$F$2:$G$7561,2,FALSE))</f>
        <v>0</v>
      </c>
      <c r="J930" s="3">
        <f>IF(A930='Enheter, modell og år'!$F$2-1,0,VLOOKUP(A930-1&amp;B930&amp;C930&amp;E930,$F$2:$G$7561,2,FALSE))</f>
        <v>0</v>
      </c>
    </row>
    <row r="931" spans="1:10" x14ac:dyDescent="0.25">
      <c r="A931">
        <f t="shared" ref="A931:C931" si="404">A391</f>
        <v>2020</v>
      </c>
      <c r="B931" t="str">
        <f t="shared" si="404"/>
        <v>VFM</v>
      </c>
      <c r="C931">
        <f t="shared" si="404"/>
        <v>0</v>
      </c>
      <c r="D931">
        <f>IFERROR(VLOOKUP(C931,'Enheter, modell og år'!$A$2:$B$31,2,FALSE),0)</f>
        <v>0</v>
      </c>
      <c r="E931" t="str">
        <f>'Liste detaljert wide'!$E$1</f>
        <v>SO-bev</v>
      </c>
      <c r="F931" t="str">
        <f t="shared" si="372"/>
        <v>2020VFM0SO-bev</v>
      </c>
      <c r="G931" s="3">
        <f>'Liste detaljert wide'!E391</f>
        <v>0</v>
      </c>
      <c r="H931" t="str">
        <f>VLOOKUP(E931,Def!$B$2:$C$15,2,FALSE)</f>
        <v>SO-bev</v>
      </c>
      <c r="I931" s="3">
        <f>IF(A931='Enheter, modell og år'!$F$2-1,0,G931-VLOOKUP(A931-1&amp;B931&amp;C931&amp;E931,$F$2:$G$7561,2,FALSE))</f>
        <v>0</v>
      </c>
      <c r="J931" s="3">
        <f>IF(A931='Enheter, modell og år'!$F$2-1,0,VLOOKUP(A931-1&amp;B931&amp;C931&amp;E931,$F$2:$G$7561,2,FALSE))</f>
        <v>0</v>
      </c>
    </row>
    <row r="932" spans="1:10" x14ac:dyDescent="0.25">
      <c r="A932">
        <f t="shared" ref="A932:C932" si="405">A392</f>
        <v>2021</v>
      </c>
      <c r="B932" t="str">
        <f t="shared" si="405"/>
        <v>VFM</v>
      </c>
      <c r="C932">
        <f t="shared" si="405"/>
        <v>0</v>
      </c>
      <c r="D932">
        <f>IFERROR(VLOOKUP(C932,'Enheter, modell og år'!$A$2:$B$31,2,FALSE),0)</f>
        <v>0</v>
      </c>
      <c r="E932" t="str">
        <f>'Liste detaljert wide'!$E$1</f>
        <v>SO-bev</v>
      </c>
      <c r="F932" t="str">
        <f t="shared" si="372"/>
        <v>2021VFM0SO-bev</v>
      </c>
      <c r="G932" s="3">
        <f>'Liste detaljert wide'!E392</f>
        <v>0</v>
      </c>
      <c r="H932" t="str">
        <f>VLOOKUP(E932,Def!$B$2:$C$15,2,FALSE)</f>
        <v>SO-bev</v>
      </c>
      <c r="I932" s="3">
        <f>IF(A932='Enheter, modell og år'!$F$2-1,0,G932-VLOOKUP(A932-1&amp;B932&amp;C932&amp;E932,$F$2:$G$7561,2,FALSE))</f>
        <v>0</v>
      </c>
      <c r="J932" s="3">
        <f>IF(A932='Enheter, modell og år'!$F$2-1,0,VLOOKUP(A932-1&amp;B932&amp;C932&amp;E932,$F$2:$G$7561,2,FALSE))</f>
        <v>0</v>
      </c>
    </row>
    <row r="933" spans="1:10" x14ac:dyDescent="0.25">
      <c r="A933">
        <f t="shared" ref="A933:C933" si="406">A393</f>
        <v>2021</v>
      </c>
      <c r="B933" t="str">
        <f t="shared" si="406"/>
        <v>VFM</v>
      </c>
      <c r="C933">
        <f t="shared" si="406"/>
        <v>0</v>
      </c>
      <c r="D933">
        <f>IFERROR(VLOOKUP(C933,'Enheter, modell og år'!$A$2:$B$31,2,FALSE),0)</f>
        <v>0</v>
      </c>
      <c r="E933" t="str">
        <f>'Liste detaljert wide'!$E$1</f>
        <v>SO-bev</v>
      </c>
      <c r="F933" t="str">
        <f t="shared" si="372"/>
        <v>2021VFM0SO-bev</v>
      </c>
      <c r="G933" s="3">
        <f>'Liste detaljert wide'!E393</f>
        <v>0</v>
      </c>
      <c r="H933" t="str">
        <f>VLOOKUP(E933,Def!$B$2:$C$15,2,FALSE)</f>
        <v>SO-bev</v>
      </c>
      <c r="I933" s="3">
        <f>IF(A933='Enheter, modell og år'!$F$2-1,0,G933-VLOOKUP(A933-1&amp;B933&amp;C933&amp;E933,$F$2:$G$7561,2,FALSE))</f>
        <v>0</v>
      </c>
      <c r="J933" s="3">
        <f>IF(A933='Enheter, modell og år'!$F$2-1,0,VLOOKUP(A933-1&amp;B933&amp;C933&amp;E933,$F$2:$G$7561,2,FALSE))</f>
        <v>0</v>
      </c>
    </row>
    <row r="934" spans="1:10" x14ac:dyDescent="0.25">
      <c r="A934">
        <f t="shared" ref="A934:C934" si="407">A394</f>
        <v>2021</v>
      </c>
      <c r="B934" t="str">
        <f t="shared" si="407"/>
        <v>VFM</v>
      </c>
      <c r="C934">
        <f t="shared" si="407"/>
        <v>0</v>
      </c>
      <c r="D934">
        <f>IFERROR(VLOOKUP(C934,'Enheter, modell og år'!$A$2:$B$31,2,FALSE),0)</f>
        <v>0</v>
      </c>
      <c r="E934" t="str">
        <f>'Liste detaljert wide'!$E$1</f>
        <v>SO-bev</v>
      </c>
      <c r="F934" t="str">
        <f t="shared" si="372"/>
        <v>2021VFM0SO-bev</v>
      </c>
      <c r="G934" s="3">
        <f>'Liste detaljert wide'!E394</f>
        <v>0</v>
      </c>
      <c r="H934" t="str">
        <f>VLOOKUP(E934,Def!$B$2:$C$15,2,FALSE)</f>
        <v>SO-bev</v>
      </c>
      <c r="I934" s="3">
        <f>IF(A934='Enheter, modell og år'!$F$2-1,0,G934-VLOOKUP(A934-1&amp;B934&amp;C934&amp;E934,$F$2:$G$7561,2,FALSE))</f>
        <v>0</v>
      </c>
      <c r="J934" s="3">
        <f>IF(A934='Enheter, modell og år'!$F$2-1,0,VLOOKUP(A934-1&amp;B934&amp;C934&amp;E934,$F$2:$G$7561,2,FALSE))</f>
        <v>0</v>
      </c>
    </row>
    <row r="935" spans="1:10" x14ac:dyDescent="0.25">
      <c r="A935">
        <f t="shared" ref="A935:C935" si="408">A395</f>
        <v>2021</v>
      </c>
      <c r="B935" t="str">
        <f t="shared" si="408"/>
        <v>VFM</v>
      </c>
      <c r="C935">
        <f t="shared" si="408"/>
        <v>0</v>
      </c>
      <c r="D935">
        <f>IFERROR(VLOOKUP(C935,'Enheter, modell og år'!$A$2:$B$31,2,FALSE),0)</f>
        <v>0</v>
      </c>
      <c r="E935" t="str">
        <f>'Liste detaljert wide'!$E$1</f>
        <v>SO-bev</v>
      </c>
      <c r="F935" t="str">
        <f t="shared" si="372"/>
        <v>2021VFM0SO-bev</v>
      </c>
      <c r="G935" s="3">
        <f>'Liste detaljert wide'!E395</f>
        <v>0</v>
      </c>
      <c r="H935" t="str">
        <f>VLOOKUP(E935,Def!$B$2:$C$15,2,FALSE)</f>
        <v>SO-bev</v>
      </c>
      <c r="I935" s="3">
        <f>IF(A935='Enheter, modell og år'!$F$2-1,0,G935-VLOOKUP(A935-1&amp;B935&amp;C935&amp;E935,$F$2:$G$7561,2,FALSE))</f>
        <v>0</v>
      </c>
      <c r="J935" s="3">
        <f>IF(A935='Enheter, modell og år'!$F$2-1,0,VLOOKUP(A935-1&amp;B935&amp;C935&amp;E935,$F$2:$G$7561,2,FALSE))</f>
        <v>0</v>
      </c>
    </row>
    <row r="936" spans="1:10" x14ac:dyDescent="0.25">
      <c r="A936">
        <f t="shared" ref="A936:C936" si="409">A396</f>
        <v>2021</v>
      </c>
      <c r="B936" t="str">
        <f t="shared" si="409"/>
        <v>VFM</v>
      </c>
      <c r="C936">
        <f t="shared" si="409"/>
        <v>0</v>
      </c>
      <c r="D936">
        <f>IFERROR(VLOOKUP(C936,'Enheter, modell og år'!$A$2:$B$31,2,FALSE),0)</f>
        <v>0</v>
      </c>
      <c r="E936" t="str">
        <f>'Liste detaljert wide'!$E$1</f>
        <v>SO-bev</v>
      </c>
      <c r="F936" t="str">
        <f t="shared" si="372"/>
        <v>2021VFM0SO-bev</v>
      </c>
      <c r="G936" s="3">
        <f>'Liste detaljert wide'!E396</f>
        <v>0</v>
      </c>
      <c r="H936" t="str">
        <f>VLOOKUP(E936,Def!$B$2:$C$15,2,FALSE)</f>
        <v>SO-bev</v>
      </c>
      <c r="I936" s="3">
        <f>IF(A936='Enheter, modell og år'!$F$2-1,0,G936-VLOOKUP(A936-1&amp;B936&amp;C936&amp;E936,$F$2:$G$7561,2,FALSE))</f>
        <v>0</v>
      </c>
      <c r="J936" s="3">
        <f>IF(A936='Enheter, modell og år'!$F$2-1,0,VLOOKUP(A936-1&amp;B936&amp;C936&amp;E936,$F$2:$G$7561,2,FALSE))</f>
        <v>0</v>
      </c>
    </row>
    <row r="937" spans="1:10" x14ac:dyDescent="0.25">
      <c r="A937">
        <f t="shared" ref="A937:C937" si="410">A397</f>
        <v>2021</v>
      </c>
      <c r="B937" t="str">
        <f t="shared" si="410"/>
        <v>VFM</v>
      </c>
      <c r="C937">
        <f t="shared" si="410"/>
        <v>0</v>
      </c>
      <c r="D937">
        <f>IFERROR(VLOOKUP(C937,'Enheter, modell og år'!$A$2:$B$31,2,FALSE),0)</f>
        <v>0</v>
      </c>
      <c r="E937" t="str">
        <f>'Liste detaljert wide'!$E$1</f>
        <v>SO-bev</v>
      </c>
      <c r="F937" t="str">
        <f t="shared" si="372"/>
        <v>2021VFM0SO-bev</v>
      </c>
      <c r="G937" s="3">
        <f>'Liste detaljert wide'!E397</f>
        <v>0</v>
      </c>
      <c r="H937" t="str">
        <f>VLOOKUP(E937,Def!$B$2:$C$15,2,FALSE)</f>
        <v>SO-bev</v>
      </c>
      <c r="I937" s="3">
        <f>IF(A937='Enheter, modell og år'!$F$2-1,0,G937-VLOOKUP(A937-1&amp;B937&amp;C937&amp;E937,$F$2:$G$7561,2,FALSE))</f>
        <v>0</v>
      </c>
      <c r="J937" s="3">
        <f>IF(A937='Enheter, modell og år'!$F$2-1,0,VLOOKUP(A937-1&amp;B937&amp;C937&amp;E937,$F$2:$G$7561,2,FALSE))</f>
        <v>0</v>
      </c>
    </row>
    <row r="938" spans="1:10" x14ac:dyDescent="0.25">
      <c r="A938">
        <f t="shared" ref="A938:C938" si="411">A398</f>
        <v>2021</v>
      </c>
      <c r="B938" t="str">
        <f t="shared" si="411"/>
        <v>VFM</v>
      </c>
      <c r="C938">
        <f t="shared" si="411"/>
        <v>0</v>
      </c>
      <c r="D938">
        <f>IFERROR(VLOOKUP(C938,'Enheter, modell og år'!$A$2:$B$31,2,FALSE),0)</f>
        <v>0</v>
      </c>
      <c r="E938" t="str">
        <f>'Liste detaljert wide'!$E$1</f>
        <v>SO-bev</v>
      </c>
      <c r="F938" t="str">
        <f t="shared" si="372"/>
        <v>2021VFM0SO-bev</v>
      </c>
      <c r="G938" s="3">
        <f>'Liste detaljert wide'!E398</f>
        <v>0</v>
      </c>
      <c r="H938" t="str">
        <f>VLOOKUP(E938,Def!$B$2:$C$15,2,FALSE)</f>
        <v>SO-bev</v>
      </c>
      <c r="I938" s="3">
        <f>IF(A938='Enheter, modell og år'!$F$2-1,0,G938-VLOOKUP(A938-1&amp;B938&amp;C938&amp;E938,$F$2:$G$7561,2,FALSE))</f>
        <v>0</v>
      </c>
      <c r="J938" s="3">
        <f>IF(A938='Enheter, modell og år'!$F$2-1,0,VLOOKUP(A938-1&amp;B938&amp;C938&amp;E938,$F$2:$G$7561,2,FALSE))</f>
        <v>0</v>
      </c>
    </row>
    <row r="939" spans="1:10" x14ac:dyDescent="0.25">
      <c r="A939">
        <f t="shared" ref="A939:C939" si="412">A399</f>
        <v>2021</v>
      </c>
      <c r="B939" t="str">
        <f t="shared" si="412"/>
        <v>VFM</v>
      </c>
      <c r="C939">
        <f t="shared" si="412"/>
        <v>0</v>
      </c>
      <c r="D939">
        <f>IFERROR(VLOOKUP(C939,'Enheter, modell og år'!$A$2:$B$31,2,FALSE),0)</f>
        <v>0</v>
      </c>
      <c r="E939" t="str">
        <f>'Liste detaljert wide'!$E$1</f>
        <v>SO-bev</v>
      </c>
      <c r="F939" t="str">
        <f t="shared" si="372"/>
        <v>2021VFM0SO-bev</v>
      </c>
      <c r="G939" s="3">
        <f>'Liste detaljert wide'!E399</f>
        <v>0</v>
      </c>
      <c r="H939" t="str">
        <f>VLOOKUP(E939,Def!$B$2:$C$15,2,FALSE)</f>
        <v>SO-bev</v>
      </c>
      <c r="I939" s="3">
        <f>IF(A939='Enheter, modell og år'!$F$2-1,0,G939-VLOOKUP(A939-1&amp;B939&amp;C939&amp;E939,$F$2:$G$7561,2,FALSE))</f>
        <v>0</v>
      </c>
      <c r="J939" s="3">
        <f>IF(A939='Enheter, modell og år'!$F$2-1,0,VLOOKUP(A939-1&amp;B939&amp;C939&amp;E939,$F$2:$G$7561,2,FALSE))</f>
        <v>0</v>
      </c>
    </row>
    <row r="940" spans="1:10" x14ac:dyDescent="0.25">
      <c r="A940">
        <f t="shared" ref="A940:C940" si="413">A400</f>
        <v>2021</v>
      </c>
      <c r="B940" t="str">
        <f t="shared" si="413"/>
        <v>VFM</v>
      </c>
      <c r="C940">
        <f t="shared" si="413"/>
        <v>0</v>
      </c>
      <c r="D940">
        <f>IFERROR(VLOOKUP(C940,'Enheter, modell og år'!$A$2:$B$31,2,FALSE),0)</f>
        <v>0</v>
      </c>
      <c r="E940" t="str">
        <f>'Liste detaljert wide'!$E$1</f>
        <v>SO-bev</v>
      </c>
      <c r="F940" t="str">
        <f t="shared" si="372"/>
        <v>2021VFM0SO-bev</v>
      </c>
      <c r="G940" s="3">
        <f>'Liste detaljert wide'!E400</f>
        <v>0</v>
      </c>
      <c r="H940" t="str">
        <f>VLOOKUP(E940,Def!$B$2:$C$15,2,FALSE)</f>
        <v>SO-bev</v>
      </c>
      <c r="I940" s="3">
        <f>IF(A940='Enheter, modell og år'!$F$2-1,0,G940-VLOOKUP(A940-1&amp;B940&amp;C940&amp;E940,$F$2:$G$7561,2,FALSE))</f>
        <v>0</v>
      </c>
      <c r="J940" s="3">
        <f>IF(A940='Enheter, modell og år'!$F$2-1,0,VLOOKUP(A940-1&amp;B940&amp;C940&amp;E940,$F$2:$G$7561,2,FALSE))</f>
        <v>0</v>
      </c>
    </row>
    <row r="941" spans="1:10" x14ac:dyDescent="0.25">
      <c r="A941">
        <f t="shared" ref="A941:C941" si="414">A401</f>
        <v>2021</v>
      </c>
      <c r="B941" t="str">
        <f t="shared" si="414"/>
        <v>VFM</v>
      </c>
      <c r="C941">
        <f t="shared" si="414"/>
        <v>0</v>
      </c>
      <c r="D941">
        <f>IFERROR(VLOOKUP(C941,'Enheter, modell og år'!$A$2:$B$31,2,FALSE),0)</f>
        <v>0</v>
      </c>
      <c r="E941" t="str">
        <f>'Liste detaljert wide'!$E$1</f>
        <v>SO-bev</v>
      </c>
      <c r="F941" t="str">
        <f t="shared" si="372"/>
        <v>2021VFM0SO-bev</v>
      </c>
      <c r="G941" s="3">
        <f>'Liste detaljert wide'!E401</f>
        <v>0</v>
      </c>
      <c r="H941" t="str">
        <f>VLOOKUP(E941,Def!$B$2:$C$15,2,FALSE)</f>
        <v>SO-bev</v>
      </c>
      <c r="I941" s="3">
        <f>IF(A941='Enheter, modell og år'!$F$2-1,0,G941-VLOOKUP(A941-1&amp;B941&amp;C941&amp;E941,$F$2:$G$7561,2,FALSE))</f>
        <v>0</v>
      </c>
      <c r="J941" s="3">
        <f>IF(A941='Enheter, modell og år'!$F$2-1,0,VLOOKUP(A941-1&amp;B941&amp;C941&amp;E941,$F$2:$G$7561,2,FALSE))</f>
        <v>0</v>
      </c>
    </row>
    <row r="942" spans="1:10" x14ac:dyDescent="0.25">
      <c r="A942">
        <f t="shared" ref="A942:C942" si="415">A402</f>
        <v>2021</v>
      </c>
      <c r="B942" t="str">
        <f t="shared" si="415"/>
        <v>VFM</v>
      </c>
      <c r="C942">
        <f t="shared" si="415"/>
        <v>0</v>
      </c>
      <c r="D942">
        <f>IFERROR(VLOOKUP(C942,'Enheter, modell og år'!$A$2:$B$31,2,FALSE),0)</f>
        <v>0</v>
      </c>
      <c r="E942" t="str">
        <f>'Liste detaljert wide'!$E$1</f>
        <v>SO-bev</v>
      </c>
      <c r="F942" t="str">
        <f t="shared" si="372"/>
        <v>2021VFM0SO-bev</v>
      </c>
      <c r="G942" s="3">
        <f>'Liste detaljert wide'!E402</f>
        <v>0</v>
      </c>
      <c r="H942" t="str">
        <f>VLOOKUP(E942,Def!$B$2:$C$15,2,FALSE)</f>
        <v>SO-bev</v>
      </c>
      <c r="I942" s="3">
        <f>IF(A942='Enheter, modell og år'!$F$2-1,0,G942-VLOOKUP(A942-1&amp;B942&amp;C942&amp;E942,$F$2:$G$7561,2,FALSE))</f>
        <v>0</v>
      </c>
      <c r="J942" s="3">
        <f>IF(A942='Enheter, modell og år'!$F$2-1,0,VLOOKUP(A942-1&amp;B942&amp;C942&amp;E942,$F$2:$G$7561,2,FALSE))</f>
        <v>0</v>
      </c>
    </row>
    <row r="943" spans="1:10" x14ac:dyDescent="0.25">
      <c r="A943">
        <f t="shared" ref="A943:C943" si="416">A403</f>
        <v>2021</v>
      </c>
      <c r="B943" t="str">
        <f t="shared" si="416"/>
        <v>VFM</v>
      </c>
      <c r="C943">
        <f t="shared" si="416"/>
        <v>0</v>
      </c>
      <c r="D943">
        <f>IFERROR(VLOOKUP(C943,'Enheter, modell og år'!$A$2:$B$31,2,FALSE),0)</f>
        <v>0</v>
      </c>
      <c r="E943" t="str">
        <f>'Liste detaljert wide'!$E$1</f>
        <v>SO-bev</v>
      </c>
      <c r="F943" t="str">
        <f t="shared" si="372"/>
        <v>2021VFM0SO-bev</v>
      </c>
      <c r="G943" s="3">
        <f>'Liste detaljert wide'!E403</f>
        <v>0</v>
      </c>
      <c r="H943" t="str">
        <f>VLOOKUP(E943,Def!$B$2:$C$15,2,FALSE)</f>
        <v>SO-bev</v>
      </c>
      <c r="I943" s="3">
        <f>IF(A943='Enheter, modell og år'!$F$2-1,0,G943-VLOOKUP(A943-1&amp;B943&amp;C943&amp;E943,$F$2:$G$7561,2,FALSE))</f>
        <v>0</v>
      </c>
      <c r="J943" s="3">
        <f>IF(A943='Enheter, modell og år'!$F$2-1,0,VLOOKUP(A943-1&amp;B943&amp;C943&amp;E943,$F$2:$G$7561,2,FALSE))</f>
        <v>0</v>
      </c>
    </row>
    <row r="944" spans="1:10" x14ac:dyDescent="0.25">
      <c r="A944">
        <f t="shared" ref="A944:C944" si="417">A404</f>
        <v>2021</v>
      </c>
      <c r="B944" t="str">
        <f t="shared" si="417"/>
        <v>VFM</v>
      </c>
      <c r="C944">
        <f t="shared" si="417"/>
        <v>0</v>
      </c>
      <c r="D944">
        <f>IFERROR(VLOOKUP(C944,'Enheter, modell og år'!$A$2:$B$31,2,FALSE),0)</f>
        <v>0</v>
      </c>
      <c r="E944" t="str">
        <f>'Liste detaljert wide'!$E$1</f>
        <v>SO-bev</v>
      </c>
      <c r="F944" t="str">
        <f t="shared" si="372"/>
        <v>2021VFM0SO-bev</v>
      </c>
      <c r="G944" s="3">
        <f>'Liste detaljert wide'!E404</f>
        <v>0</v>
      </c>
      <c r="H944" t="str">
        <f>VLOOKUP(E944,Def!$B$2:$C$15,2,FALSE)</f>
        <v>SO-bev</v>
      </c>
      <c r="I944" s="3">
        <f>IF(A944='Enheter, modell og år'!$F$2-1,0,G944-VLOOKUP(A944-1&amp;B944&amp;C944&amp;E944,$F$2:$G$7561,2,FALSE))</f>
        <v>0</v>
      </c>
      <c r="J944" s="3">
        <f>IF(A944='Enheter, modell og år'!$F$2-1,0,VLOOKUP(A944-1&amp;B944&amp;C944&amp;E944,$F$2:$G$7561,2,FALSE))</f>
        <v>0</v>
      </c>
    </row>
    <row r="945" spans="1:10" x14ac:dyDescent="0.25">
      <c r="A945">
        <f t="shared" ref="A945:C945" si="418">A405</f>
        <v>2021</v>
      </c>
      <c r="B945" t="str">
        <f t="shared" si="418"/>
        <v>VFM</v>
      </c>
      <c r="C945">
        <f t="shared" si="418"/>
        <v>0</v>
      </c>
      <c r="D945">
        <f>IFERROR(VLOOKUP(C945,'Enheter, modell og år'!$A$2:$B$31,2,FALSE),0)</f>
        <v>0</v>
      </c>
      <c r="E945" t="str">
        <f>'Liste detaljert wide'!$E$1</f>
        <v>SO-bev</v>
      </c>
      <c r="F945" t="str">
        <f t="shared" si="372"/>
        <v>2021VFM0SO-bev</v>
      </c>
      <c r="G945" s="3">
        <f>'Liste detaljert wide'!E405</f>
        <v>0</v>
      </c>
      <c r="H945" t="str">
        <f>VLOOKUP(E945,Def!$B$2:$C$15,2,FALSE)</f>
        <v>SO-bev</v>
      </c>
      <c r="I945" s="3">
        <f>IF(A945='Enheter, modell og år'!$F$2-1,0,G945-VLOOKUP(A945-1&amp;B945&amp;C945&amp;E945,$F$2:$G$7561,2,FALSE))</f>
        <v>0</v>
      </c>
      <c r="J945" s="3">
        <f>IF(A945='Enheter, modell og år'!$F$2-1,0,VLOOKUP(A945-1&amp;B945&amp;C945&amp;E945,$F$2:$G$7561,2,FALSE))</f>
        <v>0</v>
      </c>
    </row>
    <row r="946" spans="1:10" x14ac:dyDescent="0.25">
      <c r="A946">
        <f t="shared" ref="A946:C946" si="419">A406</f>
        <v>2021</v>
      </c>
      <c r="B946" t="str">
        <f t="shared" si="419"/>
        <v>VFM</v>
      </c>
      <c r="C946">
        <f t="shared" si="419"/>
        <v>0</v>
      </c>
      <c r="D946">
        <f>IFERROR(VLOOKUP(C946,'Enheter, modell og år'!$A$2:$B$31,2,FALSE),0)</f>
        <v>0</v>
      </c>
      <c r="E946" t="str">
        <f>'Liste detaljert wide'!$E$1</f>
        <v>SO-bev</v>
      </c>
      <c r="F946" t="str">
        <f t="shared" si="372"/>
        <v>2021VFM0SO-bev</v>
      </c>
      <c r="G946" s="3">
        <f>'Liste detaljert wide'!E406</f>
        <v>0</v>
      </c>
      <c r="H946" t="str">
        <f>VLOOKUP(E946,Def!$B$2:$C$15,2,FALSE)</f>
        <v>SO-bev</v>
      </c>
      <c r="I946" s="3">
        <f>IF(A946='Enheter, modell og år'!$F$2-1,0,G946-VLOOKUP(A946-1&amp;B946&amp;C946&amp;E946,$F$2:$G$7561,2,FALSE))</f>
        <v>0</v>
      </c>
      <c r="J946" s="3">
        <f>IF(A946='Enheter, modell og år'!$F$2-1,0,VLOOKUP(A946-1&amp;B946&amp;C946&amp;E946,$F$2:$G$7561,2,FALSE))</f>
        <v>0</v>
      </c>
    </row>
    <row r="947" spans="1:10" x14ac:dyDescent="0.25">
      <c r="A947">
        <f t="shared" ref="A947:C947" si="420">A407</f>
        <v>2021</v>
      </c>
      <c r="B947" t="str">
        <f t="shared" si="420"/>
        <v>VFM</v>
      </c>
      <c r="C947">
        <f t="shared" si="420"/>
        <v>0</v>
      </c>
      <c r="D947">
        <f>IFERROR(VLOOKUP(C947,'Enheter, modell og år'!$A$2:$B$31,2,FALSE),0)</f>
        <v>0</v>
      </c>
      <c r="E947" t="str">
        <f>'Liste detaljert wide'!$E$1</f>
        <v>SO-bev</v>
      </c>
      <c r="F947" t="str">
        <f t="shared" si="372"/>
        <v>2021VFM0SO-bev</v>
      </c>
      <c r="G947" s="3">
        <f>'Liste detaljert wide'!E407</f>
        <v>0</v>
      </c>
      <c r="H947" t="str">
        <f>VLOOKUP(E947,Def!$B$2:$C$15,2,FALSE)</f>
        <v>SO-bev</v>
      </c>
      <c r="I947" s="3">
        <f>IF(A947='Enheter, modell og år'!$F$2-1,0,G947-VLOOKUP(A947-1&amp;B947&amp;C947&amp;E947,$F$2:$G$7561,2,FALSE))</f>
        <v>0</v>
      </c>
      <c r="J947" s="3">
        <f>IF(A947='Enheter, modell og år'!$F$2-1,0,VLOOKUP(A947-1&amp;B947&amp;C947&amp;E947,$F$2:$G$7561,2,FALSE))</f>
        <v>0</v>
      </c>
    </row>
    <row r="948" spans="1:10" x14ac:dyDescent="0.25">
      <c r="A948">
        <f t="shared" ref="A948:C948" si="421">A408</f>
        <v>2021</v>
      </c>
      <c r="B948" t="str">
        <f t="shared" si="421"/>
        <v>VFM</v>
      </c>
      <c r="C948">
        <f t="shared" si="421"/>
        <v>0</v>
      </c>
      <c r="D948">
        <f>IFERROR(VLOOKUP(C948,'Enheter, modell og år'!$A$2:$B$31,2,FALSE),0)</f>
        <v>0</v>
      </c>
      <c r="E948" t="str">
        <f>'Liste detaljert wide'!$E$1</f>
        <v>SO-bev</v>
      </c>
      <c r="F948" t="str">
        <f t="shared" si="372"/>
        <v>2021VFM0SO-bev</v>
      </c>
      <c r="G948" s="3">
        <f>'Liste detaljert wide'!E408</f>
        <v>0</v>
      </c>
      <c r="H948" t="str">
        <f>VLOOKUP(E948,Def!$B$2:$C$15,2,FALSE)</f>
        <v>SO-bev</v>
      </c>
      <c r="I948" s="3">
        <f>IF(A948='Enheter, modell og år'!$F$2-1,0,G948-VLOOKUP(A948-1&amp;B948&amp;C948&amp;E948,$F$2:$G$7561,2,FALSE))</f>
        <v>0</v>
      </c>
      <c r="J948" s="3">
        <f>IF(A948='Enheter, modell og år'!$F$2-1,0,VLOOKUP(A948-1&amp;B948&amp;C948&amp;E948,$F$2:$G$7561,2,FALSE))</f>
        <v>0</v>
      </c>
    </row>
    <row r="949" spans="1:10" x14ac:dyDescent="0.25">
      <c r="A949">
        <f t="shared" ref="A949:C949" si="422">A409</f>
        <v>2021</v>
      </c>
      <c r="B949" t="str">
        <f t="shared" si="422"/>
        <v>VFM</v>
      </c>
      <c r="C949">
        <f t="shared" si="422"/>
        <v>0</v>
      </c>
      <c r="D949">
        <f>IFERROR(VLOOKUP(C949,'Enheter, modell og år'!$A$2:$B$31,2,FALSE),0)</f>
        <v>0</v>
      </c>
      <c r="E949" t="str">
        <f>'Liste detaljert wide'!$E$1</f>
        <v>SO-bev</v>
      </c>
      <c r="F949" t="str">
        <f t="shared" si="372"/>
        <v>2021VFM0SO-bev</v>
      </c>
      <c r="G949" s="3">
        <f>'Liste detaljert wide'!E409</f>
        <v>0</v>
      </c>
      <c r="H949" t="str">
        <f>VLOOKUP(E949,Def!$B$2:$C$15,2,FALSE)</f>
        <v>SO-bev</v>
      </c>
      <c r="I949" s="3">
        <f>IF(A949='Enheter, modell og år'!$F$2-1,0,G949-VLOOKUP(A949-1&amp;B949&amp;C949&amp;E949,$F$2:$G$7561,2,FALSE))</f>
        <v>0</v>
      </c>
      <c r="J949" s="3">
        <f>IF(A949='Enheter, modell og år'!$F$2-1,0,VLOOKUP(A949-1&amp;B949&amp;C949&amp;E949,$F$2:$G$7561,2,FALSE))</f>
        <v>0</v>
      </c>
    </row>
    <row r="950" spans="1:10" x14ac:dyDescent="0.25">
      <c r="A950">
        <f t="shared" ref="A950:C950" si="423">A410</f>
        <v>2021</v>
      </c>
      <c r="B950" t="str">
        <f t="shared" si="423"/>
        <v>VFM</v>
      </c>
      <c r="C950">
        <f t="shared" si="423"/>
        <v>0</v>
      </c>
      <c r="D950">
        <f>IFERROR(VLOOKUP(C950,'Enheter, modell og år'!$A$2:$B$31,2,FALSE),0)</f>
        <v>0</v>
      </c>
      <c r="E950" t="str">
        <f>'Liste detaljert wide'!$E$1</f>
        <v>SO-bev</v>
      </c>
      <c r="F950" t="str">
        <f t="shared" si="372"/>
        <v>2021VFM0SO-bev</v>
      </c>
      <c r="G950" s="3">
        <f>'Liste detaljert wide'!E410</f>
        <v>0</v>
      </c>
      <c r="H950" t="str">
        <f>VLOOKUP(E950,Def!$B$2:$C$15,2,FALSE)</f>
        <v>SO-bev</v>
      </c>
      <c r="I950" s="3">
        <f>IF(A950='Enheter, modell og år'!$F$2-1,0,G950-VLOOKUP(A950-1&amp;B950&amp;C950&amp;E950,$F$2:$G$7561,2,FALSE))</f>
        <v>0</v>
      </c>
      <c r="J950" s="3">
        <f>IF(A950='Enheter, modell og år'!$F$2-1,0,VLOOKUP(A950-1&amp;B950&amp;C950&amp;E950,$F$2:$G$7561,2,FALSE))</f>
        <v>0</v>
      </c>
    </row>
    <row r="951" spans="1:10" x14ac:dyDescent="0.25">
      <c r="A951">
        <f t="shared" ref="A951:C951" si="424">A411</f>
        <v>2021</v>
      </c>
      <c r="B951" t="str">
        <f t="shared" si="424"/>
        <v>VFM</v>
      </c>
      <c r="C951">
        <f t="shared" si="424"/>
        <v>0</v>
      </c>
      <c r="D951">
        <f>IFERROR(VLOOKUP(C951,'Enheter, modell og år'!$A$2:$B$31,2,FALSE),0)</f>
        <v>0</v>
      </c>
      <c r="E951" t="str">
        <f>'Liste detaljert wide'!$E$1</f>
        <v>SO-bev</v>
      </c>
      <c r="F951" t="str">
        <f t="shared" si="372"/>
        <v>2021VFM0SO-bev</v>
      </c>
      <c r="G951" s="3">
        <f>'Liste detaljert wide'!E411</f>
        <v>0</v>
      </c>
      <c r="H951" t="str">
        <f>VLOOKUP(E951,Def!$B$2:$C$15,2,FALSE)</f>
        <v>SO-bev</v>
      </c>
      <c r="I951" s="3">
        <f>IF(A951='Enheter, modell og år'!$F$2-1,0,G951-VLOOKUP(A951-1&amp;B951&amp;C951&amp;E951,$F$2:$G$7561,2,FALSE))</f>
        <v>0</v>
      </c>
      <c r="J951" s="3">
        <f>IF(A951='Enheter, modell og år'!$F$2-1,0,VLOOKUP(A951-1&amp;B951&amp;C951&amp;E951,$F$2:$G$7561,2,FALSE))</f>
        <v>0</v>
      </c>
    </row>
    <row r="952" spans="1:10" x14ac:dyDescent="0.25">
      <c r="A952">
        <f t="shared" ref="A952:C952" si="425">A412</f>
        <v>2021</v>
      </c>
      <c r="B952" t="str">
        <f t="shared" si="425"/>
        <v>VFM</v>
      </c>
      <c r="C952">
        <f t="shared" si="425"/>
        <v>0</v>
      </c>
      <c r="D952">
        <f>IFERROR(VLOOKUP(C952,'Enheter, modell og år'!$A$2:$B$31,2,FALSE),0)</f>
        <v>0</v>
      </c>
      <c r="E952" t="str">
        <f>'Liste detaljert wide'!$E$1</f>
        <v>SO-bev</v>
      </c>
      <c r="F952" t="str">
        <f t="shared" si="372"/>
        <v>2021VFM0SO-bev</v>
      </c>
      <c r="G952" s="3">
        <f>'Liste detaljert wide'!E412</f>
        <v>0</v>
      </c>
      <c r="H952" t="str">
        <f>VLOOKUP(E952,Def!$B$2:$C$15,2,FALSE)</f>
        <v>SO-bev</v>
      </c>
      <c r="I952" s="3">
        <f>IF(A952='Enheter, modell og år'!$F$2-1,0,G952-VLOOKUP(A952-1&amp;B952&amp;C952&amp;E952,$F$2:$G$7561,2,FALSE))</f>
        <v>0</v>
      </c>
      <c r="J952" s="3">
        <f>IF(A952='Enheter, modell og år'!$F$2-1,0,VLOOKUP(A952-1&amp;B952&amp;C952&amp;E952,$F$2:$G$7561,2,FALSE))</f>
        <v>0</v>
      </c>
    </row>
    <row r="953" spans="1:10" x14ac:dyDescent="0.25">
      <c r="A953">
        <f t="shared" ref="A953:C953" si="426">A413</f>
        <v>2021</v>
      </c>
      <c r="B953" t="str">
        <f t="shared" si="426"/>
        <v>VFM</v>
      </c>
      <c r="C953">
        <f t="shared" si="426"/>
        <v>0</v>
      </c>
      <c r="D953">
        <f>IFERROR(VLOOKUP(C953,'Enheter, modell og år'!$A$2:$B$31,2,FALSE),0)</f>
        <v>0</v>
      </c>
      <c r="E953" t="str">
        <f>'Liste detaljert wide'!$E$1</f>
        <v>SO-bev</v>
      </c>
      <c r="F953" t="str">
        <f t="shared" si="372"/>
        <v>2021VFM0SO-bev</v>
      </c>
      <c r="G953" s="3">
        <f>'Liste detaljert wide'!E413</f>
        <v>0</v>
      </c>
      <c r="H953" t="str">
        <f>VLOOKUP(E953,Def!$B$2:$C$15,2,FALSE)</f>
        <v>SO-bev</v>
      </c>
      <c r="I953" s="3">
        <f>IF(A953='Enheter, modell og år'!$F$2-1,0,G953-VLOOKUP(A953-1&amp;B953&amp;C953&amp;E953,$F$2:$G$7561,2,FALSE))</f>
        <v>0</v>
      </c>
      <c r="J953" s="3">
        <f>IF(A953='Enheter, modell og år'!$F$2-1,0,VLOOKUP(A953-1&amp;B953&amp;C953&amp;E953,$F$2:$G$7561,2,FALSE))</f>
        <v>0</v>
      </c>
    </row>
    <row r="954" spans="1:10" x14ac:dyDescent="0.25">
      <c r="A954">
        <f t="shared" ref="A954:C954" si="427">A414</f>
        <v>2021</v>
      </c>
      <c r="B954" t="str">
        <f t="shared" si="427"/>
        <v>VFM</v>
      </c>
      <c r="C954">
        <f t="shared" si="427"/>
        <v>0</v>
      </c>
      <c r="D954">
        <f>IFERROR(VLOOKUP(C954,'Enheter, modell og år'!$A$2:$B$31,2,FALSE),0)</f>
        <v>0</v>
      </c>
      <c r="E954" t="str">
        <f>'Liste detaljert wide'!$E$1</f>
        <v>SO-bev</v>
      </c>
      <c r="F954" t="str">
        <f t="shared" si="372"/>
        <v>2021VFM0SO-bev</v>
      </c>
      <c r="G954" s="3">
        <f>'Liste detaljert wide'!E414</f>
        <v>0</v>
      </c>
      <c r="H954" t="str">
        <f>VLOOKUP(E954,Def!$B$2:$C$15,2,FALSE)</f>
        <v>SO-bev</v>
      </c>
      <c r="I954" s="3">
        <f>IF(A954='Enheter, modell og år'!$F$2-1,0,G954-VLOOKUP(A954-1&amp;B954&amp;C954&amp;E954,$F$2:$G$7561,2,FALSE))</f>
        <v>0</v>
      </c>
      <c r="J954" s="3">
        <f>IF(A954='Enheter, modell og år'!$F$2-1,0,VLOOKUP(A954-1&amp;B954&amp;C954&amp;E954,$F$2:$G$7561,2,FALSE))</f>
        <v>0</v>
      </c>
    </row>
    <row r="955" spans="1:10" x14ac:dyDescent="0.25">
      <c r="A955">
        <f t="shared" ref="A955:C955" si="428">A415</f>
        <v>2021</v>
      </c>
      <c r="B955" t="str">
        <f t="shared" si="428"/>
        <v>VFM</v>
      </c>
      <c r="C955">
        <f t="shared" si="428"/>
        <v>0</v>
      </c>
      <c r="D955">
        <f>IFERROR(VLOOKUP(C955,'Enheter, modell og år'!$A$2:$B$31,2,FALSE),0)</f>
        <v>0</v>
      </c>
      <c r="E955" t="str">
        <f>'Liste detaljert wide'!$E$1</f>
        <v>SO-bev</v>
      </c>
      <c r="F955" t="str">
        <f t="shared" si="372"/>
        <v>2021VFM0SO-bev</v>
      </c>
      <c r="G955" s="3">
        <f>'Liste detaljert wide'!E415</f>
        <v>0</v>
      </c>
      <c r="H955" t="str">
        <f>VLOOKUP(E955,Def!$B$2:$C$15,2,FALSE)</f>
        <v>SO-bev</v>
      </c>
      <c r="I955" s="3">
        <f>IF(A955='Enheter, modell og år'!$F$2-1,0,G955-VLOOKUP(A955-1&amp;B955&amp;C955&amp;E955,$F$2:$G$7561,2,FALSE))</f>
        <v>0</v>
      </c>
      <c r="J955" s="3">
        <f>IF(A955='Enheter, modell og år'!$F$2-1,0,VLOOKUP(A955-1&amp;B955&amp;C955&amp;E955,$F$2:$G$7561,2,FALSE))</f>
        <v>0</v>
      </c>
    </row>
    <row r="956" spans="1:10" x14ac:dyDescent="0.25">
      <c r="A956">
        <f t="shared" ref="A956:C956" si="429">A416</f>
        <v>2021</v>
      </c>
      <c r="B956" t="str">
        <f t="shared" si="429"/>
        <v>VFM</v>
      </c>
      <c r="C956">
        <f t="shared" si="429"/>
        <v>0</v>
      </c>
      <c r="D956">
        <f>IFERROR(VLOOKUP(C956,'Enheter, modell og år'!$A$2:$B$31,2,FALSE),0)</f>
        <v>0</v>
      </c>
      <c r="E956" t="str">
        <f>'Liste detaljert wide'!$E$1</f>
        <v>SO-bev</v>
      </c>
      <c r="F956" t="str">
        <f t="shared" si="372"/>
        <v>2021VFM0SO-bev</v>
      </c>
      <c r="G956" s="3">
        <f>'Liste detaljert wide'!E416</f>
        <v>0</v>
      </c>
      <c r="H956" t="str">
        <f>VLOOKUP(E956,Def!$B$2:$C$15,2,FALSE)</f>
        <v>SO-bev</v>
      </c>
      <c r="I956" s="3">
        <f>IF(A956='Enheter, modell og år'!$F$2-1,0,G956-VLOOKUP(A956-1&amp;B956&amp;C956&amp;E956,$F$2:$G$7561,2,FALSE))</f>
        <v>0</v>
      </c>
      <c r="J956" s="3">
        <f>IF(A956='Enheter, modell og år'!$F$2-1,0,VLOOKUP(A956-1&amp;B956&amp;C956&amp;E956,$F$2:$G$7561,2,FALSE))</f>
        <v>0</v>
      </c>
    </row>
    <row r="957" spans="1:10" x14ac:dyDescent="0.25">
      <c r="A957">
        <f t="shared" ref="A957:C957" si="430">A417</f>
        <v>2021</v>
      </c>
      <c r="B957" t="str">
        <f t="shared" si="430"/>
        <v>VFM</v>
      </c>
      <c r="C957">
        <f t="shared" si="430"/>
        <v>0</v>
      </c>
      <c r="D957">
        <f>IFERROR(VLOOKUP(C957,'Enheter, modell og år'!$A$2:$B$31,2,FALSE),0)</f>
        <v>0</v>
      </c>
      <c r="E957" t="str">
        <f>'Liste detaljert wide'!$E$1</f>
        <v>SO-bev</v>
      </c>
      <c r="F957" t="str">
        <f t="shared" si="372"/>
        <v>2021VFM0SO-bev</v>
      </c>
      <c r="G957" s="3">
        <f>'Liste detaljert wide'!E417</f>
        <v>0</v>
      </c>
      <c r="H957" t="str">
        <f>VLOOKUP(E957,Def!$B$2:$C$15,2,FALSE)</f>
        <v>SO-bev</v>
      </c>
      <c r="I957" s="3">
        <f>IF(A957='Enheter, modell og år'!$F$2-1,0,G957-VLOOKUP(A957-1&amp;B957&amp;C957&amp;E957,$F$2:$G$7561,2,FALSE))</f>
        <v>0</v>
      </c>
      <c r="J957" s="3">
        <f>IF(A957='Enheter, modell og år'!$F$2-1,0,VLOOKUP(A957-1&amp;B957&amp;C957&amp;E957,$F$2:$G$7561,2,FALSE))</f>
        <v>0</v>
      </c>
    </row>
    <row r="958" spans="1:10" x14ac:dyDescent="0.25">
      <c r="A958">
        <f t="shared" ref="A958:C958" si="431">A418</f>
        <v>2021</v>
      </c>
      <c r="B958" t="str">
        <f t="shared" si="431"/>
        <v>VFM</v>
      </c>
      <c r="C958">
        <f t="shared" si="431"/>
        <v>0</v>
      </c>
      <c r="D958">
        <f>IFERROR(VLOOKUP(C958,'Enheter, modell og år'!$A$2:$B$31,2,FALSE),0)</f>
        <v>0</v>
      </c>
      <c r="E958" t="str">
        <f>'Liste detaljert wide'!$E$1</f>
        <v>SO-bev</v>
      </c>
      <c r="F958" t="str">
        <f t="shared" si="372"/>
        <v>2021VFM0SO-bev</v>
      </c>
      <c r="G958" s="3">
        <f>'Liste detaljert wide'!E418</f>
        <v>0</v>
      </c>
      <c r="H958" t="str">
        <f>VLOOKUP(E958,Def!$B$2:$C$15,2,FALSE)</f>
        <v>SO-bev</v>
      </c>
      <c r="I958" s="3">
        <f>IF(A958='Enheter, modell og år'!$F$2-1,0,G958-VLOOKUP(A958-1&amp;B958&amp;C958&amp;E958,$F$2:$G$7561,2,FALSE))</f>
        <v>0</v>
      </c>
      <c r="J958" s="3">
        <f>IF(A958='Enheter, modell og år'!$F$2-1,0,VLOOKUP(A958-1&amp;B958&amp;C958&amp;E958,$F$2:$G$7561,2,FALSE))</f>
        <v>0</v>
      </c>
    </row>
    <row r="959" spans="1:10" x14ac:dyDescent="0.25">
      <c r="A959">
        <f t="shared" ref="A959:C959" si="432">A419</f>
        <v>2021</v>
      </c>
      <c r="B959" t="str">
        <f t="shared" si="432"/>
        <v>VFM</v>
      </c>
      <c r="C959">
        <f t="shared" si="432"/>
        <v>0</v>
      </c>
      <c r="D959">
        <f>IFERROR(VLOOKUP(C959,'Enheter, modell og år'!$A$2:$B$31,2,FALSE),0)</f>
        <v>0</v>
      </c>
      <c r="E959" t="str">
        <f>'Liste detaljert wide'!$E$1</f>
        <v>SO-bev</v>
      </c>
      <c r="F959" t="str">
        <f t="shared" si="372"/>
        <v>2021VFM0SO-bev</v>
      </c>
      <c r="G959" s="3">
        <f>'Liste detaljert wide'!E419</f>
        <v>0</v>
      </c>
      <c r="H959" t="str">
        <f>VLOOKUP(E959,Def!$B$2:$C$15,2,FALSE)</f>
        <v>SO-bev</v>
      </c>
      <c r="I959" s="3">
        <f>IF(A959='Enheter, modell og år'!$F$2-1,0,G959-VLOOKUP(A959-1&amp;B959&amp;C959&amp;E959,$F$2:$G$7561,2,FALSE))</f>
        <v>0</v>
      </c>
      <c r="J959" s="3">
        <f>IF(A959='Enheter, modell og år'!$F$2-1,0,VLOOKUP(A959-1&amp;B959&amp;C959&amp;E959,$F$2:$G$7561,2,FALSE))</f>
        <v>0</v>
      </c>
    </row>
    <row r="960" spans="1:10" x14ac:dyDescent="0.25">
      <c r="A960">
        <f t="shared" ref="A960:C960" si="433">A420</f>
        <v>2021</v>
      </c>
      <c r="B960" t="str">
        <f t="shared" si="433"/>
        <v>VFM</v>
      </c>
      <c r="C960">
        <f t="shared" si="433"/>
        <v>0</v>
      </c>
      <c r="D960">
        <f>IFERROR(VLOOKUP(C960,'Enheter, modell og år'!$A$2:$B$31,2,FALSE),0)</f>
        <v>0</v>
      </c>
      <c r="E960" t="str">
        <f>'Liste detaljert wide'!$E$1</f>
        <v>SO-bev</v>
      </c>
      <c r="F960" t="str">
        <f t="shared" si="372"/>
        <v>2021VFM0SO-bev</v>
      </c>
      <c r="G960" s="3">
        <f>'Liste detaljert wide'!E420</f>
        <v>0</v>
      </c>
      <c r="H960" t="str">
        <f>VLOOKUP(E960,Def!$B$2:$C$15,2,FALSE)</f>
        <v>SO-bev</v>
      </c>
      <c r="I960" s="3">
        <f>IF(A960='Enheter, modell og år'!$F$2-1,0,G960-VLOOKUP(A960-1&amp;B960&amp;C960&amp;E960,$F$2:$G$7561,2,FALSE))</f>
        <v>0</v>
      </c>
      <c r="J960" s="3">
        <f>IF(A960='Enheter, modell og år'!$F$2-1,0,VLOOKUP(A960-1&amp;B960&amp;C960&amp;E960,$F$2:$G$7561,2,FALSE))</f>
        <v>0</v>
      </c>
    </row>
    <row r="961" spans="1:10" x14ac:dyDescent="0.25">
      <c r="A961">
        <f t="shared" ref="A961:C961" si="434">A421</f>
        <v>2021</v>
      </c>
      <c r="B961" t="str">
        <f t="shared" si="434"/>
        <v>VFM</v>
      </c>
      <c r="C961">
        <f t="shared" si="434"/>
        <v>0</v>
      </c>
      <c r="D961">
        <f>IFERROR(VLOOKUP(C961,'Enheter, modell og år'!$A$2:$B$31,2,FALSE),0)</f>
        <v>0</v>
      </c>
      <c r="E961" t="str">
        <f>'Liste detaljert wide'!$E$1</f>
        <v>SO-bev</v>
      </c>
      <c r="F961" t="str">
        <f t="shared" si="372"/>
        <v>2021VFM0SO-bev</v>
      </c>
      <c r="G961" s="3">
        <f>'Liste detaljert wide'!E421</f>
        <v>0</v>
      </c>
      <c r="H961" t="str">
        <f>VLOOKUP(E961,Def!$B$2:$C$15,2,FALSE)</f>
        <v>SO-bev</v>
      </c>
      <c r="I961" s="3">
        <f>IF(A961='Enheter, modell og år'!$F$2-1,0,G961-VLOOKUP(A961-1&amp;B961&amp;C961&amp;E961,$F$2:$G$7561,2,FALSE))</f>
        <v>0</v>
      </c>
      <c r="J961" s="3">
        <f>IF(A961='Enheter, modell og år'!$F$2-1,0,VLOOKUP(A961-1&amp;B961&amp;C961&amp;E961,$F$2:$G$7561,2,FALSE))</f>
        <v>0</v>
      </c>
    </row>
    <row r="962" spans="1:10" x14ac:dyDescent="0.25">
      <c r="A962">
        <f t="shared" ref="A962:C962" si="435">A422</f>
        <v>2022</v>
      </c>
      <c r="B962" t="str">
        <f t="shared" si="435"/>
        <v>VFM</v>
      </c>
      <c r="C962">
        <f t="shared" si="435"/>
        <v>0</v>
      </c>
      <c r="D962">
        <f>IFERROR(VLOOKUP(C962,'Enheter, modell og år'!$A$2:$B$31,2,FALSE),0)</f>
        <v>0</v>
      </c>
      <c r="E962" t="str">
        <f>'Liste detaljert wide'!$E$1</f>
        <v>SO-bev</v>
      </c>
      <c r="F962" t="str">
        <f t="shared" si="372"/>
        <v>2022VFM0SO-bev</v>
      </c>
      <c r="G962" s="3">
        <f>'Liste detaljert wide'!E422</f>
        <v>0</v>
      </c>
      <c r="H962" t="str">
        <f>VLOOKUP(E962,Def!$B$2:$C$15,2,FALSE)</f>
        <v>SO-bev</v>
      </c>
      <c r="I962" s="3">
        <f>IF(A962='Enheter, modell og år'!$F$2-1,0,G962-VLOOKUP(A962-1&amp;B962&amp;C962&amp;E962,$F$2:$G$7561,2,FALSE))</f>
        <v>0</v>
      </c>
      <c r="J962" s="3">
        <f>IF(A962='Enheter, modell og år'!$F$2-1,0,VLOOKUP(A962-1&amp;B962&amp;C962&amp;E962,$F$2:$G$7561,2,FALSE))</f>
        <v>0</v>
      </c>
    </row>
    <row r="963" spans="1:10" x14ac:dyDescent="0.25">
      <c r="A963">
        <f t="shared" ref="A963:C963" si="436">A423</f>
        <v>2022</v>
      </c>
      <c r="B963" t="str">
        <f t="shared" si="436"/>
        <v>VFM</v>
      </c>
      <c r="C963">
        <f t="shared" si="436"/>
        <v>0</v>
      </c>
      <c r="D963">
        <f>IFERROR(VLOOKUP(C963,'Enheter, modell og år'!$A$2:$B$31,2,FALSE),0)</f>
        <v>0</v>
      </c>
      <c r="E963" t="str">
        <f>'Liste detaljert wide'!$E$1</f>
        <v>SO-bev</v>
      </c>
      <c r="F963" t="str">
        <f t="shared" ref="F963:F1026" si="437">A963&amp;B963&amp;C963&amp;E963</f>
        <v>2022VFM0SO-bev</v>
      </c>
      <c r="G963" s="3">
        <f>'Liste detaljert wide'!E423</f>
        <v>0</v>
      </c>
      <c r="H963" t="str">
        <f>VLOOKUP(E963,Def!$B$2:$C$15,2,FALSE)</f>
        <v>SO-bev</v>
      </c>
      <c r="I963" s="3">
        <f>IF(A963='Enheter, modell og år'!$F$2-1,0,G963-VLOOKUP(A963-1&amp;B963&amp;C963&amp;E963,$F$2:$G$7561,2,FALSE))</f>
        <v>0</v>
      </c>
      <c r="J963" s="3">
        <f>IF(A963='Enheter, modell og år'!$F$2-1,0,VLOOKUP(A963-1&amp;B963&amp;C963&amp;E963,$F$2:$G$7561,2,FALSE))</f>
        <v>0</v>
      </c>
    </row>
    <row r="964" spans="1:10" x14ac:dyDescent="0.25">
      <c r="A964">
        <f t="shared" ref="A964:C964" si="438">A424</f>
        <v>2022</v>
      </c>
      <c r="B964" t="str">
        <f t="shared" si="438"/>
        <v>VFM</v>
      </c>
      <c r="C964">
        <f t="shared" si="438"/>
        <v>0</v>
      </c>
      <c r="D964">
        <f>IFERROR(VLOOKUP(C964,'Enheter, modell og år'!$A$2:$B$31,2,FALSE),0)</f>
        <v>0</v>
      </c>
      <c r="E964" t="str">
        <f>'Liste detaljert wide'!$E$1</f>
        <v>SO-bev</v>
      </c>
      <c r="F964" t="str">
        <f t="shared" si="437"/>
        <v>2022VFM0SO-bev</v>
      </c>
      <c r="G964" s="3">
        <f>'Liste detaljert wide'!E424</f>
        <v>0</v>
      </c>
      <c r="H964" t="str">
        <f>VLOOKUP(E964,Def!$B$2:$C$15,2,FALSE)</f>
        <v>SO-bev</v>
      </c>
      <c r="I964" s="3">
        <f>IF(A964='Enheter, modell og år'!$F$2-1,0,G964-VLOOKUP(A964-1&amp;B964&amp;C964&amp;E964,$F$2:$G$7561,2,FALSE))</f>
        <v>0</v>
      </c>
      <c r="J964" s="3">
        <f>IF(A964='Enheter, modell og år'!$F$2-1,0,VLOOKUP(A964-1&amp;B964&amp;C964&amp;E964,$F$2:$G$7561,2,FALSE))</f>
        <v>0</v>
      </c>
    </row>
    <row r="965" spans="1:10" x14ac:dyDescent="0.25">
      <c r="A965">
        <f t="shared" ref="A965:C965" si="439">A425</f>
        <v>2022</v>
      </c>
      <c r="B965" t="str">
        <f t="shared" si="439"/>
        <v>VFM</v>
      </c>
      <c r="C965">
        <f t="shared" si="439"/>
        <v>0</v>
      </c>
      <c r="D965">
        <f>IFERROR(VLOOKUP(C965,'Enheter, modell og år'!$A$2:$B$31,2,FALSE),0)</f>
        <v>0</v>
      </c>
      <c r="E965" t="str">
        <f>'Liste detaljert wide'!$E$1</f>
        <v>SO-bev</v>
      </c>
      <c r="F965" t="str">
        <f t="shared" si="437"/>
        <v>2022VFM0SO-bev</v>
      </c>
      <c r="G965" s="3">
        <f>'Liste detaljert wide'!E425</f>
        <v>0</v>
      </c>
      <c r="H965" t="str">
        <f>VLOOKUP(E965,Def!$B$2:$C$15,2,FALSE)</f>
        <v>SO-bev</v>
      </c>
      <c r="I965" s="3">
        <f>IF(A965='Enheter, modell og år'!$F$2-1,0,G965-VLOOKUP(A965-1&amp;B965&amp;C965&amp;E965,$F$2:$G$7561,2,FALSE))</f>
        <v>0</v>
      </c>
      <c r="J965" s="3">
        <f>IF(A965='Enheter, modell og år'!$F$2-1,0,VLOOKUP(A965-1&amp;B965&amp;C965&amp;E965,$F$2:$G$7561,2,FALSE))</f>
        <v>0</v>
      </c>
    </row>
    <row r="966" spans="1:10" x14ac:dyDescent="0.25">
      <c r="A966">
        <f t="shared" ref="A966:C966" si="440">A426</f>
        <v>2022</v>
      </c>
      <c r="B966" t="str">
        <f t="shared" si="440"/>
        <v>VFM</v>
      </c>
      <c r="C966">
        <f t="shared" si="440"/>
        <v>0</v>
      </c>
      <c r="D966">
        <f>IFERROR(VLOOKUP(C966,'Enheter, modell og år'!$A$2:$B$31,2,FALSE),0)</f>
        <v>0</v>
      </c>
      <c r="E966" t="str">
        <f>'Liste detaljert wide'!$E$1</f>
        <v>SO-bev</v>
      </c>
      <c r="F966" t="str">
        <f t="shared" si="437"/>
        <v>2022VFM0SO-bev</v>
      </c>
      <c r="G966" s="3">
        <f>'Liste detaljert wide'!E426</f>
        <v>0</v>
      </c>
      <c r="H966" t="str">
        <f>VLOOKUP(E966,Def!$B$2:$C$15,2,FALSE)</f>
        <v>SO-bev</v>
      </c>
      <c r="I966" s="3">
        <f>IF(A966='Enheter, modell og år'!$F$2-1,0,G966-VLOOKUP(A966-1&amp;B966&amp;C966&amp;E966,$F$2:$G$7561,2,FALSE))</f>
        <v>0</v>
      </c>
      <c r="J966" s="3">
        <f>IF(A966='Enheter, modell og år'!$F$2-1,0,VLOOKUP(A966-1&amp;B966&amp;C966&amp;E966,$F$2:$G$7561,2,FALSE))</f>
        <v>0</v>
      </c>
    </row>
    <row r="967" spans="1:10" x14ac:dyDescent="0.25">
      <c r="A967">
        <f t="shared" ref="A967:C967" si="441">A427</f>
        <v>2022</v>
      </c>
      <c r="B967" t="str">
        <f t="shared" si="441"/>
        <v>VFM</v>
      </c>
      <c r="C967">
        <f t="shared" si="441"/>
        <v>0</v>
      </c>
      <c r="D967">
        <f>IFERROR(VLOOKUP(C967,'Enheter, modell og år'!$A$2:$B$31,2,FALSE),0)</f>
        <v>0</v>
      </c>
      <c r="E967" t="str">
        <f>'Liste detaljert wide'!$E$1</f>
        <v>SO-bev</v>
      </c>
      <c r="F967" t="str">
        <f t="shared" si="437"/>
        <v>2022VFM0SO-bev</v>
      </c>
      <c r="G967" s="3">
        <f>'Liste detaljert wide'!E427</f>
        <v>0</v>
      </c>
      <c r="H967" t="str">
        <f>VLOOKUP(E967,Def!$B$2:$C$15,2,FALSE)</f>
        <v>SO-bev</v>
      </c>
      <c r="I967" s="3">
        <f>IF(A967='Enheter, modell og år'!$F$2-1,0,G967-VLOOKUP(A967-1&amp;B967&amp;C967&amp;E967,$F$2:$G$7561,2,FALSE))</f>
        <v>0</v>
      </c>
      <c r="J967" s="3">
        <f>IF(A967='Enheter, modell og år'!$F$2-1,0,VLOOKUP(A967-1&amp;B967&amp;C967&amp;E967,$F$2:$G$7561,2,FALSE))</f>
        <v>0</v>
      </c>
    </row>
    <row r="968" spans="1:10" x14ac:dyDescent="0.25">
      <c r="A968">
        <f t="shared" ref="A968:C968" si="442">A428</f>
        <v>2022</v>
      </c>
      <c r="B968" t="str">
        <f t="shared" si="442"/>
        <v>VFM</v>
      </c>
      <c r="C968">
        <f t="shared" si="442"/>
        <v>0</v>
      </c>
      <c r="D968">
        <f>IFERROR(VLOOKUP(C968,'Enheter, modell og år'!$A$2:$B$31,2,FALSE),0)</f>
        <v>0</v>
      </c>
      <c r="E968" t="str">
        <f>'Liste detaljert wide'!$E$1</f>
        <v>SO-bev</v>
      </c>
      <c r="F968" t="str">
        <f t="shared" si="437"/>
        <v>2022VFM0SO-bev</v>
      </c>
      <c r="G968" s="3">
        <f>'Liste detaljert wide'!E428</f>
        <v>0</v>
      </c>
      <c r="H968" t="str">
        <f>VLOOKUP(E968,Def!$B$2:$C$15,2,FALSE)</f>
        <v>SO-bev</v>
      </c>
      <c r="I968" s="3">
        <f>IF(A968='Enheter, modell og år'!$F$2-1,0,G968-VLOOKUP(A968-1&amp;B968&amp;C968&amp;E968,$F$2:$G$7561,2,FALSE))</f>
        <v>0</v>
      </c>
      <c r="J968" s="3">
        <f>IF(A968='Enheter, modell og år'!$F$2-1,0,VLOOKUP(A968-1&amp;B968&amp;C968&amp;E968,$F$2:$G$7561,2,FALSE))</f>
        <v>0</v>
      </c>
    </row>
    <row r="969" spans="1:10" x14ac:dyDescent="0.25">
      <c r="A969">
        <f t="shared" ref="A969:C969" si="443">A429</f>
        <v>2022</v>
      </c>
      <c r="B969" t="str">
        <f t="shared" si="443"/>
        <v>VFM</v>
      </c>
      <c r="C969">
        <f t="shared" si="443"/>
        <v>0</v>
      </c>
      <c r="D969">
        <f>IFERROR(VLOOKUP(C969,'Enheter, modell og år'!$A$2:$B$31,2,FALSE),0)</f>
        <v>0</v>
      </c>
      <c r="E969" t="str">
        <f>'Liste detaljert wide'!$E$1</f>
        <v>SO-bev</v>
      </c>
      <c r="F969" t="str">
        <f t="shared" si="437"/>
        <v>2022VFM0SO-bev</v>
      </c>
      <c r="G969" s="3">
        <f>'Liste detaljert wide'!E429</f>
        <v>0</v>
      </c>
      <c r="H969" t="str">
        <f>VLOOKUP(E969,Def!$B$2:$C$15,2,FALSE)</f>
        <v>SO-bev</v>
      </c>
      <c r="I969" s="3">
        <f>IF(A969='Enheter, modell og år'!$F$2-1,0,G969-VLOOKUP(A969-1&amp;B969&amp;C969&amp;E969,$F$2:$G$7561,2,FALSE))</f>
        <v>0</v>
      </c>
      <c r="J969" s="3">
        <f>IF(A969='Enheter, modell og år'!$F$2-1,0,VLOOKUP(A969-1&amp;B969&amp;C969&amp;E969,$F$2:$G$7561,2,FALSE))</f>
        <v>0</v>
      </c>
    </row>
    <row r="970" spans="1:10" x14ac:dyDescent="0.25">
      <c r="A970">
        <f t="shared" ref="A970:C970" si="444">A430</f>
        <v>2022</v>
      </c>
      <c r="B970" t="str">
        <f t="shared" si="444"/>
        <v>VFM</v>
      </c>
      <c r="C970">
        <f t="shared" si="444"/>
        <v>0</v>
      </c>
      <c r="D970">
        <f>IFERROR(VLOOKUP(C970,'Enheter, modell og år'!$A$2:$B$31,2,FALSE),0)</f>
        <v>0</v>
      </c>
      <c r="E970" t="str">
        <f>'Liste detaljert wide'!$E$1</f>
        <v>SO-bev</v>
      </c>
      <c r="F970" t="str">
        <f t="shared" si="437"/>
        <v>2022VFM0SO-bev</v>
      </c>
      <c r="G970" s="3">
        <f>'Liste detaljert wide'!E430</f>
        <v>0</v>
      </c>
      <c r="H970" t="str">
        <f>VLOOKUP(E970,Def!$B$2:$C$15,2,FALSE)</f>
        <v>SO-bev</v>
      </c>
      <c r="I970" s="3">
        <f>IF(A970='Enheter, modell og år'!$F$2-1,0,G970-VLOOKUP(A970-1&amp;B970&amp;C970&amp;E970,$F$2:$G$7561,2,FALSE))</f>
        <v>0</v>
      </c>
      <c r="J970" s="3">
        <f>IF(A970='Enheter, modell og år'!$F$2-1,0,VLOOKUP(A970-1&amp;B970&amp;C970&amp;E970,$F$2:$G$7561,2,FALSE))</f>
        <v>0</v>
      </c>
    </row>
    <row r="971" spans="1:10" x14ac:dyDescent="0.25">
      <c r="A971">
        <f t="shared" ref="A971:C971" si="445">A431</f>
        <v>2022</v>
      </c>
      <c r="B971" t="str">
        <f t="shared" si="445"/>
        <v>VFM</v>
      </c>
      <c r="C971">
        <f t="shared" si="445"/>
        <v>0</v>
      </c>
      <c r="D971">
        <f>IFERROR(VLOOKUP(C971,'Enheter, modell og år'!$A$2:$B$31,2,FALSE),0)</f>
        <v>0</v>
      </c>
      <c r="E971" t="str">
        <f>'Liste detaljert wide'!$E$1</f>
        <v>SO-bev</v>
      </c>
      <c r="F971" t="str">
        <f t="shared" si="437"/>
        <v>2022VFM0SO-bev</v>
      </c>
      <c r="G971" s="3">
        <f>'Liste detaljert wide'!E431</f>
        <v>0</v>
      </c>
      <c r="H971" t="str">
        <f>VLOOKUP(E971,Def!$B$2:$C$15,2,FALSE)</f>
        <v>SO-bev</v>
      </c>
      <c r="I971" s="3">
        <f>IF(A971='Enheter, modell og år'!$F$2-1,0,G971-VLOOKUP(A971-1&amp;B971&amp;C971&amp;E971,$F$2:$G$7561,2,FALSE))</f>
        <v>0</v>
      </c>
      <c r="J971" s="3">
        <f>IF(A971='Enheter, modell og år'!$F$2-1,0,VLOOKUP(A971-1&amp;B971&amp;C971&amp;E971,$F$2:$G$7561,2,FALSE))</f>
        <v>0</v>
      </c>
    </row>
    <row r="972" spans="1:10" x14ac:dyDescent="0.25">
      <c r="A972">
        <f t="shared" ref="A972:C972" si="446">A432</f>
        <v>2022</v>
      </c>
      <c r="B972" t="str">
        <f t="shared" si="446"/>
        <v>VFM</v>
      </c>
      <c r="C972">
        <f t="shared" si="446"/>
        <v>0</v>
      </c>
      <c r="D972">
        <f>IFERROR(VLOOKUP(C972,'Enheter, modell og år'!$A$2:$B$31,2,FALSE),0)</f>
        <v>0</v>
      </c>
      <c r="E972" t="str">
        <f>'Liste detaljert wide'!$E$1</f>
        <v>SO-bev</v>
      </c>
      <c r="F972" t="str">
        <f t="shared" si="437"/>
        <v>2022VFM0SO-bev</v>
      </c>
      <c r="G972" s="3">
        <f>'Liste detaljert wide'!E432</f>
        <v>0</v>
      </c>
      <c r="H972" t="str">
        <f>VLOOKUP(E972,Def!$B$2:$C$15,2,FALSE)</f>
        <v>SO-bev</v>
      </c>
      <c r="I972" s="3">
        <f>IF(A972='Enheter, modell og år'!$F$2-1,0,G972-VLOOKUP(A972-1&amp;B972&amp;C972&amp;E972,$F$2:$G$7561,2,FALSE))</f>
        <v>0</v>
      </c>
      <c r="J972" s="3">
        <f>IF(A972='Enheter, modell og år'!$F$2-1,0,VLOOKUP(A972-1&amp;B972&amp;C972&amp;E972,$F$2:$G$7561,2,FALSE))</f>
        <v>0</v>
      </c>
    </row>
    <row r="973" spans="1:10" x14ac:dyDescent="0.25">
      <c r="A973">
        <f t="shared" ref="A973:C973" si="447">A433</f>
        <v>2022</v>
      </c>
      <c r="B973" t="str">
        <f t="shared" si="447"/>
        <v>VFM</v>
      </c>
      <c r="C973">
        <f t="shared" si="447"/>
        <v>0</v>
      </c>
      <c r="D973">
        <f>IFERROR(VLOOKUP(C973,'Enheter, modell og år'!$A$2:$B$31,2,FALSE),0)</f>
        <v>0</v>
      </c>
      <c r="E973" t="str">
        <f>'Liste detaljert wide'!$E$1</f>
        <v>SO-bev</v>
      </c>
      <c r="F973" t="str">
        <f t="shared" si="437"/>
        <v>2022VFM0SO-bev</v>
      </c>
      <c r="G973" s="3">
        <f>'Liste detaljert wide'!E433</f>
        <v>0</v>
      </c>
      <c r="H973" t="str">
        <f>VLOOKUP(E973,Def!$B$2:$C$15,2,FALSE)</f>
        <v>SO-bev</v>
      </c>
      <c r="I973" s="3">
        <f>IF(A973='Enheter, modell og år'!$F$2-1,0,G973-VLOOKUP(A973-1&amp;B973&amp;C973&amp;E973,$F$2:$G$7561,2,FALSE))</f>
        <v>0</v>
      </c>
      <c r="J973" s="3">
        <f>IF(A973='Enheter, modell og år'!$F$2-1,0,VLOOKUP(A973-1&amp;B973&amp;C973&amp;E973,$F$2:$G$7561,2,FALSE))</f>
        <v>0</v>
      </c>
    </row>
    <row r="974" spans="1:10" x14ac:dyDescent="0.25">
      <c r="A974">
        <f t="shared" ref="A974:C974" si="448">A434</f>
        <v>2022</v>
      </c>
      <c r="B974" t="str">
        <f t="shared" si="448"/>
        <v>VFM</v>
      </c>
      <c r="C974">
        <f t="shared" si="448"/>
        <v>0</v>
      </c>
      <c r="D974">
        <f>IFERROR(VLOOKUP(C974,'Enheter, modell og år'!$A$2:$B$31,2,FALSE),0)</f>
        <v>0</v>
      </c>
      <c r="E974" t="str">
        <f>'Liste detaljert wide'!$E$1</f>
        <v>SO-bev</v>
      </c>
      <c r="F974" t="str">
        <f t="shared" si="437"/>
        <v>2022VFM0SO-bev</v>
      </c>
      <c r="G974" s="3">
        <f>'Liste detaljert wide'!E434</f>
        <v>0</v>
      </c>
      <c r="H974" t="str">
        <f>VLOOKUP(E974,Def!$B$2:$C$15,2,FALSE)</f>
        <v>SO-bev</v>
      </c>
      <c r="I974" s="3">
        <f>IF(A974='Enheter, modell og år'!$F$2-1,0,G974-VLOOKUP(A974-1&amp;B974&amp;C974&amp;E974,$F$2:$G$7561,2,FALSE))</f>
        <v>0</v>
      </c>
      <c r="J974" s="3">
        <f>IF(A974='Enheter, modell og år'!$F$2-1,0,VLOOKUP(A974-1&amp;B974&amp;C974&amp;E974,$F$2:$G$7561,2,FALSE))</f>
        <v>0</v>
      </c>
    </row>
    <row r="975" spans="1:10" x14ac:dyDescent="0.25">
      <c r="A975">
        <f t="shared" ref="A975:C975" si="449">A435</f>
        <v>2022</v>
      </c>
      <c r="B975" t="str">
        <f t="shared" si="449"/>
        <v>VFM</v>
      </c>
      <c r="C975">
        <f t="shared" si="449"/>
        <v>0</v>
      </c>
      <c r="D975">
        <f>IFERROR(VLOOKUP(C975,'Enheter, modell og år'!$A$2:$B$31,2,FALSE),0)</f>
        <v>0</v>
      </c>
      <c r="E975" t="str">
        <f>'Liste detaljert wide'!$E$1</f>
        <v>SO-bev</v>
      </c>
      <c r="F975" t="str">
        <f t="shared" si="437"/>
        <v>2022VFM0SO-bev</v>
      </c>
      <c r="G975" s="3">
        <f>'Liste detaljert wide'!E435</f>
        <v>0</v>
      </c>
      <c r="H975" t="str">
        <f>VLOOKUP(E975,Def!$B$2:$C$15,2,FALSE)</f>
        <v>SO-bev</v>
      </c>
      <c r="I975" s="3">
        <f>IF(A975='Enheter, modell og år'!$F$2-1,0,G975-VLOOKUP(A975-1&amp;B975&amp;C975&amp;E975,$F$2:$G$7561,2,FALSE))</f>
        <v>0</v>
      </c>
      <c r="J975" s="3">
        <f>IF(A975='Enheter, modell og år'!$F$2-1,0,VLOOKUP(A975-1&amp;B975&amp;C975&amp;E975,$F$2:$G$7561,2,FALSE))</f>
        <v>0</v>
      </c>
    </row>
    <row r="976" spans="1:10" x14ac:dyDescent="0.25">
      <c r="A976">
        <f t="shared" ref="A976:C976" si="450">A436</f>
        <v>2022</v>
      </c>
      <c r="B976" t="str">
        <f t="shared" si="450"/>
        <v>VFM</v>
      </c>
      <c r="C976">
        <f t="shared" si="450"/>
        <v>0</v>
      </c>
      <c r="D976">
        <f>IFERROR(VLOOKUP(C976,'Enheter, modell og år'!$A$2:$B$31,2,FALSE),0)</f>
        <v>0</v>
      </c>
      <c r="E976" t="str">
        <f>'Liste detaljert wide'!$E$1</f>
        <v>SO-bev</v>
      </c>
      <c r="F976" t="str">
        <f t="shared" si="437"/>
        <v>2022VFM0SO-bev</v>
      </c>
      <c r="G976" s="3">
        <f>'Liste detaljert wide'!E436</f>
        <v>0</v>
      </c>
      <c r="H976" t="str">
        <f>VLOOKUP(E976,Def!$B$2:$C$15,2,FALSE)</f>
        <v>SO-bev</v>
      </c>
      <c r="I976" s="3">
        <f>IF(A976='Enheter, modell og år'!$F$2-1,0,G976-VLOOKUP(A976-1&amp;B976&amp;C976&amp;E976,$F$2:$G$7561,2,FALSE))</f>
        <v>0</v>
      </c>
      <c r="J976" s="3">
        <f>IF(A976='Enheter, modell og år'!$F$2-1,0,VLOOKUP(A976-1&amp;B976&amp;C976&amp;E976,$F$2:$G$7561,2,FALSE))</f>
        <v>0</v>
      </c>
    </row>
    <row r="977" spans="1:10" x14ac:dyDescent="0.25">
      <c r="A977">
        <f t="shared" ref="A977:C977" si="451">A437</f>
        <v>2022</v>
      </c>
      <c r="B977" t="str">
        <f t="shared" si="451"/>
        <v>VFM</v>
      </c>
      <c r="C977">
        <f t="shared" si="451"/>
        <v>0</v>
      </c>
      <c r="D977">
        <f>IFERROR(VLOOKUP(C977,'Enheter, modell og år'!$A$2:$B$31,2,FALSE),0)</f>
        <v>0</v>
      </c>
      <c r="E977" t="str">
        <f>'Liste detaljert wide'!$E$1</f>
        <v>SO-bev</v>
      </c>
      <c r="F977" t="str">
        <f t="shared" si="437"/>
        <v>2022VFM0SO-bev</v>
      </c>
      <c r="G977" s="3">
        <f>'Liste detaljert wide'!E437</f>
        <v>0</v>
      </c>
      <c r="H977" t="str">
        <f>VLOOKUP(E977,Def!$B$2:$C$15,2,FALSE)</f>
        <v>SO-bev</v>
      </c>
      <c r="I977" s="3">
        <f>IF(A977='Enheter, modell og år'!$F$2-1,0,G977-VLOOKUP(A977-1&amp;B977&amp;C977&amp;E977,$F$2:$G$7561,2,FALSE))</f>
        <v>0</v>
      </c>
      <c r="J977" s="3">
        <f>IF(A977='Enheter, modell og år'!$F$2-1,0,VLOOKUP(A977-1&amp;B977&amp;C977&amp;E977,$F$2:$G$7561,2,FALSE))</f>
        <v>0</v>
      </c>
    </row>
    <row r="978" spans="1:10" x14ac:dyDescent="0.25">
      <c r="A978">
        <f t="shared" ref="A978:C978" si="452">A438</f>
        <v>2022</v>
      </c>
      <c r="B978" t="str">
        <f t="shared" si="452"/>
        <v>VFM</v>
      </c>
      <c r="C978">
        <f t="shared" si="452"/>
        <v>0</v>
      </c>
      <c r="D978">
        <f>IFERROR(VLOOKUP(C978,'Enheter, modell og år'!$A$2:$B$31,2,FALSE),0)</f>
        <v>0</v>
      </c>
      <c r="E978" t="str">
        <f>'Liste detaljert wide'!$E$1</f>
        <v>SO-bev</v>
      </c>
      <c r="F978" t="str">
        <f t="shared" si="437"/>
        <v>2022VFM0SO-bev</v>
      </c>
      <c r="G978" s="3">
        <f>'Liste detaljert wide'!E438</f>
        <v>0</v>
      </c>
      <c r="H978" t="str">
        <f>VLOOKUP(E978,Def!$B$2:$C$15,2,FALSE)</f>
        <v>SO-bev</v>
      </c>
      <c r="I978" s="3">
        <f>IF(A978='Enheter, modell og år'!$F$2-1,0,G978-VLOOKUP(A978-1&amp;B978&amp;C978&amp;E978,$F$2:$G$7561,2,FALSE))</f>
        <v>0</v>
      </c>
      <c r="J978" s="3">
        <f>IF(A978='Enheter, modell og år'!$F$2-1,0,VLOOKUP(A978-1&amp;B978&amp;C978&amp;E978,$F$2:$G$7561,2,FALSE))</f>
        <v>0</v>
      </c>
    </row>
    <row r="979" spans="1:10" x14ac:dyDescent="0.25">
      <c r="A979">
        <f t="shared" ref="A979:C979" si="453">A439</f>
        <v>2022</v>
      </c>
      <c r="B979" t="str">
        <f t="shared" si="453"/>
        <v>VFM</v>
      </c>
      <c r="C979">
        <f t="shared" si="453"/>
        <v>0</v>
      </c>
      <c r="D979">
        <f>IFERROR(VLOOKUP(C979,'Enheter, modell og år'!$A$2:$B$31,2,FALSE),0)</f>
        <v>0</v>
      </c>
      <c r="E979" t="str">
        <f>'Liste detaljert wide'!$E$1</f>
        <v>SO-bev</v>
      </c>
      <c r="F979" t="str">
        <f t="shared" si="437"/>
        <v>2022VFM0SO-bev</v>
      </c>
      <c r="G979" s="3">
        <f>'Liste detaljert wide'!E439</f>
        <v>0</v>
      </c>
      <c r="H979" t="str">
        <f>VLOOKUP(E979,Def!$B$2:$C$15,2,FALSE)</f>
        <v>SO-bev</v>
      </c>
      <c r="I979" s="3">
        <f>IF(A979='Enheter, modell og år'!$F$2-1,0,G979-VLOOKUP(A979-1&amp;B979&amp;C979&amp;E979,$F$2:$G$7561,2,FALSE))</f>
        <v>0</v>
      </c>
      <c r="J979" s="3">
        <f>IF(A979='Enheter, modell og år'!$F$2-1,0,VLOOKUP(A979-1&amp;B979&amp;C979&amp;E979,$F$2:$G$7561,2,FALSE))</f>
        <v>0</v>
      </c>
    </row>
    <row r="980" spans="1:10" x14ac:dyDescent="0.25">
      <c r="A980">
        <f t="shared" ref="A980:C980" si="454">A440</f>
        <v>2022</v>
      </c>
      <c r="B980" t="str">
        <f t="shared" si="454"/>
        <v>VFM</v>
      </c>
      <c r="C980">
        <f t="shared" si="454"/>
        <v>0</v>
      </c>
      <c r="D980">
        <f>IFERROR(VLOOKUP(C980,'Enheter, modell og år'!$A$2:$B$31,2,FALSE),0)</f>
        <v>0</v>
      </c>
      <c r="E980" t="str">
        <f>'Liste detaljert wide'!$E$1</f>
        <v>SO-bev</v>
      </c>
      <c r="F980" t="str">
        <f t="shared" si="437"/>
        <v>2022VFM0SO-bev</v>
      </c>
      <c r="G980" s="3">
        <f>'Liste detaljert wide'!E440</f>
        <v>0</v>
      </c>
      <c r="H980" t="str">
        <f>VLOOKUP(E980,Def!$B$2:$C$15,2,FALSE)</f>
        <v>SO-bev</v>
      </c>
      <c r="I980" s="3">
        <f>IF(A980='Enheter, modell og år'!$F$2-1,0,G980-VLOOKUP(A980-1&amp;B980&amp;C980&amp;E980,$F$2:$G$7561,2,FALSE))</f>
        <v>0</v>
      </c>
      <c r="J980" s="3">
        <f>IF(A980='Enheter, modell og år'!$F$2-1,0,VLOOKUP(A980-1&amp;B980&amp;C980&amp;E980,$F$2:$G$7561,2,FALSE))</f>
        <v>0</v>
      </c>
    </row>
    <row r="981" spans="1:10" x14ac:dyDescent="0.25">
      <c r="A981">
        <f t="shared" ref="A981:C981" si="455">A441</f>
        <v>2022</v>
      </c>
      <c r="B981" t="str">
        <f t="shared" si="455"/>
        <v>VFM</v>
      </c>
      <c r="C981">
        <f t="shared" si="455"/>
        <v>0</v>
      </c>
      <c r="D981">
        <f>IFERROR(VLOOKUP(C981,'Enheter, modell og år'!$A$2:$B$31,2,FALSE),0)</f>
        <v>0</v>
      </c>
      <c r="E981" t="str">
        <f>'Liste detaljert wide'!$E$1</f>
        <v>SO-bev</v>
      </c>
      <c r="F981" t="str">
        <f t="shared" si="437"/>
        <v>2022VFM0SO-bev</v>
      </c>
      <c r="G981" s="3">
        <f>'Liste detaljert wide'!E441</f>
        <v>0</v>
      </c>
      <c r="H981" t="str">
        <f>VLOOKUP(E981,Def!$B$2:$C$15,2,FALSE)</f>
        <v>SO-bev</v>
      </c>
      <c r="I981" s="3">
        <f>IF(A981='Enheter, modell og år'!$F$2-1,0,G981-VLOOKUP(A981-1&amp;B981&amp;C981&amp;E981,$F$2:$G$7561,2,FALSE))</f>
        <v>0</v>
      </c>
      <c r="J981" s="3">
        <f>IF(A981='Enheter, modell og år'!$F$2-1,0,VLOOKUP(A981-1&amp;B981&amp;C981&amp;E981,$F$2:$G$7561,2,FALSE))</f>
        <v>0</v>
      </c>
    </row>
    <row r="982" spans="1:10" x14ac:dyDescent="0.25">
      <c r="A982">
        <f t="shared" ref="A982:C982" si="456">A442</f>
        <v>2022</v>
      </c>
      <c r="B982" t="str">
        <f t="shared" si="456"/>
        <v>VFM</v>
      </c>
      <c r="C982">
        <f t="shared" si="456"/>
        <v>0</v>
      </c>
      <c r="D982">
        <f>IFERROR(VLOOKUP(C982,'Enheter, modell og år'!$A$2:$B$31,2,FALSE),0)</f>
        <v>0</v>
      </c>
      <c r="E982" t="str">
        <f>'Liste detaljert wide'!$E$1</f>
        <v>SO-bev</v>
      </c>
      <c r="F982" t="str">
        <f t="shared" si="437"/>
        <v>2022VFM0SO-bev</v>
      </c>
      <c r="G982" s="3">
        <f>'Liste detaljert wide'!E442</f>
        <v>0</v>
      </c>
      <c r="H982" t="str">
        <f>VLOOKUP(E982,Def!$B$2:$C$15,2,FALSE)</f>
        <v>SO-bev</v>
      </c>
      <c r="I982" s="3">
        <f>IF(A982='Enheter, modell og år'!$F$2-1,0,G982-VLOOKUP(A982-1&amp;B982&amp;C982&amp;E982,$F$2:$G$7561,2,FALSE))</f>
        <v>0</v>
      </c>
      <c r="J982" s="3">
        <f>IF(A982='Enheter, modell og år'!$F$2-1,0,VLOOKUP(A982-1&amp;B982&amp;C982&amp;E982,$F$2:$G$7561,2,FALSE))</f>
        <v>0</v>
      </c>
    </row>
    <row r="983" spans="1:10" x14ac:dyDescent="0.25">
      <c r="A983">
        <f t="shared" ref="A983:C983" si="457">A443</f>
        <v>2022</v>
      </c>
      <c r="B983" t="str">
        <f t="shared" si="457"/>
        <v>VFM</v>
      </c>
      <c r="C983">
        <f t="shared" si="457"/>
        <v>0</v>
      </c>
      <c r="D983">
        <f>IFERROR(VLOOKUP(C983,'Enheter, modell og år'!$A$2:$B$31,2,FALSE),0)</f>
        <v>0</v>
      </c>
      <c r="E983" t="str">
        <f>'Liste detaljert wide'!$E$1</f>
        <v>SO-bev</v>
      </c>
      <c r="F983" t="str">
        <f t="shared" si="437"/>
        <v>2022VFM0SO-bev</v>
      </c>
      <c r="G983" s="3">
        <f>'Liste detaljert wide'!E443</f>
        <v>0</v>
      </c>
      <c r="H983" t="str">
        <f>VLOOKUP(E983,Def!$B$2:$C$15,2,FALSE)</f>
        <v>SO-bev</v>
      </c>
      <c r="I983" s="3">
        <f>IF(A983='Enheter, modell og år'!$F$2-1,0,G983-VLOOKUP(A983-1&amp;B983&amp;C983&amp;E983,$F$2:$G$7561,2,FALSE))</f>
        <v>0</v>
      </c>
      <c r="J983" s="3">
        <f>IF(A983='Enheter, modell og år'!$F$2-1,0,VLOOKUP(A983-1&amp;B983&amp;C983&amp;E983,$F$2:$G$7561,2,FALSE))</f>
        <v>0</v>
      </c>
    </row>
    <row r="984" spans="1:10" x14ac:dyDescent="0.25">
      <c r="A984">
        <f t="shared" ref="A984:C984" si="458">A444</f>
        <v>2022</v>
      </c>
      <c r="B984" t="str">
        <f t="shared" si="458"/>
        <v>VFM</v>
      </c>
      <c r="C984">
        <f t="shared" si="458"/>
        <v>0</v>
      </c>
      <c r="D984">
        <f>IFERROR(VLOOKUP(C984,'Enheter, modell og år'!$A$2:$B$31,2,FALSE),0)</f>
        <v>0</v>
      </c>
      <c r="E984" t="str">
        <f>'Liste detaljert wide'!$E$1</f>
        <v>SO-bev</v>
      </c>
      <c r="F984" t="str">
        <f t="shared" si="437"/>
        <v>2022VFM0SO-bev</v>
      </c>
      <c r="G984" s="3">
        <f>'Liste detaljert wide'!E444</f>
        <v>0</v>
      </c>
      <c r="H984" t="str">
        <f>VLOOKUP(E984,Def!$B$2:$C$15,2,FALSE)</f>
        <v>SO-bev</v>
      </c>
      <c r="I984" s="3">
        <f>IF(A984='Enheter, modell og år'!$F$2-1,0,G984-VLOOKUP(A984-1&amp;B984&amp;C984&amp;E984,$F$2:$G$7561,2,FALSE))</f>
        <v>0</v>
      </c>
      <c r="J984" s="3">
        <f>IF(A984='Enheter, modell og år'!$F$2-1,0,VLOOKUP(A984-1&amp;B984&amp;C984&amp;E984,$F$2:$G$7561,2,FALSE))</f>
        <v>0</v>
      </c>
    </row>
    <row r="985" spans="1:10" x14ac:dyDescent="0.25">
      <c r="A985">
        <f t="shared" ref="A985:C985" si="459">A445</f>
        <v>2022</v>
      </c>
      <c r="B985" t="str">
        <f t="shared" si="459"/>
        <v>VFM</v>
      </c>
      <c r="C985">
        <f t="shared" si="459"/>
        <v>0</v>
      </c>
      <c r="D985">
        <f>IFERROR(VLOOKUP(C985,'Enheter, modell og år'!$A$2:$B$31,2,FALSE),0)</f>
        <v>0</v>
      </c>
      <c r="E985" t="str">
        <f>'Liste detaljert wide'!$E$1</f>
        <v>SO-bev</v>
      </c>
      <c r="F985" t="str">
        <f t="shared" si="437"/>
        <v>2022VFM0SO-bev</v>
      </c>
      <c r="G985" s="3">
        <f>'Liste detaljert wide'!E445</f>
        <v>0</v>
      </c>
      <c r="H985" t="str">
        <f>VLOOKUP(E985,Def!$B$2:$C$15,2,FALSE)</f>
        <v>SO-bev</v>
      </c>
      <c r="I985" s="3">
        <f>IF(A985='Enheter, modell og år'!$F$2-1,0,G985-VLOOKUP(A985-1&amp;B985&amp;C985&amp;E985,$F$2:$G$7561,2,FALSE))</f>
        <v>0</v>
      </c>
      <c r="J985" s="3">
        <f>IF(A985='Enheter, modell og år'!$F$2-1,0,VLOOKUP(A985-1&amp;B985&amp;C985&amp;E985,$F$2:$G$7561,2,FALSE))</f>
        <v>0</v>
      </c>
    </row>
    <row r="986" spans="1:10" x14ac:dyDescent="0.25">
      <c r="A986">
        <f t="shared" ref="A986:C986" si="460">A446</f>
        <v>2022</v>
      </c>
      <c r="B986" t="str">
        <f t="shared" si="460"/>
        <v>VFM</v>
      </c>
      <c r="C986">
        <f t="shared" si="460"/>
        <v>0</v>
      </c>
      <c r="D986">
        <f>IFERROR(VLOOKUP(C986,'Enheter, modell og år'!$A$2:$B$31,2,FALSE),0)</f>
        <v>0</v>
      </c>
      <c r="E986" t="str">
        <f>'Liste detaljert wide'!$E$1</f>
        <v>SO-bev</v>
      </c>
      <c r="F986" t="str">
        <f t="shared" si="437"/>
        <v>2022VFM0SO-bev</v>
      </c>
      <c r="G986" s="3">
        <f>'Liste detaljert wide'!E446</f>
        <v>0</v>
      </c>
      <c r="H986" t="str">
        <f>VLOOKUP(E986,Def!$B$2:$C$15,2,FALSE)</f>
        <v>SO-bev</v>
      </c>
      <c r="I986" s="3">
        <f>IF(A986='Enheter, modell og år'!$F$2-1,0,G986-VLOOKUP(A986-1&amp;B986&amp;C986&amp;E986,$F$2:$G$7561,2,FALSE))</f>
        <v>0</v>
      </c>
      <c r="J986" s="3">
        <f>IF(A986='Enheter, modell og år'!$F$2-1,0,VLOOKUP(A986-1&amp;B986&amp;C986&amp;E986,$F$2:$G$7561,2,FALSE))</f>
        <v>0</v>
      </c>
    </row>
    <row r="987" spans="1:10" x14ac:dyDescent="0.25">
      <c r="A987">
        <f t="shared" ref="A987:C987" si="461">A447</f>
        <v>2022</v>
      </c>
      <c r="B987" t="str">
        <f t="shared" si="461"/>
        <v>VFM</v>
      </c>
      <c r="C987">
        <f t="shared" si="461"/>
        <v>0</v>
      </c>
      <c r="D987">
        <f>IFERROR(VLOOKUP(C987,'Enheter, modell og år'!$A$2:$B$31,2,FALSE),0)</f>
        <v>0</v>
      </c>
      <c r="E987" t="str">
        <f>'Liste detaljert wide'!$E$1</f>
        <v>SO-bev</v>
      </c>
      <c r="F987" t="str">
        <f t="shared" si="437"/>
        <v>2022VFM0SO-bev</v>
      </c>
      <c r="G987" s="3">
        <f>'Liste detaljert wide'!E447</f>
        <v>0</v>
      </c>
      <c r="H987" t="str">
        <f>VLOOKUP(E987,Def!$B$2:$C$15,2,FALSE)</f>
        <v>SO-bev</v>
      </c>
      <c r="I987" s="3">
        <f>IF(A987='Enheter, modell og år'!$F$2-1,0,G987-VLOOKUP(A987-1&amp;B987&amp;C987&amp;E987,$F$2:$G$7561,2,FALSE))</f>
        <v>0</v>
      </c>
      <c r="J987" s="3">
        <f>IF(A987='Enheter, modell og år'!$F$2-1,0,VLOOKUP(A987-1&amp;B987&amp;C987&amp;E987,$F$2:$G$7561,2,FALSE))</f>
        <v>0</v>
      </c>
    </row>
    <row r="988" spans="1:10" x14ac:dyDescent="0.25">
      <c r="A988">
        <f t="shared" ref="A988:C988" si="462">A448</f>
        <v>2022</v>
      </c>
      <c r="B988" t="str">
        <f t="shared" si="462"/>
        <v>VFM</v>
      </c>
      <c r="C988">
        <f t="shared" si="462"/>
        <v>0</v>
      </c>
      <c r="D988">
        <f>IFERROR(VLOOKUP(C988,'Enheter, modell og år'!$A$2:$B$31,2,FALSE),0)</f>
        <v>0</v>
      </c>
      <c r="E988" t="str">
        <f>'Liste detaljert wide'!$E$1</f>
        <v>SO-bev</v>
      </c>
      <c r="F988" t="str">
        <f t="shared" si="437"/>
        <v>2022VFM0SO-bev</v>
      </c>
      <c r="G988" s="3">
        <f>'Liste detaljert wide'!E448</f>
        <v>0</v>
      </c>
      <c r="H988" t="str">
        <f>VLOOKUP(E988,Def!$B$2:$C$15,2,FALSE)</f>
        <v>SO-bev</v>
      </c>
      <c r="I988" s="3">
        <f>IF(A988='Enheter, modell og år'!$F$2-1,0,G988-VLOOKUP(A988-1&amp;B988&amp;C988&amp;E988,$F$2:$G$7561,2,FALSE))</f>
        <v>0</v>
      </c>
      <c r="J988" s="3">
        <f>IF(A988='Enheter, modell og år'!$F$2-1,0,VLOOKUP(A988-1&amp;B988&amp;C988&amp;E988,$F$2:$G$7561,2,FALSE))</f>
        <v>0</v>
      </c>
    </row>
    <row r="989" spans="1:10" x14ac:dyDescent="0.25">
      <c r="A989">
        <f t="shared" ref="A989:C989" si="463">A449</f>
        <v>2022</v>
      </c>
      <c r="B989" t="str">
        <f t="shared" si="463"/>
        <v>VFM</v>
      </c>
      <c r="C989">
        <f t="shared" si="463"/>
        <v>0</v>
      </c>
      <c r="D989">
        <f>IFERROR(VLOOKUP(C989,'Enheter, modell og år'!$A$2:$B$31,2,FALSE),0)</f>
        <v>0</v>
      </c>
      <c r="E989" t="str">
        <f>'Liste detaljert wide'!$E$1</f>
        <v>SO-bev</v>
      </c>
      <c r="F989" t="str">
        <f t="shared" si="437"/>
        <v>2022VFM0SO-bev</v>
      </c>
      <c r="G989" s="3">
        <f>'Liste detaljert wide'!E449</f>
        <v>0</v>
      </c>
      <c r="H989" t="str">
        <f>VLOOKUP(E989,Def!$B$2:$C$15,2,FALSE)</f>
        <v>SO-bev</v>
      </c>
      <c r="I989" s="3">
        <f>IF(A989='Enheter, modell og år'!$F$2-1,0,G989-VLOOKUP(A989-1&amp;B989&amp;C989&amp;E989,$F$2:$G$7561,2,FALSE))</f>
        <v>0</v>
      </c>
      <c r="J989" s="3">
        <f>IF(A989='Enheter, modell og år'!$F$2-1,0,VLOOKUP(A989-1&amp;B989&amp;C989&amp;E989,$F$2:$G$7561,2,FALSE))</f>
        <v>0</v>
      </c>
    </row>
    <row r="990" spans="1:10" x14ac:dyDescent="0.25">
      <c r="A990">
        <f t="shared" ref="A990:C990" si="464">A450</f>
        <v>2022</v>
      </c>
      <c r="B990" t="str">
        <f t="shared" si="464"/>
        <v>VFM</v>
      </c>
      <c r="C990">
        <f t="shared" si="464"/>
        <v>0</v>
      </c>
      <c r="D990">
        <f>IFERROR(VLOOKUP(C990,'Enheter, modell og år'!$A$2:$B$31,2,FALSE),0)</f>
        <v>0</v>
      </c>
      <c r="E990" t="str">
        <f>'Liste detaljert wide'!$E$1</f>
        <v>SO-bev</v>
      </c>
      <c r="F990" t="str">
        <f t="shared" si="437"/>
        <v>2022VFM0SO-bev</v>
      </c>
      <c r="G990" s="3">
        <f>'Liste detaljert wide'!E450</f>
        <v>0</v>
      </c>
      <c r="H990" t="str">
        <f>VLOOKUP(E990,Def!$B$2:$C$15,2,FALSE)</f>
        <v>SO-bev</v>
      </c>
      <c r="I990" s="3">
        <f>IF(A990='Enheter, modell og år'!$F$2-1,0,G990-VLOOKUP(A990-1&amp;B990&amp;C990&amp;E990,$F$2:$G$7561,2,FALSE))</f>
        <v>0</v>
      </c>
      <c r="J990" s="3">
        <f>IF(A990='Enheter, modell og år'!$F$2-1,0,VLOOKUP(A990-1&amp;B990&amp;C990&amp;E990,$F$2:$G$7561,2,FALSE))</f>
        <v>0</v>
      </c>
    </row>
    <row r="991" spans="1:10" x14ac:dyDescent="0.25">
      <c r="A991">
        <f t="shared" ref="A991:C991" si="465">A451</f>
        <v>2022</v>
      </c>
      <c r="B991" t="str">
        <f t="shared" si="465"/>
        <v>VFM</v>
      </c>
      <c r="C991">
        <f t="shared" si="465"/>
        <v>0</v>
      </c>
      <c r="D991">
        <f>IFERROR(VLOOKUP(C991,'Enheter, modell og år'!$A$2:$B$31,2,FALSE),0)</f>
        <v>0</v>
      </c>
      <c r="E991" t="str">
        <f>'Liste detaljert wide'!$E$1</f>
        <v>SO-bev</v>
      </c>
      <c r="F991" t="str">
        <f t="shared" si="437"/>
        <v>2022VFM0SO-bev</v>
      </c>
      <c r="G991" s="3">
        <f>'Liste detaljert wide'!E451</f>
        <v>0</v>
      </c>
      <c r="H991" t="str">
        <f>VLOOKUP(E991,Def!$B$2:$C$15,2,FALSE)</f>
        <v>SO-bev</v>
      </c>
      <c r="I991" s="3">
        <f>IF(A991='Enheter, modell og år'!$F$2-1,0,G991-VLOOKUP(A991-1&amp;B991&amp;C991&amp;E991,$F$2:$G$7561,2,FALSE))</f>
        <v>0</v>
      </c>
      <c r="J991" s="3">
        <f>IF(A991='Enheter, modell og år'!$F$2-1,0,VLOOKUP(A991-1&amp;B991&amp;C991&amp;E991,$F$2:$G$7561,2,FALSE))</f>
        <v>0</v>
      </c>
    </row>
    <row r="992" spans="1:10" x14ac:dyDescent="0.25">
      <c r="A992">
        <f t="shared" ref="A992:C992" si="466">A452</f>
        <v>2023</v>
      </c>
      <c r="B992" t="str">
        <f t="shared" si="466"/>
        <v>VFM</v>
      </c>
      <c r="C992">
        <f t="shared" si="466"/>
        <v>0</v>
      </c>
      <c r="D992">
        <f>IFERROR(VLOOKUP(C992,'Enheter, modell og år'!$A$2:$B$31,2,FALSE),0)</f>
        <v>0</v>
      </c>
      <c r="E992" t="str">
        <f>'Liste detaljert wide'!$E$1</f>
        <v>SO-bev</v>
      </c>
      <c r="F992" t="str">
        <f t="shared" si="437"/>
        <v>2023VFM0SO-bev</v>
      </c>
      <c r="G992" s="3">
        <f>'Liste detaljert wide'!E452</f>
        <v>0</v>
      </c>
      <c r="H992" t="str">
        <f>VLOOKUP(E992,Def!$B$2:$C$15,2,FALSE)</f>
        <v>SO-bev</v>
      </c>
      <c r="I992" s="3">
        <f>IF(A992='Enheter, modell og år'!$F$2-1,0,G992-VLOOKUP(A992-1&amp;B992&amp;C992&amp;E992,$F$2:$G$7561,2,FALSE))</f>
        <v>0</v>
      </c>
      <c r="J992" s="3">
        <f>IF(A992='Enheter, modell og år'!$F$2-1,0,VLOOKUP(A992-1&amp;B992&amp;C992&amp;E992,$F$2:$G$7561,2,FALSE))</f>
        <v>0</v>
      </c>
    </row>
    <row r="993" spans="1:10" x14ac:dyDescent="0.25">
      <c r="A993">
        <f t="shared" ref="A993:C993" si="467">A453</f>
        <v>2023</v>
      </c>
      <c r="B993" t="str">
        <f t="shared" si="467"/>
        <v>VFM</v>
      </c>
      <c r="C993">
        <f t="shared" si="467"/>
        <v>0</v>
      </c>
      <c r="D993">
        <f>IFERROR(VLOOKUP(C993,'Enheter, modell og år'!$A$2:$B$31,2,FALSE),0)</f>
        <v>0</v>
      </c>
      <c r="E993" t="str">
        <f>'Liste detaljert wide'!$E$1</f>
        <v>SO-bev</v>
      </c>
      <c r="F993" t="str">
        <f t="shared" si="437"/>
        <v>2023VFM0SO-bev</v>
      </c>
      <c r="G993" s="3">
        <f>'Liste detaljert wide'!E453</f>
        <v>0</v>
      </c>
      <c r="H993" t="str">
        <f>VLOOKUP(E993,Def!$B$2:$C$15,2,FALSE)</f>
        <v>SO-bev</v>
      </c>
      <c r="I993" s="3">
        <f>IF(A993='Enheter, modell og år'!$F$2-1,0,G993-VLOOKUP(A993-1&amp;B993&amp;C993&amp;E993,$F$2:$G$7561,2,FALSE))</f>
        <v>0</v>
      </c>
      <c r="J993" s="3">
        <f>IF(A993='Enheter, modell og år'!$F$2-1,0,VLOOKUP(A993-1&amp;B993&amp;C993&amp;E993,$F$2:$G$7561,2,FALSE))</f>
        <v>0</v>
      </c>
    </row>
    <row r="994" spans="1:10" x14ac:dyDescent="0.25">
      <c r="A994">
        <f t="shared" ref="A994:C994" si="468">A454</f>
        <v>2023</v>
      </c>
      <c r="B994" t="str">
        <f t="shared" si="468"/>
        <v>VFM</v>
      </c>
      <c r="C994">
        <f t="shared" si="468"/>
        <v>0</v>
      </c>
      <c r="D994">
        <f>IFERROR(VLOOKUP(C994,'Enheter, modell og år'!$A$2:$B$31,2,FALSE),0)</f>
        <v>0</v>
      </c>
      <c r="E994" t="str">
        <f>'Liste detaljert wide'!$E$1</f>
        <v>SO-bev</v>
      </c>
      <c r="F994" t="str">
        <f t="shared" si="437"/>
        <v>2023VFM0SO-bev</v>
      </c>
      <c r="G994" s="3">
        <f>'Liste detaljert wide'!E454</f>
        <v>0</v>
      </c>
      <c r="H994" t="str">
        <f>VLOOKUP(E994,Def!$B$2:$C$15,2,FALSE)</f>
        <v>SO-bev</v>
      </c>
      <c r="I994" s="3">
        <f>IF(A994='Enheter, modell og år'!$F$2-1,0,G994-VLOOKUP(A994-1&amp;B994&amp;C994&amp;E994,$F$2:$G$7561,2,FALSE))</f>
        <v>0</v>
      </c>
      <c r="J994" s="3">
        <f>IF(A994='Enheter, modell og år'!$F$2-1,0,VLOOKUP(A994-1&amp;B994&amp;C994&amp;E994,$F$2:$G$7561,2,FALSE))</f>
        <v>0</v>
      </c>
    </row>
    <row r="995" spans="1:10" x14ac:dyDescent="0.25">
      <c r="A995">
        <f t="shared" ref="A995:C995" si="469">A455</f>
        <v>2023</v>
      </c>
      <c r="B995" t="str">
        <f t="shared" si="469"/>
        <v>VFM</v>
      </c>
      <c r="C995">
        <f t="shared" si="469"/>
        <v>0</v>
      </c>
      <c r="D995">
        <f>IFERROR(VLOOKUP(C995,'Enheter, modell og år'!$A$2:$B$31,2,FALSE),0)</f>
        <v>0</v>
      </c>
      <c r="E995" t="str">
        <f>'Liste detaljert wide'!$E$1</f>
        <v>SO-bev</v>
      </c>
      <c r="F995" t="str">
        <f t="shared" si="437"/>
        <v>2023VFM0SO-bev</v>
      </c>
      <c r="G995" s="3">
        <f>'Liste detaljert wide'!E455</f>
        <v>0</v>
      </c>
      <c r="H995" t="str">
        <f>VLOOKUP(E995,Def!$B$2:$C$15,2,FALSE)</f>
        <v>SO-bev</v>
      </c>
      <c r="I995" s="3">
        <f>IF(A995='Enheter, modell og år'!$F$2-1,0,G995-VLOOKUP(A995-1&amp;B995&amp;C995&amp;E995,$F$2:$G$7561,2,FALSE))</f>
        <v>0</v>
      </c>
      <c r="J995" s="3">
        <f>IF(A995='Enheter, modell og år'!$F$2-1,0,VLOOKUP(A995-1&amp;B995&amp;C995&amp;E995,$F$2:$G$7561,2,FALSE))</f>
        <v>0</v>
      </c>
    </row>
    <row r="996" spans="1:10" x14ac:dyDescent="0.25">
      <c r="A996">
        <f t="shared" ref="A996:C996" si="470">A456</f>
        <v>2023</v>
      </c>
      <c r="B996" t="str">
        <f t="shared" si="470"/>
        <v>VFM</v>
      </c>
      <c r="C996">
        <f t="shared" si="470"/>
        <v>0</v>
      </c>
      <c r="D996">
        <f>IFERROR(VLOOKUP(C996,'Enheter, modell og år'!$A$2:$B$31,2,FALSE),0)</f>
        <v>0</v>
      </c>
      <c r="E996" t="str">
        <f>'Liste detaljert wide'!$E$1</f>
        <v>SO-bev</v>
      </c>
      <c r="F996" t="str">
        <f t="shared" si="437"/>
        <v>2023VFM0SO-bev</v>
      </c>
      <c r="G996" s="3">
        <f>'Liste detaljert wide'!E456</f>
        <v>0</v>
      </c>
      <c r="H996" t="str">
        <f>VLOOKUP(E996,Def!$B$2:$C$15,2,FALSE)</f>
        <v>SO-bev</v>
      </c>
      <c r="I996" s="3">
        <f>IF(A996='Enheter, modell og år'!$F$2-1,0,G996-VLOOKUP(A996-1&amp;B996&amp;C996&amp;E996,$F$2:$G$7561,2,FALSE))</f>
        <v>0</v>
      </c>
      <c r="J996" s="3">
        <f>IF(A996='Enheter, modell og år'!$F$2-1,0,VLOOKUP(A996-1&amp;B996&amp;C996&amp;E996,$F$2:$G$7561,2,FALSE))</f>
        <v>0</v>
      </c>
    </row>
    <row r="997" spans="1:10" x14ac:dyDescent="0.25">
      <c r="A997">
        <f t="shared" ref="A997:C997" si="471">A457</f>
        <v>2023</v>
      </c>
      <c r="B997" t="str">
        <f t="shared" si="471"/>
        <v>VFM</v>
      </c>
      <c r="C997">
        <f t="shared" si="471"/>
        <v>0</v>
      </c>
      <c r="D997">
        <f>IFERROR(VLOOKUP(C997,'Enheter, modell og år'!$A$2:$B$31,2,FALSE),0)</f>
        <v>0</v>
      </c>
      <c r="E997" t="str">
        <f>'Liste detaljert wide'!$E$1</f>
        <v>SO-bev</v>
      </c>
      <c r="F997" t="str">
        <f t="shared" si="437"/>
        <v>2023VFM0SO-bev</v>
      </c>
      <c r="G997" s="3">
        <f>'Liste detaljert wide'!E457</f>
        <v>0</v>
      </c>
      <c r="H997" t="str">
        <f>VLOOKUP(E997,Def!$B$2:$C$15,2,FALSE)</f>
        <v>SO-bev</v>
      </c>
      <c r="I997" s="3">
        <f>IF(A997='Enheter, modell og år'!$F$2-1,0,G997-VLOOKUP(A997-1&amp;B997&amp;C997&amp;E997,$F$2:$G$7561,2,FALSE))</f>
        <v>0</v>
      </c>
      <c r="J997" s="3">
        <f>IF(A997='Enheter, modell og år'!$F$2-1,0,VLOOKUP(A997-1&amp;B997&amp;C997&amp;E997,$F$2:$G$7561,2,FALSE))</f>
        <v>0</v>
      </c>
    </row>
    <row r="998" spans="1:10" x14ac:dyDescent="0.25">
      <c r="A998">
        <f t="shared" ref="A998:C998" si="472">A458</f>
        <v>2023</v>
      </c>
      <c r="B998" t="str">
        <f t="shared" si="472"/>
        <v>VFM</v>
      </c>
      <c r="C998">
        <f t="shared" si="472"/>
        <v>0</v>
      </c>
      <c r="D998">
        <f>IFERROR(VLOOKUP(C998,'Enheter, modell og år'!$A$2:$B$31,2,FALSE),0)</f>
        <v>0</v>
      </c>
      <c r="E998" t="str">
        <f>'Liste detaljert wide'!$E$1</f>
        <v>SO-bev</v>
      </c>
      <c r="F998" t="str">
        <f t="shared" si="437"/>
        <v>2023VFM0SO-bev</v>
      </c>
      <c r="G998" s="3">
        <f>'Liste detaljert wide'!E458</f>
        <v>0</v>
      </c>
      <c r="H998" t="str">
        <f>VLOOKUP(E998,Def!$B$2:$C$15,2,FALSE)</f>
        <v>SO-bev</v>
      </c>
      <c r="I998" s="3">
        <f>IF(A998='Enheter, modell og år'!$F$2-1,0,G998-VLOOKUP(A998-1&amp;B998&amp;C998&amp;E998,$F$2:$G$7561,2,FALSE))</f>
        <v>0</v>
      </c>
      <c r="J998" s="3">
        <f>IF(A998='Enheter, modell og år'!$F$2-1,0,VLOOKUP(A998-1&amp;B998&amp;C998&amp;E998,$F$2:$G$7561,2,FALSE))</f>
        <v>0</v>
      </c>
    </row>
    <row r="999" spans="1:10" x14ac:dyDescent="0.25">
      <c r="A999">
        <f t="shared" ref="A999:C999" si="473">A459</f>
        <v>2023</v>
      </c>
      <c r="B999" t="str">
        <f t="shared" si="473"/>
        <v>VFM</v>
      </c>
      <c r="C999">
        <f t="shared" si="473"/>
        <v>0</v>
      </c>
      <c r="D999">
        <f>IFERROR(VLOOKUP(C999,'Enheter, modell og år'!$A$2:$B$31,2,FALSE),0)</f>
        <v>0</v>
      </c>
      <c r="E999" t="str">
        <f>'Liste detaljert wide'!$E$1</f>
        <v>SO-bev</v>
      </c>
      <c r="F999" t="str">
        <f t="shared" si="437"/>
        <v>2023VFM0SO-bev</v>
      </c>
      <c r="G999" s="3">
        <f>'Liste detaljert wide'!E459</f>
        <v>0</v>
      </c>
      <c r="H999" t="str">
        <f>VLOOKUP(E999,Def!$B$2:$C$15,2,FALSE)</f>
        <v>SO-bev</v>
      </c>
      <c r="I999" s="3">
        <f>IF(A999='Enheter, modell og år'!$F$2-1,0,G999-VLOOKUP(A999-1&amp;B999&amp;C999&amp;E999,$F$2:$G$7561,2,FALSE))</f>
        <v>0</v>
      </c>
      <c r="J999" s="3">
        <f>IF(A999='Enheter, modell og år'!$F$2-1,0,VLOOKUP(A999-1&amp;B999&amp;C999&amp;E999,$F$2:$G$7561,2,FALSE))</f>
        <v>0</v>
      </c>
    </row>
    <row r="1000" spans="1:10" x14ac:dyDescent="0.25">
      <c r="A1000">
        <f t="shared" ref="A1000:C1000" si="474">A460</f>
        <v>2023</v>
      </c>
      <c r="B1000" t="str">
        <f t="shared" si="474"/>
        <v>VFM</v>
      </c>
      <c r="C1000">
        <f t="shared" si="474"/>
        <v>0</v>
      </c>
      <c r="D1000">
        <f>IFERROR(VLOOKUP(C1000,'Enheter, modell og år'!$A$2:$B$31,2,FALSE),0)</f>
        <v>0</v>
      </c>
      <c r="E1000" t="str">
        <f>'Liste detaljert wide'!$E$1</f>
        <v>SO-bev</v>
      </c>
      <c r="F1000" t="str">
        <f t="shared" si="437"/>
        <v>2023VFM0SO-bev</v>
      </c>
      <c r="G1000" s="3">
        <f>'Liste detaljert wide'!E460</f>
        <v>0</v>
      </c>
      <c r="H1000" t="str">
        <f>VLOOKUP(E1000,Def!$B$2:$C$15,2,FALSE)</f>
        <v>SO-bev</v>
      </c>
      <c r="I1000" s="3">
        <f>IF(A1000='Enheter, modell og år'!$F$2-1,0,G1000-VLOOKUP(A1000-1&amp;B1000&amp;C1000&amp;E1000,$F$2:$G$7561,2,FALSE))</f>
        <v>0</v>
      </c>
      <c r="J1000" s="3">
        <f>IF(A1000='Enheter, modell og år'!$F$2-1,0,VLOOKUP(A1000-1&amp;B1000&amp;C1000&amp;E1000,$F$2:$G$7561,2,FALSE))</f>
        <v>0</v>
      </c>
    </row>
    <row r="1001" spans="1:10" x14ac:dyDescent="0.25">
      <c r="A1001">
        <f t="shared" ref="A1001:C1001" si="475">A461</f>
        <v>2023</v>
      </c>
      <c r="B1001" t="str">
        <f t="shared" si="475"/>
        <v>VFM</v>
      </c>
      <c r="C1001">
        <f t="shared" si="475"/>
        <v>0</v>
      </c>
      <c r="D1001">
        <f>IFERROR(VLOOKUP(C1001,'Enheter, modell og år'!$A$2:$B$31,2,FALSE),0)</f>
        <v>0</v>
      </c>
      <c r="E1001" t="str">
        <f>'Liste detaljert wide'!$E$1</f>
        <v>SO-bev</v>
      </c>
      <c r="F1001" t="str">
        <f t="shared" si="437"/>
        <v>2023VFM0SO-bev</v>
      </c>
      <c r="G1001" s="3">
        <f>'Liste detaljert wide'!E461</f>
        <v>0</v>
      </c>
      <c r="H1001" t="str">
        <f>VLOOKUP(E1001,Def!$B$2:$C$15,2,FALSE)</f>
        <v>SO-bev</v>
      </c>
      <c r="I1001" s="3">
        <f>IF(A1001='Enheter, modell og år'!$F$2-1,0,G1001-VLOOKUP(A1001-1&amp;B1001&amp;C1001&amp;E1001,$F$2:$G$7561,2,FALSE))</f>
        <v>0</v>
      </c>
      <c r="J1001" s="3">
        <f>IF(A1001='Enheter, modell og år'!$F$2-1,0,VLOOKUP(A1001-1&amp;B1001&amp;C1001&amp;E1001,$F$2:$G$7561,2,FALSE))</f>
        <v>0</v>
      </c>
    </row>
    <row r="1002" spans="1:10" x14ac:dyDescent="0.25">
      <c r="A1002">
        <f t="shared" ref="A1002:C1002" si="476">A462</f>
        <v>2023</v>
      </c>
      <c r="B1002" t="str">
        <f t="shared" si="476"/>
        <v>VFM</v>
      </c>
      <c r="C1002">
        <f t="shared" si="476"/>
        <v>0</v>
      </c>
      <c r="D1002">
        <f>IFERROR(VLOOKUP(C1002,'Enheter, modell og år'!$A$2:$B$31,2,FALSE),0)</f>
        <v>0</v>
      </c>
      <c r="E1002" t="str">
        <f>'Liste detaljert wide'!$E$1</f>
        <v>SO-bev</v>
      </c>
      <c r="F1002" t="str">
        <f t="shared" si="437"/>
        <v>2023VFM0SO-bev</v>
      </c>
      <c r="G1002" s="3">
        <f>'Liste detaljert wide'!E462</f>
        <v>0</v>
      </c>
      <c r="H1002" t="str">
        <f>VLOOKUP(E1002,Def!$B$2:$C$15,2,FALSE)</f>
        <v>SO-bev</v>
      </c>
      <c r="I1002" s="3">
        <f>IF(A1002='Enheter, modell og år'!$F$2-1,0,G1002-VLOOKUP(A1002-1&amp;B1002&amp;C1002&amp;E1002,$F$2:$G$7561,2,FALSE))</f>
        <v>0</v>
      </c>
      <c r="J1002" s="3">
        <f>IF(A1002='Enheter, modell og år'!$F$2-1,0,VLOOKUP(A1002-1&amp;B1002&amp;C1002&amp;E1002,$F$2:$G$7561,2,FALSE))</f>
        <v>0</v>
      </c>
    </row>
    <row r="1003" spans="1:10" x14ac:dyDescent="0.25">
      <c r="A1003">
        <f t="shared" ref="A1003:C1003" si="477">A463</f>
        <v>2023</v>
      </c>
      <c r="B1003" t="str">
        <f t="shared" si="477"/>
        <v>VFM</v>
      </c>
      <c r="C1003">
        <f t="shared" si="477"/>
        <v>0</v>
      </c>
      <c r="D1003">
        <f>IFERROR(VLOOKUP(C1003,'Enheter, modell og år'!$A$2:$B$31,2,FALSE),0)</f>
        <v>0</v>
      </c>
      <c r="E1003" t="str">
        <f>'Liste detaljert wide'!$E$1</f>
        <v>SO-bev</v>
      </c>
      <c r="F1003" t="str">
        <f t="shared" si="437"/>
        <v>2023VFM0SO-bev</v>
      </c>
      <c r="G1003" s="3">
        <f>'Liste detaljert wide'!E463</f>
        <v>0</v>
      </c>
      <c r="H1003" t="str">
        <f>VLOOKUP(E1003,Def!$B$2:$C$15,2,FALSE)</f>
        <v>SO-bev</v>
      </c>
      <c r="I1003" s="3">
        <f>IF(A1003='Enheter, modell og år'!$F$2-1,0,G1003-VLOOKUP(A1003-1&amp;B1003&amp;C1003&amp;E1003,$F$2:$G$7561,2,FALSE))</f>
        <v>0</v>
      </c>
      <c r="J1003" s="3">
        <f>IF(A1003='Enheter, modell og år'!$F$2-1,0,VLOOKUP(A1003-1&amp;B1003&amp;C1003&amp;E1003,$F$2:$G$7561,2,FALSE))</f>
        <v>0</v>
      </c>
    </row>
    <row r="1004" spans="1:10" x14ac:dyDescent="0.25">
      <c r="A1004">
        <f t="shared" ref="A1004:C1004" si="478">A464</f>
        <v>2023</v>
      </c>
      <c r="B1004" t="str">
        <f t="shared" si="478"/>
        <v>VFM</v>
      </c>
      <c r="C1004">
        <f t="shared" si="478"/>
        <v>0</v>
      </c>
      <c r="D1004">
        <f>IFERROR(VLOOKUP(C1004,'Enheter, modell og år'!$A$2:$B$31,2,FALSE),0)</f>
        <v>0</v>
      </c>
      <c r="E1004" t="str">
        <f>'Liste detaljert wide'!$E$1</f>
        <v>SO-bev</v>
      </c>
      <c r="F1004" t="str">
        <f t="shared" si="437"/>
        <v>2023VFM0SO-bev</v>
      </c>
      <c r="G1004" s="3">
        <f>'Liste detaljert wide'!E464</f>
        <v>0</v>
      </c>
      <c r="H1004" t="str">
        <f>VLOOKUP(E1004,Def!$B$2:$C$15,2,FALSE)</f>
        <v>SO-bev</v>
      </c>
      <c r="I1004" s="3">
        <f>IF(A1004='Enheter, modell og år'!$F$2-1,0,G1004-VLOOKUP(A1004-1&amp;B1004&amp;C1004&amp;E1004,$F$2:$G$7561,2,FALSE))</f>
        <v>0</v>
      </c>
      <c r="J1004" s="3">
        <f>IF(A1004='Enheter, modell og år'!$F$2-1,0,VLOOKUP(A1004-1&amp;B1004&amp;C1004&amp;E1004,$F$2:$G$7561,2,FALSE))</f>
        <v>0</v>
      </c>
    </row>
    <row r="1005" spans="1:10" x14ac:dyDescent="0.25">
      <c r="A1005">
        <f t="shared" ref="A1005:C1005" si="479">A465</f>
        <v>2023</v>
      </c>
      <c r="B1005" t="str">
        <f t="shared" si="479"/>
        <v>VFM</v>
      </c>
      <c r="C1005">
        <f t="shared" si="479"/>
        <v>0</v>
      </c>
      <c r="D1005">
        <f>IFERROR(VLOOKUP(C1005,'Enheter, modell og år'!$A$2:$B$31,2,FALSE),0)</f>
        <v>0</v>
      </c>
      <c r="E1005" t="str">
        <f>'Liste detaljert wide'!$E$1</f>
        <v>SO-bev</v>
      </c>
      <c r="F1005" t="str">
        <f t="shared" si="437"/>
        <v>2023VFM0SO-bev</v>
      </c>
      <c r="G1005" s="3">
        <f>'Liste detaljert wide'!E465</f>
        <v>0</v>
      </c>
      <c r="H1005" t="str">
        <f>VLOOKUP(E1005,Def!$B$2:$C$15,2,FALSE)</f>
        <v>SO-bev</v>
      </c>
      <c r="I1005" s="3">
        <f>IF(A1005='Enheter, modell og år'!$F$2-1,0,G1005-VLOOKUP(A1005-1&amp;B1005&amp;C1005&amp;E1005,$F$2:$G$7561,2,FALSE))</f>
        <v>0</v>
      </c>
      <c r="J1005" s="3">
        <f>IF(A1005='Enheter, modell og år'!$F$2-1,0,VLOOKUP(A1005-1&amp;B1005&amp;C1005&amp;E1005,$F$2:$G$7561,2,FALSE))</f>
        <v>0</v>
      </c>
    </row>
    <row r="1006" spans="1:10" x14ac:dyDescent="0.25">
      <c r="A1006">
        <f t="shared" ref="A1006:C1006" si="480">A466</f>
        <v>2023</v>
      </c>
      <c r="B1006" t="str">
        <f t="shared" si="480"/>
        <v>VFM</v>
      </c>
      <c r="C1006">
        <f t="shared" si="480"/>
        <v>0</v>
      </c>
      <c r="D1006">
        <f>IFERROR(VLOOKUP(C1006,'Enheter, modell og år'!$A$2:$B$31,2,FALSE),0)</f>
        <v>0</v>
      </c>
      <c r="E1006" t="str">
        <f>'Liste detaljert wide'!$E$1</f>
        <v>SO-bev</v>
      </c>
      <c r="F1006" t="str">
        <f t="shared" si="437"/>
        <v>2023VFM0SO-bev</v>
      </c>
      <c r="G1006" s="3">
        <f>'Liste detaljert wide'!E466</f>
        <v>0</v>
      </c>
      <c r="H1006" t="str">
        <f>VLOOKUP(E1006,Def!$B$2:$C$15,2,FALSE)</f>
        <v>SO-bev</v>
      </c>
      <c r="I1006" s="3">
        <f>IF(A1006='Enheter, modell og år'!$F$2-1,0,G1006-VLOOKUP(A1006-1&amp;B1006&amp;C1006&amp;E1006,$F$2:$G$7561,2,FALSE))</f>
        <v>0</v>
      </c>
      <c r="J1006" s="3">
        <f>IF(A1006='Enheter, modell og år'!$F$2-1,0,VLOOKUP(A1006-1&amp;B1006&amp;C1006&amp;E1006,$F$2:$G$7561,2,FALSE))</f>
        <v>0</v>
      </c>
    </row>
    <row r="1007" spans="1:10" x14ac:dyDescent="0.25">
      <c r="A1007">
        <f t="shared" ref="A1007:C1007" si="481">A467</f>
        <v>2023</v>
      </c>
      <c r="B1007" t="str">
        <f t="shared" si="481"/>
        <v>VFM</v>
      </c>
      <c r="C1007">
        <f t="shared" si="481"/>
        <v>0</v>
      </c>
      <c r="D1007">
        <f>IFERROR(VLOOKUP(C1007,'Enheter, modell og år'!$A$2:$B$31,2,FALSE),0)</f>
        <v>0</v>
      </c>
      <c r="E1007" t="str">
        <f>'Liste detaljert wide'!$E$1</f>
        <v>SO-bev</v>
      </c>
      <c r="F1007" t="str">
        <f t="shared" si="437"/>
        <v>2023VFM0SO-bev</v>
      </c>
      <c r="G1007" s="3">
        <f>'Liste detaljert wide'!E467</f>
        <v>0</v>
      </c>
      <c r="H1007" t="str">
        <f>VLOOKUP(E1007,Def!$B$2:$C$15,2,FALSE)</f>
        <v>SO-bev</v>
      </c>
      <c r="I1007" s="3">
        <f>IF(A1007='Enheter, modell og år'!$F$2-1,0,G1007-VLOOKUP(A1007-1&amp;B1007&amp;C1007&amp;E1007,$F$2:$G$7561,2,FALSE))</f>
        <v>0</v>
      </c>
      <c r="J1007" s="3">
        <f>IF(A1007='Enheter, modell og år'!$F$2-1,0,VLOOKUP(A1007-1&amp;B1007&amp;C1007&amp;E1007,$F$2:$G$7561,2,FALSE))</f>
        <v>0</v>
      </c>
    </row>
    <row r="1008" spans="1:10" x14ac:dyDescent="0.25">
      <c r="A1008">
        <f t="shared" ref="A1008:C1008" si="482">A468</f>
        <v>2023</v>
      </c>
      <c r="B1008" t="str">
        <f t="shared" si="482"/>
        <v>VFM</v>
      </c>
      <c r="C1008">
        <f t="shared" si="482"/>
        <v>0</v>
      </c>
      <c r="D1008">
        <f>IFERROR(VLOOKUP(C1008,'Enheter, modell og år'!$A$2:$B$31,2,FALSE),0)</f>
        <v>0</v>
      </c>
      <c r="E1008" t="str">
        <f>'Liste detaljert wide'!$E$1</f>
        <v>SO-bev</v>
      </c>
      <c r="F1008" t="str">
        <f t="shared" si="437"/>
        <v>2023VFM0SO-bev</v>
      </c>
      <c r="G1008" s="3">
        <f>'Liste detaljert wide'!E468</f>
        <v>0</v>
      </c>
      <c r="H1008" t="str">
        <f>VLOOKUP(E1008,Def!$B$2:$C$15,2,FALSE)</f>
        <v>SO-bev</v>
      </c>
      <c r="I1008" s="3">
        <f>IF(A1008='Enheter, modell og år'!$F$2-1,0,G1008-VLOOKUP(A1008-1&amp;B1008&amp;C1008&amp;E1008,$F$2:$G$7561,2,FALSE))</f>
        <v>0</v>
      </c>
      <c r="J1008" s="3">
        <f>IF(A1008='Enheter, modell og år'!$F$2-1,0,VLOOKUP(A1008-1&amp;B1008&amp;C1008&amp;E1008,$F$2:$G$7561,2,FALSE))</f>
        <v>0</v>
      </c>
    </row>
    <row r="1009" spans="1:10" x14ac:dyDescent="0.25">
      <c r="A1009">
        <f t="shared" ref="A1009:C1009" si="483">A469</f>
        <v>2023</v>
      </c>
      <c r="B1009" t="str">
        <f t="shared" si="483"/>
        <v>VFM</v>
      </c>
      <c r="C1009">
        <f t="shared" si="483"/>
        <v>0</v>
      </c>
      <c r="D1009">
        <f>IFERROR(VLOOKUP(C1009,'Enheter, modell og år'!$A$2:$B$31,2,FALSE),0)</f>
        <v>0</v>
      </c>
      <c r="E1009" t="str">
        <f>'Liste detaljert wide'!$E$1</f>
        <v>SO-bev</v>
      </c>
      <c r="F1009" t="str">
        <f t="shared" si="437"/>
        <v>2023VFM0SO-bev</v>
      </c>
      <c r="G1009" s="3">
        <f>'Liste detaljert wide'!E469</f>
        <v>0</v>
      </c>
      <c r="H1009" t="str">
        <f>VLOOKUP(E1009,Def!$B$2:$C$15,2,FALSE)</f>
        <v>SO-bev</v>
      </c>
      <c r="I1009" s="3">
        <f>IF(A1009='Enheter, modell og år'!$F$2-1,0,G1009-VLOOKUP(A1009-1&amp;B1009&amp;C1009&amp;E1009,$F$2:$G$7561,2,FALSE))</f>
        <v>0</v>
      </c>
      <c r="J1009" s="3">
        <f>IF(A1009='Enheter, modell og år'!$F$2-1,0,VLOOKUP(A1009-1&amp;B1009&amp;C1009&amp;E1009,$F$2:$G$7561,2,FALSE))</f>
        <v>0</v>
      </c>
    </row>
    <row r="1010" spans="1:10" x14ac:dyDescent="0.25">
      <c r="A1010">
        <f t="shared" ref="A1010:C1010" si="484">A470</f>
        <v>2023</v>
      </c>
      <c r="B1010" t="str">
        <f t="shared" si="484"/>
        <v>VFM</v>
      </c>
      <c r="C1010">
        <f t="shared" si="484"/>
        <v>0</v>
      </c>
      <c r="D1010">
        <f>IFERROR(VLOOKUP(C1010,'Enheter, modell og år'!$A$2:$B$31,2,FALSE),0)</f>
        <v>0</v>
      </c>
      <c r="E1010" t="str">
        <f>'Liste detaljert wide'!$E$1</f>
        <v>SO-bev</v>
      </c>
      <c r="F1010" t="str">
        <f t="shared" si="437"/>
        <v>2023VFM0SO-bev</v>
      </c>
      <c r="G1010" s="3">
        <f>'Liste detaljert wide'!E470</f>
        <v>0</v>
      </c>
      <c r="H1010" t="str">
        <f>VLOOKUP(E1010,Def!$B$2:$C$15,2,FALSE)</f>
        <v>SO-bev</v>
      </c>
      <c r="I1010" s="3">
        <f>IF(A1010='Enheter, modell og år'!$F$2-1,0,G1010-VLOOKUP(A1010-1&amp;B1010&amp;C1010&amp;E1010,$F$2:$G$7561,2,FALSE))</f>
        <v>0</v>
      </c>
      <c r="J1010" s="3">
        <f>IF(A1010='Enheter, modell og år'!$F$2-1,0,VLOOKUP(A1010-1&amp;B1010&amp;C1010&amp;E1010,$F$2:$G$7561,2,FALSE))</f>
        <v>0</v>
      </c>
    </row>
    <row r="1011" spans="1:10" x14ac:dyDescent="0.25">
      <c r="A1011">
        <f t="shared" ref="A1011:C1011" si="485">A471</f>
        <v>2023</v>
      </c>
      <c r="B1011" t="str">
        <f t="shared" si="485"/>
        <v>VFM</v>
      </c>
      <c r="C1011">
        <f t="shared" si="485"/>
        <v>0</v>
      </c>
      <c r="D1011">
        <f>IFERROR(VLOOKUP(C1011,'Enheter, modell og år'!$A$2:$B$31,2,FALSE),0)</f>
        <v>0</v>
      </c>
      <c r="E1011" t="str">
        <f>'Liste detaljert wide'!$E$1</f>
        <v>SO-bev</v>
      </c>
      <c r="F1011" t="str">
        <f t="shared" si="437"/>
        <v>2023VFM0SO-bev</v>
      </c>
      <c r="G1011" s="3">
        <f>'Liste detaljert wide'!E471</f>
        <v>0</v>
      </c>
      <c r="H1011" t="str">
        <f>VLOOKUP(E1011,Def!$B$2:$C$15,2,FALSE)</f>
        <v>SO-bev</v>
      </c>
      <c r="I1011" s="3">
        <f>IF(A1011='Enheter, modell og år'!$F$2-1,0,G1011-VLOOKUP(A1011-1&amp;B1011&amp;C1011&amp;E1011,$F$2:$G$7561,2,FALSE))</f>
        <v>0</v>
      </c>
      <c r="J1011" s="3">
        <f>IF(A1011='Enheter, modell og år'!$F$2-1,0,VLOOKUP(A1011-1&amp;B1011&amp;C1011&amp;E1011,$F$2:$G$7561,2,FALSE))</f>
        <v>0</v>
      </c>
    </row>
    <row r="1012" spans="1:10" x14ac:dyDescent="0.25">
      <c r="A1012">
        <f t="shared" ref="A1012:C1012" si="486">A472</f>
        <v>2023</v>
      </c>
      <c r="B1012" t="str">
        <f t="shared" si="486"/>
        <v>VFM</v>
      </c>
      <c r="C1012">
        <f t="shared" si="486"/>
        <v>0</v>
      </c>
      <c r="D1012">
        <f>IFERROR(VLOOKUP(C1012,'Enheter, modell og år'!$A$2:$B$31,2,FALSE),0)</f>
        <v>0</v>
      </c>
      <c r="E1012" t="str">
        <f>'Liste detaljert wide'!$E$1</f>
        <v>SO-bev</v>
      </c>
      <c r="F1012" t="str">
        <f t="shared" si="437"/>
        <v>2023VFM0SO-bev</v>
      </c>
      <c r="G1012" s="3">
        <f>'Liste detaljert wide'!E472</f>
        <v>0</v>
      </c>
      <c r="H1012" t="str">
        <f>VLOOKUP(E1012,Def!$B$2:$C$15,2,FALSE)</f>
        <v>SO-bev</v>
      </c>
      <c r="I1012" s="3">
        <f>IF(A1012='Enheter, modell og år'!$F$2-1,0,G1012-VLOOKUP(A1012-1&amp;B1012&amp;C1012&amp;E1012,$F$2:$G$7561,2,FALSE))</f>
        <v>0</v>
      </c>
      <c r="J1012" s="3">
        <f>IF(A1012='Enheter, modell og år'!$F$2-1,0,VLOOKUP(A1012-1&amp;B1012&amp;C1012&amp;E1012,$F$2:$G$7561,2,FALSE))</f>
        <v>0</v>
      </c>
    </row>
    <row r="1013" spans="1:10" x14ac:dyDescent="0.25">
      <c r="A1013">
        <f t="shared" ref="A1013:C1013" si="487">A473</f>
        <v>2023</v>
      </c>
      <c r="B1013" t="str">
        <f t="shared" si="487"/>
        <v>VFM</v>
      </c>
      <c r="C1013">
        <f t="shared" si="487"/>
        <v>0</v>
      </c>
      <c r="D1013">
        <f>IFERROR(VLOOKUP(C1013,'Enheter, modell og år'!$A$2:$B$31,2,FALSE),0)</f>
        <v>0</v>
      </c>
      <c r="E1013" t="str">
        <f>'Liste detaljert wide'!$E$1</f>
        <v>SO-bev</v>
      </c>
      <c r="F1013" t="str">
        <f t="shared" si="437"/>
        <v>2023VFM0SO-bev</v>
      </c>
      <c r="G1013" s="3">
        <f>'Liste detaljert wide'!E473</f>
        <v>0</v>
      </c>
      <c r="H1013" t="str">
        <f>VLOOKUP(E1013,Def!$B$2:$C$15,2,FALSE)</f>
        <v>SO-bev</v>
      </c>
      <c r="I1013" s="3">
        <f>IF(A1013='Enheter, modell og år'!$F$2-1,0,G1013-VLOOKUP(A1013-1&amp;B1013&amp;C1013&amp;E1013,$F$2:$G$7561,2,FALSE))</f>
        <v>0</v>
      </c>
      <c r="J1013" s="3">
        <f>IF(A1013='Enheter, modell og år'!$F$2-1,0,VLOOKUP(A1013-1&amp;B1013&amp;C1013&amp;E1013,$F$2:$G$7561,2,FALSE))</f>
        <v>0</v>
      </c>
    </row>
    <row r="1014" spans="1:10" x14ac:dyDescent="0.25">
      <c r="A1014">
        <f t="shared" ref="A1014:C1014" si="488">A474</f>
        <v>2023</v>
      </c>
      <c r="B1014" t="str">
        <f t="shared" si="488"/>
        <v>VFM</v>
      </c>
      <c r="C1014">
        <f t="shared" si="488"/>
        <v>0</v>
      </c>
      <c r="D1014">
        <f>IFERROR(VLOOKUP(C1014,'Enheter, modell og år'!$A$2:$B$31,2,FALSE),0)</f>
        <v>0</v>
      </c>
      <c r="E1014" t="str">
        <f>'Liste detaljert wide'!$E$1</f>
        <v>SO-bev</v>
      </c>
      <c r="F1014" t="str">
        <f t="shared" si="437"/>
        <v>2023VFM0SO-bev</v>
      </c>
      <c r="G1014" s="3">
        <f>'Liste detaljert wide'!E474</f>
        <v>0</v>
      </c>
      <c r="H1014" t="str">
        <f>VLOOKUP(E1014,Def!$B$2:$C$15,2,FALSE)</f>
        <v>SO-bev</v>
      </c>
      <c r="I1014" s="3">
        <f>IF(A1014='Enheter, modell og år'!$F$2-1,0,G1014-VLOOKUP(A1014-1&amp;B1014&amp;C1014&amp;E1014,$F$2:$G$7561,2,FALSE))</f>
        <v>0</v>
      </c>
      <c r="J1014" s="3">
        <f>IF(A1014='Enheter, modell og år'!$F$2-1,0,VLOOKUP(A1014-1&amp;B1014&amp;C1014&amp;E1014,$F$2:$G$7561,2,FALSE))</f>
        <v>0</v>
      </c>
    </row>
    <row r="1015" spans="1:10" x14ac:dyDescent="0.25">
      <c r="A1015">
        <f t="shared" ref="A1015:C1015" si="489">A475</f>
        <v>2023</v>
      </c>
      <c r="B1015" t="str">
        <f t="shared" si="489"/>
        <v>VFM</v>
      </c>
      <c r="C1015">
        <f t="shared" si="489"/>
        <v>0</v>
      </c>
      <c r="D1015">
        <f>IFERROR(VLOOKUP(C1015,'Enheter, modell og år'!$A$2:$B$31,2,FALSE),0)</f>
        <v>0</v>
      </c>
      <c r="E1015" t="str">
        <f>'Liste detaljert wide'!$E$1</f>
        <v>SO-bev</v>
      </c>
      <c r="F1015" t="str">
        <f t="shared" si="437"/>
        <v>2023VFM0SO-bev</v>
      </c>
      <c r="G1015" s="3">
        <f>'Liste detaljert wide'!E475</f>
        <v>0</v>
      </c>
      <c r="H1015" t="str">
        <f>VLOOKUP(E1015,Def!$B$2:$C$15,2,FALSE)</f>
        <v>SO-bev</v>
      </c>
      <c r="I1015" s="3">
        <f>IF(A1015='Enheter, modell og år'!$F$2-1,0,G1015-VLOOKUP(A1015-1&amp;B1015&amp;C1015&amp;E1015,$F$2:$G$7561,2,FALSE))</f>
        <v>0</v>
      </c>
      <c r="J1015" s="3">
        <f>IF(A1015='Enheter, modell og år'!$F$2-1,0,VLOOKUP(A1015-1&amp;B1015&amp;C1015&amp;E1015,$F$2:$G$7561,2,FALSE))</f>
        <v>0</v>
      </c>
    </row>
    <row r="1016" spans="1:10" x14ac:dyDescent="0.25">
      <c r="A1016">
        <f t="shared" ref="A1016:C1016" si="490">A476</f>
        <v>2023</v>
      </c>
      <c r="B1016" t="str">
        <f t="shared" si="490"/>
        <v>VFM</v>
      </c>
      <c r="C1016">
        <f t="shared" si="490"/>
        <v>0</v>
      </c>
      <c r="D1016">
        <f>IFERROR(VLOOKUP(C1016,'Enheter, modell og år'!$A$2:$B$31,2,FALSE),0)</f>
        <v>0</v>
      </c>
      <c r="E1016" t="str">
        <f>'Liste detaljert wide'!$E$1</f>
        <v>SO-bev</v>
      </c>
      <c r="F1016" t="str">
        <f t="shared" si="437"/>
        <v>2023VFM0SO-bev</v>
      </c>
      <c r="G1016" s="3">
        <f>'Liste detaljert wide'!E476</f>
        <v>0</v>
      </c>
      <c r="H1016" t="str">
        <f>VLOOKUP(E1016,Def!$B$2:$C$15,2,FALSE)</f>
        <v>SO-bev</v>
      </c>
      <c r="I1016" s="3">
        <f>IF(A1016='Enheter, modell og år'!$F$2-1,0,G1016-VLOOKUP(A1016-1&amp;B1016&amp;C1016&amp;E1016,$F$2:$G$7561,2,FALSE))</f>
        <v>0</v>
      </c>
      <c r="J1016" s="3">
        <f>IF(A1016='Enheter, modell og år'!$F$2-1,0,VLOOKUP(A1016-1&amp;B1016&amp;C1016&amp;E1016,$F$2:$G$7561,2,FALSE))</f>
        <v>0</v>
      </c>
    </row>
    <row r="1017" spans="1:10" x14ac:dyDescent="0.25">
      <c r="A1017">
        <f t="shared" ref="A1017:C1017" si="491">A477</f>
        <v>2023</v>
      </c>
      <c r="B1017" t="str">
        <f t="shared" si="491"/>
        <v>VFM</v>
      </c>
      <c r="C1017">
        <f t="shared" si="491"/>
        <v>0</v>
      </c>
      <c r="D1017">
        <f>IFERROR(VLOOKUP(C1017,'Enheter, modell og år'!$A$2:$B$31,2,FALSE),0)</f>
        <v>0</v>
      </c>
      <c r="E1017" t="str">
        <f>'Liste detaljert wide'!$E$1</f>
        <v>SO-bev</v>
      </c>
      <c r="F1017" t="str">
        <f t="shared" si="437"/>
        <v>2023VFM0SO-bev</v>
      </c>
      <c r="G1017" s="3">
        <f>'Liste detaljert wide'!E477</f>
        <v>0</v>
      </c>
      <c r="H1017" t="str">
        <f>VLOOKUP(E1017,Def!$B$2:$C$15,2,FALSE)</f>
        <v>SO-bev</v>
      </c>
      <c r="I1017" s="3">
        <f>IF(A1017='Enheter, modell og år'!$F$2-1,0,G1017-VLOOKUP(A1017-1&amp;B1017&amp;C1017&amp;E1017,$F$2:$G$7561,2,FALSE))</f>
        <v>0</v>
      </c>
      <c r="J1017" s="3">
        <f>IF(A1017='Enheter, modell og år'!$F$2-1,0,VLOOKUP(A1017-1&amp;B1017&amp;C1017&amp;E1017,$F$2:$G$7561,2,FALSE))</f>
        <v>0</v>
      </c>
    </row>
    <row r="1018" spans="1:10" x14ac:dyDescent="0.25">
      <c r="A1018">
        <f t="shared" ref="A1018:C1018" si="492">A478</f>
        <v>2023</v>
      </c>
      <c r="B1018" t="str">
        <f t="shared" si="492"/>
        <v>VFM</v>
      </c>
      <c r="C1018">
        <f t="shared" si="492"/>
        <v>0</v>
      </c>
      <c r="D1018">
        <f>IFERROR(VLOOKUP(C1018,'Enheter, modell og år'!$A$2:$B$31,2,FALSE),0)</f>
        <v>0</v>
      </c>
      <c r="E1018" t="str">
        <f>'Liste detaljert wide'!$E$1</f>
        <v>SO-bev</v>
      </c>
      <c r="F1018" t="str">
        <f t="shared" si="437"/>
        <v>2023VFM0SO-bev</v>
      </c>
      <c r="G1018" s="3">
        <f>'Liste detaljert wide'!E478</f>
        <v>0</v>
      </c>
      <c r="H1018" t="str">
        <f>VLOOKUP(E1018,Def!$B$2:$C$15,2,FALSE)</f>
        <v>SO-bev</v>
      </c>
      <c r="I1018" s="3">
        <f>IF(A1018='Enheter, modell og år'!$F$2-1,0,G1018-VLOOKUP(A1018-1&amp;B1018&amp;C1018&amp;E1018,$F$2:$G$7561,2,FALSE))</f>
        <v>0</v>
      </c>
      <c r="J1018" s="3">
        <f>IF(A1018='Enheter, modell og år'!$F$2-1,0,VLOOKUP(A1018-1&amp;B1018&amp;C1018&amp;E1018,$F$2:$G$7561,2,FALSE))</f>
        <v>0</v>
      </c>
    </row>
    <row r="1019" spans="1:10" x14ac:dyDescent="0.25">
      <c r="A1019">
        <f t="shared" ref="A1019:C1019" si="493">A479</f>
        <v>2023</v>
      </c>
      <c r="B1019" t="str">
        <f t="shared" si="493"/>
        <v>VFM</v>
      </c>
      <c r="C1019">
        <f t="shared" si="493"/>
        <v>0</v>
      </c>
      <c r="D1019">
        <f>IFERROR(VLOOKUP(C1019,'Enheter, modell og år'!$A$2:$B$31,2,FALSE),0)</f>
        <v>0</v>
      </c>
      <c r="E1019" t="str">
        <f>'Liste detaljert wide'!$E$1</f>
        <v>SO-bev</v>
      </c>
      <c r="F1019" t="str">
        <f t="shared" si="437"/>
        <v>2023VFM0SO-bev</v>
      </c>
      <c r="G1019" s="3">
        <f>'Liste detaljert wide'!E479</f>
        <v>0</v>
      </c>
      <c r="H1019" t="str">
        <f>VLOOKUP(E1019,Def!$B$2:$C$15,2,FALSE)</f>
        <v>SO-bev</v>
      </c>
      <c r="I1019" s="3">
        <f>IF(A1019='Enheter, modell og år'!$F$2-1,0,G1019-VLOOKUP(A1019-1&amp;B1019&amp;C1019&amp;E1019,$F$2:$G$7561,2,FALSE))</f>
        <v>0</v>
      </c>
      <c r="J1019" s="3">
        <f>IF(A1019='Enheter, modell og år'!$F$2-1,0,VLOOKUP(A1019-1&amp;B1019&amp;C1019&amp;E1019,$F$2:$G$7561,2,FALSE))</f>
        <v>0</v>
      </c>
    </row>
    <row r="1020" spans="1:10" x14ac:dyDescent="0.25">
      <c r="A1020">
        <f t="shared" ref="A1020:C1020" si="494">A480</f>
        <v>2023</v>
      </c>
      <c r="B1020" t="str">
        <f t="shared" si="494"/>
        <v>VFM</v>
      </c>
      <c r="C1020">
        <f t="shared" si="494"/>
        <v>0</v>
      </c>
      <c r="D1020">
        <f>IFERROR(VLOOKUP(C1020,'Enheter, modell og år'!$A$2:$B$31,2,FALSE),0)</f>
        <v>0</v>
      </c>
      <c r="E1020" t="str">
        <f>'Liste detaljert wide'!$E$1</f>
        <v>SO-bev</v>
      </c>
      <c r="F1020" t="str">
        <f t="shared" si="437"/>
        <v>2023VFM0SO-bev</v>
      </c>
      <c r="G1020" s="3">
        <f>'Liste detaljert wide'!E480</f>
        <v>0</v>
      </c>
      <c r="H1020" t="str">
        <f>VLOOKUP(E1020,Def!$B$2:$C$15,2,FALSE)</f>
        <v>SO-bev</v>
      </c>
      <c r="I1020" s="3">
        <f>IF(A1020='Enheter, modell og år'!$F$2-1,0,G1020-VLOOKUP(A1020-1&amp;B1020&amp;C1020&amp;E1020,$F$2:$G$7561,2,FALSE))</f>
        <v>0</v>
      </c>
      <c r="J1020" s="3">
        <f>IF(A1020='Enheter, modell og år'!$F$2-1,0,VLOOKUP(A1020-1&amp;B1020&amp;C1020&amp;E1020,$F$2:$G$7561,2,FALSE))</f>
        <v>0</v>
      </c>
    </row>
    <row r="1021" spans="1:10" x14ac:dyDescent="0.25">
      <c r="A1021">
        <f t="shared" ref="A1021:C1021" si="495">A481</f>
        <v>2023</v>
      </c>
      <c r="B1021" t="str">
        <f t="shared" si="495"/>
        <v>VFM</v>
      </c>
      <c r="C1021">
        <f t="shared" si="495"/>
        <v>0</v>
      </c>
      <c r="D1021">
        <f>IFERROR(VLOOKUP(C1021,'Enheter, modell og år'!$A$2:$B$31,2,FALSE),0)</f>
        <v>0</v>
      </c>
      <c r="E1021" t="str">
        <f>'Liste detaljert wide'!$E$1</f>
        <v>SO-bev</v>
      </c>
      <c r="F1021" t="str">
        <f t="shared" si="437"/>
        <v>2023VFM0SO-bev</v>
      </c>
      <c r="G1021" s="3">
        <f>'Liste detaljert wide'!E481</f>
        <v>0</v>
      </c>
      <c r="H1021" t="str">
        <f>VLOOKUP(E1021,Def!$B$2:$C$15,2,FALSE)</f>
        <v>SO-bev</v>
      </c>
      <c r="I1021" s="3">
        <f>IF(A1021='Enheter, modell og år'!$F$2-1,0,G1021-VLOOKUP(A1021-1&amp;B1021&amp;C1021&amp;E1021,$F$2:$G$7561,2,FALSE))</f>
        <v>0</v>
      </c>
      <c r="J1021" s="3">
        <f>IF(A1021='Enheter, modell og år'!$F$2-1,0,VLOOKUP(A1021-1&amp;B1021&amp;C1021&amp;E1021,$F$2:$G$7561,2,FALSE))</f>
        <v>0</v>
      </c>
    </row>
    <row r="1022" spans="1:10" x14ac:dyDescent="0.25">
      <c r="A1022">
        <f t="shared" ref="A1022:C1022" si="496">A482</f>
        <v>2024</v>
      </c>
      <c r="B1022" t="str">
        <f t="shared" si="496"/>
        <v>VFM</v>
      </c>
      <c r="C1022">
        <f t="shared" si="496"/>
        <v>0</v>
      </c>
      <c r="D1022">
        <f>IFERROR(VLOOKUP(C1022,'Enheter, modell og år'!$A$2:$B$31,2,FALSE),0)</f>
        <v>0</v>
      </c>
      <c r="E1022" t="str">
        <f>'Liste detaljert wide'!$E$1</f>
        <v>SO-bev</v>
      </c>
      <c r="F1022" t="str">
        <f t="shared" si="437"/>
        <v>2024VFM0SO-bev</v>
      </c>
      <c r="G1022" s="3">
        <f>'Liste detaljert wide'!E482</f>
        <v>0</v>
      </c>
      <c r="H1022" t="str">
        <f>VLOOKUP(E1022,Def!$B$2:$C$15,2,FALSE)</f>
        <v>SO-bev</v>
      </c>
      <c r="I1022" s="3">
        <f>IF(A1022='Enheter, modell og år'!$F$2-1,0,G1022-VLOOKUP(A1022-1&amp;B1022&amp;C1022&amp;E1022,$F$2:$G$7561,2,FALSE))</f>
        <v>0</v>
      </c>
      <c r="J1022" s="3">
        <f>IF(A1022='Enheter, modell og år'!$F$2-1,0,VLOOKUP(A1022-1&amp;B1022&amp;C1022&amp;E1022,$F$2:$G$7561,2,FALSE))</f>
        <v>0</v>
      </c>
    </row>
    <row r="1023" spans="1:10" x14ac:dyDescent="0.25">
      <c r="A1023">
        <f t="shared" ref="A1023:C1023" si="497">A483</f>
        <v>2024</v>
      </c>
      <c r="B1023" t="str">
        <f t="shared" si="497"/>
        <v>VFM</v>
      </c>
      <c r="C1023">
        <f t="shared" si="497"/>
        <v>0</v>
      </c>
      <c r="D1023">
        <f>IFERROR(VLOOKUP(C1023,'Enheter, modell og år'!$A$2:$B$31,2,FALSE),0)</f>
        <v>0</v>
      </c>
      <c r="E1023" t="str">
        <f>'Liste detaljert wide'!$E$1</f>
        <v>SO-bev</v>
      </c>
      <c r="F1023" t="str">
        <f t="shared" si="437"/>
        <v>2024VFM0SO-bev</v>
      </c>
      <c r="G1023" s="3">
        <f>'Liste detaljert wide'!E483</f>
        <v>0</v>
      </c>
      <c r="H1023" t="str">
        <f>VLOOKUP(E1023,Def!$B$2:$C$15,2,FALSE)</f>
        <v>SO-bev</v>
      </c>
      <c r="I1023" s="3">
        <f>IF(A1023='Enheter, modell og år'!$F$2-1,0,G1023-VLOOKUP(A1023-1&amp;B1023&amp;C1023&amp;E1023,$F$2:$G$7561,2,FALSE))</f>
        <v>0</v>
      </c>
      <c r="J1023" s="3">
        <f>IF(A1023='Enheter, modell og år'!$F$2-1,0,VLOOKUP(A1023-1&amp;B1023&amp;C1023&amp;E1023,$F$2:$G$7561,2,FALSE))</f>
        <v>0</v>
      </c>
    </row>
    <row r="1024" spans="1:10" x14ac:dyDescent="0.25">
      <c r="A1024">
        <f t="shared" ref="A1024:C1024" si="498">A484</f>
        <v>2024</v>
      </c>
      <c r="B1024" t="str">
        <f t="shared" si="498"/>
        <v>VFM</v>
      </c>
      <c r="C1024">
        <f t="shared" si="498"/>
        <v>0</v>
      </c>
      <c r="D1024">
        <f>IFERROR(VLOOKUP(C1024,'Enheter, modell og år'!$A$2:$B$31,2,FALSE),0)</f>
        <v>0</v>
      </c>
      <c r="E1024" t="str">
        <f>'Liste detaljert wide'!$E$1</f>
        <v>SO-bev</v>
      </c>
      <c r="F1024" t="str">
        <f t="shared" si="437"/>
        <v>2024VFM0SO-bev</v>
      </c>
      <c r="G1024" s="3">
        <f>'Liste detaljert wide'!E484</f>
        <v>0</v>
      </c>
      <c r="H1024" t="str">
        <f>VLOOKUP(E1024,Def!$B$2:$C$15,2,FALSE)</f>
        <v>SO-bev</v>
      </c>
      <c r="I1024" s="3">
        <f>IF(A1024='Enheter, modell og år'!$F$2-1,0,G1024-VLOOKUP(A1024-1&amp;B1024&amp;C1024&amp;E1024,$F$2:$G$7561,2,FALSE))</f>
        <v>0</v>
      </c>
      <c r="J1024" s="3">
        <f>IF(A1024='Enheter, modell og år'!$F$2-1,0,VLOOKUP(A1024-1&amp;B1024&amp;C1024&amp;E1024,$F$2:$G$7561,2,FALSE))</f>
        <v>0</v>
      </c>
    </row>
    <row r="1025" spans="1:10" x14ac:dyDescent="0.25">
      <c r="A1025">
        <f t="shared" ref="A1025:C1025" si="499">A485</f>
        <v>2024</v>
      </c>
      <c r="B1025" t="str">
        <f t="shared" si="499"/>
        <v>VFM</v>
      </c>
      <c r="C1025">
        <f t="shared" si="499"/>
        <v>0</v>
      </c>
      <c r="D1025">
        <f>IFERROR(VLOOKUP(C1025,'Enheter, modell og år'!$A$2:$B$31,2,FALSE),0)</f>
        <v>0</v>
      </c>
      <c r="E1025" t="str">
        <f>'Liste detaljert wide'!$E$1</f>
        <v>SO-bev</v>
      </c>
      <c r="F1025" t="str">
        <f t="shared" si="437"/>
        <v>2024VFM0SO-bev</v>
      </c>
      <c r="G1025" s="3">
        <f>'Liste detaljert wide'!E485</f>
        <v>0</v>
      </c>
      <c r="H1025" t="str">
        <f>VLOOKUP(E1025,Def!$B$2:$C$15,2,FALSE)</f>
        <v>SO-bev</v>
      </c>
      <c r="I1025" s="3">
        <f>IF(A1025='Enheter, modell og år'!$F$2-1,0,G1025-VLOOKUP(A1025-1&amp;B1025&amp;C1025&amp;E1025,$F$2:$G$7561,2,FALSE))</f>
        <v>0</v>
      </c>
      <c r="J1025" s="3">
        <f>IF(A1025='Enheter, modell og år'!$F$2-1,0,VLOOKUP(A1025-1&amp;B1025&amp;C1025&amp;E1025,$F$2:$G$7561,2,FALSE))</f>
        <v>0</v>
      </c>
    </row>
    <row r="1026" spans="1:10" x14ac:dyDescent="0.25">
      <c r="A1026">
        <f t="shared" ref="A1026:C1026" si="500">A486</f>
        <v>2024</v>
      </c>
      <c r="B1026" t="str">
        <f t="shared" si="500"/>
        <v>VFM</v>
      </c>
      <c r="C1026">
        <f t="shared" si="500"/>
        <v>0</v>
      </c>
      <c r="D1026">
        <f>IFERROR(VLOOKUP(C1026,'Enheter, modell og år'!$A$2:$B$31,2,FALSE),0)</f>
        <v>0</v>
      </c>
      <c r="E1026" t="str">
        <f>'Liste detaljert wide'!$E$1</f>
        <v>SO-bev</v>
      </c>
      <c r="F1026" t="str">
        <f t="shared" si="437"/>
        <v>2024VFM0SO-bev</v>
      </c>
      <c r="G1026" s="3">
        <f>'Liste detaljert wide'!E486</f>
        <v>0</v>
      </c>
      <c r="H1026" t="str">
        <f>VLOOKUP(E1026,Def!$B$2:$C$15,2,FALSE)</f>
        <v>SO-bev</v>
      </c>
      <c r="I1026" s="3">
        <f>IF(A1026='Enheter, modell og år'!$F$2-1,0,G1026-VLOOKUP(A1026-1&amp;B1026&amp;C1026&amp;E1026,$F$2:$G$7561,2,FALSE))</f>
        <v>0</v>
      </c>
      <c r="J1026" s="3">
        <f>IF(A1026='Enheter, modell og år'!$F$2-1,0,VLOOKUP(A1026-1&amp;B1026&amp;C1026&amp;E1026,$F$2:$G$7561,2,FALSE))</f>
        <v>0</v>
      </c>
    </row>
    <row r="1027" spans="1:10" x14ac:dyDescent="0.25">
      <c r="A1027">
        <f t="shared" ref="A1027:C1027" si="501">A487</f>
        <v>2024</v>
      </c>
      <c r="B1027" t="str">
        <f t="shared" si="501"/>
        <v>VFM</v>
      </c>
      <c r="C1027">
        <f t="shared" si="501"/>
        <v>0</v>
      </c>
      <c r="D1027">
        <f>IFERROR(VLOOKUP(C1027,'Enheter, modell og år'!$A$2:$B$31,2,FALSE),0)</f>
        <v>0</v>
      </c>
      <c r="E1027" t="str">
        <f>'Liste detaljert wide'!$E$1</f>
        <v>SO-bev</v>
      </c>
      <c r="F1027" t="str">
        <f t="shared" ref="F1027:F1090" si="502">A1027&amp;B1027&amp;C1027&amp;E1027</f>
        <v>2024VFM0SO-bev</v>
      </c>
      <c r="G1027" s="3">
        <f>'Liste detaljert wide'!E487</f>
        <v>0</v>
      </c>
      <c r="H1027" t="str">
        <f>VLOOKUP(E1027,Def!$B$2:$C$15,2,FALSE)</f>
        <v>SO-bev</v>
      </c>
      <c r="I1027" s="3">
        <f>IF(A1027='Enheter, modell og år'!$F$2-1,0,G1027-VLOOKUP(A1027-1&amp;B1027&amp;C1027&amp;E1027,$F$2:$G$7561,2,FALSE))</f>
        <v>0</v>
      </c>
      <c r="J1027" s="3">
        <f>IF(A1027='Enheter, modell og år'!$F$2-1,0,VLOOKUP(A1027-1&amp;B1027&amp;C1027&amp;E1027,$F$2:$G$7561,2,FALSE))</f>
        <v>0</v>
      </c>
    </row>
    <row r="1028" spans="1:10" x14ac:dyDescent="0.25">
      <c r="A1028">
        <f t="shared" ref="A1028:C1028" si="503">A488</f>
        <v>2024</v>
      </c>
      <c r="B1028" t="str">
        <f t="shared" si="503"/>
        <v>VFM</v>
      </c>
      <c r="C1028">
        <f t="shared" si="503"/>
        <v>0</v>
      </c>
      <c r="D1028">
        <f>IFERROR(VLOOKUP(C1028,'Enheter, modell og år'!$A$2:$B$31,2,FALSE),0)</f>
        <v>0</v>
      </c>
      <c r="E1028" t="str">
        <f>'Liste detaljert wide'!$E$1</f>
        <v>SO-bev</v>
      </c>
      <c r="F1028" t="str">
        <f t="shared" si="502"/>
        <v>2024VFM0SO-bev</v>
      </c>
      <c r="G1028" s="3">
        <f>'Liste detaljert wide'!E488</f>
        <v>0</v>
      </c>
      <c r="H1028" t="str">
        <f>VLOOKUP(E1028,Def!$B$2:$C$15,2,FALSE)</f>
        <v>SO-bev</v>
      </c>
      <c r="I1028" s="3">
        <f>IF(A1028='Enheter, modell og år'!$F$2-1,0,G1028-VLOOKUP(A1028-1&amp;B1028&amp;C1028&amp;E1028,$F$2:$G$7561,2,FALSE))</f>
        <v>0</v>
      </c>
      <c r="J1028" s="3">
        <f>IF(A1028='Enheter, modell og år'!$F$2-1,0,VLOOKUP(A1028-1&amp;B1028&amp;C1028&amp;E1028,$F$2:$G$7561,2,FALSE))</f>
        <v>0</v>
      </c>
    </row>
    <row r="1029" spans="1:10" x14ac:dyDescent="0.25">
      <c r="A1029">
        <f t="shared" ref="A1029:C1029" si="504">A489</f>
        <v>2024</v>
      </c>
      <c r="B1029" t="str">
        <f t="shared" si="504"/>
        <v>VFM</v>
      </c>
      <c r="C1029">
        <f t="shared" si="504"/>
        <v>0</v>
      </c>
      <c r="D1029">
        <f>IFERROR(VLOOKUP(C1029,'Enheter, modell og år'!$A$2:$B$31,2,FALSE),0)</f>
        <v>0</v>
      </c>
      <c r="E1029" t="str">
        <f>'Liste detaljert wide'!$E$1</f>
        <v>SO-bev</v>
      </c>
      <c r="F1029" t="str">
        <f t="shared" si="502"/>
        <v>2024VFM0SO-bev</v>
      </c>
      <c r="G1029" s="3">
        <f>'Liste detaljert wide'!E489</f>
        <v>0</v>
      </c>
      <c r="H1029" t="str">
        <f>VLOOKUP(E1029,Def!$B$2:$C$15,2,FALSE)</f>
        <v>SO-bev</v>
      </c>
      <c r="I1029" s="3">
        <f>IF(A1029='Enheter, modell og år'!$F$2-1,0,G1029-VLOOKUP(A1029-1&amp;B1029&amp;C1029&amp;E1029,$F$2:$G$7561,2,FALSE))</f>
        <v>0</v>
      </c>
      <c r="J1029" s="3">
        <f>IF(A1029='Enheter, modell og år'!$F$2-1,0,VLOOKUP(A1029-1&amp;B1029&amp;C1029&amp;E1029,$F$2:$G$7561,2,FALSE))</f>
        <v>0</v>
      </c>
    </row>
    <row r="1030" spans="1:10" x14ac:dyDescent="0.25">
      <c r="A1030">
        <f t="shared" ref="A1030:C1030" si="505">A490</f>
        <v>2024</v>
      </c>
      <c r="B1030" t="str">
        <f t="shared" si="505"/>
        <v>VFM</v>
      </c>
      <c r="C1030">
        <f t="shared" si="505"/>
        <v>0</v>
      </c>
      <c r="D1030">
        <f>IFERROR(VLOOKUP(C1030,'Enheter, modell og år'!$A$2:$B$31,2,FALSE),0)</f>
        <v>0</v>
      </c>
      <c r="E1030" t="str">
        <f>'Liste detaljert wide'!$E$1</f>
        <v>SO-bev</v>
      </c>
      <c r="F1030" t="str">
        <f t="shared" si="502"/>
        <v>2024VFM0SO-bev</v>
      </c>
      <c r="G1030" s="3">
        <f>'Liste detaljert wide'!E490</f>
        <v>0</v>
      </c>
      <c r="H1030" t="str">
        <f>VLOOKUP(E1030,Def!$B$2:$C$15,2,FALSE)</f>
        <v>SO-bev</v>
      </c>
      <c r="I1030" s="3">
        <f>IF(A1030='Enheter, modell og år'!$F$2-1,0,G1030-VLOOKUP(A1030-1&amp;B1030&amp;C1030&amp;E1030,$F$2:$G$7561,2,FALSE))</f>
        <v>0</v>
      </c>
      <c r="J1030" s="3">
        <f>IF(A1030='Enheter, modell og år'!$F$2-1,0,VLOOKUP(A1030-1&amp;B1030&amp;C1030&amp;E1030,$F$2:$G$7561,2,FALSE))</f>
        <v>0</v>
      </c>
    </row>
    <row r="1031" spans="1:10" x14ac:dyDescent="0.25">
      <c r="A1031">
        <f t="shared" ref="A1031:C1031" si="506">A491</f>
        <v>2024</v>
      </c>
      <c r="B1031" t="str">
        <f t="shared" si="506"/>
        <v>VFM</v>
      </c>
      <c r="C1031">
        <f t="shared" si="506"/>
        <v>0</v>
      </c>
      <c r="D1031">
        <f>IFERROR(VLOOKUP(C1031,'Enheter, modell og år'!$A$2:$B$31,2,FALSE),0)</f>
        <v>0</v>
      </c>
      <c r="E1031" t="str">
        <f>'Liste detaljert wide'!$E$1</f>
        <v>SO-bev</v>
      </c>
      <c r="F1031" t="str">
        <f t="shared" si="502"/>
        <v>2024VFM0SO-bev</v>
      </c>
      <c r="G1031" s="3">
        <f>'Liste detaljert wide'!E491</f>
        <v>0</v>
      </c>
      <c r="H1031" t="str">
        <f>VLOOKUP(E1031,Def!$B$2:$C$15,2,FALSE)</f>
        <v>SO-bev</v>
      </c>
      <c r="I1031" s="3">
        <f>IF(A1031='Enheter, modell og år'!$F$2-1,0,G1031-VLOOKUP(A1031-1&amp;B1031&amp;C1031&amp;E1031,$F$2:$G$7561,2,FALSE))</f>
        <v>0</v>
      </c>
      <c r="J1031" s="3">
        <f>IF(A1031='Enheter, modell og år'!$F$2-1,0,VLOOKUP(A1031-1&amp;B1031&amp;C1031&amp;E1031,$F$2:$G$7561,2,FALSE))</f>
        <v>0</v>
      </c>
    </row>
    <row r="1032" spans="1:10" x14ac:dyDescent="0.25">
      <c r="A1032">
        <f t="shared" ref="A1032:C1032" si="507">A492</f>
        <v>2024</v>
      </c>
      <c r="B1032" t="str">
        <f t="shared" si="507"/>
        <v>VFM</v>
      </c>
      <c r="C1032">
        <f t="shared" si="507"/>
        <v>0</v>
      </c>
      <c r="D1032">
        <f>IFERROR(VLOOKUP(C1032,'Enheter, modell og år'!$A$2:$B$31,2,FALSE),0)</f>
        <v>0</v>
      </c>
      <c r="E1032" t="str">
        <f>'Liste detaljert wide'!$E$1</f>
        <v>SO-bev</v>
      </c>
      <c r="F1032" t="str">
        <f t="shared" si="502"/>
        <v>2024VFM0SO-bev</v>
      </c>
      <c r="G1032" s="3">
        <f>'Liste detaljert wide'!E492</f>
        <v>0</v>
      </c>
      <c r="H1032" t="str">
        <f>VLOOKUP(E1032,Def!$B$2:$C$15,2,FALSE)</f>
        <v>SO-bev</v>
      </c>
      <c r="I1032" s="3">
        <f>IF(A1032='Enheter, modell og år'!$F$2-1,0,G1032-VLOOKUP(A1032-1&amp;B1032&amp;C1032&amp;E1032,$F$2:$G$7561,2,FALSE))</f>
        <v>0</v>
      </c>
      <c r="J1032" s="3">
        <f>IF(A1032='Enheter, modell og år'!$F$2-1,0,VLOOKUP(A1032-1&amp;B1032&amp;C1032&amp;E1032,$F$2:$G$7561,2,FALSE))</f>
        <v>0</v>
      </c>
    </row>
    <row r="1033" spans="1:10" x14ac:dyDescent="0.25">
      <c r="A1033">
        <f t="shared" ref="A1033:C1033" si="508">A493</f>
        <v>2024</v>
      </c>
      <c r="B1033" t="str">
        <f t="shared" si="508"/>
        <v>VFM</v>
      </c>
      <c r="C1033">
        <f t="shared" si="508"/>
        <v>0</v>
      </c>
      <c r="D1033">
        <f>IFERROR(VLOOKUP(C1033,'Enheter, modell og år'!$A$2:$B$31,2,FALSE),0)</f>
        <v>0</v>
      </c>
      <c r="E1033" t="str">
        <f>'Liste detaljert wide'!$E$1</f>
        <v>SO-bev</v>
      </c>
      <c r="F1033" t="str">
        <f t="shared" si="502"/>
        <v>2024VFM0SO-bev</v>
      </c>
      <c r="G1033" s="3">
        <f>'Liste detaljert wide'!E493</f>
        <v>0</v>
      </c>
      <c r="H1033" t="str">
        <f>VLOOKUP(E1033,Def!$B$2:$C$15,2,FALSE)</f>
        <v>SO-bev</v>
      </c>
      <c r="I1033" s="3">
        <f>IF(A1033='Enheter, modell og år'!$F$2-1,0,G1033-VLOOKUP(A1033-1&amp;B1033&amp;C1033&amp;E1033,$F$2:$G$7561,2,FALSE))</f>
        <v>0</v>
      </c>
      <c r="J1033" s="3">
        <f>IF(A1033='Enheter, modell og år'!$F$2-1,0,VLOOKUP(A1033-1&amp;B1033&amp;C1033&amp;E1033,$F$2:$G$7561,2,FALSE))</f>
        <v>0</v>
      </c>
    </row>
    <row r="1034" spans="1:10" x14ac:dyDescent="0.25">
      <c r="A1034">
        <f t="shared" ref="A1034:C1034" si="509">A494</f>
        <v>2024</v>
      </c>
      <c r="B1034" t="str">
        <f t="shared" si="509"/>
        <v>VFM</v>
      </c>
      <c r="C1034">
        <f t="shared" si="509"/>
        <v>0</v>
      </c>
      <c r="D1034">
        <f>IFERROR(VLOOKUP(C1034,'Enheter, modell og år'!$A$2:$B$31,2,FALSE),0)</f>
        <v>0</v>
      </c>
      <c r="E1034" t="str">
        <f>'Liste detaljert wide'!$E$1</f>
        <v>SO-bev</v>
      </c>
      <c r="F1034" t="str">
        <f t="shared" si="502"/>
        <v>2024VFM0SO-bev</v>
      </c>
      <c r="G1034" s="3">
        <f>'Liste detaljert wide'!E494</f>
        <v>0</v>
      </c>
      <c r="H1034" t="str">
        <f>VLOOKUP(E1034,Def!$B$2:$C$15,2,FALSE)</f>
        <v>SO-bev</v>
      </c>
      <c r="I1034" s="3">
        <f>IF(A1034='Enheter, modell og år'!$F$2-1,0,G1034-VLOOKUP(A1034-1&amp;B1034&amp;C1034&amp;E1034,$F$2:$G$7561,2,FALSE))</f>
        <v>0</v>
      </c>
      <c r="J1034" s="3">
        <f>IF(A1034='Enheter, modell og år'!$F$2-1,0,VLOOKUP(A1034-1&amp;B1034&amp;C1034&amp;E1034,$F$2:$G$7561,2,FALSE))</f>
        <v>0</v>
      </c>
    </row>
    <row r="1035" spans="1:10" x14ac:dyDescent="0.25">
      <c r="A1035">
        <f t="shared" ref="A1035:C1035" si="510">A495</f>
        <v>2024</v>
      </c>
      <c r="B1035" t="str">
        <f t="shared" si="510"/>
        <v>VFM</v>
      </c>
      <c r="C1035">
        <f t="shared" si="510"/>
        <v>0</v>
      </c>
      <c r="D1035">
        <f>IFERROR(VLOOKUP(C1035,'Enheter, modell og år'!$A$2:$B$31,2,FALSE),0)</f>
        <v>0</v>
      </c>
      <c r="E1035" t="str">
        <f>'Liste detaljert wide'!$E$1</f>
        <v>SO-bev</v>
      </c>
      <c r="F1035" t="str">
        <f t="shared" si="502"/>
        <v>2024VFM0SO-bev</v>
      </c>
      <c r="G1035" s="3">
        <f>'Liste detaljert wide'!E495</f>
        <v>0</v>
      </c>
      <c r="H1035" t="str">
        <f>VLOOKUP(E1035,Def!$B$2:$C$15,2,FALSE)</f>
        <v>SO-bev</v>
      </c>
      <c r="I1035" s="3">
        <f>IF(A1035='Enheter, modell og år'!$F$2-1,0,G1035-VLOOKUP(A1035-1&amp;B1035&amp;C1035&amp;E1035,$F$2:$G$7561,2,FALSE))</f>
        <v>0</v>
      </c>
      <c r="J1035" s="3">
        <f>IF(A1035='Enheter, modell og år'!$F$2-1,0,VLOOKUP(A1035-1&amp;B1035&amp;C1035&amp;E1035,$F$2:$G$7561,2,FALSE))</f>
        <v>0</v>
      </c>
    </row>
    <row r="1036" spans="1:10" x14ac:dyDescent="0.25">
      <c r="A1036">
        <f t="shared" ref="A1036:C1036" si="511">A496</f>
        <v>2024</v>
      </c>
      <c r="B1036" t="str">
        <f t="shared" si="511"/>
        <v>VFM</v>
      </c>
      <c r="C1036">
        <f t="shared" si="511"/>
        <v>0</v>
      </c>
      <c r="D1036">
        <f>IFERROR(VLOOKUP(C1036,'Enheter, modell og år'!$A$2:$B$31,2,FALSE),0)</f>
        <v>0</v>
      </c>
      <c r="E1036" t="str">
        <f>'Liste detaljert wide'!$E$1</f>
        <v>SO-bev</v>
      </c>
      <c r="F1036" t="str">
        <f t="shared" si="502"/>
        <v>2024VFM0SO-bev</v>
      </c>
      <c r="G1036" s="3">
        <f>'Liste detaljert wide'!E496</f>
        <v>0</v>
      </c>
      <c r="H1036" t="str">
        <f>VLOOKUP(E1036,Def!$B$2:$C$15,2,FALSE)</f>
        <v>SO-bev</v>
      </c>
      <c r="I1036" s="3">
        <f>IF(A1036='Enheter, modell og år'!$F$2-1,0,G1036-VLOOKUP(A1036-1&amp;B1036&amp;C1036&amp;E1036,$F$2:$G$7561,2,FALSE))</f>
        <v>0</v>
      </c>
      <c r="J1036" s="3">
        <f>IF(A1036='Enheter, modell og år'!$F$2-1,0,VLOOKUP(A1036-1&amp;B1036&amp;C1036&amp;E1036,$F$2:$G$7561,2,FALSE))</f>
        <v>0</v>
      </c>
    </row>
    <row r="1037" spans="1:10" x14ac:dyDescent="0.25">
      <c r="A1037">
        <f t="shared" ref="A1037:C1037" si="512">A497</f>
        <v>2024</v>
      </c>
      <c r="B1037" t="str">
        <f t="shared" si="512"/>
        <v>VFM</v>
      </c>
      <c r="C1037">
        <f t="shared" si="512"/>
        <v>0</v>
      </c>
      <c r="D1037">
        <f>IFERROR(VLOOKUP(C1037,'Enheter, modell og år'!$A$2:$B$31,2,FALSE),0)</f>
        <v>0</v>
      </c>
      <c r="E1037" t="str">
        <f>'Liste detaljert wide'!$E$1</f>
        <v>SO-bev</v>
      </c>
      <c r="F1037" t="str">
        <f t="shared" si="502"/>
        <v>2024VFM0SO-bev</v>
      </c>
      <c r="G1037" s="3">
        <f>'Liste detaljert wide'!E497</f>
        <v>0</v>
      </c>
      <c r="H1037" t="str">
        <f>VLOOKUP(E1037,Def!$B$2:$C$15,2,FALSE)</f>
        <v>SO-bev</v>
      </c>
      <c r="I1037" s="3">
        <f>IF(A1037='Enheter, modell og år'!$F$2-1,0,G1037-VLOOKUP(A1037-1&amp;B1037&amp;C1037&amp;E1037,$F$2:$G$7561,2,FALSE))</f>
        <v>0</v>
      </c>
      <c r="J1037" s="3">
        <f>IF(A1037='Enheter, modell og år'!$F$2-1,0,VLOOKUP(A1037-1&amp;B1037&amp;C1037&amp;E1037,$F$2:$G$7561,2,FALSE))</f>
        <v>0</v>
      </c>
    </row>
    <row r="1038" spans="1:10" x14ac:dyDescent="0.25">
      <c r="A1038">
        <f t="shared" ref="A1038:C1038" si="513">A498</f>
        <v>2024</v>
      </c>
      <c r="B1038" t="str">
        <f t="shared" si="513"/>
        <v>VFM</v>
      </c>
      <c r="C1038">
        <f t="shared" si="513"/>
        <v>0</v>
      </c>
      <c r="D1038">
        <f>IFERROR(VLOOKUP(C1038,'Enheter, modell og år'!$A$2:$B$31,2,FALSE),0)</f>
        <v>0</v>
      </c>
      <c r="E1038" t="str">
        <f>'Liste detaljert wide'!$E$1</f>
        <v>SO-bev</v>
      </c>
      <c r="F1038" t="str">
        <f t="shared" si="502"/>
        <v>2024VFM0SO-bev</v>
      </c>
      <c r="G1038" s="3">
        <f>'Liste detaljert wide'!E498</f>
        <v>0</v>
      </c>
      <c r="H1038" t="str">
        <f>VLOOKUP(E1038,Def!$B$2:$C$15,2,FALSE)</f>
        <v>SO-bev</v>
      </c>
      <c r="I1038" s="3">
        <f>IF(A1038='Enheter, modell og år'!$F$2-1,0,G1038-VLOOKUP(A1038-1&amp;B1038&amp;C1038&amp;E1038,$F$2:$G$7561,2,FALSE))</f>
        <v>0</v>
      </c>
      <c r="J1038" s="3">
        <f>IF(A1038='Enheter, modell og år'!$F$2-1,0,VLOOKUP(A1038-1&amp;B1038&amp;C1038&amp;E1038,$F$2:$G$7561,2,FALSE))</f>
        <v>0</v>
      </c>
    </row>
    <row r="1039" spans="1:10" x14ac:dyDescent="0.25">
      <c r="A1039">
        <f t="shared" ref="A1039:C1039" si="514">A499</f>
        <v>2024</v>
      </c>
      <c r="B1039" t="str">
        <f t="shared" si="514"/>
        <v>VFM</v>
      </c>
      <c r="C1039">
        <f t="shared" si="514"/>
        <v>0</v>
      </c>
      <c r="D1039">
        <f>IFERROR(VLOOKUP(C1039,'Enheter, modell og år'!$A$2:$B$31,2,FALSE),0)</f>
        <v>0</v>
      </c>
      <c r="E1039" t="str">
        <f>'Liste detaljert wide'!$E$1</f>
        <v>SO-bev</v>
      </c>
      <c r="F1039" t="str">
        <f t="shared" si="502"/>
        <v>2024VFM0SO-bev</v>
      </c>
      <c r="G1039" s="3">
        <f>'Liste detaljert wide'!E499</f>
        <v>0</v>
      </c>
      <c r="H1039" t="str">
        <f>VLOOKUP(E1039,Def!$B$2:$C$15,2,FALSE)</f>
        <v>SO-bev</v>
      </c>
      <c r="I1039" s="3">
        <f>IF(A1039='Enheter, modell og år'!$F$2-1,0,G1039-VLOOKUP(A1039-1&amp;B1039&amp;C1039&amp;E1039,$F$2:$G$7561,2,FALSE))</f>
        <v>0</v>
      </c>
      <c r="J1039" s="3">
        <f>IF(A1039='Enheter, modell og år'!$F$2-1,0,VLOOKUP(A1039-1&amp;B1039&amp;C1039&amp;E1039,$F$2:$G$7561,2,FALSE))</f>
        <v>0</v>
      </c>
    </row>
    <row r="1040" spans="1:10" x14ac:dyDescent="0.25">
      <c r="A1040">
        <f t="shared" ref="A1040:C1040" si="515">A500</f>
        <v>2024</v>
      </c>
      <c r="B1040" t="str">
        <f t="shared" si="515"/>
        <v>VFM</v>
      </c>
      <c r="C1040">
        <f t="shared" si="515"/>
        <v>0</v>
      </c>
      <c r="D1040">
        <f>IFERROR(VLOOKUP(C1040,'Enheter, modell og år'!$A$2:$B$31,2,FALSE),0)</f>
        <v>0</v>
      </c>
      <c r="E1040" t="str">
        <f>'Liste detaljert wide'!$E$1</f>
        <v>SO-bev</v>
      </c>
      <c r="F1040" t="str">
        <f t="shared" si="502"/>
        <v>2024VFM0SO-bev</v>
      </c>
      <c r="G1040" s="3">
        <f>'Liste detaljert wide'!E500</f>
        <v>0</v>
      </c>
      <c r="H1040" t="str">
        <f>VLOOKUP(E1040,Def!$B$2:$C$15,2,FALSE)</f>
        <v>SO-bev</v>
      </c>
      <c r="I1040" s="3">
        <f>IF(A1040='Enheter, modell og år'!$F$2-1,0,G1040-VLOOKUP(A1040-1&amp;B1040&amp;C1040&amp;E1040,$F$2:$G$7561,2,FALSE))</f>
        <v>0</v>
      </c>
      <c r="J1040" s="3">
        <f>IF(A1040='Enheter, modell og år'!$F$2-1,0,VLOOKUP(A1040-1&amp;B1040&amp;C1040&amp;E1040,$F$2:$G$7561,2,FALSE))</f>
        <v>0</v>
      </c>
    </row>
    <row r="1041" spans="1:10" x14ac:dyDescent="0.25">
      <c r="A1041">
        <f t="shared" ref="A1041:C1041" si="516">A501</f>
        <v>2024</v>
      </c>
      <c r="B1041" t="str">
        <f t="shared" si="516"/>
        <v>VFM</v>
      </c>
      <c r="C1041">
        <f t="shared" si="516"/>
        <v>0</v>
      </c>
      <c r="D1041">
        <f>IFERROR(VLOOKUP(C1041,'Enheter, modell og år'!$A$2:$B$31,2,FALSE),0)</f>
        <v>0</v>
      </c>
      <c r="E1041" t="str">
        <f>'Liste detaljert wide'!$E$1</f>
        <v>SO-bev</v>
      </c>
      <c r="F1041" t="str">
        <f t="shared" si="502"/>
        <v>2024VFM0SO-bev</v>
      </c>
      <c r="G1041" s="3">
        <f>'Liste detaljert wide'!E501</f>
        <v>0</v>
      </c>
      <c r="H1041" t="str">
        <f>VLOOKUP(E1041,Def!$B$2:$C$15,2,FALSE)</f>
        <v>SO-bev</v>
      </c>
      <c r="I1041" s="3">
        <f>IF(A1041='Enheter, modell og år'!$F$2-1,0,G1041-VLOOKUP(A1041-1&amp;B1041&amp;C1041&amp;E1041,$F$2:$G$7561,2,FALSE))</f>
        <v>0</v>
      </c>
      <c r="J1041" s="3">
        <f>IF(A1041='Enheter, modell og år'!$F$2-1,0,VLOOKUP(A1041-1&amp;B1041&amp;C1041&amp;E1041,$F$2:$G$7561,2,FALSE))</f>
        <v>0</v>
      </c>
    </row>
    <row r="1042" spans="1:10" x14ac:dyDescent="0.25">
      <c r="A1042">
        <f t="shared" ref="A1042:C1042" si="517">A502</f>
        <v>2024</v>
      </c>
      <c r="B1042" t="str">
        <f t="shared" si="517"/>
        <v>VFM</v>
      </c>
      <c r="C1042">
        <f t="shared" si="517"/>
        <v>0</v>
      </c>
      <c r="D1042">
        <f>IFERROR(VLOOKUP(C1042,'Enheter, modell og år'!$A$2:$B$31,2,FALSE),0)</f>
        <v>0</v>
      </c>
      <c r="E1042" t="str">
        <f>'Liste detaljert wide'!$E$1</f>
        <v>SO-bev</v>
      </c>
      <c r="F1042" t="str">
        <f t="shared" si="502"/>
        <v>2024VFM0SO-bev</v>
      </c>
      <c r="G1042" s="3">
        <f>'Liste detaljert wide'!E502</f>
        <v>0</v>
      </c>
      <c r="H1042" t="str">
        <f>VLOOKUP(E1042,Def!$B$2:$C$15,2,FALSE)</f>
        <v>SO-bev</v>
      </c>
      <c r="I1042" s="3">
        <f>IF(A1042='Enheter, modell og år'!$F$2-1,0,G1042-VLOOKUP(A1042-1&amp;B1042&amp;C1042&amp;E1042,$F$2:$G$7561,2,FALSE))</f>
        <v>0</v>
      </c>
      <c r="J1042" s="3">
        <f>IF(A1042='Enheter, modell og år'!$F$2-1,0,VLOOKUP(A1042-1&amp;B1042&amp;C1042&amp;E1042,$F$2:$G$7561,2,FALSE))</f>
        <v>0</v>
      </c>
    </row>
    <row r="1043" spans="1:10" x14ac:dyDescent="0.25">
      <c r="A1043">
        <f t="shared" ref="A1043:C1043" si="518">A503</f>
        <v>2024</v>
      </c>
      <c r="B1043" t="str">
        <f t="shared" si="518"/>
        <v>VFM</v>
      </c>
      <c r="C1043">
        <f t="shared" si="518"/>
        <v>0</v>
      </c>
      <c r="D1043">
        <f>IFERROR(VLOOKUP(C1043,'Enheter, modell og år'!$A$2:$B$31,2,FALSE),0)</f>
        <v>0</v>
      </c>
      <c r="E1043" t="str">
        <f>'Liste detaljert wide'!$E$1</f>
        <v>SO-bev</v>
      </c>
      <c r="F1043" t="str">
        <f t="shared" si="502"/>
        <v>2024VFM0SO-bev</v>
      </c>
      <c r="G1043" s="3">
        <f>'Liste detaljert wide'!E503</f>
        <v>0</v>
      </c>
      <c r="H1043" t="str">
        <f>VLOOKUP(E1043,Def!$B$2:$C$15,2,FALSE)</f>
        <v>SO-bev</v>
      </c>
      <c r="I1043" s="3">
        <f>IF(A1043='Enheter, modell og år'!$F$2-1,0,G1043-VLOOKUP(A1043-1&amp;B1043&amp;C1043&amp;E1043,$F$2:$G$7561,2,FALSE))</f>
        <v>0</v>
      </c>
      <c r="J1043" s="3">
        <f>IF(A1043='Enheter, modell og år'!$F$2-1,0,VLOOKUP(A1043-1&amp;B1043&amp;C1043&amp;E1043,$F$2:$G$7561,2,FALSE))</f>
        <v>0</v>
      </c>
    </row>
    <row r="1044" spans="1:10" x14ac:dyDescent="0.25">
      <c r="A1044">
        <f t="shared" ref="A1044:C1044" si="519">A504</f>
        <v>2024</v>
      </c>
      <c r="B1044" t="str">
        <f t="shared" si="519"/>
        <v>VFM</v>
      </c>
      <c r="C1044">
        <f t="shared" si="519"/>
        <v>0</v>
      </c>
      <c r="D1044">
        <f>IFERROR(VLOOKUP(C1044,'Enheter, modell og år'!$A$2:$B$31,2,FALSE),0)</f>
        <v>0</v>
      </c>
      <c r="E1044" t="str">
        <f>'Liste detaljert wide'!$E$1</f>
        <v>SO-bev</v>
      </c>
      <c r="F1044" t="str">
        <f t="shared" si="502"/>
        <v>2024VFM0SO-bev</v>
      </c>
      <c r="G1044" s="3">
        <f>'Liste detaljert wide'!E504</f>
        <v>0</v>
      </c>
      <c r="H1044" t="str">
        <f>VLOOKUP(E1044,Def!$B$2:$C$15,2,FALSE)</f>
        <v>SO-bev</v>
      </c>
      <c r="I1044" s="3">
        <f>IF(A1044='Enheter, modell og år'!$F$2-1,0,G1044-VLOOKUP(A1044-1&amp;B1044&amp;C1044&amp;E1044,$F$2:$G$7561,2,FALSE))</f>
        <v>0</v>
      </c>
      <c r="J1044" s="3">
        <f>IF(A1044='Enheter, modell og år'!$F$2-1,0,VLOOKUP(A1044-1&amp;B1044&amp;C1044&amp;E1044,$F$2:$G$7561,2,FALSE))</f>
        <v>0</v>
      </c>
    </row>
    <row r="1045" spans="1:10" x14ac:dyDescent="0.25">
      <c r="A1045">
        <f t="shared" ref="A1045:C1045" si="520">A505</f>
        <v>2024</v>
      </c>
      <c r="B1045" t="str">
        <f t="shared" si="520"/>
        <v>VFM</v>
      </c>
      <c r="C1045">
        <f t="shared" si="520"/>
        <v>0</v>
      </c>
      <c r="D1045">
        <f>IFERROR(VLOOKUP(C1045,'Enheter, modell og år'!$A$2:$B$31,2,FALSE),0)</f>
        <v>0</v>
      </c>
      <c r="E1045" t="str">
        <f>'Liste detaljert wide'!$E$1</f>
        <v>SO-bev</v>
      </c>
      <c r="F1045" t="str">
        <f t="shared" si="502"/>
        <v>2024VFM0SO-bev</v>
      </c>
      <c r="G1045" s="3">
        <f>'Liste detaljert wide'!E505</f>
        <v>0</v>
      </c>
      <c r="H1045" t="str">
        <f>VLOOKUP(E1045,Def!$B$2:$C$15,2,FALSE)</f>
        <v>SO-bev</v>
      </c>
      <c r="I1045" s="3">
        <f>IF(A1045='Enheter, modell og år'!$F$2-1,0,G1045-VLOOKUP(A1045-1&amp;B1045&amp;C1045&amp;E1045,$F$2:$G$7561,2,FALSE))</f>
        <v>0</v>
      </c>
      <c r="J1045" s="3">
        <f>IF(A1045='Enheter, modell og år'!$F$2-1,0,VLOOKUP(A1045-1&amp;B1045&amp;C1045&amp;E1045,$F$2:$G$7561,2,FALSE))</f>
        <v>0</v>
      </c>
    </row>
    <row r="1046" spans="1:10" x14ac:dyDescent="0.25">
      <c r="A1046">
        <f t="shared" ref="A1046:C1046" si="521">A506</f>
        <v>2024</v>
      </c>
      <c r="B1046" t="str">
        <f t="shared" si="521"/>
        <v>VFM</v>
      </c>
      <c r="C1046">
        <f t="shared" si="521"/>
        <v>0</v>
      </c>
      <c r="D1046">
        <f>IFERROR(VLOOKUP(C1046,'Enheter, modell og år'!$A$2:$B$31,2,FALSE),0)</f>
        <v>0</v>
      </c>
      <c r="E1046" t="str">
        <f>'Liste detaljert wide'!$E$1</f>
        <v>SO-bev</v>
      </c>
      <c r="F1046" t="str">
        <f t="shared" si="502"/>
        <v>2024VFM0SO-bev</v>
      </c>
      <c r="G1046" s="3">
        <f>'Liste detaljert wide'!E506</f>
        <v>0</v>
      </c>
      <c r="H1046" t="str">
        <f>VLOOKUP(E1046,Def!$B$2:$C$15,2,FALSE)</f>
        <v>SO-bev</v>
      </c>
      <c r="I1046" s="3">
        <f>IF(A1046='Enheter, modell og år'!$F$2-1,0,G1046-VLOOKUP(A1046-1&amp;B1046&amp;C1046&amp;E1046,$F$2:$G$7561,2,FALSE))</f>
        <v>0</v>
      </c>
      <c r="J1046" s="3">
        <f>IF(A1046='Enheter, modell og år'!$F$2-1,0,VLOOKUP(A1046-1&amp;B1046&amp;C1046&amp;E1046,$F$2:$G$7561,2,FALSE))</f>
        <v>0</v>
      </c>
    </row>
    <row r="1047" spans="1:10" x14ac:dyDescent="0.25">
      <c r="A1047">
        <f t="shared" ref="A1047:C1047" si="522">A507</f>
        <v>2024</v>
      </c>
      <c r="B1047" t="str">
        <f t="shared" si="522"/>
        <v>VFM</v>
      </c>
      <c r="C1047">
        <f t="shared" si="522"/>
        <v>0</v>
      </c>
      <c r="D1047">
        <f>IFERROR(VLOOKUP(C1047,'Enheter, modell og år'!$A$2:$B$31,2,FALSE),0)</f>
        <v>0</v>
      </c>
      <c r="E1047" t="str">
        <f>'Liste detaljert wide'!$E$1</f>
        <v>SO-bev</v>
      </c>
      <c r="F1047" t="str">
        <f t="shared" si="502"/>
        <v>2024VFM0SO-bev</v>
      </c>
      <c r="G1047" s="3">
        <f>'Liste detaljert wide'!E507</f>
        <v>0</v>
      </c>
      <c r="H1047" t="str">
        <f>VLOOKUP(E1047,Def!$B$2:$C$15,2,FALSE)</f>
        <v>SO-bev</v>
      </c>
      <c r="I1047" s="3">
        <f>IF(A1047='Enheter, modell og år'!$F$2-1,0,G1047-VLOOKUP(A1047-1&amp;B1047&amp;C1047&amp;E1047,$F$2:$G$7561,2,FALSE))</f>
        <v>0</v>
      </c>
      <c r="J1047" s="3">
        <f>IF(A1047='Enheter, modell og år'!$F$2-1,0,VLOOKUP(A1047-1&amp;B1047&amp;C1047&amp;E1047,$F$2:$G$7561,2,FALSE))</f>
        <v>0</v>
      </c>
    </row>
    <row r="1048" spans="1:10" x14ac:dyDescent="0.25">
      <c r="A1048">
        <f t="shared" ref="A1048:C1048" si="523">A508</f>
        <v>2024</v>
      </c>
      <c r="B1048" t="str">
        <f t="shared" si="523"/>
        <v>VFM</v>
      </c>
      <c r="C1048">
        <f t="shared" si="523"/>
        <v>0</v>
      </c>
      <c r="D1048">
        <f>IFERROR(VLOOKUP(C1048,'Enheter, modell og år'!$A$2:$B$31,2,FALSE),0)</f>
        <v>0</v>
      </c>
      <c r="E1048" t="str">
        <f>'Liste detaljert wide'!$E$1</f>
        <v>SO-bev</v>
      </c>
      <c r="F1048" t="str">
        <f t="shared" si="502"/>
        <v>2024VFM0SO-bev</v>
      </c>
      <c r="G1048" s="3">
        <f>'Liste detaljert wide'!E508</f>
        <v>0</v>
      </c>
      <c r="H1048" t="str">
        <f>VLOOKUP(E1048,Def!$B$2:$C$15,2,FALSE)</f>
        <v>SO-bev</v>
      </c>
      <c r="I1048" s="3">
        <f>IF(A1048='Enheter, modell og år'!$F$2-1,0,G1048-VLOOKUP(A1048-1&amp;B1048&amp;C1048&amp;E1048,$F$2:$G$7561,2,FALSE))</f>
        <v>0</v>
      </c>
      <c r="J1048" s="3">
        <f>IF(A1048='Enheter, modell og år'!$F$2-1,0,VLOOKUP(A1048-1&amp;B1048&amp;C1048&amp;E1048,$F$2:$G$7561,2,FALSE))</f>
        <v>0</v>
      </c>
    </row>
    <row r="1049" spans="1:10" x14ac:dyDescent="0.25">
      <c r="A1049">
        <f t="shared" ref="A1049:C1049" si="524">A509</f>
        <v>2024</v>
      </c>
      <c r="B1049" t="str">
        <f t="shared" si="524"/>
        <v>VFM</v>
      </c>
      <c r="C1049">
        <f t="shared" si="524"/>
        <v>0</v>
      </c>
      <c r="D1049">
        <f>IFERROR(VLOOKUP(C1049,'Enheter, modell og år'!$A$2:$B$31,2,FALSE),0)</f>
        <v>0</v>
      </c>
      <c r="E1049" t="str">
        <f>'Liste detaljert wide'!$E$1</f>
        <v>SO-bev</v>
      </c>
      <c r="F1049" t="str">
        <f t="shared" si="502"/>
        <v>2024VFM0SO-bev</v>
      </c>
      <c r="G1049" s="3">
        <f>'Liste detaljert wide'!E509</f>
        <v>0</v>
      </c>
      <c r="H1049" t="str">
        <f>VLOOKUP(E1049,Def!$B$2:$C$15,2,FALSE)</f>
        <v>SO-bev</v>
      </c>
      <c r="I1049" s="3">
        <f>IF(A1049='Enheter, modell og år'!$F$2-1,0,G1049-VLOOKUP(A1049-1&amp;B1049&amp;C1049&amp;E1049,$F$2:$G$7561,2,FALSE))</f>
        <v>0</v>
      </c>
      <c r="J1049" s="3">
        <f>IF(A1049='Enheter, modell og år'!$F$2-1,0,VLOOKUP(A1049-1&amp;B1049&amp;C1049&amp;E1049,$F$2:$G$7561,2,FALSE))</f>
        <v>0</v>
      </c>
    </row>
    <row r="1050" spans="1:10" x14ac:dyDescent="0.25">
      <c r="A1050">
        <f t="shared" ref="A1050:C1050" si="525">A510</f>
        <v>2024</v>
      </c>
      <c r="B1050" t="str">
        <f t="shared" si="525"/>
        <v>VFM</v>
      </c>
      <c r="C1050">
        <f t="shared" si="525"/>
        <v>0</v>
      </c>
      <c r="D1050">
        <f>IFERROR(VLOOKUP(C1050,'Enheter, modell og år'!$A$2:$B$31,2,FALSE),0)</f>
        <v>0</v>
      </c>
      <c r="E1050" t="str">
        <f>'Liste detaljert wide'!$E$1</f>
        <v>SO-bev</v>
      </c>
      <c r="F1050" t="str">
        <f t="shared" si="502"/>
        <v>2024VFM0SO-bev</v>
      </c>
      <c r="G1050" s="3">
        <f>'Liste detaljert wide'!E510</f>
        <v>0</v>
      </c>
      <c r="H1050" t="str">
        <f>VLOOKUP(E1050,Def!$B$2:$C$15,2,FALSE)</f>
        <v>SO-bev</v>
      </c>
      <c r="I1050" s="3">
        <f>IF(A1050='Enheter, modell og år'!$F$2-1,0,G1050-VLOOKUP(A1050-1&amp;B1050&amp;C1050&amp;E1050,$F$2:$G$7561,2,FALSE))</f>
        <v>0</v>
      </c>
      <c r="J1050" s="3">
        <f>IF(A1050='Enheter, modell og år'!$F$2-1,0,VLOOKUP(A1050-1&amp;B1050&amp;C1050&amp;E1050,$F$2:$G$7561,2,FALSE))</f>
        <v>0</v>
      </c>
    </row>
    <row r="1051" spans="1:10" x14ac:dyDescent="0.25">
      <c r="A1051">
        <f t="shared" ref="A1051:C1051" si="526">A511</f>
        <v>2024</v>
      </c>
      <c r="B1051" t="str">
        <f t="shared" si="526"/>
        <v>VFM</v>
      </c>
      <c r="C1051">
        <f t="shared" si="526"/>
        <v>0</v>
      </c>
      <c r="D1051">
        <f>IFERROR(VLOOKUP(C1051,'Enheter, modell og år'!$A$2:$B$31,2,FALSE),0)</f>
        <v>0</v>
      </c>
      <c r="E1051" t="str">
        <f>'Liste detaljert wide'!$E$1</f>
        <v>SO-bev</v>
      </c>
      <c r="F1051" t="str">
        <f t="shared" si="502"/>
        <v>2024VFM0SO-bev</v>
      </c>
      <c r="G1051" s="3">
        <f>'Liste detaljert wide'!E511</f>
        <v>0</v>
      </c>
      <c r="H1051" t="str">
        <f>VLOOKUP(E1051,Def!$B$2:$C$15,2,FALSE)</f>
        <v>SO-bev</v>
      </c>
      <c r="I1051" s="3">
        <f>IF(A1051='Enheter, modell og år'!$F$2-1,0,G1051-VLOOKUP(A1051-1&amp;B1051&amp;C1051&amp;E1051,$F$2:$G$7561,2,FALSE))</f>
        <v>0</v>
      </c>
      <c r="J1051" s="3">
        <f>IF(A1051='Enheter, modell og år'!$F$2-1,0,VLOOKUP(A1051-1&amp;B1051&amp;C1051&amp;E1051,$F$2:$G$7561,2,FALSE))</f>
        <v>0</v>
      </c>
    </row>
    <row r="1052" spans="1:10" x14ac:dyDescent="0.25">
      <c r="A1052">
        <f t="shared" ref="A1052:C1052" si="527">A512</f>
        <v>2025</v>
      </c>
      <c r="B1052" t="str">
        <f t="shared" si="527"/>
        <v>VFM</v>
      </c>
      <c r="C1052">
        <f t="shared" si="527"/>
        <v>0</v>
      </c>
      <c r="D1052">
        <f>IFERROR(VLOOKUP(C1052,'Enheter, modell og år'!$A$2:$B$31,2,FALSE),0)</f>
        <v>0</v>
      </c>
      <c r="E1052" t="str">
        <f>'Liste detaljert wide'!$E$1</f>
        <v>SO-bev</v>
      </c>
      <c r="F1052" t="str">
        <f t="shared" si="502"/>
        <v>2025VFM0SO-bev</v>
      </c>
      <c r="G1052" s="3">
        <f>'Liste detaljert wide'!E512</f>
        <v>0</v>
      </c>
      <c r="H1052" t="str">
        <f>VLOOKUP(E1052,Def!$B$2:$C$15,2,FALSE)</f>
        <v>SO-bev</v>
      </c>
      <c r="I1052" s="3">
        <f>IF(A1052='Enheter, modell og år'!$F$2-1,0,G1052-VLOOKUP(A1052-1&amp;B1052&amp;C1052&amp;E1052,$F$2:$G$7561,2,FALSE))</f>
        <v>0</v>
      </c>
      <c r="J1052" s="3">
        <f>IF(A1052='Enheter, modell og år'!$F$2-1,0,VLOOKUP(A1052-1&amp;B1052&amp;C1052&amp;E1052,$F$2:$G$7561,2,FALSE))</f>
        <v>0</v>
      </c>
    </row>
    <row r="1053" spans="1:10" x14ac:dyDescent="0.25">
      <c r="A1053">
        <f t="shared" ref="A1053:C1053" si="528">A513</f>
        <v>2025</v>
      </c>
      <c r="B1053" t="str">
        <f t="shared" si="528"/>
        <v>VFM</v>
      </c>
      <c r="C1053">
        <f t="shared" si="528"/>
        <v>0</v>
      </c>
      <c r="D1053">
        <f>IFERROR(VLOOKUP(C1053,'Enheter, modell og år'!$A$2:$B$31,2,FALSE),0)</f>
        <v>0</v>
      </c>
      <c r="E1053" t="str">
        <f>'Liste detaljert wide'!$E$1</f>
        <v>SO-bev</v>
      </c>
      <c r="F1053" t="str">
        <f t="shared" si="502"/>
        <v>2025VFM0SO-bev</v>
      </c>
      <c r="G1053" s="3">
        <f>'Liste detaljert wide'!E513</f>
        <v>0</v>
      </c>
      <c r="H1053" t="str">
        <f>VLOOKUP(E1053,Def!$B$2:$C$15,2,FALSE)</f>
        <v>SO-bev</v>
      </c>
      <c r="I1053" s="3">
        <f>IF(A1053='Enheter, modell og år'!$F$2-1,0,G1053-VLOOKUP(A1053-1&amp;B1053&amp;C1053&amp;E1053,$F$2:$G$7561,2,FALSE))</f>
        <v>0</v>
      </c>
      <c r="J1053" s="3">
        <f>IF(A1053='Enheter, modell og år'!$F$2-1,0,VLOOKUP(A1053-1&amp;B1053&amp;C1053&amp;E1053,$F$2:$G$7561,2,FALSE))</f>
        <v>0</v>
      </c>
    </row>
    <row r="1054" spans="1:10" x14ac:dyDescent="0.25">
      <c r="A1054">
        <f t="shared" ref="A1054:C1054" si="529">A514</f>
        <v>2025</v>
      </c>
      <c r="B1054" t="str">
        <f t="shared" si="529"/>
        <v>VFM</v>
      </c>
      <c r="C1054">
        <f t="shared" si="529"/>
        <v>0</v>
      </c>
      <c r="D1054">
        <f>IFERROR(VLOOKUP(C1054,'Enheter, modell og år'!$A$2:$B$31,2,FALSE),0)</f>
        <v>0</v>
      </c>
      <c r="E1054" t="str">
        <f>'Liste detaljert wide'!$E$1</f>
        <v>SO-bev</v>
      </c>
      <c r="F1054" t="str">
        <f t="shared" si="502"/>
        <v>2025VFM0SO-bev</v>
      </c>
      <c r="G1054" s="3">
        <f>'Liste detaljert wide'!E514</f>
        <v>0</v>
      </c>
      <c r="H1054" t="str">
        <f>VLOOKUP(E1054,Def!$B$2:$C$15,2,FALSE)</f>
        <v>SO-bev</v>
      </c>
      <c r="I1054" s="3">
        <f>IF(A1054='Enheter, modell og år'!$F$2-1,0,G1054-VLOOKUP(A1054-1&amp;B1054&amp;C1054&amp;E1054,$F$2:$G$7561,2,FALSE))</f>
        <v>0</v>
      </c>
      <c r="J1054" s="3">
        <f>IF(A1054='Enheter, modell og år'!$F$2-1,0,VLOOKUP(A1054-1&amp;B1054&amp;C1054&amp;E1054,$F$2:$G$7561,2,FALSE))</f>
        <v>0</v>
      </c>
    </row>
    <row r="1055" spans="1:10" x14ac:dyDescent="0.25">
      <c r="A1055">
        <f t="shared" ref="A1055:C1055" si="530">A515</f>
        <v>2025</v>
      </c>
      <c r="B1055" t="str">
        <f t="shared" si="530"/>
        <v>VFM</v>
      </c>
      <c r="C1055">
        <f t="shared" si="530"/>
        <v>0</v>
      </c>
      <c r="D1055">
        <f>IFERROR(VLOOKUP(C1055,'Enheter, modell og år'!$A$2:$B$31,2,FALSE),0)</f>
        <v>0</v>
      </c>
      <c r="E1055" t="str">
        <f>'Liste detaljert wide'!$E$1</f>
        <v>SO-bev</v>
      </c>
      <c r="F1055" t="str">
        <f t="shared" si="502"/>
        <v>2025VFM0SO-bev</v>
      </c>
      <c r="G1055" s="3">
        <f>'Liste detaljert wide'!E515</f>
        <v>0</v>
      </c>
      <c r="H1055" t="str">
        <f>VLOOKUP(E1055,Def!$B$2:$C$15,2,FALSE)</f>
        <v>SO-bev</v>
      </c>
      <c r="I1055" s="3">
        <f>IF(A1055='Enheter, modell og år'!$F$2-1,0,G1055-VLOOKUP(A1055-1&amp;B1055&amp;C1055&amp;E1055,$F$2:$G$7561,2,FALSE))</f>
        <v>0</v>
      </c>
      <c r="J1055" s="3">
        <f>IF(A1055='Enheter, modell og år'!$F$2-1,0,VLOOKUP(A1055-1&amp;B1055&amp;C1055&amp;E1055,$F$2:$G$7561,2,FALSE))</f>
        <v>0</v>
      </c>
    </row>
    <row r="1056" spans="1:10" x14ac:dyDescent="0.25">
      <c r="A1056">
        <f t="shared" ref="A1056:C1056" si="531">A516</f>
        <v>2025</v>
      </c>
      <c r="B1056" t="str">
        <f t="shared" si="531"/>
        <v>VFM</v>
      </c>
      <c r="C1056">
        <f t="shared" si="531"/>
        <v>0</v>
      </c>
      <c r="D1056">
        <f>IFERROR(VLOOKUP(C1056,'Enheter, modell og år'!$A$2:$B$31,2,FALSE),0)</f>
        <v>0</v>
      </c>
      <c r="E1056" t="str">
        <f>'Liste detaljert wide'!$E$1</f>
        <v>SO-bev</v>
      </c>
      <c r="F1056" t="str">
        <f t="shared" si="502"/>
        <v>2025VFM0SO-bev</v>
      </c>
      <c r="G1056" s="3">
        <f>'Liste detaljert wide'!E516</f>
        <v>0</v>
      </c>
      <c r="H1056" t="str">
        <f>VLOOKUP(E1056,Def!$B$2:$C$15,2,FALSE)</f>
        <v>SO-bev</v>
      </c>
      <c r="I1056" s="3">
        <f>IF(A1056='Enheter, modell og år'!$F$2-1,0,G1056-VLOOKUP(A1056-1&amp;B1056&amp;C1056&amp;E1056,$F$2:$G$7561,2,FALSE))</f>
        <v>0</v>
      </c>
      <c r="J1056" s="3">
        <f>IF(A1056='Enheter, modell og år'!$F$2-1,0,VLOOKUP(A1056-1&amp;B1056&amp;C1056&amp;E1056,$F$2:$G$7561,2,FALSE))</f>
        <v>0</v>
      </c>
    </row>
    <row r="1057" spans="1:10" x14ac:dyDescent="0.25">
      <c r="A1057">
        <f t="shared" ref="A1057:C1057" si="532">A517</f>
        <v>2025</v>
      </c>
      <c r="B1057" t="str">
        <f t="shared" si="532"/>
        <v>VFM</v>
      </c>
      <c r="C1057">
        <f t="shared" si="532"/>
        <v>0</v>
      </c>
      <c r="D1057">
        <f>IFERROR(VLOOKUP(C1057,'Enheter, modell og år'!$A$2:$B$31,2,FALSE),0)</f>
        <v>0</v>
      </c>
      <c r="E1057" t="str">
        <f>'Liste detaljert wide'!$E$1</f>
        <v>SO-bev</v>
      </c>
      <c r="F1057" t="str">
        <f t="shared" si="502"/>
        <v>2025VFM0SO-bev</v>
      </c>
      <c r="G1057" s="3">
        <f>'Liste detaljert wide'!E517</f>
        <v>0</v>
      </c>
      <c r="H1057" t="str">
        <f>VLOOKUP(E1057,Def!$B$2:$C$15,2,FALSE)</f>
        <v>SO-bev</v>
      </c>
      <c r="I1057" s="3">
        <f>IF(A1057='Enheter, modell og år'!$F$2-1,0,G1057-VLOOKUP(A1057-1&amp;B1057&amp;C1057&amp;E1057,$F$2:$G$7561,2,FALSE))</f>
        <v>0</v>
      </c>
      <c r="J1057" s="3">
        <f>IF(A1057='Enheter, modell og år'!$F$2-1,0,VLOOKUP(A1057-1&amp;B1057&amp;C1057&amp;E1057,$F$2:$G$7561,2,FALSE))</f>
        <v>0</v>
      </c>
    </row>
    <row r="1058" spans="1:10" x14ac:dyDescent="0.25">
      <c r="A1058">
        <f t="shared" ref="A1058:C1058" si="533">A518</f>
        <v>2025</v>
      </c>
      <c r="B1058" t="str">
        <f t="shared" si="533"/>
        <v>VFM</v>
      </c>
      <c r="C1058">
        <f t="shared" si="533"/>
        <v>0</v>
      </c>
      <c r="D1058">
        <f>IFERROR(VLOOKUP(C1058,'Enheter, modell og år'!$A$2:$B$31,2,FALSE),0)</f>
        <v>0</v>
      </c>
      <c r="E1058" t="str">
        <f>'Liste detaljert wide'!$E$1</f>
        <v>SO-bev</v>
      </c>
      <c r="F1058" t="str">
        <f t="shared" si="502"/>
        <v>2025VFM0SO-bev</v>
      </c>
      <c r="G1058" s="3">
        <f>'Liste detaljert wide'!E518</f>
        <v>0</v>
      </c>
      <c r="H1058" t="str">
        <f>VLOOKUP(E1058,Def!$B$2:$C$15,2,FALSE)</f>
        <v>SO-bev</v>
      </c>
      <c r="I1058" s="3">
        <f>IF(A1058='Enheter, modell og år'!$F$2-1,0,G1058-VLOOKUP(A1058-1&amp;B1058&amp;C1058&amp;E1058,$F$2:$G$7561,2,FALSE))</f>
        <v>0</v>
      </c>
      <c r="J1058" s="3">
        <f>IF(A1058='Enheter, modell og år'!$F$2-1,0,VLOOKUP(A1058-1&amp;B1058&amp;C1058&amp;E1058,$F$2:$G$7561,2,FALSE))</f>
        <v>0</v>
      </c>
    </row>
    <row r="1059" spans="1:10" x14ac:dyDescent="0.25">
      <c r="A1059">
        <f t="shared" ref="A1059:C1059" si="534">A519</f>
        <v>2025</v>
      </c>
      <c r="B1059" t="str">
        <f t="shared" si="534"/>
        <v>VFM</v>
      </c>
      <c r="C1059">
        <f t="shared" si="534"/>
        <v>0</v>
      </c>
      <c r="D1059">
        <f>IFERROR(VLOOKUP(C1059,'Enheter, modell og år'!$A$2:$B$31,2,FALSE),0)</f>
        <v>0</v>
      </c>
      <c r="E1059" t="str">
        <f>'Liste detaljert wide'!$E$1</f>
        <v>SO-bev</v>
      </c>
      <c r="F1059" t="str">
        <f t="shared" si="502"/>
        <v>2025VFM0SO-bev</v>
      </c>
      <c r="G1059" s="3">
        <f>'Liste detaljert wide'!E519</f>
        <v>0</v>
      </c>
      <c r="H1059" t="str">
        <f>VLOOKUP(E1059,Def!$B$2:$C$15,2,FALSE)</f>
        <v>SO-bev</v>
      </c>
      <c r="I1059" s="3">
        <f>IF(A1059='Enheter, modell og år'!$F$2-1,0,G1059-VLOOKUP(A1059-1&amp;B1059&amp;C1059&amp;E1059,$F$2:$G$7561,2,FALSE))</f>
        <v>0</v>
      </c>
      <c r="J1059" s="3">
        <f>IF(A1059='Enheter, modell og år'!$F$2-1,0,VLOOKUP(A1059-1&amp;B1059&amp;C1059&amp;E1059,$F$2:$G$7561,2,FALSE))</f>
        <v>0</v>
      </c>
    </row>
    <row r="1060" spans="1:10" x14ac:dyDescent="0.25">
      <c r="A1060">
        <f t="shared" ref="A1060:C1060" si="535">A520</f>
        <v>2025</v>
      </c>
      <c r="B1060" t="str">
        <f t="shared" si="535"/>
        <v>VFM</v>
      </c>
      <c r="C1060">
        <f t="shared" si="535"/>
        <v>0</v>
      </c>
      <c r="D1060">
        <f>IFERROR(VLOOKUP(C1060,'Enheter, modell og år'!$A$2:$B$31,2,FALSE),0)</f>
        <v>0</v>
      </c>
      <c r="E1060" t="str">
        <f>'Liste detaljert wide'!$E$1</f>
        <v>SO-bev</v>
      </c>
      <c r="F1060" t="str">
        <f t="shared" si="502"/>
        <v>2025VFM0SO-bev</v>
      </c>
      <c r="G1060" s="3">
        <f>'Liste detaljert wide'!E520</f>
        <v>0</v>
      </c>
      <c r="H1060" t="str">
        <f>VLOOKUP(E1060,Def!$B$2:$C$15,2,FALSE)</f>
        <v>SO-bev</v>
      </c>
      <c r="I1060" s="3">
        <f>IF(A1060='Enheter, modell og år'!$F$2-1,0,G1060-VLOOKUP(A1060-1&amp;B1060&amp;C1060&amp;E1060,$F$2:$G$7561,2,FALSE))</f>
        <v>0</v>
      </c>
      <c r="J1060" s="3">
        <f>IF(A1060='Enheter, modell og år'!$F$2-1,0,VLOOKUP(A1060-1&amp;B1060&amp;C1060&amp;E1060,$F$2:$G$7561,2,FALSE))</f>
        <v>0</v>
      </c>
    </row>
    <row r="1061" spans="1:10" x14ac:dyDescent="0.25">
      <c r="A1061">
        <f t="shared" ref="A1061:C1061" si="536">A521</f>
        <v>2025</v>
      </c>
      <c r="B1061" t="str">
        <f t="shared" si="536"/>
        <v>VFM</v>
      </c>
      <c r="C1061">
        <f t="shared" si="536"/>
        <v>0</v>
      </c>
      <c r="D1061">
        <f>IFERROR(VLOOKUP(C1061,'Enheter, modell og år'!$A$2:$B$31,2,FALSE),0)</f>
        <v>0</v>
      </c>
      <c r="E1061" t="str">
        <f>'Liste detaljert wide'!$E$1</f>
        <v>SO-bev</v>
      </c>
      <c r="F1061" t="str">
        <f t="shared" si="502"/>
        <v>2025VFM0SO-bev</v>
      </c>
      <c r="G1061" s="3">
        <f>'Liste detaljert wide'!E521</f>
        <v>0</v>
      </c>
      <c r="H1061" t="str">
        <f>VLOOKUP(E1061,Def!$B$2:$C$15,2,FALSE)</f>
        <v>SO-bev</v>
      </c>
      <c r="I1061" s="3">
        <f>IF(A1061='Enheter, modell og år'!$F$2-1,0,G1061-VLOOKUP(A1061-1&amp;B1061&amp;C1061&amp;E1061,$F$2:$G$7561,2,FALSE))</f>
        <v>0</v>
      </c>
      <c r="J1061" s="3">
        <f>IF(A1061='Enheter, modell og år'!$F$2-1,0,VLOOKUP(A1061-1&amp;B1061&amp;C1061&amp;E1061,$F$2:$G$7561,2,FALSE))</f>
        <v>0</v>
      </c>
    </row>
    <row r="1062" spans="1:10" x14ac:dyDescent="0.25">
      <c r="A1062">
        <f t="shared" ref="A1062:C1062" si="537">A522</f>
        <v>2025</v>
      </c>
      <c r="B1062" t="str">
        <f t="shared" si="537"/>
        <v>VFM</v>
      </c>
      <c r="C1062">
        <f t="shared" si="537"/>
        <v>0</v>
      </c>
      <c r="D1062">
        <f>IFERROR(VLOOKUP(C1062,'Enheter, modell og år'!$A$2:$B$31,2,FALSE),0)</f>
        <v>0</v>
      </c>
      <c r="E1062" t="str">
        <f>'Liste detaljert wide'!$E$1</f>
        <v>SO-bev</v>
      </c>
      <c r="F1062" t="str">
        <f t="shared" si="502"/>
        <v>2025VFM0SO-bev</v>
      </c>
      <c r="G1062" s="3">
        <f>'Liste detaljert wide'!E522</f>
        <v>0</v>
      </c>
      <c r="H1062" t="str">
        <f>VLOOKUP(E1062,Def!$B$2:$C$15,2,FALSE)</f>
        <v>SO-bev</v>
      </c>
      <c r="I1062" s="3">
        <f>IF(A1062='Enheter, modell og år'!$F$2-1,0,G1062-VLOOKUP(A1062-1&amp;B1062&amp;C1062&amp;E1062,$F$2:$G$7561,2,FALSE))</f>
        <v>0</v>
      </c>
      <c r="J1062" s="3">
        <f>IF(A1062='Enheter, modell og år'!$F$2-1,0,VLOOKUP(A1062-1&amp;B1062&amp;C1062&amp;E1062,$F$2:$G$7561,2,FALSE))</f>
        <v>0</v>
      </c>
    </row>
    <row r="1063" spans="1:10" x14ac:dyDescent="0.25">
      <c r="A1063">
        <f t="shared" ref="A1063:C1063" si="538">A523</f>
        <v>2025</v>
      </c>
      <c r="B1063" t="str">
        <f t="shared" si="538"/>
        <v>VFM</v>
      </c>
      <c r="C1063">
        <f t="shared" si="538"/>
        <v>0</v>
      </c>
      <c r="D1063">
        <f>IFERROR(VLOOKUP(C1063,'Enheter, modell og år'!$A$2:$B$31,2,FALSE),0)</f>
        <v>0</v>
      </c>
      <c r="E1063" t="str">
        <f>'Liste detaljert wide'!$E$1</f>
        <v>SO-bev</v>
      </c>
      <c r="F1063" t="str">
        <f t="shared" si="502"/>
        <v>2025VFM0SO-bev</v>
      </c>
      <c r="G1063" s="3">
        <f>'Liste detaljert wide'!E523</f>
        <v>0</v>
      </c>
      <c r="H1063" t="str">
        <f>VLOOKUP(E1063,Def!$B$2:$C$15,2,FALSE)</f>
        <v>SO-bev</v>
      </c>
      <c r="I1063" s="3">
        <f>IF(A1063='Enheter, modell og år'!$F$2-1,0,G1063-VLOOKUP(A1063-1&amp;B1063&amp;C1063&amp;E1063,$F$2:$G$7561,2,FALSE))</f>
        <v>0</v>
      </c>
      <c r="J1063" s="3">
        <f>IF(A1063='Enheter, modell og år'!$F$2-1,0,VLOOKUP(A1063-1&amp;B1063&amp;C1063&amp;E1063,$F$2:$G$7561,2,FALSE))</f>
        <v>0</v>
      </c>
    </row>
    <row r="1064" spans="1:10" x14ac:dyDescent="0.25">
      <c r="A1064">
        <f t="shared" ref="A1064:C1064" si="539">A524</f>
        <v>2025</v>
      </c>
      <c r="B1064" t="str">
        <f t="shared" si="539"/>
        <v>VFM</v>
      </c>
      <c r="C1064">
        <f t="shared" si="539"/>
        <v>0</v>
      </c>
      <c r="D1064">
        <f>IFERROR(VLOOKUP(C1064,'Enheter, modell og år'!$A$2:$B$31,2,FALSE),0)</f>
        <v>0</v>
      </c>
      <c r="E1064" t="str">
        <f>'Liste detaljert wide'!$E$1</f>
        <v>SO-bev</v>
      </c>
      <c r="F1064" t="str">
        <f t="shared" si="502"/>
        <v>2025VFM0SO-bev</v>
      </c>
      <c r="G1064" s="3">
        <f>'Liste detaljert wide'!E524</f>
        <v>0</v>
      </c>
      <c r="H1064" t="str">
        <f>VLOOKUP(E1064,Def!$B$2:$C$15,2,FALSE)</f>
        <v>SO-bev</v>
      </c>
      <c r="I1064" s="3">
        <f>IF(A1064='Enheter, modell og år'!$F$2-1,0,G1064-VLOOKUP(A1064-1&amp;B1064&amp;C1064&amp;E1064,$F$2:$G$7561,2,FALSE))</f>
        <v>0</v>
      </c>
      <c r="J1064" s="3">
        <f>IF(A1064='Enheter, modell og år'!$F$2-1,0,VLOOKUP(A1064-1&amp;B1064&amp;C1064&amp;E1064,$F$2:$G$7561,2,FALSE))</f>
        <v>0</v>
      </c>
    </row>
    <row r="1065" spans="1:10" x14ac:dyDescent="0.25">
      <c r="A1065">
        <f t="shared" ref="A1065:C1065" si="540">A525</f>
        <v>2025</v>
      </c>
      <c r="B1065" t="str">
        <f t="shared" si="540"/>
        <v>VFM</v>
      </c>
      <c r="C1065">
        <f t="shared" si="540"/>
        <v>0</v>
      </c>
      <c r="D1065">
        <f>IFERROR(VLOOKUP(C1065,'Enheter, modell og år'!$A$2:$B$31,2,FALSE),0)</f>
        <v>0</v>
      </c>
      <c r="E1065" t="str">
        <f>'Liste detaljert wide'!$E$1</f>
        <v>SO-bev</v>
      </c>
      <c r="F1065" t="str">
        <f t="shared" si="502"/>
        <v>2025VFM0SO-bev</v>
      </c>
      <c r="G1065" s="3">
        <f>'Liste detaljert wide'!E525</f>
        <v>0</v>
      </c>
      <c r="H1065" t="str">
        <f>VLOOKUP(E1065,Def!$B$2:$C$15,2,FALSE)</f>
        <v>SO-bev</v>
      </c>
      <c r="I1065" s="3">
        <f>IF(A1065='Enheter, modell og år'!$F$2-1,0,G1065-VLOOKUP(A1065-1&amp;B1065&amp;C1065&amp;E1065,$F$2:$G$7561,2,FALSE))</f>
        <v>0</v>
      </c>
      <c r="J1065" s="3">
        <f>IF(A1065='Enheter, modell og år'!$F$2-1,0,VLOOKUP(A1065-1&amp;B1065&amp;C1065&amp;E1065,$F$2:$G$7561,2,FALSE))</f>
        <v>0</v>
      </c>
    </row>
    <row r="1066" spans="1:10" x14ac:dyDescent="0.25">
      <c r="A1066">
        <f t="shared" ref="A1066:C1066" si="541">A526</f>
        <v>2025</v>
      </c>
      <c r="B1066" t="str">
        <f t="shared" si="541"/>
        <v>VFM</v>
      </c>
      <c r="C1066">
        <f t="shared" si="541"/>
        <v>0</v>
      </c>
      <c r="D1066">
        <f>IFERROR(VLOOKUP(C1066,'Enheter, modell og år'!$A$2:$B$31,2,FALSE),0)</f>
        <v>0</v>
      </c>
      <c r="E1066" t="str">
        <f>'Liste detaljert wide'!$E$1</f>
        <v>SO-bev</v>
      </c>
      <c r="F1066" t="str">
        <f t="shared" si="502"/>
        <v>2025VFM0SO-bev</v>
      </c>
      <c r="G1066" s="3">
        <f>'Liste detaljert wide'!E526</f>
        <v>0</v>
      </c>
      <c r="H1066" t="str">
        <f>VLOOKUP(E1066,Def!$B$2:$C$15,2,FALSE)</f>
        <v>SO-bev</v>
      </c>
      <c r="I1066" s="3">
        <f>IF(A1066='Enheter, modell og år'!$F$2-1,0,G1066-VLOOKUP(A1066-1&amp;B1066&amp;C1066&amp;E1066,$F$2:$G$7561,2,FALSE))</f>
        <v>0</v>
      </c>
      <c r="J1066" s="3">
        <f>IF(A1066='Enheter, modell og år'!$F$2-1,0,VLOOKUP(A1066-1&amp;B1066&amp;C1066&amp;E1066,$F$2:$G$7561,2,FALSE))</f>
        <v>0</v>
      </c>
    </row>
    <row r="1067" spans="1:10" x14ac:dyDescent="0.25">
      <c r="A1067">
        <f t="shared" ref="A1067:C1067" si="542">A527</f>
        <v>2025</v>
      </c>
      <c r="B1067" t="str">
        <f t="shared" si="542"/>
        <v>VFM</v>
      </c>
      <c r="C1067">
        <f t="shared" si="542"/>
        <v>0</v>
      </c>
      <c r="D1067">
        <f>IFERROR(VLOOKUP(C1067,'Enheter, modell og år'!$A$2:$B$31,2,FALSE),0)</f>
        <v>0</v>
      </c>
      <c r="E1067" t="str">
        <f>'Liste detaljert wide'!$E$1</f>
        <v>SO-bev</v>
      </c>
      <c r="F1067" t="str">
        <f t="shared" si="502"/>
        <v>2025VFM0SO-bev</v>
      </c>
      <c r="G1067" s="3">
        <f>'Liste detaljert wide'!E527</f>
        <v>0</v>
      </c>
      <c r="H1067" t="str">
        <f>VLOOKUP(E1067,Def!$B$2:$C$15,2,FALSE)</f>
        <v>SO-bev</v>
      </c>
      <c r="I1067" s="3">
        <f>IF(A1067='Enheter, modell og år'!$F$2-1,0,G1067-VLOOKUP(A1067-1&amp;B1067&amp;C1067&amp;E1067,$F$2:$G$7561,2,FALSE))</f>
        <v>0</v>
      </c>
      <c r="J1067" s="3">
        <f>IF(A1067='Enheter, modell og år'!$F$2-1,0,VLOOKUP(A1067-1&amp;B1067&amp;C1067&amp;E1067,$F$2:$G$7561,2,FALSE))</f>
        <v>0</v>
      </c>
    </row>
    <row r="1068" spans="1:10" x14ac:dyDescent="0.25">
      <c r="A1068">
        <f t="shared" ref="A1068:C1068" si="543">A528</f>
        <v>2025</v>
      </c>
      <c r="B1068" t="str">
        <f t="shared" si="543"/>
        <v>VFM</v>
      </c>
      <c r="C1068">
        <f t="shared" si="543"/>
        <v>0</v>
      </c>
      <c r="D1068">
        <f>IFERROR(VLOOKUP(C1068,'Enheter, modell og år'!$A$2:$B$31,2,FALSE),0)</f>
        <v>0</v>
      </c>
      <c r="E1068" t="str">
        <f>'Liste detaljert wide'!$E$1</f>
        <v>SO-bev</v>
      </c>
      <c r="F1068" t="str">
        <f t="shared" si="502"/>
        <v>2025VFM0SO-bev</v>
      </c>
      <c r="G1068" s="3">
        <f>'Liste detaljert wide'!E528</f>
        <v>0</v>
      </c>
      <c r="H1068" t="str">
        <f>VLOOKUP(E1068,Def!$B$2:$C$15,2,FALSE)</f>
        <v>SO-bev</v>
      </c>
      <c r="I1068" s="3">
        <f>IF(A1068='Enheter, modell og år'!$F$2-1,0,G1068-VLOOKUP(A1068-1&amp;B1068&amp;C1068&amp;E1068,$F$2:$G$7561,2,FALSE))</f>
        <v>0</v>
      </c>
      <c r="J1068" s="3">
        <f>IF(A1068='Enheter, modell og år'!$F$2-1,0,VLOOKUP(A1068-1&amp;B1068&amp;C1068&amp;E1068,$F$2:$G$7561,2,FALSE))</f>
        <v>0</v>
      </c>
    </row>
    <row r="1069" spans="1:10" x14ac:dyDescent="0.25">
      <c r="A1069">
        <f t="shared" ref="A1069:C1069" si="544">A529</f>
        <v>2025</v>
      </c>
      <c r="B1069" t="str">
        <f t="shared" si="544"/>
        <v>VFM</v>
      </c>
      <c r="C1069">
        <f t="shared" si="544"/>
        <v>0</v>
      </c>
      <c r="D1069">
        <f>IFERROR(VLOOKUP(C1069,'Enheter, modell og år'!$A$2:$B$31,2,FALSE),0)</f>
        <v>0</v>
      </c>
      <c r="E1069" t="str">
        <f>'Liste detaljert wide'!$E$1</f>
        <v>SO-bev</v>
      </c>
      <c r="F1069" t="str">
        <f t="shared" si="502"/>
        <v>2025VFM0SO-bev</v>
      </c>
      <c r="G1069" s="3">
        <f>'Liste detaljert wide'!E529</f>
        <v>0</v>
      </c>
      <c r="H1069" t="str">
        <f>VLOOKUP(E1069,Def!$B$2:$C$15,2,FALSE)</f>
        <v>SO-bev</v>
      </c>
      <c r="I1069" s="3">
        <f>IF(A1069='Enheter, modell og år'!$F$2-1,0,G1069-VLOOKUP(A1069-1&amp;B1069&amp;C1069&amp;E1069,$F$2:$G$7561,2,FALSE))</f>
        <v>0</v>
      </c>
      <c r="J1069" s="3">
        <f>IF(A1069='Enheter, modell og år'!$F$2-1,0,VLOOKUP(A1069-1&amp;B1069&amp;C1069&amp;E1069,$F$2:$G$7561,2,FALSE))</f>
        <v>0</v>
      </c>
    </row>
    <row r="1070" spans="1:10" x14ac:dyDescent="0.25">
      <c r="A1070">
        <f t="shared" ref="A1070:C1070" si="545">A530</f>
        <v>2025</v>
      </c>
      <c r="B1070" t="str">
        <f t="shared" si="545"/>
        <v>VFM</v>
      </c>
      <c r="C1070">
        <f t="shared" si="545"/>
        <v>0</v>
      </c>
      <c r="D1070">
        <f>IFERROR(VLOOKUP(C1070,'Enheter, modell og år'!$A$2:$B$31,2,FALSE),0)</f>
        <v>0</v>
      </c>
      <c r="E1070" t="str">
        <f>'Liste detaljert wide'!$E$1</f>
        <v>SO-bev</v>
      </c>
      <c r="F1070" t="str">
        <f t="shared" si="502"/>
        <v>2025VFM0SO-bev</v>
      </c>
      <c r="G1070" s="3">
        <f>'Liste detaljert wide'!E530</f>
        <v>0</v>
      </c>
      <c r="H1070" t="str">
        <f>VLOOKUP(E1070,Def!$B$2:$C$15,2,FALSE)</f>
        <v>SO-bev</v>
      </c>
      <c r="I1070" s="3">
        <f>IF(A1070='Enheter, modell og år'!$F$2-1,0,G1070-VLOOKUP(A1070-1&amp;B1070&amp;C1070&amp;E1070,$F$2:$G$7561,2,FALSE))</f>
        <v>0</v>
      </c>
      <c r="J1070" s="3">
        <f>IF(A1070='Enheter, modell og år'!$F$2-1,0,VLOOKUP(A1070-1&amp;B1070&amp;C1070&amp;E1070,$F$2:$G$7561,2,FALSE))</f>
        <v>0</v>
      </c>
    </row>
    <row r="1071" spans="1:10" x14ac:dyDescent="0.25">
      <c r="A1071">
        <f t="shared" ref="A1071:C1071" si="546">A531</f>
        <v>2025</v>
      </c>
      <c r="B1071" t="str">
        <f t="shared" si="546"/>
        <v>VFM</v>
      </c>
      <c r="C1071">
        <f t="shared" si="546"/>
        <v>0</v>
      </c>
      <c r="D1071">
        <f>IFERROR(VLOOKUP(C1071,'Enheter, modell og år'!$A$2:$B$31,2,FALSE),0)</f>
        <v>0</v>
      </c>
      <c r="E1071" t="str">
        <f>'Liste detaljert wide'!$E$1</f>
        <v>SO-bev</v>
      </c>
      <c r="F1071" t="str">
        <f t="shared" si="502"/>
        <v>2025VFM0SO-bev</v>
      </c>
      <c r="G1071" s="3">
        <f>'Liste detaljert wide'!E531</f>
        <v>0</v>
      </c>
      <c r="H1071" t="str">
        <f>VLOOKUP(E1071,Def!$B$2:$C$15,2,FALSE)</f>
        <v>SO-bev</v>
      </c>
      <c r="I1071" s="3">
        <f>IF(A1071='Enheter, modell og år'!$F$2-1,0,G1071-VLOOKUP(A1071-1&amp;B1071&amp;C1071&amp;E1071,$F$2:$G$7561,2,FALSE))</f>
        <v>0</v>
      </c>
      <c r="J1071" s="3">
        <f>IF(A1071='Enheter, modell og år'!$F$2-1,0,VLOOKUP(A1071-1&amp;B1071&amp;C1071&amp;E1071,$F$2:$G$7561,2,FALSE))</f>
        <v>0</v>
      </c>
    </row>
    <row r="1072" spans="1:10" x14ac:dyDescent="0.25">
      <c r="A1072">
        <f t="shared" ref="A1072:C1072" si="547">A532</f>
        <v>2025</v>
      </c>
      <c r="B1072" t="str">
        <f t="shared" si="547"/>
        <v>VFM</v>
      </c>
      <c r="C1072">
        <f t="shared" si="547"/>
        <v>0</v>
      </c>
      <c r="D1072">
        <f>IFERROR(VLOOKUP(C1072,'Enheter, modell og år'!$A$2:$B$31,2,FALSE),0)</f>
        <v>0</v>
      </c>
      <c r="E1072" t="str">
        <f>'Liste detaljert wide'!$E$1</f>
        <v>SO-bev</v>
      </c>
      <c r="F1072" t="str">
        <f t="shared" si="502"/>
        <v>2025VFM0SO-bev</v>
      </c>
      <c r="G1072" s="3">
        <f>'Liste detaljert wide'!E532</f>
        <v>0</v>
      </c>
      <c r="H1072" t="str">
        <f>VLOOKUP(E1072,Def!$B$2:$C$15,2,FALSE)</f>
        <v>SO-bev</v>
      </c>
      <c r="I1072" s="3">
        <f>IF(A1072='Enheter, modell og år'!$F$2-1,0,G1072-VLOOKUP(A1072-1&amp;B1072&amp;C1072&amp;E1072,$F$2:$G$7561,2,FALSE))</f>
        <v>0</v>
      </c>
      <c r="J1072" s="3">
        <f>IF(A1072='Enheter, modell og år'!$F$2-1,0,VLOOKUP(A1072-1&amp;B1072&amp;C1072&amp;E1072,$F$2:$G$7561,2,FALSE))</f>
        <v>0</v>
      </c>
    </row>
    <row r="1073" spans="1:10" x14ac:dyDescent="0.25">
      <c r="A1073">
        <f t="shared" ref="A1073:C1073" si="548">A533</f>
        <v>2025</v>
      </c>
      <c r="B1073" t="str">
        <f t="shared" si="548"/>
        <v>VFM</v>
      </c>
      <c r="C1073">
        <f t="shared" si="548"/>
        <v>0</v>
      </c>
      <c r="D1073">
        <f>IFERROR(VLOOKUP(C1073,'Enheter, modell og år'!$A$2:$B$31,2,FALSE),0)</f>
        <v>0</v>
      </c>
      <c r="E1073" t="str">
        <f>'Liste detaljert wide'!$E$1</f>
        <v>SO-bev</v>
      </c>
      <c r="F1073" t="str">
        <f t="shared" si="502"/>
        <v>2025VFM0SO-bev</v>
      </c>
      <c r="G1073" s="3">
        <f>'Liste detaljert wide'!E533</f>
        <v>0</v>
      </c>
      <c r="H1073" t="str">
        <f>VLOOKUP(E1073,Def!$B$2:$C$15,2,FALSE)</f>
        <v>SO-bev</v>
      </c>
      <c r="I1073" s="3">
        <f>IF(A1073='Enheter, modell og år'!$F$2-1,0,G1073-VLOOKUP(A1073-1&amp;B1073&amp;C1073&amp;E1073,$F$2:$G$7561,2,FALSE))</f>
        <v>0</v>
      </c>
      <c r="J1073" s="3">
        <f>IF(A1073='Enheter, modell og år'!$F$2-1,0,VLOOKUP(A1073-1&amp;B1073&amp;C1073&amp;E1073,$F$2:$G$7561,2,FALSE))</f>
        <v>0</v>
      </c>
    </row>
    <row r="1074" spans="1:10" x14ac:dyDescent="0.25">
      <c r="A1074">
        <f t="shared" ref="A1074:C1074" si="549">A534</f>
        <v>2025</v>
      </c>
      <c r="B1074" t="str">
        <f t="shared" si="549"/>
        <v>VFM</v>
      </c>
      <c r="C1074">
        <f t="shared" si="549"/>
        <v>0</v>
      </c>
      <c r="D1074">
        <f>IFERROR(VLOOKUP(C1074,'Enheter, modell og år'!$A$2:$B$31,2,FALSE),0)</f>
        <v>0</v>
      </c>
      <c r="E1074" t="str">
        <f>'Liste detaljert wide'!$E$1</f>
        <v>SO-bev</v>
      </c>
      <c r="F1074" t="str">
        <f t="shared" si="502"/>
        <v>2025VFM0SO-bev</v>
      </c>
      <c r="G1074" s="3">
        <f>'Liste detaljert wide'!E534</f>
        <v>0</v>
      </c>
      <c r="H1074" t="str">
        <f>VLOOKUP(E1074,Def!$B$2:$C$15,2,FALSE)</f>
        <v>SO-bev</v>
      </c>
      <c r="I1074" s="3">
        <f>IF(A1074='Enheter, modell og år'!$F$2-1,0,G1074-VLOOKUP(A1074-1&amp;B1074&amp;C1074&amp;E1074,$F$2:$G$7561,2,FALSE))</f>
        <v>0</v>
      </c>
      <c r="J1074" s="3">
        <f>IF(A1074='Enheter, modell og år'!$F$2-1,0,VLOOKUP(A1074-1&amp;B1074&amp;C1074&amp;E1074,$F$2:$G$7561,2,FALSE))</f>
        <v>0</v>
      </c>
    </row>
    <row r="1075" spans="1:10" x14ac:dyDescent="0.25">
      <c r="A1075">
        <f t="shared" ref="A1075:C1075" si="550">A535</f>
        <v>2025</v>
      </c>
      <c r="B1075" t="str">
        <f t="shared" si="550"/>
        <v>VFM</v>
      </c>
      <c r="C1075">
        <f t="shared" si="550"/>
        <v>0</v>
      </c>
      <c r="D1075">
        <f>IFERROR(VLOOKUP(C1075,'Enheter, modell og år'!$A$2:$B$31,2,FALSE),0)</f>
        <v>0</v>
      </c>
      <c r="E1075" t="str">
        <f>'Liste detaljert wide'!$E$1</f>
        <v>SO-bev</v>
      </c>
      <c r="F1075" t="str">
        <f t="shared" si="502"/>
        <v>2025VFM0SO-bev</v>
      </c>
      <c r="G1075" s="3">
        <f>'Liste detaljert wide'!E535</f>
        <v>0</v>
      </c>
      <c r="H1075" t="str">
        <f>VLOOKUP(E1075,Def!$B$2:$C$15,2,FALSE)</f>
        <v>SO-bev</v>
      </c>
      <c r="I1075" s="3">
        <f>IF(A1075='Enheter, modell og år'!$F$2-1,0,G1075-VLOOKUP(A1075-1&amp;B1075&amp;C1075&amp;E1075,$F$2:$G$7561,2,FALSE))</f>
        <v>0</v>
      </c>
      <c r="J1075" s="3">
        <f>IF(A1075='Enheter, modell og år'!$F$2-1,0,VLOOKUP(A1075-1&amp;B1075&amp;C1075&amp;E1075,$F$2:$G$7561,2,FALSE))</f>
        <v>0</v>
      </c>
    </row>
    <row r="1076" spans="1:10" x14ac:dyDescent="0.25">
      <c r="A1076">
        <f t="shared" ref="A1076:C1076" si="551">A536</f>
        <v>2025</v>
      </c>
      <c r="B1076" t="str">
        <f t="shared" si="551"/>
        <v>VFM</v>
      </c>
      <c r="C1076">
        <f t="shared" si="551"/>
        <v>0</v>
      </c>
      <c r="D1076">
        <f>IFERROR(VLOOKUP(C1076,'Enheter, modell og år'!$A$2:$B$31,2,FALSE),0)</f>
        <v>0</v>
      </c>
      <c r="E1076" t="str">
        <f>'Liste detaljert wide'!$E$1</f>
        <v>SO-bev</v>
      </c>
      <c r="F1076" t="str">
        <f t="shared" si="502"/>
        <v>2025VFM0SO-bev</v>
      </c>
      <c r="G1076" s="3">
        <f>'Liste detaljert wide'!E536</f>
        <v>0</v>
      </c>
      <c r="H1076" t="str">
        <f>VLOOKUP(E1076,Def!$B$2:$C$15,2,FALSE)</f>
        <v>SO-bev</v>
      </c>
      <c r="I1076" s="3">
        <f>IF(A1076='Enheter, modell og år'!$F$2-1,0,G1076-VLOOKUP(A1076-1&amp;B1076&amp;C1076&amp;E1076,$F$2:$G$7561,2,FALSE))</f>
        <v>0</v>
      </c>
      <c r="J1076" s="3">
        <f>IF(A1076='Enheter, modell og år'!$F$2-1,0,VLOOKUP(A1076-1&amp;B1076&amp;C1076&amp;E1076,$F$2:$G$7561,2,FALSE))</f>
        <v>0</v>
      </c>
    </row>
    <row r="1077" spans="1:10" x14ac:dyDescent="0.25">
      <c r="A1077">
        <f t="shared" ref="A1077:C1077" si="552">A537</f>
        <v>2025</v>
      </c>
      <c r="B1077" t="str">
        <f t="shared" si="552"/>
        <v>VFM</v>
      </c>
      <c r="C1077">
        <f t="shared" si="552"/>
        <v>0</v>
      </c>
      <c r="D1077">
        <f>IFERROR(VLOOKUP(C1077,'Enheter, modell og år'!$A$2:$B$31,2,FALSE),0)</f>
        <v>0</v>
      </c>
      <c r="E1077" t="str">
        <f>'Liste detaljert wide'!$E$1</f>
        <v>SO-bev</v>
      </c>
      <c r="F1077" t="str">
        <f t="shared" si="502"/>
        <v>2025VFM0SO-bev</v>
      </c>
      <c r="G1077" s="3">
        <f>'Liste detaljert wide'!E537</f>
        <v>0</v>
      </c>
      <c r="H1077" t="str">
        <f>VLOOKUP(E1077,Def!$B$2:$C$15,2,FALSE)</f>
        <v>SO-bev</v>
      </c>
      <c r="I1077" s="3">
        <f>IF(A1077='Enheter, modell og år'!$F$2-1,0,G1077-VLOOKUP(A1077-1&amp;B1077&amp;C1077&amp;E1077,$F$2:$G$7561,2,FALSE))</f>
        <v>0</v>
      </c>
      <c r="J1077" s="3">
        <f>IF(A1077='Enheter, modell og år'!$F$2-1,0,VLOOKUP(A1077-1&amp;B1077&amp;C1077&amp;E1077,$F$2:$G$7561,2,FALSE))</f>
        <v>0</v>
      </c>
    </row>
    <row r="1078" spans="1:10" x14ac:dyDescent="0.25">
      <c r="A1078">
        <f t="shared" ref="A1078:C1078" si="553">A538</f>
        <v>2025</v>
      </c>
      <c r="B1078" t="str">
        <f t="shared" si="553"/>
        <v>VFM</v>
      </c>
      <c r="C1078">
        <f t="shared" si="553"/>
        <v>0</v>
      </c>
      <c r="D1078">
        <f>IFERROR(VLOOKUP(C1078,'Enheter, modell og år'!$A$2:$B$31,2,FALSE),0)</f>
        <v>0</v>
      </c>
      <c r="E1078" t="str">
        <f>'Liste detaljert wide'!$E$1</f>
        <v>SO-bev</v>
      </c>
      <c r="F1078" t="str">
        <f t="shared" si="502"/>
        <v>2025VFM0SO-bev</v>
      </c>
      <c r="G1078" s="3">
        <f>'Liste detaljert wide'!E538</f>
        <v>0</v>
      </c>
      <c r="H1078" t="str">
        <f>VLOOKUP(E1078,Def!$B$2:$C$15,2,FALSE)</f>
        <v>SO-bev</v>
      </c>
      <c r="I1078" s="3">
        <f>IF(A1078='Enheter, modell og år'!$F$2-1,0,G1078-VLOOKUP(A1078-1&amp;B1078&amp;C1078&amp;E1078,$F$2:$G$7561,2,FALSE))</f>
        <v>0</v>
      </c>
      <c r="J1078" s="3">
        <f>IF(A1078='Enheter, modell og år'!$F$2-1,0,VLOOKUP(A1078-1&amp;B1078&amp;C1078&amp;E1078,$F$2:$G$7561,2,FALSE))</f>
        <v>0</v>
      </c>
    </row>
    <row r="1079" spans="1:10" x14ac:dyDescent="0.25">
      <c r="A1079">
        <f t="shared" ref="A1079:C1079" si="554">A539</f>
        <v>2025</v>
      </c>
      <c r="B1079" t="str">
        <f t="shared" si="554"/>
        <v>VFM</v>
      </c>
      <c r="C1079">
        <f t="shared" si="554"/>
        <v>0</v>
      </c>
      <c r="D1079">
        <f>IFERROR(VLOOKUP(C1079,'Enheter, modell og år'!$A$2:$B$31,2,FALSE),0)</f>
        <v>0</v>
      </c>
      <c r="E1079" t="str">
        <f>'Liste detaljert wide'!$E$1</f>
        <v>SO-bev</v>
      </c>
      <c r="F1079" t="str">
        <f t="shared" si="502"/>
        <v>2025VFM0SO-bev</v>
      </c>
      <c r="G1079" s="3">
        <f>'Liste detaljert wide'!E539</f>
        <v>0</v>
      </c>
      <c r="H1079" t="str">
        <f>VLOOKUP(E1079,Def!$B$2:$C$15,2,FALSE)</f>
        <v>SO-bev</v>
      </c>
      <c r="I1079" s="3">
        <f>IF(A1079='Enheter, modell og år'!$F$2-1,0,G1079-VLOOKUP(A1079-1&amp;B1079&amp;C1079&amp;E1079,$F$2:$G$7561,2,FALSE))</f>
        <v>0</v>
      </c>
      <c r="J1079" s="3">
        <f>IF(A1079='Enheter, modell og år'!$F$2-1,0,VLOOKUP(A1079-1&amp;B1079&amp;C1079&amp;E1079,$F$2:$G$7561,2,FALSE))</f>
        <v>0</v>
      </c>
    </row>
    <row r="1080" spans="1:10" x14ac:dyDescent="0.25">
      <c r="A1080">
        <f t="shared" ref="A1080:C1080" si="555">A540</f>
        <v>2025</v>
      </c>
      <c r="B1080" t="str">
        <f t="shared" si="555"/>
        <v>VFM</v>
      </c>
      <c r="C1080">
        <f t="shared" si="555"/>
        <v>0</v>
      </c>
      <c r="D1080">
        <f>IFERROR(VLOOKUP(C1080,'Enheter, modell og år'!$A$2:$B$31,2,FALSE),0)</f>
        <v>0</v>
      </c>
      <c r="E1080" t="str">
        <f>'Liste detaljert wide'!$E$1</f>
        <v>SO-bev</v>
      </c>
      <c r="F1080" t="str">
        <f t="shared" si="502"/>
        <v>2025VFM0SO-bev</v>
      </c>
      <c r="G1080" s="3">
        <f>'Liste detaljert wide'!E540</f>
        <v>0</v>
      </c>
      <c r="H1080" t="str">
        <f>VLOOKUP(E1080,Def!$B$2:$C$15,2,FALSE)</f>
        <v>SO-bev</v>
      </c>
      <c r="I1080" s="3">
        <f>IF(A1080='Enheter, modell og år'!$F$2-1,0,G1080-VLOOKUP(A1080-1&amp;B1080&amp;C1080&amp;E1080,$F$2:$G$7561,2,FALSE))</f>
        <v>0</v>
      </c>
      <c r="J1080" s="3">
        <f>IF(A1080='Enheter, modell og år'!$F$2-1,0,VLOOKUP(A1080-1&amp;B1080&amp;C1080&amp;E1080,$F$2:$G$7561,2,FALSE))</f>
        <v>0</v>
      </c>
    </row>
    <row r="1081" spans="1:10" x14ac:dyDescent="0.25">
      <c r="A1081">
        <f t="shared" ref="A1081:C1082" si="556">A541</f>
        <v>2025</v>
      </c>
      <c r="B1081" t="str">
        <f t="shared" si="556"/>
        <v>VFM</v>
      </c>
      <c r="C1081">
        <f t="shared" si="556"/>
        <v>0</v>
      </c>
      <c r="D1081">
        <f>IFERROR(VLOOKUP(C1081,'Enheter, modell og år'!$A$2:$B$31,2,FALSE),0)</f>
        <v>0</v>
      </c>
      <c r="E1081" t="str">
        <f>'Liste detaljert wide'!$E$1</f>
        <v>SO-bev</v>
      </c>
      <c r="F1081" t="str">
        <f t="shared" si="502"/>
        <v>2025VFM0SO-bev</v>
      </c>
      <c r="G1081" s="3">
        <f>'Liste detaljert wide'!E541</f>
        <v>0</v>
      </c>
      <c r="H1081" t="str">
        <f>VLOOKUP(E1081,Def!$B$2:$C$15,2,FALSE)</f>
        <v>SO-bev</v>
      </c>
      <c r="I1081" s="3">
        <f>IF(A1081='Enheter, modell og år'!$F$2-1,0,G1081-VLOOKUP(A1081-1&amp;B1081&amp;C1081&amp;E1081,$F$2:$G$7561,2,FALSE))</f>
        <v>0</v>
      </c>
      <c r="J1081" s="3">
        <f>IF(A1081='Enheter, modell og år'!$F$2-1,0,VLOOKUP(A1081-1&amp;B1081&amp;C1081&amp;E1081,$F$2:$G$7561,2,FALSE))</f>
        <v>0</v>
      </c>
    </row>
    <row r="1082" spans="1:10" x14ac:dyDescent="0.25">
      <c r="A1082">
        <f t="shared" si="556"/>
        <v>2017</v>
      </c>
      <c r="B1082" t="str">
        <f t="shared" si="556"/>
        <v>RFM</v>
      </c>
      <c r="C1082">
        <f t="shared" si="556"/>
        <v>0</v>
      </c>
      <c r="D1082">
        <f>IFERROR(VLOOKUP(C1082,'Enheter, modell og år'!$A$2:$B$31,2,FALSE),0)</f>
        <v>0</v>
      </c>
      <c r="E1082" t="str">
        <f>'Liste detaljert wide'!$F$1</f>
        <v>Studiepoengbev</v>
      </c>
      <c r="F1082" t="str">
        <f t="shared" si="502"/>
        <v>2017RFM0Studiepoengbev</v>
      </c>
      <c r="G1082" s="3">
        <f>'Liste detaljert wide'!F2</f>
        <v>0</v>
      </c>
      <c r="H1082" t="str">
        <f>VLOOKUP(E1082,Def!$B$2:$C$15,2,FALSE)</f>
        <v>Utdanningsinsentiv</v>
      </c>
      <c r="I1082" s="3">
        <f>IF(A1082='Enheter, modell og år'!$F$2-1,0,G1082-VLOOKUP(A1082-1&amp;B1082&amp;C1082&amp;E1082,$F$2:$G$7561,2,FALSE))</f>
        <v>0</v>
      </c>
      <c r="J1082" s="3">
        <f>IF(A1082='Enheter, modell og år'!$F$2-1,0,VLOOKUP(A1082-1&amp;B1082&amp;C1082&amp;E1082,$F$2:$G$7561,2,FALSE))</f>
        <v>0</v>
      </c>
    </row>
    <row r="1083" spans="1:10" x14ac:dyDescent="0.25">
      <c r="A1083">
        <f t="shared" ref="A1083:C1083" si="557">A543</f>
        <v>2017</v>
      </c>
      <c r="B1083" t="str">
        <f t="shared" si="557"/>
        <v>RFM</v>
      </c>
      <c r="C1083">
        <f t="shared" si="557"/>
        <v>0</v>
      </c>
      <c r="D1083">
        <f>IFERROR(VLOOKUP(C1083,'Enheter, modell og år'!$A$2:$B$31,2,FALSE),0)</f>
        <v>0</v>
      </c>
      <c r="E1083" t="str">
        <f>'Liste detaljert wide'!$F$1</f>
        <v>Studiepoengbev</v>
      </c>
      <c r="F1083" t="str">
        <f t="shared" si="502"/>
        <v>2017RFM0Studiepoengbev</v>
      </c>
      <c r="G1083" s="3">
        <f>'Liste detaljert wide'!F3</f>
        <v>0</v>
      </c>
      <c r="H1083" t="str">
        <f>VLOOKUP(E1083,Def!$B$2:$C$15,2,FALSE)</f>
        <v>Utdanningsinsentiv</v>
      </c>
      <c r="I1083" s="3">
        <f>IF(A1083='Enheter, modell og år'!$F$2-1,0,G1083-VLOOKUP(A1083-1&amp;B1083&amp;C1083&amp;E1083,$F$2:$G$7561,2,FALSE))</f>
        <v>0</v>
      </c>
      <c r="J1083" s="3">
        <f>IF(A1083='Enheter, modell og år'!$F$2-1,0,VLOOKUP(A1083-1&amp;B1083&amp;C1083&amp;E1083,$F$2:$G$7561,2,FALSE))</f>
        <v>0</v>
      </c>
    </row>
    <row r="1084" spans="1:10" x14ac:dyDescent="0.25">
      <c r="A1084">
        <f t="shared" ref="A1084:C1084" si="558">A544</f>
        <v>2017</v>
      </c>
      <c r="B1084" t="str">
        <f t="shared" si="558"/>
        <v>RFM</v>
      </c>
      <c r="C1084">
        <f t="shared" si="558"/>
        <v>0</v>
      </c>
      <c r="D1084">
        <f>IFERROR(VLOOKUP(C1084,'Enheter, modell og år'!$A$2:$B$31,2,FALSE),0)</f>
        <v>0</v>
      </c>
      <c r="E1084" t="str">
        <f>'Liste detaljert wide'!$F$1</f>
        <v>Studiepoengbev</v>
      </c>
      <c r="F1084" t="str">
        <f t="shared" si="502"/>
        <v>2017RFM0Studiepoengbev</v>
      </c>
      <c r="G1084" s="3">
        <f>'Liste detaljert wide'!F4</f>
        <v>0</v>
      </c>
      <c r="H1084" t="str">
        <f>VLOOKUP(E1084,Def!$B$2:$C$15,2,FALSE)</f>
        <v>Utdanningsinsentiv</v>
      </c>
      <c r="I1084" s="3">
        <f>IF(A1084='Enheter, modell og år'!$F$2-1,0,G1084-VLOOKUP(A1084-1&amp;B1084&amp;C1084&amp;E1084,$F$2:$G$7561,2,FALSE))</f>
        <v>0</v>
      </c>
      <c r="J1084" s="3">
        <f>IF(A1084='Enheter, modell og år'!$F$2-1,0,VLOOKUP(A1084-1&amp;B1084&amp;C1084&amp;E1084,$F$2:$G$7561,2,FALSE))</f>
        <v>0</v>
      </c>
    </row>
    <row r="1085" spans="1:10" x14ac:dyDescent="0.25">
      <c r="A1085">
        <f t="shared" ref="A1085:C1085" si="559">A545</f>
        <v>2017</v>
      </c>
      <c r="B1085" t="str">
        <f t="shared" si="559"/>
        <v>RFM</v>
      </c>
      <c r="C1085">
        <f t="shared" si="559"/>
        <v>0</v>
      </c>
      <c r="D1085">
        <f>IFERROR(VLOOKUP(C1085,'Enheter, modell og år'!$A$2:$B$31,2,FALSE),0)</f>
        <v>0</v>
      </c>
      <c r="E1085" t="str">
        <f>'Liste detaljert wide'!$F$1</f>
        <v>Studiepoengbev</v>
      </c>
      <c r="F1085" t="str">
        <f t="shared" si="502"/>
        <v>2017RFM0Studiepoengbev</v>
      </c>
      <c r="G1085" s="3">
        <f>'Liste detaljert wide'!F5</f>
        <v>0</v>
      </c>
      <c r="H1085" t="str">
        <f>VLOOKUP(E1085,Def!$B$2:$C$15,2,FALSE)</f>
        <v>Utdanningsinsentiv</v>
      </c>
      <c r="I1085" s="3">
        <f>IF(A1085='Enheter, modell og år'!$F$2-1,0,G1085-VLOOKUP(A1085-1&amp;B1085&amp;C1085&amp;E1085,$F$2:$G$7561,2,FALSE))</f>
        <v>0</v>
      </c>
      <c r="J1085" s="3">
        <f>IF(A1085='Enheter, modell og år'!$F$2-1,0,VLOOKUP(A1085-1&amp;B1085&amp;C1085&amp;E1085,$F$2:$G$7561,2,FALSE))</f>
        <v>0</v>
      </c>
    </row>
    <row r="1086" spans="1:10" x14ac:dyDescent="0.25">
      <c r="A1086">
        <f t="shared" ref="A1086:C1086" si="560">A546</f>
        <v>2017</v>
      </c>
      <c r="B1086" t="str">
        <f t="shared" si="560"/>
        <v>RFM</v>
      </c>
      <c r="C1086">
        <f t="shared" si="560"/>
        <v>0</v>
      </c>
      <c r="D1086">
        <f>IFERROR(VLOOKUP(C1086,'Enheter, modell og år'!$A$2:$B$31,2,FALSE),0)</f>
        <v>0</v>
      </c>
      <c r="E1086" t="str">
        <f>'Liste detaljert wide'!$F$1</f>
        <v>Studiepoengbev</v>
      </c>
      <c r="F1086" t="str">
        <f t="shared" si="502"/>
        <v>2017RFM0Studiepoengbev</v>
      </c>
      <c r="G1086" s="3">
        <f>'Liste detaljert wide'!F6</f>
        <v>0</v>
      </c>
      <c r="H1086" t="str">
        <f>VLOOKUP(E1086,Def!$B$2:$C$15,2,FALSE)</f>
        <v>Utdanningsinsentiv</v>
      </c>
      <c r="I1086" s="3">
        <f>IF(A1086='Enheter, modell og år'!$F$2-1,0,G1086-VLOOKUP(A1086-1&amp;B1086&amp;C1086&amp;E1086,$F$2:$G$7561,2,FALSE))</f>
        <v>0</v>
      </c>
      <c r="J1086" s="3">
        <f>IF(A1086='Enheter, modell og år'!$F$2-1,0,VLOOKUP(A1086-1&amp;B1086&amp;C1086&amp;E1086,$F$2:$G$7561,2,FALSE))</f>
        <v>0</v>
      </c>
    </row>
    <row r="1087" spans="1:10" x14ac:dyDescent="0.25">
      <c r="A1087">
        <f t="shared" ref="A1087:C1087" si="561">A547</f>
        <v>2017</v>
      </c>
      <c r="B1087" t="str">
        <f t="shared" si="561"/>
        <v>RFM</v>
      </c>
      <c r="C1087">
        <f t="shared" si="561"/>
        <v>0</v>
      </c>
      <c r="D1087">
        <f>IFERROR(VLOOKUP(C1087,'Enheter, modell og år'!$A$2:$B$31,2,FALSE),0)</f>
        <v>0</v>
      </c>
      <c r="E1087" t="str">
        <f>'Liste detaljert wide'!$F$1</f>
        <v>Studiepoengbev</v>
      </c>
      <c r="F1087" t="str">
        <f t="shared" si="502"/>
        <v>2017RFM0Studiepoengbev</v>
      </c>
      <c r="G1087" s="3">
        <f>'Liste detaljert wide'!F7</f>
        <v>0</v>
      </c>
      <c r="H1087" t="str">
        <f>VLOOKUP(E1087,Def!$B$2:$C$15,2,FALSE)</f>
        <v>Utdanningsinsentiv</v>
      </c>
      <c r="I1087" s="3">
        <f>IF(A1087='Enheter, modell og år'!$F$2-1,0,G1087-VLOOKUP(A1087-1&amp;B1087&amp;C1087&amp;E1087,$F$2:$G$7561,2,FALSE))</f>
        <v>0</v>
      </c>
      <c r="J1087" s="3">
        <f>IF(A1087='Enheter, modell og år'!$F$2-1,0,VLOOKUP(A1087-1&amp;B1087&amp;C1087&amp;E1087,$F$2:$G$7561,2,FALSE))</f>
        <v>0</v>
      </c>
    </row>
    <row r="1088" spans="1:10" x14ac:dyDescent="0.25">
      <c r="A1088">
        <f t="shared" ref="A1088:C1088" si="562">A548</f>
        <v>2017</v>
      </c>
      <c r="B1088" t="str">
        <f t="shared" si="562"/>
        <v>RFM</v>
      </c>
      <c r="C1088">
        <f t="shared" si="562"/>
        <v>0</v>
      </c>
      <c r="D1088">
        <f>IFERROR(VLOOKUP(C1088,'Enheter, modell og år'!$A$2:$B$31,2,FALSE),0)</f>
        <v>0</v>
      </c>
      <c r="E1088" t="str">
        <f>'Liste detaljert wide'!$F$1</f>
        <v>Studiepoengbev</v>
      </c>
      <c r="F1088" t="str">
        <f t="shared" si="502"/>
        <v>2017RFM0Studiepoengbev</v>
      </c>
      <c r="G1088" s="3">
        <f>'Liste detaljert wide'!F8</f>
        <v>0</v>
      </c>
      <c r="H1088" t="str">
        <f>VLOOKUP(E1088,Def!$B$2:$C$15,2,FALSE)</f>
        <v>Utdanningsinsentiv</v>
      </c>
      <c r="I1088" s="3">
        <f>IF(A1088='Enheter, modell og år'!$F$2-1,0,G1088-VLOOKUP(A1088-1&amp;B1088&amp;C1088&amp;E1088,$F$2:$G$7561,2,FALSE))</f>
        <v>0</v>
      </c>
      <c r="J1088" s="3">
        <f>IF(A1088='Enheter, modell og år'!$F$2-1,0,VLOOKUP(A1088-1&amp;B1088&amp;C1088&amp;E1088,$F$2:$G$7561,2,FALSE))</f>
        <v>0</v>
      </c>
    </row>
    <row r="1089" spans="1:10" x14ac:dyDescent="0.25">
      <c r="A1089">
        <f t="shared" ref="A1089:C1089" si="563">A549</f>
        <v>2017</v>
      </c>
      <c r="B1089" t="str">
        <f t="shared" si="563"/>
        <v>RFM</v>
      </c>
      <c r="C1089">
        <f t="shared" si="563"/>
        <v>0</v>
      </c>
      <c r="D1089">
        <f>IFERROR(VLOOKUP(C1089,'Enheter, modell og år'!$A$2:$B$31,2,FALSE),0)</f>
        <v>0</v>
      </c>
      <c r="E1089" t="str">
        <f>'Liste detaljert wide'!$F$1</f>
        <v>Studiepoengbev</v>
      </c>
      <c r="F1089" t="str">
        <f t="shared" si="502"/>
        <v>2017RFM0Studiepoengbev</v>
      </c>
      <c r="G1089" s="3">
        <f>'Liste detaljert wide'!F9</f>
        <v>0</v>
      </c>
      <c r="H1089" t="str">
        <f>VLOOKUP(E1089,Def!$B$2:$C$15,2,FALSE)</f>
        <v>Utdanningsinsentiv</v>
      </c>
      <c r="I1089" s="3">
        <f>IF(A1089='Enheter, modell og år'!$F$2-1,0,G1089-VLOOKUP(A1089-1&amp;B1089&amp;C1089&amp;E1089,$F$2:$G$7561,2,FALSE))</f>
        <v>0</v>
      </c>
      <c r="J1089" s="3">
        <f>IF(A1089='Enheter, modell og år'!$F$2-1,0,VLOOKUP(A1089-1&amp;B1089&amp;C1089&amp;E1089,$F$2:$G$7561,2,FALSE))</f>
        <v>0</v>
      </c>
    </row>
    <row r="1090" spans="1:10" x14ac:dyDescent="0.25">
      <c r="A1090">
        <f t="shared" ref="A1090:C1090" si="564">A550</f>
        <v>2017</v>
      </c>
      <c r="B1090" t="str">
        <f t="shared" si="564"/>
        <v>RFM</v>
      </c>
      <c r="C1090">
        <f t="shared" si="564"/>
        <v>0</v>
      </c>
      <c r="D1090">
        <f>IFERROR(VLOOKUP(C1090,'Enheter, modell og år'!$A$2:$B$31,2,FALSE),0)</f>
        <v>0</v>
      </c>
      <c r="E1090" t="str">
        <f>'Liste detaljert wide'!$F$1</f>
        <v>Studiepoengbev</v>
      </c>
      <c r="F1090" t="str">
        <f t="shared" si="502"/>
        <v>2017RFM0Studiepoengbev</v>
      </c>
      <c r="G1090" s="3">
        <f>'Liste detaljert wide'!F10</f>
        <v>0</v>
      </c>
      <c r="H1090" t="str">
        <f>VLOOKUP(E1090,Def!$B$2:$C$15,2,FALSE)</f>
        <v>Utdanningsinsentiv</v>
      </c>
      <c r="I1090" s="3">
        <f>IF(A1090='Enheter, modell og år'!$F$2-1,0,G1090-VLOOKUP(A1090-1&amp;B1090&amp;C1090&amp;E1090,$F$2:$G$7561,2,FALSE))</f>
        <v>0</v>
      </c>
      <c r="J1090" s="3">
        <f>IF(A1090='Enheter, modell og år'!$F$2-1,0,VLOOKUP(A1090-1&amp;B1090&amp;C1090&amp;E1090,$F$2:$G$7561,2,FALSE))</f>
        <v>0</v>
      </c>
    </row>
    <row r="1091" spans="1:10" x14ac:dyDescent="0.25">
      <c r="A1091">
        <f t="shared" ref="A1091:C1091" si="565">A551</f>
        <v>2017</v>
      </c>
      <c r="B1091" t="str">
        <f t="shared" si="565"/>
        <v>RFM</v>
      </c>
      <c r="C1091">
        <f t="shared" si="565"/>
        <v>0</v>
      </c>
      <c r="D1091">
        <f>IFERROR(VLOOKUP(C1091,'Enheter, modell og år'!$A$2:$B$31,2,FALSE),0)</f>
        <v>0</v>
      </c>
      <c r="E1091" t="str">
        <f>'Liste detaljert wide'!$F$1</f>
        <v>Studiepoengbev</v>
      </c>
      <c r="F1091" t="str">
        <f t="shared" ref="F1091:F1154" si="566">A1091&amp;B1091&amp;C1091&amp;E1091</f>
        <v>2017RFM0Studiepoengbev</v>
      </c>
      <c r="G1091" s="3">
        <f>'Liste detaljert wide'!F11</f>
        <v>0</v>
      </c>
      <c r="H1091" t="str">
        <f>VLOOKUP(E1091,Def!$B$2:$C$15,2,FALSE)</f>
        <v>Utdanningsinsentiv</v>
      </c>
      <c r="I1091" s="3">
        <f>IF(A1091='Enheter, modell og år'!$F$2-1,0,G1091-VLOOKUP(A1091-1&amp;B1091&amp;C1091&amp;E1091,$F$2:$G$7561,2,FALSE))</f>
        <v>0</v>
      </c>
      <c r="J1091" s="3">
        <f>IF(A1091='Enheter, modell og år'!$F$2-1,0,VLOOKUP(A1091-1&amp;B1091&amp;C1091&amp;E1091,$F$2:$G$7561,2,FALSE))</f>
        <v>0</v>
      </c>
    </row>
    <row r="1092" spans="1:10" x14ac:dyDescent="0.25">
      <c r="A1092">
        <f t="shared" ref="A1092:C1092" si="567">A552</f>
        <v>2017</v>
      </c>
      <c r="B1092" t="str">
        <f t="shared" si="567"/>
        <v>RFM</v>
      </c>
      <c r="C1092">
        <f t="shared" si="567"/>
        <v>0</v>
      </c>
      <c r="D1092">
        <f>IFERROR(VLOOKUP(C1092,'Enheter, modell og år'!$A$2:$B$31,2,FALSE),0)</f>
        <v>0</v>
      </c>
      <c r="E1092" t="str">
        <f>'Liste detaljert wide'!$F$1</f>
        <v>Studiepoengbev</v>
      </c>
      <c r="F1092" t="str">
        <f t="shared" si="566"/>
        <v>2017RFM0Studiepoengbev</v>
      </c>
      <c r="G1092" s="3">
        <f>'Liste detaljert wide'!F12</f>
        <v>0</v>
      </c>
      <c r="H1092" t="str">
        <f>VLOOKUP(E1092,Def!$B$2:$C$15,2,FALSE)</f>
        <v>Utdanningsinsentiv</v>
      </c>
      <c r="I1092" s="3">
        <f>IF(A1092='Enheter, modell og år'!$F$2-1,0,G1092-VLOOKUP(A1092-1&amp;B1092&amp;C1092&amp;E1092,$F$2:$G$7561,2,FALSE))</f>
        <v>0</v>
      </c>
      <c r="J1092" s="3">
        <f>IF(A1092='Enheter, modell og år'!$F$2-1,0,VLOOKUP(A1092-1&amp;B1092&amp;C1092&amp;E1092,$F$2:$G$7561,2,FALSE))</f>
        <v>0</v>
      </c>
    </row>
    <row r="1093" spans="1:10" x14ac:dyDescent="0.25">
      <c r="A1093">
        <f t="shared" ref="A1093:C1093" si="568">A553</f>
        <v>2017</v>
      </c>
      <c r="B1093" t="str">
        <f t="shared" si="568"/>
        <v>RFM</v>
      </c>
      <c r="C1093">
        <f t="shared" si="568"/>
        <v>0</v>
      </c>
      <c r="D1093">
        <f>IFERROR(VLOOKUP(C1093,'Enheter, modell og år'!$A$2:$B$31,2,FALSE),0)</f>
        <v>0</v>
      </c>
      <c r="E1093" t="str">
        <f>'Liste detaljert wide'!$F$1</f>
        <v>Studiepoengbev</v>
      </c>
      <c r="F1093" t="str">
        <f t="shared" si="566"/>
        <v>2017RFM0Studiepoengbev</v>
      </c>
      <c r="G1093" s="3">
        <f>'Liste detaljert wide'!F13</f>
        <v>0</v>
      </c>
      <c r="H1093" t="str">
        <f>VLOOKUP(E1093,Def!$B$2:$C$15,2,FALSE)</f>
        <v>Utdanningsinsentiv</v>
      </c>
      <c r="I1093" s="3">
        <f>IF(A1093='Enheter, modell og år'!$F$2-1,0,G1093-VLOOKUP(A1093-1&amp;B1093&amp;C1093&amp;E1093,$F$2:$G$7561,2,FALSE))</f>
        <v>0</v>
      </c>
      <c r="J1093" s="3">
        <f>IF(A1093='Enheter, modell og år'!$F$2-1,0,VLOOKUP(A1093-1&amp;B1093&amp;C1093&amp;E1093,$F$2:$G$7561,2,FALSE))</f>
        <v>0</v>
      </c>
    </row>
    <row r="1094" spans="1:10" x14ac:dyDescent="0.25">
      <c r="A1094">
        <f t="shared" ref="A1094:C1094" si="569">A554</f>
        <v>2017</v>
      </c>
      <c r="B1094" t="str">
        <f t="shared" si="569"/>
        <v>RFM</v>
      </c>
      <c r="C1094">
        <f t="shared" si="569"/>
        <v>0</v>
      </c>
      <c r="D1094">
        <f>IFERROR(VLOOKUP(C1094,'Enheter, modell og år'!$A$2:$B$31,2,FALSE),0)</f>
        <v>0</v>
      </c>
      <c r="E1094" t="str">
        <f>'Liste detaljert wide'!$F$1</f>
        <v>Studiepoengbev</v>
      </c>
      <c r="F1094" t="str">
        <f t="shared" si="566"/>
        <v>2017RFM0Studiepoengbev</v>
      </c>
      <c r="G1094" s="3">
        <f>'Liste detaljert wide'!F14</f>
        <v>0</v>
      </c>
      <c r="H1094" t="str">
        <f>VLOOKUP(E1094,Def!$B$2:$C$15,2,FALSE)</f>
        <v>Utdanningsinsentiv</v>
      </c>
      <c r="I1094" s="3">
        <f>IF(A1094='Enheter, modell og år'!$F$2-1,0,G1094-VLOOKUP(A1094-1&amp;B1094&amp;C1094&amp;E1094,$F$2:$G$7561,2,FALSE))</f>
        <v>0</v>
      </c>
      <c r="J1094" s="3">
        <f>IF(A1094='Enheter, modell og år'!$F$2-1,0,VLOOKUP(A1094-1&amp;B1094&amp;C1094&amp;E1094,$F$2:$G$7561,2,FALSE))</f>
        <v>0</v>
      </c>
    </row>
    <row r="1095" spans="1:10" x14ac:dyDescent="0.25">
      <c r="A1095">
        <f t="shared" ref="A1095:C1095" si="570">A555</f>
        <v>2017</v>
      </c>
      <c r="B1095" t="str">
        <f t="shared" si="570"/>
        <v>RFM</v>
      </c>
      <c r="C1095">
        <f t="shared" si="570"/>
        <v>0</v>
      </c>
      <c r="D1095">
        <f>IFERROR(VLOOKUP(C1095,'Enheter, modell og år'!$A$2:$B$31,2,FALSE),0)</f>
        <v>0</v>
      </c>
      <c r="E1095" t="str">
        <f>'Liste detaljert wide'!$F$1</f>
        <v>Studiepoengbev</v>
      </c>
      <c r="F1095" t="str">
        <f t="shared" si="566"/>
        <v>2017RFM0Studiepoengbev</v>
      </c>
      <c r="G1095" s="3">
        <f>'Liste detaljert wide'!F15</f>
        <v>0</v>
      </c>
      <c r="H1095" t="str">
        <f>VLOOKUP(E1095,Def!$B$2:$C$15,2,FALSE)</f>
        <v>Utdanningsinsentiv</v>
      </c>
      <c r="I1095" s="3">
        <f>IF(A1095='Enheter, modell og år'!$F$2-1,0,G1095-VLOOKUP(A1095-1&amp;B1095&amp;C1095&amp;E1095,$F$2:$G$7561,2,FALSE))</f>
        <v>0</v>
      </c>
      <c r="J1095" s="3">
        <f>IF(A1095='Enheter, modell og år'!$F$2-1,0,VLOOKUP(A1095-1&amp;B1095&amp;C1095&amp;E1095,$F$2:$G$7561,2,FALSE))</f>
        <v>0</v>
      </c>
    </row>
    <row r="1096" spans="1:10" x14ac:dyDescent="0.25">
      <c r="A1096">
        <f t="shared" ref="A1096:C1096" si="571">A556</f>
        <v>2017</v>
      </c>
      <c r="B1096" t="str">
        <f t="shared" si="571"/>
        <v>RFM</v>
      </c>
      <c r="C1096">
        <f t="shared" si="571"/>
        <v>0</v>
      </c>
      <c r="D1096">
        <f>IFERROR(VLOOKUP(C1096,'Enheter, modell og år'!$A$2:$B$31,2,FALSE),0)</f>
        <v>0</v>
      </c>
      <c r="E1096" t="str">
        <f>'Liste detaljert wide'!$F$1</f>
        <v>Studiepoengbev</v>
      </c>
      <c r="F1096" t="str">
        <f t="shared" si="566"/>
        <v>2017RFM0Studiepoengbev</v>
      </c>
      <c r="G1096" s="3">
        <f>'Liste detaljert wide'!F16</f>
        <v>0</v>
      </c>
      <c r="H1096" t="str">
        <f>VLOOKUP(E1096,Def!$B$2:$C$15,2,FALSE)</f>
        <v>Utdanningsinsentiv</v>
      </c>
      <c r="I1096" s="3">
        <f>IF(A1096='Enheter, modell og år'!$F$2-1,0,G1096-VLOOKUP(A1096-1&amp;B1096&amp;C1096&amp;E1096,$F$2:$G$7561,2,FALSE))</f>
        <v>0</v>
      </c>
      <c r="J1096" s="3">
        <f>IF(A1096='Enheter, modell og år'!$F$2-1,0,VLOOKUP(A1096-1&amp;B1096&amp;C1096&amp;E1096,$F$2:$G$7561,2,FALSE))</f>
        <v>0</v>
      </c>
    </row>
    <row r="1097" spans="1:10" x14ac:dyDescent="0.25">
      <c r="A1097">
        <f t="shared" ref="A1097:C1097" si="572">A557</f>
        <v>2017</v>
      </c>
      <c r="B1097" t="str">
        <f t="shared" si="572"/>
        <v>RFM</v>
      </c>
      <c r="C1097">
        <f t="shared" si="572"/>
        <v>0</v>
      </c>
      <c r="D1097">
        <f>IFERROR(VLOOKUP(C1097,'Enheter, modell og år'!$A$2:$B$31,2,FALSE),0)</f>
        <v>0</v>
      </c>
      <c r="E1097" t="str">
        <f>'Liste detaljert wide'!$F$1</f>
        <v>Studiepoengbev</v>
      </c>
      <c r="F1097" t="str">
        <f t="shared" si="566"/>
        <v>2017RFM0Studiepoengbev</v>
      </c>
      <c r="G1097" s="3">
        <f>'Liste detaljert wide'!F17</f>
        <v>0</v>
      </c>
      <c r="H1097" t="str">
        <f>VLOOKUP(E1097,Def!$B$2:$C$15,2,FALSE)</f>
        <v>Utdanningsinsentiv</v>
      </c>
      <c r="I1097" s="3">
        <f>IF(A1097='Enheter, modell og år'!$F$2-1,0,G1097-VLOOKUP(A1097-1&amp;B1097&amp;C1097&amp;E1097,$F$2:$G$7561,2,FALSE))</f>
        <v>0</v>
      </c>
      <c r="J1097" s="3">
        <f>IF(A1097='Enheter, modell og år'!$F$2-1,0,VLOOKUP(A1097-1&amp;B1097&amp;C1097&amp;E1097,$F$2:$G$7561,2,FALSE))</f>
        <v>0</v>
      </c>
    </row>
    <row r="1098" spans="1:10" x14ac:dyDescent="0.25">
      <c r="A1098">
        <f t="shared" ref="A1098:C1098" si="573">A558</f>
        <v>2017</v>
      </c>
      <c r="B1098" t="str">
        <f t="shared" si="573"/>
        <v>RFM</v>
      </c>
      <c r="C1098">
        <f t="shared" si="573"/>
        <v>0</v>
      </c>
      <c r="D1098">
        <f>IFERROR(VLOOKUP(C1098,'Enheter, modell og år'!$A$2:$B$31,2,FALSE),0)</f>
        <v>0</v>
      </c>
      <c r="E1098" t="str">
        <f>'Liste detaljert wide'!$F$1</f>
        <v>Studiepoengbev</v>
      </c>
      <c r="F1098" t="str">
        <f t="shared" si="566"/>
        <v>2017RFM0Studiepoengbev</v>
      </c>
      <c r="G1098" s="3">
        <f>'Liste detaljert wide'!F18</f>
        <v>0</v>
      </c>
      <c r="H1098" t="str">
        <f>VLOOKUP(E1098,Def!$B$2:$C$15,2,FALSE)</f>
        <v>Utdanningsinsentiv</v>
      </c>
      <c r="I1098" s="3">
        <f>IF(A1098='Enheter, modell og år'!$F$2-1,0,G1098-VLOOKUP(A1098-1&amp;B1098&amp;C1098&amp;E1098,$F$2:$G$7561,2,FALSE))</f>
        <v>0</v>
      </c>
      <c r="J1098" s="3">
        <f>IF(A1098='Enheter, modell og år'!$F$2-1,0,VLOOKUP(A1098-1&amp;B1098&amp;C1098&amp;E1098,$F$2:$G$7561,2,FALSE))</f>
        <v>0</v>
      </c>
    </row>
    <row r="1099" spans="1:10" x14ac:dyDescent="0.25">
      <c r="A1099">
        <f t="shared" ref="A1099:C1099" si="574">A559</f>
        <v>2017</v>
      </c>
      <c r="B1099" t="str">
        <f t="shared" si="574"/>
        <v>RFM</v>
      </c>
      <c r="C1099">
        <f t="shared" si="574"/>
        <v>0</v>
      </c>
      <c r="D1099">
        <f>IFERROR(VLOOKUP(C1099,'Enheter, modell og år'!$A$2:$B$31,2,FALSE),0)</f>
        <v>0</v>
      </c>
      <c r="E1099" t="str">
        <f>'Liste detaljert wide'!$F$1</f>
        <v>Studiepoengbev</v>
      </c>
      <c r="F1099" t="str">
        <f t="shared" si="566"/>
        <v>2017RFM0Studiepoengbev</v>
      </c>
      <c r="G1099" s="3">
        <f>'Liste detaljert wide'!F19</f>
        <v>0</v>
      </c>
      <c r="H1099" t="str">
        <f>VLOOKUP(E1099,Def!$B$2:$C$15,2,FALSE)</f>
        <v>Utdanningsinsentiv</v>
      </c>
      <c r="I1099" s="3">
        <f>IF(A1099='Enheter, modell og år'!$F$2-1,0,G1099-VLOOKUP(A1099-1&amp;B1099&amp;C1099&amp;E1099,$F$2:$G$7561,2,FALSE))</f>
        <v>0</v>
      </c>
      <c r="J1099" s="3">
        <f>IF(A1099='Enheter, modell og år'!$F$2-1,0,VLOOKUP(A1099-1&amp;B1099&amp;C1099&amp;E1099,$F$2:$G$7561,2,FALSE))</f>
        <v>0</v>
      </c>
    </row>
    <row r="1100" spans="1:10" x14ac:dyDescent="0.25">
      <c r="A1100">
        <f t="shared" ref="A1100:C1100" si="575">A560</f>
        <v>2017</v>
      </c>
      <c r="B1100" t="str">
        <f t="shared" si="575"/>
        <v>RFM</v>
      </c>
      <c r="C1100">
        <f t="shared" si="575"/>
        <v>0</v>
      </c>
      <c r="D1100">
        <f>IFERROR(VLOOKUP(C1100,'Enheter, modell og år'!$A$2:$B$31,2,FALSE),0)</f>
        <v>0</v>
      </c>
      <c r="E1100" t="str">
        <f>'Liste detaljert wide'!$F$1</f>
        <v>Studiepoengbev</v>
      </c>
      <c r="F1100" t="str">
        <f t="shared" si="566"/>
        <v>2017RFM0Studiepoengbev</v>
      </c>
      <c r="G1100" s="3">
        <f>'Liste detaljert wide'!F20</f>
        <v>0</v>
      </c>
      <c r="H1100" t="str">
        <f>VLOOKUP(E1100,Def!$B$2:$C$15,2,FALSE)</f>
        <v>Utdanningsinsentiv</v>
      </c>
      <c r="I1100" s="3">
        <f>IF(A1100='Enheter, modell og år'!$F$2-1,0,G1100-VLOOKUP(A1100-1&amp;B1100&amp;C1100&amp;E1100,$F$2:$G$7561,2,FALSE))</f>
        <v>0</v>
      </c>
      <c r="J1100" s="3">
        <f>IF(A1100='Enheter, modell og år'!$F$2-1,0,VLOOKUP(A1100-1&amp;B1100&amp;C1100&amp;E1100,$F$2:$G$7561,2,FALSE))</f>
        <v>0</v>
      </c>
    </row>
    <row r="1101" spans="1:10" x14ac:dyDescent="0.25">
      <c r="A1101">
        <f t="shared" ref="A1101:C1101" si="576">A561</f>
        <v>2017</v>
      </c>
      <c r="B1101" t="str">
        <f t="shared" si="576"/>
        <v>RFM</v>
      </c>
      <c r="C1101">
        <f t="shared" si="576"/>
        <v>0</v>
      </c>
      <c r="D1101">
        <f>IFERROR(VLOOKUP(C1101,'Enheter, modell og år'!$A$2:$B$31,2,FALSE),0)</f>
        <v>0</v>
      </c>
      <c r="E1101" t="str">
        <f>'Liste detaljert wide'!$F$1</f>
        <v>Studiepoengbev</v>
      </c>
      <c r="F1101" t="str">
        <f t="shared" si="566"/>
        <v>2017RFM0Studiepoengbev</v>
      </c>
      <c r="G1101" s="3">
        <f>'Liste detaljert wide'!F21</f>
        <v>0</v>
      </c>
      <c r="H1101" t="str">
        <f>VLOOKUP(E1101,Def!$B$2:$C$15,2,FALSE)</f>
        <v>Utdanningsinsentiv</v>
      </c>
      <c r="I1101" s="3">
        <f>IF(A1101='Enheter, modell og år'!$F$2-1,0,G1101-VLOOKUP(A1101-1&amp;B1101&amp;C1101&amp;E1101,$F$2:$G$7561,2,FALSE))</f>
        <v>0</v>
      </c>
      <c r="J1101" s="3">
        <f>IF(A1101='Enheter, modell og år'!$F$2-1,0,VLOOKUP(A1101-1&amp;B1101&amp;C1101&amp;E1101,$F$2:$G$7561,2,FALSE))</f>
        <v>0</v>
      </c>
    </row>
    <row r="1102" spans="1:10" x14ac:dyDescent="0.25">
      <c r="A1102">
        <f t="shared" ref="A1102:C1102" si="577">A562</f>
        <v>2017</v>
      </c>
      <c r="B1102" t="str">
        <f t="shared" si="577"/>
        <v>RFM</v>
      </c>
      <c r="C1102">
        <f t="shared" si="577"/>
        <v>0</v>
      </c>
      <c r="D1102">
        <f>IFERROR(VLOOKUP(C1102,'Enheter, modell og år'!$A$2:$B$31,2,FALSE),0)</f>
        <v>0</v>
      </c>
      <c r="E1102" t="str">
        <f>'Liste detaljert wide'!$F$1</f>
        <v>Studiepoengbev</v>
      </c>
      <c r="F1102" t="str">
        <f t="shared" si="566"/>
        <v>2017RFM0Studiepoengbev</v>
      </c>
      <c r="G1102" s="3">
        <f>'Liste detaljert wide'!F22</f>
        <v>0</v>
      </c>
      <c r="H1102" t="str">
        <f>VLOOKUP(E1102,Def!$B$2:$C$15,2,FALSE)</f>
        <v>Utdanningsinsentiv</v>
      </c>
      <c r="I1102" s="3">
        <f>IF(A1102='Enheter, modell og år'!$F$2-1,0,G1102-VLOOKUP(A1102-1&amp;B1102&amp;C1102&amp;E1102,$F$2:$G$7561,2,FALSE))</f>
        <v>0</v>
      </c>
      <c r="J1102" s="3">
        <f>IF(A1102='Enheter, modell og år'!$F$2-1,0,VLOOKUP(A1102-1&amp;B1102&amp;C1102&amp;E1102,$F$2:$G$7561,2,FALSE))</f>
        <v>0</v>
      </c>
    </row>
    <row r="1103" spans="1:10" x14ac:dyDescent="0.25">
      <c r="A1103">
        <f t="shared" ref="A1103:C1103" si="578">A563</f>
        <v>2017</v>
      </c>
      <c r="B1103" t="str">
        <f t="shared" si="578"/>
        <v>RFM</v>
      </c>
      <c r="C1103">
        <f t="shared" si="578"/>
        <v>0</v>
      </c>
      <c r="D1103">
        <f>IFERROR(VLOOKUP(C1103,'Enheter, modell og år'!$A$2:$B$31,2,FALSE),0)</f>
        <v>0</v>
      </c>
      <c r="E1103" t="str">
        <f>'Liste detaljert wide'!$F$1</f>
        <v>Studiepoengbev</v>
      </c>
      <c r="F1103" t="str">
        <f t="shared" si="566"/>
        <v>2017RFM0Studiepoengbev</v>
      </c>
      <c r="G1103" s="3">
        <f>'Liste detaljert wide'!F23</f>
        <v>0</v>
      </c>
      <c r="H1103" t="str">
        <f>VLOOKUP(E1103,Def!$B$2:$C$15,2,FALSE)</f>
        <v>Utdanningsinsentiv</v>
      </c>
      <c r="I1103" s="3">
        <f>IF(A1103='Enheter, modell og år'!$F$2-1,0,G1103-VLOOKUP(A1103-1&amp;B1103&amp;C1103&amp;E1103,$F$2:$G$7561,2,FALSE))</f>
        <v>0</v>
      </c>
      <c r="J1103" s="3">
        <f>IF(A1103='Enheter, modell og år'!$F$2-1,0,VLOOKUP(A1103-1&amp;B1103&amp;C1103&amp;E1103,$F$2:$G$7561,2,FALSE))</f>
        <v>0</v>
      </c>
    </row>
    <row r="1104" spans="1:10" x14ac:dyDescent="0.25">
      <c r="A1104">
        <f t="shared" ref="A1104:C1104" si="579">A564</f>
        <v>2017</v>
      </c>
      <c r="B1104" t="str">
        <f t="shared" si="579"/>
        <v>RFM</v>
      </c>
      <c r="C1104">
        <f t="shared" si="579"/>
        <v>0</v>
      </c>
      <c r="D1104">
        <f>IFERROR(VLOOKUP(C1104,'Enheter, modell og år'!$A$2:$B$31,2,FALSE),0)</f>
        <v>0</v>
      </c>
      <c r="E1104" t="str">
        <f>'Liste detaljert wide'!$F$1</f>
        <v>Studiepoengbev</v>
      </c>
      <c r="F1104" t="str">
        <f t="shared" si="566"/>
        <v>2017RFM0Studiepoengbev</v>
      </c>
      <c r="G1104" s="3">
        <f>'Liste detaljert wide'!F24</f>
        <v>0</v>
      </c>
      <c r="H1104" t="str">
        <f>VLOOKUP(E1104,Def!$B$2:$C$15,2,FALSE)</f>
        <v>Utdanningsinsentiv</v>
      </c>
      <c r="I1104" s="3">
        <f>IF(A1104='Enheter, modell og år'!$F$2-1,0,G1104-VLOOKUP(A1104-1&amp;B1104&amp;C1104&amp;E1104,$F$2:$G$7561,2,FALSE))</f>
        <v>0</v>
      </c>
      <c r="J1104" s="3">
        <f>IF(A1104='Enheter, modell og år'!$F$2-1,0,VLOOKUP(A1104-1&amp;B1104&amp;C1104&amp;E1104,$F$2:$G$7561,2,FALSE))</f>
        <v>0</v>
      </c>
    </row>
    <row r="1105" spans="1:10" x14ac:dyDescent="0.25">
      <c r="A1105">
        <f t="shared" ref="A1105:C1105" si="580">A565</f>
        <v>2017</v>
      </c>
      <c r="B1105" t="str">
        <f t="shared" si="580"/>
        <v>RFM</v>
      </c>
      <c r="C1105">
        <f t="shared" si="580"/>
        <v>0</v>
      </c>
      <c r="D1105">
        <f>IFERROR(VLOOKUP(C1105,'Enheter, modell og år'!$A$2:$B$31,2,FALSE),0)</f>
        <v>0</v>
      </c>
      <c r="E1105" t="str">
        <f>'Liste detaljert wide'!$F$1</f>
        <v>Studiepoengbev</v>
      </c>
      <c r="F1105" t="str">
        <f t="shared" si="566"/>
        <v>2017RFM0Studiepoengbev</v>
      </c>
      <c r="G1105" s="3">
        <f>'Liste detaljert wide'!F25</f>
        <v>0</v>
      </c>
      <c r="H1105" t="str">
        <f>VLOOKUP(E1105,Def!$B$2:$C$15,2,FALSE)</f>
        <v>Utdanningsinsentiv</v>
      </c>
      <c r="I1105" s="3">
        <f>IF(A1105='Enheter, modell og år'!$F$2-1,0,G1105-VLOOKUP(A1105-1&amp;B1105&amp;C1105&amp;E1105,$F$2:$G$7561,2,FALSE))</f>
        <v>0</v>
      </c>
      <c r="J1105" s="3">
        <f>IF(A1105='Enheter, modell og år'!$F$2-1,0,VLOOKUP(A1105-1&amp;B1105&amp;C1105&amp;E1105,$F$2:$G$7561,2,FALSE))</f>
        <v>0</v>
      </c>
    </row>
    <row r="1106" spans="1:10" x14ac:dyDescent="0.25">
      <c r="A1106">
        <f t="shared" ref="A1106:C1106" si="581">A566</f>
        <v>2017</v>
      </c>
      <c r="B1106" t="str">
        <f t="shared" si="581"/>
        <v>RFM</v>
      </c>
      <c r="C1106">
        <f t="shared" si="581"/>
        <v>0</v>
      </c>
      <c r="D1106">
        <f>IFERROR(VLOOKUP(C1106,'Enheter, modell og år'!$A$2:$B$31,2,FALSE),0)</f>
        <v>0</v>
      </c>
      <c r="E1106" t="str">
        <f>'Liste detaljert wide'!$F$1</f>
        <v>Studiepoengbev</v>
      </c>
      <c r="F1106" t="str">
        <f t="shared" si="566"/>
        <v>2017RFM0Studiepoengbev</v>
      </c>
      <c r="G1106" s="3">
        <f>'Liste detaljert wide'!F26</f>
        <v>0</v>
      </c>
      <c r="H1106" t="str">
        <f>VLOOKUP(E1106,Def!$B$2:$C$15,2,FALSE)</f>
        <v>Utdanningsinsentiv</v>
      </c>
      <c r="I1106" s="3">
        <f>IF(A1106='Enheter, modell og år'!$F$2-1,0,G1106-VLOOKUP(A1106-1&amp;B1106&amp;C1106&amp;E1106,$F$2:$G$7561,2,FALSE))</f>
        <v>0</v>
      </c>
      <c r="J1106" s="3">
        <f>IF(A1106='Enheter, modell og år'!$F$2-1,0,VLOOKUP(A1106-1&amp;B1106&amp;C1106&amp;E1106,$F$2:$G$7561,2,FALSE))</f>
        <v>0</v>
      </c>
    </row>
    <row r="1107" spans="1:10" x14ac:dyDescent="0.25">
      <c r="A1107">
        <f t="shared" ref="A1107:C1107" si="582">A567</f>
        <v>2017</v>
      </c>
      <c r="B1107" t="str">
        <f t="shared" si="582"/>
        <v>RFM</v>
      </c>
      <c r="C1107">
        <f t="shared" si="582"/>
        <v>0</v>
      </c>
      <c r="D1107">
        <f>IFERROR(VLOOKUP(C1107,'Enheter, modell og år'!$A$2:$B$31,2,FALSE),0)</f>
        <v>0</v>
      </c>
      <c r="E1107" t="str">
        <f>'Liste detaljert wide'!$F$1</f>
        <v>Studiepoengbev</v>
      </c>
      <c r="F1107" t="str">
        <f t="shared" si="566"/>
        <v>2017RFM0Studiepoengbev</v>
      </c>
      <c r="G1107" s="3">
        <f>'Liste detaljert wide'!F27</f>
        <v>0</v>
      </c>
      <c r="H1107" t="str">
        <f>VLOOKUP(E1107,Def!$B$2:$C$15,2,FALSE)</f>
        <v>Utdanningsinsentiv</v>
      </c>
      <c r="I1107" s="3">
        <f>IF(A1107='Enheter, modell og år'!$F$2-1,0,G1107-VLOOKUP(A1107-1&amp;B1107&amp;C1107&amp;E1107,$F$2:$G$7561,2,FALSE))</f>
        <v>0</v>
      </c>
      <c r="J1107" s="3">
        <f>IF(A1107='Enheter, modell og år'!$F$2-1,0,VLOOKUP(A1107-1&amp;B1107&amp;C1107&amp;E1107,$F$2:$G$7561,2,FALSE))</f>
        <v>0</v>
      </c>
    </row>
    <row r="1108" spans="1:10" x14ac:dyDescent="0.25">
      <c r="A1108">
        <f t="shared" ref="A1108:C1108" si="583">A568</f>
        <v>2017</v>
      </c>
      <c r="B1108" t="str">
        <f t="shared" si="583"/>
        <v>RFM</v>
      </c>
      <c r="C1108">
        <f t="shared" si="583"/>
        <v>0</v>
      </c>
      <c r="D1108">
        <f>IFERROR(VLOOKUP(C1108,'Enheter, modell og år'!$A$2:$B$31,2,FALSE),0)</f>
        <v>0</v>
      </c>
      <c r="E1108" t="str">
        <f>'Liste detaljert wide'!$F$1</f>
        <v>Studiepoengbev</v>
      </c>
      <c r="F1108" t="str">
        <f t="shared" si="566"/>
        <v>2017RFM0Studiepoengbev</v>
      </c>
      <c r="G1108" s="3">
        <f>'Liste detaljert wide'!F28</f>
        <v>0</v>
      </c>
      <c r="H1108" t="str">
        <f>VLOOKUP(E1108,Def!$B$2:$C$15,2,FALSE)</f>
        <v>Utdanningsinsentiv</v>
      </c>
      <c r="I1108" s="3">
        <f>IF(A1108='Enheter, modell og år'!$F$2-1,0,G1108-VLOOKUP(A1108-1&amp;B1108&amp;C1108&amp;E1108,$F$2:$G$7561,2,FALSE))</f>
        <v>0</v>
      </c>
      <c r="J1108" s="3">
        <f>IF(A1108='Enheter, modell og år'!$F$2-1,0,VLOOKUP(A1108-1&amp;B1108&amp;C1108&amp;E1108,$F$2:$G$7561,2,FALSE))</f>
        <v>0</v>
      </c>
    </row>
    <row r="1109" spans="1:10" x14ac:dyDescent="0.25">
      <c r="A1109">
        <f t="shared" ref="A1109:C1109" si="584">A569</f>
        <v>2017</v>
      </c>
      <c r="B1109" t="str">
        <f t="shared" si="584"/>
        <v>RFM</v>
      </c>
      <c r="C1109">
        <f t="shared" si="584"/>
        <v>0</v>
      </c>
      <c r="D1109">
        <f>IFERROR(VLOOKUP(C1109,'Enheter, modell og år'!$A$2:$B$31,2,FALSE),0)</f>
        <v>0</v>
      </c>
      <c r="E1109" t="str">
        <f>'Liste detaljert wide'!$F$1</f>
        <v>Studiepoengbev</v>
      </c>
      <c r="F1109" t="str">
        <f t="shared" si="566"/>
        <v>2017RFM0Studiepoengbev</v>
      </c>
      <c r="G1109" s="3">
        <f>'Liste detaljert wide'!F29</f>
        <v>0</v>
      </c>
      <c r="H1109" t="str">
        <f>VLOOKUP(E1109,Def!$B$2:$C$15,2,FALSE)</f>
        <v>Utdanningsinsentiv</v>
      </c>
      <c r="I1109" s="3">
        <f>IF(A1109='Enheter, modell og år'!$F$2-1,0,G1109-VLOOKUP(A1109-1&amp;B1109&amp;C1109&amp;E1109,$F$2:$G$7561,2,FALSE))</f>
        <v>0</v>
      </c>
      <c r="J1109" s="3">
        <f>IF(A1109='Enheter, modell og år'!$F$2-1,0,VLOOKUP(A1109-1&amp;B1109&amp;C1109&amp;E1109,$F$2:$G$7561,2,FALSE))</f>
        <v>0</v>
      </c>
    </row>
    <row r="1110" spans="1:10" x14ac:dyDescent="0.25">
      <c r="A1110">
        <f t="shared" ref="A1110:C1110" si="585">A570</f>
        <v>2017</v>
      </c>
      <c r="B1110" t="str">
        <f t="shared" si="585"/>
        <v>RFM</v>
      </c>
      <c r="C1110">
        <f t="shared" si="585"/>
        <v>0</v>
      </c>
      <c r="D1110">
        <f>IFERROR(VLOOKUP(C1110,'Enheter, modell og år'!$A$2:$B$31,2,FALSE),0)</f>
        <v>0</v>
      </c>
      <c r="E1110" t="str">
        <f>'Liste detaljert wide'!$F$1</f>
        <v>Studiepoengbev</v>
      </c>
      <c r="F1110" t="str">
        <f t="shared" si="566"/>
        <v>2017RFM0Studiepoengbev</v>
      </c>
      <c r="G1110" s="3">
        <f>'Liste detaljert wide'!F30</f>
        <v>0</v>
      </c>
      <c r="H1110" t="str">
        <f>VLOOKUP(E1110,Def!$B$2:$C$15,2,FALSE)</f>
        <v>Utdanningsinsentiv</v>
      </c>
      <c r="I1110" s="3">
        <f>IF(A1110='Enheter, modell og år'!$F$2-1,0,G1110-VLOOKUP(A1110-1&amp;B1110&amp;C1110&amp;E1110,$F$2:$G$7561,2,FALSE))</f>
        <v>0</v>
      </c>
      <c r="J1110" s="3">
        <f>IF(A1110='Enheter, modell og år'!$F$2-1,0,VLOOKUP(A1110-1&amp;B1110&amp;C1110&amp;E1110,$F$2:$G$7561,2,FALSE))</f>
        <v>0</v>
      </c>
    </row>
    <row r="1111" spans="1:10" x14ac:dyDescent="0.25">
      <c r="A1111">
        <f t="shared" ref="A1111:C1111" si="586">A571</f>
        <v>2017</v>
      </c>
      <c r="B1111" t="str">
        <f t="shared" si="586"/>
        <v>RFM</v>
      </c>
      <c r="C1111">
        <f t="shared" si="586"/>
        <v>0</v>
      </c>
      <c r="D1111">
        <f>IFERROR(VLOOKUP(C1111,'Enheter, modell og år'!$A$2:$B$31,2,FALSE),0)</f>
        <v>0</v>
      </c>
      <c r="E1111" t="str">
        <f>'Liste detaljert wide'!$F$1</f>
        <v>Studiepoengbev</v>
      </c>
      <c r="F1111" t="str">
        <f t="shared" si="566"/>
        <v>2017RFM0Studiepoengbev</v>
      </c>
      <c r="G1111" s="3">
        <f>'Liste detaljert wide'!F31</f>
        <v>0</v>
      </c>
      <c r="H1111" t="str">
        <f>VLOOKUP(E1111,Def!$B$2:$C$15,2,FALSE)</f>
        <v>Utdanningsinsentiv</v>
      </c>
      <c r="I1111" s="3">
        <f>IF(A1111='Enheter, modell og år'!$F$2-1,0,G1111-VLOOKUP(A1111-1&amp;B1111&amp;C1111&amp;E1111,$F$2:$G$7561,2,FALSE))</f>
        <v>0</v>
      </c>
      <c r="J1111" s="3">
        <f>IF(A1111='Enheter, modell og år'!$F$2-1,0,VLOOKUP(A1111-1&amp;B1111&amp;C1111&amp;E1111,$F$2:$G$7561,2,FALSE))</f>
        <v>0</v>
      </c>
    </row>
    <row r="1112" spans="1:10" x14ac:dyDescent="0.25">
      <c r="A1112">
        <f t="shared" ref="A1112:C1112" si="587">A572</f>
        <v>2018</v>
      </c>
      <c r="B1112" t="str">
        <f t="shared" si="587"/>
        <v>RFM</v>
      </c>
      <c r="C1112">
        <f t="shared" si="587"/>
        <v>0</v>
      </c>
      <c r="D1112">
        <f>IFERROR(VLOOKUP(C1112,'Enheter, modell og år'!$A$2:$B$31,2,FALSE),0)</f>
        <v>0</v>
      </c>
      <c r="E1112" t="str">
        <f>'Liste detaljert wide'!$F$1</f>
        <v>Studiepoengbev</v>
      </c>
      <c r="F1112" t="str">
        <f t="shared" si="566"/>
        <v>2018RFM0Studiepoengbev</v>
      </c>
      <c r="G1112" s="3">
        <f>'Liste detaljert wide'!F32</f>
        <v>0</v>
      </c>
      <c r="H1112" t="str">
        <f>VLOOKUP(E1112,Def!$B$2:$C$15,2,FALSE)</f>
        <v>Utdanningsinsentiv</v>
      </c>
      <c r="I1112" s="3">
        <f>IF(A1112='Enheter, modell og år'!$F$2-1,0,G1112-VLOOKUP(A1112-1&amp;B1112&amp;C1112&amp;E1112,$F$2:$G$7561,2,FALSE))</f>
        <v>0</v>
      </c>
      <c r="J1112" s="3">
        <f>IF(A1112='Enheter, modell og år'!$F$2-1,0,VLOOKUP(A1112-1&amp;B1112&amp;C1112&amp;E1112,$F$2:$G$7561,2,FALSE))</f>
        <v>0</v>
      </c>
    </row>
    <row r="1113" spans="1:10" x14ac:dyDescent="0.25">
      <c r="A1113">
        <f t="shared" ref="A1113:C1113" si="588">A573</f>
        <v>2018</v>
      </c>
      <c r="B1113" t="str">
        <f t="shared" si="588"/>
        <v>RFM</v>
      </c>
      <c r="C1113">
        <f t="shared" si="588"/>
        <v>0</v>
      </c>
      <c r="D1113">
        <f>IFERROR(VLOOKUP(C1113,'Enheter, modell og år'!$A$2:$B$31,2,FALSE),0)</f>
        <v>0</v>
      </c>
      <c r="E1113" t="str">
        <f>'Liste detaljert wide'!$F$1</f>
        <v>Studiepoengbev</v>
      </c>
      <c r="F1113" t="str">
        <f t="shared" si="566"/>
        <v>2018RFM0Studiepoengbev</v>
      </c>
      <c r="G1113" s="3">
        <f>'Liste detaljert wide'!F33</f>
        <v>0</v>
      </c>
      <c r="H1113" t="str">
        <f>VLOOKUP(E1113,Def!$B$2:$C$15,2,FALSE)</f>
        <v>Utdanningsinsentiv</v>
      </c>
      <c r="I1113" s="3">
        <f>IF(A1113='Enheter, modell og år'!$F$2-1,0,G1113-VLOOKUP(A1113-1&amp;B1113&amp;C1113&amp;E1113,$F$2:$G$7561,2,FALSE))</f>
        <v>0</v>
      </c>
      <c r="J1113" s="3">
        <f>IF(A1113='Enheter, modell og år'!$F$2-1,0,VLOOKUP(A1113-1&amp;B1113&amp;C1113&amp;E1113,$F$2:$G$7561,2,FALSE))</f>
        <v>0</v>
      </c>
    </row>
    <row r="1114" spans="1:10" x14ac:dyDescent="0.25">
      <c r="A1114">
        <f t="shared" ref="A1114:C1114" si="589">A574</f>
        <v>2018</v>
      </c>
      <c r="B1114" t="str">
        <f t="shared" si="589"/>
        <v>RFM</v>
      </c>
      <c r="C1114">
        <f t="shared" si="589"/>
        <v>0</v>
      </c>
      <c r="D1114">
        <f>IFERROR(VLOOKUP(C1114,'Enheter, modell og år'!$A$2:$B$31,2,FALSE),0)</f>
        <v>0</v>
      </c>
      <c r="E1114" t="str">
        <f>'Liste detaljert wide'!$F$1</f>
        <v>Studiepoengbev</v>
      </c>
      <c r="F1114" t="str">
        <f t="shared" si="566"/>
        <v>2018RFM0Studiepoengbev</v>
      </c>
      <c r="G1114" s="3">
        <f>'Liste detaljert wide'!F34</f>
        <v>0</v>
      </c>
      <c r="H1114" t="str">
        <f>VLOOKUP(E1114,Def!$B$2:$C$15,2,FALSE)</f>
        <v>Utdanningsinsentiv</v>
      </c>
      <c r="I1114" s="3">
        <f>IF(A1114='Enheter, modell og år'!$F$2-1,0,G1114-VLOOKUP(A1114-1&amp;B1114&amp;C1114&amp;E1114,$F$2:$G$7561,2,FALSE))</f>
        <v>0</v>
      </c>
      <c r="J1114" s="3">
        <f>IF(A1114='Enheter, modell og år'!$F$2-1,0,VLOOKUP(A1114-1&amp;B1114&amp;C1114&amp;E1114,$F$2:$G$7561,2,FALSE))</f>
        <v>0</v>
      </c>
    </row>
    <row r="1115" spans="1:10" x14ac:dyDescent="0.25">
      <c r="A1115">
        <f t="shared" ref="A1115:C1115" si="590">A575</f>
        <v>2018</v>
      </c>
      <c r="B1115" t="str">
        <f t="shared" si="590"/>
        <v>RFM</v>
      </c>
      <c r="C1115">
        <f t="shared" si="590"/>
        <v>0</v>
      </c>
      <c r="D1115">
        <f>IFERROR(VLOOKUP(C1115,'Enheter, modell og år'!$A$2:$B$31,2,FALSE),0)</f>
        <v>0</v>
      </c>
      <c r="E1115" t="str">
        <f>'Liste detaljert wide'!$F$1</f>
        <v>Studiepoengbev</v>
      </c>
      <c r="F1115" t="str">
        <f t="shared" si="566"/>
        <v>2018RFM0Studiepoengbev</v>
      </c>
      <c r="G1115" s="3">
        <f>'Liste detaljert wide'!F35</f>
        <v>0</v>
      </c>
      <c r="H1115" t="str">
        <f>VLOOKUP(E1115,Def!$B$2:$C$15,2,FALSE)</f>
        <v>Utdanningsinsentiv</v>
      </c>
      <c r="I1115" s="3">
        <f>IF(A1115='Enheter, modell og år'!$F$2-1,0,G1115-VLOOKUP(A1115-1&amp;B1115&amp;C1115&amp;E1115,$F$2:$G$7561,2,FALSE))</f>
        <v>0</v>
      </c>
      <c r="J1115" s="3">
        <f>IF(A1115='Enheter, modell og år'!$F$2-1,0,VLOOKUP(A1115-1&amp;B1115&amp;C1115&amp;E1115,$F$2:$G$7561,2,FALSE))</f>
        <v>0</v>
      </c>
    </row>
    <row r="1116" spans="1:10" x14ac:dyDescent="0.25">
      <c r="A1116">
        <f t="shared" ref="A1116:C1116" si="591">A576</f>
        <v>2018</v>
      </c>
      <c r="B1116" t="str">
        <f t="shared" si="591"/>
        <v>RFM</v>
      </c>
      <c r="C1116">
        <f t="shared" si="591"/>
        <v>0</v>
      </c>
      <c r="D1116">
        <f>IFERROR(VLOOKUP(C1116,'Enheter, modell og år'!$A$2:$B$31,2,FALSE),0)</f>
        <v>0</v>
      </c>
      <c r="E1116" t="str">
        <f>'Liste detaljert wide'!$F$1</f>
        <v>Studiepoengbev</v>
      </c>
      <c r="F1116" t="str">
        <f t="shared" si="566"/>
        <v>2018RFM0Studiepoengbev</v>
      </c>
      <c r="G1116" s="3">
        <f>'Liste detaljert wide'!F36</f>
        <v>0</v>
      </c>
      <c r="H1116" t="str">
        <f>VLOOKUP(E1116,Def!$B$2:$C$15,2,FALSE)</f>
        <v>Utdanningsinsentiv</v>
      </c>
      <c r="I1116" s="3">
        <f>IF(A1116='Enheter, modell og år'!$F$2-1,0,G1116-VLOOKUP(A1116-1&amp;B1116&amp;C1116&amp;E1116,$F$2:$G$7561,2,FALSE))</f>
        <v>0</v>
      </c>
      <c r="J1116" s="3">
        <f>IF(A1116='Enheter, modell og år'!$F$2-1,0,VLOOKUP(A1116-1&amp;B1116&amp;C1116&amp;E1116,$F$2:$G$7561,2,FALSE))</f>
        <v>0</v>
      </c>
    </row>
    <row r="1117" spans="1:10" x14ac:dyDescent="0.25">
      <c r="A1117">
        <f t="shared" ref="A1117:C1117" si="592">A577</f>
        <v>2018</v>
      </c>
      <c r="B1117" t="str">
        <f t="shared" si="592"/>
        <v>RFM</v>
      </c>
      <c r="C1117">
        <f t="shared" si="592"/>
        <v>0</v>
      </c>
      <c r="D1117">
        <f>IFERROR(VLOOKUP(C1117,'Enheter, modell og år'!$A$2:$B$31,2,FALSE),0)</f>
        <v>0</v>
      </c>
      <c r="E1117" t="str">
        <f>'Liste detaljert wide'!$F$1</f>
        <v>Studiepoengbev</v>
      </c>
      <c r="F1117" t="str">
        <f t="shared" si="566"/>
        <v>2018RFM0Studiepoengbev</v>
      </c>
      <c r="G1117" s="3">
        <f>'Liste detaljert wide'!F37</f>
        <v>0</v>
      </c>
      <c r="H1117" t="str">
        <f>VLOOKUP(E1117,Def!$B$2:$C$15,2,FALSE)</f>
        <v>Utdanningsinsentiv</v>
      </c>
      <c r="I1117" s="3">
        <f>IF(A1117='Enheter, modell og år'!$F$2-1,0,G1117-VLOOKUP(A1117-1&amp;B1117&amp;C1117&amp;E1117,$F$2:$G$7561,2,FALSE))</f>
        <v>0</v>
      </c>
      <c r="J1117" s="3">
        <f>IF(A1117='Enheter, modell og år'!$F$2-1,0,VLOOKUP(A1117-1&amp;B1117&amp;C1117&amp;E1117,$F$2:$G$7561,2,FALSE))</f>
        <v>0</v>
      </c>
    </row>
    <row r="1118" spans="1:10" x14ac:dyDescent="0.25">
      <c r="A1118">
        <f t="shared" ref="A1118:C1118" si="593">A578</f>
        <v>2018</v>
      </c>
      <c r="B1118" t="str">
        <f t="shared" si="593"/>
        <v>RFM</v>
      </c>
      <c r="C1118">
        <f t="shared" si="593"/>
        <v>0</v>
      </c>
      <c r="D1118">
        <f>IFERROR(VLOOKUP(C1118,'Enheter, modell og år'!$A$2:$B$31,2,FALSE),0)</f>
        <v>0</v>
      </c>
      <c r="E1118" t="str">
        <f>'Liste detaljert wide'!$F$1</f>
        <v>Studiepoengbev</v>
      </c>
      <c r="F1118" t="str">
        <f t="shared" si="566"/>
        <v>2018RFM0Studiepoengbev</v>
      </c>
      <c r="G1118" s="3">
        <f>'Liste detaljert wide'!F38</f>
        <v>0</v>
      </c>
      <c r="H1118" t="str">
        <f>VLOOKUP(E1118,Def!$B$2:$C$15,2,FALSE)</f>
        <v>Utdanningsinsentiv</v>
      </c>
      <c r="I1118" s="3">
        <f>IF(A1118='Enheter, modell og år'!$F$2-1,0,G1118-VLOOKUP(A1118-1&amp;B1118&amp;C1118&amp;E1118,$F$2:$G$7561,2,FALSE))</f>
        <v>0</v>
      </c>
      <c r="J1118" s="3">
        <f>IF(A1118='Enheter, modell og år'!$F$2-1,0,VLOOKUP(A1118-1&amp;B1118&amp;C1118&amp;E1118,$F$2:$G$7561,2,FALSE))</f>
        <v>0</v>
      </c>
    </row>
    <row r="1119" spans="1:10" x14ac:dyDescent="0.25">
      <c r="A1119">
        <f t="shared" ref="A1119:C1119" si="594">A579</f>
        <v>2018</v>
      </c>
      <c r="B1119" t="str">
        <f t="shared" si="594"/>
        <v>RFM</v>
      </c>
      <c r="C1119">
        <f t="shared" si="594"/>
        <v>0</v>
      </c>
      <c r="D1119">
        <f>IFERROR(VLOOKUP(C1119,'Enheter, modell og år'!$A$2:$B$31,2,FALSE),0)</f>
        <v>0</v>
      </c>
      <c r="E1119" t="str">
        <f>'Liste detaljert wide'!$F$1</f>
        <v>Studiepoengbev</v>
      </c>
      <c r="F1119" t="str">
        <f t="shared" si="566"/>
        <v>2018RFM0Studiepoengbev</v>
      </c>
      <c r="G1119" s="3">
        <f>'Liste detaljert wide'!F39</f>
        <v>0</v>
      </c>
      <c r="H1119" t="str">
        <f>VLOOKUP(E1119,Def!$B$2:$C$15,2,FALSE)</f>
        <v>Utdanningsinsentiv</v>
      </c>
      <c r="I1119" s="3">
        <f>IF(A1119='Enheter, modell og år'!$F$2-1,0,G1119-VLOOKUP(A1119-1&amp;B1119&amp;C1119&amp;E1119,$F$2:$G$7561,2,FALSE))</f>
        <v>0</v>
      </c>
      <c r="J1119" s="3">
        <f>IF(A1119='Enheter, modell og år'!$F$2-1,0,VLOOKUP(A1119-1&amp;B1119&amp;C1119&amp;E1119,$F$2:$G$7561,2,FALSE))</f>
        <v>0</v>
      </c>
    </row>
    <row r="1120" spans="1:10" x14ac:dyDescent="0.25">
      <c r="A1120">
        <f t="shared" ref="A1120:C1120" si="595">A580</f>
        <v>2018</v>
      </c>
      <c r="B1120" t="str">
        <f t="shared" si="595"/>
        <v>RFM</v>
      </c>
      <c r="C1120">
        <f t="shared" si="595"/>
        <v>0</v>
      </c>
      <c r="D1120">
        <f>IFERROR(VLOOKUP(C1120,'Enheter, modell og år'!$A$2:$B$31,2,FALSE),0)</f>
        <v>0</v>
      </c>
      <c r="E1120" t="str">
        <f>'Liste detaljert wide'!$F$1</f>
        <v>Studiepoengbev</v>
      </c>
      <c r="F1120" t="str">
        <f t="shared" si="566"/>
        <v>2018RFM0Studiepoengbev</v>
      </c>
      <c r="G1120" s="3">
        <f>'Liste detaljert wide'!F40</f>
        <v>0</v>
      </c>
      <c r="H1120" t="str">
        <f>VLOOKUP(E1120,Def!$B$2:$C$15,2,FALSE)</f>
        <v>Utdanningsinsentiv</v>
      </c>
      <c r="I1120" s="3">
        <f>IF(A1120='Enheter, modell og år'!$F$2-1,0,G1120-VLOOKUP(A1120-1&amp;B1120&amp;C1120&amp;E1120,$F$2:$G$7561,2,FALSE))</f>
        <v>0</v>
      </c>
      <c r="J1120" s="3">
        <f>IF(A1120='Enheter, modell og år'!$F$2-1,0,VLOOKUP(A1120-1&amp;B1120&amp;C1120&amp;E1120,$F$2:$G$7561,2,FALSE))</f>
        <v>0</v>
      </c>
    </row>
    <row r="1121" spans="1:10" x14ac:dyDescent="0.25">
      <c r="A1121">
        <f t="shared" ref="A1121:C1121" si="596">A581</f>
        <v>2018</v>
      </c>
      <c r="B1121" t="str">
        <f t="shared" si="596"/>
        <v>RFM</v>
      </c>
      <c r="C1121">
        <f t="shared" si="596"/>
        <v>0</v>
      </c>
      <c r="D1121">
        <f>IFERROR(VLOOKUP(C1121,'Enheter, modell og år'!$A$2:$B$31,2,FALSE),0)</f>
        <v>0</v>
      </c>
      <c r="E1121" t="str">
        <f>'Liste detaljert wide'!$F$1</f>
        <v>Studiepoengbev</v>
      </c>
      <c r="F1121" t="str">
        <f t="shared" si="566"/>
        <v>2018RFM0Studiepoengbev</v>
      </c>
      <c r="G1121" s="3">
        <f>'Liste detaljert wide'!F41</f>
        <v>0</v>
      </c>
      <c r="H1121" t="str">
        <f>VLOOKUP(E1121,Def!$B$2:$C$15,2,FALSE)</f>
        <v>Utdanningsinsentiv</v>
      </c>
      <c r="I1121" s="3">
        <f>IF(A1121='Enheter, modell og år'!$F$2-1,0,G1121-VLOOKUP(A1121-1&amp;B1121&amp;C1121&amp;E1121,$F$2:$G$7561,2,FALSE))</f>
        <v>0</v>
      </c>
      <c r="J1121" s="3">
        <f>IF(A1121='Enheter, modell og år'!$F$2-1,0,VLOOKUP(A1121-1&amp;B1121&amp;C1121&amp;E1121,$F$2:$G$7561,2,FALSE))</f>
        <v>0</v>
      </c>
    </row>
    <row r="1122" spans="1:10" x14ac:dyDescent="0.25">
      <c r="A1122">
        <f t="shared" ref="A1122:C1122" si="597">A582</f>
        <v>2018</v>
      </c>
      <c r="B1122" t="str">
        <f t="shared" si="597"/>
        <v>RFM</v>
      </c>
      <c r="C1122">
        <f t="shared" si="597"/>
        <v>0</v>
      </c>
      <c r="D1122">
        <f>IFERROR(VLOOKUP(C1122,'Enheter, modell og år'!$A$2:$B$31,2,FALSE),0)</f>
        <v>0</v>
      </c>
      <c r="E1122" t="str">
        <f>'Liste detaljert wide'!$F$1</f>
        <v>Studiepoengbev</v>
      </c>
      <c r="F1122" t="str">
        <f t="shared" si="566"/>
        <v>2018RFM0Studiepoengbev</v>
      </c>
      <c r="G1122" s="3">
        <f>'Liste detaljert wide'!F42</f>
        <v>0</v>
      </c>
      <c r="H1122" t="str">
        <f>VLOOKUP(E1122,Def!$B$2:$C$15,2,FALSE)</f>
        <v>Utdanningsinsentiv</v>
      </c>
      <c r="I1122" s="3">
        <f>IF(A1122='Enheter, modell og år'!$F$2-1,0,G1122-VLOOKUP(A1122-1&amp;B1122&amp;C1122&amp;E1122,$F$2:$G$7561,2,FALSE))</f>
        <v>0</v>
      </c>
      <c r="J1122" s="3">
        <f>IF(A1122='Enheter, modell og år'!$F$2-1,0,VLOOKUP(A1122-1&amp;B1122&amp;C1122&amp;E1122,$F$2:$G$7561,2,FALSE))</f>
        <v>0</v>
      </c>
    </row>
    <row r="1123" spans="1:10" x14ac:dyDescent="0.25">
      <c r="A1123">
        <f t="shared" ref="A1123:C1123" si="598">A583</f>
        <v>2018</v>
      </c>
      <c r="B1123" t="str">
        <f t="shared" si="598"/>
        <v>RFM</v>
      </c>
      <c r="C1123">
        <f t="shared" si="598"/>
        <v>0</v>
      </c>
      <c r="D1123">
        <f>IFERROR(VLOOKUP(C1123,'Enheter, modell og år'!$A$2:$B$31,2,FALSE),0)</f>
        <v>0</v>
      </c>
      <c r="E1123" t="str">
        <f>'Liste detaljert wide'!$F$1</f>
        <v>Studiepoengbev</v>
      </c>
      <c r="F1123" t="str">
        <f t="shared" si="566"/>
        <v>2018RFM0Studiepoengbev</v>
      </c>
      <c r="G1123" s="3">
        <f>'Liste detaljert wide'!F43</f>
        <v>0</v>
      </c>
      <c r="H1123" t="str">
        <f>VLOOKUP(E1123,Def!$B$2:$C$15,2,FALSE)</f>
        <v>Utdanningsinsentiv</v>
      </c>
      <c r="I1123" s="3">
        <f>IF(A1123='Enheter, modell og år'!$F$2-1,0,G1123-VLOOKUP(A1123-1&amp;B1123&amp;C1123&amp;E1123,$F$2:$G$7561,2,FALSE))</f>
        <v>0</v>
      </c>
      <c r="J1123" s="3">
        <f>IF(A1123='Enheter, modell og år'!$F$2-1,0,VLOOKUP(A1123-1&amp;B1123&amp;C1123&amp;E1123,$F$2:$G$7561,2,FALSE))</f>
        <v>0</v>
      </c>
    </row>
    <row r="1124" spans="1:10" x14ac:dyDescent="0.25">
      <c r="A1124">
        <f t="shared" ref="A1124:C1124" si="599">A584</f>
        <v>2018</v>
      </c>
      <c r="B1124" t="str">
        <f t="shared" si="599"/>
        <v>RFM</v>
      </c>
      <c r="C1124">
        <f t="shared" si="599"/>
        <v>0</v>
      </c>
      <c r="D1124">
        <f>IFERROR(VLOOKUP(C1124,'Enheter, modell og år'!$A$2:$B$31,2,FALSE),0)</f>
        <v>0</v>
      </c>
      <c r="E1124" t="str">
        <f>'Liste detaljert wide'!$F$1</f>
        <v>Studiepoengbev</v>
      </c>
      <c r="F1124" t="str">
        <f t="shared" si="566"/>
        <v>2018RFM0Studiepoengbev</v>
      </c>
      <c r="G1124" s="3">
        <f>'Liste detaljert wide'!F44</f>
        <v>0</v>
      </c>
      <c r="H1124" t="str">
        <f>VLOOKUP(E1124,Def!$B$2:$C$15,2,FALSE)</f>
        <v>Utdanningsinsentiv</v>
      </c>
      <c r="I1124" s="3">
        <f>IF(A1124='Enheter, modell og år'!$F$2-1,0,G1124-VLOOKUP(A1124-1&amp;B1124&amp;C1124&amp;E1124,$F$2:$G$7561,2,FALSE))</f>
        <v>0</v>
      </c>
      <c r="J1124" s="3">
        <f>IF(A1124='Enheter, modell og år'!$F$2-1,0,VLOOKUP(A1124-1&amp;B1124&amp;C1124&amp;E1124,$F$2:$G$7561,2,FALSE))</f>
        <v>0</v>
      </c>
    </row>
    <row r="1125" spans="1:10" x14ac:dyDescent="0.25">
      <c r="A1125">
        <f t="shared" ref="A1125:C1125" si="600">A585</f>
        <v>2018</v>
      </c>
      <c r="B1125" t="str">
        <f t="shared" si="600"/>
        <v>RFM</v>
      </c>
      <c r="C1125">
        <f t="shared" si="600"/>
        <v>0</v>
      </c>
      <c r="D1125">
        <f>IFERROR(VLOOKUP(C1125,'Enheter, modell og år'!$A$2:$B$31,2,FALSE),0)</f>
        <v>0</v>
      </c>
      <c r="E1125" t="str">
        <f>'Liste detaljert wide'!$F$1</f>
        <v>Studiepoengbev</v>
      </c>
      <c r="F1125" t="str">
        <f t="shared" si="566"/>
        <v>2018RFM0Studiepoengbev</v>
      </c>
      <c r="G1125" s="3">
        <f>'Liste detaljert wide'!F45</f>
        <v>0</v>
      </c>
      <c r="H1125" t="str">
        <f>VLOOKUP(E1125,Def!$B$2:$C$15,2,FALSE)</f>
        <v>Utdanningsinsentiv</v>
      </c>
      <c r="I1125" s="3">
        <f>IF(A1125='Enheter, modell og år'!$F$2-1,0,G1125-VLOOKUP(A1125-1&amp;B1125&amp;C1125&amp;E1125,$F$2:$G$7561,2,FALSE))</f>
        <v>0</v>
      </c>
      <c r="J1125" s="3">
        <f>IF(A1125='Enheter, modell og år'!$F$2-1,0,VLOOKUP(A1125-1&amp;B1125&amp;C1125&amp;E1125,$F$2:$G$7561,2,FALSE))</f>
        <v>0</v>
      </c>
    </row>
    <row r="1126" spans="1:10" x14ac:dyDescent="0.25">
      <c r="A1126">
        <f t="shared" ref="A1126:C1126" si="601">A586</f>
        <v>2018</v>
      </c>
      <c r="B1126" t="str">
        <f t="shared" si="601"/>
        <v>RFM</v>
      </c>
      <c r="C1126">
        <f t="shared" si="601"/>
        <v>0</v>
      </c>
      <c r="D1126">
        <f>IFERROR(VLOOKUP(C1126,'Enheter, modell og år'!$A$2:$B$31,2,FALSE),0)</f>
        <v>0</v>
      </c>
      <c r="E1126" t="str">
        <f>'Liste detaljert wide'!$F$1</f>
        <v>Studiepoengbev</v>
      </c>
      <c r="F1126" t="str">
        <f t="shared" si="566"/>
        <v>2018RFM0Studiepoengbev</v>
      </c>
      <c r="G1126" s="3">
        <f>'Liste detaljert wide'!F46</f>
        <v>0</v>
      </c>
      <c r="H1126" t="str">
        <f>VLOOKUP(E1126,Def!$B$2:$C$15,2,FALSE)</f>
        <v>Utdanningsinsentiv</v>
      </c>
      <c r="I1126" s="3">
        <f>IF(A1126='Enheter, modell og år'!$F$2-1,0,G1126-VLOOKUP(A1126-1&amp;B1126&amp;C1126&amp;E1126,$F$2:$G$7561,2,FALSE))</f>
        <v>0</v>
      </c>
      <c r="J1126" s="3">
        <f>IF(A1126='Enheter, modell og år'!$F$2-1,0,VLOOKUP(A1126-1&amp;B1126&amp;C1126&amp;E1126,$F$2:$G$7561,2,FALSE))</f>
        <v>0</v>
      </c>
    </row>
    <row r="1127" spans="1:10" x14ac:dyDescent="0.25">
      <c r="A1127">
        <f t="shared" ref="A1127:C1127" si="602">A587</f>
        <v>2018</v>
      </c>
      <c r="B1127" t="str">
        <f t="shared" si="602"/>
        <v>RFM</v>
      </c>
      <c r="C1127">
        <f t="shared" si="602"/>
        <v>0</v>
      </c>
      <c r="D1127">
        <f>IFERROR(VLOOKUP(C1127,'Enheter, modell og år'!$A$2:$B$31,2,FALSE),0)</f>
        <v>0</v>
      </c>
      <c r="E1127" t="str">
        <f>'Liste detaljert wide'!$F$1</f>
        <v>Studiepoengbev</v>
      </c>
      <c r="F1127" t="str">
        <f t="shared" si="566"/>
        <v>2018RFM0Studiepoengbev</v>
      </c>
      <c r="G1127" s="3">
        <f>'Liste detaljert wide'!F47</f>
        <v>0</v>
      </c>
      <c r="H1127" t="str">
        <f>VLOOKUP(E1127,Def!$B$2:$C$15,2,FALSE)</f>
        <v>Utdanningsinsentiv</v>
      </c>
      <c r="I1127" s="3">
        <f>IF(A1127='Enheter, modell og år'!$F$2-1,0,G1127-VLOOKUP(A1127-1&amp;B1127&amp;C1127&amp;E1127,$F$2:$G$7561,2,FALSE))</f>
        <v>0</v>
      </c>
      <c r="J1127" s="3">
        <f>IF(A1127='Enheter, modell og år'!$F$2-1,0,VLOOKUP(A1127-1&amp;B1127&amp;C1127&amp;E1127,$F$2:$G$7561,2,FALSE))</f>
        <v>0</v>
      </c>
    </row>
    <row r="1128" spans="1:10" x14ac:dyDescent="0.25">
      <c r="A1128">
        <f t="shared" ref="A1128:C1128" si="603">A588</f>
        <v>2018</v>
      </c>
      <c r="B1128" t="str">
        <f t="shared" si="603"/>
        <v>RFM</v>
      </c>
      <c r="C1128">
        <f t="shared" si="603"/>
        <v>0</v>
      </c>
      <c r="D1128">
        <f>IFERROR(VLOOKUP(C1128,'Enheter, modell og år'!$A$2:$B$31,2,FALSE),0)</f>
        <v>0</v>
      </c>
      <c r="E1128" t="str">
        <f>'Liste detaljert wide'!$F$1</f>
        <v>Studiepoengbev</v>
      </c>
      <c r="F1128" t="str">
        <f t="shared" si="566"/>
        <v>2018RFM0Studiepoengbev</v>
      </c>
      <c r="G1128" s="3">
        <f>'Liste detaljert wide'!F48</f>
        <v>0</v>
      </c>
      <c r="H1128" t="str">
        <f>VLOOKUP(E1128,Def!$B$2:$C$15,2,FALSE)</f>
        <v>Utdanningsinsentiv</v>
      </c>
      <c r="I1128" s="3">
        <f>IF(A1128='Enheter, modell og år'!$F$2-1,0,G1128-VLOOKUP(A1128-1&amp;B1128&amp;C1128&amp;E1128,$F$2:$G$7561,2,FALSE))</f>
        <v>0</v>
      </c>
      <c r="J1128" s="3">
        <f>IF(A1128='Enheter, modell og år'!$F$2-1,0,VLOOKUP(A1128-1&amp;B1128&amp;C1128&amp;E1128,$F$2:$G$7561,2,FALSE))</f>
        <v>0</v>
      </c>
    </row>
    <row r="1129" spans="1:10" x14ac:dyDescent="0.25">
      <c r="A1129">
        <f t="shared" ref="A1129:C1129" si="604">A589</f>
        <v>2018</v>
      </c>
      <c r="B1129" t="str">
        <f t="shared" si="604"/>
        <v>RFM</v>
      </c>
      <c r="C1129">
        <f t="shared" si="604"/>
        <v>0</v>
      </c>
      <c r="D1129">
        <f>IFERROR(VLOOKUP(C1129,'Enheter, modell og år'!$A$2:$B$31,2,FALSE),0)</f>
        <v>0</v>
      </c>
      <c r="E1129" t="str">
        <f>'Liste detaljert wide'!$F$1</f>
        <v>Studiepoengbev</v>
      </c>
      <c r="F1129" t="str">
        <f t="shared" si="566"/>
        <v>2018RFM0Studiepoengbev</v>
      </c>
      <c r="G1129" s="3">
        <f>'Liste detaljert wide'!F49</f>
        <v>0</v>
      </c>
      <c r="H1129" t="str">
        <f>VLOOKUP(E1129,Def!$B$2:$C$15,2,FALSE)</f>
        <v>Utdanningsinsentiv</v>
      </c>
      <c r="I1129" s="3">
        <f>IF(A1129='Enheter, modell og år'!$F$2-1,0,G1129-VLOOKUP(A1129-1&amp;B1129&amp;C1129&amp;E1129,$F$2:$G$7561,2,FALSE))</f>
        <v>0</v>
      </c>
      <c r="J1129" s="3">
        <f>IF(A1129='Enheter, modell og år'!$F$2-1,0,VLOOKUP(A1129-1&amp;B1129&amp;C1129&amp;E1129,$F$2:$G$7561,2,FALSE))</f>
        <v>0</v>
      </c>
    </row>
    <row r="1130" spans="1:10" x14ac:dyDescent="0.25">
      <c r="A1130">
        <f t="shared" ref="A1130:C1130" si="605">A590</f>
        <v>2018</v>
      </c>
      <c r="B1130" t="str">
        <f t="shared" si="605"/>
        <v>RFM</v>
      </c>
      <c r="C1130">
        <f t="shared" si="605"/>
        <v>0</v>
      </c>
      <c r="D1130">
        <f>IFERROR(VLOOKUP(C1130,'Enheter, modell og år'!$A$2:$B$31,2,FALSE),0)</f>
        <v>0</v>
      </c>
      <c r="E1130" t="str">
        <f>'Liste detaljert wide'!$F$1</f>
        <v>Studiepoengbev</v>
      </c>
      <c r="F1130" t="str">
        <f t="shared" si="566"/>
        <v>2018RFM0Studiepoengbev</v>
      </c>
      <c r="G1130" s="3">
        <f>'Liste detaljert wide'!F50</f>
        <v>0</v>
      </c>
      <c r="H1130" t="str">
        <f>VLOOKUP(E1130,Def!$B$2:$C$15,2,FALSE)</f>
        <v>Utdanningsinsentiv</v>
      </c>
      <c r="I1130" s="3">
        <f>IF(A1130='Enheter, modell og år'!$F$2-1,0,G1130-VLOOKUP(A1130-1&amp;B1130&amp;C1130&amp;E1130,$F$2:$G$7561,2,FALSE))</f>
        <v>0</v>
      </c>
      <c r="J1130" s="3">
        <f>IF(A1130='Enheter, modell og år'!$F$2-1,0,VLOOKUP(A1130-1&amp;B1130&amp;C1130&amp;E1130,$F$2:$G$7561,2,FALSE))</f>
        <v>0</v>
      </c>
    </row>
    <row r="1131" spans="1:10" x14ac:dyDescent="0.25">
      <c r="A1131">
        <f t="shared" ref="A1131:C1131" si="606">A591</f>
        <v>2018</v>
      </c>
      <c r="B1131" t="str">
        <f t="shared" si="606"/>
        <v>RFM</v>
      </c>
      <c r="C1131">
        <f t="shared" si="606"/>
        <v>0</v>
      </c>
      <c r="D1131">
        <f>IFERROR(VLOOKUP(C1131,'Enheter, modell og år'!$A$2:$B$31,2,FALSE),0)</f>
        <v>0</v>
      </c>
      <c r="E1131" t="str">
        <f>'Liste detaljert wide'!$F$1</f>
        <v>Studiepoengbev</v>
      </c>
      <c r="F1131" t="str">
        <f t="shared" si="566"/>
        <v>2018RFM0Studiepoengbev</v>
      </c>
      <c r="G1131" s="3">
        <f>'Liste detaljert wide'!F51</f>
        <v>0</v>
      </c>
      <c r="H1131" t="str">
        <f>VLOOKUP(E1131,Def!$B$2:$C$15,2,FALSE)</f>
        <v>Utdanningsinsentiv</v>
      </c>
      <c r="I1131" s="3">
        <f>IF(A1131='Enheter, modell og år'!$F$2-1,0,G1131-VLOOKUP(A1131-1&amp;B1131&amp;C1131&amp;E1131,$F$2:$G$7561,2,FALSE))</f>
        <v>0</v>
      </c>
      <c r="J1131" s="3">
        <f>IF(A1131='Enheter, modell og år'!$F$2-1,0,VLOOKUP(A1131-1&amp;B1131&amp;C1131&amp;E1131,$F$2:$G$7561,2,FALSE))</f>
        <v>0</v>
      </c>
    </row>
    <row r="1132" spans="1:10" x14ac:dyDescent="0.25">
      <c r="A1132">
        <f t="shared" ref="A1132:C1132" si="607">A592</f>
        <v>2018</v>
      </c>
      <c r="B1132" t="str">
        <f t="shared" si="607"/>
        <v>RFM</v>
      </c>
      <c r="C1132">
        <f t="shared" si="607"/>
        <v>0</v>
      </c>
      <c r="D1132">
        <f>IFERROR(VLOOKUP(C1132,'Enheter, modell og år'!$A$2:$B$31,2,FALSE),0)</f>
        <v>0</v>
      </c>
      <c r="E1132" t="str">
        <f>'Liste detaljert wide'!$F$1</f>
        <v>Studiepoengbev</v>
      </c>
      <c r="F1132" t="str">
        <f t="shared" si="566"/>
        <v>2018RFM0Studiepoengbev</v>
      </c>
      <c r="G1132" s="3">
        <f>'Liste detaljert wide'!F52</f>
        <v>0</v>
      </c>
      <c r="H1132" t="str">
        <f>VLOOKUP(E1132,Def!$B$2:$C$15,2,FALSE)</f>
        <v>Utdanningsinsentiv</v>
      </c>
      <c r="I1132" s="3">
        <f>IF(A1132='Enheter, modell og år'!$F$2-1,0,G1132-VLOOKUP(A1132-1&amp;B1132&amp;C1132&amp;E1132,$F$2:$G$7561,2,FALSE))</f>
        <v>0</v>
      </c>
      <c r="J1132" s="3">
        <f>IF(A1132='Enheter, modell og år'!$F$2-1,0,VLOOKUP(A1132-1&amp;B1132&amp;C1132&amp;E1132,$F$2:$G$7561,2,FALSE))</f>
        <v>0</v>
      </c>
    </row>
    <row r="1133" spans="1:10" x14ac:dyDescent="0.25">
      <c r="A1133">
        <f t="shared" ref="A1133:C1133" si="608">A593</f>
        <v>2018</v>
      </c>
      <c r="B1133" t="str">
        <f t="shared" si="608"/>
        <v>RFM</v>
      </c>
      <c r="C1133">
        <f t="shared" si="608"/>
        <v>0</v>
      </c>
      <c r="D1133">
        <f>IFERROR(VLOOKUP(C1133,'Enheter, modell og år'!$A$2:$B$31,2,FALSE),0)</f>
        <v>0</v>
      </c>
      <c r="E1133" t="str">
        <f>'Liste detaljert wide'!$F$1</f>
        <v>Studiepoengbev</v>
      </c>
      <c r="F1133" t="str">
        <f t="shared" si="566"/>
        <v>2018RFM0Studiepoengbev</v>
      </c>
      <c r="G1133" s="3">
        <f>'Liste detaljert wide'!F53</f>
        <v>0</v>
      </c>
      <c r="H1133" t="str">
        <f>VLOOKUP(E1133,Def!$B$2:$C$15,2,FALSE)</f>
        <v>Utdanningsinsentiv</v>
      </c>
      <c r="I1133" s="3">
        <f>IF(A1133='Enheter, modell og år'!$F$2-1,0,G1133-VLOOKUP(A1133-1&amp;B1133&amp;C1133&amp;E1133,$F$2:$G$7561,2,FALSE))</f>
        <v>0</v>
      </c>
      <c r="J1133" s="3">
        <f>IF(A1133='Enheter, modell og år'!$F$2-1,0,VLOOKUP(A1133-1&amp;B1133&amp;C1133&amp;E1133,$F$2:$G$7561,2,FALSE))</f>
        <v>0</v>
      </c>
    </row>
    <row r="1134" spans="1:10" x14ac:dyDescent="0.25">
      <c r="A1134">
        <f t="shared" ref="A1134:C1134" si="609">A594</f>
        <v>2018</v>
      </c>
      <c r="B1134" t="str">
        <f t="shared" si="609"/>
        <v>RFM</v>
      </c>
      <c r="C1134">
        <f t="shared" si="609"/>
        <v>0</v>
      </c>
      <c r="D1134">
        <f>IFERROR(VLOOKUP(C1134,'Enheter, modell og år'!$A$2:$B$31,2,FALSE),0)</f>
        <v>0</v>
      </c>
      <c r="E1134" t="str">
        <f>'Liste detaljert wide'!$F$1</f>
        <v>Studiepoengbev</v>
      </c>
      <c r="F1134" t="str">
        <f t="shared" si="566"/>
        <v>2018RFM0Studiepoengbev</v>
      </c>
      <c r="G1134" s="3">
        <f>'Liste detaljert wide'!F54</f>
        <v>0</v>
      </c>
      <c r="H1134" t="str">
        <f>VLOOKUP(E1134,Def!$B$2:$C$15,2,FALSE)</f>
        <v>Utdanningsinsentiv</v>
      </c>
      <c r="I1134" s="3">
        <f>IF(A1134='Enheter, modell og år'!$F$2-1,0,G1134-VLOOKUP(A1134-1&amp;B1134&amp;C1134&amp;E1134,$F$2:$G$7561,2,FALSE))</f>
        <v>0</v>
      </c>
      <c r="J1134" s="3">
        <f>IF(A1134='Enheter, modell og år'!$F$2-1,0,VLOOKUP(A1134-1&amp;B1134&amp;C1134&amp;E1134,$F$2:$G$7561,2,FALSE))</f>
        <v>0</v>
      </c>
    </row>
    <row r="1135" spans="1:10" x14ac:dyDescent="0.25">
      <c r="A1135">
        <f t="shared" ref="A1135:C1135" si="610">A595</f>
        <v>2018</v>
      </c>
      <c r="B1135" t="str">
        <f t="shared" si="610"/>
        <v>RFM</v>
      </c>
      <c r="C1135">
        <f t="shared" si="610"/>
        <v>0</v>
      </c>
      <c r="D1135">
        <f>IFERROR(VLOOKUP(C1135,'Enheter, modell og år'!$A$2:$B$31,2,FALSE),0)</f>
        <v>0</v>
      </c>
      <c r="E1135" t="str">
        <f>'Liste detaljert wide'!$F$1</f>
        <v>Studiepoengbev</v>
      </c>
      <c r="F1135" t="str">
        <f t="shared" si="566"/>
        <v>2018RFM0Studiepoengbev</v>
      </c>
      <c r="G1135" s="3">
        <f>'Liste detaljert wide'!F55</f>
        <v>0</v>
      </c>
      <c r="H1135" t="str">
        <f>VLOOKUP(E1135,Def!$B$2:$C$15,2,FALSE)</f>
        <v>Utdanningsinsentiv</v>
      </c>
      <c r="I1135" s="3">
        <f>IF(A1135='Enheter, modell og år'!$F$2-1,0,G1135-VLOOKUP(A1135-1&amp;B1135&amp;C1135&amp;E1135,$F$2:$G$7561,2,FALSE))</f>
        <v>0</v>
      </c>
      <c r="J1135" s="3">
        <f>IF(A1135='Enheter, modell og år'!$F$2-1,0,VLOOKUP(A1135-1&amp;B1135&amp;C1135&amp;E1135,$F$2:$G$7561,2,FALSE))</f>
        <v>0</v>
      </c>
    </row>
    <row r="1136" spans="1:10" x14ac:dyDescent="0.25">
      <c r="A1136">
        <f t="shared" ref="A1136:C1136" si="611">A596</f>
        <v>2018</v>
      </c>
      <c r="B1136" t="str">
        <f t="shared" si="611"/>
        <v>RFM</v>
      </c>
      <c r="C1136">
        <f t="shared" si="611"/>
        <v>0</v>
      </c>
      <c r="D1136">
        <f>IFERROR(VLOOKUP(C1136,'Enheter, modell og år'!$A$2:$B$31,2,FALSE),0)</f>
        <v>0</v>
      </c>
      <c r="E1136" t="str">
        <f>'Liste detaljert wide'!$F$1</f>
        <v>Studiepoengbev</v>
      </c>
      <c r="F1136" t="str">
        <f t="shared" si="566"/>
        <v>2018RFM0Studiepoengbev</v>
      </c>
      <c r="G1136" s="3">
        <f>'Liste detaljert wide'!F56</f>
        <v>0</v>
      </c>
      <c r="H1136" t="str">
        <f>VLOOKUP(E1136,Def!$B$2:$C$15,2,FALSE)</f>
        <v>Utdanningsinsentiv</v>
      </c>
      <c r="I1136" s="3">
        <f>IF(A1136='Enheter, modell og år'!$F$2-1,0,G1136-VLOOKUP(A1136-1&amp;B1136&amp;C1136&amp;E1136,$F$2:$G$7561,2,FALSE))</f>
        <v>0</v>
      </c>
      <c r="J1136" s="3">
        <f>IF(A1136='Enheter, modell og år'!$F$2-1,0,VLOOKUP(A1136-1&amp;B1136&amp;C1136&amp;E1136,$F$2:$G$7561,2,FALSE))</f>
        <v>0</v>
      </c>
    </row>
    <row r="1137" spans="1:10" x14ac:dyDescent="0.25">
      <c r="A1137">
        <f t="shared" ref="A1137:C1137" si="612">A597</f>
        <v>2018</v>
      </c>
      <c r="B1137" t="str">
        <f t="shared" si="612"/>
        <v>RFM</v>
      </c>
      <c r="C1137">
        <f t="shared" si="612"/>
        <v>0</v>
      </c>
      <c r="D1137">
        <f>IFERROR(VLOOKUP(C1137,'Enheter, modell og år'!$A$2:$B$31,2,FALSE),0)</f>
        <v>0</v>
      </c>
      <c r="E1137" t="str">
        <f>'Liste detaljert wide'!$F$1</f>
        <v>Studiepoengbev</v>
      </c>
      <c r="F1137" t="str">
        <f t="shared" si="566"/>
        <v>2018RFM0Studiepoengbev</v>
      </c>
      <c r="G1137" s="3">
        <f>'Liste detaljert wide'!F57</f>
        <v>0</v>
      </c>
      <c r="H1137" t="str">
        <f>VLOOKUP(E1137,Def!$B$2:$C$15,2,FALSE)</f>
        <v>Utdanningsinsentiv</v>
      </c>
      <c r="I1137" s="3">
        <f>IF(A1137='Enheter, modell og år'!$F$2-1,0,G1137-VLOOKUP(A1137-1&amp;B1137&amp;C1137&amp;E1137,$F$2:$G$7561,2,FALSE))</f>
        <v>0</v>
      </c>
      <c r="J1137" s="3">
        <f>IF(A1137='Enheter, modell og år'!$F$2-1,0,VLOOKUP(A1137-1&amp;B1137&amp;C1137&amp;E1137,$F$2:$G$7561,2,FALSE))</f>
        <v>0</v>
      </c>
    </row>
    <row r="1138" spans="1:10" x14ac:dyDescent="0.25">
      <c r="A1138">
        <f t="shared" ref="A1138:C1138" si="613">A598</f>
        <v>2018</v>
      </c>
      <c r="B1138" t="str">
        <f t="shared" si="613"/>
        <v>RFM</v>
      </c>
      <c r="C1138">
        <f t="shared" si="613"/>
        <v>0</v>
      </c>
      <c r="D1138">
        <f>IFERROR(VLOOKUP(C1138,'Enheter, modell og år'!$A$2:$B$31,2,FALSE),0)</f>
        <v>0</v>
      </c>
      <c r="E1138" t="str">
        <f>'Liste detaljert wide'!$F$1</f>
        <v>Studiepoengbev</v>
      </c>
      <c r="F1138" t="str">
        <f t="shared" si="566"/>
        <v>2018RFM0Studiepoengbev</v>
      </c>
      <c r="G1138" s="3">
        <f>'Liste detaljert wide'!F58</f>
        <v>0</v>
      </c>
      <c r="H1138" t="str">
        <f>VLOOKUP(E1138,Def!$B$2:$C$15,2,FALSE)</f>
        <v>Utdanningsinsentiv</v>
      </c>
      <c r="I1138" s="3">
        <f>IF(A1138='Enheter, modell og år'!$F$2-1,0,G1138-VLOOKUP(A1138-1&amp;B1138&amp;C1138&amp;E1138,$F$2:$G$7561,2,FALSE))</f>
        <v>0</v>
      </c>
      <c r="J1138" s="3">
        <f>IF(A1138='Enheter, modell og år'!$F$2-1,0,VLOOKUP(A1138-1&amp;B1138&amp;C1138&amp;E1138,$F$2:$G$7561,2,FALSE))</f>
        <v>0</v>
      </c>
    </row>
    <row r="1139" spans="1:10" x14ac:dyDescent="0.25">
      <c r="A1139">
        <f t="shared" ref="A1139:C1139" si="614">A599</f>
        <v>2018</v>
      </c>
      <c r="B1139" t="str">
        <f t="shared" si="614"/>
        <v>RFM</v>
      </c>
      <c r="C1139">
        <f t="shared" si="614"/>
        <v>0</v>
      </c>
      <c r="D1139">
        <f>IFERROR(VLOOKUP(C1139,'Enheter, modell og år'!$A$2:$B$31,2,FALSE),0)</f>
        <v>0</v>
      </c>
      <c r="E1139" t="str">
        <f>'Liste detaljert wide'!$F$1</f>
        <v>Studiepoengbev</v>
      </c>
      <c r="F1139" t="str">
        <f t="shared" si="566"/>
        <v>2018RFM0Studiepoengbev</v>
      </c>
      <c r="G1139" s="3">
        <f>'Liste detaljert wide'!F59</f>
        <v>0</v>
      </c>
      <c r="H1139" t="str">
        <f>VLOOKUP(E1139,Def!$B$2:$C$15,2,FALSE)</f>
        <v>Utdanningsinsentiv</v>
      </c>
      <c r="I1139" s="3">
        <f>IF(A1139='Enheter, modell og år'!$F$2-1,0,G1139-VLOOKUP(A1139-1&amp;B1139&amp;C1139&amp;E1139,$F$2:$G$7561,2,FALSE))</f>
        <v>0</v>
      </c>
      <c r="J1139" s="3">
        <f>IF(A1139='Enheter, modell og år'!$F$2-1,0,VLOOKUP(A1139-1&amp;B1139&amp;C1139&amp;E1139,$F$2:$G$7561,2,FALSE))</f>
        <v>0</v>
      </c>
    </row>
    <row r="1140" spans="1:10" x14ac:dyDescent="0.25">
      <c r="A1140">
        <f t="shared" ref="A1140:C1140" si="615">A600</f>
        <v>2018</v>
      </c>
      <c r="B1140" t="str">
        <f t="shared" si="615"/>
        <v>RFM</v>
      </c>
      <c r="C1140">
        <f t="shared" si="615"/>
        <v>0</v>
      </c>
      <c r="D1140">
        <f>IFERROR(VLOOKUP(C1140,'Enheter, modell og år'!$A$2:$B$31,2,FALSE),0)</f>
        <v>0</v>
      </c>
      <c r="E1140" t="str">
        <f>'Liste detaljert wide'!$F$1</f>
        <v>Studiepoengbev</v>
      </c>
      <c r="F1140" t="str">
        <f t="shared" si="566"/>
        <v>2018RFM0Studiepoengbev</v>
      </c>
      <c r="G1140" s="3">
        <f>'Liste detaljert wide'!F60</f>
        <v>0</v>
      </c>
      <c r="H1140" t="str">
        <f>VLOOKUP(E1140,Def!$B$2:$C$15,2,FALSE)</f>
        <v>Utdanningsinsentiv</v>
      </c>
      <c r="I1140" s="3">
        <f>IF(A1140='Enheter, modell og år'!$F$2-1,0,G1140-VLOOKUP(A1140-1&amp;B1140&amp;C1140&amp;E1140,$F$2:$G$7561,2,FALSE))</f>
        <v>0</v>
      </c>
      <c r="J1140" s="3">
        <f>IF(A1140='Enheter, modell og år'!$F$2-1,0,VLOOKUP(A1140-1&amp;B1140&amp;C1140&amp;E1140,$F$2:$G$7561,2,FALSE))</f>
        <v>0</v>
      </c>
    </row>
    <row r="1141" spans="1:10" x14ac:dyDescent="0.25">
      <c r="A1141">
        <f t="shared" ref="A1141:C1141" si="616">A601</f>
        <v>2018</v>
      </c>
      <c r="B1141" t="str">
        <f t="shared" si="616"/>
        <v>RFM</v>
      </c>
      <c r="C1141">
        <f t="shared" si="616"/>
        <v>0</v>
      </c>
      <c r="D1141">
        <f>IFERROR(VLOOKUP(C1141,'Enheter, modell og år'!$A$2:$B$31,2,FALSE),0)</f>
        <v>0</v>
      </c>
      <c r="E1141" t="str">
        <f>'Liste detaljert wide'!$F$1</f>
        <v>Studiepoengbev</v>
      </c>
      <c r="F1141" t="str">
        <f t="shared" si="566"/>
        <v>2018RFM0Studiepoengbev</v>
      </c>
      <c r="G1141" s="3">
        <f>'Liste detaljert wide'!F61</f>
        <v>0</v>
      </c>
      <c r="H1141" t="str">
        <f>VLOOKUP(E1141,Def!$B$2:$C$15,2,FALSE)</f>
        <v>Utdanningsinsentiv</v>
      </c>
      <c r="I1141" s="3">
        <f>IF(A1141='Enheter, modell og år'!$F$2-1,0,G1141-VLOOKUP(A1141-1&amp;B1141&amp;C1141&amp;E1141,$F$2:$G$7561,2,FALSE))</f>
        <v>0</v>
      </c>
      <c r="J1141" s="3">
        <f>IF(A1141='Enheter, modell og år'!$F$2-1,0,VLOOKUP(A1141-1&amp;B1141&amp;C1141&amp;E1141,$F$2:$G$7561,2,FALSE))</f>
        <v>0</v>
      </c>
    </row>
    <row r="1142" spans="1:10" x14ac:dyDescent="0.25">
      <c r="A1142">
        <f t="shared" ref="A1142:C1142" si="617">A602</f>
        <v>2019</v>
      </c>
      <c r="B1142" t="str">
        <f t="shared" si="617"/>
        <v>RFM</v>
      </c>
      <c r="C1142">
        <f t="shared" si="617"/>
        <v>0</v>
      </c>
      <c r="D1142">
        <f>IFERROR(VLOOKUP(C1142,'Enheter, modell og år'!$A$2:$B$31,2,FALSE),0)</f>
        <v>0</v>
      </c>
      <c r="E1142" t="str">
        <f>'Liste detaljert wide'!$F$1</f>
        <v>Studiepoengbev</v>
      </c>
      <c r="F1142" t="str">
        <f t="shared" si="566"/>
        <v>2019RFM0Studiepoengbev</v>
      </c>
      <c r="G1142" s="3">
        <f>'Liste detaljert wide'!F62</f>
        <v>0</v>
      </c>
      <c r="H1142" t="str">
        <f>VLOOKUP(E1142,Def!$B$2:$C$15,2,FALSE)</f>
        <v>Utdanningsinsentiv</v>
      </c>
      <c r="I1142" s="3">
        <f>IF(A1142='Enheter, modell og år'!$F$2-1,0,G1142-VLOOKUP(A1142-1&amp;B1142&amp;C1142&amp;E1142,$F$2:$G$7561,2,FALSE))</f>
        <v>0</v>
      </c>
      <c r="J1142" s="3">
        <f>IF(A1142='Enheter, modell og år'!$F$2-1,0,VLOOKUP(A1142-1&amp;B1142&amp;C1142&amp;E1142,$F$2:$G$7561,2,FALSE))</f>
        <v>0</v>
      </c>
    </row>
    <row r="1143" spans="1:10" x14ac:dyDescent="0.25">
      <c r="A1143">
        <f t="shared" ref="A1143:C1143" si="618">A603</f>
        <v>2019</v>
      </c>
      <c r="B1143" t="str">
        <f t="shared" si="618"/>
        <v>RFM</v>
      </c>
      <c r="C1143">
        <f t="shared" si="618"/>
        <v>0</v>
      </c>
      <c r="D1143">
        <f>IFERROR(VLOOKUP(C1143,'Enheter, modell og år'!$A$2:$B$31,2,FALSE),0)</f>
        <v>0</v>
      </c>
      <c r="E1143" t="str">
        <f>'Liste detaljert wide'!$F$1</f>
        <v>Studiepoengbev</v>
      </c>
      <c r="F1143" t="str">
        <f t="shared" si="566"/>
        <v>2019RFM0Studiepoengbev</v>
      </c>
      <c r="G1143" s="3">
        <f>'Liste detaljert wide'!F63</f>
        <v>0</v>
      </c>
      <c r="H1143" t="str">
        <f>VLOOKUP(E1143,Def!$B$2:$C$15,2,FALSE)</f>
        <v>Utdanningsinsentiv</v>
      </c>
      <c r="I1143" s="3">
        <f>IF(A1143='Enheter, modell og år'!$F$2-1,0,G1143-VLOOKUP(A1143-1&amp;B1143&amp;C1143&amp;E1143,$F$2:$G$7561,2,FALSE))</f>
        <v>0</v>
      </c>
      <c r="J1143" s="3">
        <f>IF(A1143='Enheter, modell og år'!$F$2-1,0,VLOOKUP(A1143-1&amp;B1143&amp;C1143&amp;E1143,$F$2:$G$7561,2,FALSE))</f>
        <v>0</v>
      </c>
    </row>
    <row r="1144" spans="1:10" x14ac:dyDescent="0.25">
      <c r="A1144">
        <f t="shared" ref="A1144:C1144" si="619">A604</f>
        <v>2019</v>
      </c>
      <c r="B1144" t="str">
        <f t="shared" si="619"/>
        <v>RFM</v>
      </c>
      <c r="C1144">
        <f t="shared" si="619"/>
        <v>0</v>
      </c>
      <c r="D1144">
        <f>IFERROR(VLOOKUP(C1144,'Enheter, modell og år'!$A$2:$B$31,2,FALSE),0)</f>
        <v>0</v>
      </c>
      <c r="E1144" t="str">
        <f>'Liste detaljert wide'!$F$1</f>
        <v>Studiepoengbev</v>
      </c>
      <c r="F1144" t="str">
        <f t="shared" si="566"/>
        <v>2019RFM0Studiepoengbev</v>
      </c>
      <c r="G1144" s="3">
        <f>'Liste detaljert wide'!F64</f>
        <v>0</v>
      </c>
      <c r="H1144" t="str">
        <f>VLOOKUP(E1144,Def!$B$2:$C$15,2,FALSE)</f>
        <v>Utdanningsinsentiv</v>
      </c>
      <c r="I1144" s="3">
        <f>IF(A1144='Enheter, modell og år'!$F$2-1,0,G1144-VLOOKUP(A1144-1&amp;B1144&amp;C1144&amp;E1144,$F$2:$G$7561,2,FALSE))</f>
        <v>0</v>
      </c>
      <c r="J1144" s="3">
        <f>IF(A1144='Enheter, modell og år'!$F$2-1,0,VLOOKUP(A1144-1&amp;B1144&amp;C1144&amp;E1144,$F$2:$G$7561,2,FALSE))</f>
        <v>0</v>
      </c>
    </row>
    <row r="1145" spans="1:10" x14ac:dyDescent="0.25">
      <c r="A1145">
        <f t="shared" ref="A1145:C1145" si="620">A605</f>
        <v>2019</v>
      </c>
      <c r="B1145" t="str">
        <f t="shared" si="620"/>
        <v>RFM</v>
      </c>
      <c r="C1145">
        <f t="shared" si="620"/>
        <v>0</v>
      </c>
      <c r="D1145">
        <f>IFERROR(VLOOKUP(C1145,'Enheter, modell og år'!$A$2:$B$31,2,FALSE),0)</f>
        <v>0</v>
      </c>
      <c r="E1145" t="str">
        <f>'Liste detaljert wide'!$F$1</f>
        <v>Studiepoengbev</v>
      </c>
      <c r="F1145" t="str">
        <f t="shared" si="566"/>
        <v>2019RFM0Studiepoengbev</v>
      </c>
      <c r="G1145" s="3">
        <f>'Liste detaljert wide'!F65</f>
        <v>0</v>
      </c>
      <c r="H1145" t="str">
        <f>VLOOKUP(E1145,Def!$B$2:$C$15,2,FALSE)</f>
        <v>Utdanningsinsentiv</v>
      </c>
      <c r="I1145" s="3">
        <f>IF(A1145='Enheter, modell og år'!$F$2-1,0,G1145-VLOOKUP(A1145-1&amp;B1145&amp;C1145&amp;E1145,$F$2:$G$7561,2,FALSE))</f>
        <v>0</v>
      </c>
      <c r="J1145" s="3">
        <f>IF(A1145='Enheter, modell og år'!$F$2-1,0,VLOOKUP(A1145-1&amp;B1145&amp;C1145&amp;E1145,$F$2:$G$7561,2,FALSE))</f>
        <v>0</v>
      </c>
    </row>
    <row r="1146" spans="1:10" x14ac:dyDescent="0.25">
      <c r="A1146">
        <f t="shared" ref="A1146:C1146" si="621">A606</f>
        <v>2019</v>
      </c>
      <c r="B1146" t="str">
        <f t="shared" si="621"/>
        <v>RFM</v>
      </c>
      <c r="C1146">
        <f t="shared" si="621"/>
        <v>0</v>
      </c>
      <c r="D1146">
        <f>IFERROR(VLOOKUP(C1146,'Enheter, modell og år'!$A$2:$B$31,2,FALSE),0)</f>
        <v>0</v>
      </c>
      <c r="E1146" t="str">
        <f>'Liste detaljert wide'!$F$1</f>
        <v>Studiepoengbev</v>
      </c>
      <c r="F1146" t="str">
        <f t="shared" si="566"/>
        <v>2019RFM0Studiepoengbev</v>
      </c>
      <c r="G1146" s="3">
        <f>'Liste detaljert wide'!F66</f>
        <v>0</v>
      </c>
      <c r="H1146" t="str">
        <f>VLOOKUP(E1146,Def!$B$2:$C$15,2,FALSE)</f>
        <v>Utdanningsinsentiv</v>
      </c>
      <c r="I1146" s="3">
        <f>IF(A1146='Enheter, modell og år'!$F$2-1,0,G1146-VLOOKUP(A1146-1&amp;B1146&amp;C1146&amp;E1146,$F$2:$G$7561,2,FALSE))</f>
        <v>0</v>
      </c>
      <c r="J1146" s="3">
        <f>IF(A1146='Enheter, modell og år'!$F$2-1,0,VLOOKUP(A1146-1&amp;B1146&amp;C1146&amp;E1146,$F$2:$G$7561,2,FALSE))</f>
        <v>0</v>
      </c>
    </row>
    <row r="1147" spans="1:10" x14ac:dyDescent="0.25">
      <c r="A1147">
        <f t="shared" ref="A1147:C1147" si="622">A607</f>
        <v>2019</v>
      </c>
      <c r="B1147" t="str">
        <f t="shared" si="622"/>
        <v>RFM</v>
      </c>
      <c r="C1147">
        <f t="shared" si="622"/>
        <v>0</v>
      </c>
      <c r="D1147">
        <f>IFERROR(VLOOKUP(C1147,'Enheter, modell og år'!$A$2:$B$31,2,FALSE),0)</f>
        <v>0</v>
      </c>
      <c r="E1147" t="str">
        <f>'Liste detaljert wide'!$F$1</f>
        <v>Studiepoengbev</v>
      </c>
      <c r="F1147" t="str">
        <f t="shared" si="566"/>
        <v>2019RFM0Studiepoengbev</v>
      </c>
      <c r="G1147" s="3">
        <f>'Liste detaljert wide'!F67</f>
        <v>0</v>
      </c>
      <c r="H1147" t="str">
        <f>VLOOKUP(E1147,Def!$B$2:$C$15,2,FALSE)</f>
        <v>Utdanningsinsentiv</v>
      </c>
      <c r="I1147" s="3">
        <f>IF(A1147='Enheter, modell og år'!$F$2-1,0,G1147-VLOOKUP(A1147-1&amp;B1147&amp;C1147&amp;E1147,$F$2:$G$7561,2,FALSE))</f>
        <v>0</v>
      </c>
      <c r="J1147" s="3">
        <f>IF(A1147='Enheter, modell og år'!$F$2-1,0,VLOOKUP(A1147-1&amp;B1147&amp;C1147&amp;E1147,$F$2:$G$7561,2,FALSE))</f>
        <v>0</v>
      </c>
    </row>
    <row r="1148" spans="1:10" x14ac:dyDescent="0.25">
      <c r="A1148">
        <f t="shared" ref="A1148:C1148" si="623">A608</f>
        <v>2019</v>
      </c>
      <c r="B1148" t="str">
        <f t="shared" si="623"/>
        <v>RFM</v>
      </c>
      <c r="C1148">
        <f t="shared" si="623"/>
        <v>0</v>
      </c>
      <c r="D1148">
        <f>IFERROR(VLOOKUP(C1148,'Enheter, modell og år'!$A$2:$B$31,2,FALSE),0)</f>
        <v>0</v>
      </c>
      <c r="E1148" t="str">
        <f>'Liste detaljert wide'!$F$1</f>
        <v>Studiepoengbev</v>
      </c>
      <c r="F1148" t="str">
        <f t="shared" si="566"/>
        <v>2019RFM0Studiepoengbev</v>
      </c>
      <c r="G1148" s="3">
        <f>'Liste detaljert wide'!F68</f>
        <v>0</v>
      </c>
      <c r="H1148" t="str">
        <f>VLOOKUP(E1148,Def!$B$2:$C$15,2,FALSE)</f>
        <v>Utdanningsinsentiv</v>
      </c>
      <c r="I1148" s="3">
        <f>IF(A1148='Enheter, modell og år'!$F$2-1,0,G1148-VLOOKUP(A1148-1&amp;B1148&amp;C1148&amp;E1148,$F$2:$G$7561,2,FALSE))</f>
        <v>0</v>
      </c>
      <c r="J1148" s="3">
        <f>IF(A1148='Enheter, modell og år'!$F$2-1,0,VLOOKUP(A1148-1&amp;B1148&amp;C1148&amp;E1148,$F$2:$G$7561,2,FALSE))</f>
        <v>0</v>
      </c>
    </row>
    <row r="1149" spans="1:10" x14ac:dyDescent="0.25">
      <c r="A1149">
        <f t="shared" ref="A1149:C1149" si="624">A609</f>
        <v>2019</v>
      </c>
      <c r="B1149" t="str">
        <f t="shared" si="624"/>
        <v>RFM</v>
      </c>
      <c r="C1149">
        <f t="shared" si="624"/>
        <v>0</v>
      </c>
      <c r="D1149">
        <f>IFERROR(VLOOKUP(C1149,'Enheter, modell og år'!$A$2:$B$31,2,FALSE),0)</f>
        <v>0</v>
      </c>
      <c r="E1149" t="str">
        <f>'Liste detaljert wide'!$F$1</f>
        <v>Studiepoengbev</v>
      </c>
      <c r="F1149" t="str">
        <f t="shared" si="566"/>
        <v>2019RFM0Studiepoengbev</v>
      </c>
      <c r="G1149" s="3">
        <f>'Liste detaljert wide'!F69</f>
        <v>0</v>
      </c>
      <c r="H1149" t="str">
        <f>VLOOKUP(E1149,Def!$B$2:$C$15,2,FALSE)</f>
        <v>Utdanningsinsentiv</v>
      </c>
      <c r="I1149" s="3">
        <f>IF(A1149='Enheter, modell og år'!$F$2-1,0,G1149-VLOOKUP(A1149-1&amp;B1149&amp;C1149&amp;E1149,$F$2:$G$7561,2,FALSE))</f>
        <v>0</v>
      </c>
      <c r="J1149" s="3">
        <f>IF(A1149='Enheter, modell og år'!$F$2-1,0,VLOOKUP(A1149-1&amp;B1149&amp;C1149&amp;E1149,$F$2:$G$7561,2,FALSE))</f>
        <v>0</v>
      </c>
    </row>
    <row r="1150" spans="1:10" x14ac:dyDescent="0.25">
      <c r="A1150">
        <f t="shared" ref="A1150:C1150" si="625">A610</f>
        <v>2019</v>
      </c>
      <c r="B1150" t="str">
        <f t="shared" si="625"/>
        <v>RFM</v>
      </c>
      <c r="C1150">
        <f t="shared" si="625"/>
        <v>0</v>
      </c>
      <c r="D1150">
        <f>IFERROR(VLOOKUP(C1150,'Enheter, modell og år'!$A$2:$B$31,2,FALSE),0)</f>
        <v>0</v>
      </c>
      <c r="E1150" t="str">
        <f>'Liste detaljert wide'!$F$1</f>
        <v>Studiepoengbev</v>
      </c>
      <c r="F1150" t="str">
        <f t="shared" si="566"/>
        <v>2019RFM0Studiepoengbev</v>
      </c>
      <c r="G1150" s="3">
        <f>'Liste detaljert wide'!F70</f>
        <v>0</v>
      </c>
      <c r="H1150" t="str">
        <f>VLOOKUP(E1150,Def!$B$2:$C$15,2,FALSE)</f>
        <v>Utdanningsinsentiv</v>
      </c>
      <c r="I1150" s="3">
        <f>IF(A1150='Enheter, modell og år'!$F$2-1,0,G1150-VLOOKUP(A1150-1&amp;B1150&amp;C1150&amp;E1150,$F$2:$G$7561,2,FALSE))</f>
        <v>0</v>
      </c>
      <c r="J1150" s="3">
        <f>IF(A1150='Enheter, modell og år'!$F$2-1,0,VLOOKUP(A1150-1&amp;B1150&amp;C1150&amp;E1150,$F$2:$G$7561,2,FALSE))</f>
        <v>0</v>
      </c>
    </row>
    <row r="1151" spans="1:10" x14ac:dyDescent="0.25">
      <c r="A1151">
        <f t="shared" ref="A1151:C1151" si="626">A611</f>
        <v>2019</v>
      </c>
      <c r="B1151" t="str">
        <f t="shared" si="626"/>
        <v>RFM</v>
      </c>
      <c r="C1151">
        <f t="shared" si="626"/>
        <v>0</v>
      </c>
      <c r="D1151">
        <f>IFERROR(VLOOKUP(C1151,'Enheter, modell og år'!$A$2:$B$31,2,FALSE),0)</f>
        <v>0</v>
      </c>
      <c r="E1151" t="str">
        <f>'Liste detaljert wide'!$F$1</f>
        <v>Studiepoengbev</v>
      </c>
      <c r="F1151" t="str">
        <f t="shared" si="566"/>
        <v>2019RFM0Studiepoengbev</v>
      </c>
      <c r="G1151" s="3">
        <f>'Liste detaljert wide'!F71</f>
        <v>0</v>
      </c>
      <c r="H1151" t="str">
        <f>VLOOKUP(E1151,Def!$B$2:$C$15,2,FALSE)</f>
        <v>Utdanningsinsentiv</v>
      </c>
      <c r="I1151" s="3">
        <f>IF(A1151='Enheter, modell og år'!$F$2-1,0,G1151-VLOOKUP(A1151-1&amp;B1151&amp;C1151&amp;E1151,$F$2:$G$7561,2,FALSE))</f>
        <v>0</v>
      </c>
      <c r="J1151" s="3">
        <f>IF(A1151='Enheter, modell og år'!$F$2-1,0,VLOOKUP(A1151-1&amp;B1151&amp;C1151&amp;E1151,$F$2:$G$7561,2,FALSE))</f>
        <v>0</v>
      </c>
    </row>
    <row r="1152" spans="1:10" x14ac:dyDescent="0.25">
      <c r="A1152">
        <f t="shared" ref="A1152:C1152" si="627">A612</f>
        <v>2019</v>
      </c>
      <c r="B1152" t="str">
        <f t="shared" si="627"/>
        <v>RFM</v>
      </c>
      <c r="C1152">
        <f t="shared" si="627"/>
        <v>0</v>
      </c>
      <c r="D1152">
        <f>IFERROR(VLOOKUP(C1152,'Enheter, modell og år'!$A$2:$B$31,2,FALSE),0)</f>
        <v>0</v>
      </c>
      <c r="E1152" t="str">
        <f>'Liste detaljert wide'!$F$1</f>
        <v>Studiepoengbev</v>
      </c>
      <c r="F1152" t="str">
        <f t="shared" si="566"/>
        <v>2019RFM0Studiepoengbev</v>
      </c>
      <c r="G1152" s="3">
        <f>'Liste detaljert wide'!F72</f>
        <v>0</v>
      </c>
      <c r="H1152" t="str">
        <f>VLOOKUP(E1152,Def!$B$2:$C$15,2,FALSE)</f>
        <v>Utdanningsinsentiv</v>
      </c>
      <c r="I1152" s="3">
        <f>IF(A1152='Enheter, modell og år'!$F$2-1,0,G1152-VLOOKUP(A1152-1&amp;B1152&amp;C1152&amp;E1152,$F$2:$G$7561,2,FALSE))</f>
        <v>0</v>
      </c>
      <c r="J1152" s="3">
        <f>IF(A1152='Enheter, modell og år'!$F$2-1,0,VLOOKUP(A1152-1&amp;B1152&amp;C1152&amp;E1152,$F$2:$G$7561,2,FALSE))</f>
        <v>0</v>
      </c>
    </row>
    <row r="1153" spans="1:10" x14ac:dyDescent="0.25">
      <c r="A1153">
        <f t="shared" ref="A1153:C1153" si="628">A613</f>
        <v>2019</v>
      </c>
      <c r="B1153" t="str">
        <f t="shared" si="628"/>
        <v>RFM</v>
      </c>
      <c r="C1153">
        <f t="shared" si="628"/>
        <v>0</v>
      </c>
      <c r="D1153">
        <f>IFERROR(VLOOKUP(C1153,'Enheter, modell og år'!$A$2:$B$31,2,FALSE),0)</f>
        <v>0</v>
      </c>
      <c r="E1153" t="str">
        <f>'Liste detaljert wide'!$F$1</f>
        <v>Studiepoengbev</v>
      </c>
      <c r="F1153" t="str">
        <f t="shared" si="566"/>
        <v>2019RFM0Studiepoengbev</v>
      </c>
      <c r="G1153" s="3">
        <f>'Liste detaljert wide'!F73</f>
        <v>0</v>
      </c>
      <c r="H1153" t="str">
        <f>VLOOKUP(E1153,Def!$B$2:$C$15,2,FALSE)</f>
        <v>Utdanningsinsentiv</v>
      </c>
      <c r="I1153" s="3">
        <f>IF(A1153='Enheter, modell og år'!$F$2-1,0,G1153-VLOOKUP(A1153-1&amp;B1153&amp;C1153&amp;E1153,$F$2:$G$7561,2,FALSE))</f>
        <v>0</v>
      </c>
      <c r="J1153" s="3">
        <f>IF(A1153='Enheter, modell og år'!$F$2-1,0,VLOOKUP(A1153-1&amp;B1153&amp;C1153&amp;E1153,$F$2:$G$7561,2,FALSE))</f>
        <v>0</v>
      </c>
    </row>
    <row r="1154" spans="1:10" x14ac:dyDescent="0.25">
      <c r="A1154">
        <f t="shared" ref="A1154:C1154" si="629">A614</f>
        <v>2019</v>
      </c>
      <c r="B1154" t="str">
        <f t="shared" si="629"/>
        <v>RFM</v>
      </c>
      <c r="C1154">
        <f t="shared" si="629"/>
        <v>0</v>
      </c>
      <c r="D1154">
        <f>IFERROR(VLOOKUP(C1154,'Enheter, modell og år'!$A$2:$B$31,2,FALSE),0)</f>
        <v>0</v>
      </c>
      <c r="E1154" t="str">
        <f>'Liste detaljert wide'!$F$1</f>
        <v>Studiepoengbev</v>
      </c>
      <c r="F1154" t="str">
        <f t="shared" si="566"/>
        <v>2019RFM0Studiepoengbev</v>
      </c>
      <c r="G1154" s="3">
        <f>'Liste detaljert wide'!F74</f>
        <v>0</v>
      </c>
      <c r="H1154" t="str">
        <f>VLOOKUP(E1154,Def!$B$2:$C$15,2,FALSE)</f>
        <v>Utdanningsinsentiv</v>
      </c>
      <c r="I1154" s="3">
        <f>IF(A1154='Enheter, modell og år'!$F$2-1,0,G1154-VLOOKUP(A1154-1&amp;B1154&amp;C1154&amp;E1154,$F$2:$G$7561,2,FALSE))</f>
        <v>0</v>
      </c>
      <c r="J1154" s="3">
        <f>IF(A1154='Enheter, modell og år'!$F$2-1,0,VLOOKUP(A1154-1&amp;B1154&amp;C1154&amp;E1154,$F$2:$G$7561,2,FALSE))</f>
        <v>0</v>
      </c>
    </row>
    <row r="1155" spans="1:10" x14ac:dyDescent="0.25">
      <c r="A1155">
        <f t="shared" ref="A1155:C1155" si="630">A615</f>
        <v>2019</v>
      </c>
      <c r="B1155" t="str">
        <f t="shared" si="630"/>
        <v>RFM</v>
      </c>
      <c r="C1155">
        <f t="shared" si="630"/>
        <v>0</v>
      </c>
      <c r="D1155">
        <f>IFERROR(VLOOKUP(C1155,'Enheter, modell og år'!$A$2:$B$31,2,FALSE),0)</f>
        <v>0</v>
      </c>
      <c r="E1155" t="str">
        <f>'Liste detaljert wide'!$F$1</f>
        <v>Studiepoengbev</v>
      </c>
      <c r="F1155" t="str">
        <f t="shared" ref="F1155:F1218" si="631">A1155&amp;B1155&amp;C1155&amp;E1155</f>
        <v>2019RFM0Studiepoengbev</v>
      </c>
      <c r="G1155" s="3">
        <f>'Liste detaljert wide'!F75</f>
        <v>0</v>
      </c>
      <c r="H1155" t="str">
        <f>VLOOKUP(E1155,Def!$B$2:$C$15,2,FALSE)</f>
        <v>Utdanningsinsentiv</v>
      </c>
      <c r="I1155" s="3">
        <f>IF(A1155='Enheter, modell og år'!$F$2-1,0,G1155-VLOOKUP(A1155-1&amp;B1155&amp;C1155&amp;E1155,$F$2:$G$7561,2,FALSE))</f>
        <v>0</v>
      </c>
      <c r="J1155" s="3">
        <f>IF(A1155='Enheter, modell og år'!$F$2-1,0,VLOOKUP(A1155-1&amp;B1155&amp;C1155&amp;E1155,$F$2:$G$7561,2,FALSE))</f>
        <v>0</v>
      </c>
    </row>
    <row r="1156" spans="1:10" x14ac:dyDescent="0.25">
      <c r="A1156">
        <f t="shared" ref="A1156:C1156" si="632">A616</f>
        <v>2019</v>
      </c>
      <c r="B1156" t="str">
        <f t="shared" si="632"/>
        <v>RFM</v>
      </c>
      <c r="C1156">
        <f t="shared" si="632"/>
        <v>0</v>
      </c>
      <c r="D1156">
        <f>IFERROR(VLOOKUP(C1156,'Enheter, modell og år'!$A$2:$B$31,2,FALSE),0)</f>
        <v>0</v>
      </c>
      <c r="E1156" t="str">
        <f>'Liste detaljert wide'!$F$1</f>
        <v>Studiepoengbev</v>
      </c>
      <c r="F1156" t="str">
        <f t="shared" si="631"/>
        <v>2019RFM0Studiepoengbev</v>
      </c>
      <c r="G1156" s="3">
        <f>'Liste detaljert wide'!F76</f>
        <v>0</v>
      </c>
      <c r="H1156" t="str">
        <f>VLOOKUP(E1156,Def!$B$2:$C$15,2,FALSE)</f>
        <v>Utdanningsinsentiv</v>
      </c>
      <c r="I1156" s="3">
        <f>IF(A1156='Enheter, modell og år'!$F$2-1,0,G1156-VLOOKUP(A1156-1&amp;B1156&amp;C1156&amp;E1156,$F$2:$G$7561,2,FALSE))</f>
        <v>0</v>
      </c>
      <c r="J1156" s="3">
        <f>IF(A1156='Enheter, modell og år'!$F$2-1,0,VLOOKUP(A1156-1&amp;B1156&amp;C1156&amp;E1156,$F$2:$G$7561,2,FALSE))</f>
        <v>0</v>
      </c>
    </row>
    <row r="1157" spans="1:10" x14ac:dyDescent="0.25">
      <c r="A1157">
        <f t="shared" ref="A1157:C1157" si="633">A617</f>
        <v>2019</v>
      </c>
      <c r="B1157" t="str">
        <f t="shared" si="633"/>
        <v>RFM</v>
      </c>
      <c r="C1157">
        <f t="shared" si="633"/>
        <v>0</v>
      </c>
      <c r="D1157">
        <f>IFERROR(VLOOKUP(C1157,'Enheter, modell og år'!$A$2:$B$31,2,FALSE),0)</f>
        <v>0</v>
      </c>
      <c r="E1157" t="str">
        <f>'Liste detaljert wide'!$F$1</f>
        <v>Studiepoengbev</v>
      </c>
      <c r="F1157" t="str">
        <f t="shared" si="631"/>
        <v>2019RFM0Studiepoengbev</v>
      </c>
      <c r="G1157" s="3">
        <f>'Liste detaljert wide'!F77</f>
        <v>0</v>
      </c>
      <c r="H1157" t="str">
        <f>VLOOKUP(E1157,Def!$B$2:$C$15,2,FALSE)</f>
        <v>Utdanningsinsentiv</v>
      </c>
      <c r="I1157" s="3">
        <f>IF(A1157='Enheter, modell og år'!$F$2-1,0,G1157-VLOOKUP(A1157-1&amp;B1157&amp;C1157&amp;E1157,$F$2:$G$7561,2,FALSE))</f>
        <v>0</v>
      </c>
      <c r="J1157" s="3">
        <f>IF(A1157='Enheter, modell og år'!$F$2-1,0,VLOOKUP(A1157-1&amp;B1157&amp;C1157&amp;E1157,$F$2:$G$7561,2,FALSE))</f>
        <v>0</v>
      </c>
    </row>
    <row r="1158" spans="1:10" x14ac:dyDescent="0.25">
      <c r="A1158">
        <f t="shared" ref="A1158:C1158" si="634">A618</f>
        <v>2019</v>
      </c>
      <c r="B1158" t="str">
        <f t="shared" si="634"/>
        <v>RFM</v>
      </c>
      <c r="C1158">
        <f t="shared" si="634"/>
        <v>0</v>
      </c>
      <c r="D1158">
        <f>IFERROR(VLOOKUP(C1158,'Enheter, modell og år'!$A$2:$B$31,2,FALSE),0)</f>
        <v>0</v>
      </c>
      <c r="E1158" t="str">
        <f>'Liste detaljert wide'!$F$1</f>
        <v>Studiepoengbev</v>
      </c>
      <c r="F1158" t="str">
        <f t="shared" si="631"/>
        <v>2019RFM0Studiepoengbev</v>
      </c>
      <c r="G1158" s="3">
        <f>'Liste detaljert wide'!F78</f>
        <v>0</v>
      </c>
      <c r="H1158" t="str">
        <f>VLOOKUP(E1158,Def!$B$2:$C$15,2,FALSE)</f>
        <v>Utdanningsinsentiv</v>
      </c>
      <c r="I1158" s="3">
        <f>IF(A1158='Enheter, modell og år'!$F$2-1,0,G1158-VLOOKUP(A1158-1&amp;B1158&amp;C1158&amp;E1158,$F$2:$G$7561,2,FALSE))</f>
        <v>0</v>
      </c>
      <c r="J1158" s="3">
        <f>IF(A1158='Enheter, modell og år'!$F$2-1,0,VLOOKUP(A1158-1&amp;B1158&amp;C1158&amp;E1158,$F$2:$G$7561,2,FALSE))</f>
        <v>0</v>
      </c>
    </row>
    <row r="1159" spans="1:10" x14ac:dyDescent="0.25">
      <c r="A1159">
        <f t="shared" ref="A1159:C1159" si="635">A619</f>
        <v>2019</v>
      </c>
      <c r="B1159" t="str">
        <f t="shared" si="635"/>
        <v>RFM</v>
      </c>
      <c r="C1159">
        <f t="shared" si="635"/>
        <v>0</v>
      </c>
      <c r="D1159">
        <f>IFERROR(VLOOKUP(C1159,'Enheter, modell og år'!$A$2:$B$31,2,FALSE),0)</f>
        <v>0</v>
      </c>
      <c r="E1159" t="str">
        <f>'Liste detaljert wide'!$F$1</f>
        <v>Studiepoengbev</v>
      </c>
      <c r="F1159" t="str">
        <f t="shared" si="631"/>
        <v>2019RFM0Studiepoengbev</v>
      </c>
      <c r="G1159" s="3">
        <f>'Liste detaljert wide'!F79</f>
        <v>0</v>
      </c>
      <c r="H1159" t="str">
        <f>VLOOKUP(E1159,Def!$B$2:$C$15,2,FALSE)</f>
        <v>Utdanningsinsentiv</v>
      </c>
      <c r="I1159" s="3">
        <f>IF(A1159='Enheter, modell og år'!$F$2-1,0,G1159-VLOOKUP(A1159-1&amp;B1159&amp;C1159&amp;E1159,$F$2:$G$7561,2,FALSE))</f>
        <v>0</v>
      </c>
      <c r="J1159" s="3">
        <f>IF(A1159='Enheter, modell og år'!$F$2-1,0,VLOOKUP(A1159-1&amp;B1159&amp;C1159&amp;E1159,$F$2:$G$7561,2,FALSE))</f>
        <v>0</v>
      </c>
    </row>
    <row r="1160" spans="1:10" x14ac:dyDescent="0.25">
      <c r="A1160">
        <f t="shared" ref="A1160:C1160" si="636">A620</f>
        <v>2019</v>
      </c>
      <c r="B1160" t="str">
        <f t="shared" si="636"/>
        <v>RFM</v>
      </c>
      <c r="C1160">
        <f t="shared" si="636"/>
        <v>0</v>
      </c>
      <c r="D1160">
        <f>IFERROR(VLOOKUP(C1160,'Enheter, modell og år'!$A$2:$B$31,2,FALSE),0)</f>
        <v>0</v>
      </c>
      <c r="E1160" t="str">
        <f>'Liste detaljert wide'!$F$1</f>
        <v>Studiepoengbev</v>
      </c>
      <c r="F1160" t="str">
        <f t="shared" si="631"/>
        <v>2019RFM0Studiepoengbev</v>
      </c>
      <c r="G1160" s="3">
        <f>'Liste detaljert wide'!F80</f>
        <v>0</v>
      </c>
      <c r="H1160" t="str">
        <f>VLOOKUP(E1160,Def!$B$2:$C$15,2,FALSE)</f>
        <v>Utdanningsinsentiv</v>
      </c>
      <c r="I1160" s="3">
        <f>IF(A1160='Enheter, modell og år'!$F$2-1,0,G1160-VLOOKUP(A1160-1&amp;B1160&amp;C1160&amp;E1160,$F$2:$G$7561,2,FALSE))</f>
        <v>0</v>
      </c>
      <c r="J1160" s="3">
        <f>IF(A1160='Enheter, modell og år'!$F$2-1,0,VLOOKUP(A1160-1&amp;B1160&amp;C1160&amp;E1160,$F$2:$G$7561,2,FALSE))</f>
        <v>0</v>
      </c>
    </row>
    <row r="1161" spans="1:10" x14ac:dyDescent="0.25">
      <c r="A1161">
        <f t="shared" ref="A1161:C1161" si="637">A621</f>
        <v>2019</v>
      </c>
      <c r="B1161" t="str">
        <f t="shared" si="637"/>
        <v>RFM</v>
      </c>
      <c r="C1161">
        <f t="shared" si="637"/>
        <v>0</v>
      </c>
      <c r="D1161">
        <f>IFERROR(VLOOKUP(C1161,'Enheter, modell og år'!$A$2:$B$31,2,FALSE),0)</f>
        <v>0</v>
      </c>
      <c r="E1161" t="str">
        <f>'Liste detaljert wide'!$F$1</f>
        <v>Studiepoengbev</v>
      </c>
      <c r="F1161" t="str">
        <f t="shared" si="631"/>
        <v>2019RFM0Studiepoengbev</v>
      </c>
      <c r="G1161" s="3">
        <f>'Liste detaljert wide'!F81</f>
        <v>0</v>
      </c>
      <c r="H1161" t="str">
        <f>VLOOKUP(E1161,Def!$B$2:$C$15,2,FALSE)</f>
        <v>Utdanningsinsentiv</v>
      </c>
      <c r="I1161" s="3">
        <f>IF(A1161='Enheter, modell og år'!$F$2-1,0,G1161-VLOOKUP(A1161-1&amp;B1161&amp;C1161&amp;E1161,$F$2:$G$7561,2,FALSE))</f>
        <v>0</v>
      </c>
      <c r="J1161" s="3">
        <f>IF(A1161='Enheter, modell og år'!$F$2-1,0,VLOOKUP(A1161-1&amp;B1161&amp;C1161&amp;E1161,$F$2:$G$7561,2,FALSE))</f>
        <v>0</v>
      </c>
    </row>
    <row r="1162" spans="1:10" x14ac:dyDescent="0.25">
      <c r="A1162">
        <f t="shared" ref="A1162:C1162" si="638">A622</f>
        <v>2019</v>
      </c>
      <c r="B1162" t="str">
        <f t="shared" si="638"/>
        <v>RFM</v>
      </c>
      <c r="C1162">
        <f t="shared" si="638"/>
        <v>0</v>
      </c>
      <c r="D1162">
        <f>IFERROR(VLOOKUP(C1162,'Enheter, modell og år'!$A$2:$B$31,2,FALSE),0)</f>
        <v>0</v>
      </c>
      <c r="E1162" t="str">
        <f>'Liste detaljert wide'!$F$1</f>
        <v>Studiepoengbev</v>
      </c>
      <c r="F1162" t="str">
        <f t="shared" si="631"/>
        <v>2019RFM0Studiepoengbev</v>
      </c>
      <c r="G1162" s="3">
        <f>'Liste detaljert wide'!F82</f>
        <v>0</v>
      </c>
      <c r="H1162" t="str">
        <f>VLOOKUP(E1162,Def!$B$2:$C$15,2,FALSE)</f>
        <v>Utdanningsinsentiv</v>
      </c>
      <c r="I1162" s="3">
        <f>IF(A1162='Enheter, modell og år'!$F$2-1,0,G1162-VLOOKUP(A1162-1&amp;B1162&amp;C1162&amp;E1162,$F$2:$G$7561,2,FALSE))</f>
        <v>0</v>
      </c>
      <c r="J1162" s="3">
        <f>IF(A1162='Enheter, modell og år'!$F$2-1,0,VLOOKUP(A1162-1&amp;B1162&amp;C1162&amp;E1162,$F$2:$G$7561,2,FALSE))</f>
        <v>0</v>
      </c>
    </row>
    <row r="1163" spans="1:10" x14ac:dyDescent="0.25">
      <c r="A1163">
        <f t="shared" ref="A1163:C1163" si="639">A623</f>
        <v>2019</v>
      </c>
      <c r="B1163" t="str">
        <f t="shared" si="639"/>
        <v>RFM</v>
      </c>
      <c r="C1163">
        <f t="shared" si="639"/>
        <v>0</v>
      </c>
      <c r="D1163">
        <f>IFERROR(VLOOKUP(C1163,'Enheter, modell og år'!$A$2:$B$31,2,FALSE),0)</f>
        <v>0</v>
      </c>
      <c r="E1163" t="str">
        <f>'Liste detaljert wide'!$F$1</f>
        <v>Studiepoengbev</v>
      </c>
      <c r="F1163" t="str">
        <f t="shared" si="631"/>
        <v>2019RFM0Studiepoengbev</v>
      </c>
      <c r="G1163" s="3">
        <f>'Liste detaljert wide'!F83</f>
        <v>0</v>
      </c>
      <c r="H1163" t="str">
        <f>VLOOKUP(E1163,Def!$B$2:$C$15,2,FALSE)</f>
        <v>Utdanningsinsentiv</v>
      </c>
      <c r="I1163" s="3">
        <f>IF(A1163='Enheter, modell og år'!$F$2-1,0,G1163-VLOOKUP(A1163-1&amp;B1163&amp;C1163&amp;E1163,$F$2:$G$7561,2,FALSE))</f>
        <v>0</v>
      </c>
      <c r="J1163" s="3">
        <f>IF(A1163='Enheter, modell og år'!$F$2-1,0,VLOOKUP(A1163-1&amp;B1163&amp;C1163&amp;E1163,$F$2:$G$7561,2,FALSE))</f>
        <v>0</v>
      </c>
    </row>
    <row r="1164" spans="1:10" x14ac:dyDescent="0.25">
      <c r="A1164">
        <f t="shared" ref="A1164:C1164" si="640">A624</f>
        <v>2019</v>
      </c>
      <c r="B1164" t="str">
        <f t="shared" si="640"/>
        <v>RFM</v>
      </c>
      <c r="C1164">
        <f t="shared" si="640"/>
        <v>0</v>
      </c>
      <c r="D1164">
        <f>IFERROR(VLOOKUP(C1164,'Enheter, modell og år'!$A$2:$B$31,2,FALSE),0)</f>
        <v>0</v>
      </c>
      <c r="E1164" t="str">
        <f>'Liste detaljert wide'!$F$1</f>
        <v>Studiepoengbev</v>
      </c>
      <c r="F1164" t="str">
        <f t="shared" si="631"/>
        <v>2019RFM0Studiepoengbev</v>
      </c>
      <c r="G1164" s="3">
        <f>'Liste detaljert wide'!F84</f>
        <v>0</v>
      </c>
      <c r="H1164" t="str">
        <f>VLOOKUP(E1164,Def!$B$2:$C$15,2,FALSE)</f>
        <v>Utdanningsinsentiv</v>
      </c>
      <c r="I1164" s="3">
        <f>IF(A1164='Enheter, modell og år'!$F$2-1,0,G1164-VLOOKUP(A1164-1&amp;B1164&amp;C1164&amp;E1164,$F$2:$G$7561,2,FALSE))</f>
        <v>0</v>
      </c>
      <c r="J1164" s="3">
        <f>IF(A1164='Enheter, modell og år'!$F$2-1,0,VLOOKUP(A1164-1&amp;B1164&amp;C1164&amp;E1164,$F$2:$G$7561,2,FALSE))</f>
        <v>0</v>
      </c>
    </row>
    <row r="1165" spans="1:10" x14ac:dyDescent="0.25">
      <c r="A1165">
        <f t="shared" ref="A1165:C1165" si="641">A625</f>
        <v>2019</v>
      </c>
      <c r="B1165" t="str">
        <f t="shared" si="641"/>
        <v>RFM</v>
      </c>
      <c r="C1165">
        <f t="shared" si="641"/>
        <v>0</v>
      </c>
      <c r="D1165">
        <f>IFERROR(VLOOKUP(C1165,'Enheter, modell og år'!$A$2:$B$31,2,FALSE),0)</f>
        <v>0</v>
      </c>
      <c r="E1165" t="str">
        <f>'Liste detaljert wide'!$F$1</f>
        <v>Studiepoengbev</v>
      </c>
      <c r="F1165" t="str">
        <f t="shared" si="631"/>
        <v>2019RFM0Studiepoengbev</v>
      </c>
      <c r="G1165" s="3">
        <f>'Liste detaljert wide'!F85</f>
        <v>0</v>
      </c>
      <c r="H1165" t="str">
        <f>VLOOKUP(E1165,Def!$B$2:$C$15,2,FALSE)</f>
        <v>Utdanningsinsentiv</v>
      </c>
      <c r="I1165" s="3">
        <f>IF(A1165='Enheter, modell og år'!$F$2-1,0,G1165-VLOOKUP(A1165-1&amp;B1165&amp;C1165&amp;E1165,$F$2:$G$7561,2,FALSE))</f>
        <v>0</v>
      </c>
      <c r="J1165" s="3">
        <f>IF(A1165='Enheter, modell og år'!$F$2-1,0,VLOOKUP(A1165-1&amp;B1165&amp;C1165&amp;E1165,$F$2:$G$7561,2,FALSE))</f>
        <v>0</v>
      </c>
    </row>
    <row r="1166" spans="1:10" x14ac:dyDescent="0.25">
      <c r="A1166">
        <f t="shared" ref="A1166:C1166" si="642">A626</f>
        <v>2019</v>
      </c>
      <c r="B1166" t="str">
        <f t="shared" si="642"/>
        <v>RFM</v>
      </c>
      <c r="C1166">
        <f t="shared" si="642"/>
        <v>0</v>
      </c>
      <c r="D1166">
        <f>IFERROR(VLOOKUP(C1166,'Enheter, modell og år'!$A$2:$B$31,2,FALSE),0)</f>
        <v>0</v>
      </c>
      <c r="E1166" t="str">
        <f>'Liste detaljert wide'!$F$1</f>
        <v>Studiepoengbev</v>
      </c>
      <c r="F1166" t="str">
        <f t="shared" si="631"/>
        <v>2019RFM0Studiepoengbev</v>
      </c>
      <c r="G1166" s="3">
        <f>'Liste detaljert wide'!F86</f>
        <v>0</v>
      </c>
      <c r="H1166" t="str">
        <f>VLOOKUP(E1166,Def!$B$2:$C$15,2,FALSE)</f>
        <v>Utdanningsinsentiv</v>
      </c>
      <c r="I1166" s="3">
        <f>IF(A1166='Enheter, modell og år'!$F$2-1,0,G1166-VLOOKUP(A1166-1&amp;B1166&amp;C1166&amp;E1166,$F$2:$G$7561,2,FALSE))</f>
        <v>0</v>
      </c>
      <c r="J1166" s="3">
        <f>IF(A1166='Enheter, modell og år'!$F$2-1,0,VLOOKUP(A1166-1&amp;B1166&amp;C1166&amp;E1166,$F$2:$G$7561,2,FALSE))</f>
        <v>0</v>
      </c>
    </row>
    <row r="1167" spans="1:10" x14ac:dyDescent="0.25">
      <c r="A1167">
        <f t="shared" ref="A1167:C1167" si="643">A627</f>
        <v>2019</v>
      </c>
      <c r="B1167" t="str">
        <f t="shared" si="643"/>
        <v>RFM</v>
      </c>
      <c r="C1167">
        <f t="shared" si="643"/>
        <v>0</v>
      </c>
      <c r="D1167">
        <f>IFERROR(VLOOKUP(C1167,'Enheter, modell og år'!$A$2:$B$31,2,FALSE),0)</f>
        <v>0</v>
      </c>
      <c r="E1167" t="str">
        <f>'Liste detaljert wide'!$F$1</f>
        <v>Studiepoengbev</v>
      </c>
      <c r="F1167" t="str">
        <f t="shared" si="631"/>
        <v>2019RFM0Studiepoengbev</v>
      </c>
      <c r="G1167" s="3">
        <f>'Liste detaljert wide'!F87</f>
        <v>0</v>
      </c>
      <c r="H1167" t="str">
        <f>VLOOKUP(E1167,Def!$B$2:$C$15,2,FALSE)</f>
        <v>Utdanningsinsentiv</v>
      </c>
      <c r="I1167" s="3">
        <f>IF(A1167='Enheter, modell og år'!$F$2-1,0,G1167-VLOOKUP(A1167-1&amp;B1167&amp;C1167&amp;E1167,$F$2:$G$7561,2,FALSE))</f>
        <v>0</v>
      </c>
      <c r="J1167" s="3">
        <f>IF(A1167='Enheter, modell og år'!$F$2-1,0,VLOOKUP(A1167-1&amp;B1167&amp;C1167&amp;E1167,$F$2:$G$7561,2,FALSE))</f>
        <v>0</v>
      </c>
    </row>
    <row r="1168" spans="1:10" x14ac:dyDescent="0.25">
      <c r="A1168">
        <f t="shared" ref="A1168:C1168" si="644">A628</f>
        <v>2019</v>
      </c>
      <c r="B1168" t="str">
        <f t="shared" si="644"/>
        <v>RFM</v>
      </c>
      <c r="C1168">
        <f t="shared" si="644"/>
        <v>0</v>
      </c>
      <c r="D1168">
        <f>IFERROR(VLOOKUP(C1168,'Enheter, modell og år'!$A$2:$B$31,2,FALSE),0)</f>
        <v>0</v>
      </c>
      <c r="E1168" t="str">
        <f>'Liste detaljert wide'!$F$1</f>
        <v>Studiepoengbev</v>
      </c>
      <c r="F1168" t="str">
        <f t="shared" si="631"/>
        <v>2019RFM0Studiepoengbev</v>
      </c>
      <c r="G1168" s="3">
        <f>'Liste detaljert wide'!F88</f>
        <v>0</v>
      </c>
      <c r="H1168" t="str">
        <f>VLOOKUP(E1168,Def!$B$2:$C$15,2,FALSE)</f>
        <v>Utdanningsinsentiv</v>
      </c>
      <c r="I1168" s="3">
        <f>IF(A1168='Enheter, modell og år'!$F$2-1,0,G1168-VLOOKUP(A1168-1&amp;B1168&amp;C1168&amp;E1168,$F$2:$G$7561,2,FALSE))</f>
        <v>0</v>
      </c>
      <c r="J1168" s="3">
        <f>IF(A1168='Enheter, modell og år'!$F$2-1,0,VLOOKUP(A1168-1&amp;B1168&amp;C1168&amp;E1168,$F$2:$G$7561,2,FALSE))</f>
        <v>0</v>
      </c>
    </row>
    <row r="1169" spans="1:10" x14ac:dyDescent="0.25">
      <c r="A1169">
        <f t="shared" ref="A1169:C1169" si="645">A629</f>
        <v>2019</v>
      </c>
      <c r="B1169" t="str">
        <f t="shared" si="645"/>
        <v>RFM</v>
      </c>
      <c r="C1169">
        <f t="shared" si="645"/>
        <v>0</v>
      </c>
      <c r="D1169">
        <f>IFERROR(VLOOKUP(C1169,'Enheter, modell og år'!$A$2:$B$31,2,FALSE),0)</f>
        <v>0</v>
      </c>
      <c r="E1169" t="str">
        <f>'Liste detaljert wide'!$F$1</f>
        <v>Studiepoengbev</v>
      </c>
      <c r="F1169" t="str">
        <f t="shared" si="631"/>
        <v>2019RFM0Studiepoengbev</v>
      </c>
      <c r="G1169" s="3">
        <f>'Liste detaljert wide'!F89</f>
        <v>0</v>
      </c>
      <c r="H1169" t="str">
        <f>VLOOKUP(E1169,Def!$B$2:$C$15,2,FALSE)</f>
        <v>Utdanningsinsentiv</v>
      </c>
      <c r="I1169" s="3">
        <f>IF(A1169='Enheter, modell og år'!$F$2-1,0,G1169-VLOOKUP(A1169-1&amp;B1169&amp;C1169&amp;E1169,$F$2:$G$7561,2,FALSE))</f>
        <v>0</v>
      </c>
      <c r="J1169" s="3">
        <f>IF(A1169='Enheter, modell og år'!$F$2-1,0,VLOOKUP(A1169-1&amp;B1169&amp;C1169&amp;E1169,$F$2:$G$7561,2,FALSE))</f>
        <v>0</v>
      </c>
    </row>
    <row r="1170" spans="1:10" x14ac:dyDescent="0.25">
      <c r="A1170">
        <f t="shared" ref="A1170:C1170" si="646">A630</f>
        <v>2019</v>
      </c>
      <c r="B1170" t="str">
        <f t="shared" si="646"/>
        <v>RFM</v>
      </c>
      <c r="C1170">
        <f t="shared" si="646"/>
        <v>0</v>
      </c>
      <c r="D1170">
        <f>IFERROR(VLOOKUP(C1170,'Enheter, modell og år'!$A$2:$B$31,2,FALSE),0)</f>
        <v>0</v>
      </c>
      <c r="E1170" t="str">
        <f>'Liste detaljert wide'!$F$1</f>
        <v>Studiepoengbev</v>
      </c>
      <c r="F1170" t="str">
        <f t="shared" si="631"/>
        <v>2019RFM0Studiepoengbev</v>
      </c>
      <c r="G1170" s="3">
        <f>'Liste detaljert wide'!F90</f>
        <v>0</v>
      </c>
      <c r="H1170" t="str">
        <f>VLOOKUP(E1170,Def!$B$2:$C$15,2,FALSE)</f>
        <v>Utdanningsinsentiv</v>
      </c>
      <c r="I1170" s="3">
        <f>IF(A1170='Enheter, modell og år'!$F$2-1,0,G1170-VLOOKUP(A1170-1&amp;B1170&amp;C1170&amp;E1170,$F$2:$G$7561,2,FALSE))</f>
        <v>0</v>
      </c>
      <c r="J1170" s="3">
        <f>IF(A1170='Enheter, modell og år'!$F$2-1,0,VLOOKUP(A1170-1&amp;B1170&amp;C1170&amp;E1170,$F$2:$G$7561,2,FALSE))</f>
        <v>0</v>
      </c>
    </row>
    <row r="1171" spans="1:10" x14ac:dyDescent="0.25">
      <c r="A1171">
        <f t="shared" ref="A1171:C1171" si="647">A631</f>
        <v>2019</v>
      </c>
      <c r="B1171" t="str">
        <f t="shared" si="647"/>
        <v>RFM</v>
      </c>
      <c r="C1171">
        <f t="shared" si="647"/>
        <v>0</v>
      </c>
      <c r="D1171">
        <f>IFERROR(VLOOKUP(C1171,'Enheter, modell og år'!$A$2:$B$31,2,FALSE),0)</f>
        <v>0</v>
      </c>
      <c r="E1171" t="str">
        <f>'Liste detaljert wide'!$F$1</f>
        <v>Studiepoengbev</v>
      </c>
      <c r="F1171" t="str">
        <f t="shared" si="631"/>
        <v>2019RFM0Studiepoengbev</v>
      </c>
      <c r="G1171" s="3">
        <f>'Liste detaljert wide'!F91</f>
        <v>0</v>
      </c>
      <c r="H1171" t="str">
        <f>VLOOKUP(E1171,Def!$B$2:$C$15,2,FALSE)</f>
        <v>Utdanningsinsentiv</v>
      </c>
      <c r="I1171" s="3">
        <f>IF(A1171='Enheter, modell og år'!$F$2-1,0,G1171-VLOOKUP(A1171-1&amp;B1171&amp;C1171&amp;E1171,$F$2:$G$7561,2,FALSE))</f>
        <v>0</v>
      </c>
      <c r="J1171" s="3">
        <f>IF(A1171='Enheter, modell og år'!$F$2-1,0,VLOOKUP(A1171-1&amp;B1171&amp;C1171&amp;E1171,$F$2:$G$7561,2,FALSE))</f>
        <v>0</v>
      </c>
    </row>
    <row r="1172" spans="1:10" x14ac:dyDescent="0.25">
      <c r="A1172">
        <f t="shared" ref="A1172:C1172" si="648">A632</f>
        <v>2020</v>
      </c>
      <c r="B1172" t="str">
        <f t="shared" si="648"/>
        <v>RFM</v>
      </c>
      <c r="C1172">
        <f t="shared" si="648"/>
        <v>0</v>
      </c>
      <c r="D1172">
        <f>IFERROR(VLOOKUP(C1172,'Enheter, modell og år'!$A$2:$B$31,2,FALSE),0)</f>
        <v>0</v>
      </c>
      <c r="E1172" t="str">
        <f>'Liste detaljert wide'!$F$1</f>
        <v>Studiepoengbev</v>
      </c>
      <c r="F1172" t="str">
        <f t="shared" si="631"/>
        <v>2020RFM0Studiepoengbev</v>
      </c>
      <c r="G1172" s="3">
        <f>'Liste detaljert wide'!F92</f>
        <v>0</v>
      </c>
      <c r="H1172" t="str">
        <f>VLOOKUP(E1172,Def!$B$2:$C$15,2,FALSE)</f>
        <v>Utdanningsinsentiv</v>
      </c>
      <c r="I1172" s="3">
        <f>IF(A1172='Enheter, modell og år'!$F$2-1,0,G1172-VLOOKUP(A1172-1&amp;B1172&amp;C1172&amp;E1172,$F$2:$G$7561,2,FALSE))</f>
        <v>0</v>
      </c>
      <c r="J1172" s="3">
        <f>IF(A1172='Enheter, modell og år'!$F$2-1,0,VLOOKUP(A1172-1&amp;B1172&amp;C1172&amp;E1172,$F$2:$G$7561,2,FALSE))</f>
        <v>0</v>
      </c>
    </row>
    <row r="1173" spans="1:10" x14ac:dyDescent="0.25">
      <c r="A1173">
        <f t="shared" ref="A1173:C1173" si="649">A633</f>
        <v>2020</v>
      </c>
      <c r="B1173" t="str">
        <f t="shared" si="649"/>
        <v>RFM</v>
      </c>
      <c r="C1173">
        <f t="shared" si="649"/>
        <v>0</v>
      </c>
      <c r="D1173">
        <f>IFERROR(VLOOKUP(C1173,'Enheter, modell og år'!$A$2:$B$31,2,FALSE),0)</f>
        <v>0</v>
      </c>
      <c r="E1173" t="str">
        <f>'Liste detaljert wide'!$F$1</f>
        <v>Studiepoengbev</v>
      </c>
      <c r="F1173" t="str">
        <f t="shared" si="631"/>
        <v>2020RFM0Studiepoengbev</v>
      </c>
      <c r="G1173" s="3">
        <f>'Liste detaljert wide'!F93</f>
        <v>0</v>
      </c>
      <c r="H1173" t="str">
        <f>VLOOKUP(E1173,Def!$B$2:$C$15,2,FALSE)</f>
        <v>Utdanningsinsentiv</v>
      </c>
      <c r="I1173" s="3">
        <f>IF(A1173='Enheter, modell og år'!$F$2-1,0,G1173-VLOOKUP(A1173-1&amp;B1173&amp;C1173&amp;E1173,$F$2:$G$7561,2,FALSE))</f>
        <v>0</v>
      </c>
      <c r="J1173" s="3">
        <f>IF(A1173='Enheter, modell og år'!$F$2-1,0,VLOOKUP(A1173-1&amp;B1173&amp;C1173&amp;E1173,$F$2:$G$7561,2,FALSE))</f>
        <v>0</v>
      </c>
    </row>
    <row r="1174" spans="1:10" x14ac:dyDescent="0.25">
      <c r="A1174">
        <f t="shared" ref="A1174:C1174" si="650">A634</f>
        <v>2020</v>
      </c>
      <c r="B1174" t="str">
        <f t="shared" si="650"/>
        <v>RFM</v>
      </c>
      <c r="C1174">
        <f t="shared" si="650"/>
        <v>0</v>
      </c>
      <c r="D1174">
        <f>IFERROR(VLOOKUP(C1174,'Enheter, modell og år'!$A$2:$B$31,2,FALSE),0)</f>
        <v>0</v>
      </c>
      <c r="E1174" t="str">
        <f>'Liste detaljert wide'!$F$1</f>
        <v>Studiepoengbev</v>
      </c>
      <c r="F1174" t="str">
        <f t="shared" si="631"/>
        <v>2020RFM0Studiepoengbev</v>
      </c>
      <c r="G1174" s="3">
        <f>'Liste detaljert wide'!F94</f>
        <v>0</v>
      </c>
      <c r="H1174" t="str">
        <f>VLOOKUP(E1174,Def!$B$2:$C$15,2,FALSE)</f>
        <v>Utdanningsinsentiv</v>
      </c>
      <c r="I1174" s="3">
        <f>IF(A1174='Enheter, modell og år'!$F$2-1,0,G1174-VLOOKUP(A1174-1&amp;B1174&amp;C1174&amp;E1174,$F$2:$G$7561,2,FALSE))</f>
        <v>0</v>
      </c>
      <c r="J1174" s="3">
        <f>IF(A1174='Enheter, modell og år'!$F$2-1,0,VLOOKUP(A1174-1&amp;B1174&amp;C1174&amp;E1174,$F$2:$G$7561,2,FALSE))</f>
        <v>0</v>
      </c>
    </row>
    <row r="1175" spans="1:10" x14ac:dyDescent="0.25">
      <c r="A1175">
        <f t="shared" ref="A1175:C1175" si="651">A635</f>
        <v>2020</v>
      </c>
      <c r="B1175" t="str">
        <f t="shared" si="651"/>
        <v>RFM</v>
      </c>
      <c r="C1175">
        <f t="shared" si="651"/>
        <v>0</v>
      </c>
      <c r="D1175">
        <f>IFERROR(VLOOKUP(C1175,'Enheter, modell og år'!$A$2:$B$31,2,FALSE),0)</f>
        <v>0</v>
      </c>
      <c r="E1175" t="str">
        <f>'Liste detaljert wide'!$F$1</f>
        <v>Studiepoengbev</v>
      </c>
      <c r="F1175" t="str">
        <f t="shared" si="631"/>
        <v>2020RFM0Studiepoengbev</v>
      </c>
      <c r="G1175" s="3">
        <f>'Liste detaljert wide'!F95</f>
        <v>0</v>
      </c>
      <c r="H1175" t="str">
        <f>VLOOKUP(E1175,Def!$B$2:$C$15,2,FALSE)</f>
        <v>Utdanningsinsentiv</v>
      </c>
      <c r="I1175" s="3">
        <f>IF(A1175='Enheter, modell og år'!$F$2-1,0,G1175-VLOOKUP(A1175-1&amp;B1175&amp;C1175&amp;E1175,$F$2:$G$7561,2,FALSE))</f>
        <v>0</v>
      </c>
      <c r="J1175" s="3">
        <f>IF(A1175='Enheter, modell og år'!$F$2-1,0,VLOOKUP(A1175-1&amp;B1175&amp;C1175&amp;E1175,$F$2:$G$7561,2,FALSE))</f>
        <v>0</v>
      </c>
    </row>
    <row r="1176" spans="1:10" x14ac:dyDescent="0.25">
      <c r="A1176">
        <f t="shared" ref="A1176:C1176" si="652">A636</f>
        <v>2020</v>
      </c>
      <c r="B1176" t="str">
        <f t="shared" si="652"/>
        <v>RFM</v>
      </c>
      <c r="C1176">
        <f t="shared" si="652"/>
        <v>0</v>
      </c>
      <c r="D1176">
        <f>IFERROR(VLOOKUP(C1176,'Enheter, modell og år'!$A$2:$B$31,2,FALSE),0)</f>
        <v>0</v>
      </c>
      <c r="E1176" t="str">
        <f>'Liste detaljert wide'!$F$1</f>
        <v>Studiepoengbev</v>
      </c>
      <c r="F1176" t="str">
        <f t="shared" si="631"/>
        <v>2020RFM0Studiepoengbev</v>
      </c>
      <c r="G1176" s="3">
        <f>'Liste detaljert wide'!F96</f>
        <v>0</v>
      </c>
      <c r="H1176" t="str">
        <f>VLOOKUP(E1176,Def!$B$2:$C$15,2,FALSE)</f>
        <v>Utdanningsinsentiv</v>
      </c>
      <c r="I1176" s="3">
        <f>IF(A1176='Enheter, modell og år'!$F$2-1,0,G1176-VLOOKUP(A1176-1&amp;B1176&amp;C1176&amp;E1176,$F$2:$G$7561,2,FALSE))</f>
        <v>0</v>
      </c>
      <c r="J1176" s="3">
        <f>IF(A1176='Enheter, modell og år'!$F$2-1,0,VLOOKUP(A1176-1&amp;B1176&amp;C1176&amp;E1176,$F$2:$G$7561,2,FALSE))</f>
        <v>0</v>
      </c>
    </row>
    <row r="1177" spans="1:10" x14ac:dyDescent="0.25">
      <c r="A1177">
        <f t="shared" ref="A1177:C1177" si="653">A637</f>
        <v>2020</v>
      </c>
      <c r="B1177" t="str">
        <f t="shared" si="653"/>
        <v>RFM</v>
      </c>
      <c r="C1177">
        <f t="shared" si="653"/>
        <v>0</v>
      </c>
      <c r="D1177">
        <f>IFERROR(VLOOKUP(C1177,'Enheter, modell og år'!$A$2:$B$31,2,FALSE),0)</f>
        <v>0</v>
      </c>
      <c r="E1177" t="str">
        <f>'Liste detaljert wide'!$F$1</f>
        <v>Studiepoengbev</v>
      </c>
      <c r="F1177" t="str">
        <f t="shared" si="631"/>
        <v>2020RFM0Studiepoengbev</v>
      </c>
      <c r="G1177" s="3">
        <f>'Liste detaljert wide'!F97</f>
        <v>0</v>
      </c>
      <c r="H1177" t="str">
        <f>VLOOKUP(E1177,Def!$B$2:$C$15,2,FALSE)</f>
        <v>Utdanningsinsentiv</v>
      </c>
      <c r="I1177" s="3">
        <f>IF(A1177='Enheter, modell og år'!$F$2-1,0,G1177-VLOOKUP(A1177-1&amp;B1177&amp;C1177&amp;E1177,$F$2:$G$7561,2,FALSE))</f>
        <v>0</v>
      </c>
      <c r="J1177" s="3">
        <f>IF(A1177='Enheter, modell og år'!$F$2-1,0,VLOOKUP(A1177-1&amp;B1177&amp;C1177&amp;E1177,$F$2:$G$7561,2,FALSE))</f>
        <v>0</v>
      </c>
    </row>
    <row r="1178" spans="1:10" x14ac:dyDescent="0.25">
      <c r="A1178">
        <f t="shared" ref="A1178:C1178" si="654">A638</f>
        <v>2020</v>
      </c>
      <c r="B1178" t="str">
        <f t="shared" si="654"/>
        <v>RFM</v>
      </c>
      <c r="C1178">
        <f t="shared" si="654"/>
        <v>0</v>
      </c>
      <c r="D1178">
        <f>IFERROR(VLOOKUP(C1178,'Enheter, modell og år'!$A$2:$B$31,2,FALSE),0)</f>
        <v>0</v>
      </c>
      <c r="E1178" t="str">
        <f>'Liste detaljert wide'!$F$1</f>
        <v>Studiepoengbev</v>
      </c>
      <c r="F1178" t="str">
        <f t="shared" si="631"/>
        <v>2020RFM0Studiepoengbev</v>
      </c>
      <c r="G1178" s="3">
        <f>'Liste detaljert wide'!F98</f>
        <v>0</v>
      </c>
      <c r="H1178" t="str">
        <f>VLOOKUP(E1178,Def!$B$2:$C$15,2,FALSE)</f>
        <v>Utdanningsinsentiv</v>
      </c>
      <c r="I1178" s="3">
        <f>IF(A1178='Enheter, modell og år'!$F$2-1,0,G1178-VLOOKUP(A1178-1&amp;B1178&amp;C1178&amp;E1178,$F$2:$G$7561,2,FALSE))</f>
        <v>0</v>
      </c>
      <c r="J1178" s="3">
        <f>IF(A1178='Enheter, modell og år'!$F$2-1,0,VLOOKUP(A1178-1&amp;B1178&amp;C1178&amp;E1178,$F$2:$G$7561,2,FALSE))</f>
        <v>0</v>
      </c>
    </row>
    <row r="1179" spans="1:10" x14ac:dyDescent="0.25">
      <c r="A1179">
        <f t="shared" ref="A1179:C1179" si="655">A639</f>
        <v>2020</v>
      </c>
      <c r="B1179" t="str">
        <f t="shared" si="655"/>
        <v>RFM</v>
      </c>
      <c r="C1179">
        <f t="shared" si="655"/>
        <v>0</v>
      </c>
      <c r="D1179">
        <f>IFERROR(VLOOKUP(C1179,'Enheter, modell og år'!$A$2:$B$31,2,FALSE),0)</f>
        <v>0</v>
      </c>
      <c r="E1179" t="str">
        <f>'Liste detaljert wide'!$F$1</f>
        <v>Studiepoengbev</v>
      </c>
      <c r="F1179" t="str">
        <f t="shared" si="631"/>
        <v>2020RFM0Studiepoengbev</v>
      </c>
      <c r="G1179" s="3">
        <f>'Liste detaljert wide'!F99</f>
        <v>0</v>
      </c>
      <c r="H1179" t="str">
        <f>VLOOKUP(E1179,Def!$B$2:$C$15,2,FALSE)</f>
        <v>Utdanningsinsentiv</v>
      </c>
      <c r="I1179" s="3">
        <f>IF(A1179='Enheter, modell og år'!$F$2-1,0,G1179-VLOOKUP(A1179-1&amp;B1179&amp;C1179&amp;E1179,$F$2:$G$7561,2,FALSE))</f>
        <v>0</v>
      </c>
      <c r="J1179" s="3">
        <f>IF(A1179='Enheter, modell og år'!$F$2-1,0,VLOOKUP(A1179-1&amp;B1179&amp;C1179&amp;E1179,$F$2:$G$7561,2,FALSE))</f>
        <v>0</v>
      </c>
    </row>
    <row r="1180" spans="1:10" x14ac:dyDescent="0.25">
      <c r="A1180">
        <f t="shared" ref="A1180:C1180" si="656">A640</f>
        <v>2020</v>
      </c>
      <c r="B1180" t="str">
        <f t="shared" si="656"/>
        <v>RFM</v>
      </c>
      <c r="C1180">
        <f t="shared" si="656"/>
        <v>0</v>
      </c>
      <c r="D1180">
        <f>IFERROR(VLOOKUP(C1180,'Enheter, modell og år'!$A$2:$B$31,2,FALSE),0)</f>
        <v>0</v>
      </c>
      <c r="E1180" t="str">
        <f>'Liste detaljert wide'!$F$1</f>
        <v>Studiepoengbev</v>
      </c>
      <c r="F1180" t="str">
        <f t="shared" si="631"/>
        <v>2020RFM0Studiepoengbev</v>
      </c>
      <c r="G1180" s="3">
        <f>'Liste detaljert wide'!F100</f>
        <v>0</v>
      </c>
      <c r="H1180" t="str">
        <f>VLOOKUP(E1180,Def!$B$2:$C$15,2,FALSE)</f>
        <v>Utdanningsinsentiv</v>
      </c>
      <c r="I1180" s="3">
        <f>IF(A1180='Enheter, modell og år'!$F$2-1,0,G1180-VLOOKUP(A1180-1&amp;B1180&amp;C1180&amp;E1180,$F$2:$G$7561,2,FALSE))</f>
        <v>0</v>
      </c>
      <c r="J1180" s="3">
        <f>IF(A1180='Enheter, modell og år'!$F$2-1,0,VLOOKUP(A1180-1&amp;B1180&amp;C1180&amp;E1180,$F$2:$G$7561,2,FALSE))</f>
        <v>0</v>
      </c>
    </row>
    <row r="1181" spans="1:10" x14ac:dyDescent="0.25">
      <c r="A1181">
        <f t="shared" ref="A1181:C1181" si="657">A641</f>
        <v>2020</v>
      </c>
      <c r="B1181" t="str">
        <f t="shared" si="657"/>
        <v>RFM</v>
      </c>
      <c r="C1181">
        <f t="shared" si="657"/>
        <v>0</v>
      </c>
      <c r="D1181">
        <f>IFERROR(VLOOKUP(C1181,'Enheter, modell og år'!$A$2:$B$31,2,FALSE),0)</f>
        <v>0</v>
      </c>
      <c r="E1181" t="str">
        <f>'Liste detaljert wide'!$F$1</f>
        <v>Studiepoengbev</v>
      </c>
      <c r="F1181" t="str">
        <f t="shared" si="631"/>
        <v>2020RFM0Studiepoengbev</v>
      </c>
      <c r="G1181" s="3">
        <f>'Liste detaljert wide'!F101</f>
        <v>0</v>
      </c>
      <c r="H1181" t="str">
        <f>VLOOKUP(E1181,Def!$B$2:$C$15,2,FALSE)</f>
        <v>Utdanningsinsentiv</v>
      </c>
      <c r="I1181" s="3">
        <f>IF(A1181='Enheter, modell og år'!$F$2-1,0,G1181-VLOOKUP(A1181-1&amp;B1181&amp;C1181&amp;E1181,$F$2:$G$7561,2,FALSE))</f>
        <v>0</v>
      </c>
      <c r="J1181" s="3">
        <f>IF(A1181='Enheter, modell og år'!$F$2-1,0,VLOOKUP(A1181-1&amp;B1181&amp;C1181&amp;E1181,$F$2:$G$7561,2,FALSE))</f>
        <v>0</v>
      </c>
    </row>
    <row r="1182" spans="1:10" x14ac:dyDescent="0.25">
      <c r="A1182">
        <f t="shared" ref="A1182:C1182" si="658">A642</f>
        <v>2020</v>
      </c>
      <c r="B1182" t="str">
        <f t="shared" si="658"/>
        <v>RFM</v>
      </c>
      <c r="C1182">
        <f t="shared" si="658"/>
        <v>0</v>
      </c>
      <c r="D1182">
        <f>IFERROR(VLOOKUP(C1182,'Enheter, modell og år'!$A$2:$B$31,2,FALSE),0)</f>
        <v>0</v>
      </c>
      <c r="E1182" t="str">
        <f>'Liste detaljert wide'!$F$1</f>
        <v>Studiepoengbev</v>
      </c>
      <c r="F1182" t="str">
        <f t="shared" si="631"/>
        <v>2020RFM0Studiepoengbev</v>
      </c>
      <c r="G1182" s="3">
        <f>'Liste detaljert wide'!F102</f>
        <v>0</v>
      </c>
      <c r="H1182" t="str">
        <f>VLOOKUP(E1182,Def!$B$2:$C$15,2,FALSE)</f>
        <v>Utdanningsinsentiv</v>
      </c>
      <c r="I1182" s="3">
        <f>IF(A1182='Enheter, modell og år'!$F$2-1,0,G1182-VLOOKUP(A1182-1&amp;B1182&amp;C1182&amp;E1182,$F$2:$G$7561,2,FALSE))</f>
        <v>0</v>
      </c>
      <c r="J1182" s="3">
        <f>IF(A1182='Enheter, modell og år'!$F$2-1,0,VLOOKUP(A1182-1&amp;B1182&amp;C1182&amp;E1182,$F$2:$G$7561,2,FALSE))</f>
        <v>0</v>
      </c>
    </row>
    <row r="1183" spans="1:10" x14ac:dyDescent="0.25">
      <c r="A1183">
        <f t="shared" ref="A1183:C1183" si="659">A643</f>
        <v>2020</v>
      </c>
      <c r="B1183" t="str">
        <f t="shared" si="659"/>
        <v>RFM</v>
      </c>
      <c r="C1183">
        <f t="shared" si="659"/>
        <v>0</v>
      </c>
      <c r="D1183">
        <f>IFERROR(VLOOKUP(C1183,'Enheter, modell og år'!$A$2:$B$31,2,FALSE),0)</f>
        <v>0</v>
      </c>
      <c r="E1183" t="str">
        <f>'Liste detaljert wide'!$F$1</f>
        <v>Studiepoengbev</v>
      </c>
      <c r="F1183" t="str">
        <f t="shared" si="631"/>
        <v>2020RFM0Studiepoengbev</v>
      </c>
      <c r="G1183" s="3">
        <f>'Liste detaljert wide'!F103</f>
        <v>0</v>
      </c>
      <c r="H1183" t="str">
        <f>VLOOKUP(E1183,Def!$B$2:$C$15,2,FALSE)</f>
        <v>Utdanningsinsentiv</v>
      </c>
      <c r="I1183" s="3">
        <f>IF(A1183='Enheter, modell og år'!$F$2-1,0,G1183-VLOOKUP(A1183-1&amp;B1183&amp;C1183&amp;E1183,$F$2:$G$7561,2,FALSE))</f>
        <v>0</v>
      </c>
      <c r="J1183" s="3">
        <f>IF(A1183='Enheter, modell og år'!$F$2-1,0,VLOOKUP(A1183-1&amp;B1183&amp;C1183&amp;E1183,$F$2:$G$7561,2,FALSE))</f>
        <v>0</v>
      </c>
    </row>
    <row r="1184" spans="1:10" x14ac:dyDescent="0.25">
      <c r="A1184">
        <f t="shared" ref="A1184:C1184" si="660">A644</f>
        <v>2020</v>
      </c>
      <c r="B1184" t="str">
        <f t="shared" si="660"/>
        <v>RFM</v>
      </c>
      <c r="C1184">
        <f t="shared" si="660"/>
        <v>0</v>
      </c>
      <c r="D1184">
        <f>IFERROR(VLOOKUP(C1184,'Enheter, modell og år'!$A$2:$B$31,2,FALSE),0)</f>
        <v>0</v>
      </c>
      <c r="E1184" t="str">
        <f>'Liste detaljert wide'!$F$1</f>
        <v>Studiepoengbev</v>
      </c>
      <c r="F1184" t="str">
        <f t="shared" si="631"/>
        <v>2020RFM0Studiepoengbev</v>
      </c>
      <c r="G1184" s="3">
        <f>'Liste detaljert wide'!F104</f>
        <v>0</v>
      </c>
      <c r="H1184" t="str">
        <f>VLOOKUP(E1184,Def!$B$2:$C$15,2,FALSE)</f>
        <v>Utdanningsinsentiv</v>
      </c>
      <c r="I1184" s="3">
        <f>IF(A1184='Enheter, modell og år'!$F$2-1,0,G1184-VLOOKUP(A1184-1&amp;B1184&amp;C1184&amp;E1184,$F$2:$G$7561,2,FALSE))</f>
        <v>0</v>
      </c>
      <c r="J1184" s="3">
        <f>IF(A1184='Enheter, modell og år'!$F$2-1,0,VLOOKUP(A1184-1&amp;B1184&amp;C1184&amp;E1184,$F$2:$G$7561,2,FALSE))</f>
        <v>0</v>
      </c>
    </row>
    <row r="1185" spans="1:10" x14ac:dyDescent="0.25">
      <c r="A1185">
        <f t="shared" ref="A1185:C1185" si="661">A645</f>
        <v>2020</v>
      </c>
      <c r="B1185" t="str">
        <f t="shared" si="661"/>
        <v>RFM</v>
      </c>
      <c r="C1185">
        <f t="shared" si="661"/>
        <v>0</v>
      </c>
      <c r="D1185">
        <f>IFERROR(VLOOKUP(C1185,'Enheter, modell og år'!$A$2:$B$31,2,FALSE),0)</f>
        <v>0</v>
      </c>
      <c r="E1185" t="str">
        <f>'Liste detaljert wide'!$F$1</f>
        <v>Studiepoengbev</v>
      </c>
      <c r="F1185" t="str">
        <f t="shared" si="631"/>
        <v>2020RFM0Studiepoengbev</v>
      </c>
      <c r="G1185" s="3">
        <f>'Liste detaljert wide'!F105</f>
        <v>0</v>
      </c>
      <c r="H1185" t="str">
        <f>VLOOKUP(E1185,Def!$B$2:$C$15,2,FALSE)</f>
        <v>Utdanningsinsentiv</v>
      </c>
      <c r="I1185" s="3">
        <f>IF(A1185='Enheter, modell og år'!$F$2-1,0,G1185-VLOOKUP(A1185-1&amp;B1185&amp;C1185&amp;E1185,$F$2:$G$7561,2,FALSE))</f>
        <v>0</v>
      </c>
      <c r="J1185" s="3">
        <f>IF(A1185='Enheter, modell og år'!$F$2-1,0,VLOOKUP(A1185-1&amp;B1185&amp;C1185&amp;E1185,$F$2:$G$7561,2,FALSE))</f>
        <v>0</v>
      </c>
    </row>
    <row r="1186" spans="1:10" x14ac:dyDescent="0.25">
      <c r="A1186">
        <f t="shared" ref="A1186:C1186" si="662">A646</f>
        <v>2020</v>
      </c>
      <c r="B1186" t="str">
        <f t="shared" si="662"/>
        <v>RFM</v>
      </c>
      <c r="C1186">
        <f t="shared" si="662"/>
        <v>0</v>
      </c>
      <c r="D1186">
        <f>IFERROR(VLOOKUP(C1186,'Enheter, modell og år'!$A$2:$B$31,2,FALSE),0)</f>
        <v>0</v>
      </c>
      <c r="E1186" t="str">
        <f>'Liste detaljert wide'!$F$1</f>
        <v>Studiepoengbev</v>
      </c>
      <c r="F1186" t="str">
        <f t="shared" si="631"/>
        <v>2020RFM0Studiepoengbev</v>
      </c>
      <c r="G1186" s="3">
        <f>'Liste detaljert wide'!F106</f>
        <v>0</v>
      </c>
      <c r="H1186" t="str">
        <f>VLOOKUP(E1186,Def!$B$2:$C$15,2,FALSE)</f>
        <v>Utdanningsinsentiv</v>
      </c>
      <c r="I1186" s="3">
        <f>IF(A1186='Enheter, modell og år'!$F$2-1,0,G1186-VLOOKUP(A1186-1&amp;B1186&amp;C1186&amp;E1186,$F$2:$G$7561,2,FALSE))</f>
        <v>0</v>
      </c>
      <c r="J1186" s="3">
        <f>IF(A1186='Enheter, modell og år'!$F$2-1,0,VLOOKUP(A1186-1&amp;B1186&amp;C1186&amp;E1186,$F$2:$G$7561,2,FALSE))</f>
        <v>0</v>
      </c>
    </row>
    <row r="1187" spans="1:10" x14ac:dyDescent="0.25">
      <c r="A1187">
        <f t="shared" ref="A1187:C1187" si="663">A647</f>
        <v>2020</v>
      </c>
      <c r="B1187" t="str">
        <f t="shared" si="663"/>
        <v>RFM</v>
      </c>
      <c r="C1187">
        <f t="shared" si="663"/>
        <v>0</v>
      </c>
      <c r="D1187">
        <f>IFERROR(VLOOKUP(C1187,'Enheter, modell og år'!$A$2:$B$31,2,FALSE),0)</f>
        <v>0</v>
      </c>
      <c r="E1187" t="str">
        <f>'Liste detaljert wide'!$F$1</f>
        <v>Studiepoengbev</v>
      </c>
      <c r="F1187" t="str">
        <f t="shared" si="631"/>
        <v>2020RFM0Studiepoengbev</v>
      </c>
      <c r="G1187" s="3">
        <f>'Liste detaljert wide'!F107</f>
        <v>0</v>
      </c>
      <c r="H1187" t="str">
        <f>VLOOKUP(E1187,Def!$B$2:$C$15,2,FALSE)</f>
        <v>Utdanningsinsentiv</v>
      </c>
      <c r="I1187" s="3">
        <f>IF(A1187='Enheter, modell og år'!$F$2-1,0,G1187-VLOOKUP(A1187-1&amp;B1187&amp;C1187&amp;E1187,$F$2:$G$7561,2,FALSE))</f>
        <v>0</v>
      </c>
      <c r="J1187" s="3">
        <f>IF(A1187='Enheter, modell og år'!$F$2-1,0,VLOOKUP(A1187-1&amp;B1187&amp;C1187&amp;E1187,$F$2:$G$7561,2,FALSE))</f>
        <v>0</v>
      </c>
    </row>
    <row r="1188" spans="1:10" x14ac:dyDescent="0.25">
      <c r="A1188">
        <f t="shared" ref="A1188:C1188" si="664">A648</f>
        <v>2020</v>
      </c>
      <c r="B1188" t="str">
        <f t="shared" si="664"/>
        <v>RFM</v>
      </c>
      <c r="C1188">
        <f t="shared" si="664"/>
        <v>0</v>
      </c>
      <c r="D1188">
        <f>IFERROR(VLOOKUP(C1188,'Enheter, modell og år'!$A$2:$B$31,2,FALSE),0)</f>
        <v>0</v>
      </c>
      <c r="E1188" t="str">
        <f>'Liste detaljert wide'!$F$1</f>
        <v>Studiepoengbev</v>
      </c>
      <c r="F1188" t="str">
        <f t="shared" si="631"/>
        <v>2020RFM0Studiepoengbev</v>
      </c>
      <c r="G1188" s="3">
        <f>'Liste detaljert wide'!F108</f>
        <v>0</v>
      </c>
      <c r="H1188" t="str">
        <f>VLOOKUP(E1188,Def!$B$2:$C$15,2,FALSE)</f>
        <v>Utdanningsinsentiv</v>
      </c>
      <c r="I1188" s="3">
        <f>IF(A1188='Enheter, modell og år'!$F$2-1,0,G1188-VLOOKUP(A1188-1&amp;B1188&amp;C1188&amp;E1188,$F$2:$G$7561,2,FALSE))</f>
        <v>0</v>
      </c>
      <c r="J1188" s="3">
        <f>IF(A1188='Enheter, modell og år'!$F$2-1,0,VLOOKUP(A1188-1&amp;B1188&amp;C1188&amp;E1188,$F$2:$G$7561,2,FALSE))</f>
        <v>0</v>
      </c>
    </row>
    <row r="1189" spans="1:10" x14ac:dyDescent="0.25">
      <c r="A1189">
        <f t="shared" ref="A1189:C1189" si="665">A649</f>
        <v>2020</v>
      </c>
      <c r="B1189" t="str">
        <f t="shared" si="665"/>
        <v>RFM</v>
      </c>
      <c r="C1189">
        <f t="shared" si="665"/>
        <v>0</v>
      </c>
      <c r="D1189">
        <f>IFERROR(VLOOKUP(C1189,'Enheter, modell og år'!$A$2:$B$31,2,FALSE),0)</f>
        <v>0</v>
      </c>
      <c r="E1189" t="str">
        <f>'Liste detaljert wide'!$F$1</f>
        <v>Studiepoengbev</v>
      </c>
      <c r="F1189" t="str">
        <f t="shared" si="631"/>
        <v>2020RFM0Studiepoengbev</v>
      </c>
      <c r="G1189" s="3">
        <f>'Liste detaljert wide'!F109</f>
        <v>0</v>
      </c>
      <c r="H1189" t="str">
        <f>VLOOKUP(E1189,Def!$B$2:$C$15,2,FALSE)</f>
        <v>Utdanningsinsentiv</v>
      </c>
      <c r="I1189" s="3">
        <f>IF(A1189='Enheter, modell og år'!$F$2-1,0,G1189-VLOOKUP(A1189-1&amp;B1189&amp;C1189&amp;E1189,$F$2:$G$7561,2,FALSE))</f>
        <v>0</v>
      </c>
      <c r="J1189" s="3">
        <f>IF(A1189='Enheter, modell og år'!$F$2-1,0,VLOOKUP(A1189-1&amp;B1189&amp;C1189&amp;E1189,$F$2:$G$7561,2,FALSE))</f>
        <v>0</v>
      </c>
    </row>
    <row r="1190" spans="1:10" x14ac:dyDescent="0.25">
      <c r="A1190">
        <f t="shared" ref="A1190:C1190" si="666">A650</f>
        <v>2020</v>
      </c>
      <c r="B1190" t="str">
        <f t="shared" si="666"/>
        <v>RFM</v>
      </c>
      <c r="C1190">
        <f t="shared" si="666"/>
        <v>0</v>
      </c>
      <c r="D1190">
        <f>IFERROR(VLOOKUP(C1190,'Enheter, modell og år'!$A$2:$B$31,2,FALSE),0)</f>
        <v>0</v>
      </c>
      <c r="E1190" t="str">
        <f>'Liste detaljert wide'!$F$1</f>
        <v>Studiepoengbev</v>
      </c>
      <c r="F1190" t="str">
        <f t="shared" si="631"/>
        <v>2020RFM0Studiepoengbev</v>
      </c>
      <c r="G1190" s="3">
        <f>'Liste detaljert wide'!F110</f>
        <v>0</v>
      </c>
      <c r="H1190" t="str">
        <f>VLOOKUP(E1190,Def!$B$2:$C$15,2,FALSE)</f>
        <v>Utdanningsinsentiv</v>
      </c>
      <c r="I1190" s="3">
        <f>IF(A1190='Enheter, modell og år'!$F$2-1,0,G1190-VLOOKUP(A1190-1&amp;B1190&amp;C1190&amp;E1190,$F$2:$G$7561,2,FALSE))</f>
        <v>0</v>
      </c>
      <c r="J1190" s="3">
        <f>IF(A1190='Enheter, modell og år'!$F$2-1,0,VLOOKUP(A1190-1&amp;B1190&amp;C1190&amp;E1190,$F$2:$G$7561,2,FALSE))</f>
        <v>0</v>
      </c>
    </row>
    <row r="1191" spans="1:10" x14ac:dyDescent="0.25">
      <c r="A1191">
        <f t="shared" ref="A1191:C1191" si="667">A651</f>
        <v>2020</v>
      </c>
      <c r="B1191" t="str">
        <f t="shared" si="667"/>
        <v>RFM</v>
      </c>
      <c r="C1191">
        <f t="shared" si="667"/>
        <v>0</v>
      </c>
      <c r="D1191">
        <f>IFERROR(VLOOKUP(C1191,'Enheter, modell og år'!$A$2:$B$31,2,FALSE),0)</f>
        <v>0</v>
      </c>
      <c r="E1191" t="str">
        <f>'Liste detaljert wide'!$F$1</f>
        <v>Studiepoengbev</v>
      </c>
      <c r="F1191" t="str">
        <f t="shared" si="631"/>
        <v>2020RFM0Studiepoengbev</v>
      </c>
      <c r="G1191" s="3">
        <f>'Liste detaljert wide'!F111</f>
        <v>0</v>
      </c>
      <c r="H1191" t="str">
        <f>VLOOKUP(E1191,Def!$B$2:$C$15,2,FALSE)</f>
        <v>Utdanningsinsentiv</v>
      </c>
      <c r="I1191" s="3">
        <f>IF(A1191='Enheter, modell og år'!$F$2-1,0,G1191-VLOOKUP(A1191-1&amp;B1191&amp;C1191&amp;E1191,$F$2:$G$7561,2,FALSE))</f>
        <v>0</v>
      </c>
      <c r="J1191" s="3">
        <f>IF(A1191='Enheter, modell og år'!$F$2-1,0,VLOOKUP(A1191-1&amp;B1191&amp;C1191&amp;E1191,$F$2:$G$7561,2,FALSE))</f>
        <v>0</v>
      </c>
    </row>
    <row r="1192" spans="1:10" x14ac:dyDescent="0.25">
      <c r="A1192">
        <f t="shared" ref="A1192:C1192" si="668">A652</f>
        <v>2020</v>
      </c>
      <c r="B1192" t="str">
        <f t="shared" si="668"/>
        <v>RFM</v>
      </c>
      <c r="C1192">
        <f t="shared" si="668"/>
        <v>0</v>
      </c>
      <c r="D1192">
        <f>IFERROR(VLOOKUP(C1192,'Enheter, modell og år'!$A$2:$B$31,2,FALSE),0)</f>
        <v>0</v>
      </c>
      <c r="E1192" t="str">
        <f>'Liste detaljert wide'!$F$1</f>
        <v>Studiepoengbev</v>
      </c>
      <c r="F1192" t="str">
        <f t="shared" si="631"/>
        <v>2020RFM0Studiepoengbev</v>
      </c>
      <c r="G1192" s="3">
        <f>'Liste detaljert wide'!F112</f>
        <v>0</v>
      </c>
      <c r="H1192" t="str">
        <f>VLOOKUP(E1192,Def!$B$2:$C$15,2,FALSE)</f>
        <v>Utdanningsinsentiv</v>
      </c>
      <c r="I1192" s="3">
        <f>IF(A1192='Enheter, modell og år'!$F$2-1,0,G1192-VLOOKUP(A1192-1&amp;B1192&amp;C1192&amp;E1192,$F$2:$G$7561,2,FALSE))</f>
        <v>0</v>
      </c>
      <c r="J1192" s="3">
        <f>IF(A1192='Enheter, modell og år'!$F$2-1,0,VLOOKUP(A1192-1&amp;B1192&amp;C1192&amp;E1192,$F$2:$G$7561,2,FALSE))</f>
        <v>0</v>
      </c>
    </row>
    <row r="1193" spans="1:10" x14ac:dyDescent="0.25">
      <c r="A1193">
        <f t="shared" ref="A1193:C1193" si="669">A653</f>
        <v>2020</v>
      </c>
      <c r="B1193" t="str">
        <f t="shared" si="669"/>
        <v>RFM</v>
      </c>
      <c r="C1193">
        <f t="shared" si="669"/>
        <v>0</v>
      </c>
      <c r="D1193">
        <f>IFERROR(VLOOKUP(C1193,'Enheter, modell og år'!$A$2:$B$31,2,FALSE),0)</f>
        <v>0</v>
      </c>
      <c r="E1193" t="str">
        <f>'Liste detaljert wide'!$F$1</f>
        <v>Studiepoengbev</v>
      </c>
      <c r="F1193" t="str">
        <f t="shared" si="631"/>
        <v>2020RFM0Studiepoengbev</v>
      </c>
      <c r="G1193" s="3">
        <f>'Liste detaljert wide'!F113</f>
        <v>0</v>
      </c>
      <c r="H1193" t="str">
        <f>VLOOKUP(E1193,Def!$B$2:$C$15,2,FALSE)</f>
        <v>Utdanningsinsentiv</v>
      </c>
      <c r="I1193" s="3">
        <f>IF(A1193='Enheter, modell og år'!$F$2-1,0,G1193-VLOOKUP(A1193-1&amp;B1193&amp;C1193&amp;E1193,$F$2:$G$7561,2,FALSE))</f>
        <v>0</v>
      </c>
      <c r="J1193" s="3">
        <f>IF(A1193='Enheter, modell og år'!$F$2-1,0,VLOOKUP(A1193-1&amp;B1193&amp;C1193&amp;E1193,$F$2:$G$7561,2,FALSE))</f>
        <v>0</v>
      </c>
    </row>
    <row r="1194" spans="1:10" x14ac:dyDescent="0.25">
      <c r="A1194">
        <f t="shared" ref="A1194:C1194" si="670">A654</f>
        <v>2020</v>
      </c>
      <c r="B1194" t="str">
        <f t="shared" si="670"/>
        <v>RFM</v>
      </c>
      <c r="C1194">
        <f t="shared" si="670"/>
        <v>0</v>
      </c>
      <c r="D1194">
        <f>IFERROR(VLOOKUP(C1194,'Enheter, modell og år'!$A$2:$B$31,2,FALSE),0)</f>
        <v>0</v>
      </c>
      <c r="E1194" t="str">
        <f>'Liste detaljert wide'!$F$1</f>
        <v>Studiepoengbev</v>
      </c>
      <c r="F1194" t="str">
        <f t="shared" si="631"/>
        <v>2020RFM0Studiepoengbev</v>
      </c>
      <c r="G1194" s="3">
        <f>'Liste detaljert wide'!F114</f>
        <v>0</v>
      </c>
      <c r="H1194" t="str">
        <f>VLOOKUP(E1194,Def!$B$2:$C$15,2,FALSE)</f>
        <v>Utdanningsinsentiv</v>
      </c>
      <c r="I1194" s="3">
        <f>IF(A1194='Enheter, modell og år'!$F$2-1,0,G1194-VLOOKUP(A1194-1&amp;B1194&amp;C1194&amp;E1194,$F$2:$G$7561,2,FALSE))</f>
        <v>0</v>
      </c>
      <c r="J1194" s="3">
        <f>IF(A1194='Enheter, modell og år'!$F$2-1,0,VLOOKUP(A1194-1&amp;B1194&amp;C1194&amp;E1194,$F$2:$G$7561,2,FALSE))</f>
        <v>0</v>
      </c>
    </row>
    <row r="1195" spans="1:10" x14ac:dyDescent="0.25">
      <c r="A1195">
        <f t="shared" ref="A1195:C1195" si="671">A655</f>
        <v>2020</v>
      </c>
      <c r="B1195" t="str">
        <f t="shared" si="671"/>
        <v>RFM</v>
      </c>
      <c r="C1195">
        <f t="shared" si="671"/>
        <v>0</v>
      </c>
      <c r="D1195">
        <f>IFERROR(VLOOKUP(C1195,'Enheter, modell og år'!$A$2:$B$31,2,FALSE),0)</f>
        <v>0</v>
      </c>
      <c r="E1195" t="str">
        <f>'Liste detaljert wide'!$F$1</f>
        <v>Studiepoengbev</v>
      </c>
      <c r="F1195" t="str">
        <f t="shared" si="631"/>
        <v>2020RFM0Studiepoengbev</v>
      </c>
      <c r="G1195" s="3">
        <f>'Liste detaljert wide'!F115</f>
        <v>0</v>
      </c>
      <c r="H1195" t="str">
        <f>VLOOKUP(E1195,Def!$B$2:$C$15,2,FALSE)</f>
        <v>Utdanningsinsentiv</v>
      </c>
      <c r="I1195" s="3">
        <f>IF(A1195='Enheter, modell og år'!$F$2-1,0,G1195-VLOOKUP(A1195-1&amp;B1195&amp;C1195&amp;E1195,$F$2:$G$7561,2,FALSE))</f>
        <v>0</v>
      </c>
      <c r="J1195" s="3">
        <f>IF(A1195='Enheter, modell og år'!$F$2-1,0,VLOOKUP(A1195-1&amp;B1195&amp;C1195&amp;E1195,$F$2:$G$7561,2,FALSE))</f>
        <v>0</v>
      </c>
    </row>
    <row r="1196" spans="1:10" x14ac:dyDescent="0.25">
      <c r="A1196">
        <f t="shared" ref="A1196:C1196" si="672">A656</f>
        <v>2020</v>
      </c>
      <c r="B1196" t="str">
        <f t="shared" si="672"/>
        <v>RFM</v>
      </c>
      <c r="C1196">
        <f t="shared" si="672"/>
        <v>0</v>
      </c>
      <c r="D1196">
        <f>IFERROR(VLOOKUP(C1196,'Enheter, modell og år'!$A$2:$B$31,2,FALSE),0)</f>
        <v>0</v>
      </c>
      <c r="E1196" t="str">
        <f>'Liste detaljert wide'!$F$1</f>
        <v>Studiepoengbev</v>
      </c>
      <c r="F1196" t="str">
        <f t="shared" si="631"/>
        <v>2020RFM0Studiepoengbev</v>
      </c>
      <c r="G1196" s="3">
        <f>'Liste detaljert wide'!F116</f>
        <v>0</v>
      </c>
      <c r="H1196" t="str">
        <f>VLOOKUP(E1196,Def!$B$2:$C$15,2,FALSE)</f>
        <v>Utdanningsinsentiv</v>
      </c>
      <c r="I1196" s="3">
        <f>IF(A1196='Enheter, modell og år'!$F$2-1,0,G1196-VLOOKUP(A1196-1&amp;B1196&amp;C1196&amp;E1196,$F$2:$G$7561,2,FALSE))</f>
        <v>0</v>
      </c>
      <c r="J1196" s="3">
        <f>IF(A1196='Enheter, modell og år'!$F$2-1,0,VLOOKUP(A1196-1&amp;B1196&amp;C1196&amp;E1196,$F$2:$G$7561,2,FALSE))</f>
        <v>0</v>
      </c>
    </row>
    <row r="1197" spans="1:10" x14ac:dyDescent="0.25">
      <c r="A1197">
        <f t="shared" ref="A1197:C1197" si="673">A657</f>
        <v>2020</v>
      </c>
      <c r="B1197" t="str">
        <f t="shared" si="673"/>
        <v>RFM</v>
      </c>
      <c r="C1197">
        <f t="shared" si="673"/>
        <v>0</v>
      </c>
      <c r="D1197">
        <f>IFERROR(VLOOKUP(C1197,'Enheter, modell og år'!$A$2:$B$31,2,FALSE),0)</f>
        <v>0</v>
      </c>
      <c r="E1197" t="str">
        <f>'Liste detaljert wide'!$F$1</f>
        <v>Studiepoengbev</v>
      </c>
      <c r="F1197" t="str">
        <f t="shared" si="631"/>
        <v>2020RFM0Studiepoengbev</v>
      </c>
      <c r="G1197" s="3">
        <f>'Liste detaljert wide'!F117</f>
        <v>0</v>
      </c>
      <c r="H1197" t="str">
        <f>VLOOKUP(E1197,Def!$B$2:$C$15,2,FALSE)</f>
        <v>Utdanningsinsentiv</v>
      </c>
      <c r="I1197" s="3">
        <f>IF(A1197='Enheter, modell og år'!$F$2-1,0,G1197-VLOOKUP(A1197-1&amp;B1197&amp;C1197&amp;E1197,$F$2:$G$7561,2,FALSE))</f>
        <v>0</v>
      </c>
      <c r="J1197" s="3">
        <f>IF(A1197='Enheter, modell og år'!$F$2-1,0,VLOOKUP(A1197-1&amp;B1197&amp;C1197&amp;E1197,$F$2:$G$7561,2,FALSE))</f>
        <v>0</v>
      </c>
    </row>
    <row r="1198" spans="1:10" x14ac:dyDescent="0.25">
      <c r="A1198">
        <f t="shared" ref="A1198:C1198" si="674">A658</f>
        <v>2020</v>
      </c>
      <c r="B1198" t="str">
        <f t="shared" si="674"/>
        <v>RFM</v>
      </c>
      <c r="C1198">
        <f t="shared" si="674"/>
        <v>0</v>
      </c>
      <c r="D1198">
        <f>IFERROR(VLOOKUP(C1198,'Enheter, modell og år'!$A$2:$B$31,2,FALSE),0)</f>
        <v>0</v>
      </c>
      <c r="E1198" t="str">
        <f>'Liste detaljert wide'!$F$1</f>
        <v>Studiepoengbev</v>
      </c>
      <c r="F1198" t="str">
        <f t="shared" si="631"/>
        <v>2020RFM0Studiepoengbev</v>
      </c>
      <c r="G1198" s="3">
        <f>'Liste detaljert wide'!F118</f>
        <v>0</v>
      </c>
      <c r="H1198" t="str">
        <f>VLOOKUP(E1198,Def!$B$2:$C$15,2,FALSE)</f>
        <v>Utdanningsinsentiv</v>
      </c>
      <c r="I1198" s="3">
        <f>IF(A1198='Enheter, modell og år'!$F$2-1,0,G1198-VLOOKUP(A1198-1&amp;B1198&amp;C1198&amp;E1198,$F$2:$G$7561,2,FALSE))</f>
        <v>0</v>
      </c>
      <c r="J1198" s="3">
        <f>IF(A1198='Enheter, modell og år'!$F$2-1,0,VLOOKUP(A1198-1&amp;B1198&amp;C1198&amp;E1198,$F$2:$G$7561,2,FALSE))</f>
        <v>0</v>
      </c>
    </row>
    <row r="1199" spans="1:10" x14ac:dyDescent="0.25">
      <c r="A1199">
        <f t="shared" ref="A1199:C1199" si="675">A659</f>
        <v>2020</v>
      </c>
      <c r="B1199" t="str">
        <f t="shared" si="675"/>
        <v>RFM</v>
      </c>
      <c r="C1199">
        <f t="shared" si="675"/>
        <v>0</v>
      </c>
      <c r="D1199">
        <f>IFERROR(VLOOKUP(C1199,'Enheter, modell og år'!$A$2:$B$31,2,FALSE),0)</f>
        <v>0</v>
      </c>
      <c r="E1199" t="str">
        <f>'Liste detaljert wide'!$F$1</f>
        <v>Studiepoengbev</v>
      </c>
      <c r="F1199" t="str">
        <f t="shared" si="631"/>
        <v>2020RFM0Studiepoengbev</v>
      </c>
      <c r="G1199" s="3">
        <f>'Liste detaljert wide'!F119</f>
        <v>0</v>
      </c>
      <c r="H1199" t="str">
        <f>VLOOKUP(E1199,Def!$B$2:$C$15,2,FALSE)</f>
        <v>Utdanningsinsentiv</v>
      </c>
      <c r="I1199" s="3">
        <f>IF(A1199='Enheter, modell og år'!$F$2-1,0,G1199-VLOOKUP(A1199-1&amp;B1199&amp;C1199&amp;E1199,$F$2:$G$7561,2,FALSE))</f>
        <v>0</v>
      </c>
      <c r="J1199" s="3">
        <f>IF(A1199='Enheter, modell og år'!$F$2-1,0,VLOOKUP(A1199-1&amp;B1199&amp;C1199&amp;E1199,$F$2:$G$7561,2,FALSE))</f>
        <v>0</v>
      </c>
    </row>
    <row r="1200" spans="1:10" x14ac:dyDescent="0.25">
      <c r="A1200">
        <f t="shared" ref="A1200:C1200" si="676">A660</f>
        <v>2020</v>
      </c>
      <c r="B1200" t="str">
        <f t="shared" si="676"/>
        <v>RFM</v>
      </c>
      <c r="C1200">
        <f t="shared" si="676"/>
        <v>0</v>
      </c>
      <c r="D1200">
        <f>IFERROR(VLOOKUP(C1200,'Enheter, modell og år'!$A$2:$B$31,2,FALSE),0)</f>
        <v>0</v>
      </c>
      <c r="E1200" t="str">
        <f>'Liste detaljert wide'!$F$1</f>
        <v>Studiepoengbev</v>
      </c>
      <c r="F1200" t="str">
        <f t="shared" si="631"/>
        <v>2020RFM0Studiepoengbev</v>
      </c>
      <c r="G1200" s="3">
        <f>'Liste detaljert wide'!F120</f>
        <v>0</v>
      </c>
      <c r="H1200" t="str">
        <f>VLOOKUP(E1200,Def!$B$2:$C$15,2,FALSE)</f>
        <v>Utdanningsinsentiv</v>
      </c>
      <c r="I1200" s="3">
        <f>IF(A1200='Enheter, modell og år'!$F$2-1,0,G1200-VLOOKUP(A1200-1&amp;B1200&amp;C1200&amp;E1200,$F$2:$G$7561,2,FALSE))</f>
        <v>0</v>
      </c>
      <c r="J1200" s="3">
        <f>IF(A1200='Enheter, modell og år'!$F$2-1,0,VLOOKUP(A1200-1&amp;B1200&amp;C1200&amp;E1200,$F$2:$G$7561,2,FALSE))</f>
        <v>0</v>
      </c>
    </row>
    <row r="1201" spans="1:10" x14ac:dyDescent="0.25">
      <c r="A1201">
        <f t="shared" ref="A1201:C1201" si="677">A661</f>
        <v>2020</v>
      </c>
      <c r="B1201" t="str">
        <f t="shared" si="677"/>
        <v>RFM</v>
      </c>
      <c r="C1201">
        <f t="shared" si="677"/>
        <v>0</v>
      </c>
      <c r="D1201">
        <f>IFERROR(VLOOKUP(C1201,'Enheter, modell og år'!$A$2:$B$31,2,FALSE),0)</f>
        <v>0</v>
      </c>
      <c r="E1201" t="str">
        <f>'Liste detaljert wide'!$F$1</f>
        <v>Studiepoengbev</v>
      </c>
      <c r="F1201" t="str">
        <f t="shared" si="631"/>
        <v>2020RFM0Studiepoengbev</v>
      </c>
      <c r="G1201" s="3">
        <f>'Liste detaljert wide'!F121</f>
        <v>0</v>
      </c>
      <c r="H1201" t="str">
        <f>VLOOKUP(E1201,Def!$B$2:$C$15,2,FALSE)</f>
        <v>Utdanningsinsentiv</v>
      </c>
      <c r="I1201" s="3">
        <f>IF(A1201='Enheter, modell og år'!$F$2-1,0,G1201-VLOOKUP(A1201-1&amp;B1201&amp;C1201&amp;E1201,$F$2:$G$7561,2,FALSE))</f>
        <v>0</v>
      </c>
      <c r="J1201" s="3">
        <f>IF(A1201='Enheter, modell og år'!$F$2-1,0,VLOOKUP(A1201-1&amp;B1201&amp;C1201&amp;E1201,$F$2:$G$7561,2,FALSE))</f>
        <v>0</v>
      </c>
    </row>
    <row r="1202" spans="1:10" x14ac:dyDescent="0.25">
      <c r="A1202">
        <f t="shared" ref="A1202:C1202" si="678">A662</f>
        <v>2021</v>
      </c>
      <c r="B1202" t="str">
        <f t="shared" si="678"/>
        <v>RFM</v>
      </c>
      <c r="C1202">
        <f t="shared" si="678"/>
        <v>0</v>
      </c>
      <c r="D1202">
        <f>IFERROR(VLOOKUP(C1202,'Enheter, modell og år'!$A$2:$B$31,2,FALSE),0)</f>
        <v>0</v>
      </c>
      <c r="E1202" t="str">
        <f>'Liste detaljert wide'!$F$1</f>
        <v>Studiepoengbev</v>
      </c>
      <c r="F1202" t="str">
        <f t="shared" si="631"/>
        <v>2021RFM0Studiepoengbev</v>
      </c>
      <c r="G1202" s="3">
        <f>'Liste detaljert wide'!F122</f>
        <v>0</v>
      </c>
      <c r="H1202" t="str">
        <f>VLOOKUP(E1202,Def!$B$2:$C$15,2,FALSE)</f>
        <v>Utdanningsinsentiv</v>
      </c>
      <c r="I1202" s="3">
        <f>IF(A1202='Enheter, modell og år'!$F$2-1,0,G1202-VLOOKUP(A1202-1&amp;B1202&amp;C1202&amp;E1202,$F$2:$G$7561,2,FALSE))</f>
        <v>0</v>
      </c>
      <c r="J1202" s="3">
        <f>IF(A1202='Enheter, modell og år'!$F$2-1,0,VLOOKUP(A1202-1&amp;B1202&amp;C1202&amp;E1202,$F$2:$G$7561,2,FALSE))</f>
        <v>0</v>
      </c>
    </row>
    <row r="1203" spans="1:10" x14ac:dyDescent="0.25">
      <c r="A1203">
        <f t="shared" ref="A1203:C1203" si="679">A663</f>
        <v>2021</v>
      </c>
      <c r="B1203" t="str">
        <f t="shared" si="679"/>
        <v>RFM</v>
      </c>
      <c r="C1203">
        <f t="shared" si="679"/>
        <v>0</v>
      </c>
      <c r="D1203">
        <f>IFERROR(VLOOKUP(C1203,'Enheter, modell og år'!$A$2:$B$31,2,FALSE),0)</f>
        <v>0</v>
      </c>
      <c r="E1203" t="str">
        <f>'Liste detaljert wide'!$F$1</f>
        <v>Studiepoengbev</v>
      </c>
      <c r="F1203" t="str">
        <f t="shared" si="631"/>
        <v>2021RFM0Studiepoengbev</v>
      </c>
      <c r="G1203" s="3">
        <f>'Liste detaljert wide'!F123</f>
        <v>0</v>
      </c>
      <c r="H1203" t="str">
        <f>VLOOKUP(E1203,Def!$B$2:$C$15,2,FALSE)</f>
        <v>Utdanningsinsentiv</v>
      </c>
      <c r="I1203" s="3">
        <f>IF(A1203='Enheter, modell og år'!$F$2-1,0,G1203-VLOOKUP(A1203-1&amp;B1203&amp;C1203&amp;E1203,$F$2:$G$7561,2,FALSE))</f>
        <v>0</v>
      </c>
      <c r="J1203" s="3">
        <f>IF(A1203='Enheter, modell og år'!$F$2-1,0,VLOOKUP(A1203-1&amp;B1203&amp;C1203&amp;E1203,$F$2:$G$7561,2,FALSE))</f>
        <v>0</v>
      </c>
    </row>
    <row r="1204" spans="1:10" x14ac:dyDescent="0.25">
      <c r="A1204">
        <f t="shared" ref="A1204:C1204" si="680">A664</f>
        <v>2021</v>
      </c>
      <c r="B1204" t="str">
        <f t="shared" si="680"/>
        <v>RFM</v>
      </c>
      <c r="C1204">
        <f t="shared" si="680"/>
        <v>0</v>
      </c>
      <c r="D1204">
        <f>IFERROR(VLOOKUP(C1204,'Enheter, modell og år'!$A$2:$B$31,2,FALSE),0)</f>
        <v>0</v>
      </c>
      <c r="E1204" t="str">
        <f>'Liste detaljert wide'!$F$1</f>
        <v>Studiepoengbev</v>
      </c>
      <c r="F1204" t="str">
        <f t="shared" si="631"/>
        <v>2021RFM0Studiepoengbev</v>
      </c>
      <c r="G1204" s="3">
        <f>'Liste detaljert wide'!F124</f>
        <v>0</v>
      </c>
      <c r="H1204" t="str">
        <f>VLOOKUP(E1204,Def!$B$2:$C$15,2,FALSE)</f>
        <v>Utdanningsinsentiv</v>
      </c>
      <c r="I1204" s="3">
        <f>IF(A1204='Enheter, modell og år'!$F$2-1,0,G1204-VLOOKUP(A1204-1&amp;B1204&amp;C1204&amp;E1204,$F$2:$G$7561,2,FALSE))</f>
        <v>0</v>
      </c>
      <c r="J1204" s="3">
        <f>IF(A1204='Enheter, modell og år'!$F$2-1,0,VLOOKUP(A1204-1&amp;B1204&amp;C1204&amp;E1204,$F$2:$G$7561,2,FALSE))</f>
        <v>0</v>
      </c>
    </row>
    <row r="1205" spans="1:10" x14ac:dyDescent="0.25">
      <c r="A1205">
        <f t="shared" ref="A1205:C1205" si="681">A665</f>
        <v>2021</v>
      </c>
      <c r="B1205" t="str">
        <f t="shared" si="681"/>
        <v>RFM</v>
      </c>
      <c r="C1205">
        <f t="shared" si="681"/>
        <v>0</v>
      </c>
      <c r="D1205">
        <f>IFERROR(VLOOKUP(C1205,'Enheter, modell og år'!$A$2:$B$31,2,FALSE),0)</f>
        <v>0</v>
      </c>
      <c r="E1205" t="str">
        <f>'Liste detaljert wide'!$F$1</f>
        <v>Studiepoengbev</v>
      </c>
      <c r="F1205" t="str">
        <f t="shared" si="631"/>
        <v>2021RFM0Studiepoengbev</v>
      </c>
      <c r="G1205" s="3">
        <f>'Liste detaljert wide'!F125</f>
        <v>0</v>
      </c>
      <c r="H1205" t="str">
        <f>VLOOKUP(E1205,Def!$B$2:$C$15,2,FALSE)</f>
        <v>Utdanningsinsentiv</v>
      </c>
      <c r="I1205" s="3">
        <f>IF(A1205='Enheter, modell og år'!$F$2-1,0,G1205-VLOOKUP(A1205-1&amp;B1205&amp;C1205&amp;E1205,$F$2:$G$7561,2,FALSE))</f>
        <v>0</v>
      </c>
      <c r="J1205" s="3">
        <f>IF(A1205='Enheter, modell og år'!$F$2-1,0,VLOOKUP(A1205-1&amp;B1205&amp;C1205&amp;E1205,$F$2:$G$7561,2,FALSE))</f>
        <v>0</v>
      </c>
    </row>
    <row r="1206" spans="1:10" x14ac:dyDescent="0.25">
      <c r="A1206">
        <f t="shared" ref="A1206:C1206" si="682">A666</f>
        <v>2021</v>
      </c>
      <c r="B1206" t="str">
        <f t="shared" si="682"/>
        <v>RFM</v>
      </c>
      <c r="C1206">
        <f t="shared" si="682"/>
        <v>0</v>
      </c>
      <c r="D1206">
        <f>IFERROR(VLOOKUP(C1206,'Enheter, modell og år'!$A$2:$B$31,2,FALSE),0)</f>
        <v>0</v>
      </c>
      <c r="E1206" t="str">
        <f>'Liste detaljert wide'!$F$1</f>
        <v>Studiepoengbev</v>
      </c>
      <c r="F1206" t="str">
        <f t="shared" si="631"/>
        <v>2021RFM0Studiepoengbev</v>
      </c>
      <c r="G1206" s="3">
        <f>'Liste detaljert wide'!F126</f>
        <v>0</v>
      </c>
      <c r="H1206" t="str">
        <f>VLOOKUP(E1206,Def!$B$2:$C$15,2,FALSE)</f>
        <v>Utdanningsinsentiv</v>
      </c>
      <c r="I1206" s="3">
        <f>IF(A1206='Enheter, modell og år'!$F$2-1,0,G1206-VLOOKUP(A1206-1&amp;B1206&amp;C1206&amp;E1206,$F$2:$G$7561,2,FALSE))</f>
        <v>0</v>
      </c>
      <c r="J1206" s="3">
        <f>IF(A1206='Enheter, modell og år'!$F$2-1,0,VLOOKUP(A1206-1&amp;B1206&amp;C1206&amp;E1206,$F$2:$G$7561,2,FALSE))</f>
        <v>0</v>
      </c>
    </row>
    <row r="1207" spans="1:10" x14ac:dyDescent="0.25">
      <c r="A1207">
        <f t="shared" ref="A1207:C1207" si="683">A667</f>
        <v>2021</v>
      </c>
      <c r="B1207" t="str">
        <f t="shared" si="683"/>
        <v>RFM</v>
      </c>
      <c r="C1207">
        <f t="shared" si="683"/>
        <v>0</v>
      </c>
      <c r="D1207">
        <f>IFERROR(VLOOKUP(C1207,'Enheter, modell og år'!$A$2:$B$31,2,FALSE),0)</f>
        <v>0</v>
      </c>
      <c r="E1207" t="str">
        <f>'Liste detaljert wide'!$F$1</f>
        <v>Studiepoengbev</v>
      </c>
      <c r="F1207" t="str">
        <f t="shared" si="631"/>
        <v>2021RFM0Studiepoengbev</v>
      </c>
      <c r="G1207" s="3">
        <f>'Liste detaljert wide'!F127</f>
        <v>0</v>
      </c>
      <c r="H1207" t="str">
        <f>VLOOKUP(E1207,Def!$B$2:$C$15,2,FALSE)</f>
        <v>Utdanningsinsentiv</v>
      </c>
      <c r="I1207" s="3">
        <f>IF(A1207='Enheter, modell og år'!$F$2-1,0,G1207-VLOOKUP(A1207-1&amp;B1207&amp;C1207&amp;E1207,$F$2:$G$7561,2,FALSE))</f>
        <v>0</v>
      </c>
      <c r="J1207" s="3">
        <f>IF(A1207='Enheter, modell og år'!$F$2-1,0,VLOOKUP(A1207-1&amp;B1207&amp;C1207&amp;E1207,$F$2:$G$7561,2,FALSE))</f>
        <v>0</v>
      </c>
    </row>
    <row r="1208" spans="1:10" x14ac:dyDescent="0.25">
      <c r="A1208">
        <f t="shared" ref="A1208:C1208" si="684">A668</f>
        <v>2021</v>
      </c>
      <c r="B1208" t="str">
        <f t="shared" si="684"/>
        <v>RFM</v>
      </c>
      <c r="C1208">
        <f t="shared" si="684"/>
        <v>0</v>
      </c>
      <c r="D1208">
        <f>IFERROR(VLOOKUP(C1208,'Enheter, modell og år'!$A$2:$B$31,2,FALSE),0)</f>
        <v>0</v>
      </c>
      <c r="E1208" t="str">
        <f>'Liste detaljert wide'!$F$1</f>
        <v>Studiepoengbev</v>
      </c>
      <c r="F1208" t="str">
        <f t="shared" si="631"/>
        <v>2021RFM0Studiepoengbev</v>
      </c>
      <c r="G1208" s="3">
        <f>'Liste detaljert wide'!F128</f>
        <v>0</v>
      </c>
      <c r="H1208" t="str">
        <f>VLOOKUP(E1208,Def!$B$2:$C$15,2,FALSE)</f>
        <v>Utdanningsinsentiv</v>
      </c>
      <c r="I1208" s="3">
        <f>IF(A1208='Enheter, modell og år'!$F$2-1,0,G1208-VLOOKUP(A1208-1&amp;B1208&amp;C1208&amp;E1208,$F$2:$G$7561,2,FALSE))</f>
        <v>0</v>
      </c>
      <c r="J1208" s="3">
        <f>IF(A1208='Enheter, modell og år'!$F$2-1,0,VLOOKUP(A1208-1&amp;B1208&amp;C1208&amp;E1208,$F$2:$G$7561,2,FALSE))</f>
        <v>0</v>
      </c>
    </row>
    <row r="1209" spans="1:10" x14ac:dyDescent="0.25">
      <c r="A1209">
        <f t="shared" ref="A1209:C1209" si="685">A669</f>
        <v>2021</v>
      </c>
      <c r="B1209" t="str">
        <f t="shared" si="685"/>
        <v>RFM</v>
      </c>
      <c r="C1209">
        <f t="shared" si="685"/>
        <v>0</v>
      </c>
      <c r="D1209">
        <f>IFERROR(VLOOKUP(C1209,'Enheter, modell og år'!$A$2:$B$31,2,FALSE),0)</f>
        <v>0</v>
      </c>
      <c r="E1209" t="str">
        <f>'Liste detaljert wide'!$F$1</f>
        <v>Studiepoengbev</v>
      </c>
      <c r="F1209" t="str">
        <f t="shared" si="631"/>
        <v>2021RFM0Studiepoengbev</v>
      </c>
      <c r="G1209" s="3">
        <f>'Liste detaljert wide'!F129</f>
        <v>0</v>
      </c>
      <c r="H1209" t="str">
        <f>VLOOKUP(E1209,Def!$B$2:$C$15,2,FALSE)</f>
        <v>Utdanningsinsentiv</v>
      </c>
      <c r="I1209" s="3">
        <f>IF(A1209='Enheter, modell og år'!$F$2-1,0,G1209-VLOOKUP(A1209-1&amp;B1209&amp;C1209&amp;E1209,$F$2:$G$7561,2,FALSE))</f>
        <v>0</v>
      </c>
      <c r="J1209" s="3">
        <f>IF(A1209='Enheter, modell og år'!$F$2-1,0,VLOOKUP(A1209-1&amp;B1209&amp;C1209&amp;E1209,$F$2:$G$7561,2,FALSE))</f>
        <v>0</v>
      </c>
    </row>
    <row r="1210" spans="1:10" x14ac:dyDescent="0.25">
      <c r="A1210">
        <f t="shared" ref="A1210:C1210" si="686">A670</f>
        <v>2021</v>
      </c>
      <c r="B1210" t="str">
        <f t="shared" si="686"/>
        <v>RFM</v>
      </c>
      <c r="C1210">
        <f t="shared" si="686"/>
        <v>0</v>
      </c>
      <c r="D1210">
        <f>IFERROR(VLOOKUP(C1210,'Enheter, modell og år'!$A$2:$B$31,2,FALSE),0)</f>
        <v>0</v>
      </c>
      <c r="E1210" t="str">
        <f>'Liste detaljert wide'!$F$1</f>
        <v>Studiepoengbev</v>
      </c>
      <c r="F1210" t="str">
        <f t="shared" si="631"/>
        <v>2021RFM0Studiepoengbev</v>
      </c>
      <c r="G1210" s="3">
        <f>'Liste detaljert wide'!F130</f>
        <v>0</v>
      </c>
      <c r="H1210" t="str">
        <f>VLOOKUP(E1210,Def!$B$2:$C$15,2,FALSE)</f>
        <v>Utdanningsinsentiv</v>
      </c>
      <c r="I1210" s="3">
        <f>IF(A1210='Enheter, modell og år'!$F$2-1,0,G1210-VLOOKUP(A1210-1&amp;B1210&amp;C1210&amp;E1210,$F$2:$G$7561,2,FALSE))</f>
        <v>0</v>
      </c>
      <c r="J1210" s="3">
        <f>IF(A1210='Enheter, modell og år'!$F$2-1,0,VLOOKUP(A1210-1&amp;B1210&amp;C1210&amp;E1210,$F$2:$G$7561,2,FALSE))</f>
        <v>0</v>
      </c>
    </row>
    <row r="1211" spans="1:10" x14ac:dyDescent="0.25">
      <c r="A1211">
        <f t="shared" ref="A1211:C1211" si="687">A671</f>
        <v>2021</v>
      </c>
      <c r="B1211" t="str">
        <f t="shared" si="687"/>
        <v>RFM</v>
      </c>
      <c r="C1211">
        <f t="shared" si="687"/>
        <v>0</v>
      </c>
      <c r="D1211">
        <f>IFERROR(VLOOKUP(C1211,'Enheter, modell og år'!$A$2:$B$31,2,FALSE),0)</f>
        <v>0</v>
      </c>
      <c r="E1211" t="str">
        <f>'Liste detaljert wide'!$F$1</f>
        <v>Studiepoengbev</v>
      </c>
      <c r="F1211" t="str">
        <f t="shared" si="631"/>
        <v>2021RFM0Studiepoengbev</v>
      </c>
      <c r="G1211" s="3">
        <f>'Liste detaljert wide'!F131</f>
        <v>0</v>
      </c>
      <c r="H1211" t="str">
        <f>VLOOKUP(E1211,Def!$B$2:$C$15,2,FALSE)</f>
        <v>Utdanningsinsentiv</v>
      </c>
      <c r="I1211" s="3">
        <f>IF(A1211='Enheter, modell og år'!$F$2-1,0,G1211-VLOOKUP(A1211-1&amp;B1211&amp;C1211&amp;E1211,$F$2:$G$7561,2,FALSE))</f>
        <v>0</v>
      </c>
      <c r="J1211" s="3">
        <f>IF(A1211='Enheter, modell og år'!$F$2-1,0,VLOOKUP(A1211-1&amp;B1211&amp;C1211&amp;E1211,$F$2:$G$7561,2,FALSE))</f>
        <v>0</v>
      </c>
    </row>
    <row r="1212" spans="1:10" x14ac:dyDescent="0.25">
      <c r="A1212">
        <f t="shared" ref="A1212:C1212" si="688">A672</f>
        <v>2021</v>
      </c>
      <c r="B1212" t="str">
        <f t="shared" si="688"/>
        <v>RFM</v>
      </c>
      <c r="C1212">
        <f t="shared" si="688"/>
        <v>0</v>
      </c>
      <c r="D1212">
        <f>IFERROR(VLOOKUP(C1212,'Enheter, modell og år'!$A$2:$B$31,2,FALSE),0)</f>
        <v>0</v>
      </c>
      <c r="E1212" t="str">
        <f>'Liste detaljert wide'!$F$1</f>
        <v>Studiepoengbev</v>
      </c>
      <c r="F1212" t="str">
        <f t="shared" si="631"/>
        <v>2021RFM0Studiepoengbev</v>
      </c>
      <c r="G1212" s="3">
        <f>'Liste detaljert wide'!F132</f>
        <v>0</v>
      </c>
      <c r="H1212" t="str">
        <f>VLOOKUP(E1212,Def!$B$2:$C$15,2,FALSE)</f>
        <v>Utdanningsinsentiv</v>
      </c>
      <c r="I1212" s="3">
        <f>IF(A1212='Enheter, modell og år'!$F$2-1,0,G1212-VLOOKUP(A1212-1&amp;B1212&amp;C1212&amp;E1212,$F$2:$G$7561,2,FALSE))</f>
        <v>0</v>
      </c>
      <c r="J1212" s="3">
        <f>IF(A1212='Enheter, modell og år'!$F$2-1,0,VLOOKUP(A1212-1&amp;B1212&amp;C1212&amp;E1212,$F$2:$G$7561,2,FALSE))</f>
        <v>0</v>
      </c>
    </row>
    <row r="1213" spans="1:10" x14ac:dyDescent="0.25">
      <c r="A1213">
        <f t="shared" ref="A1213:C1213" si="689">A673</f>
        <v>2021</v>
      </c>
      <c r="B1213" t="str">
        <f t="shared" si="689"/>
        <v>RFM</v>
      </c>
      <c r="C1213">
        <f t="shared" si="689"/>
        <v>0</v>
      </c>
      <c r="D1213">
        <f>IFERROR(VLOOKUP(C1213,'Enheter, modell og år'!$A$2:$B$31,2,FALSE),0)</f>
        <v>0</v>
      </c>
      <c r="E1213" t="str">
        <f>'Liste detaljert wide'!$F$1</f>
        <v>Studiepoengbev</v>
      </c>
      <c r="F1213" t="str">
        <f t="shared" si="631"/>
        <v>2021RFM0Studiepoengbev</v>
      </c>
      <c r="G1213" s="3">
        <f>'Liste detaljert wide'!F133</f>
        <v>0</v>
      </c>
      <c r="H1213" t="str">
        <f>VLOOKUP(E1213,Def!$B$2:$C$15,2,FALSE)</f>
        <v>Utdanningsinsentiv</v>
      </c>
      <c r="I1213" s="3">
        <f>IF(A1213='Enheter, modell og år'!$F$2-1,0,G1213-VLOOKUP(A1213-1&amp;B1213&amp;C1213&amp;E1213,$F$2:$G$7561,2,FALSE))</f>
        <v>0</v>
      </c>
      <c r="J1213" s="3">
        <f>IF(A1213='Enheter, modell og år'!$F$2-1,0,VLOOKUP(A1213-1&amp;B1213&amp;C1213&amp;E1213,$F$2:$G$7561,2,FALSE))</f>
        <v>0</v>
      </c>
    </row>
    <row r="1214" spans="1:10" x14ac:dyDescent="0.25">
      <c r="A1214">
        <f t="shared" ref="A1214:C1214" si="690">A674</f>
        <v>2021</v>
      </c>
      <c r="B1214" t="str">
        <f t="shared" si="690"/>
        <v>RFM</v>
      </c>
      <c r="C1214">
        <f t="shared" si="690"/>
        <v>0</v>
      </c>
      <c r="D1214">
        <f>IFERROR(VLOOKUP(C1214,'Enheter, modell og år'!$A$2:$B$31,2,FALSE),0)</f>
        <v>0</v>
      </c>
      <c r="E1214" t="str">
        <f>'Liste detaljert wide'!$F$1</f>
        <v>Studiepoengbev</v>
      </c>
      <c r="F1214" t="str">
        <f t="shared" si="631"/>
        <v>2021RFM0Studiepoengbev</v>
      </c>
      <c r="G1214" s="3">
        <f>'Liste detaljert wide'!F134</f>
        <v>0</v>
      </c>
      <c r="H1214" t="str">
        <f>VLOOKUP(E1214,Def!$B$2:$C$15,2,FALSE)</f>
        <v>Utdanningsinsentiv</v>
      </c>
      <c r="I1214" s="3">
        <f>IF(A1214='Enheter, modell og år'!$F$2-1,0,G1214-VLOOKUP(A1214-1&amp;B1214&amp;C1214&amp;E1214,$F$2:$G$7561,2,FALSE))</f>
        <v>0</v>
      </c>
      <c r="J1214" s="3">
        <f>IF(A1214='Enheter, modell og år'!$F$2-1,0,VLOOKUP(A1214-1&amp;B1214&amp;C1214&amp;E1214,$F$2:$G$7561,2,FALSE))</f>
        <v>0</v>
      </c>
    </row>
    <row r="1215" spans="1:10" x14ac:dyDescent="0.25">
      <c r="A1215">
        <f t="shared" ref="A1215:C1215" si="691">A675</f>
        <v>2021</v>
      </c>
      <c r="B1215" t="str">
        <f t="shared" si="691"/>
        <v>RFM</v>
      </c>
      <c r="C1215">
        <f t="shared" si="691"/>
        <v>0</v>
      </c>
      <c r="D1215">
        <f>IFERROR(VLOOKUP(C1215,'Enheter, modell og år'!$A$2:$B$31,2,FALSE),0)</f>
        <v>0</v>
      </c>
      <c r="E1215" t="str">
        <f>'Liste detaljert wide'!$F$1</f>
        <v>Studiepoengbev</v>
      </c>
      <c r="F1215" t="str">
        <f t="shared" si="631"/>
        <v>2021RFM0Studiepoengbev</v>
      </c>
      <c r="G1215" s="3">
        <f>'Liste detaljert wide'!F135</f>
        <v>0</v>
      </c>
      <c r="H1215" t="str">
        <f>VLOOKUP(E1215,Def!$B$2:$C$15,2,FALSE)</f>
        <v>Utdanningsinsentiv</v>
      </c>
      <c r="I1215" s="3">
        <f>IF(A1215='Enheter, modell og år'!$F$2-1,0,G1215-VLOOKUP(A1215-1&amp;B1215&amp;C1215&amp;E1215,$F$2:$G$7561,2,FALSE))</f>
        <v>0</v>
      </c>
      <c r="J1215" s="3">
        <f>IF(A1215='Enheter, modell og år'!$F$2-1,0,VLOOKUP(A1215-1&amp;B1215&amp;C1215&amp;E1215,$F$2:$G$7561,2,FALSE))</f>
        <v>0</v>
      </c>
    </row>
    <row r="1216" spans="1:10" x14ac:dyDescent="0.25">
      <c r="A1216">
        <f t="shared" ref="A1216:C1216" si="692">A676</f>
        <v>2021</v>
      </c>
      <c r="B1216" t="str">
        <f t="shared" si="692"/>
        <v>RFM</v>
      </c>
      <c r="C1216">
        <f t="shared" si="692"/>
        <v>0</v>
      </c>
      <c r="D1216">
        <f>IFERROR(VLOOKUP(C1216,'Enheter, modell og år'!$A$2:$B$31,2,FALSE),0)</f>
        <v>0</v>
      </c>
      <c r="E1216" t="str">
        <f>'Liste detaljert wide'!$F$1</f>
        <v>Studiepoengbev</v>
      </c>
      <c r="F1216" t="str">
        <f t="shared" si="631"/>
        <v>2021RFM0Studiepoengbev</v>
      </c>
      <c r="G1216" s="3">
        <f>'Liste detaljert wide'!F136</f>
        <v>0</v>
      </c>
      <c r="H1216" t="str">
        <f>VLOOKUP(E1216,Def!$B$2:$C$15,2,FALSE)</f>
        <v>Utdanningsinsentiv</v>
      </c>
      <c r="I1216" s="3">
        <f>IF(A1216='Enheter, modell og år'!$F$2-1,0,G1216-VLOOKUP(A1216-1&amp;B1216&amp;C1216&amp;E1216,$F$2:$G$7561,2,FALSE))</f>
        <v>0</v>
      </c>
      <c r="J1216" s="3">
        <f>IF(A1216='Enheter, modell og år'!$F$2-1,0,VLOOKUP(A1216-1&amp;B1216&amp;C1216&amp;E1216,$F$2:$G$7561,2,FALSE))</f>
        <v>0</v>
      </c>
    </row>
    <row r="1217" spans="1:10" x14ac:dyDescent="0.25">
      <c r="A1217">
        <f t="shared" ref="A1217:C1217" si="693">A677</f>
        <v>2021</v>
      </c>
      <c r="B1217" t="str">
        <f t="shared" si="693"/>
        <v>RFM</v>
      </c>
      <c r="C1217">
        <f t="shared" si="693"/>
        <v>0</v>
      </c>
      <c r="D1217">
        <f>IFERROR(VLOOKUP(C1217,'Enheter, modell og år'!$A$2:$B$31,2,FALSE),0)</f>
        <v>0</v>
      </c>
      <c r="E1217" t="str">
        <f>'Liste detaljert wide'!$F$1</f>
        <v>Studiepoengbev</v>
      </c>
      <c r="F1217" t="str">
        <f t="shared" si="631"/>
        <v>2021RFM0Studiepoengbev</v>
      </c>
      <c r="G1217" s="3">
        <f>'Liste detaljert wide'!F137</f>
        <v>0</v>
      </c>
      <c r="H1217" t="str">
        <f>VLOOKUP(E1217,Def!$B$2:$C$15,2,FALSE)</f>
        <v>Utdanningsinsentiv</v>
      </c>
      <c r="I1217" s="3">
        <f>IF(A1217='Enheter, modell og år'!$F$2-1,0,G1217-VLOOKUP(A1217-1&amp;B1217&amp;C1217&amp;E1217,$F$2:$G$7561,2,FALSE))</f>
        <v>0</v>
      </c>
      <c r="J1217" s="3">
        <f>IF(A1217='Enheter, modell og år'!$F$2-1,0,VLOOKUP(A1217-1&amp;B1217&amp;C1217&amp;E1217,$F$2:$G$7561,2,FALSE))</f>
        <v>0</v>
      </c>
    </row>
    <row r="1218" spans="1:10" x14ac:dyDescent="0.25">
      <c r="A1218">
        <f t="shared" ref="A1218:C1218" si="694">A678</f>
        <v>2021</v>
      </c>
      <c r="B1218" t="str">
        <f t="shared" si="694"/>
        <v>RFM</v>
      </c>
      <c r="C1218">
        <f t="shared" si="694"/>
        <v>0</v>
      </c>
      <c r="D1218">
        <f>IFERROR(VLOOKUP(C1218,'Enheter, modell og år'!$A$2:$B$31,2,FALSE),0)</f>
        <v>0</v>
      </c>
      <c r="E1218" t="str">
        <f>'Liste detaljert wide'!$F$1</f>
        <v>Studiepoengbev</v>
      </c>
      <c r="F1218" t="str">
        <f t="shared" si="631"/>
        <v>2021RFM0Studiepoengbev</v>
      </c>
      <c r="G1218" s="3">
        <f>'Liste detaljert wide'!F138</f>
        <v>0</v>
      </c>
      <c r="H1218" t="str">
        <f>VLOOKUP(E1218,Def!$B$2:$C$15,2,FALSE)</f>
        <v>Utdanningsinsentiv</v>
      </c>
      <c r="I1218" s="3">
        <f>IF(A1218='Enheter, modell og år'!$F$2-1,0,G1218-VLOOKUP(A1218-1&amp;B1218&amp;C1218&amp;E1218,$F$2:$G$7561,2,FALSE))</f>
        <v>0</v>
      </c>
      <c r="J1218" s="3">
        <f>IF(A1218='Enheter, modell og år'!$F$2-1,0,VLOOKUP(A1218-1&amp;B1218&amp;C1218&amp;E1218,$F$2:$G$7561,2,FALSE))</f>
        <v>0</v>
      </c>
    </row>
    <row r="1219" spans="1:10" x14ac:dyDescent="0.25">
      <c r="A1219">
        <f t="shared" ref="A1219:C1219" si="695">A679</f>
        <v>2021</v>
      </c>
      <c r="B1219" t="str">
        <f t="shared" si="695"/>
        <v>RFM</v>
      </c>
      <c r="C1219">
        <f t="shared" si="695"/>
        <v>0</v>
      </c>
      <c r="D1219">
        <f>IFERROR(VLOOKUP(C1219,'Enheter, modell og år'!$A$2:$B$31,2,FALSE),0)</f>
        <v>0</v>
      </c>
      <c r="E1219" t="str">
        <f>'Liste detaljert wide'!$F$1</f>
        <v>Studiepoengbev</v>
      </c>
      <c r="F1219" t="str">
        <f t="shared" ref="F1219:F1282" si="696">A1219&amp;B1219&amp;C1219&amp;E1219</f>
        <v>2021RFM0Studiepoengbev</v>
      </c>
      <c r="G1219" s="3">
        <f>'Liste detaljert wide'!F139</f>
        <v>0</v>
      </c>
      <c r="H1219" t="str">
        <f>VLOOKUP(E1219,Def!$B$2:$C$15,2,FALSE)</f>
        <v>Utdanningsinsentiv</v>
      </c>
      <c r="I1219" s="3">
        <f>IF(A1219='Enheter, modell og år'!$F$2-1,0,G1219-VLOOKUP(A1219-1&amp;B1219&amp;C1219&amp;E1219,$F$2:$G$7561,2,FALSE))</f>
        <v>0</v>
      </c>
      <c r="J1219" s="3">
        <f>IF(A1219='Enheter, modell og år'!$F$2-1,0,VLOOKUP(A1219-1&amp;B1219&amp;C1219&amp;E1219,$F$2:$G$7561,2,FALSE))</f>
        <v>0</v>
      </c>
    </row>
    <row r="1220" spans="1:10" x14ac:dyDescent="0.25">
      <c r="A1220">
        <f t="shared" ref="A1220:C1220" si="697">A680</f>
        <v>2021</v>
      </c>
      <c r="B1220" t="str">
        <f t="shared" si="697"/>
        <v>RFM</v>
      </c>
      <c r="C1220">
        <f t="shared" si="697"/>
        <v>0</v>
      </c>
      <c r="D1220">
        <f>IFERROR(VLOOKUP(C1220,'Enheter, modell og år'!$A$2:$B$31,2,FALSE),0)</f>
        <v>0</v>
      </c>
      <c r="E1220" t="str">
        <f>'Liste detaljert wide'!$F$1</f>
        <v>Studiepoengbev</v>
      </c>
      <c r="F1220" t="str">
        <f t="shared" si="696"/>
        <v>2021RFM0Studiepoengbev</v>
      </c>
      <c r="G1220" s="3">
        <f>'Liste detaljert wide'!F140</f>
        <v>0</v>
      </c>
      <c r="H1220" t="str">
        <f>VLOOKUP(E1220,Def!$B$2:$C$15,2,FALSE)</f>
        <v>Utdanningsinsentiv</v>
      </c>
      <c r="I1220" s="3">
        <f>IF(A1220='Enheter, modell og år'!$F$2-1,0,G1220-VLOOKUP(A1220-1&amp;B1220&amp;C1220&amp;E1220,$F$2:$G$7561,2,FALSE))</f>
        <v>0</v>
      </c>
      <c r="J1220" s="3">
        <f>IF(A1220='Enheter, modell og år'!$F$2-1,0,VLOOKUP(A1220-1&amp;B1220&amp;C1220&amp;E1220,$F$2:$G$7561,2,FALSE))</f>
        <v>0</v>
      </c>
    </row>
    <row r="1221" spans="1:10" x14ac:dyDescent="0.25">
      <c r="A1221">
        <f t="shared" ref="A1221:C1221" si="698">A681</f>
        <v>2021</v>
      </c>
      <c r="B1221" t="str">
        <f t="shared" si="698"/>
        <v>RFM</v>
      </c>
      <c r="C1221">
        <f t="shared" si="698"/>
        <v>0</v>
      </c>
      <c r="D1221">
        <f>IFERROR(VLOOKUP(C1221,'Enheter, modell og år'!$A$2:$B$31,2,FALSE),0)</f>
        <v>0</v>
      </c>
      <c r="E1221" t="str">
        <f>'Liste detaljert wide'!$F$1</f>
        <v>Studiepoengbev</v>
      </c>
      <c r="F1221" t="str">
        <f t="shared" si="696"/>
        <v>2021RFM0Studiepoengbev</v>
      </c>
      <c r="G1221" s="3">
        <f>'Liste detaljert wide'!F141</f>
        <v>0</v>
      </c>
      <c r="H1221" t="str">
        <f>VLOOKUP(E1221,Def!$B$2:$C$15,2,FALSE)</f>
        <v>Utdanningsinsentiv</v>
      </c>
      <c r="I1221" s="3">
        <f>IF(A1221='Enheter, modell og år'!$F$2-1,0,G1221-VLOOKUP(A1221-1&amp;B1221&amp;C1221&amp;E1221,$F$2:$G$7561,2,FALSE))</f>
        <v>0</v>
      </c>
      <c r="J1221" s="3">
        <f>IF(A1221='Enheter, modell og år'!$F$2-1,0,VLOOKUP(A1221-1&amp;B1221&amp;C1221&amp;E1221,$F$2:$G$7561,2,FALSE))</f>
        <v>0</v>
      </c>
    </row>
    <row r="1222" spans="1:10" x14ac:dyDescent="0.25">
      <c r="A1222">
        <f t="shared" ref="A1222:C1222" si="699">A682</f>
        <v>2021</v>
      </c>
      <c r="B1222" t="str">
        <f t="shared" si="699"/>
        <v>RFM</v>
      </c>
      <c r="C1222">
        <f t="shared" si="699"/>
        <v>0</v>
      </c>
      <c r="D1222">
        <f>IFERROR(VLOOKUP(C1222,'Enheter, modell og år'!$A$2:$B$31,2,FALSE),0)</f>
        <v>0</v>
      </c>
      <c r="E1222" t="str">
        <f>'Liste detaljert wide'!$F$1</f>
        <v>Studiepoengbev</v>
      </c>
      <c r="F1222" t="str">
        <f t="shared" si="696"/>
        <v>2021RFM0Studiepoengbev</v>
      </c>
      <c r="G1222" s="3">
        <f>'Liste detaljert wide'!F142</f>
        <v>0</v>
      </c>
      <c r="H1222" t="str">
        <f>VLOOKUP(E1222,Def!$B$2:$C$15,2,FALSE)</f>
        <v>Utdanningsinsentiv</v>
      </c>
      <c r="I1222" s="3">
        <f>IF(A1222='Enheter, modell og år'!$F$2-1,0,G1222-VLOOKUP(A1222-1&amp;B1222&amp;C1222&amp;E1222,$F$2:$G$7561,2,FALSE))</f>
        <v>0</v>
      </c>
      <c r="J1222" s="3">
        <f>IF(A1222='Enheter, modell og år'!$F$2-1,0,VLOOKUP(A1222-1&amp;B1222&amp;C1222&amp;E1222,$F$2:$G$7561,2,FALSE))</f>
        <v>0</v>
      </c>
    </row>
    <row r="1223" spans="1:10" x14ac:dyDescent="0.25">
      <c r="A1223">
        <f t="shared" ref="A1223:C1223" si="700">A683</f>
        <v>2021</v>
      </c>
      <c r="B1223" t="str">
        <f t="shared" si="700"/>
        <v>RFM</v>
      </c>
      <c r="C1223">
        <f t="shared" si="700"/>
        <v>0</v>
      </c>
      <c r="D1223">
        <f>IFERROR(VLOOKUP(C1223,'Enheter, modell og år'!$A$2:$B$31,2,FALSE),0)</f>
        <v>0</v>
      </c>
      <c r="E1223" t="str">
        <f>'Liste detaljert wide'!$F$1</f>
        <v>Studiepoengbev</v>
      </c>
      <c r="F1223" t="str">
        <f t="shared" si="696"/>
        <v>2021RFM0Studiepoengbev</v>
      </c>
      <c r="G1223" s="3">
        <f>'Liste detaljert wide'!F143</f>
        <v>0</v>
      </c>
      <c r="H1223" t="str">
        <f>VLOOKUP(E1223,Def!$B$2:$C$15,2,FALSE)</f>
        <v>Utdanningsinsentiv</v>
      </c>
      <c r="I1223" s="3">
        <f>IF(A1223='Enheter, modell og år'!$F$2-1,0,G1223-VLOOKUP(A1223-1&amp;B1223&amp;C1223&amp;E1223,$F$2:$G$7561,2,FALSE))</f>
        <v>0</v>
      </c>
      <c r="J1223" s="3">
        <f>IF(A1223='Enheter, modell og år'!$F$2-1,0,VLOOKUP(A1223-1&amp;B1223&amp;C1223&amp;E1223,$F$2:$G$7561,2,FALSE))</f>
        <v>0</v>
      </c>
    </row>
    <row r="1224" spans="1:10" x14ac:dyDescent="0.25">
      <c r="A1224">
        <f t="shared" ref="A1224:C1224" si="701">A684</f>
        <v>2021</v>
      </c>
      <c r="B1224" t="str">
        <f t="shared" si="701"/>
        <v>RFM</v>
      </c>
      <c r="C1224">
        <f t="shared" si="701"/>
        <v>0</v>
      </c>
      <c r="D1224">
        <f>IFERROR(VLOOKUP(C1224,'Enheter, modell og år'!$A$2:$B$31,2,FALSE),0)</f>
        <v>0</v>
      </c>
      <c r="E1224" t="str">
        <f>'Liste detaljert wide'!$F$1</f>
        <v>Studiepoengbev</v>
      </c>
      <c r="F1224" t="str">
        <f t="shared" si="696"/>
        <v>2021RFM0Studiepoengbev</v>
      </c>
      <c r="G1224" s="3">
        <f>'Liste detaljert wide'!F144</f>
        <v>0</v>
      </c>
      <c r="H1224" t="str">
        <f>VLOOKUP(E1224,Def!$B$2:$C$15,2,FALSE)</f>
        <v>Utdanningsinsentiv</v>
      </c>
      <c r="I1224" s="3">
        <f>IF(A1224='Enheter, modell og år'!$F$2-1,0,G1224-VLOOKUP(A1224-1&amp;B1224&amp;C1224&amp;E1224,$F$2:$G$7561,2,FALSE))</f>
        <v>0</v>
      </c>
      <c r="J1224" s="3">
        <f>IF(A1224='Enheter, modell og år'!$F$2-1,0,VLOOKUP(A1224-1&amp;B1224&amp;C1224&amp;E1224,$F$2:$G$7561,2,FALSE))</f>
        <v>0</v>
      </c>
    </row>
    <row r="1225" spans="1:10" x14ac:dyDescent="0.25">
      <c r="A1225">
        <f t="shared" ref="A1225:C1225" si="702">A685</f>
        <v>2021</v>
      </c>
      <c r="B1225" t="str">
        <f t="shared" si="702"/>
        <v>RFM</v>
      </c>
      <c r="C1225">
        <f t="shared" si="702"/>
        <v>0</v>
      </c>
      <c r="D1225">
        <f>IFERROR(VLOOKUP(C1225,'Enheter, modell og år'!$A$2:$B$31,2,FALSE),0)</f>
        <v>0</v>
      </c>
      <c r="E1225" t="str">
        <f>'Liste detaljert wide'!$F$1</f>
        <v>Studiepoengbev</v>
      </c>
      <c r="F1225" t="str">
        <f t="shared" si="696"/>
        <v>2021RFM0Studiepoengbev</v>
      </c>
      <c r="G1225" s="3">
        <f>'Liste detaljert wide'!F145</f>
        <v>0</v>
      </c>
      <c r="H1225" t="str">
        <f>VLOOKUP(E1225,Def!$B$2:$C$15,2,FALSE)</f>
        <v>Utdanningsinsentiv</v>
      </c>
      <c r="I1225" s="3">
        <f>IF(A1225='Enheter, modell og år'!$F$2-1,0,G1225-VLOOKUP(A1225-1&amp;B1225&amp;C1225&amp;E1225,$F$2:$G$7561,2,FALSE))</f>
        <v>0</v>
      </c>
      <c r="J1225" s="3">
        <f>IF(A1225='Enheter, modell og år'!$F$2-1,0,VLOOKUP(A1225-1&amp;B1225&amp;C1225&amp;E1225,$F$2:$G$7561,2,FALSE))</f>
        <v>0</v>
      </c>
    </row>
    <row r="1226" spans="1:10" x14ac:dyDescent="0.25">
      <c r="A1226">
        <f t="shared" ref="A1226:C1226" si="703">A686</f>
        <v>2021</v>
      </c>
      <c r="B1226" t="str">
        <f t="shared" si="703"/>
        <v>RFM</v>
      </c>
      <c r="C1226">
        <f t="shared" si="703"/>
        <v>0</v>
      </c>
      <c r="D1226">
        <f>IFERROR(VLOOKUP(C1226,'Enheter, modell og år'!$A$2:$B$31,2,FALSE),0)</f>
        <v>0</v>
      </c>
      <c r="E1226" t="str">
        <f>'Liste detaljert wide'!$F$1</f>
        <v>Studiepoengbev</v>
      </c>
      <c r="F1226" t="str">
        <f t="shared" si="696"/>
        <v>2021RFM0Studiepoengbev</v>
      </c>
      <c r="G1226" s="3">
        <f>'Liste detaljert wide'!F146</f>
        <v>0</v>
      </c>
      <c r="H1226" t="str">
        <f>VLOOKUP(E1226,Def!$B$2:$C$15,2,FALSE)</f>
        <v>Utdanningsinsentiv</v>
      </c>
      <c r="I1226" s="3">
        <f>IF(A1226='Enheter, modell og år'!$F$2-1,0,G1226-VLOOKUP(A1226-1&amp;B1226&amp;C1226&amp;E1226,$F$2:$G$7561,2,FALSE))</f>
        <v>0</v>
      </c>
      <c r="J1226" s="3">
        <f>IF(A1226='Enheter, modell og år'!$F$2-1,0,VLOOKUP(A1226-1&amp;B1226&amp;C1226&amp;E1226,$F$2:$G$7561,2,FALSE))</f>
        <v>0</v>
      </c>
    </row>
    <row r="1227" spans="1:10" x14ac:dyDescent="0.25">
      <c r="A1227">
        <f t="shared" ref="A1227:C1227" si="704">A687</f>
        <v>2021</v>
      </c>
      <c r="B1227" t="str">
        <f t="shared" si="704"/>
        <v>RFM</v>
      </c>
      <c r="C1227">
        <f t="shared" si="704"/>
        <v>0</v>
      </c>
      <c r="D1227">
        <f>IFERROR(VLOOKUP(C1227,'Enheter, modell og år'!$A$2:$B$31,2,FALSE),0)</f>
        <v>0</v>
      </c>
      <c r="E1227" t="str">
        <f>'Liste detaljert wide'!$F$1</f>
        <v>Studiepoengbev</v>
      </c>
      <c r="F1227" t="str">
        <f t="shared" si="696"/>
        <v>2021RFM0Studiepoengbev</v>
      </c>
      <c r="G1227" s="3">
        <f>'Liste detaljert wide'!F147</f>
        <v>0</v>
      </c>
      <c r="H1227" t="str">
        <f>VLOOKUP(E1227,Def!$B$2:$C$15,2,FALSE)</f>
        <v>Utdanningsinsentiv</v>
      </c>
      <c r="I1227" s="3">
        <f>IF(A1227='Enheter, modell og år'!$F$2-1,0,G1227-VLOOKUP(A1227-1&amp;B1227&amp;C1227&amp;E1227,$F$2:$G$7561,2,FALSE))</f>
        <v>0</v>
      </c>
      <c r="J1227" s="3">
        <f>IF(A1227='Enheter, modell og år'!$F$2-1,0,VLOOKUP(A1227-1&amp;B1227&amp;C1227&amp;E1227,$F$2:$G$7561,2,FALSE))</f>
        <v>0</v>
      </c>
    </row>
    <row r="1228" spans="1:10" x14ac:dyDescent="0.25">
      <c r="A1228">
        <f t="shared" ref="A1228:C1228" si="705">A688</f>
        <v>2021</v>
      </c>
      <c r="B1228" t="str">
        <f t="shared" si="705"/>
        <v>RFM</v>
      </c>
      <c r="C1228">
        <f t="shared" si="705"/>
        <v>0</v>
      </c>
      <c r="D1228">
        <f>IFERROR(VLOOKUP(C1228,'Enheter, modell og år'!$A$2:$B$31,2,FALSE),0)</f>
        <v>0</v>
      </c>
      <c r="E1228" t="str">
        <f>'Liste detaljert wide'!$F$1</f>
        <v>Studiepoengbev</v>
      </c>
      <c r="F1228" t="str">
        <f t="shared" si="696"/>
        <v>2021RFM0Studiepoengbev</v>
      </c>
      <c r="G1228" s="3">
        <f>'Liste detaljert wide'!F148</f>
        <v>0</v>
      </c>
      <c r="H1228" t="str">
        <f>VLOOKUP(E1228,Def!$B$2:$C$15,2,FALSE)</f>
        <v>Utdanningsinsentiv</v>
      </c>
      <c r="I1228" s="3">
        <f>IF(A1228='Enheter, modell og år'!$F$2-1,0,G1228-VLOOKUP(A1228-1&amp;B1228&amp;C1228&amp;E1228,$F$2:$G$7561,2,FALSE))</f>
        <v>0</v>
      </c>
      <c r="J1228" s="3">
        <f>IF(A1228='Enheter, modell og år'!$F$2-1,0,VLOOKUP(A1228-1&amp;B1228&amp;C1228&amp;E1228,$F$2:$G$7561,2,FALSE))</f>
        <v>0</v>
      </c>
    </row>
    <row r="1229" spans="1:10" x14ac:dyDescent="0.25">
      <c r="A1229">
        <f t="shared" ref="A1229:C1229" si="706">A689</f>
        <v>2021</v>
      </c>
      <c r="B1229" t="str">
        <f t="shared" si="706"/>
        <v>RFM</v>
      </c>
      <c r="C1229">
        <f t="shared" si="706"/>
        <v>0</v>
      </c>
      <c r="D1229">
        <f>IFERROR(VLOOKUP(C1229,'Enheter, modell og år'!$A$2:$B$31,2,FALSE),0)</f>
        <v>0</v>
      </c>
      <c r="E1229" t="str">
        <f>'Liste detaljert wide'!$F$1</f>
        <v>Studiepoengbev</v>
      </c>
      <c r="F1229" t="str">
        <f t="shared" si="696"/>
        <v>2021RFM0Studiepoengbev</v>
      </c>
      <c r="G1229" s="3">
        <f>'Liste detaljert wide'!F149</f>
        <v>0</v>
      </c>
      <c r="H1229" t="str">
        <f>VLOOKUP(E1229,Def!$B$2:$C$15,2,FALSE)</f>
        <v>Utdanningsinsentiv</v>
      </c>
      <c r="I1229" s="3">
        <f>IF(A1229='Enheter, modell og år'!$F$2-1,0,G1229-VLOOKUP(A1229-1&amp;B1229&amp;C1229&amp;E1229,$F$2:$G$7561,2,FALSE))</f>
        <v>0</v>
      </c>
      <c r="J1229" s="3">
        <f>IF(A1229='Enheter, modell og år'!$F$2-1,0,VLOOKUP(A1229-1&amp;B1229&amp;C1229&amp;E1229,$F$2:$G$7561,2,FALSE))</f>
        <v>0</v>
      </c>
    </row>
    <row r="1230" spans="1:10" x14ac:dyDescent="0.25">
      <c r="A1230">
        <f t="shared" ref="A1230:C1230" si="707">A690</f>
        <v>2021</v>
      </c>
      <c r="B1230" t="str">
        <f t="shared" si="707"/>
        <v>RFM</v>
      </c>
      <c r="C1230">
        <f t="shared" si="707"/>
        <v>0</v>
      </c>
      <c r="D1230">
        <f>IFERROR(VLOOKUP(C1230,'Enheter, modell og år'!$A$2:$B$31,2,FALSE),0)</f>
        <v>0</v>
      </c>
      <c r="E1230" t="str">
        <f>'Liste detaljert wide'!$F$1</f>
        <v>Studiepoengbev</v>
      </c>
      <c r="F1230" t="str">
        <f t="shared" si="696"/>
        <v>2021RFM0Studiepoengbev</v>
      </c>
      <c r="G1230" s="3">
        <f>'Liste detaljert wide'!F150</f>
        <v>0</v>
      </c>
      <c r="H1230" t="str">
        <f>VLOOKUP(E1230,Def!$B$2:$C$15,2,FALSE)</f>
        <v>Utdanningsinsentiv</v>
      </c>
      <c r="I1230" s="3">
        <f>IF(A1230='Enheter, modell og år'!$F$2-1,0,G1230-VLOOKUP(A1230-1&amp;B1230&amp;C1230&amp;E1230,$F$2:$G$7561,2,FALSE))</f>
        <v>0</v>
      </c>
      <c r="J1230" s="3">
        <f>IF(A1230='Enheter, modell og år'!$F$2-1,0,VLOOKUP(A1230-1&amp;B1230&amp;C1230&amp;E1230,$F$2:$G$7561,2,FALSE))</f>
        <v>0</v>
      </c>
    </row>
    <row r="1231" spans="1:10" x14ac:dyDescent="0.25">
      <c r="A1231">
        <f t="shared" ref="A1231:C1231" si="708">A691</f>
        <v>2021</v>
      </c>
      <c r="B1231" t="str">
        <f t="shared" si="708"/>
        <v>RFM</v>
      </c>
      <c r="C1231">
        <f t="shared" si="708"/>
        <v>0</v>
      </c>
      <c r="D1231">
        <f>IFERROR(VLOOKUP(C1231,'Enheter, modell og år'!$A$2:$B$31,2,FALSE),0)</f>
        <v>0</v>
      </c>
      <c r="E1231" t="str">
        <f>'Liste detaljert wide'!$F$1</f>
        <v>Studiepoengbev</v>
      </c>
      <c r="F1231" t="str">
        <f t="shared" si="696"/>
        <v>2021RFM0Studiepoengbev</v>
      </c>
      <c r="G1231" s="3">
        <f>'Liste detaljert wide'!F151</f>
        <v>0</v>
      </c>
      <c r="H1231" t="str">
        <f>VLOOKUP(E1231,Def!$B$2:$C$15,2,FALSE)</f>
        <v>Utdanningsinsentiv</v>
      </c>
      <c r="I1231" s="3">
        <f>IF(A1231='Enheter, modell og år'!$F$2-1,0,G1231-VLOOKUP(A1231-1&amp;B1231&amp;C1231&amp;E1231,$F$2:$G$7561,2,FALSE))</f>
        <v>0</v>
      </c>
      <c r="J1231" s="3">
        <f>IF(A1231='Enheter, modell og år'!$F$2-1,0,VLOOKUP(A1231-1&amp;B1231&amp;C1231&amp;E1231,$F$2:$G$7561,2,FALSE))</f>
        <v>0</v>
      </c>
    </row>
    <row r="1232" spans="1:10" x14ac:dyDescent="0.25">
      <c r="A1232">
        <f t="shared" ref="A1232:C1232" si="709">A692</f>
        <v>2022</v>
      </c>
      <c r="B1232" t="str">
        <f t="shared" si="709"/>
        <v>RFM</v>
      </c>
      <c r="C1232">
        <f t="shared" si="709"/>
        <v>0</v>
      </c>
      <c r="D1232">
        <f>IFERROR(VLOOKUP(C1232,'Enheter, modell og år'!$A$2:$B$31,2,FALSE),0)</f>
        <v>0</v>
      </c>
      <c r="E1232" t="str">
        <f>'Liste detaljert wide'!$F$1</f>
        <v>Studiepoengbev</v>
      </c>
      <c r="F1232" t="str">
        <f t="shared" si="696"/>
        <v>2022RFM0Studiepoengbev</v>
      </c>
      <c r="G1232" s="3">
        <f>'Liste detaljert wide'!F152</f>
        <v>0</v>
      </c>
      <c r="H1232" t="str">
        <f>VLOOKUP(E1232,Def!$B$2:$C$15,2,FALSE)</f>
        <v>Utdanningsinsentiv</v>
      </c>
      <c r="I1232" s="3">
        <f>IF(A1232='Enheter, modell og år'!$F$2-1,0,G1232-VLOOKUP(A1232-1&amp;B1232&amp;C1232&amp;E1232,$F$2:$G$7561,2,FALSE))</f>
        <v>0</v>
      </c>
      <c r="J1232" s="3">
        <f>IF(A1232='Enheter, modell og år'!$F$2-1,0,VLOOKUP(A1232-1&amp;B1232&amp;C1232&amp;E1232,$F$2:$G$7561,2,FALSE))</f>
        <v>0</v>
      </c>
    </row>
    <row r="1233" spans="1:10" x14ac:dyDescent="0.25">
      <c r="A1233">
        <f t="shared" ref="A1233:C1233" si="710">A693</f>
        <v>2022</v>
      </c>
      <c r="B1233" t="str">
        <f t="shared" si="710"/>
        <v>RFM</v>
      </c>
      <c r="C1233">
        <f t="shared" si="710"/>
        <v>0</v>
      </c>
      <c r="D1233">
        <f>IFERROR(VLOOKUP(C1233,'Enheter, modell og år'!$A$2:$B$31,2,FALSE),0)</f>
        <v>0</v>
      </c>
      <c r="E1233" t="str">
        <f>'Liste detaljert wide'!$F$1</f>
        <v>Studiepoengbev</v>
      </c>
      <c r="F1233" t="str">
        <f t="shared" si="696"/>
        <v>2022RFM0Studiepoengbev</v>
      </c>
      <c r="G1233" s="3">
        <f>'Liste detaljert wide'!F153</f>
        <v>0</v>
      </c>
      <c r="H1233" t="str">
        <f>VLOOKUP(E1233,Def!$B$2:$C$15,2,FALSE)</f>
        <v>Utdanningsinsentiv</v>
      </c>
      <c r="I1233" s="3">
        <f>IF(A1233='Enheter, modell og år'!$F$2-1,0,G1233-VLOOKUP(A1233-1&amp;B1233&amp;C1233&amp;E1233,$F$2:$G$7561,2,FALSE))</f>
        <v>0</v>
      </c>
      <c r="J1233" s="3">
        <f>IF(A1233='Enheter, modell og år'!$F$2-1,0,VLOOKUP(A1233-1&amp;B1233&amp;C1233&amp;E1233,$F$2:$G$7561,2,FALSE))</f>
        <v>0</v>
      </c>
    </row>
    <row r="1234" spans="1:10" x14ac:dyDescent="0.25">
      <c r="A1234">
        <f t="shared" ref="A1234:C1234" si="711">A694</f>
        <v>2022</v>
      </c>
      <c r="B1234" t="str">
        <f t="shared" si="711"/>
        <v>RFM</v>
      </c>
      <c r="C1234">
        <f t="shared" si="711"/>
        <v>0</v>
      </c>
      <c r="D1234">
        <f>IFERROR(VLOOKUP(C1234,'Enheter, modell og år'!$A$2:$B$31,2,FALSE),0)</f>
        <v>0</v>
      </c>
      <c r="E1234" t="str">
        <f>'Liste detaljert wide'!$F$1</f>
        <v>Studiepoengbev</v>
      </c>
      <c r="F1234" t="str">
        <f t="shared" si="696"/>
        <v>2022RFM0Studiepoengbev</v>
      </c>
      <c r="G1234" s="3">
        <f>'Liste detaljert wide'!F154</f>
        <v>0</v>
      </c>
      <c r="H1234" t="str">
        <f>VLOOKUP(E1234,Def!$B$2:$C$15,2,FALSE)</f>
        <v>Utdanningsinsentiv</v>
      </c>
      <c r="I1234" s="3">
        <f>IF(A1234='Enheter, modell og år'!$F$2-1,0,G1234-VLOOKUP(A1234-1&amp;B1234&amp;C1234&amp;E1234,$F$2:$G$7561,2,FALSE))</f>
        <v>0</v>
      </c>
      <c r="J1234" s="3">
        <f>IF(A1234='Enheter, modell og år'!$F$2-1,0,VLOOKUP(A1234-1&amp;B1234&amp;C1234&amp;E1234,$F$2:$G$7561,2,FALSE))</f>
        <v>0</v>
      </c>
    </row>
    <row r="1235" spans="1:10" x14ac:dyDescent="0.25">
      <c r="A1235">
        <f t="shared" ref="A1235:C1235" si="712">A695</f>
        <v>2022</v>
      </c>
      <c r="B1235" t="str">
        <f t="shared" si="712"/>
        <v>RFM</v>
      </c>
      <c r="C1235">
        <f t="shared" si="712"/>
        <v>0</v>
      </c>
      <c r="D1235">
        <f>IFERROR(VLOOKUP(C1235,'Enheter, modell og år'!$A$2:$B$31,2,FALSE),0)</f>
        <v>0</v>
      </c>
      <c r="E1235" t="str">
        <f>'Liste detaljert wide'!$F$1</f>
        <v>Studiepoengbev</v>
      </c>
      <c r="F1235" t="str">
        <f t="shared" si="696"/>
        <v>2022RFM0Studiepoengbev</v>
      </c>
      <c r="G1235" s="3">
        <f>'Liste detaljert wide'!F155</f>
        <v>0</v>
      </c>
      <c r="H1235" t="str">
        <f>VLOOKUP(E1235,Def!$B$2:$C$15,2,FALSE)</f>
        <v>Utdanningsinsentiv</v>
      </c>
      <c r="I1235" s="3">
        <f>IF(A1235='Enheter, modell og år'!$F$2-1,0,G1235-VLOOKUP(A1235-1&amp;B1235&amp;C1235&amp;E1235,$F$2:$G$7561,2,FALSE))</f>
        <v>0</v>
      </c>
      <c r="J1235" s="3">
        <f>IF(A1235='Enheter, modell og år'!$F$2-1,0,VLOOKUP(A1235-1&amp;B1235&amp;C1235&amp;E1235,$F$2:$G$7561,2,FALSE))</f>
        <v>0</v>
      </c>
    </row>
    <row r="1236" spans="1:10" x14ac:dyDescent="0.25">
      <c r="A1236">
        <f t="shared" ref="A1236:C1236" si="713">A696</f>
        <v>2022</v>
      </c>
      <c r="B1236" t="str">
        <f t="shared" si="713"/>
        <v>RFM</v>
      </c>
      <c r="C1236">
        <f t="shared" si="713"/>
        <v>0</v>
      </c>
      <c r="D1236">
        <f>IFERROR(VLOOKUP(C1236,'Enheter, modell og år'!$A$2:$B$31,2,FALSE),0)</f>
        <v>0</v>
      </c>
      <c r="E1236" t="str">
        <f>'Liste detaljert wide'!$F$1</f>
        <v>Studiepoengbev</v>
      </c>
      <c r="F1236" t="str">
        <f t="shared" si="696"/>
        <v>2022RFM0Studiepoengbev</v>
      </c>
      <c r="G1236" s="3">
        <f>'Liste detaljert wide'!F156</f>
        <v>0</v>
      </c>
      <c r="H1236" t="str">
        <f>VLOOKUP(E1236,Def!$B$2:$C$15,2,FALSE)</f>
        <v>Utdanningsinsentiv</v>
      </c>
      <c r="I1236" s="3">
        <f>IF(A1236='Enheter, modell og år'!$F$2-1,0,G1236-VLOOKUP(A1236-1&amp;B1236&amp;C1236&amp;E1236,$F$2:$G$7561,2,FALSE))</f>
        <v>0</v>
      </c>
      <c r="J1236" s="3">
        <f>IF(A1236='Enheter, modell og år'!$F$2-1,0,VLOOKUP(A1236-1&amp;B1236&amp;C1236&amp;E1236,$F$2:$G$7561,2,FALSE))</f>
        <v>0</v>
      </c>
    </row>
    <row r="1237" spans="1:10" x14ac:dyDescent="0.25">
      <c r="A1237">
        <f t="shared" ref="A1237:C1237" si="714">A697</f>
        <v>2022</v>
      </c>
      <c r="B1237" t="str">
        <f t="shared" si="714"/>
        <v>RFM</v>
      </c>
      <c r="C1237">
        <f t="shared" si="714"/>
        <v>0</v>
      </c>
      <c r="D1237">
        <f>IFERROR(VLOOKUP(C1237,'Enheter, modell og år'!$A$2:$B$31,2,FALSE),0)</f>
        <v>0</v>
      </c>
      <c r="E1237" t="str">
        <f>'Liste detaljert wide'!$F$1</f>
        <v>Studiepoengbev</v>
      </c>
      <c r="F1237" t="str">
        <f t="shared" si="696"/>
        <v>2022RFM0Studiepoengbev</v>
      </c>
      <c r="G1237" s="3">
        <f>'Liste detaljert wide'!F157</f>
        <v>0</v>
      </c>
      <c r="H1237" t="str">
        <f>VLOOKUP(E1237,Def!$B$2:$C$15,2,FALSE)</f>
        <v>Utdanningsinsentiv</v>
      </c>
      <c r="I1237" s="3">
        <f>IF(A1237='Enheter, modell og år'!$F$2-1,0,G1237-VLOOKUP(A1237-1&amp;B1237&amp;C1237&amp;E1237,$F$2:$G$7561,2,FALSE))</f>
        <v>0</v>
      </c>
      <c r="J1237" s="3">
        <f>IF(A1237='Enheter, modell og år'!$F$2-1,0,VLOOKUP(A1237-1&amp;B1237&amp;C1237&amp;E1237,$F$2:$G$7561,2,FALSE))</f>
        <v>0</v>
      </c>
    </row>
    <row r="1238" spans="1:10" x14ac:dyDescent="0.25">
      <c r="A1238">
        <f t="shared" ref="A1238:C1238" si="715">A698</f>
        <v>2022</v>
      </c>
      <c r="B1238" t="str">
        <f t="shared" si="715"/>
        <v>RFM</v>
      </c>
      <c r="C1238">
        <f t="shared" si="715"/>
        <v>0</v>
      </c>
      <c r="D1238">
        <f>IFERROR(VLOOKUP(C1238,'Enheter, modell og år'!$A$2:$B$31,2,FALSE),0)</f>
        <v>0</v>
      </c>
      <c r="E1238" t="str">
        <f>'Liste detaljert wide'!$F$1</f>
        <v>Studiepoengbev</v>
      </c>
      <c r="F1238" t="str">
        <f t="shared" si="696"/>
        <v>2022RFM0Studiepoengbev</v>
      </c>
      <c r="G1238" s="3">
        <f>'Liste detaljert wide'!F158</f>
        <v>0</v>
      </c>
      <c r="H1238" t="str">
        <f>VLOOKUP(E1238,Def!$B$2:$C$15,2,FALSE)</f>
        <v>Utdanningsinsentiv</v>
      </c>
      <c r="I1238" s="3">
        <f>IF(A1238='Enheter, modell og år'!$F$2-1,0,G1238-VLOOKUP(A1238-1&amp;B1238&amp;C1238&amp;E1238,$F$2:$G$7561,2,FALSE))</f>
        <v>0</v>
      </c>
      <c r="J1238" s="3">
        <f>IF(A1238='Enheter, modell og år'!$F$2-1,0,VLOOKUP(A1238-1&amp;B1238&amp;C1238&amp;E1238,$F$2:$G$7561,2,FALSE))</f>
        <v>0</v>
      </c>
    </row>
    <row r="1239" spans="1:10" x14ac:dyDescent="0.25">
      <c r="A1239">
        <f t="shared" ref="A1239:C1239" si="716">A699</f>
        <v>2022</v>
      </c>
      <c r="B1239" t="str">
        <f t="shared" si="716"/>
        <v>RFM</v>
      </c>
      <c r="C1239">
        <f t="shared" si="716"/>
        <v>0</v>
      </c>
      <c r="D1239">
        <f>IFERROR(VLOOKUP(C1239,'Enheter, modell og år'!$A$2:$B$31,2,FALSE),0)</f>
        <v>0</v>
      </c>
      <c r="E1239" t="str">
        <f>'Liste detaljert wide'!$F$1</f>
        <v>Studiepoengbev</v>
      </c>
      <c r="F1239" t="str">
        <f t="shared" si="696"/>
        <v>2022RFM0Studiepoengbev</v>
      </c>
      <c r="G1239" s="3">
        <f>'Liste detaljert wide'!F159</f>
        <v>0</v>
      </c>
      <c r="H1239" t="str">
        <f>VLOOKUP(E1239,Def!$B$2:$C$15,2,FALSE)</f>
        <v>Utdanningsinsentiv</v>
      </c>
      <c r="I1239" s="3">
        <f>IF(A1239='Enheter, modell og år'!$F$2-1,0,G1239-VLOOKUP(A1239-1&amp;B1239&amp;C1239&amp;E1239,$F$2:$G$7561,2,FALSE))</f>
        <v>0</v>
      </c>
      <c r="J1239" s="3">
        <f>IF(A1239='Enheter, modell og år'!$F$2-1,0,VLOOKUP(A1239-1&amp;B1239&amp;C1239&amp;E1239,$F$2:$G$7561,2,FALSE))</f>
        <v>0</v>
      </c>
    </row>
    <row r="1240" spans="1:10" x14ac:dyDescent="0.25">
      <c r="A1240">
        <f t="shared" ref="A1240:C1240" si="717">A700</f>
        <v>2022</v>
      </c>
      <c r="B1240" t="str">
        <f t="shared" si="717"/>
        <v>RFM</v>
      </c>
      <c r="C1240">
        <f t="shared" si="717"/>
        <v>0</v>
      </c>
      <c r="D1240">
        <f>IFERROR(VLOOKUP(C1240,'Enheter, modell og år'!$A$2:$B$31,2,FALSE),0)</f>
        <v>0</v>
      </c>
      <c r="E1240" t="str">
        <f>'Liste detaljert wide'!$F$1</f>
        <v>Studiepoengbev</v>
      </c>
      <c r="F1240" t="str">
        <f t="shared" si="696"/>
        <v>2022RFM0Studiepoengbev</v>
      </c>
      <c r="G1240" s="3">
        <f>'Liste detaljert wide'!F160</f>
        <v>0</v>
      </c>
      <c r="H1240" t="str">
        <f>VLOOKUP(E1240,Def!$B$2:$C$15,2,FALSE)</f>
        <v>Utdanningsinsentiv</v>
      </c>
      <c r="I1240" s="3">
        <f>IF(A1240='Enheter, modell og år'!$F$2-1,0,G1240-VLOOKUP(A1240-1&amp;B1240&amp;C1240&amp;E1240,$F$2:$G$7561,2,FALSE))</f>
        <v>0</v>
      </c>
      <c r="J1240" s="3">
        <f>IF(A1240='Enheter, modell og år'!$F$2-1,0,VLOOKUP(A1240-1&amp;B1240&amp;C1240&amp;E1240,$F$2:$G$7561,2,FALSE))</f>
        <v>0</v>
      </c>
    </row>
    <row r="1241" spans="1:10" x14ac:dyDescent="0.25">
      <c r="A1241">
        <f t="shared" ref="A1241:C1241" si="718">A701</f>
        <v>2022</v>
      </c>
      <c r="B1241" t="str">
        <f t="shared" si="718"/>
        <v>RFM</v>
      </c>
      <c r="C1241">
        <f t="shared" si="718"/>
        <v>0</v>
      </c>
      <c r="D1241">
        <f>IFERROR(VLOOKUP(C1241,'Enheter, modell og år'!$A$2:$B$31,2,FALSE),0)</f>
        <v>0</v>
      </c>
      <c r="E1241" t="str">
        <f>'Liste detaljert wide'!$F$1</f>
        <v>Studiepoengbev</v>
      </c>
      <c r="F1241" t="str">
        <f t="shared" si="696"/>
        <v>2022RFM0Studiepoengbev</v>
      </c>
      <c r="G1241" s="3">
        <f>'Liste detaljert wide'!F161</f>
        <v>0</v>
      </c>
      <c r="H1241" t="str">
        <f>VLOOKUP(E1241,Def!$B$2:$C$15,2,FALSE)</f>
        <v>Utdanningsinsentiv</v>
      </c>
      <c r="I1241" s="3">
        <f>IF(A1241='Enheter, modell og år'!$F$2-1,0,G1241-VLOOKUP(A1241-1&amp;B1241&amp;C1241&amp;E1241,$F$2:$G$7561,2,FALSE))</f>
        <v>0</v>
      </c>
      <c r="J1241" s="3">
        <f>IF(A1241='Enheter, modell og år'!$F$2-1,0,VLOOKUP(A1241-1&amp;B1241&amp;C1241&amp;E1241,$F$2:$G$7561,2,FALSE))</f>
        <v>0</v>
      </c>
    </row>
    <row r="1242" spans="1:10" x14ac:dyDescent="0.25">
      <c r="A1242">
        <f t="shared" ref="A1242:C1242" si="719">A702</f>
        <v>2022</v>
      </c>
      <c r="B1242" t="str">
        <f t="shared" si="719"/>
        <v>RFM</v>
      </c>
      <c r="C1242">
        <f t="shared" si="719"/>
        <v>0</v>
      </c>
      <c r="D1242">
        <f>IFERROR(VLOOKUP(C1242,'Enheter, modell og år'!$A$2:$B$31,2,FALSE),0)</f>
        <v>0</v>
      </c>
      <c r="E1242" t="str">
        <f>'Liste detaljert wide'!$F$1</f>
        <v>Studiepoengbev</v>
      </c>
      <c r="F1242" t="str">
        <f t="shared" si="696"/>
        <v>2022RFM0Studiepoengbev</v>
      </c>
      <c r="G1242" s="3">
        <f>'Liste detaljert wide'!F162</f>
        <v>0</v>
      </c>
      <c r="H1242" t="str">
        <f>VLOOKUP(E1242,Def!$B$2:$C$15,2,FALSE)</f>
        <v>Utdanningsinsentiv</v>
      </c>
      <c r="I1242" s="3">
        <f>IF(A1242='Enheter, modell og år'!$F$2-1,0,G1242-VLOOKUP(A1242-1&amp;B1242&amp;C1242&amp;E1242,$F$2:$G$7561,2,FALSE))</f>
        <v>0</v>
      </c>
      <c r="J1242" s="3">
        <f>IF(A1242='Enheter, modell og år'!$F$2-1,0,VLOOKUP(A1242-1&amp;B1242&amp;C1242&amp;E1242,$F$2:$G$7561,2,FALSE))</f>
        <v>0</v>
      </c>
    </row>
    <row r="1243" spans="1:10" x14ac:dyDescent="0.25">
      <c r="A1243">
        <f t="shared" ref="A1243:C1243" si="720">A703</f>
        <v>2022</v>
      </c>
      <c r="B1243" t="str">
        <f t="shared" si="720"/>
        <v>RFM</v>
      </c>
      <c r="C1243">
        <f t="shared" si="720"/>
        <v>0</v>
      </c>
      <c r="D1243">
        <f>IFERROR(VLOOKUP(C1243,'Enheter, modell og år'!$A$2:$B$31,2,FALSE),0)</f>
        <v>0</v>
      </c>
      <c r="E1243" t="str">
        <f>'Liste detaljert wide'!$F$1</f>
        <v>Studiepoengbev</v>
      </c>
      <c r="F1243" t="str">
        <f t="shared" si="696"/>
        <v>2022RFM0Studiepoengbev</v>
      </c>
      <c r="G1243" s="3">
        <f>'Liste detaljert wide'!F163</f>
        <v>0</v>
      </c>
      <c r="H1243" t="str">
        <f>VLOOKUP(E1243,Def!$B$2:$C$15,2,FALSE)</f>
        <v>Utdanningsinsentiv</v>
      </c>
      <c r="I1243" s="3">
        <f>IF(A1243='Enheter, modell og år'!$F$2-1,0,G1243-VLOOKUP(A1243-1&amp;B1243&amp;C1243&amp;E1243,$F$2:$G$7561,2,FALSE))</f>
        <v>0</v>
      </c>
      <c r="J1243" s="3">
        <f>IF(A1243='Enheter, modell og år'!$F$2-1,0,VLOOKUP(A1243-1&amp;B1243&amp;C1243&amp;E1243,$F$2:$G$7561,2,FALSE))</f>
        <v>0</v>
      </c>
    </row>
    <row r="1244" spans="1:10" x14ac:dyDescent="0.25">
      <c r="A1244">
        <f t="shared" ref="A1244:C1244" si="721">A704</f>
        <v>2022</v>
      </c>
      <c r="B1244" t="str">
        <f t="shared" si="721"/>
        <v>RFM</v>
      </c>
      <c r="C1244">
        <f t="shared" si="721"/>
        <v>0</v>
      </c>
      <c r="D1244">
        <f>IFERROR(VLOOKUP(C1244,'Enheter, modell og år'!$A$2:$B$31,2,FALSE),0)</f>
        <v>0</v>
      </c>
      <c r="E1244" t="str">
        <f>'Liste detaljert wide'!$F$1</f>
        <v>Studiepoengbev</v>
      </c>
      <c r="F1244" t="str">
        <f t="shared" si="696"/>
        <v>2022RFM0Studiepoengbev</v>
      </c>
      <c r="G1244" s="3">
        <f>'Liste detaljert wide'!F164</f>
        <v>0</v>
      </c>
      <c r="H1244" t="str">
        <f>VLOOKUP(E1244,Def!$B$2:$C$15,2,FALSE)</f>
        <v>Utdanningsinsentiv</v>
      </c>
      <c r="I1244" s="3">
        <f>IF(A1244='Enheter, modell og år'!$F$2-1,0,G1244-VLOOKUP(A1244-1&amp;B1244&amp;C1244&amp;E1244,$F$2:$G$7561,2,FALSE))</f>
        <v>0</v>
      </c>
      <c r="J1244" s="3">
        <f>IF(A1244='Enheter, modell og år'!$F$2-1,0,VLOOKUP(A1244-1&amp;B1244&amp;C1244&amp;E1244,$F$2:$G$7561,2,FALSE))</f>
        <v>0</v>
      </c>
    </row>
    <row r="1245" spans="1:10" x14ac:dyDescent="0.25">
      <c r="A1245">
        <f t="shared" ref="A1245:C1245" si="722">A705</f>
        <v>2022</v>
      </c>
      <c r="B1245" t="str">
        <f t="shared" si="722"/>
        <v>RFM</v>
      </c>
      <c r="C1245">
        <f t="shared" si="722"/>
        <v>0</v>
      </c>
      <c r="D1245">
        <f>IFERROR(VLOOKUP(C1245,'Enheter, modell og år'!$A$2:$B$31,2,FALSE),0)</f>
        <v>0</v>
      </c>
      <c r="E1245" t="str">
        <f>'Liste detaljert wide'!$F$1</f>
        <v>Studiepoengbev</v>
      </c>
      <c r="F1245" t="str">
        <f t="shared" si="696"/>
        <v>2022RFM0Studiepoengbev</v>
      </c>
      <c r="G1245" s="3">
        <f>'Liste detaljert wide'!F165</f>
        <v>0</v>
      </c>
      <c r="H1245" t="str">
        <f>VLOOKUP(E1245,Def!$B$2:$C$15,2,FALSE)</f>
        <v>Utdanningsinsentiv</v>
      </c>
      <c r="I1245" s="3">
        <f>IF(A1245='Enheter, modell og år'!$F$2-1,0,G1245-VLOOKUP(A1245-1&amp;B1245&amp;C1245&amp;E1245,$F$2:$G$7561,2,FALSE))</f>
        <v>0</v>
      </c>
      <c r="J1245" s="3">
        <f>IF(A1245='Enheter, modell og år'!$F$2-1,0,VLOOKUP(A1245-1&amp;B1245&amp;C1245&amp;E1245,$F$2:$G$7561,2,FALSE))</f>
        <v>0</v>
      </c>
    </row>
    <row r="1246" spans="1:10" x14ac:dyDescent="0.25">
      <c r="A1246">
        <f t="shared" ref="A1246:C1246" si="723">A706</f>
        <v>2022</v>
      </c>
      <c r="B1246" t="str">
        <f t="shared" si="723"/>
        <v>RFM</v>
      </c>
      <c r="C1246">
        <f t="shared" si="723"/>
        <v>0</v>
      </c>
      <c r="D1246">
        <f>IFERROR(VLOOKUP(C1246,'Enheter, modell og år'!$A$2:$B$31,2,FALSE),0)</f>
        <v>0</v>
      </c>
      <c r="E1246" t="str">
        <f>'Liste detaljert wide'!$F$1</f>
        <v>Studiepoengbev</v>
      </c>
      <c r="F1246" t="str">
        <f t="shared" si="696"/>
        <v>2022RFM0Studiepoengbev</v>
      </c>
      <c r="G1246" s="3">
        <f>'Liste detaljert wide'!F166</f>
        <v>0</v>
      </c>
      <c r="H1246" t="str">
        <f>VLOOKUP(E1246,Def!$B$2:$C$15,2,FALSE)</f>
        <v>Utdanningsinsentiv</v>
      </c>
      <c r="I1246" s="3">
        <f>IF(A1246='Enheter, modell og år'!$F$2-1,0,G1246-VLOOKUP(A1246-1&amp;B1246&amp;C1246&amp;E1246,$F$2:$G$7561,2,FALSE))</f>
        <v>0</v>
      </c>
      <c r="J1246" s="3">
        <f>IF(A1246='Enheter, modell og år'!$F$2-1,0,VLOOKUP(A1246-1&amp;B1246&amp;C1246&amp;E1246,$F$2:$G$7561,2,FALSE))</f>
        <v>0</v>
      </c>
    </row>
    <row r="1247" spans="1:10" x14ac:dyDescent="0.25">
      <c r="A1247">
        <f t="shared" ref="A1247:C1247" si="724">A707</f>
        <v>2022</v>
      </c>
      <c r="B1247" t="str">
        <f t="shared" si="724"/>
        <v>RFM</v>
      </c>
      <c r="C1247">
        <f t="shared" si="724"/>
        <v>0</v>
      </c>
      <c r="D1247">
        <f>IFERROR(VLOOKUP(C1247,'Enheter, modell og år'!$A$2:$B$31,2,FALSE),0)</f>
        <v>0</v>
      </c>
      <c r="E1247" t="str">
        <f>'Liste detaljert wide'!$F$1</f>
        <v>Studiepoengbev</v>
      </c>
      <c r="F1247" t="str">
        <f t="shared" si="696"/>
        <v>2022RFM0Studiepoengbev</v>
      </c>
      <c r="G1247" s="3">
        <f>'Liste detaljert wide'!F167</f>
        <v>0</v>
      </c>
      <c r="H1247" t="str">
        <f>VLOOKUP(E1247,Def!$B$2:$C$15,2,FALSE)</f>
        <v>Utdanningsinsentiv</v>
      </c>
      <c r="I1247" s="3">
        <f>IF(A1247='Enheter, modell og år'!$F$2-1,0,G1247-VLOOKUP(A1247-1&amp;B1247&amp;C1247&amp;E1247,$F$2:$G$7561,2,FALSE))</f>
        <v>0</v>
      </c>
      <c r="J1247" s="3">
        <f>IF(A1247='Enheter, modell og år'!$F$2-1,0,VLOOKUP(A1247-1&amp;B1247&amp;C1247&amp;E1247,$F$2:$G$7561,2,FALSE))</f>
        <v>0</v>
      </c>
    </row>
    <row r="1248" spans="1:10" x14ac:dyDescent="0.25">
      <c r="A1248">
        <f t="shared" ref="A1248:C1248" si="725">A708</f>
        <v>2022</v>
      </c>
      <c r="B1248" t="str">
        <f t="shared" si="725"/>
        <v>RFM</v>
      </c>
      <c r="C1248">
        <f t="shared" si="725"/>
        <v>0</v>
      </c>
      <c r="D1248">
        <f>IFERROR(VLOOKUP(C1248,'Enheter, modell og år'!$A$2:$B$31,2,FALSE),0)</f>
        <v>0</v>
      </c>
      <c r="E1248" t="str">
        <f>'Liste detaljert wide'!$F$1</f>
        <v>Studiepoengbev</v>
      </c>
      <c r="F1248" t="str">
        <f t="shared" si="696"/>
        <v>2022RFM0Studiepoengbev</v>
      </c>
      <c r="G1248" s="3">
        <f>'Liste detaljert wide'!F168</f>
        <v>0</v>
      </c>
      <c r="H1248" t="str">
        <f>VLOOKUP(E1248,Def!$B$2:$C$15,2,FALSE)</f>
        <v>Utdanningsinsentiv</v>
      </c>
      <c r="I1248" s="3">
        <f>IF(A1248='Enheter, modell og år'!$F$2-1,0,G1248-VLOOKUP(A1248-1&amp;B1248&amp;C1248&amp;E1248,$F$2:$G$7561,2,FALSE))</f>
        <v>0</v>
      </c>
      <c r="J1248" s="3">
        <f>IF(A1248='Enheter, modell og år'!$F$2-1,0,VLOOKUP(A1248-1&amp;B1248&amp;C1248&amp;E1248,$F$2:$G$7561,2,FALSE))</f>
        <v>0</v>
      </c>
    </row>
    <row r="1249" spans="1:10" x14ac:dyDescent="0.25">
      <c r="A1249">
        <f t="shared" ref="A1249:C1249" si="726">A709</f>
        <v>2022</v>
      </c>
      <c r="B1249" t="str">
        <f t="shared" si="726"/>
        <v>RFM</v>
      </c>
      <c r="C1249">
        <f t="shared" si="726"/>
        <v>0</v>
      </c>
      <c r="D1249">
        <f>IFERROR(VLOOKUP(C1249,'Enheter, modell og år'!$A$2:$B$31,2,FALSE),0)</f>
        <v>0</v>
      </c>
      <c r="E1249" t="str">
        <f>'Liste detaljert wide'!$F$1</f>
        <v>Studiepoengbev</v>
      </c>
      <c r="F1249" t="str">
        <f t="shared" si="696"/>
        <v>2022RFM0Studiepoengbev</v>
      </c>
      <c r="G1249" s="3">
        <f>'Liste detaljert wide'!F169</f>
        <v>0</v>
      </c>
      <c r="H1249" t="str">
        <f>VLOOKUP(E1249,Def!$B$2:$C$15,2,FALSE)</f>
        <v>Utdanningsinsentiv</v>
      </c>
      <c r="I1249" s="3">
        <f>IF(A1249='Enheter, modell og år'!$F$2-1,0,G1249-VLOOKUP(A1249-1&amp;B1249&amp;C1249&amp;E1249,$F$2:$G$7561,2,FALSE))</f>
        <v>0</v>
      </c>
      <c r="J1249" s="3">
        <f>IF(A1249='Enheter, modell og år'!$F$2-1,0,VLOOKUP(A1249-1&amp;B1249&amp;C1249&amp;E1249,$F$2:$G$7561,2,FALSE))</f>
        <v>0</v>
      </c>
    </row>
    <row r="1250" spans="1:10" x14ac:dyDescent="0.25">
      <c r="A1250">
        <f t="shared" ref="A1250:C1250" si="727">A710</f>
        <v>2022</v>
      </c>
      <c r="B1250" t="str">
        <f t="shared" si="727"/>
        <v>RFM</v>
      </c>
      <c r="C1250">
        <f t="shared" si="727"/>
        <v>0</v>
      </c>
      <c r="D1250">
        <f>IFERROR(VLOOKUP(C1250,'Enheter, modell og år'!$A$2:$B$31,2,FALSE),0)</f>
        <v>0</v>
      </c>
      <c r="E1250" t="str">
        <f>'Liste detaljert wide'!$F$1</f>
        <v>Studiepoengbev</v>
      </c>
      <c r="F1250" t="str">
        <f t="shared" si="696"/>
        <v>2022RFM0Studiepoengbev</v>
      </c>
      <c r="G1250" s="3">
        <f>'Liste detaljert wide'!F170</f>
        <v>0</v>
      </c>
      <c r="H1250" t="str">
        <f>VLOOKUP(E1250,Def!$B$2:$C$15,2,FALSE)</f>
        <v>Utdanningsinsentiv</v>
      </c>
      <c r="I1250" s="3">
        <f>IF(A1250='Enheter, modell og år'!$F$2-1,0,G1250-VLOOKUP(A1250-1&amp;B1250&amp;C1250&amp;E1250,$F$2:$G$7561,2,FALSE))</f>
        <v>0</v>
      </c>
      <c r="J1250" s="3">
        <f>IF(A1250='Enheter, modell og år'!$F$2-1,0,VLOOKUP(A1250-1&amp;B1250&amp;C1250&amp;E1250,$F$2:$G$7561,2,FALSE))</f>
        <v>0</v>
      </c>
    </row>
    <row r="1251" spans="1:10" x14ac:dyDescent="0.25">
      <c r="A1251">
        <f t="shared" ref="A1251:C1251" si="728">A711</f>
        <v>2022</v>
      </c>
      <c r="B1251" t="str">
        <f t="shared" si="728"/>
        <v>RFM</v>
      </c>
      <c r="C1251">
        <f t="shared" si="728"/>
        <v>0</v>
      </c>
      <c r="D1251">
        <f>IFERROR(VLOOKUP(C1251,'Enheter, modell og år'!$A$2:$B$31,2,FALSE),0)</f>
        <v>0</v>
      </c>
      <c r="E1251" t="str">
        <f>'Liste detaljert wide'!$F$1</f>
        <v>Studiepoengbev</v>
      </c>
      <c r="F1251" t="str">
        <f t="shared" si="696"/>
        <v>2022RFM0Studiepoengbev</v>
      </c>
      <c r="G1251" s="3">
        <f>'Liste detaljert wide'!F171</f>
        <v>0</v>
      </c>
      <c r="H1251" t="str">
        <f>VLOOKUP(E1251,Def!$B$2:$C$15,2,FALSE)</f>
        <v>Utdanningsinsentiv</v>
      </c>
      <c r="I1251" s="3">
        <f>IF(A1251='Enheter, modell og år'!$F$2-1,0,G1251-VLOOKUP(A1251-1&amp;B1251&amp;C1251&amp;E1251,$F$2:$G$7561,2,FALSE))</f>
        <v>0</v>
      </c>
      <c r="J1251" s="3">
        <f>IF(A1251='Enheter, modell og år'!$F$2-1,0,VLOOKUP(A1251-1&amp;B1251&amp;C1251&amp;E1251,$F$2:$G$7561,2,FALSE))</f>
        <v>0</v>
      </c>
    </row>
    <row r="1252" spans="1:10" x14ac:dyDescent="0.25">
      <c r="A1252">
        <f t="shared" ref="A1252:C1252" si="729">A712</f>
        <v>2022</v>
      </c>
      <c r="B1252" t="str">
        <f t="shared" si="729"/>
        <v>RFM</v>
      </c>
      <c r="C1252">
        <f t="shared" si="729"/>
        <v>0</v>
      </c>
      <c r="D1252">
        <f>IFERROR(VLOOKUP(C1252,'Enheter, modell og år'!$A$2:$B$31,2,FALSE),0)</f>
        <v>0</v>
      </c>
      <c r="E1252" t="str">
        <f>'Liste detaljert wide'!$F$1</f>
        <v>Studiepoengbev</v>
      </c>
      <c r="F1252" t="str">
        <f t="shared" si="696"/>
        <v>2022RFM0Studiepoengbev</v>
      </c>
      <c r="G1252" s="3">
        <f>'Liste detaljert wide'!F172</f>
        <v>0</v>
      </c>
      <c r="H1252" t="str">
        <f>VLOOKUP(E1252,Def!$B$2:$C$15,2,FALSE)</f>
        <v>Utdanningsinsentiv</v>
      </c>
      <c r="I1252" s="3">
        <f>IF(A1252='Enheter, modell og år'!$F$2-1,0,G1252-VLOOKUP(A1252-1&amp;B1252&amp;C1252&amp;E1252,$F$2:$G$7561,2,FALSE))</f>
        <v>0</v>
      </c>
      <c r="J1252" s="3">
        <f>IF(A1252='Enheter, modell og år'!$F$2-1,0,VLOOKUP(A1252-1&amp;B1252&amp;C1252&amp;E1252,$F$2:$G$7561,2,FALSE))</f>
        <v>0</v>
      </c>
    </row>
    <row r="1253" spans="1:10" x14ac:dyDescent="0.25">
      <c r="A1253">
        <f t="shared" ref="A1253:C1253" si="730">A713</f>
        <v>2022</v>
      </c>
      <c r="B1253" t="str">
        <f t="shared" si="730"/>
        <v>RFM</v>
      </c>
      <c r="C1253">
        <f t="shared" si="730"/>
        <v>0</v>
      </c>
      <c r="D1253">
        <f>IFERROR(VLOOKUP(C1253,'Enheter, modell og år'!$A$2:$B$31,2,FALSE),0)</f>
        <v>0</v>
      </c>
      <c r="E1253" t="str">
        <f>'Liste detaljert wide'!$F$1</f>
        <v>Studiepoengbev</v>
      </c>
      <c r="F1253" t="str">
        <f t="shared" si="696"/>
        <v>2022RFM0Studiepoengbev</v>
      </c>
      <c r="G1253" s="3">
        <f>'Liste detaljert wide'!F173</f>
        <v>0</v>
      </c>
      <c r="H1253" t="str">
        <f>VLOOKUP(E1253,Def!$B$2:$C$15,2,FALSE)</f>
        <v>Utdanningsinsentiv</v>
      </c>
      <c r="I1253" s="3">
        <f>IF(A1253='Enheter, modell og år'!$F$2-1,0,G1253-VLOOKUP(A1253-1&amp;B1253&amp;C1253&amp;E1253,$F$2:$G$7561,2,FALSE))</f>
        <v>0</v>
      </c>
      <c r="J1253" s="3">
        <f>IF(A1253='Enheter, modell og år'!$F$2-1,0,VLOOKUP(A1253-1&amp;B1253&amp;C1253&amp;E1253,$F$2:$G$7561,2,FALSE))</f>
        <v>0</v>
      </c>
    </row>
    <row r="1254" spans="1:10" x14ac:dyDescent="0.25">
      <c r="A1254">
        <f t="shared" ref="A1254:C1254" si="731">A714</f>
        <v>2022</v>
      </c>
      <c r="B1254" t="str">
        <f t="shared" si="731"/>
        <v>RFM</v>
      </c>
      <c r="C1254">
        <f t="shared" si="731"/>
        <v>0</v>
      </c>
      <c r="D1254">
        <f>IFERROR(VLOOKUP(C1254,'Enheter, modell og år'!$A$2:$B$31,2,FALSE),0)</f>
        <v>0</v>
      </c>
      <c r="E1254" t="str">
        <f>'Liste detaljert wide'!$F$1</f>
        <v>Studiepoengbev</v>
      </c>
      <c r="F1254" t="str">
        <f t="shared" si="696"/>
        <v>2022RFM0Studiepoengbev</v>
      </c>
      <c r="G1254" s="3">
        <f>'Liste detaljert wide'!F174</f>
        <v>0</v>
      </c>
      <c r="H1254" t="str">
        <f>VLOOKUP(E1254,Def!$B$2:$C$15,2,FALSE)</f>
        <v>Utdanningsinsentiv</v>
      </c>
      <c r="I1254" s="3">
        <f>IF(A1254='Enheter, modell og år'!$F$2-1,0,G1254-VLOOKUP(A1254-1&amp;B1254&amp;C1254&amp;E1254,$F$2:$G$7561,2,FALSE))</f>
        <v>0</v>
      </c>
      <c r="J1254" s="3">
        <f>IF(A1254='Enheter, modell og år'!$F$2-1,0,VLOOKUP(A1254-1&amp;B1254&amp;C1254&amp;E1254,$F$2:$G$7561,2,FALSE))</f>
        <v>0</v>
      </c>
    </row>
    <row r="1255" spans="1:10" x14ac:dyDescent="0.25">
      <c r="A1255">
        <f t="shared" ref="A1255:C1255" si="732">A715</f>
        <v>2022</v>
      </c>
      <c r="B1255" t="str">
        <f t="shared" si="732"/>
        <v>RFM</v>
      </c>
      <c r="C1255">
        <f t="shared" si="732"/>
        <v>0</v>
      </c>
      <c r="D1255">
        <f>IFERROR(VLOOKUP(C1255,'Enheter, modell og år'!$A$2:$B$31,2,FALSE),0)</f>
        <v>0</v>
      </c>
      <c r="E1255" t="str">
        <f>'Liste detaljert wide'!$F$1</f>
        <v>Studiepoengbev</v>
      </c>
      <c r="F1255" t="str">
        <f t="shared" si="696"/>
        <v>2022RFM0Studiepoengbev</v>
      </c>
      <c r="G1255" s="3">
        <f>'Liste detaljert wide'!F175</f>
        <v>0</v>
      </c>
      <c r="H1255" t="str">
        <f>VLOOKUP(E1255,Def!$B$2:$C$15,2,FALSE)</f>
        <v>Utdanningsinsentiv</v>
      </c>
      <c r="I1255" s="3">
        <f>IF(A1255='Enheter, modell og år'!$F$2-1,0,G1255-VLOOKUP(A1255-1&amp;B1255&amp;C1255&amp;E1255,$F$2:$G$7561,2,FALSE))</f>
        <v>0</v>
      </c>
      <c r="J1255" s="3">
        <f>IF(A1255='Enheter, modell og år'!$F$2-1,0,VLOOKUP(A1255-1&amp;B1255&amp;C1255&amp;E1255,$F$2:$G$7561,2,FALSE))</f>
        <v>0</v>
      </c>
    </row>
    <row r="1256" spans="1:10" x14ac:dyDescent="0.25">
      <c r="A1256">
        <f t="shared" ref="A1256:C1256" si="733">A716</f>
        <v>2022</v>
      </c>
      <c r="B1256" t="str">
        <f t="shared" si="733"/>
        <v>RFM</v>
      </c>
      <c r="C1256">
        <f t="shared" si="733"/>
        <v>0</v>
      </c>
      <c r="D1256">
        <f>IFERROR(VLOOKUP(C1256,'Enheter, modell og år'!$A$2:$B$31,2,FALSE),0)</f>
        <v>0</v>
      </c>
      <c r="E1256" t="str">
        <f>'Liste detaljert wide'!$F$1</f>
        <v>Studiepoengbev</v>
      </c>
      <c r="F1256" t="str">
        <f t="shared" si="696"/>
        <v>2022RFM0Studiepoengbev</v>
      </c>
      <c r="G1256" s="3">
        <f>'Liste detaljert wide'!F176</f>
        <v>0</v>
      </c>
      <c r="H1256" t="str">
        <f>VLOOKUP(E1256,Def!$B$2:$C$15,2,FALSE)</f>
        <v>Utdanningsinsentiv</v>
      </c>
      <c r="I1256" s="3">
        <f>IF(A1256='Enheter, modell og år'!$F$2-1,0,G1256-VLOOKUP(A1256-1&amp;B1256&amp;C1256&amp;E1256,$F$2:$G$7561,2,FALSE))</f>
        <v>0</v>
      </c>
      <c r="J1256" s="3">
        <f>IF(A1256='Enheter, modell og år'!$F$2-1,0,VLOOKUP(A1256-1&amp;B1256&amp;C1256&amp;E1256,$F$2:$G$7561,2,FALSE))</f>
        <v>0</v>
      </c>
    </row>
    <row r="1257" spans="1:10" x14ac:dyDescent="0.25">
      <c r="A1257">
        <f t="shared" ref="A1257:C1257" si="734">A717</f>
        <v>2022</v>
      </c>
      <c r="B1257" t="str">
        <f t="shared" si="734"/>
        <v>RFM</v>
      </c>
      <c r="C1257">
        <f t="shared" si="734"/>
        <v>0</v>
      </c>
      <c r="D1257">
        <f>IFERROR(VLOOKUP(C1257,'Enheter, modell og år'!$A$2:$B$31,2,FALSE),0)</f>
        <v>0</v>
      </c>
      <c r="E1257" t="str">
        <f>'Liste detaljert wide'!$F$1</f>
        <v>Studiepoengbev</v>
      </c>
      <c r="F1257" t="str">
        <f t="shared" si="696"/>
        <v>2022RFM0Studiepoengbev</v>
      </c>
      <c r="G1257" s="3">
        <f>'Liste detaljert wide'!F177</f>
        <v>0</v>
      </c>
      <c r="H1257" t="str">
        <f>VLOOKUP(E1257,Def!$B$2:$C$15,2,FALSE)</f>
        <v>Utdanningsinsentiv</v>
      </c>
      <c r="I1257" s="3">
        <f>IF(A1257='Enheter, modell og år'!$F$2-1,0,G1257-VLOOKUP(A1257-1&amp;B1257&amp;C1257&amp;E1257,$F$2:$G$7561,2,FALSE))</f>
        <v>0</v>
      </c>
      <c r="J1257" s="3">
        <f>IF(A1257='Enheter, modell og år'!$F$2-1,0,VLOOKUP(A1257-1&amp;B1257&amp;C1257&amp;E1257,$F$2:$G$7561,2,FALSE))</f>
        <v>0</v>
      </c>
    </row>
    <row r="1258" spans="1:10" x14ac:dyDescent="0.25">
      <c r="A1258">
        <f t="shared" ref="A1258:C1258" si="735">A718</f>
        <v>2022</v>
      </c>
      <c r="B1258" t="str">
        <f t="shared" si="735"/>
        <v>RFM</v>
      </c>
      <c r="C1258">
        <f t="shared" si="735"/>
        <v>0</v>
      </c>
      <c r="D1258">
        <f>IFERROR(VLOOKUP(C1258,'Enheter, modell og år'!$A$2:$B$31,2,FALSE),0)</f>
        <v>0</v>
      </c>
      <c r="E1258" t="str">
        <f>'Liste detaljert wide'!$F$1</f>
        <v>Studiepoengbev</v>
      </c>
      <c r="F1258" t="str">
        <f t="shared" si="696"/>
        <v>2022RFM0Studiepoengbev</v>
      </c>
      <c r="G1258" s="3">
        <f>'Liste detaljert wide'!F178</f>
        <v>0</v>
      </c>
      <c r="H1258" t="str">
        <f>VLOOKUP(E1258,Def!$B$2:$C$15,2,FALSE)</f>
        <v>Utdanningsinsentiv</v>
      </c>
      <c r="I1258" s="3">
        <f>IF(A1258='Enheter, modell og år'!$F$2-1,0,G1258-VLOOKUP(A1258-1&amp;B1258&amp;C1258&amp;E1258,$F$2:$G$7561,2,FALSE))</f>
        <v>0</v>
      </c>
      <c r="J1258" s="3">
        <f>IF(A1258='Enheter, modell og år'!$F$2-1,0,VLOOKUP(A1258-1&amp;B1258&amp;C1258&amp;E1258,$F$2:$G$7561,2,FALSE))</f>
        <v>0</v>
      </c>
    </row>
    <row r="1259" spans="1:10" x14ac:dyDescent="0.25">
      <c r="A1259">
        <f t="shared" ref="A1259:C1259" si="736">A719</f>
        <v>2022</v>
      </c>
      <c r="B1259" t="str">
        <f t="shared" si="736"/>
        <v>RFM</v>
      </c>
      <c r="C1259">
        <f t="shared" si="736"/>
        <v>0</v>
      </c>
      <c r="D1259">
        <f>IFERROR(VLOOKUP(C1259,'Enheter, modell og år'!$A$2:$B$31,2,FALSE),0)</f>
        <v>0</v>
      </c>
      <c r="E1259" t="str">
        <f>'Liste detaljert wide'!$F$1</f>
        <v>Studiepoengbev</v>
      </c>
      <c r="F1259" t="str">
        <f t="shared" si="696"/>
        <v>2022RFM0Studiepoengbev</v>
      </c>
      <c r="G1259" s="3">
        <f>'Liste detaljert wide'!F179</f>
        <v>0</v>
      </c>
      <c r="H1259" t="str">
        <f>VLOOKUP(E1259,Def!$B$2:$C$15,2,FALSE)</f>
        <v>Utdanningsinsentiv</v>
      </c>
      <c r="I1259" s="3">
        <f>IF(A1259='Enheter, modell og år'!$F$2-1,0,G1259-VLOOKUP(A1259-1&amp;B1259&amp;C1259&amp;E1259,$F$2:$G$7561,2,FALSE))</f>
        <v>0</v>
      </c>
      <c r="J1259" s="3">
        <f>IF(A1259='Enheter, modell og år'!$F$2-1,0,VLOOKUP(A1259-1&amp;B1259&amp;C1259&amp;E1259,$F$2:$G$7561,2,FALSE))</f>
        <v>0</v>
      </c>
    </row>
    <row r="1260" spans="1:10" x14ac:dyDescent="0.25">
      <c r="A1260">
        <f t="shared" ref="A1260:C1260" si="737">A720</f>
        <v>2022</v>
      </c>
      <c r="B1260" t="str">
        <f t="shared" si="737"/>
        <v>RFM</v>
      </c>
      <c r="C1260">
        <f t="shared" si="737"/>
        <v>0</v>
      </c>
      <c r="D1260">
        <f>IFERROR(VLOOKUP(C1260,'Enheter, modell og år'!$A$2:$B$31,2,FALSE),0)</f>
        <v>0</v>
      </c>
      <c r="E1260" t="str">
        <f>'Liste detaljert wide'!$F$1</f>
        <v>Studiepoengbev</v>
      </c>
      <c r="F1260" t="str">
        <f t="shared" si="696"/>
        <v>2022RFM0Studiepoengbev</v>
      </c>
      <c r="G1260" s="3">
        <f>'Liste detaljert wide'!F180</f>
        <v>0</v>
      </c>
      <c r="H1260" t="str">
        <f>VLOOKUP(E1260,Def!$B$2:$C$15,2,FALSE)</f>
        <v>Utdanningsinsentiv</v>
      </c>
      <c r="I1260" s="3">
        <f>IF(A1260='Enheter, modell og år'!$F$2-1,0,G1260-VLOOKUP(A1260-1&amp;B1260&amp;C1260&amp;E1260,$F$2:$G$7561,2,FALSE))</f>
        <v>0</v>
      </c>
      <c r="J1260" s="3">
        <f>IF(A1260='Enheter, modell og år'!$F$2-1,0,VLOOKUP(A1260-1&amp;B1260&amp;C1260&amp;E1260,$F$2:$G$7561,2,FALSE))</f>
        <v>0</v>
      </c>
    </row>
    <row r="1261" spans="1:10" x14ac:dyDescent="0.25">
      <c r="A1261">
        <f t="shared" ref="A1261:C1261" si="738">A721</f>
        <v>2022</v>
      </c>
      <c r="B1261" t="str">
        <f t="shared" si="738"/>
        <v>RFM</v>
      </c>
      <c r="C1261">
        <f t="shared" si="738"/>
        <v>0</v>
      </c>
      <c r="D1261">
        <f>IFERROR(VLOOKUP(C1261,'Enheter, modell og år'!$A$2:$B$31,2,FALSE),0)</f>
        <v>0</v>
      </c>
      <c r="E1261" t="str">
        <f>'Liste detaljert wide'!$F$1</f>
        <v>Studiepoengbev</v>
      </c>
      <c r="F1261" t="str">
        <f t="shared" si="696"/>
        <v>2022RFM0Studiepoengbev</v>
      </c>
      <c r="G1261" s="3">
        <f>'Liste detaljert wide'!F181</f>
        <v>0</v>
      </c>
      <c r="H1261" t="str">
        <f>VLOOKUP(E1261,Def!$B$2:$C$15,2,FALSE)</f>
        <v>Utdanningsinsentiv</v>
      </c>
      <c r="I1261" s="3">
        <f>IF(A1261='Enheter, modell og år'!$F$2-1,0,G1261-VLOOKUP(A1261-1&amp;B1261&amp;C1261&amp;E1261,$F$2:$G$7561,2,FALSE))</f>
        <v>0</v>
      </c>
      <c r="J1261" s="3">
        <f>IF(A1261='Enheter, modell og år'!$F$2-1,0,VLOOKUP(A1261-1&amp;B1261&amp;C1261&amp;E1261,$F$2:$G$7561,2,FALSE))</f>
        <v>0</v>
      </c>
    </row>
    <row r="1262" spans="1:10" x14ac:dyDescent="0.25">
      <c r="A1262">
        <f t="shared" ref="A1262:C1262" si="739">A722</f>
        <v>2023</v>
      </c>
      <c r="B1262" t="str">
        <f t="shared" si="739"/>
        <v>RFM</v>
      </c>
      <c r="C1262">
        <f t="shared" si="739"/>
        <v>0</v>
      </c>
      <c r="D1262">
        <f>IFERROR(VLOOKUP(C1262,'Enheter, modell og år'!$A$2:$B$31,2,FALSE),0)</f>
        <v>0</v>
      </c>
      <c r="E1262" t="str">
        <f>'Liste detaljert wide'!$F$1</f>
        <v>Studiepoengbev</v>
      </c>
      <c r="F1262" t="str">
        <f t="shared" si="696"/>
        <v>2023RFM0Studiepoengbev</v>
      </c>
      <c r="G1262" s="3">
        <f>'Liste detaljert wide'!F182</f>
        <v>0</v>
      </c>
      <c r="H1262" t="str">
        <f>VLOOKUP(E1262,Def!$B$2:$C$15,2,FALSE)</f>
        <v>Utdanningsinsentiv</v>
      </c>
      <c r="I1262" s="3">
        <f>IF(A1262='Enheter, modell og år'!$F$2-1,0,G1262-VLOOKUP(A1262-1&amp;B1262&amp;C1262&amp;E1262,$F$2:$G$7561,2,FALSE))</f>
        <v>0</v>
      </c>
      <c r="J1262" s="3">
        <f>IF(A1262='Enheter, modell og år'!$F$2-1,0,VLOOKUP(A1262-1&amp;B1262&amp;C1262&amp;E1262,$F$2:$G$7561,2,FALSE))</f>
        <v>0</v>
      </c>
    </row>
    <row r="1263" spans="1:10" x14ac:dyDescent="0.25">
      <c r="A1263">
        <f t="shared" ref="A1263:C1263" si="740">A723</f>
        <v>2023</v>
      </c>
      <c r="B1263" t="str">
        <f t="shared" si="740"/>
        <v>RFM</v>
      </c>
      <c r="C1263">
        <f t="shared" si="740"/>
        <v>0</v>
      </c>
      <c r="D1263">
        <f>IFERROR(VLOOKUP(C1263,'Enheter, modell og år'!$A$2:$B$31,2,FALSE),0)</f>
        <v>0</v>
      </c>
      <c r="E1263" t="str">
        <f>'Liste detaljert wide'!$F$1</f>
        <v>Studiepoengbev</v>
      </c>
      <c r="F1263" t="str">
        <f t="shared" si="696"/>
        <v>2023RFM0Studiepoengbev</v>
      </c>
      <c r="G1263" s="3">
        <f>'Liste detaljert wide'!F183</f>
        <v>0</v>
      </c>
      <c r="H1263" t="str">
        <f>VLOOKUP(E1263,Def!$B$2:$C$15,2,FALSE)</f>
        <v>Utdanningsinsentiv</v>
      </c>
      <c r="I1263" s="3">
        <f>IF(A1263='Enheter, modell og år'!$F$2-1,0,G1263-VLOOKUP(A1263-1&amp;B1263&amp;C1263&amp;E1263,$F$2:$G$7561,2,FALSE))</f>
        <v>0</v>
      </c>
      <c r="J1263" s="3">
        <f>IF(A1263='Enheter, modell og år'!$F$2-1,0,VLOOKUP(A1263-1&amp;B1263&amp;C1263&amp;E1263,$F$2:$G$7561,2,FALSE))</f>
        <v>0</v>
      </c>
    </row>
    <row r="1264" spans="1:10" x14ac:dyDescent="0.25">
      <c r="A1264">
        <f t="shared" ref="A1264:C1264" si="741">A724</f>
        <v>2023</v>
      </c>
      <c r="B1264" t="str">
        <f t="shared" si="741"/>
        <v>RFM</v>
      </c>
      <c r="C1264">
        <f t="shared" si="741"/>
        <v>0</v>
      </c>
      <c r="D1264">
        <f>IFERROR(VLOOKUP(C1264,'Enheter, modell og år'!$A$2:$B$31,2,FALSE),0)</f>
        <v>0</v>
      </c>
      <c r="E1264" t="str">
        <f>'Liste detaljert wide'!$F$1</f>
        <v>Studiepoengbev</v>
      </c>
      <c r="F1264" t="str">
        <f t="shared" si="696"/>
        <v>2023RFM0Studiepoengbev</v>
      </c>
      <c r="G1264" s="3">
        <f>'Liste detaljert wide'!F184</f>
        <v>0</v>
      </c>
      <c r="H1264" t="str">
        <f>VLOOKUP(E1264,Def!$B$2:$C$15,2,FALSE)</f>
        <v>Utdanningsinsentiv</v>
      </c>
      <c r="I1264" s="3">
        <f>IF(A1264='Enheter, modell og år'!$F$2-1,0,G1264-VLOOKUP(A1264-1&amp;B1264&amp;C1264&amp;E1264,$F$2:$G$7561,2,FALSE))</f>
        <v>0</v>
      </c>
      <c r="J1264" s="3">
        <f>IF(A1264='Enheter, modell og år'!$F$2-1,0,VLOOKUP(A1264-1&amp;B1264&amp;C1264&amp;E1264,$F$2:$G$7561,2,FALSE))</f>
        <v>0</v>
      </c>
    </row>
    <row r="1265" spans="1:10" x14ac:dyDescent="0.25">
      <c r="A1265">
        <f t="shared" ref="A1265:C1265" si="742">A725</f>
        <v>2023</v>
      </c>
      <c r="B1265" t="str">
        <f t="shared" si="742"/>
        <v>RFM</v>
      </c>
      <c r="C1265">
        <f t="shared" si="742"/>
        <v>0</v>
      </c>
      <c r="D1265">
        <f>IFERROR(VLOOKUP(C1265,'Enheter, modell og år'!$A$2:$B$31,2,FALSE),0)</f>
        <v>0</v>
      </c>
      <c r="E1265" t="str">
        <f>'Liste detaljert wide'!$F$1</f>
        <v>Studiepoengbev</v>
      </c>
      <c r="F1265" t="str">
        <f t="shared" si="696"/>
        <v>2023RFM0Studiepoengbev</v>
      </c>
      <c r="G1265" s="3">
        <f>'Liste detaljert wide'!F185</f>
        <v>0</v>
      </c>
      <c r="H1265" t="str">
        <f>VLOOKUP(E1265,Def!$B$2:$C$15,2,FALSE)</f>
        <v>Utdanningsinsentiv</v>
      </c>
      <c r="I1265" s="3">
        <f>IF(A1265='Enheter, modell og år'!$F$2-1,0,G1265-VLOOKUP(A1265-1&amp;B1265&amp;C1265&amp;E1265,$F$2:$G$7561,2,FALSE))</f>
        <v>0</v>
      </c>
      <c r="J1265" s="3">
        <f>IF(A1265='Enheter, modell og år'!$F$2-1,0,VLOOKUP(A1265-1&amp;B1265&amp;C1265&amp;E1265,$F$2:$G$7561,2,FALSE))</f>
        <v>0</v>
      </c>
    </row>
    <row r="1266" spans="1:10" x14ac:dyDescent="0.25">
      <c r="A1266">
        <f t="shared" ref="A1266:C1266" si="743">A726</f>
        <v>2023</v>
      </c>
      <c r="B1266" t="str">
        <f t="shared" si="743"/>
        <v>RFM</v>
      </c>
      <c r="C1266">
        <f t="shared" si="743"/>
        <v>0</v>
      </c>
      <c r="D1266">
        <f>IFERROR(VLOOKUP(C1266,'Enheter, modell og år'!$A$2:$B$31,2,FALSE),0)</f>
        <v>0</v>
      </c>
      <c r="E1266" t="str">
        <f>'Liste detaljert wide'!$F$1</f>
        <v>Studiepoengbev</v>
      </c>
      <c r="F1266" t="str">
        <f t="shared" si="696"/>
        <v>2023RFM0Studiepoengbev</v>
      </c>
      <c r="G1266" s="3">
        <f>'Liste detaljert wide'!F186</f>
        <v>0</v>
      </c>
      <c r="H1266" t="str">
        <f>VLOOKUP(E1266,Def!$B$2:$C$15,2,FALSE)</f>
        <v>Utdanningsinsentiv</v>
      </c>
      <c r="I1266" s="3">
        <f>IF(A1266='Enheter, modell og år'!$F$2-1,0,G1266-VLOOKUP(A1266-1&amp;B1266&amp;C1266&amp;E1266,$F$2:$G$7561,2,FALSE))</f>
        <v>0</v>
      </c>
      <c r="J1266" s="3">
        <f>IF(A1266='Enheter, modell og år'!$F$2-1,0,VLOOKUP(A1266-1&amp;B1266&amp;C1266&amp;E1266,$F$2:$G$7561,2,FALSE))</f>
        <v>0</v>
      </c>
    </row>
    <row r="1267" spans="1:10" x14ac:dyDescent="0.25">
      <c r="A1267">
        <f t="shared" ref="A1267:C1267" si="744">A727</f>
        <v>2023</v>
      </c>
      <c r="B1267" t="str">
        <f t="shared" si="744"/>
        <v>RFM</v>
      </c>
      <c r="C1267">
        <f t="shared" si="744"/>
        <v>0</v>
      </c>
      <c r="D1267">
        <f>IFERROR(VLOOKUP(C1267,'Enheter, modell og år'!$A$2:$B$31,2,FALSE),0)</f>
        <v>0</v>
      </c>
      <c r="E1267" t="str">
        <f>'Liste detaljert wide'!$F$1</f>
        <v>Studiepoengbev</v>
      </c>
      <c r="F1267" t="str">
        <f t="shared" si="696"/>
        <v>2023RFM0Studiepoengbev</v>
      </c>
      <c r="G1267" s="3">
        <f>'Liste detaljert wide'!F187</f>
        <v>0</v>
      </c>
      <c r="H1267" t="str">
        <f>VLOOKUP(E1267,Def!$B$2:$C$15,2,FALSE)</f>
        <v>Utdanningsinsentiv</v>
      </c>
      <c r="I1267" s="3">
        <f>IF(A1267='Enheter, modell og år'!$F$2-1,0,G1267-VLOOKUP(A1267-1&amp;B1267&amp;C1267&amp;E1267,$F$2:$G$7561,2,FALSE))</f>
        <v>0</v>
      </c>
      <c r="J1267" s="3">
        <f>IF(A1267='Enheter, modell og år'!$F$2-1,0,VLOOKUP(A1267-1&amp;B1267&amp;C1267&amp;E1267,$F$2:$G$7561,2,FALSE))</f>
        <v>0</v>
      </c>
    </row>
    <row r="1268" spans="1:10" x14ac:dyDescent="0.25">
      <c r="A1268">
        <f t="shared" ref="A1268:C1268" si="745">A728</f>
        <v>2023</v>
      </c>
      <c r="B1268" t="str">
        <f t="shared" si="745"/>
        <v>RFM</v>
      </c>
      <c r="C1268">
        <f t="shared" si="745"/>
        <v>0</v>
      </c>
      <c r="D1268">
        <f>IFERROR(VLOOKUP(C1268,'Enheter, modell og år'!$A$2:$B$31,2,FALSE),0)</f>
        <v>0</v>
      </c>
      <c r="E1268" t="str">
        <f>'Liste detaljert wide'!$F$1</f>
        <v>Studiepoengbev</v>
      </c>
      <c r="F1268" t="str">
        <f t="shared" si="696"/>
        <v>2023RFM0Studiepoengbev</v>
      </c>
      <c r="G1268" s="3">
        <f>'Liste detaljert wide'!F188</f>
        <v>0</v>
      </c>
      <c r="H1268" t="str">
        <f>VLOOKUP(E1268,Def!$B$2:$C$15,2,FALSE)</f>
        <v>Utdanningsinsentiv</v>
      </c>
      <c r="I1268" s="3">
        <f>IF(A1268='Enheter, modell og år'!$F$2-1,0,G1268-VLOOKUP(A1268-1&amp;B1268&amp;C1268&amp;E1268,$F$2:$G$7561,2,FALSE))</f>
        <v>0</v>
      </c>
      <c r="J1268" s="3">
        <f>IF(A1268='Enheter, modell og år'!$F$2-1,0,VLOOKUP(A1268-1&amp;B1268&amp;C1268&amp;E1268,$F$2:$G$7561,2,FALSE))</f>
        <v>0</v>
      </c>
    </row>
    <row r="1269" spans="1:10" x14ac:dyDescent="0.25">
      <c r="A1269">
        <f t="shared" ref="A1269:C1269" si="746">A729</f>
        <v>2023</v>
      </c>
      <c r="B1269" t="str">
        <f t="shared" si="746"/>
        <v>RFM</v>
      </c>
      <c r="C1269">
        <f t="shared" si="746"/>
        <v>0</v>
      </c>
      <c r="D1269">
        <f>IFERROR(VLOOKUP(C1269,'Enheter, modell og år'!$A$2:$B$31,2,FALSE),0)</f>
        <v>0</v>
      </c>
      <c r="E1269" t="str">
        <f>'Liste detaljert wide'!$F$1</f>
        <v>Studiepoengbev</v>
      </c>
      <c r="F1269" t="str">
        <f t="shared" si="696"/>
        <v>2023RFM0Studiepoengbev</v>
      </c>
      <c r="G1269" s="3">
        <f>'Liste detaljert wide'!F189</f>
        <v>0</v>
      </c>
      <c r="H1269" t="str">
        <f>VLOOKUP(E1269,Def!$B$2:$C$15,2,FALSE)</f>
        <v>Utdanningsinsentiv</v>
      </c>
      <c r="I1269" s="3">
        <f>IF(A1269='Enheter, modell og år'!$F$2-1,0,G1269-VLOOKUP(A1269-1&amp;B1269&amp;C1269&amp;E1269,$F$2:$G$7561,2,FALSE))</f>
        <v>0</v>
      </c>
      <c r="J1269" s="3">
        <f>IF(A1269='Enheter, modell og år'!$F$2-1,0,VLOOKUP(A1269-1&amp;B1269&amp;C1269&amp;E1269,$F$2:$G$7561,2,FALSE))</f>
        <v>0</v>
      </c>
    </row>
    <row r="1270" spans="1:10" x14ac:dyDescent="0.25">
      <c r="A1270">
        <f t="shared" ref="A1270:C1270" si="747">A730</f>
        <v>2023</v>
      </c>
      <c r="B1270" t="str">
        <f t="shared" si="747"/>
        <v>RFM</v>
      </c>
      <c r="C1270">
        <f t="shared" si="747"/>
        <v>0</v>
      </c>
      <c r="D1270">
        <f>IFERROR(VLOOKUP(C1270,'Enheter, modell og år'!$A$2:$B$31,2,FALSE),0)</f>
        <v>0</v>
      </c>
      <c r="E1270" t="str">
        <f>'Liste detaljert wide'!$F$1</f>
        <v>Studiepoengbev</v>
      </c>
      <c r="F1270" t="str">
        <f t="shared" si="696"/>
        <v>2023RFM0Studiepoengbev</v>
      </c>
      <c r="G1270" s="3">
        <f>'Liste detaljert wide'!F190</f>
        <v>0</v>
      </c>
      <c r="H1270" t="str">
        <f>VLOOKUP(E1270,Def!$B$2:$C$15,2,FALSE)</f>
        <v>Utdanningsinsentiv</v>
      </c>
      <c r="I1270" s="3">
        <f>IF(A1270='Enheter, modell og år'!$F$2-1,0,G1270-VLOOKUP(A1270-1&amp;B1270&amp;C1270&amp;E1270,$F$2:$G$7561,2,FALSE))</f>
        <v>0</v>
      </c>
      <c r="J1270" s="3">
        <f>IF(A1270='Enheter, modell og år'!$F$2-1,0,VLOOKUP(A1270-1&amp;B1270&amp;C1270&amp;E1270,$F$2:$G$7561,2,FALSE))</f>
        <v>0</v>
      </c>
    </row>
    <row r="1271" spans="1:10" x14ac:dyDescent="0.25">
      <c r="A1271">
        <f t="shared" ref="A1271:C1271" si="748">A731</f>
        <v>2023</v>
      </c>
      <c r="B1271" t="str">
        <f t="shared" si="748"/>
        <v>RFM</v>
      </c>
      <c r="C1271">
        <f t="shared" si="748"/>
        <v>0</v>
      </c>
      <c r="D1271">
        <f>IFERROR(VLOOKUP(C1271,'Enheter, modell og år'!$A$2:$B$31,2,FALSE),0)</f>
        <v>0</v>
      </c>
      <c r="E1271" t="str">
        <f>'Liste detaljert wide'!$F$1</f>
        <v>Studiepoengbev</v>
      </c>
      <c r="F1271" t="str">
        <f t="shared" si="696"/>
        <v>2023RFM0Studiepoengbev</v>
      </c>
      <c r="G1271" s="3">
        <f>'Liste detaljert wide'!F191</f>
        <v>0</v>
      </c>
      <c r="H1271" t="str">
        <f>VLOOKUP(E1271,Def!$B$2:$C$15,2,FALSE)</f>
        <v>Utdanningsinsentiv</v>
      </c>
      <c r="I1271" s="3">
        <f>IF(A1271='Enheter, modell og år'!$F$2-1,0,G1271-VLOOKUP(A1271-1&amp;B1271&amp;C1271&amp;E1271,$F$2:$G$7561,2,FALSE))</f>
        <v>0</v>
      </c>
      <c r="J1271" s="3">
        <f>IF(A1271='Enheter, modell og år'!$F$2-1,0,VLOOKUP(A1271-1&amp;B1271&amp;C1271&amp;E1271,$F$2:$G$7561,2,FALSE))</f>
        <v>0</v>
      </c>
    </row>
    <row r="1272" spans="1:10" x14ac:dyDescent="0.25">
      <c r="A1272">
        <f t="shared" ref="A1272:C1272" si="749">A732</f>
        <v>2023</v>
      </c>
      <c r="B1272" t="str">
        <f t="shared" si="749"/>
        <v>RFM</v>
      </c>
      <c r="C1272">
        <f t="shared" si="749"/>
        <v>0</v>
      </c>
      <c r="D1272">
        <f>IFERROR(VLOOKUP(C1272,'Enheter, modell og år'!$A$2:$B$31,2,FALSE),0)</f>
        <v>0</v>
      </c>
      <c r="E1272" t="str">
        <f>'Liste detaljert wide'!$F$1</f>
        <v>Studiepoengbev</v>
      </c>
      <c r="F1272" t="str">
        <f t="shared" si="696"/>
        <v>2023RFM0Studiepoengbev</v>
      </c>
      <c r="G1272" s="3">
        <f>'Liste detaljert wide'!F192</f>
        <v>0</v>
      </c>
      <c r="H1272" t="str">
        <f>VLOOKUP(E1272,Def!$B$2:$C$15,2,FALSE)</f>
        <v>Utdanningsinsentiv</v>
      </c>
      <c r="I1272" s="3">
        <f>IF(A1272='Enheter, modell og år'!$F$2-1,0,G1272-VLOOKUP(A1272-1&amp;B1272&amp;C1272&amp;E1272,$F$2:$G$7561,2,FALSE))</f>
        <v>0</v>
      </c>
      <c r="J1272" s="3">
        <f>IF(A1272='Enheter, modell og år'!$F$2-1,0,VLOOKUP(A1272-1&amp;B1272&amp;C1272&amp;E1272,$F$2:$G$7561,2,FALSE))</f>
        <v>0</v>
      </c>
    </row>
    <row r="1273" spans="1:10" x14ac:dyDescent="0.25">
      <c r="A1273">
        <f t="shared" ref="A1273:C1273" si="750">A733</f>
        <v>2023</v>
      </c>
      <c r="B1273" t="str">
        <f t="shared" si="750"/>
        <v>RFM</v>
      </c>
      <c r="C1273">
        <f t="shared" si="750"/>
        <v>0</v>
      </c>
      <c r="D1273">
        <f>IFERROR(VLOOKUP(C1273,'Enheter, modell og år'!$A$2:$B$31,2,FALSE),0)</f>
        <v>0</v>
      </c>
      <c r="E1273" t="str">
        <f>'Liste detaljert wide'!$F$1</f>
        <v>Studiepoengbev</v>
      </c>
      <c r="F1273" t="str">
        <f t="shared" si="696"/>
        <v>2023RFM0Studiepoengbev</v>
      </c>
      <c r="G1273" s="3">
        <f>'Liste detaljert wide'!F193</f>
        <v>0</v>
      </c>
      <c r="H1273" t="str">
        <f>VLOOKUP(E1273,Def!$B$2:$C$15,2,FALSE)</f>
        <v>Utdanningsinsentiv</v>
      </c>
      <c r="I1273" s="3">
        <f>IF(A1273='Enheter, modell og år'!$F$2-1,0,G1273-VLOOKUP(A1273-1&amp;B1273&amp;C1273&amp;E1273,$F$2:$G$7561,2,FALSE))</f>
        <v>0</v>
      </c>
      <c r="J1273" s="3">
        <f>IF(A1273='Enheter, modell og år'!$F$2-1,0,VLOOKUP(A1273-1&amp;B1273&amp;C1273&amp;E1273,$F$2:$G$7561,2,FALSE))</f>
        <v>0</v>
      </c>
    </row>
    <row r="1274" spans="1:10" x14ac:dyDescent="0.25">
      <c r="A1274">
        <f t="shared" ref="A1274:C1274" si="751">A734</f>
        <v>2023</v>
      </c>
      <c r="B1274" t="str">
        <f t="shared" si="751"/>
        <v>RFM</v>
      </c>
      <c r="C1274">
        <f t="shared" si="751"/>
        <v>0</v>
      </c>
      <c r="D1274">
        <f>IFERROR(VLOOKUP(C1274,'Enheter, modell og år'!$A$2:$B$31,2,FALSE),0)</f>
        <v>0</v>
      </c>
      <c r="E1274" t="str">
        <f>'Liste detaljert wide'!$F$1</f>
        <v>Studiepoengbev</v>
      </c>
      <c r="F1274" t="str">
        <f t="shared" si="696"/>
        <v>2023RFM0Studiepoengbev</v>
      </c>
      <c r="G1274" s="3">
        <f>'Liste detaljert wide'!F194</f>
        <v>0</v>
      </c>
      <c r="H1274" t="str">
        <f>VLOOKUP(E1274,Def!$B$2:$C$15,2,FALSE)</f>
        <v>Utdanningsinsentiv</v>
      </c>
      <c r="I1274" s="3">
        <f>IF(A1274='Enheter, modell og år'!$F$2-1,0,G1274-VLOOKUP(A1274-1&amp;B1274&amp;C1274&amp;E1274,$F$2:$G$7561,2,FALSE))</f>
        <v>0</v>
      </c>
      <c r="J1274" s="3">
        <f>IF(A1274='Enheter, modell og år'!$F$2-1,0,VLOOKUP(A1274-1&amp;B1274&amp;C1274&amp;E1274,$F$2:$G$7561,2,FALSE))</f>
        <v>0</v>
      </c>
    </row>
    <row r="1275" spans="1:10" x14ac:dyDescent="0.25">
      <c r="A1275">
        <f t="shared" ref="A1275:C1275" si="752">A735</f>
        <v>2023</v>
      </c>
      <c r="B1275" t="str">
        <f t="shared" si="752"/>
        <v>RFM</v>
      </c>
      <c r="C1275">
        <f t="shared" si="752"/>
        <v>0</v>
      </c>
      <c r="D1275">
        <f>IFERROR(VLOOKUP(C1275,'Enheter, modell og år'!$A$2:$B$31,2,FALSE),0)</f>
        <v>0</v>
      </c>
      <c r="E1275" t="str">
        <f>'Liste detaljert wide'!$F$1</f>
        <v>Studiepoengbev</v>
      </c>
      <c r="F1275" t="str">
        <f t="shared" si="696"/>
        <v>2023RFM0Studiepoengbev</v>
      </c>
      <c r="G1275" s="3">
        <f>'Liste detaljert wide'!F195</f>
        <v>0</v>
      </c>
      <c r="H1275" t="str">
        <f>VLOOKUP(E1275,Def!$B$2:$C$15,2,FALSE)</f>
        <v>Utdanningsinsentiv</v>
      </c>
      <c r="I1275" s="3">
        <f>IF(A1275='Enheter, modell og år'!$F$2-1,0,G1275-VLOOKUP(A1275-1&amp;B1275&amp;C1275&amp;E1275,$F$2:$G$7561,2,FALSE))</f>
        <v>0</v>
      </c>
      <c r="J1275" s="3">
        <f>IF(A1275='Enheter, modell og år'!$F$2-1,0,VLOOKUP(A1275-1&amp;B1275&amp;C1275&amp;E1275,$F$2:$G$7561,2,FALSE))</f>
        <v>0</v>
      </c>
    </row>
    <row r="1276" spans="1:10" x14ac:dyDescent="0.25">
      <c r="A1276">
        <f t="shared" ref="A1276:C1276" si="753">A736</f>
        <v>2023</v>
      </c>
      <c r="B1276" t="str">
        <f t="shared" si="753"/>
        <v>RFM</v>
      </c>
      <c r="C1276">
        <f t="shared" si="753"/>
        <v>0</v>
      </c>
      <c r="D1276">
        <f>IFERROR(VLOOKUP(C1276,'Enheter, modell og år'!$A$2:$B$31,2,FALSE),0)</f>
        <v>0</v>
      </c>
      <c r="E1276" t="str">
        <f>'Liste detaljert wide'!$F$1</f>
        <v>Studiepoengbev</v>
      </c>
      <c r="F1276" t="str">
        <f t="shared" si="696"/>
        <v>2023RFM0Studiepoengbev</v>
      </c>
      <c r="G1276" s="3">
        <f>'Liste detaljert wide'!F196</f>
        <v>0</v>
      </c>
      <c r="H1276" t="str">
        <f>VLOOKUP(E1276,Def!$B$2:$C$15,2,FALSE)</f>
        <v>Utdanningsinsentiv</v>
      </c>
      <c r="I1276" s="3">
        <f>IF(A1276='Enheter, modell og år'!$F$2-1,0,G1276-VLOOKUP(A1276-1&amp;B1276&amp;C1276&amp;E1276,$F$2:$G$7561,2,FALSE))</f>
        <v>0</v>
      </c>
      <c r="J1276" s="3">
        <f>IF(A1276='Enheter, modell og år'!$F$2-1,0,VLOOKUP(A1276-1&amp;B1276&amp;C1276&amp;E1276,$F$2:$G$7561,2,FALSE))</f>
        <v>0</v>
      </c>
    </row>
    <row r="1277" spans="1:10" x14ac:dyDescent="0.25">
      <c r="A1277">
        <f t="shared" ref="A1277:C1277" si="754">A737</f>
        <v>2023</v>
      </c>
      <c r="B1277" t="str">
        <f t="shared" si="754"/>
        <v>RFM</v>
      </c>
      <c r="C1277">
        <f t="shared" si="754"/>
        <v>0</v>
      </c>
      <c r="D1277">
        <f>IFERROR(VLOOKUP(C1277,'Enheter, modell og år'!$A$2:$B$31,2,FALSE),0)</f>
        <v>0</v>
      </c>
      <c r="E1277" t="str">
        <f>'Liste detaljert wide'!$F$1</f>
        <v>Studiepoengbev</v>
      </c>
      <c r="F1277" t="str">
        <f t="shared" si="696"/>
        <v>2023RFM0Studiepoengbev</v>
      </c>
      <c r="G1277" s="3">
        <f>'Liste detaljert wide'!F197</f>
        <v>0</v>
      </c>
      <c r="H1277" t="str">
        <f>VLOOKUP(E1277,Def!$B$2:$C$15,2,FALSE)</f>
        <v>Utdanningsinsentiv</v>
      </c>
      <c r="I1277" s="3">
        <f>IF(A1277='Enheter, modell og år'!$F$2-1,0,G1277-VLOOKUP(A1277-1&amp;B1277&amp;C1277&amp;E1277,$F$2:$G$7561,2,FALSE))</f>
        <v>0</v>
      </c>
      <c r="J1277" s="3">
        <f>IF(A1277='Enheter, modell og år'!$F$2-1,0,VLOOKUP(A1277-1&amp;B1277&amp;C1277&amp;E1277,$F$2:$G$7561,2,FALSE))</f>
        <v>0</v>
      </c>
    </row>
    <row r="1278" spans="1:10" x14ac:dyDescent="0.25">
      <c r="A1278">
        <f t="shared" ref="A1278:C1278" si="755">A738</f>
        <v>2023</v>
      </c>
      <c r="B1278" t="str">
        <f t="shared" si="755"/>
        <v>RFM</v>
      </c>
      <c r="C1278">
        <f t="shared" si="755"/>
        <v>0</v>
      </c>
      <c r="D1278">
        <f>IFERROR(VLOOKUP(C1278,'Enheter, modell og år'!$A$2:$B$31,2,FALSE),0)</f>
        <v>0</v>
      </c>
      <c r="E1278" t="str">
        <f>'Liste detaljert wide'!$F$1</f>
        <v>Studiepoengbev</v>
      </c>
      <c r="F1278" t="str">
        <f t="shared" si="696"/>
        <v>2023RFM0Studiepoengbev</v>
      </c>
      <c r="G1278" s="3">
        <f>'Liste detaljert wide'!F198</f>
        <v>0</v>
      </c>
      <c r="H1278" t="str">
        <f>VLOOKUP(E1278,Def!$B$2:$C$15,2,FALSE)</f>
        <v>Utdanningsinsentiv</v>
      </c>
      <c r="I1278" s="3">
        <f>IF(A1278='Enheter, modell og år'!$F$2-1,0,G1278-VLOOKUP(A1278-1&amp;B1278&amp;C1278&amp;E1278,$F$2:$G$7561,2,FALSE))</f>
        <v>0</v>
      </c>
      <c r="J1278" s="3">
        <f>IF(A1278='Enheter, modell og år'!$F$2-1,0,VLOOKUP(A1278-1&amp;B1278&amp;C1278&amp;E1278,$F$2:$G$7561,2,FALSE))</f>
        <v>0</v>
      </c>
    </row>
    <row r="1279" spans="1:10" x14ac:dyDescent="0.25">
      <c r="A1279">
        <f t="shared" ref="A1279:C1279" si="756">A739</f>
        <v>2023</v>
      </c>
      <c r="B1279" t="str">
        <f t="shared" si="756"/>
        <v>RFM</v>
      </c>
      <c r="C1279">
        <f t="shared" si="756"/>
        <v>0</v>
      </c>
      <c r="D1279">
        <f>IFERROR(VLOOKUP(C1279,'Enheter, modell og år'!$A$2:$B$31,2,FALSE),0)</f>
        <v>0</v>
      </c>
      <c r="E1279" t="str">
        <f>'Liste detaljert wide'!$F$1</f>
        <v>Studiepoengbev</v>
      </c>
      <c r="F1279" t="str">
        <f t="shared" si="696"/>
        <v>2023RFM0Studiepoengbev</v>
      </c>
      <c r="G1279" s="3">
        <f>'Liste detaljert wide'!F199</f>
        <v>0</v>
      </c>
      <c r="H1279" t="str">
        <f>VLOOKUP(E1279,Def!$B$2:$C$15,2,FALSE)</f>
        <v>Utdanningsinsentiv</v>
      </c>
      <c r="I1279" s="3">
        <f>IF(A1279='Enheter, modell og år'!$F$2-1,0,G1279-VLOOKUP(A1279-1&amp;B1279&amp;C1279&amp;E1279,$F$2:$G$7561,2,FALSE))</f>
        <v>0</v>
      </c>
      <c r="J1279" s="3">
        <f>IF(A1279='Enheter, modell og år'!$F$2-1,0,VLOOKUP(A1279-1&amp;B1279&amp;C1279&amp;E1279,$F$2:$G$7561,2,FALSE))</f>
        <v>0</v>
      </c>
    </row>
    <row r="1280" spans="1:10" x14ac:dyDescent="0.25">
      <c r="A1280">
        <f t="shared" ref="A1280:C1280" si="757">A740</f>
        <v>2023</v>
      </c>
      <c r="B1280" t="str">
        <f t="shared" si="757"/>
        <v>RFM</v>
      </c>
      <c r="C1280">
        <f t="shared" si="757"/>
        <v>0</v>
      </c>
      <c r="D1280">
        <f>IFERROR(VLOOKUP(C1280,'Enheter, modell og år'!$A$2:$B$31,2,FALSE),0)</f>
        <v>0</v>
      </c>
      <c r="E1280" t="str">
        <f>'Liste detaljert wide'!$F$1</f>
        <v>Studiepoengbev</v>
      </c>
      <c r="F1280" t="str">
        <f t="shared" si="696"/>
        <v>2023RFM0Studiepoengbev</v>
      </c>
      <c r="G1280" s="3">
        <f>'Liste detaljert wide'!F200</f>
        <v>0</v>
      </c>
      <c r="H1280" t="str">
        <f>VLOOKUP(E1280,Def!$B$2:$C$15,2,FALSE)</f>
        <v>Utdanningsinsentiv</v>
      </c>
      <c r="I1280" s="3">
        <f>IF(A1280='Enheter, modell og år'!$F$2-1,0,G1280-VLOOKUP(A1280-1&amp;B1280&amp;C1280&amp;E1280,$F$2:$G$7561,2,FALSE))</f>
        <v>0</v>
      </c>
      <c r="J1280" s="3">
        <f>IF(A1280='Enheter, modell og år'!$F$2-1,0,VLOOKUP(A1280-1&amp;B1280&amp;C1280&amp;E1280,$F$2:$G$7561,2,FALSE))</f>
        <v>0</v>
      </c>
    </row>
    <row r="1281" spans="1:10" x14ac:dyDescent="0.25">
      <c r="A1281">
        <f t="shared" ref="A1281:C1281" si="758">A741</f>
        <v>2023</v>
      </c>
      <c r="B1281" t="str">
        <f t="shared" si="758"/>
        <v>RFM</v>
      </c>
      <c r="C1281">
        <f t="shared" si="758"/>
        <v>0</v>
      </c>
      <c r="D1281">
        <f>IFERROR(VLOOKUP(C1281,'Enheter, modell og år'!$A$2:$B$31,2,FALSE),0)</f>
        <v>0</v>
      </c>
      <c r="E1281" t="str">
        <f>'Liste detaljert wide'!$F$1</f>
        <v>Studiepoengbev</v>
      </c>
      <c r="F1281" t="str">
        <f t="shared" si="696"/>
        <v>2023RFM0Studiepoengbev</v>
      </c>
      <c r="G1281" s="3">
        <f>'Liste detaljert wide'!F201</f>
        <v>0</v>
      </c>
      <c r="H1281" t="str">
        <f>VLOOKUP(E1281,Def!$B$2:$C$15,2,FALSE)</f>
        <v>Utdanningsinsentiv</v>
      </c>
      <c r="I1281" s="3">
        <f>IF(A1281='Enheter, modell og år'!$F$2-1,0,G1281-VLOOKUP(A1281-1&amp;B1281&amp;C1281&amp;E1281,$F$2:$G$7561,2,FALSE))</f>
        <v>0</v>
      </c>
      <c r="J1281" s="3">
        <f>IF(A1281='Enheter, modell og år'!$F$2-1,0,VLOOKUP(A1281-1&amp;B1281&amp;C1281&amp;E1281,$F$2:$G$7561,2,FALSE))</f>
        <v>0</v>
      </c>
    </row>
    <row r="1282" spans="1:10" x14ac:dyDescent="0.25">
      <c r="A1282">
        <f t="shared" ref="A1282:C1282" si="759">A742</f>
        <v>2023</v>
      </c>
      <c r="B1282" t="str">
        <f t="shared" si="759"/>
        <v>RFM</v>
      </c>
      <c r="C1282">
        <f t="shared" si="759"/>
        <v>0</v>
      </c>
      <c r="D1282">
        <f>IFERROR(VLOOKUP(C1282,'Enheter, modell og år'!$A$2:$B$31,2,FALSE),0)</f>
        <v>0</v>
      </c>
      <c r="E1282" t="str">
        <f>'Liste detaljert wide'!$F$1</f>
        <v>Studiepoengbev</v>
      </c>
      <c r="F1282" t="str">
        <f t="shared" si="696"/>
        <v>2023RFM0Studiepoengbev</v>
      </c>
      <c r="G1282" s="3">
        <f>'Liste detaljert wide'!F202</f>
        <v>0</v>
      </c>
      <c r="H1282" t="str">
        <f>VLOOKUP(E1282,Def!$B$2:$C$15,2,FALSE)</f>
        <v>Utdanningsinsentiv</v>
      </c>
      <c r="I1282" s="3">
        <f>IF(A1282='Enheter, modell og år'!$F$2-1,0,G1282-VLOOKUP(A1282-1&amp;B1282&amp;C1282&amp;E1282,$F$2:$G$7561,2,FALSE))</f>
        <v>0</v>
      </c>
      <c r="J1282" s="3">
        <f>IF(A1282='Enheter, modell og år'!$F$2-1,0,VLOOKUP(A1282-1&amp;B1282&amp;C1282&amp;E1282,$F$2:$G$7561,2,FALSE))</f>
        <v>0</v>
      </c>
    </row>
    <row r="1283" spans="1:10" x14ac:dyDescent="0.25">
      <c r="A1283">
        <f t="shared" ref="A1283:C1283" si="760">A743</f>
        <v>2023</v>
      </c>
      <c r="B1283" t="str">
        <f t="shared" si="760"/>
        <v>RFM</v>
      </c>
      <c r="C1283">
        <f t="shared" si="760"/>
        <v>0</v>
      </c>
      <c r="D1283">
        <f>IFERROR(VLOOKUP(C1283,'Enheter, modell og år'!$A$2:$B$31,2,FALSE),0)</f>
        <v>0</v>
      </c>
      <c r="E1283" t="str">
        <f>'Liste detaljert wide'!$F$1</f>
        <v>Studiepoengbev</v>
      </c>
      <c r="F1283" t="str">
        <f t="shared" ref="F1283:F1346" si="761">A1283&amp;B1283&amp;C1283&amp;E1283</f>
        <v>2023RFM0Studiepoengbev</v>
      </c>
      <c r="G1283" s="3">
        <f>'Liste detaljert wide'!F203</f>
        <v>0</v>
      </c>
      <c r="H1283" t="str">
        <f>VLOOKUP(E1283,Def!$B$2:$C$15,2,FALSE)</f>
        <v>Utdanningsinsentiv</v>
      </c>
      <c r="I1283" s="3">
        <f>IF(A1283='Enheter, modell og år'!$F$2-1,0,G1283-VLOOKUP(A1283-1&amp;B1283&amp;C1283&amp;E1283,$F$2:$G$7561,2,FALSE))</f>
        <v>0</v>
      </c>
      <c r="J1283" s="3">
        <f>IF(A1283='Enheter, modell og år'!$F$2-1,0,VLOOKUP(A1283-1&amp;B1283&amp;C1283&amp;E1283,$F$2:$G$7561,2,FALSE))</f>
        <v>0</v>
      </c>
    </row>
    <row r="1284" spans="1:10" x14ac:dyDescent="0.25">
      <c r="A1284">
        <f t="shared" ref="A1284:C1284" si="762">A744</f>
        <v>2023</v>
      </c>
      <c r="B1284" t="str">
        <f t="shared" si="762"/>
        <v>RFM</v>
      </c>
      <c r="C1284">
        <f t="shared" si="762"/>
        <v>0</v>
      </c>
      <c r="D1284">
        <f>IFERROR(VLOOKUP(C1284,'Enheter, modell og år'!$A$2:$B$31,2,FALSE),0)</f>
        <v>0</v>
      </c>
      <c r="E1284" t="str">
        <f>'Liste detaljert wide'!$F$1</f>
        <v>Studiepoengbev</v>
      </c>
      <c r="F1284" t="str">
        <f t="shared" si="761"/>
        <v>2023RFM0Studiepoengbev</v>
      </c>
      <c r="G1284" s="3">
        <f>'Liste detaljert wide'!F204</f>
        <v>0</v>
      </c>
      <c r="H1284" t="str">
        <f>VLOOKUP(E1284,Def!$B$2:$C$15,2,FALSE)</f>
        <v>Utdanningsinsentiv</v>
      </c>
      <c r="I1284" s="3">
        <f>IF(A1284='Enheter, modell og år'!$F$2-1,0,G1284-VLOOKUP(A1284-1&amp;B1284&amp;C1284&amp;E1284,$F$2:$G$7561,2,FALSE))</f>
        <v>0</v>
      </c>
      <c r="J1284" s="3">
        <f>IF(A1284='Enheter, modell og år'!$F$2-1,0,VLOOKUP(A1284-1&amp;B1284&amp;C1284&amp;E1284,$F$2:$G$7561,2,FALSE))</f>
        <v>0</v>
      </c>
    </row>
    <row r="1285" spans="1:10" x14ac:dyDescent="0.25">
      <c r="A1285">
        <f t="shared" ref="A1285:C1285" si="763">A745</f>
        <v>2023</v>
      </c>
      <c r="B1285" t="str">
        <f t="shared" si="763"/>
        <v>RFM</v>
      </c>
      <c r="C1285">
        <f t="shared" si="763"/>
        <v>0</v>
      </c>
      <c r="D1285">
        <f>IFERROR(VLOOKUP(C1285,'Enheter, modell og år'!$A$2:$B$31,2,FALSE),0)</f>
        <v>0</v>
      </c>
      <c r="E1285" t="str">
        <f>'Liste detaljert wide'!$F$1</f>
        <v>Studiepoengbev</v>
      </c>
      <c r="F1285" t="str">
        <f t="shared" si="761"/>
        <v>2023RFM0Studiepoengbev</v>
      </c>
      <c r="G1285" s="3">
        <f>'Liste detaljert wide'!F205</f>
        <v>0</v>
      </c>
      <c r="H1285" t="str">
        <f>VLOOKUP(E1285,Def!$B$2:$C$15,2,FALSE)</f>
        <v>Utdanningsinsentiv</v>
      </c>
      <c r="I1285" s="3">
        <f>IF(A1285='Enheter, modell og år'!$F$2-1,0,G1285-VLOOKUP(A1285-1&amp;B1285&amp;C1285&amp;E1285,$F$2:$G$7561,2,FALSE))</f>
        <v>0</v>
      </c>
      <c r="J1285" s="3">
        <f>IF(A1285='Enheter, modell og år'!$F$2-1,0,VLOOKUP(A1285-1&amp;B1285&amp;C1285&amp;E1285,$F$2:$G$7561,2,FALSE))</f>
        <v>0</v>
      </c>
    </row>
    <row r="1286" spans="1:10" x14ac:dyDescent="0.25">
      <c r="A1286">
        <f t="shared" ref="A1286:C1286" si="764">A746</f>
        <v>2023</v>
      </c>
      <c r="B1286" t="str">
        <f t="shared" si="764"/>
        <v>RFM</v>
      </c>
      <c r="C1286">
        <f t="shared" si="764"/>
        <v>0</v>
      </c>
      <c r="D1286">
        <f>IFERROR(VLOOKUP(C1286,'Enheter, modell og år'!$A$2:$B$31,2,FALSE),0)</f>
        <v>0</v>
      </c>
      <c r="E1286" t="str">
        <f>'Liste detaljert wide'!$F$1</f>
        <v>Studiepoengbev</v>
      </c>
      <c r="F1286" t="str">
        <f t="shared" si="761"/>
        <v>2023RFM0Studiepoengbev</v>
      </c>
      <c r="G1286" s="3">
        <f>'Liste detaljert wide'!F206</f>
        <v>0</v>
      </c>
      <c r="H1286" t="str">
        <f>VLOOKUP(E1286,Def!$B$2:$C$15,2,FALSE)</f>
        <v>Utdanningsinsentiv</v>
      </c>
      <c r="I1286" s="3">
        <f>IF(A1286='Enheter, modell og år'!$F$2-1,0,G1286-VLOOKUP(A1286-1&amp;B1286&amp;C1286&amp;E1286,$F$2:$G$7561,2,FALSE))</f>
        <v>0</v>
      </c>
      <c r="J1286" s="3">
        <f>IF(A1286='Enheter, modell og år'!$F$2-1,0,VLOOKUP(A1286-1&amp;B1286&amp;C1286&amp;E1286,$F$2:$G$7561,2,FALSE))</f>
        <v>0</v>
      </c>
    </row>
    <row r="1287" spans="1:10" x14ac:dyDescent="0.25">
      <c r="A1287">
        <f t="shared" ref="A1287:C1287" si="765">A747</f>
        <v>2023</v>
      </c>
      <c r="B1287" t="str">
        <f t="shared" si="765"/>
        <v>RFM</v>
      </c>
      <c r="C1287">
        <f t="shared" si="765"/>
        <v>0</v>
      </c>
      <c r="D1287">
        <f>IFERROR(VLOOKUP(C1287,'Enheter, modell og år'!$A$2:$B$31,2,FALSE),0)</f>
        <v>0</v>
      </c>
      <c r="E1287" t="str">
        <f>'Liste detaljert wide'!$F$1</f>
        <v>Studiepoengbev</v>
      </c>
      <c r="F1287" t="str">
        <f t="shared" si="761"/>
        <v>2023RFM0Studiepoengbev</v>
      </c>
      <c r="G1287" s="3">
        <f>'Liste detaljert wide'!F207</f>
        <v>0</v>
      </c>
      <c r="H1287" t="str">
        <f>VLOOKUP(E1287,Def!$B$2:$C$15,2,FALSE)</f>
        <v>Utdanningsinsentiv</v>
      </c>
      <c r="I1287" s="3">
        <f>IF(A1287='Enheter, modell og år'!$F$2-1,0,G1287-VLOOKUP(A1287-1&amp;B1287&amp;C1287&amp;E1287,$F$2:$G$7561,2,FALSE))</f>
        <v>0</v>
      </c>
      <c r="J1287" s="3">
        <f>IF(A1287='Enheter, modell og år'!$F$2-1,0,VLOOKUP(A1287-1&amp;B1287&amp;C1287&amp;E1287,$F$2:$G$7561,2,FALSE))</f>
        <v>0</v>
      </c>
    </row>
    <row r="1288" spans="1:10" x14ac:dyDescent="0.25">
      <c r="A1288">
        <f t="shared" ref="A1288:C1288" si="766">A748</f>
        <v>2023</v>
      </c>
      <c r="B1288" t="str">
        <f t="shared" si="766"/>
        <v>RFM</v>
      </c>
      <c r="C1288">
        <f t="shared" si="766"/>
        <v>0</v>
      </c>
      <c r="D1288">
        <f>IFERROR(VLOOKUP(C1288,'Enheter, modell og år'!$A$2:$B$31,2,FALSE),0)</f>
        <v>0</v>
      </c>
      <c r="E1288" t="str">
        <f>'Liste detaljert wide'!$F$1</f>
        <v>Studiepoengbev</v>
      </c>
      <c r="F1288" t="str">
        <f t="shared" si="761"/>
        <v>2023RFM0Studiepoengbev</v>
      </c>
      <c r="G1288" s="3">
        <f>'Liste detaljert wide'!F208</f>
        <v>0</v>
      </c>
      <c r="H1288" t="str">
        <f>VLOOKUP(E1288,Def!$B$2:$C$15,2,FALSE)</f>
        <v>Utdanningsinsentiv</v>
      </c>
      <c r="I1288" s="3">
        <f>IF(A1288='Enheter, modell og år'!$F$2-1,0,G1288-VLOOKUP(A1288-1&amp;B1288&amp;C1288&amp;E1288,$F$2:$G$7561,2,FALSE))</f>
        <v>0</v>
      </c>
      <c r="J1288" s="3">
        <f>IF(A1288='Enheter, modell og år'!$F$2-1,0,VLOOKUP(A1288-1&amp;B1288&amp;C1288&amp;E1288,$F$2:$G$7561,2,FALSE))</f>
        <v>0</v>
      </c>
    </row>
    <row r="1289" spans="1:10" x14ac:dyDescent="0.25">
      <c r="A1289">
        <f t="shared" ref="A1289:C1289" si="767">A749</f>
        <v>2023</v>
      </c>
      <c r="B1289" t="str">
        <f t="shared" si="767"/>
        <v>RFM</v>
      </c>
      <c r="C1289">
        <f t="shared" si="767"/>
        <v>0</v>
      </c>
      <c r="D1289">
        <f>IFERROR(VLOOKUP(C1289,'Enheter, modell og år'!$A$2:$B$31,2,FALSE),0)</f>
        <v>0</v>
      </c>
      <c r="E1289" t="str">
        <f>'Liste detaljert wide'!$F$1</f>
        <v>Studiepoengbev</v>
      </c>
      <c r="F1289" t="str">
        <f t="shared" si="761"/>
        <v>2023RFM0Studiepoengbev</v>
      </c>
      <c r="G1289" s="3">
        <f>'Liste detaljert wide'!F209</f>
        <v>0</v>
      </c>
      <c r="H1289" t="str">
        <f>VLOOKUP(E1289,Def!$B$2:$C$15,2,FALSE)</f>
        <v>Utdanningsinsentiv</v>
      </c>
      <c r="I1289" s="3">
        <f>IF(A1289='Enheter, modell og år'!$F$2-1,0,G1289-VLOOKUP(A1289-1&amp;B1289&amp;C1289&amp;E1289,$F$2:$G$7561,2,FALSE))</f>
        <v>0</v>
      </c>
      <c r="J1289" s="3">
        <f>IF(A1289='Enheter, modell og år'!$F$2-1,0,VLOOKUP(A1289-1&amp;B1289&amp;C1289&amp;E1289,$F$2:$G$7561,2,FALSE))</f>
        <v>0</v>
      </c>
    </row>
    <row r="1290" spans="1:10" x14ac:dyDescent="0.25">
      <c r="A1290">
        <f t="shared" ref="A1290:C1290" si="768">A750</f>
        <v>2023</v>
      </c>
      <c r="B1290" t="str">
        <f t="shared" si="768"/>
        <v>RFM</v>
      </c>
      <c r="C1290">
        <f t="shared" si="768"/>
        <v>0</v>
      </c>
      <c r="D1290">
        <f>IFERROR(VLOOKUP(C1290,'Enheter, modell og år'!$A$2:$B$31,2,FALSE),0)</f>
        <v>0</v>
      </c>
      <c r="E1290" t="str">
        <f>'Liste detaljert wide'!$F$1</f>
        <v>Studiepoengbev</v>
      </c>
      <c r="F1290" t="str">
        <f t="shared" si="761"/>
        <v>2023RFM0Studiepoengbev</v>
      </c>
      <c r="G1290" s="3">
        <f>'Liste detaljert wide'!F210</f>
        <v>0</v>
      </c>
      <c r="H1290" t="str">
        <f>VLOOKUP(E1290,Def!$B$2:$C$15,2,FALSE)</f>
        <v>Utdanningsinsentiv</v>
      </c>
      <c r="I1290" s="3">
        <f>IF(A1290='Enheter, modell og år'!$F$2-1,0,G1290-VLOOKUP(A1290-1&amp;B1290&amp;C1290&amp;E1290,$F$2:$G$7561,2,FALSE))</f>
        <v>0</v>
      </c>
      <c r="J1290" s="3">
        <f>IF(A1290='Enheter, modell og år'!$F$2-1,0,VLOOKUP(A1290-1&amp;B1290&amp;C1290&amp;E1290,$F$2:$G$7561,2,FALSE))</f>
        <v>0</v>
      </c>
    </row>
    <row r="1291" spans="1:10" x14ac:dyDescent="0.25">
      <c r="A1291">
        <f t="shared" ref="A1291:C1291" si="769">A751</f>
        <v>2023</v>
      </c>
      <c r="B1291" t="str">
        <f t="shared" si="769"/>
        <v>RFM</v>
      </c>
      <c r="C1291">
        <f t="shared" si="769"/>
        <v>0</v>
      </c>
      <c r="D1291">
        <f>IFERROR(VLOOKUP(C1291,'Enheter, modell og år'!$A$2:$B$31,2,FALSE),0)</f>
        <v>0</v>
      </c>
      <c r="E1291" t="str">
        <f>'Liste detaljert wide'!$F$1</f>
        <v>Studiepoengbev</v>
      </c>
      <c r="F1291" t="str">
        <f t="shared" si="761"/>
        <v>2023RFM0Studiepoengbev</v>
      </c>
      <c r="G1291" s="3">
        <f>'Liste detaljert wide'!F211</f>
        <v>0</v>
      </c>
      <c r="H1291" t="str">
        <f>VLOOKUP(E1291,Def!$B$2:$C$15,2,FALSE)</f>
        <v>Utdanningsinsentiv</v>
      </c>
      <c r="I1291" s="3">
        <f>IF(A1291='Enheter, modell og år'!$F$2-1,0,G1291-VLOOKUP(A1291-1&amp;B1291&amp;C1291&amp;E1291,$F$2:$G$7561,2,FALSE))</f>
        <v>0</v>
      </c>
      <c r="J1291" s="3">
        <f>IF(A1291='Enheter, modell og år'!$F$2-1,0,VLOOKUP(A1291-1&amp;B1291&amp;C1291&amp;E1291,$F$2:$G$7561,2,FALSE))</f>
        <v>0</v>
      </c>
    </row>
    <row r="1292" spans="1:10" x14ac:dyDescent="0.25">
      <c r="A1292">
        <f t="shared" ref="A1292:C1292" si="770">A752</f>
        <v>2024</v>
      </c>
      <c r="B1292" t="str">
        <f t="shared" si="770"/>
        <v>RFM</v>
      </c>
      <c r="C1292">
        <f t="shared" si="770"/>
        <v>0</v>
      </c>
      <c r="D1292">
        <f>IFERROR(VLOOKUP(C1292,'Enheter, modell og år'!$A$2:$B$31,2,FALSE),0)</f>
        <v>0</v>
      </c>
      <c r="E1292" t="str">
        <f>'Liste detaljert wide'!$F$1</f>
        <v>Studiepoengbev</v>
      </c>
      <c r="F1292" t="str">
        <f t="shared" si="761"/>
        <v>2024RFM0Studiepoengbev</v>
      </c>
      <c r="G1292" s="3">
        <f>'Liste detaljert wide'!F212</f>
        <v>0</v>
      </c>
      <c r="H1292" t="str">
        <f>VLOOKUP(E1292,Def!$B$2:$C$15,2,FALSE)</f>
        <v>Utdanningsinsentiv</v>
      </c>
      <c r="I1292" s="3">
        <f>IF(A1292='Enheter, modell og år'!$F$2-1,0,G1292-VLOOKUP(A1292-1&amp;B1292&amp;C1292&amp;E1292,$F$2:$G$7561,2,FALSE))</f>
        <v>0</v>
      </c>
      <c r="J1292" s="3">
        <f>IF(A1292='Enheter, modell og år'!$F$2-1,0,VLOOKUP(A1292-1&amp;B1292&amp;C1292&amp;E1292,$F$2:$G$7561,2,FALSE))</f>
        <v>0</v>
      </c>
    </row>
    <row r="1293" spans="1:10" x14ac:dyDescent="0.25">
      <c r="A1293">
        <f t="shared" ref="A1293:C1293" si="771">A753</f>
        <v>2024</v>
      </c>
      <c r="B1293" t="str">
        <f t="shared" si="771"/>
        <v>RFM</v>
      </c>
      <c r="C1293">
        <f t="shared" si="771"/>
        <v>0</v>
      </c>
      <c r="D1293">
        <f>IFERROR(VLOOKUP(C1293,'Enheter, modell og år'!$A$2:$B$31,2,FALSE),0)</f>
        <v>0</v>
      </c>
      <c r="E1293" t="str">
        <f>'Liste detaljert wide'!$F$1</f>
        <v>Studiepoengbev</v>
      </c>
      <c r="F1293" t="str">
        <f t="shared" si="761"/>
        <v>2024RFM0Studiepoengbev</v>
      </c>
      <c r="G1293" s="3">
        <f>'Liste detaljert wide'!F213</f>
        <v>0</v>
      </c>
      <c r="H1293" t="str">
        <f>VLOOKUP(E1293,Def!$B$2:$C$15,2,FALSE)</f>
        <v>Utdanningsinsentiv</v>
      </c>
      <c r="I1293" s="3">
        <f>IF(A1293='Enheter, modell og år'!$F$2-1,0,G1293-VLOOKUP(A1293-1&amp;B1293&amp;C1293&amp;E1293,$F$2:$G$7561,2,FALSE))</f>
        <v>0</v>
      </c>
      <c r="J1293" s="3">
        <f>IF(A1293='Enheter, modell og år'!$F$2-1,0,VLOOKUP(A1293-1&amp;B1293&amp;C1293&amp;E1293,$F$2:$G$7561,2,FALSE))</f>
        <v>0</v>
      </c>
    </row>
    <row r="1294" spans="1:10" x14ac:dyDescent="0.25">
      <c r="A1294">
        <f t="shared" ref="A1294:C1294" si="772">A754</f>
        <v>2024</v>
      </c>
      <c r="B1294" t="str">
        <f t="shared" si="772"/>
        <v>RFM</v>
      </c>
      <c r="C1294">
        <f t="shared" si="772"/>
        <v>0</v>
      </c>
      <c r="D1294">
        <f>IFERROR(VLOOKUP(C1294,'Enheter, modell og år'!$A$2:$B$31,2,FALSE),0)</f>
        <v>0</v>
      </c>
      <c r="E1294" t="str">
        <f>'Liste detaljert wide'!$F$1</f>
        <v>Studiepoengbev</v>
      </c>
      <c r="F1294" t="str">
        <f t="shared" si="761"/>
        <v>2024RFM0Studiepoengbev</v>
      </c>
      <c r="G1294" s="3">
        <f>'Liste detaljert wide'!F214</f>
        <v>0</v>
      </c>
      <c r="H1294" t="str">
        <f>VLOOKUP(E1294,Def!$B$2:$C$15,2,FALSE)</f>
        <v>Utdanningsinsentiv</v>
      </c>
      <c r="I1294" s="3">
        <f>IF(A1294='Enheter, modell og år'!$F$2-1,0,G1294-VLOOKUP(A1294-1&amp;B1294&amp;C1294&amp;E1294,$F$2:$G$7561,2,FALSE))</f>
        <v>0</v>
      </c>
      <c r="J1294" s="3">
        <f>IF(A1294='Enheter, modell og år'!$F$2-1,0,VLOOKUP(A1294-1&amp;B1294&amp;C1294&amp;E1294,$F$2:$G$7561,2,FALSE))</f>
        <v>0</v>
      </c>
    </row>
    <row r="1295" spans="1:10" x14ac:dyDescent="0.25">
      <c r="A1295">
        <f t="shared" ref="A1295:C1295" si="773">A755</f>
        <v>2024</v>
      </c>
      <c r="B1295" t="str">
        <f t="shared" si="773"/>
        <v>RFM</v>
      </c>
      <c r="C1295">
        <f t="shared" si="773"/>
        <v>0</v>
      </c>
      <c r="D1295">
        <f>IFERROR(VLOOKUP(C1295,'Enheter, modell og år'!$A$2:$B$31,2,FALSE),0)</f>
        <v>0</v>
      </c>
      <c r="E1295" t="str">
        <f>'Liste detaljert wide'!$F$1</f>
        <v>Studiepoengbev</v>
      </c>
      <c r="F1295" t="str">
        <f t="shared" si="761"/>
        <v>2024RFM0Studiepoengbev</v>
      </c>
      <c r="G1295" s="3">
        <f>'Liste detaljert wide'!F215</f>
        <v>0</v>
      </c>
      <c r="H1295" t="str">
        <f>VLOOKUP(E1295,Def!$B$2:$C$15,2,FALSE)</f>
        <v>Utdanningsinsentiv</v>
      </c>
      <c r="I1295" s="3">
        <f>IF(A1295='Enheter, modell og år'!$F$2-1,0,G1295-VLOOKUP(A1295-1&amp;B1295&amp;C1295&amp;E1295,$F$2:$G$7561,2,FALSE))</f>
        <v>0</v>
      </c>
      <c r="J1295" s="3">
        <f>IF(A1295='Enheter, modell og år'!$F$2-1,0,VLOOKUP(A1295-1&amp;B1295&amp;C1295&amp;E1295,$F$2:$G$7561,2,FALSE))</f>
        <v>0</v>
      </c>
    </row>
    <row r="1296" spans="1:10" x14ac:dyDescent="0.25">
      <c r="A1296">
        <f t="shared" ref="A1296:C1296" si="774">A756</f>
        <v>2024</v>
      </c>
      <c r="B1296" t="str">
        <f t="shared" si="774"/>
        <v>RFM</v>
      </c>
      <c r="C1296">
        <f t="shared" si="774"/>
        <v>0</v>
      </c>
      <c r="D1296">
        <f>IFERROR(VLOOKUP(C1296,'Enheter, modell og år'!$A$2:$B$31,2,FALSE),0)</f>
        <v>0</v>
      </c>
      <c r="E1296" t="str">
        <f>'Liste detaljert wide'!$F$1</f>
        <v>Studiepoengbev</v>
      </c>
      <c r="F1296" t="str">
        <f t="shared" si="761"/>
        <v>2024RFM0Studiepoengbev</v>
      </c>
      <c r="G1296" s="3">
        <f>'Liste detaljert wide'!F216</f>
        <v>0</v>
      </c>
      <c r="H1296" t="str">
        <f>VLOOKUP(E1296,Def!$B$2:$C$15,2,FALSE)</f>
        <v>Utdanningsinsentiv</v>
      </c>
      <c r="I1296" s="3">
        <f>IF(A1296='Enheter, modell og år'!$F$2-1,0,G1296-VLOOKUP(A1296-1&amp;B1296&amp;C1296&amp;E1296,$F$2:$G$7561,2,FALSE))</f>
        <v>0</v>
      </c>
      <c r="J1296" s="3">
        <f>IF(A1296='Enheter, modell og år'!$F$2-1,0,VLOOKUP(A1296-1&amp;B1296&amp;C1296&amp;E1296,$F$2:$G$7561,2,FALSE))</f>
        <v>0</v>
      </c>
    </row>
    <row r="1297" spans="1:10" x14ac:dyDescent="0.25">
      <c r="A1297">
        <f t="shared" ref="A1297:C1297" si="775">A757</f>
        <v>2024</v>
      </c>
      <c r="B1297" t="str">
        <f t="shared" si="775"/>
        <v>RFM</v>
      </c>
      <c r="C1297">
        <f t="shared" si="775"/>
        <v>0</v>
      </c>
      <c r="D1297">
        <f>IFERROR(VLOOKUP(C1297,'Enheter, modell og år'!$A$2:$B$31,2,FALSE),0)</f>
        <v>0</v>
      </c>
      <c r="E1297" t="str">
        <f>'Liste detaljert wide'!$F$1</f>
        <v>Studiepoengbev</v>
      </c>
      <c r="F1297" t="str">
        <f t="shared" si="761"/>
        <v>2024RFM0Studiepoengbev</v>
      </c>
      <c r="G1297" s="3">
        <f>'Liste detaljert wide'!F217</f>
        <v>0</v>
      </c>
      <c r="H1297" t="str">
        <f>VLOOKUP(E1297,Def!$B$2:$C$15,2,FALSE)</f>
        <v>Utdanningsinsentiv</v>
      </c>
      <c r="I1297" s="3">
        <f>IF(A1297='Enheter, modell og år'!$F$2-1,0,G1297-VLOOKUP(A1297-1&amp;B1297&amp;C1297&amp;E1297,$F$2:$G$7561,2,FALSE))</f>
        <v>0</v>
      </c>
      <c r="J1297" s="3">
        <f>IF(A1297='Enheter, modell og år'!$F$2-1,0,VLOOKUP(A1297-1&amp;B1297&amp;C1297&amp;E1297,$F$2:$G$7561,2,FALSE))</f>
        <v>0</v>
      </c>
    </row>
    <row r="1298" spans="1:10" x14ac:dyDescent="0.25">
      <c r="A1298">
        <f t="shared" ref="A1298:C1298" si="776">A758</f>
        <v>2024</v>
      </c>
      <c r="B1298" t="str">
        <f t="shared" si="776"/>
        <v>RFM</v>
      </c>
      <c r="C1298">
        <f t="shared" si="776"/>
        <v>0</v>
      </c>
      <c r="D1298">
        <f>IFERROR(VLOOKUP(C1298,'Enheter, modell og år'!$A$2:$B$31,2,FALSE),0)</f>
        <v>0</v>
      </c>
      <c r="E1298" t="str">
        <f>'Liste detaljert wide'!$F$1</f>
        <v>Studiepoengbev</v>
      </c>
      <c r="F1298" t="str">
        <f t="shared" si="761"/>
        <v>2024RFM0Studiepoengbev</v>
      </c>
      <c r="G1298" s="3">
        <f>'Liste detaljert wide'!F218</f>
        <v>0</v>
      </c>
      <c r="H1298" t="str">
        <f>VLOOKUP(E1298,Def!$B$2:$C$15,2,FALSE)</f>
        <v>Utdanningsinsentiv</v>
      </c>
      <c r="I1298" s="3">
        <f>IF(A1298='Enheter, modell og år'!$F$2-1,0,G1298-VLOOKUP(A1298-1&amp;B1298&amp;C1298&amp;E1298,$F$2:$G$7561,2,FALSE))</f>
        <v>0</v>
      </c>
      <c r="J1298" s="3">
        <f>IF(A1298='Enheter, modell og år'!$F$2-1,0,VLOOKUP(A1298-1&amp;B1298&amp;C1298&amp;E1298,$F$2:$G$7561,2,FALSE))</f>
        <v>0</v>
      </c>
    </row>
    <row r="1299" spans="1:10" x14ac:dyDescent="0.25">
      <c r="A1299">
        <f t="shared" ref="A1299:C1299" si="777">A759</f>
        <v>2024</v>
      </c>
      <c r="B1299" t="str">
        <f t="shared" si="777"/>
        <v>RFM</v>
      </c>
      <c r="C1299">
        <f t="shared" si="777"/>
        <v>0</v>
      </c>
      <c r="D1299">
        <f>IFERROR(VLOOKUP(C1299,'Enheter, modell og år'!$A$2:$B$31,2,FALSE),0)</f>
        <v>0</v>
      </c>
      <c r="E1299" t="str">
        <f>'Liste detaljert wide'!$F$1</f>
        <v>Studiepoengbev</v>
      </c>
      <c r="F1299" t="str">
        <f t="shared" si="761"/>
        <v>2024RFM0Studiepoengbev</v>
      </c>
      <c r="G1299" s="3">
        <f>'Liste detaljert wide'!F219</f>
        <v>0</v>
      </c>
      <c r="H1299" t="str">
        <f>VLOOKUP(E1299,Def!$B$2:$C$15,2,FALSE)</f>
        <v>Utdanningsinsentiv</v>
      </c>
      <c r="I1299" s="3">
        <f>IF(A1299='Enheter, modell og år'!$F$2-1,0,G1299-VLOOKUP(A1299-1&amp;B1299&amp;C1299&amp;E1299,$F$2:$G$7561,2,FALSE))</f>
        <v>0</v>
      </c>
      <c r="J1299" s="3">
        <f>IF(A1299='Enheter, modell og år'!$F$2-1,0,VLOOKUP(A1299-1&amp;B1299&amp;C1299&amp;E1299,$F$2:$G$7561,2,FALSE))</f>
        <v>0</v>
      </c>
    </row>
    <row r="1300" spans="1:10" x14ac:dyDescent="0.25">
      <c r="A1300">
        <f t="shared" ref="A1300:C1300" si="778">A760</f>
        <v>2024</v>
      </c>
      <c r="B1300" t="str">
        <f t="shared" si="778"/>
        <v>RFM</v>
      </c>
      <c r="C1300">
        <f t="shared" si="778"/>
        <v>0</v>
      </c>
      <c r="D1300">
        <f>IFERROR(VLOOKUP(C1300,'Enheter, modell og år'!$A$2:$B$31,2,FALSE),0)</f>
        <v>0</v>
      </c>
      <c r="E1300" t="str">
        <f>'Liste detaljert wide'!$F$1</f>
        <v>Studiepoengbev</v>
      </c>
      <c r="F1300" t="str">
        <f t="shared" si="761"/>
        <v>2024RFM0Studiepoengbev</v>
      </c>
      <c r="G1300" s="3">
        <f>'Liste detaljert wide'!F220</f>
        <v>0</v>
      </c>
      <c r="H1300" t="str">
        <f>VLOOKUP(E1300,Def!$B$2:$C$15,2,FALSE)</f>
        <v>Utdanningsinsentiv</v>
      </c>
      <c r="I1300" s="3">
        <f>IF(A1300='Enheter, modell og år'!$F$2-1,0,G1300-VLOOKUP(A1300-1&amp;B1300&amp;C1300&amp;E1300,$F$2:$G$7561,2,FALSE))</f>
        <v>0</v>
      </c>
      <c r="J1300" s="3">
        <f>IF(A1300='Enheter, modell og år'!$F$2-1,0,VLOOKUP(A1300-1&amp;B1300&amp;C1300&amp;E1300,$F$2:$G$7561,2,FALSE))</f>
        <v>0</v>
      </c>
    </row>
    <row r="1301" spans="1:10" x14ac:dyDescent="0.25">
      <c r="A1301">
        <f t="shared" ref="A1301:C1301" si="779">A761</f>
        <v>2024</v>
      </c>
      <c r="B1301" t="str">
        <f t="shared" si="779"/>
        <v>RFM</v>
      </c>
      <c r="C1301">
        <f t="shared" si="779"/>
        <v>0</v>
      </c>
      <c r="D1301">
        <f>IFERROR(VLOOKUP(C1301,'Enheter, modell og år'!$A$2:$B$31,2,FALSE),0)</f>
        <v>0</v>
      </c>
      <c r="E1301" t="str">
        <f>'Liste detaljert wide'!$F$1</f>
        <v>Studiepoengbev</v>
      </c>
      <c r="F1301" t="str">
        <f t="shared" si="761"/>
        <v>2024RFM0Studiepoengbev</v>
      </c>
      <c r="G1301" s="3">
        <f>'Liste detaljert wide'!F221</f>
        <v>0</v>
      </c>
      <c r="H1301" t="str">
        <f>VLOOKUP(E1301,Def!$B$2:$C$15,2,FALSE)</f>
        <v>Utdanningsinsentiv</v>
      </c>
      <c r="I1301" s="3">
        <f>IF(A1301='Enheter, modell og år'!$F$2-1,0,G1301-VLOOKUP(A1301-1&amp;B1301&amp;C1301&amp;E1301,$F$2:$G$7561,2,FALSE))</f>
        <v>0</v>
      </c>
      <c r="J1301" s="3">
        <f>IF(A1301='Enheter, modell og år'!$F$2-1,0,VLOOKUP(A1301-1&amp;B1301&amp;C1301&amp;E1301,$F$2:$G$7561,2,FALSE))</f>
        <v>0</v>
      </c>
    </row>
    <row r="1302" spans="1:10" x14ac:dyDescent="0.25">
      <c r="A1302">
        <f t="shared" ref="A1302:C1302" si="780">A762</f>
        <v>2024</v>
      </c>
      <c r="B1302" t="str">
        <f t="shared" si="780"/>
        <v>RFM</v>
      </c>
      <c r="C1302">
        <f t="shared" si="780"/>
        <v>0</v>
      </c>
      <c r="D1302">
        <f>IFERROR(VLOOKUP(C1302,'Enheter, modell og år'!$A$2:$B$31,2,FALSE),0)</f>
        <v>0</v>
      </c>
      <c r="E1302" t="str">
        <f>'Liste detaljert wide'!$F$1</f>
        <v>Studiepoengbev</v>
      </c>
      <c r="F1302" t="str">
        <f t="shared" si="761"/>
        <v>2024RFM0Studiepoengbev</v>
      </c>
      <c r="G1302" s="3">
        <f>'Liste detaljert wide'!F222</f>
        <v>0</v>
      </c>
      <c r="H1302" t="str">
        <f>VLOOKUP(E1302,Def!$B$2:$C$15,2,FALSE)</f>
        <v>Utdanningsinsentiv</v>
      </c>
      <c r="I1302" s="3">
        <f>IF(A1302='Enheter, modell og år'!$F$2-1,0,G1302-VLOOKUP(A1302-1&amp;B1302&amp;C1302&amp;E1302,$F$2:$G$7561,2,FALSE))</f>
        <v>0</v>
      </c>
      <c r="J1302" s="3">
        <f>IF(A1302='Enheter, modell og år'!$F$2-1,0,VLOOKUP(A1302-1&amp;B1302&amp;C1302&amp;E1302,$F$2:$G$7561,2,FALSE))</f>
        <v>0</v>
      </c>
    </row>
    <row r="1303" spans="1:10" x14ac:dyDescent="0.25">
      <c r="A1303">
        <f t="shared" ref="A1303:C1303" si="781">A763</f>
        <v>2024</v>
      </c>
      <c r="B1303" t="str">
        <f t="shared" si="781"/>
        <v>RFM</v>
      </c>
      <c r="C1303">
        <f t="shared" si="781"/>
        <v>0</v>
      </c>
      <c r="D1303">
        <f>IFERROR(VLOOKUP(C1303,'Enheter, modell og år'!$A$2:$B$31,2,FALSE),0)</f>
        <v>0</v>
      </c>
      <c r="E1303" t="str">
        <f>'Liste detaljert wide'!$F$1</f>
        <v>Studiepoengbev</v>
      </c>
      <c r="F1303" t="str">
        <f t="shared" si="761"/>
        <v>2024RFM0Studiepoengbev</v>
      </c>
      <c r="G1303" s="3">
        <f>'Liste detaljert wide'!F223</f>
        <v>0</v>
      </c>
      <c r="H1303" t="str">
        <f>VLOOKUP(E1303,Def!$B$2:$C$15,2,FALSE)</f>
        <v>Utdanningsinsentiv</v>
      </c>
      <c r="I1303" s="3">
        <f>IF(A1303='Enheter, modell og år'!$F$2-1,0,G1303-VLOOKUP(A1303-1&amp;B1303&amp;C1303&amp;E1303,$F$2:$G$7561,2,FALSE))</f>
        <v>0</v>
      </c>
      <c r="J1303" s="3">
        <f>IF(A1303='Enheter, modell og år'!$F$2-1,0,VLOOKUP(A1303-1&amp;B1303&amp;C1303&amp;E1303,$F$2:$G$7561,2,FALSE))</f>
        <v>0</v>
      </c>
    </row>
    <row r="1304" spans="1:10" x14ac:dyDescent="0.25">
      <c r="A1304">
        <f t="shared" ref="A1304:C1304" si="782">A764</f>
        <v>2024</v>
      </c>
      <c r="B1304" t="str">
        <f t="shared" si="782"/>
        <v>RFM</v>
      </c>
      <c r="C1304">
        <f t="shared" si="782"/>
        <v>0</v>
      </c>
      <c r="D1304">
        <f>IFERROR(VLOOKUP(C1304,'Enheter, modell og år'!$A$2:$B$31,2,FALSE),0)</f>
        <v>0</v>
      </c>
      <c r="E1304" t="str">
        <f>'Liste detaljert wide'!$F$1</f>
        <v>Studiepoengbev</v>
      </c>
      <c r="F1304" t="str">
        <f t="shared" si="761"/>
        <v>2024RFM0Studiepoengbev</v>
      </c>
      <c r="G1304" s="3">
        <f>'Liste detaljert wide'!F224</f>
        <v>0</v>
      </c>
      <c r="H1304" t="str">
        <f>VLOOKUP(E1304,Def!$B$2:$C$15,2,FALSE)</f>
        <v>Utdanningsinsentiv</v>
      </c>
      <c r="I1304" s="3">
        <f>IF(A1304='Enheter, modell og år'!$F$2-1,0,G1304-VLOOKUP(A1304-1&amp;B1304&amp;C1304&amp;E1304,$F$2:$G$7561,2,FALSE))</f>
        <v>0</v>
      </c>
      <c r="J1304" s="3">
        <f>IF(A1304='Enheter, modell og år'!$F$2-1,0,VLOOKUP(A1304-1&amp;B1304&amp;C1304&amp;E1304,$F$2:$G$7561,2,FALSE))</f>
        <v>0</v>
      </c>
    </row>
    <row r="1305" spans="1:10" x14ac:dyDescent="0.25">
      <c r="A1305">
        <f t="shared" ref="A1305:C1305" si="783">A765</f>
        <v>2024</v>
      </c>
      <c r="B1305" t="str">
        <f t="shared" si="783"/>
        <v>RFM</v>
      </c>
      <c r="C1305">
        <f t="shared" si="783"/>
        <v>0</v>
      </c>
      <c r="D1305">
        <f>IFERROR(VLOOKUP(C1305,'Enheter, modell og år'!$A$2:$B$31,2,FALSE),0)</f>
        <v>0</v>
      </c>
      <c r="E1305" t="str">
        <f>'Liste detaljert wide'!$F$1</f>
        <v>Studiepoengbev</v>
      </c>
      <c r="F1305" t="str">
        <f t="shared" si="761"/>
        <v>2024RFM0Studiepoengbev</v>
      </c>
      <c r="G1305" s="3">
        <f>'Liste detaljert wide'!F225</f>
        <v>0</v>
      </c>
      <c r="H1305" t="str">
        <f>VLOOKUP(E1305,Def!$B$2:$C$15,2,FALSE)</f>
        <v>Utdanningsinsentiv</v>
      </c>
      <c r="I1305" s="3">
        <f>IF(A1305='Enheter, modell og år'!$F$2-1,0,G1305-VLOOKUP(A1305-1&amp;B1305&amp;C1305&amp;E1305,$F$2:$G$7561,2,FALSE))</f>
        <v>0</v>
      </c>
      <c r="J1305" s="3">
        <f>IF(A1305='Enheter, modell og år'!$F$2-1,0,VLOOKUP(A1305-1&amp;B1305&amp;C1305&amp;E1305,$F$2:$G$7561,2,FALSE))</f>
        <v>0</v>
      </c>
    </row>
    <row r="1306" spans="1:10" x14ac:dyDescent="0.25">
      <c r="A1306">
        <f t="shared" ref="A1306:C1306" si="784">A766</f>
        <v>2024</v>
      </c>
      <c r="B1306" t="str">
        <f t="shared" si="784"/>
        <v>RFM</v>
      </c>
      <c r="C1306">
        <f t="shared" si="784"/>
        <v>0</v>
      </c>
      <c r="D1306">
        <f>IFERROR(VLOOKUP(C1306,'Enheter, modell og år'!$A$2:$B$31,2,FALSE),0)</f>
        <v>0</v>
      </c>
      <c r="E1306" t="str">
        <f>'Liste detaljert wide'!$F$1</f>
        <v>Studiepoengbev</v>
      </c>
      <c r="F1306" t="str">
        <f t="shared" si="761"/>
        <v>2024RFM0Studiepoengbev</v>
      </c>
      <c r="G1306" s="3">
        <f>'Liste detaljert wide'!F226</f>
        <v>0</v>
      </c>
      <c r="H1306" t="str">
        <f>VLOOKUP(E1306,Def!$B$2:$C$15,2,FALSE)</f>
        <v>Utdanningsinsentiv</v>
      </c>
      <c r="I1306" s="3">
        <f>IF(A1306='Enheter, modell og år'!$F$2-1,0,G1306-VLOOKUP(A1306-1&amp;B1306&amp;C1306&amp;E1306,$F$2:$G$7561,2,FALSE))</f>
        <v>0</v>
      </c>
      <c r="J1306" s="3">
        <f>IF(A1306='Enheter, modell og år'!$F$2-1,0,VLOOKUP(A1306-1&amp;B1306&amp;C1306&amp;E1306,$F$2:$G$7561,2,FALSE))</f>
        <v>0</v>
      </c>
    </row>
    <row r="1307" spans="1:10" x14ac:dyDescent="0.25">
      <c r="A1307">
        <f t="shared" ref="A1307:C1307" si="785">A767</f>
        <v>2024</v>
      </c>
      <c r="B1307" t="str">
        <f t="shared" si="785"/>
        <v>RFM</v>
      </c>
      <c r="C1307">
        <f t="shared" si="785"/>
        <v>0</v>
      </c>
      <c r="D1307">
        <f>IFERROR(VLOOKUP(C1307,'Enheter, modell og år'!$A$2:$B$31,2,FALSE),0)</f>
        <v>0</v>
      </c>
      <c r="E1307" t="str">
        <f>'Liste detaljert wide'!$F$1</f>
        <v>Studiepoengbev</v>
      </c>
      <c r="F1307" t="str">
        <f t="shared" si="761"/>
        <v>2024RFM0Studiepoengbev</v>
      </c>
      <c r="G1307" s="3">
        <f>'Liste detaljert wide'!F227</f>
        <v>0</v>
      </c>
      <c r="H1307" t="str">
        <f>VLOOKUP(E1307,Def!$B$2:$C$15,2,FALSE)</f>
        <v>Utdanningsinsentiv</v>
      </c>
      <c r="I1307" s="3">
        <f>IF(A1307='Enheter, modell og år'!$F$2-1,0,G1307-VLOOKUP(A1307-1&amp;B1307&amp;C1307&amp;E1307,$F$2:$G$7561,2,FALSE))</f>
        <v>0</v>
      </c>
      <c r="J1307" s="3">
        <f>IF(A1307='Enheter, modell og år'!$F$2-1,0,VLOOKUP(A1307-1&amp;B1307&amp;C1307&amp;E1307,$F$2:$G$7561,2,FALSE))</f>
        <v>0</v>
      </c>
    </row>
    <row r="1308" spans="1:10" x14ac:dyDescent="0.25">
      <c r="A1308">
        <f t="shared" ref="A1308:C1308" si="786">A768</f>
        <v>2024</v>
      </c>
      <c r="B1308" t="str">
        <f t="shared" si="786"/>
        <v>RFM</v>
      </c>
      <c r="C1308">
        <f t="shared" si="786"/>
        <v>0</v>
      </c>
      <c r="D1308">
        <f>IFERROR(VLOOKUP(C1308,'Enheter, modell og år'!$A$2:$B$31,2,FALSE),0)</f>
        <v>0</v>
      </c>
      <c r="E1308" t="str">
        <f>'Liste detaljert wide'!$F$1</f>
        <v>Studiepoengbev</v>
      </c>
      <c r="F1308" t="str">
        <f t="shared" si="761"/>
        <v>2024RFM0Studiepoengbev</v>
      </c>
      <c r="G1308" s="3">
        <f>'Liste detaljert wide'!F228</f>
        <v>0</v>
      </c>
      <c r="H1308" t="str">
        <f>VLOOKUP(E1308,Def!$B$2:$C$15,2,FALSE)</f>
        <v>Utdanningsinsentiv</v>
      </c>
      <c r="I1308" s="3">
        <f>IF(A1308='Enheter, modell og år'!$F$2-1,0,G1308-VLOOKUP(A1308-1&amp;B1308&amp;C1308&amp;E1308,$F$2:$G$7561,2,FALSE))</f>
        <v>0</v>
      </c>
      <c r="J1308" s="3">
        <f>IF(A1308='Enheter, modell og år'!$F$2-1,0,VLOOKUP(A1308-1&amp;B1308&amp;C1308&amp;E1308,$F$2:$G$7561,2,FALSE))</f>
        <v>0</v>
      </c>
    </row>
    <row r="1309" spans="1:10" x14ac:dyDescent="0.25">
      <c r="A1309">
        <f t="shared" ref="A1309:C1309" si="787">A769</f>
        <v>2024</v>
      </c>
      <c r="B1309" t="str">
        <f t="shared" si="787"/>
        <v>RFM</v>
      </c>
      <c r="C1309">
        <f t="shared" si="787"/>
        <v>0</v>
      </c>
      <c r="D1309">
        <f>IFERROR(VLOOKUP(C1309,'Enheter, modell og år'!$A$2:$B$31,2,FALSE),0)</f>
        <v>0</v>
      </c>
      <c r="E1309" t="str">
        <f>'Liste detaljert wide'!$F$1</f>
        <v>Studiepoengbev</v>
      </c>
      <c r="F1309" t="str">
        <f t="shared" si="761"/>
        <v>2024RFM0Studiepoengbev</v>
      </c>
      <c r="G1309" s="3">
        <f>'Liste detaljert wide'!F229</f>
        <v>0</v>
      </c>
      <c r="H1309" t="str">
        <f>VLOOKUP(E1309,Def!$B$2:$C$15,2,FALSE)</f>
        <v>Utdanningsinsentiv</v>
      </c>
      <c r="I1309" s="3">
        <f>IF(A1309='Enheter, modell og år'!$F$2-1,0,G1309-VLOOKUP(A1309-1&amp;B1309&amp;C1309&amp;E1309,$F$2:$G$7561,2,FALSE))</f>
        <v>0</v>
      </c>
      <c r="J1309" s="3">
        <f>IF(A1309='Enheter, modell og år'!$F$2-1,0,VLOOKUP(A1309-1&amp;B1309&amp;C1309&amp;E1309,$F$2:$G$7561,2,FALSE))</f>
        <v>0</v>
      </c>
    </row>
    <row r="1310" spans="1:10" x14ac:dyDescent="0.25">
      <c r="A1310">
        <f t="shared" ref="A1310:C1310" si="788">A770</f>
        <v>2024</v>
      </c>
      <c r="B1310" t="str">
        <f t="shared" si="788"/>
        <v>RFM</v>
      </c>
      <c r="C1310">
        <f t="shared" si="788"/>
        <v>0</v>
      </c>
      <c r="D1310">
        <f>IFERROR(VLOOKUP(C1310,'Enheter, modell og år'!$A$2:$B$31,2,FALSE),0)</f>
        <v>0</v>
      </c>
      <c r="E1310" t="str">
        <f>'Liste detaljert wide'!$F$1</f>
        <v>Studiepoengbev</v>
      </c>
      <c r="F1310" t="str">
        <f t="shared" si="761"/>
        <v>2024RFM0Studiepoengbev</v>
      </c>
      <c r="G1310" s="3">
        <f>'Liste detaljert wide'!F230</f>
        <v>0</v>
      </c>
      <c r="H1310" t="str">
        <f>VLOOKUP(E1310,Def!$B$2:$C$15,2,FALSE)</f>
        <v>Utdanningsinsentiv</v>
      </c>
      <c r="I1310" s="3">
        <f>IF(A1310='Enheter, modell og år'!$F$2-1,0,G1310-VLOOKUP(A1310-1&amp;B1310&amp;C1310&amp;E1310,$F$2:$G$7561,2,FALSE))</f>
        <v>0</v>
      </c>
      <c r="J1310" s="3">
        <f>IF(A1310='Enheter, modell og år'!$F$2-1,0,VLOOKUP(A1310-1&amp;B1310&amp;C1310&amp;E1310,$F$2:$G$7561,2,FALSE))</f>
        <v>0</v>
      </c>
    </row>
    <row r="1311" spans="1:10" x14ac:dyDescent="0.25">
      <c r="A1311">
        <f t="shared" ref="A1311:C1311" si="789">A771</f>
        <v>2024</v>
      </c>
      <c r="B1311" t="str">
        <f t="shared" si="789"/>
        <v>RFM</v>
      </c>
      <c r="C1311">
        <f t="shared" si="789"/>
        <v>0</v>
      </c>
      <c r="D1311">
        <f>IFERROR(VLOOKUP(C1311,'Enheter, modell og år'!$A$2:$B$31,2,FALSE),0)</f>
        <v>0</v>
      </c>
      <c r="E1311" t="str">
        <f>'Liste detaljert wide'!$F$1</f>
        <v>Studiepoengbev</v>
      </c>
      <c r="F1311" t="str">
        <f t="shared" si="761"/>
        <v>2024RFM0Studiepoengbev</v>
      </c>
      <c r="G1311" s="3">
        <f>'Liste detaljert wide'!F231</f>
        <v>0</v>
      </c>
      <c r="H1311" t="str">
        <f>VLOOKUP(E1311,Def!$B$2:$C$15,2,FALSE)</f>
        <v>Utdanningsinsentiv</v>
      </c>
      <c r="I1311" s="3">
        <f>IF(A1311='Enheter, modell og år'!$F$2-1,0,G1311-VLOOKUP(A1311-1&amp;B1311&amp;C1311&amp;E1311,$F$2:$G$7561,2,FALSE))</f>
        <v>0</v>
      </c>
      <c r="J1311" s="3">
        <f>IF(A1311='Enheter, modell og år'!$F$2-1,0,VLOOKUP(A1311-1&amp;B1311&amp;C1311&amp;E1311,$F$2:$G$7561,2,FALSE))</f>
        <v>0</v>
      </c>
    </row>
    <row r="1312" spans="1:10" x14ac:dyDescent="0.25">
      <c r="A1312">
        <f t="shared" ref="A1312:C1312" si="790">A772</f>
        <v>2024</v>
      </c>
      <c r="B1312" t="str">
        <f t="shared" si="790"/>
        <v>RFM</v>
      </c>
      <c r="C1312">
        <f t="shared" si="790"/>
        <v>0</v>
      </c>
      <c r="D1312">
        <f>IFERROR(VLOOKUP(C1312,'Enheter, modell og år'!$A$2:$B$31,2,FALSE),0)</f>
        <v>0</v>
      </c>
      <c r="E1312" t="str">
        <f>'Liste detaljert wide'!$F$1</f>
        <v>Studiepoengbev</v>
      </c>
      <c r="F1312" t="str">
        <f t="shared" si="761"/>
        <v>2024RFM0Studiepoengbev</v>
      </c>
      <c r="G1312" s="3">
        <f>'Liste detaljert wide'!F232</f>
        <v>0</v>
      </c>
      <c r="H1312" t="str">
        <f>VLOOKUP(E1312,Def!$B$2:$C$15,2,FALSE)</f>
        <v>Utdanningsinsentiv</v>
      </c>
      <c r="I1312" s="3">
        <f>IF(A1312='Enheter, modell og år'!$F$2-1,0,G1312-VLOOKUP(A1312-1&amp;B1312&amp;C1312&amp;E1312,$F$2:$G$7561,2,FALSE))</f>
        <v>0</v>
      </c>
      <c r="J1312" s="3">
        <f>IF(A1312='Enheter, modell og år'!$F$2-1,0,VLOOKUP(A1312-1&amp;B1312&amp;C1312&amp;E1312,$F$2:$G$7561,2,FALSE))</f>
        <v>0</v>
      </c>
    </row>
    <row r="1313" spans="1:10" x14ac:dyDescent="0.25">
      <c r="A1313">
        <f t="shared" ref="A1313:C1313" si="791">A773</f>
        <v>2024</v>
      </c>
      <c r="B1313" t="str">
        <f t="shared" si="791"/>
        <v>RFM</v>
      </c>
      <c r="C1313">
        <f t="shared" si="791"/>
        <v>0</v>
      </c>
      <c r="D1313">
        <f>IFERROR(VLOOKUP(C1313,'Enheter, modell og år'!$A$2:$B$31,2,FALSE),0)</f>
        <v>0</v>
      </c>
      <c r="E1313" t="str">
        <f>'Liste detaljert wide'!$F$1</f>
        <v>Studiepoengbev</v>
      </c>
      <c r="F1313" t="str">
        <f t="shared" si="761"/>
        <v>2024RFM0Studiepoengbev</v>
      </c>
      <c r="G1313" s="3">
        <f>'Liste detaljert wide'!F233</f>
        <v>0</v>
      </c>
      <c r="H1313" t="str">
        <f>VLOOKUP(E1313,Def!$B$2:$C$15,2,FALSE)</f>
        <v>Utdanningsinsentiv</v>
      </c>
      <c r="I1313" s="3">
        <f>IF(A1313='Enheter, modell og år'!$F$2-1,0,G1313-VLOOKUP(A1313-1&amp;B1313&amp;C1313&amp;E1313,$F$2:$G$7561,2,FALSE))</f>
        <v>0</v>
      </c>
      <c r="J1313" s="3">
        <f>IF(A1313='Enheter, modell og år'!$F$2-1,0,VLOOKUP(A1313-1&amp;B1313&amp;C1313&amp;E1313,$F$2:$G$7561,2,FALSE))</f>
        <v>0</v>
      </c>
    </row>
    <row r="1314" spans="1:10" x14ac:dyDescent="0.25">
      <c r="A1314">
        <f t="shared" ref="A1314:C1314" si="792">A774</f>
        <v>2024</v>
      </c>
      <c r="B1314" t="str">
        <f t="shared" si="792"/>
        <v>RFM</v>
      </c>
      <c r="C1314">
        <f t="shared" si="792"/>
        <v>0</v>
      </c>
      <c r="D1314">
        <f>IFERROR(VLOOKUP(C1314,'Enheter, modell og år'!$A$2:$B$31,2,FALSE),0)</f>
        <v>0</v>
      </c>
      <c r="E1314" t="str">
        <f>'Liste detaljert wide'!$F$1</f>
        <v>Studiepoengbev</v>
      </c>
      <c r="F1314" t="str">
        <f t="shared" si="761"/>
        <v>2024RFM0Studiepoengbev</v>
      </c>
      <c r="G1314" s="3">
        <f>'Liste detaljert wide'!F234</f>
        <v>0</v>
      </c>
      <c r="H1314" t="str">
        <f>VLOOKUP(E1314,Def!$B$2:$C$15,2,FALSE)</f>
        <v>Utdanningsinsentiv</v>
      </c>
      <c r="I1314" s="3">
        <f>IF(A1314='Enheter, modell og år'!$F$2-1,0,G1314-VLOOKUP(A1314-1&amp;B1314&amp;C1314&amp;E1314,$F$2:$G$7561,2,FALSE))</f>
        <v>0</v>
      </c>
      <c r="J1314" s="3">
        <f>IF(A1314='Enheter, modell og år'!$F$2-1,0,VLOOKUP(A1314-1&amp;B1314&amp;C1314&amp;E1314,$F$2:$G$7561,2,FALSE))</f>
        <v>0</v>
      </c>
    </row>
    <row r="1315" spans="1:10" x14ac:dyDescent="0.25">
      <c r="A1315">
        <f t="shared" ref="A1315:C1315" si="793">A775</f>
        <v>2024</v>
      </c>
      <c r="B1315" t="str">
        <f t="shared" si="793"/>
        <v>RFM</v>
      </c>
      <c r="C1315">
        <f t="shared" si="793"/>
        <v>0</v>
      </c>
      <c r="D1315">
        <f>IFERROR(VLOOKUP(C1315,'Enheter, modell og år'!$A$2:$B$31,2,FALSE),0)</f>
        <v>0</v>
      </c>
      <c r="E1315" t="str">
        <f>'Liste detaljert wide'!$F$1</f>
        <v>Studiepoengbev</v>
      </c>
      <c r="F1315" t="str">
        <f t="shared" si="761"/>
        <v>2024RFM0Studiepoengbev</v>
      </c>
      <c r="G1315" s="3">
        <f>'Liste detaljert wide'!F235</f>
        <v>0</v>
      </c>
      <c r="H1315" t="str">
        <f>VLOOKUP(E1315,Def!$B$2:$C$15,2,FALSE)</f>
        <v>Utdanningsinsentiv</v>
      </c>
      <c r="I1315" s="3">
        <f>IF(A1315='Enheter, modell og år'!$F$2-1,0,G1315-VLOOKUP(A1315-1&amp;B1315&amp;C1315&amp;E1315,$F$2:$G$7561,2,FALSE))</f>
        <v>0</v>
      </c>
      <c r="J1315" s="3">
        <f>IF(A1315='Enheter, modell og år'!$F$2-1,0,VLOOKUP(A1315-1&amp;B1315&amp;C1315&amp;E1315,$F$2:$G$7561,2,FALSE))</f>
        <v>0</v>
      </c>
    </row>
    <row r="1316" spans="1:10" x14ac:dyDescent="0.25">
      <c r="A1316">
        <f t="shared" ref="A1316:C1316" si="794">A776</f>
        <v>2024</v>
      </c>
      <c r="B1316" t="str">
        <f t="shared" si="794"/>
        <v>RFM</v>
      </c>
      <c r="C1316">
        <f t="shared" si="794"/>
        <v>0</v>
      </c>
      <c r="D1316">
        <f>IFERROR(VLOOKUP(C1316,'Enheter, modell og år'!$A$2:$B$31,2,FALSE),0)</f>
        <v>0</v>
      </c>
      <c r="E1316" t="str">
        <f>'Liste detaljert wide'!$F$1</f>
        <v>Studiepoengbev</v>
      </c>
      <c r="F1316" t="str">
        <f t="shared" si="761"/>
        <v>2024RFM0Studiepoengbev</v>
      </c>
      <c r="G1316" s="3">
        <f>'Liste detaljert wide'!F236</f>
        <v>0</v>
      </c>
      <c r="H1316" t="str">
        <f>VLOOKUP(E1316,Def!$B$2:$C$15,2,FALSE)</f>
        <v>Utdanningsinsentiv</v>
      </c>
      <c r="I1316" s="3">
        <f>IF(A1316='Enheter, modell og år'!$F$2-1,0,G1316-VLOOKUP(A1316-1&amp;B1316&amp;C1316&amp;E1316,$F$2:$G$7561,2,FALSE))</f>
        <v>0</v>
      </c>
      <c r="J1316" s="3">
        <f>IF(A1316='Enheter, modell og år'!$F$2-1,0,VLOOKUP(A1316-1&amp;B1316&amp;C1316&amp;E1316,$F$2:$G$7561,2,FALSE))</f>
        <v>0</v>
      </c>
    </row>
    <row r="1317" spans="1:10" x14ac:dyDescent="0.25">
      <c r="A1317">
        <f t="shared" ref="A1317:C1317" si="795">A777</f>
        <v>2024</v>
      </c>
      <c r="B1317" t="str">
        <f t="shared" si="795"/>
        <v>RFM</v>
      </c>
      <c r="C1317">
        <f t="shared" si="795"/>
        <v>0</v>
      </c>
      <c r="D1317">
        <f>IFERROR(VLOOKUP(C1317,'Enheter, modell og år'!$A$2:$B$31,2,FALSE),0)</f>
        <v>0</v>
      </c>
      <c r="E1317" t="str">
        <f>'Liste detaljert wide'!$F$1</f>
        <v>Studiepoengbev</v>
      </c>
      <c r="F1317" t="str">
        <f t="shared" si="761"/>
        <v>2024RFM0Studiepoengbev</v>
      </c>
      <c r="G1317" s="3">
        <f>'Liste detaljert wide'!F237</f>
        <v>0</v>
      </c>
      <c r="H1317" t="str">
        <f>VLOOKUP(E1317,Def!$B$2:$C$15,2,FALSE)</f>
        <v>Utdanningsinsentiv</v>
      </c>
      <c r="I1317" s="3">
        <f>IF(A1317='Enheter, modell og år'!$F$2-1,0,G1317-VLOOKUP(A1317-1&amp;B1317&amp;C1317&amp;E1317,$F$2:$G$7561,2,FALSE))</f>
        <v>0</v>
      </c>
      <c r="J1317" s="3">
        <f>IF(A1317='Enheter, modell og år'!$F$2-1,0,VLOOKUP(A1317-1&amp;B1317&amp;C1317&amp;E1317,$F$2:$G$7561,2,FALSE))</f>
        <v>0</v>
      </c>
    </row>
    <row r="1318" spans="1:10" x14ac:dyDescent="0.25">
      <c r="A1318">
        <f t="shared" ref="A1318:C1318" si="796">A778</f>
        <v>2024</v>
      </c>
      <c r="B1318" t="str">
        <f t="shared" si="796"/>
        <v>RFM</v>
      </c>
      <c r="C1318">
        <f t="shared" si="796"/>
        <v>0</v>
      </c>
      <c r="D1318">
        <f>IFERROR(VLOOKUP(C1318,'Enheter, modell og år'!$A$2:$B$31,2,FALSE),0)</f>
        <v>0</v>
      </c>
      <c r="E1318" t="str">
        <f>'Liste detaljert wide'!$F$1</f>
        <v>Studiepoengbev</v>
      </c>
      <c r="F1318" t="str">
        <f t="shared" si="761"/>
        <v>2024RFM0Studiepoengbev</v>
      </c>
      <c r="G1318" s="3">
        <f>'Liste detaljert wide'!F238</f>
        <v>0</v>
      </c>
      <c r="H1318" t="str">
        <f>VLOOKUP(E1318,Def!$B$2:$C$15,2,FALSE)</f>
        <v>Utdanningsinsentiv</v>
      </c>
      <c r="I1318" s="3">
        <f>IF(A1318='Enheter, modell og år'!$F$2-1,0,G1318-VLOOKUP(A1318-1&amp;B1318&amp;C1318&amp;E1318,$F$2:$G$7561,2,FALSE))</f>
        <v>0</v>
      </c>
      <c r="J1318" s="3">
        <f>IF(A1318='Enheter, modell og år'!$F$2-1,0,VLOOKUP(A1318-1&amp;B1318&amp;C1318&amp;E1318,$F$2:$G$7561,2,FALSE))</f>
        <v>0</v>
      </c>
    </row>
    <row r="1319" spans="1:10" x14ac:dyDescent="0.25">
      <c r="A1319">
        <f t="shared" ref="A1319:C1319" si="797">A779</f>
        <v>2024</v>
      </c>
      <c r="B1319" t="str">
        <f t="shared" si="797"/>
        <v>RFM</v>
      </c>
      <c r="C1319">
        <f t="shared" si="797"/>
        <v>0</v>
      </c>
      <c r="D1319">
        <f>IFERROR(VLOOKUP(C1319,'Enheter, modell og år'!$A$2:$B$31,2,FALSE),0)</f>
        <v>0</v>
      </c>
      <c r="E1319" t="str">
        <f>'Liste detaljert wide'!$F$1</f>
        <v>Studiepoengbev</v>
      </c>
      <c r="F1319" t="str">
        <f t="shared" si="761"/>
        <v>2024RFM0Studiepoengbev</v>
      </c>
      <c r="G1319" s="3">
        <f>'Liste detaljert wide'!F239</f>
        <v>0</v>
      </c>
      <c r="H1319" t="str">
        <f>VLOOKUP(E1319,Def!$B$2:$C$15,2,FALSE)</f>
        <v>Utdanningsinsentiv</v>
      </c>
      <c r="I1319" s="3">
        <f>IF(A1319='Enheter, modell og år'!$F$2-1,0,G1319-VLOOKUP(A1319-1&amp;B1319&amp;C1319&amp;E1319,$F$2:$G$7561,2,FALSE))</f>
        <v>0</v>
      </c>
      <c r="J1319" s="3">
        <f>IF(A1319='Enheter, modell og år'!$F$2-1,0,VLOOKUP(A1319-1&amp;B1319&amp;C1319&amp;E1319,$F$2:$G$7561,2,FALSE))</f>
        <v>0</v>
      </c>
    </row>
    <row r="1320" spans="1:10" x14ac:dyDescent="0.25">
      <c r="A1320">
        <f t="shared" ref="A1320:C1320" si="798">A780</f>
        <v>2024</v>
      </c>
      <c r="B1320" t="str">
        <f t="shared" si="798"/>
        <v>RFM</v>
      </c>
      <c r="C1320">
        <f t="shared" si="798"/>
        <v>0</v>
      </c>
      <c r="D1320">
        <f>IFERROR(VLOOKUP(C1320,'Enheter, modell og år'!$A$2:$B$31,2,FALSE),0)</f>
        <v>0</v>
      </c>
      <c r="E1320" t="str">
        <f>'Liste detaljert wide'!$F$1</f>
        <v>Studiepoengbev</v>
      </c>
      <c r="F1320" t="str">
        <f t="shared" si="761"/>
        <v>2024RFM0Studiepoengbev</v>
      </c>
      <c r="G1320" s="3">
        <f>'Liste detaljert wide'!F240</f>
        <v>0</v>
      </c>
      <c r="H1320" t="str">
        <f>VLOOKUP(E1320,Def!$B$2:$C$15,2,FALSE)</f>
        <v>Utdanningsinsentiv</v>
      </c>
      <c r="I1320" s="3">
        <f>IF(A1320='Enheter, modell og år'!$F$2-1,0,G1320-VLOOKUP(A1320-1&amp;B1320&amp;C1320&amp;E1320,$F$2:$G$7561,2,FALSE))</f>
        <v>0</v>
      </c>
      <c r="J1320" s="3">
        <f>IF(A1320='Enheter, modell og år'!$F$2-1,0,VLOOKUP(A1320-1&amp;B1320&amp;C1320&amp;E1320,$F$2:$G$7561,2,FALSE))</f>
        <v>0</v>
      </c>
    </row>
    <row r="1321" spans="1:10" x14ac:dyDescent="0.25">
      <c r="A1321">
        <f t="shared" ref="A1321:C1321" si="799">A781</f>
        <v>2024</v>
      </c>
      <c r="B1321" t="str">
        <f t="shared" si="799"/>
        <v>RFM</v>
      </c>
      <c r="C1321">
        <f t="shared" si="799"/>
        <v>0</v>
      </c>
      <c r="D1321">
        <f>IFERROR(VLOOKUP(C1321,'Enheter, modell og år'!$A$2:$B$31,2,FALSE),0)</f>
        <v>0</v>
      </c>
      <c r="E1321" t="str">
        <f>'Liste detaljert wide'!$F$1</f>
        <v>Studiepoengbev</v>
      </c>
      <c r="F1321" t="str">
        <f t="shared" si="761"/>
        <v>2024RFM0Studiepoengbev</v>
      </c>
      <c r="G1321" s="3">
        <f>'Liste detaljert wide'!F241</f>
        <v>0</v>
      </c>
      <c r="H1321" t="str">
        <f>VLOOKUP(E1321,Def!$B$2:$C$15,2,FALSE)</f>
        <v>Utdanningsinsentiv</v>
      </c>
      <c r="I1321" s="3">
        <f>IF(A1321='Enheter, modell og år'!$F$2-1,0,G1321-VLOOKUP(A1321-1&amp;B1321&amp;C1321&amp;E1321,$F$2:$G$7561,2,FALSE))</f>
        <v>0</v>
      </c>
      <c r="J1321" s="3">
        <f>IF(A1321='Enheter, modell og år'!$F$2-1,0,VLOOKUP(A1321-1&amp;B1321&amp;C1321&amp;E1321,$F$2:$G$7561,2,FALSE))</f>
        <v>0</v>
      </c>
    </row>
    <row r="1322" spans="1:10" x14ac:dyDescent="0.25">
      <c r="A1322">
        <f t="shared" ref="A1322:C1322" si="800">A782</f>
        <v>2025</v>
      </c>
      <c r="B1322" t="str">
        <f t="shared" si="800"/>
        <v>RFM</v>
      </c>
      <c r="C1322">
        <f t="shared" si="800"/>
        <v>0</v>
      </c>
      <c r="D1322">
        <f>IFERROR(VLOOKUP(C1322,'Enheter, modell og år'!$A$2:$B$31,2,FALSE),0)</f>
        <v>0</v>
      </c>
      <c r="E1322" t="str">
        <f>'Liste detaljert wide'!$F$1</f>
        <v>Studiepoengbev</v>
      </c>
      <c r="F1322" t="str">
        <f t="shared" si="761"/>
        <v>2025RFM0Studiepoengbev</v>
      </c>
      <c r="G1322" s="3">
        <f>'Liste detaljert wide'!F242</f>
        <v>0</v>
      </c>
      <c r="H1322" t="str">
        <f>VLOOKUP(E1322,Def!$B$2:$C$15,2,FALSE)</f>
        <v>Utdanningsinsentiv</v>
      </c>
      <c r="I1322" s="3">
        <f>IF(A1322='Enheter, modell og år'!$F$2-1,0,G1322-VLOOKUP(A1322-1&amp;B1322&amp;C1322&amp;E1322,$F$2:$G$7561,2,FALSE))</f>
        <v>0</v>
      </c>
      <c r="J1322" s="3">
        <f>IF(A1322='Enheter, modell og år'!$F$2-1,0,VLOOKUP(A1322-1&amp;B1322&amp;C1322&amp;E1322,$F$2:$G$7561,2,FALSE))</f>
        <v>0</v>
      </c>
    </row>
    <row r="1323" spans="1:10" x14ac:dyDescent="0.25">
      <c r="A1323">
        <f t="shared" ref="A1323:C1323" si="801">A783</f>
        <v>2025</v>
      </c>
      <c r="B1323" t="str">
        <f t="shared" si="801"/>
        <v>RFM</v>
      </c>
      <c r="C1323">
        <f t="shared" si="801"/>
        <v>0</v>
      </c>
      <c r="D1323">
        <f>IFERROR(VLOOKUP(C1323,'Enheter, modell og år'!$A$2:$B$31,2,FALSE),0)</f>
        <v>0</v>
      </c>
      <c r="E1323" t="str">
        <f>'Liste detaljert wide'!$F$1</f>
        <v>Studiepoengbev</v>
      </c>
      <c r="F1323" t="str">
        <f t="shared" si="761"/>
        <v>2025RFM0Studiepoengbev</v>
      </c>
      <c r="G1323" s="3">
        <f>'Liste detaljert wide'!F243</f>
        <v>0</v>
      </c>
      <c r="H1323" t="str">
        <f>VLOOKUP(E1323,Def!$B$2:$C$15,2,FALSE)</f>
        <v>Utdanningsinsentiv</v>
      </c>
      <c r="I1323" s="3">
        <f>IF(A1323='Enheter, modell og år'!$F$2-1,0,G1323-VLOOKUP(A1323-1&amp;B1323&amp;C1323&amp;E1323,$F$2:$G$7561,2,FALSE))</f>
        <v>0</v>
      </c>
      <c r="J1323" s="3">
        <f>IF(A1323='Enheter, modell og år'!$F$2-1,0,VLOOKUP(A1323-1&amp;B1323&amp;C1323&amp;E1323,$F$2:$G$7561,2,FALSE))</f>
        <v>0</v>
      </c>
    </row>
    <row r="1324" spans="1:10" x14ac:dyDescent="0.25">
      <c r="A1324">
        <f t="shared" ref="A1324:C1324" si="802">A784</f>
        <v>2025</v>
      </c>
      <c r="B1324" t="str">
        <f t="shared" si="802"/>
        <v>RFM</v>
      </c>
      <c r="C1324">
        <f t="shared" si="802"/>
        <v>0</v>
      </c>
      <c r="D1324">
        <f>IFERROR(VLOOKUP(C1324,'Enheter, modell og år'!$A$2:$B$31,2,FALSE),0)</f>
        <v>0</v>
      </c>
      <c r="E1324" t="str">
        <f>'Liste detaljert wide'!$F$1</f>
        <v>Studiepoengbev</v>
      </c>
      <c r="F1324" t="str">
        <f t="shared" si="761"/>
        <v>2025RFM0Studiepoengbev</v>
      </c>
      <c r="G1324" s="3">
        <f>'Liste detaljert wide'!F244</f>
        <v>0</v>
      </c>
      <c r="H1324" t="str">
        <f>VLOOKUP(E1324,Def!$B$2:$C$15,2,FALSE)</f>
        <v>Utdanningsinsentiv</v>
      </c>
      <c r="I1324" s="3">
        <f>IF(A1324='Enheter, modell og år'!$F$2-1,0,G1324-VLOOKUP(A1324-1&amp;B1324&amp;C1324&amp;E1324,$F$2:$G$7561,2,FALSE))</f>
        <v>0</v>
      </c>
      <c r="J1324" s="3">
        <f>IF(A1324='Enheter, modell og år'!$F$2-1,0,VLOOKUP(A1324-1&amp;B1324&amp;C1324&amp;E1324,$F$2:$G$7561,2,FALSE))</f>
        <v>0</v>
      </c>
    </row>
    <row r="1325" spans="1:10" x14ac:dyDescent="0.25">
      <c r="A1325">
        <f t="shared" ref="A1325:C1325" si="803">A785</f>
        <v>2025</v>
      </c>
      <c r="B1325" t="str">
        <f t="shared" si="803"/>
        <v>RFM</v>
      </c>
      <c r="C1325">
        <f t="shared" si="803"/>
        <v>0</v>
      </c>
      <c r="D1325">
        <f>IFERROR(VLOOKUP(C1325,'Enheter, modell og år'!$A$2:$B$31,2,FALSE),0)</f>
        <v>0</v>
      </c>
      <c r="E1325" t="str">
        <f>'Liste detaljert wide'!$F$1</f>
        <v>Studiepoengbev</v>
      </c>
      <c r="F1325" t="str">
        <f t="shared" si="761"/>
        <v>2025RFM0Studiepoengbev</v>
      </c>
      <c r="G1325" s="3">
        <f>'Liste detaljert wide'!F245</f>
        <v>0</v>
      </c>
      <c r="H1325" t="str">
        <f>VLOOKUP(E1325,Def!$B$2:$C$15,2,FALSE)</f>
        <v>Utdanningsinsentiv</v>
      </c>
      <c r="I1325" s="3">
        <f>IF(A1325='Enheter, modell og år'!$F$2-1,0,G1325-VLOOKUP(A1325-1&amp;B1325&amp;C1325&amp;E1325,$F$2:$G$7561,2,FALSE))</f>
        <v>0</v>
      </c>
      <c r="J1325" s="3">
        <f>IF(A1325='Enheter, modell og år'!$F$2-1,0,VLOOKUP(A1325-1&amp;B1325&amp;C1325&amp;E1325,$F$2:$G$7561,2,FALSE))</f>
        <v>0</v>
      </c>
    </row>
    <row r="1326" spans="1:10" x14ac:dyDescent="0.25">
      <c r="A1326">
        <f t="shared" ref="A1326:C1326" si="804">A786</f>
        <v>2025</v>
      </c>
      <c r="B1326" t="str">
        <f t="shared" si="804"/>
        <v>RFM</v>
      </c>
      <c r="C1326">
        <f t="shared" si="804"/>
        <v>0</v>
      </c>
      <c r="D1326">
        <f>IFERROR(VLOOKUP(C1326,'Enheter, modell og år'!$A$2:$B$31,2,FALSE),0)</f>
        <v>0</v>
      </c>
      <c r="E1326" t="str">
        <f>'Liste detaljert wide'!$F$1</f>
        <v>Studiepoengbev</v>
      </c>
      <c r="F1326" t="str">
        <f t="shared" si="761"/>
        <v>2025RFM0Studiepoengbev</v>
      </c>
      <c r="G1326" s="3">
        <f>'Liste detaljert wide'!F246</f>
        <v>0</v>
      </c>
      <c r="H1326" t="str">
        <f>VLOOKUP(E1326,Def!$B$2:$C$15,2,FALSE)</f>
        <v>Utdanningsinsentiv</v>
      </c>
      <c r="I1326" s="3">
        <f>IF(A1326='Enheter, modell og år'!$F$2-1,0,G1326-VLOOKUP(A1326-1&amp;B1326&amp;C1326&amp;E1326,$F$2:$G$7561,2,FALSE))</f>
        <v>0</v>
      </c>
      <c r="J1326" s="3">
        <f>IF(A1326='Enheter, modell og år'!$F$2-1,0,VLOOKUP(A1326-1&amp;B1326&amp;C1326&amp;E1326,$F$2:$G$7561,2,FALSE))</f>
        <v>0</v>
      </c>
    </row>
    <row r="1327" spans="1:10" x14ac:dyDescent="0.25">
      <c r="A1327">
        <f t="shared" ref="A1327:C1327" si="805">A787</f>
        <v>2025</v>
      </c>
      <c r="B1327" t="str">
        <f t="shared" si="805"/>
        <v>RFM</v>
      </c>
      <c r="C1327">
        <f t="shared" si="805"/>
        <v>0</v>
      </c>
      <c r="D1327">
        <f>IFERROR(VLOOKUP(C1327,'Enheter, modell og år'!$A$2:$B$31,2,FALSE),0)</f>
        <v>0</v>
      </c>
      <c r="E1327" t="str">
        <f>'Liste detaljert wide'!$F$1</f>
        <v>Studiepoengbev</v>
      </c>
      <c r="F1327" t="str">
        <f t="shared" si="761"/>
        <v>2025RFM0Studiepoengbev</v>
      </c>
      <c r="G1327" s="3">
        <f>'Liste detaljert wide'!F247</f>
        <v>0</v>
      </c>
      <c r="H1327" t="str">
        <f>VLOOKUP(E1327,Def!$B$2:$C$15,2,FALSE)</f>
        <v>Utdanningsinsentiv</v>
      </c>
      <c r="I1327" s="3">
        <f>IF(A1327='Enheter, modell og år'!$F$2-1,0,G1327-VLOOKUP(A1327-1&amp;B1327&amp;C1327&amp;E1327,$F$2:$G$7561,2,FALSE))</f>
        <v>0</v>
      </c>
      <c r="J1327" s="3">
        <f>IF(A1327='Enheter, modell og år'!$F$2-1,0,VLOOKUP(A1327-1&amp;B1327&amp;C1327&amp;E1327,$F$2:$G$7561,2,FALSE))</f>
        <v>0</v>
      </c>
    </row>
    <row r="1328" spans="1:10" x14ac:dyDescent="0.25">
      <c r="A1328">
        <f t="shared" ref="A1328:C1328" si="806">A788</f>
        <v>2025</v>
      </c>
      <c r="B1328" t="str">
        <f t="shared" si="806"/>
        <v>RFM</v>
      </c>
      <c r="C1328">
        <f t="shared" si="806"/>
        <v>0</v>
      </c>
      <c r="D1328">
        <f>IFERROR(VLOOKUP(C1328,'Enheter, modell og år'!$A$2:$B$31,2,FALSE),0)</f>
        <v>0</v>
      </c>
      <c r="E1328" t="str">
        <f>'Liste detaljert wide'!$F$1</f>
        <v>Studiepoengbev</v>
      </c>
      <c r="F1328" t="str">
        <f t="shared" si="761"/>
        <v>2025RFM0Studiepoengbev</v>
      </c>
      <c r="G1328" s="3">
        <f>'Liste detaljert wide'!F248</f>
        <v>0</v>
      </c>
      <c r="H1328" t="str">
        <f>VLOOKUP(E1328,Def!$B$2:$C$15,2,FALSE)</f>
        <v>Utdanningsinsentiv</v>
      </c>
      <c r="I1328" s="3">
        <f>IF(A1328='Enheter, modell og år'!$F$2-1,0,G1328-VLOOKUP(A1328-1&amp;B1328&amp;C1328&amp;E1328,$F$2:$G$7561,2,FALSE))</f>
        <v>0</v>
      </c>
      <c r="J1328" s="3">
        <f>IF(A1328='Enheter, modell og år'!$F$2-1,0,VLOOKUP(A1328-1&amp;B1328&amp;C1328&amp;E1328,$F$2:$G$7561,2,FALSE))</f>
        <v>0</v>
      </c>
    </row>
    <row r="1329" spans="1:10" x14ac:dyDescent="0.25">
      <c r="A1329">
        <f t="shared" ref="A1329:C1329" si="807">A789</f>
        <v>2025</v>
      </c>
      <c r="B1329" t="str">
        <f t="shared" si="807"/>
        <v>RFM</v>
      </c>
      <c r="C1329">
        <f t="shared" si="807"/>
        <v>0</v>
      </c>
      <c r="D1329">
        <f>IFERROR(VLOOKUP(C1329,'Enheter, modell og år'!$A$2:$B$31,2,FALSE),0)</f>
        <v>0</v>
      </c>
      <c r="E1329" t="str">
        <f>'Liste detaljert wide'!$F$1</f>
        <v>Studiepoengbev</v>
      </c>
      <c r="F1329" t="str">
        <f t="shared" si="761"/>
        <v>2025RFM0Studiepoengbev</v>
      </c>
      <c r="G1329" s="3">
        <f>'Liste detaljert wide'!F249</f>
        <v>0</v>
      </c>
      <c r="H1329" t="str">
        <f>VLOOKUP(E1329,Def!$B$2:$C$15,2,FALSE)</f>
        <v>Utdanningsinsentiv</v>
      </c>
      <c r="I1329" s="3">
        <f>IF(A1329='Enheter, modell og år'!$F$2-1,0,G1329-VLOOKUP(A1329-1&amp;B1329&amp;C1329&amp;E1329,$F$2:$G$7561,2,FALSE))</f>
        <v>0</v>
      </c>
      <c r="J1329" s="3">
        <f>IF(A1329='Enheter, modell og år'!$F$2-1,0,VLOOKUP(A1329-1&amp;B1329&amp;C1329&amp;E1329,$F$2:$G$7561,2,FALSE))</f>
        <v>0</v>
      </c>
    </row>
    <row r="1330" spans="1:10" x14ac:dyDescent="0.25">
      <c r="A1330">
        <f t="shared" ref="A1330:C1330" si="808">A790</f>
        <v>2025</v>
      </c>
      <c r="B1330" t="str">
        <f t="shared" si="808"/>
        <v>RFM</v>
      </c>
      <c r="C1330">
        <f t="shared" si="808"/>
        <v>0</v>
      </c>
      <c r="D1330">
        <f>IFERROR(VLOOKUP(C1330,'Enheter, modell og år'!$A$2:$B$31,2,FALSE),0)</f>
        <v>0</v>
      </c>
      <c r="E1330" t="str">
        <f>'Liste detaljert wide'!$F$1</f>
        <v>Studiepoengbev</v>
      </c>
      <c r="F1330" t="str">
        <f t="shared" si="761"/>
        <v>2025RFM0Studiepoengbev</v>
      </c>
      <c r="G1330" s="3">
        <f>'Liste detaljert wide'!F250</f>
        <v>0</v>
      </c>
      <c r="H1330" t="str">
        <f>VLOOKUP(E1330,Def!$B$2:$C$15,2,FALSE)</f>
        <v>Utdanningsinsentiv</v>
      </c>
      <c r="I1330" s="3">
        <f>IF(A1330='Enheter, modell og år'!$F$2-1,0,G1330-VLOOKUP(A1330-1&amp;B1330&amp;C1330&amp;E1330,$F$2:$G$7561,2,FALSE))</f>
        <v>0</v>
      </c>
      <c r="J1330" s="3">
        <f>IF(A1330='Enheter, modell og år'!$F$2-1,0,VLOOKUP(A1330-1&amp;B1330&amp;C1330&amp;E1330,$F$2:$G$7561,2,FALSE))</f>
        <v>0</v>
      </c>
    </row>
    <row r="1331" spans="1:10" x14ac:dyDescent="0.25">
      <c r="A1331">
        <f t="shared" ref="A1331:C1331" si="809">A791</f>
        <v>2025</v>
      </c>
      <c r="B1331" t="str">
        <f t="shared" si="809"/>
        <v>RFM</v>
      </c>
      <c r="C1331">
        <f t="shared" si="809"/>
        <v>0</v>
      </c>
      <c r="D1331">
        <f>IFERROR(VLOOKUP(C1331,'Enheter, modell og år'!$A$2:$B$31,2,FALSE),0)</f>
        <v>0</v>
      </c>
      <c r="E1331" t="str">
        <f>'Liste detaljert wide'!$F$1</f>
        <v>Studiepoengbev</v>
      </c>
      <c r="F1331" t="str">
        <f t="shared" si="761"/>
        <v>2025RFM0Studiepoengbev</v>
      </c>
      <c r="G1331" s="3">
        <f>'Liste detaljert wide'!F251</f>
        <v>0</v>
      </c>
      <c r="H1331" t="str">
        <f>VLOOKUP(E1331,Def!$B$2:$C$15,2,FALSE)</f>
        <v>Utdanningsinsentiv</v>
      </c>
      <c r="I1331" s="3">
        <f>IF(A1331='Enheter, modell og år'!$F$2-1,0,G1331-VLOOKUP(A1331-1&amp;B1331&amp;C1331&amp;E1331,$F$2:$G$7561,2,FALSE))</f>
        <v>0</v>
      </c>
      <c r="J1331" s="3">
        <f>IF(A1331='Enheter, modell og år'!$F$2-1,0,VLOOKUP(A1331-1&amp;B1331&amp;C1331&amp;E1331,$F$2:$G$7561,2,FALSE))</f>
        <v>0</v>
      </c>
    </row>
    <row r="1332" spans="1:10" x14ac:dyDescent="0.25">
      <c r="A1332">
        <f t="shared" ref="A1332:C1332" si="810">A792</f>
        <v>2025</v>
      </c>
      <c r="B1332" t="str">
        <f t="shared" si="810"/>
        <v>RFM</v>
      </c>
      <c r="C1332">
        <f t="shared" si="810"/>
        <v>0</v>
      </c>
      <c r="D1332">
        <f>IFERROR(VLOOKUP(C1332,'Enheter, modell og år'!$A$2:$B$31,2,FALSE),0)</f>
        <v>0</v>
      </c>
      <c r="E1332" t="str">
        <f>'Liste detaljert wide'!$F$1</f>
        <v>Studiepoengbev</v>
      </c>
      <c r="F1332" t="str">
        <f t="shared" si="761"/>
        <v>2025RFM0Studiepoengbev</v>
      </c>
      <c r="G1332" s="3">
        <f>'Liste detaljert wide'!F252</f>
        <v>0</v>
      </c>
      <c r="H1332" t="str">
        <f>VLOOKUP(E1332,Def!$B$2:$C$15,2,FALSE)</f>
        <v>Utdanningsinsentiv</v>
      </c>
      <c r="I1332" s="3">
        <f>IF(A1332='Enheter, modell og år'!$F$2-1,0,G1332-VLOOKUP(A1332-1&amp;B1332&amp;C1332&amp;E1332,$F$2:$G$7561,2,FALSE))</f>
        <v>0</v>
      </c>
      <c r="J1332" s="3">
        <f>IF(A1332='Enheter, modell og år'!$F$2-1,0,VLOOKUP(A1332-1&amp;B1332&amp;C1332&amp;E1332,$F$2:$G$7561,2,FALSE))</f>
        <v>0</v>
      </c>
    </row>
    <row r="1333" spans="1:10" x14ac:dyDescent="0.25">
      <c r="A1333">
        <f t="shared" ref="A1333:C1333" si="811">A793</f>
        <v>2025</v>
      </c>
      <c r="B1333" t="str">
        <f t="shared" si="811"/>
        <v>RFM</v>
      </c>
      <c r="C1333">
        <f t="shared" si="811"/>
        <v>0</v>
      </c>
      <c r="D1333">
        <f>IFERROR(VLOOKUP(C1333,'Enheter, modell og år'!$A$2:$B$31,2,FALSE),0)</f>
        <v>0</v>
      </c>
      <c r="E1333" t="str">
        <f>'Liste detaljert wide'!$F$1</f>
        <v>Studiepoengbev</v>
      </c>
      <c r="F1333" t="str">
        <f t="shared" si="761"/>
        <v>2025RFM0Studiepoengbev</v>
      </c>
      <c r="G1333" s="3">
        <f>'Liste detaljert wide'!F253</f>
        <v>0</v>
      </c>
      <c r="H1333" t="str">
        <f>VLOOKUP(E1333,Def!$B$2:$C$15,2,FALSE)</f>
        <v>Utdanningsinsentiv</v>
      </c>
      <c r="I1333" s="3">
        <f>IF(A1333='Enheter, modell og år'!$F$2-1,0,G1333-VLOOKUP(A1333-1&amp;B1333&amp;C1333&amp;E1333,$F$2:$G$7561,2,FALSE))</f>
        <v>0</v>
      </c>
      <c r="J1333" s="3">
        <f>IF(A1333='Enheter, modell og år'!$F$2-1,0,VLOOKUP(A1333-1&amp;B1333&amp;C1333&amp;E1333,$F$2:$G$7561,2,FALSE))</f>
        <v>0</v>
      </c>
    </row>
    <row r="1334" spans="1:10" x14ac:dyDescent="0.25">
      <c r="A1334">
        <f t="shared" ref="A1334:C1334" si="812">A794</f>
        <v>2025</v>
      </c>
      <c r="B1334" t="str">
        <f t="shared" si="812"/>
        <v>RFM</v>
      </c>
      <c r="C1334">
        <f t="shared" si="812"/>
        <v>0</v>
      </c>
      <c r="D1334">
        <f>IFERROR(VLOOKUP(C1334,'Enheter, modell og år'!$A$2:$B$31,2,FALSE),0)</f>
        <v>0</v>
      </c>
      <c r="E1334" t="str">
        <f>'Liste detaljert wide'!$F$1</f>
        <v>Studiepoengbev</v>
      </c>
      <c r="F1334" t="str">
        <f t="shared" si="761"/>
        <v>2025RFM0Studiepoengbev</v>
      </c>
      <c r="G1334" s="3">
        <f>'Liste detaljert wide'!F254</f>
        <v>0</v>
      </c>
      <c r="H1334" t="str">
        <f>VLOOKUP(E1334,Def!$B$2:$C$15,2,FALSE)</f>
        <v>Utdanningsinsentiv</v>
      </c>
      <c r="I1334" s="3">
        <f>IF(A1334='Enheter, modell og år'!$F$2-1,0,G1334-VLOOKUP(A1334-1&amp;B1334&amp;C1334&amp;E1334,$F$2:$G$7561,2,FALSE))</f>
        <v>0</v>
      </c>
      <c r="J1334" s="3">
        <f>IF(A1334='Enheter, modell og år'!$F$2-1,0,VLOOKUP(A1334-1&amp;B1334&amp;C1334&amp;E1334,$F$2:$G$7561,2,FALSE))</f>
        <v>0</v>
      </c>
    </row>
    <row r="1335" spans="1:10" x14ac:dyDescent="0.25">
      <c r="A1335">
        <f t="shared" ref="A1335:C1335" si="813">A795</f>
        <v>2025</v>
      </c>
      <c r="B1335" t="str">
        <f t="shared" si="813"/>
        <v>RFM</v>
      </c>
      <c r="C1335">
        <f t="shared" si="813"/>
        <v>0</v>
      </c>
      <c r="D1335">
        <f>IFERROR(VLOOKUP(C1335,'Enheter, modell og år'!$A$2:$B$31,2,FALSE),0)</f>
        <v>0</v>
      </c>
      <c r="E1335" t="str">
        <f>'Liste detaljert wide'!$F$1</f>
        <v>Studiepoengbev</v>
      </c>
      <c r="F1335" t="str">
        <f t="shared" si="761"/>
        <v>2025RFM0Studiepoengbev</v>
      </c>
      <c r="G1335" s="3">
        <f>'Liste detaljert wide'!F255</f>
        <v>0</v>
      </c>
      <c r="H1335" t="str">
        <f>VLOOKUP(E1335,Def!$B$2:$C$15,2,FALSE)</f>
        <v>Utdanningsinsentiv</v>
      </c>
      <c r="I1335" s="3">
        <f>IF(A1335='Enheter, modell og år'!$F$2-1,0,G1335-VLOOKUP(A1335-1&amp;B1335&amp;C1335&amp;E1335,$F$2:$G$7561,2,FALSE))</f>
        <v>0</v>
      </c>
      <c r="J1335" s="3">
        <f>IF(A1335='Enheter, modell og år'!$F$2-1,0,VLOOKUP(A1335-1&amp;B1335&amp;C1335&amp;E1335,$F$2:$G$7561,2,FALSE))</f>
        <v>0</v>
      </c>
    </row>
    <row r="1336" spans="1:10" x14ac:dyDescent="0.25">
      <c r="A1336">
        <f t="shared" ref="A1336:C1336" si="814">A796</f>
        <v>2025</v>
      </c>
      <c r="B1336" t="str">
        <f t="shared" si="814"/>
        <v>RFM</v>
      </c>
      <c r="C1336">
        <f t="shared" si="814"/>
        <v>0</v>
      </c>
      <c r="D1336">
        <f>IFERROR(VLOOKUP(C1336,'Enheter, modell og år'!$A$2:$B$31,2,FALSE),0)</f>
        <v>0</v>
      </c>
      <c r="E1336" t="str">
        <f>'Liste detaljert wide'!$F$1</f>
        <v>Studiepoengbev</v>
      </c>
      <c r="F1336" t="str">
        <f t="shared" si="761"/>
        <v>2025RFM0Studiepoengbev</v>
      </c>
      <c r="G1336" s="3">
        <f>'Liste detaljert wide'!F256</f>
        <v>0</v>
      </c>
      <c r="H1336" t="str">
        <f>VLOOKUP(E1336,Def!$B$2:$C$15,2,FALSE)</f>
        <v>Utdanningsinsentiv</v>
      </c>
      <c r="I1336" s="3">
        <f>IF(A1336='Enheter, modell og år'!$F$2-1,0,G1336-VLOOKUP(A1336-1&amp;B1336&amp;C1336&amp;E1336,$F$2:$G$7561,2,FALSE))</f>
        <v>0</v>
      </c>
      <c r="J1336" s="3">
        <f>IF(A1336='Enheter, modell og år'!$F$2-1,0,VLOOKUP(A1336-1&amp;B1336&amp;C1336&amp;E1336,$F$2:$G$7561,2,FALSE))</f>
        <v>0</v>
      </c>
    </row>
    <row r="1337" spans="1:10" x14ac:dyDescent="0.25">
      <c r="A1337">
        <f t="shared" ref="A1337:C1337" si="815">A797</f>
        <v>2025</v>
      </c>
      <c r="B1337" t="str">
        <f t="shared" si="815"/>
        <v>RFM</v>
      </c>
      <c r="C1337">
        <f t="shared" si="815"/>
        <v>0</v>
      </c>
      <c r="D1337">
        <f>IFERROR(VLOOKUP(C1337,'Enheter, modell og år'!$A$2:$B$31,2,FALSE),0)</f>
        <v>0</v>
      </c>
      <c r="E1337" t="str">
        <f>'Liste detaljert wide'!$F$1</f>
        <v>Studiepoengbev</v>
      </c>
      <c r="F1337" t="str">
        <f t="shared" si="761"/>
        <v>2025RFM0Studiepoengbev</v>
      </c>
      <c r="G1337" s="3">
        <f>'Liste detaljert wide'!F257</f>
        <v>0</v>
      </c>
      <c r="H1337" t="str">
        <f>VLOOKUP(E1337,Def!$B$2:$C$15,2,FALSE)</f>
        <v>Utdanningsinsentiv</v>
      </c>
      <c r="I1337" s="3">
        <f>IF(A1337='Enheter, modell og år'!$F$2-1,0,G1337-VLOOKUP(A1337-1&amp;B1337&amp;C1337&amp;E1337,$F$2:$G$7561,2,FALSE))</f>
        <v>0</v>
      </c>
      <c r="J1337" s="3">
        <f>IF(A1337='Enheter, modell og år'!$F$2-1,0,VLOOKUP(A1337-1&amp;B1337&amp;C1337&amp;E1337,$F$2:$G$7561,2,FALSE))</f>
        <v>0</v>
      </c>
    </row>
    <row r="1338" spans="1:10" x14ac:dyDescent="0.25">
      <c r="A1338">
        <f t="shared" ref="A1338:C1338" si="816">A798</f>
        <v>2025</v>
      </c>
      <c r="B1338" t="str">
        <f t="shared" si="816"/>
        <v>RFM</v>
      </c>
      <c r="C1338">
        <f t="shared" si="816"/>
        <v>0</v>
      </c>
      <c r="D1338">
        <f>IFERROR(VLOOKUP(C1338,'Enheter, modell og år'!$A$2:$B$31,2,FALSE),0)</f>
        <v>0</v>
      </c>
      <c r="E1338" t="str">
        <f>'Liste detaljert wide'!$F$1</f>
        <v>Studiepoengbev</v>
      </c>
      <c r="F1338" t="str">
        <f t="shared" si="761"/>
        <v>2025RFM0Studiepoengbev</v>
      </c>
      <c r="G1338" s="3">
        <f>'Liste detaljert wide'!F258</f>
        <v>0</v>
      </c>
      <c r="H1338" t="str">
        <f>VLOOKUP(E1338,Def!$B$2:$C$15,2,FALSE)</f>
        <v>Utdanningsinsentiv</v>
      </c>
      <c r="I1338" s="3">
        <f>IF(A1338='Enheter, modell og år'!$F$2-1,0,G1338-VLOOKUP(A1338-1&amp;B1338&amp;C1338&amp;E1338,$F$2:$G$7561,2,FALSE))</f>
        <v>0</v>
      </c>
      <c r="J1338" s="3">
        <f>IF(A1338='Enheter, modell og år'!$F$2-1,0,VLOOKUP(A1338-1&amp;B1338&amp;C1338&amp;E1338,$F$2:$G$7561,2,FALSE))</f>
        <v>0</v>
      </c>
    </row>
    <row r="1339" spans="1:10" x14ac:dyDescent="0.25">
      <c r="A1339">
        <f t="shared" ref="A1339:C1339" si="817">A799</f>
        <v>2025</v>
      </c>
      <c r="B1339" t="str">
        <f t="shared" si="817"/>
        <v>RFM</v>
      </c>
      <c r="C1339">
        <f t="shared" si="817"/>
        <v>0</v>
      </c>
      <c r="D1339">
        <f>IFERROR(VLOOKUP(C1339,'Enheter, modell og år'!$A$2:$B$31,2,FALSE),0)</f>
        <v>0</v>
      </c>
      <c r="E1339" t="str">
        <f>'Liste detaljert wide'!$F$1</f>
        <v>Studiepoengbev</v>
      </c>
      <c r="F1339" t="str">
        <f t="shared" si="761"/>
        <v>2025RFM0Studiepoengbev</v>
      </c>
      <c r="G1339" s="3">
        <f>'Liste detaljert wide'!F259</f>
        <v>0</v>
      </c>
      <c r="H1339" t="str">
        <f>VLOOKUP(E1339,Def!$B$2:$C$15,2,FALSE)</f>
        <v>Utdanningsinsentiv</v>
      </c>
      <c r="I1339" s="3">
        <f>IF(A1339='Enheter, modell og år'!$F$2-1,0,G1339-VLOOKUP(A1339-1&amp;B1339&amp;C1339&amp;E1339,$F$2:$G$7561,2,FALSE))</f>
        <v>0</v>
      </c>
      <c r="J1339" s="3">
        <f>IF(A1339='Enheter, modell og år'!$F$2-1,0,VLOOKUP(A1339-1&amp;B1339&amp;C1339&amp;E1339,$F$2:$G$7561,2,FALSE))</f>
        <v>0</v>
      </c>
    </row>
    <row r="1340" spans="1:10" x14ac:dyDescent="0.25">
      <c r="A1340">
        <f t="shared" ref="A1340:C1340" si="818">A800</f>
        <v>2025</v>
      </c>
      <c r="B1340" t="str">
        <f t="shared" si="818"/>
        <v>RFM</v>
      </c>
      <c r="C1340">
        <f t="shared" si="818"/>
        <v>0</v>
      </c>
      <c r="D1340">
        <f>IFERROR(VLOOKUP(C1340,'Enheter, modell og år'!$A$2:$B$31,2,FALSE),0)</f>
        <v>0</v>
      </c>
      <c r="E1340" t="str">
        <f>'Liste detaljert wide'!$F$1</f>
        <v>Studiepoengbev</v>
      </c>
      <c r="F1340" t="str">
        <f t="shared" si="761"/>
        <v>2025RFM0Studiepoengbev</v>
      </c>
      <c r="G1340" s="3">
        <f>'Liste detaljert wide'!F260</f>
        <v>0</v>
      </c>
      <c r="H1340" t="str">
        <f>VLOOKUP(E1340,Def!$B$2:$C$15,2,FALSE)</f>
        <v>Utdanningsinsentiv</v>
      </c>
      <c r="I1340" s="3">
        <f>IF(A1340='Enheter, modell og år'!$F$2-1,0,G1340-VLOOKUP(A1340-1&amp;B1340&amp;C1340&amp;E1340,$F$2:$G$7561,2,FALSE))</f>
        <v>0</v>
      </c>
      <c r="J1340" s="3">
        <f>IF(A1340='Enheter, modell og år'!$F$2-1,0,VLOOKUP(A1340-1&amp;B1340&amp;C1340&amp;E1340,$F$2:$G$7561,2,FALSE))</f>
        <v>0</v>
      </c>
    </row>
    <row r="1341" spans="1:10" x14ac:dyDescent="0.25">
      <c r="A1341">
        <f t="shared" ref="A1341:C1341" si="819">A801</f>
        <v>2025</v>
      </c>
      <c r="B1341" t="str">
        <f t="shared" si="819"/>
        <v>RFM</v>
      </c>
      <c r="C1341">
        <f t="shared" si="819"/>
        <v>0</v>
      </c>
      <c r="D1341">
        <f>IFERROR(VLOOKUP(C1341,'Enheter, modell og år'!$A$2:$B$31,2,FALSE),0)</f>
        <v>0</v>
      </c>
      <c r="E1341" t="str">
        <f>'Liste detaljert wide'!$F$1</f>
        <v>Studiepoengbev</v>
      </c>
      <c r="F1341" t="str">
        <f t="shared" si="761"/>
        <v>2025RFM0Studiepoengbev</v>
      </c>
      <c r="G1341" s="3">
        <f>'Liste detaljert wide'!F261</f>
        <v>0</v>
      </c>
      <c r="H1341" t="str">
        <f>VLOOKUP(E1341,Def!$B$2:$C$15,2,FALSE)</f>
        <v>Utdanningsinsentiv</v>
      </c>
      <c r="I1341" s="3">
        <f>IF(A1341='Enheter, modell og år'!$F$2-1,0,G1341-VLOOKUP(A1341-1&amp;B1341&amp;C1341&amp;E1341,$F$2:$G$7561,2,FALSE))</f>
        <v>0</v>
      </c>
      <c r="J1341" s="3">
        <f>IF(A1341='Enheter, modell og år'!$F$2-1,0,VLOOKUP(A1341-1&amp;B1341&amp;C1341&amp;E1341,$F$2:$G$7561,2,FALSE))</f>
        <v>0</v>
      </c>
    </row>
    <row r="1342" spans="1:10" x14ac:dyDescent="0.25">
      <c r="A1342">
        <f t="shared" ref="A1342:C1342" si="820">A802</f>
        <v>2025</v>
      </c>
      <c r="B1342" t="str">
        <f t="shared" si="820"/>
        <v>RFM</v>
      </c>
      <c r="C1342">
        <f t="shared" si="820"/>
        <v>0</v>
      </c>
      <c r="D1342">
        <f>IFERROR(VLOOKUP(C1342,'Enheter, modell og år'!$A$2:$B$31,2,FALSE),0)</f>
        <v>0</v>
      </c>
      <c r="E1342" t="str">
        <f>'Liste detaljert wide'!$F$1</f>
        <v>Studiepoengbev</v>
      </c>
      <c r="F1342" t="str">
        <f t="shared" si="761"/>
        <v>2025RFM0Studiepoengbev</v>
      </c>
      <c r="G1342" s="3">
        <f>'Liste detaljert wide'!F262</f>
        <v>0</v>
      </c>
      <c r="H1342" t="str">
        <f>VLOOKUP(E1342,Def!$B$2:$C$15,2,FALSE)</f>
        <v>Utdanningsinsentiv</v>
      </c>
      <c r="I1342" s="3">
        <f>IF(A1342='Enheter, modell og år'!$F$2-1,0,G1342-VLOOKUP(A1342-1&amp;B1342&amp;C1342&amp;E1342,$F$2:$G$7561,2,FALSE))</f>
        <v>0</v>
      </c>
      <c r="J1342" s="3">
        <f>IF(A1342='Enheter, modell og år'!$F$2-1,0,VLOOKUP(A1342-1&amp;B1342&amp;C1342&amp;E1342,$F$2:$G$7561,2,FALSE))</f>
        <v>0</v>
      </c>
    </row>
    <row r="1343" spans="1:10" x14ac:dyDescent="0.25">
      <c r="A1343">
        <f t="shared" ref="A1343:C1343" si="821">A803</f>
        <v>2025</v>
      </c>
      <c r="B1343" t="str">
        <f t="shared" si="821"/>
        <v>RFM</v>
      </c>
      <c r="C1343">
        <f t="shared" si="821"/>
        <v>0</v>
      </c>
      <c r="D1343">
        <f>IFERROR(VLOOKUP(C1343,'Enheter, modell og år'!$A$2:$B$31,2,FALSE),0)</f>
        <v>0</v>
      </c>
      <c r="E1343" t="str">
        <f>'Liste detaljert wide'!$F$1</f>
        <v>Studiepoengbev</v>
      </c>
      <c r="F1343" t="str">
        <f t="shared" si="761"/>
        <v>2025RFM0Studiepoengbev</v>
      </c>
      <c r="G1343" s="3">
        <f>'Liste detaljert wide'!F263</f>
        <v>0</v>
      </c>
      <c r="H1343" t="str">
        <f>VLOOKUP(E1343,Def!$B$2:$C$15,2,FALSE)</f>
        <v>Utdanningsinsentiv</v>
      </c>
      <c r="I1343" s="3">
        <f>IF(A1343='Enheter, modell og år'!$F$2-1,0,G1343-VLOOKUP(A1343-1&amp;B1343&amp;C1343&amp;E1343,$F$2:$G$7561,2,FALSE))</f>
        <v>0</v>
      </c>
      <c r="J1343" s="3">
        <f>IF(A1343='Enheter, modell og år'!$F$2-1,0,VLOOKUP(A1343-1&amp;B1343&amp;C1343&amp;E1343,$F$2:$G$7561,2,FALSE))</f>
        <v>0</v>
      </c>
    </row>
    <row r="1344" spans="1:10" x14ac:dyDescent="0.25">
      <c r="A1344">
        <f t="shared" ref="A1344:C1344" si="822">A804</f>
        <v>2025</v>
      </c>
      <c r="B1344" t="str">
        <f t="shared" si="822"/>
        <v>RFM</v>
      </c>
      <c r="C1344">
        <f t="shared" si="822"/>
        <v>0</v>
      </c>
      <c r="D1344">
        <f>IFERROR(VLOOKUP(C1344,'Enheter, modell og år'!$A$2:$B$31,2,FALSE),0)</f>
        <v>0</v>
      </c>
      <c r="E1344" t="str">
        <f>'Liste detaljert wide'!$F$1</f>
        <v>Studiepoengbev</v>
      </c>
      <c r="F1344" t="str">
        <f t="shared" si="761"/>
        <v>2025RFM0Studiepoengbev</v>
      </c>
      <c r="G1344" s="3">
        <f>'Liste detaljert wide'!F264</f>
        <v>0</v>
      </c>
      <c r="H1344" t="str">
        <f>VLOOKUP(E1344,Def!$B$2:$C$15,2,FALSE)</f>
        <v>Utdanningsinsentiv</v>
      </c>
      <c r="I1344" s="3">
        <f>IF(A1344='Enheter, modell og år'!$F$2-1,0,G1344-VLOOKUP(A1344-1&amp;B1344&amp;C1344&amp;E1344,$F$2:$G$7561,2,FALSE))</f>
        <v>0</v>
      </c>
      <c r="J1344" s="3">
        <f>IF(A1344='Enheter, modell og år'!$F$2-1,0,VLOOKUP(A1344-1&amp;B1344&amp;C1344&amp;E1344,$F$2:$G$7561,2,FALSE))</f>
        <v>0</v>
      </c>
    </row>
    <row r="1345" spans="1:10" x14ac:dyDescent="0.25">
      <c r="A1345">
        <f t="shared" ref="A1345:C1345" si="823">A805</f>
        <v>2025</v>
      </c>
      <c r="B1345" t="str">
        <f t="shared" si="823"/>
        <v>RFM</v>
      </c>
      <c r="C1345">
        <f t="shared" si="823"/>
        <v>0</v>
      </c>
      <c r="D1345">
        <f>IFERROR(VLOOKUP(C1345,'Enheter, modell og år'!$A$2:$B$31,2,FALSE),0)</f>
        <v>0</v>
      </c>
      <c r="E1345" t="str">
        <f>'Liste detaljert wide'!$F$1</f>
        <v>Studiepoengbev</v>
      </c>
      <c r="F1345" t="str">
        <f t="shared" si="761"/>
        <v>2025RFM0Studiepoengbev</v>
      </c>
      <c r="G1345" s="3">
        <f>'Liste detaljert wide'!F265</f>
        <v>0</v>
      </c>
      <c r="H1345" t="str">
        <f>VLOOKUP(E1345,Def!$B$2:$C$15,2,FALSE)</f>
        <v>Utdanningsinsentiv</v>
      </c>
      <c r="I1345" s="3">
        <f>IF(A1345='Enheter, modell og år'!$F$2-1,0,G1345-VLOOKUP(A1345-1&amp;B1345&amp;C1345&amp;E1345,$F$2:$G$7561,2,FALSE))</f>
        <v>0</v>
      </c>
      <c r="J1345" s="3">
        <f>IF(A1345='Enheter, modell og år'!$F$2-1,0,VLOOKUP(A1345-1&amp;B1345&amp;C1345&amp;E1345,$F$2:$G$7561,2,FALSE))</f>
        <v>0</v>
      </c>
    </row>
    <row r="1346" spans="1:10" x14ac:dyDescent="0.25">
      <c r="A1346">
        <f t="shared" ref="A1346:C1346" si="824">A806</f>
        <v>2025</v>
      </c>
      <c r="B1346" t="str">
        <f t="shared" si="824"/>
        <v>RFM</v>
      </c>
      <c r="C1346">
        <f t="shared" si="824"/>
        <v>0</v>
      </c>
      <c r="D1346">
        <f>IFERROR(VLOOKUP(C1346,'Enheter, modell og år'!$A$2:$B$31,2,FALSE),0)</f>
        <v>0</v>
      </c>
      <c r="E1346" t="str">
        <f>'Liste detaljert wide'!$F$1</f>
        <v>Studiepoengbev</v>
      </c>
      <c r="F1346" t="str">
        <f t="shared" si="761"/>
        <v>2025RFM0Studiepoengbev</v>
      </c>
      <c r="G1346" s="3">
        <f>'Liste detaljert wide'!F266</f>
        <v>0</v>
      </c>
      <c r="H1346" t="str">
        <f>VLOOKUP(E1346,Def!$B$2:$C$15,2,FALSE)</f>
        <v>Utdanningsinsentiv</v>
      </c>
      <c r="I1346" s="3">
        <f>IF(A1346='Enheter, modell og år'!$F$2-1,0,G1346-VLOOKUP(A1346-1&amp;B1346&amp;C1346&amp;E1346,$F$2:$G$7561,2,FALSE))</f>
        <v>0</v>
      </c>
      <c r="J1346" s="3">
        <f>IF(A1346='Enheter, modell og år'!$F$2-1,0,VLOOKUP(A1346-1&amp;B1346&amp;C1346&amp;E1346,$F$2:$G$7561,2,FALSE))</f>
        <v>0</v>
      </c>
    </row>
    <row r="1347" spans="1:10" x14ac:dyDescent="0.25">
      <c r="A1347">
        <f t="shared" ref="A1347:C1347" si="825">A807</f>
        <v>2025</v>
      </c>
      <c r="B1347" t="str">
        <f t="shared" si="825"/>
        <v>RFM</v>
      </c>
      <c r="C1347">
        <f t="shared" si="825"/>
        <v>0</v>
      </c>
      <c r="D1347">
        <f>IFERROR(VLOOKUP(C1347,'Enheter, modell og år'!$A$2:$B$31,2,FALSE),0)</f>
        <v>0</v>
      </c>
      <c r="E1347" t="str">
        <f>'Liste detaljert wide'!$F$1</f>
        <v>Studiepoengbev</v>
      </c>
      <c r="F1347" t="str">
        <f t="shared" ref="F1347:F1410" si="826">A1347&amp;B1347&amp;C1347&amp;E1347</f>
        <v>2025RFM0Studiepoengbev</v>
      </c>
      <c r="G1347" s="3">
        <f>'Liste detaljert wide'!F267</f>
        <v>0</v>
      </c>
      <c r="H1347" t="str">
        <f>VLOOKUP(E1347,Def!$B$2:$C$15,2,FALSE)</f>
        <v>Utdanningsinsentiv</v>
      </c>
      <c r="I1347" s="3">
        <f>IF(A1347='Enheter, modell og år'!$F$2-1,0,G1347-VLOOKUP(A1347-1&amp;B1347&amp;C1347&amp;E1347,$F$2:$G$7561,2,FALSE))</f>
        <v>0</v>
      </c>
      <c r="J1347" s="3">
        <f>IF(A1347='Enheter, modell og år'!$F$2-1,0,VLOOKUP(A1347-1&amp;B1347&amp;C1347&amp;E1347,$F$2:$G$7561,2,FALSE))</f>
        <v>0</v>
      </c>
    </row>
    <row r="1348" spans="1:10" x14ac:dyDescent="0.25">
      <c r="A1348">
        <f t="shared" ref="A1348:C1348" si="827">A808</f>
        <v>2025</v>
      </c>
      <c r="B1348" t="str">
        <f t="shared" si="827"/>
        <v>RFM</v>
      </c>
      <c r="C1348">
        <f t="shared" si="827"/>
        <v>0</v>
      </c>
      <c r="D1348">
        <f>IFERROR(VLOOKUP(C1348,'Enheter, modell og år'!$A$2:$B$31,2,FALSE),0)</f>
        <v>0</v>
      </c>
      <c r="E1348" t="str">
        <f>'Liste detaljert wide'!$F$1</f>
        <v>Studiepoengbev</v>
      </c>
      <c r="F1348" t="str">
        <f t="shared" si="826"/>
        <v>2025RFM0Studiepoengbev</v>
      </c>
      <c r="G1348" s="3">
        <f>'Liste detaljert wide'!F268</f>
        <v>0</v>
      </c>
      <c r="H1348" t="str">
        <f>VLOOKUP(E1348,Def!$B$2:$C$15,2,FALSE)</f>
        <v>Utdanningsinsentiv</v>
      </c>
      <c r="I1348" s="3">
        <f>IF(A1348='Enheter, modell og år'!$F$2-1,0,G1348-VLOOKUP(A1348-1&amp;B1348&amp;C1348&amp;E1348,$F$2:$G$7561,2,FALSE))</f>
        <v>0</v>
      </c>
      <c r="J1348" s="3">
        <f>IF(A1348='Enheter, modell og år'!$F$2-1,0,VLOOKUP(A1348-1&amp;B1348&amp;C1348&amp;E1348,$F$2:$G$7561,2,FALSE))</f>
        <v>0</v>
      </c>
    </row>
    <row r="1349" spans="1:10" x14ac:dyDescent="0.25">
      <c r="A1349">
        <f t="shared" ref="A1349:C1349" si="828">A809</f>
        <v>2025</v>
      </c>
      <c r="B1349" t="str">
        <f t="shared" si="828"/>
        <v>RFM</v>
      </c>
      <c r="C1349">
        <f t="shared" si="828"/>
        <v>0</v>
      </c>
      <c r="D1349">
        <f>IFERROR(VLOOKUP(C1349,'Enheter, modell og år'!$A$2:$B$31,2,FALSE),0)</f>
        <v>0</v>
      </c>
      <c r="E1349" t="str">
        <f>'Liste detaljert wide'!$F$1</f>
        <v>Studiepoengbev</v>
      </c>
      <c r="F1349" t="str">
        <f t="shared" si="826"/>
        <v>2025RFM0Studiepoengbev</v>
      </c>
      <c r="G1349" s="3">
        <f>'Liste detaljert wide'!F269</f>
        <v>0</v>
      </c>
      <c r="H1349" t="str">
        <f>VLOOKUP(E1349,Def!$B$2:$C$15,2,FALSE)</f>
        <v>Utdanningsinsentiv</v>
      </c>
      <c r="I1349" s="3">
        <f>IF(A1349='Enheter, modell og år'!$F$2-1,0,G1349-VLOOKUP(A1349-1&amp;B1349&amp;C1349&amp;E1349,$F$2:$G$7561,2,FALSE))</f>
        <v>0</v>
      </c>
      <c r="J1349" s="3">
        <f>IF(A1349='Enheter, modell og år'!$F$2-1,0,VLOOKUP(A1349-1&amp;B1349&amp;C1349&amp;E1349,$F$2:$G$7561,2,FALSE))</f>
        <v>0</v>
      </c>
    </row>
    <row r="1350" spans="1:10" x14ac:dyDescent="0.25">
      <c r="A1350">
        <f t="shared" ref="A1350:C1350" si="829">A810</f>
        <v>2025</v>
      </c>
      <c r="B1350" t="str">
        <f t="shared" si="829"/>
        <v>RFM</v>
      </c>
      <c r="C1350">
        <f t="shared" si="829"/>
        <v>0</v>
      </c>
      <c r="D1350">
        <f>IFERROR(VLOOKUP(C1350,'Enheter, modell og år'!$A$2:$B$31,2,FALSE),0)</f>
        <v>0</v>
      </c>
      <c r="E1350" t="str">
        <f>'Liste detaljert wide'!$F$1</f>
        <v>Studiepoengbev</v>
      </c>
      <c r="F1350" t="str">
        <f t="shared" si="826"/>
        <v>2025RFM0Studiepoengbev</v>
      </c>
      <c r="G1350" s="3">
        <f>'Liste detaljert wide'!F270</f>
        <v>0</v>
      </c>
      <c r="H1350" t="str">
        <f>VLOOKUP(E1350,Def!$B$2:$C$15,2,FALSE)</f>
        <v>Utdanningsinsentiv</v>
      </c>
      <c r="I1350" s="3">
        <f>IF(A1350='Enheter, modell og år'!$F$2-1,0,G1350-VLOOKUP(A1350-1&amp;B1350&amp;C1350&amp;E1350,$F$2:$G$7561,2,FALSE))</f>
        <v>0</v>
      </c>
      <c r="J1350" s="3">
        <f>IF(A1350='Enheter, modell og år'!$F$2-1,0,VLOOKUP(A1350-1&amp;B1350&amp;C1350&amp;E1350,$F$2:$G$7561,2,FALSE))</f>
        <v>0</v>
      </c>
    </row>
    <row r="1351" spans="1:10" x14ac:dyDescent="0.25">
      <c r="A1351">
        <f t="shared" ref="A1351:C1351" si="830">A811</f>
        <v>2025</v>
      </c>
      <c r="B1351" t="str">
        <f t="shared" si="830"/>
        <v>RFM</v>
      </c>
      <c r="C1351">
        <f t="shared" si="830"/>
        <v>0</v>
      </c>
      <c r="D1351">
        <f>IFERROR(VLOOKUP(C1351,'Enheter, modell og år'!$A$2:$B$31,2,FALSE),0)</f>
        <v>0</v>
      </c>
      <c r="E1351" t="str">
        <f>'Liste detaljert wide'!$F$1</f>
        <v>Studiepoengbev</v>
      </c>
      <c r="F1351" t="str">
        <f t="shared" si="826"/>
        <v>2025RFM0Studiepoengbev</v>
      </c>
      <c r="G1351" s="3">
        <f>'Liste detaljert wide'!F271</f>
        <v>0</v>
      </c>
      <c r="H1351" t="str">
        <f>VLOOKUP(E1351,Def!$B$2:$C$15,2,FALSE)</f>
        <v>Utdanningsinsentiv</v>
      </c>
      <c r="I1351" s="3">
        <f>IF(A1351='Enheter, modell og år'!$F$2-1,0,G1351-VLOOKUP(A1351-1&amp;B1351&amp;C1351&amp;E1351,$F$2:$G$7561,2,FALSE))</f>
        <v>0</v>
      </c>
      <c r="J1351" s="3">
        <f>IF(A1351='Enheter, modell og år'!$F$2-1,0,VLOOKUP(A1351-1&amp;B1351&amp;C1351&amp;E1351,$F$2:$G$7561,2,FALSE))</f>
        <v>0</v>
      </c>
    </row>
    <row r="1352" spans="1:10" x14ac:dyDescent="0.25">
      <c r="A1352">
        <f t="shared" ref="A1352:C1352" si="831">A812</f>
        <v>2017</v>
      </c>
      <c r="B1352" t="str">
        <f t="shared" si="831"/>
        <v>VFM</v>
      </c>
      <c r="C1352">
        <f t="shared" si="831"/>
        <v>0</v>
      </c>
      <c r="D1352">
        <f>IFERROR(VLOOKUP(C1352,'Enheter, modell og år'!$A$2:$B$31,2,FALSE),0)</f>
        <v>0</v>
      </c>
      <c r="E1352" t="str">
        <f>'Liste detaljert wide'!$F$1</f>
        <v>Studiepoengbev</v>
      </c>
      <c r="F1352" t="str">
        <f t="shared" si="826"/>
        <v>2017VFM0Studiepoengbev</v>
      </c>
      <c r="G1352" s="3">
        <f>'Liste detaljert wide'!F272</f>
        <v>0</v>
      </c>
      <c r="H1352" t="str">
        <f>VLOOKUP(E1352,Def!$B$2:$C$15,2,FALSE)</f>
        <v>Utdanningsinsentiv</v>
      </c>
      <c r="I1352" s="3">
        <f>IF(A1352='Enheter, modell og år'!$F$2-1,0,G1352-VLOOKUP(A1352-1&amp;B1352&amp;C1352&amp;E1352,$F$2:$G$7561,2,FALSE))</f>
        <v>0</v>
      </c>
      <c r="J1352" s="3">
        <f>IF(A1352='Enheter, modell og år'!$F$2-1,0,VLOOKUP(A1352-1&amp;B1352&amp;C1352&amp;E1352,$F$2:$G$7561,2,FALSE))</f>
        <v>0</v>
      </c>
    </row>
    <row r="1353" spans="1:10" x14ac:dyDescent="0.25">
      <c r="A1353">
        <f t="shared" ref="A1353:C1353" si="832">A813</f>
        <v>2017</v>
      </c>
      <c r="B1353" t="str">
        <f t="shared" si="832"/>
        <v>VFM</v>
      </c>
      <c r="C1353">
        <f t="shared" si="832"/>
        <v>0</v>
      </c>
      <c r="D1353">
        <f>IFERROR(VLOOKUP(C1353,'Enheter, modell og år'!$A$2:$B$31,2,FALSE),0)</f>
        <v>0</v>
      </c>
      <c r="E1353" t="str">
        <f>'Liste detaljert wide'!$F$1</f>
        <v>Studiepoengbev</v>
      </c>
      <c r="F1353" t="str">
        <f t="shared" si="826"/>
        <v>2017VFM0Studiepoengbev</v>
      </c>
      <c r="G1353" s="3">
        <f>'Liste detaljert wide'!F273</f>
        <v>0</v>
      </c>
      <c r="H1353" t="str">
        <f>VLOOKUP(E1353,Def!$B$2:$C$15,2,FALSE)</f>
        <v>Utdanningsinsentiv</v>
      </c>
      <c r="I1353" s="3">
        <f>IF(A1353='Enheter, modell og år'!$F$2-1,0,G1353-VLOOKUP(A1353-1&amp;B1353&amp;C1353&amp;E1353,$F$2:$G$7561,2,FALSE))</f>
        <v>0</v>
      </c>
      <c r="J1353" s="3">
        <f>IF(A1353='Enheter, modell og år'!$F$2-1,0,VLOOKUP(A1353-1&amp;B1353&amp;C1353&amp;E1353,$F$2:$G$7561,2,FALSE))</f>
        <v>0</v>
      </c>
    </row>
    <row r="1354" spans="1:10" x14ac:dyDescent="0.25">
      <c r="A1354">
        <f t="shared" ref="A1354:C1354" si="833">A814</f>
        <v>2017</v>
      </c>
      <c r="B1354" t="str">
        <f t="shared" si="833"/>
        <v>VFM</v>
      </c>
      <c r="C1354">
        <f t="shared" si="833"/>
        <v>0</v>
      </c>
      <c r="D1354">
        <f>IFERROR(VLOOKUP(C1354,'Enheter, modell og år'!$A$2:$B$31,2,FALSE),0)</f>
        <v>0</v>
      </c>
      <c r="E1354" t="str">
        <f>'Liste detaljert wide'!$F$1</f>
        <v>Studiepoengbev</v>
      </c>
      <c r="F1354" t="str">
        <f t="shared" si="826"/>
        <v>2017VFM0Studiepoengbev</v>
      </c>
      <c r="G1354" s="3">
        <f>'Liste detaljert wide'!F274</f>
        <v>0</v>
      </c>
      <c r="H1354" t="str">
        <f>VLOOKUP(E1354,Def!$B$2:$C$15,2,FALSE)</f>
        <v>Utdanningsinsentiv</v>
      </c>
      <c r="I1354" s="3">
        <f>IF(A1354='Enheter, modell og år'!$F$2-1,0,G1354-VLOOKUP(A1354-1&amp;B1354&amp;C1354&amp;E1354,$F$2:$G$7561,2,FALSE))</f>
        <v>0</v>
      </c>
      <c r="J1354" s="3">
        <f>IF(A1354='Enheter, modell og år'!$F$2-1,0,VLOOKUP(A1354-1&amp;B1354&amp;C1354&amp;E1354,$F$2:$G$7561,2,FALSE))</f>
        <v>0</v>
      </c>
    </row>
    <row r="1355" spans="1:10" x14ac:dyDescent="0.25">
      <c r="A1355">
        <f t="shared" ref="A1355:C1355" si="834">A815</f>
        <v>2017</v>
      </c>
      <c r="B1355" t="str">
        <f t="shared" si="834"/>
        <v>VFM</v>
      </c>
      <c r="C1355">
        <f t="shared" si="834"/>
        <v>0</v>
      </c>
      <c r="D1355">
        <f>IFERROR(VLOOKUP(C1355,'Enheter, modell og år'!$A$2:$B$31,2,FALSE),0)</f>
        <v>0</v>
      </c>
      <c r="E1355" t="str">
        <f>'Liste detaljert wide'!$F$1</f>
        <v>Studiepoengbev</v>
      </c>
      <c r="F1355" t="str">
        <f t="shared" si="826"/>
        <v>2017VFM0Studiepoengbev</v>
      </c>
      <c r="G1355" s="3">
        <f>'Liste detaljert wide'!F275</f>
        <v>0</v>
      </c>
      <c r="H1355" t="str">
        <f>VLOOKUP(E1355,Def!$B$2:$C$15,2,FALSE)</f>
        <v>Utdanningsinsentiv</v>
      </c>
      <c r="I1355" s="3">
        <f>IF(A1355='Enheter, modell og år'!$F$2-1,0,G1355-VLOOKUP(A1355-1&amp;B1355&amp;C1355&amp;E1355,$F$2:$G$7561,2,FALSE))</f>
        <v>0</v>
      </c>
      <c r="J1355" s="3">
        <f>IF(A1355='Enheter, modell og år'!$F$2-1,0,VLOOKUP(A1355-1&amp;B1355&amp;C1355&amp;E1355,$F$2:$G$7561,2,FALSE))</f>
        <v>0</v>
      </c>
    </row>
    <row r="1356" spans="1:10" x14ac:dyDescent="0.25">
      <c r="A1356">
        <f t="shared" ref="A1356:C1356" si="835">A816</f>
        <v>2017</v>
      </c>
      <c r="B1356" t="str">
        <f t="shared" si="835"/>
        <v>VFM</v>
      </c>
      <c r="C1356">
        <f t="shared" si="835"/>
        <v>0</v>
      </c>
      <c r="D1356">
        <f>IFERROR(VLOOKUP(C1356,'Enheter, modell og år'!$A$2:$B$31,2,FALSE),0)</f>
        <v>0</v>
      </c>
      <c r="E1356" t="str">
        <f>'Liste detaljert wide'!$F$1</f>
        <v>Studiepoengbev</v>
      </c>
      <c r="F1356" t="str">
        <f t="shared" si="826"/>
        <v>2017VFM0Studiepoengbev</v>
      </c>
      <c r="G1356" s="3">
        <f>'Liste detaljert wide'!F276</f>
        <v>0</v>
      </c>
      <c r="H1356" t="str">
        <f>VLOOKUP(E1356,Def!$B$2:$C$15,2,FALSE)</f>
        <v>Utdanningsinsentiv</v>
      </c>
      <c r="I1356" s="3">
        <f>IF(A1356='Enheter, modell og år'!$F$2-1,0,G1356-VLOOKUP(A1356-1&amp;B1356&amp;C1356&amp;E1356,$F$2:$G$7561,2,FALSE))</f>
        <v>0</v>
      </c>
      <c r="J1356" s="3">
        <f>IF(A1356='Enheter, modell og år'!$F$2-1,0,VLOOKUP(A1356-1&amp;B1356&amp;C1356&amp;E1356,$F$2:$G$7561,2,FALSE))</f>
        <v>0</v>
      </c>
    </row>
    <row r="1357" spans="1:10" x14ac:dyDescent="0.25">
      <c r="A1357">
        <f t="shared" ref="A1357:C1357" si="836">A817</f>
        <v>2017</v>
      </c>
      <c r="B1357" t="str">
        <f t="shared" si="836"/>
        <v>VFM</v>
      </c>
      <c r="C1357">
        <f t="shared" si="836"/>
        <v>0</v>
      </c>
      <c r="D1357">
        <f>IFERROR(VLOOKUP(C1357,'Enheter, modell og år'!$A$2:$B$31,2,FALSE),0)</f>
        <v>0</v>
      </c>
      <c r="E1357" t="str">
        <f>'Liste detaljert wide'!$F$1</f>
        <v>Studiepoengbev</v>
      </c>
      <c r="F1357" t="str">
        <f t="shared" si="826"/>
        <v>2017VFM0Studiepoengbev</v>
      </c>
      <c r="G1357" s="3">
        <f>'Liste detaljert wide'!F277</f>
        <v>0</v>
      </c>
      <c r="H1357" t="str">
        <f>VLOOKUP(E1357,Def!$B$2:$C$15,2,FALSE)</f>
        <v>Utdanningsinsentiv</v>
      </c>
      <c r="I1357" s="3">
        <f>IF(A1357='Enheter, modell og år'!$F$2-1,0,G1357-VLOOKUP(A1357-1&amp;B1357&amp;C1357&amp;E1357,$F$2:$G$7561,2,FALSE))</f>
        <v>0</v>
      </c>
      <c r="J1357" s="3">
        <f>IF(A1357='Enheter, modell og år'!$F$2-1,0,VLOOKUP(A1357-1&amp;B1357&amp;C1357&amp;E1357,$F$2:$G$7561,2,FALSE))</f>
        <v>0</v>
      </c>
    </row>
    <row r="1358" spans="1:10" x14ac:dyDescent="0.25">
      <c r="A1358">
        <f t="shared" ref="A1358:C1358" si="837">A818</f>
        <v>2017</v>
      </c>
      <c r="B1358" t="str">
        <f t="shared" si="837"/>
        <v>VFM</v>
      </c>
      <c r="C1358">
        <f t="shared" si="837"/>
        <v>0</v>
      </c>
      <c r="D1358">
        <f>IFERROR(VLOOKUP(C1358,'Enheter, modell og år'!$A$2:$B$31,2,FALSE),0)</f>
        <v>0</v>
      </c>
      <c r="E1358" t="str">
        <f>'Liste detaljert wide'!$F$1</f>
        <v>Studiepoengbev</v>
      </c>
      <c r="F1358" t="str">
        <f t="shared" si="826"/>
        <v>2017VFM0Studiepoengbev</v>
      </c>
      <c r="G1358" s="3">
        <f>'Liste detaljert wide'!F278</f>
        <v>0</v>
      </c>
      <c r="H1358" t="str">
        <f>VLOOKUP(E1358,Def!$B$2:$C$15,2,FALSE)</f>
        <v>Utdanningsinsentiv</v>
      </c>
      <c r="I1358" s="3">
        <f>IF(A1358='Enheter, modell og år'!$F$2-1,0,G1358-VLOOKUP(A1358-1&amp;B1358&amp;C1358&amp;E1358,$F$2:$G$7561,2,FALSE))</f>
        <v>0</v>
      </c>
      <c r="J1358" s="3">
        <f>IF(A1358='Enheter, modell og år'!$F$2-1,0,VLOOKUP(A1358-1&amp;B1358&amp;C1358&amp;E1358,$F$2:$G$7561,2,FALSE))</f>
        <v>0</v>
      </c>
    </row>
    <row r="1359" spans="1:10" x14ac:dyDescent="0.25">
      <c r="A1359">
        <f t="shared" ref="A1359:C1359" si="838">A819</f>
        <v>2017</v>
      </c>
      <c r="B1359" t="str">
        <f t="shared" si="838"/>
        <v>VFM</v>
      </c>
      <c r="C1359">
        <f t="shared" si="838"/>
        <v>0</v>
      </c>
      <c r="D1359">
        <f>IFERROR(VLOOKUP(C1359,'Enheter, modell og år'!$A$2:$B$31,2,FALSE),0)</f>
        <v>0</v>
      </c>
      <c r="E1359" t="str">
        <f>'Liste detaljert wide'!$F$1</f>
        <v>Studiepoengbev</v>
      </c>
      <c r="F1359" t="str">
        <f t="shared" si="826"/>
        <v>2017VFM0Studiepoengbev</v>
      </c>
      <c r="G1359" s="3">
        <f>'Liste detaljert wide'!F279</f>
        <v>0</v>
      </c>
      <c r="H1359" t="str">
        <f>VLOOKUP(E1359,Def!$B$2:$C$15,2,FALSE)</f>
        <v>Utdanningsinsentiv</v>
      </c>
      <c r="I1359" s="3">
        <f>IF(A1359='Enheter, modell og år'!$F$2-1,0,G1359-VLOOKUP(A1359-1&amp;B1359&amp;C1359&amp;E1359,$F$2:$G$7561,2,FALSE))</f>
        <v>0</v>
      </c>
      <c r="J1359" s="3">
        <f>IF(A1359='Enheter, modell og år'!$F$2-1,0,VLOOKUP(A1359-1&amp;B1359&amp;C1359&amp;E1359,$F$2:$G$7561,2,FALSE))</f>
        <v>0</v>
      </c>
    </row>
    <row r="1360" spans="1:10" x14ac:dyDescent="0.25">
      <c r="A1360">
        <f t="shared" ref="A1360:C1360" si="839">A820</f>
        <v>2017</v>
      </c>
      <c r="B1360" t="str">
        <f t="shared" si="839"/>
        <v>VFM</v>
      </c>
      <c r="C1360">
        <f t="shared" si="839"/>
        <v>0</v>
      </c>
      <c r="D1360">
        <f>IFERROR(VLOOKUP(C1360,'Enheter, modell og år'!$A$2:$B$31,2,FALSE),0)</f>
        <v>0</v>
      </c>
      <c r="E1360" t="str">
        <f>'Liste detaljert wide'!$F$1</f>
        <v>Studiepoengbev</v>
      </c>
      <c r="F1360" t="str">
        <f t="shared" si="826"/>
        <v>2017VFM0Studiepoengbev</v>
      </c>
      <c r="G1360" s="3">
        <f>'Liste detaljert wide'!F280</f>
        <v>0</v>
      </c>
      <c r="H1360" t="str">
        <f>VLOOKUP(E1360,Def!$B$2:$C$15,2,FALSE)</f>
        <v>Utdanningsinsentiv</v>
      </c>
      <c r="I1360" s="3">
        <f>IF(A1360='Enheter, modell og år'!$F$2-1,0,G1360-VLOOKUP(A1360-1&amp;B1360&amp;C1360&amp;E1360,$F$2:$G$7561,2,FALSE))</f>
        <v>0</v>
      </c>
      <c r="J1360" s="3">
        <f>IF(A1360='Enheter, modell og år'!$F$2-1,0,VLOOKUP(A1360-1&amp;B1360&amp;C1360&amp;E1360,$F$2:$G$7561,2,FALSE))</f>
        <v>0</v>
      </c>
    </row>
    <row r="1361" spans="1:10" x14ac:dyDescent="0.25">
      <c r="A1361">
        <f t="shared" ref="A1361:C1361" si="840">A821</f>
        <v>2017</v>
      </c>
      <c r="B1361" t="str">
        <f t="shared" si="840"/>
        <v>VFM</v>
      </c>
      <c r="C1361">
        <f t="shared" si="840"/>
        <v>0</v>
      </c>
      <c r="D1361">
        <f>IFERROR(VLOOKUP(C1361,'Enheter, modell og år'!$A$2:$B$31,2,FALSE),0)</f>
        <v>0</v>
      </c>
      <c r="E1361" t="str">
        <f>'Liste detaljert wide'!$F$1</f>
        <v>Studiepoengbev</v>
      </c>
      <c r="F1361" t="str">
        <f t="shared" si="826"/>
        <v>2017VFM0Studiepoengbev</v>
      </c>
      <c r="G1361" s="3">
        <f>'Liste detaljert wide'!F281</f>
        <v>0</v>
      </c>
      <c r="H1361" t="str">
        <f>VLOOKUP(E1361,Def!$B$2:$C$15,2,FALSE)</f>
        <v>Utdanningsinsentiv</v>
      </c>
      <c r="I1361" s="3">
        <f>IF(A1361='Enheter, modell og år'!$F$2-1,0,G1361-VLOOKUP(A1361-1&amp;B1361&amp;C1361&amp;E1361,$F$2:$G$7561,2,FALSE))</f>
        <v>0</v>
      </c>
      <c r="J1361" s="3">
        <f>IF(A1361='Enheter, modell og år'!$F$2-1,0,VLOOKUP(A1361-1&amp;B1361&amp;C1361&amp;E1361,$F$2:$G$7561,2,FALSE))</f>
        <v>0</v>
      </c>
    </row>
    <row r="1362" spans="1:10" x14ac:dyDescent="0.25">
      <c r="A1362">
        <f t="shared" ref="A1362:C1362" si="841">A822</f>
        <v>2017</v>
      </c>
      <c r="B1362" t="str">
        <f t="shared" si="841"/>
        <v>VFM</v>
      </c>
      <c r="C1362">
        <f t="shared" si="841"/>
        <v>0</v>
      </c>
      <c r="D1362">
        <f>IFERROR(VLOOKUP(C1362,'Enheter, modell og år'!$A$2:$B$31,2,FALSE),0)</f>
        <v>0</v>
      </c>
      <c r="E1362" t="str">
        <f>'Liste detaljert wide'!$F$1</f>
        <v>Studiepoengbev</v>
      </c>
      <c r="F1362" t="str">
        <f t="shared" si="826"/>
        <v>2017VFM0Studiepoengbev</v>
      </c>
      <c r="G1362" s="3">
        <f>'Liste detaljert wide'!F282</f>
        <v>0</v>
      </c>
      <c r="H1362" t="str">
        <f>VLOOKUP(E1362,Def!$B$2:$C$15,2,FALSE)</f>
        <v>Utdanningsinsentiv</v>
      </c>
      <c r="I1362" s="3">
        <f>IF(A1362='Enheter, modell og år'!$F$2-1,0,G1362-VLOOKUP(A1362-1&amp;B1362&amp;C1362&amp;E1362,$F$2:$G$7561,2,FALSE))</f>
        <v>0</v>
      </c>
      <c r="J1362" s="3">
        <f>IF(A1362='Enheter, modell og år'!$F$2-1,0,VLOOKUP(A1362-1&amp;B1362&amp;C1362&amp;E1362,$F$2:$G$7561,2,FALSE))</f>
        <v>0</v>
      </c>
    </row>
    <row r="1363" spans="1:10" x14ac:dyDescent="0.25">
      <c r="A1363">
        <f t="shared" ref="A1363:C1363" si="842">A823</f>
        <v>2017</v>
      </c>
      <c r="B1363" t="str">
        <f t="shared" si="842"/>
        <v>VFM</v>
      </c>
      <c r="C1363">
        <f t="shared" si="842"/>
        <v>0</v>
      </c>
      <c r="D1363">
        <f>IFERROR(VLOOKUP(C1363,'Enheter, modell og år'!$A$2:$B$31,2,FALSE),0)</f>
        <v>0</v>
      </c>
      <c r="E1363" t="str">
        <f>'Liste detaljert wide'!$F$1</f>
        <v>Studiepoengbev</v>
      </c>
      <c r="F1363" t="str">
        <f t="shared" si="826"/>
        <v>2017VFM0Studiepoengbev</v>
      </c>
      <c r="G1363" s="3">
        <f>'Liste detaljert wide'!F283</f>
        <v>0</v>
      </c>
      <c r="H1363" t="str">
        <f>VLOOKUP(E1363,Def!$B$2:$C$15,2,FALSE)</f>
        <v>Utdanningsinsentiv</v>
      </c>
      <c r="I1363" s="3">
        <f>IF(A1363='Enheter, modell og år'!$F$2-1,0,G1363-VLOOKUP(A1363-1&amp;B1363&amp;C1363&amp;E1363,$F$2:$G$7561,2,FALSE))</f>
        <v>0</v>
      </c>
      <c r="J1363" s="3">
        <f>IF(A1363='Enheter, modell og år'!$F$2-1,0,VLOOKUP(A1363-1&amp;B1363&amp;C1363&amp;E1363,$F$2:$G$7561,2,FALSE))</f>
        <v>0</v>
      </c>
    </row>
    <row r="1364" spans="1:10" x14ac:dyDescent="0.25">
      <c r="A1364">
        <f t="shared" ref="A1364:C1364" si="843">A824</f>
        <v>2017</v>
      </c>
      <c r="B1364" t="str">
        <f t="shared" si="843"/>
        <v>VFM</v>
      </c>
      <c r="C1364">
        <f t="shared" si="843"/>
        <v>0</v>
      </c>
      <c r="D1364">
        <f>IFERROR(VLOOKUP(C1364,'Enheter, modell og år'!$A$2:$B$31,2,FALSE),0)</f>
        <v>0</v>
      </c>
      <c r="E1364" t="str">
        <f>'Liste detaljert wide'!$F$1</f>
        <v>Studiepoengbev</v>
      </c>
      <c r="F1364" t="str">
        <f t="shared" si="826"/>
        <v>2017VFM0Studiepoengbev</v>
      </c>
      <c r="G1364" s="3">
        <f>'Liste detaljert wide'!F284</f>
        <v>0</v>
      </c>
      <c r="H1364" t="str">
        <f>VLOOKUP(E1364,Def!$B$2:$C$15,2,FALSE)</f>
        <v>Utdanningsinsentiv</v>
      </c>
      <c r="I1364" s="3">
        <f>IF(A1364='Enheter, modell og år'!$F$2-1,0,G1364-VLOOKUP(A1364-1&amp;B1364&amp;C1364&amp;E1364,$F$2:$G$7561,2,FALSE))</f>
        <v>0</v>
      </c>
      <c r="J1364" s="3">
        <f>IF(A1364='Enheter, modell og år'!$F$2-1,0,VLOOKUP(A1364-1&amp;B1364&amp;C1364&amp;E1364,$F$2:$G$7561,2,FALSE))</f>
        <v>0</v>
      </c>
    </row>
    <row r="1365" spans="1:10" x14ac:dyDescent="0.25">
      <c r="A1365">
        <f t="shared" ref="A1365:C1365" si="844">A825</f>
        <v>2017</v>
      </c>
      <c r="B1365" t="str">
        <f t="shared" si="844"/>
        <v>VFM</v>
      </c>
      <c r="C1365">
        <f t="shared" si="844"/>
        <v>0</v>
      </c>
      <c r="D1365">
        <f>IFERROR(VLOOKUP(C1365,'Enheter, modell og år'!$A$2:$B$31,2,FALSE),0)</f>
        <v>0</v>
      </c>
      <c r="E1365" t="str">
        <f>'Liste detaljert wide'!$F$1</f>
        <v>Studiepoengbev</v>
      </c>
      <c r="F1365" t="str">
        <f t="shared" si="826"/>
        <v>2017VFM0Studiepoengbev</v>
      </c>
      <c r="G1365" s="3">
        <f>'Liste detaljert wide'!F285</f>
        <v>0</v>
      </c>
      <c r="H1365" t="str">
        <f>VLOOKUP(E1365,Def!$B$2:$C$15,2,FALSE)</f>
        <v>Utdanningsinsentiv</v>
      </c>
      <c r="I1365" s="3">
        <f>IF(A1365='Enheter, modell og år'!$F$2-1,0,G1365-VLOOKUP(A1365-1&amp;B1365&amp;C1365&amp;E1365,$F$2:$G$7561,2,FALSE))</f>
        <v>0</v>
      </c>
      <c r="J1365" s="3">
        <f>IF(A1365='Enheter, modell og år'!$F$2-1,0,VLOOKUP(A1365-1&amp;B1365&amp;C1365&amp;E1365,$F$2:$G$7561,2,FALSE))</f>
        <v>0</v>
      </c>
    </row>
    <row r="1366" spans="1:10" x14ac:dyDescent="0.25">
      <c r="A1366">
        <f t="shared" ref="A1366:C1366" si="845">A826</f>
        <v>2017</v>
      </c>
      <c r="B1366" t="str">
        <f t="shared" si="845"/>
        <v>VFM</v>
      </c>
      <c r="C1366">
        <f t="shared" si="845"/>
        <v>0</v>
      </c>
      <c r="D1366">
        <f>IFERROR(VLOOKUP(C1366,'Enheter, modell og år'!$A$2:$B$31,2,FALSE),0)</f>
        <v>0</v>
      </c>
      <c r="E1366" t="str">
        <f>'Liste detaljert wide'!$F$1</f>
        <v>Studiepoengbev</v>
      </c>
      <c r="F1366" t="str">
        <f t="shared" si="826"/>
        <v>2017VFM0Studiepoengbev</v>
      </c>
      <c r="G1366" s="3">
        <f>'Liste detaljert wide'!F286</f>
        <v>0</v>
      </c>
      <c r="H1366" t="str">
        <f>VLOOKUP(E1366,Def!$B$2:$C$15,2,FALSE)</f>
        <v>Utdanningsinsentiv</v>
      </c>
      <c r="I1366" s="3">
        <f>IF(A1366='Enheter, modell og år'!$F$2-1,0,G1366-VLOOKUP(A1366-1&amp;B1366&amp;C1366&amp;E1366,$F$2:$G$7561,2,FALSE))</f>
        <v>0</v>
      </c>
      <c r="J1366" s="3">
        <f>IF(A1366='Enheter, modell og år'!$F$2-1,0,VLOOKUP(A1366-1&amp;B1366&amp;C1366&amp;E1366,$F$2:$G$7561,2,FALSE))</f>
        <v>0</v>
      </c>
    </row>
    <row r="1367" spans="1:10" x14ac:dyDescent="0.25">
      <c r="A1367">
        <f t="shared" ref="A1367:C1367" si="846">A827</f>
        <v>2017</v>
      </c>
      <c r="B1367" t="str">
        <f t="shared" si="846"/>
        <v>VFM</v>
      </c>
      <c r="C1367">
        <f t="shared" si="846"/>
        <v>0</v>
      </c>
      <c r="D1367">
        <f>IFERROR(VLOOKUP(C1367,'Enheter, modell og år'!$A$2:$B$31,2,FALSE),0)</f>
        <v>0</v>
      </c>
      <c r="E1367" t="str">
        <f>'Liste detaljert wide'!$F$1</f>
        <v>Studiepoengbev</v>
      </c>
      <c r="F1367" t="str">
        <f t="shared" si="826"/>
        <v>2017VFM0Studiepoengbev</v>
      </c>
      <c r="G1367" s="3">
        <f>'Liste detaljert wide'!F287</f>
        <v>0</v>
      </c>
      <c r="H1367" t="str">
        <f>VLOOKUP(E1367,Def!$B$2:$C$15,2,FALSE)</f>
        <v>Utdanningsinsentiv</v>
      </c>
      <c r="I1367" s="3">
        <f>IF(A1367='Enheter, modell og år'!$F$2-1,0,G1367-VLOOKUP(A1367-1&amp;B1367&amp;C1367&amp;E1367,$F$2:$G$7561,2,FALSE))</f>
        <v>0</v>
      </c>
      <c r="J1367" s="3">
        <f>IF(A1367='Enheter, modell og år'!$F$2-1,0,VLOOKUP(A1367-1&amp;B1367&amp;C1367&amp;E1367,$F$2:$G$7561,2,FALSE))</f>
        <v>0</v>
      </c>
    </row>
    <row r="1368" spans="1:10" x14ac:dyDescent="0.25">
      <c r="A1368">
        <f t="shared" ref="A1368:C1368" si="847">A828</f>
        <v>2017</v>
      </c>
      <c r="B1368" t="str">
        <f t="shared" si="847"/>
        <v>VFM</v>
      </c>
      <c r="C1368">
        <f t="shared" si="847"/>
        <v>0</v>
      </c>
      <c r="D1368">
        <f>IFERROR(VLOOKUP(C1368,'Enheter, modell og år'!$A$2:$B$31,2,FALSE),0)</f>
        <v>0</v>
      </c>
      <c r="E1368" t="str">
        <f>'Liste detaljert wide'!$F$1</f>
        <v>Studiepoengbev</v>
      </c>
      <c r="F1368" t="str">
        <f t="shared" si="826"/>
        <v>2017VFM0Studiepoengbev</v>
      </c>
      <c r="G1368" s="3">
        <f>'Liste detaljert wide'!F288</f>
        <v>0</v>
      </c>
      <c r="H1368" t="str">
        <f>VLOOKUP(E1368,Def!$B$2:$C$15,2,FALSE)</f>
        <v>Utdanningsinsentiv</v>
      </c>
      <c r="I1368" s="3">
        <f>IF(A1368='Enheter, modell og år'!$F$2-1,0,G1368-VLOOKUP(A1368-1&amp;B1368&amp;C1368&amp;E1368,$F$2:$G$7561,2,FALSE))</f>
        <v>0</v>
      </c>
      <c r="J1368" s="3">
        <f>IF(A1368='Enheter, modell og år'!$F$2-1,0,VLOOKUP(A1368-1&amp;B1368&amp;C1368&amp;E1368,$F$2:$G$7561,2,FALSE))</f>
        <v>0</v>
      </c>
    </row>
    <row r="1369" spans="1:10" x14ac:dyDescent="0.25">
      <c r="A1369">
        <f t="shared" ref="A1369:C1369" si="848">A829</f>
        <v>2017</v>
      </c>
      <c r="B1369" t="str">
        <f t="shared" si="848"/>
        <v>VFM</v>
      </c>
      <c r="C1369">
        <f t="shared" si="848"/>
        <v>0</v>
      </c>
      <c r="D1369">
        <f>IFERROR(VLOOKUP(C1369,'Enheter, modell og år'!$A$2:$B$31,2,FALSE),0)</f>
        <v>0</v>
      </c>
      <c r="E1369" t="str">
        <f>'Liste detaljert wide'!$F$1</f>
        <v>Studiepoengbev</v>
      </c>
      <c r="F1369" t="str">
        <f t="shared" si="826"/>
        <v>2017VFM0Studiepoengbev</v>
      </c>
      <c r="G1369" s="3">
        <f>'Liste detaljert wide'!F289</f>
        <v>0</v>
      </c>
      <c r="H1369" t="str">
        <f>VLOOKUP(E1369,Def!$B$2:$C$15,2,FALSE)</f>
        <v>Utdanningsinsentiv</v>
      </c>
      <c r="I1369" s="3">
        <f>IF(A1369='Enheter, modell og år'!$F$2-1,0,G1369-VLOOKUP(A1369-1&amp;B1369&amp;C1369&amp;E1369,$F$2:$G$7561,2,FALSE))</f>
        <v>0</v>
      </c>
      <c r="J1369" s="3">
        <f>IF(A1369='Enheter, modell og år'!$F$2-1,0,VLOOKUP(A1369-1&amp;B1369&amp;C1369&amp;E1369,$F$2:$G$7561,2,FALSE))</f>
        <v>0</v>
      </c>
    </row>
    <row r="1370" spans="1:10" x14ac:dyDescent="0.25">
      <c r="A1370">
        <f t="shared" ref="A1370:C1370" si="849">A830</f>
        <v>2017</v>
      </c>
      <c r="B1370" t="str">
        <f t="shared" si="849"/>
        <v>VFM</v>
      </c>
      <c r="C1370">
        <f t="shared" si="849"/>
        <v>0</v>
      </c>
      <c r="D1370">
        <f>IFERROR(VLOOKUP(C1370,'Enheter, modell og år'!$A$2:$B$31,2,FALSE),0)</f>
        <v>0</v>
      </c>
      <c r="E1370" t="str">
        <f>'Liste detaljert wide'!$F$1</f>
        <v>Studiepoengbev</v>
      </c>
      <c r="F1370" t="str">
        <f t="shared" si="826"/>
        <v>2017VFM0Studiepoengbev</v>
      </c>
      <c r="G1370" s="3">
        <f>'Liste detaljert wide'!F290</f>
        <v>0</v>
      </c>
      <c r="H1370" t="str">
        <f>VLOOKUP(E1370,Def!$B$2:$C$15,2,FALSE)</f>
        <v>Utdanningsinsentiv</v>
      </c>
      <c r="I1370" s="3">
        <f>IF(A1370='Enheter, modell og år'!$F$2-1,0,G1370-VLOOKUP(A1370-1&amp;B1370&amp;C1370&amp;E1370,$F$2:$G$7561,2,FALSE))</f>
        <v>0</v>
      </c>
      <c r="J1370" s="3">
        <f>IF(A1370='Enheter, modell og år'!$F$2-1,0,VLOOKUP(A1370-1&amp;B1370&amp;C1370&amp;E1370,$F$2:$G$7561,2,FALSE))</f>
        <v>0</v>
      </c>
    </row>
    <row r="1371" spans="1:10" x14ac:dyDescent="0.25">
      <c r="A1371">
        <f t="shared" ref="A1371:C1371" si="850">A831</f>
        <v>2017</v>
      </c>
      <c r="B1371" t="str">
        <f t="shared" si="850"/>
        <v>VFM</v>
      </c>
      <c r="C1371">
        <f t="shared" si="850"/>
        <v>0</v>
      </c>
      <c r="D1371">
        <f>IFERROR(VLOOKUP(C1371,'Enheter, modell og år'!$A$2:$B$31,2,FALSE),0)</f>
        <v>0</v>
      </c>
      <c r="E1371" t="str">
        <f>'Liste detaljert wide'!$F$1</f>
        <v>Studiepoengbev</v>
      </c>
      <c r="F1371" t="str">
        <f t="shared" si="826"/>
        <v>2017VFM0Studiepoengbev</v>
      </c>
      <c r="G1371" s="3">
        <f>'Liste detaljert wide'!F291</f>
        <v>0</v>
      </c>
      <c r="H1371" t="str">
        <f>VLOOKUP(E1371,Def!$B$2:$C$15,2,FALSE)</f>
        <v>Utdanningsinsentiv</v>
      </c>
      <c r="I1371" s="3">
        <f>IF(A1371='Enheter, modell og år'!$F$2-1,0,G1371-VLOOKUP(A1371-1&amp;B1371&amp;C1371&amp;E1371,$F$2:$G$7561,2,FALSE))</f>
        <v>0</v>
      </c>
      <c r="J1371" s="3">
        <f>IF(A1371='Enheter, modell og år'!$F$2-1,0,VLOOKUP(A1371-1&amp;B1371&amp;C1371&amp;E1371,$F$2:$G$7561,2,FALSE))</f>
        <v>0</v>
      </c>
    </row>
    <row r="1372" spans="1:10" x14ac:dyDescent="0.25">
      <c r="A1372">
        <f t="shared" ref="A1372:C1372" si="851">A832</f>
        <v>2017</v>
      </c>
      <c r="B1372" t="str">
        <f t="shared" si="851"/>
        <v>VFM</v>
      </c>
      <c r="C1372">
        <f t="shared" si="851"/>
        <v>0</v>
      </c>
      <c r="D1372">
        <f>IFERROR(VLOOKUP(C1372,'Enheter, modell og år'!$A$2:$B$31,2,FALSE),0)</f>
        <v>0</v>
      </c>
      <c r="E1372" t="str">
        <f>'Liste detaljert wide'!$F$1</f>
        <v>Studiepoengbev</v>
      </c>
      <c r="F1372" t="str">
        <f t="shared" si="826"/>
        <v>2017VFM0Studiepoengbev</v>
      </c>
      <c r="G1372" s="3">
        <f>'Liste detaljert wide'!F292</f>
        <v>0</v>
      </c>
      <c r="H1372" t="str">
        <f>VLOOKUP(E1372,Def!$B$2:$C$15,2,FALSE)</f>
        <v>Utdanningsinsentiv</v>
      </c>
      <c r="I1372" s="3">
        <f>IF(A1372='Enheter, modell og år'!$F$2-1,0,G1372-VLOOKUP(A1372-1&amp;B1372&amp;C1372&amp;E1372,$F$2:$G$7561,2,FALSE))</f>
        <v>0</v>
      </c>
      <c r="J1372" s="3">
        <f>IF(A1372='Enheter, modell og år'!$F$2-1,0,VLOOKUP(A1372-1&amp;B1372&amp;C1372&amp;E1372,$F$2:$G$7561,2,FALSE))</f>
        <v>0</v>
      </c>
    </row>
    <row r="1373" spans="1:10" x14ac:dyDescent="0.25">
      <c r="A1373">
        <f t="shared" ref="A1373:C1373" si="852">A833</f>
        <v>2017</v>
      </c>
      <c r="B1373" t="str">
        <f t="shared" si="852"/>
        <v>VFM</v>
      </c>
      <c r="C1373">
        <f t="shared" si="852"/>
        <v>0</v>
      </c>
      <c r="D1373">
        <f>IFERROR(VLOOKUP(C1373,'Enheter, modell og år'!$A$2:$B$31,2,FALSE),0)</f>
        <v>0</v>
      </c>
      <c r="E1373" t="str">
        <f>'Liste detaljert wide'!$F$1</f>
        <v>Studiepoengbev</v>
      </c>
      <c r="F1373" t="str">
        <f t="shared" si="826"/>
        <v>2017VFM0Studiepoengbev</v>
      </c>
      <c r="G1373" s="3">
        <f>'Liste detaljert wide'!F293</f>
        <v>0</v>
      </c>
      <c r="H1373" t="str">
        <f>VLOOKUP(E1373,Def!$B$2:$C$15,2,FALSE)</f>
        <v>Utdanningsinsentiv</v>
      </c>
      <c r="I1373" s="3">
        <f>IF(A1373='Enheter, modell og år'!$F$2-1,0,G1373-VLOOKUP(A1373-1&amp;B1373&amp;C1373&amp;E1373,$F$2:$G$7561,2,FALSE))</f>
        <v>0</v>
      </c>
      <c r="J1373" s="3">
        <f>IF(A1373='Enheter, modell og år'!$F$2-1,0,VLOOKUP(A1373-1&amp;B1373&amp;C1373&amp;E1373,$F$2:$G$7561,2,FALSE))</f>
        <v>0</v>
      </c>
    </row>
    <row r="1374" spans="1:10" x14ac:dyDescent="0.25">
      <c r="A1374">
        <f t="shared" ref="A1374:C1374" si="853">A834</f>
        <v>2017</v>
      </c>
      <c r="B1374" t="str">
        <f t="shared" si="853"/>
        <v>VFM</v>
      </c>
      <c r="C1374">
        <f t="shared" si="853"/>
        <v>0</v>
      </c>
      <c r="D1374">
        <f>IFERROR(VLOOKUP(C1374,'Enheter, modell og år'!$A$2:$B$31,2,FALSE),0)</f>
        <v>0</v>
      </c>
      <c r="E1374" t="str">
        <f>'Liste detaljert wide'!$F$1</f>
        <v>Studiepoengbev</v>
      </c>
      <c r="F1374" t="str">
        <f t="shared" si="826"/>
        <v>2017VFM0Studiepoengbev</v>
      </c>
      <c r="G1374" s="3">
        <f>'Liste detaljert wide'!F294</f>
        <v>0</v>
      </c>
      <c r="H1374" t="str">
        <f>VLOOKUP(E1374,Def!$B$2:$C$15,2,FALSE)</f>
        <v>Utdanningsinsentiv</v>
      </c>
      <c r="I1374" s="3">
        <f>IF(A1374='Enheter, modell og år'!$F$2-1,0,G1374-VLOOKUP(A1374-1&amp;B1374&amp;C1374&amp;E1374,$F$2:$G$7561,2,FALSE))</f>
        <v>0</v>
      </c>
      <c r="J1374" s="3">
        <f>IF(A1374='Enheter, modell og år'!$F$2-1,0,VLOOKUP(A1374-1&amp;B1374&amp;C1374&amp;E1374,$F$2:$G$7561,2,FALSE))</f>
        <v>0</v>
      </c>
    </row>
    <row r="1375" spans="1:10" x14ac:dyDescent="0.25">
      <c r="A1375">
        <f t="shared" ref="A1375:C1375" si="854">A835</f>
        <v>2017</v>
      </c>
      <c r="B1375" t="str">
        <f t="shared" si="854"/>
        <v>VFM</v>
      </c>
      <c r="C1375">
        <f t="shared" si="854"/>
        <v>0</v>
      </c>
      <c r="D1375">
        <f>IFERROR(VLOOKUP(C1375,'Enheter, modell og år'!$A$2:$B$31,2,FALSE),0)</f>
        <v>0</v>
      </c>
      <c r="E1375" t="str">
        <f>'Liste detaljert wide'!$F$1</f>
        <v>Studiepoengbev</v>
      </c>
      <c r="F1375" t="str">
        <f t="shared" si="826"/>
        <v>2017VFM0Studiepoengbev</v>
      </c>
      <c r="G1375" s="3">
        <f>'Liste detaljert wide'!F295</f>
        <v>0</v>
      </c>
      <c r="H1375" t="str">
        <f>VLOOKUP(E1375,Def!$B$2:$C$15,2,FALSE)</f>
        <v>Utdanningsinsentiv</v>
      </c>
      <c r="I1375" s="3">
        <f>IF(A1375='Enheter, modell og år'!$F$2-1,0,G1375-VLOOKUP(A1375-1&amp;B1375&amp;C1375&amp;E1375,$F$2:$G$7561,2,FALSE))</f>
        <v>0</v>
      </c>
      <c r="J1375" s="3">
        <f>IF(A1375='Enheter, modell og år'!$F$2-1,0,VLOOKUP(A1375-1&amp;B1375&amp;C1375&amp;E1375,$F$2:$G$7561,2,FALSE))</f>
        <v>0</v>
      </c>
    </row>
    <row r="1376" spans="1:10" x14ac:dyDescent="0.25">
      <c r="A1376">
        <f t="shared" ref="A1376:C1376" si="855">A836</f>
        <v>2017</v>
      </c>
      <c r="B1376" t="str">
        <f t="shared" si="855"/>
        <v>VFM</v>
      </c>
      <c r="C1376">
        <f t="shared" si="855"/>
        <v>0</v>
      </c>
      <c r="D1376">
        <f>IFERROR(VLOOKUP(C1376,'Enheter, modell og år'!$A$2:$B$31,2,FALSE),0)</f>
        <v>0</v>
      </c>
      <c r="E1376" t="str">
        <f>'Liste detaljert wide'!$F$1</f>
        <v>Studiepoengbev</v>
      </c>
      <c r="F1376" t="str">
        <f t="shared" si="826"/>
        <v>2017VFM0Studiepoengbev</v>
      </c>
      <c r="G1376" s="3">
        <f>'Liste detaljert wide'!F296</f>
        <v>0</v>
      </c>
      <c r="H1376" t="str">
        <f>VLOOKUP(E1376,Def!$B$2:$C$15,2,FALSE)</f>
        <v>Utdanningsinsentiv</v>
      </c>
      <c r="I1376" s="3">
        <f>IF(A1376='Enheter, modell og år'!$F$2-1,0,G1376-VLOOKUP(A1376-1&amp;B1376&amp;C1376&amp;E1376,$F$2:$G$7561,2,FALSE))</f>
        <v>0</v>
      </c>
      <c r="J1376" s="3">
        <f>IF(A1376='Enheter, modell og år'!$F$2-1,0,VLOOKUP(A1376-1&amp;B1376&amp;C1376&amp;E1376,$F$2:$G$7561,2,FALSE))</f>
        <v>0</v>
      </c>
    </row>
    <row r="1377" spans="1:10" x14ac:dyDescent="0.25">
      <c r="A1377">
        <f t="shared" ref="A1377:C1377" si="856">A837</f>
        <v>2017</v>
      </c>
      <c r="B1377" t="str">
        <f t="shared" si="856"/>
        <v>VFM</v>
      </c>
      <c r="C1377">
        <f t="shared" si="856"/>
        <v>0</v>
      </c>
      <c r="D1377">
        <f>IFERROR(VLOOKUP(C1377,'Enheter, modell og år'!$A$2:$B$31,2,FALSE),0)</f>
        <v>0</v>
      </c>
      <c r="E1377" t="str">
        <f>'Liste detaljert wide'!$F$1</f>
        <v>Studiepoengbev</v>
      </c>
      <c r="F1377" t="str">
        <f t="shared" si="826"/>
        <v>2017VFM0Studiepoengbev</v>
      </c>
      <c r="G1377" s="3">
        <f>'Liste detaljert wide'!F297</f>
        <v>0</v>
      </c>
      <c r="H1377" t="str">
        <f>VLOOKUP(E1377,Def!$B$2:$C$15,2,FALSE)</f>
        <v>Utdanningsinsentiv</v>
      </c>
      <c r="I1377" s="3">
        <f>IF(A1377='Enheter, modell og år'!$F$2-1,0,G1377-VLOOKUP(A1377-1&amp;B1377&amp;C1377&amp;E1377,$F$2:$G$7561,2,FALSE))</f>
        <v>0</v>
      </c>
      <c r="J1377" s="3">
        <f>IF(A1377='Enheter, modell og år'!$F$2-1,0,VLOOKUP(A1377-1&amp;B1377&amp;C1377&amp;E1377,$F$2:$G$7561,2,FALSE))</f>
        <v>0</v>
      </c>
    </row>
    <row r="1378" spans="1:10" x14ac:dyDescent="0.25">
      <c r="A1378">
        <f t="shared" ref="A1378:C1378" si="857">A838</f>
        <v>2017</v>
      </c>
      <c r="B1378" t="str">
        <f t="shared" si="857"/>
        <v>VFM</v>
      </c>
      <c r="C1378">
        <f t="shared" si="857"/>
        <v>0</v>
      </c>
      <c r="D1378">
        <f>IFERROR(VLOOKUP(C1378,'Enheter, modell og år'!$A$2:$B$31,2,FALSE),0)</f>
        <v>0</v>
      </c>
      <c r="E1378" t="str">
        <f>'Liste detaljert wide'!$F$1</f>
        <v>Studiepoengbev</v>
      </c>
      <c r="F1378" t="str">
        <f t="shared" si="826"/>
        <v>2017VFM0Studiepoengbev</v>
      </c>
      <c r="G1378" s="3">
        <f>'Liste detaljert wide'!F298</f>
        <v>0</v>
      </c>
      <c r="H1378" t="str">
        <f>VLOOKUP(E1378,Def!$B$2:$C$15,2,FALSE)</f>
        <v>Utdanningsinsentiv</v>
      </c>
      <c r="I1378" s="3">
        <f>IF(A1378='Enheter, modell og år'!$F$2-1,0,G1378-VLOOKUP(A1378-1&amp;B1378&amp;C1378&amp;E1378,$F$2:$G$7561,2,FALSE))</f>
        <v>0</v>
      </c>
      <c r="J1378" s="3">
        <f>IF(A1378='Enheter, modell og år'!$F$2-1,0,VLOOKUP(A1378-1&amp;B1378&amp;C1378&amp;E1378,$F$2:$G$7561,2,FALSE))</f>
        <v>0</v>
      </c>
    </row>
    <row r="1379" spans="1:10" x14ac:dyDescent="0.25">
      <c r="A1379">
        <f t="shared" ref="A1379:C1379" si="858">A839</f>
        <v>2017</v>
      </c>
      <c r="B1379" t="str">
        <f t="shared" si="858"/>
        <v>VFM</v>
      </c>
      <c r="C1379">
        <f t="shared" si="858"/>
        <v>0</v>
      </c>
      <c r="D1379">
        <f>IFERROR(VLOOKUP(C1379,'Enheter, modell og år'!$A$2:$B$31,2,FALSE),0)</f>
        <v>0</v>
      </c>
      <c r="E1379" t="str">
        <f>'Liste detaljert wide'!$F$1</f>
        <v>Studiepoengbev</v>
      </c>
      <c r="F1379" t="str">
        <f t="shared" si="826"/>
        <v>2017VFM0Studiepoengbev</v>
      </c>
      <c r="G1379" s="3">
        <f>'Liste detaljert wide'!F299</f>
        <v>0</v>
      </c>
      <c r="H1379" t="str">
        <f>VLOOKUP(E1379,Def!$B$2:$C$15,2,FALSE)</f>
        <v>Utdanningsinsentiv</v>
      </c>
      <c r="I1379" s="3">
        <f>IF(A1379='Enheter, modell og år'!$F$2-1,0,G1379-VLOOKUP(A1379-1&amp;B1379&amp;C1379&amp;E1379,$F$2:$G$7561,2,FALSE))</f>
        <v>0</v>
      </c>
      <c r="J1379" s="3">
        <f>IF(A1379='Enheter, modell og år'!$F$2-1,0,VLOOKUP(A1379-1&amp;B1379&amp;C1379&amp;E1379,$F$2:$G$7561,2,FALSE))</f>
        <v>0</v>
      </c>
    </row>
    <row r="1380" spans="1:10" x14ac:dyDescent="0.25">
      <c r="A1380">
        <f t="shared" ref="A1380:C1380" si="859">A840</f>
        <v>2017</v>
      </c>
      <c r="B1380" t="str">
        <f t="shared" si="859"/>
        <v>VFM</v>
      </c>
      <c r="C1380">
        <f t="shared" si="859"/>
        <v>0</v>
      </c>
      <c r="D1380">
        <f>IFERROR(VLOOKUP(C1380,'Enheter, modell og år'!$A$2:$B$31,2,FALSE),0)</f>
        <v>0</v>
      </c>
      <c r="E1380" t="str">
        <f>'Liste detaljert wide'!$F$1</f>
        <v>Studiepoengbev</v>
      </c>
      <c r="F1380" t="str">
        <f t="shared" si="826"/>
        <v>2017VFM0Studiepoengbev</v>
      </c>
      <c r="G1380" s="3">
        <f>'Liste detaljert wide'!F300</f>
        <v>0</v>
      </c>
      <c r="H1380" t="str">
        <f>VLOOKUP(E1380,Def!$B$2:$C$15,2,FALSE)</f>
        <v>Utdanningsinsentiv</v>
      </c>
      <c r="I1380" s="3">
        <f>IF(A1380='Enheter, modell og år'!$F$2-1,0,G1380-VLOOKUP(A1380-1&amp;B1380&amp;C1380&amp;E1380,$F$2:$G$7561,2,FALSE))</f>
        <v>0</v>
      </c>
      <c r="J1380" s="3">
        <f>IF(A1380='Enheter, modell og år'!$F$2-1,0,VLOOKUP(A1380-1&amp;B1380&amp;C1380&amp;E1380,$F$2:$G$7561,2,FALSE))</f>
        <v>0</v>
      </c>
    </row>
    <row r="1381" spans="1:10" x14ac:dyDescent="0.25">
      <c r="A1381">
        <f t="shared" ref="A1381:C1381" si="860">A841</f>
        <v>2017</v>
      </c>
      <c r="B1381" t="str">
        <f t="shared" si="860"/>
        <v>VFM</v>
      </c>
      <c r="C1381">
        <f t="shared" si="860"/>
        <v>0</v>
      </c>
      <c r="D1381">
        <f>IFERROR(VLOOKUP(C1381,'Enheter, modell og år'!$A$2:$B$31,2,FALSE),0)</f>
        <v>0</v>
      </c>
      <c r="E1381" t="str">
        <f>'Liste detaljert wide'!$F$1</f>
        <v>Studiepoengbev</v>
      </c>
      <c r="F1381" t="str">
        <f t="shared" si="826"/>
        <v>2017VFM0Studiepoengbev</v>
      </c>
      <c r="G1381" s="3">
        <f>'Liste detaljert wide'!F301</f>
        <v>0</v>
      </c>
      <c r="H1381" t="str">
        <f>VLOOKUP(E1381,Def!$B$2:$C$15,2,FALSE)</f>
        <v>Utdanningsinsentiv</v>
      </c>
      <c r="I1381" s="3">
        <f>IF(A1381='Enheter, modell og år'!$F$2-1,0,G1381-VLOOKUP(A1381-1&amp;B1381&amp;C1381&amp;E1381,$F$2:$G$7561,2,FALSE))</f>
        <v>0</v>
      </c>
      <c r="J1381" s="3">
        <f>IF(A1381='Enheter, modell og år'!$F$2-1,0,VLOOKUP(A1381-1&amp;B1381&amp;C1381&amp;E1381,$F$2:$G$7561,2,FALSE))</f>
        <v>0</v>
      </c>
    </row>
    <row r="1382" spans="1:10" x14ac:dyDescent="0.25">
      <c r="A1382">
        <f t="shared" ref="A1382:C1382" si="861">A842</f>
        <v>2018</v>
      </c>
      <c r="B1382" t="str">
        <f t="shared" si="861"/>
        <v>VFM</v>
      </c>
      <c r="C1382">
        <f t="shared" si="861"/>
        <v>0</v>
      </c>
      <c r="D1382">
        <f>IFERROR(VLOOKUP(C1382,'Enheter, modell og år'!$A$2:$B$31,2,FALSE),0)</f>
        <v>0</v>
      </c>
      <c r="E1382" t="str">
        <f>'Liste detaljert wide'!$F$1</f>
        <v>Studiepoengbev</v>
      </c>
      <c r="F1382" t="str">
        <f t="shared" si="826"/>
        <v>2018VFM0Studiepoengbev</v>
      </c>
      <c r="G1382" s="3">
        <f>'Liste detaljert wide'!F302</f>
        <v>0</v>
      </c>
      <c r="H1382" t="str">
        <f>VLOOKUP(E1382,Def!$B$2:$C$15,2,FALSE)</f>
        <v>Utdanningsinsentiv</v>
      </c>
      <c r="I1382" s="3">
        <f>IF(A1382='Enheter, modell og år'!$F$2-1,0,G1382-VLOOKUP(A1382-1&amp;B1382&amp;C1382&amp;E1382,$F$2:$G$7561,2,FALSE))</f>
        <v>0</v>
      </c>
      <c r="J1382" s="3">
        <f>IF(A1382='Enheter, modell og år'!$F$2-1,0,VLOOKUP(A1382-1&amp;B1382&amp;C1382&amp;E1382,$F$2:$G$7561,2,FALSE))</f>
        <v>0</v>
      </c>
    </row>
    <row r="1383" spans="1:10" x14ac:dyDescent="0.25">
      <c r="A1383">
        <f t="shared" ref="A1383:C1383" si="862">A843</f>
        <v>2018</v>
      </c>
      <c r="B1383" t="str">
        <f t="shared" si="862"/>
        <v>VFM</v>
      </c>
      <c r="C1383">
        <f t="shared" si="862"/>
        <v>0</v>
      </c>
      <c r="D1383">
        <f>IFERROR(VLOOKUP(C1383,'Enheter, modell og år'!$A$2:$B$31,2,FALSE),0)</f>
        <v>0</v>
      </c>
      <c r="E1383" t="str">
        <f>'Liste detaljert wide'!$F$1</f>
        <v>Studiepoengbev</v>
      </c>
      <c r="F1383" t="str">
        <f t="shared" si="826"/>
        <v>2018VFM0Studiepoengbev</v>
      </c>
      <c r="G1383" s="3">
        <f>'Liste detaljert wide'!F303</f>
        <v>0</v>
      </c>
      <c r="H1383" t="str">
        <f>VLOOKUP(E1383,Def!$B$2:$C$15,2,FALSE)</f>
        <v>Utdanningsinsentiv</v>
      </c>
      <c r="I1383" s="3">
        <f>IF(A1383='Enheter, modell og år'!$F$2-1,0,G1383-VLOOKUP(A1383-1&amp;B1383&amp;C1383&amp;E1383,$F$2:$G$7561,2,FALSE))</f>
        <v>0</v>
      </c>
      <c r="J1383" s="3">
        <f>IF(A1383='Enheter, modell og år'!$F$2-1,0,VLOOKUP(A1383-1&amp;B1383&amp;C1383&amp;E1383,$F$2:$G$7561,2,FALSE))</f>
        <v>0</v>
      </c>
    </row>
    <row r="1384" spans="1:10" x14ac:dyDescent="0.25">
      <c r="A1384">
        <f t="shared" ref="A1384:C1384" si="863">A844</f>
        <v>2018</v>
      </c>
      <c r="B1384" t="str">
        <f t="shared" si="863"/>
        <v>VFM</v>
      </c>
      <c r="C1384">
        <f t="shared" si="863"/>
        <v>0</v>
      </c>
      <c r="D1384">
        <f>IFERROR(VLOOKUP(C1384,'Enheter, modell og år'!$A$2:$B$31,2,FALSE),0)</f>
        <v>0</v>
      </c>
      <c r="E1384" t="str">
        <f>'Liste detaljert wide'!$F$1</f>
        <v>Studiepoengbev</v>
      </c>
      <c r="F1384" t="str">
        <f t="shared" si="826"/>
        <v>2018VFM0Studiepoengbev</v>
      </c>
      <c r="G1384" s="3">
        <f>'Liste detaljert wide'!F304</f>
        <v>0</v>
      </c>
      <c r="H1384" t="str">
        <f>VLOOKUP(E1384,Def!$B$2:$C$15,2,FALSE)</f>
        <v>Utdanningsinsentiv</v>
      </c>
      <c r="I1384" s="3">
        <f>IF(A1384='Enheter, modell og år'!$F$2-1,0,G1384-VLOOKUP(A1384-1&amp;B1384&amp;C1384&amp;E1384,$F$2:$G$7561,2,FALSE))</f>
        <v>0</v>
      </c>
      <c r="J1384" s="3">
        <f>IF(A1384='Enheter, modell og år'!$F$2-1,0,VLOOKUP(A1384-1&amp;B1384&amp;C1384&amp;E1384,$F$2:$G$7561,2,FALSE))</f>
        <v>0</v>
      </c>
    </row>
    <row r="1385" spans="1:10" x14ac:dyDescent="0.25">
      <c r="A1385">
        <f t="shared" ref="A1385:C1385" si="864">A845</f>
        <v>2018</v>
      </c>
      <c r="B1385" t="str">
        <f t="shared" si="864"/>
        <v>VFM</v>
      </c>
      <c r="C1385">
        <f t="shared" si="864"/>
        <v>0</v>
      </c>
      <c r="D1385">
        <f>IFERROR(VLOOKUP(C1385,'Enheter, modell og år'!$A$2:$B$31,2,FALSE),0)</f>
        <v>0</v>
      </c>
      <c r="E1385" t="str">
        <f>'Liste detaljert wide'!$F$1</f>
        <v>Studiepoengbev</v>
      </c>
      <c r="F1385" t="str">
        <f t="shared" si="826"/>
        <v>2018VFM0Studiepoengbev</v>
      </c>
      <c r="G1385" s="3">
        <f>'Liste detaljert wide'!F305</f>
        <v>0</v>
      </c>
      <c r="H1385" t="str">
        <f>VLOOKUP(E1385,Def!$B$2:$C$15,2,FALSE)</f>
        <v>Utdanningsinsentiv</v>
      </c>
      <c r="I1385" s="3">
        <f>IF(A1385='Enheter, modell og år'!$F$2-1,0,G1385-VLOOKUP(A1385-1&amp;B1385&amp;C1385&amp;E1385,$F$2:$G$7561,2,FALSE))</f>
        <v>0</v>
      </c>
      <c r="J1385" s="3">
        <f>IF(A1385='Enheter, modell og år'!$F$2-1,0,VLOOKUP(A1385-1&amp;B1385&amp;C1385&amp;E1385,$F$2:$G$7561,2,FALSE))</f>
        <v>0</v>
      </c>
    </row>
    <row r="1386" spans="1:10" x14ac:dyDescent="0.25">
      <c r="A1386">
        <f t="shared" ref="A1386:C1386" si="865">A846</f>
        <v>2018</v>
      </c>
      <c r="B1386" t="str">
        <f t="shared" si="865"/>
        <v>VFM</v>
      </c>
      <c r="C1386">
        <f t="shared" si="865"/>
        <v>0</v>
      </c>
      <c r="D1386">
        <f>IFERROR(VLOOKUP(C1386,'Enheter, modell og år'!$A$2:$B$31,2,FALSE),0)</f>
        <v>0</v>
      </c>
      <c r="E1386" t="str">
        <f>'Liste detaljert wide'!$F$1</f>
        <v>Studiepoengbev</v>
      </c>
      <c r="F1386" t="str">
        <f t="shared" si="826"/>
        <v>2018VFM0Studiepoengbev</v>
      </c>
      <c r="G1386" s="3">
        <f>'Liste detaljert wide'!F306</f>
        <v>0</v>
      </c>
      <c r="H1386" t="str">
        <f>VLOOKUP(E1386,Def!$B$2:$C$15,2,FALSE)</f>
        <v>Utdanningsinsentiv</v>
      </c>
      <c r="I1386" s="3">
        <f>IF(A1386='Enheter, modell og år'!$F$2-1,0,G1386-VLOOKUP(A1386-1&amp;B1386&amp;C1386&amp;E1386,$F$2:$G$7561,2,FALSE))</f>
        <v>0</v>
      </c>
      <c r="J1386" s="3">
        <f>IF(A1386='Enheter, modell og år'!$F$2-1,0,VLOOKUP(A1386-1&amp;B1386&amp;C1386&amp;E1386,$F$2:$G$7561,2,FALSE))</f>
        <v>0</v>
      </c>
    </row>
    <row r="1387" spans="1:10" x14ac:dyDescent="0.25">
      <c r="A1387">
        <f t="shared" ref="A1387:C1387" si="866">A847</f>
        <v>2018</v>
      </c>
      <c r="B1387" t="str">
        <f t="shared" si="866"/>
        <v>VFM</v>
      </c>
      <c r="C1387">
        <f t="shared" si="866"/>
        <v>0</v>
      </c>
      <c r="D1387">
        <f>IFERROR(VLOOKUP(C1387,'Enheter, modell og år'!$A$2:$B$31,2,FALSE),0)</f>
        <v>0</v>
      </c>
      <c r="E1387" t="str">
        <f>'Liste detaljert wide'!$F$1</f>
        <v>Studiepoengbev</v>
      </c>
      <c r="F1387" t="str">
        <f t="shared" si="826"/>
        <v>2018VFM0Studiepoengbev</v>
      </c>
      <c r="G1387" s="3">
        <f>'Liste detaljert wide'!F307</f>
        <v>0</v>
      </c>
      <c r="H1387" t="str">
        <f>VLOOKUP(E1387,Def!$B$2:$C$15,2,FALSE)</f>
        <v>Utdanningsinsentiv</v>
      </c>
      <c r="I1387" s="3">
        <f>IF(A1387='Enheter, modell og år'!$F$2-1,0,G1387-VLOOKUP(A1387-1&amp;B1387&amp;C1387&amp;E1387,$F$2:$G$7561,2,FALSE))</f>
        <v>0</v>
      </c>
      <c r="J1387" s="3">
        <f>IF(A1387='Enheter, modell og år'!$F$2-1,0,VLOOKUP(A1387-1&amp;B1387&amp;C1387&amp;E1387,$F$2:$G$7561,2,FALSE))</f>
        <v>0</v>
      </c>
    </row>
    <row r="1388" spans="1:10" x14ac:dyDescent="0.25">
      <c r="A1388">
        <f t="shared" ref="A1388:C1388" si="867">A848</f>
        <v>2018</v>
      </c>
      <c r="B1388" t="str">
        <f t="shared" si="867"/>
        <v>VFM</v>
      </c>
      <c r="C1388">
        <f t="shared" si="867"/>
        <v>0</v>
      </c>
      <c r="D1388">
        <f>IFERROR(VLOOKUP(C1388,'Enheter, modell og år'!$A$2:$B$31,2,FALSE),0)</f>
        <v>0</v>
      </c>
      <c r="E1388" t="str">
        <f>'Liste detaljert wide'!$F$1</f>
        <v>Studiepoengbev</v>
      </c>
      <c r="F1388" t="str">
        <f t="shared" si="826"/>
        <v>2018VFM0Studiepoengbev</v>
      </c>
      <c r="G1388" s="3">
        <f>'Liste detaljert wide'!F308</f>
        <v>0</v>
      </c>
      <c r="H1388" t="str">
        <f>VLOOKUP(E1388,Def!$B$2:$C$15,2,FALSE)</f>
        <v>Utdanningsinsentiv</v>
      </c>
      <c r="I1388" s="3">
        <f>IF(A1388='Enheter, modell og år'!$F$2-1,0,G1388-VLOOKUP(A1388-1&amp;B1388&amp;C1388&amp;E1388,$F$2:$G$7561,2,FALSE))</f>
        <v>0</v>
      </c>
      <c r="J1388" s="3">
        <f>IF(A1388='Enheter, modell og år'!$F$2-1,0,VLOOKUP(A1388-1&amp;B1388&amp;C1388&amp;E1388,$F$2:$G$7561,2,FALSE))</f>
        <v>0</v>
      </c>
    </row>
    <row r="1389" spans="1:10" x14ac:dyDescent="0.25">
      <c r="A1389">
        <f t="shared" ref="A1389:C1389" si="868">A849</f>
        <v>2018</v>
      </c>
      <c r="B1389" t="str">
        <f t="shared" si="868"/>
        <v>VFM</v>
      </c>
      <c r="C1389">
        <f t="shared" si="868"/>
        <v>0</v>
      </c>
      <c r="D1389">
        <f>IFERROR(VLOOKUP(C1389,'Enheter, modell og år'!$A$2:$B$31,2,FALSE),0)</f>
        <v>0</v>
      </c>
      <c r="E1389" t="str">
        <f>'Liste detaljert wide'!$F$1</f>
        <v>Studiepoengbev</v>
      </c>
      <c r="F1389" t="str">
        <f t="shared" si="826"/>
        <v>2018VFM0Studiepoengbev</v>
      </c>
      <c r="G1389" s="3">
        <f>'Liste detaljert wide'!F309</f>
        <v>0</v>
      </c>
      <c r="H1389" t="str">
        <f>VLOOKUP(E1389,Def!$B$2:$C$15,2,FALSE)</f>
        <v>Utdanningsinsentiv</v>
      </c>
      <c r="I1389" s="3">
        <f>IF(A1389='Enheter, modell og år'!$F$2-1,0,G1389-VLOOKUP(A1389-1&amp;B1389&amp;C1389&amp;E1389,$F$2:$G$7561,2,FALSE))</f>
        <v>0</v>
      </c>
      <c r="J1389" s="3">
        <f>IF(A1389='Enheter, modell og år'!$F$2-1,0,VLOOKUP(A1389-1&amp;B1389&amp;C1389&amp;E1389,$F$2:$G$7561,2,FALSE))</f>
        <v>0</v>
      </c>
    </row>
    <row r="1390" spans="1:10" x14ac:dyDescent="0.25">
      <c r="A1390">
        <f t="shared" ref="A1390:C1390" si="869">A850</f>
        <v>2018</v>
      </c>
      <c r="B1390" t="str">
        <f t="shared" si="869"/>
        <v>VFM</v>
      </c>
      <c r="C1390">
        <f t="shared" si="869"/>
        <v>0</v>
      </c>
      <c r="D1390">
        <f>IFERROR(VLOOKUP(C1390,'Enheter, modell og år'!$A$2:$B$31,2,FALSE),0)</f>
        <v>0</v>
      </c>
      <c r="E1390" t="str">
        <f>'Liste detaljert wide'!$F$1</f>
        <v>Studiepoengbev</v>
      </c>
      <c r="F1390" t="str">
        <f t="shared" si="826"/>
        <v>2018VFM0Studiepoengbev</v>
      </c>
      <c r="G1390" s="3">
        <f>'Liste detaljert wide'!F310</f>
        <v>0</v>
      </c>
      <c r="H1390" t="str">
        <f>VLOOKUP(E1390,Def!$B$2:$C$15,2,FALSE)</f>
        <v>Utdanningsinsentiv</v>
      </c>
      <c r="I1390" s="3">
        <f>IF(A1390='Enheter, modell og år'!$F$2-1,0,G1390-VLOOKUP(A1390-1&amp;B1390&amp;C1390&amp;E1390,$F$2:$G$7561,2,FALSE))</f>
        <v>0</v>
      </c>
      <c r="J1390" s="3">
        <f>IF(A1390='Enheter, modell og år'!$F$2-1,0,VLOOKUP(A1390-1&amp;B1390&amp;C1390&amp;E1390,$F$2:$G$7561,2,FALSE))</f>
        <v>0</v>
      </c>
    </row>
    <row r="1391" spans="1:10" x14ac:dyDescent="0.25">
      <c r="A1391">
        <f t="shared" ref="A1391:C1391" si="870">A851</f>
        <v>2018</v>
      </c>
      <c r="B1391" t="str">
        <f t="shared" si="870"/>
        <v>VFM</v>
      </c>
      <c r="C1391">
        <f t="shared" si="870"/>
        <v>0</v>
      </c>
      <c r="D1391">
        <f>IFERROR(VLOOKUP(C1391,'Enheter, modell og år'!$A$2:$B$31,2,FALSE),0)</f>
        <v>0</v>
      </c>
      <c r="E1391" t="str">
        <f>'Liste detaljert wide'!$F$1</f>
        <v>Studiepoengbev</v>
      </c>
      <c r="F1391" t="str">
        <f t="shared" si="826"/>
        <v>2018VFM0Studiepoengbev</v>
      </c>
      <c r="G1391" s="3">
        <f>'Liste detaljert wide'!F311</f>
        <v>0</v>
      </c>
      <c r="H1391" t="str">
        <f>VLOOKUP(E1391,Def!$B$2:$C$15,2,FALSE)</f>
        <v>Utdanningsinsentiv</v>
      </c>
      <c r="I1391" s="3">
        <f>IF(A1391='Enheter, modell og år'!$F$2-1,0,G1391-VLOOKUP(A1391-1&amp;B1391&amp;C1391&amp;E1391,$F$2:$G$7561,2,FALSE))</f>
        <v>0</v>
      </c>
      <c r="J1391" s="3">
        <f>IF(A1391='Enheter, modell og år'!$F$2-1,0,VLOOKUP(A1391-1&amp;B1391&amp;C1391&amp;E1391,$F$2:$G$7561,2,FALSE))</f>
        <v>0</v>
      </c>
    </row>
    <row r="1392" spans="1:10" x14ac:dyDescent="0.25">
      <c r="A1392">
        <f t="shared" ref="A1392:C1392" si="871">A852</f>
        <v>2018</v>
      </c>
      <c r="B1392" t="str">
        <f t="shared" si="871"/>
        <v>VFM</v>
      </c>
      <c r="C1392">
        <f t="shared" si="871"/>
        <v>0</v>
      </c>
      <c r="D1392">
        <f>IFERROR(VLOOKUP(C1392,'Enheter, modell og år'!$A$2:$B$31,2,FALSE),0)</f>
        <v>0</v>
      </c>
      <c r="E1392" t="str">
        <f>'Liste detaljert wide'!$F$1</f>
        <v>Studiepoengbev</v>
      </c>
      <c r="F1392" t="str">
        <f t="shared" si="826"/>
        <v>2018VFM0Studiepoengbev</v>
      </c>
      <c r="G1392" s="3">
        <f>'Liste detaljert wide'!F312</f>
        <v>0</v>
      </c>
      <c r="H1392" t="str">
        <f>VLOOKUP(E1392,Def!$B$2:$C$15,2,FALSE)</f>
        <v>Utdanningsinsentiv</v>
      </c>
      <c r="I1392" s="3">
        <f>IF(A1392='Enheter, modell og år'!$F$2-1,0,G1392-VLOOKUP(A1392-1&amp;B1392&amp;C1392&amp;E1392,$F$2:$G$7561,2,FALSE))</f>
        <v>0</v>
      </c>
      <c r="J1392" s="3">
        <f>IF(A1392='Enheter, modell og år'!$F$2-1,0,VLOOKUP(A1392-1&amp;B1392&amp;C1392&amp;E1392,$F$2:$G$7561,2,FALSE))</f>
        <v>0</v>
      </c>
    </row>
    <row r="1393" spans="1:10" x14ac:dyDescent="0.25">
      <c r="A1393">
        <f t="shared" ref="A1393:C1393" si="872">A853</f>
        <v>2018</v>
      </c>
      <c r="B1393" t="str">
        <f t="shared" si="872"/>
        <v>VFM</v>
      </c>
      <c r="C1393">
        <f t="shared" si="872"/>
        <v>0</v>
      </c>
      <c r="D1393">
        <f>IFERROR(VLOOKUP(C1393,'Enheter, modell og år'!$A$2:$B$31,2,FALSE),0)</f>
        <v>0</v>
      </c>
      <c r="E1393" t="str">
        <f>'Liste detaljert wide'!$F$1</f>
        <v>Studiepoengbev</v>
      </c>
      <c r="F1393" t="str">
        <f t="shared" si="826"/>
        <v>2018VFM0Studiepoengbev</v>
      </c>
      <c r="G1393" s="3">
        <f>'Liste detaljert wide'!F313</f>
        <v>0</v>
      </c>
      <c r="H1393" t="str">
        <f>VLOOKUP(E1393,Def!$B$2:$C$15,2,FALSE)</f>
        <v>Utdanningsinsentiv</v>
      </c>
      <c r="I1393" s="3">
        <f>IF(A1393='Enheter, modell og år'!$F$2-1,0,G1393-VLOOKUP(A1393-1&amp;B1393&amp;C1393&amp;E1393,$F$2:$G$7561,2,FALSE))</f>
        <v>0</v>
      </c>
      <c r="J1393" s="3">
        <f>IF(A1393='Enheter, modell og år'!$F$2-1,0,VLOOKUP(A1393-1&amp;B1393&amp;C1393&amp;E1393,$F$2:$G$7561,2,FALSE))</f>
        <v>0</v>
      </c>
    </row>
    <row r="1394" spans="1:10" x14ac:dyDescent="0.25">
      <c r="A1394">
        <f t="shared" ref="A1394:C1394" si="873">A854</f>
        <v>2018</v>
      </c>
      <c r="B1394" t="str">
        <f t="shared" si="873"/>
        <v>VFM</v>
      </c>
      <c r="C1394">
        <f t="shared" si="873"/>
        <v>0</v>
      </c>
      <c r="D1394">
        <f>IFERROR(VLOOKUP(C1394,'Enheter, modell og år'!$A$2:$B$31,2,FALSE),0)</f>
        <v>0</v>
      </c>
      <c r="E1394" t="str">
        <f>'Liste detaljert wide'!$F$1</f>
        <v>Studiepoengbev</v>
      </c>
      <c r="F1394" t="str">
        <f t="shared" si="826"/>
        <v>2018VFM0Studiepoengbev</v>
      </c>
      <c r="G1394" s="3">
        <f>'Liste detaljert wide'!F314</f>
        <v>0</v>
      </c>
      <c r="H1394" t="str">
        <f>VLOOKUP(E1394,Def!$B$2:$C$15,2,FALSE)</f>
        <v>Utdanningsinsentiv</v>
      </c>
      <c r="I1394" s="3">
        <f>IF(A1394='Enheter, modell og år'!$F$2-1,0,G1394-VLOOKUP(A1394-1&amp;B1394&amp;C1394&amp;E1394,$F$2:$G$7561,2,FALSE))</f>
        <v>0</v>
      </c>
      <c r="J1394" s="3">
        <f>IF(A1394='Enheter, modell og år'!$F$2-1,0,VLOOKUP(A1394-1&amp;B1394&amp;C1394&amp;E1394,$F$2:$G$7561,2,FALSE))</f>
        <v>0</v>
      </c>
    </row>
    <row r="1395" spans="1:10" x14ac:dyDescent="0.25">
      <c r="A1395">
        <f t="shared" ref="A1395:C1395" si="874">A855</f>
        <v>2018</v>
      </c>
      <c r="B1395" t="str">
        <f t="shared" si="874"/>
        <v>VFM</v>
      </c>
      <c r="C1395">
        <f t="shared" si="874"/>
        <v>0</v>
      </c>
      <c r="D1395">
        <f>IFERROR(VLOOKUP(C1395,'Enheter, modell og år'!$A$2:$B$31,2,FALSE),0)</f>
        <v>0</v>
      </c>
      <c r="E1395" t="str">
        <f>'Liste detaljert wide'!$F$1</f>
        <v>Studiepoengbev</v>
      </c>
      <c r="F1395" t="str">
        <f t="shared" si="826"/>
        <v>2018VFM0Studiepoengbev</v>
      </c>
      <c r="G1395" s="3">
        <f>'Liste detaljert wide'!F315</f>
        <v>0</v>
      </c>
      <c r="H1395" t="str">
        <f>VLOOKUP(E1395,Def!$B$2:$C$15,2,FALSE)</f>
        <v>Utdanningsinsentiv</v>
      </c>
      <c r="I1395" s="3">
        <f>IF(A1395='Enheter, modell og år'!$F$2-1,0,G1395-VLOOKUP(A1395-1&amp;B1395&amp;C1395&amp;E1395,$F$2:$G$7561,2,FALSE))</f>
        <v>0</v>
      </c>
      <c r="J1395" s="3">
        <f>IF(A1395='Enheter, modell og år'!$F$2-1,0,VLOOKUP(A1395-1&amp;B1395&amp;C1395&amp;E1395,$F$2:$G$7561,2,FALSE))</f>
        <v>0</v>
      </c>
    </row>
    <row r="1396" spans="1:10" x14ac:dyDescent="0.25">
      <c r="A1396">
        <f t="shared" ref="A1396:C1396" si="875">A856</f>
        <v>2018</v>
      </c>
      <c r="B1396" t="str">
        <f t="shared" si="875"/>
        <v>VFM</v>
      </c>
      <c r="C1396">
        <f t="shared" si="875"/>
        <v>0</v>
      </c>
      <c r="D1396">
        <f>IFERROR(VLOOKUP(C1396,'Enheter, modell og år'!$A$2:$B$31,2,FALSE),0)</f>
        <v>0</v>
      </c>
      <c r="E1396" t="str">
        <f>'Liste detaljert wide'!$F$1</f>
        <v>Studiepoengbev</v>
      </c>
      <c r="F1396" t="str">
        <f t="shared" si="826"/>
        <v>2018VFM0Studiepoengbev</v>
      </c>
      <c r="G1396" s="3">
        <f>'Liste detaljert wide'!F316</f>
        <v>0</v>
      </c>
      <c r="H1396" t="str">
        <f>VLOOKUP(E1396,Def!$B$2:$C$15,2,FALSE)</f>
        <v>Utdanningsinsentiv</v>
      </c>
      <c r="I1396" s="3">
        <f>IF(A1396='Enheter, modell og år'!$F$2-1,0,G1396-VLOOKUP(A1396-1&amp;B1396&amp;C1396&amp;E1396,$F$2:$G$7561,2,FALSE))</f>
        <v>0</v>
      </c>
      <c r="J1396" s="3">
        <f>IF(A1396='Enheter, modell og år'!$F$2-1,0,VLOOKUP(A1396-1&amp;B1396&amp;C1396&amp;E1396,$F$2:$G$7561,2,FALSE))</f>
        <v>0</v>
      </c>
    </row>
    <row r="1397" spans="1:10" x14ac:dyDescent="0.25">
      <c r="A1397">
        <f t="shared" ref="A1397:C1397" si="876">A857</f>
        <v>2018</v>
      </c>
      <c r="B1397" t="str">
        <f t="shared" si="876"/>
        <v>VFM</v>
      </c>
      <c r="C1397">
        <f t="shared" si="876"/>
        <v>0</v>
      </c>
      <c r="D1397">
        <f>IFERROR(VLOOKUP(C1397,'Enheter, modell og år'!$A$2:$B$31,2,FALSE),0)</f>
        <v>0</v>
      </c>
      <c r="E1397" t="str">
        <f>'Liste detaljert wide'!$F$1</f>
        <v>Studiepoengbev</v>
      </c>
      <c r="F1397" t="str">
        <f t="shared" si="826"/>
        <v>2018VFM0Studiepoengbev</v>
      </c>
      <c r="G1397" s="3">
        <f>'Liste detaljert wide'!F317</f>
        <v>0</v>
      </c>
      <c r="H1397" t="str">
        <f>VLOOKUP(E1397,Def!$B$2:$C$15,2,FALSE)</f>
        <v>Utdanningsinsentiv</v>
      </c>
      <c r="I1397" s="3">
        <f>IF(A1397='Enheter, modell og år'!$F$2-1,0,G1397-VLOOKUP(A1397-1&amp;B1397&amp;C1397&amp;E1397,$F$2:$G$7561,2,FALSE))</f>
        <v>0</v>
      </c>
      <c r="J1397" s="3">
        <f>IF(A1397='Enheter, modell og år'!$F$2-1,0,VLOOKUP(A1397-1&amp;B1397&amp;C1397&amp;E1397,$F$2:$G$7561,2,FALSE))</f>
        <v>0</v>
      </c>
    </row>
    <row r="1398" spans="1:10" x14ac:dyDescent="0.25">
      <c r="A1398">
        <f t="shared" ref="A1398:C1398" si="877">A858</f>
        <v>2018</v>
      </c>
      <c r="B1398" t="str">
        <f t="shared" si="877"/>
        <v>VFM</v>
      </c>
      <c r="C1398">
        <f t="shared" si="877"/>
        <v>0</v>
      </c>
      <c r="D1398">
        <f>IFERROR(VLOOKUP(C1398,'Enheter, modell og år'!$A$2:$B$31,2,FALSE),0)</f>
        <v>0</v>
      </c>
      <c r="E1398" t="str">
        <f>'Liste detaljert wide'!$F$1</f>
        <v>Studiepoengbev</v>
      </c>
      <c r="F1398" t="str">
        <f t="shared" si="826"/>
        <v>2018VFM0Studiepoengbev</v>
      </c>
      <c r="G1398" s="3">
        <f>'Liste detaljert wide'!F318</f>
        <v>0</v>
      </c>
      <c r="H1398" t="str">
        <f>VLOOKUP(E1398,Def!$B$2:$C$15,2,FALSE)</f>
        <v>Utdanningsinsentiv</v>
      </c>
      <c r="I1398" s="3">
        <f>IF(A1398='Enheter, modell og år'!$F$2-1,0,G1398-VLOOKUP(A1398-1&amp;B1398&amp;C1398&amp;E1398,$F$2:$G$7561,2,FALSE))</f>
        <v>0</v>
      </c>
      <c r="J1398" s="3">
        <f>IF(A1398='Enheter, modell og år'!$F$2-1,0,VLOOKUP(A1398-1&amp;B1398&amp;C1398&amp;E1398,$F$2:$G$7561,2,FALSE))</f>
        <v>0</v>
      </c>
    </row>
    <row r="1399" spans="1:10" x14ac:dyDescent="0.25">
      <c r="A1399">
        <f t="shared" ref="A1399:C1399" si="878">A859</f>
        <v>2018</v>
      </c>
      <c r="B1399" t="str">
        <f t="shared" si="878"/>
        <v>VFM</v>
      </c>
      <c r="C1399">
        <f t="shared" si="878"/>
        <v>0</v>
      </c>
      <c r="D1399">
        <f>IFERROR(VLOOKUP(C1399,'Enheter, modell og år'!$A$2:$B$31,2,FALSE),0)</f>
        <v>0</v>
      </c>
      <c r="E1399" t="str">
        <f>'Liste detaljert wide'!$F$1</f>
        <v>Studiepoengbev</v>
      </c>
      <c r="F1399" t="str">
        <f t="shared" si="826"/>
        <v>2018VFM0Studiepoengbev</v>
      </c>
      <c r="G1399" s="3">
        <f>'Liste detaljert wide'!F319</f>
        <v>0</v>
      </c>
      <c r="H1399" t="str">
        <f>VLOOKUP(E1399,Def!$B$2:$C$15,2,FALSE)</f>
        <v>Utdanningsinsentiv</v>
      </c>
      <c r="I1399" s="3">
        <f>IF(A1399='Enheter, modell og år'!$F$2-1,0,G1399-VLOOKUP(A1399-1&amp;B1399&amp;C1399&amp;E1399,$F$2:$G$7561,2,FALSE))</f>
        <v>0</v>
      </c>
      <c r="J1399" s="3">
        <f>IF(A1399='Enheter, modell og år'!$F$2-1,0,VLOOKUP(A1399-1&amp;B1399&amp;C1399&amp;E1399,$F$2:$G$7561,2,FALSE))</f>
        <v>0</v>
      </c>
    </row>
    <row r="1400" spans="1:10" x14ac:dyDescent="0.25">
      <c r="A1400">
        <f t="shared" ref="A1400:C1400" si="879">A860</f>
        <v>2018</v>
      </c>
      <c r="B1400" t="str">
        <f t="shared" si="879"/>
        <v>VFM</v>
      </c>
      <c r="C1400">
        <f t="shared" si="879"/>
        <v>0</v>
      </c>
      <c r="D1400">
        <f>IFERROR(VLOOKUP(C1400,'Enheter, modell og år'!$A$2:$B$31,2,FALSE),0)</f>
        <v>0</v>
      </c>
      <c r="E1400" t="str">
        <f>'Liste detaljert wide'!$F$1</f>
        <v>Studiepoengbev</v>
      </c>
      <c r="F1400" t="str">
        <f t="shared" si="826"/>
        <v>2018VFM0Studiepoengbev</v>
      </c>
      <c r="G1400" s="3">
        <f>'Liste detaljert wide'!F320</f>
        <v>0</v>
      </c>
      <c r="H1400" t="str">
        <f>VLOOKUP(E1400,Def!$B$2:$C$15,2,FALSE)</f>
        <v>Utdanningsinsentiv</v>
      </c>
      <c r="I1400" s="3">
        <f>IF(A1400='Enheter, modell og år'!$F$2-1,0,G1400-VLOOKUP(A1400-1&amp;B1400&amp;C1400&amp;E1400,$F$2:$G$7561,2,FALSE))</f>
        <v>0</v>
      </c>
      <c r="J1400" s="3">
        <f>IF(A1400='Enheter, modell og år'!$F$2-1,0,VLOOKUP(A1400-1&amp;B1400&amp;C1400&amp;E1400,$F$2:$G$7561,2,FALSE))</f>
        <v>0</v>
      </c>
    </row>
    <row r="1401" spans="1:10" x14ac:dyDescent="0.25">
      <c r="A1401">
        <f t="shared" ref="A1401:C1401" si="880">A861</f>
        <v>2018</v>
      </c>
      <c r="B1401" t="str">
        <f t="shared" si="880"/>
        <v>VFM</v>
      </c>
      <c r="C1401">
        <f t="shared" si="880"/>
        <v>0</v>
      </c>
      <c r="D1401">
        <f>IFERROR(VLOOKUP(C1401,'Enheter, modell og år'!$A$2:$B$31,2,FALSE),0)</f>
        <v>0</v>
      </c>
      <c r="E1401" t="str">
        <f>'Liste detaljert wide'!$F$1</f>
        <v>Studiepoengbev</v>
      </c>
      <c r="F1401" t="str">
        <f t="shared" si="826"/>
        <v>2018VFM0Studiepoengbev</v>
      </c>
      <c r="G1401" s="3">
        <f>'Liste detaljert wide'!F321</f>
        <v>0</v>
      </c>
      <c r="H1401" t="str">
        <f>VLOOKUP(E1401,Def!$B$2:$C$15,2,FALSE)</f>
        <v>Utdanningsinsentiv</v>
      </c>
      <c r="I1401" s="3">
        <f>IF(A1401='Enheter, modell og år'!$F$2-1,0,G1401-VLOOKUP(A1401-1&amp;B1401&amp;C1401&amp;E1401,$F$2:$G$7561,2,FALSE))</f>
        <v>0</v>
      </c>
      <c r="J1401" s="3">
        <f>IF(A1401='Enheter, modell og år'!$F$2-1,0,VLOOKUP(A1401-1&amp;B1401&amp;C1401&amp;E1401,$F$2:$G$7561,2,FALSE))</f>
        <v>0</v>
      </c>
    </row>
    <row r="1402" spans="1:10" x14ac:dyDescent="0.25">
      <c r="A1402">
        <f t="shared" ref="A1402:C1402" si="881">A862</f>
        <v>2018</v>
      </c>
      <c r="B1402" t="str">
        <f t="shared" si="881"/>
        <v>VFM</v>
      </c>
      <c r="C1402">
        <f t="shared" si="881"/>
        <v>0</v>
      </c>
      <c r="D1402">
        <f>IFERROR(VLOOKUP(C1402,'Enheter, modell og år'!$A$2:$B$31,2,FALSE),0)</f>
        <v>0</v>
      </c>
      <c r="E1402" t="str">
        <f>'Liste detaljert wide'!$F$1</f>
        <v>Studiepoengbev</v>
      </c>
      <c r="F1402" t="str">
        <f t="shared" si="826"/>
        <v>2018VFM0Studiepoengbev</v>
      </c>
      <c r="G1402" s="3">
        <f>'Liste detaljert wide'!F322</f>
        <v>0</v>
      </c>
      <c r="H1402" t="str">
        <f>VLOOKUP(E1402,Def!$B$2:$C$15,2,FALSE)</f>
        <v>Utdanningsinsentiv</v>
      </c>
      <c r="I1402" s="3">
        <f>IF(A1402='Enheter, modell og år'!$F$2-1,0,G1402-VLOOKUP(A1402-1&amp;B1402&amp;C1402&amp;E1402,$F$2:$G$7561,2,FALSE))</f>
        <v>0</v>
      </c>
      <c r="J1402" s="3">
        <f>IF(A1402='Enheter, modell og år'!$F$2-1,0,VLOOKUP(A1402-1&amp;B1402&amp;C1402&amp;E1402,$F$2:$G$7561,2,FALSE))</f>
        <v>0</v>
      </c>
    </row>
    <row r="1403" spans="1:10" x14ac:dyDescent="0.25">
      <c r="A1403">
        <f t="shared" ref="A1403:C1403" si="882">A863</f>
        <v>2018</v>
      </c>
      <c r="B1403" t="str">
        <f t="shared" si="882"/>
        <v>VFM</v>
      </c>
      <c r="C1403">
        <f t="shared" si="882"/>
        <v>0</v>
      </c>
      <c r="D1403">
        <f>IFERROR(VLOOKUP(C1403,'Enheter, modell og år'!$A$2:$B$31,2,FALSE),0)</f>
        <v>0</v>
      </c>
      <c r="E1403" t="str">
        <f>'Liste detaljert wide'!$F$1</f>
        <v>Studiepoengbev</v>
      </c>
      <c r="F1403" t="str">
        <f t="shared" si="826"/>
        <v>2018VFM0Studiepoengbev</v>
      </c>
      <c r="G1403" s="3">
        <f>'Liste detaljert wide'!F323</f>
        <v>0</v>
      </c>
      <c r="H1403" t="str">
        <f>VLOOKUP(E1403,Def!$B$2:$C$15,2,FALSE)</f>
        <v>Utdanningsinsentiv</v>
      </c>
      <c r="I1403" s="3">
        <f>IF(A1403='Enheter, modell og år'!$F$2-1,0,G1403-VLOOKUP(A1403-1&amp;B1403&amp;C1403&amp;E1403,$F$2:$G$7561,2,FALSE))</f>
        <v>0</v>
      </c>
      <c r="J1403" s="3">
        <f>IF(A1403='Enheter, modell og år'!$F$2-1,0,VLOOKUP(A1403-1&amp;B1403&amp;C1403&amp;E1403,$F$2:$G$7561,2,FALSE))</f>
        <v>0</v>
      </c>
    </row>
    <row r="1404" spans="1:10" x14ac:dyDescent="0.25">
      <c r="A1404">
        <f t="shared" ref="A1404:C1404" si="883">A864</f>
        <v>2018</v>
      </c>
      <c r="B1404" t="str">
        <f t="shared" si="883"/>
        <v>VFM</v>
      </c>
      <c r="C1404">
        <f t="shared" si="883"/>
        <v>0</v>
      </c>
      <c r="D1404">
        <f>IFERROR(VLOOKUP(C1404,'Enheter, modell og år'!$A$2:$B$31,2,FALSE),0)</f>
        <v>0</v>
      </c>
      <c r="E1404" t="str">
        <f>'Liste detaljert wide'!$F$1</f>
        <v>Studiepoengbev</v>
      </c>
      <c r="F1404" t="str">
        <f t="shared" si="826"/>
        <v>2018VFM0Studiepoengbev</v>
      </c>
      <c r="G1404" s="3">
        <f>'Liste detaljert wide'!F324</f>
        <v>0</v>
      </c>
      <c r="H1404" t="str">
        <f>VLOOKUP(E1404,Def!$B$2:$C$15,2,FALSE)</f>
        <v>Utdanningsinsentiv</v>
      </c>
      <c r="I1404" s="3">
        <f>IF(A1404='Enheter, modell og år'!$F$2-1,0,G1404-VLOOKUP(A1404-1&amp;B1404&amp;C1404&amp;E1404,$F$2:$G$7561,2,FALSE))</f>
        <v>0</v>
      </c>
      <c r="J1404" s="3">
        <f>IF(A1404='Enheter, modell og år'!$F$2-1,0,VLOOKUP(A1404-1&amp;B1404&amp;C1404&amp;E1404,$F$2:$G$7561,2,FALSE))</f>
        <v>0</v>
      </c>
    </row>
    <row r="1405" spans="1:10" x14ac:dyDescent="0.25">
      <c r="A1405">
        <f t="shared" ref="A1405:C1405" si="884">A865</f>
        <v>2018</v>
      </c>
      <c r="B1405" t="str">
        <f t="shared" si="884"/>
        <v>VFM</v>
      </c>
      <c r="C1405">
        <f t="shared" si="884"/>
        <v>0</v>
      </c>
      <c r="D1405">
        <f>IFERROR(VLOOKUP(C1405,'Enheter, modell og år'!$A$2:$B$31,2,FALSE),0)</f>
        <v>0</v>
      </c>
      <c r="E1405" t="str">
        <f>'Liste detaljert wide'!$F$1</f>
        <v>Studiepoengbev</v>
      </c>
      <c r="F1405" t="str">
        <f t="shared" si="826"/>
        <v>2018VFM0Studiepoengbev</v>
      </c>
      <c r="G1405" s="3">
        <f>'Liste detaljert wide'!F325</f>
        <v>0</v>
      </c>
      <c r="H1405" t="str">
        <f>VLOOKUP(E1405,Def!$B$2:$C$15,2,FALSE)</f>
        <v>Utdanningsinsentiv</v>
      </c>
      <c r="I1405" s="3">
        <f>IF(A1405='Enheter, modell og år'!$F$2-1,0,G1405-VLOOKUP(A1405-1&amp;B1405&amp;C1405&amp;E1405,$F$2:$G$7561,2,FALSE))</f>
        <v>0</v>
      </c>
      <c r="J1405" s="3">
        <f>IF(A1405='Enheter, modell og år'!$F$2-1,0,VLOOKUP(A1405-1&amp;B1405&amp;C1405&amp;E1405,$F$2:$G$7561,2,FALSE))</f>
        <v>0</v>
      </c>
    </row>
    <row r="1406" spans="1:10" x14ac:dyDescent="0.25">
      <c r="A1406">
        <f t="shared" ref="A1406:C1406" si="885">A866</f>
        <v>2018</v>
      </c>
      <c r="B1406" t="str">
        <f t="shared" si="885"/>
        <v>VFM</v>
      </c>
      <c r="C1406">
        <f t="shared" si="885"/>
        <v>0</v>
      </c>
      <c r="D1406">
        <f>IFERROR(VLOOKUP(C1406,'Enheter, modell og år'!$A$2:$B$31,2,FALSE),0)</f>
        <v>0</v>
      </c>
      <c r="E1406" t="str">
        <f>'Liste detaljert wide'!$F$1</f>
        <v>Studiepoengbev</v>
      </c>
      <c r="F1406" t="str">
        <f t="shared" si="826"/>
        <v>2018VFM0Studiepoengbev</v>
      </c>
      <c r="G1406" s="3">
        <f>'Liste detaljert wide'!F326</f>
        <v>0</v>
      </c>
      <c r="H1406" t="str">
        <f>VLOOKUP(E1406,Def!$B$2:$C$15,2,FALSE)</f>
        <v>Utdanningsinsentiv</v>
      </c>
      <c r="I1406" s="3">
        <f>IF(A1406='Enheter, modell og år'!$F$2-1,0,G1406-VLOOKUP(A1406-1&amp;B1406&amp;C1406&amp;E1406,$F$2:$G$7561,2,FALSE))</f>
        <v>0</v>
      </c>
      <c r="J1406" s="3">
        <f>IF(A1406='Enheter, modell og år'!$F$2-1,0,VLOOKUP(A1406-1&amp;B1406&amp;C1406&amp;E1406,$F$2:$G$7561,2,FALSE))</f>
        <v>0</v>
      </c>
    </row>
    <row r="1407" spans="1:10" x14ac:dyDescent="0.25">
      <c r="A1407">
        <f t="shared" ref="A1407:C1407" si="886">A867</f>
        <v>2018</v>
      </c>
      <c r="B1407" t="str">
        <f t="shared" si="886"/>
        <v>VFM</v>
      </c>
      <c r="C1407">
        <f t="shared" si="886"/>
        <v>0</v>
      </c>
      <c r="D1407">
        <f>IFERROR(VLOOKUP(C1407,'Enheter, modell og år'!$A$2:$B$31,2,FALSE),0)</f>
        <v>0</v>
      </c>
      <c r="E1407" t="str">
        <f>'Liste detaljert wide'!$F$1</f>
        <v>Studiepoengbev</v>
      </c>
      <c r="F1407" t="str">
        <f t="shared" si="826"/>
        <v>2018VFM0Studiepoengbev</v>
      </c>
      <c r="G1407" s="3">
        <f>'Liste detaljert wide'!F327</f>
        <v>0</v>
      </c>
      <c r="H1407" t="str">
        <f>VLOOKUP(E1407,Def!$B$2:$C$15,2,FALSE)</f>
        <v>Utdanningsinsentiv</v>
      </c>
      <c r="I1407" s="3">
        <f>IF(A1407='Enheter, modell og år'!$F$2-1,0,G1407-VLOOKUP(A1407-1&amp;B1407&amp;C1407&amp;E1407,$F$2:$G$7561,2,FALSE))</f>
        <v>0</v>
      </c>
      <c r="J1407" s="3">
        <f>IF(A1407='Enheter, modell og år'!$F$2-1,0,VLOOKUP(A1407-1&amp;B1407&amp;C1407&amp;E1407,$F$2:$G$7561,2,FALSE))</f>
        <v>0</v>
      </c>
    </row>
    <row r="1408" spans="1:10" x14ac:dyDescent="0.25">
      <c r="A1408">
        <f t="shared" ref="A1408:C1408" si="887">A868</f>
        <v>2018</v>
      </c>
      <c r="B1408" t="str">
        <f t="shared" si="887"/>
        <v>VFM</v>
      </c>
      <c r="C1408">
        <f t="shared" si="887"/>
        <v>0</v>
      </c>
      <c r="D1408">
        <f>IFERROR(VLOOKUP(C1408,'Enheter, modell og år'!$A$2:$B$31,2,FALSE),0)</f>
        <v>0</v>
      </c>
      <c r="E1408" t="str">
        <f>'Liste detaljert wide'!$F$1</f>
        <v>Studiepoengbev</v>
      </c>
      <c r="F1408" t="str">
        <f t="shared" si="826"/>
        <v>2018VFM0Studiepoengbev</v>
      </c>
      <c r="G1408" s="3">
        <f>'Liste detaljert wide'!F328</f>
        <v>0</v>
      </c>
      <c r="H1408" t="str">
        <f>VLOOKUP(E1408,Def!$B$2:$C$15,2,FALSE)</f>
        <v>Utdanningsinsentiv</v>
      </c>
      <c r="I1408" s="3">
        <f>IF(A1408='Enheter, modell og år'!$F$2-1,0,G1408-VLOOKUP(A1408-1&amp;B1408&amp;C1408&amp;E1408,$F$2:$G$7561,2,FALSE))</f>
        <v>0</v>
      </c>
      <c r="J1408" s="3">
        <f>IF(A1408='Enheter, modell og år'!$F$2-1,0,VLOOKUP(A1408-1&amp;B1408&amp;C1408&amp;E1408,$F$2:$G$7561,2,FALSE))</f>
        <v>0</v>
      </c>
    </row>
    <row r="1409" spans="1:10" x14ac:dyDescent="0.25">
      <c r="A1409">
        <f t="shared" ref="A1409:C1409" si="888">A869</f>
        <v>2018</v>
      </c>
      <c r="B1409" t="str">
        <f t="shared" si="888"/>
        <v>VFM</v>
      </c>
      <c r="C1409">
        <f t="shared" si="888"/>
        <v>0</v>
      </c>
      <c r="D1409">
        <f>IFERROR(VLOOKUP(C1409,'Enheter, modell og år'!$A$2:$B$31,2,FALSE),0)</f>
        <v>0</v>
      </c>
      <c r="E1409" t="str">
        <f>'Liste detaljert wide'!$F$1</f>
        <v>Studiepoengbev</v>
      </c>
      <c r="F1409" t="str">
        <f t="shared" si="826"/>
        <v>2018VFM0Studiepoengbev</v>
      </c>
      <c r="G1409" s="3">
        <f>'Liste detaljert wide'!F329</f>
        <v>0</v>
      </c>
      <c r="H1409" t="str">
        <f>VLOOKUP(E1409,Def!$B$2:$C$15,2,FALSE)</f>
        <v>Utdanningsinsentiv</v>
      </c>
      <c r="I1409" s="3">
        <f>IF(A1409='Enheter, modell og år'!$F$2-1,0,G1409-VLOOKUP(A1409-1&amp;B1409&amp;C1409&amp;E1409,$F$2:$G$7561,2,FALSE))</f>
        <v>0</v>
      </c>
      <c r="J1409" s="3">
        <f>IF(A1409='Enheter, modell og år'!$F$2-1,0,VLOOKUP(A1409-1&amp;B1409&amp;C1409&amp;E1409,$F$2:$G$7561,2,FALSE))</f>
        <v>0</v>
      </c>
    </row>
    <row r="1410" spans="1:10" x14ac:dyDescent="0.25">
      <c r="A1410">
        <f t="shared" ref="A1410:C1410" si="889">A870</f>
        <v>2018</v>
      </c>
      <c r="B1410" t="str">
        <f t="shared" si="889"/>
        <v>VFM</v>
      </c>
      <c r="C1410">
        <f t="shared" si="889"/>
        <v>0</v>
      </c>
      <c r="D1410">
        <f>IFERROR(VLOOKUP(C1410,'Enheter, modell og år'!$A$2:$B$31,2,FALSE),0)</f>
        <v>0</v>
      </c>
      <c r="E1410" t="str">
        <f>'Liste detaljert wide'!$F$1</f>
        <v>Studiepoengbev</v>
      </c>
      <c r="F1410" t="str">
        <f t="shared" si="826"/>
        <v>2018VFM0Studiepoengbev</v>
      </c>
      <c r="G1410" s="3">
        <f>'Liste detaljert wide'!F330</f>
        <v>0</v>
      </c>
      <c r="H1410" t="str">
        <f>VLOOKUP(E1410,Def!$B$2:$C$15,2,FALSE)</f>
        <v>Utdanningsinsentiv</v>
      </c>
      <c r="I1410" s="3">
        <f>IF(A1410='Enheter, modell og år'!$F$2-1,0,G1410-VLOOKUP(A1410-1&amp;B1410&amp;C1410&amp;E1410,$F$2:$G$7561,2,FALSE))</f>
        <v>0</v>
      </c>
      <c r="J1410" s="3">
        <f>IF(A1410='Enheter, modell og år'!$F$2-1,0,VLOOKUP(A1410-1&amp;B1410&amp;C1410&amp;E1410,$F$2:$G$7561,2,FALSE))</f>
        <v>0</v>
      </c>
    </row>
    <row r="1411" spans="1:10" x14ac:dyDescent="0.25">
      <c r="A1411">
        <f t="shared" ref="A1411:C1411" si="890">A871</f>
        <v>2018</v>
      </c>
      <c r="B1411" t="str">
        <f t="shared" si="890"/>
        <v>VFM</v>
      </c>
      <c r="C1411">
        <f t="shared" si="890"/>
        <v>0</v>
      </c>
      <c r="D1411">
        <f>IFERROR(VLOOKUP(C1411,'Enheter, modell og år'!$A$2:$B$31,2,FALSE),0)</f>
        <v>0</v>
      </c>
      <c r="E1411" t="str">
        <f>'Liste detaljert wide'!$F$1</f>
        <v>Studiepoengbev</v>
      </c>
      <c r="F1411" t="str">
        <f t="shared" ref="F1411:F1474" si="891">A1411&amp;B1411&amp;C1411&amp;E1411</f>
        <v>2018VFM0Studiepoengbev</v>
      </c>
      <c r="G1411" s="3">
        <f>'Liste detaljert wide'!F331</f>
        <v>0</v>
      </c>
      <c r="H1411" t="str">
        <f>VLOOKUP(E1411,Def!$B$2:$C$15,2,FALSE)</f>
        <v>Utdanningsinsentiv</v>
      </c>
      <c r="I1411" s="3">
        <f>IF(A1411='Enheter, modell og år'!$F$2-1,0,G1411-VLOOKUP(A1411-1&amp;B1411&amp;C1411&amp;E1411,$F$2:$G$7561,2,FALSE))</f>
        <v>0</v>
      </c>
      <c r="J1411" s="3">
        <f>IF(A1411='Enheter, modell og år'!$F$2-1,0,VLOOKUP(A1411-1&amp;B1411&amp;C1411&amp;E1411,$F$2:$G$7561,2,FALSE))</f>
        <v>0</v>
      </c>
    </row>
    <row r="1412" spans="1:10" x14ac:dyDescent="0.25">
      <c r="A1412">
        <f t="shared" ref="A1412:C1412" si="892">A872</f>
        <v>2019</v>
      </c>
      <c r="B1412" t="str">
        <f t="shared" si="892"/>
        <v>VFM</v>
      </c>
      <c r="C1412">
        <f t="shared" si="892"/>
        <v>0</v>
      </c>
      <c r="D1412">
        <f>IFERROR(VLOOKUP(C1412,'Enheter, modell og år'!$A$2:$B$31,2,FALSE),0)</f>
        <v>0</v>
      </c>
      <c r="E1412" t="str">
        <f>'Liste detaljert wide'!$F$1</f>
        <v>Studiepoengbev</v>
      </c>
      <c r="F1412" t="str">
        <f t="shared" si="891"/>
        <v>2019VFM0Studiepoengbev</v>
      </c>
      <c r="G1412" s="3">
        <f>'Liste detaljert wide'!F332</f>
        <v>0</v>
      </c>
      <c r="H1412" t="str">
        <f>VLOOKUP(E1412,Def!$B$2:$C$15,2,FALSE)</f>
        <v>Utdanningsinsentiv</v>
      </c>
      <c r="I1412" s="3">
        <f>IF(A1412='Enheter, modell og år'!$F$2-1,0,G1412-VLOOKUP(A1412-1&amp;B1412&amp;C1412&amp;E1412,$F$2:$G$7561,2,FALSE))</f>
        <v>0</v>
      </c>
      <c r="J1412" s="3">
        <f>IF(A1412='Enheter, modell og år'!$F$2-1,0,VLOOKUP(A1412-1&amp;B1412&amp;C1412&amp;E1412,$F$2:$G$7561,2,FALSE))</f>
        <v>0</v>
      </c>
    </row>
    <row r="1413" spans="1:10" x14ac:dyDescent="0.25">
      <c r="A1413">
        <f t="shared" ref="A1413:C1413" si="893">A873</f>
        <v>2019</v>
      </c>
      <c r="B1413" t="str">
        <f t="shared" si="893"/>
        <v>VFM</v>
      </c>
      <c r="C1413">
        <f t="shared" si="893"/>
        <v>0</v>
      </c>
      <c r="D1413">
        <f>IFERROR(VLOOKUP(C1413,'Enheter, modell og år'!$A$2:$B$31,2,FALSE),0)</f>
        <v>0</v>
      </c>
      <c r="E1413" t="str">
        <f>'Liste detaljert wide'!$F$1</f>
        <v>Studiepoengbev</v>
      </c>
      <c r="F1413" t="str">
        <f t="shared" si="891"/>
        <v>2019VFM0Studiepoengbev</v>
      </c>
      <c r="G1413" s="3">
        <f>'Liste detaljert wide'!F333</f>
        <v>0</v>
      </c>
      <c r="H1413" t="str">
        <f>VLOOKUP(E1413,Def!$B$2:$C$15,2,FALSE)</f>
        <v>Utdanningsinsentiv</v>
      </c>
      <c r="I1413" s="3">
        <f>IF(A1413='Enheter, modell og år'!$F$2-1,0,G1413-VLOOKUP(A1413-1&amp;B1413&amp;C1413&amp;E1413,$F$2:$G$7561,2,FALSE))</f>
        <v>0</v>
      </c>
      <c r="J1413" s="3">
        <f>IF(A1413='Enheter, modell og år'!$F$2-1,0,VLOOKUP(A1413-1&amp;B1413&amp;C1413&amp;E1413,$F$2:$G$7561,2,FALSE))</f>
        <v>0</v>
      </c>
    </row>
    <row r="1414" spans="1:10" x14ac:dyDescent="0.25">
      <c r="A1414">
        <f t="shared" ref="A1414:C1414" si="894">A874</f>
        <v>2019</v>
      </c>
      <c r="B1414" t="str">
        <f t="shared" si="894"/>
        <v>VFM</v>
      </c>
      <c r="C1414">
        <f t="shared" si="894"/>
        <v>0</v>
      </c>
      <c r="D1414">
        <f>IFERROR(VLOOKUP(C1414,'Enheter, modell og år'!$A$2:$B$31,2,FALSE),0)</f>
        <v>0</v>
      </c>
      <c r="E1414" t="str">
        <f>'Liste detaljert wide'!$F$1</f>
        <v>Studiepoengbev</v>
      </c>
      <c r="F1414" t="str">
        <f t="shared" si="891"/>
        <v>2019VFM0Studiepoengbev</v>
      </c>
      <c r="G1414" s="3">
        <f>'Liste detaljert wide'!F334</f>
        <v>0</v>
      </c>
      <c r="H1414" t="str">
        <f>VLOOKUP(E1414,Def!$B$2:$C$15,2,FALSE)</f>
        <v>Utdanningsinsentiv</v>
      </c>
      <c r="I1414" s="3">
        <f>IF(A1414='Enheter, modell og år'!$F$2-1,0,G1414-VLOOKUP(A1414-1&amp;B1414&amp;C1414&amp;E1414,$F$2:$G$7561,2,FALSE))</f>
        <v>0</v>
      </c>
      <c r="J1414" s="3">
        <f>IF(A1414='Enheter, modell og år'!$F$2-1,0,VLOOKUP(A1414-1&amp;B1414&amp;C1414&amp;E1414,$F$2:$G$7561,2,FALSE))</f>
        <v>0</v>
      </c>
    </row>
    <row r="1415" spans="1:10" x14ac:dyDescent="0.25">
      <c r="A1415">
        <f t="shared" ref="A1415:C1415" si="895">A875</f>
        <v>2019</v>
      </c>
      <c r="B1415" t="str">
        <f t="shared" si="895"/>
        <v>VFM</v>
      </c>
      <c r="C1415">
        <f t="shared" si="895"/>
        <v>0</v>
      </c>
      <c r="D1415">
        <f>IFERROR(VLOOKUP(C1415,'Enheter, modell og år'!$A$2:$B$31,2,FALSE),0)</f>
        <v>0</v>
      </c>
      <c r="E1415" t="str">
        <f>'Liste detaljert wide'!$F$1</f>
        <v>Studiepoengbev</v>
      </c>
      <c r="F1415" t="str">
        <f t="shared" si="891"/>
        <v>2019VFM0Studiepoengbev</v>
      </c>
      <c r="G1415" s="3">
        <f>'Liste detaljert wide'!F335</f>
        <v>0</v>
      </c>
      <c r="H1415" t="str">
        <f>VLOOKUP(E1415,Def!$B$2:$C$15,2,FALSE)</f>
        <v>Utdanningsinsentiv</v>
      </c>
      <c r="I1415" s="3">
        <f>IF(A1415='Enheter, modell og år'!$F$2-1,0,G1415-VLOOKUP(A1415-1&amp;B1415&amp;C1415&amp;E1415,$F$2:$G$7561,2,FALSE))</f>
        <v>0</v>
      </c>
      <c r="J1415" s="3">
        <f>IF(A1415='Enheter, modell og år'!$F$2-1,0,VLOOKUP(A1415-1&amp;B1415&amp;C1415&amp;E1415,$F$2:$G$7561,2,FALSE))</f>
        <v>0</v>
      </c>
    </row>
    <row r="1416" spans="1:10" x14ac:dyDescent="0.25">
      <c r="A1416">
        <f t="shared" ref="A1416:C1416" si="896">A876</f>
        <v>2019</v>
      </c>
      <c r="B1416" t="str">
        <f t="shared" si="896"/>
        <v>VFM</v>
      </c>
      <c r="C1416">
        <f t="shared" si="896"/>
        <v>0</v>
      </c>
      <c r="D1416">
        <f>IFERROR(VLOOKUP(C1416,'Enheter, modell og år'!$A$2:$B$31,2,FALSE),0)</f>
        <v>0</v>
      </c>
      <c r="E1416" t="str">
        <f>'Liste detaljert wide'!$F$1</f>
        <v>Studiepoengbev</v>
      </c>
      <c r="F1416" t="str">
        <f t="shared" si="891"/>
        <v>2019VFM0Studiepoengbev</v>
      </c>
      <c r="G1416" s="3">
        <f>'Liste detaljert wide'!F336</f>
        <v>0</v>
      </c>
      <c r="H1416" t="str">
        <f>VLOOKUP(E1416,Def!$B$2:$C$15,2,FALSE)</f>
        <v>Utdanningsinsentiv</v>
      </c>
      <c r="I1416" s="3">
        <f>IF(A1416='Enheter, modell og år'!$F$2-1,0,G1416-VLOOKUP(A1416-1&amp;B1416&amp;C1416&amp;E1416,$F$2:$G$7561,2,FALSE))</f>
        <v>0</v>
      </c>
      <c r="J1416" s="3">
        <f>IF(A1416='Enheter, modell og år'!$F$2-1,0,VLOOKUP(A1416-1&amp;B1416&amp;C1416&amp;E1416,$F$2:$G$7561,2,FALSE))</f>
        <v>0</v>
      </c>
    </row>
    <row r="1417" spans="1:10" x14ac:dyDescent="0.25">
      <c r="A1417">
        <f t="shared" ref="A1417:C1417" si="897">A877</f>
        <v>2019</v>
      </c>
      <c r="B1417" t="str">
        <f t="shared" si="897"/>
        <v>VFM</v>
      </c>
      <c r="C1417">
        <f t="shared" si="897"/>
        <v>0</v>
      </c>
      <c r="D1417">
        <f>IFERROR(VLOOKUP(C1417,'Enheter, modell og år'!$A$2:$B$31,2,FALSE),0)</f>
        <v>0</v>
      </c>
      <c r="E1417" t="str">
        <f>'Liste detaljert wide'!$F$1</f>
        <v>Studiepoengbev</v>
      </c>
      <c r="F1417" t="str">
        <f t="shared" si="891"/>
        <v>2019VFM0Studiepoengbev</v>
      </c>
      <c r="G1417" s="3">
        <f>'Liste detaljert wide'!F337</f>
        <v>0</v>
      </c>
      <c r="H1417" t="str">
        <f>VLOOKUP(E1417,Def!$B$2:$C$15,2,FALSE)</f>
        <v>Utdanningsinsentiv</v>
      </c>
      <c r="I1417" s="3">
        <f>IF(A1417='Enheter, modell og år'!$F$2-1,0,G1417-VLOOKUP(A1417-1&amp;B1417&amp;C1417&amp;E1417,$F$2:$G$7561,2,FALSE))</f>
        <v>0</v>
      </c>
      <c r="J1417" s="3">
        <f>IF(A1417='Enheter, modell og år'!$F$2-1,0,VLOOKUP(A1417-1&amp;B1417&amp;C1417&amp;E1417,$F$2:$G$7561,2,FALSE))</f>
        <v>0</v>
      </c>
    </row>
    <row r="1418" spans="1:10" x14ac:dyDescent="0.25">
      <c r="A1418">
        <f t="shared" ref="A1418:C1418" si="898">A878</f>
        <v>2019</v>
      </c>
      <c r="B1418" t="str">
        <f t="shared" si="898"/>
        <v>VFM</v>
      </c>
      <c r="C1418">
        <f t="shared" si="898"/>
        <v>0</v>
      </c>
      <c r="D1418">
        <f>IFERROR(VLOOKUP(C1418,'Enheter, modell og år'!$A$2:$B$31,2,FALSE),0)</f>
        <v>0</v>
      </c>
      <c r="E1418" t="str">
        <f>'Liste detaljert wide'!$F$1</f>
        <v>Studiepoengbev</v>
      </c>
      <c r="F1418" t="str">
        <f t="shared" si="891"/>
        <v>2019VFM0Studiepoengbev</v>
      </c>
      <c r="G1418" s="3">
        <f>'Liste detaljert wide'!F338</f>
        <v>0</v>
      </c>
      <c r="H1418" t="str">
        <f>VLOOKUP(E1418,Def!$B$2:$C$15,2,FALSE)</f>
        <v>Utdanningsinsentiv</v>
      </c>
      <c r="I1418" s="3">
        <f>IF(A1418='Enheter, modell og år'!$F$2-1,0,G1418-VLOOKUP(A1418-1&amp;B1418&amp;C1418&amp;E1418,$F$2:$G$7561,2,FALSE))</f>
        <v>0</v>
      </c>
      <c r="J1418" s="3">
        <f>IF(A1418='Enheter, modell og år'!$F$2-1,0,VLOOKUP(A1418-1&amp;B1418&amp;C1418&amp;E1418,$F$2:$G$7561,2,FALSE))</f>
        <v>0</v>
      </c>
    </row>
    <row r="1419" spans="1:10" x14ac:dyDescent="0.25">
      <c r="A1419">
        <f t="shared" ref="A1419:C1419" si="899">A879</f>
        <v>2019</v>
      </c>
      <c r="B1419" t="str">
        <f t="shared" si="899"/>
        <v>VFM</v>
      </c>
      <c r="C1419">
        <f t="shared" si="899"/>
        <v>0</v>
      </c>
      <c r="D1419">
        <f>IFERROR(VLOOKUP(C1419,'Enheter, modell og år'!$A$2:$B$31,2,FALSE),0)</f>
        <v>0</v>
      </c>
      <c r="E1419" t="str">
        <f>'Liste detaljert wide'!$F$1</f>
        <v>Studiepoengbev</v>
      </c>
      <c r="F1419" t="str">
        <f t="shared" si="891"/>
        <v>2019VFM0Studiepoengbev</v>
      </c>
      <c r="G1419" s="3">
        <f>'Liste detaljert wide'!F339</f>
        <v>0</v>
      </c>
      <c r="H1419" t="str">
        <f>VLOOKUP(E1419,Def!$B$2:$C$15,2,FALSE)</f>
        <v>Utdanningsinsentiv</v>
      </c>
      <c r="I1419" s="3">
        <f>IF(A1419='Enheter, modell og år'!$F$2-1,0,G1419-VLOOKUP(A1419-1&amp;B1419&amp;C1419&amp;E1419,$F$2:$G$7561,2,FALSE))</f>
        <v>0</v>
      </c>
      <c r="J1419" s="3">
        <f>IF(A1419='Enheter, modell og år'!$F$2-1,0,VLOOKUP(A1419-1&amp;B1419&amp;C1419&amp;E1419,$F$2:$G$7561,2,FALSE))</f>
        <v>0</v>
      </c>
    </row>
    <row r="1420" spans="1:10" x14ac:dyDescent="0.25">
      <c r="A1420">
        <f t="shared" ref="A1420:C1420" si="900">A880</f>
        <v>2019</v>
      </c>
      <c r="B1420" t="str">
        <f t="shared" si="900"/>
        <v>VFM</v>
      </c>
      <c r="C1420">
        <f t="shared" si="900"/>
        <v>0</v>
      </c>
      <c r="D1420">
        <f>IFERROR(VLOOKUP(C1420,'Enheter, modell og år'!$A$2:$B$31,2,FALSE),0)</f>
        <v>0</v>
      </c>
      <c r="E1420" t="str">
        <f>'Liste detaljert wide'!$F$1</f>
        <v>Studiepoengbev</v>
      </c>
      <c r="F1420" t="str">
        <f t="shared" si="891"/>
        <v>2019VFM0Studiepoengbev</v>
      </c>
      <c r="G1420" s="3">
        <f>'Liste detaljert wide'!F340</f>
        <v>0</v>
      </c>
      <c r="H1420" t="str">
        <f>VLOOKUP(E1420,Def!$B$2:$C$15,2,FALSE)</f>
        <v>Utdanningsinsentiv</v>
      </c>
      <c r="I1420" s="3">
        <f>IF(A1420='Enheter, modell og år'!$F$2-1,0,G1420-VLOOKUP(A1420-1&amp;B1420&amp;C1420&amp;E1420,$F$2:$G$7561,2,FALSE))</f>
        <v>0</v>
      </c>
      <c r="J1420" s="3">
        <f>IF(A1420='Enheter, modell og år'!$F$2-1,0,VLOOKUP(A1420-1&amp;B1420&amp;C1420&amp;E1420,$F$2:$G$7561,2,FALSE))</f>
        <v>0</v>
      </c>
    </row>
    <row r="1421" spans="1:10" x14ac:dyDescent="0.25">
      <c r="A1421">
        <f t="shared" ref="A1421:C1421" si="901">A881</f>
        <v>2019</v>
      </c>
      <c r="B1421" t="str">
        <f t="shared" si="901"/>
        <v>VFM</v>
      </c>
      <c r="C1421">
        <f t="shared" si="901"/>
        <v>0</v>
      </c>
      <c r="D1421">
        <f>IFERROR(VLOOKUP(C1421,'Enheter, modell og år'!$A$2:$B$31,2,FALSE),0)</f>
        <v>0</v>
      </c>
      <c r="E1421" t="str">
        <f>'Liste detaljert wide'!$F$1</f>
        <v>Studiepoengbev</v>
      </c>
      <c r="F1421" t="str">
        <f t="shared" si="891"/>
        <v>2019VFM0Studiepoengbev</v>
      </c>
      <c r="G1421" s="3">
        <f>'Liste detaljert wide'!F341</f>
        <v>0</v>
      </c>
      <c r="H1421" t="str">
        <f>VLOOKUP(E1421,Def!$B$2:$C$15,2,FALSE)</f>
        <v>Utdanningsinsentiv</v>
      </c>
      <c r="I1421" s="3">
        <f>IF(A1421='Enheter, modell og år'!$F$2-1,0,G1421-VLOOKUP(A1421-1&amp;B1421&amp;C1421&amp;E1421,$F$2:$G$7561,2,FALSE))</f>
        <v>0</v>
      </c>
      <c r="J1421" s="3">
        <f>IF(A1421='Enheter, modell og år'!$F$2-1,0,VLOOKUP(A1421-1&amp;B1421&amp;C1421&amp;E1421,$F$2:$G$7561,2,FALSE))</f>
        <v>0</v>
      </c>
    </row>
    <row r="1422" spans="1:10" x14ac:dyDescent="0.25">
      <c r="A1422">
        <f t="shared" ref="A1422:C1422" si="902">A882</f>
        <v>2019</v>
      </c>
      <c r="B1422" t="str">
        <f t="shared" si="902"/>
        <v>VFM</v>
      </c>
      <c r="C1422">
        <f t="shared" si="902"/>
        <v>0</v>
      </c>
      <c r="D1422">
        <f>IFERROR(VLOOKUP(C1422,'Enheter, modell og år'!$A$2:$B$31,2,FALSE),0)</f>
        <v>0</v>
      </c>
      <c r="E1422" t="str">
        <f>'Liste detaljert wide'!$F$1</f>
        <v>Studiepoengbev</v>
      </c>
      <c r="F1422" t="str">
        <f t="shared" si="891"/>
        <v>2019VFM0Studiepoengbev</v>
      </c>
      <c r="G1422" s="3">
        <f>'Liste detaljert wide'!F342</f>
        <v>0</v>
      </c>
      <c r="H1422" t="str">
        <f>VLOOKUP(E1422,Def!$B$2:$C$15,2,FALSE)</f>
        <v>Utdanningsinsentiv</v>
      </c>
      <c r="I1422" s="3">
        <f>IF(A1422='Enheter, modell og år'!$F$2-1,0,G1422-VLOOKUP(A1422-1&amp;B1422&amp;C1422&amp;E1422,$F$2:$G$7561,2,FALSE))</f>
        <v>0</v>
      </c>
      <c r="J1422" s="3">
        <f>IF(A1422='Enheter, modell og år'!$F$2-1,0,VLOOKUP(A1422-1&amp;B1422&amp;C1422&amp;E1422,$F$2:$G$7561,2,FALSE))</f>
        <v>0</v>
      </c>
    </row>
    <row r="1423" spans="1:10" x14ac:dyDescent="0.25">
      <c r="A1423">
        <f t="shared" ref="A1423:C1423" si="903">A883</f>
        <v>2019</v>
      </c>
      <c r="B1423" t="str">
        <f t="shared" si="903"/>
        <v>VFM</v>
      </c>
      <c r="C1423">
        <f t="shared" si="903"/>
        <v>0</v>
      </c>
      <c r="D1423">
        <f>IFERROR(VLOOKUP(C1423,'Enheter, modell og år'!$A$2:$B$31,2,FALSE),0)</f>
        <v>0</v>
      </c>
      <c r="E1423" t="str">
        <f>'Liste detaljert wide'!$F$1</f>
        <v>Studiepoengbev</v>
      </c>
      <c r="F1423" t="str">
        <f t="shared" si="891"/>
        <v>2019VFM0Studiepoengbev</v>
      </c>
      <c r="G1423" s="3">
        <f>'Liste detaljert wide'!F343</f>
        <v>0</v>
      </c>
      <c r="H1423" t="str">
        <f>VLOOKUP(E1423,Def!$B$2:$C$15,2,FALSE)</f>
        <v>Utdanningsinsentiv</v>
      </c>
      <c r="I1423" s="3">
        <f>IF(A1423='Enheter, modell og år'!$F$2-1,0,G1423-VLOOKUP(A1423-1&amp;B1423&amp;C1423&amp;E1423,$F$2:$G$7561,2,FALSE))</f>
        <v>0</v>
      </c>
      <c r="J1423" s="3">
        <f>IF(A1423='Enheter, modell og år'!$F$2-1,0,VLOOKUP(A1423-1&amp;B1423&amp;C1423&amp;E1423,$F$2:$G$7561,2,FALSE))</f>
        <v>0</v>
      </c>
    </row>
    <row r="1424" spans="1:10" x14ac:dyDescent="0.25">
      <c r="A1424">
        <f t="shared" ref="A1424:C1424" si="904">A884</f>
        <v>2019</v>
      </c>
      <c r="B1424" t="str">
        <f t="shared" si="904"/>
        <v>VFM</v>
      </c>
      <c r="C1424">
        <f t="shared" si="904"/>
        <v>0</v>
      </c>
      <c r="D1424">
        <f>IFERROR(VLOOKUP(C1424,'Enheter, modell og år'!$A$2:$B$31,2,FALSE),0)</f>
        <v>0</v>
      </c>
      <c r="E1424" t="str">
        <f>'Liste detaljert wide'!$F$1</f>
        <v>Studiepoengbev</v>
      </c>
      <c r="F1424" t="str">
        <f t="shared" si="891"/>
        <v>2019VFM0Studiepoengbev</v>
      </c>
      <c r="G1424" s="3">
        <f>'Liste detaljert wide'!F344</f>
        <v>0</v>
      </c>
      <c r="H1424" t="str">
        <f>VLOOKUP(E1424,Def!$B$2:$C$15,2,FALSE)</f>
        <v>Utdanningsinsentiv</v>
      </c>
      <c r="I1424" s="3">
        <f>IF(A1424='Enheter, modell og år'!$F$2-1,0,G1424-VLOOKUP(A1424-1&amp;B1424&amp;C1424&amp;E1424,$F$2:$G$7561,2,FALSE))</f>
        <v>0</v>
      </c>
      <c r="J1424" s="3">
        <f>IF(A1424='Enheter, modell og år'!$F$2-1,0,VLOOKUP(A1424-1&amp;B1424&amp;C1424&amp;E1424,$F$2:$G$7561,2,FALSE))</f>
        <v>0</v>
      </c>
    </row>
    <row r="1425" spans="1:10" x14ac:dyDescent="0.25">
      <c r="A1425">
        <f t="shared" ref="A1425:C1425" si="905">A885</f>
        <v>2019</v>
      </c>
      <c r="B1425" t="str">
        <f t="shared" si="905"/>
        <v>VFM</v>
      </c>
      <c r="C1425">
        <f t="shared" si="905"/>
        <v>0</v>
      </c>
      <c r="D1425">
        <f>IFERROR(VLOOKUP(C1425,'Enheter, modell og år'!$A$2:$B$31,2,FALSE),0)</f>
        <v>0</v>
      </c>
      <c r="E1425" t="str">
        <f>'Liste detaljert wide'!$F$1</f>
        <v>Studiepoengbev</v>
      </c>
      <c r="F1425" t="str">
        <f t="shared" si="891"/>
        <v>2019VFM0Studiepoengbev</v>
      </c>
      <c r="G1425" s="3">
        <f>'Liste detaljert wide'!F345</f>
        <v>0</v>
      </c>
      <c r="H1425" t="str">
        <f>VLOOKUP(E1425,Def!$B$2:$C$15,2,FALSE)</f>
        <v>Utdanningsinsentiv</v>
      </c>
      <c r="I1425" s="3">
        <f>IF(A1425='Enheter, modell og år'!$F$2-1,0,G1425-VLOOKUP(A1425-1&amp;B1425&amp;C1425&amp;E1425,$F$2:$G$7561,2,FALSE))</f>
        <v>0</v>
      </c>
      <c r="J1425" s="3">
        <f>IF(A1425='Enheter, modell og år'!$F$2-1,0,VLOOKUP(A1425-1&amp;B1425&amp;C1425&amp;E1425,$F$2:$G$7561,2,FALSE))</f>
        <v>0</v>
      </c>
    </row>
    <row r="1426" spans="1:10" x14ac:dyDescent="0.25">
      <c r="A1426">
        <f t="shared" ref="A1426:C1426" si="906">A886</f>
        <v>2019</v>
      </c>
      <c r="B1426" t="str">
        <f t="shared" si="906"/>
        <v>VFM</v>
      </c>
      <c r="C1426">
        <f t="shared" si="906"/>
        <v>0</v>
      </c>
      <c r="D1426">
        <f>IFERROR(VLOOKUP(C1426,'Enheter, modell og år'!$A$2:$B$31,2,FALSE),0)</f>
        <v>0</v>
      </c>
      <c r="E1426" t="str">
        <f>'Liste detaljert wide'!$F$1</f>
        <v>Studiepoengbev</v>
      </c>
      <c r="F1426" t="str">
        <f t="shared" si="891"/>
        <v>2019VFM0Studiepoengbev</v>
      </c>
      <c r="G1426" s="3">
        <f>'Liste detaljert wide'!F346</f>
        <v>0</v>
      </c>
      <c r="H1426" t="str">
        <f>VLOOKUP(E1426,Def!$B$2:$C$15,2,FALSE)</f>
        <v>Utdanningsinsentiv</v>
      </c>
      <c r="I1426" s="3">
        <f>IF(A1426='Enheter, modell og år'!$F$2-1,0,G1426-VLOOKUP(A1426-1&amp;B1426&amp;C1426&amp;E1426,$F$2:$G$7561,2,FALSE))</f>
        <v>0</v>
      </c>
      <c r="J1426" s="3">
        <f>IF(A1426='Enheter, modell og år'!$F$2-1,0,VLOOKUP(A1426-1&amp;B1426&amp;C1426&amp;E1426,$F$2:$G$7561,2,FALSE))</f>
        <v>0</v>
      </c>
    </row>
    <row r="1427" spans="1:10" x14ac:dyDescent="0.25">
      <c r="A1427">
        <f t="shared" ref="A1427:C1427" si="907">A887</f>
        <v>2019</v>
      </c>
      <c r="B1427" t="str">
        <f t="shared" si="907"/>
        <v>VFM</v>
      </c>
      <c r="C1427">
        <f t="shared" si="907"/>
        <v>0</v>
      </c>
      <c r="D1427">
        <f>IFERROR(VLOOKUP(C1427,'Enheter, modell og år'!$A$2:$B$31,2,FALSE),0)</f>
        <v>0</v>
      </c>
      <c r="E1427" t="str">
        <f>'Liste detaljert wide'!$F$1</f>
        <v>Studiepoengbev</v>
      </c>
      <c r="F1427" t="str">
        <f t="shared" si="891"/>
        <v>2019VFM0Studiepoengbev</v>
      </c>
      <c r="G1427" s="3">
        <f>'Liste detaljert wide'!F347</f>
        <v>0</v>
      </c>
      <c r="H1427" t="str">
        <f>VLOOKUP(E1427,Def!$B$2:$C$15,2,FALSE)</f>
        <v>Utdanningsinsentiv</v>
      </c>
      <c r="I1427" s="3">
        <f>IF(A1427='Enheter, modell og år'!$F$2-1,0,G1427-VLOOKUP(A1427-1&amp;B1427&amp;C1427&amp;E1427,$F$2:$G$7561,2,FALSE))</f>
        <v>0</v>
      </c>
      <c r="J1427" s="3">
        <f>IF(A1427='Enheter, modell og år'!$F$2-1,0,VLOOKUP(A1427-1&amp;B1427&amp;C1427&amp;E1427,$F$2:$G$7561,2,FALSE))</f>
        <v>0</v>
      </c>
    </row>
    <row r="1428" spans="1:10" x14ac:dyDescent="0.25">
      <c r="A1428">
        <f t="shared" ref="A1428:C1428" si="908">A888</f>
        <v>2019</v>
      </c>
      <c r="B1428" t="str">
        <f t="shared" si="908"/>
        <v>VFM</v>
      </c>
      <c r="C1428">
        <f t="shared" si="908"/>
        <v>0</v>
      </c>
      <c r="D1428">
        <f>IFERROR(VLOOKUP(C1428,'Enheter, modell og år'!$A$2:$B$31,2,FALSE),0)</f>
        <v>0</v>
      </c>
      <c r="E1428" t="str">
        <f>'Liste detaljert wide'!$F$1</f>
        <v>Studiepoengbev</v>
      </c>
      <c r="F1428" t="str">
        <f t="shared" si="891"/>
        <v>2019VFM0Studiepoengbev</v>
      </c>
      <c r="G1428" s="3">
        <f>'Liste detaljert wide'!F348</f>
        <v>0</v>
      </c>
      <c r="H1428" t="str">
        <f>VLOOKUP(E1428,Def!$B$2:$C$15,2,FALSE)</f>
        <v>Utdanningsinsentiv</v>
      </c>
      <c r="I1428" s="3">
        <f>IF(A1428='Enheter, modell og år'!$F$2-1,0,G1428-VLOOKUP(A1428-1&amp;B1428&amp;C1428&amp;E1428,$F$2:$G$7561,2,FALSE))</f>
        <v>0</v>
      </c>
      <c r="J1428" s="3">
        <f>IF(A1428='Enheter, modell og år'!$F$2-1,0,VLOOKUP(A1428-1&amp;B1428&amp;C1428&amp;E1428,$F$2:$G$7561,2,FALSE))</f>
        <v>0</v>
      </c>
    </row>
    <row r="1429" spans="1:10" x14ac:dyDescent="0.25">
      <c r="A1429">
        <f t="shared" ref="A1429:C1429" si="909">A889</f>
        <v>2019</v>
      </c>
      <c r="B1429" t="str">
        <f t="shared" si="909"/>
        <v>VFM</v>
      </c>
      <c r="C1429">
        <f t="shared" si="909"/>
        <v>0</v>
      </c>
      <c r="D1429">
        <f>IFERROR(VLOOKUP(C1429,'Enheter, modell og år'!$A$2:$B$31,2,FALSE),0)</f>
        <v>0</v>
      </c>
      <c r="E1429" t="str">
        <f>'Liste detaljert wide'!$F$1</f>
        <v>Studiepoengbev</v>
      </c>
      <c r="F1429" t="str">
        <f t="shared" si="891"/>
        <v>2019VFM0Studiepoengbev</v>
      </c>
      <c r="G1429" s="3">
        <f>'Liste detaljert wide'!F349</f>
        <v>0</v>
      </c>
      <c r="H1429" t="str">
        <f>VLOOKUP(E1429,Def!$B$2:$C$15,2,FALSE)</f>
        <v>Utdanningsinsentiv</v>
      </c>
      <c r="I1429" s="3">
        <f>IF(A1429='Enheter, modell og år'!$F$2-1,0,G1429-VLOOKUP(A1429-1&amp;B1429&amp;C1429&amp;E1429,$F$2:$G$7561,2,FALSE))</f>
        <v>0</v>
      </c>
      <c r="J1429" s="3">
        <f>IF(A1429='Enheter, modell og år'!$F$2-1,0,VLOOKUP(A1429-1&amp;B1429&amp;C1429&amp;E1429,$F$2:$G$7561,2,FALSE))</f>
        <v>0</v>
      </c>
    </row>
    <row r="1430" spans="1:10" x14ac:dyDescent="0.25">
      <c r="A1430">
        <f t="shared" ref="A1430:C1430" si="910">A890</f>
        <v>2019</v>
      </c>
      <c r="B1430" t="str">
        <f t="shared" si="910"/>
        <v>VFM</v>
      </c>
      <c r="C1430">
        <f t="shared" si="910"/>
        <v>0</v>
      </c>
      <c r="D1430">
        <f>IFERROR(VLOOKUP(C1430,'Enheter, modell og år'!$A$2:$B$31,2,FALSE),0)</f>
        <v>0</v>
      </c>
      <c r="E1430" t="str">
        <f>'Liste detaljert wide'!$F$1</f>
        <v>Studiepoengbev</v>
      </c>
      <c r="F1430" t="str">
        <f t="shared" si="891"/>
        <v>2019VFM0Studiepoengbev</v>
      </c>
      <c r="G1430" s="3">
        <f>'Liste detaljert wide'!F350</f>
        <v>0</v>
      </c>
      <c r="H1430" t="str">
        <f>VLOOKUP(E1430,Def!$B$2:$C$15,2,FALSE)</f>
        <v>Utdanningsinsentiv</v>
      </c>
      <c r="I1430" s="3">
        <f>IF(A1430='Enheter, modell og år'!$F$2-1,0,G1430-VLOOKUP(A1430-1&amp;B1430&amp;C1430&amp;E1430,$F$2:$G$7561,2,FALSE))</f>
        <v>0</v>
      </c>
      <c r="J1430" s="3">
        <f>IF(A1430='Enheter, modell og år'!$F$2-1,0,VLOOKUP(A1430-1&amp;B1430&amp;C1430&amp;E1430,$F$2:$G$7561,2,FALSE))</f>
        <v>0</v>
      </c>
    </row>
    <row r="1431" spans="1:10" x14ac:dyDescent="0.25">
      <c r="A1431">
        <f t="shared" ref="A1431:C1431" si="911">A891</f>
        <v>2019</v>
      </c>
      <c r="B1431" t="str">
        <f t="shared" si="911"/>
        <v>VFM</v>
      </c>
      <c r="C1431">
        <f t="shared" si="911"/>
        <v>0</v>
      </c>
      <c r="D1431">
        <f>IFERROR(VLOOKUP(C1431,'Enheter, modell og år'!$A$2:$B$31,2,FALSE),0)</f>
        <v>0</v>
      </c>
      <c r="E1431" t="str">
        <f>'Liste detaljert wide'!$F$1</f>
        <v>Studiepoengbev</v>
      </c>
      <c r="F1431" t="str">
        <f t="shared" si="891"/>
        <v>2019VFM0Studiepoengbev</v>
      </c>
      <c r="G1431" s="3">
        <f>'Liste detaljert wide'!F351</f>
        <v>0</v>
      </c>
      <c r="H1431" t="str">
        <f>VLOOKUP(E1431,Def!$B$2:$C$15,2,FALSE)</f>
        <v>Utdanningsinsentiv</v>
      </c>
      <c r="I1431" s="3">
        <f>IF(A1431='Enheter, modell og år'!$F$2-1,0,G1431-VLOOKUP(A1431-1&amp;B1431&amp;C1431&amp;E1431,$F$2:$G$7561,2,FALSE))</f>
        <v>0</v>
      </c>
      <c r="J1431" s="3">
        <f>IF(A1431='Enheter, modell og år'!$F$2-1,0,VLOOKUP(A1431-1&amp;B1431&amp;C1431&amp;E1431,$F$2:$G$7561,2,FALSE))</f>
        <v>0</v>
      </c>
    </row>
    <row r="1432" spans="1:10" x14ac:dyDescent="0.25">
      <c r="A1432">
        <f t="shared" ref="A1432:C1432" si="912">A892</f>
        <v>2019</v>
      </c>
      <c r="B1432" t="str">
        <f t="shared" si="912"/>
        <v>VFM</v>
      </c>
      <c r="C1432">
        <f t="shared" si="912"/>
        <v>0</v>
      </c>
      <c r="D1432">
        <f>IFERROR(VLOOKUP(C1432,'Enheter, modell og år'!$A$2:$B$31,2,FALSE),0)</f>
        <v>0</v>
      </c>
      <c r="E1432" t="str">
        <f>'Liste detaljert wide'!$F$1</f>
        <v>Studiepoengbev</v>
      </c>
      <c r="F1432" t="str">
        <f t="shared" si="891"/>
        <v>2019VFM0Studiepoengbev</v>
      </c>
      <c r="G1432" s="3">
        <f>'Liste detaljert wide'!F352</f>
        <v>0</v>
      </c>
      <c r="H1432" t="str">
        <f>VLOOKUP(E1432,Def!$B$2:$C$15,2,FALSE)</f>
        <v>Utdanningsinsentiv</v>
      </c>
      <c r="I1432" s="3">
        <f>IF(A1432='Enheter, modell og år'!$F$2-1,0,G1432-VLOOKUP(A1432-1&amp;B1432&amp;C1432&amp;E1432,$F$2:$G$7561,2,FALSE))</f>
        <v>0</v>
      </c>
      <c r="J1432" s="3">
        <f>IF(A1432='Enheter, modell og år'!$F$2-1,0,VLOOKUP(A1432-1&amp;B1432&amp;C1432&amp;E1432,$F$2:$G$7561,2,FALSE))</f>
        <v>0</v>
      </c>
    </row>
    <row r="1433" spans="1:10" x14ac:dyDescent="0.25">
      <c r="A1433">
        <f t="shared" ref="A1433:C1433" si="913">A893</f>
        <v>2019</v>
      </c>
      <c r="B1433" t="str">
        <f t="shared" si="913"/>
        <v>VFM</v>
      </c>
      <c r="C1433">
        <f t="shared" si="913"/>
        <v>0</v>
      </c>
      <c r="D1433">
        <f>IFERROR(VLOOKUP(C1433,'Enheter, modell og år'!$A$2:$B$31,2,FALSE),0)</f>
        <v>0</v>
      </c>
      <c r="E1433" t="str">
        <f>'Liste detaljert wide'!$F$1</f>
        <v>Studiepoengbev</v>
      </c>
      <c r="F1433" t="str">
        <f t="shared" si="891"/>
        <v>2019VFM0Studiepoengbev</v>
      </c>
      <c r="G1433" s="3">
        <f>'Liste detaljert wide'!F353</f>
        <v>0</v>
      </c>
      <c r="H1433" t="str">
        <f>VLOOKUP(E1433,Def!$B$2:$C$15,2,FALSE)</f>
        <v>Utdanningsinsentiv</v>
      </c>
      <c r="I1433" s="3">
        <f>IF(A1433='Enheter, modell og år'!$F$2-1,0,G1433-VLOOKUP(A1433-1&amp;B1433&amp;C1433&amp;E1433,$F$2:$G$7561,2,FALSE))</f>
        <v>0</v>
      </c>
      <c r="J1433" s="3">
        <f>IF(A1433='Enheter, modell og år'!$F$2-1,0,VLOOKUP(A1433-1&amp;B1433&amp;C1433&amp;E1433,$F$2:$G$7561,2,FALSE))</f>
        <v>0</v>
      </c>
    </row>
    <row r="1434" spans="1:10" x14ac:dyDescent="0.25">
      <c r="A1434">
        <f t="shared" ref="A1434:C1434" si="914">A894</f>
        <v>2019</v>
      </c>
      <c r="B1434" t="str">
        <f t="shared" si="914"/>
        <v>VFM</v>
      </c>
      <c r="C1434">
        <f t="shared" si="914"/>
        <v>0</v>
      </c>
      <c r="D1434">
        <f>IFERROR(VLOOKUP(C1434,'Enheter, modell og år'!$A$2:$B$31,2,FALSE),0)</f>
        <v>0</v>
      </c>
      <c r="E1434" t="str">
        <f>'Liste detaljert wide'!$F$1</f>
        <v>Studiepoengbev</v>
      </c>
      <c r="F1434" t="str">
        <f t="shared" si="891"/>
        <v>2019VFM0Studiepoengbev</v>
      </c>
      <c r="G1434" s="3">
        <f>'Liste detaljert wide'!F354</f>
        <v>0</v>
      </c>
      <c r="H1434" t="str">
        <f>VLOOKUP(E1434,Def!$B$2:$C$15,2,FALSE)</f>
        <v>Utdanningsinsentiv</v>
      </c>
      <c r="I1434" s="3">
        <f>IF(A1434='Enheter, modell og år'!$F$2-1,0,G1434-VLOOKUP(A1434-1&amp;B1434&amp;C1434&amp;E1434,$F$2:$G$7561,2,FALSE))</f>
        <v>0</v>
      </c>
      <c r="J1434" s="3">
        <f>IF(A1434='Enheter, modell og år'!$F$2-1,0,VLOOKUP(A1434-1&amp;B1434&amp;C1434&amp;E1434,$F$2:$G$7561,2,FALSE))</f>
        <v>0</v>
      </c>
    </row>
    <row r="1435" spans="1:10" x14ac:dyDescent="0.25">
      <c r="A1435">
        <f t="shared" ref="A1435:C1435" si="915">A895</f>
        <v>2019</v>
      </c>
      <c r="B1435" t="str">
        <f t="shared" si="915"/>
        <v>VFM</v>
      </c>
      <c r="C1435">
        <f t="shared" si="915"/>
        <v>0</v>
      </c>
      <c r="D1435">
        <f>IFERROR(VLOOKUP(C1435,'Enheter, modell og år'!$A$2:$B$31,2,FALSE),0)</f>
        <v>0</v>
      </c>
      <c r="E1435" t="str">
        <f>'Liste detaljert wide'!$F$1</f>
        <v>Studiepoengbev</v>
      </c>
      <c r="F1435" t="str">
        <f t="shared" si="891"/>
        <v>2019VFM0Studiepoengbev</v>
      </c>
      <c r="G1435" s="3">
        <f>'Liste detaljert wide'!F355</f>
        <v>0</v>
      </c>
      <c r="H1435" t="str">
        <f>VLOOKUP(E1435,Def!$B$2:$C$15,2,FALSE)</f>
        <v>Utdanningsinsentiv</v>
      </c>
      <c r="I1435" s="3">
        <f>IF(A1435='Enheter, modell og år'!$F$2-1,0,G1435-VLOOKUP(A1435-1&amp;B1435&amp;C1435&amp;E1435,$F$2:$G$7561,2,FALSE))</f>
        <v>0</v>
      </c>
      <c r="J1435" s="3">
        <f>IF(A1435='Enheter, modell og år'!$F$2-1,0,VLOOKUP(A1435-1&amp;B1435&amp;C1435&amp;E1435,$F$2:$G$7561,2,FALSE))</f>
        <v>0</v>
      </c>
    </row>
    <row r="1436" spans="1:10" x14ac:dyDescent="0.25">
      <c r="A1436">
        <f t="shared" ref="A1436:C1436" si="916">A896</f>
        <v>2019</v>
      </c>
      <c r="B1436" t="str">
        <f t="shared" si="916"/>
        <v>VFM</v>
      </c>
      <c r="C1436">
        <f t="shared" si="916"/>
        <v>0</v>
      </c>
      <c r="D1436">
        <f>IFERROR(VLOOKUP(C1436,'Enheter, modell og år'!$A$2:$B$31,2,FALSE),0)</f>
        <v>0</v>
      </c>
      <c r="E1436" t="str">
        <f>'Liste detaljert wide'!$F$1</f>
        <v>Studiepoengbev</v>
      </c>
      <c r="F1436" t="str">
        <f t="shared" si="891"/>
        <v>2019VFM0Studiepoengbev</v>
      </c>
      <c r="G1436" s="3">
        <f>'Liste detaljert wide'!F356</f>
        <v>0</v>
      </c>
      <c r="H1436" t="str">
        <f>VLOOKUP(E1436,Def!$B$2:$C$15,2,FALSE)</f>
        <v>Utdanningsinsentiv</v>
      </c>
      <c r="I1436" s="3">
        <f>IF(A1436='Enheter, modell og år'!$F$2-1,0,G1436-VLOOKUP(A1436-1&amp;B1436&amp;C1436&amp;E1436,$F$2:$G$7561,2,FALSE))</f>
        <v>0</v>
      </c>
      <c r="J1436" s="3">
        <f>IF(A1436='Enheter, modell og år'!$F$2-1,0,VLOOKUP(A1436-1&amp;B1436&amp;C1436&amp;E1436,$F$2:$G$7561,2,FALSE))</f>
        <v>0</v>
      </c>
    </row>
    <row r="1437" spans="1:10" x14ac:dyDescent="0.25">
      <c r="A1437">
        <f t="shared" ref="A1437:C1437" si="917">A897</f>
        <v>2019</v>
      </c>
      <c r="B1437" t="str">
        <f t="shared" si="917"/>
        <v>VFM</v>
      </c>
      <c r="C1437">
        <f t="shared" si="917"/>
        <v>0</v>
      </c>
      <c r="D1437">
        <f>IFERROR(VLOOKUP(C1437,'Enheter, modell og år'!$A$2:$B$31,2,FALSE),0)</f>
        <v>0</v>
      </c>
      <c r="E1437" t="str">
        <f>'Liste detaljert wide'!$F$1</f>
        <v>Studiepoengbev</v>
      </c>
      <c r="F1437" t="str">
        <f t="shared" si="891"/>
        <v>2019VFM0Studiepoengbev</v>
      </c>
      <c r="G1437" s="3">
        <f>'Liste detaljert wide'!F357</f>
        <v>0</v>
      </c>
      <c r="H1437" t="str">
        <f>VLOOKUP(E1437,Def!$B$2:$C$15,2,FALSE)</f>
        <v>Utdanningsinsentiv</v>
      </c>
      <c r="I1437" s="3">
        <f>IF(A1437='Enheter, modell og år'!$F$2-1,0,G1437-VLOOKUP(A1437-1&amp;B1437&amp;C1437&amp;E1437,$F$2:$G$7561,2,FALSE))</f>
        <v>0</v>
      </c>
      <c r="J1437" s="3">
        <f>IF(A1437='Enheter, modell og år'!$F$2-1,0,VLOOKUP(A1437-1&amp;B1437&amp;C1437&amp;E1437,$F$2:$G$7561,2,FALSE))</f>
        <v>0</v>
      </c>
    </row>
    <row r="1438" spans="1:10" x14ac:dyDescent="0.25">
      <c r="A1438">
        <f t="shared" ref="A1438:C1438" si="918">A898</f>
        <v>2019</v>
      </c>
      <c r="B1438" t="str">
        <f t="shared" si="918"/>
        <v>VFM</v>
      </c>
      <c r="C1438">
        <f t="shared" si="918"/>
        <v>0</v>
      </c>
      <c r="D1438">
        <f>IFERROR(VLOOKUP(C1438,'Enheter, modell og år'!$A$2:$B$31,2,FALSE),0)</f>
        <v>0</v>
      </c>
      <c r="E1438" t="str">
        <f>'Liste detaljert wide'!$F$1</f>
        <v>Studiepoengbev</v>
      </c>
      <c r="F1438" t="str">
        <f t="shared" si="891"/>
        <v>2019VFM0Studiepoengbev</v>
      </c>
      <c r="G1438" s="3">
        <f>'Liste detaljert wide'!F358</f>
        <v>0</v>
      </c>
      <c r="H1438" t="str">
        <f>VLOOKUP(E1438,Def!$B$2:$C$15,2,FALSE)</f>
        <v>Utdanningsinsentiv</v>
      </c>
      <c r="I1438" s="3">
        <f>IF(A1438='Enheter, modell og år'!$F$2-1,0,G1438-VLOOKUP(A1438-1&amp;B1438&amp;C1438&amp;E1438,$F$2:$G$7561,2,FALSE))</f>
        <v>0</v>
      </c>
      <c r="J1438" s="3">
        <f>IF(A1438='Enheter, modell og år'!$F$2-1,0,VLOOKUP(A1438-1&amp;B1438&amp;C1438&amp;E1438,$F$2:$G$7561,2,FALSE))</f>
        <v>0</v>
      </c>
    </row>
    <row r="1439" spans="1:10" x14ac:dyDescent="0.25">
      <c r="A1439">
        <f t="shared" ref="A1439:C1439" si="919">A899</f>
        <v>2019</v>
      </c>
      <c r="B1439" t="str">
        <f t="shared" si="919"/>
        <v>VFM</v>
      </c>
      <c r="C1439">
        <f t="shared" si="919"/>
        <v>0</v>
      </c>
      <c r="D1439">
        <f>IFERROR(VLOOKUP(C1439,'Enheter, modell og år'!$A$2:$B$31,2,FALSE),0)</f>
        <v>0</v>
      </c>
      <c r="E1439" t="str">
        <f>'Liste detaljert wide'!$F$1</f>
        <v>Studiepoengbev</v>
      </c>
      <c r="F1439" t="str">
        <f t="shared" si="891"/>
        <v>2019VFM0Studiepoengbev</v>
      </c>
      <c r="G1439" s="3">
        <f>'Liste detaljert wide'!F359</f>
        <v>0</v>
      </c>
      <c r="H1439" t="str">
        <f>VLOOKUP(E1439,Def!$B$2:$C$15,2,FALSE)</f>
        <v>Utdanningsinsentiv</v>
      </c>
      <c r="I1439" s="3">
        <f>IF(A1439='Enheter, modell og år'!$F$2-1,0,G1439-VLOOKUP(A1439-1&amp;B1439&amp;C1439&amp;E1439,$F$2:$G$7561,2,FALSE))</f>
        <v>0</v>
      </c>
      <c r="J1439" s="3">
        <f>IF(A1439='Enheter, modell og år'!$F$2-1,0,VLOOKUP(A1439-1&amp;B1439&amp;C1439&amp;E1439,$F$2:$G$7561,2,FALSE))</f>
        <v>0</v>
      </c>
    </row>
    <row r="1440" spans="1:10" x14ac:dyDescent="0.25">
      <c r="A1440">
        <f t="shared" ref="A1440:C1440" si="920">A900</f>
        <v>2019</v>
      </c>
      <c r="B1440" t="str">
        <f t="shared" si="920"/>
        <v>VFM</v>
      </c>
      <c r="C1440">
        <f t="shared" si="920"/>
        <v>0</v>
      </c>
      <c r="D1440">
        <f>IFERROR(VLOOKUP(C1440,'Enheter, modell og år'!$A$2:$B$31,2,FALSE),0)</f>
        <v>0</v>
      </c>
      <c r="E1440" t="str">
        <f>'Liste detaljert wide'!$F$1</f>
        <v>Studiepoengbev</v>
      </c>
      <c r="F1440" t="str">
        <f t="shared" si="891"/>
        <v>2019VFM0Studiepoengbev</v>
      </c>
      <c r="G1440" s="3">
        <f>'Liste detaljert wide'!F360</f>
        <v>0</v>
      </c>
      <c r="H1440" t="str">
        <f>VLOOKUP(E1440,Def!$B$2:$C$15,2,FALSE)</f>
        <v>Utdanningsinsentiv</v>
      </c>
      <c r="I1440" s="3">
        <f>IF(A1440='Enheter, modell og år'!$F$2-1,0,G1440-VLOOKUP(A1440-1&amp;B1440&amp;C1440&amp;E1440,$F$2:$G$7561,2,FALSE))</f>
        <v>0</v>
      </c>
      <c r="J1440" s="3">
        <f>IF(A1440='Enheter, modell og år'!$F$2-1,0,VLOOKUP(A1440-1&amp;B1440&amp;C1440&amp;E1440,$F$2:$G$7561,2,FALSE))</f>
        <v>0</v>
      </c>
    </row>
    <row r="1441" spans="1:10" x14ac:dyDescent="0.25">
      <c r="A1441">
        <f t="shared" ref="A1441:C1441" si="921">A901</f>
        <v>2019</v>
      </c>
      <c r="B1441" t="str">
        <f t="shared" si="921"/>
        <v>VFM</v>
      </c>
      <c r="C1441">
        <f t="shared" si="921"/>
        <v>0</v>
      </c>
      <c r="D1441">
        <f>IFERROR(VLOOKUP(C1441,'Enheter, modell og år'!$A$2:$B$31,2,FALSE),0)</f>
        <v>0</v>
      </c>
      <c r="E1441" t="str">
        <f>'Liste detaljert wide'!$F$1</f>
        <v>Studiepoengbev</v>
      </c>
      <c r="F1441" t="str">
        <f t="shared" si="891"/>
        <v>2019VFM0Studiepoengbev</v>
      </c>
      <c r="G1441" s="3">
        <f>'Liste detaljert wide'!F361</f>
        <v>0</v>
      </c>
      <c r="H1441" t="str">
        <f>VLOOKUP(E1441,Def!$B$2:$C$15,2,FALSE)</f>
        <v>Utdanningsinsentiv</v>
      </c>
      <c r="I1441" s="3">
        <f>IF(A1441='Enheter, modell og år'!$F$2-1,0,G1441-VLOOKUP(A1441-1&amp;B1441&amp;C1441&amp;E1441,$F$2:$G$7561,2,FALSE))</f>
        <v>0</v>
      </c>
      <c r="J1441" s="3">
        <f>IF(A1441='Enheter, modell og år'!$F$2-1,0,VLOOKUP(A1441-1&amp;B1441&amp;C1441&amp;E1441,$F$2:$G$7561,2,FALSE))</f>
        <v>0</v>
      </c>
    </row>
    <row r="1442" spans="1:10" x14ac:dyDescent="0.25">
      <c r="A1442">
        <f t="shared" ref="A1442:C1442" si="922">A902</f>
        <v>2020</v>
      </c>
      <c r="B1442" t="str">
        <f t="shared" si="922"/>
        <v>VFM</v>
      </c>
      <c r="C1442">
        <f t="shared" si="922"/>
        <v>0</v>
      </c>
      <c r="D1442">
        <f>IFERROR(VLOOKUP(C1442,'Enheter, modell og år'!$A$2:$B$31,2,FALSE),0)</f>
        <v>0</v>
      </c>
      <c r="E1442" t="str">
        <f>'Liste detaljert wide'!$F$1</f>
        <v>Studiepoengbev</v>
      </c>
      <c r="F1442" t="str">
        <f t="shared" si="891"/>
        <v>2020VFM0Studiepoengbev</v>
      </c>
      <c r="G1442" s="3">
        <f>'Liste detaljert wide'!F362</f>
        <v>0</v>
      </c>
      <c r="H1442" t="str">
        <f>VLOOKUP(E1442,Def!$B$2:$C$15,2,FALSE)</f>
        <v>Utdanningsinsentiv</v>
      </c>
      <c r="I1442" s="3">
        <f>IF(A1442='Enheter, modell og år'!$F$2-1,0,G1442-VLOOKUP(A1442-1&amp;B1442&amp;C1442&amp;E1442,$F$2:$G$7561,2,FALSE))</f>
        <v>0</v>
      </c>
      <c r="J1442" s="3">
        <f>IF(A1442='Enheter, modell og år'!$F$2-1,0,VLOOKUP(A1442-1&amp;B1442&amp;C1442&amp;E1442,$F$2:$G$7561,2,FALSE))</f>
        <v>0</v>
      </c>
    </row>
    <row r="1443" spans="1:10" x14ac:dyDescent="0.25">
      <c r="A1443">
        <f t="shared" ref="A1443:C1443" si="923">A903</f>
        <v>2020</v>
      </c>
      <c r="B1443" t="str">
        <f t="shared" si="923"/>
        <v>VFM</v>
      </c>
      <c r="C1443">
        <f t="shared" si="923"/>
        <v>0</v>
      </c>
      <c r="D1443">
        <f>IFERROR(VLOOKUP(C1443,'Enheter, modell og år'!$A$2:$B$31,2,FALSE),0)</f>
        <v>0</v>
      </c>
      <c r="E1443" t="str">
        <f>'Liste detaljert wide'!$F$1</f>
        <v>Studiepoengbev</v>
      </c>
      <c r="F1443" t="str">
        <f t="shared" si="891"/>
        <v>2020VFM0Studiepoengbev</v>
      </c>
      <c r="G1443" s="3">
        <f>'Liste detaljert wide'!F363</f>
        <v>0</v>
      </c>
      <c r="H1443" t="str">
        <f>VLOOKUP(E1443,Def!$B$2:$C$15,2,FALSE)</f>
        <v>Utdanningsinsentiv</v>
      </c>
      <c r="I1443" s="3">
        <f>IF(A1443='Enheter, modell og år'!$F$2-1,0,G1443-VLOOKUP(A1443-1&amp;B1443&amp;C1443&amp;E1443,$F$2:$G$7561,2,FALSE))</f>
        <v>0</v>
      </c>
      <c r="J1443" s="3">
        <f>IF(A1443='Enheter, modell og år'!$F$2-1,0,VLOOKUP(A1443-1&amp;B1443&amp;C1443&amp;E1443,$F$2:$G$7561,2,FALSE))</f>
        <v>0</v>
      </c>
    </row>
    <row r="1444" spans="1:10" x14ac:dyDescent="0.25">
      <c r="A1444">
        <f t="shared" ref="A1444:C1444" si="924">A904</f>
        <v>2020</v>
      </c>
      <c r="B1444" t="str">
        <f t="shared" si="924"/>
        <v>VFM</v>
      </c>
      <c r="C1444">
        <f t="shared" si="924"/>
        <v>0</v>
      </c>
      <c r="D1444">
        <f>IFERROR(VLOOKUP(C1444,'Enheter, modell og år'!$A$2:$B$31,2,FALSE),0)</f>
        <v>0</v>
      </c>
      <c r="E1444" t="str">
        <f>'Liste detaljert wide'!$F$1</f>
        <v>Studiepoengbev</v>
      </c>
      <c r="F1444" t="str">
        <f t="shared" si="891"/>
        <v>2020VFM0Studiepoengbev</v>
      </c>
      <c r="G1444" s="3">
        <f>'Liste detaljert wide'!F364</f>
        <v>0</v>
      </c>
      <c r="H1444" t="str">
        <f>VLOOKUP(E1444,Def!$B$2:$C$15,2,FALSE)</f>
        <v>Utdanningsinsentiv</v>
      </c>
      <c r="I1444" s="3">
        <f>IF(A1444='Enheter, modell og år'!$F$2-1,0,G1444-VLOOKUP(A1444-1&amp;B1444&amp;C1444&amp;E1444,$F$2:$G$7561,2,FALSE))</f>
        <v>0</v>
      </c>
      <c r="J1444" s="3">
        <f>IF(A1444='Enheter, modell og år'!$F$2-1,0,VLOOKUP(A1444-1&amp;B1444&amp;C1444&amp;E1444,$F$2:$G$7561,2,FALSE))</f>
        <v>0</v>
      </c>
    </row>
    <row r="1445" spans="1:10" x14ac:dyDescent="0.25">
      <c r="A1445">
        <f t="shared" ref="A1445:C1445" si="925">A905</f>
        <v>2020</v>
      </c>
      <c r="B1445" t="str">
        <f t="shared" si="925"/>
        <v>VFM</v>
      </c>
      <c r="C1445">
        <f t="shared" si="925"/>
        <v>0</v>
      </c>
      <c r="D1445">
        <f>IFERROR(VLOOKUP(C1445,'Enheter, modell og år'!$A$2:$B$31,2,FALSE),0)</f>
        <v>0</v>
      </c>
      <c r="E1445" t="str">
        <f>'Liste detaljert wide'!$F$1</f>
        <v>Studiepoengbev</v>
      </c>
      <c r="F1445" t="str">
        <f t="shared" si="891"/>
        <v>2020VFM0Studiepoengbev</v>
      </c>
      <c r="G1445" s="3">
        <f>'Liste detaljert wide'!F365</f>
        <v>0</v>
      </c>
      <c r="H1445" t="str">
        <f>VLOOKUP(E1445,Def!$B$2:$C$15,2,FALSE)</f>
        <v>Utdanningsinsentiv</v>
      </c>
      <c r="I1445" s="3">
        <f>IF(A1445='Enheter, modell og år'!$F$2-1,0,G1445-VLOOKUP(A1445-1&amp;B1445&amp;C1445&amp;E1445,$F$2:$G$7561,2,FALSE))</f>
        <v>0</v>
      </c>
      <c r="J1445" s="3">
        <f>IF(A1445='Enheter, modell og år'!$F$2-1,0,VLOOKUP(A1445-1&amp;B1445&amp;C1445&amp;E1445,$F$2:$G$7561,2,FALSE))</f>
        <v>0</v>
      </c>
    </row>
    <row r="1446" spans="1:10" x14ac:dyDescent="0.25">
      <c r="A1446">
        <f t="shared" ref="A1446:C1446" si="926">A906</f>
        <v>2020</v>
      </c>
      <c r="B1446" t="str">
        <f t="shared" si="926"/>
        <v>VFM</v>
      </c>
      <c r="C1446">
        <f t="shared" si="926"/>
        <v>0</v>
      </c>
      <c r="D1446">
        <f>IFERROR(VLOOKUP(C1446,'Enheter, modell og år'!$A$2:$B$31,2,FALSE),0)</f>
        <v>0</v>
      </c>
      <c r="E1446" t="str">
        <f>'Liste detaljert wide'!$F$1</f>
        <v>Studiepoengbev</v>
      </c>
      <c r="F1446" t="str">
        <f t="shared" si="891"/>
        <v>2020VFM0Studiepoengbev</v>
      </c>
      <c r="G1446" s="3">
        <f>'Liste detaljert wide'!F366</f>
        <v>0</v>
      </c>
      <c r="H1446" t="str">
        <f>VLOOKUP(E1446,Def!$B$2:$C$15,2,FALSE)</f>
        <v>Utdanningsinsentiv</v>
      </c>
      <c r="I1446" s="3">
        <f>IF(A1446='Enheter, modell og år'!$F$2-1,0,G1446-VLOOKUP(A1446-1&amp;B1446&amp;C1446&amp;E1446,$F$2:$G$7561,2,FALSE))</f>
        <v>0</v>
      </c>
      <c r="J1446" s="3">
        <f>IF(A1446='Enheter, modell og år'!$F$2-1,0,VLOOKUP(A1446-1&amp;B1446&amp;C1446&amp;E1446,$F$2:$G$7561,2,FALSE))</f>
        <v>0</v>
      </c>
    </row>
    <row r="1447" spans="1:10" x14ac:dyDescent="0.25">
      <c r="A1447">
        <f t="shared" ref="A1447:C1447" si="927">A907</f>
        <v>2020</v>
      </c>
      <c r="B1447" t="str">
        <f t="shared" si="927"/>
        <v>VFM</v>
      </c>
      <c r="C1447">
        <f t="shared" si="927"/>
        <v>0</v>
      </c>
      <c r="D1447">
        <f>IFERROR(VLOOKUP(C1447,'Enheter, modell og år'!$A$2:$B$31,2,FALSE),0)</f>
        <v>0</v>
      </c>
      <c r="E1447" t="str">
        <f>'Liste detaljert wide'!$F$1</f>
        <v>Studiepoengbev</v>
      </c>
      <c r="F1447" t="str">
        <f t="shared" si="891"/>
        <v>2020VFM0Studiepoengbev</v>
      </c>
      <c r="G1447" s="3">
        <f>'Liste detaljert wide'!F367</f>
        <v>0</v>
      </c>
      <c r="H1447" t="str">
        <f>VLOOKUP(E1447,Def!$B$2:$C$15,2,FALSE)</f>
        <v>Utdanningsinsentiv</v>
      </c>
      <c r="I1447" s="3">
        <f>IF(A1447='Enheter, modell og år'!$F$2-1,0,G1447-VLOOKUP(A1447-1&amp;B1447&amp;C1447&amp;E1447,$F$2:$G$7561,2,FALSE))</f>
        <v>0</v>
      </c>
      <c r="J1447" s="3">
        <f>IF(A1447='Enheter, modell og år'!$F$2-1,0,VLOOKUP(A1447-1&amp;B1447&amp;C1447&amp;E1447,$F$2:$G$7561,2,FALSE))</f>
        <v>0</v>
      </c>
    </row>
    <row r="1448" spans="1:10" x14ac:dyDescent="0.25">
      <c r="A1448">
        <f t="shared" ref="A1448:C1448" si="928">A908</f>
        <v>2020</v>
      </c>
      <c r="B1448" t="str">
        <f t="shared" si="928"/>
        <v>VFM</v>
      </c>
      <c r="C1448">
        <f t="shared" si="928"/>
        <v>0</v>
      </c>
      <c r="D1448">
        <f>IFERROR(VLOOKUP(C1448,'Enheter, modell og år'!$A$2:$B$31,2,FALSE),0)</f>
        <v>0</v>
      </c>
      <c r="E1448" t="str">
        <f>'Liste detaljert wide'!$F$1</f>
        <v>Studiepoengbev</v>
      </c>
      <c r="F1448" t="str">
        <f t="shared" si="891"/>
        <v>2020VFM0Studiepoengbev</v>
      </c>
      <c r="G1448" s="3">
        <f>'Liste detaljert wide'!F368</f>
        <v>0</v>
      </c>
      <c r="H1448" t="str">
        <f>VLOOKUP(E1448,Def!$B$2:$C$15,2,FALSE)</f>
        <v>Utdanningsinsentiv</v>
      </c>
      <c r="I1448" s="3">
        <f>IF(A1448='Enheter, modell og år'!$F$2-1,0,G1448-VLOOKUP(A1448-1&amp;B1448&amp;C1448&amp;E1448,$F$2:$G$7561,2,FALSE))</f>
        <v>0</v>
      </c>
      <c r="J1448" s="3">
        <f>IF(A1448='Enheter, modell og år'!$F$2-1,0,VLOOKUP(A1448-1&amp;B1448&amp;C1448&amp;E1448,$F$2:$G$7561,2,FALSE))</f>
        <v>0</v>
      </c>
    </row>
    <row r="1449" spans="1:10" x14ac:dyDescent="0.25">
      <c r="A1449">
        <f t="shared" ref="A1449:C1449" si="929">A909</f>
        <v>2020</v>
      </c>
      <c r="B1449" t="str">
        <f t="shared" si="929"/>
        <v>VFM</v>
      </c>
      <c r="C1449">
        <f t="shared" si="929"/>
        <v>0</v>
      </c>
      <c r="D1449">
        <f>IFERROR(VLOOKUP(C1449,'Enheter, modell og år'!$A$2:$B$31,2,FALSE),0)</f>
        <v>0</v>
      </c>
      <c r="E1449" t="str">
        <f>'Liste detaljert wide'!$F$1</f>
        <v>Studiepoengbev</v>
      </c>
      <c r="F1449" t="str">
        <f t="shared" si="891"/>
        <v>2020VFM0Studiepoengbev</v>
      </c>
      <c r="G1449" s="3">
        <f>'Liste detaljert wide'!F369</f>
        <v>0</v>
      </c>
      <c r="H1449" t="str">
        <f>VLOOKUP(E1449,Def!$B$2:$C$15,2,FALSE)</f>
        <v>Utdanningsinsentiv</v>
      </c>
      <c r="I1449" s="3">
        <f>IF(A1449='Enheter, modell og år'!$F$2-1,0,G1449-VLOOKUP(A1449-1&amp;B1449&amp;C1449&amp;E1449,$F$2:$G$7561,2,FALSE))</f>
        <v>0</v>
      </c>
      <c r="J1449" s="3">
        <f>IF(A1449='Enheter, modell og år'!$F$2-1,0,VLOOKUP(A1449-1&amp;B1449&amp;C1449&amp;E1449,$F$2:$G$7561,2,FALSE))</f>
        <v>0</v>
      </c>
    </row>
    <row r="1450" spans="1:10" x14ac:dyDescent="0.25">
      <c r="A1450">
        <f t="shared" ref="A1450:C1450" si="930">A910</f>
        <v>2020</v>
      </c>
      <c r="B1450" t="str">
        <f t="shared" si="930"/>
        <v>VFM</v>
      </c>
      <c r="C1450">
        <f t="shared" si="930"/>
        <v>0</v>
      </c>
      <c r="D1450">
        <f>IFERROR(VLOOKUP(C1450,'Enheter, modell og år'!$A$2:$B$31,2,FALSE),0)</f>
        <v>0</v>
      </c>
      <c r="E1450" t="str">
        <f>'Liste detaljert wide'!$F$1</f>
        <v>Studiepoengbev</v>
      </c>
      <c r="F1450" t="str">
        <f t="shared" si="891"/>
        <v>2020VFM0Studiepoengbev</v>
      </c>
      <c r="G1450" s="3">
        <f>'Liste detaljert wide'!F370</f>
        <v>0</v>
      </c>
      <c r="H1450" t="str">
        <f>VLOOKUP(E1450,Def!$B$2:$C$15,2,FALSE)</f>
        <v>Utdanningsinsentiv</v>
      </c>
      <c r="I1450" s="3">
        <f>IF(A1450='Enheter, modell og år'!$F$2-1,0,G1450-VLOOKUP(A1450-1&amp;B1450&amp;C1450&amp;E1450,$F$2:$G$7561,2,FALSE))</f>
        <v>0</v>
      </c>
      <c r="J1450" s="3">
        <f>IF(A1450='Enheter, modell og år'!$F$2-1,0,VLOOKUP(A1450-1&amp;B1450&amp;C1450&amp;E1450,$F$2:$G$7561,2,FALSE))</f>
        <v>0</v>
      </c>
    </row>
    <row r="1451" spans="1:10" x14ac:dyDescent="0.25">
      <c r="A1451">
        <f t="shared" ref="A1451:C1451" si="931">A911</f>
        <v>2020</v>
      </c>
      <c r="B1451" t="str">
        <f t="shared" si="931"/>
        <v>VFM</v>
      </c>
      <c r="C1451">
        <f t="shared" si="931"/>
        <v>0</v>
      </c>
      <c r="D1451">
        <f>IFERROR(VLOOKUP(C1451,'Enheter, modell og år'!$A$2:$B$31,2,FALSE),0)</f>
        <v>0</v>
      </c>
      <c r="E1451" t="str">
        <f>'Liste detaljert wide'!$F$1</f>
        <v>Studiepoengbev</v>
      </c>
      <c r="F1451" t="str">
        <f t="shared" si="891"/>
        <v>2020VFM0Studiepoengbev</v>
      </c>
      <c r="G1451" s="3">
        <f>'Liste detaljert wide'!F371</f>
        <v>0</v>
      </c>
      <c r="H1451" t="str">
        <f>VLOOKUP(E1451,Def!$B$2:$C$15,2,FALSE)</f>
        <v>Utdanningsinsentiv</v>
      </c>
      <c r="I1451" s="3">
        <f>IF(A1451='Enheter, modell og år'!$F$2-1,0,G1451-VLOOKUP(A1451-1&amp;B1451&amp;C1451&amp;E1451,$F$2:$G$7561,2,FALSE))</f>
        <v>0</v>
      </c>
      <c r="J1451" s="3">
        <f>IF(A1451='Enheter, modell og år'!$F$2-1,0,VLOOKUP(A1451-1&amp;B1451&amp;C1451&amp;E1451,$F$2:$G$7561,2,FALSE))</f>
        <v>0</v>
      </c>
    </row>
    <row r="1452" spans="1:10" x14ac:dyDescent="0.25">
      <c r="A1452">
        <f t="shared" ref="A1452:C1452" si="932">A912</f>
        <v>2020</v>
      </c>
      <c r="B1452" t="str">
        <f t="shared" si="932"/>
        <v>VFM</v>
      </c>
      <c r="C1452">
        <f t="shared" si="932"/>
        <v>0</v>
      </c>
      <c r="D1452">
        <f>IFERROR(VLOOKUP(C1452,'Enheter, modell og år'!$A$2:$B$31,2,FALSE),0)</f>
        <v>0</v>
      </c>
      <c r="E1452" t="str">
        <f>'Liste detaljert wide'!$F$1</f>
        <v>Studiepoengbev</v>
      </c>
      <c r="F1452" t="str">
        <f t="shared" si="891"/>
        <v>2020VFM0Studiepoengbev</v>
      </c>
      <c r="G1452" s="3">
        <f>'Liste detaljert wide'!F372</f>
        <v>0</v>
      </c>
      <c r="H1452" t="str">
        <f>VLOOKUP(E1452,Def!$B$2:$C$15,2,FALSE)</f>
        <v>Utdanningsinsentiv</v>
      </c>
      <c r="I1452" s="3">
        <f>IF(A1452='Enheter, modell og år'!$F$2-1,0,G1452-VLOOKUP(A1452-1&amp;B1452&amp;C1452&amp;E1452,$F$2:$G$7561,2,FALSE))</f>
        <v>0</v>
      </c>
      <c r="J1452" s="3">
        <f>IF(A1452='Enheter, modell og år'!$F$2-1,0,VLOOKUP(A1452-1&amp;B1452&amp;C1452&amp;E1452,$F$2:$G$7561,2,FALSE))</f>
        <v>0</v>
      </c>
    </row>
    <row r="1453" spans="1:10" x14ac:dyDescent="0.25">
      <c r="A1453">
        <f t="shared" ref="A1453:C1453" si="933">A913</f>
        <v>2020</v>
      </c>
      <c r="B1453" t="str">
        <f t="shared" si="933"/>
        <v>VFM</v>
      </c>
      <c r="C1453">
        <f t="shared" si="933"/>
        <v>0</v>
      </c>
      <c r="D1453">
        <f>IFERROR(VLOOKUP(C1453,'Enheter, modell og år'!$A$2:$B$31,2,FALSE),0)</f>
        <v>0</v>
      </c>
      <c r="E1453" t="str">
        <f>'Liste detaljert wide'!$F$1</f>
        <v>Studiepoengbev</v>
      </c>
      <c r="F1453" t="str">
        <f t="shared" si="891"/>
        <v>2020VFM0Studiepoengbev</v>
      </c>
      <c r="G1453" s="3">
        <f>'Liste detaljert wide'!F373</f>
        <v>0</v>
      </c>
      <c r="H1453" t="str">
        <f>VLOOKUP(E1453,Def!$B$2:$C$15,2,FALSE)</f>
        <v>Utdanningsinsentiv</v>
      </c>
      <c r="I1453" s="3">
        <f>IF(A1453='Enheter, modell og år'!$F$2-1,0,G1453-VLOOKUP(A1453-1&amp;B1453&amp;C1453&amp;E1453,$F$2:$G$7561,2,FALSE))</f>
        <v>0</v>
      </c>
      <c r="J1453" s="3">
        <f>IF(A1453='Enheter, modell og år'!$F$2-1,0,VLOOKUP(A1453-1&amp;B1453&amp;C1453&amp;E1453,$F$2:$G$7561,2,FALSE))</f>
        <v>0</v>
      </c>
    </row>
    <row r="1454" spans="1:10" x14ac:dyDescent="0.25">
      <c r="A1454">
        <f t="shared" ref="A1454:C1454" si="934">A914</f>
        <v>2020</v>
      </c>
      <c r="B1454" t="str">
        <f t="shared" si="934"/>
        <v>VFM</v>
      </c>
      <c r="C1454">
        <f t="shared" si="934"/>
        <v>0</v>
      </c>
      <c r="D1454">
        <f>IFERROR(VLOOKUP(C1454,'Enheter, modell og år'!$A$2:$B$31,2,FALSE),0)</f>
        <v>0</v>
      </c>
      <c r="E1454" t="str">
        <f>'Liste detaljert wide'!$F$1</f>
        <v>Studiepoengbev</v>
      </c>
      <c r="F1454" t="str">
        <f t="shared" si="891"/>
        <v>2020VFM0Studiepoengbev</v>
      </c>
      <c r="G1454" s="3">
        <f>'Liste detaljert wide'!F374</f>
        <v>0</v>
      </c>
      <c r="H1454" t="str">
        <f>VLOOKUP(E1454,Def!$B$2:$C$15,2,FALSE)</f>
        <v>Utdanningsinsentiv</v>
      </c>
      <c r="I1454" s="3">
        <f>IF(A1454='Enheter, modell og år'!$F$2-1,0,G1454-VLOOKUP(A1454-1&amp;B1454&amp;C1454&amp;E1454,$F$2:$G$7561,2,FALSE))</f>
        <v>0</v>
      </c>
      <c r="J1454" s="3">
        <f>IF(A1454='Enheter, modell og år'!$F$2-1,0,VLOOKUP(A1454-1&amp;B1454&amp;C1454&amp;E1454,$F$2:$G$7561,2,FALSE))</f>
        <v>0</v>
      </c>
    </row>
    <row r="1455" spans="1:10" x14ac:dyDescent="0.25">
      <c r="A1455">
        <f t="shared" ref="A1455:C1455" si="935">A915</f>
        <v>2020</v>
      </c>
      <c r="B1455" t="str">
        <f t="shared" si="935"/>
        <v>VFM</v>
      </c>
      <c r="C1455">
        <f t="shared" si="935"/>
        <v>0</v>
      </c>
      <c r="D1455">
        <f>IFERROR(VLOOKUP(C1455,'Enheter, modell og år'!$A$2:$B$31,2,FALSE),0)</f>
        <v>0</v>
      </c>
      <c r="E1455" t="str">
        <f>'Liste detaljert wide'!$F$1</f>
        <v>Studiepoengbev</v>
      </c>
      <c r="F1455" t="str">
        <f t="shared" si="891"/>
        <v>2020VFM0Studiepoengbev</v>
      </c>
      <c r="G1455" s="3">
        <f>'Liste detaljert wide'!F375</f>
        <v>0</v>
      </c>
      <c r="H1455" t="str">
        <f>VLOOKUP(E1455,Def!$B$2:$C$15,2,FALSE)</f>
        <v>Utdanningsinsentiv</v>
      </c>
      <c r="I1455" s="3">
        <f>IF(A1455='Enheter, modell og år'!$F$2-1,0,G1455-VLOOKUP(A1455-1&amp;B1455&amp;C1455&amp;E1455,$F$2:$G$7561,2,FALSE))</f>
        <v>0</v>
      </c>
      <c r="J1455" s="3">
        <f>IF(A1455='Enheter, modell og år'!$F$2-1,0,VLOOKUP(A1455-1&amp;B1455&amp;C1455&amp;E1455,$F$2:$G$7561,2,FALSE))</f>
        <v>0</v>
      </c>
    </row>
    <row r="1456" spans="1:10" x14ac:dyDescent="0.25">
      <c r="A1456">
        <f t="shared" ref="A1456:C1456" si="936">A916</f>
        <v>2020</v>
      </c>
      <c r="B1456" t="str">
        <f t="shared" si="936"/>
        <v>VFM</v>
      </c>
      <c r="C1456">
        <f t="shared" si="936"/>
        <v>0</v>
      </c>
      <c r="D1456">
        <f>IFERROR(VLOOKUP(C1456,'Enheter, modell og år'!$A$2:$B$31,2,FALSE),0)</f>
        <v>0</v>
      </c>
      <c r="E1456" t="str">
        <f>'Liste detaljert wide'!$F$1</f>
        <v>Studiepoengbev</v>
      </c>
      <c r="F1456" t="str">
        <f t="shared" si="891"/>
        <v>2020VFM0Studiepoengbev</v>
      </c>
      <c r="G1456" s="3">
        <f>'Liste detaljert wide'!F376</f>
        <v>0</v>
      </c>
      <c r="H1456" t="str">
        <f>VLOOKUP(E1456,Def!$B$2:$C$15,2,FALSE)</f>
        <v>Utdanningsinsentiv</v>
      </c>
      <c r="I1456" s="3">
        <f>IF(A1456='Enheter, modell og år'!$F$2-1,0,G1456-VLOOKUP(A1456-1&amp;B1456&amp;C1456&amp;E1456,$F$2:$G$7561,2,FALSE))</f>
        <v>0</v>
      </c>
      <c r="J1456" s="3">
        <f>IF(A1456='Enheter, modell og år'!$F$2-1,0,VLOOKUP(A1456-1&amp;B1456&amp;C1456&amp;E1456,$F$2:$G$7561,2,FALSE))</f>
        <v>0</v>
      </c>
    </row>
    <row r="1457" spans="1:10" x14ac:dyDescent="0.25">
      <c r="A1457">
        <f t="shared" ref="A1457:C1457" si="937">A917</f>
        <v>2020</v>
      </c>
      <c r="B1457" t="str">
        <f t="shared" si="937"/>
        <v>VFM</v>
      </c>
      <c r="C1457">
        <f t="shared" si="937"/>
        <v>0</v>
      </c>
      <c r="D1457">
        <f>IFERROR(VLOOKUP(C1457,'Enheter, modell og år'!$A$2:$B$31,2,FALSE),0)</f>
        <v>0</v>
      </c>
      <c r="E1457" t="str">
        <f>'Liste detaljert wide'!$F$1</f>
        <v>Studiepoengbev</v>
      </c>
      <c r="F1457" t="str">
        <f t="shared" si="891"/>
        <v>2020VFM0Studiepoengbev</v>
      </c>
      <c r="G1457" s="3">
        <f>'Liste detaljert wide'!F377</f>
        <v>0</v>
      </c>
      <c r="H1457" t="str">
        <f>VLOOKUP(E1457,Def!$B$2:$C$15,2,FALSE)</f>
        <v>Utdanningsinsentiv</v>
      </c>
      <c r="I1457" s="3">
        <f>IF(A1457='Enheter, modell og år'!$F$2-1,0,G1457-VLOOKUP(A1457-1&amp;B1457&amp;C1457&amp;E1457,$F$2:$G$7561,2,FALSE))</f>
        <v>0</v>
      </c>
      <c r="J1457" s="3">
        <f>IF(A1457='Enheter, modell og år'!$F$2-1,0,VLOOKUP(A1457-1&amp;B1457&amp;C1457&amp;E1457,$F$2:$G$7561,2,FALSE))</f>
        <v>0</v>
      </c>
    </row>
    <row r="1458" spans="1:10" x14ac:dyDescent="0.25">
      <c r="A1458">
        <f t="shared" ref="A1458:C1458" si="938">A918</f>
        <v>2020</v>
      </c>
      <c r="B1458" t="str">
        <f t="shared" si="938"/>
        <v>VFM</v>
      </c>
      <c r="C1458">
        <f t="shared" si="938"/>
        <v>0</v>
      </c>
      <c r="D1458">
        <f>IFERROR(VLOOKUP(C1458,'Enheter, modell og år'!$A$2:$B$31,2,FALSE),0)</f>
        <v>0</v>
      </c>
      <c r="E1458" t="str">
        <f>'Liste detaljert wide'!$F$1</f>
        <v>Studiepoengbev</v>
      </c>
      <c r="F1458" t="str">
        <f t="shared" si="891"/>
        <v>2020VFM0Studiepoengbev</v>
      </c>
      <c r="G1458" s="3">
        <f>'Liste detaljert wide'!F378</f>
        <v>0</v>
      </c>
      <c r="H1458" t="str">
        <f>VLOOKUP(E1458,Def!$B$2:$C$15,2,FALSE)</f>
        <v>Utdanningsinsentiv</v>
      </c>
      <c r="I1458" s="3">
        <f>IF(A1458='Enheter, modell og år'!$F$2-1,0,G1458-VLOOKUP(A1458-1&amp;B1458&amp;C1458&amp;E1458,$F$2:$G$7561,2,FALSE))</f>
        <v>0</v>
      </c>
      <c r="J1458" s="3">
        <f>IF(A1458='Enheter, modell og år'!$F$2-1,0,VLOOKUP(A1458-1&amp;B1458&amp;C1458&amp;E1458,$F$2:$G$7561,2,FALSE))</f>
        <v>0</v>
      </c>
    </row>
    <row r="1459" spans="1:10" x14ac:dyDescent="0.25">
      <c r="A1459">
        <f t="shared" ref="A1459:C1459" si="939">A919</f>
        <v>2020</v>
      </c>
      <c r="B1459" t="str">
        <f t="shared" si="939"/>
        <v>VFM</v>
      </c>
      <c r="C1459">
        <f t="shared" si="939"/>
        <v>0</v>
      </c>
      <c r="D1459">
        <f>IFERROR(VLOOKUP(C1459,'Enheter, modell og år'!$A$2:$B$31,2,FALSE),0)</f>
        <v>0</v>
      </c>
      <c r="E1459" t="str">
        <f>'Liste detaljert wide'!$F$1</f>
        <v>Studiepoengbev</v>
      </c>
      <c r="F1459" t="str">
        <f t="shared" si="891"/>
        <v>2020VFM0Studiepoengbev</v>
      </c>
      <c r="G1459" s="3">
        <f>'Liste detaljert wide'!F379</f>
        <v>0</v>
      </c>
      <c r="H1459" t="str">
        <f>VLOOKUP(E1459,Def!$B$2:$C$15,2,FALSE)</f>
        <v>Utdanningsinsentiv</v>
      </c>
      <c r="I1459" s="3">
        <f>IF(A1459='Enheter, modell og år'!$F$2-1,0,G1459-VLOOKUP(A1459-1&amp;B1459&amp;C1459&amp;E1459,$F$2:$G$7561,2,FALSE))</f>
        <v>0</v>
      </c>
      <c r="J1459" s="3">
        <f>IF(A1459='Enheter, modell og år'!$F$2-1,0,VLOOKUP(A1459-1&amp;B1459&amp;C1459&amp;E1459,$F$2:$G$7561,2,FALSE))</f>
        <v>0</v>
      </c>
    </row>
    <row r="1460" spans="1:10" x14ac:dyDescent="0.25">
      <c r="A1460">
        <f t="shared" ref="A1460:C1460" si="940">A920</f>
        <v>2020</v>
      </c>
      <c r="B1460" t="str">
        <f t="shared" si="940"/>
        <v>VFM</v>
      </c>
      <c r="C1460">
        <f t="shared" si="940"/>
        <v>0</v>
      </c>
      <c r="D1460">
        <f>IFERROR(VLOOKUP(C1460,'Enheter, modell og år'!$A$2:$B$31,2,FALSE),0)</f>
        <v>0</v>
      </c>
      <c r="E1460" t="str">
        <f>'Liste detaljert wide'!$F$1</f>
        <v>Studiepoengbev</v>
      </c>
      <c r="F1460" t="str">
        <f t="shared" si="891"/>
        <v>2020VFM0Studiepoengbev</v>
      </c>
      <c r="G1460" s="3">
        <f>'Liste detaljert wide'!F380</f>
        <v>0</v>
      </c>
      <c r="H1460" t="str">
        <f>VLOOKUP(E1460,Def!$B$2:$C$15,2,FALSE)</f>
        <v>Utdanningsinsentiv</v>
      </c>
      <c r="I1460" s="3">
        <f>IF(A1460='Enheter, modell og år'!$F$2-1,0,G1460-VLOOKUP(A1460-1&amp;B1460&amp;C1460&amp;E1460,$F$2:$G$7561,2,FALSE))</f>
        <v>0</v>
      </c>
      <c r="J1460" s="3">
        <f>IF(A1460='Enheter, modell og år'!$F$2-1,0,VLOOKUP(A1460-1&amp;B1460&amp;C1460&amp;E1460,$F$2:$G$7561,2,FALSE))</f>
        <v>0</v>
      </c>
    </row>
    <row r="1461" spans="1:10" x14ac:dyDescent="0.25">
      <c r="A1461">
        <f t="shared" ref="A1461:C1461" si="941">A921</f>
        <v>2020</v>
      </c>
      <c r="B1461" t="str">
        <f t="shared" si="941"/>
        <v>VFM</v>
      </c>
      <c r="C1461">
        <f t="shared" si="941"/>
        <v>0</v>
      </c>
      <c r="D1461">
        <f>IFERROR(VLOOKUP(C1461,'Enheter, modell og år'!$A$2:$B$31,2,FALSE),0)</f>
        <v>0</v>
      </c>
      <c r="E1461" t="str">
        <f>'Liste detaljert wide'!$F$1</f>
        <v>Studiepoengbev</v>
      </c>
      <c r="F1461" t="str">
        <f t="shared" si="891"/>
        <v>2020VFM0Studiepoengbev</v>
      </c>
      <c r="G1461" s="3">
        <f>'Liste detaljert wide'!F381</f>
        <v>0</v>
      </c>
      <c r="H1461" t="str">
        <f>VLOOKUP(E1461,Def!$B$2:$C$15,2,FALSE)</f>
        <v>Utdanningsinsentiv</v>
      </c>
      <c r="I1461" s="3">
        <f>IF(A1461='Enheter, modell og år'!$F$2-1,0,G1461-VLOOKUP(A1461-1&amp;B1461&amp;C1461&amp;E1461,$F$2:$G$7561,2,FALSE))</f>
        <v>0</v>
      </c>
      <c r="J1461" s="3">
        <f>IF(A1461='Enheter, modell og år'!$F$2-1,0,VLOOKUP(A1461-1&amp;B1461&amp;C1461&amp;E1461,$F$2:$G$7561,2,FALSE))</f>
        <v>0</v>
      </c>
    </row>
    <row r="1462" spans="1:10" x14ac:dyDescent="0.25">
      <c r="A1462">
        <f t="shared" ref="A1462:C1462" si="942">A922</f>
        <v>2020</v>
      </c>
      <c r="B1462" t="str">
        <f t="shared" si="942"/>
        <v>VFM</v>
      </c>
      <c r="C1462">
        <f t="shared" si="942"/>
        <v>0</v>
      </c>
      <c r="D1462">
        <f>IFERROR(VLOOKUP(C1462,'Enheter, modell og år'!$A$2:$B$31,2,FALSE),0)</f>
        <v>0</v>
      </c>
      <c r="E1462" t="str">
        <f>'Liste detaljert wide'!$F$1</f>
        <v>Studiepoengbev</v>
      </c>
      <c r="F1462" t="str">
        <f t="shared" si="891"/>
        <v>2020VFM0Studiepoengbev</v>
      </c>
      <c r="G1462" s="3">
        <f>'Liste detaljert wide'!F382</f>
        <v>0</v>
      </c>
      <c r="H1462" t="str">
        <f>VLOOKUP(E1462,Def!$B$2:$C$15,2,FALSE)</f>
        <v>Utdanningsinsentiv</v>
      </c>
      <c r="I1462" s="3">
        <f>IF(A1462='Enheter, modell og år'!$F$2-1,0,G1462-VLOOKUP(A1462-1&amp;B1462&amp;C1462&amp;E1462,$F$2:$G$7561,2,FALSE))</f>
        <v>0</v>
      </c>
      <c r="J1462" s="3">
        <f>IF(A1462='Enheter, modell og år'!$F$2-1,0,VLOOKUP(A1462-1&amp;B1462&amp;C1462&amp;E1462,$F$2:$G$7561,2,FALSE))</f>
        <v>0</v>
      </c>
    </row>
    <row r="1463" spans="1:10" x14ac:dyDescent="0.25">
      <c r="A1463">
        <f t="shared" ref="A1463:C1463" si="943">A923</f>
        <v>2020</v>
      </c>
      <c r="B1463" t="str">
        <f t="shared" si="943"/>
        <v>VFM</v>
      </c>
      <c r="C1463">
        <f t="shared" si="943"/>
        <v>0</v>
      </c>
      <c r="D1463">
        <f>IFERROR(VLOOKUP(C1463,'Enheter, modell og år'!$A$2:$B$31,2,FALSE),0)</f>
        <v>0</v>
      </c>
      <c r="E1463" t="str">
        <f>'Liste detaljert wide'!$F$1</f>
        <v>Studiepoengbev</v>
      </c>
      <c r="F1463" t="str">
        <f t="shared" si="891"/>
        <v>2020VFM0Studiepoengbev</v>
      </c>
      <c r="G1463" s="3">
        <f>'Liste detaljert wide'!F383</f>
        <v>0</v>
      </c>
      <c r="H1463" t="str">
        <f>VLOOKUP(E1463,Def!$B$2:$C$15,2,FALSE)</f>
        <v>Utdanningsinsentiv</v>
      </c>
      <c r="I1463" s="3">
        <f>IF(A1463='Enheter, modell og år'!$F$2-1,0,G1463-VLOOKUP(A1463-1&amp;B1463&amp;C1463&amp;E1463,$F$2:$G$7561,2,FALSE))</f>
        <v>0</v>
      </c>
      <c r="J1463" s="3">
        <f>IF(A1463='Enheter, modell og år'!$F$2-1,0,VLOOKUP(A1463-1&amp;B1463&amp;C1463&amp;E1463,$F$2:$G$7561,2,FALSE))</f>
        <v>0</v>
      </c>
    </row>
    <row r="1464" spans="1:10" x14ac:dyDescent="0.25">
      <c r="A1464">
        <f t="shared" ref="A1464:C1464" si="944">A924</f>
        <v>2020</v>
      </c>
      <c r="B1464" t="str">
        <f t="shared" si="944"/>
        <v>VFM</v>
      </c>
      <c r="C1464">
        <f t="shared" si="944"/>
        <v>0</v>
      </c>
      <c r="D1464">
        <f>IFERROR(VLOOKUP(C1464,'Enheter, modell og år'!$A$2:$B$31,2,FALSE),0)</f>
        <v>0</v>
      </c>
      <c r="E1464" t="str">
        <f>'Liste detaljert wide'!$F$1</f>
        <v>Studiepoengbev</v>
      </c>
      <c r="F1464" t="str">
        <f t="shared" si="891"/>
        <v>2020VFM0Studiepoengbev</v>
      </c>
      <c r="G1464" s="3">
        <f>'Liste detaljert wide'!F384</f>
        <v>0</v>
      </c>
      <c r="H1464" t="str">
        <f>VLOOKUP(E1464,Def!$B$2:$C$15,2,FALSE)</f>
        <v>Utdanningsinsentiv</v>
      </c>
      <c r="I1464" s="3">
        <f>IF(A1464='Enheter, modell og år'!$F$2-1,0,G1464-VLOOKUP(A1464-1&amp;B1464&amp;C1464&amp;E1464,$F$2:$G$7561,2,FALSE))</f>
        <v>0</v>
      </c>
      <c r="J1464" s="3">
        <f>IF(A1464='Enheter, modell og år'!$F$2-1,0,VLOOKUP(A1464-1&amp;B1464&amp;C1464&amp;E1464,$F$2:$G$7561,2,FALSE))</f>
        <v>0</v>
      </c>
    </row>
    <row r="1465" spans="1:10" x14ac:dyDescent="0.25">
      <c r="A1465">
        <f t="shared" ref="A1465:C1465" si="945">A925</f>
        <v>2020</v>
      </c>
      <c r="B1465" t="str">
        <f t="shared" si="945"/>
        <v>VFM</v>
      </c>
      <c r="C1465">
        <f t="shared" si="945"/>
        <v>0</v>
      </c>
      <c r="D1465">
        <f>IFERROR(VLOOKUP(C1465,'Enheter, modell og år'!$A$2:$B$31,2,FALSE),0)</f>
        <v>0</v>
      </c>
      <c r="E1465" t="str">
        <f>'Liste detaljert wide'!$F$1</f>
        <v>Studiepoengbev</v>
      </c>
      <c r="F1465" t="str">
        <f t="shared" si="891"/>
        <v>2020VFM0Studiepoengbev</v>
      </c>
      <c r="G1465" s="3">
        <f>'Liste detaljert wide'!F385</f>
        <v>0</v>
      </c>
      <c r="H1465" t="str">
        <f>VLOOKUP(E1465,Def!$B$2:$C$15,2,FALSE)</f>
        <v>Utdanningsinsentiv</v>
      </c>
      <c r="I1465" s="3">
        <f>IF(A1465='Enheter, modell og år'!$F$2-1,0,G1465-VLOOKUP(A1465-1&amp;B1465&amp;C1465&amp;E1465,$F$2:$G$7561,2,FALSE))</f>
        <v>0</v>
      </c>
      <c r="J1465" s="3">
        <f>IF(A1465='Enheter, modell og år'!$F$2-1,0,VLOOKUP(A1465-1&amp;B1465&amp;C1465&amp;E1465,$F$2:$G$7561,2,FALSE))</f>
        <v>0</v>
      </c>
    </row>
    <row r="1466" spans="1:10" x14ac:dyDescent="0.25">
      <c r="A1466">
        <f t="shared" ref="A1466:C1466" si="946">A926</f>
        <v>2020</v>
      </c>
      <c r="B1466" t="str">
        <f t="shared" si="946"/>
        <v>VFM</v>
      </c>
      <c r="C1466">
        <f t="shared" si="946"/>
        <v>0</v>
      </c>
      <c r="D1466">
        <f>IFERROR(VLOOKUP(C1466,'Enheter, modell og år'!$A$2:$B$31,2,FALSE),0)</f>
        <v>0</v>
      </c>
      <c r="E1466" t="str">
        <f>'Liste detaljert wide'!$F$1</f>
        <v>Studiepoengbev</v>
      </c>
      <c r="F1466" t="str">
        <f t="shared" si="891"/>
        <v>2020VFM0Studiepoengbev</v>
      </c>
      <c r="G1466" s="3">
        <f>'Liste detaljert wide'!F386</f>
        <v>0</v>
      </c>
      <c r="H1466" t="str">
        <f>VLOOKUP(E1466,Def!$B$2:$C$15,2,FALSE)</f>
        <v>Utdanningsinsentiv</v>
      </c>
      <c r="I1466" s="3">
        <f>IF(A1466='Enheter, modell og år'!$F$2-1,0,G1466-VLOOKUP(A1466-1&amp;B1466&amp;C1466&amp;E1466,$F$2:$G$7561,2,FALSE))</f>
        <v>0</v>
      </c>
      <c r="J1466" s="3">
        <f>IF(A1466='Enheter, modell og år'!$F$2-1,0,VLOOKUP(A1466-1&amp;B1466&amp;C1466&amp;E1466,$F$2:$G$7561,2,FALSE))</f>
        <v>0</v>
      </c>
    </row>
    <row r="1467" spans="1:10" x14ac:dyDescent="0.25">
      <c r="A1467">
        <f t="shared" ref="A1467:C1467" si="947">A927</f>
        <v>2020</v>
      </c>
      <c r="B1467" t="str">
        <f t="shared" si="947"/>
        <v>VFM</v>
      </c>
      <c r="C1467">
        <f t="shared" si="947"/>
        <v>0</v>
      </c>
      <c r="D1467">
        <f>IFERROR(VLOOKUP(C1467,'Enheter, modell og år'!$A$2:$B$31,2,FALSE),0)</f>
        <v>0</v>
      </c>
      <c r="E1467" t="str">
        <f>'Liste detaljert wide'!$F$1</f>
        <v>Studiepoengbev</v>
      </c>
      <c r="F1467" t="str">
        <f t="shared" si="891"/>
        <v>2020VFM0Studiepoengbev</v>
      </c>
      <c r="G1467" s="3">
        <f>'Liste detaljert wide'!F387</f>
        <v>0</v>
      </c>
      <c r="H1467" t="str">
        <f>VLOOKUP(E1467,Def!$B$2:$C$15,2,FALSE)</f>
        <v>Utdanningsinsentiv</v>
      </c>
      <c r="I1467" s="3">
        <f>IF(A1467='Enheter, modell og år'!$F$2-1,0,G1467-VLOOKUP(A1467-1&amp;B1467&amp;C1467&amp;E1467,$F$2:$G$7561,2,FALSE))</f>
        <v>0</v>
      </c>
      <c r="J1467" s="3">
        <f>IF(A1467='Enheter, modell og år'!$F$2-1,0,VLOOKUP(A1467-1&amp;B1467&amp;C1467&amp;E1467,$F$2:$G$7561,2,FALSE))</f>
        <v>0</v>
      </c>
    </row>
    <row r="1468" spans="1:10" x14ac:dyDescent="0.25">
      <c r="A1468">
        <f t="shared" ref="A1468:C1468" si="948">A928</f>
        <v>2020</v>
      </c>
      <c r="B1468" t="str">
        <f t="shared" si="948"/>
        <v>VFM</v>
      </c>
      <c r="C1468">
        <f t="shared" si="948"/>
        <v>0</v>
      </c>
      <c r="D1468">
        <f>IFERROR(VLOOKUP(C1468,'Enheter, modell og år'!$A$2:$B$31,2,FALSE),0)</f>
        <v>0</v>
      </c>
      <c r="E1468" t="str">
        <f>'Liste detaljert wide'!$F$1</f>
        <v>Studiepoengbev</v>
      </c>
      <c r="F1468" t="str">
        <f t="shared" si="891"/>
        <v>2020VFM0Studiepoengbev</v>
      </c>
      <c r="G1468" s="3">
        <f>'Liste detaljert wide'!F388</f>
        <v>0</v>
      </c>
      <c r="H1468" t="str">
        <f>VLOOKUP(E1468,Def!$B$2:$C$15,2,FALSE)</f>
        <v>Utdanningsinsentiv</v>
      </c>
      <c r="I1468" s="3">
        <f>IF(A1468='Enheter, modell og år'!$F$2-1,0,G1468-VLOOKUP(A1468-1&amp;B1468&amp;C1468&amp;E1468,$F$2:$G$7561,2,FALSE))</f>
        <v>0</v>
      </c>
      <c r="J1468" s="3">
        <f>IF(A1468='Enheter, modell og år'!$F$2-1,0,VLOOKUP(A1468-1&amp;B1468&amp;C1468&amp;E1468,$F$2:$G$7561,2,FALSE))</f>
        <v>0</v>
      </c>
    </row>
    <row r="1469" spans="1:10" x14ac:dyDescent="0.25">
      <c r="A1469">
        <f t="shared" ref="A1469:C1469" si="949">A929</f>
        <v>2020</v>
      </c>
      <c r="B1469" t="str">
        <f t="shared" si="949"/>
        <v>VFM</v>
      </c>
      <c r="C1469">
        <f t="shared" si="949"/>
        <v>0</v>
      </c>
      <c r="D1469">
        <f>IFERROR(VLOOKUP(C1469,'Enheter, modell og år'!$A$2:$B$31,2,FALSE),0)</f>
        <v>0</v>
      </c>
      <c r="E1469" t="str">
        <f>'Liste detaljert wide'!$F$1</f>
        <v>Studiepoengbev</v>
      </c>
      <c r="F1469" t="str">
        <f t="shared" si="891"/>
        <v>2020VFM0Studiepoengbev</v>
      </c>
      <c r="G1469" s="3">
        <f>'Liste detaljert wide'!F389</f>
        <v>0</v>
      </c>
      <c r="H1469" t="str">
        <f>VLOOKUP(E1469,Def!$B$2:$C$15,2,FALSE)</f>
        <v>Utdanningsinsentiv</v>
      </c>
      <c r="I1469" s="3">
        <f>IF(A1469='Enheter, modell og år'!$F$2-1,0,G1469-VLOOKUP(A1469-1&amp;B1469&amp;C1469&amp;E1469,$F$2:$G$7561,2,FALSE))</f>
        <v>0</v>
      </c>
      <c r="J1469" s="3">
        <f>IF(A1469='Enheter, modell og år'!$F$2-1,0,VLOOKUP(A1469-1&amp;B1469&amp;C1469&amp;E1469,$F$2:$G$7561,2,FALSE))</f>
        <v>0</v>
      </c>
    </row>
    <row r="1470" spans="1:10" x14ac:dyDescent="0.25">
      <c r="A1470">
        <f t="shared" ref="A1470:C1470" si="950">A930</f>
        <v>2020</v>
      </c>
      <c r="B1470" t="str">
        <f t="shared" si="950"/>
        <v>VFM</v>
      </c>
      <c r="C1470">
        <f t="shared" si="950"/>
        <v>0</v>
      </c>
      <c r="D1470">
        <f>IFERROR(VLOOKUP(C1470,'Enheter, modell og år'!$A$2:$B$31,2,FALSE),0)</f>
        <v>0</v>
      </c>
      <c r="E1470" t="str">
        <f>'Liste detaljert wide'!$F$1</f>
        <v>Studiepoengbev</v>
      </c>
      <c r="F1470" t="str">
        <f t="shared" si="891"/>
        <v>2020VFM0Studiepoengbev</v>
      </c>
      <c r="G1470" s="3">
        <f>'Liste detaljert wide'!F390</f>
        <v>0</v>
      </c>
      <c r="H1470" t="str">
        <f>VLOOKUP(E1470,Def!$B$2:$C$15,2,FALSE)</f>
        <v>Utdanningsinsentiv</v>
      </c>
      <c r="I1470" s="3">
        <f>IF(A1470='Enheter, modell og år'!$F$2-1,0,G1470-VLOOKUP(A1470-1&amp;B1470&amp;C1470&amp;E1470,$F$2:$G$7561,2,FALSE))</f>
        <v>0</v>
      </c>
      <c r="J1470" s="3">
        <f>IF(A1470='Enheter, modell og år'!$F$2-1,0,VLOOKUP(A1470-1&amp;B1470&amp;C1470&amp;E1470,$F$2:$G$7561,2,FALSE))</f>
        <v>0</v>
      </c>
    </row>
    <row r="1471" spans="1:10" x14ac:dyDescent="0.25">
      <c r="A1471">
        <f t="shared" ref="A1471:C1471" si="951">A931</f>
        <v>2020</v>
      </c>
      <c r="B1471" t="str">
        <f t="shared" si="951"/>
        <v>VFM</v>
      </c>
      <c r="C1471">
        <f t="shared" si="951"/>
        <v>0</v>
      </c>
      <c r="D1471">
        <f>IFERROR(VLOOKUP(C1471,'Enheter, modell og år'!$A$2:$B$31,2,FALSE),0)</f>
        <v>0</v>
      </c>
      <c r="E1471" t="str">
        <f>'Liste detaljert wide'!$F$1</f>
        <v>Studiepoengbev</v>
      </c>
      <c r="F1471" t="str">
        <f t="shared" si="891"/>
        <v>2020VFM0Studiepoengbev</v>
      </c>
      <c r="G1471" s="3">
        <f>'Liste detaljert wide'!F391</f>
        <v>0</v>
      </c>
      <c r="H1471" t="str">
        <f>VLOOKUP(E1471,Def!$B$2:$C$15,2,FALSE)</f>
        <v>Utdanningsinsentiv</v>
      </c>
      <c r="I1471" s="3">
        <f>IF(A1471='Enheter, modell og år'!$F$2-1,0,G1471-VLOOKUP(A1471-1&amp;B1471&amp;C1471&amp;E1471,$F$2:$G$7561,2,FALSE))</f>
        <v>0</v>
      </c>
      <c r="J1471" s="3">
        <f>IF(A1471='Enheter, modell og år'!$F$2-1,0,VLOOKUP(A1471-1&amp;B1471&amp;C1471&amp;E1471,$F$2:$G$7561,2,FALSE))</f>
        <v>0</v>
      </c>
    </row>
    <row r="1472" spans="1:10" x14ac:dyDescent="0.25">
      <c r="A1472">
        <f t="shared" ref="A1472:C1472" si="952">A932</f>
        <v>2021</v>
      </c>
      <c r="B1472" t="str">
        <f t="shared" si="952"/>
        <v>VFM</v>
      </c>
      <c r="C1472">
        <f t="shared" si="952"/>
        <v>0</v>
      </c>
      <c r="D1472">
        <f>IFERROR(VLOOKUP(C1472,'Enheter, modell og år'!$A$2:$B$31,2,FALSE),0)</f>
        <v>0</v>
      </c>
      <c r="E1472" t="str">
        <f>'Liste detaljert wide'!$F$1</f>
        <v>Studiepoengbev</v>
      </c>
      <c r="F1472" t="str">
        <f t="shared" si="891"/>
        <v>2021VFM0Studiepoengbev</v>
      </c>
      <c r="G1472" s="3">
        <f>'Liste detaljert wide'!F392</f>
        <v>0</v>
      </c>
      <c r="H1472" t="str">
        <f>VLOOKUP(E1472,Def!$B$2:$C$15,2,FALSE)</f>
        <v>Utdanningsinsentiv</v>
      </c>
      <c r="I1472" s="3">
        <f>IF(A1472='Enheter, modell og år'!$F$2-1,0,G1472-VLOOKUP(A1472-1&amp;B1472&amp;C1472&amp;E1472,$F$2:$G$7561,2,FALSE))</f>
        <v>0</v>
      </c>
      <c r="J1472" s="3">
        <f>IF(A1472='Enheter, modell og år'!$F$2-1,0,VLOOKUP(A1472-1&amp;B1472&amp;C1472&amp;E1472,$F$2:$G$7561,2,FALSE))</f>
        <v>0</v>
      </c>
    </row>
    <row r="1473" spans="1:10" x14ac:dyDescent="0.25">
      <c r="A1473">
        <f t="shared" ref="A1473:C1473" si="953">A933</f>
        <v>2021</v>
      </c>
      <c r="B1473" t="str">
        <f t="shared" si="953"/>
        <v>VFM</v>
      </c>
      <c r="C1473">
        <f t="shared" si="953"/>
        <v>0</v>
      </c>
      <c r="D1473">
        <f>IFERROR(VLOOKUP(C1473,'Enheter, modell og år'!$A$2:$B$31,2,FALSE),0)</f>
        <v>0</v>
      </c>
      <c r="E1473" t="str">
        <f>'Liste detaljert wide'!$F$1</f>
        <v>Studiepoengbev</v>
      </c>
      <c r="F1473" t="str">
        <f t="shared" si="891"/>
        <v>2021VFM0Studiepoengbev</v>
      </c>
      <c r="G1473" s="3">
        <f>'Liste detaljert wide'!F393</f>
        <v>0</v>
      </c>
      <c r="H1473" t="str">
        <f>VLOOKUP(E1473,Def!$B$2:$C$15,2,FALSE)</f>
        <v>Utdanningsinsentiv</v>
      </c>
      <c r="I1473" s="3">
        <f>IF(A1473='Enheter, modell og år'!$F$2-1,0,G1473-VLOOKUP(A1473-1&amp;B1473&amp;C1473&amp;E1473,$F$2:$G$7561,2,FALSE))</f>
        <v>0</v>
      </c>
      <c r="J1473" s="3">
        <f>IF(A1473='Enheter, modell og år'!$F$2-1,0,VLOOKUP(A1473-1&amp;B1473&amp;C1473&amp;E1473,$F$2:$G$7561,2,FALSE))</f>
        <v>0</v>
      </c>
    </row>
    <row r="1474" spans="1:10" x14ac:dyDescent="0.25">
      <c r="A1474">
        <f t="shared" ref="A1474:C1474" si="954">A934</f>
        <v>2021</v>
      </c>
      <c r="B1474" t="str">
        <f t="shared" si="954"/>
        <v>VFM</v>
      </c>
      <c r="C1474">
        <f t="shared" si="954"/>
        <v>0</v>
      </c>
      <c r="D1474">
        <f>IFERROR(VLOOKUP(C1474,'Enheter, modell og år'!$A$2:$B$31,2,FALSE),0)</f>
        <v>0</v>
      </c>
      <c r="E1474" t="str">
        <f>'Liste detaljert wide'!$F$1</f>
        <v>Studiepoengbev</v>
      </c>
      <c r="F1474" t="str">
        <f t="shared" si="891"/>
        <v>2021VFM0Studiepoengbev</v>
      </c>
      <c r="G1474" s="3">
        <f>'Liste detaljert wide'!F394</f>
        <v>0</v>
      </c>
      <c r="H1474" t="str">
        <f>VLOOKUP(E1474,Def!$B$2:$C$15,2,FALSE)</f>
        <v>Utdanningsinsentiv</v>
      </c>
      <c r="I1474" s="3">
        <f>IF(A1474='Enheter, modell og år'!$F$2-1,0,G1474-VLOOKUP(A1474-1&amp;B1474&amp;C1474&amp;E1474,$F$2:$G$7561,2,FALSE))</f>
        <v>0</v>
      </c>
      <c r="J1474" s="3">
        <f>IF(A1474='Enheter, modell og år'!$F$2-1,0,VLOOKUP(A1474-1&amp;B1474&amp;C1474&amp;E1474,$F$2:$G$7561,2,FALSE))</f>
        <v>0</v>
      </c>
    </row>
    <row r="1475" spans="1:10" x14ac:dyDescent="0.25">
      <c r="A1475">
        <f t="shared" ref="A1475:C1475" si="955">A935</f>
        <v>2021</v>
      </c>
      <c r="B1475" t="str">
        <f t="shared" si="955"/>
        <v>VFM</v>
      </c>
      <c r="C1475">
        <f t="shared" si="955"/>
        <v>0</v>
      </c>
      <c r="D1475">
        <f>IFERROR(VLOOKUP(C1475,'Enheter, modell og år'!$A$2:$B$31,2,FALSE),0)</f>
        <v>0</v>
      </c>
      <c r="E1475" t="str">
        <f>'Liste detaljert wide'!$F$1</f>
        <v>Studiepoengbev</v>
      </c>
      <c r="F1475" t="str">
        <f t="shared" ref="F1475:F1538" si="956">A1475&amp;B1475&amp;C1475&amp;E1475</f>
        <v>2021VFM0Studiepoengbev</v>
      </c>
      <c r="G1475" s="3">
        <f>'Liste detaljert wide'!F395</f>
        <v>0</v>
      </c>
      <c r="H1475" t="str">
        <f>VLOOKUP(E1475,Def!$B$2:$C$15,2,FALSE)</f>
        <v>Utdanningsinsentiv</v>
      </c>
      <c r="I1475" s="3">
        <f>IF(A1475='Enheter, modell og år'!$F$2-1,0,G1475-VLOOKUP(A1475-1&amp;B1475&amp;C1475&amp;E1475,$F$2:$G$7561,2,FALSE))</f>
        <v>0</v>
      </c>
      <c r="J1475" s="3">
        <f>IF(A1475='Enheter, modell og år'!$F$2-1,0,VLOOKUP(A1475-1&amp;B1475&amp;C1475&amp;E1475,$F$2:$G$7561,2,FALSE))</f>
        <v>0</v>
      </c>
    </row>
    <row r="1476" spans="1:10" x14ac:dyDescent="0.25">
      <c r="A1476">
        <f t="shared" ref="A1476:C1476" si="957">A936</f>
        <v>2021</v>
      </c>
      <c r="B1476" t="str">
        <f t="shared" si="957"/>
        <v>VFM</v>
      </c>
      <c r="C1476">
        <f t="shared" si="957"/>
        <v>0</v>
      </c>
      <c r="D1476">
        <f>IFERROR(VLOOKUP(C1476,'Enheter, modell og år'!$A$2:$B$31,2,FALSE),0)</f>
        <v>0</v>
      </c>
      <c r="E1476" t="str">
        <f>'Liste detaljert wide'!$F$1</f>
        <v>Studiepoengbev</v>
      </c>
      <c r="F1476" t="str">
        <f t="shared" si="956"/>
        <v>2021VFM0Studiepoengbev</v>
      </c>
      <c r="G1476" s="3">
        <f>'Liste detaljert wide'!F396</f>
        <v>0</v>
      </c>
      <c r="H1476" t="str">
        <f>VLOOKUP(E1476,Def!$B$2:$C$15,2,FALSE)</f>
        <v>Utdanningsinsentiv</v>
      </c>
      <c r="I1476" s="3">
        <f>IF(A1476='Enheter, modell og år'!$F$2-1,0,G1476-VLOOKUP(A1476-1&amp;B1476&amp;C1476&amp;E1476,$F$2:$G$7561,2,FALSE))</f>
        <v>0</v>
      </c>
      <c r="J1476" s="3">
        <f>IF(A1476='Enheter, modell og år'!$F$2-1,0,VLOOKUP(A1476-1&amp;B1476&amp;C1476&amp;E1476,$F$2:$G$7561,2,FALSE))</f>
        <v>0</v>
      </c>
    </row>
    <row r="1477" spans="1:10" x14ac:dyDescent="0.25">
      <c r="A1477">
        <f t="shared" ref="A1477:C1477" si="958">A937</f>
        <v>2021</v>
      </c>
      <c r="B1477" t="str">
        <f t="shared" si="958"/>
        <v>VFM</v>
      </c>
      <c r="C1477">
        <f t="shared" si="958"/>
        <v>0</v>
      </c>
      <c r="D1477">
        <f>IFERROR(VLOOKUP(C1477,'Enheter, modell og år'!$A$2:$B$31,2,FALSE),0)</f>
        <v>0</v>
      </c>
      <c r="E1477" t="str">
        <f>'Liste detaljert wide'!$F$1</f>
        <v>Studiepoengbev</v>
      </c>
      <c r="F1477" t="str">
        <f t="shared" si="956"/>
        <v>2021VFM0Studiepoengbev</v>
      </c>
      <c r="G1477" s="3">
        <f>'Liste detaljert wide'!F397</f>
        <v>0</v>
      </c>
      <c r="H1477" t="str">
        <f>VLOOKUP(E1477,Def!$B$2:$C$15,2,FALSE)</f>
        <v>Utdanningsinsentiv</v>
      </c>
      <c r="I1477" s="3">
        <f>IF(A1477='Enheter, modell og år'!$F$2-1,0,G1477-VLOOKUP(A1477-1&amp;B1477&amp;C1477&amp;E1477,$F$2:$G$7561,2,FALSE))</f>
        <v>0</v>
      </c>
      <c r="J1477" s="3">
        <f>IF(A1477='Enheter, modell og år'!$F$2-1,0,VLOOKUP(A1477-1&amp;B1477&amp;C1477&amp;E1477,$F$2:$G$7561,2,FALSE))</f>
        <v>0</v>
      </c>
    </row>
    <row r="1478" spans="1:10" x14ac:dyDescent="0.25">
      <c r="A1478">
        <f t="shared" ref="A1478:C1478" si="959">A938</f>
        <v>2021</v>
      </c>
      <c r="B1478" t="str">
        <f t="shared" si="959"/>
        <v>VFM</v>
      </c>
      <c r="C1478">
        <f t="shared" si="959"/>
        <v>0</v>
      </c>
      <c r="D1478">
        <f>IFERROR(VLOOKUP(C1478,'Enheter, modell og år'!$A$2:$B$31,2,FALSE),0)</f>
        <v>0</v>
      </c>
      <c r="E1478" t="str">
        <f>'Liste detaljert wide'!$F$1</f>
        <v>Studiepoengbev</v>
      </c>
      <c r="F1478" t="str">
        <f t="shared" si="956"/>
        <v>2021VFM0Studiepoengbev</v>
      </c>
      <c r="G1478" s="3">
        <f>'Liste detaljert wide'!F398</f>
        <v>0</v>
      </c>
      <c r="H1478" t="str">
        <f>VLOOKUP(E1478,Def!$B$2:$C$15,2,FALSE)</f>
        <v>Utdanningsinsentiv</v>
      </c>
      <c r="I1478" s="3">
        <f>IF(A1478='Enheter, modell og år'!$F$2-1,0,G1478-VLOOKUP(A1478-1&amp;B1478&amp;C1478&amp;E1478,$F$2:$G$7561,2,FALSE))</f>
        <v>0</v>
      </c>
      <c r="J1478" s="3">
        <f>IF(A1478='Enheter, modell og år'!$F$2-1,0,VLOOKUP(A1478-1&amp;B1478&amp;C1478&amp;E1478,$F$2:$G$7561,2,FALSE))</f>
        <v>0</v>
      </c>
    </row>
    <row r="1479" spans="1:10" x14ac:dyDescent="0.25">
      <c r="A1479">
        <f t="shared" ref="A1479:C1479" si="960">A939</f>
        <v>2021</v>
      </c>
      <c r="B1479" t="str">
        <f t="shared" si="960"/>
        <v>VFM</v>
      </c>
      <c r="C1479">
        <f t="shared" si="960"/>
        <v>0</v>
      </c>
      <c r="D1479">
        <f>IFERROR(VLOOKUP(C1479,'Enheter, modell og år'!$A$2:$B$31,2,FALSE),0)</f>
        <v>0</v>
      </c>
      <c r="E1479" t="str">
        <f>'Liste detaljert wide'!$F$1</f>
        <v>Studiepoengbev</v>
      </c>
      <c r="F1479" t="str">
        <f t="shared" si="956"/>
        <v>2021VFM0Studiepoengbev</v>
      </c>
      <c r="G1479" s="3">
        <f>'Liste detaljert wide'!F399</f>
        <v>0</v>
      </c>
      <c r="H1479" t="str">
        <f>VLOOKUP(E1479,Def!$B$2:$C$15,2,FALSE)</f>
        <v>Utdanningsinsentiv</v>
      </c>
      <c r="I1479" s="3">
        <f>IF(A1479='Enheter, modell og år'!$F$2-1,0,G1479-VLOOKUP(A1479-1&amp;B1479&amp;C1479&amp;E1479,$F$2:$G$7561,2,FALSE))</f>
        <v>0</v>
      </c>
      <c r="J1479" s="3">
        <f>IF(A1479='Enheter, modell og år'!$F$2-1,0,VLOOKUP(A1479-1&amp;B1479&amp;C1479&amp;E1479,$F$2:$G$7561,2,FALSE))</f>
        <v>0</v>
      </c>
    </row>
    <row r="1480" spans="1:10" x14ac:dyDescent="0.25">
      <c r="A1480">
        <f t="shared" ref="A1480:C1480" si="961">A940</f>
        <v>2021</v>
      </c>
      <c r="B1480" t="str">
        <f t="shared" si="961"/>
        <v>VFM</v>
      </c>
      <c r="C1480">
        <f t="shared" si="961"/>
        <v>0</v>
      </c>
      <c r="D1480">
        <f>IFERROR(VLOOKUP(C1480,'Enheter, modell og år'!$A$2:$B$31,2,FALSE),0)</f>
        <v>0</v>
      </c>
      <c r="E1480" t="str">
        <f>'Liste detaljert wide'!$F$1</f>
        <v>Studiepoengbev</v>
      </c>
      <c r="F1480" t="str">
        <f t="shared" si="956"/>
        <v>2021VFM0Studiepoengbev</v>
      </c>
      <c r="G1480" s="3">
        <f>'Liste detaljert wide'!F400</f>
        <v>0</v>
      </c>
      <c r="H1480" t="str">
        <f>VLOOKUP(E1480,Def!$B$2:$C$15,2,FALSE)</f>
        <v>Utdanningsinsentiv</v>
      </c>
      <c r="I1480" s="3">
        <f>IF(A1480='Enheter, modell og år'!$F$2-1,0,G1480-VLOOKUP(A1480-1&amp;B1480&amp;C1480&amp;E1480,$F$2:$G$7561,2,FALSE))</f>
        <v>0</v>
      </c>
      <c r="J1480" s="3">
        <f>IF(A1480='Enheter, modell og år'!$F$2-1,0,VLOOKUP(A1480-1&amp;B1480&amp;C1480&amp;E1480,$F$2:$G$7561,2,FALSE))</f>
        <v>0</v>
      </c>
    </row>
    <row r="1481" spans="1:10" x14ac:dyDescent="0.25">
      <c r="A1481">
        <f t="shared" ref="A1481:C1481" si="962">A941</f>
        <v>2021</v>
      </c>
      <c r="B1481" t="str">
        <f t="shared" si="962"/>
        <v>VFM</v>
      </c>
      <c r="C1481">
        <f t="shared" si="962"/>
        <v>0</v>
      </c>
      <c r="D1481">
        <f>IFERROR(VLOOKUP(C1481,'Enheter, modell og år'!$A$2:$B$31,2,FALSE),0)</f>
        <v>0</v>
      </c>
      <c r="E1481" t="str">
        <f>'Liste detaljert wide'!$F$1</f>
        <v>Studiepoengbev</v>
      </c>
      <c r="F1481" t="str">
        <f t="shared" si="956"/>
        <v>2021VFM0Studiepoengbev</v>
      </c>
      <c r="G1481" s="3">
        <f>'Liste detaljert wide'!F401</f>
        <v>0</v>
      </c>
      <c r="H1481" t="str">
        <f>VLOOKUP(E1481,Def!$B$2:$C$15,2,FALSE)</f>
        <v>Utdanningsinsentiv</v>
      </c>
      <c r="I1481" s="3">
        <f>IF(A1481='Enheter, modell og år'!$F$2-1,0,G1481-VLOOKUP(A1481-1&amp;B1481&amp;C1481&amp;E1481,$F$2:$G$7561,2,FALSE))</f>
        <v>0</v>
      </c>
      <c r="J1481" s="3">
        <f>IF(A1481='Enheter, modell og år'!$F$2-1,0,VLOOKUP(A1481-1&amp;B1481&amp;C1481&amp;E1481,$F$2:$G$7561,2,FALSE))</f>
        <v>0</v>
      </c>
    </row>
    <row r="1482" spans="1:10" x14ac:dyDescent="0.25">
      <c r="A1482">
        <f t="shared" ref="A1482:C1482" si="963">A942</f>
        <v>2021</v>
      </c>
      <c r="B1482" t="str">
        <f t="shared" si="963"/>
        <v>VFM</v>
      </c>
      <c r="C1482">
        <f t="shared" si="963"/>
        <v>0</v>
      </c>
      <c r="D1482">
        <f>IFERROR(VLOOKUP(C1482,'Enheter, modell og år'!$A$2:$B$31,2,FALSE),0)</f>
        <v>0</v>
      </c>
      <c r="E1482" t="str">
        <f>'Liste detaljert wide'!$F$1</f>
        <v>Studiepoengbev</v>
      </c>
      <c r="F1482" t="str">
        <f t="shared" si="956"/>
        <v>2021VFM0Studiepoengbev</v>
      </c>
      <c r="G1482" s="3">
        <f>'Liste detaljert wide'!F402</f>
        <v>0</v>
      </c>
      <c r="H1482" t="str">
        <f>VLOOKUP(E1482,Def!$B$2:$C$15,2,FALSE)</f>
        <v>Utdanningsinsentiv</v>
      </c>
      <c r="I1482" s="3">
        <f>IF(A1482='Enheter, modell og år'!$F$2-1,0,G1482-VLOOKUP(A1482-1&amp;B1482&amp;C1482&amp;E1482,$F$2:$G$7561,2,FALSE))</f>
        <v>0</v>
      </c>
      <c r="J1482" s="3">
        <f>IF(A1482='Enheter, modell og år'!$F$2-1,0,VLOOKUP(A1482-1&amp;B1482&amp;C1482&amp;E1482,$F$2:$G$7561,2,FALSE))</f>
        <v>0</v>
      </c>
    </row>
    <row r="1483" spans="1:10" x14ac:dyDescent="0.25">
      <c r="A1483">
        <f t="shared" ref="A1483:C1483" si="964">A943</f>
        <v>2021</v>
      </c>
      <c r="B1483" t="str">
        <f t="shared" si="964"/>
        <v>VFM</v>
      </c>
      <c r="C1483">
        <f t="shared" si="964"/>
        <v>0</v>
      </c>
      <c r="D1483">
        <f>IFERROR(VLOOKUP(C1483,'Enheter, modell og år'!$A$2:$B$31,2,FALSE),0)</f>
        <v>0</v>
      </c>
      <c r="E1483" t="str">
        <f>'Liste detaljert wide'!$F$1</f>
        <v>Studiepoengbev</v>
      </c>
      <c r="F1483" t="str">
        <f t="shared" si="956"/>
        <v>2021VFM0Studiepoengbev</v>
      </c>
      <c r="G1483" s="3">
        <f>'Liste detaljert wide'!F403</f>
        <v>0</v>
      </c>
      <c r="H1483" t="str">
        <f>VLOOKUP(E1483,Def!$B$2:$C$15,2,FALSE)</f>
        <v>Utdanningsinsentiv</v>
      </c>
      <c r="I1483" s="3">
        <f>IF(A1483='Enheter, modell og år'!$F$2-1,0,G1483-VLOOKUP(A1483-1&amp;B1483&amp;C1483&amp;E1483,$F$2:$G$7561,2,FALSE))</f>
        <v>0</v>
      </c>
      <c r="J1483" s="3">
        <f>IF(A1483='Enheter, modell og år'!$F$2-1,0,VLOOKUP(A1483-1&amp;B1483&amp;C1483&amp;E1483,$F$2:$G$7561,2,FALSE))</f>
        <v>0</v>
      </c>
    </row>
    <row r="1484" spans="1:10" x14ac:dyDescent="0.25">
      <c r="A1484">
        <f t="shared" ref="A1484:C1484" si="965">A944</f>
        <v>2021</v>
      </c>
      <c r="B1484" t="str">
        <f t="shared" si="965"/>
        <v>VFM</v>
      </c>
      <c r="C1484">
        <f t="shared" si="965"/>
        <v>0</v>
      </c>
      <c r="D1484">
        <f>IFERROR(VLOOKUP(C1484,'Enheter, modell og år'!$A$2:$B$31,2,FALSE),0)</f>
        <v>0</v>
      </c>
      <c r="E1484" t="str">
        <f>'Liste detaljert wide'!$F$1</f>
        <v>Studiepoengbev</v>
      </c>
      <c r="F1484" t="str">
        <f t="shared" si="956"/>
        <v>2021VFM0Studiepoengbev</v>
      </c>
      <c r="G1484" s="3">
        <f>'Liste detaljert wide'!F404</f>
        <v>0</v>
      </c>
      <c r="H1484" t="str">
        <f>VLOOKUP(E1484,Def!$B$2:$C$15,2,FALSE)</f>
        <v>Utdanningsinsentiv</v>
      </c>
      <c r="I1484" s="3">
        <f>IF(A1484='Enheter, modell og år'!$F$2-1,0,G1484-VLOOKUP(A1484-1&amp;B1484&amp;C1484&amp;E1484,$F$2:$G$7561,2,FALSE))</f>
        <v>0</v>
      </c>
      <c r="J1484" s="3">
        <f>IF(A1484='Enheter, modell og år'!$F$2-1,0,VLOOKUP(A1484-1&amp;B1484&amp;C1484&amp;E1484,$F$2:$G$7561,2,FALSE))</f>
        <v>0</v>
      </c>
    </row>
    <row r="1485" spans="1:10" x14ac:dyDescent="0.25">
      <c r="A1485">
        <f t="shared" ref="A1485:C1485" si="966">A945</f>
        <v>2021</v>
      </c>
      <c r="B1485" t="str">
        <f t="shared" si="966"/>
        <v>VFM</v>
      </c>
      <c r="C1485">
        <f t="shared" si="966"/>
        <v>0</v>
      </c>
      <c r="D1485">
        <f>IFERROR(VLOOKUP(C1485,'Enheter, modell og år'!$A$2:$B$31,2,FALSE),0)</f>
        <v>0</v>
      </c>
      <c r="E1485" t="str">
        <f>'Liste detaljert wide'!$F$1</f>
        <v>Studiepoengbev</v>
      </c>
      <c r="F1485" t="str">
        <f t="shared" si="956"/>
        <v>2021VFM0Studiepoengbev</v>
      </c>
      <c r="G1485" s="3">
        <f>'Liste detaljert wide'!F405</f>
        <v>0</v>
      </c>
      <c r="H1485" t="str">
        <f>VLOOKUP(E1485,Def!$B$2:$C$15,2,FALSE)</f>
        <v>Utdanningsinsentiv</v>
      </c>
      <c r="I1485" s="3">
        <f>IF(A1485='Enheter, modell og år'!$F$2-1,0,G1485-VLOOKUP(A1485-1&amp;B1485&amp;C1485&amp;E1485,$F$2:$G$7561,2,FALSE))</f>
        <v>0</v>
      </c>
      <c r="J1485" s="3">
        <f>IF(A1485='Enheter, modell og år'!$F$2-1,0,VLOOKUP(A1485-1&amp;B1485&amp;C1485&amp;E1485,$F$2:$G$7561,2,FALSE))</f>
        <v>0</v>
      </c>
    </row>
    <row r="1486" spans="1:10" x14ac:dyDescent="0.25">
      <c r="A1486">
        <f t="shared" ref="A1486:C1486" si="967">A946</f>
        <v>2021</v>
      </c>
      <c r="B1486" t="str">
        <f t="shared" si="967"/>
        <v>VFM</v>
      </c>
      <c r="C1486">
        <f t="shared" si="967"/>
        <v>0</v>
      </c>
      <c r="D1486">
        <f>IFERROR(VLOOKUP(C1486,'Enheter, modell og år'!$A$2:$B$31,2,FALSE),0)</f>
        <v>0</v>
      </c>
      <c r="E1486" t="str">
        <f>'Liste detaljert wide'!$F$1</f>
        <v>Studiepoengbev</v>
      </c>
      <c r="F1486" t="str">
        <f t="shared" si="956"/>
        <v>2021VFM0Studiepoengbev</v>
      </c>
      <c r="G1486" s="3">
        <f>'Liste detaljert wide'!F406</f>
        <v>0</v>
      </c>
      <c r="H1486" t="str">
        <f>VLOOKUP(E1486,Def!$B$2:$C$15,2,FALSE)</f>
        <v>Utdanningsinsentiv</v>
      </c>
      <c r="I1486" s="3">
        <f>IF(A1486='Enheter, modell og år'!$F$2-1,0,G1486-VLOOKUP(A1486-1&amp;B1486&amp;C1486&amp;E1486,$F$2:$G$7561,2,FALSE))</f>
        <v>0</v>
      </c>
      <c r="J1486" s="3">
        <f>IF(A1486='Enheter, modell og år'!$F$2-1,0,VLOOKUP(A1486-1&amp;B1486&amp;C1486&amp;E1486,$F$2:$G$7561,2,FALSE))</f>
        <v>0</v>
      </c>
    </row>
    <row r="1487" spans="1:10" x14ac:dyDescent="0.25">
      <c r="A1487">
        <f t="shared" ref="A1487:C1487" si="968">A947</f>
        <v>2021</v>
      </c>
      <c r="B1487" t="str">
        <f t="shared" si="968"/>
        <v>VFM</v>
      </c>
      <c r="C1487">
        <f t="shared" si="968"/>
        <v>0</v>
      </c>
      <c r="D1487">
        <f>IFERROR(VLOOKUP(C1487,'Enheter, modell og år'!$A$2:$B$31,2,FALSE),0)</f>
        <v>0</v>
      </c>
      <c r="E1487" t="str">
        <f>'Liste detaljert wide'!$F$1</f>
        <v>Studiepoengbev</v>
      </c>
      <c r="F1487" t="str">
        <f t="shared" si="956"/>
        <v>2021VFM0Studiepoengbev</v>
      </c>
      <c r="G1487" s="3">
        <f>'Liste detaljert wide'!F407</f>
        <v>0</v>
      </c>
      <c r="H1487" t="str">
        <f>VLOOKUP(E1487,Def!$B$2:$C$15,2,FALSE)</f>
        <v>Utdanningsinsentiv</v>
      </c>
      <c r="I1487" s="3">
        <f>IF(A1487='Enheter, modell og år'!$F$2-1,0,G1487-VLOOKUP(A1487-1&amp;B1487&amp;C1487&amp;E1487,$F$2:$G$7561,2,FALSE))</f>
        <v>0</v>
      </c>
      <c r="J1487" s="3">
        <f>IF(A1487='Enheter, modell og år'!$F$2-1,0,VLOOKUP(A1487-1&amp;B1487&amp;C1487&amp;E1487,$F$2:$G$7561,2,FALSE))</f>
        <v>0</v>
      </c>
    </row>
    <row r="1488" spans="1:10" x14ac:dyDescent="0.25">
      <c r="A1488">
        <f t="shared" ref="A1488:C1488" si="969">A948</f>
        <v>2021</v>
      </c>
      <c r="B1488" t="str">
        <f t="shared" si="969"/>
        <v>VFM</v>
      </c>
      <c r="C1488">
        <f t="shared" si="969"/>
        <v>0</v>
      </c>
      <c r="D1488">
        <f>IFERROR(VLOOKUP(C1488,'Enheter, modell og år'!$A$2:$B$31,2,FALSE),0)</f>
        <v>0</v>
      </c>
      <c r="E1488" t="str">
        <f>'Liste detaljert wide'!$F$1</f>
        <v>Studiepoengbev</v>
      </c>
      <c r="F1488" t="str">
        <f t="shared" si="956"/>
        <v>2021VFM0Studiepoengbev</v>
      </c>
      <c r="G1488" s="3">
        <f>'Liste detaljert wide'!F408</f>
        <v>0</v>
      </c>
      <c r="H1488" t="str">
        <f>VLOOKUP(E1488,Def!$B$2:$C$15,2,FALSE)</f>
        <v>Utdanningsinsentiv</v>
      </c>
      <c r="I1488" s="3">
        <f>IF(A1488='Enheter, modell og år'!$F$2-1,0,G1488-VLOOKUP(A1488-1&amp;B1488&amp;C1488&amp;E1488,$F$2:$G$7561,2,FALSE))</f>
        <v>0</v>
      </c>
      <c r="J1488" s="3">
        <f>IF(A1488='Enheter, modell og år'!$F$2-1,0,VLOOKUP(A1488-1&amp;B1488&amp;C1488&amp;E1488,$F$2:$G$7561,2,FALSE))</f>
        <v>0</v>
      </c>
    </row>
    <row r="1489" spans="1:10" x14ac:dyDescent="0.25">
      <c r="A1489">
        <f t="shared" ref="A1489:C1489" si="970">A949</f>
        <v>2021</v>
      </c>
      <c r="B1489" t="str">
        <f t="shared" si="970"/>
        <v>VFM</v>
      </c>
      <c r="C1489">
        <f t="shared" si="970"/>
        <v>0</v>
      </c>
      <c r="D1489">
        <f>IFERROR(VLOOKUP(C1489,'Enheter, modell og år'!$A$2:$B$31,2,FALSE),0)</f>
        <v>0</v>
      </c>
      <c r="E1489" t="str">
        <f>'Liste detaljert wide'!$F$1</f>
        <v>Studiepoengbev</v>
      </c>
      <c r="F1489" t="str">
        <f t="shared" si="956"/>
        <v>2021VFM0Studiepoengbev</v>
      </c>
      <c r="G1489" s="3">
        <f>'Liste detaljert wide'!F409</f>
        <v>0</v>
      </c>
      <c r="H1489" t="str">
        <f>VLOOKUP(E1489,Def!$B$2:$C$15,2,FALSE)</f>
        <v>Utdanningsinsentiv</v>
      </c>
      <c r="I1489" s="3">
        <f>IF(A1489='Enheter, modell og år'!$F$2-1,0,G1489-VLOOKUP(A1489-1&amp;B1489&amp;C1489&amp;E1489,$F$2:$G$7561,2,FALSE))</f>
        <v>0</v>
      </c>
      <c r="J1489" s="3">
        <f>IF(A1489='Enheter, modell og år'!$F$2-1,0,VLOOKUP(A1489-1&amp;B1489&amp;C1489&amp;E1489,$F$2:$G$7561,2,FALSE))</f>
        <v>0</v>
      </c>
    </row>
    <row r="1490" spans="1:10" x14ac:dyDescent="0.25">
      <c r="A1490">
        <f t="shared" ref="A1490:C1490" si="971">A950</f>
        <v>2021</v>
      </c>
      <c r="B1490" t="str">
        <f t="shared" si="971"/>
        <v>VFM</v>
      </c>
      <c r="C1490">
        <f t="shared" si="971"/>
        <v>0</v>
      </c>
      <c r="D1490">
        <f>IFERROR(VLOOKUP(C1490,'Enheter, modell og år'!$A$2:$B$31,2,FALSE),0)</f>
        <v>0</v>
      </c>
      <c r="E1490" t="str">
        <f>'Liste detaljert wide'!$F$1</f>
        <v>Studiepoengbev</v>
      </c>
      <c r="F1490" t="str">
        <f t="shared" si="956"/>
        <v>2021VFM0Studiepoengbev</v>
      </c>
      <c r="G1490" s="3">
        <f>'Liste detaljert wide'!F410</f>
        <v>0</v>
      </c>
      <c r="H1490" t="str">
        <f>VLOOKUP(E1490,Def!$B$2:$C$15,2,FALSE)</f>
        <v>Utdanningsinsentiv</v>
      </c>
      <c r="I1490" s="3">
        <f>IF(A1490='Enheter, modell og år'!$F$2-1,0,G1490-VLOOKUP(A1490-1&amp;B1490&amp;C1490&amp;E1490,$F$2:$G$7561,2,FALSE))</f>
        <v>0</v>
      </c>
      <c r="J1490" s="3">
        <f>IF(A1490='Enheter, modell og år'!$F$2-1,0,VLOOKUP(A1490-1&amp;B1490&amp;C1490&amp;E1490,$F$2:$G$7561,2,FALSE))</f>
        <v>0</v>
      </c>
    </row>
    <row r="1491" spans="1:10" x14ac:dyDescent="0.25">
      <c r="A1491">
        <f t="shared" ref="A1491:C1491" si="972">A951</f>
        <v>2021</v>
      </c>
      <c r="B1491" t="str">
        <f t="shared" si="972"/>
        <v>VFM</v>
      </c>
      <c r="C1491">
        <f t="shared" si="972"/>
        <v>0</v>
      </c>
      <c r="D1491">
        <f>IFERROR(VLOOKUP(C1491,'Enheter, modell og år'!$A$2:$B$31,2,FALSE),0)</f>
        <v>0</v>
      </c>
      <c r="E1491" t="str">
        <f>'Liste detaljert wide'!$F$1</f>
        <v>Studiepoengbev</v>
      </c>
      <c r="F1491" t="str">
        <f t="shared" si="956"/>
        <v>2021VFM0Studiepoengbev</v>
      </c>
      <c r="G1491" s="3">
        <f>'Liste detaljert wide'!F411</f>
        <v>0</v>
      </c>
      <c r="H1491" t="str">
        <f>VLOOKUP(E1491,Def!$B$2:$C$15,2,FALSE)</f>
        <v>Utdanningsinsentiv</v>
      </c>
      <c r="I1491" s="3">
        <f>IF(A1491='Enheter, modell og år'!$F$2-1,0,G1491-VLOOKUP(A1491-1&amp;B1491&amp;C1491&amp;E1491,$F$2:$G$7561,2,FALSE))</f>
        <v>0</v>
      </c>
      <c r="J1491" s="3">
        <f>IF(A1491='Enheter, modell og år'!$F$2-1,0,VLOOKUP(A1491-1&amp;B1491&amp;C1491&amp;E1491,$F$2:$G$7561,2,FALSE))</f>
        <v>0</v>
      </c>
    </row>
    <row r="1492" spans="1:10" x14ac:dyDescent="0.25">
      <c r="A1492">
        <f t="shared" ref="A1492:C1492" si="973">A952</f>
        <v>2021</v>
      </c>
      <c r="B1492" t="str">
        <f t="shared" si="973"/>
        <v>VFM</v>
      </c>
      <c r="C1492">
        <f t="shared" si="973"/>
        <v>0</v>
      </c>
      <c r="D1492">
        <f>IFERROR(VLOOKUP(C1492,'Enheter, modell og år'!$A$2:$B$31,2,FALSE),0)</f>
        <v>0</v>
      </c>
      <c r="E1492" t="str">
        <f>'Liste detaljert wide'!$F$1</f>
        <v>Studiepoengbev</v>
      </c>
      <c r="F1492" t="str">
        <f t="shared" si="956"/>
        <v>2021VFM0Studiepoengbev</v>
      </c>
      <c r="G1492" s="3">
        <f>'Liste detaljert wide'!F412</f>
        <v>0</v>
      </c>
      <c r="H1492" t="str">
        <f>VLOOKUP(E1492,Def!$B$2:$C$15,2,FALSE)</f>
        <v>Utdanningsinsentiv</v>
      </c>
      <c r="I1492" s="3">
        <f>IF(A1492='Enheter, modell og år'!$F$2-1,0,G1492-VLOOKUP(A1492-1&amp;B1492&amp;C1492&amp;E1492,$F$2:$G$7561,2,FALSE))</f>
        <v>0</v>
      </c>
      <c r="J1492" s="3">
        <f>IF(A1492='Enheter, modell og år'!$F$2-1,0,VLOOKUP(A1492-1&amp;B1492&amp;C1492&amp;E1492,$F$2:$G$7561,2,FALSE))</f>
        <v>0</v>
      </c>
    </row>
    <row r="1493" spans="1:10" x14ac:dyDescent="0.25">
      <c r="A1493">
        <f t="shared" ref="A1493:C1493" si="974">A953</f>
        <v>2021</v>
      </c>
      <c r="B1493" t="str">
        <f t="shared" si="974"/>
        <v>VFM</v>
      </c>
      <c r="C1493">
        <f t="shared" si="974"/>
        <v>0</v>
      </c>
      <c r="D1493">
        <f>IFERROR(VLOOKUP(C1493,'Enheter, modell og år'!$A$2:$B$31,2,FALSE),0)</f>
        <v>0</v>
      </c>
      <c r="E1493" t="str">
        <f>'Liste detaljert wide'!$F$1</f>
        <v>Studiepoengbev</v>
      </c>
      <c r="F1493" t="str">
        <f t="shared" si="956"/>
        <v>2021VFM0Studiepoengbev</v>
      </c>
      <c r="G1493" s="3">
        <f>'Liste detaljert wide'!F413</f>
        <v>0</v>
      </c>
      <c r="H1493" t="str">
        <f>VLOOKUP(E1493,Def!$B$2:$C$15,2,FALSE)</f>
        <v>Utdanningsinsentiv</v>
      </c>
      <c r="I1493" s="3">
        <f>IF(A1493='Enheter, modell og år'!$F$2-1,0,G1493-VLOOKUP(A1493-1&amp;B1493&amp;C1493&amp;E1493,$F$2:$G$7561,2,FALSE))</f>
        <v>0</v>
      </c>
      <c r="J1493" s="3">
        <f>IF(A1493='Enheter, modell og år'!$F$2-1,0,VLOOKUP(A1493-1&amp;B1493&amp;C1493&amp;E1493,$F$2:$G$7561,2,FALSE))</f>
        <v>0</v>
      </c>
    </row>
    <row r="1494" spans="1:10" x14ac:dyDescent="0.25">
      <c r="A1494">
        <f t="shared" ref="A1494:C1494" si="975">A954</f>
        <v>2021</v>
      </c>
      <c r="B1494" t="str">
        <f t="shared" si="975"/>
        <v>VFM</v>
      </c>
      <c r="C1494">
        <f t="shared" si="975"/>
        <v>0</v>
      </c>
      <c r="D1494">
        <f>IFERROR(VLOOKUP(C1494,'Enheter, modell og år'!$A$2:$B$31,2,FALSE),0)</f>
        <v>0</v>
      </c>
      <c r="E1494" t="str">
        <f>'Liste detaljert wide'!$F$1</f>
        <v>Studiepoengbev</v>
      </c>
      <c r="F1494" t="str">
        <f t="shared" si="956"/>
        <v>2021VFM0Studiepoengbev</v>
      </c>
      <c r="G1494" s="3">
        <f>'Liste detaljert wide'!F414</f>
        <v>0</v>
      </c>
      <c r="H1494" t="str">
        <f>VLOOKUP(E1494,Def!$B$2:$C$15,2,FALSE)</f>
        <v>Utdanningsinsentiv</v>
      </c>
      <c r="I1494" s="3">
        <f>IF(A1494='Enheter, modell og år'!$F$2-1,0,G1494-VLOOKUP(A1494-1&amp;B1494&amp;C1494&amp;E1494,$F$2:$G$7561,2,FALSE))</f>
        <v>0</v>
      </c>
      <c r="J1494" s="3">
        <f>IF(A1494='Enheter, modell og år'!$F$2-1,0,VLOOKUP(A1494-1&amp;B1494&amp;C1494&amp;E1494,$F$2:$G$7561,2,FALSE))</f>
        <v>0</v>
      </c>
    </row>
    <row r="1495" spans="1:10" x14ac:dyDescent="0.25">
      <c r="A1495">
        <f t="shared" ref="A1495:C1495" si="976">A955</f>
        <v>2021</v>
      </c>
      <c r="B1495" t="str">
        <f t="shared" si="976"/>
        <v>VFM</v>
      </c>
      <c r="C1495">
        <f t="shared" si="976"/>
        <v>0</v>
      </c>
      <c r="D1495">
        <f>IFERROR(VLOOKUP(C1495,'Enheter, modell og år'!$A$2:$B$31,2,FALSE),0)</f>
        <v>0</v>
      </c>
      <c r="E1495" t="str">
        <f>'Liste detaljert wide'!$F$1</f>
        <v>Studiepoengbev</v>
      </c>
      <c r="F1495" t="str">
        <f t="shared" si="956"/>
        <v>2021VFM0Studiepoengbev</v>
      </c>
      <c r="G1495" s="3">
        <f>'Liste detaljert wide'!F415</f>
        <v>0</v>
      </c>
      <c r="H1495" t="str">
        <f>VLOOKUP(E1495,Def!$B$2:$C$15,2,FALSE)</f>
        <v>Utdanningsinsentiv</v>
      </c>
      <c r="I1495" s="3">
        <f>IF(A1495='Enheter, modell og år'!$F$2-1,0,G1495-VLOOKUP(A1495-1&amp;B1495&amp;C1495&amp;E1495,$F$2:$G$7561,2,FALSE))</f>
        <v>0</v>
      </c>
      <c r="J1495" s="3">
        <f>IF(A1495='Enheter, modell og år'!$F$2-1,0,VLOOKUP(A1495-1&amp;B1495&amp;C1495&amp;E1495,$F$2:$G$7561,2,FALSE))</f>
        <v>0</v>
      </c>
    </row>
    <row r="1496" spans="1:10" x14ac:dyDescent="0.25">
      <c r="A1496">
        <f t="shared" ref="A1496:C1496" si="977">A956</f>
        <v>2021</v>
      </c>
      <c r="B1496" t="str">
        <f t="shared" si="977"/>
        <v>VFM</v>
      </c>
      <c r="C1496">
        <f t="shared" si="977"/>
        <v>0</v>
      </c>
      <c r="D1496">
        <f>IFERROR(VLOOKUP(C1496,'Enheter, modell og år'!$A$2:$B$31,2,FALSE),0)</f>
        <v>0</v>
      </c>
      <c r="E1496" t="str">
        <f>'Liste detaljert wide'!$F$1</f>
        <v>Studiepoengbev</v>
      </c>
      <c r="F1496" t="str">
        <f t="shared" si="956"/>
        <v>2021VFM0Studiepoengbev</v>
      </c>
      <c r="G1496" s="3">
        <f>'Liste detaljert wide'!F416</f>
        <v>0</v>
      </c>
      <c r="H1496" t="str">
        <f>VLOOKUP(E1496,Def!$B$2:$C$15,2,FALSE)</f>
        <v>Utdanningsinsentiv</v>
      </c>
      <c r="I1496" s="3">
        <f>IF(A1496='Enheter, modell og år'!$F$2-1,0,G1496-VLOOKUP(A1496-1&amp;B1496&amp;C1496&amp;E1496,$F$2:$G$7561,2,FALSE))</f>
        <v>0</v>
      </c>
      <c r="J1496" s="3">
        <f>IF(A1496='Enheter, modell og år'!$F$2-1,0,VLOOKUP(A1496-1&amp;B1496&amp;C1496&amp;E1496,$F$2:$G$7561,2,FALSE))</f>
        <v>0</v>
      </c>
    </row>
    <row r="1497" spans="1:10" x14ac:dyDescent="0.25">
      <c r="A1497">
        <f t="shared" ref="A1497:C1497" si="978">A957</f>
        <v>2021</v>
      </c>
      <c r="B1497" t="str">
        <f t="shared" si="978"/>
        <v>VFM</v>
      </c>
      <c r="C1497">
        <f t="shared" si="978"/>
        <v>0</v>
      </c>
      <c r="D1497">
        <f>IFERROR(VLOOKUP(C1497,'Enheter, modell og år'!$A$2:$B$31,2,FALSE),0)</f>
        <v>0</v>
      </c>
      <c r="E1497" t="str">
        <f>'Liste detaljert wide'!$F$1</f>
        <v>Studiepoengbev</v>
      </c>
      <c r="F1497" t="str">
        <f t="shared" si="956"/>
        <v>2021VFM0Studiepoengbev</v>
      </c>
      <c r="G1497" s="3">
        <f>'Liste detaljert wide'!F417</f>
        <v>0</v>
      </c>
      <c r="H1497" t="str">
        <f>VLOOKUP(E1497,Def!$B$2:$C$15,2,FALSE)</f>
        <v>Utdanningsinsentiv</v>
      </c>
      <c r="I1497" s="3">
        <f>IF(A1497='Enheter, modell og år'!$F$2-1,0,G1497-VLOOKUP(A1497-1&amp;B1497&amp;C1497&amp;E1497,$F$2:$G$7561,2,FALSE))</f>
        <v>0</v>
      </c>
      <c r="J1497" s="3">
        <f>IF(A1497='Enheter, modell og år'!$F$2-1,0,VLOOKUP(A1497-1&amp;B1497&amp;C1497&amp;E1497,$F$2:$G$7561,2,FALSE))</f>
        <v>0</v>
      </c>
    </row>
    <row r="1498" spans="1:10" x14ac:dyDescent="0.25">
      <c r="A1498">
        <f t="shared" ref="A1498:C1498" si="979">A958</f>
        <v>2021</v>
      </c>
      <c r="B1498" t="str">
        <f t="shared" si="979"/>
        <v>VFM</v>
      </c>
      <c r="C1498">
        <f t="shared" si="979"/>
        <v>0</v>
      </c>
      <c r="D1498">
        <f>IFERROR(VLOOKUP(C1498,'Enheter, modell og år'!$A$2:$B$31,2,FALSE),0)</f>
        <v>0</v>
      </c>
      <c r="E1498" t="str">
        <f>'Liste detaljert wide'!$F$1</f>
        <v>Studiepoengbev</v>
      </c>
      <c r="F1498" t="str">
        <f t="shared" si="956"/>
        <v>2021VFM0Studiepoengbev</v>
      </c>
      <c r="G1498" s="3">
        <f>'Liste detaljert wide'!F418</f>
        <v>0</v>
      </c>
      <c r="H1498" t="str">
        <f>VLOOKUP(E1498,Def!$B$2:$C$15,2,FALSE)</f>
        <v>Utdanningsinsentiv</v>
      </c>
      <c r="I1498" s="3">
        <f>IF(A1498='Enheter, modell og år'!$F$2-1,0,G1498-VLOOKUP(A1498-1&amp;B1498&amp;C1498&amp;E1498,$F$2:$G$7561,2,FALSE))</f>
        <v>0</v>
      </c>
      <c r="J1498" s="3">
        <f>IF(A1498='Enheter, modell og år'!$F$2-1,0,VLOOKUP(A1498-1&amp;B1498&amp;C1498&amp;E1498,$F$2:$G$7561,2,FALSE))</f>
        <v>0</v>
      </c>
    </row>
    <row r="1499" spans="1:10" x14ac:dyDescent="0.25">
      <c r="A1499">
        <f t="shared" ref="A1499:C1499" si="980">A959</f>
        <v>2021</v>
      </c>
      <c r="B1499" t="str">
        <f t="shared" si="980"/>
        <v>VFM</v>
      </c>
      <c r="C1499">
        <f t="shared" si="980"/>
        <v>0</v>
      </c>
      <c r="D1499">
        <f>IFERROR(VLOOKUP(C1499,'Enheter, modell og år'!$A$2:$B$31,2,FALSE),0)</f>
        <v>0</v>
      </c>
      <c r="E1499" t="str">
        <f>'Liste detaljert wide'!$F$1</f>
        <v>Studiepoengbev</v>
      </c>
      <c r="F1499" t="str">
        <f t="shared" si="956"/>
        <v>2021VFM0Studiepoengbev</v>
      </c>
      <c r="G1499" s="3">
        <f>'Liste detaljert wide'!F419</f>
        <v>0</v>
      </c>
      <c r="H1499" t="str">
        <f>VLOOKUP(E1499,Def!$B$2:$C$15,2,FALSE)</f>
        <v>Utdanningsinsentiv</v>
      </c>
      <c r="I1499" s="3">
        <f>IF(A1499='Enheter, modell og år'!$F$2-1,0,G1499-VLOOKUP(A1499-1&amp;B1499&amp;C1499&amp;E1499,$F$2:$G$7561,2,FALSE))</f>
        <v>0</v>
      </c>
      <c r="J1499" s="3">
        <f>IF(A1499='Enheter, modell og år'!$F$2-1,0,VLOOKUP(A1499-1&amp;B1499&amp;C1499&amp;E1499,$F$2:$G$7561,2,FALSE))</f>
        <v>0</v>
      </c>
    </row>
    <row r="1500" spans="1:10" x14ac:dyDescent="0.25">
      <c r="A1500">
        <f t="shared" ref="A1500:C1500" si="981">A960</f>
        <v>2021</v>
      </c>
      <c r="B1500" t="str">
        <f t="shared" si="981"/>
        <v>VFM</v>
      </c>
      <c r="C1500">
        <f t="shared" si="981"/>
        <v>0</v>
      </c>
      <c r="D1500">
        <f>IFERROR(VLOOKUP(C1500,'Enheter, modell og år'!$A$2:$B$31,2,FALSE),0)</f>
        <v>0</v>
      </c>
      <c r="E1500" t="str">
        <f>'Liste detaljert wide'!$F$1</f>
        <v>Studiepoengbev</v>
      </c>
      <c r="F1500" t="str">
        <f t="shared" si="956"/>
        <v>2021VFM0Studiepoengbev</v>
      </c>
      <c r="G1500" s="3">
        <f>'Liste detaljert wide'!F420</f>
        <v>0</v>
      </c>
      <c r="H1500" t="str">
        <f>VLOOKUP(E1500,Def!$B$2:$C$15,2,FALSE)</f>
        <v>Utdanningsinsentiv</v>
      </c>
      <c r="I1500" s="3">
        <f>IF(A1500='Enheter, modell og år'!$F$2-1,0,G1500-VLOOKUP(A1500-1&amp;B1500&amp;C1500&amp;E1500,$F$2:$G$7561,2,FALSE))</f>
        <v>0</v>
      </c>
      <c r="J1500" s="3">
        <f>IF(A1500='Enheter, modell og år'!$F$2-1,0,VLOOKUP(A1500-1&amp;B1500&amp;C1500&amp;E1500,$F$2:$G$7561,2,FALSE))</f>
        <v>0</v>
      </c>
    </row>
    <row r="1501" spans="1:10" x14ac:dyDescent="0.25">
      <c r="A1501">
        <f t="shared" ref="A1501:C1501" si="982">A961</f>
        <v>2021</v>
      </c>
      <c r="B1501" t="str">
        <f t="shared" si="982"/>
        <v>VFM</v>
      </c>
      <c r="C1501">
        <f t="shared" si="982"/>
        <v>0</v>
      </c>
      <c r="D1501">
        <f>IFERROR(VLOOKUP(C1501,'Enheter, modell og år'!$A$2:$B$31,2,FALSE),0)</f>
        <v>0</v>
      </c>
      <c r="E1501" t="str">
        <f>'Liste detaljert wide'!$F$1</f>
        <v>Studiepoengbev</v>
      </c>
      <c r="F1501" t="str">
        <f t="shared" si="956"/>
        <v>2021VFM0Studiepoengbev</v>
      </c>
      <c r="G1501" s="3">
        <f>'Liste detaljert wide'!F421</f>
        <v>0</v>
      </c>
      <c r="H1501" t="str">
        <f>VLOOKUP(E1501,Def!$B$2:$C$15,2,FALSE)</f>
        <v>Utdanningsinsentiv</v>
      </c>
      <c r="I1501" s="3">
        <f>IF(A1501='Enheter, modell og år'!$F$2-1,0,G1501-VLOOKUP(A1501-1&amp;B1501&amp;C1501&amp;E1501,$F$2:$G$7561,2,FALSE))</f>
        <v>0</v>
      </c>
      <c r="J1501" s="3">
        <f>IF(A1501='Enheter, modell og år'!$F$2-1,0,VLOOKUP(A1501-1&amp;B1501&amp;C1501&amp;E1501,$F$2:$G$7561,2,FALSE))</f>
        <v>0</v>
      </c>
    </row>
    <row r="1502" spans="1:10" x14ac:dyDescent="0.25">
      <c r="A1502">
        <f t="shared" ref="A1502:C1502" si="983">A962</f>
        <v>2022</v>
      </c>
      <c r="B1502" t="str">
        <f t="shared" si="983"/>
        <v>VFM</v>
      </c>
      <c r="C1502">
        <f t="shared" si="983"/>
        <v>0</v>
      </c>
      <c r="D1502">
        <f>IFERROR(VLOOKUP(C1502,'Enheter, modell og år'!$A$2:$B$31,2,FALSE),0)</f>
        <v>0</v>
      </c>
      <c r="E1502" t="str">
        <f>'Liste detaljert wide'!$F$1</f>
        <v>Studiepoengbev</v>
      </c>
      <c r="F1502" t="str">
        <f t="shared" si="956"/>
        <v>2022VFM0Studiepoengbev</v>
      </c>
      <c r="G1502" s="3">
        <f>'Liste detaljert wide'!F422</f>
        <v>0</v>
      </c>
      <c r="H1502" t="str">
        <f>VLOOKUP(E1502,Def!$B$2:$C$15,2,FALSE)</f>
        <v>Utdanningsinsentiv</v>
      </c>
      <c r="I1502" s="3">
        <f>IF(A1502='Enheter, modell og år'!$F$2-1,0,G1502-VLOOKUP(A1502-1&amp;B1502&amp;C1502&amp;E1502,$F$2:$G$7561,2,FALSE))</f>
        <v>0</v>
      </c>
      <c r="J1502" s="3">
        <f>IF(A1502='Enheter, modell og år'!$F$2-1,0,VLOOKUP(A1502-1&amp;B1502&amp;C1502&amp;E1502,$F$2:$G$7561,2,FALSE))</f>
        <v>0</v>
      </c>
    </row>
    <row r="1503" spans="1:10" x14ac:dyDescent="0.25">
      <c r="A1503">
        <f t="shared" ref="A1503:C1503" si="984">A963</f>
        <v>2022</v>
      </c>
      <c r="B1503" t="str">
        <f t="shared" si="984"/>
        <v>VFM</v>
      </c>
      <c r="C1503">
        <f t="shared" si="984"/>
        <v>0</v>
      </c>
      <c r="D1503">
        <f>IFERROR(VLOOKUP(C1503,'Enheter, modell og år'!$A$2:$B$31,2,FALSE),0)</f>
        <v>0</v>
      </c>
      <c r="E1503" t="str">
        <f>'Liste detaljert wide'!$F$1</f>
        <v>Studiepoengbev</v>
      </c>
      <c r="F1503" t="str">
        <f t="shared" si="956"/>
        <v>2022VFM0Studiepoengbev</v>
      </c>
      <c r="G1503" s="3">
        <f>'Liste detaljert wide'!F423</f>
        <v>0</v>
      </c>
      <c r="H1503" t="str">
        <f>VLOOKUP(E1503,Def!$B$2:$C$15,2,FALSE)</f>
        <v>Utdanningsinsentiv</v>
      </c>
      <c r="I1503" s="3">
        <f>IF(A1503='Enheter, modell og år'!$F$2-1,0,G1503-VLOOKUP(A1503-1&amp;B1503&amp;C1503&amp;E1503,$F$2:$G$7561,2,FALSE))</f>
        <v>0</v>
      </c>
      <c r="J1503" s="3">
        <f>IF(A1503='Enheter, modell og år'!$F$2-1,0,VLOOKUP(A1503-1&amp;B1503&amp;C1503&amp;E1503,$F$2:$G$7561,2,FALSE))</f>
        <v>0</v>
      </c>
    </row>
    <row r="1504" spans="1:10" x14ac:dyDescent="0.25">
      <c r="A1504">
        <f t="shared" ref="A1504:C1504" si="985">A964</f>
        <v>2022</v>
      </c>
      <c r="B1504" t="str">
        <f t="shared" si="985"/>
        <v>VFM</v>
      </c>
      <c r="C1504">
        <f t="shared" si="985"/>
        <v>0</v>
      </c>
      <c r="D1504">
        <f>IFERROR(VLOOKUP(C1504,'Enheter, modell og år'!$A$2:$B$31,2,FALSE),0)</f>
        <v>0</v>
      </c>
      <c r="E1504" t="str">
        <f>'Liste detaljert wide'!$F$1</f>
        <v>Studiepoengbev</v>
      </c>
      <c r="F1504" t="str">
        <f t="shared" si="956"/>
        <v>2022VFM0Studiepoengbev</v>
      </c>
      <c r="G1504" s="3">
        <f>'Liste detaljert wide'!F424</f>
        <v>0</v>
      </c>
      <c r="H1504" t="str">
        <f>VLOOKUP(E1504,Def!$B$2:$C$15,2,FALSE)</f>
        <v>Utdanningsinsentiv</v>
      </c>
      <c r="I1504" s="3">
        <f>IF(A1504='Enheter, modell og år'!$F$2-1,0,G1504-VLOOKUP(A1504-1&amp;B1504&amp;C1504&amp;E1504,$F$2:$G$7561,2,FALSE))</f>
        <v>0</v>
      </c>
      <c r="J1504" s="3">
        <f>IF(A1504='Enheter, modell og år'!$F$2-1,0,VLOOKUP(A1504-1&amp;B1504&amp;C1504&amp;E1504,$F$2:$G$7561,2,FALSE))</f>
        <v>0</v>
      </c>
    </row>
    <row r="1505" spans="1:10" x14ac:dyDescent="0.25">
      <c r="A1505">
        <f t="shared" ref="A1505:C1505" si="986">A965</f>
        <v>2022</v>
      </c>
      <c r="B1505" t="str">
        <f t="shared" si="986"/>
        <v>VFM</v>
      </c>
      <c r="C1505">
        <f t="shared" si="986"/>
        <v>0</v>
      </c>
      <c r="D1505">
        <f>IFERROR(VLOOKUP(C1505,'Enheter, modell og år'!$A$2:$B$31,2,FALSE),0)</f>
        <v>0</v>
      </c>
      <c r="E1505" t="str">
        <f>'Liste detaljert wide'!$F$1</f>
        <v>Studiepoengbev</v>
      </c>
      <c r="F1505" t="str">
        <f t="shared" si="956"/>
        <v>2022VFM0Studiepoengbev</v>
      </c>
      <c r="G1505" s="3">
        <f>'Liste detaljert wide'!F425</f>
        <v>0</v>
      </c>
      <c r="H1505" t="str">
        <f>VLOOKUP(E1505,Def!$B$2:$C$15,2,FALSE)</f>
        <v>Utdanningsinsentiv</v>
      </c>
      <c r="I1505" s="3">
        <f>IF(A1505='Enheter, modell og år'!$F$2-1,0,G1505-VLOOKUP(A1505-1&amp;B1505&amp;C1505&amp;E1505,$F$2:$G$7561,2,FALSE))</f>
        <v>0</v>
      </c>
      <c r="J1505" s="3">
        <f>IF(A1505='Enheter, modell og år'!$F$2-1,0,VLOOKUP(A1505-1&amp;B1505&amp;C1505&amp;E1505,$F$2:$G$7561,2,FALSE))</f>
        <v>0</v>
      </c>
    </row>
    <row r="1506" spans="1:10" x14ac:dyDescent="0.25">
      <c r="A1506">
        <f t="shared" ref="A1506:C1506" si="987">A966</f>
        <v>2022</v>
      </c>
      <c r="B1506" t="str">
        <f t="shared" si="987"/>
        <v>VFM</v>
      </c>
      <c r="C1506">
        <f t="shared" si="987"/>
        <v>0</v>
      </c>
      <c r="D1506">
        <f>IFERROR(VLOOKUP(C1506,'Enheter, modell og år'!$A$2:$B$31,2,FALSE),0)</f>
        <v>0</v>
      </c>
      <c r="E1506" t="str">
        <f>'Liste detaljert wide'!$F$1</f>
        <v>Studiepoengbev</v>
      </c>
      <c r="F1506" t="str">
        <f t="shared" si="956"/>
        <v>2022VFM0Studiepoengbev</v>
      </c>
      <c r="G1506" s="3">
        <f>'Liste detaljert wide'!F426</f>
        <v>0</v>
      </c>
      <c r="H1506" t="str">
        <f>VLOOKUP(E1506,Def!$B$2:$C$15,2,FALSE)</f>
        <v>Utdanningsinsentiv</v>
      </c>
      <c r="I1506" s="3">
        <f>IF(A1506='Enheter, modell og år'!$F$2-1,0,G1506-VLOOKUP(A1506-1&amp;B1506&amp;C1506&amp;E1506,$F$2:$G$7561,2,FALSE))</f>
        <v>0</v>
      </c>
      <c r="J1506" s="3">
        <f>IF(A1506='Enheter, modell og år'!$F$2-1,0,VLOOKUP(A1506-1&amp;B1506&amp;C1506&amp;E1506,$F$2:$G$7561,2,FALSE))</f>
        <v>0</v>
      </c>
    </row>
    <row r="1507" spans="1:10" x14ac:dyDescent="0.25">
      <c r="A1507">
        <f t="shared" ref="A1507:C1507" si="988">A967</f>
        <v>2022</v>
      </c>
      <c r="B1507" t="str">
        <f t="shared" si="988"/>
        <v>VFM</v>
      </c>
      <c r="C1507">
        <f t="shared" si="988"/>
        <v>0</v>
      </c>
      <c r="D1507">
        <f>IFERROR(VLOOKUP(C1507,'Enheter, modell og år'!$A$2:$B$31,2,FALSE),0)</f>
        <v>0</v>
      </c>
      <c r="E1507" t="str">
        <f>'Liste detaljert wide'!$F$1</f>
        <v>Studiepoengbev</v>
      </c>
      <c r="F1507" t="str">
        <f t="shared" si="956"/>
        <v>2022VFM0Studiepoengbev</v>
      </c>
      <c r="G1507" s="3">
        <f>'Liste detaljert wide'!F427</f>
        <v>0</v>
      </c>
      <c r="H1507" t="str">
        <f>VLOOKUP(E1507,Def!$B$2:$C$15,2,FALSE)</f>
        <v>Utdanningsinsentiv</v>
      </c>
      <c r="I1507" s="3">
        <f>IF(A1507='Enheter, modell og år'!$F$2-1,0,G1507-VLOOKUP(A1507-1&amp;B1507&amp;C1507&amp;E1507,$F$2:$G$7561,2,FALSE))</f>
        <v>0</v>
      </c>
      <c r="J1507" s="3">
        <f>IF(A1507='Enheter, modell og år'!$F$2-1,0,VLOOKUP(A1507-1&amp;B1507&amp;C1507&amp;E1507,$F$2:$G$7561,2,FALSE))</f>
        <v>0</v>
      </c>
    </row>
    <row r="1508" spans="1:10" x14ac:dyDescent="0.25">
      <c r="A1508">
        <f t="shared" ref="A1508:C1508" si="989">A968</f>
        <v>2022</v>
      </c>
      <c r="B1508" t="str">
        <f t="shared" si="989"/>
        <v>VFM</v>
      </c>
      <c r="C1508">
        <f t="shared" si="989"/>
        <v>0</v>
      </c>
      <c r="D1508">
        <f>IFERROR(VLOOKUP(C1508,'Enheter, modell og år'!$A$2:$B$31,2,FALSE),0)</f>
        <v>0</v>
      </c>
      <c r="E1508" t="str">
        <f>'Liste detaljert wide'!$F$1</f>
        <v>Studiepoengbev</v>
      </c>
      <c r="F1508" t="str">
        <f t="shared" si="956"/>
        <v>2022VFM0Studiepoengbev</v>
      </c>
      <c r="G1508" s="3">
        <f>'Liste detaljert wide'!F428</f>
        <v>0</v>
      </c>
      <c r="H1508" t="str">
        <f>VLOOKUP(E1508,Def!$B$2:$C$15,2,FALSE)</f>
        <v>Utdanningsinsentiv</v>
      </c>
      <c r="I1508" s="3">
        <f>IF(A1508='Enheter, modell og år'!$F$2-1,0,G1508-VLOOKUP(A1508-1&amp;B1508&amp;C1508&amp;E1508,$F$2:$G$7561,2,FALSE))</f>
        <v>0</v>
      </c>
      <c r="J1508" s="3">
        <f>IF(A1508='Enheter, modell og år'!$F$2-1,0,VLOOKUP(A1508-1&amp;B1508&amp;C1508&amp;E1508,$F$2:$G$7561,2,FALSE))</f>
        <v>0</v>
      </c>
    </row>
    <row r="1509" spans="1:10" x14ac:dyDescent="0.25">
      <c r="A1509">
        <f t="shared" ref="A1509:C1509" si="990">A969</f>
        <v>2022</v>
      </c>
      <c r="B1509" t="str">
        <f t="shared" si="990"/>
        <v>VFM</v>
      </c>
      <c r="C1509">
        <f t="shared" si="990"/>
        <v>0</v>
      </c>
      <c r="D1509">
        <f>IFERROR(VLOOKUP(C1509,'Enheter, modell og år'!$A$2:$B$31,2,FALSE),0)</f>
        <v>0</v>
      </c>
      <c r="E1509" t="str">
        <f>'Liste detaljert wide'!$F$1</f>
        <v>Studiepoengbev</v>
      </c>
      <c r="F1509" t="str">
        <f t="shared" si="956"/>
        <v>2022VFM0Studiepoengbev</v>
      </c>
      <c r="G1509" s="3">
        <f>'Liste detaljert wide'!F429</f>
        <v>0</v>
      </c>
      <c r="H1509" t="str">
        <f>VLOOKUP(E1509,Def!$B$2:$C$15,2,FALSE)</f>
        <v>Utdanningsinsentiv</v>
      </c>
      <c r="I1509" s="3">
        <f>IF(A1509='Enheter, modell og år'!$F$2-1,0,G1509-VLOOKUP(A1509-1&amp;B1509&amp;C1509&amp;E1509,$F$2:$G$7561,2,FALSE))</f>
        <v>0</v>
      </c>
      <c r="J1509" s="3">
        <f>IF(A1509='Enheter, modell og år'!$F$2-1,0,VLOOKUP(A1509-1&amp;B1509&amp;C1509&amp;E1509,$F$2:$G$7561,2,FALSE))</f>
        <v>0</v>
      </c>
    </row>
    <row r="1510" spans="1:10" x14ac:dyDescent="0.25">
      <c r="A1510">
        <f t="shared" ref="A1510:C1510" si="991">A970</f>
        <v>2022</v>
      </c>
      <c r="B1510" t="str">
        <f t="shared" si="991"/>
        <v>VFM</v>
      </c>
      <c r="C1510">
        <f t="shared" si="991"/>
        <v>0</v>
      </c>
      <c r="D1510">
        <f>IFERROR(VLOOKUP(C1510,'Enheter, modell og år'!$A$2:$B$31,2,FALSE),0)</f>
        <v>0</v>
      </c>
      <c r="E1510" t="str">
        <f>'Liste detaljert wide'!$F$1</f>
        <v>Studiepoengbev</v>
      </c>
      <c r="F1510" t="str">
        <f t="shared" si="956"/>
        <v>2022VFM0Studiepoengbev</v>
      </c>
      <c r="G1510" s="3">
        <f>'Liste detaljert wide'!F430</f>
        <v>0</v>
      </c>
      <c r="H1510" t="str">
        <f>VLOOKUP(E1510,Def!$B$2:$C$15,2,FALSE)</f>
        <v>Utdanningsinsentiv</v>
      </c>
      <c r="I1510" s="3">
        <f>IF(A1510='Enheter, modell og år'!$F$2-1,0,G1510-VLOOKUP(A1510-1&amp;B1510&amp;C1510&amp;E1510,$F$2:$G$7561,2,FALSE))</f>
        <v>0</v>
      </c>
      <c r="J1510" s="3">
        <f>IF(A1510='Enheter, modell og år'!$F$2-1,0,VLOOKUP(A1510-1&amp;B1510&amp;C1510&amp;E1510,$F$2:$G$7561,2,FALSE))</f>
        <v>0</v>
      </c>
    </row>
    <row r="1511" spans="1:10" x14ac:dyDescent="0.25">
      <c r="A1511">
        <f t="shared" ref="A1511:C1511" si="992">A971</f>
        <v>2022</v>
      </c>
      <c r="B1511" t="str">
        <f t="shared" si="992"/>
        <v>VFM</v>
      </c>
      <c r="C1511">
        <f t="shared" si="992"/>
        <v>0</v>
      </c>
      <c r="D1511">
        <f>IFERROR(VLOOKUP(C1511,'Enheter, modell og år'!$A$2:$B$31,2,FALSE),0)</f>
        <v>0</v>
      </c>
      <c r="E1511" t="str">
        <f>'Liste detaljert wide'!$F$1</f>
        <v>Studiepoengbev</v>
      </c>
      <c r="F1511" t="str">
        <f t="shared" si="956"/>
        <v>2022VFM0Studiepoengbev</v>
      </c>
      <c r="G1511" s="3">
        <f>'Liste detaljert wide'!F431</f>
        <v>0</v>
      </c>
      <c r="H1511" t="str">
        <f>VLOOKUP(E1511,Def!$B$2:$C$15,2,FALSE)</f>
        <v>Utdanningsinsentiv</v>
      </c>
      <c r="I1511" s="3">
        <f>IF(A1511='Enheter, modell og år'!$F$2-1,0,G1511-VLOOKUP(A1511-1&amp;B1511&amp;C1511&amp;E1511,$F$2:$G$7561,2,FALSE))</f>
        <v>0</v>
      </c>
      <c r="J1511" s="3">
        <f>IF(A1511='Enheter, modell og år'!$F$2-1,0,VLOOKUP(A1511-1&amp;B1511&amp;C1511&amp;E1511,$F$2:$G$7561,2,FALSE))</f>
        <v>0</v>
      </c>
    </row>
    <row r="1512" spans="1:10" x14ac:dyDescent="0.25">
      <c r="A1512">
        <f t="shared" ref="A1512:C1512" si="993">A972</f>
        <v>2022</v>
      </c>
      <c r="B1512" t="str">
        <f t="shared" si="993"/>
        <v>VFM</v>
      </c>
      <c r="C1512">
        <f t="shared" si="993"/>
        <v>0</v>
      </c>
      <c r="D1512">
        <f>IFERROR(VLOOKUP(C1512,'Enheter, modell og år'!$A$2:$B$31,2,FALSE),0)</f>
        <v>0</v>
      </c>
      <c r="E1512" t="str">
        <f>'Liste detaljert wide'!$F$1</f>
        <v>Studiepoengbev</v>
      </c>
      <c r="F1512" t="str">
        <f t="shared" si="956"/>
        <v>2022VFM0Studiepoengbev</v>
      </c>
      <c r="G1512" s="3">
        <f>'Liste detaljert wide'!F432</f>
        <v>0</v>
      </c>
      <c r="H1512" t="str">
        <f>VLOOKUP(E1512,Def!$B$2:$C$15,2,FALSE)</f>
        <v>Utdanningsinsentiv</v>
      </c>
      <c r="I1512" s="3">
        <f>IF(A1512='Enheter, modell og år'!$F$2-1,0,G1512-VLOOKUP(A1512-1&amp;B1512&amp;C1512&amp;E1512,$F$2:$G$7561,2,FALSE))</f>
        <v>0</v>
      </c>
      <c r="J1512" s="3">
        <f>IF(A1512='Enheter, modell og år'!$F$2-1,0,VLOOKUP(A1512-1&amp;B1512&amp;C1512&amp;E1512,$F$2:$G$7561,2,FALSE))</f>
        <v>0</v>
      </c>
    </row>
    <row r="1513" spans="1:10" x14ac:dyDescent="0.25">
      <c r="A1513">
        <f t="shared" ref="A1513:C1513" si="994">A973</f>
        <v>2022</v>
      </c>
      <c r="B1513" t="str">
        <f t="shared" si="994"/>
        <v>VFM</v>
      </c>
      <c r="C1513">
        <f t="shared" si="994"/>
        <v>0</v>
      </c>
      <c r="D1513">
        <f>IFERROR(VLOOKUP(C1513,'Enheter, modell og år'!$A$2:$B$31,2,FALSE),0)</f>
        <v>0</v>
      </c>
      <c r="E1513" t="str">
        <f>'Liste detaljert wide'!$F$1</f>
        <v>Studiepoengbev</v>
      </c>
      <c r="F1513" t="str">
        <f t="shared" si="956"/>
        <v>2022VFM0Studiepoengbev</v>
      </c>
      <c r="G1513" s="3">
        <f>'Liste detaljert wide'!F433</f>
        <v>0</v>
      </c>
      <c r="H1513" t="str">
        <f>VLOOKUP(E1513,Def!$B$2:$C$15,2,FALSE)</f>
        <v>Utdanningsinsentiv</v>
      </c>
      <c r="I1513" s="3">
        <f>IF(A1513='Enheter, modell og år'!$F$2-1,0,G1513-VLOOKUP(A1513-1&amp;B1513&amp;C1513&amp;E1513,$F$2:$G$7561,2,FALSE))</f>
        <v>0</v>
      </c>
      <c r="J1513" s="3">
        <f>IF(A1513='Enheter, modell og år'!$F$2-1,0,VLOOKUP(A1513-1&amp;B1513&amp;C1513&amp;E1513,$F$2:$G$7561,2,FALSE))</f>
        <v>0</v>
      </c>
    </row>
    <row r="1514" spans="1:10" x14ac:dyDescent="0.25">
      <c r="A1514">
        <f t="shared" ref="A1514:C1514" si="995">A974</f>
        <v>2022</v>
      </c>
      <c r="B1514" t="str">
        <f t="shared" si="995"/>
        <v>VFM</v>
      </c>
      <c r="C1514">
        <f t="shared" si="995"/>
        <v>0</v>
      </c>
      <c r="D1514">
        <f>IFERROR(VLOOKUP(C1514,'Enheter, modell og år'!$A$2:$B$31,2,FALSE),0)</f>
        <v>0</v>
      </c>
      <c r="E1514" t="str">
        <f>'Liste detaljert wide'!$F$1</f>
        <v>Studiepoengbev</v>
      </c>
      <c r="F1514" t="str">
        <f t="shared" si="956"/>
        <v>2022VFM0Studiepoengbev</v>
      </c>
      <c r="G1514" s="3">
        <f>'Liste detaljert wide'!F434</f>
        <v>0</v>
      </c>
      <c r="H1514" t="str">
        <f>VLOOKUP(E1514,Def!$B$2:$C$15,2,FALSE)</f>
        <v>Utdanningsinsentiv</v>
      </c>
      <c r="I1514" s="3">
        <f>IF(A1514='Enheter, modell og år'!$F$2-1,0,G1514-VLOOKUP(A1514-1&amp;B1514&amp;C1514&amp;E1514,$F$2:$G$7561,2,FALSE))</f>
        <v>0</v>
      </c>
      <c r="J1514" s="3">
        <f>IF(A1514='Enheter, modell og år'!$F$2-1,0,VLOOKUP(A1514-1&amp;B1514&amp;C1514&amp;E1514,$F$2:$G$7561,2,FALSE))</f>
        <v>0</v>
      </c>
    </row>
    <row r="1515" spans="1:10" x14ac:dyDescent="0.25">
      <c r="A1515">
        <f t="shared" ref="A1515:C1515" si="996">A975</f>
        <v>2022</v>
      </c>
      <c r="B1515" t="str">
        <f t="shared" si="996"/>
        <v>VFM</v>
      </c>
      <c r="C1515">
        <f t="shared" si="996"/>
        <v>0</v>
      </c>
      <c r="D1515">
        <f>IFERROR(VLOOKUP(C1515,'Enheter, modell og år'!$A$2:$B$31,2,FALSE),0)</f>
        <v>0</v>
      </c>
      <c r="E1515" t="str">
        <f>'Liste detaljert wide'!$F$1</f>
        <v>Studiepoengbev</v>
      </c>
      <c r="F1515" t="str">
        <f t="shared" si="956"/>
        <v>2022VFM0Studiepoengbev</v>
      </c>
      <c r="G1515" s="3">
        <f>'Liste detaljert wide'!F435</f>
        <v>0</v>
      </c>
      <c r="H1515" t="str">
        <f>VLOOKUP(E1515,Def!$B$2:$C$15,2,FALSE)</f>
        <v>Utdanningsinsentiv</v>
      </c>
      <c r="I1515" s="3">
        <f>IF(A1515='Enheter, modell og år'!$F$2-1,0,G1515-VLOOKUP(A1515-1&amp;B1515&amp;C1515&amp;E1515,$F$2:$G$7561,2,FALSE))</f>
        <v>0</v>
      </c>
      <c r="J1515" s="3">
        <f>IF(A1515='Enheter, modell og år'!$F$2-1,0,VLOOKUP(A1515-1&amp;B1515&amp;C1515&amp;E1515,$F$2:$G$7561,2,FALSE))</f>
        <v>0</v>
      </c>
    </row>
    <row r="1516" spans="1:10" x14ac:dyDescent="0.25">
      <c r="A1516">
        <f t="shared" ref="A1516:C1516" si="997">A976</f>
        <v>2022</v>
      </c>
      <c r="B1516" t="str">
        <f t="shared" si="997"/>
        <v>VFM</v>
      </c>
      <c r="C1516">
        <f t="shared" si="997"/>
        <v>0</v>
      </c>
      <c r="D1516">
        <f>IFERROR(VLOOKUP(C1516,'Enheter, modell og år'!$A$2:$B$31,2,FALSE),0)</f>
        <v>0</v>
      </c>
      <c r="E1516" t="str">
        <f>'Liste detaljert wide'!$F$1</f>
        <v>Studiepoengbev</v>
      </c>
      <c r="F1516" t="str">
        <f t="shared" si="956"/>
        <v>2022VFM0Studiepoengbev</v>
      </c>
      <c r="G1516" s="3">
        <f>'Liste detaljert wide'!F436</f>
        <v>0</v>
      </c>
      <c r="H1516" t="str">
        <f>VLOOKUP(E1516,Def!$B$2:$C$15,2,FALSE)</f>
        <v>Utdanningsinsentiv</v>
      </c>
      <c r="I1516" s="3">
        <f>IF(A1516='Enheter, modell og år'!$F$2-1,0,G1516-VLOOKUP(A1516-1&amp;B1516&amp;C1516&amp;E1516,$F$2:$G$7561,2,FALSE))</f>
        <v>0</v>
      </c>
      <c r="J1516" s="3">
        <f>IF(A1516='Enheter, modell og år'!$F$2-1,0,VLOOKUP(A1516-1&amp;B1516&amp;C1516&amp;E1516,$F$2:$G$7561,2,FALSE))</f>
        <v>0</v>
      </c>
    </row>
    <row r="1517" spans="1:10" x14ac:dyDescent="0.25">
      <c r="A1517">
        <f t="shared" ref="A1517:C1517" si="998">A977</f>
        <v>2022</v>
      </c>
      <c r="B1517" t="str">
        <f t="shared" si="998"/>
        <v>VFM</v>
      </c>
      <c r="C1517">
        <f t="shared" si="998"/>
        <v>0</v>
      </c>
      <c r="D1517">
        <f>IFERROR(VLOOKUP(C1517,'Enheter, modell og år'!$A$2:$B$31,2,FALSE),0)</f>
        <v>0</v>
      </c>
      <c r="E1517" t="str">
        <f>'Liste detaljert wide'!$F$1</f>
        <v>Studiepoengbev</v>
      </c>
      <c r="F1517" t="str">
        <f t="shared" si="956"/>
        <v>2022VFM0Studiepoengbev</v>
      </c>
      <c r="G1517" s="3">
        <f>'Liste detaljert wide'!F437</f>
        <v>0</v>
      </c>
      <c r="H1517" t="str">
        <f>VLOOKUP(E1517,Def!$B$2:$C$15,2,FALSE)</f>
        <v>Utdanningsinsentiv</v>
      </c>
      <c r="I1517" s="3">
        <f>IF(A1517='Enheter, modell og år'!$F$2-1,0,G1517-VLOOKUP(A1517-1&amp;B1517&amp;C1517&amp;E1517,$F$2:$G$7561,2,FALSE))</f>
        <v>0</v>
      </c>
      <c r="J1517" s="3">
        <f>IF(A1517='Enheter, modell og år'!$F$2-1,0,VLOOKUP(A1517-1&amp;B1517&amp;C1517&amp;E1517,$F$2:$G$7561,2,FALSE))</f>
        <v>0</v>
      </c>
    </row>
    <row r="1518" spans="1:10" x14ac:dyDescent="0.25">
      <c r="A1518">
        <f t="shared" ref="A1518:C1518" si="999">A978</f>
        <v>2022</v>
      </c>
      <c r="B1518" t="str">
        <f t="shared" si="999"/>
        <v>VFM</v>
      </c>
      <c r="C1518">
        <f t="shared" si="999"/>
        <v>0</v>
      </c>
      <c r="D1518">
        <f>IFERROR(VLOOKUP(C1518,'Enheter, modell og år'!$A$2:$B$31,2,FALSE),0)</f>
        <v>0</v>
      </c>
      <c r="E1518" t="str">
        <f>'Liste detaljert wide'!$F$1</f>
        <v>Studiepoengbev</v>
      </c>
      <c r="F1518" t="str">
        <f t="shared" si="956"/>
        <v>2022VFM0Studiepoengbev</v>
      </c>
      <c r="G1518" s="3">
        <f>'Liste detaljert wide'!F438</f>
        <v>0</v>
      </c>
      <c r="H1518" t="str">
        <f>VLOOKUP(E1518,Def!$B$2:$C$15,2,FALSE)</f>
        <v>Utdanningsinsentiv</v>
      </c>
      <c r="I1518" s="3">
        <f>IF(A1518='Enheter, modell og år'!$F$2-1,0,G1518-VLOOKUP(A1518-1&amp;B1518&amp;C1518&amp;E1518,$F$2:$G$7561,2,FALSE))</f>
        <v>0</v>
      </c>
      <c r="J1518" s="3">
        <f>IF(A1518='Enheter, modell og år'!$F$2-1,0,VLOOKUP(A1518-1&amp;B1518&amp;C1518&amp;E1518,$F$2:$G$7561,2,FALSE))</f>
        <v>0</v>
      </c>
    </row>
    <row r="1519" spans="1:10" x14ac:dyDescent="0.25">
      <c r="A1519">
        <f t="shared" ref="A1519:C1519" si="1000">A979</f>
        <v>2022</v>
      </c>
      <c r="B1519" t="str">
        <f t="shared" si="1000"/>
        <v>VFM</v>
      </c>
      <c r="C1519">
        <f t="shared" si="1000"/>
        <v>0</v>
      </c>
      <c r="D1519">
        <f>IFERROR(VLOOKUP(C1519,'Enheter, modell og år'!$A$2:$B$31,2,FALSE),0)</f>
        <v>0</v>
      </c>
      <c r="E1519" t="str">
        <f>'Liste detaljert wide'!$F$1</f>
        <v>Studiepoengbev</v>
      </c>
      <c r="F1519" t="str">
        <f t="shared" si="956"/>
        <v>2022VFM0Studiepoengbev</v>
      </c>
      <c r="G1519" s="3">
        <f>'Liste detaljert wide'!F439</f>
        <v>0</v>
      </c>
      <c r="H1519" t="str">
        <f>VLOOKUP(E1519,Def!$B$2:$C$15,2,FALSE)</f>
        <v>Utdanningsinsentiv</v>
      </c>
      <c r="I1519" s="3">
        <f>IF(A1519='Enheter, modell og år'!$F$2-1,0,G1519-VLOOKUP(A1519-1&amp;B1519&amp;C1519&amp;E1519,$F$2:$G$7561,2,FALSE))</f>
        <v>0</v>
      </c>
      <c r="J1519" s="3">
        <f>IF(A1519='Enheter, modell og år'!$F$2-1,0,VLOOKUP(A1519-1&amp;B1519&amp;C1519&amp;E1519,$F$2:$G$7561,2,FALSE))</f>
        <v>0</v>
      </c>
    </row>
    <row r="1520" spans="1:10" x14ac:dyDescent="0.25">
      <c r="A1520">
        <f t="shared" ref="A1520:C1520" si="1001">A980</f>
        <v>2022</v>
      </c>
      <c r="B1520" t="str">
        <f t="shared" si="1001"/>
        <v>VFM</v>
      </c>
      <c r="C1520">
        <f t="shared" si="1001"/>
        <v>0</v>
      </c>
      <c r="D1520">
        <f>IFERROR(VLOOKUP(C1520,'Enheter, modell og år'!$A$2:$B$31,2,FALSE),0)</f>
        <v>0</v>
      </c>
      <c r="E1520" t="str">
        <f>'Liste detaljert wide'!$F$1</f>
        <v>Studiepoengbev</v>
      </c>
      <c r="F1520" t="str">
        <f t="shared" si="956"/>
        <v>2022VFM0Studiepoengbev</v>
      </c>
      <c r="G1520" s="3">
        <f>'Liste detaljert wide'!F440</f>
        <v>0</v>
      </c>
      <c r="H1520" t="str">
        <f>VLOOKUP(E1520,Def!$B$2:$C$15,2,FALSE)</f>
        <v>Utdanningsinsentiv</v>
      </c>
      <c r="I1520" s="3">
        <f>IF(A1520='Enheter, modell og år'!$F$2-1,0,G1520-VLOOKUP(A1520-1&amp;B1520&amp;C1520&amp;E1520,$F$2:$G$7561,2,FALSE))</f>
        <v>0</v>
      </c>
      <c r="J1520" s="3">
        <f>IF(A1520='Enheter, modell og år'!$F$2-1,0,VLOOKUP(A1520-1&amp;B1520&amp;C1520&amp;E1520,$F$2:$G$7561,2,FALSE))</f>
        <v>0</v>
      </c>
    </row>
    <row r="1521" spans="1:10" x14ac:dyDescent="0.25">
      <c r="A1521">
        <f t="shared" ref="A1521:C1521" si="1002">A981</f>
        <v>2022</v>
      </c>
      <c r="B1521" t="str">
        <f t="shared" si="1002"/>
        <v>VFM</v>
      </c>
      <c r="C1521">
        <f t="shared" si="1002"/>
        <v>0</v>
      </c>
      <c r="D1521">
        <f>IFERROR(VLOOKUP(C1521,'Enheter, modell og år'!$A$2:$B$31,2,FALSE),0)</f>
        <v>0</v>
      </c>
      <c r="E1521" t="str">
        <f>'Liste detaljert wide'!$F$1</f>
        <v>Studiepoengbev</v>
      </c>
      <c r="F1521" t="str">
        <f t="shared" si="956"/>
        <v>2022VFM0Studiepoengbev</v>
      </c>
      <c r="G1521" s="3">
        <f>'Liste detaljert wide'!F441</f>
        <v>0</v>
      </c>
      <c r="H1521" t="str">
        <f>VLOOKUP(E1521,Def!$B$2:$C$15,2,FALSE)</f>
        <v>Utdanningsinsentiv</v>
      </c>
      <c r="I1521" s="3">
        <f>IF(A1521='Enheter, modell og år'!$F$2-1,0,G1521-VLOOKUP(A1521-1&amp;B1521&amp;C1521&amp;E1521,$F$2:$G$7561,2,FALSE))</f>
        <v>0</v>
      </c>
      <c r="J1521" s="3">
        <f>IF(A1521='Enheter, modell og år'!$F$2-1,0,VLOOKUP(A1521-1&amp;B1521&amp;C1521&amp;E1521,$F$2:$G$7561,2,FALSE))</f>
        <v>0</v>
      </c>
    </row>
    <row r="1522" spans="1:10" x14ac:dyDescent="0.25">
      <c r="A1522">
        <f t="shared" ref="A1522:C1522" si="1003">A982</f>
        <v>2022</v>
      </c>
      <c r="B1522" t="str">
        <f t="shared" si="1003"/>
        <v>VFM</v>
      </c>
      <c r="C1522">
        <f t="shared" si="1003"/>
        <v>0</v>
      </c>
      <c r="D1522">
        <f>IFERROR(VLOOKUP(C1522,'Enheter, modell og år'!$A$2:$B$31,2,FALSE),0)</f>
        <v>0</v>
      </c>
      <c r="E1522" t="str">
        <f>'Liste detaljert wide'!$F$1</f>
        <v>Studiepoengbev</v>
      </c>
      <c r="F1522" t="str">
        <f t="shared" si="956"/>
        <v>2022VFM0Studiepoengbev</v>
      </c>
      <c r="G1522" s="3">
        <f>'Liste detaljert wide'!F442</f>
        <v>0</v>
      </c>
      <c r="H1522" t="str">
        <f>VLOOKUP(E1522,Def!$B$2:$C$15,2,FALSE)</f>
        <v>Utdanningsinsentiv</v>
      </c>
      <c r="I1522" s="3">
        <f>IF(A1522='Enheter, modell og år'!$F$2-1,0,G1522-VLOOKUP(A1522-1&amp;B1522&amp;C1522&amp;E1522,$F$2:$G$7561,2,FALSE))</f>
        <v>0</v>
      </c>
      <c r="J1522" s="3">
        <f>IF(A1522='Enheter, modell og år'!$F$2-1,0,VLOOKUP(A1522-1&amp;B1522&amp;C1522&amp;E1522,$F$2:$G$7561,2,FALSE))</f>
        <v>0</v>
      </c>
    </row>
    <row r="1523" spans="1:10" x14ac:dyDescent="0.25">
      <c r="A1523">
        <f t="shared" ref="A1523:C1523" si="1004">A983</f>
        <v>2022</v>
      </c>
      <c r="B1523" t="str">
        <f t="shared" si="1004"/>
        <v>VFM</v>
      </c>
      <c r="C1523">
        <f t="shared" si="1004"/>
        <v>0</v>
      </c>
      <c r="D1523">
        <f>IFERROR(VLOOKUP(C1523,'Enheter, modell og år'!$A$2:$B$31,2,FALSE),0)</f>
        <v>0</v>
      </c>
      <c r="E1523" t="str">
        <f>'Liste detaljert wide'!$F$1</f>
        <v>Studiepoengbev</v>
      </c>
      <c r="F1523" t="str">
        <f t="shared" si="956"/>
        <v>2022VFM0Studiepoengbev</v>
      </c>
      <c r="G1523" s="3">
        <f>'Liste detaljert wide'!F443</f>
        <v>0</v>
      </c>
      <c r="H1523" t="str">
        <f>VLOOKUP(E1523,Def!$B$2:$C$15,2,FALSE)</f>
        <v>Utdanningsinsentiv</v>
      </c>
      <c r="I1523" s="3">
        <f>IF(A1523='Enheter, modell og år'!$F$2-1,0,G1523-VLOOKUP(A1523-1&amp;B1523&amp;C1523&amp;E1523,$F$2:$G$7561,2,FALSE))</f>
        <v>0</v>
      </c>
      <c r="J1523" s="3">
        <f>IF(A1523='Enheter, modell og år'!$F$2-1,0,VLOOKUP(A1523-1&amp;B1523&amp;C1523&amp;E1523,$F$2:$G$7561,2,FALSE))</f>
        <v>0</v>
      </c>
    </row>
    <row r="1524" spans="1:10" x14ac:dyDescent="0.25">
      <c r="A1524">
        <f t="shared" ref="A1524:C1524" si="1005">A984</f>
        <v>2022</v>
      </c>
      <c r="B1524" t="str">
        <f t="shared" si="1005"/>
        <v>VFM</v>
      </c>
      <c r="C1524">
        <f t="shared" si="1005"/>
        <v>0</v>
      </c>
      <c r="D1524">
        <f>IFERROR(VLOOKUP(C1524,'Enheter, modell og år'!$A$2:$B$31,2,FALSE),0)</f>
        <v>0</v>
      </c>
      <c r="E1524" t="str">
        <f>'Liste detaljert wide'!$F$1</f>
        <v>Studiepoengbev</v>
      </c>
      <c r="F1524" t="str">
        <f t="shared" si="956"/>
        <v>2022VFM0Studiepoengbev</v>
      </c>
      <c r="G1524" s="3">
        <f>'Liste detaljert wide'!F444</f>
        <v>0</v>
      </c>
      <c r="H1524" t="str">
        <f>VLOOKUP(E1524,Def!$B$2:$C$15,2,FALSE)</f>
        <v>Utdanningsinsentiv</v>
      </c>
      <c r="I1524" s="3">
        <f>IF(A1524='Enheter, modell og år'!$F$2-1,0,G1524-VLOOKUP(A1524-1&amp;B1524&amp;C1524&amp;E1524,$F$2:$G$7561,2,FALSE))</f>
        <v>0</v>
      </c>
      <c r="J1524" s="3">
        <f>IF(A1524='Enheter, modell og år'!$F$2-1,0,VLOOKUP(A1524-1&amp;B1524&amp;C1524&amp;E1524,$F$2:$G$7561,2,FALSE))</f>
        <v>0</v>
      </c>
    </row>
    <row r="1525" spans="1:10" x14ac:dyDescent="0.25">
      <c r="A1525">
        <f t="shared" ref="A1525:C1525" si="1006">A985</f>
        <v>2022</v>
      </c>
      <c r="B1525" t="str">
        <f t="shared" si="1006"/>
        <v>VFM</v>
      </c>
      <c r="C1525">
        <f t="shared" si="1006"/>
        <v>0</v>
      </c>
      <c r="D1525">
        <f>IFERROR(VLOOKUP(C1525,'Enheter, modell og år'!$A$2:$B$31,2,FALSE),0)</f>
        <v>0</v>
      </c>
      <c r="E1525" t="str">
        <f>'Liste detaljert wide'!$F$1</f>
        <v>Studiepoengbev</v>
      </c>
      <c r="F1525" t="str">
        <f t="shared" si="956"/>
        <v>2022VFM0Studiepoengbev</v>
      </c>
      <c r="G1525" s="3">
        <f>'Liste detaljert wide'!F445</f>
        <v>0</v>
      </c>
      <c r="H1525" t="str">
        <f>VLOOKUP(E1525,Def!$B$2:$C$15,2,FALSE)</f>
        <v>Utdanningsinsentiv</v>
      </c>
      <c r="I1525" s="3">
        <f>IF(A1525='Enheter, modell og år'!$F$2-1,0,G1525-VLOOKUP(A1525-1&amp;B1525&amp;C1525&amp;E1525,$F$2:$G$7561,2,FALSE))</f>
        <v>0</v>
      </c>
      <c r="J1525" s="3">
        <f>IF(A1525='Enheter, modell og år'!$F$2-1,0,VLOOKUP(A1525-1&amp;B1525&amp;C1525&amp;E1525,$F$2:$G$7561,2,FALSE))</f>
        <v>0</v>
      </c>
    </row>
    <row r="1526" spans="1:10" x14ac:dyDescent="0.25">
      <c r="A1526">
        <f t="shared" ref="A1526:C1526" si="1007">A986</f>
        <v>2022</v>
      </c>
      <c r="B1526" t="str">
        <f t="shared" si="1007"/>
        <v>VFM</v>
      </c>
      <c r="C1526">
        <f t="shared" si="1007"/>
        <v>0</v>
      </c>
      <c r="D1526">
        <f>IFERROR(VLOOKUP(C1526,'Enheter, modell og år'!$A$2:$B$31,2,FALSE),0)</f>
        <v>0</v>
      </c>
      <c r="E1526" t="str">
        <f>'Liste detaljert wide'!$F$1</f>
        <v>Studiepoengbev</v>
      </c>
      <c r="F1526" t="str">
        <f t="shared" si="956"/>
        <v>2022VFM0Studiepoengbev</v>
      </c>
      <c r="G1526" s="3">
        <f>'Liste detaljert wide'!F446</f>
        <v>0</v>
      </c>
      <c r="H1526" t="str">
        <f>VLOOKUP(E1526,Def!$B$2:$C$15,2,FALSE)</f>
        <v>Utdanningsinsentiv</v>
      </c>
      <c r="I1526" s="3">
        <f>IF(A1526='Enheter, modell og år'!$F$2-1,0,G1526-VLOOKUP(A1526-1&amp;B1526&amp;C1526&amp;E1526,$F$2:$G$7561,2,FALSE))</f>
        <v>0</v>
      </c>
      <c r="J1526" s="3">
        <f>IF(A1526='Enheter, modell og år'!$F$2-1,0,VLOOKUP(A1526-1&amp;B1526&amp;C1526&amp;E1526,$F$2:$G$7561,2,FALSE))</f>
        <v>0</v>
      </c>
    </row>
    <row r="1527" spans="1:10" x14ac:dyDescent="0.25">
      <c r="A1527">
        <f t="shared" ref="A1527:C1527" si="1008">A987</f>
        <v>2022</v>
      </c>
      <c r="B1527" t="str">
        <f t="shared" si="1008"/>
        <v>VFM</v>
      </c>
      <c r="C1527">
        <f t="shared" si="1008"/>
        <v>0</v>
      </c>
      <c r="D1527">
        <f>IFERROR(VLOOKUP(C1527,'Enheter, modell og år'!$A$2:$B$31,2,FALSE),0)</f>
        <v>0</v>
      </c>
      <c r="E1527" t="str">
        <f>'Liste detaljert wide'!$F$1</f>
        <v>Studiepoengbev</v>
      </c>
      <c r="F1527" t="str">
        <f t="shared" si="956"/>
        <v>2022VFM0Studiepoengbev</v>
      </c>
      <c r="G1527" s="3">
        <f>'Liste detaljert wide'!F447</f>
        <v>0</v>
      </c>
      <c r="H1527" t="str">
        <f>VLOOKUP(E1527,Def!$B$2:$C$15,2,FALSE)</f>
        <v>Utdanningsinsentiv</v>
      </c>
      <c r="I1527" s="3">
        <f>IF(A1527='Enheter, modell og år'!$F$2-1,0,G1527-VLOOKUP(A1527-1&amp;B1527&amp;C1527&amp;E1527,$F$2:$G$7561,2,FALSE))</f>
        <v>0</v>
      </c>
      <c r="J1527" s="3">
        <f>IF(A1527='Enheter, modell og år'!$F$2-1,0,VLOOKUP(A1527-1&amp;B1527&amp;C1527&amp;E1527,$F$2:$G$7561,2,FALSE))</f>
        <v>0</v>
      </c>
    </row>
    <row r="1528" spans="1:10" x14ac:dyDescent="0.25">
      <c r="A1528">
        <f t="shared" ref="A1528:C1528" si="1009">A988</f>
        <v>2022</v>
      </c>
      <c r="B1528" t="str">
        <f t="shared" si="1009"/>
        <v>VFM</v>
      </c>
      <c r="C1528">
        <f t="shared" si="1009"/>
        <v>0</v>
      </c>
      <c r="D1528">
        <f>IFERROR(VLOOKUP(C1528,'Enheter, modell og år'!$A$2:$B$31,2,FALSE),0)</f>
        <v>0</v>
      </c>
      <c r="E1528" t="str">
        <f>'Liste detaljert wide'!$F$1</f>
        <v>Studiepoengbev</v>
      </c>
      <c r="F1528" t="str">
        <f t="shared" si="956"/>
        <v>2022VFM0Studiepoengbev</v>
      </c>
      <c r="G1528" s="3">
        <f>'Liste detaljert wide'!F448</f>
        <v>0</v>
      </c>
      <c r="H1528" t="str">
        <f>VLOOKUP(E1528,Def!$B$2:$C$15,2,FALSE)</f>
        <v>Utdanningsinsentiv</v>
      </c>
      <c r="I1528" s="3">
        <f>IF(A1528='Enheter, modell og år'!$F$2-1,0,G1528-VLOOKUP(A1528-1&amp;B1528&amp;C1528&amp;E1528,$F$2:$G$7561,2,FALSE))</f>
        <v>0</v>
      </c>
      <c r="J1528" s="3">
        <f>IF(A1528='Enheter, modell og år'!$F$2-1,0,VLOOKUP(A1528-1&amp;B1528&amp;C1528&amp;E1528,$F$2:$G$7561,2,FALSE))</f>
        <v>0</v>
      </c>
    </row>
    <row r="1529" spans="1:10" x14ac:dyDescent="0.25">
      <c r="A1529">
        <f t="shared" ref="A1529:C1529" si="1010">A989</f>
        <v>2022</v>
      </c>
      <c r="B1529" t="str">
        <f t="shared" si="1010"/>
        <v>VFM</v>
      </c>
      <c r="C1529">
        <f t="shared" si="1010"/>
        <v>0</v>
      </c>
      <c r="D1529">
        <f>IFERROR(VLOOKUP(C1529,'Enheter, modell og år'!$A$2:$B$31,2,FALSE),0)</f>
        <v>0</v>
      </c>
      <c r="E1529" t="str">
        <f>'Liste detaljert wide'!$F$1</f>
        <v>Studiepoengbev</v>
      </c>
      <c r="F1529" t="str">
        <f t="shared" si="956"/>
        <v>2022VFM0Studiepoengbev</v>
      </c>
      <c r="G1529" s="3">
        <f>'Liste detaljert wide'!F449</f>
        <v>0</v>
      </c>
      <c r="H1529" t="str">
        <f>VLOOKUP(E1529,Def!$B$2:$C$15,2,FALSE)</f>
        <v>Utdanningsinsentiv</v>
      </c>
      <c r="I1529" s="3">
        <f>IF(A1529='Enheter, modell og år'!$F$2-1,0,G1529-VLOOKUP(A1529-1&amp;B1529&amp;C1529&amp;E1529,$F$2:$G$7561,2,FALSE))</f>
        <v>0</v>
      </c>
      <c r="J1529" s="3">
        <f>IF(A1529='Enheter, modell og år'!$F$2-1,0,VLOOKUP(A1529-1&amp;B1529&amp;C1529&amp;E1529,$F$2:$G$7561,2,FALSE))</f>
        <v>0</v>
      </c>
    </row>
    <row r="1530" spans="1:10" x14ac:dyDescent="0.25">
      <c r="A1530">
        <f t="shared" ref="A1530:C1530" si="1011">A990</f>
        <v>2022</v>
      </c>
      <c r="B1530" t="str">
        <f t="shared" si="1011"/>
        <v>VFM</v>
      </c>
      <c r="C1530">
        <f t="shared" si="1011"/>
        <v>0</v>
      </c>
      <c r="D1530">
        <f>IFERROR(VLOOKUP(C1530,'Enheter, modell og år'!$A$2:$B$31,2,FALSE),0)</f>
        <v>0</v>
      </c>
      <c r="E1530" t="str">
        <f>'Liste detaljert wide'!$F$1</f>
        <v>Studiepoengbev</v>
      </c>
      <c r="F1530" t="str">
        <f t="shared" si="956"/>
        <v>2022VFM0Studiepoengbev</v>
      </c>
      <c r="G1530" s="3">
        <f>'Liste detaljert wide'!F450</f>
        <v>0</v>
      </c>
      <c r="H1530" t="str">
        <f>VLOOKUP(E1530,Def!$B$2:$C$15,2,FALSE)</f>
        <v>Utdanningsinsentiv</v>
      </c>
      <c r="I1530" s="3">
        <f>IF(A1530='Enheter, modell og år'!$F$2-1,0,G1530-VLOOKUP(A1530-1&amp;B1530&amp;C1530&amp;E1530,$F$2:$G$7561,2,FALSE))</f>
        <v>0</v>
      </c>
      <c r="J1530" s="3">
        <f>IF(A1530='Enheter, modell og år'!$F$2-1,0,VLOOKUP(A1530-1&amp;B1530&amp;C1530&amp;E1530,$F$2:$G$7561,2,FALSE))</f>
        <v>0</v>
      </c>
    </row>
    <row r="1531" spans="1:10" x14ac:dyDescent="0.25">
      <c r="A1531">
        <f t="shared" ref="A1531:C1531" si="1012">A991</f>
        <v>2022</v>
      </c>
      <c r="B1531" t="str">
        <f t="shared" si="1012"/>
        <v>VFM</v>
      </c>
      <c r="C1531">
        <f t="shared" si="1012"/>
        <v>0</v>
      </c>
      <c r="D1531">
        <f>IFERROR(VLOOKUP(C1531,'Enheter, modell og år'!$A$2:$B$31,2,FALSE),0)</f>
        <v>0</v>
      </c>
      <c r="E1531" t="str">
        <f>'Liste detaljert wide'!$F$1</f>
        <v>Studiepoengbev</v>
      </c>
      <c r="F1531" t="str">
        <f t="shared" si="956"/>
        <v>2022VFM0Studiepoengbev</v>
      </c>
      <c r="G1531" s="3">
        <f>'Liste detaljert wide'!F451</f>
        <v>0</v>
      </c>
      <c r="H1531" t="str">
        <f>VLOOKUP(E1531,Def!$B$2:$C$15,2,FALSE)</f>
        <v>Utdanningsinsentiv</v>
      </c>
      <c r="I1531" s="3">
        <f>IF(A1531='Enheter, modell og år'!$F$2-1,0,G1531-VLOOKUP(A1531-1&amp;B1531&amp;C1531&amp;E1531,$F$2:$G$7561,2,FALSE))</f>
        <v>0</v>
      </c>
      <c r="J1531" s="3">
        <f>IF(A1531='Enheter, modell og år'!$F$2-1,0,VLOOKUP(A1531-1&amp;B1531&amp;C1531&amp;E1531,$F$2:$G$7561,2,FALSE))</f>
        <v>0</v>
      </c>
    </row>
    <row r="1532" spans="1:10" x14ac:dyDescent="0.25">
      <c r="A1532">
        <f t="shared" ref="A1532:C1532" si="1013">A992</f>
        <v>2023</v>
      </c>
      <c r="B1532" t="str">
        <f t="shared" si="1013"/>
        <v>VFM</v>
      </c>
      <c r="C1532">
        <f t="shared" si="1013"/>
        <v>0</v>
      </c>
      <c r="D1532">
        <f>IFERROR(VLOOKUP(C1532,'Enheter, modell og år'!$A$2:$B$31,2,FALSE),0)</f>
        <v>0</v>
      </c>
      <c r="E1532" t="str">
        <f>'Liste detaljert wide'!$F$1</f>
        <v>Studiepoengbev</v>
      </c>
      <c r="F1532" t="str">
        <f t="shared" si="956"/>
        <v>2023VFM0Studiepoengbev</v>
      </c>
      <c r="G1532" s="3">
        <f>'Liste detaljert wide'!F452</f>
        <v>0</v>
      </c>
      <c r="H1532" t="str">
        <f>VLOOKUP(E1532,Def!$B$2:$C$15,2,FALSE)</f>
        <v>Utdanningsinsentiv</v>
      </c>
      <c r="I1532" s="3">
        <f>IF(A1532='Enheter, modell og år'!$F$2-1,0,G1532-VLOOKUP(A1532-1&amp;B1532&amp;C1532&amp;E1532,$F$2:$G$7561,2,FALSE))</f>
        <v>0</v>
      </c>
      <c r="J1532" s="3">
        <f>IF(A1532='Enheter, modell og år'!$F$2-1,0,VLOOKUP(A1532-1&amp;B1532&amp;C1532&amp;E1532,$F$2:$G$7561,2,FALSE))</f>
        <v>0</v>
      </c>
    </row>
    <row r="1533" spans="1:10" x14ac:dyDescent="0.25">
      <c r="A1533">
        <f t="shared" ref="A1533:C1533" si="1014">A993</f>
        <v>2023</v>
      </c>
      <c r="B1533" t="str">
        <f t="shared" si="1014"/>
        <v>VFM</v>
      </c>
      <c r="C1533">
        <f t="shared" si="1014"/>
        <v>0</v>
      </c>
      <c r="D1533">
        <f>IFERROR(VLOOKUP(C1533,'Enheter, modell og år'!$A$2:$B$31,2,FALSE),0)</f>
        <v>0</v>
      </c>
      <c r="E1533" t="str">
        <f>'Liste detaljert wide'!$F$1</f>
        <v>Studiepoengbev</v>
      </c>
      <c r="F1533" t="str">
        <f t="shared" si="956"/>
        <v>2023VFM0Studiepoengbev</v>
      </c>
      <c r="G1533" s="3">
        <f>'Liste detaljert wide'!F453</f>
        <v>0</v>
      </c>
      <c r="H1533" t="str">
        <f>VLOOKUP(E1533,Def!$B$2:$C$15,2,FALSE)</f>
        <v>Utdanningsinsentiv</v>
      </c>
      <c r="I1533" s="3">
        <f>IF(A1533='Enheter, modell og år'!$F$2-1,0,G1533-VLOOKUP(A1533-1&amp;B1533&amp;C1533&amp;E1533,$F$2:$G$7561,2,FALSE))</f>
        <v>0</v>
      </c>
      <c r="J1533" s="3">
        <f>IF(A1533='Enheter, modell og år'!$F$2-1,0,VLOOKUP(A1533-1&amp;B1533&amp;C1533&amp;E1533,$F$2:$G$7561,2,FALSE))</f>
        <v>0</v>
      </c>
    </row>
    <row r="1534" spans="1:10" x14ac:dyDescent="0.25">
      <c r="A1534">
        <f t="shared" ref="A1534:C1534" si="1015">A994</f>
        <v>2023</v>
      </c>
      <c r="B1534" t="str">
        <f t="shared" si="1015"/>
        <v>VFM</v>
      </c>
      <c r="C1534">
        <f t="shared" si="1015"/>
        <v>0</v>
      </c>
      <c r="D1534">
        <f>IFERROR(VLOOKUP(C1534,'Enheter, modell og år'!$A$2:$B$31,2,FALSE),0)</f>
        <v>0</v>
      </c>
      <c r="E1534" t="str">
        <f>'Liste detaljert wide'!$F$1</f>
        <v>Studiepoengbev</v>
      </c>
      <c r="F1534" t="str">
        <f t="shared" si="956"/>
        <v>2023VFM0Studiepoengbev</v>
      </c>
      <c r="G1534" s="3">
        <f>'Liste detaljert wide'!F454</f>
        <v>0</v>
      </c>
      <c r="H1534" t="str">
        <f>VLOOKUP(E1534,Def!$B$2:$C$15,2,FALSE)</f>
        <v>Utdanningsinsentiv</v>
      </c>
      <c r="I1534" s="3">
        <f>IF(A1534='Enheter, modell og år'!$F$2-1,0,G1534-VLOOKUP(A1534-1&amp;B1534&amp;C1534&amp;E1534,$F$2:$G$7561,2,FALSE))</f>
        <v>0</v>
      </c>
      <c r="J1534" s="3">
        <f>IF(A1534='Enheter, modell og år'!$F$2-1,0,VLOOKUP(A1534-1&amp;B1534&amp;C1534&amp;E1534,$F$2:$G$7561,2,FALSE))</f>
        <v>0</v>
      </c>
    </row>
    <row r="1535" spans="1:10" x14ac:dyDescent="0.25">
      <c r="A1535">
        <f t="shared" ref="A1535:C1535" si="1016">A995</f>
        <v>2023</v>
      </c>
      <c r="B1535" t="str">
        <f t="shared" si="1016"/>
        <v>VFM</v>
      </c>
      <c r="C1535">
        <f t="shared" si="1016"/>
        <v>0</v>
      </c>
      <c r="D1535">
        <f>IFERROR(VLOOKUP(C1535,'Enheter, modell og år'!$A$2:$B$31,2,FALSE),0)</f>
        <v>0</v>
      </c>
      <c r="E1535" t="str">
        <f>'Liste detaljert wide'!$F$1</f>
        <v>Studiepoengbev</v>
      </c>
      <c r="F1535" t="str">
        <f t="shared" si="956"/>
        <v>2023VFM0Studiepoengbev</v>
      </c>
      <c r="G1535" s="3">
        <f>'Liste detaljert wide'!F455</f>
        <v>0</v>
      </c>
      <c r="H1535" t="str">
        <f>VLOOKUP(E1535,Def!$B$2:$C$15,2,FALSE)</f>
        <v>Utdanningsinsentiv</v>
      </c>
      <c r="I1535" s="3">
        <f>IF(A1535='Enheter, modell og år'!$F$2-1,0,G1535-VLOOKUP(A1535-1&amp;B1535&amp;C1535&amp;E1535,$F$2:$G$7561,2,FALSE))</f>
        <v>0</v>
      </c>
      <c r="J1535" s="3">
        <f>IF(A1535='Enheter, modell og år'!$F$2-1,0,VLOOKUP(A1535-1&amp;B1535&amp;C1535&amp;E1535,$F$2:$G$7561,2,FALSE))</f>
        <v>0</v>
      </c>
    </row>
    <row r="1536" spans="1:10" x14ac:dyDescent="0.25">
      <c r="A1536">
        <f t="shared" ref="A1536:C1536" si="1017">A996</f>
        <v>2023</v>
      </c>
      <c r="B1536" t="str">
        <f t="shared" si="1017"/>
        <v>VFM</v>
      </c>
      <c r="C1536">
        <f t="shared" si="1017"/>
        <v>0</v>
      </c>
      <c r="D1536">
        <f>IFERROR(VLOOKUP(C1536,'Enheter, modell og år'!$A$2:$B$31,2,FALSE),0)</f>
        <v>0</v>
      </c>
      <c r="E1536" t="str">
        <f>'Liste detaljert wide'!$F$1</f>
        <v>Studiepoengbev</v>
      </c>
      <c r="F1536" t="str">
        <f t="shared" si="956"/>
        <v>2023VFM0Studiepoengbev</v>
      </c>
      <c r="G1536" s="3">
        <f>'Liste detaljert wide'!F456</f>
        <v>0</v>
      </c>
      <c r="H1536" t="str">
        <f>VLOOKUP(E1536,Def!$B$2:$C$15,2,FALSE)</f>
        <v>Utdanningsinsentiv</v>
      </c>
      <c r="I1536" s="3">
        <f>IF(A1536='Enheter, modell og år'!$F$2-1,0,G1536-VLOOKUP(A1536-1&amp;B1536&amp;C1536&amp;E1536,$F$2:$G$7561,2,FALSE))</f>
        <v>0</v>
      </c>
      <c r="J1536" s="3">
        <f>IF(A1536='Enheter, modell og år'!$F$2-1,0,VLOOKUP(A1536-1&amp;B1536&amp;C1536&amp;E1536,$F$2:$G$7561,2,FALSE))</f>
        <v>0</v>
      </c>
    </row>
    <row r="1537" spans="1:10" x14ac:dyDescent="0.25">
      <c r="A1537">
        <f t="shared" ref="A1537:C1537" si="1018">A997</f>
        <v>2023</v>
      </c>
      <c r="B1537" t="str">
        <f t="shared" si="1018"/>
        <v>VFM</v>
      </c>
      <c r="C1537">
        <f t="shared" si="1018"/>
        <v>0</v>
      </c>
      <c r="D1537">
        <f>IFERROR(VLOOKUP(C1537,'Enheter, modell og år'!$A$2:$B$31,2,FALSE),0)</f>
        <v>0</v>
      </c>
      <c r="E1537" t="str">
        <f>'Liste detaljert wide'!$F$1</f>
        <v>Studiepoengbev</v>
      </c>
      <c r="F1537" t="str">
        <f t="shared" si="956"/>
        <v>2023VFM0Studiepoengbev</v>
      </c>
      <c r="G1537" s="3">
        <f>'Liste detaljert wide'!F457</f>
        <v>0</v>
      </c>
      <c r="H1537" t="str">
        <f>VLOOKUP(E1537,Def!$B$2:$C$15,2,FALSE)</f>
        <v>Utdanningsinsentiv</v>
      </c>
      <c r="I1537" s="3">
        <f>IF(A1537='Enheter, modell og år'!$F$2-1,0,G1537-VLOOKUP(A1537-1&amp;B1537&amp;C1537&amp;E1537,$F$2:$G$7561,2,FALSE))</f>
        <v>0</v>
      </c>
      <c r="J1537" s="3">
        <f>IF(A1537='Enheter, modell og år'!$F$2-1,0,VLOOKUP(A1537-1&amp;B1537&amp;C1537&amp;E1537,$F$2:$G$7561,2,FALSE))</f>
        <v>0</v>
      </c>
    </row>
    <row r="1538" spans="1:10" x14ac:dyDescent="0.25">
      <c r="A1538">
        <f t="shared" ref="A1538:C1538" si="1019">A998</f>
        <v>2023</v>
      </c>
      <c r="B1538" t="str">
        <f t="shared" si="1019"/>
        <v>VFM</v>
      </c>
      <c r="C1538">
        <f t="shared" si="1019"/>
        <v>0</v>
      </c>
      <c r="D1538">
        <f>IFERROR(VLOOKUP(C1538,'Enheter, modell og år'!$A$2:$B$31,2,FALSE),0)</f>
        <v>0</v>
      </c>
      <c r="E1538" t="str">
        <f>'Liste detaljert wide'!$F$1</f>
        <v>Studiepoengbev</v>
      </c>
      <c r="F1538" t="str">
        <f t="shared" si="956"/>
        <v>2023VFM0Studiepoengbev</v>
      </c>
      <c r="G1538" s="3">
        <f>'Liste detaljert wide'!F458</f>
        <v>0</v>
      </c>
      <c r="H1538" t="str">
        <f>VLOOKUP(E1538,Def!$B$2:$C$15,2,FALSE)</f>
        <v>Utdanningsinsentiv</v>
      </c>
      <c r="I1538" s="3">
        <f>IF(A1538='Enheter, modell og år'!$F$2-1,0,G1538-VLOOKUP(A1538-1&amp;B1538&amp;C1538&amp;E1538,$F$2:$G$7561,2,FALSE))</f>
        <v>0</v>
      </c>
      <c r="J1538" s="3">
        <f>IF(A1538='Enheter, modell og år'!$F$2-1,0,VLOOKUP(A1538-1&amp;B1538&amp;C1538&amp;E1538,$F$2:$G$7561,2,FALSE))</f>
        <v>0</v>
      </c>
    </row>
    <row r="1539" spans="1:10" x14ac:dyDescent="0.25">
      <c r="A1539">
        <f t="shared" ref="A1539:C1539" si="1020">A999</f>
        <v>2023</v>
      </c>
      <c r="B1539" t="str">
        <f t="shared" si="1020"/>
        <v>VFM</v>
      </c>
      <c r="C1539">
        <f t="shared" si="1020"/>
        <v>0</v>
      </c>
      <c r="D1539">
        <f>IFERROR(VLOOKUP(C1539,'Enheter, modell og år'!$A$2:$B$31,2,FALSE),0)</f>
        <v>0</v>
      </c>
      <c r="E1539" t="str">
        <f>'Liste detaljert wide'!$F$1</f>
        <v>Studiepoengbev</v>
      </c>
      <c r="F1539" t="str">
        <f t="shared" ref="F1539:F1602" si="1021">A1539&amp;B1539&amp;C1539&amp;E1539</f>
        <v>2023VFM0Studiepoengbev</v>
      </c>
      <c r="G1539" s="3">
        <f>'Liste detaljert wide'!F459</f>
        <v>0</v>
      </c>
      <c r="H1539" t="str">
        <f>VLOOKUP(E1539,Def!$B$2:$C$15,2,FALSE)</f>
        <v>Utdanningsinsentiv</v>
      </c>
      <c r="I1539" s="3">
        <f>IF(A1539='Enheter, modell og år'!$F$2-1,0,G1539-VLOOKUP(A1539-1&amp;B1539&amp;C1539&amp;E1539,$F$2:$G$7561,2,FALSE))</f>
        <v>0</v>
      </c>
      <c r="J1539" s="3">
        <f>IF(A1539='Enheter, modell og år'!$F$2-1,0,VLOOKUP(A1539-1&amp;B1539&amp;C1539&amp;E1539,$F$2:$G$7561,2,FALSE))</f>
        <v>0</v>
      </c>
    </row>
    <row r="1540" spans="1:10" x14ac:dyDescent="0.25">
      <c r="A1540">
        <f t="shared" ref="A1540:C1540" si="1022">A1000</f>
        <v>2023</v>
      </c>
      <c r="B1540" t="str">
        <f t="shared" si="1022"/>
        <v>VFM</v>
      </c>
      <c r="C1540">
        <f t="shared" si="1022"/>
        <v>0</v>
      </c>
      <c r="D1540">
        <f>IFERROR(VLOOKUP(C1540,'Enheter, modell og år'!$A$2:$B$31,2,FALSE),0)</f>
        <v>0</v>
      </c>
      <c r="E1540" t="str">
        <f>'Liste detaljert wide'!$F$1</f>
        <v>Studiepoengbev</v>
      </c>
      <c r="F1540" t="str">
        <f t="shared" si="1021"/>
        <v>2023VFM0Studiepoengbev</v>
      </c>
      <c r="G1540" s="3">
        <f>'Liste detaljert wide'!F460</f>
        <v>0</v>
      </c>
      <c r="H1540" t="str">
        <f>VLOOKUP(E1540,Def!$B$2:$C$15,2,FALSE)</f>
        <v>Utdanningsinsentiv</v>
      </c>
      <c r="I1540" s="3">
        <f>IF(A1540='Enheter, modell og år'!$F$2-1,0,G1540-VLOOKUP(A1540-1&amp;B1540&amp;C1540&amp;E1540,$F$2:$G$7561,2,FALSE))</f>
        <v>0</v>
      </c>
      <c r="J1540" s="3">
        <f>IF(A1540='Enheter, modell og år'!$F$2-1,0,VLOOKUP(A1540-1&amp;B1540&amp;C1540&amp;E1540,$F$2:$G$7561,2,FALSE))</f>
        <v>0</v>
      </c>
    </row>
    <row r="1541" spans="1:10" x14ac:dyDescent="0.25">
      <c r="A1541">
        <f t="shared" ref="A1541:C1541" si="1023">A1001</f>
        <v>2023</v>
      </c>
      <c r="B1541" t="str">
        <f t="shared" si="1023"/>
        <v>VFM</v>
      </c>
      <c r="C1541">
        <f t="shared" si="1023"/>
        <v>0</v>
      </c>
      <c r="D1541">
        <f>IFERROR(VLOOKUP(C1541,'Enheter, modell og år'!$A$2:$B$31,2,FALSE),0)</f>
        <v>0</v>
      </c>
      <c r="E1541" t="str">
        <f>'Liste detaljert wide'!$F$1</f>
        <v>Studiepoengbev</v>
      </c>
      <c r="F1541" t="str">
        <f t="shared" si="1021"/>
        <v>2023VFM0Studiepoengbev</v>
      </c>
      <c r="G1541" s="3">
        <f>'Liste detaljert wide'!F461</f>
        <v>0</v>
      </c>
      <c r="H1541" t="str">
        <f>VLOOKUP(E1541,Def!$B$2:$C$15,2,FALSE)</f>
        <v>Utdanningsinsentiv</v>
      </c>
      <c r="I1541" s="3">
        <f>IF(A1541='Enheter, modell og år'!$F$2-1,0,G1541-VLOOKUP(A1541-1&amp;B1541&amp;C1541&amp;E1541,$F$2:$G$7561,2,FALSE))</f>
        <v>0</v>
      </c>
      <c r="J1541" s="3">
        <f>IF(A1541='Enheter, modell og år'!$F$2-1,0,VLOOKUP(A1541-1&amp;B1541&amp;C1541&amp;E1541,$F$2:$G$7561,2,FALSE))</f>
        <v>0</v>
      </c>
    </row>
    <row r="1542" spans="1:10" x14ac:dyDescent="0.25">
      <c r="A1542">
        <f t="shared" ref="A1542:C1542" si="1024">A1002</f>
        <v>2023</v>
      </c>
      <c r="B1542" t="str">
        <f t="shared" si="1024"/>
        <v>VFM</v>
      </c>
      <c r="C1542">
        <f t="shared" si="1024"/>
        <v>0</v>
      </c>
      <c r="D1542">
        <f>IFERROR(VLOOKUP(C1542,'Enheter, modell og år'!$A$2:$B$31,2,FALSE),0)</f>
        <v>0</v>
      </c>
      <c r="E1542" t="str">
        <f>'Liste detaljert wide'!$F$1</f>
        <v>Studiepoengbev</v>
      </c>
      <c r="F1542" t="str">
        <f t="shared" si="1021"/>
        <v>2023VFM0Studiepoengbev</v>
      </c>
      <c r="G1542" s="3">
        <f>'Liste detaljert wide'!F462</f>
        <v>0</v>
      </c>
      <c r="H1542" t="str">
        <f>VLOOKUP(E1542,Def!$B$2:$C$15,2,FALSE)</f>
        <v>Utdanningsinsentiv</v>
      </c>
      <c r="I1542" s="3">
        <f>IF(A1542='Enheter, modell og år'!$F$2-1,0,G1542-VLOOKUP(A1542-1&amp;B1542&amp;C1542&amp;E1542,$F$2:$G$7561,2,FALSE))</f>
        <v>0</v>
      </c>
      <c r="J1542" s="3">
        <f>IF(A1542='Enheter, modell og år'!$F$2-1,0,VLOOKUP(A1542-1&amp;B1542&amp;C1542&amp;E1542,$F$2:$G$7561,2,FALSE))</f>
        <v>0</v>
      </c>
    </row>
    <row r="1543" spans="1:10" x14ac:dyDescent="0.25">
      <c r="A1543">
        <f t="shared" ref="A1543:C1543" si="1025">A1003</f>
        <v>2023</v>
      </c>
      <c r="B1543" t="str">
        <f t="shared" si="1025"/>
        <v>VFM</v>
      </c>
      <c r="C1543">
        <f t="shared" si="1025"/>
        <v>0</v>
      </c>
      <c r="D1543">
        <f>IFERROR(VLOOKUP(C1543,'Enheter, modell og år'!$A$2:$B$31,2,FALSE),0)</f>
        <v>0</v>
      </c>
      <c r="E1543" t="str">
        <f>'Liste detaljert wide'!$F$1</f>
        <v>Studiepoengbev</v>
      </c>
      <c r="F1543" t="str">
        <f t="shared" si="1021"/>
        <v>2023VFM0Studiepoengbev</v>
      </c>
      <c r="G1543" s="3">
        <f>'Liste detaljert wide'!F463</f>
        <v>0</v>
      </c>
      <c r="H1543" t="str">
        <f>VLOOKUP(E1543,Def!$B$2:$C$15,2,FALSE)</f>
        <v>Utdanningsinsentiv</v>
      </c>
      <c r="I1543" s="3">
        <f>IF(A1543='Enheter, modell og år'!$F$2-1,0,G1543-VLOOKUP(A1543-1&amp;B1543&amp;C1543&amp;E1543,$F$2:$G$7561,2,FALSE))</f>
        <v>0</v>
      </c>
      <c r="J1543" s="3">
        <f>IF(A1543='Enheter, modell og år'!$F$2-1,0,VLOOKUP(A1543-1&amp;B1543&amp;C1543&amp;E1543,$F$2:$G$7561,2,FALSE))</f>
        <v>0</v>
      </c>
    </row>
    <row r="1544" spans="1:10" x14ac:dyDescent="0.25">
      <c r="A1544">
        <f t="shared" ref="A1544:C1544" si="1026">A1004</f>
        <v>2023</v>
      </c>
      <c r="B1544" t="str">
        <f t="shared" si="1026"/>
        <v>VFM</v>
      </c>
      <c r="C1544">
        <f t="shared" si="1026"/>
        <v>0</v>
      </c>
      <c r="D1544">
        <f>IFERROR(VLOOKUP(C1544,'Enheter, modell og år'!$A$2:$B$31,2,FALSE),0)</f>
        <v>0</v>
      </c>
      <c r="E1544" t="str">
        <f>'Liste detaljert wide'!$F$1</f>
        <v>Studiepoengbev</v>
      </c>
      <c r="F1544" t="str">
        <f t="shared" si="1021"/>
        <v>2023VFM0Studiepoengbev</v>
      </c>
      <c r="G1544" s="3">
        <f>'Liste detaljert wide'!F464</f>
        <v>0</v>
      </c>
      <c r="H1544" t="str">
        <f>VLOOKUP(E1544,Def!$B$2:$C$15,2,FALSE)</f>
        <v>Utdanningsinsentiv</v>
      </c>
      <c r="I1544" s="3">
        <f>IF(A1544='Enheter, modell og år'!$F$2-1,0,G1544-VLOOKUP(A1544-1&amp;B1544&amp;C1544&amp;E1544,$F$2:$G$7561,2,FALSE))</f>
        <v>0</v>
      </c>
      <c r="J1544" s="3">
        <f>IF(A1544='Enheter, modell og år'!$F$2-1,0,VLOOKUP(A1544-1&amp;B1544&amp;C1544&amp;E1544,$F$2:$G$7561,2,FALSE))</f>
        <v>0</v>
      </c>
    </row>
    <row r="1545" spans="1:10" x14ac:dyDescent="0.25">
      <c r="A1545">
        <f t="shared" ref="A1545:C1545" si="1027">A1005</f>
        <v>2023</v>
      </c>
      <c r="B1545" t="str">
        <f t="shared" si="1027"/>
        <v>VFM</v>
      </c>
      <c r="C1545">
        <f t="shared" si="1027"/>
        <v>0</v>
      </c>
      <c r="D1545">
        <f>IFERROR(VLOOKUP(C1545,'Enheter, modell og år'!$A$2:$B$31,2,FALSE),0)</f>
        <v>0</v>
      </c>
      <c r="E1545" t="str">
        <f>'Liste detaljert wide'!$F$1</f>
        <v>Studiepoengbev</v>
      </c>
      <c r="F1545" t="str">
        <f t="shared" si="1021"/>
        <v>2023VFM0Studiepoengbev</v>
      </c>
      <c r="G1545" s="3">
        <f>'Liste detaljert wide'!F465</f>
        <v>0</v>
      </c>
      <c r="H1545" t="str">
        <f>VLOOKUP(E1545,Def!$B$2:$C$15,2,FALSE)</f>
        <v>Utdanningsinsentiv</v>
      </c>
      <c r="I1545" s="3">
        <f>IF(A1545='Enheter, modell og år'!$F$2-1,0,G1545-VLOOKUP(A1545-1&amp;B1545&amp;C1545&amp;E1545,$F$2:$G$7561,2,FALSE))</f>
        <v>0</v>
      </c>
      <c r="J1545" s="3">
        <f>IF(A1545='Enheter, modell og år'!$F$2-1,0,VLOOKUP(A1545-1&amp;B1545&amp;C1545&amp;E1545,$F$2:$G$7561,2,FALSE))</f>
        <v>0</v>
      </c>
    </row>
    <row r="1546" spans="1:10" x14ac:dyDescent="0.25">
      <c r="A1546">
        <f t="shared" ref="A1546:C1546" si="1028">A1006</f>
        <v>2023</v>
      </c>
      <c r="B1546" t="str">
        <f t="shared" si="1028"/>
        <v>VFM</v>
      </c>
      <c r="C1546">
        <f t="shared" si="1028"/>
        <v>0</v>
      </c>
      <c r="D1546">
        <f>IFERROR(VLOOKUP(C1546,'Enheter, modell og år'!$A$2:$B$31,2,FALSE),0)</f>
        <v>0</v>
      </c>
      <c r="E1546" t="str">
        <f>'Liste detaljert wide'!$F$1</f>
        <v>Studiepoengbev</v>
      </c>
      <c r="F1546" t="str">
        <f t="shared" si="1021"/>
        <v>2023VFM0Studiepoengbev</v>
      </c>
      <c r="G1546" s="3">
        <f>'Liste detaljert wide'!F466</f>
        <v>0</v>
      </c>
      <c r="H1546" t="str">
        <f>VLOOKUP(E1546,Def!$B$2:$C$15,2,FALSE)</f>
        <v>Utdanningsinsentiv</v>
      </c>
      <c r="I1546" s="3">
        <f>IF(A1546='Enheter, modell og år'!$F$2-1,0,G1546-VLOOKUP(A1546-1&amp;B1546&amp;C1546&amp;E1546,$F$2:$G$7561,2,FALSE))</f>
        <v>0</v>
      </c>
      <c r="J1546" s="3">
        <f>IF(A1546='Enheter, modell og år'!$F$2-1,0,VLOOKUP(A1546-1&amp;B1546&amp;C1546&amp;E1546,$F$2:$G$7561,2,FALSE))</f>
        <v>0</v>
      </c>
    </row>
    <row r="1547" spans="1:10" x14ac:dyDescent="0.25">
      <c r="A1547">
        <f t="shared" ref="A1547:C1547" si="1029">A1007</f>
        <v>2023</v>
      </c>
      <c r="B1547" t="str">
        <f t="shared" si="1029"/>
        <v>VFM</v>
      </c>
      <c r="C1547">
        <f t="shared" si="1029"/>
        <v>0</v>
      </c>
      <c r="D1547">
        <f>IFERROR(VLOOKUP(C1547,'Enheter, modell og år'!$A$2:$B$31,2,FALSE),0)</f>
        <v>0</v>
      </c>
      <c r="E1547" t="str">
        <f>'Liste detaljert wide'!$F$1</f>
        <v>Studiepoengbev</v>
      </c>
      <c r="F1547" t="str">
        <f t="shared" si="1021"/>
        <v>2023VFM0Studiepoengbev</v>
      </c>
      <c r="G1547" s="3">
        <f>'Liste detaljert wide'!F467</f>
        <v>0</v>
      </c>
      <c r="H1547" t="str">
        <f>VLOOKUP(E1547,Def!$B$2:$C$15,2,FALSE)</f>
        <v>Utdanningsinsentiv</v>
      </c>
      <c r="I1547" s="3">
        <f>IF(A1547='Enheter, modell og år'!$F$2-1,0,G1547-VLOOKUP(A1547-1&amp;B1547&amp;C1547&amp;E1547,$F$2:$G$7561,2,FALSE))</f>
        <v>0</v>
      </c>
      <c r="J1547" s="3">
        <f>IF(A1547='Enheter, modell og år'!$F$2-1,0,VLOOKUP(A1547-1&amp;B1547&amp;C1547&amp;E1547,$F$2:$G$7561,2,FALSE))</f>
        <v>0</v>
      </c>
    </row>
    <row r="1548" spans="1:10" x14ac:dyDescent="0.25">
      <c r="A1548">
        <f t="shared" ref="A1548:C1548" si="1030">A1008</f>
        <v>2023</v>
      </c>
      <c r="B1548" t="str">
        <f t="shared" si="1030"/>
        <v>VFM</v>
      </c>
      <c r="C1548">
        <f t="shared" si="1030"/>
        <v>0</v>
      </c>
      <c r="D1548">
        <f>IFERROR(VLOOKUP(C1548,'Enheter, modell og år'!$A$2:$B$31,2,FALSE),0)</f>
        <v>0</v>
      </c>
      <c r="E1548" t="str">
        <f>'Liste detaljert wide'!$F$1</f>
        <v>Studiepoengbev</v>
      </c>
      <c r="F1548" t="str">
        <f t="shared" si="1021"/>
        <v>2023VFM0Studiepoengbev</v>
      </c>
      <c r="G1548" s="3">
        <f>'Liste detaljert wide'!F468</f>
        <v>0</v>
      </c>
      <c r="H1548" t="str">
        <f>VLOOKUP(E1548,Def!$B$2:$C$15,2,FALSE)</f>
        <v>Utdanningsinsentiv</v>
      </c>
      <c r="I1548" s="3">
        <f>IF(A1548='Enheter, modell og år'!$F$2-1,0,G1548-VLOOKUP(A1548-1&amp;B1548&amp;C1548&amp;E1548,$F$2:$G$7561,2,FALSE))</f>
        <v>0</v>
      </c>
      <c r="J1548" s="3">
        <f>IF(A1548='Enheter, modell og år'!$F$2-1,0,VLOOKUP(A1548-1&amp;B1548&amp;C1548&amp;E1548,$F$2:$G$7561,2,FALSE))</f>
        <v>0</v>
      </c>
    </row>
    <row r="1549" spans="1:10" x14ac:dyDescent="0.25">
      <c r="A1549">
        <f t="shared" ref="A1549:C1549" si="1031">A1009</f>
        <v>2023</v>
      </c>
      <c r="B1549" t="str">
        <f t="shared" si="1031"/>
        <v>VFM</v>
      </c>
      <c r="C1549">
        <f t="shared" si="1031"/>
        <v>0</v>
      </c>
      <c r="D1549">
        <f>IFERROR(VLOOKUP(C1549,'Enheter, modell og år'!$A$2:$B$31,2,FALSE),0)</f>
        <v>0</v>
      </c>
      <c r="E1549" t="str">
        <f>'Liste detaljert wide'!$F$1</f>
        <v>Studiepoengbev</v>
      </c>
      <c r="F1549" t="str">
        <f t="shared" si="1021"/>
        <v>2023VFM0Studiepoengbev</v>
      </c>
      <c r="G1549" s="3">
        <f>'Liste detaljert wide'!F469</f>
        <v>0</v>
      </c>
      <c r="H1549" t="str">
        <f>VLOOKUP(E1549,Def!$B$2:$C$15,2,FALSE)</f>
        <v>Utdanningsinsentiv</v>
      </c>
      <c r="I1549" s="3">
        <f>IF(A1549='Enheter, modell og år'!$F$2-1,0,G1549-VLOOKUP(A1549-1&amp;B1549&amp;C1549&amp;E1549,$F$2:$G$7561,2,FALSE))</f>
        <v>0</v>
      </c>
      <c r="J1549" s="3">
        <f>IF(A1549='Enheter, modell og år'!$F$2-1,0,VLOOKUP(A1549-1&amp;B1549&amp;C1549&amp;E1549,$F$2:$G$7561,2,FALSE))</f>
        <v>0</v>
      </c>
    </row>
    <row r="1550" spans="1:10" x14ac:dyDescent="0.25">
      <c r="A1550">
        <f t="shared" ref="A1550:C1550" si="1032">A1010</f>
        <v>2023</v>
      </c>
      <c r="B1550" t="str">
        <f t="shared" si="1032"/>
        <v>VFM</v>
      </c>
      <c r="C1550">
        <f t="shared" si="1032"/>
        <v>0</v>
      </c>
      <c r="D1550">
        <f>IFERROR(VLOOKUP(C1550,'Enheter, modell og år'!$A$2:$B$31,2,FALSE),0)</f>
        <v>0</v>
      </c>
      <c r="E1550" t="str">
        <f>'Liste detaljert wide'!$F$1</f>
        <v>Studiepoengbev</v>
      </c>
      <c r="F1550" t="str">
        <f t="shared" si="1021"/>
        <v>2023VFM0Studiepoengbev</v>
      </c>
      <c r="G1550" s="3">
        <f>'Liste detaljert wide'!F470</f>
        <v>0</v>
      </c>
      <c r="H1550" t="str">
        <f>VLOOKUP(E1550,Def!$B$2:$C$15,2,FALSE)</f>
        <v>Utdanningsinsentiv</v>
      </c>
      <c r="I1550" s="3">
        <f>IF(A1550='Enheter, modell og år'!$F$2-1,0,G1550-VLOOKUP(A1550-1&amp;B1550&amp;C1550&amp;E1550,$F$2:$G$7561,2,FALSE))</f>
        <v>0</v>
      </c>
      <c r="J1550" s="3">
        <f>IF(A1550='Enheter, modell og år'!$F$2-1,0,VLOOKUP(A1550-1&amp;B1550&amp;C1550&amp;E1550,$F$2:$G$7561,2,FALSE))</f>
        <v>0</v>
      </c>
    </row>
    <row r="1551" spans="1:10" x14ac:dyDescent="0.25">
      <c r="A1551">
        <f t="shared" ref="A1551:C1551" si="1033">A1011</f>
        <v>2023</v>
      </c>
      <c r="B1551" t="str">
        <f t="shared" si="1033"/>
        <v>VFM</v>
      </c>
      <c r="C1551">
        <f t="shared" si="1033"/>
        <v>0</v>
      </c>
      <c r="D1551">
        <f>IFERROR(VLOOKUP(C1551,'Enheter, modell og år'!$A$2:$B$31,2,FALSE),0)</f>
        <v>0</v>
      </c>
      <c r="E1551" t="str">
        <f>'Liste detaljert wide'!$F$1</f>
        <v>Studiepoengbev</v>
      </c>
      <c r="F1551" t="str">
        <f t="shared" si="1021"/>
        <v>2023VFM0Studiepoengbev</v>
      </c>
      <c r="G1551" s="3">
        <f>'Liste detaljert wide'!F471</f>
        <v>0</v>
      </c>
      <c r="H1551" t="str">
        <f>VLOOKUP(E1551,Def!$B$2:$C$15,2,FALSE)</f>
        <v>Utdanningsinsentiv</v>
      </c>
      <c r="I1551" s="3">
        <f>IF(A1551='Enheter, modell og år'!$F$2-1,0,G1551-VLOOKUP(A1551-1&amp;B1551&amp;C1551&amp;E1551,$F$2:$G$7561,2,FALSE))</f>
        <v>0</v>
      </c>
      <c r="J1551" s="3">
        <f>IF(A1551='Enheter, modell og år'!$F$2-1,0,VLOOKUP(A1551-1&amp;B1551&amp;C1551&amp;E1551,$F$2:$G$7561,2,FALSE))</f>
        <v>0</v>
      </c>
    </row>
    <row r="1552" spans="1:10" x14ac:dyDescent="0.25">
      <c r="A1552">
        <f t="shared" ref="A1552:C1552" si="1034">A1012</f>
        <v>2023</v>
      </c>
      <c r="B1552" t="str">
        <f t="shared" si="1034"/>
        <v>VFM</v>
      </c>
      <c r="C1552">
        <f t="shared" si="1034"/>
        <v>0</v>
      </c>
      <c r="D1552">
        <f>IFERROR(VLOOKUP(C1552,'Enheter, modell og år'!$A$2:$B$31,2,FALSE),0)</f>
        <v>0</v>
      </c>
      <c r="E1552" t="str">
        <f>'Liste detaljert wide'!$F$1</f>
        <v>Studiepoengbev</v>
      </c>
      <c r="F1552" t="str">
        <f t="shared" si="1021"/>
        <v>2023VFM0Studiepoengbev</v>
      </c>
      <c r="G1552" s="3">
        <f>'Liste detaljert wide'!F472</f>
        <v>0</v>
      </c>
      <c r="H1552" t="str">
        <f>VLOOKUP(E1552,Def!$B$2:$C$15,2,FALSE)</f>
        <v>Utdanningsinsentiv</v>
      </c>
      <c r="I1552" s="3">
        <f>IF(A1552='Enheter, modell og år'!$F$2-1,0,G1552-VLOOKUP(A1552-1&amp;B1552&amp;C1552&amp;E1552,$F$2:$G$7561,2,FALSE))</f>
        <v>0</v>
      </c>
      <c r="J1552" s="3">
        <f>IF(A1552='Enheter, modell og år'!$F$2-1,0,VLOOKUP(A1552-1&amp;B1552&amp;C1552&amp;E1552,$F$2:$G$7561,2,FALSE))</f>
        <v>0</v>
      </c>
    </row>
    <row r="1553" spans="1:10" x14ac:dyDescent="0.25">
      <c r="A1553">
        <f t="shared" ref="A1553:C1553" si="1035">A1013</f>
        <v>2023</v>
      </c>
      <c r="B1553" t="str">
        <f t="shared" si="1035"/>
        <v>VFM</v>
      </c>
      <c r="C1553">
        <f t="shared" si="1035"/>
        <v>0</v>
      </c>
      <c r="D1553">
        <f>IFERROR(VLOOKUP(C1553,'Enheter, modell og år'!$A$2:$B$31,2,FALSE),0)</f>
        <v>0</v>
      </c>
      <c r="E1553" t="str">
        <f>'Liste detaljert wide'!$F$1</f>
        <v>Studiepoengbev</v>
      </c>
      <c r="F1553" t="str">
        <f t="shared" si="1021"/>
        <v>2023VFM0Studiepoengbev</v>
      </c>
      <c r="G1553" s="3">
        <f>'Liste detaljert wide'!F473</f>
        <v>0</v>
      </c>
      <c r="H1553" t="str">
        <f>VLOOKUP(E1553,Def!$B$2:$C$15,2,FALSE)</f>
        <v>Utdanningsinsentiv</v>
      </c>
      <c r="I1553" s="3">
        <f>IF(A1553='Enheter, modell og år'!$F$2-1,0,G1553-VLOOKUP(A1553-1&amp;B1553&amp;C1553&amp;E1553,$F$2:$G$7561,2,FALSE))</f>
        <v>0</v>
      </c>
      <c r="J1553" s="3">
        <f>IF(A1553='Enheter, modell og år'!$F$2-1,0,VLOOKUP(A1553-1&amp;B1553&amp;C1553&amp;E1553,$F$2:$G$7561,2,FALSE))</f>
        <v>0</v>
      </c>
    </row>
    <row r="1554" spans="1:10" x14ac:dyDescent="0.25">
      <c r="A1554">
        <f t="shared" ref="A1554:C1554" si="1036">A1014</f>
        <v>2023</v>
      </c>
      <c r="B1554" t="str">
        <f t="shared" si="1036"/>
        <v>VFM</v>
      </c>
      <c r="C1554">
        <f t="shared" si="1036"/>
        <v>0</v>
      </c>
      <c r="D1554">
        <f>IFERROR(VLOOKUP(C1554,'Enheter, modell og år'!$A$2:$B$31,2,FALSE),0)</f>
        <v>0</v>
      </c>
      <c r="E1554" t="str">
        <f>'Liste detaljert wide'!$F$1</f>
        <v>Studiepoengbev</v>
      </c>
      <c r="F1554" t="str">
        <f t="shared" si="1021"/>
        <v>2023VFM0Studiepoengbev</v>
      </c>
      <c r="G1554" s="3">
        <f>'Liste detaljert wide'!F474</f>
        <v>0</v>
      </c>
      <c r="H1554" t="str">
        <f>VLOOKUP(E1554,Def!$B$2:$C$15,2,FALSE)</f>
        <v>Utdanningsinsentiv</v>
      </c>
      <c r="I1554" s="3">
        <f>IF(A1554='Enheter, modell og år'!$F$2-1,0,G1554-VLOOKUP(A1554-1&amp;B1554&amp;C1554&amp;E1554,$F$2:$G$7561,2,FALSE))</f>
        <v>0</v>
      </c>
      <c r="J1554" s="3">
        <f>IF(A1554='Enheter, modell og år'!$F$2-1,0,VLOOKUP(A1554-1&amp;B1554&amp;C1554&amp;E1554,$F$2:$G$7561,2,FALSE))</f>
        <v>0</v>
      </c>
    </row>
    <row r="1555" spans="1:10" x14ac:dyDescent="0.25">
      <c r="A1555">
        <f t="shared" ref="A1555:C1555" si="1037">A1015</f>
        <v>2023</v>
      </c>
      <c r="B1555" t="str">
        <f t="shared" si="1037"/>
        <v>VFM</v>
      </c>
      <c r="C1555">
        <f t="shared" si="1037"/>
        <v>0</v>
      </c>
      <c r="D1555">
        <f>IFERROR(VLOOKUP(C1555,'Enheter, modell og år'!$A$2:$B$31,2,FALSE),0)</f>
        <v>0</v>
      </c>
      <c r="E1555" t="str">
        <f>'Liste detaljert wide'!$F$1</f>
        <v>Studiepoengbev</v>
      </c>
      <c r="F1555" t="str">
        <f t="shared" si="1021"/>
        <v>2023VFM0Studiepoengbev</v>
      </c>
      <c r="G1555" s="3">
        <f>'Liste detaljert wide'!F475</f>
        <v>0</v>
      </c>
      <c r="H1555" t="str">
        <f>VLOOKUP(E1555,Def!$B$2:$C$15,2,FALSE)</f>
        <v>Utdanningsinsentiv</v>
      </c>
      <c r="I1555" s="3">
        <f>IF(A1555='Enheter, modell og år'!$F$2-1,0,G1555-VLOOKUP(A1555-1&amp;B1555&amp;C1555&amp;E1555,$F$2:$G$7561,2,FALSE))</f>
        <v>0</v>
      </c>
      <c r="J1555" s="3">
        <f>IF(A1555='Enheter, modell og år'!$F$2-1,0,VLOOKUP(A1555-1&amp;B1555&amp;C1555&amp;E1555,$F$2:$G$7561,2,FALSE))</f>
        <v>0</v>
      </c>
    </row>
    <row r="1556" spans="1:10" x14ac:dyDescent="0.25">
      <c r="A1556">
        <f t="shared" ref="A1556:C1556" si="1038">A1016</f>
        <v>2023</v>
      </c>
      <c r="B1556" t="str">
        <f t="shared" si="1038"/>
        <v>VFM</v>
      </c>
      <c r="C1556">
        <f t="shared" si="1038"/>
        <v>0</v>
      </c>
      <c r="D1556">
        <f>IFERROR(VLOOKUP(C1556,'Enheter, modell og år'!$A$2:$B$31,2,FALSE),0)</f>
        <v>0</v>
      </c>
      <c r="E1556" t="str">
        <f>'Liste detaljert wide'!$F$1</f>
        <v>Studiepoengbev</v>
      </c>
      <c r="F1556" t="str">
        <f t="shared" si="1021"/>
        <v>2023VFM0Studiepoengbev</v>
      </c>
      <c r="G1556" s="3">
        <f>'Liste detaljert wide'!F476</f>
        <v>0</v>
      </c>
      <c r="H1556" t="str">
        <f>VLOOKUP(E1556,Def!$B$2:$C$15,2,FALSE)</f>
        <v>Utdanningsinsentiv</v>
      </c>
      <c r="I1556" s="3">
        <f>IF(A1556='Enheter, modell og år'!$F$2-1,0,G1556-VLOOKUP(A1556-1&amp;B1556&amp;C1556&amp;E1556,$F$2:$G$7561,2,FALSE))</f>
        <v>0</v>
      </c>
      <c r="J1556" s="3">
        <f>IF(A1556='Enheter, modell og år'!$F$2-1,0,VLOOKUP(A1556-1&amp;B1556&amp;C1556&amp;E1556,$F$2:$G$7561,2,FALSE))</f>
        <v>0</v>
      </c>
    </row>
    <row r="1557" spans="1:10" x14ac:dyDescent="0.25">
      <c r="A1557">
        <f t="shared" ref="A1557:C1557" si="1039">A1017</f>
        <v>2023</v>
      </c>
      <c r="B1557" t="str">
        <f t="shared" si="1039"/>
        <v>VFM</v>
      </c>
      <c r="C1557">
        <f t="shared" si="1039"/>
        <v>0</v>
      </c>
      <c r="D1557">
        <f>IFERROR(VLOOKUP(C1557,'Enheter, modell og år'!$A$2:$B$31,2,FALSE),0)</f>
        <v>0</v>
      </c>
      <c r="E1557" t="str">
        <f>'Liste detaljert wide'!$F$1</f>
        <v>Studiepoengbev</v>
      </c>
      <c r="F1557" t="str">
        <f t="shared" si="1021"/>
        <v>2023VFM0Studiepoengbev</v>
      </c>
      <c r="G1557" s="3">
        <f>'Liste detaljert wide'!F477</f>
        <v>0</v>
      </c>
      <c r="H1557" t="str">
        <f>VLOOKUP(E1557,Def!$B$2:$C$15,2,FALSE)</f>
        <v>Utdanningsinsentiv</v>
      </c>
      <c r="I1557" s="3">
        <f>IF(A1557='Enheter, modell og år'!$F$2-1,0,G1557-VLOOKUP(A1557-1&amp;B1557&amp;C1557&amp;E1557,$F$2:$G$7561,2,FALSE))</f>
        <v>0</v>
      </c>
      <c r="J1557" s="3">
        <f>IF(A1557='Enheter, modell og år'!$F$2-1,0,VLOOKUP(A1557-1&amp;B1557&amp;C1557&amp;E1557,$F$2:$G$7561,2,FALSE))</f>
        <v>0</v>
      </c>
    </row>
    <row r="1558" spans="1:10" x14ac:dyDescent="0.25">
      <c r="A1558">
        <f t="shared" ref="A1558:C1558" si="1040">A1018</f>
        <v>2023</v>
      </c>
      <c r="B1558" t="str">
        <f t="shared" si="1040"/>
        <v>VFM</v>
      </c>
      <c r="C1558">
        <f t="shared" si="1040"/>
        <v>0</v>
      </c>
      <c r="D1558">
        <f>IFERROR(VLOOKUP(C1558,'Enheter, modell og år'!$A$2:$B$31,2,FALSE),0)</f>
        <v>0</v>
      </c>
      <c r="E1558" t="str">
        <f>'Liste detaljert wide'!$F$1</f>
        <v>Studiepoengbev</v>
      </c>
      <c r="F1558" t="str">
        <f t="shared" si="1021"/>
        <v>2023VFM0Studiepoengbev</v>
      </c>
      <c r="G1558" s="3">
        <f>'Liste detaljert wide'!F478</f>
        <v>0</v>
      </c>
      <c r="H1558" t="str">
        <f>VLOOKUP(E1558,Def!$B$2:$C$15,2,FALSE)</f>
        <v>Utdanningsinsentiv</v>
      </c>
      <c r="I1558" s="3">
        <f>IF(A1558='Enheter, modell og år'!$F$2-1,0,G1558-VLOOKUP(A1558-1&amp;B1558&amp;C1558&amp;E1558,$F$2:$G$7561,2,FALSE))</f>
        <v>0</v>
      </c>
      <c r="J1558" s="3">
        <f>IF(A1558='Enheter, modell og år'!$F$2-1,0,VLOOKUP(A1558-1&amp;B1558&amp;C1558&amp;E1558,$F$2:$G$7561,2,FALSE))</f>
        <v>0</v>
      </c>
    </row>
    <row r="1559" spans="1:10" x14ac:dyDescent="0.25">
      <c r="A1559">
        <f t="shared" ref="A1559:C1559" si="1041">A1019</f>
        <v>2023</v>
      </c>
      <c r="B1559" t="str">
        <f t="shared" si="1041"/>
        <v>VFM</v>
      </c>
      <c r="C1559">
        <f t="shared" si="1041"/>
        <v>0</v>
      </c>
      <c r="D1559">
        <f>IFERROR(VLOOKUP(C1559,'Enheter, modell og år'!$A$2:$B$31,2,FALSE),0)</f>
        <v>0</v>
      </c>
      <c r="E1559" t="str">
        <f>'Liste detaljert wide'!$F$1</f>
        <v>Studiepoengbev</v>
      </c>
      <c r="F1559" t="str">
        <f t="shared" si="1021"/>
        <v>2023VFM0Studiepoengbev</v>
      </c>
      <c r="G1559" s="3">
        <f>'Liste detaljert wide'!F479</f>
        <v>0</v>
      </c>
      <c r="H1559" t="str">
        <f>VLOOKUP(E1559,Def!$B$2:$C$15,2,FALSE)</f>
        <v>Utdanningsinsentiv</v>
      </c>
      <c r="I1559" s="3">
        <f>IF(A1559='Enheter, modell og år'!$F$2-1,0,G1559-VLOOKUP(A1559-1&amp;B1559&amp;C1559&amp;E1559,$F$2:$G$7561,2,FALSE))</f>
        <v>0</v>
      </c>
      <c r="J1559" s="3">
        <f>IF(A1559='Enheter, modell og år'!$F$2-1,0,VLOOKUP(A1559-1&amp;B1559&amp;C1559&amp;E1559,$F$2:$G$7561,2,FALSE))</f>
        <v>0</v>
      </c>
    </row>
    <row r="1560" spans="1:10" x14ac:dyDescent="0.25">
      <c r="A1560">
        <f t="shared" ref="A1560:C1560" si="1042">A1020</f>
        <v>2023</v>
      </c>
      <c r="B1560" t="str">
        <f t="shared" si="1042"/>
        <v>VFM</v>
      </c>
      <c r="C1560">
        <f t="shared" si="1042"/>
        <v>0</v>
      </c>
      <c r="D1560">
        <f>IFERROR(VLOOKUP(C1560,'Enheter, modell og år'!$A$2:$B$31,2,FALSE),0)</f>
        <v>0</v>
      </c>
      <c r="E1560" t="str">
        <f>'Liste detaljert wide'!$F$1</f>
        <v>Studiepoengbev</v>
      </c>
      <c r="F1560" t="str">
        <f t="shared" si="1021"/>
        <v>2023VFM0Studiepoengbev</v>
      </c>
      <c r="G1560" s="3">
        <f>'Liste detaljert wide'!F480</f>
        <v>0</v>
      </c>
      <c r="H1560" t="str">
        <f>VLOOKUP(E1560,Def!$B$2:$C$15,2,FALSE)</f>
        <v>Utdanningsinsentiv</v>
      </c>
      <c r="I1560" s="3">
        <f>IF(A1560='Enheter, modell og år'!$F$2-1,0,G1560-VLOOKUP(A1560-1&amp;B1560&amp;C1560&amp;E1560,$F$2:$G$7561,2,FALSE))</f>
        <v>0</v>
      </c>
      <c r="J1560" s="3">
        <f>IF(A1560='Enheter, modell og år'!$F$2-1,0,VLOOKUP(A1560-1&amp;B1560&amp;C1560&amp;E1560,$F$2:$G$7561,2,FALSE))</f>
        <v>0</v>
      </c>
    </row>
    <row r="1561" spans="1:10" x14ac:dyDescent="0.25">
      <c r="A1561">
        <f t="shared" ref="A1561:C1561" si="1043">A1021</f>
        <v>2023</v>
      </c>
      <c r="B1561" t="str">
        <f t="shared" si="1043"/>
        <v>VFM</v>
      </c>
      <c r="C1561">
        <f t="shared" si="1043"/>
        <v>0</v>
      </c>
      <c r="D1561">
        <f>IFERROR(VLOOKUP(C1561,'Enheter, modell og år'!$A$2:$B$31,2,FALSE),0)</f>
        <v>0</v>
      </c>
      <c r="E1561" t="str">
        <f>'Liste detaljert wide'!$F$1</f>
        <v>Studiepoengbev</v>
      </c>
      <c r="F1561" t="str">
        <f t="shared" si="1021"/>
        <v>2023VFM0Studiepoengbev</v>
      </c>
      <c r="G1561" s="3">
        <f>'Liste detaljert wide'!F481</f>
        <v>0</v>
      </c>
      <c r="H1561" t="str">
        <f>VLOOKUP(E1561,Def!$B$2:$C$15,2,FALSE)</f>
        <v>Utdanningsinsentiv</v>
      </c>
      <c r="I1561" s="3">
        <f>IF(A1561='Enheter, modell og år'!$F$2-1,0,G1561-VLOOKUP(A1561-1&amp;B1561&amp;C1561&amp;E1561,$F$2:$G$7561,2,FALSE))</f>
        <v>0</v>
      </c>
      <c r="J1561" s="3">
        <f>IF(A1561='Enheter, modell og år'!$F$2-1,0,VLOOKUP(A1561-1&amp;B1561&amp;C1561&amp;E1561,$F$2:$G$7561,2,FALSE))</f>
        <v>0</v>
      </c>
    </row>
    <row r="1562" spans="1:10" x14ac:dyDescent="0.25">
      <c r="A1562">
        <f t="shared" ref="A1562:C1562" si="1044">A1022</f>
        <v>2024</v>
      </c>
      <c r="B1562" t="str">
        <f t="shared" si="1044"/>
        <v>VFM</v>
      </c>
      <c r="C1562">
        <f t="shared" si="1044"/>
        <v>0</v>
      </c>
      <c r="D1562">
        <f>IFERROR(VLOOKUP(C1562,'Enheter, modell og år'!$A$2:$B$31,2,FALSE),0)</f>
        <v>0</v>
      </c>
      <c r="E1562" t="str">
        <f>'Liste detaljert wide'!$F$1</f>
        <v>Studiepoengbev</v>
      </c>
      <c r="F1562" t="str">
        <f t="shared" si="1021"/>
        <v>2024VFM0Studiepoengbev</v>
      </c>
      <c r="G1562" s="3">
        <f>'Liste detaljert wide'!F482</f>
        <v>0</v>
      </c>
      <c r="H1562" t="str">
        <f>VLOOKUP(E1562,Def!$B$2:$C$15,2,FALSE)</f>
        <v>Utdanningsinsentiv</v>
      </c>
      <c r="I1562" s="3">
        <f>IF(A1562='Enheter, modell og år'!$F$2-1,0,G1562-VLOOKUP(A1562-1&amp;B1562&amp;C1562&amp;E1562,$F$2:$G$7561,2,FALSE))</f>
        <v>0</v>
      </c>
      <c r="J1562" s="3">
        <f>IF(A1562='Enheter, modell og år'!$F$2-1,0,VLOOKUP(A1562-1&amp;B1562&amp;C1562&amp;E1562,$F$2:$G$7561,2,FALSE))</f>
        <v>0</v>
      </c>
    </row>
    <row r="1563" spans="1:10" x14ac:dyDescent="0.25">
      <c r="A1563">
        <f t="shared" ref="A1563:C1563" si="1045">A1023</f>
        <v>2024</v>
      </c>
      <c r="B1563" t="str">
        <f t="shared" si="1045"/>
        <v>VFM</v>
      </c>
      <c r="C1563">
        <f t="shared" si="1045"/>
        <v>0</v>
      </c>
      <c r="D1563">
        <f>IFERROR(VLOOKUP(C1563,'Enheter, modell og år'!$A$2:$B$31,2,FALSE),0)</f>
        <v>0</v>
      </c>
      <c r="E1563" t="str">
        <f>'Liste detaljert wide'!$F$1</f>
        <v>Studiepoengbev</v>
      </c>
      <c r="F1563" t="str">
        <f t="shared" si="1021"/>
        <v>2024VFM0Studiepoengbev</v>
      </c>
      <c r="G1563" s="3">
        <f>'Liste detaljert wide'!F483</f>
        <v>0</v>
      </c>
      <c r="H1563" t="str">
        <f>VLOOKUP(E1563,Def!$B$2:$C$15,2,FALSE)</f>
        <v>Utdanningsinsentiv</v>
      </c>
      <c r="I1563" s="3">
        <f>IF(A1563='Enheter, modell og år'!$F$2-1,0,G1563-VLOOKUP(A1563-1&amp;B1563&amp;C1563&amp;E1563,$F$2:$G$7561,2,FALSE))</f>
        <v>0</v>
      </c>
      <c r="J1563" s="3">
        <f>IF(A1563='Enheter, modell og år'!$F$2-1,0,VLOOKUP(A1563-1&amp;B1563&amp;C1563&amp;E1563,$F$2:$G$7561,2,FALSE))</f>
        <v>0</v>
      </c>
    </row>
    <row r="1564" spans="1:10" x14ac:dyDescent="0.25">
      <c r="A1564">
        <f t="shared" ref="A1564:C1564" si="1046">A1024</f>
        <v>2024</v>
      </c>
      <c r="B1564" t="str">
        <f t="shared" si="1046"/>
        <v>VFM</v>
      </c>
      <c r="C1564">
        <f t="shared" si="1046"/>
        <v>0</v>
      </c>
      <c r="D1564">
        <f>IFERROR(VLOOKUP(C1564,'Enheter, modell og år'!$A$2:$B$31,2,FALSE),0)</f>
        <v>0</v>
      </c>
      <c r="E1564" t="str">
        <f>'Liste detaljert wide'!$F$1</f>
        <v>Studiepoengbev</v>
      </c>
      <c r="F1564" t="str">
        <f t="shared" si="1021"/>
        <v>2024VFM0Studiepoengbev</v>
      </c>
      <c r="G1564" s="3">
        <f>'Liste detaljert wide'!F484</f>
        <v>0</v>
      </c>
      <c r="H1564" t="str">
        <f>VLOOKUP(E1564,Def!$B$2:$C$15,2,FALSE)</f>
        <v>Utdanningsinsentiv</v>
      </c>
      <c r="I1564" s="3">
        <f>IF(A1564='Enheter, modell og år'!$F$2-1,0,G1564-VLOOKUP(A1564-1&amp;B1564&amp;C1564&amp;E1564,$F$2:$G$7561,2,FALSE))</f>
        <v>0</v>
      </c>
      <c r="J1564" s="3">
        <f>IF(A1564='Enheter, modell og år'!$F$2-1,0,VLOOKUP(A1564-1&amp;B1564&amp;C1564&amp;E1564,$F$2:$G$7561,2,FALSE))</f>
        <v>0</v>
      </c>
    </row>
    <row r="1565" spans="1:10" x14ac:dyDescent="0.25">
      <c r="A1565">
        <f t="shared" ref="A1565:C1565" si="1047">A1025</f>
        <v>2024</v>
      </c>
      <c r="B1565" t="str">
        <f t="shared" si="1047"/>
        <v>VFM</v>
      </c>
      <c r="C1565">
        <f t="shared" si="1047"/>
        <v>0</v>
      </c>
      <c r="D1565">
        <f>IFERROR(VLOOKUP(C1565,'Enheter, modell og år'!$A$2:$B$31,2,FALSE),0)</f>
        <v>0</v>
      </c>
      <c r="E1565" t="str">
        <f>'Liste detaljert wide'!$F$1</f>
        <v>Studiepoengbev</v>
      </c>
      <c r="F1565" t="str">
        <f t="shared" si="1021"/>
        <v>2024VFM0Studiepoengbev</v>
      </c>
      <c r="G1565" s="3">
        <f>'Liste detaljert wide'!F485</f>
        <v>0</v>
      </c>
      <c r="H1565" t="str">
        <f>VLOOKUP(E1565,Def!$B$2:$C$15,2,FALSE)</f>
        <v>Utdanningsinsentiv</v>
      </c>
      <c r="I1565" s="3">
        <f>IF(A1565='Enheter, modell og år'!$F$2-1,0,G1565-VLOOKUP(A1565-1&amp;B1565&amp;C1565&amp;E1565,$F$2:$G$7561,2,FALSE))</f>
        <v>0</v>
      </c>
      <c r="J1565" s="3">
        <f>IF(A1565='Enheter, modell og år'!$F$2-1,0,VLOOKUP(A1565-1&amp;B1565&amp;C1565&amp;E1565,$F$2:$G$7561,2,FALSE))</f>
        <v>0</v>
      </c>
    </row>
    <row r="1566" spans="1:10" x14ac:dyDescent="0.25">
      <c r="A1566">
        <f t="shared" ref="A1566:C1566" si="1048">A1026</f>
        <v>2024</v>
      </c>
      <c r="B1566" t="str">
        <f t="shared" si="1048"/>
        <v>VFM</v>
      </c>
      <c r="C1566">
        <f t="shared" si="1048"/>
        <v>0</v>
      </c>
      <c r="D1566">
        <f>IFERROR(VLOOKUP(C1566,'Enheter, modell og år'!$A$2:$B$31,2,FALSE),0)</f>
        <v>0</v>
      </c>
      <c r="E1566" t="str">
        <f>'Liste detaljert wide'!$F$1</f>
        <v>Studiepoengbev</v>
      </c>
      <c r="F1566" t="str">
        <f t="shared" si="1021"/>
        <v>2024VFM0Studiepoengbev</v>
      </c>
      <c r="G1566" s="3">
        <f>'Liste detaljert wide'!F486</f>
        <v>0</v>
      </c>
      <c r="H1566" t="str">
        <f>VLOOKUP(E1566,Def!$B$2:$C$15,2,FALSE)</f>
        <v>Utdanningsinsentiv</v>
      </c>
      <c r="I1566" s="3">
        <f>IF(A1566='Enheter, modell og år'!$F$2-1,0,G1566-VLOOKUP(A1566-1&amp;B1566&amp;C1566&amp;E1566,$F$2:$G$7561,2,FALSE))</f>
        <v>0</v>
      </c>
      <c r="J1566" s="3">
        <f>IF(A1566='Enheter, modell og år'!$F$2-1,0,VLOOKUP(A1566-1&amp;B1566&amp;C1566&amp;E1566,$F$2:$G$7561,2,FALSE))</f>
        <v>0</v>
      </c>
    </row>
    <row r="1567" spans="1:10" x14ac:dyDescent="0.25">
      <c r="A1567">
        <f t="shared" ref="A1567:C1567" si="1049">A1027</f>
        <v>2024</v>
      </c>
      <c r="B1567" t="str">
        <f t="shared" si="1049"/>
        <v>VFM</v>
      </c>
      <c r="C1567">
        <f t="shared" si="1049"/>
        <v>0</v>
      </c>
      <c r="D1567">
        <f>IFERROR(VLOOKUP(C1567,'Enheter, modell og år'!$A$2:$B$31,2,FALSE),0)</f>
        <v>0</v>
      </c>
      <c r="E1567" t="str">
        <f>'Liste detaljert wide'!$F$1</f>
        <v>Studiepoengbev</v>
      </c>
      <c r="F1567" t="str">
        <f t="shared" si="1021"/>
        <v>2024VFM0Studiepoengbev</v>
      </c>
      <c r="G1567" s="3">
        <f>'Liste detaljert wide'!F487</f>
        <v>0</v>
      </c>
      <c r="H1567" t="str">
        <f>VLOOKUP(E1567,Def!$B$2:$C$15,2,FALSE)</f>
        <v>Utdanningsinsentiv</v>
      </c>
      <c r="I1567" s="3">
        <f>IF(A1567='Enheter, modell og år'!$F$2-1,0,G1567-VLOOKUP(A1567-1&amp;B1567&amp;C1567&amp;E1567,$F$2:$G$7561,2,FALSE))</f>
        <v>0</v>
      </c>
      <c r="J1567" s="3">
        <f>IF(A1567='Enheter, modell og år'!$F$2-1,0,VLOOKUP(A1567-1&amp;B1567&amp;C1567&amp;E1567,$F$2:$G$7561,2,FALSE))</f>
        <v>0</v>
      </c>
    </row>
    <row r="1568" spans="1:10" x14ac:dyDescent="0.25">
      <c r="A1568">
        <f t="shared" ref="A1568:C1568" si="1050">A1028</f>
        <v>2024</v>
      </c>
      <c r="B1568" t="str">
        <f t="shared" si="1050"/>
        <v>VFM</v>
      </c>
      <c r="C1568">
        <f t="shared" si="1050"/>
        <v>0</v>
      </c>
      <c r="D1568">
        <f>IFERROR(VLOOKUP(C1568,'Enheter, modell og år'!$A$2:$B$31,2,FALSE),0)</f>
        <v>0</v>
      </c>
      <c r="E1568" t="str">
        <f>'Liste detaljert wide'!$F$1</f>
        <v>Studiepoengbev</v>
      </c>
      <c r="F1568" t="str">
        <f t="shared" si="1021"/>
        <v>2024VFM0Studiepoengbev</v>
      </c>
      <c r="G1568" s="3">
        <f>'Liste detaljert wide'!F488</f>
        <v>0</v>
      </c>
      <c r="H1568" t="str">
        <f>VLOOKUP(E1568,Def!$B$2:$C$15,2,FALSE)</f>
        <v>Utdanningsinsentiv</v>
      </c>
      <c r="I1568" s="3">
        <f>IF(A1568='Enheter, modell og år'!$F$2-1,0,G1568-VLOOKUP(A1568-1&amp;B1568&amp;C1568&amp;E1568,$F$2:$G$7561,2,FALSE))</f>
        <v>0</v>
      </c>
      <c r="J1568" s="3">
        <f>IF(A1568='Enheter, modell og år'!$F$2-1,0,VLOOKUP(A1568-1&amp;B1568&amp;C1568&amp;E1568,$F$2:$G$7561,2,FALSE))</f>
        <v>0</v>
      </c>
    </row>
    <row r="1569" spans="1:10" x14ac:dyDescent="0.25">
      <c r="A1569">
        <f t="shared" ref="A1569:C1569" si="1051">A1029</f>
        <v>2024</v>
      </c>
      <c r="B1569" t="str">
        <f t="shared" si="1051"/>
        <v>VFM</v>
      </c>
      <c r="C1569">
        <f t="shared" si="1051"/>
        <v>0</v>
      </c>
      <c r="D1569">
        <f>IFERROR(VLOOKUP(C1569,'Enheter, modell og år'!$A$2:$B$31,2,FALSE),0)</f>
        <v>0</v>
      </c>
      <c r="E1569" t="str">
        <f>'Liste detaljert wide'!$F$1</f>
        <v>Studiepoengbev</v>
      </c>
      <c r="F1569" t="str">
        <f t="shared" si="1021"/>
        <v>2024VFM0Studiepoengbev</v>
      </c>
      <c r="G1569" s="3">
        <f>'Liste detaljert wide'!F489</f>
        <v>0</v>
      </c>
      <c r="H1569" t="str">
        <f>VLOOKUP(E1569,Def!$B$2:$C$15,2,FALSE)</f>
        <v>Utdanningsinsentiv</v>
      </c>
      <c r="I1569" s="3">
        <f>IF(A1569='Enheter, modell og år'!$F$2-1,0,G1569-VLOOKUP(A1569-1&amp;B1569&amp;C1569&amp;E1569,$F$2:$G$7561,2,FALSE))</f>
        <v>0</v>
      </c>
      <c r="J1569" s="3">
        <f>IF(A1569='Enheter, modell og år'!$F$2-1,0,VLOOKUP(A1569-1&amp;B1569&amp;C1569&amp;E1569,$F$2:$G$7561,2,FALSE))</f>
        <v>0</v>
      </c>
    </row>
    <row r="1570" spans="1:10" x14ac:dyDescent="0.25">
      <c r="A1570">
        <f t="shared" ref="A1570:C1570" si="1052">A1030</f>
        <v>2024</v>
      </c>
      <c r="B1570" t="str">
        <f t="shared" si="1052"/>
        <v>VFM</v>
      </c>
      <c r="C1570">
        <f t="shared" si="1052"/>
        <v>0</v>
      </c>
      <c r="D1570">
        <f>IFERROR(VLOOKUP(C1570,'Enheter, modell og år'!$A$2:$B$31,2,FALSE),0)</f>
        <v>0</v>
      </c>
      <c r="E1570" t="str">
        <f>'Liste detaljert wide'!$F$1</f>
        <v>Studiepoengbev</v>
      </c>
      <c r="F1570" t="str">
        <f t="shared" si="1021"/>
        <v>2024VFM0Studiepoengbev</v>
      </c>
      <c r="G1570" s="3">
        <f>'Liste detaljert wide'!F490</f>
        <v>0</v>
      </c>
      <c r="H1570" t="str">
        <f>VLOOKUP(E1570,Def!$B$2:$C$15,2,FALSE)</f>
        <v>Utdanningsinsentiv</v>
      </c>
      <c r="I1570" s="3">
        <f>IF(A1570='Enheter, modell og år'!$F$2-1,0,G1570-VLOOKUP(A1570-1&amp;B1570&amp;C1570&amp;E1570,$F$2:$G$7561,2,FALSE))</f>
        <v>0</v>
      </c>
      <c r="J1570" s="3">
        <f>IF(A1570='Enheter, modell og år'!$F$2-1,0,VLOOKUP(A1570-1&amp;B1570&amp;C1570&amp;E1570,$F$2:$G$7561,2,FALSE))</f>
        <v>0</v>
      </c>
    </row>
    <row r="1571" spans="1:10" x14ac:dyDescent="0.25">
      <c r="A1571">
        <f t="shared" ref="A1571:C1571" si="1053">A1031</f>
        <v>2024</v>
      </c>
      <c r="B1571" t="str">
        <f t="shared" si="1053"/>
        <v>VFM</v>
      </c>
      <c r="C1571">
        <f t="shared" si="1053"/>
        <v>0</v>
      </c>
      <c r="D1571">
        <f>IFERROR(VLOOKUP(C1571,'Enheter, modell og år'!$A$2:$B$31,2,FALSE),0)</f>
        <v>0</v>
      </c>
      <c r="E1571" t="str">
        <f>'Liste detaljert wide'!$F$1</f>
        <v>Studiepoengbev</v>
      </c>
      <c r="F1571" t="str">
        <f t="shared" si="1021"/>
        <v>2024VFM0Studiepoengbev</v>
      </c>
      <c r="G1571" s="3">
        <f>'Liste detaljert wide'!F491</f>
        <v>0</v>
      </c>
      <c r="H1571" t="str">
        <f>VLOOKUP(E1571,Def!$B$2:$C$15,2,FALSE)</f>
        <v>Utdanningsinsentiv</v>
      </c>
      <c r="I1571" s="3">
        <f>IF(A1571='Enheter, modell og år'!$F$2-1,0,G1571-VLOOKUP(A1571-1&amp;B1571&amp;C1571&amp;E1571,$F$2:$G$7561,2,FALSE))</f>
        <v>0</v>
      </c>
      <c r="J1571" s="3">
        <f>IF(A1571='Enheter, modell og år'!$F$2-1,0,VLOOKUP(A1571-1&amp;B1571&amp;C1571&amp;E1571,$F$2:$G$7561,2,FALSE))</f>
        <v>0</v>
      </c>
    </row>
    <row r="1572" spans="1:10" x14ac:dyDescent="0.25">
      <c r="A1572">
        <f t="shared" ref="A1572:C1572" si="1054">A1032</f>
        <v>2024</v>
      </c>
      <c r="B1572" t="str">
        <f t="shared" si="1054"/>
        <v>VFM</v>
      </c>
      <c r="C1572">
        <f t="shared" si="1054"/>
        <v>0</v>
      </c>
      <c r="D1572">
        <f>IFERROR(VLOOKUP(C1572,'Enheter, modell og år'!$A$2:$B$31,2,FALSE),0)</f>
        <v>0</v>
      </c>
      <c r="E1572" t="str">
        <f>'Liste detaljert wide'!$F$1</f>
        <v>Studiepoengbev</v>
      </c>
      <c r="F1572" t="str">
        <f t="shared" si="1021"/>
        <v>2024VFM0Studiepoengbev</v>
      </c>
      <c r="G1572" s="3">
        <f>'Liste detaljert wide'!F492</f>
        <v>0</v>
      </c>
      <c r="H1572" t="str">
        <f>VLOOKUP(E1572,Def!$B$2:$C$15,2,FALSE)</f>
        <v>Utdanningsinsentiv</v>
      </c>
      <c r="I1572" s="3">
        <f>IF(A1572='Enheter, modell og år'!$F$2-1,0,G1572-VLOOKUP(A1572-1&amp;B1572&amp;C1572&amp;E1572,$F$2:$G$7561,2,FALSE))</f>
        <v>0</v>
      </c>
      <c r="J1572" s="3">
        <f>IF(A1572='Enheter, modell og år'!$F$2-1,0,VLOOKUP(A1572-1&amp;B1572&amp;C1572&amp;E1572,$F$2:$G$7561,2,FALSE))</f>
        <v>0</v>
      </c>
    </row>
    <row r="1573" spans="1:10" x14ac:dyDescent="0.25">
      <c r="A1573">
        <f t="shared" ref="A1573:C1573" si="1055">A1033</f>
        <v>2024</v>
      </c>
      <c r="B1573" t="str">
        <f t="shared" si="1055"/>
        <v>VFM</v>
      </c>
      <c r="C1573">
        <f t="shared" si="1055"/>
        <v>0</v>
      </c>
      <c r="D1573">
        <f>IFERROR(VLOOKUP(C1573,'Enheter, modell og år'!$A$2:$B$31,2,FALSE),0)</f>
        <v>0</v>
      </c>
      <c r="E1573" t="str">
        <f>'Liste detaljert wide'!$F$1</f>
        <v>Studiepoengbev</v>
      </c>
      <c r="F1573" t="str">
        <f t="shared" si="1021"/>
        <v>2024VFM0Studiepoengbev</v>
      </c>
      <c r="G1573" s="3">
        <f>'Liste detaljert wide'!F493</f>
        <v>0</v>
      </c>
      <c r="H1573" t="str">
        <f>VLOOKUP(E1573,Def!$B$2:$C$15,2,FALSE)</f>
        <v>Utdanningsinsentiv</v>
      </c>
      <c r="I1573" s="3">
        <f>IF(A1573='Enheter, modell og år'!$F$2-1,0,G1573-VLOOKUP(A1573-1&amp;B1573&amp;C1573&amp;E1573,$F$2:$G$7561,2,FALSE))</f>
        <v>0</v>
      </c>
      <c r="J1573" s="3">
        <f>IF(A1573='Enheter, modell og år'!$F$2-1,0,VLOOKUP(A1573-1&amp;B1573&amp;C1573&amp;E1573,$F$2:$G$7561,2,FALSE))</f>
        <v>0</v>
      </c>
    </row>
    <row r="1574" spans="1:10" x14ac:dyDescent="0.25">
      <c r="A1574">
        <f t="shared" ref="A1574:C1574" si="1056">A1034</f>
        <v>2024</v>
      </c>
      <c r="B1574" t="str">
        <f t="shared" si="1056"/>
        <v>VFM</v>
      </c>
      <c r="C1574">
        <f t="shared" si="1056"/>
        <v>0</v>
      </c>
      <c r="D1574">
        <f>IFERROR(VLOOKUP(C1574,'Enheter, modell og år'!$A$2:$B$31,2,FALSE),0)</f>
        <v>0</v>
      </c>
      <c r="E1574" t="str">
        <f>'Liste detaljert wide'!$F$1</f>
        <v>Studiepoengbev</v>
      </c>
      <c r="F1574" t="str">
        <f t="shared" si="1021"/>
        <v>2024VFM0Studiepoengbev</v>
      </c>
      <c r="G1574" s="3">
        <f>'Liste detaljert wide'!F494</f>
        <v>0</v>
      </c>
      <c r="H1574" t="str">
        <f>VLOOKUP(E1574,Def!$B$2:$C$15,2,FALSE)</f>
        <v>Utdanningsinsentiv</v>
      </c>
      <c r="I1574" s="3">
        <f>IF(A1574='Enheter, modell og år'!$F$2-1,0,G1574-VLOOKUP(A1574-1&amp;B1574&amp;C1574&amp;E1574,$F$2:$G$7561,2,FALSE))</f>
        <v>0</v>
      </c>
      <c r="J1574" s="3">
        <f>IF(A1574='Enheter, modell og år'!$F$2-1,0,VLOOKUP(A1574-1&amp;B1574&amp;C1574&amp;E1574,$F$2:$G$7561,2,FALSE))</f>
        <v>0</v>
      </c>
    </row>
    <row r="1575" spans="1:10" x14ac:dyDescent="0.25">
      <c r="A1575">
        <f t="shared" ref="A1575:C1575" si="1057">A1035</f>
        <v>2024</v>
      </c>
      <c r="B1575" t="str">
        <f t="shared" si="1057"/>
        <v>VFM</v>
      </c>
      <c r="C1575">
        <f t="shared" si="1057"/>
        <v>0</v>
      </c>
      <c r="D1575">
        <f>IFERROR(VLOOKUP(C1575,'Enheter, modell og år'!$A$2:$B$31,2,FALSE),0)</f>
        <v>0</v>
      </c>
      <c r="E1575" t="str">
        <f>'Liste detaljert wide'!$F$1</f>
        <v>Studiepoengbev</v>
      </c>
      <c r="F1575" t="str">
        <f t="shared" si="1021"/>
        <v>2024VFM0Studiepoengbev</v>
      </c>
      <c r="G1575" s="3">
        <f>'Liste detaljert wide'!F495</f>
        <v>0</v>
      </c>
      <c r="H1575" t="str">
        <f>VLOOKUP(E1575,Def!$B$2:$C$15,2,FALSE)</f>
        <v>Utdanningsinsentiv</v>
      </c>
      <c r="I1575" s="3">
        <f>IF(A1575='Enheter, modell og år'!$F$2-1,0,G1575-VLOOKUP(A1575-1&amp;B1575&amp;C1575&amp;E1575,$F$2:$G$7561,2,FALSE))</f>
        <v>0</v>
      </c>
      <c r="J1575" s="3">
        <f>IF(A1575='Enheter, modell og år'!$F$2-1,0,VLOOKUP(A1575-1&amp;B1575&amp;C1575&amp;E1575,$F$2:$G$7561,2,FALSE))</f>
        <v>0</v>
      </c>
    </row>
    <row r="1576" spans="1:10" x14ac:dyDescent="0.25">
      <c r="A1576">
        <f t="shared" ref="A1576:C1576" si="1058">A1036</f>
        <v>2024</v>
      </c>
      <c r="B1576" t="str">
        <f t="shared" si="1058"/>
        <v>VFM</v>
      </c>
      <c r="C1576">
        <f t="shared" si="1058"/>
        <v>0</v>
      </c>
      <c r="D1576">
        <f>IFERROR(VLOOKUP(C1576,'Enheter, modell og år'!$A$2:$B$31,2,FALSE),0)</f>
        <v>0</v>
      </c>
      <c r="E1576" t="str">
        <f>'Liste detaljert wide'!$F$1</f>
        <v>Studiepoengbev</v>
      </c>
      <c r="F1576" t="str">
        <f t="shared" si="1021"/>
        <v>2024VFM0Studiepoengbev</v>
      </c>
      <c r="G1576" s="3">
        <f>'Liste detaljert wide'!F496</f>
        <v>0</v>
      </c>
      <c r="H1576" t="str">
        <f>VLOOKUP(E1576,Def!$B$2:$C$15,2,FALSE)</f>
        <v>Utdanningsinsentiv</v>
      </c>
      <c r="I1576" s="3">
        <f>IF(A1576='Enheter, modell og år'!$F$2-1,0,G1576-VLOOKUP(A1576-1&amp;B1576&amp;C1576&amp;E1576,$F$2:$G$7561,2,FALSE))</f>
        <v>0</v>
      </c>
      <c r="J1576" s="3">
        <f>IF(A1576='Enheter, modell og år'!$F$2-1,0,VLOOKUP(A1576-1&amp;B1576&amp;C1576&amp;E1576,$F$2:$G$7561,2,FALSE))</f>
        <v>0</v>
      </c>
    </row>
    <row r="1577" spans="1:10" x14ac:dyDescent="0.25">
      <c r="A1577">
        <f t="shared" ref="A1577:C1577" si="1059">A1037</f>
        <v>2024</v>
      </c>
      <c r="B1577" t="str">
        <f t="shared" si="1059"/>
        <v>VFM</v>
      </c>
      <c r="C1577">
        <f t="shared" si="1059"/>
        <v>0</v>
      </c>
      <c r="D1577">
        <f>IFERROR(VLOOKUP(C1577,'Enheter, modell og år'!$A$2:$B$31,2,FALSE),0)</f>
        <v>0</v>
      </c>
      <c r="E1577" t="str">
        <f>'Liste detaljert wide'!$F$1</f>
        <v>Studiepoengbev</v>
      </c>
      <c r="F1577" t="str">
        <f t="shared" si="1021"/>
        <v>2024VFM0Studiepoengbev</v>
      </c>
      <c r="G1577" s="3">
        <f>'Liste detaljert wide'!F497</f>
        <v>0</v>
      </c>
      <c r="H1577" t="str">
        <f>VLOOKUP(E1577,Def!$B$2:$C$15,2,FALSE)</f>
        <v>Utdanningsinsentiv</v>
      </c>
      <c r="I1577" s="3">
        <f>IF(A1577='Enheter, modell og år'!$F$2-1,0,G1577-VLOOKUP(A1577-1&amp;B1577&amp;C1577&amp;E1577,$F$2:$G$7561,2,FALSE))</f>
        <v>0</v>
      </c>
      <c r="J1577" s="3">
        <f>IF(A1577='Enheter, modell og år'!$F$2-1,0,VLOOKUP(A1577-1&amp;B1577&amp;C1577&amp;E1577,$F$2:$G$7561,2,FALSE))</f>
        <v>0</v>
      </c>
    </row>
    <row r="1578" spans="1:10" x14ac:dyDescent="0.25">
      <c r="A1578">
        <f t="shared" ref="A1578:C1578" si="1060">A1038</f>
        <v>2024</v>
      </c>
      <c r="B1578" t="str">
        <f t="shared" si="1060"/>
        <v>VFM</v>
      </c>
      <c r="C1578">
        <f t="shared" si="1060"/>
        <v>0</v>
      </c>
      <c r="D1578">
        <f>IFERROR(VLOOKUP(C1578,'Enheter, modell og år'!$A$2:$B$31,2,FALSE),0)</f>
        <v>0</v>
      </c>
      <c r="E1578" t="str">
        <f>'Liste detaljert wide'!$F$1</f>
        <v>Studiepoengbev</v>
      </c>
      <c r="F1578" t="str">
        <f t="shared" si="1021"/>
        <v>2024VFM0Studiepoengbev</v>
      </c>
      <c r="G1578" s="3">
        <f>'Liste detaljert wide'!F498</f>
        <v>0</v>
      </c>
      <c r="H1578" t="str">
        <f>VLOOKUP(E1578,Def!$B$2:$C$15,2,FALSE)</f>
        <v>Utdanningsinsentiv</v>
      </c>
      <c r="I1578" s="3">
        <f>IF(A1578='Enheter, modell og år'!$F$2-1,0,G1578-VLOOKUP(A1578-1&amp;B1578&amp;C1578&amp;E1578,$F$2:$G$7561,2,FALSE))</f>
        <v>0</v>
      </c>
      <c r="J1578" s="3">
        <f>IF(A1578='Enheter, modell og år'!$F$2-1,0,VLOOKUP(A1578-1&amp;B1578&amp;C1578&amp;E1578,$F$2:$G$7561,2,FALSE))</f>
        <v>0</v>
      </c>
    </row>
    <row r="1579" spans="1:10" x14ac:dyDescent="0.25">
      <c r="A1579">
        <f t="shared" ref="A1579:C1579" si="1061">A1039</f>
        <v>2024</v>
      </c>
      <c r="B1579" t="str">
        <f t="shared" si="1061"/>
        <v>VFM</v>
      </c>
      <c r="C1579">
        <f t="shared" si="1061"/>
        <v>0</v>
      </c>
      <c r="D1579">
        <f>IFERROR(VLOOKUP(C1579,'Enheter, modell og år'!$A$2:$B$31,2,FALSE),0)</f>
        <v>0</v>
      </c>
      <c r="E1579" t="str">
        <f>'Liste detaljert wide'!$F$1</f>
        <v>Studiepoengbev</v>
      </c>
      <c r="F1579" t="str">
        <f t="shared" si="1021"/>
        <v>2024VFM0Studiepoengbev</v>
      </c>
      <c r="G1579" s="3">
        <f>'Liste detaljert wide'!F499</f>
        <v>0</v>
      </c>
      <c r="H1579" t="str">
        <f>VLOOKUP(E1579,Def!$B$2:$C$15,2,FALSE)</f>
        <v>Utdanningsinsentiv</v>
      </c>
      <c r="I1579" s="3">
        <f>IF(A1579='Enheter, modell og år'!$F$2-1,0,G1579-VLOOKUP(A1579-1&amp;B1579&amp;C1579&amp;E1579,$F$2:$G$7561,2,FALSE))</f>
        <v>0</v>
      </c>
      <c r="J1579" s="3">
        <f>IF(A1579='Enheter, modell og år'!$F$2-1,0,VLOOKUP(A1579-1&amp;B1579&amp;C1579&amp;E1579,$F$2:$G$7561,2,FALSE))</f>
        <v>0</v>
      </c>
    </row>
    <row r="1580" spans="1:10" x14ac:dyDescent="0.25">
      <c r="A1580">
        <f t="shared" ref="A1580:C1580" si="1062">A1040</f>
        <v>2024</v>
      </c>
      <c r="B1580" t="str">
        <f t="shared" si="1062"/>
        <v>VFM</v>
      </c>
      <c r="C1580">
        <f t="shared" si="1062"/>
        <v>0</v>
      </c>
      <c r="D1580">
        <f>IFERROR(VLOOKUP(C1580,'Enheter, modell og år'!$A$2:$B$31,2,FALSE),0)</f>
        <v>0</v>
      </c>
      <c r="E1580" t="str">
        <f>'Liste detaljert wide'!$F$1</f>
        <v>Studiepoengbev</v>
      </c>
      <c r="F1580" t="str">
        <f t="shared" si="1021"/>
        <v>2024VFM0Studiepoengbev</v>
      </c>
      <c r="G1580" s="3">
        <f>'Liste detaljert wide'!F500</f>
        <v>0</v>
      </c>
      <c r="H1580" t="str">
        <f>VLOOKUP(E1580,Def!$B$2:$C$15,2,FALSE)</f>
        <v>Utdanningsinsentiv</v>
      </c>
      <c r="I1580" s="3">
        <f>IF(A1580='Enheter, modell og år'!$F$2-1,0,G1580-VLOOKUP(A1580-1&amp;B1580&amp;C1580&amp;E1580,$F$2:$G$7561,2,FALSE))</f>
        <v>0</v>
      </c>
      <c r="J1580" s="3">
        <f>IF(A1580='Enheter, modell og år'!$F$2-1,0,VLOOKUP(A1580-1&amp;B1580&amp;C1580&amp;E1580,$F$2:$G$7561,2,FALSE))</f>
        <v>0</v>
      </c>
    </row>
    <row r="1581" spans="1:10" x14ac:dyDescent="0.25">
      <c r="A1581">
        <f t="shared" ref="A1581:C1581" si="1063">A1041</f>
        <v>2024</v>
      </c>
      <c r="B1581" t="str">
        <f t="shared" si="1063"/>
        <v>VFM</v>
      </c>
      <c r="C1581">
        <f t="shared" si="1063"/>
        <v>0</v>
      </c>
      <c r="D1581">
        <f>IFERROR(VLOOKUP(C1581,'Enheter, modell og år'!$A$2:$B$31,2,FALSE),0)</f>
        <v>0</v>
      </c>
      <c r="E1581" t="str">
        <f>'Liste detaljert wide'!$F$1</f>
        <v>Studiepoengbev</v>
      </c>
      <c r="F1581" t="str">
        <f t="shared" si="1021"/>
        <v>2024VFM0Studiepoengbev</v>
      </c>
      <c r="G1581" s="3">
        <f>'Liste detaljert wide'!F501</f>
        <v>0</v>
      </c>
      <c r="H1581" t="str">
        <f>VLOOKUP(E1581,Def!$B$2:$C$15,2,FALSE)</f>
        <v>Utdanningsinsentiv</v>
      </c>
      <c r="I1581" s="3">
        <f>IF(A1581='Enheter, modell og år'!$F$2-1,0,G1581-VLOOKUP(A1581-1&amp;B1581&amp;C1581&amp;E1581,$F$2:$G$7561,2,FALSE))</f>
        <v>0</v>
      </c>
      <c r="J1581" s="3">
        <f>IF(A1581='Enheter, modell og år'!$F$2-1,0,VLOOKUP(A1581-1&amp;B1581&amp;C1581&amp;E1581,$F$2:$G$7561,2,FALSE))</f>
        <v>0</v>
      </c>
    </row>
    <row r="1582" spans="1:10" x14ac:dyDescent="0.25">
      <c r="A1582">
        <f t="shared" ref="A1582:C1582" si="1064">A1042</f>
        <v>2024</v>
      </c>
      <c r="B1582" t="str">
        <f t="shared" si="1064"/>
        <v>VFM</v>
      </c>
      <c r="C1582">
        <f t="shared" si="1064"/>
        <v>0</v>
      </c>
      <c r="D1582">
        <f>IFERROR(VLOOKUP(C1582,'Enheter, modell og år'!$A$2:$B$31,2,FALSE),0)</f>
        <v>0</v>
      </c>
      <c r="E1582" t="str">
        <f>'Liste detaljert wide'!$F$1</f>
        <v>Studiepoengbev</v>
      </c>
      <c r="F1582" t="str">
        <f t="shared" si="1021"/>
        <v>2024VFM0Studiepoengbev</v>
      </c>
      <c r="G1582" s="3">
        <f>'Liste detaljert wide'!F502</f>
        <v>0</v>
      </c>
      <c r="H1582" t="str">
        <f>VLOOKUP(E1582,Def!$B$2:$C$15,2,FALSE)</f>
        <v>Utdanningsinsentiv</v>
      </c>
      <c r="I1582" s="3">
        <f>IF(A1582='Enheter, modell og år'!$F$2-1,0,G1582-VLOOKUP(A1582-1&amp;B1582&amp;C1582&amp;E1582,$F$2:$G$7561,2,FALSE))</f>
        <v>0</v>
      </c>
      <c r="J1582" s="3">
        <f>IF(A1582='Enheter, modell og år'!$F$2-1,0,VLOOKUP(A1582-1&amp;B1582&amp;C1582&amp;E1582,$F$2:$G$7561,2,FALSE))</f>
        <v>0</v>
      </c>
    </row>
    <row r="1583" spans="1:10" x14ac:dyDescent="0.25">
      <c r="A1583">
        <f t="shared" ref="A1583:C1583" si="1065">A1043</f>
        <v>2024</v>
      </c>
      <c r="B1583" t="str">
        <f t="shared" si="1065"/>
        <v>VFM</v>
      </c>
      <c r="C1583">
        <f t="shared" si="1065"/>
        <v>0</v>
      </c>
      <c r="D1583">
        <f>IFERROR(VLOOKUP(C1583,'Enheter, modell og år'!$A$2:$B$31,2,FALSE),0)</f>
        <v>0</v>
      </c>
      <c r="E1583" t="str">
        <f>'Liste detaljert wide'!$F$1</f>
        <v>Studiepoengbev</v>
      </c>
      <c r="F1583" t="str">
        <f t="shared" si="1021"/>
        <v>2024VFM0Studiepoengbev</v>
      </c>
      <c r="G1583" s="3">
        <f>'Liste detaljert wide'!F503</f>
        <v>0</v>
      </c>
      <c r="H1583" t="str">
        <f>VLOOKUP(E1583,Def!$B$2:$C$15,2,FALSE)</f>
        <v>Utdanningsinsentiv</v>
      </c>
      <c r="I1583" s="3">
        <f>IF(A1583='Enheter, modell og år'!$F$2-1,0,G1583-VLOOKUP(A1583-1&amp;B1583&amp;C1583&amp;E1583,$F$2:$G$7561,2,FALSE))</f>
        <v>0</v>
      </c>
      <c r="J1583" s="3">
        <f>IF(A1583='Enheter, modell og år'!$F$2-1,0,VLOOKUP(A1583-1&amp;B1583&amp;C1583&amp;E1583,$F$2:$G$7561,2,FALSE))</f>
        <v>0</v>
      </c>
    </row>
    <row r="1584" spans="1:10" x14ac:dyDescent="0.25">
      <c r="A1584">
        <f t="shared" ref="A1584:C1584" si="1066">A1044</f>
        <v>2024</v>
      </c>
      <c r="B1584" t="str">
        <f t="shared" si="1066"/>
        <v>VFM</v>
      </c>
      <c r="C1584">
        <f t="shared" si="1066"/>
        <v>0</v>
      </c>
      <c r="D1584">
        <f>IFERROR(VLOOKUP(C1584,'Enheter, modell og år'!$A$2:$B$31,2,FALSE),0)</f>
        <v>0</v>
      </c>
      <c r="E1584" t="str">
        <f>'Liste detaljert wide'!$F$1</f>
        <v>Studiepoengbev</v>
      </c>
      <c r="F1584" t="str">
        <f t="shared" si="1021"/>
        <v>2024VFM0Studiepoengbev</v>
      </c>
      <c r="G1584" s="3">
        <f>'Liste detaljert wide'!F504</f>
        <v>0</v>
      </c>
      <c r="H1584" t="str">
        <f>VLOOKUP(E1584,Def!$B$2:$C$15,2,FALSE)</f>
        <v>Utdanningsinsentiv</v>
      </c>
      <c r="I1584" s="3">
        <f>IF(A1584='Enheter, modell og år'!$F$2-1,0,G1584-VLOOKUP(A1584-1&amp;B1584&amp;C1584&amp;E1584,$F$2:$G$7561,2,FALSE))</f>
        <v>0</v>
      </c>
      <c r="J1584" s="3">
        <f>IF(A1584='Enheter, modell og år'!$F$2-1,0,VLOOKUP(A1584-1&amp;B1584&amp;C1584&amp;E1584,$F$2:$G$7561,2,FALSE))</f>
        <v>0</v>
      </c>
    </row>
    <row r="1585" spans="1:10" x14ac:dyDescent="0.25">
      <c r="A1585">
        <f t="shared" ref="A1585:C1585" si="1067">A1045</f>
        <v>2024</v>
      </c>
      <c r="B1585" t="str">
        <f t="shared" si="1067"/>
        <v>VFM</v>
      </c>
      <c r="C1585">
        <f t="shared" si="1067"/>
        <v>0</v>
      </c>
      <c r="D1585">
        <f>IFERROR(VLOOKUP(C1585,'Enheter, modell og år'!$A$2:$B$31,2,FALSE),0)</f>
        <v>0</v>
      </c>
      <c r="E1585" t="str">
        <f>'Liste detaljert wide'!$F$1</f>
        <v>Studiepoengbev</v>
      </c>
      <c r="F1585" t="str">
        <f t="shared" si="1021"/>
        <v>2024VFM0Studiepoengbev</v>
      </c>
      <c r="G1585" s="3">
        <f>'Liste detaljert wide'!F505</f>
        <v>0</v>
      </c>
      <c r="H1585" t="str">
        <f>VLOOKUP(E1585,Def!$B$2:$C$15,2,FALSE)</f>
        <v>Utdanningsinsentiv</v>
      </c>
      <c r="I1585" s="3">
        <f>IF(A1585='Enheter, modell og år'!$F$2-1,0,G1585-VLOOKUP(A1585-1&amp;B1585&amp;C1585&amp;E1585,$F$2:$G$7561,2,FALSE))</f>
        <v>0</v>
      </c>
      <c r="J1585" s="3">
        <f>IF(A1585='Enheter, modell og år'!$F$2-1,0,VLOOKUP(A1585-1&amp;B1585&amp;C1585&amp;E1585,$F$2:$G$7561,2,FALSE))</f>
        <v>0</v>
      </c>
    </row>
    <row r="1586" spans="1:10" x14ac:dyDescent="0.25">
      <c r="A1586">
        <f t="shared" ref="A1586:C1586" si="1068">A1046</f>
        <v>2024</v>
      </c>
      <c r="B1586" t="str">
        <f t="shared" si="1068"/>
        <v>VFM</v>
      </c>
      <c r="C1586">
        <f t="shared" si="1068"/>
        <v>0</v>
      </c>
      <c r="D1586">
        <f>IFERROR(VLOOKUP(C1586,'Enheter, modell og år'!$A$2:$B$31,2,FALSE),0)</f>
        <v>0</v>
      </c>
      <c r="E1586" t="str">
        <f>'Liste detaljert wide'!$F$1</f>
        <v>Studiepoengbev</v>
      </c>
      <c r="F1586" t="str">
        <f t="shared" si="1021"/>
        <v>2024VFM0Studiepoengbev</v>
      </c>
      <c r="G1586" s="3">
        <f>'Liste detaljert wide'!F506</f>
        <v>0</v>
      </c>
      <c r="H1586" t="str">
        <f>VLOOKUP(E1586,Def!$B$2:$C$15,2,FALSE)</f>
        <v>Utdanningsinsentiv</v>
      </c>
      <c r="I1586" s="3">
        <f>IF(A1586='Enheter, modell og år'!$F$2-1,0,G1586-VLOOKUP(A1586-1&amp;B1586&amp;C1586&amp;E1586,$F$2:$G$7561,2,FALSE))</f>
        <v>0</v>
      </c>
      <c r="J1586" s="3">
        <f>IF(A1586='Enheter, modell og år'!$F$2-1,0,VLOOKUP(A1586-1&amp;B1586&amp;C1586&amp;E1586,$F$2:$G$7561,2,FALSE))</f>
        <v>0</v>
      </c>
    </row>
    <row r="1587" spans="1:10" x14ac:dyDescent="0.25">
      <c r="A1587">
        <f t="shared" ref="A1587:C1587" si="1069">A1047</f>
        <v>2024</v>
      </c>
      <c r="B1587" t="str">
        <f t="shared" si="1069"/>
        <v>VFM</v>
      </c>
      <c r="C1587">
        <f t="shared" si="1069"/>
        <v>0</v>
      </c>
      <c r="D1587">
        <f>IFERROR(VLOOKUP(C1587,'Enheter, modell og år'!$A$2:$B$31,2,FALSE),0)</f>
        <v>0</v>
      </c>
      <c r="E1587" t="str">
        <f>'Liste detaljert wide'!$F$1</f>
        <v>Studiepoengbev</v>
      </c>
      <c r="F1587" t="str">
        <f t="shared" si="1021"/>
        <v>2024VFM0Studiepoengbev</v>
      </c>
      <c r="G1587" s="3">
        <f>'Liste detaljert wide'!F507</f>
        <v>0</v>
      </c>
      <c r="H1587" t="str">
        <f>VLOOKUP(E1587,Def!$B$2:$C$15,2,FALSE)</f>
        <v>Utdanningsinsentiv</v>
      </c>
      <c r="I1587" s="3">
        <f>IF(A1587='Enheter, modell og år'!$F$2-1,0,G1587-VLOOKUP(A1587-1&amp;B1587&amp;C1587&amp;E1587,$F$2:$G$7561,2,FALSE))</f>
        <v>0</v>
      </c>
      <c r="J1587" s="3">
        <f>IF(A1587='Enheter, modell og år'!$F$2-1,0,VLOOKUP(A1587-1&amp;B1587&amp;C1587&amp;E1587,$F$2:$G$7561,2,FALSE))</f>
        <v>0</v>
      </c>
    </row>
    <row r="1588" spans="1:10" x14ac:dyDescent="0.25">
      <c r="A1588">
        <f t="shared" ref="A1588:C1588" si="1070">A1048</f>
        <v>2024</v>
      </c>
      <c r="B1588" t="str">
        <f t="shared" si="1070"/>
        <v>VFM</v>
      </c>
      <c r="C1588">
        <f t="shared" si="1070"/>
        <v>0</v>
      </c>
      <c r="D1588">
        <f>IFERROR(VLOOKUP(C1588,'Enheter, modell og år'!$A$2:$B$31,2,FALSE),0)</f>
        <v>0</v>
      </c>
      <c r="E1588" t="str">
        <f>'Liste detaljert wide'!$F$1</f>
        <v>Studiepoengbev</v>
      </c>
      <c r="F1588" t="str">
        <f t="shared" si="1021"/>
        <v>2024VFM0Studiepoengbev</v>
      </c>
      <c r="G1588" s="3">
        <f>'Liste detaljert wide'!F508</f>
        <v>0</v>
      </c>
      <c r="H1588" t="str">
        <f>VLOOKUP(E1588,Def!$B$2:$C$15,2,FALSE)</f>
        <v>Utdanningsinsentiv</v>
      </c>
      <c r="I1588" s="3">
        <f>IF(A1588='Enheter, modell og år'!$F$2-1,0,G1588-VLOOKUP(A1588-1&amp;B1588&amp;C1588&amp;E1588,$F$2:$G$7561,2,FALSE))</f>
        <v>0</v>
      </c>
      <c r="J1588" s="3">
        <f>IF(A1588='Enheter, modell og år'!$F$2-1,0,VLOOKUP(A1588-1&amp;B1588&amp;C1588&amp;E1588,$F$2:$G$7561,2,FALSE))</f>
        <v>0</v>
      </c>
    </row>
    <row r="1589" spans="1:10" x14ac:dyDescent="0.25">
      <c r="A1589">
        <f t="shared" ref="A1589:C1589" si="1071">A1049</f>
        <v>2024</v>
      </c>
      <c r="B1589" t="str">
        <f t="shared" si="1071"/>
        <v>VFM</v>
      </c>
      <c r="C1589">
        <f t="shared" si="1071"/>
        <v>0</v>
      </c>
      <c r="D1589">
        <f>IFERROR(VLOOKUP(C1589,'Enheter, modell og år'!$A$2:$B$31,2,FALSE),0)</f>
        <v>0</v>
      </c>
      <c r="E1589" t="str">
        <f>'Liste detaljert wide'!$F$1</f>
        <v>Studiepoengbev</v>
      </c>
      <c r="F1589" t="str">
        <f t="shared" si="1021"/>
        <v>2024VFM0Studiepoengbev</v>
      </c>
      <c r="G1589" s="3">
        <f>'Liste detaljert wide'!F509</f>
        <v>0</v>
      </c>
      <c r="H1589" t="str">
        <f>VLOOKUP(E1589,Def!$B$2:$C$15,2,FALSE)</f>
        <v>Utdanningsinsentiv</v>
      </c>
      <c r="I1589" s="3">
        <f>IF(A1589='Enheter, modell og år'!$F$2-1,0,G1589-VLOOKUP(A1589-1&amp;B1589&amp;C1589&amp;E1589,$F$2:$G$7561,2,FALSE))</f>
        <v>0</v>
      </c>
      <c r="J1589" s="3">
        <f>IF(A1589='Enheter, modell og år'!$F$2-1,0,VLOOKUP(A1589-1&amp;B1589&amp;C1589&amp;E1589,$F$2:$G$7561,2,FALSE))</f>
        <v>0</v>
      </c>
    </row>
    <row r="1590" spans="1:10" x14ac:dyDescent="0.25">
      <c r="A1590">
        <f t="shared" ref="A1590:C1590" si="1072">A1050</f>
        <v>2024</v>
      </c>
      <c r="B1590" t="str">
        <f t="shared" si="1072"/>
        <v>VFM</v>
      </c>
      <c r="C1590">
        <f t="shared" si="1072"/>
        <v>0</v>
      </c>
      <c r="D1590">
        <f>IFERROR(VLOOKUP(C1590,'Enheter, modell og år'!$A$2:$B$31,2,FALSE),0)</f>
        <v>0</v>
      </c>
      <c r="E1590" t="str">
        <f>'Liste detaljert wide'!$F$1</f>
        <v>Studiepoengbev</v>
      </c>
      <c r="F1590" t="str">
        <f t="shared" si="1021"/>
        <v>2024VFM0Studiepoengbev</v>
      </c>
      <c r="G1590" s="3">
        <f>'Liste detaljert wide'!F510</f>
        <v>0</v>
      </c>
      <c r="H1590" t="str">
        <f>VLOOKUP(E1590,Def!$B$2:$C$15,2,FALSE)</f>
        <v>Utdanningsinsentiv</v>
      </c>
      <c r="I1590" s="3">
        <f>IF(A1590='Enheter, modell og år'!$F$2-1,0,G1590-VLOOKUP(A1590-1&amp;B1590&amp;C1590&amp;E1590,$F$2:$G$7561,2,FALSE))</f>
        <v>0</v>
      </c>
      <c r="J1590" s="3">
        <f>IF(A1590='Enheter, modell og år'!$F$2-1,0,VLOOKUP(A1590-1&amp;B1590&amp;C1590&amp;E1590,$F$2:$G$7561,2,FALSE))</f>
        <v>0</v>
      </c>
    </row>
    <row r="1591" spans="1:10" x14ac:dyDescent="0.25">
      <c r="A1591">
        <f t="shared" ref="A1591:C1591" si="1073">A1051</f>
        <v>2024</v>
      </c>
      <c r="B1591" t="str">
        <f t="shared" si="1073"/>
        <v>VFM</v>
      </c>
      <c r="C1591">
        <f t="shared" si="1073"/>
        <v>0</v>
      </c>
      <c r="D1591">
        <f>IFERROR(VLOOKUP(C1591,'Enheter, modell og år'!$A$2:$B$31,2,FALSE),0)</f>
        <v>0</v>
      </c>
      <c r="E1591" t="str">
        <f>'Liste detaljert wide'!$F$1</f>
        <v>Studiepoengbev</v>
      </c>
      <c r="F1591" t="str">
        <f t="shared" si="1021"/>
        <v>2024VFM0Studiepoengbev</v>
      </c>
      <c r="G1591" s="3">
        <f>'Liste detaljert wide'!F511</f>
        <v>0</v>
      </c>
      <c r="H1591" t="str">
        <f>VLOOKUP(E1591,Def!$B$2:$C$15,2,FALSE)</f>
        <v>Utdanningsinsentiv</v>
      </c>
      <c r="I1591" s="3">
        <f>IF(A1591='Enheter, modell og år'!$F$2-1,0,G1591-VLOOKUP(A1591-1&amp;B1591&amp;C1591&amp;E1591,$F$2:$G$7561,2,FALSE))</f>
        <v>0</v>
      </c>
      <c r="J1591" s="3">
        <f>IF(A1591='Enheter, modell og år'!$F$2-1,0,VLOOKUP(A1591-1&amp;B1591&amp;C1591&amp;E1591,$F$2:$G$7561,2,FALSE))</f>
        <v>0</v>
      </c>
    </row>
    <row r="1592" spans="1:10" x14ac:dyDescent="0.25">
      <c r="A1592">
        <f t="shared" ref="A1592:C1592" si="1074">A1052</f>
        <v>2025</v>
      </c>
      <c r="B1592" t="str">
        <f t="shared" si="1074"/>
        <v>VFM</v>
      </c>
      <c r="C1592">
        <f t="shared" si="1074"/>
        <v>0</v>
      </c>
      <c r="D1592">
        <f>IFERROR(VLOOKUP(C1592,'Enheter, modell og år'!$A$2:$B$31,2,FALSE),0)</f>
        <v>0</v>
      </c>
      <c r="E1592" t="str">
        <f>'Liste detaljert wide'!$F$1</f>
        <v>Studiepoengbev</v>
      </c>
      <c r="F1592" t="str">
        <f t="shared" si="1021"/>
        <v>2025VFM0Studiepoengbev</v>
      </c>
      <c r="G1592" s="3">
        <f>'Liste detaljert wide'!F512</f>
        <v>0</v>
      </c>
      <c r="H1592" t="str">
        <f>VLOOKUP(E1592,Def!$B$2:$C$15,2,FALSE)</f>
        <v>Utdanningsinsentiv</v>
      </c>
      <c r="I1592" s="3">
        <f>IF(A1592='Enheter, modell og år'!$F$2-1,0,G1592-VLOOKUP(A1592-1&amp;B1592&amp;C1592&amp;E1592,$F$2:$G$7561,2,FALSE))</f>
        <v>0</v>
      </c>
      <c r="J1592" s="3">
        <f>IF(A1592='Enheter, modell og år'!$F$2-1,0,VLOOKUP(A1592-1&amp;B1592&amp;C1592&amp;E1592,$F$2:$G$7561,2,FALSE))</f>
        <v>0</v>
      </c>
    </row>
    <row r="1593" spans="1:10" x14ac:dyDescent="0.25">
      <c r="A1593">
        <f t="shared" ref="A1593:C1593" si="1075">A1053</f>
        <v>2025</v>
      </c>
      <c r="B1593" t="str">
        <f t="shared" si="1075"/>
        <v>VFM</v>
      </c>
      <c r="C1593">
        <f t="shared" si="1075"/>
        <v>0</v>
      </c>
      <c r="D1593">
        <f>IFERROR(VLOOKUP(C1593,'Enheter, modell og år'!$A$2:$B$31,2,FALSE),0)</f>
        <v>0</v>
      </c>
      <c r="E1593" t="str">
        <f>'Liste detaljert wide'!$F$1</f>
        <v>Studiepoengbev</v>
      </c>
      <c r="F1593" t="str">
        <f t="shared" si="1021"/>
        <v>2025VFM0Studiepoengbev</v>
      </c>
      <c r="G1593" s="3">
        <f>'Liste detaljert wide'!F513</f>
        <v>0</v>
      </c>
      <c r="H1593" t="str">
        <f>VLOOKUP(E1593,Def!$B$2:$C$15,2,FALSE)</f>
        <v>Utdanningsinsentiv</v>
      </c>
      <c r="I1593" s="3">
        <f>IF(A1593='Enheter, modell og år'!$F$2-1,0,G1593-VLOOKUP(A1593-1&amp;B1593&amp;C1593&amp;E1593,$F$2:$G$7561,2,FALSE))</f>
        <v>0</v>
      </c>
      <c r="J1593" s="3">
        <f>IF(A1593='Enheter, modell og år'!$F$2-1,0,VLOOKUP(A1593-1&amp;B1593&amp;C1593&amp;E1593,$F$2:$G$7561,2,FALSE))</f>
        <v>0</v>
      </c>
    </row>
    <row r="1594" spans="1:10" x14ac:dyDescent="0.25">
      <c r="A1594">
        <f t="shared" ref="A1594:C1594" si="1076">A1054</f>
        <v>2025</v>
      </c>
      <c r="B1594" t="str">
        <f t="shared" si="1076"/>
        <v>VFM</v>
      </c>
      <c r="C1594">
        <f t="shared" si="1076"/>
        <v>0</v>
      </c>
      <c r="D1594">
        <f>IFERROR(VLOOKUP(C1594,'Enheter, modell og år'!$A$2:$B$31,2,FALSE),0)</f>
        <v>0</v>
      </c>
      <c r="E1594" t="str">
        <f>'Liste detaljert wide'!$F$1</f>
        <v>Studiepoengbev</v>
      </c>
      <c r="F1594" t="str">
        <f t="shared" si="1021"/>
        <v>2025VFM0Studiepoengbev</v>
      </c>
      <c r="G1594" s="3">
        <f>'Liste detaljert wide'!F514</f>
        <v>0</v>
      </c>
      <c r="H1594" t="str">
        <f>VLOOKUP(E1594,Def!$B$2:$C$15,2,FALSE)</f>
        <v>Utdanningsinsentiv</v>
      </c>
      <c r="I1594" s="3">
        <f>IF(A1594='Enheter, modell og år'!$F$2-1,0,G1594-VLOOKUP(A1594-1&amp;B1594&amp;C1594&amp;E1594,$F$2:$G$7561,2,FALSE))</f>
        <v>0</v>
      </c>
      <c r="J1594" s="3">
        <f>IF(A1594='Enheter, modell og år'!$F$2-1,0,VLOOKUP(A1594-1&amp;B1594&amp;C1594&amp;E1594,$F$2:$G$7561,2,FALSE))</f>
        <v>0</v>
      </c>
    </row>
    <row r="1595" spans="1:10" x14ac:dyDescent="0.25">
      <c r="A1595">
        <f t="shared" ref="A1595:C1595" si="1077">A1055</f>
        <v>2025</v>
      </c>
      <c r="B1595" t="str">
        <f t="shared" si="1077"/>
        <v>VFM</v>
      </c>
      <c r="C1595">
        <f t="shared" si="1077"/>
        <v>0</v>
      </c>
      <c r="D1595">
        <f>IFERROR(VLOOKUP(C1595,'Enheter, modell og år'!$A$2:$B$31,2,FALSE),0)</f>
        <v>0</v>
      </c>
      <c r="E1595" t="str">
        <f>'Liste detaljert wide'!$F$1</f>
        <v>Studiepoengbev</v>
      </c>
      <c r="F1595" t="str">
        <f t="shared" si="1021"/>
        <v>2025VFM0Studiepoengbev</v>
      </c>
      <c r="G1595" s="3">
        <f>'Liste detaljert wide'!F515</f>
        <v>0</v>
      </c>
      <c r="H1595" t="str">
        <f>VLOOKUP(E1595,Def!$B$2:$C$15,2,FALSE)</f>
        <v>Utdanningsinsentiv</v>
      </c>
      <c r="I1595" s="3">
        <f>IF(A1595='Enheter, modell og år'!$F$2-1,0,G1595-VLOOKUP(A1595-1&amp;B1595&amp;C1595&amp;E1595,$F$2:$G$7561,2,FALSE))</f>
        <v>0</v>
      </c>
      <c r="J1595" s="3">
        <f>IF(A1595='Enheter, modell og år'!$F$2-1,0,VLOOKUP(A1595-1&amp;B1595&amp;C1595&amp;E1595,$F$2:$G$7561,2,FALSE))</f>
        <v>0</v>
      </c>
    </row>
    <row r="1596" spans="1:10" x14ac:dyDescent="0.25">
      <c r="A1596">
        <f t="shared" ref="A1596:C1596" si="1078">A1056</f>
        <v>2025</v>
      </c>
      <c r="B1596" t="str">
        <f t="shared" si="1078"/>
        <v>VFM</v>
      </c>
      <c r="C1596">
        <f t="shared" si="1078"/>
        <v>0</v>
      </c>
      <c r="D1596">
        <f>IFERROR(VLOOKUP(C1596,'Enheter, modell og år'!$A$2:$B$31,2,FALSE),0)</f>
        <v>0</v>
      </c>
      <c r="E1596" t="str">
        <f>'Liste detaljert wide'!$F$1</f>
        <v>Studiepoengbev</v>
      </c>
      <c r="F1596" t="str">
        <f t="shared" si="1021"/>
        <v>2025VFM0Studiepoengbev</v>
      </c>
      <c r="G1596" s="3">
        <f>'Liste detaljert wide'!F516</f>
        <v>0</v>
      </c>
      <c r="H1596" t="str">
        <f>VLOOKUP(E1596,Def!$B$2:$C$15,2,FALSE)</f>
        <v>Utdanningsinsentiv</v>
      </c>
      <c r="I1596" s="3">
        <f>IF(A1596='Enheter, modell og år'!$F$2-1,0,G1596-VLOOKUP(A1596-1&amp;B1596&amp;C1596&amp;E1596,$F$2:$G$7561,2,FALSE))</f>
        <v>0</v>
      </c>
      <c r="J1596" s="3">
        <f>IF(A1596='Enheter, modell og år'!$F$2-1,0,VLOOKUP(A1596-1&amp;B1596&amp;C1596&amp;E1596,$F$2:$G$7561,2,FALSE))</f>
        <v>0</v>
      </c>
    </row>
    <row r="1597" spans="1:10" x14ac:dyDescent="0.25">
      <c r="A1597">
        <f t="shared" ref="A1597:C1597" si="1079">A1057</f>
        <v>2025</v>
      </c>
      <c r="B1597" t="str">
        <f t="shared" si="1079"/>
        <v>VFM</v>
      </c>
      <c r="C1597">
        <f t="shared" si="1079"/>
        <v>0</v>
      </c>
      <c r="D1597">
        <f>IFERROR(VLOOKUP(C1597,'Enheter, modell og år'!$A$2:$B$31,2,FALSE),0)</f>
        <v>0</v>
      </c>
      <c r="E1597" t="str">
        <f>'Liste detaljert wide'!$F$1</f>
        <v>Studiepoengbev</v>
      </c>
      <c r="F1597" t="str">
        <f t="shared" si="1021"/>
        <v>2025VFM0Studiepoengbev</v>
      </c>
      <c r="G1597" s="3">
        <f>'Liste detaljert wide'!F517</f>
        <v>0</v>
      </c>
      <c r="H1597" t="str">
        <f>VLOOKUP(E1597,Def!$B$2:$C$15,2,FALSE)</f>
        <v>Utdanningsinsentiv</v>
      </c>
      <c r="I1597" s="3">
        <f>IF(A1597='Enheter, modell og år'!$F$2-1,0,G1597-VLOOKUP(A1597-1&amp;B1597&amp;C1597&amp;E1597,$F$2:$G$7561,2,FALSE))</f>
        <v>0</v>
      </c>
      <c r="J1597" s="3">
        <f>IF(A1597='Enheter, modell og år'!$F$2-1,0,VLOOKUP(A1597-1&amp;B1597&amp;C1597&amp;E1597,$F$2:$G$7561,2,FALSE))</f>
        <v>0</v>
      </c>
    </row>
    <row r="1598" spans="1:10" x14ac:dyDescent="0.25">
      <c r="A1598">
        <f t="shared" ref="A1598:C1598" si="1080">A1058</f>
        <v>2025</v>
      </c>
      <c r="B1598" t="str">
        <f t="shared" si="1080"/>
        <v>VFM</v>
      </c>
      <c r="C1598">
        <f t="shared" si="1080"/>
        <v>0</v>
      </c>
      <c r="D1598">
        <f>IFERROR(VLOOKUP(C1598,'Enheter, modell og år'!$A$2:$B$31,2,FALSE),0)</f>
        <v>0</v>
      </c>
      <c r="E1598" t="str">
        <f>'Liste detaljert wide'!$F$1</f>
        <v>Studiepoengbev</v>
      </c>
      <c r="F1598" t="str">
        <f t="shared" si="1021"/>
        <v>2025VFM0Studiepoengbev</v>
      </c>
      <c r="G1598" s="3">
        <f>'Liste detaljert wide'!F518</f>
        <v>0</v>
      </c>
      <c r="H1598" t="str">
        <f>VLOOKUP(E1598,Def!$B$2:$C$15,2,FALSE)</f>
        <v>Utdanningsinsentiv</v>
      </c>
      <c r="I1598" s="3">
        <f>IF(A1598='Enheter, modell og år'!$F$2-1,0,G1598-VLOOKUP(A1598-1&amp;B1598&amp;C1598&amp;E1598,$F$2:$G$7561,2,FALSE))</f>
        <v>0</v>
      </c>
      <c r="J1598" s="3">
        <f>IF(A1598='Enheter, modell og år'!$F$2-1,0,VLOOKUP(A1598-1&amp;B1598&amp;C1598&amp;E1598,$F$2:$G$7561,2,FALSE))</f>
        <v>0</v>
      </c>
    </row>
    <row r="1599" spans="1:10" x14ac:dyDescent="0.25">
      <c r="A1599">
        <f t="shared" ref="A1599:C1599" si="1081">A1059</f>
        <v>2025</v>
      </c>
      <c r="B1599" t="str">
        <f t="shared" si="1081"/>
        <v>VFM</v>
      </c>
      <c r="C1599">
        <f t="shared" si="1081"/>
        <v>0</v>
      </c>
      <c r="D1599">
        <f>IFERROR(VLOOKUP(C1599,'Enheter, modell og år'!$A$2:$B$31,2,FALSE),0)</f>
        <v>0</v>
      </c>
      <c r="E1599" t="str">
        <f>'Liste detaljert wide'!$F$1</f>
        <v>Studiepoengbev</v>
      </c>
      <c r="F1599" t="str">
        <f t="shared" si="1021"/>
        <v>2025VFM0Studiepoengbev</v>
      </c>
      <c r="G1599" s="3">
        <f>'Liste detaljert wide'!F519</f>
        <v>0</v>
      </c>
      <c r="H1599" t="str">
        <f>VLOOKUP(E1599,Def!$B$2:$C$15,2,FALSE)</f>
        <v>Utdanningsinsentiv</v>
      </c>
      <c r="I1599" s="3">
        <f>IF(A1599='Enheter, modell og år'!$F$2-1,0,G1599-VLOOKUP(A1599-1&amp;B1599&amp;C1599&amp;E1599,$F$2:$G$7561,2,FALSE))</f>
        <v>0</v>
      </c>
      <c r="J1599" s="3">
        <f>IF(A1599='Enheter, modell og år'!$F$2-1,0,VLOOKUP(A1599-1&amp;B1599&amp;C1599&amp;E1599,$F$2:$G$7561,2,FALSE))</f>
        <v>0</v>
      </c>
    </row>
    <row r="1600" spans="1:10" x14ac:dyDescent="0.25">
      <c r="A1600">
        <f t="shared" ref="A1600:C1600" si="1082">A1060</f>
        <v>2025</v>
      </c>
      <c r="B1600" t="str">
        <f t="shared" si="1082"/>
        <v>VFM</v>
      </c>
      <c r="C1600">
        <f t="shared" si="1082"/>
        <v>0</v>
      </c>
      <c r="D1600">
        <f>IFERROR(VLOOKUP(C1600,'Enheter, modell og år'!$A$2:$B$31,2,FALSE),0)</f>
        <v>0</v>
      </c>
      <c r="E1600" t="str">
        <f>'Liste detaljert wide'!$F$1</f>
        <v>Studiepoengbev</v>
      </c>
      <c r="F1600" t="str">
        <f t="shared" si="1021"/>
        <v>2025VFM0Studiepoengbev</v>
      </c>
      <c r="G1600" s="3">
        <f>'Liste detaljert wide'!F520</f>
        <v>0</v>
      </c>
      <c r="H1600" t="str">
        <f>VLOOKUP(E1600,Def!$B$2:$C$15,2,FALSE)</f>
        <v>Utdanningsinsentiv</v>
      </c>
      <c r="I1600" s="3">
        <f>IF(A1600='Enheter, modell og år'!$F$2-1,0,G1600-VLOOKUP(A1600-1&amp;B1600&amp;C1600&amp;E1600,$F$2:$G$7561,2,FALSE))</f>
        <v>0</v>
      </c>
      <c r="J1600" s="3">
        <f>IF(A1600='Enheter, modell og år'!$F$2-1,0,VLOOKUP(A1600-1&amp;B1600&amp;C1600&amp;E1600,$F$2:$G$7561,2,FALSE))</f>
        <v>0</v>
      </c>
    </row>
    <row r="1601" spans="1:10" x14ac:dyDescent="0.25">
      <c r="A1601">
        <f t="shared" ref="A1601:C1601" si="1083">A1061</f>
        <v>2025</v>
      </c>
      <c r="B1601" t="str">
        <f t="shared" si="1083"/>
        <v>VFM</v>
      </c>
      <c r="C1601">
        <f t="shared" si="1083"/>
        <v>0</v>
      </c>
      <c r="D1601">
        <f>IFERROR(VLOOKUP(C1601,'Enheter, modell og år'!$A$2:$B$31,2,FALSE),0)</f>
        <v>0</v>
      </c>
      <c r="E1601" t="str">
        <f>'Liste detaljert wide'!$F$1</f>
        <v>Studiepoengbev</v>
      </c>
      <c r="F1601" t="str">
        <f t="shared" si="1021"/>
        <v>2025VFM0Studiepoengbev</v>
      </c>
      <c r="G1601" s="3">
        <f>'Liste detaljert wide'!F521</f>
        <v>0</v>
      </c>
      <c r="H1601" t="str">
        <f>VLOOKUP(E1601,Def!$B$2:$C$15,2,FALSE)</f>
        <v>Utdanningsinsentiv</v>
      </c>
      <c r="I1601" s="3">
        <f>IF(A1601='Enheter, modell og år'!$F$2-1,0,G1601-VLOOKUP(A1601-1&amp;B1601&amp;C1601&amp;E1601,$F$2:$G$7561,2,FALSE))</f>
        <v>0</v>
      </c>
      <c r="J1601" s="3">
        <f>IF(A1601='Enheter, modell og år'!$F$2-1,0,VLOOKUP(A1601-1&amp;B1601&amp;C1601&amp;E1601,$F$2:$G$7561,2,FALSE))</f>
        <v>0</v>
      </c>
    </row>
    <row r="1602" spans="1:10" x14ac:dyDescent="0.25">
      <c r="A1602">
        <f t="shared" ref="A1602:C1602" si="1084">A1062</f>
        <v>2025</v>
      </c>
      <c r="B1602" t="str">
        <f t="shared" si="1084"/>
        <v>VFM</v>
      </c>
      <c r="C1602">
        <f t="shared" si="1084"/>
        <v>0</v>
      </c>
      <c r="D1602">
        <f>IFERROR(VLOOKUP(C1602,'Enheter, modell og år'!$A$2:$B$31,2,FALSE),0)</f>
        <v>0</v>
      </c>
      <c r="E1602" t="str">
        <f>'Liste detaljert wide'!$F$1</f>
        <v>Studiepoengbev</v>
      </c>
      <c r="F1602" t="str">
        <f t="shared" si="1021"/>
        <v>2025VFM0Studiepoengbev</v>
      </c>
      <c r="G1602" s="3">
        <f>'Liste detaljert wide'!F522</f>
        <v>0</v>
      </c>
      <c r="H1602" t="str">
        <f>VLOOKUP(E1602,Def!$B$2:$C$15,2,FALSE)</f>
        <v>Utdanningsinsentiv</v>
      </c>
      <c r="I1602" s="3">
        <f>IF(A1602='Enheter, modell og år'!$F$2-1,0,G1602-VLOOKUP(A1602-1&amp;B1602&amp;C1602&amp;E1602,$F$2:$G$7561,2,FALSE))</f>
        <v>0</v>
      </c>
      <c r="J1602" s="3">
        <f>IF(A1602='Enheter, modell og år'!$F$2-1,0,VLOOKUP(A1602-1&amp;B1602&amp;C1602&amp;E1602,$F$2:$G$7561,2,FALSE))</f>
        <v>0</v>
      </c>
    </row>
    <row r="1603" spans="1:10" x14ac:dyDescent="0.25">
      <c r="A1603">
        <f t="shared" ref="A1603:C1603" si="1085">A1063</f>
        <v>2025</v>
      </c>
      <c r="B1603" t="str">
        <f t="shared" si="1085"/>
        <v>VFM</v>
      </c>
      <c r="C1603">
        <f t="shared" si="1085"/>
        <v>0</v>
      </c>
      <c r="D1603">
        <f>IFERROR(VLOOKUP(C1603,'Enheter, modell og år'!$A$2:$B$31,2,FALSE),0)</f>
        <v>0</v>
      </c>
      <c r="E1603" t="str">
        <f>'Liste detaljert wide'!$F$1</f>
        <v>Studiepoengbev</v>
      </c>
      <c r="F1603" t="str">
        <f t="shared" ref="F1603:F1666" si="1086">A1603&amp;B1603&amp;C1603&amp;E1603</f>
        <v>2025VFM0Studiepoengbev</v>
      </c>
      <c r="G1603" s="3">
        <f>'Liste detaljert wide'!F523</f>
        <v>0</v>
      </c>
      <c r="H1603" t="str">
        <f>VLOOKUP(E1603,Def!$B$2:$C$15,2,FALSE)</f>
        <v>Utdanningsinsentiv</v>
      </c>
      <c r="I1603" s="3">
        <f>IF(A1603='Enheter, modell og år'!$F$2-1,0,G1603-VLOOKUP(A1603-1&amp;B1603&amp;C1603&amp;E1603,$F$2:$G$7561,2,FALSE))</f>
        <v>0</v>
      </c>
      <c r="J1603" s="3">
        <f>IF(A1603='Enheter, modell og år'!$F$2-1,0,VLOOKUP(A1603-1&amp;B1603&amp;C1603&amp;E1603,$F$2:$G$7561,2,FALSE))</f>
        <v>0</v>
      </c>
    </row>
    <row r="1604" spans="1:10" x14ac:dyDescent="0.25">
      <c r="A1604">
        <f t="shared" ref="A1604:C1604" si="1087">A1064</f>
        <v>2025</v>
      </c>
      <c r="B1604" t="str">
        <f t="shared" si="1087"/>
        <v>VFM</v>
      </c>
      <c r="C1604">
        <f t="shared" si="1087"/>
        <v>0</v>
      </c>
      <c r="D1604">
        <f>IFERROR(VLOOKUP(C1604,'Enheter, modell og år'!$A$2:$B$31,2,FALSE),0)</f>
        <v>0</v>
      </c>
      <c r="E1604" t="str">
        <f>'Liste detaljert wide'!$F$1</f>
        <v>Studiepoengbev</v>
      </c>
      <c r="F1604" t="str">
        <f t="shared" si="1086"/>
        <v>2025VFM0Studiepoengbev</v>
      </c>
      <c r="G1604" s="3">
        <f>'Liste detaljert wide'!F524</f>
        <v>0</v>
      </c>
      <c r="H1604" t="str">
        <f>VLOOKUP(E1604,Def!$B$2:$C$15,2,FALSE)</f>
        <v>Utdanningsinsentiv</v>
      </c>
      <c r="I1604" s="3">
        <f>IF(A1604='Enheter, modell og år'!$F$2-1,0,G1604-VLOOKUP(A1604-1&amp;B1604&amp;C1604&amp;E1604,$F$2:$G$7561,2,FALSE))</f>
        <v>0</v>
      </c>
      <c r="J1604" s="3">
        <f>IF(A1604='Enheter, modell og år'!$F$2-1,0,VLOOKUP(A1604-1&amp;B1604&amp;C1604&amp;E1604,$F$2:$G$7561,2,FALSE))</f>
        <v>0</v>
      </c>
    </row>
    <row r="1605" spans="1:10" x14ac:dyDescent="0.25">
      <c r="A1605">
        <f t="shared" ref="A1605:C1605" si="1088">A1065</f>
        <v>2025</v>
      </c>
      <c r="B1605" t="str">
        <f t="shared" si="1088"/>
        <v>VFM</v>
      </c>
      <c r="C1605">
        <f t="shared" si="1088"/>
        <v>0</v>
      </c>
      <c r="D1605">
        <f>IFERROR(VLOOKUP(C1605,'Enheter, modell og år'!$A$2:$B$31,2,FALSE),0)</f>
        <v>0</v>
      </c>
      <c r="E1605" t="str">
        <f>'Liste detaljert wide'!$F$1</f>
        <v>Studiepoengbev</v>
      </c>
      <c r="F1605" t="str">
        <f t="shared" si="1086"/>
        <v>2025VFM0Studiepoengbev</v>
      </c>
      <c r="G1605" s="3">
        <f>'Liste detaljert wide'!F525</f>
        <v>0</v>
      </c>
      <c r="H1605" t="str">
        <f>VLOOKUP(E1605,Def!$B$2:$C$15,2,FALSE)</f>
        <v>Utdanningsinsentiv</v>
      </c>
      <c r="I1605" s="3">
        <f>IF(A1605='Enheter, modell og år'!$F$2-1,0,G1605-VLOOKUP(A1605-1&amp;B1605&amp;C1605&amp;E1605,$F$2:$G$7561,2,FALSE))</f>
        <v>0</v>
      </c>
      <c r="J1605" s="3">
        <f>IF(A1605='Enheter, modell og år'!$F$2-1,0,VLOOKUP(A1605-1&amp;B1605&amp;C1605&amp;E1605,$F$2:$G$7561,2,FALSE))</f>
        <v>0</v>
      </c>
    </row>
    <row r="1606" spans="1:10" x14ac:dyDescent="0.25">
      <c r="A1606">
        <f t="shared" ref="A1606:C1606" si="1089">A1066</f>
        <v>2025</v>
      </c>
      <c r="B1606" t="str">
        <f t="shared" si="1089"/>
        <v>VFM</v>
      </c>
      <c r="C1606">
        <f t="shared" si="1089"/>
        <v>0</v>
      </c>
      <c r="D1606">
        <f>IFERROR(VLOOKUP(C1606,'Enheter, modell og år'!$A$2:$B$31,2,FALSE),0)</f>
        <v>0</v>
      </c>
      <c r="E1606" t="str">
        <f>'Liste detaljert wide'!$F$1</f>
        <v>Studiepoengbev</v>
      </c>
      <c r="F1606" t="str">
        <f t="shared" si="1086"/>
        <v>2025VFM0Studiepoengbev</v>
      </c>
      <c r="G1606" s="3">
        <f>'Liste detaljert wide'!F526</f>
        <v>0</v>
      </c>
      <c r="H1606" t="str">
        <f>VLOOKUP(E1606,Def!$B$2:$C$15,2,FALSE)</f>
        <v>Utdanningsinsentiv</v>
      </c>
      <c r="I1606" s="3">
        <f>IF(A1606='Enheter, modell og år'!$F$2-1,0,G1606-VLOOKUP(A1606-1&amp;B1606&amp;C1606&amp;E1606,$F$2:$G$7561,2,FALSE))</f>
        <v>0</v>
      </c>
      <c r="J1606" s="3">
        <f>IF(A1606='Enheter, modell og år'!$F$2-1,0,VLOOKUP(A1606-1&amp;B1606&amp;C1606&amp;E1606,$F$2:$G$7561,2,FALSE))</f>
        <v>0</v>
      </c>
    </row>
    <row r="1607" spans="1:10" x14ac:dyDescent="0.25">
      <c r="A1607">
        <f t="shared" ref="A1607:C1607" si="1090">A1067</f>
        <v>2025</v>
      </c>
      <c r="B1607" t="str">
        <f t="shared" si="1090"/>
        <v>VFM</v>
      </c>
      <c r="C1607">
        <f t="shared" si="1090"/>
        <v>0</v>
      </c>
      <c r="D1607">
        <f>IFERROR(VLOOKUP(C1607,'Enheter, modell og år'!$A$2:$B$31,2,FALSE),0)</f>
        <v>0</v>
      </c>
      <c r="E1607" t="str">
        <f>'Liste detaljert wide'!$F$1</f>
        <v>Studiepoengbev</v>
      </c>
      <c r="F1607" t="str">
        <f t="shared" si="1086"/>
        <v>2025VFM0Studiepoengbev</v>
      </c>
      <c r="G1607" s="3">
        <f>'Liste detaljert wide'!F527</f>
        <v>0</v>
      </c>
      <c r="H1607" t="str">
        <f>VLOOKUP(E1607,Def!$B$2:$C$15,2,FALSE)</f>
        <v>Utdanningsinsentiv</v>
      </c>
      <c r="I1607" s="3">
        <f>IF(A1607='Enheter, modell og år'!$F$2-1,0,G1607-VLOOKUP(A1607-1&amp;B1607&amp;C1607&amp;E1607,$F$2:$G$7561,2,FALSE))</f>
        <v>0</v>
      </c>
      <c r="J1607" s="3">
        <f>IF(A1607='Enheter, modell og år'!$F$2-1,0,VLOOKUP(A1607-1&amp;B1607&amp;C1607&amp;E1607,$F$2:$G$7561,2,FALSE))</f>
        <v>0</v>
      </c>
    </row>
    <row r="1608" spans="1:10" x14ac:dyDescent="0.25">
      <c r="A1608">
        <f t="shared" ref="A1608:C1608" si="1091">A1068</f>
        <v>2025</v>
      </c>
      <c r="B1608" t="str">
        <f t="shared" si="1091"/>
        <v>VFM</v>
      </c>
      <c r="C1608">
        <f t="shared" si="1091"/>
        <v>0</v>
      </c>
      <c r="D1608">
        <f>IFERROR(VLOOKUP(C1608,'Enheter, modell og år'!$A$2:$B$31,2,FALSE),0)</f>
        <v>0</v>
      </c>
      <c r="E1608" t="str">
        <f>'Liste detaljert wide'!$F$1</f>
        <v>Studiepoengbev</v>
      </c>
      <c r="F1608" t="str">
        <f t="shared" si="1086"/>
        <v>2025VFM0Studiepoengbev</v>
      </c>
      <c r="G1608" s="3">
        <f>'Liste detaljert wide'!F528</f>
        <v>0</v>
      </c>
      <c r="H1608" t="str">
        <f>VLOOKUP(E1608,Def!$B$2:$C$15,2,FALSE)</f>
        <v>Utdanningsinsentiv</v>
      </c>
      <c r="I1608" s="3">
        <f>IF(A1608='Enheter, modell og år'!$F$2-1,0,G1608-VLOOKUP(A1608-1&amp;B1608&amp;C1608&amp;E1608,$F$2:$G$7561,2,FALSE))</f>
        <v>0</v>
      </c>
      <c r="J1608" s="3">
        <f>IF(A1608='Enheter, modell og år'!$F$2-1,0,VLOOKUP(A1608-1&amp;B1608&amp;C1608&amp;E1608,$F$2:$G$7561,2,FALSE))</f>
        <v>0</v>
      </c>
    </row>
    <row r="1609" spans="1:10" x14ac:dyDescent="0.25">
      <c r="A1609">
        <f t="shared" ref="A1609:C1609" si="1092">A1069</f>
        <v>2025</v>
      </c>
      <c r="B1609" t="str">
        <f t="shared" si="1092"/>
        <v>VFM</v>
      </c>
      <c r="C1609">
        <f t="shared" si="1092"/>
        <v>0</v>
      </c>
      <c r="D1609">
        <f>IFERROR(VLOOKUP(C1609,'Enheter, modell og år'!$A$2:$B$31,2,FALSE),0)</f>
        <v>0</v>
      </c>
      <c r="E1609" t="str">
        <f>'Liste detaljert wide'!$F$1</f>
        <v>Studiepoengbev</v>
      </c>
      <c r="F1609" t="str">
        <f t="shared" si="1086"/>
        <v>2025VFM0Studiepoengbev</v>
      </c>
      <c r="G1609" s="3">
        <f>'Liste detaljert wide'!F529</f>
        <v>0</v>
      </c>
      <c r="H1609" t="str">
        <f>VLOOKUP(E1609,Def!$B$2:$C$15,2,FALSE)</f>
        <v>Utdanningsinsentiv</v>
      </c>
      <c r="I1609" s="3">
        <f>IF(A1609='Enheter, modell og år'!$F$2-1,0,G1609-VLOOKUP(A1609-1&amp;B1609&amp;C1609&amp;E1609,$F$2:$G$7561,2,FALSE))</f>
        <v>0</v>
      </c>
      <c r="J1609" s="3">
        <f>IF(A1609='Enheter, modell og år'!$F$2-1,0,VLOOKUP(A1609-1&amp;B1609&amp;C1609&amp;E1609,$F$2:$G$7561,2,FALSE))</f>
        <v>0</v>
      </c>
    </row>
    <row r="1610" spans="1:10" x14ac:dyDescent="0.25">
      <c r="A1610">
        <f t="shared" ref="A1610:C1610" si="1093">A1070</f>
        <v>2025</v>
      </c>
      <c r="B1610" t="str">
        <f t="shared" si="1093"/>
        <v>VFM</v>
      </c>
      <c r="C1610">
        <f t="shared" si="1093"/>
        <v>0</v>
      </c>
      <c r="D1610">
        <f>IFERROR(VLOOKUP(C1610,'Enheter, modell og år'!$A$2:$B$31,2,FALSE),0)</f>
        <v>0</v>
      </c>
      <c r="E1610" t="str">
        <f>'Liste detaljert wide'!$F$1</f>
        <v>Studiepoengbev</v>
      </c>
      <c r="F1610" t="str">
        <f t="shared" si="1086"/>
        <v>2025VFM0Studiepoengbev</v>
      </c>
      <c r="G1610" s="3">
        <f>'Liste detaljert wide'!F530</f>
        <v>0</v>
      </c>
      <c r="H1610" t="str">
        <f>VLOOKUP(E1610,Def!$B$2:$C$15,2,FALSE)</f>
        <v>Utdanningsinsentiv</v>
      </c>
      <c r="I1610" s="3">
        <f>IF(A1610='Enheter, modell og år'!$F$2-1,0,G1610-VLOOKUP(A1610-1&amp;B1610&amp;C1610&amp;E1610,$F$2:$G$7561,2,FALSE))</f>
        <v>0</v>
      </c>
      <c r="J1610" s="3">
        <f>IF(A1610='Enheter, modell og år'!$F$2-1,0,VLOOKUP(A1610-1&amp;B1610&amp;C1610&amp;E1610,$F$2:$G$7561,2,FALSE))</f>
        <v>0</v>
      </c>
    </row>
    <row r="1611" spans="1:10" x14ac:dyDescent="0.25">
      <c r="A1611">
        <f t="shared" ref="A1611:C1611" si="1094">A1071</f>
        <v>2025</v>
      </c>
      <c r="B1611" t="str">
        <f t="shared" si="1094"/>
        <v>VFM</v>
      </c>
      <c r="C1611">
        <f t="shared" si="1094"/>
        <v>0</v>
      </c>
      <c r="D1611">
        <f>IFERROR(VLOOKUP(C1611,'Enheter, modell og år'!$A$2:$B$31,2,FALSE),0)</f>
        <v>0</v>
      </c>
      <c r="E1611" t="str">
        <f>'Liste detaljert wide'!$F$1</f>
        <v>Studiepoengbev</v>
      </c>
      <c r="F1611" t="str">
        <f t="shared" si="1086"/>
        <v>2025VFM0Studiepoengbev</v>
      </c>
      <c r="G1611" s="3">
        <f>'Liste detaljert wide'!F531</f>
        <v>0</v>
      </c>
      <c r="H1611" t="str">
        <f>VLOOKUP(E1611,Def!$B$2:$C$15,2,FALSE)</f>
        <v>Utdanningsinsentiv</v>
      </c>
      <c r="I1611" s="3">
        <f>IF(A1611='Enheter, modell og år'!$F$2-1,0,G1611-VLOOKUP(A1611-1&amp;B1611&amp;C1611&amp;E1611,$F$2:$G$7561,2,FALSE))</f>
        <v>0</v>
      </c>
      <c r="J1611" s="3">
        <f>IF(A1611='Enheter, modell og år'!$F$2-1,0,VLOOKUP(A1611-1&amp;B1611&amp;C1611&amp;E1611,$F$2:$G$7561,2,FALSE))</f>
        <v>0</v>
      </c>
    </row>
    <row r="1612" spans="1:10" x14ac:dyDescent="0.25">
      <c r="A1612">
        <f t="shared" ref="A1612:C1612" si="1095">A1072</f>
        <v>2025</v>
      </c>
      <c r="B1612" t="str">
        <f t="shared" si="1095"/>
        <v>VFM</v>
      </c>
      <c r="C1612">
        <f t="shared" si="1095"/>
        <v>0</v>
      </c>
      <c r="D1612">
        <f>IFERROR(VLOOKUP(C1612,'Enheter, modell og år'!$A$2:$B$31,2,FALSE),0)</f>
        <v>0</v>
      </c>
      <c r="E1612" t="str">
        <f>'Liste detaljert wide'!$F$1</f>
        <v>Studiepoengbev</v>
      </c>
      <c r="F1612" t="str">
        <f t="shared" si="1086"/>
        <v>2025VFM0Studiepoengbev</v>
      </c>
      <c r="G1612" s="3">
        <f>'Liste detaljert wide'!F532</f>
        <v>0</v>
      </c>
      <c r="H1612" t="str">
        <f>VLOOKUP(E1612,Def!$B$2:$C$15,2,FALSE)</f>
        <v>Utdanningsinsentiv</v>
      </c>
      <c r="I1612" s="3">
        <f>IF(A1612='Enheter, modell og år'!$F$2-1,0,G1612-VLOOKUP(A1612-1&amp;B1612&amp;C1612&amp;E1612,$F$2:$G$7561,2,FALSE))</f>
        <v>0</v>
      </c>
      <c r="J1612" s="3">
        <f>IF(A1612='Enheter, modell og år'!$F$2-1,0,VLOOKUP(A1612-1&amp;B1612&amp;C1612&amp;E1612,$F$2:$G$7561,2,FALSE))</f>
        <v>0</v>
      </c>
    </row>
    <row r="1613" spans="1:10" x14ac:dyDescent="0.25">
      <c r="A1613">
        <f t="shared" ref="A1613:C1613" si="1096">A1073</f>
        <v>2025</v>
      </c>
      <c r="B1613" t="str">
        <f t="shared" si="1096"/>
        <v>VFM</v>
      </c>
      <c r="C1613">
        <f t="shared" si="1096"/>
        <v>0</v>
      </c>
      <c r="D1613">
        <f>IFERROR(VLOOKUP(C1613,'Enheter, modell og år'!$A$2:$B$31,2,FALSE),0)</f>
        <v>0</v>
      </c>
      <c r="E1613" t="str">
        <f>'Liste detaljert wide'!$F$1</f>
        <v>Studiepoengbev</v>
      </c>
      <c r="F1613" t="str">
        <f t="shared" si="1086"/>
        <v>2025VFM0Studiepoengbev</v>
      </c>
      <c r="G1613" s="3">
        <f>'Liste detaljert wide'!F533</f>
        <v>0</v>
      </c>
      <c r="H1613" t="str">
        <f>VLOOKUP(E1613,Def!$B$2:$C$15,2,FALSE)</f>
        <v>Utdanningsinsentiv</v>
      </c>
      <c r="I1613" s="3">
        <f>IF(A1613='Enheter, modell og år'!$F$2-1,0,G1613-VLOOKUP(A1613-1&amp;B1613&amp;C1613&amp;E1613,$F$2:$G$7561,2,FALSE))</f>
        <v>0</v>
      </c>
      <c r="J1613" s="3">
        <f>IF(A1613='Enheter, modell og år'!$F$2-1,0,VLOOKUP(A1613-1&amp;B1613&amp;C1613&amp;E1613,$F$2:$G$7561,2,FALSE))</f>
        <v>0</v>
      </c>
    </row>
    <row r="1614" spans="1:10" x14ac:dyDescent="0.25">
      <c r="A1614">
        <f t="shared" ref="A1614:C1614" si="1097">A1074</f>
        <v>2025</v>
      </c>
      <c r="B1614" t="str">
        <f t="shared" si="1097"/>
        <v>VFM</v>
      </c>
      <c r="C1614">
        <f t="shared" si="1097"/>
        <v>0</v>
      </c>
      <c r="D1614">
        <f>IFERROR(VLOOKUP(C1614,'Enheter, modell og år'!$A$2:$B$31,2,FALSE),0)</f>
        <v>0</v>
      </c>
      <c r="E1614" t="str">
        <f>'Liste detaljert wide'!$F$1</f>
        <v>Studiepoengbev</v>
      </c>
      <c r="F1614" t="str">
        <f t="shared" si="1086"/>
        <v>2025VFM0Studiepoengbev</v>
      </c>
      <c r="G1614" s="3">
        <f>'Liste detaljert wide'!F534</f>
        <v>0</v>
      </c>
      <c r="H1614" t="str">
        <f>VLOOKUP(E1614,Def!$B$2:$C$15,2,FALSE)</f>
        <v>Utdanningsinsentiv</v>
      </c>
      <c r="I1614" s="3">
        <f>IF(A1614='Enheter, modell og år'!$F$2-1,0,G1614-VLOOKUP(A1614-1&amp;B1614&amp;C1614&amp;E1614,$F$2:$G$7561,2,FALSE))</f>
        <v>0</v>
      </c>
      <c r="J1614" s="3">
        <f>IF(A1614='Enheter, modell og år'!$F$2-1,0,VLOOKUP(A1614-1&amp;B1614&amp;C1614&amp;E1614,$F$2:$G$7561,2,FALSE))</f>
        <v>0</v>
      </c>
    </row>
    <row r="1615" spans="1:10" x14ac:dyDescent="0.25">
      <c r="A1615">
        <f t="shared" ref="A1615:C1615" si="1098">A1075</f>
        <v>2025</v>
      </c>
      <c r="B1615" t="str">
        <f t="shared" si="1098"/>
        <v>VFM</v>
      </c>
      <c r="C1615">
        <f t="shared" si="1098"/>
        <v>0</v>
      </c>
      <c r="D1615">
        <f>IFERROR(VLOOKUP(C1615,'Enheter, modell og år'!$A$2:$B$31,2,FALSE),0)</f>
        <v>0</v>
      </c>
      <c r="E1615" t="str">
        <f>'Liste detaljert wide'!$F$1</f>
        <v>Studiepoengbev</v>
      </c>
      <c r="F1615" t="str">
        <f t="shared" si="1086"/>
        <v>2025VFM0Studiepoengbev</v>
      </c>
      <c r="G1615" s="3">
        <f>'Liste detaljert wide'!F535</f>
        <v>0</v>
      </c>
      <c r="H1615" t="str">
        <f>VLOOKUP(E1615,Def!$B$2:$C$15,2,FALSE)</f>
        <v>Utdanningsinsentiv</v>
      </c>
      <c r="I1615" s="3">
        <f>IF(A1615='Enheter, modell og år'!$F$2-1,0,G1615-VLOOKUP(A1615-1&amp;B1615&amp;C1615&amp;E1615,$F$2:$G$7561,2,FALSE))</f>
        <v>0</v>
      </c>
      <c r="J1615" s="3">
        <f>IF(A1615='Enheter, modell og år'!$F$2-1,0,VLOOKUP(A1615-1&amp;B1615&amp;C1615&amp;E1615,$F$2:$G$7561,2,FALSE))</f>
        <v>0</v>
      </c>
    </row>
    <row r="1616" spans="1:10" x14ac:dyDescent="0.25">
      <c r="A1616">
        <f t="shared" ref="A1616:C1616" si="1099">A1076</f>
        <v>2025</v>
      </c>
      <c r="B1616" t="str">
        <f t="shared" si="1099"/>
        <v>VFM</v>
      </c>
      <c r="C1616">
        <f t="shared" si="1099"/>
        <v>0</v>
      </c>
      <c r="D1616">
        <f>IFERROR(VLOOKUP(C1616,'Enheter, modell og år'!$A$2:$B$31,2,FALSE),0)</f>
        <v>0</v>
      </c>
      <c r="E1616" t="str">
        <f>'Liste detaljert wide'!$F$1</f>
        <v>Studiepoengbev</v>
      </c>
      <c r="F1616" t="str">
        <f t="shared" si="1086"/>
        <v>2025VFM0Studiepoengbev</v>
      </c>
      <c r="G1616" s="3">
        <f>'Liste detaljert wide'!F536</f>
        <v>0</v>
      </c>
      <c r="H1616" t="str">
        <f>VLOOKUP(E1616,Def!$B$2:$C$15,2,FALSE)</f>
        <v>Utdanningsinsentiv</v>
      </c>
      <c r="I1616" s="3">
        <f>IF(A1616='Enheter, modell og år'!$F$2-1,0,G1616-VLOOKUP(A1616-1&amp;B1616&amp;C1616&amp;E1616,$F$2:$G$7561,2,FALSE))</f>
        <v>0</v>
      </c>
      <c r="J1616" s="3">
        <f>IF(A1616='Enheter, modell og år'!$F$2-1,0,VLOOKUP(A1616-1&amp;B1616&amp;C1616&amp;E1616,$F$2:$G$7561,2,FALSE))</f>
        <v>0</v>
      </c>
    </row>
    <row r="1617" spans="1:10" x14ac:dyDescent="0.25">
      <c r="A1617">
        <f t="shared" ref="A1617:C1617" si="1100">A1077</f>
        <v>2025</v>
      </c>
      <c r="B1617" t="str">
        <f t="shared" si="1100"/>
        <v>VFM</v>
      </c>
      <c r="C1617">
        <f t="shared" si="1100"/>
        <v>0</v>
      </c>
      <c r="D1617">
        <f>IFERROR(VLOOKUP(C1617,'Enheter, modell og år'!$A$2:$B$31,2,FALSE),0)</f>
        <v>0</v>
      </c>
      <c r="E1617" t="str">
        <f>'Liste detaljert wide'!$F$1</f>
        <v>Studiepoengbev</v>
      </c>
      <c r="F1617" t="str">
        <f t="shared" si="1086"/>
        <v>2025VFM0Studiepoengbev</v>
      </c>
      <c r="G1617" s="3">
        <f>'Liste detaljert wide'!F537</f>
        <v>0</v>
      </c>
      <c r="H1617" t="str">
        <f>VLOOKUP(E1617,Def!$B$2:$C$15,2,FALSE)</f>
        <v>Utdanningsinsentiv</v>
      </c>
      <c r="I1617" s="3">
        <f>IF(A1617='Enheter, modell og år'!$F$2-1,0,G1617-VLOOKUP(A1617-1&amp;B1617&amp;C1617&amp;E1617,$F$2:$G$7561,2,FALSE))</f>
        <v>0</v>
      </c>
      <c r="J1617" s="3">
        <f>IF(A1617='Enheter, modell og år'!$F$2-1,0,VLOOKUP(A1617-1&amp;B1617&amp;C1617&amp;E1617,$F$2:$G$7561,2,FALSE))</f>
        <v>0</v>
      </c>
    </row>
    <row r="1618" spans="1:10" x14ac:dyDescent="0.25">
      <c r="A1618">
        <f t="shared" ref="A1618:C1618" si="1101">A1078</f>
        <v>2025</v>
      </c>
      <c r="B1618" t="str">
        <f t="shared" si="1101"/>
        <v>VFM</v>
      </c>
      <c r="C1618">
        <f t="shared" si="1101"/>
        <v>0</v>
      </c>
      <c r="D1618">
        <f>IFERROR(VLOOKUP(C1618,'Enheter, modell og år'!$A$2:$B$31,2,FALSE),0)</f>
        <v>0</v>
      </c>
      <c r="E1618" t="str">
        <f>'Liste detaljert wide'!$F$1</f>
        <v>Studiepoengbev</v>
      </c>
      <c r="F1618" t="str">
        <f t="shared" si="1086"/>
        <v>2025VFM0Studiepoengbev</v>
      </c>
      <c r="G1618" s="3">
        <f>'Liste detaljert wide'!F538</f>
        <v>0</v>
      </c>
      <c r="H1618" t="str">
        <f>VLOOKUP(E1618,Def!$B$2:$C$15,2,FALSE)</f>
        <v>Utdanningsinsentiv</v>
      </c>
      <c r="I1618" s="3">
        <f>IF(A1618='Enheter, modell og år'!$F$2-1,0,G1618-VLOOKUP(A1618-1&amp;B1618&amp;C1618&amp;E1618,$F$2:$G$7561,2,FALSE))</f>
        <v>0</v>
      </c>
      <c r="J1618" s="3">
        <f>IF(A1618='Enheter, modell og år'!$F$2-1,0,VLOOKUP(A1618-1&amp;B1618&amp;C1618&amp;E1618,$F$2:$G$7561,2,FALSE))</f>
        <v>0</v>
      </c>
    </row>
    <row r="1619" spans="1:10" x14ac:dyDescent="0.25">
      <c r="A1619">
        <f t="shared" ref="A1619:C1619" si="1102">A1079</f>
        <v>2025</v>
      </c>
      <c r="B1619" t="str">
        <f t="shared" si="1102"/>
        <v>VFM</v>
      </c>
      <c r="C1619">
        <f t="shared" si="1102"/>
        <v>0</v>
      </c>
      <c r="D1619">
        <f>IFERROR(VLOOKUP(C1619,'Enheter, modell og år'!$A$2:$B$31,2,FALSE),0)</f>
        <v>0</v>
      </c>
      <c r="E1619" t="str">
        <f>'Liste detaljert wide'!$F$1</f>
        <v>Studiepoengbev</v>
      </c>
      <c r="F1619" t="str">
        <f t="shared" si="1086"/>
        <v>2025VFM0Studiepoengbev</v>
      </c>
      <c r="G1619" s="3">
        <f>'Liste detaljert wide'!F539</f>
        <v>0</v>
      </c>
      <c r="H1619" t="str">
        <f>VLOOKUP(E1619,Def!$B$2:$C$15,2,FALSE)</f>
        <v>Utdanningsinsentiv</v>
      </c>
      <c r="I1619" s="3">
        <f>IF(A1619='Enheter, modell og år'!$F$2-1,0,G1619-VLOOKUP(A1619-1&amp;B1619&amp;C1619&amp;E1619,$F$2:$G$7561,2,FALSE))</f>
        <v>0</v>
      </c>
      <c r="J1619" s="3">
        <f>IF(A1619='Enheter, modell og år'!$F$2-1,0,VLOOKUP(A1619-1&amp;B1619&amp;C1619&amp;E1619,$F$2:$G$7561,2,FALSE))</f>
        <v>0</v>
      </c>
    </row>
    <row r="1620" spans="1:10" x14ac:dyDescent="0.25">
      <c r="A1620">
        <f t="shared" ref="A1620:C1620" si="1103">A1080</f>
        <v>2025</v>
      </c>
      <c r="B1620" t="str">
        <f t="shared" si="1103"/>
        <v>VFM</v>
      </c>
      <c r="C1620">
        <f t="shared" si="1103"/>
        <v>0</v>
      </c>
      <c r="D1620">
        <f>IFERROR(VLOOKUP(C1620,'Enheter, modell og år'!$A$2:$B$31,2,FALSE),0)</f>
        <v>0</v>
      </c>
      <c r="E1620" t="str">
        <f>'Liste detaljert wide'!$F$1</f>
        <v>Studiepoengbev</v>
      </c>
      <c r="F1620" t="str">
        <f t="shared" si="1086"/>
        <v>2025VFM0Studiepoengbev</v>
      </c>
      <c r="G1620" s="3">
        <f>'Liste detaljert wide'!F540</f>
        <v>0</v>
      </c>
      <c r="H1620" t="str">
        <f>VLOOKUP(E1620,Def!$B$2:$C$15,2,FALSE)</f>
        <v>Utdanningsinsentiv</v>
      </c>
      <c r="I1620" s="3">
        <f>IF(A1620='Enheter, modell og år'!$F$2-1,0,G1620-VLOOKUP(A1620-1&amp;B1620&amp;C1620&amp;E1620,$F$2:$G$7561,2,FALSE))</f>
        <v>0</v>
      </c>
      <c r="J1620" s="3">
        <f>IF(A1620='Enheter, modell og år'!$F$2-1,0,VLOOKUP(A1620-1&amp;B1620&amp;C1620&amp;E1620,$F$2:$G$7561,2,FALSE))</f>
        <v>0</v>
      </c>
    </row>
    <row r="1621" spans="1:10" x14ac:dyDescent="0.25">
      <c r="A1621">
        <f t="shared" ref="A1621:C1622" si="1104">A1081</f>
        <v>2025</v>
      </c>
      <c r="B1621" t="str">
        <f t="shared" si="1104"/>
        <v>VFM</v>
      </c>
      <c r="C1621">
        <f t="shared" si="1104"/>
        <v>0</v>
      </c>
      <c r="D1621">
        <f>IFERROR(VLOOKUP(C1621,'Enheter, modell og år'!$A$2:$B$31,2,FALSE),0)</f>
        <v>0</v>
      </c>
      <c r="E1621" t="str">
        <f>'Liste detaljert wide'!$F$1</f>
        <v>Studiepoengbev</v>
      </c>
      <c r="F1621" t="str">
        <f t="shared" si="1086"/>
        <v>2025VFM0Studiepoengbev</v>
      </c>
      <c r="G1621" s="3">
        <f>'Liste detaljert wide'!F541</f>
        <v>0</v>
      </c>
      <c r="H1621" t="str">
        <f>VLOOKUP(E1621,Def!$B$2:$C$15,2,FALSE)</f>
        <v>Utdanningsinsentiv</v>
      </c>
      <c r="I1621" s="3">
        <f>IF(A1621='Enheter, modell og år'!$F$2-1,0,G1621-VLOOKUP(A1621-1&amp;B1621&amp;C1621&amp;E1621,$F$2:$G$7561,2,FALSE))</f>
        <v>0</v>
      </c>
      <c r="J1621" s="3">
        <f>IF(A1621='Enheter, modell og år'!$F$2-1,0,VLOOKUP(A1621-1&amp;B1621&amp;C1621&amp;E1621,$F$2:$G$7561,2,FALSE))</f>
        <v>0</v>
      </c>
    </row>
    <row r="1622" spans="1:10" x14ac:dyDescent="0.25">
      <c r="A1622">
        <f t="shared" si="1104"/>
        <v>2017</v>
      </c>
      <c r="B1622" t="str">
        <f t="shared" si="1104"/>
        <v>RFM</v>
      </c>
      <c r="C1622">
        <f t="shared" si="1104"/>
        <v>0</v>
      </c>
      <c r="D1622">
        <f>IFERROR(VLOOKUP(C1622,'Enheter, modell og år'!$A$2:$B$31,2,FALSE),0)</f>
        <v>0</v>
      </c>
      <c r="E1622" t="str">
        <f>'Liste detaljert wide'!$G$1</f>
        <v>Kandidatbev</v>
      </c>
      <c r="F1622" t="str">
        <f t="shared" si="1086"/>
        <v>2017RFM0Kandidatbev</v>
      </c>
      <c r="G1622" s="3">
        <f>'Liste detaljert wide'!G2</f>
        <v>0</v>
      </c>
      <c r="H1622" t="str">
        <f>VLOOKUP(E1622,Def!$B$2:$C$15,2,FALSE)</f>
        <v>Utdanningsinsentiv</v>
      </c>
      <c r="I1622" s="3">
        <f>IF(A1622='Enheter, modell og år'!$F$2-1,0,G1622-VLOOKUP(A1622-1&amp;B1622&amp;C1622&amp;E1622,$F$2:$G$7561,2,FALSE))</f>
        <v>0</v>
      </c>
      <c r="J1622" s="3">
        <f>IF(A1622='Enheter, modell og år'!$F$2-1,0,VLOOKUP(A1622-1&amp;B1622&amp;C1622&amp;E1622,$F$2:$G$7561,2,FALSE))</f>
        <v>0</v>
      </c>
    </row>
    <row r="1623" spans="1:10" x14ac:dyDescent="0.25">
      <c r="A1623">
        <f t="shared" ref="A1623:C1623" si="1105">A1083</f>
        <v>2017</v>
      </c>
      <c r="B1623" t="str">
        <f t="shared" si="1105"/>
        <v>RFM</v>
      </c>
      <c r="C1623">
        <f t="shared" si="1105"/>
        <v>0</v>
      </c>
      <c r="D1623">
        <f>IFERROR(VLOOKUP(C1623,'Enheter, modell og år'!$A$2:$B$31,2,FALSE),0)</f>
        <v>0</v>
      </c>
      <c r="E1623" t="str">
        <f>'Liste detaljert wide'!$G$1</f>
        <v>Kandidatbev</v>
      </c>
      <c r="F1623" t="str">
        <f t="shared" si="1086"/>
        <v>2017RFM0Kandidatbev</v>
      </c>
      <c r="G1623" s="3">
        <f>'Liste detaljert wide'!G3</f>
        <v>0</v>
      </c>
      <c r="H1623" t="str">
        <f>VLOOKUP(E1623,Def!$B$2:$C$15,2,FALSE)</f>
        <v>Utdanningsinsentiv</v>
      </c>
      <c r="I1623" s="3">
        <f>IF(A1623='Enheter, modell og år'!$F$2-1,0,G1623-VLOOKUP(A1623-1&amp;B1623&amp;C1623&amp;E1623,$F$2:$G$7561,2,FALSE))</f>
        <v>0</v>
      </c>
      <c r="J1623" s="3">
        <f>IF(A1623='Enheter, modell og år'!$F$2-1,0,VLOOKUP(A1623-1&amp;B1623&amp;C1623&amp;E1623,$F$2:$G$7561,2,FALSE))</f>
        <v>0</v>
      </c>
    </row>
    <row r="1624" spans="1:10" x14ac:dyDescent="0.25">
      <c r="A1624">
        <f t="shared" ref="A1624:C1624" si="1106">A1084</f>
        <v>2017</v>
      </c>
      <c r="B1624" t="str">
        <f t="shared" si="1106"/>
        <v>RFM</v>
      </c>
      <c r="C1624">
        <f t="shared" si="1106"/>
        <v>0</v>
      </c>
      <c r="D1624">
        <f>IFERROR(VLOOKUP(C1624,'Enheter, modell og år'!$A$2:$B$31,2,FALSE),0)</f>
        <v>0</v>
      </c>
      <c r="E1624" t="str">
        <f>'Liste detaljert wide'!$G$1</f>
        <v>Kandidatbev</v>
      </c>
      <c r="F1624" t="str">
        <f t="shared" si="1086"/>
        <v>2017RFM0Kandidatbev</v>
      </c>
      <c r="G1624" s="3">
        <f>'Liste detaljert wide'!G4</f>
        <v>0</v>
      </c>
      <c r="H1624" t="str">
        <f>VLOOKUP(E1624,Def!$B$2:$C$15,2,FALSE)</f>
        <v>Utdanningsinsentiv</v>
      </c>
      <c r="I1624" s="3">
        <f>IF(A1624='Enheter, modell og år'!$F$2-1,0,G1624-VLOOKUP(A1624-1&amp;B1624&amp;C1624&amp;E1624,$F$2:$G$7561,2,FALSE))</f>
        <v>0</v>
      </c>
      <c r="J1624" s="3">
        <f>IF(A1624='Enheter, modell og år'!$F$2-1,0,VLOOKUP(A1624-1&amp;B1624&amp;C1624&amp;E1624,$F$2:$G$7561,2,FALSE))</f>
        <v>0</v>
      </c>
    </row>
    <row r="1625" spans="1:10" x14ac:dyDescent="0.25">
      <c r="A1625">
        <f t="shared" ref="A1625:C1625" si="1107">A1085</f>
        <v>2017</v>
      </c>
      <c r="B1625" t="str">
        <f t="shared" si="1107"/>
        <v>RFM</v>
      </c>
      <c r="C1625">
        <f t="shared" si="1107"/>
        <v>0</v>
      </c>
      <c r="D1625">
        <f>IFERROR(VLOOKUP(C1625,'Enheter, modell og år'!$A$2:$B$31,2,FALSE),0)</f>
        <v>0</v>
      </c>
      <c r="E1625" t="str">
        <f>'Liste detaljert wide'!$G$1</f>
        <v>Kandidatbev</v>
      </c>
      <c r="F1625" t="str">
        <f t="shared" si="1086"/>
        <v>2017RFM0Kandidatbev</v>
      </c>
      <c r="G1625" s="3">
        <f>'Liste detaljert wide'!G5</f>
        <v>0</v>
      </c>
      <c r="H1625" t="str">
        <f>VLOOKUP(E1625,Def!$B$2:$C$15,2,FALSE)</f>
        <v>Utdanningsinsentiv</v>
      </c>
      <c r="I1625" s="3">
        <f>IF(A1625='Enheter, modell og år'!$F$2-1,0,G1625-VLOOKUP(A1625-1&amp;B1625&amp;C1625&amp;E1625,$F$2:$G$7561,2,FALSE))</f>
        <v>0</v>
      </c>
      <c r="J1625" s="3">
        <f>IF(A1625='Enheter, modell og år'!$F$2-1,0,VLOOKUP(A1625-1&amp;B1625&amp;C1625&amp;E1625,$F$2:$G$7561,2,FALSE))</f>
        <v>0</v>
      </c>
    </row>
    <row r="1626" spans="1:10" x14ac:dyDescent="0.25">
      <c r="A1626">
        <f t="shared" ref="A1626:C1626" si="1108">A1086</f>
        <v>2017</v>
      </c>
      <c r="B1626" t="str">
        <f t="shared" si="1108"/>
        <v>RFM</v>
      </c>
      <c r="C1626">
        <f t="shared" si="1108"/>
        <v>0</v>
      </c>
      <c r="D1626">
        <f>IFERROR(VLOOKUP(C1626,'Enheter, modell og år'!$A$2:$B$31,2,FALSE),0)</f>
        <v>0</v>
      </c>
      <c r="E1626" t="str">
        <f>'Liste detaljert wide'!$G$1</f>
        <v>Kandidatbev</v>
      </c>
      <c r="F1626" t="str">
        <f t="shared" si="1086"/>
        <v>2017RFM0Kandidatbev</v>
      </c>
      <c r="G1626" s="3">
        <f>'Liste detaljert wide'!G6</f>
        <v>0</v>
      </c>
      <c r="H1626" t="str">
        <f>VLOOKUP(E1626,Def!$B$2:$C$15,2,FALSE)</f>
        <v>Utdanningsinsentiv</v>
      </c>
      <c r="I1626" s="3">
        <f>IF(A1626='Enheter, modell og år'!$F$2-1,0,G1626-VLOOKUP(A1626-1&amp;B1626&amp;C1626&amp;E1626,$F$2:$G$7561,2,FALSE))</f>
        <v>0</v>
      </c>
      <c r="J1626" s="3">
        <f>IF(A1626='Enheter, modell og år'!$F$2-1,0,VLOOKUP(A1626-1&amp;B1626&amp;C1626&amp;E1626,$F$2:$G$7561,2,FALSE))</f>
        <v>0</v>
      </c>
    </row>
    <row r="1627" spans="1:10" x14ac:dyDescent="0.25">
      <c r="A1627">
        <f t="shared" ref="A1627:C1627" si="1109">A1087</f>
        <v>2017</v>
      </c>
      <c r="B1627" t="str">
        <f t="shared" si="1109"/>
        <v>RFM</v>
      </c>
      <c r="C1627">
        <f t="shared" si="1109"/>
        <v>0</v>
      </c>
      <c r="D1627">
        <f>IFERROR(VLOOKUP(C1627,'Enheter, modell og år'!$A$2:$B$31,2,FALSE),0)</f>
        <v>0</v>
      </c>
      <c r="E1627" t="str">
        <f>'Liste detaljert wide'!$G$1</f>
        <v>Kandidatbev</v>
      </c>
      <c r="F1627" t="str">
        <f t="shared" si="1086"/>
        <v>2017RFM0Kandidatbev</v>
      </c>
      <c r="G1627" s="3">
        <f>'Liste detaljert wide'!G7</f>
        <v>0</v>
      </c>
      <c r="H1627" t="str">
        <f>VLOOKUP(E1627,Def!$B$2:$C$15,2,FALSE)</f>
        <v>Utdanningsinsentiv</v>
      </c>
      <c r="I1627" s="3">
        <f>IF(A1627='Enheter, modell og år'!$F$2-1,0,G1627-VLOOKUP(A1627-1&amp;B1627&amp;C1627&amp;E1627,$F$2:$G$7561,2,FALSE))</f>
        <v>0</v>
      </c>
      <c r="J1627" s="3">
        <f>IF(A1627='Enheter, modell og år'!$F$2-1,0,VLOOKUP(A1627-1&amp;B1627&amp;C1627&amp;E1627,$F$2:$G$7561,2,FALSE))</f>
        <v>0</v>
      </c>
    </row>
    <row r="1628" spans="1:10" x14ac:dyDescent="0.25">
      <c r="A1628">
        <f t="shared" ref="A1628:C1628" si="1110">A1088</f>
        <v>2017</v>
      </c>
      <c r="B1628" t="str">
        <f t="shared" si="1110"/>
        <v>RFM</v>
      </c>
      <c r="C1628">
        <f t="shared" si="1110"/>
        <v>0</v>
      </c>
      <c r="D1628">
        <f>IFERROR(VLOOKUP(C1628,'Enheter, modell og år'!$A$2:$B$31,2,FALSE),0)</f>
        <v>0</v>
      </c>
      <c r="E1628" t="str">
        <f>'Liste detaljert wide'!$G$1</f>
        <v>Kandidatbev</v>
      </c>
      <c r="F1628" t="str">
        <f t="shared" si="1086"/>
        <v>2017RFM0Kandidatbev</v>
      </c>
      <c r="G1628" s="3">
        <f>'Liste detaljert wide'!G8</f>
        <v>0</v>
      </c>
      <c r="H1628" t="str">
        <f>VLOOKUP(E1628,Def!$B$2:$C$15,2,FALSE)</f>
        <v>Utdanningsinsentiv</v>
      </c>
      <c r="I1628" s="3">
        <f>IF(A1628='Enheter, modell og år'!$F$2-1,0,G1628-VLOOKUP(A1628-1&amp;B1628&amp;C1628&amp;E1628,$F$2:$G$7561,2,FALSE))</f>
        <v>0</v>
      </c>
      <c r="J1628" s="3">
        <f>IF(A1628='Enheter, modell og år'!$F$2-1,0,VLOOKUP(A1628-1&amp;B1628&amp;C1628&amp;E1628,$F$2:$G$7561,2,FALSE))</f>
        <v>0</v>
      </c>
    </row>
    <row r="1629" spans="1:10" x14ac:dyDescent="0.25">
      <c r="A1629">
        <f t="shared" ref="A1629:C1629" si="1111">A1089</f>
        <v>2017</v>
      </c>
      <c r="B1629" t="str">
        <f t="shared" si="1111"/>
        <v>RFM</v>
      </c>
      <c r="C1629">
        <f t="shared" si="1111"/>
        <v>0</v>
      </c>
      <c r="D1629">
        <f>IFERROR(VLOOKUP(C1629,'Enheter, modell og år'!$A$2:$B$31,2,FALSE),0)</f>
        <v>0</v>
      </c>
      <c r="E1629" t="str">
        <f>'Liste detaljert wide'!$G$1</f>
        <v>Kandidatbev</v>
      </c>
      <c r="F1629" t="str">
        <f t="shared" si="1086"/>
        <v>2017RFM0Kandidatbev</v>
      </c>
      <c r="G1629" s="3">
        <f>'Liste detaljert wide'!G9</f>
        <v>0</v>
      </c>
      <c r="H1629" t="str">
        <f>VLOOKUP(E1629,Def!$B$2:$C$15,2,FALSE)</f>
        <v>Utdanningsinsentiv</v>
      </c>
      <c r="I1629" s="3">
        <f>IF(A1629='Enheter, modell og år'!$F$2-1,0,G1629-VLOOKUP(A1629-1&amp;B1629&amp;C1629&amp;E1629,$F$2:$G$7561,2,FALSE))</f>
        <v>0</v>
      </c>
      <c r="J1629" s="3">
        <f>IF(A1629='Enheter, modell og år'!$F$2-1,0,VLOOKUP(A1629-1&amp;B1629&amp;C1629&amp;E1629,$F$2:$G$7561,2,FALSE))</f>
        <v>0</v>
      </c>
    </row>
    <row r="1630" spans="1:10" x14ac:dyDescent="0.25">
      <c r="A1630">
        <f t="shared" ref="A1630:C1630" si="1112">A1090</f>
        <v>2017</v>
      </c>
      <c r="B1630" t="str">
        <f t="shared" si="1112"/>
        <v>RFM</v>
      </c>
      <c r="C1630">
        <f t="shared" si="1112"/>
        <v>0</v>
      </c>
      <c r="D1630">
        <f>IFERROR(VLOOKUP(C1630,'Enheter, modell og år'!$A$2:$B$31,2,FALSE),0)</f>
        <v>0</v>
      </c>
      <c r="E1630" t="str">
        <f>'Liste detaljert wide'!$G$1</f>
        <v>Kandidatbev</v>
      </c>
      <c r="F1630" t="str">
        <f t="shared" si="1086"/>
        <v>2017RFM0Kandidatbev</v>
      </c>
      <c r="G1630" s="3">
        <f>'Liste detaljert wide'!G10</f>
        <v>0</v>
      </c>
      <c r="H1630" t="str">
        <f>VLOOKUP(E1630,Def!$B$2:$C$15,2,FALSE)</f>
        <v>Utdanningsinsentiv</v>
      </c>
      <c r="I1630" s="3">
        <f>IF(A1630='Enheter, modell og år'!$F$2-1,0,G1630-VLOOKUP(A1630-1&amp;B1630&amp;C1630&amp;E1630,$F$2:$G$7561,2,FALSE))</f>
        <v>0</v>
      </c>
      <c r="J1630" s="3">
        <f>IF(A1630='Enheter, modell og år'!$F$2-1,0,VLOOKUP(A1630-1&amp;B1630&amp;C1630&amp;E1630,$F$2:$G$7561,2,FALSE))</f>
        <v>0</v>
      </c>
    </row>
    <row r="1631" spans="1:10" x14ac:dyDescent="0.25">
      <c r="A1631">
        <f t="shared" ref="A1631:C1631" si="1113">A1091</f>
        <v>2017</v>
      </c>
      <c r="B1631" t="str">
        <f t="shared" si="1113"/>
        <v>RFM</v>
      </c>
      <c r="C1631">
        <f t="shared" si="1113"/>
        <v>0</v>
      </c>
      <c r="D1631">
        <f>IFERROR(VLOOKUP(C1631,'Enheter, modell og år'!$A$2:$B$31,2,FALSE),0)</f>
        <v>0</v>
      </c>
      <c r="E1631" t="str">
        <f>'Liste detaljert wide'!$G$1</f>
        <v>Kandidatbev</v>
      </c>
      <c r="F1631" t="str">
        <f t="shared" si="1086"/>
        <v>2017RFM0Kandidatbev</v>
      </c>
      <c r="G1631" s="3">
        <f>'Liste detaljert wide'!G11</f>
        <v>0</v>
      </c>
      <c r="H1631" t="str">
        <f>VLOOKUP(E1631,Def!$B$2:$C$15,2,FALSE)</f>
        <v>Utdanningsinsentiv</v>
      </c>
      <c r="I1631" s="3">
        <f>IF(A1631='Enheter, modell og år'!$F$2-1,0,G1631-VLOOKUP(A1631-1&amp;B1631&amp;C1631&amp;E1631,$F$2:$G$7561,2,FALSE))</f>
        <v>0</v>
      </c>
      <c r="J1631" s="3">
        <f>IF(A1631='Enheter, modell og år'!$F$2-1,0,VLOOKUP(A1631-1&amp;B1631&amp;C1631&amp;E1631,$F$2:$G$7561,2,FALSE))</f>
        <v>0</v>
      </c>
    </row>
    <row r="1632" spans="1:10" x14ac:dyDescent="0.25">
      <c r="A1632">
        <f t="shared" ref="A1632:C1632" si="1114">A1092</f>
        <v>2017</v>
      </c>
      <c r="B1632" t="str">
        <f t="shared" si="1114"/>
        <v>RFM</v>
      </c>
      <c r="C1632">
        <f t="shared" si="1114"/>
        <v>0</v>
      </c>
      <c r="D1632">
        <f>IFERROR(VLOOKUP(C1632,'Enheter, modell og år'!$A$2:$B$31,2,FALSE),0)</f>
        <v>0</v>
      </c>
      <c r="E1632" t="str">
        <f>'Liste detaljert wide'!$G$1</f>
        <v>Kandidatbev</v>
      </c>
      <c r="F1632" t="str">
        <f t="shared" si="1086"/>
        <v>2017RFM0Kandidatbev</v>
      </c>
      <c r="G1632" s="3">
        <f>'Liste detaljert wide'!G12</f>
        <v>0</v>
      </c>
      <c r="H1632" t="str">
        <f>VLOOKUP(E1632,Def!$B$2:$C$15,2,FALSE)</f>
        <v>Utdanningsinsentiv</v>
      </c>
      <c r="I1632" s="3">
        <f>IF(A1632='Enheter, modell og år'!$F$2-1,0,G1632-VLOOKUP(A1632-1&amp;B1632&amp;C1632&amp;E1632,$F$2:$G$7561,2,FALSE))</f>
        <v>0</v>
      </c>
      <c r="J1632" s="3">
        <f>IF(A1632='Enheter, modell og år'!$F$2-1,0,VLOOKUP(A1632-1&amp;B1632&amp;C1632&amp;E1632,$F$2:$G$7561,2,FALSE))</f>
        <v>0</v>
      </c>
    </row>
    <row r="1633" spans="1:10" x14ac:dyDescent="0.25">
      <c r="A1633">
        <f t="shared" ref="A1633:C1633" si="1115">A1093</f>
        <v>2017</v>
      </c>
      <c r="B1633" t="str">
        <f t="shared" si="1115"/>
        <v>RFM</v>
      </c>
      <c r="C1633">
        <f t="shared" si="1115"/>
        <v>0</v>
      </c>
      <c r="D1633">
        <f>IFERROR(VLOOKUP(C1633,'Enheter, modell og år'!$A$2:$B$31,2,FALSE),0)</f>
        <v>0</v>
      </c>
      <c r="E1633" t="str">
        <f>'Liste detaljert wide'!$G$1</f>
        <v>Kandidatbev</v>
      </c>
      <c r="F1633" t="str">
        <f t="shared" si="1086"/>
        <v>2017RFM0Kandidatbev</v>
      </c>
      <c r="G1633" s="3">
        <f>'Liste detaljert wide'!G13</f>
        <v>0</v>
      </c>
      <c r="H1633" t="str">
        <f>VLOOKUP(E1633,Def!$B$2:$C$15,2,FALSE)</f>
        <v>Utdanningsinsentiv</v>
      </c>
      <c r="I1633" s="3">
        <f>IF(A1633='Enheter, modell og år'!$F$2-1,0,G1633-VLOOKUP(A1633-1&amp;B1633&amp;C1633&amp;E1633,$F$2:$G$7561,2,FALSE))</f>
        <v>0</v>
      </c>
      <c r="J1633" s="3">
        <f>IF(A1633='Enheter, modell og år'!$F$2-1,0,VLOOKUP(A1633-1&amp;B1633&amp;C1633&amp;E1633,$F$2:$G$7561,2,FALSE))</f>
        <v>0</v>
      </c>
    </row>
    <row r="1634" spans="1:10" x14ac:dyDescent="0.25">
      <c r="A1634">
        <f t="shared" ref="A1634:C1634" si="1116">A1094</f>
        <v>2017</v>
      </c>
      <c r="B1634" t="str">
        <f t="shared" si="1116"/>
        <v>RFM</v>
      </c>
      <c r="C1634">
        <f t="shared" si="1116"/>
        <v>0</v>
      </c>
      <c r="D1634">
        <f>IFERROR(VLOOKUP(C1634,'Enheter, modell og år'!$A$2:$B$31,2,FALSE),0)</f>
        <v>0</v>
      </c>
      <c r="E1634" t="str">
        <f>'Liste detaljert wide'!$G$1</f>
        <v>Kandidatbev</v>
      </c>
      <c r="F1634" t="str">
        <f t="shared" si="1086"/>
        <v>2017RFM0Kandidatbev</v>
      </c>
      <c r="G1634" s="3">
        <f>'Liste detaljert wide'!G14</f>
        <v>0</v>
      </c>
      <c r="H1634" t="str">
        <f>VLOOKUP(E1634,Def!$B$2:$C$15,2,FALSE)</f>
        <v>Utdanningsinsentiv</v>
      </c>
      <c r="I1634" s="3">
        <f>IF(A1634='Enheter, modell og år'!$F$2-1,0,G1634-VLOOKUP(A1634-1&amp;B1634&amp;C1634&amp;E1634,$F$2:$G$7561,2,FALSE))</f>
        <v>0</v>
      </c>
      <c r="J1634" s="3">
        <f>IF(A1634='Enheter, modell og år'!$F$2-1,0,VLOOKUP(A1634-1&amp;B1634&amp;C1634&amp;E1634,$F$2:$G$7561,2,FALSE))</f>
        <v>0</v>
      </c>
    </row>
    <row r="1635" spans="1:10" x14ac:dyDescent="0.25">
      <c r="A1635">
        <f t="shared" ref="A1635:C1635" si="1117">A1095</f>
        <v>2017</v>
      </c>
      <c r="B1635" t="str">
        <f t="shared" si="1117"/>
        <v>RFM</v>
      </c>
      <c r="C1635">
        <f t="shared" si="1117"/>
        <v>0</v>
      </c>
      <c r="D1635">
        <f>IFERROR(VLOOKUP(C1635,'Enheter, modell og år'!$A$2:$B$31,2,FALSE),0)</f>
        <v>0</v>
      </c>
      <c r="E1635" t="str">
        <f>'Liste detaljert wide'!$G$1</f>
        <v>Kandidatbev</v>
      </c>
      <c r="F1635" t="str">
        <f t="shared" si="1086"/>
        <v>2017RFM0Kandidatbev</v>
      </c>
      <c r="G1635" s="3">
        <f>'Liste detaljert wide'!G15</f>
        <v>0</v>
      </c>
      <c r="H1635" t="str">
        <f>VLOOKUP(E1635,Def!$B$2:$C$15,2,FALSE)</f>
        <v>Utdanningsinsentiv</v>
      </c>
      <c r="I1635" s="3">
        <f>IF(A1635='Enheter, modell og år'!$F$2-1,0,G1635-VLOOKUP(A1635-1&amp;B1635&amp;C1635&amp;E1635,$F$2:$G$7561,2,FALSE))</f>
        <v>0</v>
      </c>
      <c r="J1635" s="3">
        <f>IF(A1635='Enheter, modell og år'!$F$2-1,0,VLOOKUP(A1635-1&amp;B1635&amp;C1635&amp;E1635,$F$2:$G$7561,2,FALSE))</f>
        <v>0</v>
      </c>
    </row>
    <row r="1636" spans="1:10" x14ac:dyDescent="0.25">
      <c r="A1636">
        <f t="shared" ref="A1636:C1636" si="1118">A1096</f>
        <v>2017</v>
      </c>
      <c r="B1636" t="str">
        <f t="shared" si="1118"/>
        <v>RFM</v>
      </c>
      <c r="C1636">
        <f t="shared" si="1118"/>
        <v>0</v>
      </c>
      <c r="D1636">
        <f>IFERROR(VLOOKUP(C1636,'Enheter, modell og år'!$A$2:$B$31,2,FALSE),0)</f>
        <v>0</v>
      </c>
      <c r="E1636" t="str">
        <f>'Liste detaljert wide'!$G$1</f>
        <v>Kandidatbev</v>
      </c>
      <c r="F1636" t="str">
        <f t="shared" si="1086"/>
        <v>2017RFM0Kandidatbev</v>
      </c>
      <c r="G1636" s="3">
        <f>'Liste detaljert wide'!G16</f>
        <v>0</v>
      </c>
      <c r="H1636" t="str">
        <f>VLOOKUP(E1636,Def!$B$2:$C$15,2,FALSE)</f>
        <v>Utdanningsinsentiv</v>
      </c>
      <c r="I1636" s="3">
        <f>IF(A1636='Enheter, modell og år'!$F$2-1,0,G1636-VLOOKUP(A1636-1&amp;B1636&amp;C1636&amp;E1636,$F$2:$G$7561,2,FALSE))</f>
        <v>0</v>
      </c>
      <c r="J1636" s="3">
        <f>IF(A1636='Enheter, modell og år'!$F$2-1,0,VLOOKUP(A1636-1&amp;B1636&amp;C1636&amp;E1636,$F$2:$G$7561,2,FALSE))</f>
        <v>0</v>
      </c>
    </row>
    <row r="1637" spans="1:10" x14ac:dyDescent="0.25">
      <c r="A1637">
        <f t="shared" ref="A1637:C1637" si="1119">A1097</f>
        <v>2017</v>
      </c>
      <c r="B1637" t="str">
        <f t="shared" si="1119"/>
        <v>RFM</v>
      </c>
      <c r="C1637">
        <f t="shared" si="1119"/>
        <v>0</v>
      </c>
      <c r="D1637">
        <f>IFERROR(VLOOKUP(C1637,'Enheter, modell og år'!$A$2:$B$31,2,FALSE),0)</f>
        <v>0</v>
      </c>
      <c r="E1637" t="str">
        <f>'Liste detaljert wide'!$G$1</f>
        <v>Kandidatbev</v>
      </c>
      <c r="F1637" t="str">
        <f t="shared" si="1086"/>
        <v>2017RFM0Kandidatbev</v>
      </c>
      <c r="G1637" s="3">
        <f>'Liste detaljert wide'!G17</f>
        <v>0</v>
      </c>
      <c r="H1637" t="str">
        <f>VLOOKUP(E1637,Def!$B$2:$C$15,2,FALSE)</f>
        <v>Utdanningsinsentiv</v>
      </c>
      <c r="I1637" s="3">
        <f>IF(A1637='Enheter, modell og år'!$F$2-1,0,G1637-VLOOKUP(A1637-1&amp;B1637&amp;C1637&amp;E1637,$F$2:$G$7561,2,FALSE))</f>
        <v>0</v>
      </c>
      <c r="J1637" s="3">
        <f>IF(A1637='Enheter, modell og år'!$F$2-1,0,VLOOKUP(A1637-1&amp;B1637&amp;C1637&amp;E1637,$F$2:$G$7561,2,FALSE))</f>
        <v>0</v>
      </c>
    </row>
    <row r="1638" spans="1:10" x14ac:dyDescent="0.25">
      <c r="A1638">
        <f t="shared" ref="A1638:C1638" si="1120">A1098</f>
        <v>2017</v>
      </c>
      <c r="B1638" t="str">
        <f t="shared" si="1120"/>
        <v>RFM</v>
      </c>
      <c r="C1638">
        <f t="shared" si="1120"/>
        <v>0</v>
      </c>
      <c r="D1638">
        <f>IFERROR(VLOOKUP(C1638,'Enheter, modell og år'!$A$2:$B$31,2,FALSE),0)</f>
        <v>0</v>
      </c>
      <c r="E1638" t="str">
        <f>'Liste detaljert wide'!$G$1</f>
        <v>Kandidatbev</v>
      </c>
      <c r="F1638" t="str">
        <f t="shared" si="1086"/>
        <v>2017RFM0Kandidatbev</v>
      </c>
      <c r="G1638" s="3">
        <f>'Liste detaljert wide'!G18</f>
        <v>0</v>
      </c>
      <c r="H1638" t="str">
        <f>VLOOKUP(E1638,Def!$B$2:$C$15,2,FALSE)</f>
        <v>Utdanningsinsentiv</v>
      </c>
      <c r="I1638" s="3">
        <f>IF(A1638='Enheter, modell og år'!$F$2-1,0,G1638-VLOOKUP(A1638-1&amp;B1638&amp;C1638&amp;E1638,$F$2:$G$7561,2,FALSE))</f>
        <v>0</v>
      </c>
      <c r="J1638" s="3">
        <f>IF(A1638='Enheter, modell og år'!$F$2-1,0,VLOOKUP(A1638-1&amp;B1638&amp;C1638&amp;E1638,$F$2:$G$7561,2,FALSE))</f>
        <v>0</v>
      </c>
    </row>
    <row r="1639" spans="1:10" x14ac:dyDescent="0.25">
      <c r="A1639">
        <f t="shared" ref="A1639:C1639" si="1121">A1099</f>
        <v>2017</v>
      </c>
      <c r="B1639" t="str">
        <f t="shared" si="1121"/>
        <v>RFM</v>
      </c>
      <c r="C1639">
        <f t="shared" si="1121"/>
        <v>0</v>
      </c>
      <c r="D1639">
        <f>IFERROR(VLOOKUP(C1639,'Enheter, modell og år'!$A$2:$B$31,2,FALSE),0)</f>
        <v>0</v>
      </c>
      <c r="E1639" t="str">
        <f>'Liste detaljert wide'!$G$1</f>
        <v>Kandidatbev</v>
      </c>
      <c r="F1639" t="str">
        <f t="shared" si="1086"/>
        <v>2017RFM0Kandidatbev</v>
      </c>
      <c r="G1639" s="3">
        <f>'Liste detaljert wide'!G19</f>
        <v>0</v>
      </c>
      <c r="H1639" t="str">
        <f>VLOOKUP(E1639,Def!$B$2:$C$15,2,FALSE)</f>
        <v>Utdanningsinsentiv</v>
      </c>
      <c r="I1639" s="3">
        <f>IF(A1639='Enheter, modell og år'!$F$2-1,0,G1639-VLOOKUP(A1639-1&amp;B1639&amp;C1639&amp;E1639,$F$2:$G$7561,2,FALSE))</f>
        <v>0</v>
      </c>
      <c r="J1639" s="3">
        <f>IF(A1639='Enheter, modell og år'!$F$2-1,0,VLOOKUP(A1639-1&amp;B1639&amp;C1639&amp;E1639,$F$2:$G$7561,2,FALSE))</f>
        <v>0</v>
      </c>
    </row>
    <row r="1640" spans="1:10" x14ac:dyDescent="0.25">
      <c r="A1640">
        <f t="shared" ref="A1640:C1640" si="1122">A1100</f>
        <v>2017</v>
      </c>
      <c r="B1640" t="str">
        <f t="shared" si="1122"/>
        <v>RFM</v>
      </c>
      <c r="C1640">
        <f t="shared" si="1122"/>
        <v>0</v>
      </c>
      <c r="D1640">
        <f>IFERROR(VLOOKUP(C1640,'Enheter, modell og år'!$A$2:$B$31,2,FALSE),0)</f>
        <v>0</v>
      </c>
      <c r="E1640" t="str">
        <f>'Liste detaljert wide'!$G$1</f>
        <v>Kandidatbev</v>
      </c>
      <c r="F1640" t="str">
        <f t="shared" si="1086"/>
        <v>2017RFM0Kandidatbev</v>
      </c>
      <c r="G1640" s="3">
        <f>'Liste detaljert wide'!G20</f>
        <v>0</v>
      </c>
      <c r="H1640" t="str">
        <f>VLOOKUP(E1640,Def!$B$2:$C$15,2,FALSE)</f>
        <v>Utdanningsinsentiv</v>
      </c>
      <c r="I1640" s="3">
        <f>IF(A1640='Enheter, modell og år'!$F$2-1,0,G1640-VLOOKUP(A1640-1&amp;B1640&amp;C1640&amp;E1640,$F$2:$G$7561,2,FALSE))</f>
        <v>0</v>
      </c>
      <c r="J1640" s="3">
        <f>IF(A1640='Enheter, modell og år'!$F$2-1,0,VLOOKUP(A1640-1&amp;B1640&amp;C1640&amp;E1640,$F$2:$G$7561,2,FALSE))</f>
        <v>0</v>
      </c>
    </row>
    <row r="1641" spans="1:10" x14ac:dyDescent="0.25">
      <c r="A1641">
        <f t="shared" ref="A1641:C1641" si="1123">A1101</f>
        <v>2017</v>
      </c>
      <c r="B1641" t="str">
        <f t="shared" si="1123"/>
        <v>RFM</v>
      </c>
      <c r="C1641">
        <f t="shared" si="1123"/>
        <v>0</v>
      </c>
      <c r="D1641">
        <f>IFERROR(VLOOKUP(C1641,'Enheter, modell og år'!$A$2:$B$31,2,FALSE),0)</f>
        <v>0</v>
      </c>
      <c r="E1641" t="str">
        <f>'Liste detaljert wide'!$G$1</f>
        <v>Kandidatbev</v>
      </c>
      <c r="F1641" t="str">
        <f t="shared" si="1086"/>
        <v>2017RFM0Kandidatbev</v>
      </c>
      <c r="G1641" s="3">
        <f>'Liste detaljert wide'!G21</f>
        <v>0</v>
      </c>
      <c r="H1641" t="str">
        <f>VLOOKUP(E1641,Def!$B$2:$C$15,2,FALSE)</f>
        <v>Utdanningsinsentiv</v>
      </c>
      <c r="I1641" s="3">
        <f>IF(A1641='Enheter, modell og år'!$F$2-1,0,G1641-VLOOKUP(A1641-1&amp;B1641&amp;C1641&amp;E1641,$F$2:$G$7561,2,FALSE))</f>
        <v>0</v>
      </c>
      <c r="J1641" s="3">
        <f>IF(A1641='Enheter, modell og år'!$F$2-1,0,VLOOKUP(A1641-1&amp;B1641&amp;C1641&amp;E1641,$F$2:$G$7561,2,FALSE))</f>
        <v>0</v>
      </c>
    </row>
    <row r="1642" spans="1:10" x14ac:dyDescent="0.25">
      <c r="A1642">
        <f t="shared" ref="A1642:C1642" si="1124">A1102</f>
        <v>2017</v>
      </c>
      <c r="B1642" t="str">
        <f t="shared" si="1124"/>
        <v>RFM</v>
      </c>
      <c r="C1642">
        <f t="shared" si="1124"/>
        <v>0</v>
      </c>
      <c r="D1642">
        <f>IFERROR(VLOOKUP(C1642,'Enheter, modell og år'!$A$2:$B$31,2,FALSE),0)</f>
        <v>0</v>
      </c>
      <c r="E1642" t="str">
        <f>'Liste detaljert wide'!$G$1</f>
        <v>Kandidatbev</v>
      </c>
      <c r="F1642" t="str">
        <f t="shared" si="1086"/>
        <v>2017RFM0Kandidatbev</v>
      </c>
      <c r="G1642" s="3">
        <f>'Liste detaljert wide'!G22</f>
        <v>0</v>
      </c>
      <c r="H1642" t="str">
        <f>VLOOKUP(E1642,Def!$B$2:$C$15,2,FALSE)</f>
        <v>Utdanningsinsentiv</v>
      </c>
      <c r="I1642" s="3">
        <f>IF(A1642='Enheter, modell og år'!$F$2-1,0,G1642-VLOOKUP(A1642-1&amp;B1642&amp;C1642&amp;E1642,$F$2:$G$7561,2,FALSE))</f>
        <v>0</v>
      </c>
      <c r="J1642" s="3">
        <f>IF(A1642='Enheter, modell og år'!$F$2-1,0,VLOOKUP(A1642-1&amp;B1642&amp;C1642&amp;E1642,$F$2:$G$7561,2,FALSE))</f>
        <v>0</v>
      </c>
    </row>
    <row r="1643" spans="1:10" x14ac:dyDescent="0.25">
      <c r="A1643">
        <f t="shared" ref="A1643:C1643" si="1125">A1103</f>
        <v>2017</v>
      </c>
      <c r="B1643" t="str">
        <f t="shared" si="1125"/>
        <v>RFM</v>
      </c>
      <c r="C1643">
        <f t="shared" si="1125"/>
        <v>0</v>
      </c>
      <c r="D1643">
        <f>IFERROR(VLOOKUP(C1643,'Enheter, modell og år'!$A$2:$B$31,2,FALSE),0)</f>
        <v>0</v>
      </c>
      <c r="E1643" t="str">
        <f>'Liste detaljert wide'!$G$1</f>
        <v>Kandidatbev</v>
      </c>
      <c r="F1643" t="str">
        <f t="shared" si="1086"/>
        <v>2017RFM0Kandidatbev</v>
      </c>
      <c r="G1643" s="3">
        <f>'Liste detaljert wide'!G23</f>
        <v>0</v>
      </c>
      <c r="H1643" t="str">
        <f>VLOOKUP(E1643,Def!$B$2:$C$15,2,FALSE)</f>
        <v>Utdanningsinsentiv</v>
      </c>
      <c r="I1643" s="3">
        <f>IF(A1643='Enheter, modell og år'!$F$2-1,0,G1643-VLOOKUP(A1643-1&amp;B1643&amp;C1643&amp;E1643,$F$2:$G$7561,2,FALSE))</f>
        <v>0</v>
      </c>
      <c r="J1643" s="3">
        <f>IF(A1643='Enheter, modell og år'!$F$2-1,0,VLOOKUP(A1643-1&amp;B1643&amp;C1643&amp;E1643,$F$2:$G$7561,2,FALSE))</f>
        <v>0</v>
      </c>
    </row>
    <row r="1644" spans="1:10" x14ac:dyDescent="0.25">
      <c r="A1644">
        <f t="shared" ref="A1644:C1644" si="1126">A1104</f>
        <v>2017</v>
      </c>
      <c r="B1644" t="str">
        <f t="shared" si="1126"/>
        <v>RFM</v>
      </c>
      <c r="C1644">
        <f t="shared" si="1126"/>
        <v>0</v>
      </c>
      <c r="D1644">
        <f>IFERROR(VLOOKUP(C1644,'Enheter, modell og år'!$A$2:$B$31,2,FALSE),0)</f>
        <v>0</v>
      </c>
      <c r="E1644" t="str">
        <f>'Liste detaljert wide'!$G$1</f>
        <v>Kandidatbev</v>
      </c>
      <c r="F1644" t="str">
        <f t="shared" si="1086"/>
        <v>2017RFM0Kandidatbev</v>
      </c>
      <c r="G1644" s="3">
        <f>'Liste detaljert wide'!G24</f>
        <v>0</v>
      </c>
      <c r="H1644" t="str">
        <f>VLOOKUP(E1644,Def!$B$2:$C$15,2,FALSE)</f>
        <v>Utdanningsinsentiv</v>
      </c>
      <c r="I1644" s="3">
        <f>IF(A1644='Enheter, modell og år'!$F$2-1,0,G1644-VLOOKUP(A1644-1&amp;B1644&amp;C1644&amp;E1644,$F$2:$G$7561,2,FALSE))</f>
        <v>0</v>
      </c>
      <c r="J1644" s="3">
        <f>IF(A1644='Enheter, modell og år'!$F$2-1,0,VLOOKUP(A1644-1&amp;B1644&amp;C1644&amp;E1644,$F$2:$G$7561,2,FALSE))</f>
        <v>0</v>
      </c>
    </row>
    <row r="1645" spans="1:10" x14ac:dyDescent="0.25">
      <c r="A1645">
        <f t="shared" ref="A1645:C1645" si="1127">A1105</f>
        <v>2017</v>
      </c>
      <c r="B1645" t="str">
        <f t="shared" si="1127"/>
        <v>RFM</v>
      </c>
      <c r="C1645">
        <f t="shared" si="1127"/>
        <v>0</v>
      </c>
      <c r="D1645">
        <f>IFERROR(VLOOKUP(C1645,'Enheter, modell og år'!$A$2:$B$31,2,FALSE),0)</f>
        <v>0</v>
      </c>
      <c r="E1645" t="str">
        <f>'Liste detaljert wide'!$G$1</f>
        <v>Kandidatbev</v>
      </c>
      <c r="F1645" t="str">
        <f t="shared" si="1086"/>
        <v>2017RFM0Kandidatbev</v>
      </c>
      <c r="G1645" s="3">
        <f>'Liste detaljert wide'!G25</f>
        <v>0</v>
      </c>
      <c r="H1645" t="str">
        <f>VLOOKUP(E1645,Def!$B$2:$C$15,2,FALSE)</f>
        <v>Utdanningsinsentiv</v>
      </c>
      <c r="I1645" s="3">
        <f>IF(A1645='Enheter, modell og år'!$F$2-1,0,G1645-VLOOKUP(A1645-1&amp;B1645&amp;C1645&amp;E1645,$F$2:$G$7561,2,FALSE))</f>
        <v>0</v>
      </c>
      <c r="J1645" s="3">
        <f>IF(A1645='Enheter, modell og år'!$F$2-1,0,VLOOKUP(A1645-1&amp;B1645&amp;C1645&amp;E1645,$F$2:$G$7561,2,FALSE))</f>
        <v>0</v>
      </c>
    </row>
    <row r="1646" spans="1:10" x14ac:dyDescent="0.25">
      <c r="A1646">
        <f t="shared" ref="A1646:C1646" si="1128">A1106</f>
        <v>2017</v>
      </c>
      <c r="B1646" t="str">
        <f t="shared" si="1128"/>
        <v>RFM</v>
      </c>
      <c r="C1646">
        <f t="shared" si="1128"/>
        <v>0</v>
      </c>
      <c r="D1646">
        <f>IFERROR(VLOOKUP(C1646,'Enheter, modell og år'!$A$2:$B$31,2,FALSE),0)</f>
        <v>0</v>
      </c>
      <c r="E1646" t="str">
        <f>'Liste detaljert wide'!$G$1</f>
        <v>Kandidatbev</v>
      </c>
      <c r="F1646" t="str">
        <f t="shared" si="1086"/>
        <v>2017RFM0Kandidatbev</v>
      </c>
      <c r="G1646" s="3">
        <f>'Liste detaljert wide'!G26</f>
        <v>0</v>
      </c>
      <c r="H1646" t="str">
        <f>VLOOKUP(E1646,Def!$B$2:$C$15,2,FALSE)</f>
        <v>Utdanningsinsentiv</v>
      </c>
      <c r="I1646" s="3">
        <f>IF(A1646='Enheter, modell og år'!$F$2-1,0,G1646-VLOOKUP(A1646-1&amp;B1646&amp;C1646&amp;E1646,$F$2:$G$7561,2,FALSE))</f>
        <v>0</v>
      </c>
      <c r="J1646" s="3">
        <f>IF(A1646='Enheter, modell og år'!$F$2-1,0,VLOOKUP(A1646-1&amp;B1646&amp;C1646&amp;E1646,$F$2:$G$7561,2,FALSE))</f>
        <v>0</v>
      </c>
    </row>
    <row r="1647" spans="1:10" x14ac:dyDescent="0.25">
      <c r="A1647">
        <f t="shared" ref="A1647:C1647" si="1129">A1107</f>
        <v>2017</v>
      </c>
      <c r="B1647" t="str">
        <f t="shared" si="1129"/>
        <v>RFM</v>
      </c>
      <c r="C1647">
        <f t="shared" si="1129"/>
        <v>0</v>
      </c>
      <c r="D1647">
        <f>IFERROR(VLOOKUP(C1647,'Enheter, modell og år'!$A$2:$B$31,2,FALSE),0)</f>
        <v>0</v>
      </c>
      <c r="E1647" t="str">
        <f>'Liste detaljert wide'!$G$1</f>
        <v>Kandidatbev</v>
      </c>
      <c r="F1647" t="str">
        <f t="shared" si="1086"/>
        <v>2017RFM0Kandidatbev</v>
      </c>
      <c r="G1647" s="3">
        <f>'Liste detaljert wide'!G27</f>
        <v>0</v>
      </c>
      <c r="H1647" t="str">
        <f>VLOOKUP(E1647,Def!$B$2:$C$15,2,FALSE)</f>
        <v>Utdanningsinsentiv</v>
      </c>
      <c r="I1647" s="3">
        <f>IF(A1647='Enheter, modell og år'!$F$2-1,0,G1647-VLOOKUP(A1647-1&amp;B1647&amp;C1647&amp;E1647,$F$2:$G$7561,2,FALSE))</f>
        <v>0</v>
      </c>
      <c r="J1647" s="3">
        <f>IF(A1647='Enheter, modell og år'!$F$2-1,0,VLOOKUP(A1647-1&amp;B1647&amp;C1647&amp;E1647,$F$2:$G$7561,2,FALSE))</f>
        <v>0</v>
      </c>
    </row>
    <row r="1648" spans="1:10" x14ac:dyDescent="0.25">
      <c r="A1648">
        <f t="shared" ref="A1648:C1648" si="1130">A1108</f>
        <v>2017</v>
      </c>
      <c r="B1648" t="str">
        <f t="shared" si="1130"/>
        <v>RFM</v>
      </c>
      <c r="C1648">
        <f t="shared" si="1130"/>
        <v>0</v>
      </c>
      <c r="D1648">
        <f>IFERROR(VLOOKUP(C1648,'Enheter, modell og år'!$A$2:$B$31,2,FALSE),0)</f>
        <v>0</v>
      </c>
      <c r="E1648" t="str">
        <f>'Liste detaljert wide'!$G$1</f>
        <v>Kandidatbev</v>
      </c>
      <c r="F1648" t="str">
        <f t="shared" si="1086"/>
        <v>2017RFM0Kandidatbev</v>
      </c>
      <c r="G1648" s="3">
        <f>'Liste detaljert wide'!G28</f>
        <v>0</v>
      </c>
      <c r="H1648" t="str">
        <f>VLOOKUP(E1648,Def!$B$2:$C$15,2,FALSE)</f>
        <v>Utdanningsinsentiv</v>
      </c>
      <c r="I1648" s="3">
        <f>IF(A1648='Enheter, modell og år'!$F$2-1,0,G1648-VLOOKUP(A1648-1&amp;B1648&amp;C1648&amp;E1648,$F$2:$G$7561,2,FALSE))</f>
        <v>0</v>
      </c>
      <c r="J1648" s="3">
        <f>IF(A1648='Enheter, modell og år'!$F$2-1,0,VLOOKUP(A1648-1&amp;B1648&amp;C1648&amp;E1648,$F$2:$G$7561,2,FALSE))</f>
        <v>0</v>
      </c>
    </row>
    <row r="1649" spans="1:10" x14ac:dyDescent="0.25">
      <c r="A1649">
        <f t="shared" ref="A1649:C1649" si="1131">A1109</f>
        <v>2017</v>
      </c>
      <c r="B1649" t="str">
        <f t="shared" si="1131"/>
        <v>RFM</v>
      </c>
      <c r="C1649">
        <f t="shared" si="1131"/>
        <v>0</v>
      </c>
      <c r="D1649">
        <f>IFERROR(VLOOKUP(C1649,'Enheter, modell og år'!$A$2:$B$31,2,FALSE),0)</f>
        <v>0</v>
      </c>
      <c r="E1649" t="str">
        <f>'Liste detaljert wide'!$G$1</f>
        <v>Kandidatbev</v>
      </c>
      <c r="F1649" t="str">
        <f t="shared" si="1086"/>
        <v>2017RFM0Kandidatbev</v>
      </c>
      <c r="G1649" s="3">
        <f>'Liste detaljert wide'!G29</f>
        <v>0</v>
      </c>
      <c r="H1649" t="str">
        <f>VLOOKUP(E1649,Def!$B$2:$C$15,2,FALSE)</f>
        <v>Utdanningsinsentiv</v>
      </c>
      <c r="I1649" s="3">
        <f>IF(A1649='Enheter, modell og år'!$F$2-1,0,G1649-VLOOKUP(A1649-1&amp;B1649&amp;C1649&amp;E1649,$F$2:$G$7561,2,FALSE))</f>
        <v>0</v>
      </c>
      <c r="J1649" s="3">
        <f>IF(A1649='Enheter, modell og år'!$F$2-1,0,VLOOKUP(A1649-1&amp;B1649&amp;C1649&amp;E1649,$F$2:$G$7561,2,FALSE))</f>
        <v>0</v>
      </c>
    </row>
    <row r="1650" spans="1:10" x14ac:dyDescent="0.25">
      <c r="A1650">
        <f t="shared" ref="A1650:C1650" si="1132">A1110</f>
        <v>2017</v>
      </c>
      <c r="B1650" t="str">
        <f t="shared" si="1132"/>
        <v>RFM</v>
      </c>
      <c r="C1650">
        <f t="shared" si="1132"/>
        <v>0</v>
      </c>
      <c r="D1650">
        <f>IFERROR(VLOOKUP(C1650,'Enheter, modell og år'!$A$2:$B$31,2,FALSE),0)</f>
        <v>0</v>
      </c>
      <c r="E1650" t="str">
        <f>'Liste detaljert wide'!$G$1</f>
        <v>Kandidatbev</v>
      </c>
      <c r="F1650" t="str">
        <f t="shared" si="1086"/>
        <v>2017RFM0Kandidatbev</v>
      </c>
      <c r="G1650" s="3">
        <f>'Liste detaljert wide'!G30</f>
        <v>0</v>
      </c>
      <c r="H1650" t="str">
        <f>VLOOKUP(E1650,Def!$B$2:$C$15,2,FALSE)</f>
        <v>Utdanningsinsentiv</v>
      </c>
      <c r="I1650" s="3">
        <f>IF(A1650='Enheter, modell og år'!$F$2-1,0,G1650-VLOOKUP(A1650-1&amp;B1650&amp;C1650&amp;E1650,$F$2:$G$7561,2,FALSE))</f>
        <v>0</v>
      </c>
      <c r="J1650" s="3">
        <f>IF(A1650='Enheter, modell og år'!$F$2-1,0,VLOOKUP(A1650-1&amp;B1650&amp;C1650&amp;E1650,$F$2:$G$7561,2,FALSE))</f>
        <v>0</v>
      </c>
    </row>
    <row r="1651" spans="1:10" x14ac:dyDescent="0.25">
      <c r="A1651">
        <f t="shared" ref="A1651:C1651" si="1133">A1111</f>
        <v>2017</v>
      </c>
      <c r="B1651" t="str">
        <f t="shared" si="1133"/>
        <v>RFM</v>
      </c>
      <c r="C1651">
        <f t="shared" si="1133"/>
        <v>0</v>
      </c>
      <c r="D1651">
        <f>IFERROR(VLOOKUP(C1651,'Enheter, modell og år'!$A$2:$B$31,2,FALSE),0)</f>
        <v>0</v>
      </c>
      <c r="E1651" t="str">
        <f>'Liste detaljert wide'!$G$1</f>
        <v>Kandidatbev</v>
      </c>
      <c r="F1651" t="str">
        <f t="shared" si="1086"/>
        <v>2017RFM0Kandidatbev</v>
      </c>
      <c r="G1651" s="3">
        <f>'Liste detaljert wide'!G31</f>
        <v>0</v>
      </c>
      <c r="H1651" t="str">
        <f>VLOOKUP(E1651,Def!$B$2:$C$15,2,FALSE)</f>
        <v>Utdanningsinsentiv</v>
      </c>
      <c r="I1651" s="3">
        <f>IF(A1651='Enheter, modell og år'!$F$2-1,0,G1651-VLOOKUP(A1651-1&amp;B1651&amp;C1651&amp;E1651,$F$2:$G$7561,2,FALSE))</f>
        <v>0</v>
      </c>
      <c r="J1651" s="3">
        <f>IF(A1651='Enheter, modell og år'!$F$2-1,0,VLOOKUP(A1651-1&amp;B1651&amp;C1651&amp;E1651,$F$2:$G$7561,2,FALSE))</f>
        <v>0</v>
      </c>
    </row>
    <row r="1652" spans="1:10" x14ac:dyDescent="0.25">
      <c r="A1652">
        <f t="shared" ref="A1652:C1652" si="1134">A1112</f>
        <v>2018</v>
      </c>
      <c r="B1652" t="str">
        <f t="shared" si="1134"/>
        <v>RFM</v>
      </c>
      <c r="C1652">
        <f t="shared" si="1134"/>
        <v>0</v>
      </c>
      <c r="D1652">
        <f>IFERROR(VLOOKUP(C1652,'Enheter, modell og år'!$A$2:$B$31,2,FALSE),0)</f>
        <v>0</v>
      </c>
      <c r="E1652" t="str">
        <f>'Liste detaljert wide'!$G$1</f>
        <v>Kandidatbev</v>
      </c>
      <c r="F1652" t="str">
        <f t="shared" si="1086"/>
        <v>2018RFM0Kandidatbev</v>
      </c>
      <c r="G1652" s="3">
        <f>'Liste detaljert wide'!G32</f>
        <v>0</v>
      </c>
      <c r="H1652" t="str">
        <f>VLOOKUP(E1652,Def!$B$2:$C$15,2,FALSE)</f>
        <v>Utdanningsinsentiv</v>
      </c>
      <c r="I1652" s="3">
        <f>IF(A1652='Enheter, modell og år'!$F$2-1,0,G1652-VLOOKUP(A1652-1&amp;B1652&amp;C1652&amp;E1652,$F$2:$G$7561,2,FALSE))</f>
        <v>0</v>
      </c>
      <c r="J1652" s="3">
        <f>IF(A1652='Enheter, modell og år'!$F$2-1,0,VLOOKUP(A1652-1&amp;B1652&amp;C1652&amp;E1652,$F$2:$G$7561,2,FALSE))</f>
        <v>0</v>
      </c>
    </row>
    <row r="1653" spans="1:10" x14ac:dyDescent="0.25">
      <c r="A1653">
        <f t="shared" ref="A1653:C1653" si="1135">A1113</f>
        <v>2018</v>
      </c>
      <c r="B1653" t="str">
        <f t="shared" si="1135"/>
        <v>RFM</v>
      </c>
      <c r="C1653">
        <f t="shared" si="1135"/>
        <v>0</v>
      </c>
      <c r="D1653">
        <f>IFERROR(VLOOKUP(C1653,'Enheter, modell og år'!$A$2:$B$31,2,FALSE),0)</f>
        <v>0</v>
      </c>
      <c r="E1653" t="str">
        <f>'Liste detaljert wide'!$G$1</f>
        <v>Kandidatbev</v>
      </c>
      <c r="F1653" t="str">
        <f t="shared" si="1086"/>
        <v>2018RFM0Kandidatbev</v>
      </c>
      <c r="G1653" s="3">
        <f>'Liste detaljert wide'!G33</f>
        <v>0</v>
      </c>
      <c r="H1653" t="str">
        <f>VLOOKUP(E1653,Def!$B$2:$C$15,2,FALSE)</f>
        <v>Utdanningsinsentiv</v>
      </c>
      <c r="I1653" s="3">
        <f>IF(A1653='Enheter, modell og år'!$F$2-1,0,G1653-VLOOKUP(A1653-1&amp;B1653&amp;C1653&amp;E1653,$F$2:$G$7561,2,FALSE))</f>
        <v>0</v>
      </c>
      <c r="J1653" s="3">
        <f>IF(A1653='Enheter, modell og år'!$F$2-1,0,VLOOKUP(A1653-1&amp;B1653&amp;C1653&amp;E1653,$F$2:$G$7561,2,FALSE))</f>
        <v>0</v>
      </c>
    </row>
    <row r="1654" spans="1:10" x14ac:dyDescent="0.25">
      <c r="A1654">
        <f t="shared" ref="A1654:C1654" si="1136">A1114</f>
        <v>2018</v>
      </c>
      <c r="B1654" t="str">
        <f t="shared" si="1136"/>
        <v>RFM</v>
      </c>
      <c r="C1654">
        <f t="shared" si="1136"/>
        <v>0</v>
      </c>
      <c r="D1654">
        <f>IFERROR(VLOOKUP(C1654,'Enheter, modell og år'!$A$2:$B$31,2,FALSE),0)</f>
        <v>0</v>
      </c>
      <c r="E1654" t="str">
        <f>'Liste detaljert wide'!$G$1</f>
        <v>Kandidatbev</v>
      </c>
      <c r="F1654" t="str">
        <f t="shared" si="1086"/>
        <v>2018RFM0Kandidatbev</v>
      </c>
      <c r="G1654" s="3">
        <f>'Liste detaljert wide'!G34</f>
        <v>0</v>
      </c>
      <c r="H1654" t="str">
        <f>VLOOKUP(E1654,Def!$B$2:$C$15,2,FALSE)</f>
        <v>Utdanningsinsentiv</v>
      </c>
      <c r="I1654" s="3">
        <f>IF(A1654='Enheter, modell og år'!$F$2-1,0,G1654-VLOOKUP(A1654-1&amp;B1654&amp;C1654&amp;E1654,$F$2:$G$7561,2,FALSE))</f>
        <v>0</v>
      </c>
      <c r="J1654" s="3">
        <f>IF(A1654='Enheter, modell og år'!$F$2-1,0,VLOOKUP(A1654-1&amp;B1654&amp;C1654&amp;E1654,$F$2:$G$7561,2,FALSE))</f>
        <v>0</v>
      </c>
    </row>
    <row r="1655" spans="1:10" x14ac:dyDescent="0.25">
      <c r="A1655">
        <f t="shared" ref="A1655:C1655" si="1137">A1115</f>
        <v>2018</v>
      </c>
      <c r="B1655" t="str">
        <f t="shared" si="1137"/>
        <v>RFM</v>
      </c>
      <c r="C1655">
        <f t="shared" si="1137"/>
        <v>0</v>
      </c>
      <c r="D1655">
        <f>IFERROR(VLOOKUP(C1655,'Enheter, modell og år'!$A$2:$B$31,2,FALSE),0)</f>
        <v>0</v>
      </c>
      <c r="E1655" t="str">
        <f>'Liste detaljert wide'!$G$1</f>
        <v>Kandidatbev</v>
      </c>
      <c r="F1655" t="str">
        <f t="shared" si="1086"/>
        <v>2018RFM0Kandidatbev</v>
      </c>
      <c r="G1655" s="3">
        <f>'Liste detaljert wide'!G35</f>
        <v>0</v>
      </c>
      <c r="H1655" t="str">
        <f>VLOOKUP(E1655,Def!$B$2:$C$15,2,FALSE)</f>
        <v>Utdanningsinsentiv</v>
      </c>
      <c r="I1655" s="3">
        <f>IF(A1655='Enheter, modell og år'!$F$2-1,0,G1655-VLOOKUP(A1655-1&amp;B1655&amp;C1655&amp;E1655,$F$2:$G$7561,2,FALSE))</f>
        <v>0</v>
      </c>
      <c r="J1655" s="3">
        <f>IF(A1655='Enheter, modell og år'!$F$2-1,0,VLOOKUP(A1655-1&amp;B1655&amp;C1655&amp;E1655,$F$2:$G$7561,2,FALSE))</f>
        <v>0</v>
      </c>
    </row>
    <row r="1656" spans="1:10" x14ac:dyDescent="0.25">
      <c r="A1656">
        <f t="shared" ref="A1656:C1656" si="1138">A1116</f>
        <v>2018</v>
      </c>
      <c r="B1656" t="str">
        <f t="shared" si="1138"/>
        <v>RFM</v>
      </c>
      <c r="C1656">
        <f t="shared" si="1138"/>
        <v>0</v>
      </c>
      <c r="D1656">
        <f>IFERROR(VLOOKUP(C1656,'Enheter, modell og år'!$A$2:$B$31,2,FALSE),0)</f>
        <v>0</v>
      </c>
      <c r="E1656" t="str">
        <f>'Liste detaljert wide'!$G$1</f>
        <v>Kandidatbev</v>
      </c>
      <c r="F1656" t="str">
        <f t="shared" si="1086"/>
        <v>2018RFM0Kandidatbev</v>
      </c>
      <c r="G1656" s="3">
        <f>'Liste detaljert wide'!G36</f>
        <v>0</v>
      </c>
      <c r="H1656" t="str">
        <f>VLOOKUP(E1656,Def!$B$2:$C$15,2,FALSE)</f>
        <v>Utdanningsinsentiv</v>
      </c>
      <c r="I1656" s="3">
        <f>IF(A1656='Enheter, modell og år'!$F$2-1,0,G1656-VLOOKUP(A1656-1&amp;B1656&amp;C1656&amp;E1656,$F$2:$G$7561,2,FALSE))</f>
        <v>0</v>
      </c>
      <c r="J1656" s="3">
        <f>IF(A1656='Enheter, modell og år'!$F$2-1,0,VLOOKUP(A1656-1&amp;B1656&amp;C1656&amp;E1656,$F$2:$G$7561,2,FALSE))</f>
        <v>0</v>
      </c>
    </row>
    <row r="1657" spans="1:10" x14ac:dyDescent="0.25">
      <c r="A1657">
        <f t="shared" ref="A1657:C1657" si="1139">A1117</f>
        <v>2018</v>
      </c>
      <c r="B1657" t="str">
        <f t="shared" si="1139"/>
        <v>RFM</v>
      </c>
      <c r="C1657">
        <f t="shared" si="1139"/>
        <v>0</v>
      </c>
      <c r="D1657">
        <f>IFERROR(VLOOKUP(C1657,'Enheter, modell og år'!$A$2:$B$31,2,FALSE),0)</f>
        <v>0</v>
      </c>
      <c r="E1657" t="str">
        <f>'Liste detaljert wide'!$G$1</f>
        <v>Kandidatbev</v>
      </c>
      <c r="F1657" t="str">
        <f t="shared" si="1086"/>
        <v>2018RFM0Kandidatbev</v>
      </c>
      <c r="G1657" s="3">
        <f>'Liste detaljert wide'!G37</f>
        <v>0</v>
      </c>
      <c r="H1657" t="str">
        <f>VLOOKUP(E1657,Def!$B$2:$C$15,2,FALSE)</f>
        <v>Utdanningsinsentiv</v>
      </c>
      <c r="I1657" s="3">
        <f>IF(A1657='Enheter, modell og år'!$F$2-1,0,G1657-VLOOKUP(A1657-1&amp;B1657&amp;C1657&amp;E1657,$F$2:$G$7561,2,FALSE))</f>
        <v>0</v>
      </c>
      <c r="J1657" s="3">
        <f>IF(A1657='Enheter, modell og år'!$F$2-1,0,VLOOKUP(A1657-1&amp;B1657&amp;C1657&amp;E1657,$F$2:$G$7561,2,FALSE))</f>
        <v>0</v>
      </c>
    </row>
    <row r="1658" spans="1:10" x14ac:dyDescent="0.25">
      <c r="A1658">
        <f t="shared" ref="A1658:C1658" si="1140">A1118</f>
        <v>2018</v>
      </c>
      <c r="B1658" t="str">
        <f t="shared" si="1140"/>
        <v>RFM</v>
      </c>
      <c r="C1658">
        <f t="shared" si="1140"/>
        <v>0</v>
      </c>
      <c r="D1658">
        <f>IFERROR(VLOOKUP(C1658,'Enheter, modell og år'!$A$2:$B$31,2,FALSE),0)</f>
        <v>0</v>
      </c>
      <c r="E1658" t="str">
        <f>'Liste detaljert wide'!$G$1</f>
        <v>Kandidatbev</v>
      </c>
      <c r="F1658" t="str">
        <f t="shared" si="1086"/>
        <v>2018RFM0Kandidatbev</v>
      </c>
      <c r="G1658" s="3">
        <f>'Liste detaljert wide'!G38</f>
        <v>0</v>
      </c>
      <c r="H1658" t="str">
        <f>VLOOKUP(E1658,Def!$B$2:$C$15,2,FALSE)</f>
        <v>Utdanningsinsentiv</v>
      </c>
      <c r="I1658" s="3">
        <f>IF(A1658='Enheter, modell og år'!$F$2-1,0,G1658-VLOOKUP(A1658-1&amp;B1658&amp;C1658&amp;E1658,$F$2:$G$7561,2,FALSE))</f>
        <v>0</v>
      </c>
      <c r="J1658" s="3">
        <f>IF(A1658='Enheter, modell og år'!$F$2-1,0,VLOOKUP(A1658-1&amp;B1658&amp;C1658&amp;E1658,$F$2:$G$7561,2,FALSE))</f>
        <v>0</v>
      </c>
    </row>
    <row r="1659" spans="1:10" x14ac:dyDescent="0.25">
      <c r="A1659">
        <f t="shared" ref="A1659:C1659" si="1141">A1119</f>
        <v>2018</v>
      </c>
      <c r="B1659" t="str">
        <f t="shared" si="1141"/>
        <v>RFM</v>
      </c>
      <c r="C1659">
        <f t="shared" si="1141"/>
        <v>0</v>
      </c>
      <c r="D1659">
        <f>IFERROR(VLOOKUP(C1659,'Enheter, modell og år'!$A$2:$B$31,2,FALSE),0)</f>
        <v>0</v>
      </c>
      <c r="E1659" t="str">
        <f>'Liste detaljert wide'!$G$1</f>
        <v>Kandidatbev</v>
      </c>
      <c r="F1659" t="str">
        <f t="shared" si="1086"/>
        <v>2018RFM0Kandidatbev</v>
      </c>
      <c r="G1659" s="3">
        <f>'Liste detaljert wide'!G39</f>
        <v>0</v>
      </c>
      <c r="H1659" t="str">
        <f>VLOOKUP(E1659,Def!$B$2:$C$15,2,FALSE)</f>
        <v>Utdanningsinsentiv</v>
      </c>
      <c r="I1659" s="3">
        <f>IF(A1659='Enheter, modell og år'!$F$2-1,0,G1659-VLOOKUP(A1659-1&amp;B1659&amp;C1659&amp;E1659,$F$2:$G$7561,2,FALSE))</f>
        <v>0</v>
      </c>
      <c r="J1659" s="3">
        <f>IF(A1659='Enheter, modell og år'!$F$2-1,0,VLOOKUP(A1659-1&amp;B1659&amp;C1659&amp;E1659,$F$2:$G$7561,2,FALSE))</f>
        <v>0</v>
      </c>
    </row>
    <row r="1660" spans="1:10" x14ac:dyDescent="0.25">
      <c r="A1660">
        <f t="shared" ref="A1660:C1660" si="1142">A1120</f>
        <v>2018</v>
      </c>
      <c r="B1660" t="str">
        <f t="shared" si="1142"/>
        <v>RFM</v>
      </c>
      <c r="C1660">
        <f t="shared" si="1142"/>
        <v>0</v>
      </c>
      <c r="D1660">
        <f>IFERROR(VLOOKUP(C1660,'Enheter, modell og år'!$A$2:$B$31,2,FALSE),0)</f>
        <v>0</v>
      </c>
      <c r="E1660" t="str">
        <f>'Liste detaljert wide'!$G$1</f>
        <v>Kandidatbev</v>
      </c>
      <c r="F1660" t="str">
        <f t="shared" si="1086"/>
        <v>2018RFM0Kandidatbev</v>
      </c>
      <c r="G1660" s="3">
        <f>'Liste detaljert wide'!G40</f>
        <v>0</v>
      </c>
      <c r="H1660" t="str">
        <f>VLOOKUP(E1660,Def!$B$2:$C$15,2,FALSE)</f>
        <v>Utdanningsinsentiv</v>
      </c>
      <c r="I1660" s="3">
        <f>IF(A1660='Enheter, modell og år'!$F$2-1,0,G1660-VLOOKUP(A1660-1&amp;B1660&amp;C1660&amp;E1660,$F$2:$G$7561,2,FALSE))</f>
        <v>0</v>
      </c>
      <c r="J1660" s="3">
        <f>IF(A1660='Enheter, modell og år'!$F$2-1,0,VLOOKUP(A1660-1&amp;B1660&amp;C1660&amp;E1660,$F$2:$G$7561,2,FALSE))</f>
        <v>0</v>
      </c>
    </row>
    <row r="1661" spans="1:10" x14ac:dyDescent="0.25">
      <c r="A1661">
        <f t="shared" ref="A1661:C1661" si="1143">A1121</f>
        <v>2018</v>
      </c>
      <c r="B1661" t="str">
        <f t="shared" si="1143"/>
        <v>RFM</v>
      </c>
      <c r="C1661">
        <f t="shared" si="1143"/>
        <v>0</v>
      </c>
      <c r="D1661">
        <f>IFERROR(VLOOKUP(C1661,'Enheter, modell og år'!$A$2:$B$31,2,FALSE),0)</f>
        <v>0</v>
      </c>
      <c r="E1661" t="str">
        <f>'Liste detaljert wide'!$G$1</f>
        <v>Kandidatbev</v>
      </c>
      <c r="F1661" t="str">
        <f t="shared" si="1086"/>
        <v>2018RFM0Kandidatbev</v>
      </c>
      <c r="G1661" s="3">
        <f>'Liste detaljert wide'!G41</f>
        <v>0</v>
      </c>
      <c r="H1661" t="str">
        <f>VLOOKUP(E1661,Def!$B$2:$C$15,2,FALSE)</f>
        <v>Utdanningsinsentiv</v>
      </c>
      <c r="I1661" s="3">
        <f>IF(A1661='Enheter, modell og år'!$F$2-1,0,G1661-VLOOKUP(A1661-1&amp;B1661&amp;C1661&amp;E1661,$F$2:$G$7561,2,FALSE))</f>
        <v>0</v>
      </c>
      <c r="J1661" s="3">
        <f>IF(A1661='Enheter, modell og år'!$F$2-1,0,VLOOKUP(A1661-1&amp;B1661&amp;C1661&amp;E1661,$F$2:$G$7561,2,FALSE))</f>
        <v>0</v>
      </c>
    </row>
    <row r="1662" spans="1:10" x14ac:dyDescent="0.25">
      <c r="A1662">
        <f t="shared" ref="A1662:C1662" si="1144">A1122</f>
        <v>2018</v>
      </c>
      <c r="B1662" t="str">
        <f t="shared" si="1144"/>
        <v>RFM</v>
      </c>
      <c r="C1662">
        <f t="shared" si="1144"/>
        <v>0</v>
      </c>
      <c r="D1662">
        <f>IFERROR(VLOOKUP(C1662,'Enheter, modell og år'!$A$2:$B$31,2,FALSE),0)</f>
        <v>0</v>
      </c>
      <c r="E1662" t="str">
        <f>'Liste detaljert wide'!$G$1</f>
        <v>Kandidatbev</v>
      </c>
      <c r="F1662" t="str">
        <f t="shared" si="1086"/>
        <v>2018RFM0Kandidatbev</v>
      </c>
      <c r="G1662" s="3">
        <f>'Liste detaljert wide'!G42</f>
        <v>0</v>
      </c>
      <c r="H1662" t="str">
        <f>VLOOKUP(E1662,Def!$B$2:$C$15,2,FALSE)</f>
        <v>Utdanningsinsentiv</v>
      </c>
      <c r="I1662" s="3">
        <f>IF(A1662='Enheter, modell og år'!$F$2-1,0,G1662-VLOOKUP(A1662-1&amp;B1662&amp;C1662&amp;E1662,$F$2:$G$7561,2,FALSE))</f>
        <v>0</v>
      </c>
      <c r="J1662" s="3">
        <f>IF(A1662='Enheter, modell og år'!$F$2-1,0,VLOOKUP(A1662-1&amp;B1662&amp;C1662&amp;E1662,$F$2:$G$7561,2,FALSE))</f>
        <v>0</v>
      </c>
    </row>
    <row r="1663" spans="1:10" x14ac:dyDescent="0.25">
      <c r="A1663">
        <f t="shared" ref="A1663:C1663" si="1145">A1123</f>
        <v>2018</v>
      </c>
      <c r="B1663" t="str">
        <f t="shared" si="1145"/>
        <v>RFM</v>
      </c>
      <c r="C1663">
        <f t="shared" si="1145"/>
        <v>0</v>
      </c>
      <c r="D1663">
        <f>IFERROR(VLOOKUP(C1663,'Enheter, modell og år'!$A$2:$B$31,2,FALSE),0)</f>
        <v>0</v>
      </c>
      <c r="E1663" t="str">
        <f>'Liste detaljert wide'!$G$1</f>
        <v>Kandidatbev</v>
      </c>
      <c r="F1663" t="str">
        <f t="shared" si="1086"/>
        <v>2018RFM0Kandidatbev</v>
      </c>
      <c r="G1663" s="3">
        <f>'Liste detaljert wide'!G43</f>
        <v>0</v>
      </c>
      <c r="H1663" t="str">
        <f>VLOOKUP(E1663,Def!$B$2:$C$15,2,FALSE)</f>
        <v>Utdanningsinsentiv</v>
      </c>
      <c r="I1663" s="3">
        <f>IF(A1663='Enheter, modell og år'!$F$2-1,0,G1663-VLOOKUP(A1663-1&amp;B1663&amp;C1663&amp;E1663,$F$2:$G$7561,2,FALSE))</f>
        <v>0</v>
      </c>
      <c r="J1663" s="3">
        <f>IF(A1663='Enheter, modell og år'!$F$2-1,0,VLOOKUP(A1663-1&amp;B1663&amp;C1663&amp;E1663,$F$2:$G$7561,2,FALSE))</f>
        <v>0</v>
      </c>
    </row>
    <row r="1664" spans="1:10" x14ac:dyDescent="0.25">
      <c r="A1664">
        <f t="shared" ref="A1664:C1664" si="1146">A1124</f>
        <v>2018</v>
      </c>
      <c r="B1664" t="str">
        <f t="shared" si="1146"/>
        <v>RFM</v>
      </c>
      <c r="C1664">
        <f t="shared" si="1146"/>
        <v>0</v>
      </c>
      <c r="D1664">
        <f>IFERROR(VLOOKUP(C1664,'Enheter, modell og år'!$A$2:$B$31,2,FALSE),0)</f>
        <v>0</v>
      </c>
      <c r="E1664" t="str">
        <f>'Liste detaljert wide'!$G$1</f>
        <v>Kandidatbev</v>
      </c>
      <c r="F1664" t="str">
        <f t="shared" si="1086"/>
        <v>2018RFM0Kandidatbev</v>
      </c>
      <c r="G1664" s="3">
        <f>'Liste detaljert wide'!G44</f>
        <v>0</v>
      </c>
      <c r="H1664" t="str">
        <f>VLOOKUP(E1664,Def!$B$2:$C$15,2,FALSE)</f>
        <v>Utdanningsinsentiv</v>
      </c>
      <c r="I1664" s="3">
        <f>IF(A1664='Enheter, modell og år'!$F$2-1,0,G1664-VLOOKUP(A1664-1&amp;B1664&amp;C1664&amp;E1664,$F$2:$G$7561,2,FALSE))</f>
        <v>0</v>
      </c>
      <c r="J1664" s="3">
        <f>IF(A1664='Enheter, modell og år'!$F$2-1,0,VLOOKUP(A1664-1&amp;B1664&amp;C1664&amp;E1664,$F$2:$G$7561,2,FALSE))</f>
        <v>0</v>
      </c>
    </row>
    <row r="1665" spans="1:10" x14ac:dyDescent="0.25">
      <c r="A1665">
        <f t="shared" ref="A1665:C1665" si="1147">A1125</f>
        <v>2018</v>
      </c>
      <c r="B1665" t="str">
        <f t="shared" si="1147"/>
        <v>RFM</v>
      </c>
      <c r="C1665">
        <f t="shared" si="1147"/>
        <v>0</v>
      </c>
      <c r="D1665">
        <f>IFERROR(VLOOKUP(C1665,'Enheter, modell og år'!$A$2:$B$31,2,FALSE),0)</f>
        <v>0</v>
      </c>
      <c r="E1665" t="str">
        <f>'Liste detaljert wide'!$G$1</f>
        <v>Kandidatbev</v>
      </c>
      <c r="F1665" t="str">
        <f t="shared" si="1086"/>
        <v>2018RFM0Kandidatbev</v>
      </c>
      <c r="G1665" s="3">
        <f>'Liste detaljert wide'!G45</f>
        <v>0</v>
      </c>
      <c r="H1665" t="str">
        <f>VLOOKUP(E1665,Def!$B$2:$C$15,2,FALSE)</f>
        <v>Utdanningsinsentiv</v>
      </c>
      <c r="I1665" s="3">
        <f>IF(A1665='Enheter, modell og år'!$F$2-1,0,G1665-VLOOKUP(A1665-1&amp;B1665&amp;C1665&amp;E1665,$F$2:$G$7561,2,FALSE))</f>
        <v>0</v>
      </c>
      <c r="J1665" s="3">
        <f>IF(A1665='Enheter, modell og år'!$F$2-1,0,VLOOKUP(A1665-1&amp;B1665&amp;C1665&amp;E1665,$F$2:$G$7561,2,FALSE))</f>
        <v>0</v>
      </c>
    </row>
    <row r="1666" spans="1:10" x14ac:dyDescent="0.25">
      <c r="A1666">
        <f t="shared" ref="A1666:C1666" si="1148">A1126</f>
        <v>2018</v>
      </c>
      <c r="B1666" t="str">
        <f t="shared" si="1148"/>
        <v>RFM</v>
      </c>
      <c r="C1666">
        <f t="shared" si="1148"/>
        <v>0</v>
      </c>
      <c r="D1666">
        <f>IFERROR(VLOOKUP(C1666,'Enheter, modell og år'!$A$2:$B$31,2,FALSE),0)</f>
        <v>0</v>
      </c>
      <c r="E1666" t="str">
        <f>'Liste detaljert wide'!$G$1</f>
        <v>Kandidatbev</v>
      </c>
      <c r="F1666" t="str">
        <f t="shared" si="1086"/>
        <v>2018RFM0Kandidatbev</v>
      </c>
      <c r="G1666" s="3">
        <f>'Liste detaljert wide'!G46</f>
        <v>0</v>
      </c>
      <c r="H1666" t="str">
        <f>VLOOKUP(E1666,Def!$B$2:$C$15,2,FALSE)</f>
        <v>Utdanningsinsentiv</v>
      </c>
      <c r="I1666" s="3">
        <f>IF(A1666='Enheter, modell og år'!$F$2-1,0,G1666-VLOOKUP(A1666-1&amp;B1666&amp;C1666&amp;E1666,$F$2:$G$7561,2,FALSE))</f>
        <v>0</v>
      </c>
      <c r="J1666" s="3">
        <f>IF(A1666='Enheter, modell og år'!$F$2-1,0,VLOOKUP(A1666-1&amp;B1666&amp;C1666&amp;E1666,$F$2:$G$7561,2,FALSE))</f>
        <v>0</v>
      </c>
    </row>
    <row r="1667" spans="1:10" x14ac:dyDescent="0.25">
      <c r="A1667">
        <f t="shared" ref="A1667:C1667" si="1149">A1127</f>
        <v>2018</v>
      </c>
      <c r="B1667" t="str">
        <f t="shared" si="1149"/>
        <v>RFM</v>
      </c>
      <c r="C1667">
        <f t="shared" si="1149"/>
        <v>0</v>
      </c>
      <c r="D1667">
        <f>IFERROR(VLOOKUP(C1667,'Enheter, modell og år'!$A$2:$B$31,2,FALSE),0)</f>
        <v>0</v>
      </c>
      <c r="E1667" t="str">
        <f>'Liste detaljert wide'!$G$1</f>
        <v>Kandidatbev</v>
      </c>
      <c r="F1667" t="str">
        <f t="shared" ref="F1667:F1730" si="1150">A1667&amp;B1667&amp;C1667&amp;E1667</f>
        <v>2018RFM0Kandidatbev</v>
      </c>
      <c r="G1667" s="3">
        <f>'Liste detaljert wide'!G47</f>
        <v>0</v>
      </c>
      <c r="H1667" t="str">
        <f>VLOOKUP(E1667,Def!$B$2:$C$15,2,FALSE)</f>
        <v>Utdanningsinsentiv</v>
      </c>
      <c r="I1667" s="3">
        <f>IF(A1667='Enheter, modell og år'!$F$2-1,0,G1667-VLOOKUP(A1667-1&amp;B1667&amp;C1667&amp;E1667,$F$2:$G$7561,2,FALSE))</f>
        <v>0</v>
      </c>
      <c r="J1667" s="3">
        <f>IF(A1667='Enheter, modell og år'!$F$2-1,0,VLOOKUP(A1667-1&amp;B1667&amp;C1667&amp;E1667,$F$2:$G$7561,2,FALSE))</f>
        <v>0</v>
      </c>
    </row>
    <row r="1668" spans="1:10" x14ac:dyDescent="0.25">
      <c r="A1668">
        <f t="shared" ref="A1668:C1668" si="1151">A1128</f>
        <v>2018</v>
      </c>
      <c r="B1668" t="str">
        <f t="shared" si="1151"/>
        <v>RFM</v>
      </c>
      <c r="C1668">
        <f t="shared" si="1151"/>
        <v>0</v>
      </c>
      <c r="D1668">
        <f>IFERROR(VLOOKUP(C1668,'Enheter, modell og år'!$A$2:$B$31,2,FALSE),0)</f>
        <v>0</v>
      </c>
      <c r="E1668" t="str">
        <f>'Liste detaljert wide'!$G$1</f>
        <v>Kandidatbev</v>
      </c>
      <c r="F1668" t="str">
        <f t="shared" si="1150"/>
        <v>2018RFM0Kandidatbev</v>
      </c>
      <c r="G1668" s="3">
        <f>'Liste detaljert wide'!G48</f>
        <v>0</v>
      </c>
      <c r="H1668" t="str">
        <f>VLOOKUP(E1668,Def!$B$2:$C$15,2,FALSE)</f>
        <v>Utdanningsinsentiv</v>
      </c>
      <c r="I1668" s="3">
        <f>IF(A1668='Enheter, modell og år'!$F$2-1,0,G1668-VLOOKUP(A1668-1&amp;B1668&amp;C1668&amp;E1668,$F$2:$G$7561,2,FALSE))</f>
        <v>0</v>
      </c>
      <c r="J1668" s="3">
        <f>IF(A1668='Enheter, modell og år'!$F$2-1,0,VLOOKUP(A1668-1&amp;B1668&amp;C1668&amp;E1668,$F$2:$G$7561,2,FALSE))</f>
        <v>0</v>
      </c>
    </row>
    <row r="1669" spans="1:10" x14ac:dyDescent="0.25">
      <c r="A1669">
        <f t="shared" ref="A1669:C1669" si="1152">A1129</f>
        <v>2018</v>
      </c>
      <c r="B1669" t="str">
        <f t="shared" si="1152"/>
        <v>RFM</v>
      </c>
      <c r="C1669">
        <f t="shared" si="1152"/>
        <v>0</v>
      </c>
      <c r="D1669">
        <f>IFERROR(VLOOKUP(C1669,'Enheter, modell og år'!$A$2:$B$31,2,FALSE),0)</f>
        <v>0</v>
      </c>
      <c r="E1669" t="str">
        <f>'Liste detaljert wide'!$G$1</f>
        <v>Kandidatbev</v>
      </c>
      <c r="F1669" t="str">
        <f t="shared" si="1150"/>
        <v>2018RFM0Kandidatbev</v>
      </c>
      <c r="G1669" s="3">
        <f>'Liste detaljert wide'!G49</f>
        <v>0</v>
      </c>
      <c r="H1669" t="str">
        <f>VLOOKUP(E1669,Def!$B$2:$C$15,2,FALSE)</f>
        <v>Utdanningsinsentiv</v>
      </c>
      <c r="I1669" s="3">
        <f>IF(A1669='Enheter, modell og år'!$F$2-1,0,G1669-VLOOKUP(A1669-1&amp;B1669&amp;C1669&amp;E1669,$F$2:$G$7561,2,FALSE))</f>
        <v>0</v>
      </c>
      <c r="J1669" s="3">
        <f>IF(A1669='Enheter, modell og år'!$F$2-1,0,VLOOKUP(A1669-1&amp;B1669&amp;C1669&amp;E1669,$F$2:$G$7561,2,FALSE))</f>
        <v>0</v>
      </c>
    </row>
    <row r="1670" spans="1:10" x14ac:dyDescent="0.25">
      <c r="A1670">
        <f t="shared" ref="A1670:C1670" si="1153">A1130</f>
        <v>2018</v>
      </c>
      <c r="B1670" t="str">
        <f t="shared" si="1153"/>
        <v>RFM</v>
      </c>
      <c r="C1670">
        <f t="shared" si="1153"/>
        <v>0</v>
      </c>
      <c r="D1670">
        <f>IFERROR(VLOOKUP(C1670,'Enheter, modell og år'!$A$2:$B$31,2,FALSE),0)</f>
        <v>0</v>
      </c>
      <c r="E1670" t="str">
        <f>'Liste detaljert wide'!$G$1</f>
        <v>Kandidatbev</v>
      </c>
      <c r="F1670" t="str">
        <f t="shared" si="1150"/>
        <v>2018RFM0Kandidatbev</v>
      </c>
      <c r="G1670" s="3">
        <f>'Liste detaljert wide'!G50</f>
        <v>0</v>
      </c>
      <c r="H1670" t="str">
        <f>VLOOKUP(E1670,Def!$B$2:$C$15,2,FALSE)</f>
        <v>Utdanningsinsentiv</v>
      </c>
      <c r="I1670" s="3">
        <f>IF(A1670='Enheter, modell og år'!$F$2-1,0,G1670-VLOOKUP(A1670-1&amp;B1670&amp;C1670&amp;E1670,$F$2:$G$7561,2,FALSE))</f>
        <v>0</v>
      </c>
      <c r="J1670" s="3">
        <f>IF(A1670='Enheter, modell og år'!$F$2-1,0,VLOOKUP(A1670-1&amp;B1670&amp;C1670&amp;E1670,$F$2:$G$7561,2,FALSE))</f>
        <v>0</v>
      </c>
    </row>
    <row r="1671" spans="1:10" x14ac:dyDescent="0.25">
      <c r="A1671">
        <f t="shared" ref="A1671:C1671" si="1154">A1131</f>
        <v>2018</v>
      </c>
      <c r="B1671" t="str">
        <f t="shared" si="1154"/>
        <v>RFM</v>
      </c>
      <c r="C1671">
        <f t="shared" si="1154"/>
        <v>0</v>
      </c>
      <c r="D1671">
        <f>IFERROR(VLOOKUP(C1671,'Enheter, modell og år'!$A$2:$B$31,2,FALSE),0)</f>
        <v>0</v>
      </c>
      <c r="E1671" t="str">
        <f>'Liste detaljert wide'!$G$1</f>
        <v>Kandidatbev</v>
      </c>
      <c r="F1671" t="str">
        <f t="shared" si="1150"/>
        <v>2018RFM0Kandidatbev</v>
      </c>
      <c r="G1671" s="3">
        <f>'Liste detaljert wide'!G51</f>
        <v>0</v>
      </c>
      <c r="H1671" t="str">
        <f>VLOOKUP(E1671,Def!$B$2:$C$15,2,FALSE)</f>
        <v>Utdanningsinsentiv</v>
      </c>
      <c r="I1671" s="3">
        <f>IF(A1671='Enheter, modell og år'!$F$2-1,0,G1671-VLOOKUP(A1671-1&amp;B1671&amp;C1671&amp;E1671,$F$2:$G$7561,2,FALSE))</f>
        <v>0</v>
      </c>
      <c r="J1671" s="3">
        <f>IF(A1671='Enheter, modell og år'!$F$2-1,0,VLOOKUP(A1671-1&amp;B1671&amp;C1671&amp;E1671,$F$2:$G$7561,2,FALSE))</f>
        <v>0</v>
      </c>
    </row>
    <row r="1672" spans="1:10" x14ac:dyDescent="0.25">
      <c r="A1672">
        <f t="shared" ref="A1672:C1672" si="1155">A1132</f>
        <v>2018</v>
      </c>
      <c r="B1672" t="str">
        <f t="shared" si="1155"/>
        <v>RFM</v>
      </c>
      <c r="C1672">
        <f t="shared" si="1155"/>
        <v>0</v>
      </c>
      <c r="D1672">
        <f>IFERROR(VLOOKUP(C1672,'Enheter, modell og år'!$A$2:$B$31,2,FALSE),0)</f>
        <v>0</v>
      </c>
      <c r="E1672" t="str">
        <f>'Liste detaljert wide'!$G$1</f>
        <v>Kandidatbev</v>
      </c>
      <c r="F1672" t="str">
        <f t="shared" si="1150"/>
        <v>2018RFM0Kandidatbev</v>
      </c>
      <c r="G1672" s="3">
        <f>'Liste detaljert wide'!G52</f>
        <v>0</v>
      </c>
      <c r="H1672" t="str">
        <f>VLOOKUP(E1672,Def!$B$2:$C$15,2,FALSE)</f>
        <v>Utdanningsinsentiv</v>
      </c>
      <c r="I1672" s="3">
        <f>IF(A1672='Enheter, modell og år'!$F$2-1,0,G1672-VLOOKUP(A1672-1&amp;B1672&amp;C1672&amp;E1672,$F$2:$G$7561,2,FALSE))</f>
        <v>0</v>
      </c>
      <c r="J1672" s="3">
        <f>IF(A1672='Enheter, modell og år'!$F$2-1,0,VLOOKUP(A1672-1&amp;B1672&amp;C1672&amp;E1672,$F$2:$G$7561,2,FALSE))</f>
        <v>0</v>
      </c>
    </row>
    <row r="1673" spans="1:10" x14ac:dyDescent="0.25">
      <c r="A1673">
        <f t="shared" ref="A1673:C1673" si="1156">A1133</f>
        <v>2018</v>
      </c>
      <c r="B1673" t="str">
        <f t="shared" si="1156"/>
        <v>RFM</v>
      </c>
      <c r="C1673">
        <f t="shared" si="1156"/>
        <v>0</v>
      </c>
      <c r="D1673">
        <f>IFERROR(VLOOKUP(C1673,'Enheter, modell og år'!$A$2:$B$31,2,FALSE),0)</f>
        <v>0</v>
      </c>
      <c r="E1673" t="str">
        <f>'Liste detaljert wide'!$G$1</f>
        <v>Kandidatbev</v>
      </c>
      <c r="F1673" t="str">
        <f t="shared" si="1150"/>
        <v>2018RFM0Kandidatbev</v>
      </c>
      <c r="G1673" s="3">
        <f>'Liste detaljert wide'!G53</f>
        <v>0</v>
      </c>
      <c r="H1673" t="str">
        <f>VLOOKUP(E1673,Def!$B$2:$C$15,2,FALSE)</f>
        <v>Utdanningsinsentiv</v>
      </c>
      <c r="I1673" s="3">
        <f>IF(A1673='Enheter, modell og år'!$F$2-1,0,G1673-VLOOKUP(A1673-1&amp;B1673&amp;C1673&amp;E1673,$F$2:$G$7561,2,FALSE))</f>
        <v>0</v>
      </c>
      <c r="J1673" s="3">
        <f>IF(A1673='Enheter, modell og år'!$F$2-1,0,VLOOKUP(A1673-1&amp;B1673&amp;C1673&amp;E1673,$F$2:$G$7561,2,FALSE))</f>
        <v>0</v>
      </c>
    </row>
    <row r="1674" spans="1:10" x14ac:dyDescent="0.25">
      <c r="A1674">
        <f t="shared" ref="A1674:C1674" si="1157">A1134</f>
        <v>2018</v>
      </c>
      <c r="B1674" t="str">
        <f t="shared" si="1157"/>
        <v>RFM</v>
      </c>
      <c r="C1674">
        <f t="shared" si="1157"/>
        <v>0</v>
      </c>
      <c r="D1674">
        <f>IFERROR(VLOOKUP(C1674,'Enheter, modell og år'!$A$2:$B$31,2,FALSE),0)</f>
        <v>0</v>
      </c>
      <c r="E1674" t="str">
        <f>'Liste detaljert wide'!$G$1</f>
        <v>Kandidatbev</v>
      </c>
      <c r="F1674" t="str">
        <f t="shared" si="1150"/>
        <v>2018RFM0Kandidatbev</v>
      </c>
      <c r="G1674" s="3">
        <f>'Liste detaljert wide'!G54</f>
        <v>0</v>
      </c>
      <c r="H1674" t="str">
        <f>VLOOKUP(E1674,Def!$B$2:$C$15,2,FALSE)</f>
        <v>Utdanningsinsentiv</v>
      </c>
      <c r="I1674" s="3">
        <f>IF(A1674='Enheter, modell og år'!$F$2-1,0,G1674-VLOOKUP(A1674-1&amp;B1674&amp;C1674&amp;E1674,$F$2:$G$7561,2,FALSE))</f>
        <v>0</v>
      </c>
      <c r="J1674" s="3">
        <f>IF(A1674='Enheter, modell og år'!$F$2-1,0,VLOOKUP(A1674-1&amp;B1674&amp;C1674&amp;E1674,$F$2:$G$7561,2,FALSE))</f>
        <v>0</v>
      </c>
    </row>
    <row r="1675" spans="1:10" x14ac:dyDescent="0.25">
      <c r="A1675">
        <f t="shared" ref="A1675:C1675" si="1158">A1135</f>
        <v>2018</v>
      </c>
      <c r="B1675" t="str">
        <f t="shared" si="1158"/>
        <v>RFM</v>
      </c>
      <c r="C1675">
        <f t="shared" si="1158"/>
        <v>0</v>
      </c>
      <c r="D1675">
        <f>IFERROR(VLOOKUP(C1675,'Enheter, modell og år'!$A$2:$B$31,2,FALSE),0)</f>
        <v>0</v>
      </c>
      <c r="E1675" t="str">
        <f>'Liste detaljert wide'!$G$1</f>
        <v>Kandidatbev</v>
      </c>
      <c r="F1675" t="str">
        <f t="shared" si="1150"/>
        <v>2018RFM0Kandidatbev</v>
      </c>
      <c r="G1675" s="3">
        <f>'Liste detaljert wide'!G55</f>
        <v>0</v>
      </c>
      <c r="H1675" t="str">
        <f>VLOOKUP(E1675,Def!$B$2:$C$15,2,FALSE)</f>
        <v>Utdanningsinsentiv</v>
      </c>
      <c r="I1675" s="3">
        <f>IF(A1675='Enheter, modell og år'!$F$2-1,0,G1675-VLOOKUP(A1675-1&amp;B1675&amp;C1675&amp;E1675,$F$2:$G$7561,2,FALSE))</f>
        <v>0</v>
      </c>
      <c r="J1675" s="3">
        <f>IF(A1675='Enheter, modell og år'!$F$2-1,0,VLOOKUP(A1675-1&amp;B1675&amp;C1675&amp;E1675,$F$2:$G$7561,2,FALSE))</f>
        <v>0</v>
      </c>
    </row>
    <row r="1676" spans="1:10" x14ac:dyDescent="0.25">
      <c r="A1676">
        <f t="shared" ref="A1676:C1676" si="1159">A1136</f>
        <v>2018</v>
      </c>
      <c r="B1676" t="str">
        <f t="shared" si="1159"/>
        <v>RFM</v>
      </c>
      <c r="C1676">
        <f t="shared" si="1159"/>
        <v>0</v>
      </c>
      <c r="D1676">
        <f>IFERROR(VLOOKUP(C1676,'Enheter, modell og år'!$A$2:$B$31,2,FALSE),0)</f>
        <v>0</v>
      </c>
      <c r="E1676" t="str">
        <f>'Liste detaljert wide'!$G$1</f>
        <v>Kandidatbev</v>
      </c>
      <c r="F1676" t="str">
        <f t="shared" si="1150"/>
        <v>2018RFM0Kandidatbev</v>
      </c>
      <c r="G1676" s="3">
        <f>'Liste detaljert wide'!G56</f>
        <v>0</v>
      </c>
      <c r="H1676" t="str">
        <f>VLOOKUP(E1676,Def!$B$2:$C$15,2,FALSE)</f>
        <v>Utdanningsinsentiv</v>
      </c>
      <c r="I1676" s="3">
        <f>IF(A1676='Enheter, modell og år'!$F$2-1,0,G1676-VLOOKUP(A1676-1&amp;B1676&amp;C1676&amp;E1676,$F$2:$G$7561,2,FALSE))</f>
        <v>0</v>
      </c>
      <c r="J1676" s="3">
        <f>IF(A1676='Enheter, modell og år'!$F$2-1,0,VLOOKUP(A1676-1&amp;B1676&amp;C1676&amp;E1676,$F$2:$G$7561,2,FALSE))</f>
        <v>0</v>
      </c>
    </row>
    <row r="1677" spans="1:10" x14ac:dyDescent="0.25">
      <c r="A1677">
        <f t="shared" ref="A1677:C1677" si="1160">A1137</f>
        <v>2018</v>
      </c>
      <c r="B1677" t="str">
        <f t="shared" si="1160"/>
        <v>RFM</v>
      </c>
      <c r="C1677">
        <f t="shared" si="1160"/>
        <v>0</v>
      </c>
      <c r="D1677">
        <f>IFERROR(VLOOKUP(C1677,'Enheter, modell og år'!$A$2:$B$31,2,FALSE),0)</f>
        <v>0</v>
      </c>
      <c r="E1677" t="str">
        <f>'Liste detaljert wide'!$G$1</f>
        <v>Kandidatbev</v>
      </c>
      <c r="F1677" t="str">
        <f t="shared" si="1150"/>
        <v>2018RFM0Kandidatbev</v>
      </c>
      <c r="G1677" s="3">
        <f>'Liste detaljert wide'!G57</f>
        <v>0</v>
      </c>
      <c r="H1677" t="str">
        <f>VLOOKUP(E1677,Def!$B$2:$C$15,2,FALSE)</f>
        <v>Utdanningsinsentiv</v>
      </c>
      <c r="I1677" s="3">
        <f>IF(A1677='Enheter, modell og år'!$F$2-1,0,G1677-VLOOKUP(A1677-1&amp;B1677&amp;C1677&amp;E1677,$F$2:$G$7561,2,FALSE))</f>
        <v>0</v>
      </c>
      <c r="J1677" s="3">
        <f>IF(A1677='Enheter, modell og år'!$F$2-1,0,VLOOKUP(A1677-1&amp;B1677&amp;C1677&amp;E1677,$F$2:$G$7561,2,FALSE))</f>
        <v>0</v>
      </c>
    </row>
    <row r="1678" spans="1:10" x14ac:dyDescent="0.25">
      <c r="A1678">
        <f t="shared" ref="A1678:C1678" si="1161">A1138</f>
        <v>2018</v>
      </c>
      <c r="B1678" t="str">
        <f t="shared" si="1161"/>
        <v>RFM</v>
      </c>
      <c r="C1678">
        <f t="shared" si="1161"/>
        <v>0</v>
      </c>
      <c r="D1678">
        <f>IFERROR(VLOOKUP(C1678,'Enheter, modell og år'!$A$2:$B$31,2,FALSE),0)</f>
        <v>0</v>
      </c>
      <c r="E1678" t="str">
        <f>'Liste detaljert wide'!$G$1</f>
        <v>Kandidatbev</v>
      </c>
      <c r="F1678" t="str">
        <f t="shared" si="1150"/>
        <v>2018RFM0Kandidatbev</v>
      </c>
      <c r="G1678" s="3">
        <f>'Liste detaljert wide'!G58</f>
        <v>0</v>
      </c>
      <c r="H1678" t="str">
        <f>VLOOKUP(E1678,Def!$B$2:$C$15,2,FALSE)</f>
        <v>Utdanningsinsentiv</v>
      </c>
      <c r="I1678" s="3">
        <f>IF(A1678='Enheter, modell og år'!$F$2-1,0,G1678-VLOOKUP(A1678-1&amp;B1678&amp;C1678&amp;E1678,$F$2:$G$7561,2,FALSE))</f>
        <v>0</v>
      </c>
      <c r="J1678" s="3">
        <f>IF(A1678='Enheter, modell og år'!$F$2-1,0,VLOOKUP(A1678-1&amp;B1678&amp;C1678&amp;E1678,$F$2:$G$7561,2,FALSE))</f>
        <v>0</v>
      </c>
    </row>
    <row r="1679" spans="1:10" x14ac:dyDescent="0.25">
      <c r="A1679">
        <f t="shared" ref="A1679:C1679" si="1162">A1139</f>
        <v>2018</v>
      </c>
      <c r="B1679" t="str">
        <f t="shared" si="1162"/>
        <v>RFM</v>
      </c>
      <c r="C1679">
        <f t="shared" si="1162"/>
        <v>0</v>
      </c>
      <c r="D1679">
        <f>IFERROR(VLOOKUP(C1679,'Enheter, modell og år'!$A$2:$B$31,2,FALSE),0)</f>
        <v>0</v>
      </c>
      <c r="E1679" t="str">
        <f>'Liste detaljert wide'!$G$1</f>
        <v>Kandidatbev</v>
      </c>
      <c r="F1679" t="str">
        <f t="shared" si="1150"/>
        <v>2018RFM0Kandidatbev</v>
      </c>
      <c r="G1679" s="3">
        <f>'Liste detaljert wide'!G59</f>
        <v>0</v>
      </c>
      <c r="H1679" t="str">
        <f>VLOOKUP(E1679,Def!$B$2:$C$15,2,FALSE)</f>
        <v>Utdanningsinsentiv</v>
      </c>
      <c r="I1679" s="3">
        <f>IF(A1679='Enheter, modell og år'!$F$2-1,0,G1679-VLOOKUP(A1679-1&amp;B1679&amp;C1679&amp;E1679,$F$2:$G$7561,2,FALSE))</f>
        <v>0</v>
      </c>
      <c r="J1679" s="3">
        <f>IF(A1679='Enheter, modell og år'!$F$2-1,0,VLOOKUP(A1679-1&amp;B1679&amp;C1679&amp;E1679,$F$2:$G$7561,2,FALSE))</f>
        <v>0</v>
      </c>
    </row>
    <row r="1680" spans="1:10" x14ac:dyDescent="0.25">
      <c r="A1680">
        <f t="shared" ref="A1680:C1680" si="1163">A1140</f>
        <v>2018</v>
      </c>
      <c r="B1680" t="str">
        <f t="shared" si="1163"/>
        <v>RFM</v>
      </c>
      <c r="C1680">
        <f t="shared" si="1163"/>
        <v>0</v>
      </c>
      <c r="D1680">
        <f>IFERROR(VLOOKUP(C1680,'Enheter, modell og år'!$A$2:$B$31,2,FALSE),0)</f>
        <v>0</v>
      </c>
      <c r="E1680" t="str">
        <f>'Liste detaljert wide'!$G$1</f>
        <v>Kandidatbev</v>
      </c>
      <c r="F1680" t="str">
        <f t="shared" si="1150"/>
        <v>2018RFM0Kandidatbev</v>
      </c>
      <c r="G1680" s="3">
        <f>'Liste detaljert wide'!G60</f>
        <v>0</v>
      </c>
      <c r="H1680" t="str">
        <f>VLOOKUP(E1680,Def!$B$2:$C$15,2,FALSE)</f>
        <v>Utdanningsinsentiv</v>
      </c>
      <c r="I1680" s="3">
        <f>IF(A1680='Enheter, modell og år'!$F$2-1,0,G1680-VLOOKUP(A1680-1&amp;B1680&amp;C1680&amp;E1680,$F$2:$G$7561,2,FALSE))</f>
        <v>0</v>
      </c>
      <c r="J1680" s="3">
        <f>IF(A1680='Enheter, modell og år'!$F$2-1,0,VLOOKUP(A1680-1&amp;B1680&amp;C1680&amp;E1680,$F$2:$G$7561,2,FALSE))</f>
        <v>0</v>
      </c>
    </row>
    <row r="1681" spans="1:10" x14ac:dyDescent="0.25">
      <c r="A1681">
        <f t="shared" ref="A1681:C1681" si="1164">A1141</f>
        <v>2018</v>
      </c>
      <c r="B1681" t="str">
        <f t="shared" si="1164"/>
        <v>RFM</v>
      </c>
      <c r="C1681">
        <f t="shared" si="1164"/>
        <v>0</v>
      </c>
      <c r="D1681">
        <f>IFERROR(VLOOKUP(C1681,'Enheter, modell og år'!$A$2:$B$31,2,FALSE),0)</f>
        <v>0</v>
      </c>
      <c r="E1681" t="str">
        <f>'Liste detaljert wide'!$G$1</f>
        <v>Kandidatbev</v>
      </c>
      <c r="F1681" t="str">
        <f t="shared" si="1150"/>
        <v>2018RFM0Kandidatbev</v>
      </c>
      <c r="G1681" s="3">
        <f>'Liste detaljert wide'!G61</f>
        <v>0</v>
      </c>
      <c r="H1681" t="str">
        <f>VLOOKUP(E1681,Def!$B$2:$C$15,2,FALSE)</f>
        <v>Utdanningsinsentiv</v>
      </c>
      <c r="I1681" s="3">
        <f>IF(A1681='Enheter, modell og år'!$F$2-1,0,G1681-VLOOKUP(A1681-1&amp;B1681&amp;C1681&amp;E1681,$F$2:$G$7561,2,FALSE))</f>
        <v>0</v>
      </c>
      <c r="J1681" s="3">
        <f>IF(A1681='Enheter, modell og år'!$F$2-1,0,VLOOKUP(A1681-1&amp;B1681&amp;C1681&amp;E1681,$F$2:$G$7561,2,FALSE))</f>
        <v>0</v>
      </c>
    </row>
    <row r="1682" spans="1:10" x14ac:dyDescent="0.25">
      <c r="A1682">
        <f t="shared" ref="A1682:C1682" si="1165">A1142</f>
        <v>2019</v>
      </c>
      <c r="B1682" t="str">
        <f t="shared" si="1165"/>
        <v>RFM</v>
      </c>
      <c r="C1682">
        <f t="shared" si="1165"/>
        <v>0</v>
      </c>
      <c r="D1682">
        <f>IFERROR(VLOOKUP(C1682,'Enheter, modell og år'!$A$2:$B$31,2,FALSE),0)</f>
        <v>0</v>
      </c>
      <c r="E1682" t="str">
        <f>'Liste detaljert wide'!$G$1</f>
        <v>Kandidatbev</v>
      </c>
      <c r="F1682" t="str">
        <f t="shared" si="1150"/>
        <v>2019RFM0Kandidatbev</v>
      </c>
      <c r="G1682" s="3">
        <f>'Liste detaljert wide'!G62</f>
        <v>0</v>
      </c>
      <c r="H1682" t="str">
        <f>VLOOKUP(E1682,Def!$B$2:$C$15,2,FALSE)</f>
        <v>Utdanningsinsentiv</v>
      </c>
      <c r="I1682" s="3">
        <f>IF(A1682='Enheter, modell og år'!$F$2-1,0,G1682-VLOOKUP(A1682-1&amp;B1682&amp;C1682&amp;E1682,$F$2:$G$7561,2,FALSE))</f>
        <v>0</v>
      </c>
      <c r="J1682" s="3">
        <f>IF(A1682='Enheter, modell og år'!$F$2-1,0,VLOOKUP(A1682-1&amp;B1682&amp;C1682&amp;E1682,$F$2:$G$7561,2,FALSE))</f>
        <v>0</v>
      </c>
    </row>
    <row r="1683" spans="1:10" x14ac:dyDescent="0.25">
      <c r="A1683">
        <f t="shared" ref="A1683:C1683" si="1166">A1143</f>
        <v>2019</v>
      </c>
      <c r="B1683" t="str">
        <f t="shared" si="1166"/>
        <v>RFM</v>
      </c>
      <c r="C1683">
        <f t="shared" si="1166"/>
        <v>0</v>
      </c>
      <c r="D1683">
        <f>IFERROR(VLOOKUP(C1683,'Enheter, modell og år'!$A$2:$B$31,2,FALSE),0)</f>
        <v>0</v>
      </c>
      <c r="E1683" t="str">
        <f>'Liste detaljert wide'!$G$1</f>
        <v>Kandidatbev</v>
      </c>
      <c r="F1683" t="str">
        <f t="shared" si="1150"/>
        <v>2019RFM0Kandidatbev</v>
      </c>
      <c r="G1683" s="3">
        <f>'Liste detaljert wide'!G63</f>
        <v>0</v>
      </c>
      <c r="H1683" t="str">
        <f>VLOOKUP(E1683,Def!$B$2:$C$15,2,FALSE)</f>
        <v>Utdanningsinsentiv</v>
      </c>
      <c r="I1683" s="3">
        <f>IF(A1683='Enheter, modell og år'!$F$2-1,0,G1683-VLOOKUP(A1683-1&amp;B1683&amp;C1683&amp;E1683,$F$2:$G$7561,2,FALSE))</f>
        <v>0</v>
      </c>
      <c r="J1683" s="3">
        <f>IF(A1683='Enheter, modell og år'!$F$2-1,0,VLOOKUP(A1683-1&amp;B1683&amp;C1683&amp;E1683,$F$2:$G$7561,2,FALSE))</f>
        <v>0</v>
      </c>
    </row>
    <row r="1684" spans="1:10" x14ac:dyDescent="0.25">
      <c r="A1684">
        <f t="shared" ref="A1684:C1684" si="1167">A1144</f>
        <v>2019</v>
      </c>
      <c r="B1684" t="str">
        <f t="shared" si="1167"/>
        <v>RFM</v>
      </c>
      <c r="C1684">
        <f t="shared" si="1167"/>
        <v>0</v>
      </c>
      <c r="D1684">
        <f>IFERROR(VLOOKUP(C1684,'Enheter, modell og år'!$A$2:$B$31,2,FALSE),0)</f>
        <v>0</v>
      </c>
      <c r="E1684" t="str">
        <f>'Liste detaljert wide'!$G$1</f>
        <v>Kandidatbev</v>
      </c>
      <c r="F1684" t="str">
        <f t="shared" si="1150"/>
        <v>2019RFM0Kandidatbev</v>
      </c>
      <c r="G1684" s="3">
        <f>'Liste detaljert wide'!G64</f>
        <v>0</v>
      </c>
      <c r="H1684" t="str">
        <f>VLOOKUP(E1684,Def!$B$2:$C$15,2,FALSE)</f>
        <v>Utdanningsinsentiv</v>
      </c>
      <c r="I1684" s="3">
        <f>IF(A1684='Enheter, modell og år'!$F$2-1,0,G1684-VLOOKUP(A1684-1&amp;B1684&amp;C1684&amp;E1684,$F$2:$G$7561,2,FALSE))</f>
        <v>0</v>
      </c>
      <c r="J1684" s="3">
        <f>IF(A1684='Enheter, modell og år'!$F$2-1,0,VLOOKUP(A1684-1&amp;B1684&amp;C1684&amp;E1684,$F$2:$G$7561,2,FALSE))</f>
        <v>0</v>
      </c>
    </row>
    <row r="1685" spans="1:10" x14ac:dyDescent="0.25">
      <c r="A1685">
        <f t="shared" ref="A1685:C1685" si="1168">A1145</f>
        <v>2019</v>
      </c>
      <c r="B1685" t="str">
        <f t="shared" si="1168"/>
        <v>RFM</v>
      </c>
      <c r="C1685">
        <f t="shared" si="1168"/>
        <v>0</v>
      </c>
      <c r="D1685">
        <f>IFERROR(VLOOKUP(C1685,'Enheter, modell og år'!$A$2:$B$31,2,FALSE),0)</f>
        <v>0</v>
      </c>
      <c r="E1685" t="str">
        <f>'Liste detaljert wide'!$G$1</f>
        <v>Kandidatbev</v>
      </c>
      <c r="F1685" t="str">
        <f t="shared" si="1150"/>
        <v>2019RFM0Kandidatbev</v>
      </c>
      <c r="G1685" s="3">
        <f>'Liste detaljert wide'!G65</f>
        <v>0</v>
      </c>
      <c r="H1685" t="str">
        <f>VLOOKUP(E1685,Def!$B$2:$C$15,2,FALSE)</f>
        <v>Utdanningsinsentiv</v>
      </c>
      <c r="I1685" s="3">
        <f>IF(A1685='Enheter, modell og år'!$F$2-1,0,G1685-VLOOKUP(A1685-1&amp;B1685&amp;C1685&amp;E1685,$F$2:$G$7561,2,FALSE))</f>
        <v>0</v>
      </c>
      <c r="J1685" s="3">
        <f>IF(A1685='Enheter, modell og år'!$F$2-1,0,VLOOKUP(A1685-1&amp;B1685&amp;C1685&amp;E1685,$F$2:$G$7561,2,FALSE))</f>
        <v>0</v>
      </c>
    </row>
    <row r="1686" spans="1:10" x14ac:dyDescent="0.25">
      <c r="A1686">
        <f t="shared" ref="A1686:C1686" si="1169">A1146</f>
        <v>2019</v>
      </c>
      <c r="B1686" t="str">
        <f t="shared" si="1169"/>
        <v>RFM</v>
      </c>
      <c r="C1686">
        <f t="shared" si="1169"/>
        <v>0</v>
      </c>
      <c r="D1686">
        <f>IFERROR(VLOOKUP(C1686,'Enheter, modell og år'!$A$2:$B$31,2,FALSE),0)</f>
        <v>0</v>
      </c>
      <c r="E1686" t="str">
        <f>'Liste detaljert wide'!$G$1</f>
        <v>Kandidatbev</v>
      </c>
      <c r="F1686" t="str">
        <f t="shared" si="1150"/>
        <v>2019RFM0Kandidatbev</v>
      </c>
      <c r="G1686" s="3">
        <f>'Liste detaljert wide'!G66</f>
        <v>0</v>
      </c>
      <c r="H1686" t="str">
        <f>VLOOKUP(E1686,Def!$B$2:$C$15,2,FALSE)</f>
        <v>Utdanningsinsentiv</v>
      </c>
      <c r="I1686" s="3">
        <f>IF(A1686='Enheter, modell og år'!$F$2-1,0,G1686-VLOOKUP(A1686-1&amp;B1686&amp;C1686&amp;E1686,$F$2:$G$7561,2,FALSE))</f>
        <v>0</v>
      </c>
      <c r="J1686" s="3">
        <f>IF(A1686='Enheter, modell og år'!$F$2-1,0,VLOOKUP(A1686-1&amp;B1686&amp;C1686&amp;E1686,$F$2:$G$7561,2,FALSE))</f>
        <v>0</v>
      </c>
    </row>
    <row r="1687" spans="1:10" x14ac:dyDescent="0.25">
      <c r="A1687">
        <f t="shared" ref="A1687:C1687" si="1170">A1147</f>
        <v>2019</v>
      </c>
      <c r="B1687" t="str">
        <f t="shared" si="1170"/>
        <v>RFM</v>
      </c>
      <c r="C1687">
        <f t="shared" si="1170"/>
        <v>0</v>
      </c>
      <c r="D1687">
        <f>IFERROR(VLOOKUP(C1687,'Enheter, modell og år'!$A$2:$B$31,2,FALSE),0)</f>
        <v>0</v>
      </c>
      <c r="E1687" t="str">
        <f>'Liste detaljert wide'!$G$1</f>
        <v>Kandidatbev</v>
      </c>
      <c r="F1687" t="str">
        <f t="shared" si="1150"/>
        <v>2019RFM0Kandidatbev</v>
      </c>
      <c r="G1687" s="3">
        <f>'Liste detaljert wide'!G67</f>
        <v>0</v>
      </c>
      <c r="H1687" t="str">
        <f>VLOOKUP(E1687,Def!$B$2:$C$15,2,FALSE)</f>
        <v>Utdanningsinsentiv</v>
      </c>
      <c r="I1687" s="3">
        <f>IF(A1687='Enheter, modell og år'!$F$2-1,0,G1687-VLOOKUP(A1687-1&amp;B1687&amp;C1687&amp;E1687,$F$2:$G$7561,2,FALSE))</f>
        <v>0</v>
      </c>
      <c r="J1687" s="3">
        <f>IF(A1687='Enheter, modell og år'!$F$2-1,0,VLOOKUP(A1687-1&amp;B1687&amp;C1687&amp;E1687,$F$2:$G$7561,2,FALSE))</f>
        <v>0</v>
      </c>
    </row>
    <row r="1688" spans="1:10" x14ac:dyDescent="0.25">
      <c r="A1688">
        <f t="shared" ref="A1688:C1688" si="1171">A1148</f>
        <v>2019</v>
      </c>
      <c r="B1688" t="str">
        <f t="shared" si="1171"/>
        <v>RFM</v>
      </c>
      <c r="C1688">
        <f t="shared" si="1171"/>
        <v>0</v>
      </c>
      <c r="D1688">
        <f>IFERROR(VLOOKUP(C1688,'Enheter, modell og år'!$A$2:$B$31,2,FALSE),0)</f>
        <v>0</v>
      </c>
      <c r="E1688" t="str">
        <f>'Liste detaljert wide'!$G$1</f>
        <v>Kandidatbev</v>
      </c>
      <c r="F1688" t="str">
        <f t="shared" si="1150"/>
        <v>2019RFM0Kandidatbev</v>
      </c>
      <c r="G1688" s="3">
        <f>'Liste detaljert wide'!G68</f>
        <v>0</v>
      </c>
      <c r="H1688" t="str">
        <f>VLOOKUP(E1688,Def!$B$2:$C$15,2,FALSE)</f>
        <v>Utdanningsinsentiv</v>
      </c>
      <c r="I1688" s="3">
        <f>IF(A1688='Enheter, modell og år'!$F$2-1,0,G1688-VLOOKUP(A1688-1&amp;B1688&amp;C1688&amp;E1688,$F$2:$G$7561,2,FALSE))</f>
        <v>0</v>
      </c>
      <c r="J1688" s="3">
        <f>IF(A1688='Enheter, modell og år'!$F$2-1,0,VLOOKUP(A1688-1&amp;B1688&amp;C1688&amp;E1688,$F$2:$G$7561,2,FALSE))</f>
        <v>0</v>
      </c>
    </row>
    <row r="1689" spans="1:10" x14ac:dyDescent="0.25">
      <c r="A1689">
        <f t="shared" ref="A1689:C1689" si="1172">A1149</f>
        <v>2019</v>
      </c>
      <c r="B1689" t="str">
        <f t="shared" si="1172"/>
        <v>RFM</v>
      </c>
      <c r="C1689">
        <f t="shared" si="1172"/>
        <v>0</v>
      </c>
      <c r="D1689">
        <f>IFERROR(VLOOKUP(C1689,'Enheter, modell og år'!$A$2:$B$31,2,FALSE),0)</f>
        <v>0</v>
      </c>
      <c r="E1689" t="str">
        <f>'Liste detaljert wide'!$G$1</f>
        <v>Kandidatbev</v>
      </c>
      <c r="F1689" t="str">
        <f t="shared" si="1150"/>
        <v>2019RFM0Kandidatbev</v>
      </c>
      <c r="G1689" s="3">
        <f>'Liste detaljert wide'!G69</f>
        <v>0</v>
      </c>
      <c r="H1689" t="str">
        <f>VLOOKUP(E1689,Def!$B$2:$C$15,2,FALSE)</f>
        <v>Utdanningsinsentiv</v>
      </c>
      <c r="I1689" s="3">
        <f>IF(A1689='Enheter, modell og år'!$F$2-1,0,G1689-VLOOKUP(A1689-1&amp;B1689&amp;C1689&amp;E1689,$F$2:$G$7561,2,FALSE))</f>
        <v>0</v>
      </c>
      <c r="J1689" s="3">
        <f>IF(A1689='Enheter, modell og år'!$F$2-1,0,VLOOKUP(A1689-1&amp;B1689&amp;C1689&amp;E1689,$F$2:$G$7561,2,FALSE))</f>
        <v>0</v>
      </c>
    </row>
    <row r="1690" spans="1:10" x14ac:dyDescent="0.25">
      <c r="A1690">
        <f t="shared" ref="A1690:C1690" si="1173">A1150</f>
        <v>2019</v>
      </c>
      <c r="B1690" t="str">
        <f t="shared" si="1173"/>
        <v>RFM</v>
      </c>
      <c r="C1690">
        <f t="shared" si="1173"/>
        <v>0</v>
      </c>
      <c r="D1690">
        <f>IFERROR(VLOOKUP(C1690,'Enheter, modell og år'!$A$2:$B$31,2,FALSE),0)</f>
        <v>0</v>
      </c>
      <c r="E1690" t="str">
        <f>'Liste detaljert wide'!$G$1</f>
        <v>Kandidatbev</v>
      </c>
      <c r="F1690" t="str">
        <f t="shared" si="1150"/>
        <v>2019RFM0Kandidatbev</v>
      </c>
      <c r="G1690" s="3">
        <f>'Liste detaljert wide'!G70</f>
        <v>0</v>
      </c>
      <c r="H1690" t="str">
        <f>VLOOKUP(E1690,Def!$B$2:$C$15,2,FALSE)</f>
        <v>Utdanningsinsentiv</v>
      </c>
      <c r="I1690" s="3">
        <f>IF(A1690='Enheter, modell og år'!$F$2-1,0,G1690-VLOOKUP(A1690-1&amp;B1690&amp;C1690&amp;E1690,$F$2:$G$7561,2,FALSE))</f>
        <v>0</v>
      </c>
      <c r="J1690" s="3">
        <f>IF(A1690='Enheter, modell og år'!$F$2-1,0,VLOOKUP(A1690-1&amp;B1690&amp;C1690&amp;E1690,$F$2:$G$7561,2,FALSE))</f>
        <v>0</v>
      </c>
    </row>
    <row r="1691" spans="1:10" x14ac:dyDescent="0.25">
      <c r="A1691">
        <f t="shared" ref="A1691:C1691" si="1174">A1151</f>
        <v>2019</v>
      </c>
      <c r="B1691" t="str">
        <f t="shared" si="1174"/>
        <v>RFM</v>
      </c>
      <c r="C1691">
        <f t="shared" si="1174"/>
        <v>0</v>
      </c>
      <c r="D1691">
        <f>IFERROR(VLOOKUP(C1691,'Enheter, modell og år'!$A$2:$B$31,2,FALSE),0)</f>
        <v>0</v>
      </c>
      <c r="E1691" t="str">
        <f>'Liste detaljert wide'!$G$1</f>
        <v>Kandidatbev</v>
      </c>
      <c r="F1691" t="str">
        <f t="shared" si="1150"/>
        <v>2019RFM0Kandidatbev</v>
      </c>
      <c r="G1691" s="3">
        <f>'Liste detaljert wide'!G71</f>
        <v>0</v>
      </c>
      <c r="H1691" t="str">
        <f>VLOOKUP(E1691,Def!$B$2:$C$15,2,FALSE)</f>
        <v>Utdanningsinsentiv</v>
      </c>
      <c r="I1691" s="3">
        <f>IF(A1691='Enheter, modell og år'!$F$2-1,0,G1691-VLOOKUP(A1691-1&amp;B1691&amp;C1691&amp;E1691,$F$2:$G$7561,2,FALSE))</f>
        <v>0</v>
      </c>
      <c r="J1691" s="3">
        <f>IF(A1691='Enheter, modell og år'!$F$2-1,0,VLOOKUP(A1691-1&amp;B1691&amp;C1691&amp;E1691,$F$2:$G$7561,2,FALSE))</f>
        <v>0</v>
      </c>
    </row>
    <row r="1692" spans="1:10" x14ac:dyDescent="0.25">
      <c r="A1692">
        <f t="shared" ref="A1692:C1692" si="1175">A1152</f>
        <v>2019</v>
      </c>
      <c r="B1692" t="str">
        <f t="shared" si="1175"/>
        <v>RFM</v>
      </c>
      <c r="C1692">
        <f t="shared" si="1175"/>
        <v>0</v>
      </c>
      <c r="D1692">
        <f>IFERROR(VLOOKUP(C1692,'Enheter, modell og år'!$A$2:$B$31,2,FALSE),0)</f>
        <v>0</v>
      </c>
      <c r="E1692" t="str">
        <f>'Liste detaljert wide'!$G$1</f>
        <v>Kandidatbev</v>
      </c>
      <c r="F1692" t="str">
        <f t="shared" si="1150"/>
        <v>2019RFM0Kandidatbev</v>
      </c>
      <c r="G1692" s="3">
        <f>'Liste detaljert wide'!G72</f>
        <v>0</v>
      </c>
      <c r="H1692" t="str">
        <f>VLOOKUP(E1692,Def!$B$2:$C$15,2,FALSE)</f>
        <v>Utdanningsinsentiv</v>
      </c>
      <c r="I1692" s="3">
        <f>IF(A1692='Enheter, modell og år'!$F$2-1,0,G1692-VLOOKUP(A1692-1&amp;B1692&amp;C1692&amp;E1692,$F$2:$G$7561,2,FALSE))</f>
        <v>0</v>
      </c>
      <c r="J1692" s="3">
        <f>IF(A1692='Enheter, modell og år'!$F$2-1,0,VLOOKUP(A1692-1&amp;B1692&amp;C1692&amp;E1692,$F$2:$G$7561,2,FALSE))</f>
        <v>0</v>
      </c>
    </row>
    <row r="1693" spans="1:10" x14ac:dyDescent="0.25">
      <c r="A1693">
        <f t="shared" ref="A1693:C1693" si="1176">A1153</f>
        <v>2019</v>
      </c>
      <c r="B1693" t="str">
        <f t="shared" si="1176"/>
        <v>RFM</v>
      </c>
      <c r="C1693">
        <f t="shared" si="1176"/>
        <v>0</v>
      </c>
      <c r="D1693">
        <f>IFERROR(VLOOKUP(C1693,'Enheter, modell og år'!$A$2:$B$31,2,FALSE),0)</f>
        <v>0</v>
      </c>
      <c r="E1693" t="str">
        <f>'Liste detaljert wide'!$G$1</f>
        <v>Kandidatbev</v>
      </c>
      <c r="F1693" t="str">
        <f t="shared" si="1150"/>
        <v>2019RFM0Kandidatbev</v>
      </c>
      <c r="G1693" s="3">
        <f>'Liste detaljert wide'!G73</f>
        <v>0</v>
      </c>
      <c r="H1693" t="str">
        <f>VLOOKUP(E1693,Def!$B$2:$C$15,2,FALSE)</f>
        <v>Utdanningsinsentiv</v>
      </c>
      <c r="I1693" s="3">
        <f>IF(A1693='Enheter, modell og år'!$F$2-1,0,G1693-VLOOKUP(A1693-1&amp;B1693&amp;C1693&amp;E1693,$F$2:$G$7561,2,FALSE))</f>
        <v>0</v>
      </c>
      <c r="J1693" s="3">
        <f>IF(A1693='Enheter, modell og år'!$F$2-1,0,VLOOKUP(A1693-1&amp;B1693&amp;C1693&amp;E1693,$F$2:$G$7561,2,FALSE))</f>
        <v>0</v>
      </c>
    </row>
    <row r="1694" spans="1:10" x14ac:dyDescent="0.25">
      <c r="A1694">
        <f t="shared" ref="A1694:C1694" si="1177">A1154</f>
        <v>2019</v>
      </c>
      <c r="B1694" t="str">
        <f t="shared" si="1177"/>
        <v>RFM</v>
      </c>
      <c r="C1694">
        <f t="shared" si="1177"/>
        <v>0</v>
      </c>
      <c r="D1694">
        <f>IFERROR(VLOOKUP(C1694,'Enheter, modell og år'!$A$2:$B$31,2,FALSE),0)</f>
        <v>0</v>
      </c>
      <c r="E1694" t="str">
        <f>'Liste detaljert wide'!$G$1</f>
        <v>Kandidatbev</v>
      </c>
      <c r="F1694" t="str">
        <f t="shared" si="1150"/>
        <v>2019RFM0Kandidatbev</v>
      </c>
      <c r="G1694" s="3">
        <f>'Liste detaljert wide'!G74</f>
        <v>0</v>
      </c>
      <c r="H1694" t="str">
        <f>VLOOKUP(E1694,Def!$B$2:$C$15,2,FALSE)</f>
        <v>Utdanningsinsentiv</v>
      </c>
      <c r="I1694" s="3">
        <f>IF(A1694='Enheter, modell og år'!$F$2-1,0,G1694-VLOOKUP(A1694-1&amp;B1694&amp;C1694&amp;E1694,$F$2:$G$7561,2,FALSE))</f>
        <v>0</v>
      </c>
      <c r="J1694" s="3">
        <f>IF(A1694='Enheter, modell og år'!$F$2-1,0,VLOOKUP(A1694-1&amp;B1694&amp;C1694&amp;E1694,$F$2:$G$7561,2,FALSE))</f>
        <v>0</v>
      </c>
    </row>
    <row r="1695" spans="1:10" x14ac:dyDescent="0.25">
      <c r="A1695">
        <f t="shared" ref="A1695:C1695" si="1178">A1155</f>
        <v>2019</v>
      </c>
      <c r="B1695" t="str">
        <f t="shared" si="1178"/>
        <v>RFM</v>
      </c>
      <c r="C1695">
        <f t="shared" si="1178"/>
        <v>0</v>
      </c>
      <c r="D1695">
        <f>IFERROR(VLOOKUP(C1695,'Enheter, modell og år'!$A$2:$B$31,2,FALSE),0)</f>
        <v>0</v>
      </c>
      <c r="E1695" t="str">
        <f>'Liste detaljert wide'!$G$1</f>
        <v>Kandidatbev</v>
      </c>
      <c r="F1695" t="str">
        <f t="shared" si="1150"/>
        <v>2019RFM0Kandidatbev</v>
      </c>
      <c r="G1695" s="3">
        <f>'Liste detaljert wide'!G75</f>
        <v>0</v>
      </c>
      <c r="H1695" t="str">
        <f>VLOOKUP(E1695,Def!$B$2:$C$15,2,FALSE)</f>
        <v>Utdanningsinsentiv</v>
      </c>
      <c r="I1695" s="3">
        <f>IF(A1695='Enheter, modell og år'!$F$2-1,0,G1695-VLOOKUP(A1695-1&amp;B1695&amp;C1695&amp;E1695,$F$2:$G$7561,2,FALSE))</f>
        <v>0</v>
      </c>
      <c r="J1695" s="3">
        <f>IF(A1695='Enheter, modell og år'!$F$2-1,0,VLOOKUP(A1695-1&amp;B1695&amp;C1695&amp;E1695,$F$2:$G$7561,2,FALSE))</f>
        <v>0</v>
      </c>
    </row>
    <row r="1696" spans="1:10" x14ac:dyDescent="0.25">
      <c r="A1696">
        <f t="shared" ref="A1696:C1696" si="1179">A1156</f>
        <v>2019</v>
      </c>
      <c r="B1696" t="str">
        <f t="shared" si="1179"/>
        <v>RFM</v>
      </c>
      <c r="C1696">
        <f t="shared" si="1179"/>
        <v>0</v>
      </c>
      <c r="D1696">
        <f>IFERROR(VLOOKUP(C1696,'Enheter, modell og år'!$A$2:$B$31,2,FALSE),0)</f>
        <v>0</v>
      </c>
      <c r="E1696" t="str">
        <f>'Liste detaljert wide'!$G$1</f>
        <v>Kandidatbev</v>
      </c>
      <c r="F1696" t="str">
        <f t="shared" si="1150"/>
        <v>2019RFM0Kandidatbev</v>
      </c>
      <c r="G1696" s="3">
        <f>'Liste detaljert wide'!G76</f>
        <v>0</v>
      </c>
      <c r="H1696" t="str">
        <f>VLOOKUP(E1696,Def!$B$2:$C$15,2,FALSE)</f>
        <v>Utdanningsinsentiv</v>
      </c>
      <c r="I1696" s="3">
        <f>IF(A1696='Enheter, modell og år'!$F$2-1,0,G1696-VLOOKUP(A1696-1&amp;B1696&amp;C1696&amp;E1696,$F$2:$G$7561,2,FALSE))</f>
        <v>0</v>
      </c>
      <c r="J1696" s="3">
        <f>IF(A1696='Enheter, modell og år'!$F$2-1,0,VLOOKUP(A1696-1&amp;B1696&amp;C1696&amp;E1696,$F$2:$G$7561,2,FALSE))</f>
        <v>0</v>
      </c>
    </row>
    <row r="1697" spans="1:10" x14ac:dyDescent="0.25">
      <c r="A1697">
        <f t="shared" ref="A1697:C1697" si="1180">A1157</f>
        <v>2019</v>
      </c>
      <c r="B1697" t="str">
        <f t="shared" si="1180"/>
        <v>RFM</v>
      </c>
      <c r="C1697">
        <f t="shared" si="1180"/>
        <v>0</v>
      </c>
      <c r="D1697">
        <f>IFERROR(VLOOKUP(C1697,'Enheter, modell og år'!$A$2:$B$31,2,FALSE),0)</f>
        <v>0</v>
      </c>
      <c r="E1697" t="str">
        <f>'Liste detaljert wide'!$G$1</f>
        <v>Kandidatbev</v>
      </c>
      <c r="F1697" t="str">
        <f t="shared" si="1150"/>
        <v>2019RFM0Kandidatbev</v>
      </c>
      <c r="G1697" s="3">
        <f>'Liste detaljert wide'!G77</f>
        <v>0</v>
      </c>
      <c r="H1697" t="str">
        <f>VLOOKUP(E1697,Def!$B$2:$C$15,2,FALSE)</f>
        <v>Utdanningsinsentiv</v>
      </c>
      <c r="I1697" s="3">
        <f>IF(A1697='Enheter, modell og år'!$F$2-1,0,G1697-VLOOKUP(A1697-1&amp;B1697&amp;C1697&amp;E1697,$F$2:$G$7561,2,FALSE))</f>
        <v>0</v>
      </c>
      <c r="J1697" s="3">
        <f>IF(A1697='Enheter, modell og år'!$F$2-1,0,VLOOKUP(A1697-1&amp;B1697&amp;C1697&amp;E1697,$F$2:$G$7561,2,FALSE))</f>
        <v>0</v>
      </c>
    </row>
    <row r="1698" spans="1:10" x14ac:dyDescent="0.25">
      <c r="A1698">
        <f t="shared" ref="A1698:C1698" si="1181">A1158</f>
        <v>2019</v>
      </c>
      <c r="B1698" t="str">
        <f t="shared" si="1181"/>
        <v>RFM</v>
      </c>
      <c r="C1698">
        <f t="shared" si="1181"/>
        <v>0</v>
      </c>
      <c r="D1698">
        <f>IFERROR(VLOOKUP(C1698,'Enheter, modell og år'!$A$2:$B$31,2,FALSE),0)</f>
        <v>0</v>
      </c>
      <c r="E1698" t="str">
        <f>'Liste detaljert wide'!$G$1</f>
        <v>Kandidatbev</v>
      </c>
      <c r="F1698" t="str">
        <f t="shared" si="1150"/>
        <v>2019RFM0Kandidatbev</v>
      </c>
      <c r="G1698" s="3">
        <f>'Liste detaljert wide'!G78</f>
        <v>0</v>
      </c>
      <c r="H1698" t="str">
        <f>VLOOKUP(E1698,Def!$B$2:$C$15,2,FALSE)</f>
        <v>Utdanningsinsentiv</v>
      </c>
      <c r="I1698" s="3">
        <f>IF(A1698='Enheter, modell og år'!$F$2-1,0,G1698-VLOOKUP(A1698-1&amp;B1698&amp;C1698&amp;E1698,$F$2:$G$7561,2,FALSE))</f>
        <v>0</v>
      </c>
      <c r="J1698" s="3">
        <f>IF(A1698='Enheter, modell og år'!$F$2-1,0,VLOOKUP(A1698-1&amp;B1698&amp;C1698&amp;E1698,$F$2:$G$7561,2,FALSE))</f>
        <v>0</v>
      </c>
    </row>
    <row r="1699" spans="1:10" x14ac:dyDescent="0.25">
      <c r="A1699">
        <f t="shared" ref="A1699:C1699" si="1182">A1159</f>
        <v>2019</v>
      </c>
      <c r="B1699" t="str">
        <f t="shared" si="1182"/>
        <v>RFM</v>
      </c>
      <c r="C1699">
        <f t="shared" si="1182"/>
        <v>0</v>
      </c>
      <c r="D1699">
        <f>IFERROR(VLOOKUP(C1699,'Enheter, modell og år'!$A$2:$B$31,2,FALSE),0)</f>
        <v>0</v>
      </c>
      <c r="E1699" t="str">
        <f>'Liste detaljert wide'!$G$1</f>
        <v>Kandidatbev</v>
      </c>
      <c r="F1699" t="str">
        <f t="shared" si="1150"/>
        <v>2019RFM0Kandidatbev</v>
      </c>
      <c r="G1699" s="3">
        <f>'Liste detaljert wide'!G79</f>
        <v>0</v>
      </c>
      <c r="H1699" t="str">
        <f>VLOOKUP(E1699,Def!$B$2:$C$15,2,FALSE)</f>
        <v>Utdanningsinsentiv</v>
      </c>
      <c r="I1699" s="3">
        <f>IF(A1699='Enheter, modell og år'!$F$2-1,0,G1699-VLOOKUP(A1699-1&amp;B1699&amp;C1699&amp;E1699,$F$2:$G$7561,2,FALSE))</f>
        <v>0</v>
      </c>
      <c r="J1699" s="3">
        <f>IF(A1699='Enheter, modell og år'!$F$2-1,0,VLOOKUP(A1699-1&amp;B1699&amp;C1699&amp;E1699,$F$2:$G$7561,2,FALSE))</f>
        <v>0</v>
      </c>
    </row>
    <row r="1700" spans="1:10" x14ac:dyDescent="0.25">
      <c r="A1700">
        <f t="shared" ref="A1700:C1700" si="1183">A1160</f>
        <v>2019</v>
      </c>
      <c r="B1700" t="str">
        <f t="shared" si="1183"/>
        <v>RFM</v>
      </c>
      <c r="C1700">
        <f t="shared" si="1183"/>
        <v>0</v>
      </c>
      <c r="D1700">
        <f>IFERROR(VLOOKUP(C1700,'Enheter, modell og år'!$A$2:$B$31,2,FALSE),0)</f>
        <v>0</v>
      </c>
      <c r="E1700" t="str">
        <f>'Liste detaljert wide'!$G$1</f>
        <v>Kandidatbev</v>
      </c>
      <c r="F1700" t="str">
        <f t="shared" si="1150"/>
        <v>2019RFM0Kandidatbev</v>
      </c>
      <c r="G1700" s="3">
        <f>'Liste detaljert wide'!G80</f>
        <v>0</v>
      </c>
      <c r="H1700" t="str">
        <f>VLOOKUP(E1700,Def!$B$2:$C$15,2,FALSE)</f>
        <v>Utdanningsinsentiv</v>
      </c>
      <c r="I1700" s="3">
        <f>IF(A1700='Enheter, modell og år'!$F$2-1,0,G1700-VLOOKUP(A1700-1&amp;B1700&amp;C1700&amp;E1700,$F$2:$G$7561,2,FALSE))</f>
        <v>0</v>
      </c>
      <c r="J1700" s="3">
        <f>IF(A1700='Enheter, modell og år'!$F$2-1,0,VLOOKUP(A1700-1&amp;B1700&amp;C1700&amp;E1700,$F$2:$G$7561,2,FALSE))</f>
        <v>0</v>
      </c>
    </row>
    <row r="1701" spans="1:10" x14ac:dyDescent="0.25">
      <c r="A1701">
        <f t="shared" ref="A1701:C1701" si="1184">A1161</f>
        <v>2019</v>
      </c>
      <c r="B1701" t="str">
        <f t="shared" si="1184"/>
        <v>RFM</v>
      </c>
      <c r="C1701">
        <f t="shared" si="1184"/>
        <v>0</v>
      </c>
      <c r="D1701">
        <f>IFERROR(VLOOKUP(C1701,'Enheter, modell og år'!$A$2:$B$31,2,FALSE),0)</f>
        <v>0</v>
      </c>
      <c r="E1701" t="str">
        <f>'Liste detaljert wide'!$G$1</f>
        <v>Kandidatbev</v>
      </c>
      <c r="F1701" t="str">
        <f t="shared" si="1150"/>
        <v>2019RFM0Kandidatbev</v>
      </c>
      <c r="G1701" s="3">
        <f>'Liste detaljert wide'!G81</f>
        <v>0</v>
      </c>
      <c r="H1701" t="str">
        <f>VLOOKUP(E1701,Def!$B$2:$C$15,2,FALSE)</f>
        <v>Utdanningsinsentiv</v>
      </c>
      <c r="I1701" s="3">
        <f>IF(A1701='Enheter, modell og år'!$F$2-1,0,G1701-VLOOKUP(A1701-1&amp;B1701&amp;C1701&amp;E1701,$F$2:$G$7561,2,FALSE))</f>
        <v>0</v>
      </c>
      <c r="J1701" s="3">
        <f>IF(A1701='Enheter, modell og år'!$F$2-1,0,VLOOKUP(A1701-1&amp;B1701&amp;C1701&amp;E1701,$F$2:$G$7561,2,FALSE))</f>
        <v>0</v>
      </c>
    </row>
    <row r="1702" spans="1:10" x14ac:dyDescent="0.25">
      <c r="A1702">
        <f t="shared" ref="A1702:C1702" si="1185">A1162</f>
        <v>2019</v>
      </c>
      <c r="B1702" t="str">
        <f t="shared" si="1185"/>
        <v>RFM</v>
      </c>
      <c r="C1702">
        <f t="shared" si="1185"/>
        <v>0</v>
      </c>
      <c r="D1702">
        <f>IFERROR(VLOOKUP(C1702,'Enheter, modell og år'!$A$2:$B$31,2,FALSE),0)</f>
        <v>0</v>
      </c>
      <c r="E1702" t="str">
        <f>'Liste detaljert wide'!$G$1</f>
        <v>Kandidatbev</v>
      </c>
      <c r="F1702" t="str">
        <f t="shared" si="1150"/>
        <v>2019RFM0Kandidatbev</v>
      </c>
      <c r="G1702" s="3">
        <f>'Liste detaljert wide'!G82</f>
        <v>0</v>
      </c>
      <c r="H1702" t="str">
        <f>VLOOKUP(E1702,Def!$B$2:$C$15,2,FALSE)</f>
        <v>Utdanningsinsentiv</v>
      </c>
      <c r="I1702" s="3">
        <f>IF(A1702='Enheter, modell og år'!$F$2-1,0,G1702-VLOOKUP(A1702-1&amp;B1702&amp;C1702&amp;E1702,$F$2:$G$7561,2,FALSE))</f>
        <v>0</v>
      </c>
      <c r="J1702" s="3">
        <f>IF(A1702='Enheter, modell og år'!$F$2-1,0,VLOOKUP(A1702-1&amp;B1702&amp;C1702&amp;E1702,$F$2:$G$7561,2,FALSE))</f>
        <v>0</v>
      </c>
    </row>
    <row r="1703" spans="1:10" x14ac:dyDescent="0.25">
      <c r="A1703">
        <f t="shared" ref="A1703:C1703" si="1186">A1163</f>
        <v>2019</v>
      </c>
      <c r="B1703" t="str">
        <f t="shared" si="1186"/>
        <v>RFM</v>
      </c>
      <c r="C1703">
        <f t="shared" si="1186"/>
        <v>0</v>
      </c>
      <c r="D1703">
        <f>IFERROR(VLOOKUP(C1703,'Enheter, modell og år'!$A$2:$B$31,2,FALSE),0)</f>
        <v>0</v>
      </c>
      <c r="E1703" t="str">
        <f>'Liste detaljert wide'!$G$1</f>
        <v>Kandidatbev</v>
      </c>
      <c r="F1703" t="str">
        <f t="shared" si="1150"/>
        <v>2019RFM0Kandidatbev</v>
      </c>
      <c r="G1703" s="3">
        <f>'Liste detaljert wide'!G83</f>
        <v>0</v>
      </c>
      <c r="H1703" t="str">
        <f>VLOOKUP(E1703,Def!$B$2:$C$15,2,FALSE)</f>
        <v>Utdanningsinsentiv</v>
      </c>
      <c r="I1703" s="3">
        <f>IF(A1703='Enheter, modell og år'!$F$2-1,0,G1703-VLOOKUP(A1703-1&amp;B1703&amp;C1703&amp;E1703,$F$2:$G$7561,2,FALSE))</f>
        <v>0</v>
      </c>
      <c r="J1703" s="3">
        <f>IF(A1703='Enheter, modell og år'!$F$2-1,0,VLOOKUP(A1703-1&amp;B1703&amp;C1703&amp;E1703,$F$2:$G$7561,2,FALSE))</f>
        <v>0</v>
      </c>
    </row>
    <row r="1704" spans="1:10" x14ac:dyDescent="0.25">
      <c r="A1704">
        <f t="shared" ref="A1704:C1704" si="1187">A1164</f>
        <v>2019</v>
      </c>
      <c r="B1704" t="str">
        <f t="shared" si="1187"/>
        <v>RFM</v>
      </c>
      <c r="C1704">
        <f t="shared" si="1187"/>
        <v>0</v>
      </c>
      <c r="D1704">
        <f>IFERROR(VLOOKUP(C1704,'Enheter, modell og år'!$A$2:$B$31,2,FALSE),0)</f>
        <v>0</v>
      </c>
      <c r="E1704" t="str">
        <f>'Liste detaljert wide'!$G$1</f>
        <v>Kandidatbev</v>
      </c>
      <c r="F1704" t="str">
        <f t="shared" si="1150"/>
        <v>2019RFM0Kandidatbev</v>
      </c>
      <c r="G1704" s="3">
        <f>'Liste detaljert wide'!G84</f>
        <v>0</v>
      </c>
      <c r="H1704" t="str">
        <f>VLOOKUP(E1704,Def!$B$2:$C$15,2,FALSE)</f>
        <v>Utdanningsinsentiv</v>
      </c>
      <c r="I1704" s="3">
        <f>IF(A1704='Enheter, modell og år'!$F$2-1,0,G1704-VLOOKUP(A1704-1&amp;B1704&amp;C1704&amp;E1704,$F$2:$G$7561,2,FALSE))</f>
        <v>0</v>
      </c>
      <c r="J1704" s="3">
        <f>IF(A1704='Enheter, modell og år'!$F$2-1,0,VLOOKUP(A1704-1&amp;B1704&amp;C1704&amp;E1704,$F$2:$G$7561,2,FALSE))</f>
        <v>0</v>
      </c>
    </row>
    <row r="1705" spans="1:10" x14ac:dyDescent="0.25">
      <c r="A1705">
        <f t="shared" ref="A1705:C1705" si="1188">A1165</f>
        <v>2019</v>
      </c>
      <c r="B1705" t="str">
        <f t="shared" si="1188"/>
        <v>RFM</v>
      </c>
      <c r="C1705">
        <f t="shared" si="1188"/>
        <v>0</v>
      </c>
      <c r="D1705">
        <f>IFERROR(VLOOKUP(C1705,'Enheter, modell og år'!$A$2:$B$31,2,FALSE),0)</f>
        <v>0</v>
      </c>
      <c r="E1705" t="str">
        <f>'Liste detaljert wide'!$G$1</f>
        <v>Kandidatbev</v>
      </c>
      <c r="F1705" t="str">
        <f t="shared" si="1150"/>
        <v>2019RFM0Kandidatbev</v>
      </c>
      <c r="G1705" s="3">
        <f>'Liste detaljert wide'!G85</f>
        <v>0</v>
      </c>
      <c r="H1705" t="str">
        <f>VLOOKUP(E1705,Def!$B$2:$C$15,2,FALSE)</f>
        <v>Utdanningsinsentiv</v>
      </c>
      <c r="I1705" s="3">
        <f>IF(A1705='Enheter, modell og år'!$F$2-1,0,G1705-VLOOKUP(A1705-1&amp;B1705&amp;C1705&amp;E1705,$F$2:$G$7561,2,FALSE))</f>
        <v>0</v>
      </c>
      <c r="J1705" s="3">
        <f>IF(A1705='Enheter, modell og år'!$F$2-1,0,VLOOKUP(A1705-1&amp;B1705&amp;C1705&amp;E1705,$F$2:$G$7561,2,FALSE))</f>
        <v>0</v>
      </c>
    </row>
    <row r="1706" spans="1:10" x14ac:dyDescent="0.25">
      <c r="A1706">
        <f t="shared" ref="A1706:C1706" si="1189">A1166</f>
        <v>2019</v>
      </c>
      <c r="B1706" t="str">
        <f t="shared" si="1189"/>
        <v>RFM</v>
      </c>
      <c r="C1706">
        <f t="shared" si="1189"/>
        <v>0</v>
      </c>
      <c r="D1706">
        <f>IFERROR(VLOOKUP(C1706,'Enheter, modell og år'!$A$2:$B$31,2,FALSE),0)</f>
        <v>0</v>
      </c>
      <c r="E1706" t="str">
        <f>'Liste detaljert wide'!$G$1</f>
        <v>Kandidatbev</v>
      </c>
      <c r="F1706" t="str">
        <f t="shared" si="1150"/>
        <v>2019RFM0Kandidatbev</v>
      </c>
      <c r="G1706" s="3">
        <f>'Liste detaljert wide'!G86</f>
        <v>0</v>
      </c>
      <c r="H1706" t="str">
        <f>VLOOKUP(E1706,Def!$B$2:$C$15,2,FALSE)</f>
        <v>Utdanningsinsentiv</v>
      </c>
      <c r="I1706" s="3">
        <f>IF(A1706='Enheter, modell og år'!$F$2-1,0,G1706-VLOOKUP(A1706-1&amp;B1706&amp;C1706&amp;E1706,$F$2:$G$7561,2,FALSE))</f>
        <v>0</v>
      </c>
      <c r="J1706" s="3">
        <f>IF(A1706='Enheter, modell og år'!$F$2-1,0,VLOOKUP(A1706-1&amp;B1706&amp;C1706&amp;E1706,$F$2:$G$7561,2,FALSE))</f>
        <v>0</v>
      </c>
    </row>
    <row r="1707" spans="1:10" x14ac:dyDescent="0.25">
      <c r="A1707">
        <f t="shared" ref="A1707:C1707" si="1190">A1167</f>
        <v>2019</v>
      </c>
      <c r="B1707" t="str">
        <f t="shared" si="1190"/>
        <v>RFM</v>
      </c>
      <c r="C1707">
        <f t="shared" si="1190"/>
        <v>0</v>
      </c>
      <c r="D1707">
        <f>IFERROR(VLOOKUP(C1707,'Enheter, modell og år'!$A$2:$B$31,2,FALSE),0)</f>
        <v>0</v>
      </c>
      <c r="E1707" t="str">
        <f>'Liste detaljert wide'!$G$1</f>
        <v>Kandidatbev</v>
      </c>
      <c r="F1707" t="str">
        <f t="shared" si="1150"/>
        <v>2019RFM0Kandidatbev</v>
      </c>
      <c r="G1707" s="3">
        <f>'Liste detaljert wide'!G87</f>
        <v>0</v>
      </c>
      <c r="H1707" t="str">
        <f>VLOOKUP(E1707,Def!$B$2:$C$15,2,FALSE)</f>
        <v>Utdanningsinsentiv</v>
      </c>
      <c r="I1707" s="3">
        <f>IF(A1707='Enheter, modell og år'!$F$2-1,0,G1707-VLOOKUP(A1707-1&amp;B1707&amp;C1707&amp;E1707,$F$2:$G$7561,2,FALSE))</f>
        <v>0</v>
      </c>
      <c r="J1707" s="3">
        <f>IF(A1707='Enheter, modell og år'!$F$2-1,0,VLOOKUP(A1707-1&amp;B1707&amp;C1707&amp;E1707,$F$2:$G$7561,2,FALSE))</f>
        <v>0</v>
      </c>
    </row>
    <row r="1708" spans="1:10" x14ac:dyDescent="0.25">
      <c r="A1708">
        <f t="shared" ref="A1708:C1708" si="1191">A1168</f>
        <v>2019</v>
      </c>
      <c r="B1708" t="str">
        <f t="shared" si="1191"/>
        <v>RFM</v>
      </c>
      <c r="C1708">
        <f t="shared" si="1191"/>
        <v>0</v>
      </c>
      <c r="D1708">
        <f>IFERROR(VLOOKUP(C1708,'Enheter, modell og år'!$A$2:$B$31,2,FALSE),0)</f>
        <v>0</v>
      </c>
      <c r="E1708" t="str">
        <f>'Liste detaljert wide'!$G$1</f>
        <v>Kandidatbev</v>
      </c>
      <c r="F1708" t="str">
        <f t="shared" si="1150"/>
        <v>2019RFM0Kandidatbev</v>
      </c>
      <c r="G1708" s="3">
        <f>'Liste detaljert wide'!G88</f>
        <v>0</v>
      </c>
      <c r="H1708" t="str">
        <f>VLOOKUP(E1708,Def!$B$2:$C$15,2,FALSE)</f>
        <v>Utdanningsinsentiv</v>
      </c>
      <c r="I1708" s="3">
        <f>IF(A1708='Enheter, modell og år'!$F$2-1,0,G1708-VLOOKUP(A1708-1&amp;B1708&amp;C1708&amp;E1708,$F$2:$G$7561,2,FALSE))</f>
        <v>0</v>
      </c>
      <c r="J1708" s="3">
        <f>IF(A1708='Enheter, modell og år'!$F$2-1,0,VLOOKUP(A1708-1&amp;B1708&amp;C1708&amp;E1708,$F$2:$G$7561,2,FALSE))</f>
        <v>0</v>
      </c>
    </row>
    <row r="1709" spans="1:10" x14ac:dyDescent="0.25">
      <c r="A1709">
        <f t="shared" ref="A1709:C1709" si="1192">A1169</f>
        <v>2019</v>
      </c>
      <c r="B1709" t="str">
        <f t="shared" si="1192"/>
        <v>RFM</v>
      </c>
      <c r="C1709">
        <f t="shared" si="1192"/>
        <v>0</v>
      </c>
      <c r="D1709">
        <f>IFERROR(VLOOKUP(C1709,'Enheter, modell og år'!$A$2:$B$31,2,FALSE),0)</f>
        <v>0</v>
      </c>
      <c r="E1709" t="str">
        <f>'Liste detaljert wide'!$G$1</f>
        <v>Kandidatbev</v>
      </c>
      <c r="F1709" t="str">
        <f t="shared" si="1150"/>
        <v>2019RFM0Kandidatbev</v>
      </c>
      <c r="G1709" s="3">
        <f>'Liste detaljert wide'!G89</f>
        <v>0</v>
      </c>
      <c r="H1709" t="str">
        <f>VLOOKUP(E1709,Def!$B$2:$C$15,2,FALSE)</f>
        <v>Utdanningsinsentiv</v>
      </c>
      <c r="I1709" s="3">
        <f>IF(A1709='Enheter, modell og år'!$F$2-1,0,G1709-VLOOKUP(A1709-1&amp;B1709&amp;C1709&amp;E1709,$F$2:$G$7561,2,FALSE))</f>
        <v>0</v>
      </c>
      <c r="J1709" s="3">
        <f>IF(A1709='Enheter, modell og år'!$F$2-1,0,VLOOKUP(A1709-1&amp;B1709&amp;C1709&amp;E1709,$F$2:$G$7561,2,FALSE))</f>
        <v>0</v>
      </c>
    </row>
    <row r="1710" spans="1:10" x14ac:dyDescent="0.25">
      <c r="A1710">
        <f t="shared" ref="A1710:C1710" si="1193">A1170</f>
        <v>2019</v>
      </c>
      <c r="B1710" t="str">
        <f t="shared" si="1193"/>
        <v>RFM</v>
      </c>
      <c r="C1710">
        <f t="shared" si="1193"/>
        <v>0</v>
      </c>
      <c r="D1710">
        <f>IFERROR(VLOOKUP(C1710,'Enheter, modell og år'!$A$2:$B$31,2,FALSE),0)</f>
        <v>0</v>
      </c>
      <c r="E1710" t="str">
        <f>'Liste detaljert wide'!$G$1</f>
        <v>Kandidatbev</v>
      </c>
      <c r="F1710" t="str">
        <f t="shared" si="1150"/>
        <v>2019RFM0Kandidatbev</v>
      </c>
      <c r="G1710" s="3">
        <f>'Liste detaljert wide'!G90</f>
        <v>0</v>
      </c>
      <c r="H1710" t="str">
        <f>VLOOKUP(E1710,Def!$B$2:$C$15,2,FALSE)</f>
        <v>Utdanningsinsentiv</v>
      </c>
      <c r="I1710" s="3">
        <f>IF(A1710='Enheter, modell og år'!$F$2-1,0,G1710-VLOOKUP(A1710-1&amp;B1710&amp;C1710&amp;E1710,$F$2:$G$7561,2,FALSE))</f>
        <v>0</v>
      </c>
      <c r="J1710" s="3">
        <f>IF(A1710='Enheter, modell og år'!$F$2-1,0,VLOOKUP(A1710-1&amp;B1710&amp;C1710&amp;E1710,$F$2:$G$7561,2,FALSE))</f>
        <v>0</v>
      </c>
    </row>
    <row r="1711" spans="1:10" x14ac:dyDescent="0.25">
      <c r="A1711">
        <f t="shared" ref="A1711:C1711" si="1194">A1171</f>
        <v>2019</v>
      </c>
      <c r="B1711" t="str">
        <f t="shared" si="1194"/>
        <v>RFM</v>
      </c>
      <c r="C1711">
        <f t="shared" si="1194"/>
        <v>0</v>
      </c>
      <c r="D1711">
        <f>IFERROR(VLOOKUP(C1711,'Enheter, modell og år'!$A$2:$B$31,2,FALSE),0)</f>
        <v>0</v>
      </c>
      <c r="E1711" t="str">
        <f>'Liste detaljert wide'!$G$1</f>
        <v>Kandidatbev</v>
      </c>
      <c r="F1711" t="str">
        <f t="shared" si="1150"/>
        <v>2019RFM0Kandidatbev</v>
      </c>
      <c r="G1711" s="3">
        <f>'Liste detaljert wide'!G91</f>
        <v>0</v>
      </c>
      <c r="H1711" t="str">
        <f>VLOOKUP(E1711,Def!$B$2:$C$15,2,FALSE)</f>
        <v>Utdanningsinsentiv</v>
      </c>
      <c r="I1711" s="3">
        <f>IF(A1711='Enheter, modell og år'!$F$2-1,0,G1711-VLOOKUP(A1711-1&amp;B1711&amp;C1711&amp;E1711,$F$2:$G$7561,2,FALSE))</f>
        <v>0</v>
      </c>
      <c r="J1711" s="3">
        <f>IF(A1711='Enheter, modell og år'!$F$2-1,0,VLOOKUP(A1711-1&amp;B1711&amp;C1711&amp;E1711,$F$2:$G$7561,2,FALSE))</f>
        <v>0</v>
      </c>
    </row>
    <row r="1712" spans="1:10" x14ac:dyDescent="0.25">
      <c r="A1712">
        <f t="shared" ref="A1712:C1712" si="1195">A1172</f>
        <v>2020</v>
      </c>
      <c r="B1712" t="str">
        <f t="shared" si="1195"/>
        <v>RFM</v>
      </c>
      <c r="C1712">
        <f t="shared" si="1195"/>
        <v>0</v>
      </c>
      <c r="D1712">
        <f>IFERROR(VLOOKUP(C1712,'Enheter, modell og år'!$A$2:$B$31,2,FALSE),0)</f>
        <v>0</v>
      </c>
      <c r="E1712" t="str">
        <f>'Liste detaljert wide'!$G$1</f>
        <v>Kandidatbev</v>
      </c>
      <c r="F1712" t="str">
        <f t="shared" si="1150"/>
        <v>2020RFM0Kandidatbev</v>
      </c>
      <c r="G1712" s="3">
        <f>'Liste detaljert wide'!G92</f>
        <v>0</v>
      </c>
      <c r="H1712" t="str">
        <f>VLOOKUP(E1712,Def!$B$2:$C$15,2,FALSE)</f>
        <v>Utdanningsinsentiv</v>
      </c>
      <c r="I1712" s="3">
        <f>IF(A1712='Enheter, modell og år'!$F$2-1,0,G1712-VLOOKUP(A1712-1&amp;B1712&amp;C1712&amp;E1712,$F$2:$G$7561,2,FALSE))</f>
        <v>0</v>
      </c>
      <c r="J1712" s="3">
        <f>IF(A1712='Enheter, modell og år'!$F$2-1,0,VLOOKUP(A1712-1&amp;B1712&amp;C1712&amp;E1712,$F$2:$G$7561,2,FALSE))</f>
        <v>0</v>
      </c>
    </row>
    <row r="1713" spans="1:10" x14ac:dyDescent="0.25">
      <c r="A1713">
        <f t="shared" ref="A1713:C1713" si="1196">A1173</f>
        <v>2020</v>
      </c>
      <c r="B1713" t="str">
        <f t="shared" si="1196"/>
        <v>RFM</v>
      </c>
      <c r="C1713">
        <f t="shared" si="1196"/>
        <v>0</v>
      </c>
      <c r="D1713">
        <f>IFERROR(VLOOKUP(C1713,'Enheter, modell og år'!$A$2:$B$31,2,FALSE),0)</f>
        <v>0</v>
      </c>
      <c r="E1713" t="str">
        <f>'Liste detaljert wide'!$G$1</f>
        <v>Kandidatbev</v>
      </c>
      <c r="F1713" t="str">
        <f t="shared" si="1150"/>
        <v>2020RFM0Kandidatbev</v>
      </c>
      <c r="G1713" s="3">
        <f>'Liste detaljert wide'!G93</f>
        <v>0</v>
      </c>
      <c r="H1713" t="str">
        <f>VLOOKUP(E1713,Def!$B$2:$C$15,2,FALSE)</f>
        <v>Utdanningsinsentiv</v>
      </c>
      <c r="I1713" s="3">
        <f>IF(A1713='Enheter, modell og år'!$F$2-1,0,G1713-VLOOKUP(A1713-1&amp;B1713&amp;C1713&amp;E1713,$F$2:$G$7561,2,FALSE))</f>
        <v>0</v>
      </c>
      <c r="J1713" s="3">
        <f>IF(A1713='Enheter, modell og år'!$F$2-1,0,VLOOKUP(A1713-1&amp;B1713&amp;C1713&amp;E1713,$F$2:$G$7561,2,FALSE))</f>
        <v>0</v>
      </c>
    </row>
    <row r="1714" spans="1:10" x14ac:dyDescent="0.25">
      <c r="A1714">
        <f t="shared" ref="A1714:C1714" si="1197">A1174</f>
        <v>2020</v>
      </c>
      <c r="B1714" t="str">
        <f t="shared" si="1197"/>
        <v>RFM</v>
      </c>
      <c r="C1714">
        <f t="shared" si="1197"/>
        <v>0</v>
      </c>
      <c r="D1714">
        <f>IFERROR(VLOOKUP(C1714,'Enheter, modell og år'!$A$2:$B$31,2,FALSE),0)</f>
        <v>0</v>
      </c>
      <c r="E1714" t="str">
        <f>'Liste detaljert wide'!$G$1</f>
        <v>Kandidatbev</v>
      </c>
      <c r="F1714" t="str">
        <f t="shared" si="1150"/>
        <v>2020RFM0Kandidatbev</v>
      </c>
      <c r="G1714" s="3">
        <f>'Liste detaljert wide'!G94</f>
        <v>0</v>
      </c>
      <c r="H1714" t="str">
        <f>VLOOKUP(E1714,Def!$B$2:$C$15,2,FALSE)</f>
        <v>Utdanningsinsentiv</v>
      </c>
      <c r="I1714" s="3">
        <f>IF(A1714='Enheter, modell og år'!$F$2-1,0,G1714-VLOOKUP(A1714-1&amp;B1714&amp;C1714&amp;E1714,$F$2:$G$7561,2,FALSE))</f>
        <v>0</v>
      </c>
      <c r="J1714" s="3">
        <f>IF(A1714='Enheter, modell og år'!$F$2-1,0,VLOOKUP(A1714-1&amp;B1714&amp;C1714&amp;E1714,$F$2:$G$7561,2,FALSE))</f>
        <v>0</v>
      </c>
    </row>
    <row r="1715" spans="1:10" x14ac:dyDescent="0.25">
      <c r="A1715">
        <f t="shared" ref="A1715:C1715" si="1198">A1175</f>
        <v>2020</v>
      </c>
      <c r="B1715" t="str">
        <f t="shared" si="1198"/>
        <v>RFM</v>
      </c>
      <c r="C1715">
        <f t="shared" si="1198"/>
        <v>0</v>
      </c>
      <c r="D1715">
        <f>IFERROR(VLOOKUP(C1715,'Enheter, modell og år'!$A$2:$B$31,2,FALSE),0)</f>
        <v>0</v>
      </c>
      <c r="E1715" t="str">
        <f>'Liste detaljert wide'!$G$1</f>
        <v>Kandidatbev</v>
      </c>
      <c r="F1715" t="str">
        <f t="shared" si="1150"/>
        <v>2020RFM0Kandidatbev</v>
      </c>
      <c r="G1715" s="3">
        <f>'Liste detaljert wide'!G95</f>
        <v>0</v>
      </c>
      <c r="H1715" t="str">
        <f>VLOOKUP(E1715,Def!$B$2:$C$15,2,FALSE)</f>
        <v>Utdanningsinsentiv</v>
      </c>
      <c r="I1715" s="3">
        <f>IF(A1715='Enheter, modell og år'!$F$2-1,0,G1715-VLOOKUP(A1715-1&amp;B1715&amp;C1715&amp;E1715,$F$2:$G$7561,2,FALSE))</f>
        <v>0</v>
      </c>
      <c r="J1715" s="3">
        <f>IF(A1715='Enheter, modell og år'!$F$2-1,0,VLOOKUP(A1715-1&amp;B1715&amp;C1715&amp;E1715,$F$2:$G$7561,2,FALSE))</f>
        <v>0</v>
      </c>
    </row>
    <row r="1716" spans="1:10" x14ac:dyDescent="0.25">
      <c r="A1716">
        <f t="shared" ref="A1716:C1716" si="1199">A1176</f>
        <v>2020</v>
      </c>
      <c r="B1716" t="str">
        <f t="shared" si="1199"/>
        <v>RFM</v>
      </c>
      <c r="C1716">
        <f t="shared" si="1199"/>
        <v>0</v>
      </c>
      <c r="D1716">
        <f>IFERROR(VLOOKUP(C1716,'Enheter, modell og år'!$A$2:$B$31,2,FALSE),0)</f>
        <v>0</v>
      </c>
      <c r="E1716" t="str">
        <f>'Liste detaljert wide'!$G$1</f>
        <v>Kandidatbev</v>
      </c>
      <c r="F1716" t="str">
        <f t="shared" si="1150"/>
        <v>2020RFM0Kandidatbev</v>
      </c>
      <c r="G1716" s="3">
        <f>'Liste detaljert wide'!G96</f>
        <v>0</v>
      </c>
      <c r="H1716" t="str">
        <f>VLOOKUP(E1716,Def!$B$2:$C$15,2,FALSE)</f>
        <v>Utdanningsinsentiv</v>
      </c>
      <c r="I1716" s="3">
        <f>IF(A1716='Enheter, modell og år'!$F$2-1,0,G1716-VLOOKUP(A1716-1&amp;B1716&amp;C1716&amp;E1716,$F$2:$G$7561,2,FALSE))</f>
        <v>0</v>
      </c>
      <c r="J1716" s="3">
        <f>IF(A1716='Enheter, modell og år'!$F$2-1,0,VLOOKUP(A1716-1&amp;B1716&amp;C1716&amp;E1716,$F$2:$G$7561,2,FALSE))</f>
        <v>0</v>
      </c>
    </row>
    <row r="1717" spans="1:10" x14ac:dyDescent="0.25">
      <c r="A1717">
        <f t="shared" ref="A1717:C1717" si="1200">A1177</f>
        <v>2020</v>
      </c>
      <c r="B1717" t="str">
        <f t="shared" si="1200"/>
        <v>RFM</v>
      </c>
      <c r="C1717">
        <f t="shared" si="1200"/>
        <v>0</v>
      </c>
      <c r="D1717">
        <f>IFERROR(VLOOKUP(C1717,'Enheter, modell og år'!$A$2:$B$31,2,FALSE),0)</f>
        <v>0</v>
      </c>
      <c r="E1717" t="str">
        <f>'Liste detaljert wide'!$G$1</f>
        <v>Kandidatbev</v>
      </c>
      <c r="F1717" t="str">
        <f t="shared" si="1150"/>
        <v>2020RFM0Kandidatbev</v>
      </c>
      <c r="G1717" s="3">
        <f>'Liste detaljert wide'!G97</f>
        <v>0</v>
      </c>
      <c r="H1717" t="str">
        <f>VLOOKUP(E1717,Def!$B$2:$C$15,2,FALSE)</f>
        <v>Utdanningsinsentiv</v>
      </c>
      <c r="I1717" s="3">
        <f>IF(A1717='Enheter, modell og år'!$F$2-1,0,G1717-VLOOKUP(A1717-1&amp;B1717&amp;C1717&amp;E1717,$F$2:$G$7561,2,FALSE))</f>
        <v>0</v>
      </c>
      <c r="J1717" s="3">
        <f>IF(A1717='Enheter, modell og år'!$F$2-1,0,VLOOKUP(A1717-1&amp;B1717&amp;C1717&amp;E1717,$F$2:$G$7561,2,FALSE))</f>
        <v>0</v>
      </c>
    </row>
    <row r="1718" spans="1:10" x14ac:dyDescent="0.25">
      <c r="A1718">
        <f t="shared" ref="A1718:C1718" si="1201">A1178</f>
        <v>2020</v>
      </c>
      <c r="B1718" t="str">
        <f t="shared" si="1201"/>
        <v>RFM</v>
      </c>
      <c r="C1718">
        <f t="shared" si="1201"/>
        <v>0</v>
      </c>
      <c r="D1718">
        <f>IFERROR(VLOOKUP(C1718,'Enheter, modell og år'!$A$2:$B$31,2,FALSE),0)</f>
        <v>0</v>
      </c>
      <c r="E1718" t="str">
        <f>'Liste detaljert wide'!$G$1</f>
        <v>Kandidatbev</v>
      </c>
      <c r="F1718" t="str">
        <f t="shared" si="1150"/>
        <v>2020RFM0Kandidatbev</v>
      </c>
      <c r="G1718" s="3">
        <f>'Liste detaljert wide'!G98</f>
        <v>0</v>
      </c>
      <c r="H1718" t="str">
        <f>VLOOKUP(E1718,Def!$B$2:$C$15,2,FALSE)</f>
        <v>Utdanningsinsentiv</v>
      </c>
      <c r="I1718" s="3">
        <f>IF(A1718='Enheter, modell og år'!$F$2-1,0,G1718-VLOOKUP(A1718-1&amp;B1718&amp;C1718&amp;E1718,$F$2:$G$7561,2,FALSE))</f>
        <v>0</v>
      </c>
      <c r="J1718" s="3">
        <f>IF(A1718='Enheter, modell og år'!$F$2-1,0,VLOOKUP(A1718-1&amp;B1718&amp;C1718&amp;E1718,$F$2:$G$7561,2,FALSE))</f>
        <v>0</v>
      </c>
    </row>
    <row r="1719" spans="1:10" x14ac:dyDescent="0.25">
      <c r="A1719">
        <f t="shared" ref="A1719:C1719" si="1202">A1179</f>
        <v>2020</v>
      </c>
      <c r="B1719" t="str">
        <f t="shared" si="1202"/>
        <v>RFM</v>
      </c>
      <c r="C1719">
        <f t="shared" si="1202"/>
        <v>0</v>
      </c>
      <c r="D1719">
        <f>IFERROR(VLOOKUP(C1719,'Enheter, modell og år'!$A$2:$B$31,2,FALSE),0)</f>
        <v>0</v>
      </c>
      <c r="E1719" t="str">
        <f>'Liste detaljert wide'!$G$1</f>
        <v>Kandidatbev</v>
      </c>
      <c r="F1719" t="str">
        <f t="shared" si="1150"/>
        <v>2020RFM0Kandidatbev</v>
      </c>
      <c r="G1719" s="3">
        <f>'Liste detaljert wide'!G99</f>
        <v>0</v>
      </c>
      <c r="H1719" t="str">
        <f>VLOOKUP(E1719,Def!$B$2:$C$15,2,FALSE)</f>
        <v>Utdanningsinsentiv</v>
      </c>
      <c r="I1719" s="3">
        <f>IF(A1719='Enheter, modell og år'!$F$2-1,0,G1719-VLOOKUP(A1719-1&amp;B1719&amp;C1719&amp;E1719,$F$2:$G$7561,2,FALSE))</f>
        <v>0</v>
      </c>
      <c r="J1719" s="3">
        <f>IF(A1719='Enheter, modell og år'!$F$2-1,0,VLOOKUP(A1719-1&amp;B1719&amp;C1719&amp;E1719,$F$2:$G$7561,2,FALSE))</f>
        <v>0</v>
      </c>
    </row>
    <row r="1720" spans="1:10" x14ac:dyDescent="0.25">
      <c r="A1720">
        <f t="shared" ref="A1720:C1720" si="1203">A1180</f>
        <v>2020</v>
      </c>
      <c r="B1720" t="str">
        <f t="shared" si="1203"/>
        <v>RFM</v>
      </c>
      <c r="C1720">
        <f t="shared" si="1203"/>
        <v>0</v>
      </c>
      <c r="D1720">
        <f>IFERROR(VLOOKUP(C1720,'Enheter, modell og år'!$A$2:$B$31,2,FALSE),0)</f>
        <v>0</v>
      </c>
      <c r="E1720" t="str">
        <f>'Liste detaljert wide'!$G$1</f>
        <v>Kandidatbev</v>
      </c>
      <c r="F1720" t="str">
        <f t="shared" si="1150"/>
        <v>2020RFM0Kandidatbev</v>
      </c>
      <c r="G1720" s="3">
        <f>'Liste detaljert wide'!G100</f>
        <v>0</v>
      </c>
      <c r="H1720" t="str">
        <f>VLOOKUP(E1720,Def!$B$2:$C$15,2,FALSE)</f>
        <v>Utdanningsinsentiv</v>
      </c>
      <c r="I1720" s="3">
        <f>IF(A1720='Enheter, modell og år'!$F$2-1,0,G1720-VLOOKUP(A1720-1&amp;B1720&amp;C1720&amp;E1720,$F$2:$G$7561,2,FALSE))</f>
        <v>0</v>
      </c>
      <c r="J1720" s="3">
        <f>IF(A1720='Enheter, modell og år'!$F$2-1,0,VLOOKUP(A1720-1&amp;B1720&amp;C1720&amp;E1720,$F$2:$G$7561,2,FALSE))</f>
        <v>0</v>
      </c>
    </row>
    <row r="1721" spans="1:10" x14ac:dyDescent="0.25">
      <c r="A1721">
        <f t="shared" ref="A1721:C1721" si="1204">A1181</f>
        <v>2020</v>
      </c>
      <c r="B1721" t="str">
        <f t="shared" si="1204"/>
        <v>RFM</v>
      </c>
      <c r="C1721">
        <f t="shared" si="1204"/>
        <v>0</v>
      </c>
      <c r="D1721">
        <f>IFERROR(VLOOKUP(C1721,'Enheter, modell og år'!$A$2:$B$31,2,FALSE),0)</f>
        <v>0</v>
      </c>
      <c r="E1721" t="str">
        <f>'Liste detaljert wide'!$G$1</f>
        <v>Kandidatbev</v>
      </c>
      <c r="F1721" t="str">
        <f t="shared" si="1150"/>
        <v>2020RFM0Kandidatbev</v>
      </c>
      <c r="G1721" s="3">
        <f>'Liste detaljert wide'!G101</f>
        <v>0</v>
      </c>
      <c r="H1721" t="str">
        <f>VLOOKUP(E1721,Def!$B$2:$C$15,2,FALSE)</f>
        <v>Utdanningsinsentiv</v>
      </c>
      <c r="I1721" s="3">
        <f>IF(A1721='Enheter, modell og år'!$F$2-1,0,G1721-VLOOKUP(A1721-1&amp;B1721&amp;C1721&amp;E1721,$F$2:$G$7561,2,FALSE))</f>
        <v>0</v>
      </c>
      <c r="J1721" s="3">
        <f>IF(A1721='Enheter, modell og år'!$F$2-1,0,VLOOKUP(A1721-1&amp;B1721&amp;C1721&amp;E1721,$F$2:$G$7561,2,FALSE))</f>
        <v>0</v>
      </c>
    </row>
    <row r="1722" spans="1:10" x14ac:dyDescent="0.25">
      <c r="A1722">
        <f t="shared" ref="A1722:C1722" si="1205">A1182</f>
        <v>2020</v>
      </c>
      <c r="B1722" t="str">
        <f t="shared" si="1205"/>
        <v>RFM</v>
      </c>
      <c r="C1722">
        <f t="shared" si="1205"/>
        <v>0</v>
      </c>
      <c r="D1722">
        <f>IFERROR(VLOOKUP(C1722,'Enheter, modell og år'!$A$2:$B$31,2,FALSE),0)</f>
        <v>0</v>
      </c>
      <c r="E1722" t="str">
        <f>'Liste detaljert wide'!$G$1</f>
        <v>Kandidatbev</v>
      </c>
      <c r="F1722" t="str">
        <f t="shared" si="1150"/>
        <v>2020RFM0Kandidatbev</v>
      </c>
      <c r="G1722" s="3">
        <f>'Liste detaljert wide'!G102</f>
        <v>0</v>
      </c>
      <c r="H1722" t="str">
        <f>VLOOKUP(E1722,Def!$B$2:$C$15,2,FALSE)</f>
        <v>Utdanningsinsentiv</v>
      </c>
      <c r="I1722" s="3">
        <f>IF(A1722='Enheter, modell og år'!$F$2-1,0,G1722-VLOOKUP(A1722-1&amp;B1722&amp;C1722&amp;E1722,$F$2:$G$7561,2,FALSE))</f>
        <v>0</v>
      </c>
      <c r="J1722" s="3">
        <f>IF(A1722='Enheter, modell og år'!$F$2-1,0,VLOOKUP(A1722-1&amp;B1722&amp;C1722&amp;E1722,$F$2:$G$7561,2,FALSE))</f>
        <v>0</v>
      </c>
    </row>
    <row r="1723" spans="1:10" x14ac:dyDescent="0.25">
      <c r="A1723">
        <f t="shared" ref="A1723:C1723" si="1206">A1183</f>
        <v>2020</v>
      </c>
      <c r="B1723" t="str">
        <f t="shared" si="1206"/>
        <v>RFM</v>
      </c>
      <c r="C1723">
        <f t="shared" si="1206"/>
        <v>0</v>
      </c>
      <c r="D1723">
        <f>IFERROR(VLOOKUP(C1723,'Enheter, modell og år'!$A$2:$B$31,2,FALSE),0)</f>
        <v>0</v>
      </c>
      <c r="E1723" t="str">
        <f>'Liste detaljert wide'!$G$1</f>
        <v>Kandidatbev</v>
      </c>
      <c r="F1723" t="str">
        <f t="shared" si="1150"/>
        <v>2020RFM0Kandidatbev</v>
      </c>
      <c r="G1723" s="3">
        <f>'Liste detaljert wide'!G103</f>
        <v>0</v>
      </c>
      <c r="H1723" t="str">
        <f>VLOOKUP(E1723,Def!$B$2:$C$15,2,FALSE)</f>
        <v>Utdanningsinsentiv</v>
      </c>
      <c r="I1723" s="3">
        <f>IF(A1723='Enheter, modell og år'!$F$2-1,0,G1723-VLOOKUP(A1723-1&amp;B1723&amp;C1723&amp;E1723,$F$2:$G$7561,2,FALSE))</f>
        <v>0</v>
      </c>
      <c r="J1723" s="3">
        <f>IF(A1723='Enheter, modell og år'!$F$2-1,0,VLOOKUP(A1723-1&amp;B1723&amp;C1723&amp;E1723,$F$2:$G$7561,2,FALSE))</f>
        <v>0</v>
      </c>
    </row>
    <row r="1724" spans="1:10" x14ac:dyDescent="0.25">
      <c r="A1724">
        <f t="shared" ref="A1724:C1724" si="1207">A1184</f>
        <v>2020</v>
      </c>
      <c r="B1724" t="str">
        <f t="shared" si="1207"/>
        <v>RFM</v>
      </c>
      <c r="C1724">
        <f t="shared" si="1207"/>
        <v>0</v>
      </c>
      <c r="D1724">
        <f>IFERROR(VLOOKUP(C1724,'Enheter, modell og år'!$A$2:$B$31,2,FALSE),0)</f>
        <v>0</v>
      </c>
      <c r="E1724" t="str">
        <f>'Liste detaljert wide'!$G$1</f>
        <v>Kandidatbev</v>
      </c>
      <c r="F1724" t="str">
        <f t="shared" si="1150"/>
        <v>2020RFM0Kandidatbev</v>
      </c>
      <c r="G1724" s="3">
        <f>'Liste detaljert wide'!G104</f>
        <v>0</v>
      </c>
      <c r="H1724" t="str">
        <f>VLOOKUP(E1724,Def!$B$2:$C$15,2,FALSE)</f>
        <v>Utdanningsinsentiv</v>
      </c>
      <c r="I1724" s="3">
        <f>IF(A1724='Enheter, modell og år'!$F$2-1,0,G1724-VLOOKUP(A1724-1&amp;B1724&amp;C1724&amp;E1724,$F$2:$G$7561,2,FALSE))</f>
        <v>0</v>
      </c>
      <c r="J1724" s="3">
        <f>IF(A1724='Enheter, modell og år'!$F$2-1,0,VLOOKUP(A1724-1&amp;B1724&amp;C1724&amp;E1724,$F$2:$G$7561,2,FALSE))</f>
        <v>0</v>
      </c>
    </row>
    <row r="1725" spans="1:10" x14ac:dyDescent="0.25">
      <c r="A1725">
        <f t="shared" ref="A1725:C1725" si="1208">A1185</f>
        <v>2020</v>
      </c>
      <c r="B1725" t="str">
        <f t="shared" si="1208"/>
        <v>RFM</v>
      </c>
      <c r="C1725">
        <f t="shared" si="1208"/>
        <v>0</v>
      </c>
      <c r="D1725">
        <f>IFERROR(VLOOKUP(C1725,'Enheter, modell og år'!$A$2:$B$31,2,FALSE),0)</f>
        <v>0</v>
      </c>
      <c r="E1725" t="str">
        <f>'Liste detaljert wide'!$G$1</f>
        <v>Kandidatbev</v>
      </c>
      <c r="F1725" t="str">
        <f t="shared" si="1150"/>
        <v>2020RFM0Kandidatbev</v>
      </c>
      <c r="G1725" s="3">
        <f>'Liste detaljert wide'!G105</f>
        <v>0</v>
      </c>
      <c r="H1725" t="str">
        <f>VLOOKUP(E1725,Def!$B$2:$C$15,2,FALSE)</f>
        <v>Utdanningsinsentiv</v>
      </c>
      <c r="I1725" s="3">
        <f>IF(A1725='Enheter, modell og år'!$F$2-1,0,G1725-VLOOKUP(A1725-1&amp;B1725&amp;C1725&amp;E1725,$F$2:$G$7561,2,FALSE))</f>
        <v>0</v>
      </c>
      <c r="J1725" s="3">
        <f>IF(A1725='Enheter, modell og år'!$F$2-1,0,VLOOKUP(A1725-1&amp;B1725&amp;C1725&amp;E1725,$F$2:$G$7561,2,FALSE))</f>
        <v>0</v>
      </c>
    </row>
    <row r="1726" spans="1:10" x14ac:dyDescent="0.25">
      <c r="A1726">
        <f t="shared" ref="A1726:C1726" si="1209">A1186</f>
        <v>2020</v>
      </c>
      <c r="B1726" t="str">
        <f t="shared" si="1209"/>
        <v>RFM</v>
      </c>
      <c r="C1726">
        <f t="shared" si="1209"/>
        <v>0</v>
      </c>
      <c r="D1726">
        <f>IFERROR(VLOOKUP(C1726,'Enheter, modell og år'!$A$2:$B$31,2,FALSE),0)</f>
        <v>0</v>
      </c>
      <c r="E1726" t="str">
        <f>'Liste detaljert wide'!$G$1</f>
        <v>Kandidatbev</v>
      </c>
      <c r="F1726" t="str">
        <f t="shared" si="1150"/>
        <v>2020RFM0Kandidatbev</v>
      </c>
      <c r="G1726" s="3">
        <f>'Liste detaljert wide'!G106</f>
        <v>0</v>
      </c>
      <c r="H1726" t="str">
        <f>VLOOKUP(E1726,Def!$B$2:$C$15,2,FALSE)</f>
        <v>Utdanningsinsentiv</v>
      </c>
      <c r="I1726" s="3">
        <f>IF(A1726='Enheter, modell og år'!$F$2-1,0,G1726-VLOOKUP(A1726-1&amp;B1726&amp;C1726&amp;E1726,$F$2:$G$7561,2,FALSE))</f>
        <v>0</v>
      </c>
      <c r="J1726" s="3">
        <f>IF(A1726='Enheter, modell og år'!$F$2-1,0,VLOOKUP(A1726-1&amp;B1726&amp;C1726&amp;E1726,$F$2:$G$7561,2,FALSE))</f>
        <v>0</v>
      </c>
    </row>
    <row r="1727" spans="1:10" x14ac:dyDescent="0.25">
      <c r="A1727">
        <f t="shared" ref="A1727:C1727" si="1210">A1187</f>
        <v>2020</v>
      </c>
      <c r="B1727" t="str">
        <f t="shared" si="1210"/>
        <v>RFM</v>
      </c>
      <c r="C1727">
        <f t="shared" si="1210"/>
        <v>0</v>
      </c>
      <c r="D1727">
        <f>IFERROR(VLOOKUP(C1727,'Enheter, modell og år'!$A$2:$B$31,2,FALSE),0)</f>
        <v>0</v>
      </c>
      <c r="E1727" t="str">
        <f>'Liste detaljert wide'!$G$1</f>
        <v>Kandidatbev</v>
      </c>
      <c r="F1727" t="str">
        <f t="shared" si="1150"/>
        <v>2020RFM0Kandidatbev</v>
      </c>
      <c r="G1727" s="3">
        <f>'Liste detaljert wide'!G107</f>
        <v>0</v>
      </c>
      <c r="H1727" t="str">
        <f>VLOOKUP(E1727,Def!$B$2:$C$15,2,FALSE)</f>
        <v>Utdanningsinsentiv</v>
      </c>
      <c r="I1727" s="3">
        <f>IF(A1727='Enheter, modell og år'!$F$2-1,0,G1727-VLOOKUP(A1727-1&amp;B1727&amp;C1727&amp;E1727,$F$2:$G$7561,2,FALSE))</f>
        <v>0</v>
      </c>
      <c r="J1727" s="3">
        <f>IF(A1727='Enheter, modell og år'!$F$2-1,0,VLOOKUP(A1727-1&amp;B1727&amp;C1727&amp;E1727,$F$2:$G$7561,2,FALSE))</f>
        <v>0</v>
      </c>
    </row>
    <row r="1728" spans="1:10" x14ac:dyDescent="0.25">
      <c r="A1728">
        <f t="shared" ref="A1728:C1728" si="1211">A1188</f>
        <v>2020</v>
      </c>
      <c r="B1728" t="str">
        <f t="shared" si="1211"/>
        <v>RFM</v>
      </c>
      <c r="C1728">
        <f t="shared" si="1211"/>
        <v>0</v>
      </c>
      <c r="D1728">
        <f>IFERROR(VLOOKUP(C1728,'Enheter, modell og år'!$A$2:$B$31,2,FALSE),0)</f>
        <v>0</v>
      </c>
      <c r="E1728" t="str">
        <f>'Liste detaljert wide'!$G$1</f>
        <v>Kandidatbev</v>
      </c>
      <c r="F1728" t="str">
        <f t="shared" si="1150"/>
        <v>2020RFM0Kandidatbev</v>
      </c>
      <c r="G1728" s="3">
        <f>'Liste detaljert wide'!G108</f>
        <v>0</v>
      </c>
      <c r="H1728" t="str">
        <f>VLOOKUP(E1728,Def!$B$2:$C$15,2,FALSE)</f>
        <v>Utdanningsinsentiv</v>
      </c>
      <c r="I1728" s="3">
        <f>IF(A1728='Enheter, modell og år'!$F$2-1,0,G1728-VLOOKUP(A1728-1&amp;B1728&amp;C1728&amp;E1728,$F$2:$G$7561,2,FALSE))</f>
        <v>0</v>
      </c>
      <c r="J1728" s="3">
        <f>IF(A1728='Enheter, modell og år'!$F$2-1,0,VLOOKUP(A1728-1&amp;B1728&amp;C1728&amp;E1728,$F$2:$G$7561,2,FALSE))</f>
        <v>0</v>
      </c>
    </row>
    <row r="1729" spans="1:10" x14ac:dyDescent="0.25">
      <c r="A1729">
        <f t="shared" ref="A1729:C1729" si="1212">A1189</f>
        <v>2020</v>
      </c>
      <c r="B1729" t="str">
        <f t="shared" si="1212"/>
        <v>RFM</v>
      </c>
      <c r="C1729">
        <f t="shared" si="1212"/>
        <v>0</v>
      </c>
      <c r="D1729">
        <f>IFERROR(VLOOKUP(C1729,'Enheter, modell og år'!$A$2:$B$31,2,FALSE),0)</f>
        <v>0</v>
      </c>
      <c r="E1729" t="str">
        <f>'Liste detaljert wide'!$G$1</f>
        <v>Kandidatbev</v>
      </c>
      <c r="F1729" t="str">
        <f t="shared" si="1150"/>
        <v>2020RFM0Kandidatbev</v>
      </c>
      <c r="G1729" s="3">
        <f>'Liste detaljert wide'!G109</f>
        <v>0</v>
      </c>
      <c r="H1729" t="str">
        <f>VLOOKUP(E1729,Def!$B$2:$C$15,2,FALSE)</f>
        <v>Utdanningsinsentiv</v>
      </c>
      <c r="I1729" s="3">
        <f>IF(A1729='Enheter, modell og år'!$F$2-1,0,G1729-VLOOKUP(A1729-1&amp;B1729&amp;C1729&amp;E1729,$F$2:$G$7561,2,FALSE))</f>
        <v>0</v>
      </c>
      <c r="J1729" s="3">
        <f>IF(A1729='Enheter, modell og år'!$F$2-1,0,VLOOKUP(A1729-1&amp;B1729&amp;C1729&amp;E1729,$F$2:$G$7561,2,FALSE))</f>
        <v>0</v>
      </c>
    </row>
    <row r="1730" spans="1:10" x14ac:dyDescent="0.25">
      <c r="A1730">
        <f t="shared" ref="A1730:C1730" si="1213">A1190</f>
        <v>2020</v>
      </c>
      <c r="B1730" t="str">
        <f t="shared" si="1213"/>
        <v>RFM</v>
      </c>
      <c r="C1730">
        <f t="shared" si="1213"/>
        <v>0</v>
      </c>
      <c r="D1730">
        <f>IFERROR(VLOOKUP(C1730,'Enheter, modell og år'!$A$2:$B$31,2,FALSE),0)</f>
        <v>0</v>
      </c>
      <c r="E1730" t="str">
        <f>'Liste detaljert wide'!$G$1</f>
        <v>Kandidatbev</v>
      </c>
      <c r="F1730" t="str">
        <f t="shared" si="1150"/>
        <v>2020RFM0Kandidatbev</v>
      </c>
      <c r="G1730" s="3">
        <f>'Liste detaljert wide'!G110</f>
        <v>0</v>
      </c>
      <c r="H1730" t="str">
        <f>VLOOKUP(E1730,Def!$B$2:$C$15,2,FALSE)</f>
        <v>Utdanningsinsentiv</v>
      </c>
      <c r="I1730" s="3">
        <f>IF(A1730='Enheter, modell og år'!$F$2-1,0,G1730-VLOOKUP(A1730-1&amp;B1730&amp;C1730&amp;E1730,$F$2:$G$7561,2,FALSE))</f>
        <v>0</v>
      </c>
      <c r="J1730" s="3">
        <f>IF(A1730='Enheter, modell og år'!$F$2-1,0,VLOOKUP(A1730-1&amp;B1730&amp;C1730&amp;E1730,$F$2:$G$7561,2,FALSE))</f>
        <v>0</v>
      </c>
    </row>
    <row r="1731" spans="1:10" x14ac:dyDescent="0.25">
      <c r="A1731">
        <f t="shared" ref="A1731:C1731" si="1214">A1191</f>
        <v>2020</v>
      </c>
      <c r="B1731" t="str">
        <f t="shared" si="1214"/>
        <v>RFM</v>
      </c>
      <c r="C1731">
        <f t="shared" si="1214"/>
        <v>0</v>
      </c>
      <c r="D1731">
        <f>IFERROR(VLOOKUP(C1731,'Enheter, modell og år'!$A$2:$B$31,2,FALSE),0)</f>
        <v>0</v>
      </c>
      <c r="E1731" t="str">
        <f>'Liste detaljert wide'!$G$1</f>
        <v>Kandidatbev</v>
      </c>
      <c r="F1731" t="str">
        <f t="shared" ref="F1731:F1794" si="1215">A1731&amp;B1731&amp;C1731&amp;E1731</f>
        <v>2020RFM0Kandidatbev</v>
      </c>
      <c r="G1731" s="3">
        <f>'Liste detaljert wide'!G111</f>
        <v>0</v>
      </c>
      <c r="H1731" t="str">
        <f>VLOOKUP(E1731,Def!$B$2:$C$15,2,FALSE)</f>
        <v>Utdanningsinsentiv</v>
      </c>
      <c r="I1731" s="3">
        <f>IF(A1731='Enheter, modell og år'!$F$2-1,0,G1731-VLOOKUP(A1731-1&amp;B1731&amp;C1731&amp;E1731,$F$2:$G$7561,2,FALSE))</f>
        <v>0</v>
      </c>
      <c r="J1731" s="3">
        <f>IF(A1731='Enheter, modell og år'!$F$2-1,0,VLOOKUP(A1731-1&amp;B1731&amp;C1731&amp;E1731,$F$2:$G$7561,2,FALSE))</f>
        <v>0</v>
      </c>
    </row>
    <row r="1732" spans="1:10" x14ac:dyDescent="0.25">
      <c r="A1732">
        <f t="shared" ref="A1732:C1732" si="1216">A1192</f>
        <v>2020</v>
      </c>
      <c r="B1732" t="str">
        <f t="shared" si="1216"/>
        <v>RFM</v>
      </c>
      <c r="C1732">
        <f t="shared" si="1216"/>
        <v>0</v>
      </c>
      <c r="D1732">
        <f>IFERROR(VLOOKUP(C1732,'Enheter, modell og år'!$A$2:$B$31,2,FALSE),0)</f>
        <v>0</v>
      </c>
      <c r="E1732" t="str">
        <f>'Liste detaljert wide'!$G$1</f>
        <v>Kandidatbev</v>
      </c>
      <c r="F1732" t="str">
        <f t="shared" si="1215"/>
        <v>2020RFM0Kandidatbev</v>
      </c>
      <c r="G1732" s="3">
        <f>'Liste detaljert wide'!G112</f>
        <v>0</v>
      </c>
      <c r="H1732" t="str">
        <f>VLOOKUP(E1732,Def!$B$2:$C$15,2,FALSE)</f>
        <v>Utdanningsinsentiv</v>
      </c>
      <c r="I1732" s="3">
        <f>IF(A1732='Enheter, modell og år'!$F$2-1,0,G1732-VLOOKUP(A1732-1&amp;B1732&amp;C1732&amp;E1732,$F$2:$G$7561,2,FALSE))</f>
        <v>0</v>
      </c>
      <c r="J1732" s="3">
        <f>IF(A1732='Enheter, modell og år'!$F$2-1,0,VLOOKUP(A1732-1&amp;B1732&amp;C1732&amp;E1732,$F$2:$G$7561,2,FALSE))</f>
        <v>0</v>
      </c>
    </row>
    <row r="1733" spans="1:10" x14ac:dyDescent="0.25">
      <c r="A1733">
        <f t="shared" ref="A1733:C1733" si="1217">A1193</f>
        <v>2020</v>
      </c>
      <c r="B1733" t="str">
        <f t="shared" si="1217"/>
        <v>RFM</v>
      </c>
      <c r="C1733">
        <f t="shared" si="1217"/>
        <v>0</v>
      </c>
      <c r="D1733">
        <f>IFERROR(VLOOKUP(C1733,'Enheter, modell og år'!$A$2:$B$31,2,FALSE),0)</f>
        <v>0</v>
      </c>
      <c r="E1733" t="str">
        <f>'Liste detaljert wide'!$G$1</f>
        <v>Kandidatbev</v>
      </c>
      <c r="F1733" t="str">
        <f t="shared" si="1215"/>
        <v>2020RFM0Kandidatbev</v>
      </c>
      <c r="G1733" s="3">
        <f>'Liste detaljert wide'!G113</f>
        <v>0</v>
      </c>
      <c r="H1733" t="str">
        <f>VLOOKUP(E1733,Def!$B$2:$C$15,2,FALSE)</f>
        <v>Utdanningsinsentiv</v>
      </c>
      <c r="I1733" s="3">
        <f>IF(A1733='Enheter, modell og år'!$F$2-1,0,G1733-VLOOKUP(A1733-1&amp;B1733&amp;C1733&amp;E1733,$F$2:$G$7561,2,FALSE))</f>
        <v>0</v>
      </c>
      <c r="J1733" s="3">
        <f>IF(A1733='Enheter, modell og år'!$F$2-1,0,VLOOKUP(A1733-1&amp;B1733&amp;C1733&amp;E1733,$F$2:$G$7561,2,FALSE))</f>
        <v>0</v>
      </c>
    </row>
    <row r="1734" spans="1:10" x14ac:dyDescent="0.25">
      <c r="A1734">
        <f t="shared" ref="A1734:C1734" si="1218">A1194</f>
        <v>2020</v>
      </c>
      <c r="B1734" t="str">
        <f t="shared" si="1218"/>
        <v>RFM</v>
      </c>
      <c r="C1734">
        <f t="shared" si="1218"/>
        <v>0</v>
      </c>
      <c r="D1734">
        <f>IFERROR(VLOOKUP(C1734,'Enheter, modell og år'!$A$2:$B$31,2,FALSE),0)</f>
        <v>0</v>
      </c>
      <c r="E1734" t="str">
        <f>'Liste detaljert wide'!$G$1</f>
        <v>Kandidatbev</v>
      </c>
      <c r="F1734" t="str">
        <f t="shared" si="1215"/>
        <v>2020RFM0Kandidatbev</v>
      </c>
      <c r="G1734" s="3">
        <f>'Liste detaljert wide'!G114</f>
        <v>0</v>
      </c>
      <c r="H1734" t="str">
        <f>VLOOKUP(E1734,Def!$B$2:$C$15,2,FALSE)</f>
        <v>Utdanningsinsentiv</v>
      </c>
      <c r="I1734" s="3">
        <f>IF(A1734='Enheter, modell og år'!$F$2-1,0,G1734-VLOOKUP(A1734-1&amp;B1734&amp;C1734&amp;E1734,$F$2:$G$7561,2,FALSE))</f>
        <v>0</v>
      </c>
      <c r="J1734" s="3">
        <f>IF(A1734='Enheter, modell og år'!$F$2-1,0,VLOOKUP(A1734-1&amp;B1734&amp;C1734&amp;E1734,$F$2:$G$7561,2,FALSE))</f>
        <v>0</v>
      </c>
    </row>
    <row r="1735" spans="1:10" x14ac:dyDescent="0.25">
      <c r="A1735">
        <f t="shared" ref="A1735:C1735" si="1219">A1195</f>
        <v>2020</v>
      </c>
      <c r="B1735" t="str">
        <f t="shared" si="1219"/>
        <v>RFM</v>
      </c>
      <c r="C1735">
        <f t="shared" si="1219"/>
        <v>0</v>
      </c>
      <c r="D1735">
        <f>IFERROR(VLOOKUP(C1735,'Enheter, modell og år'!$A$2:$B$31,2,FALSE),0)</f>
        <v>0</v>
      </c>
      <c r="E1735" t="str">
        <f>'Liste detaljert wide'!$G$1</f>
        <v>Kandidatbev</v>
      </c>
      <c r="F1735" t="str">
        <f t="shared" si="1215"/>
        <v>2020RFM0Kandidatbev</v>
      </c>
      <c r="G1735" s="3">
        <f>'Liste detaljert wide'!G115</f>
        <v>0</v>
      </c>
      <c r="H1735" t="str">
        <f>VLOOKUP(E1735,Def!$B$2:$C$15,2,FALSE)</f>
        <v>Utdanningsinsentiv</v>
      </c>
      <c r="I1735" s="3">
        <f>IF(A1735='Enheter, modell og år'!$F$2-1,0,G1735-VLOOKUP(A1735-1&amp;B1735&amp;C1735&amp;E1735,$F$2:$G$7561,2,FALSE))</f>
        <v>0</v>
      </c>
      <c r="J1735" s="3">
        <f>IF(A1735='Enheter, modell og år'!$F$2-1,0,VLOOKUP(A1735-1&amp;B1735&amp;C1735&amp;E1735,$F$2:$G$7561,2,FALSE))</f>
        <v>0</v>
      </c>
    </row>
    <row r="1736" spans="1:10" x14ac:dyDescent="0.25">
      <c r="A1736">
        <f t="shared" ref="A1736:C1736" si="1220">A1196</f>
        <v>2020</v>
      </c>
      <c r="B1736" t="str">
        <f t="shared" si="1220"/>
        <v>RFM</v>
      </c>
      <c r="C1736">
        <f t="shared" si="1220"/>
        <v>0</v>
      </c>
      <c r="D1736">
        <f>IFERROR(VLOOKUP(C1736,'Enheter, modell og år'!$A$2:$B$31,2,FALSE),0)</f>
        <v>0</v>
      </c>
      <c r="E1736" t="str">
        <f>'Liste detaljert wide'!$G$1</f>
        <v>Kandidatbev</v>
      </c>
      <c r="F1736" t="str">
        <f t="shared" si="1215"/>
        <v>2020RFM0Kandidatbev</v>
      </c>
      <c r="G1736" s="3">
        <f>'Liste detaljert wide'!G116</f>
        <v>0</v>
      </c>
      <c r="H1736" t="str">
        <f>VLOOKUP(E1736,Def!$B$2:$C$15,2,FALSE)</f>
        <v>Utdanningsinsentiv</v>
      </c>
      <c r="I1736" s="3">
        <f>IF(A1736='Enheter, modell og år'!$F$2-1,0,G1736-VLOOKUP(A1736-1&amp;B1736&amp;C1736&amp;E1736,$F$2:$G$7561,2,FALSE))</f>
        <v>0</v>
      </c>
      <c r="J1736" s="3">
        <f>IF(A1736='Enheter, modell og år'!$F$2-1,0,VLOOKUP(A1736-1&amp;B1736&amp;C1736&amp;E1736,$F$2:$G$7561,2,FALSE))</f>
        <v>0</v>
      </c>
    </row>
    <row r="1737" spans="1:10" x14ac:dyDescent="0.25">
      <c r="A1737">
        <f t="shared" ref="A1737:C1737" si="1221">A1197</f>
        <v>2020</v>
      </c>
      <c r="B1737" t="str">
        <f t="shared" si="1221"/>
        <v>RFM</v>
      </c>
      <c r="C1737">
        <f t="shared" si="1221"/>
        <v>0</v>
      </c>
      <c r="D1737">
        <f>IFERROR(VLOOKUP(C1737,'Enheter, modell og år'!$A$2:$B$31,2,FALSE),0)</f>
        <v>0</v>
      </c>
      <c r="E1737" t="str">
        <f>'Liste detaljert wide'!$G$1</f>
        <v>Kandidatbev</v>
      </c>
      <c r="F1737" t="str">
        <f t="shared" si="1215"/>
        <v>2020RFM0Kandidatbev</v>
      </c>
      <c r="G1737" s="3">
        <f>'Liste detaljert wide'!G117</f>
        <v>0</v>
      </c>
      <c r="H1737" t="str">
        <f>VLOOKUP(E1737,Def!$B$2:$C$15,2,FALSE)</f>
        <v>Utdanningsinsentiv</v>
      </c>
      <c r="I1737" s="3">
        <f>IF(A1737='Enheter, modell og år'!$F$2-1,0,G1737-VLOOKUP(A1737-1&amp;B1737&amp;C1737&amp;E1737,$F$2:$G$7561,2,FALSE))</f>
        <v>0</v>
      </c>
      <c r="J1737" s="3">
        <f>IF(A1737='Enheter, modell og år'!$F$2-1,0,VLOOKUP(A1737-1&amp;B1737&amp;C1737&amp;E1737,$F$2:$G$7561,2,FALSE))</f>
        <v>0</v>
      </c>
    </row>
    <row r="1738" spans="1:10" x14ac:dyDescent="0.25">
      <c r="A1738">
        <f t="shared" ref="A1738:C1738" si="1222">A1198</f>
        <v>2020</v>
      </c>
      <c r="B1738" t="str">
        <f t="shared" si="1222"/>
        <v>RFM</v>
      </c>
      <c r="C1738">
        <f t="shared" si="1222"/>
        <v>0</v>
      </c>
      <c r="D1738">
        <f>IFERROR(VLOOKUP(C1738,'Enheter, modell og år'!$A$2:$B$31,2,FALSE),0)</f>
        <v>0</v>
      </c>
      <c r="E1738" t="str">
        <f>'Liste detaljert wide'!$G$1</f>
        <v>Kandidatbev</v>
      </c>
      <c r="F1738" t="str">
        <f t="shared" si="1215"/>
        <v>2020RFM0Kandidatbev</v>
      </c>
      <c r="G1738" s="3">
        <f>'Liste detaljert wide'!G118</f>
        <v>0</v>
      </c>
      <c r="H1738" t="str">
        <f>VLOOKUP(E1738,Def!$B$2:$C$15,2,FALSE)</f>
        <v>Utdanningsinsentiv</v>
      </c>
      <c r="I1738" s="3">
        <f>IF(A1738='Enheter, modell og år'!$F$2-1,0,G1738-VLOOKUP(A1738-1&amp;B1738&amp;C1738&amp;E1738,$F$2:$G$7561,2,FALSE))</f>
        <v>0</v>
      </c>
      <c r="J1738" s="3">
        <f>IF(A1738='Enheter, modell og år'!$F$2-1,0,VLOOKUP(A1738-1&amp;B1738&amp;C1738&amp;E1738,$F$2:$G$7561,2,FALSE))</f>
        <v>0</v>
      </c>
    </row>
    <row r="1739" spans="1:10" x14ac:dyDescent="0.25">
      <c r="A1739">
        <f t="shared" ref="A1739:C1739" si="1223">A1199</f>
        <v>2020</v>
      </c>
      <c r="B1739" t="str">
        <f t="shared" si="1223"/>
        <v>RFM</v>
      </c>
      <c r="C1739">
        <f t="shared" si="1223"/>
        <v>0</v>
      </c>
      <c r="D1739">
        <f>IFERROR(VLOOKUP(C1739,'Enheter, modell og år'!$A$2:$B$31,2,FALSE),0)</f>
        <v>0</v>
      </c>
      <c r="E1739" t="str">
        <f>'Liste detaljert wide'!$G$1</f>
        <v>Kandidatbev</v>
      </c>
      <c r="F1739" t="str">
        <f t="shared" si="1215"/>
        <v>2020RFM0Kandidatbev</v>
      </c>
      <c r="G1739" s="3">
        <f>'Liste detaljert wide'!G119</f>
        <v>0</v>
      </c>
      <c r="H1739" t="str">
        <f>VLOOKUP(E1739,Def!$B$2:$C$15,2,FALSE)</f>
        <v>Utdanningsinsentiv</v>
      </c>
      <c r="I1739" s="3">
        <f>IF(A1739='Enheter, modell og år'!$F$2-1,0,G1739-VLOOKUP(A1739-1&amp;B1739&amp;C1739&amp;E1739,$F$2:$G$7561,2,FALSE))</f>
        <v>0</v>
      </c>
      <c r="J1739" s="3">
        <f>IF(A1739='Enheter, modell og år'!$F$2-1,0,VLOOKUP(A1739-1&amp;B1739&amp;C1739&amp;E1739,$F$2:$G$7561,2,FALSE))</f>
        <v>0</v>
      </c>
    </row>
    <row r="1740" spans="1:10" x14ac:dyDescent="0.25">
      <c r="A1740">
        <f t="shared" ref="A1740:C1740" si="1224">A1200</f>
        <v>2020</v>
      </c>
      <c r="B1740" t="str">
        <f t="shared" si="1224"/>
        <v>RFM</v>
      </c>
      <c r="C1740">
        <f t="shared" si="1224"/>
        <v>0</v>
      </c>
      <c r="D1740">
        <f>IFERROR(VLOOKUP(C1740,'Enheter, modell og år'!$A$2:$B$31,2,FALSE),0)</f>
        <v>0</v>
      </c>
      <c r="E1740" t="str">
        <f>'Liste detaljert wide'!$G$1</f>
        <v>Kandidatbev</v>
      </c>
      <c r="F1740" t="str">
        <f t="shared" si="1215"/>
        <v>2020RFM0Kandidatbev</v>
      </c>
      <c r="G1740" s="3">
        <f>'Liste detaljert wide'!G120</f>
        <v>0</v>
      </c>
      <c r="H1740" t="str">
        <f>VLOOKUP(E1740,Def!$B$2:$C$15,2,FALSE)</f>
        <v>Utdanningsinsentiv</v>
      </c>
      <c r="I1740" s="3">
        <f>IF(A1740='Enheter, modell og år'!$F$2-1,0,G1740-VLOOKUP(A1740-1&amp;B1740&amp;C1740&amp;E1740,$F$2:$G$7561,2,FALSE))</f>
        <v>0</v>
      </c>
      <c r="J1740" s="3">
        <f>IF(A1740='Enheter, modell og år'!$F$2-1,0,VLOOKUP(A1740-1&amp;B1740&amp;C1740&amp;E1740,$F$2:$G$7561,2,FALSE))</f>
        <v>0</v>
      </c>
    </row>
    <row r="1741" spans="1:10" x14ac:dyDescent="0.25">
      <c r="A1741">
        <f t="shared" ref="A1741:C1741" si="1225">A1201</f>
        <v>2020</v>
      </c>
      <c r="B1741" t="str">
        <f t="shared" si="1225"/>
        <v>RFM</v>
      </c>
      <c r="C1741">
        <f t="shared" si="1225"/>
        <v>0</v>
      </c>
      <c r="D1741">
        <f>IFERROR(VLOOKUP(C1741,'Enheter, modell og år'!$A$2:$B$31,2,FALSE),0)</f>
        <v>0</v>
      </c>
      <c r="E1741" t="str">
        <f>'Liste detaljert wide'!$G$1</f>
        <v>Kandidatbev</v>
      </c>
      <c r="F1741" t="str">
        <f t="shared" si="1215"/>
        <v>2020RFM0Kandidatbev</v>
      </c>
      <c r="G1741" s="3">
        <f>'Liste detaljert wide'!G121</f>
        <v>0</v>
      </c>
      <c r="H1741" t="str">
        <f>VLOOKUP(E1741,Def!$B$2:$C$15,2,FALSE)</f>
        <v>Utdanningsinsentiv</v>
      </c>
      <c r="I1741" s="3">
        <f>IF(A1741='Enheter, modell og år'!$F$2-1,0,G1741-VLOOKUP(A1741-1&amp;B1741&amp;C1741&amp;E1741,$F$2:$G$7561,2,FALSE))</f>
        <v>0</v>
      </c>
      <c r="J1741" s="3">
        <f>IF(A1741='Enheter, modell og år'!$F$2-1,0,VLOOKUP(A1741-1&amp;B1741&amp;C1741&amp;E1741,$F$2:$G$7561,2,FALSE))</f>
        <v>0</v>
      </c>
    </row>
    <row r="1742" spans="1:10" x14ac:dyDescent="0.25">
      <c r="A1742">
        <f t="shared" ref="A1742:C1742" si="1226">A1202</f>
        <v>2021</v>
      </c>
      <c r="B1742" t="str">
        <f t="shared" si="1226"/>
        <v>RFM</v>
      </c>
      <c r="C1742">
        <f t="shared" si="1226"/>
        <v>0</v>
      </c>
      <c r="D1742">
        <f>IFERROR(VLOOKUP(C1742,'Enheter, modell og år'!$A$2:$B$31,2,FALSE),0)</f>
        <v>0</v>
      </c>
      <c r="E1742" t="str">
        <f>'Liste detaljert wide'!$G$1</f>
        <v>Kandidatbev</v>
      </c>
      <c r="F1742" t="str">
        <f t="shared" si="1215"/>
        <v>2021RFM0Kandidatbev</v>
      </c>
      <c r="G1742" s="3">
        <f>'Liste detaljert wide'!G122</f>
        <v>0</v>
      </c>
      <c r="H1742" t="str">
        <f>VLOOKUP(E1742,Def!$B$2:$C$15,2,FALSE)</f>
        <v>Utdanningsinsentiv</v>
      </c>
      <c r="I1742" s="3">
        <f>IF(A1742='Enheter, modell og år'!$F$2-1,0,G1742-VLOOKUP(A1742-1&amp;B1742&amp;C1742&amp;E1742,$F$2:$G$7561,2,FALSE))</f>
        <v>0</v>
      </c>
      <c r="J1742" s="3">
        <f>IF(A1742='Enheter, modell og år'!$F$2-1,0,VLOOKUP(A1742-1&amp;B1742&amp;C1742&amp;E1742,$F$2:$G$7561,2,FALSE))</f>
        <v>0</v>
      </c>
    </row>
    <row r="1743" spans="1:10" x14ac:dyDescent="0.25">
      <c r="A1743">
        <f t="shared" ref="A1743:C1743" si="1227">A1203</f>
        <v>2021</v>
      </c>
      <c r="B1743" t="str">
        <f t="shared" si="1227"/>
        <v>RFM</v>
      </c>
      <c r="C1743">
        <f t="shared" si="1227"/>
        <v>0</v>
      </c>
      <c r="D1743">
        <f>IFERROR(VLOOKUP(C1743,'Enheter, modell og år'!$A$2:$B$31,2,FALSE),0)</f>
        <v>0</v>
      </c>
      <c r="E1743" t="str">
        <f>'Liste detaljert wide'!$G$1</f>
        <v>Kandidatbev</v>
      </c>
      <c r="F1743" t="str">
        <f t="shared" si="1215"/>
        <v>2021RFM0Kandidatbev</v>
      </c>
      <c r="G1743" s="3">
        <f>'Liste detaljert wide'!G123</f>
        <v>0</v>
      </c>
      <c r="H1743" t="str">
        <f>VLOOKUP(E1743,Def!$B$2:$C$15,2,FALSE)</f>
        <v>Utdanningsinsentiv</v>
      </c>
      <c r="I1743" s="3">
        <f>IF(A1743='Enheter, modell og år'!$F$2-1,0,G1743-VLOOKUP(A1743-1&amp;B1743&amp;C1743&amp;E1743,$F$2:$G$7561,2,FALSE))</f>
        <v>0</v>
      </c>
      <c r="J1743" s="3">
        <f>IF(A1743='Enheter, modell og år'!$F$2-1,0,VLOOKUP(A1743-1&amp;B1743&amp;C1743&amp;E1743,$F$2:$G$7561,2,FALSE))</f>
        <v>0</v>
      </c>
    </row>
    <row r="1744" spans="1:10" x14ac:dyDescent="0.25">
      <c r="A1744">
        <f t="shared" ref="A1744:C1744" si="1228">A1204</f>
        <v>2021</v>
      </c>
      <c r="B1744" t="str">
        <f t="shared" si="1228"/>
        <v>RFM</v>
      </c>
      <c r="C1744">
        <f t="shared" si="1228"/>
        <v>0</v>
      </c>
      <c r="D1744">
        <f>IFERROR(VLOOKUP(C1744,'Enheter, modell og år'!$A$2:$B$31,2,FALSE),0)</f>
        <v>0</v>
      </c>
      <c r="E1744" t="str">
        <f>'Liste detaljert wide'!$G$1</f>
        <v>Kandidatbev</v>
      </c>
      <c r="F1744" t="str">
        <f t="shared" si="1215"/>
        <v>2021RFM0Kandidatbev</v>
      </c>
      <c r="G1744" s="3">
        <f>'Liste detaljert wide'!G124</f>
        <v>0</v>
      </c>
      <c r="H1744" t="str">
        <f>VLOOKUP(E1744,Def!$B$2:$C$15,2,FALSE)</f>
        <v>Utdanningsinsentiv</v>
      </c>
      <c r="I1744" s="3">
        <f>IF(A1744='Enheter, modell og år'!$F$2-1,0,G1744-VLOOKUP(A1744-1&amp;B1744&amp;C1744&amp;E1744,$F$2:$G$7561,2,FALSE))</f>
        <v>0</v>
      </c>
      <c r="J1744" s="3">
        <f>IF(A1744='Enheter, modell og år'!$F$2-1,0,VLOOKUP(A1744-1&amp;B1744&amp;C1744&amp;E1744,$F$2:$G$7561,2,FALSE))</f>
        <v>0</v>
      </c>
    </row>
    <row r="1745" spans="1:10" x14ac:dyDescent="0.25">
      <c r="A1745">
        <f t="shared" ref="A1745:C1745" si="1229">A1205</f>
        <v>2021</v>
      </c>
      <c r="B1745" t="str">
        <f t="shared" si="1229"/>
        <v>RFM</v>
      </c>
      <c r="C1745">
        <f t="shared" si="1229"/>
        <v>0</v>
      </c>
      <c r="D1745">
        <f>IFERROR(VLOOKUP(C1745,'Enheter, modell og år'!$A$2:$B$31,2,FALSE),0)</f>
        <v>0</v>
      </c>
      <c r="E1745" t="str">
        <f>'Liste detaljert wide'!$G$1</f>
        <v>Kandidatbev</v>
      </c>
      <c r="F1745" t="str">
        <f t="shared" si="1215"/>
        <v>2021RFM0Kandidatbev</v>
      </c>
      <c r="G1745" s="3">
        <f>'Liste detaljert wide'!G125</f>
        <v>0</v>
      </c>
      <c r="H1745" t="str">
        <f>VLOOKUP(E1745,Def!$B$2:$C$15,2,FALSE)</f>
        <v>Utdanningsinsentiv</v>
      </c>
      <c r="I1745" s="3">
        <f>IF(A1745='Enheter, modell og år'!$F$2-1,0,G1745-VLOOKUP(A1745-1&amp;B1745&amp;C1745&amp;E1745,$F$2:$G$7561,2,FALSE))</f>
        <v>0</v>
      </c>
      <c r="J1745" s="3">
        <f>IF(A1745='Enheter, modell og år'!$F$2-1,0,VLOOKUP(A1745-1&amp;B1745&amp;C1745&amp;E1745,$F$2:$G$7561,2,FALSE))</f>
        <v>0</v>
      </c>
    </row>
    <row r="1746" spans="1:10" x14ac:dyDescent="0.25">
      <c r="A1746">
        <f t="shared" ref="A1746:C1746" si="1230">A1206</f>
        <v>2021</v>
      </c>
      <c r="B1746" t="str">
        <f t="shared" si="1230"/>
        <v>RFM</v>
      </c>
      <c r="C1746">
        <f t="shared" si="1230"/>
        <v>0</v>
      </c>
      <c r="D1746">
        <f>IFERROR(VLOOKUP(C1746,'Enheter, modell og år'!$A$2:$B$31,2,FALSE),0)</f>
        <v>0</v>
      </c>
      <c r="E1746" t="str">
        <f>'Liste detaljert wide'!$G$1</f>
        <v>Kandidatbev</v>
      </c>
      <c r="F1746" t="str">
        <f t="shared" si="1215"/>
        <v>2021RFM0Kandidatbev</v>
      </c>
      <c r="G1746" s="3">
        <f>'Liste detaljert wide'!G126</f>
        <v>0</v>
      </c>
      <c r="H1746" t="str">
        <f>VLOOKUP(E1746,Def!$B$2:$C$15,2,FALSE)</f>
        <v>Utdanningsinsentiv</v>
      </c>
      <c r="I1746" s="3">
        <f>IF(A1746='Enheter, modell og år'!$F$2-1,0,G1746-VLOOKUP(A1746-1&amp;B1746&amp;C1746&amp;E1746,$F$2:$G$7561,2,FALSE))</f>
        <v>0</v>
      </c>
      <c r="J1746" s="3">
        <f>IF(A1746='Enheter, modell og år'!$F$2-1,0,VLOOKUP(A1746-1&amp;B1746&amp;C1746&amp;E1746,$F$2:$G$7561,2,FALSE))</f>
        <v>0</v>
      </c>
    </row>
    <row r="1747" spans="1:10" x14ac:dyDescent="0.25">
      <c r="A1747">
        <f t="shared" ref="A1747:C1747" si="1231">A1207</f>
        <v>2021</v>
      </c>
      <c r="B1747" t="str">
        <f t="shared" si="1231"/>
        <v>RFM</v>
      </c>
      <c r="C1747">
        <f t="shared" si="1231"/>
        <v>0</v>
      </c>
      <c r="D1747">
        <f>IFERROR(VLOOKUP(C1747,'Enheter, modell og år'!$A$2:$B$31,2,FALSE),0)</f>
        <v>0</v>
      </c>
      <c r="E1747" t="str">
        <f>'Liste detaljert wide'!$G$1</f>
        <v>Kandidatbev</v>
      </c>
      <c r="F1747" t="str">
        <f t="shared" si="1215"/>
        <v>2021RFM0Kandidatbev</v>
      </c>
      <c r="G1747" s="3">
        <f>'Liste detaljert wide'!G127</f>
        <v>0</v>
      </c>
      <c r="H1747" t="str">
        <f>VLOOKUP(E1747,Def!$B$2:$C$15,2,FALSE)</f>
        <v>Utdanningsinsentiv</v>
      </c>
      <c r="I1747" s="3">
        <f>IF(A1747='Enheter, modell og år'!$F$2-1,0,G1747-VLOOKUP(A1747-1&amp;B1747&amp;C1747&amp;E1747,$F$2:$G$7561,2,FALSE))</f>
        <v>0</v>
      </c>
      <c r="J1747" s="3">
        <f>IF(A1747='Enheter, modell og år'!$F$2-1,0,VLOOKUP(A1747-1&amp;B1747&amp;C1747&amp;E1747,$F$2:$G$7561,2,FALSE))</f>
        <v>0</v>
      </c>
    </row>
    <row r="1748" spans="1:10" x14ac:dyDescent="0.25">
      <c r="A1748">
        <f t="shared" ref="A1748:C1748" si="1232">A1208</f>
        <v>2021</v>
      </c>
      <c r="B1748" t="str">
        <f t="shared" si="1232"/>
        <v>RFM</v>
      </c>
      <c r="C1748">
        <f t="shared" si="1232"/>
        <v>0</v>
      </c>
      <c r="D1748">
        <f>IFERROR(VLOOKUP(C1748,'Enheter, modell og år'!$A$2:$B$31,2,FALSE),0)</f>
        <v>0</v>
      </c>
      <c r="E1748" t="str">
        <f>'Liste detaljert wide'!$G$1</f>
        <v>Kandidatbev</v>
      </c>
      <c r="F1748" t="str">
        <f t="shared" si="1215"/>
        <v>2021RFM0Kandidatbev</v>
      </c>
      <c r="G1748" s="3">
        <f>'Liste detaljert wide'!G128</f>
        <v>0</v>
      </c>
      <c r="H1748" t="str">
        <f>VLOOKUP(E1748,Def!$B$2:$C$15,2,FALSE)</f>
        <v>Utdanningsinsentiv</v>
      </c>
      <c r="I1748" s="3">
        <f>IF(A1748='Enheter, modell og år'!$F$2-1,0,G1748-VLOOKUP(A1748-1&amp;B1748&amp;C1748&amp;E1748,$F$2:$G$7561,2,FALSE))</f>
        <v>0</v>
      </c>
      <c r="J1748" s="3">
        <f>IF(A1748='Enheter, modell og år'!$F$2-1,0,VLOOKUP(A1748-1&amp;B1748&amp;C1748&amp;E1748,$F$2:$G$7561,2,FALSE))</f>
        <v>0</v>
      </c>
    </row>
    <row r="1749" spans="1:10" x14ac:dyDescent="0.25">
      <c r="A1749">
        <f t="shared" ref="A1749:C1749" si="1233">A1209</f>
        <v>2021</v>
      </c>
      <c r="B1749" t="str">
        <f t="shared" si="1233"/>
        <v>RFM</v>
      </c>
      <c r="C1749">
        <f t="shared" si="1233"/>
        <v>0</v>
      </c>
      <c r="D1749">
        <f>IFERROR(VLOOKUP(C1749,'Enheter, modell og år'!$A$2:$B$31,2,FALSE),0)</f>
        <v>0</v>
      </c>
      <c r="E1749" t="str">
        <f>'Liste detaljert wide'!$G$1</f>
        <v>Kandidatbev</v>
      </c>
      <c r="F1749" t="str">
        <f t="shared" si="1215"/>
        <v>2021RFM0Kandidatbev</v>
      </c>
      <c r="G1749" s="3">
        <f>'Liste detaljert wide'!G129</f>
        <v>0</v>
      </c>
      <c r="H1749" t="str">
        <f>VLOOKUP(E1749,Def!$B$2:$C$15,2,FALSE)</f>
        <v>Utdanningsinsentiv</v>
      </c>
      <c r="I1749" s="3">
        <f>IF(A1749='Enheter, modell og år'!$F$2-1,0,G1749-VLOOKUP(A1749-1&amp;B1749&amp;C1749&amp;E1749,$F$2:$G$7561,2,FALSE))</f>
        <v>0</v>
      </c>
      <c r="J1749" s="3">
        <f>IF(A1749='Enheter, modell og år'!$F$2-1,0,VLOOKUP(A1749-1&amp;B1749&amp;C1749&amp;E1749,$F$2:$G$7561,2,FALSE))</f>
        <v>0</v>
      </c>
    </row>
    <row r="1750" spans="1:10" x14ac:dyDescent="0.25">
      <c r="A1750">
        <f t="shared" ref="A1750:C1750" si="1234">A1210</f>
        <v>2021</v>
      </c>
      <c r="B1750" t="str">
        <f t="shared" si="1234"/>
        <v>RFM</v>
      </c>
      <c r="C1750">
        <f t="shared" si="1234"/>
        <v>0</v>
      </c>
      <c r="D1750">
        <f>IFERROR(VLOOKUP(C1750,'Enheter, modell og år'!$A$2:$B$31,2,FALSE),0)</f>
        <v>0</v>
      </c>
      <c r="E1750" t="str">
        <f>'Liste detaljert wide'!$G$1</f>
        <v>Kandidatbev</v>
      </c>
      <c r="F1750" t="str">
        <f t="shared" si="1215"/>
        <v>2021RFM0Kandidatbev</v>
      </c>
      <c r="G1750" s="3">
        <f>'Liste detaljert wide'!G130</f>
        <v>0</v>
      </c>
      <c r="H1750" t="str">
        <f>VLOOKUP(E1750,Def!$B$2:$C$15,2,FALSE)</f>
        <v>Utdanningsinsentiv</v>
      </c>
      <c r="I1750" s="3">
        <f>IF(A1750='Enheter, modell og år'!$F$2-1,0,G1750-VLOOKUP(A1750-1&amp;B1750&amp;C1750&amp;E1750,$F$2:$G$7561,2,FALSE))</f>
        <v>0</v>
      </c>
      <c r="J1750" s="3">
        <f>IF(A1750='Enheter, modell og år'!$F$2-1,0,VLOOKUP(A1750-1&amp;B1750&amp;C1750&amp;E1750,$F$2:$G$7561,2,FALSE))</f>
        <v>0</v>
      </c>
    </row>
    <row r="1751" spans="1:10" x14ac:dyDescent="0.25">
      <c r="A1751">
        <f t="shared" ref="A1751:C1751" si="1235">A1211</f>
        <v>2021</v>
      </c>
      <c r="B1751" t="str">
        <f t="shared" si="1235"/>
        <v>RFM</v>
      </c>
      <c r="C1751">
        <f t="shared" si="1235"/>
        <v>0</v>
      </c>
      <c r="D1751">
        <f>IFERROR(VLOOKUP(C1751,'Enheter, modell og år'!$A$2:$B$31,2,FALSE),0)</f>
        <v>0</v>
      </c>
      <c r="E1751" t="str">
        <f>'Liste detaljert wide'!$G$1</f>
        <v>Kandidatbev</v>
      </c>
      <c r="F1751" t="str">
        <f t="shared" si="1215"/>
        <v>2021RFM0Kandidatbev</v>
      </c>
      <c r="G1751" s="3">
        <f>'Liste detaljert wide'!G131</f>
        <v>0</v>
      </c>
      <c r="H1751" t="str">
        <f>VLOOKUP(E1751,Def!$B$2:$C$15,2,FALSE)</f>
        <v>Utdanningsinsentiv</v>
      </c>
      <c r="I1751" s="3">
        <f>IF(A1751='Enheter, modell og år'!$F$2-1,0,G1751-VLOOKUP(A1751-1&amp;B1751&amp;C1751&amp;E1751,$F$2:$G$7561,2,FALSE))</f>
        <v>0</v>
      </c>
      <c r="J1751" s="3">
        <f>IF(A1751='Enheter, modell og år'!$F$2-1,0,VLOOKUP(A1751-1&amp;B1751&amp;C1751&amp;E1751,$F$2:$G$7561,2,FALSE))</f>
        <v>0</v>
      </c>
    </row>
    <row r="1752" spans="1:10" x14ac:dyDescent="0.25">
      <c r="A1752">
        <f t="shared" ref="A1752:C1752" si="1236">A1212</f>
        <v>2021</v>
      </c>
      <c r="B1752" t="str">
        <f t="shared" si="1236"/>
        <v>RFM</v>
      </c>
      <c r="C1752">
        <f t="shared" si="1236"/>
        <v>0</v>
      </c>
      <c r="D1752">
        <f>IFERROR(VLOOKUP(C1752,'Enheter, modell og år'!$A$2:$B$31,2,FALSE),0)</f>
        <v>0</v>
      </c>
      <c r="E1752" t="str">
        <f>'Liste detaljert wide'!$G$1</f>
        <v>Kandidatbev</v>
      </c>
      <c r="F1752" t="str">
        <f t="shared" si="1215"/>
        <v>2021RFM0Kandidatbev</v>
      </c>
      <c r="G1752" s="3">
        <f>'Liste detaljert wide'!G132</f>
        <v>0</v>
      </c>
      <c r="H1752" t="str">
        <f>VLOOKUP(E1752,Def!$B$2:$C$15,2,FALSE)</f>
        <v>Utdanningsinsentiv</v>
      </c>
      <c r="I1752" s="3">
        <f>IF(A1752='Enheter, modell og år'!$F$2-1,0,G1752-VLOOKUP(A1752-1&amp;B1752&amp;C1752&amp;E1752,$F$2:$G$7561,2,FALSE))</f>
        <v>0</v>
      </c>
      <c r="J1752" s="3">
        <f>IF(A1752='Enheter, modell og år'!$F$2-1,0,VLOOKUP(A1752-1&amp;B1752&amp;C1752&amp;E1752,$F$2:$G$7561,2,FALSE))</f>
        <v>0</v>
      </c>
    </row>
    <row r="1753" spans="1:10" x14ac:dyDescent="0.25">
      <c r="A1753">
        <f t="shared" ref="A1753:C1753" si="1237">A1213</f>
        <v>2021</v>
      </c>
      <c r="B1753" t="str">
        <f t="shared" si="1237"/>
        <v>RFM</v>
      </c>
      <c r="C1753">
        <f t="shared" si="1237"/>
        <v>0</v>
      </c>
      <c r="D1753">
        <f>IFERROR(VLOOKUP(C1753,'Enheter, modell og år'!$A$2:$B$31,2,FALSE),0)</f>
        <v>0</v>
      </c>
      <c r="E1753" t="str">
        <f>'Liste detaljert wide'!$G$1</f>
        <v>Kandidatbev</v>
      </c>
      <c r="F1753" t="str">
        <f t="shared" si="1215"/>
        <v>2021RFM0Kandidatbev</v>
      </c>
      <c r="G1753" s="3">
        <f>'Liste detaljert wide'!G133</f>
        <v>0</v>
      </c>
      <c r="H1753" t="str">
        <f>VLOOKUP(E1753,Def!$B$2:$C$15,2,FALSE)</f>
        <v>Utdanningsinsentiv</v>
      </c>
      <c r="I1753" s="3">
        <f>IF(A1753='Enheter, modell og år'!$F$2-1,0,G1753-VLOOKUP(A1753-1&amp;B1753&amp;C1753&amp;E1753,$F$2:$G$7561,2,FALSE))</f>
        <v>0</v>
      </c>
      <c r="J1753" s="3">
        <f>IF(A1753='Enheter, modell og år'!$F$2-1,0,VLOOKUP(A1753-1&amp;B1753&amp;C1753&amp;E1753,$F$2:$G$7561,2,FALSE))</f>
        <v>0</v>
      </c>
    </row>
    <row r="1754" spans="1:10" x14ac:dyDescent="0.25">
      <c r="A1754">
        <f t="shared" ref="A1754:C1754" si="1238">A1214</f>
        <v>2021</v>
      </c>
      <c r="B1754" t="str">
        <f t="shared" si="1238"/>
        <v>RFM</v>
      </c>
      <c r="C1754">
        <f t="shared" si="1238"/>
        <v>0</v>
      </c>
      <c r="D1754">
        <f>IFERROR(VLOOKUP(C1754,'Enheter, modell og år'!$A$2:$B$31,2,FALSE),0)</f>
        <v>0</v>
      </c>
      <c r="E1754" t="str">
        <f>'Liste detaljert wide'!$G$1</f>
        <v>Kandidatbev</v>
      </c>
      <c r="F1754" t="str">
        <f t="shared" si="1215"/>
        <v>2021RFM0Kandidatbev</v>
      </c>
      <c r="G1754" s="3">
        <f>'Liste detaljert wide'!G134</f>
        <v>0</v>
      </c>
      <c r="H1754" t="str">
        <f>VLOOKUP(E1754,Def!$B$2:$C$15,2,FALSE)</f>
        <v>Utdanningsinsentiv</v>
      </c>
      <c r="I1754" s="3">
        <f>IF(A1754='Enheter, modell og år'!$F$2-1,0,G1754-VLOOKUP(A1754-1&amp;B1754&amp;C1754&amp;E1754,$F$2:$G$7561,2,FALSE))</f>
        <v>0</v>
      </c>
      <c r="J1754" s="3">
        <f>IF(A1754='Enheter, modell og år'!$F$2-1,0,VLOOKUP(A1754-1&amp;B1754&amp;C1754&amp;E1754,$F$2:$G$7561,2,FALSE))</f>
        <v>0</v>
      </c>
    </row>
    <row r="1755" spans="1:10" x14ac:dyDescent="0.25">
      <c r="A1755">
        <f t="shared" ref="A1755:C1755" si="1239">A1215</f>
        <v>2021</v>
      </c>
      <c r="B1755" t="str">
        <f t="shared" si="1239"/>
        <v>RFM</v>
      </c>
      <c r="C1755">
        <f t="shared" si="1239"/>
        <v>0</v>
      </c>
      <c r="D1755">
        <f>IFERROR(VLOOKUP(C1755,'Enheter, modell og år'!$A$2:$B$31,2,FALSE),0)</f>
        <v>0</v>
      </c>
      <c r="E1755" t="str">
        <f>'Liste detaljert wide'!$G$1</f>
        <v>Kandidatbev</v>
      </c>
      <c r="F1755" t="str">
        <f t="shared" si="1215"/>
        <v>2021RFM0Kandidatbev</v>
      </c>
      <c r="G1755" s="3">
        <f>'Liste detaljert wide'!G135</f>
        <v>0</v>
      </c>
      <c r="H1755" t="str">
        <f>VLOOKUP(E1755,Def!$B$2:$C$15,2,FALSE)</f>
        <v>Utdanningsinsentiv</v>
      </c>
      <c r="I1755" s="3">
        <f>IF(A1755='Enheter, modell og år'!$F$2-1,0,G1755-VLOOKUP(A1755-1&amp;B1755&amp;C1755&amp;E1755,$F$2:$G$7561,2,FALSE))</f>
        <v>0</v>
      </c>
      <c r="J1755" s="3">
        <f>IF(A1755='Enheter, modell og år'!$F$2-1,0,VLOOKUP(A1755-1&amp;B1755&amp;C1755&amp;E1755,$F$2:$G$7561,2,FALSE))</f>
        <v>0</v>
      </c>
    </row>
    <row r="1756" spans="1:10" x14ac:dyDescent="0.25">
      <c r="A1756">
        <f t="shared" ref="A1756:C1756" si="1240">A1216</f>
        <v>2021</v>
      </c>
      <c r="B1756" t="str">
        <f t="shared" si="1240"/>
        <v>RFM</v>
      </c>
      <c r="C1756">
        <f t="shared" si="1240"/>
        <v>0</v>
      </c>
      <c r="D1756">
        <f>IFERROR(VLOOKUP(C1756,'Enheter, modell og år'!$A$2:$B$31,2,FALSE),0)</f>
        <v>0</v>
      </c>
      <c r="E1756" t="str">
        <f>'Liste detaljert wide'!$G$1</f>
        <v>Kandidatbev</v>
      </c>
      <c r="F1756" t="str">
        <f t="shared" si="1215"/>
        <v>2021RFM0Kandidatbev</v>
      </c>
      <c r="G1756" s="3">
        <f>'Liste detaljert wide'!G136</f>
        <v>0</v>
      </c>
      <c r="H1756" t="str">
        <f>VLOOKUP(E1756,Def!$B$2:$C$15,2,FALSE)</f>
        <v>Utdanningsinsentiv</v>
      </c>
      <c r="I1756" s="3">
        <f>IF(A1756='Enheter, modell og år'!$F$2-1,0,G1756-VLOOKUP(A1756-1&amp;B1756&amp;C1756&amp;E1756,$F$2:$G$7561,2,FALSE))</f>
        <v>0</v>
      </c>
      <c r="J1756" s="3">
        <f>IF(A1756='Enheter, modell og år'!$F$2-1,0,VLOOKUP(A1756-1&amp;B1756&amp;C1756&amp;E1756,$F$2:$G$7561,2,FALSE))</f>
        <v>0</v>
      </c>
    </row>
    <row r="1757" spans="1:10" x14ac:dyDescent="0.25">
      <c r="A1757">
        <f t="shared" ref="A1757:C1757" si="1241">A1217</f>
        <v>2021</v>
      </c>
      <c r="B1757" t="str">
        <f t="shared" si="1241"/>
        <v>RFM</v>
      </c>
      <c r="C1757">
        <f t="shared" si="1241"/>
        <v>0</v>
      </c>
      <c r="D1757">
        <f>IFERROR(VLOOKUP(C1757,'Enheter, modell og år'!$A$2:$B$31,2,FALSE),0)</f>
        <v>0</v>
      </c>
      <c r="E1757" t="str">
        <f>'Liste detaljert wide'!$G$1</f>
        <v>Kandidatbev</v>
      </c>
      <c r="F1757" t="str">
        <f t="shared" si="1215"/>
        <v>2021RFM0Kandidatbev</v>
      </c>
      <c r="G1757" s="3">
        <f>'Liste detaljert wide'!G137</f>
        <v>0</v>
      </c>
      <c r="H1757" t="str">
        <f>VLOOKUP(E1757,Def!$B$2:$C$15,2,FALSE)</f>
        <v>Utdanningsinsentiv</v>
      </c>
      <c r="I1757" s="3">
        <f>IF(A1757='Enheter, modell og år'!$F$2-1,0,G1757-VLOOKUP(A1757-1&amp;B1757&amp;C1757&amp;E1757,$F$2:$G$7561,2,FALSE))</f>
        <v>0</v>
      </c>
      <c r="J1757" s="3">
        <f>IF(A1757='Enheter, modell og år'!$F$2-1,0,VLOOKUP(A1757-1&amp;B1757&amp;C1757&amp;E1757,$F$2:$G$7561,2,FALSE))</f>
        <v>0</v>
      </c>
    </row>
    <row r="1758" spans="1:10" x14ac:dyDescent="0.25">
      <c r="A1758">
        <f t="shared" ref="A1758:C1758" si="1242">A1218</f>
        <v>2021</v>
      </c>
      <c r="B1758" t="str">
        <f t="shared" si="1242"/>
        <v>RFM</v>
      </c>
      <c r="C1758">
        <f t="shared" si="1242"/>
        <v>0</v>
      </c>
      <c r="D1758">
        <f>IFERROR(VLOOKUP(C1758,'Enheter, modell og år'!$A$2:$B$31,2,FALSE),0)</f>
        <v>0</v>
      </c>
      <c r="E1758" t="str">
        <f>'Liste detaljert wide'!$G$1</f>
        <v>Kandidatbev</v>
      </c>
      <c r="F1758" t="str">
        <f t="shared" si="1215"/>
        <v>2021RFM0Kandidatbev</v>
      </c>
      <c r="G1758" s="3">
        <f>'Liste detaljert wide'!G138</f>
        <v>0</v>
      </c>
      <c r="H1758" t="str">
        <f>VLOOKUP(E1758,Def!$B$2:$C$15,2,FALSE)</f>
        <v>Utdanningsinsentiv</v>
      </c>
      <c r="I1758" s="3">
        <f>IF(A1758='Enheter, modell og år'!$F$2-1,0,G1758-VLOOKUP(A1758-1&amp;B1758&amp;C1758&amp;E1758,$F$2:$G$7561,2,FALSE))</f>
        <v>0</v>
      </c>
      <c r="J1758" s="3">
        <f>IF(A1758='Enheter, modell og år'!$F$2-1,0,VLOOKUP(A1758-1&amp;B1758&amp;C1758&amp;E1758,$F$2:$G$7561,2,FALSE))</f>
        <v>0</v>
      </c>
    </row>
    <row r="1759" spans="1:10" x14ac:dyDescent="0.25">
      <c r="A1759">
        <f t="shared" ref="A1759:C1759" si="1243">A1219</f>
        <v>2021</v>
      </c>
      <c r="B1759" t="str">
        <f t="shared" si="1243"/>
        <v>RFM</v>
      </c>
      <c r="C1759">
        <f t="shared" si="1243"/>
        <v>0</v>
      </c>
      <c r="D1759">
        <f>IFERROR(VLOOKUP(C1759,'Enheter, modell og år'!$A$2:$B$31,2,FALSE),0)</f>
        <v>0</v>
      </c>
      <c r="E1759" t="str">
        <f>'Liste detaljert wide'!$G$1</f>
        <v>Kandidatbev</v>
      </c>
      <c r="F1759" t="str">
        <f t="shared" si="1215"/>
        <v>2021RFM0Kandidatbev</v>
      </c>
      <c r="G1759" s="3">
        <f>'Liste detaljert wide'!G139</f>
        <v>0</v>
      </c>
      <c r="H1759" t="str">
        <f>VLOOKUP(E1759,Def!$B$2:$C$15,2,FALSE)</f>
        <v>Utdanningsinsentiv</v>
      </c>
      <c r="I1759" s="3">
        <f>IF(A1759='Enheter, modell og år'!$F$2-1,0,G1759-VLOOKUP(A1759-1&amp;B1759&amp;C1759&amp;E1759,$F$2:$G$7561,2,FALSE))</f>
        <v>0</v>
      </c>
      <c r="J1759" s="3">
        <f>IF(A1759='Enheter, modell og år'!$F$2-1,0,VLOOKUP(A1759-1&amp;B1759&amp;C1759&amp;E1759,$F$2:$G$7561,2,FALSE))</f>
        <v>0</v>
      </c>
    </row>
    <row r="1760" spans="1:10" x14ac:dyDescent="0.25">
      <c r="A1760">
        <f t="shared" ref="A1760:C1760" si="1244">A1220</f>
        <v>2021</v>
      </c>
      <c r="B1760" t="str">
        <f t="shared" si="1244"/>
        <v>RFM</v>
      </c>
      <c r="C1760">
        <f t="shared" si="1244"/>
        <v>0</v>
      </c>
      <c r="D1760">
        <f>IFERROR(VLOOKUP(C1760,'Enheter, modell og år'!$A$2:$B$31,2,FALSE),0)</f>
        <v>0</v>
      </c>
      <c r="E1760" t="str">
        <f>'Liste detaljert wide'!$G$1</f>
        <v>Kandidatbev</v>
      </c>
      <c r="F1760" t="str">
        <f t="shared" si="1215"/>
        <v>2021RFM0Kandidatbev</v>
      </c>
      <c r="G1760" s="3">
        <f>'Liste detaljert wide'!G140</f>
        <v>0</v>
      </c>
      <c r="H1760" t="str">
        <f>VLOOKUP(E1760,Def!$B$2:$C$15,2,FALSE)</f>
        <v>Utdanningsinsentiv</v>
      </c>
      <c r="I1760" s="3">
        <f>IF(A1760='Enheter, modell og år'!$F$2-1,0,G1760-VLOOKUP(A1760-1&amp;B1760&amp;C1760&amp;E1760,$F$2:$G$7561,2,FALSE))</f>
        <v>0</v>
      </c>
      <c r="J1760" s="3">
        <f>IF(A1760='Enheter, modell og år'!$F$2-1,0,VLOOKUP(A1760-1&amp;B1760&amp;C1760&amp;E1760,$F$2:$G$7561,2,FALSE))</f>
        <v>0</v>
      </c>
    </row>
    <row r="1761" spans="1:10" x14ac:dyDescent="0.25">
      <c r="A1761">
        <f t="shared" ref="A1761:C1761" si="1245">A1221</f>
        <v>2021</v>
      </c>
      <c r="B1761" t="str">
        <f t="shared" si="1245"/>
        <v>RFM</v>
      </c>
      <c r="C1761">
        <f t="shared" si="1245"/>
        <v>0</v>
      </c>
      <c r="D1761">
        <f>IFERROR(VLOOKUP(C1761,'Enheter, modell og år'!$A$2:$B$31,2,FALSE),0)</f>
        <v>0</v>
      </c>
      <c r="E1761" t="str">
        <f>'Liste detaljert wide'!$G$1</f>
        <v>Kandidatbev</v>
      </c>
      <c r="F1761" t="str">
        <f t="shared" si="1215"/>
        <v>2021RFM0Kandidatbev</v>
      </c>
      <c r="G1761" s="3">
        <f>'Liste detaljert wide'!G141</f>
        <v>0</v>
      </c>
      <c r="H1761" t="str">
        <f>VLOOKUP(E1761,Def!$B$2:$C$15,2,FALSE)</f>
        <v>Utdanningsinsentiv</v>
      </c>
      <c r="I1761" s="3">
        <f>IF(A1761='Enheter, modell og år'!$F$2-1,0,G1761-VLOOKUP(A1761-1&amp;B1761&amp;C1761&amp;E1761,$F$2:$G$7561,2,FALSE))</f>
        <v>0</v>
      </c>
      <c r="J1761" s="3">
        <f>IF(A1761='Enheter, modell og år'!$F$2-1,0,VLOOKUP(A1761-1&amp;B1761&amp;C1761&amp;E1761,$F$2:$G$7561,2,FALSE))</f>
        <v>0</v>
      </c>
    </row>
    <row r="1762" spans="1:10" x14ac:dyDescent="0.25">
      <c r="A1762">
        <f t="shared" ref="A1762:C1762" si="1246">A1222</f>
        <v>2021</v>
      </c>
      <c r="B1762" t="str">
        <f t="shared" si="1246"/>
        <v>RFM</v>
      </c>
      <c r="C1762">
        <f t="shared" si="1246"/>
        <v>0</v>
      </c>
      <c r="D1762">
        <f>IFERROR(VLOOKUP(C1762,'Enheter, modell og år'!$A$2:$B$31,2,FALSE),0)</f>
        <v>0</v>
      </c>
      <c r="E1762" t="str">
        <f>'Liste detaljert wide'!$G$1</f>
        <v>Kandidatbev</v>
      </c>
      <c r="F1762" t="str">
        <f t="shared" si="1215"/>
        <v>2021RFM0Kandidatbev</v>
      </c>
      <c r="G1762" s="3">
        <f>'Liste detaljert wide'!G142</f>
        <v>0</v>
      </c>
      <c r="H1762" t="str">
        <f>VLOOKUP(E1762,Def!$B$2:$C$15,2,FALSE)</f>
        <v>Utdanningsinsentiv</v>
      </c>
      <c r="I1762" s="3">
        <f>IF(A1762='Enheter, modell og år'!$F$2-1,0,G1762-VLOOKUP(A1762-1&amp;B1762&amp;C1762&amp;E1762,$F$2:$G$7561,2,FALSE))</f>
        <v>0</v>
      </c>
      <c r="J1762" s="3">
        <f>IF(A1762='Enheter, modell og år'!$F$2-1,0,VLOOKUP(A1762-1&amp;B1762&amp;C1762&amp;E1762,$F$2:$G$7561,2,FALSE))</f>
        <v>0</v>
      </c>
    </row>
    <row r="1763" spans="1:10" x14ac:dyDescent="0.25">
      <c r="A1763">
        <f t="shared" ref="A1763:C1763" si="1247">A1223</f>
        <v>2021</v>
      </c>
      <c r="B1763" t="str">
        <f t="shared" si="1247"/>
        <v>RFM</v>
      </c>
      <c r="C1763">
        <f t="shared" si="1247"/>
        <v>0</v>
      </c>
      <c r="D1763">
        <f>IFERROR(VLOOKUP(C1763,'Enheter, modell og år'!$A$2:$B$31,2,FALSE),0)</f>
        <v>0</v>
      </c>
      <c r="E1763" t="str">
        <f>'Liste detaljert wide'!$G$1</f>
        <v>Kandidatbev</v>
      </c>
      <c r="F1763" t="str">
        <f t="shared" si="1215"/>
        <v>2021RFM0Kandidatbev</v>
      </c>
      <c r="G1763" s="3">
        <f>'Liste detaljert wide'!G143</f>
        <v>0</v>
      </c>
      <c r="H1763" t="str">
        <f>VLOOKUP(E1763,Def!$B$2:$C$15,2,FALSE)</f>
        <v>Utdanningsinsentiv</v>
      </c>
      <c r="I1763" s="3">
        <f>IF(A1763='Enheter, modell og år'!$F$2-1,0,G1763-VLOOKUP(A1763-1&amp;B1763&amp;C1763&amp;E1763,$F$2:$G$7561,2,FALSE))</f>
        <v>0</v>
      </c>
      <c r="J1763" s="3">
        <f>IF(A1763='Enheter, modell og år'!$F$2-1,0,VLOOKUP(A1763-1&amp;B1763&amp;C1763&amp;E1763,$F$2:$G$7561,2,FALSE))</f>
        <v>0</v>
      </c>
    </row>
    <row r="1764" spans="1:10" x14ac:dyDescent="0.25">
      <c r="A1764">
        <f t="shared" ref="A1764:C1764" si="1248">A1224</f>
        <v>2021</v>
      </c>
      <c r="B1764" t="str">
        <f t="shared" si="1248"/>
        <v>RFM</v>
      </c>
      <c r="C1764">
        <f t="shared" si="1248"/>
        <v>0</v>
      </c>
      <c r="D1764">
        <f>IFERROR(VLOOKUP(C1764,'Enheter, modell og år'!$A$2:$B$31,2,FALSE),0)</f>
        <v>0</v>
      </c>
      <c r="E1764" t="str">
        <f>'Liste detaljert wide'!$G$1</f>
        <v>Kandidatbev</v>
      </c>
      <c r="F1764" t="str">
        <f t="shared" si="1215"/>
        <v>2021RFM0Kandidatbev</v>
      </c>
      <c r="G1764" s="3">
        <f>'Liste detaljert wide'!G144</f>
        <v>0</v>
      </c>
      <c r="H1764" t="str">
        <f>VLOOKUP(E1764,Def!$B$2:$C$15,2,FALSE)</f>
        <v>Utdanningsinsentiv</v>
      </c>
      <c r="I1764" s="3">
        <f>IF(A1764='Enheter, modell og år'!$F$2-1,0,G1764-VLOOKUP(A1764-1&amp;B1764&amp;C1764&amp;E1764,$F$2:$G$7561,2,FALSE))</f>
        <v>0</v>
      </c>
      <c r="J1764" s="3">
        <f>IF(A1764='Enheter, modell og år'!$F$2-1,0,VLOOKUP(A1764-1&amp;B1764&amp;C1764&amp;E1764,$F$2:$G$7561,2,FALSE))</f>
        <v>0</v>
      </c>
    </row>
    <row r="1765" spans="1:10" x14ac:dyDescent="0.25">
      <c r="A1765">
        <f t="shared" ref="A1765:C1765" si="1249">A1225</f>
        <v>2021</v>
      </c>
      <c r="B1765" t="str">
        <f t="shared" si="1249"/>
        <v>RFM</v>
      </c>
      <c r="C1765">
        <f t="shared" si="1249"/>
        <v>0</v>
      </c>
      <c r="D1765">
        <f>IFERROR(VLOOKUP(C1765,'Enheter, modell og år'!$A$2:$B$31,2,FALSE),0)</f>
        <v>0</v>
      </c>
      <c r="E1765" t="str">
        <f>'Liste detaljert wide'!$G$1</f>
        <v>Kandidatbev</v>
      </c>
      <c r="F1765" t="str">
        <f t="shared" si="1215"/>
        <v>2021RFM0Kandidatbev</v>
      </c>
      <c r="G1765" s="3">
        <f>'Liste detaljert wide'!G145</f>
        <v>0</v>
      </c>
      <c r="H1765" t="str">
        <f>VLOOKUP(E1765,Def!$B$2:$C$15,2,FALSE)</f>
        <v>Utdanningsinsentiv</v>
      </c>
      <c r="I1765" s="3">
        <f>IF(A1765='Enheter, modell og år'!$F$2-1,0,G1765-VLOOKUP(A1765-1&amp;B1765&amp;C1765&amp;E1765,$F$2:$G$7561,2,FALSE))</f>
        <v>0</v>
      </c>
      <c r="J1765" s="3">
        <f>IF(A1765='Enheter, modell og år'!$F$2-1,0,VLOOKUP(A1765-1&amp;B1765&amp;C1765&amp;E1765,$F$2:$G$7561,2,FALSE))</f>
        <v>0</v>
      </c>
    </row>
    <row r="1766" spans="1:10" x14ac:dyDescent="0.25">
      <c r="A1766">
        <f t="shared" ref="A1766:C1766" si="1250">A1226</f>
        <v>2021</v>
      </c>
      <c r="B1766" t="str">
        <f t="shared" si="1250"/>
        <v>RFM</v>
      </c>
      <c r="C1766">
        <f t="shared" si="1250"/>
        <v>0</v>
      </c>
      <c r="D1766">
        <f>IFERROR(VLOOKUP(C1766,'Enheter, modell og år'!$A$2:$B$31,2,FALSE),0)</f>
        <v>0</v>
      </c>
      <c r="E1766" t="str">
        <f>'Liste detaljert wide'!$G$1</f>
        <v>Kandidatbev</v>
      </c>
      <c r="F1766" t="str">
        <f t="shared" si="1215"/>
        <v>2021RFM0Kandidatbev</v>
      </c>
      <c r="G1766" s="3">
        <f>'Liste detaljert wide'!G146</f>
        <v>0</v>
      </c>
      <c r="H1766" t="str">
        <f>VLOOKUP(E1766,Def!$B$2:$C$15,2,FALSE)</f>
        <v>Utdanningsinsentiv</v>
      </c>
      <c r="I1766" s="3">
        <f>IF(A1766='Enheter, modell og år'!$F$2-1,0,G1766-VLOOKUP(A1766-1&amp;B1766&amp;C1766&amp;E1766,$F$2:$G$7561,2,FALSE))</f>
        <v>0</v>
      </c>
      <c r="J1766" s="3">
        <f>IF(A1766='Enheter, modell og år'!$F$2-1,0,VLOOKUP(A1766-1&amp;B1766&amp;C1766&amp;E1766,$F$2:$G$7561,2,FALSE))</f>
        <v>0</v>
      </c>
    </row>
    <row r="1767" spans="1:10" x14ac:dyDescent="0.25">
      <c r="A1767">
        <f t="shared" ref="A1767:C1767" si="1251">A1227</f>
        <v>2021</v>
      </c>
      <c r="B1767" t="str">
        <f t="shared" si="1251"/>
        <v>RFM</v>
      </c>
      <c r="C1767">
        <f t="shared" si="1251"/>
        <v>0</v>
      </c>
      <c r="D1767">
        <f>IFERROR(VLOOKUP(C1767,'Enheter, modell og år'!$A$2:$B$31,2,FALSE),0)</f>
        <v>0</v>
      </c>
      <c r="E1767" t="str">
        <f>'Liste detaljert wide'!$G$1</f>
        <v>Kandidatbev</v>
      </c>
      <c r="F1767" t="str">
        <f t="shared" si="1215"/>
        <v>2021RFM0Kandidatbev</v>
      </c>
      <c r="G1767" s="3">
        <f>'Liste detaljert wide'!G147</f>
        <v>0</v>
      </c>
      <c r="H1767" t="str">
        <f>VLOOKUP(E1767,Def!$B$2:$C$15,2,FALSE)</f>
        <v>Utdanningsinsentiv</v>
      </c>
      <c r="I1767" s="3">
        <f>IF(A1767='Enheter, modell og år'!$F$2-1,0,G1767-VLOOKUP(A1767-1&amp;B1767&amp;C1767&amp;E1767,$F$2:$G$7561,2,FALSE))</f>
        <v>0</v>
      </c>
      <c r="J1767" s="3">
        <f>IF(A1767='Enheter, modell og år'!$F$2-1,0,VLOOKUP(A1767-1&amp;B1767&amp;C1767&amp;E1767,$F$2:$G$7561,2,FALSE))</f>
        <v>0</v>
      </c>
    </row>
    <row r="1768" spans="1:10" x14ac:dyDescent="0.25">
      <c r="A1768">
        <f t="shared" ref="A1768:C1768" si="1252">A1228</f>
        <v>2021</v>
      </c>
      <c r="B1768" t="str">
        <f t="shared" si="1252"/>
        <v>RFM</v>
      </c>
      <c r="C1768">
        <f t="shared" si="1252"/>
        <v>0</v>
      </c>
      <c r="D1768">
        <f>IFERROR(VLOOKUP(C1768,'Enheter, modell og år'!$A$2:$B$31,2,FALSE),0)</f>
        <v>0</v>
      </c>
      <c r="E1768" t="str">
        <f>'Liste detaljert wide'!$G$1</f>
        <v>Kandidatbev</v>
      </c>
      <c r="F1768" t="str">
        <f t="shared" si="1215"/>
        <v>2021RFM0Kandidatbev</v>
      </c>
      <c r="G1768" s="3">
        <f>'Liste detaljert wide'!G148</f>
        <v>0</v>
      </c>
      <c r="H1768" t="str">
        <f>VLOOKUP(E1768,Def!$B$2:$C$15,2,FALSE)</f>
        <v>Utdanningsinsentiv</v>
      </c>
      <c r="I1768" s="3">
        <f>IF(A1768='Enheter, modell og år'!$F$2-1,0,G1768-VLOOKUP(A1768-1&amp;B1768&amp;C1768&amp;E1768,$F$2:$G$7561,2,FALSE))</f>
        <v>0</v>
      </c>
      <c r="J1768" s="3">
        <f>IF(A1768='Enheter, modell og år'!$F$2-1,0,VLOOKUP(A1768-1&amp;B1768&amp;C1768&amp;E1768,$F$2:$G$7561,2,FALSE))</f>
        <v>0</v>
      </c>
    </row>
    <row r="1769" spans="1:10" x14ac:dyDescent="0.25">
      <c r="A1769">
        <f t="shared" ref="A1769:C1769" si="1253">A1229</f>
        <v>2021</v>
      </c>
      <c r="B1769" t="str">
        <f t="shared" si="1253"/>
        <v>RFM</v>
      </c>
      <c r="C1769">
        <f t="shared" si="1253"/>
        <v>0</v>
      </c>
      <c r="D1769">
        <f>IFERROR(VLOOKUP(C1769,'Enheter, modell og år'!$A$2:$B$31,2,FALSE),0)</f>
        <v>0</v>
      </c>
      <c r="E1769" t="str">
        <f>'Liste detaljert wide'!$G$1</f>
        <v>Kandidatbev</v>
      </c>
      <c r="F1769" t="str">
        <f t="shared" si="1215"/>
        <v>2021RFM0Kandidatbev</v>
      </c>
      <c r="G1769" s="3">
        <f>'Liste detaljert wide'!G149</f>
        <v>0</v>
      </c>
      <c r="H1769" t="str">
        <f>VLOOKUP(E1769,Def!$B$2:$C$15,2,FALSE)</f>
        <v>Utdanningsinsentiv</v>
      </c>
      <c r="I1769" s="3">
        <f>IF(A1769='Enheter, modell og år'!$F$2-1,0,G1769-VLOOKUP(A1769-1&amp;B1769&amp;C1769&amp;E1769,$F$2:$G$7561,2,FALSE))</f>
        <v>0</v>
      </c>
      <c r="J1769" s="3">
        <f>IF(A1769='Enheter, modell og år'!$F$2-1,0,VLOOKUP(A1769-1&amp;B1769&amp;C1769&amp;E1769,$F$2:$G$7561,2,FALSE))</f>
        <v>0</v>
      </c>
    </row>
    <row r="1770" spans="1:10" x14ac:dyDescent="0.25">
      <c r="A1770">
        <f t="shared" ref="A1770:C1770" si="1254">A1230</f>
        <v>2021</v>
      </c>
      <c r="B1770" t="str">
        <f t="shared" si="1254"/>
        <v>RFM</v>
      </c>
      <c r="C1770">
        <f t="shared" si="1254"/>
        <v>0</v>
      </c>
      <c r="D1770">
        <f>IFERROR(VLOOKUP(C1770,'Enheter, modell og år'!$A$2:$B$31,2,FALSE),0)</f>
        <v>0</v>
      </c>
      <c r="E1770" t="str">
        <f>'Liste detaljert wide'!$G$1</f>
        <v>Kandidatbev</v>
      </c>
      <c r="F1770" t="str">
        <f t="shared" si="1215"/>
        <v>2021RFM0Kandidatbev</v>
      </c>
      <c r="G1770" s="3">
        <f>'Liste detaljert wide'!G150</f>
        <v>0</v>
      </c>
      <c r="H1770" t="str">
        <f>VLOOKUP(E1770,Def!$B$2:$C$15,2,FALSE)</f>
        <v>Utdanningsinsentiv</v>
      </c>
      <c r="I1770" s="3">
        <f>IF(A1770='Enheter, modell og år'!$F$2-1,0,G1770-VLOOKUP(A1770-1&amp;B1770&amp;C1770&amp;E1770,$F$2:$G$7561,2,FALSE))</f>
        <v>0</v>
      </c>
      <c r="J1770" s="3">
        <f>IF(A1770='Enheter, modell og år'!$F$2-1,0,VLOOKUP(A1770-1&amp;B1770&amp;C1770&amp;E1770,$F$2:$G$7561,2,FALSE))</f>
        <v>0</v>
      </c>
    </row>
    <row r="1771" spans="1:10" x14ac:dyDescent="0.25">
      <c r="A1771">
        <f t="shared" ref="A1771:C1771" si="1255">A1231</f>
        <v>2021</v>
      </c>
      <c r="B1771" t="str">
        <f t="shared" si="1255"/>
        <v>RFM</v>
      </c>
      <c r="C1771">
        <f t="shared" si="1255"/>
        <v>0</v>
      </c>
      <c r="D1771">
        <f>IFERROR(VLOOKUP(C1771,'Enheter, modell og år'!$A$2:$B$31,2,FALSE),0)</f>
        <v>0</v>
      </c>
      <c r="E1771" t="str">
        <f>'Liste detaljert wide'!$G$1</f>
        <v>Kandidatbev</v>
      </c>
      <c r="F1771" t="str">
        <f t="shared" si="1215"/>
        <v>2021RFM0Kandidatbev</v>
      </c>
      <c r="G1771" s="3">
        <f>'Liste detaljert wide'!G151</f>
        <v>0</v>
      </c>
      <c r="H1771" t="str">
        <f>VLOOKUP(E1771,Def!$B$2:$C$15,2,FALSE)</f>
        <v>Utdanningsinsentiv</v>
      </c>
      <c r="I1771" s="3">
        <f>IF(A1771='Enheter, modell og år'!$F$2-1,0,G1771-VLOOKUP(A1771-1&amp;B1771&amp;C1771&amp;E1771,$F$2:$G$7561,2,FALSE))</f>
        <v>0</v>
      </c>
      <c r="J1771" s="3">
        <f>IF(A1771='Enheter, modell og år'!$F$2-1,0,VLOOKUP(A1771-1&amp;B1771&amp;C1771&amp;E1771,$F$2:$G$7561,2,FALSE))</f>
        <v>0</v>
      </c>
    </row>
    <row r="1772" spans="1:10" x14ac:dyDescent="0.25">
      <c r="A1772">
        <f t="shared" ref="A1772:C1772" si="1256">A1232</f>
        <v>2022</v>
      </c>
      <c r="B1772" t="str">
        <f t="shared" si="1256"/>
        <v>RFM</v>
      </c>
      <c r="C1772">
        <f t="shared" si="1256"/>
        <v>0</v>
      </c>
      <c r="D1772">
        <f>IFERROR(VLOOKUP(C1772,'Enheter, modell og år'!$A$2:$B$31,2,FALSE),0)</f>
        <v>0</v>
      </c>
      <c r="E1772" t="str">
        <f>'Liste detaljert wide'!$G$1</f>
        <v>Kandidatbev</v>
      </c>
      <c r="F1772" t="str">
        <f t="shared" si="1215"/>
        <v>2022RFM0Kandidatbev</v>
      </c>
      <c r="G1772" s="3">
        <f>'Liste detaljert wide'!G152</f>
        <v>0</v>
      </c>
      <c r="H1772" t="str">
        <f>VLOOKUP(E1772,Def!$B$2:$C$15,2,FALSE)</f>
        <v>Utdanningsinsentiv</v>
      </c>
      <c r="I1772" s="3">
        <f>IF(A1772='Enheter, modell og år'!$F$2-1,0,G1772-VLOOKUP(A1772-1&amp;B1772&amp;C1772&amp;E1772,$F$2:$G$7561,2,FALSE))</f>
        <v>0</v>
      </c>
      <c r="J1772" s="3">
        <f>IF(A1772='Enheter, modell og år'!$F$2-1,0,VLOOKUP(A1772-1&amp;B1772&amp;C1772&amp;E1772,$F$2:$G$7561,2,FALSE))</f>
        <v>0</v>
      </c>
    </row>
    <row r="1773" spans="1:10" x14ac:dyDescent="0.25">
      <c r="A1773">
        <f t="shared" ref="A1773:C1773" si="1257">A1233</f>
        <v>2022</v>
      </c>
      <c r="B1773" t="str">
        <f t="shared" si="1257"/>
        <v>RFM</v>
      </c>
      <c r="C1773">
        <f t="shared" si="1257"/>
        <v>0</v>
      </c>
      <c r="D1773">
        <f>IFERROR(VLOOKUP(C1773,'Enheter, modell og år'!$A$2:$B$31,2,FALSE),0)</f>
        <v>0</v>
      </c>
      <c r="E1773" t="str">
        <f>'Liste detaljert wide'!$G$1</f>
        <v>Kandidatbev</v>
      </c>
      <c r="F1773" t="str">
        <f t="shared" si="1215"/>
        <v>2022RFM0Kandidatbev</v>
      </c>
      <c r="G1773" s="3">
        <f>'Liste detaljert wide'!G153</f>
        <v>0</v>
      </c>
      <c r="H1773" t="str">
        <f>VLOOKUP(E1773,Def!$B$2:$C$15,2,FALSE)</f>
        <v>Utdanningsinsentiv</v>
      </c>
      <c r="I1773" s="3">
        <f>IF(A1773='Enheter, modell og år'!$F$2-1,0,G1773-VLOOKUP(A1773-1&amp;B1773&amp;C1773&amp;E1773,$F$2:$G$7561,2,FALSE))</f>
        <v>0</v>
      </c>
      <c r="J1773" s="3">
        <f>IF(A1773='Enheter, modell og år'!$F$2-1,0,VLOOKUP(A1773-1&amp;B1773&amp;C1773&amp;E1773,$F$2:$G$7561,2,FALSE))</f>
        <v>0</v>
      </c>
    </row>
    <row r="1774" spans="1:10" x14ac:dyDescent="0.25">
      <c r="A1774">
        <f t="shared" ref="A1774:C1774" si="1258">A1234</f>
        <v>2022</v>
      </c>
      <c r="B1774" t="str">
        <f t="shared" si="1258"/>
        <v>RFM</v>
      </c>
      <c r="C1774">
        <f t="shared" si="1258"/>
        <v>0</v>
      </c>
      <c r="D1774">
        <f>IFERROR(VLOOKUP(C1774,'Enheter, modell og år'!$A$2:$B$31,2,FALSE),0)</f>
        <v>0</v>
      </c>
      <c r="E1774" t="str">
        <f>'Liste detaljert wide'!$G$1</f>
        <v>Kandidatbev</v>
      </c>
      <c r="F1774" t="str">
        <f t="shared" si="1215"/>
        <v>2022RFM0Kandidatbev</v>
      </c>
      <c r="G1774" s="3">
        <f>'Liste detaljert wide'!G154</f>
        <v>0</v>
      </c>
      <c r="H1774" t="str">
        <f>VLOOKUP(E1774,Def!$B$2:$C$15,2,FALSE)</f>
        <v>Utdanningsinsentiv</v>
      </c>
      <c r="I1774" s="3">
        <f>IF(A1774='Enheter, modell og år'!$F$2-1,0,G1774-VLOOKUP(A1774-1&amp;B1774&amp;C1774&amp;E1774,$F$2:$G$7561,2,FALSE))</f>
        <v>0</v>
      </c>
      <c r="J1774" s="3">
        <f>IF(A1774='Enheter, modell og år'!$F$2-1,0,VLOOKUP(A1774-1&amp;B1774&amp;C1774&amp;E1774,$F$2:$G$7561,2,FALSE))</f>
        <v>0</v>
      </c>
    </row>
    <row r="1775" spans="1:10" x14ac:dyDescent="0.25">
      <c r="A1775">
        <f t="shared" ref="A1775:C1775" si="1259">A1235</f>
        <v>2022</v>
      </c>
      <c r="B1775" t="str">
        <f t="shared" si="1259"/>
        <v>RFM</v>
      </c>
      <c r="C1775">
        <f t="shared" si="1259"/>
        <v>0</v>
      </c>
      <c r="D1775">
        <f>IFERROR(VLOOKUP(C1775,'Enheter, modell og år'!$A$2:$B$31,2,FALSE),0)</f>
        <v>0</v>
      </c>
      <c r="E1775" t="str">
        <f>'Liste detaljert wide'!$G$1</f>
        <v>Kandidatbev</v>
      </c>
      <c r="F1775" t="str">
        <f t="shared" si="1215"/>
        <v>2022RFM0Kandidatbev</v>
      </c>
      <c r="G1775" s="3">
        <f>'Liste detaljert wide'!G155</f>
        <v>0</v>
      </c>
      <c r="H1775" t="str">
        <f>VLOOKUP(E1775,Def!$B$2:$C$15,2,FALSE)</f>
        <v>Utdanningsinsentiv</v>
      </c>
      <c r="I1775" s="3">
        <f>IF(A1775='Enheter, modell og år'!$F$2-1,0,G1775-VLOOKUP(A1775-1&amp;B1775&amp;C1775&amp;E1775,$F$2:$G$7561,2,FALSE))</f>
        <v>0</v>
      </c>
      <c r="J1775" s="3">
        <f>IF(A1775='Enheter, modell og år'!$F$2-1,0,VLOOKUP(A1775-1&amp;B1775&amp;C1775&amp;E1775,$F$2:$G$7561,2,FALSE))</f>
        <v>0</v>
      </c>
    </row>
    <row r="1776" spans="1:10" x14ac:dyDescent="0.25">
      <c r="A1776">
        <f t="shared" ref="A1776:C1776" si="1260">A1236</f>
        <v>2022</v>
      </c>
      <c r="B1776" t="str">
        <f t="shared" si="1260"/>
        <v>RFM</v>
      </c>
      <c r="C1776">
        <f t="shared" si="1260"/>
        <v>0</v>
      </c>
      <c r="D1776">
        <f>IFERROR(VLOOKUP(C1776,'Enheter, modell og år'!$A$2:$B$31,2,FALSE),0)</f>
        <v>0</v>
      </c>
      <c r="E1776" t="str">
        <f>'Liste detaljert wide'!$G$1</f>
        <v>Kandidatbev</v>
      </c>
      <c r="F1776" t="str">
        <f t="shared" si="1215"/>
        <v>2022RFM0Kandidatbev</v>
      </c>
      <c r="G1776" s="3">
        <f>'Liste detaljert wide'!G156</f>
        <v>0</v>
      </c>
      <c r="H1776" t="str">
        <f>VLOOKUP(E1776,Def!$B$2:$C$15,2,FALSE)</f>
        <v>Utdanningsinsentiv</v>
      </c>
      <c r="I1776" s="3">
        <f>IF(A1776='Enheter, modell og år'!$F$2-1,0,G1776-VLOOKUP(A1776-1&amp;B1776&amp;C1776&amp;E1776,$F$2:$G$7561,2,FALSE))</f>
        <v>0</v>
      </c>
      <c r="J1776" s="3">
        <f>IF(A1776='Enheter, modell og år'!$F$2-1,0,VLOOKUP(A1776-1&amp;B1776&amp;C1776&amp;E1776,$F$2:$G$7561,2,FALSE))</f>
        <v>0</v>
      </c>
    </row>
    <row r="1777" spans="1:10" x14ac:dyDescent="0.25">
      <c r="A1777">
        <f t="shared" ref="A1777:C1777" si="1261">A1237</f>
        <v>2022</v>
      </c>
      <c r="B1777" t="str">
        <f t="shared" si="1261"/>
        <v>RFM</v>
      </c>
      <c r="C1777">
        <f t="shared" si="1261"/>
        <v>0</v>
      </c>
      <c r="D1777">
        <f>IFERROR(VLOOKUP(C1777,'Enheter, modell og år'!$A$2:$B$31,2,FALSE),0)</f>
        <v>0</v>
      </c>
      <c r="E1777" t="str">
        <f>'Liste detaljert wide'!$G$1</f>
        <v>Kandidatbev</v>
      </c>
      <c r="F1777" t="str">
        <f t="shared" si="1215"/>
        <v>2022RFM0Kandidatbev</v>
      </c>
      <c r="G1777" s="3">
        <f>'Liste detaljert wide'!G157</f>
        <v>0</v>
      </c>
      <c r="H1777" t="str">
        <f>VLOOKUP(E1777,Def!$B$2:$C$15,2,FALSE)</f>
        <v>Utdanningsinsentiv</v>
      </c>
      <c r="I1777" s="3">
        <f>IF(A1777='Enheter, modell og år'!$F$2-1,0,G1777-VLOOKUP(A1777-1&amp;B1777&amp;C1777&amp;E1777,$F$2:$G$7561,2,FALSE))</f>
        <v>0</v>
      </c>
      <c r="J1777" s="3">
        <f>IF(A1777='Enheter, modell og år'!$F$2-1,0,VLOOKUP(A1777-1&amp;B1777&amp;C1777&amp;E1777,$F$2:$G$7561,2,FALSE))</f>
        <v>0</v>
      </c>
    </row>
    <row r="1778" spans="1:10" x14ac:dyDescent="0.25">
      <c r="A1778">
        <f t="shared" ref="A1778:C1778" si="1262">A1238</f>
        <v>2022</v>
      </c>
      <c r="B1778" t="str">
        <f t="shared" si="1262"/>
        <v>RFM</v>
      </c>
      <c r="C1778">
        <f t="shared" si="1262"/>
        <v>0</v>
      </c>
      <c r="D1778">
        <f>IFERROR(VLOOKUP(C1778,'Enheter, modell og år'!$A$2:$B$31,2,FALSE),0)</f>
        <v>0</v>
      </c>
      <c r="E1778" t="str">
        <f>'Liste detaljert wide'!$G$1</f>
        <v>Kandidatbev</v>
      </c>
      <c r="F1778" t="str">
        <f t="shared" si="1215"/>
        <v>2022RFM0Kandidatbev</v>
      </c>
      <c r="G1778" s="3">
        <f>'Liste detaljert wide'!G158</f>
        <v>0</v>
      </c>
      <c r="H1778" t="str">
        <f>VLOOKUP(E1778,Def!$B$2:$C$15,2,FALSE)</f>
        <v>Utdanningsinsentiv</v>
      </c>
      <c r="I1778" s="3">
        <f>IF(A1778='Enheter, modell og år'!$F$2-1,0,G1778-VLOOKUP(A1778-1&amp;B1778&amp;C1778&amp;E1778,$F$2:$G$7561,2,FALSE))</f>
        <v>0</v>
      </c>
      <c r="J1778" s="3">
        <f>IF(A1778='Enheter, modell og år'!$F$2-1,0,VLOOKUP(A1778-1&amp;B1778&amp;C1778&amp;E1778,$F$2:$G$7561,2,FALSE))</f>
        <v>0</v>
      </c>
    </row>
    <row r="1779" spans="1:10" x14ac:dyDescent="0.25">
      <c r="A1779">
        <f t="shared" ref="A1779:C1779" si="1263">A1239</f>
        <v>2022</v>
      </c>
      <c r="B1779" t="str">
        <f t="shared" si="1263"/>
        <v>RFM</v>
      </c>
      <c r="C1779">
        <f t="shared" si="1263"/>
        <v>0</v>
      </c>
      <c r="D1779">
        <f>IFERROR(VLOOKUP(C1779,'Enheter, modell og år'!$A$2:$B$31,2,FALSE),0)</f>
        <v>0</v>
      </c>
      <c r="E1779" t="str">
        <f>'Liste detaljert wide'!$G$1</f>
        <v>Kandidatbev</v>
      </c>
      <c r="F1779" t="str">
        <f t="shared" si="1215"/>
        <v>2022RFM0Kandidatbev</v>
      </c>
      <c r="G1779" s="3">
        <f>'Liste detaljert wide'!G159</f>
        <v>0</v>
      </c>
      <c r="H1779" t="str">
        <f>VLOOKUP(E1779,Def!$B$2:$C$15,2,FALSE)</f>
        <v>Utdanningsinsentiv</v>
      </c>
      <c r="I1779" s="3">
        <f>IF(A1779='Enheter, modell og år'!$F$2-1,0,G1779-VLOOKUP(A1779-1&amp;B1779&amp;C1779&amp;E1779,$F$2:$G$7561,2,FALSE))</f>
        <v>0</v>
      </c>
      <c r="J1779" s="3">
        <f>IF(A1779='Enheter, modell og år'!$F$2-1,0,VLOOKUP(A1779-1&amp;B1779&amp;C1779&amp;E1779,$F$2:$G$7561,2,FALSE))</f>
        <v>0</v>
      </c>
    </row>
    <row r="1780" spans="1:10" x14ac:dyDescent="0.25">
      <c r="A1780">
        <f t="shared" ref="A1780:C1780" si="1264">A1240</f>
        <v>2022</v>
      </c>
      <c r="B1780" t="str">
        <f t="shared" si="1264"/>
        <v>RFM</v>
      </c>
      <c r="C1780">
        <f t="shared" si="1264"/>
        <v>0</v>
      </c>
      <c r="D1780">
        <f>IFERROR(VLOOKUP(C1780,'Enheter, modell og år'!$A$2:$B$31,2,FALSE),0)</f>
        <v>0</v>
      </c>
      <c r="E1780" t="str">
        <f>'Liste detaljert wide'!$G$1</f>
        <v>Kandidatbev</v>
      </c>
      <c r="F1780" t="str">
        <f t="shared" si="1215"/>
        <v>2022RFM0Kandidatbev</v>
      </c>
      <c r="G1780" s="3">
        <f>'Liste detaljert wide'!G160</f>
        <v>0</v>
      </c>
      <c r="H1780" t="str">
        <f>VLOOKUP(E1780,Def!$B$2:$C$15,2,FALSE)</f>
        <v>Utdanningsinsentiv</v>
      </c>
      <c r="I1780" s="3">
        <f>IF(A1780='Enheter, modell og år'!$F$2-1,0,G1780-VLOOKUP(A1780-1&amp;B1780&amp;C1780&amp;E1780,$F$2:$G$7561,2,FALSE))</f>
        <v>0</v>
      </c>
      <c r="J1780" s="3">
        <f>IF(A1780='Enheter, modell og år'!$F$2-1,0,VLOOKUP(A1780-1&amp;B1780&amp;C1780&amp;E1780,$F$2:$G$7561,2,FALSE))</f>
        <v>0</v>
      </c>
    </row>
    <row r="1781" spans="1:10" x14ac:dyDescent="0.25">
      <c r="A1781">
        <f t="shared" ref="A1781:C1781" si="1265">A1241</f>
        <v>2022</v>
      </c>
      <c r="B1781" t="str">
        <f t="shared" si="1265"/>
        <v>RFM</v>
      </c>
      <c r="C1781">
        <f t="shared" si="1265"/>
        <v>0</v>
      </c>
      <c r="D1781">
        <f>IFERROR(VLOOKUP(C1781,'Enheter, modell og år'!$A$2:$B$31,2,FALSE),0)</f>
        <v>0</v>
      </c>
      <c r="E1781" t="str">
        <f>'Liste detaljert wide'!$G$1</f>
        <v>Kandidatbev</v>
      </c>
      <c r="F1781" t="str">
        <f t="shared" si="1215"/>
        <v>2022RFM0Kandidatbev</v>
      </c>
      <c r="G1781" s="3">
        <f>'Liste detaljert wide'!G161</f>
        <v>0</v>
      </c>
      <c r="H1781" t="str">
        <f>VLOOKUP(E1781,Def!$B$2:$C$15,2,FALSE)</f>
        <v>Utdanningsinsentiv</v>
      </c>
      <c r="I1781" s="3">
        <f>IF(A1781='Enheter, modell og år'!$F$2-1,0,G1781-VLOOKUP(A1781-1&amp;B1781&amp;C1781&amp;E1781,$F$2:$G$7561,2,FALSE))</f>
        <v>0</v>
      </c>
      <c r="J1781" s="3">
        <f>IF(A1781='Enheter, modell og år'!$F$2-1,0,VLOOKUP(A1781-1&amp;B1781&amp;C1781&amp;E1781,$F$2:$G$7561,2,FALSE))</f>
        <v>0</v>
      </c>
    </row>
    <row r="1782" spans="1:10" x14ac:dyDescent="0.25">
      <c r="A1782">
        <f t="shared" ref="A1782:C1782" si="1266">A1242</f>
        <v>2022</v>
      </c>
      <c r="B1782" t="str">
        <f t="shared" si="1266"/>
        <v>RFM</v>
      </c>
      <c r="C1782">
        <f t="shared" si="1266"/>
        <v>0</v>
      </c>
      <c r="D1782">
        <f>IFERROR(VLOOKUP(C1782,'Enheter, modell og år'!$A$2:$B$31,2,FALSE),0)</f>
        <v>0</v>
      </c>
      <c r="E1782" t="str">
        <f>'Liste detaljert wide'!$G$1</f>
        <v>Kandidatbev</v>
      </c>
      <c r="F1782" t="str">
        <f t="shared" si="1215"/>
        <v>2022RFM0Kandidatbev</v>
      </c>
      <c r="G1782" s="3">
        <f>'Liste detaljert wide'!G162</f>
        <v>0</v>
      </c>
      <c r="H1782" t="str">
        <f>VLOOKUP(E1782,Def!$B$2:$C$15,2,FALSE)</f>
        <v>Utdanningsinsentiv</v>
      </c>
      <c r="I1782" s="3">
        <f>IF(A1782='Enheter, modell og år'!$F$2-1,0,G1782-VLOOKUP(A1782-1&amp;B1782&amp;C1782&amp;E1782,$F$2:$G$7561,2,FALSE))</f>
        <v>0</v>
      </c>
      <c r="J1782" s="3">
        <f>IF(A1782='Enheter, modell og år'!$F$2-1,0,VLOOKUP(A1782-1&amp;B1782&amp;C1782&amp;E1782,$F$2:$G$7561,2,FALSE))</f>
        <v>0</v>
      </c>
    </row>
    <row r="1783" spans="1:10" x14ac:dyDescent="0.25">
      <c r="A1783">
        <f t="shared" ref="A1783:C1783" si="1267">A1243</f>
        <v>2022</v>
      </c>
      <c r="B1783" t="str">
        <f t="shared" si="1267"/>
        <v>RFM</v>
      </c>
      <c r="C1783">
        <f t="shared" si="1267"/>
        <v>0</v>
      </c>
      <c r="D1783">
        <f>IFERROR(VLOOKUP(C1783,'Enheter, modell og år'!$A$2:$B$31,2,FALSE),0)</f>
        <v>0</v>
      </c>
      <c r="E1783" t="str">
        <f>'Liste detaljert wide'!$G$1</f>
        <v>Kandidatbev</v>
      </c>
      <c r="F1783" t="str">
        <f t="shared" si="1215"/>
        <v>2022RFM0Kandidatbev</v>
      </c>
      <c r="G1783" s="3">
        <f>'Liste detaljert wide'!G163</f>
        <v>0</v>
      </c>
      <c r="H1783" t="str">
        <f>VLOOKUP(E1783,Def!$B$2:$C$15,2,FALSE)</f>
        <v>Utdanningsinsentiv</v>
      </c>
      <c r="I1783" s="3">
        <f>IF(A1783='Enheter, modell og år'!$F$2-1,0,G1783-VLOOKUP(A1783-1&amp;B1783&amp;C1783&amp;E1783,$F$2:$G$7561,2,FALSE))</f>
        <v>0</v>
      </c>
      <c r="J1783" s="3">
        <f>IF(A1783='Enheter, modell og år'!$F$2-1,0,VLOOKUP(A1783-1&amp;B1783&amp;C1783&amp;E1783,$F$2:$G$7561,2,FALSE))</f>
        <v>0</v>
      </c>
    </row>
    <row r="1784" spans="1:10" x14ac:dyDescent="0.25">
      <c r="A1784">
        <f t="shared" ref="A1784:C1784" si="1268">A1244</f>
        <v>2022</v>
      </c>
      <c r="B1784" t="str">
        <f t="shared" si="1268"/>
        <v>RFM</v>
      </c>
      <c r="C1784">
        <f t="shared" si="1268"/>
        <v>0</v>
      </c>
      <c r="D1784">
        <f>IFERROR(VLOOKUP(C1784,'Enheter, modell og år'!$A$2:$B$31,2,FALSE),0)</f>
        <v>0</v>
      </c>
      <c r="E1784" t="str">
        <f>'Liste detaljert wide'!$G$1</f>
        <v>Kandidatbev</v>
      </c>
      <c r="F1784" t="str">
        <f t="shared" si="1215"/>
        <v>2022RFM0Kandidatbev</v>
      </c>
      <c r="G1784" s="3">
        <f>'Liste detaljert wide'!G164</f>
        <v>0</v>
      </c>
      <c r="H1784" t="str">
        <f>VLOOKUP(E1784,Def!$B$2:$C$15,2,FALSE)</f>
        <v>Utdanningsinsentiv</v>
      </c>
      <c r="I1784" s="3">
        <f>IF(A1784='Enheter, modell og år'!$F$2-1,0,G1784-VLOOKUP(A1784-1&amp;B1784&amp;C1784&amp;E1784,$F$2:$G$7561,2,FALSE))</f>
        <v>0</v>
      </c>
      <c r="J1784" s="3">
        <f>IF(A1784='Enheter, modell og år'!$F$2-1,0,VLOOKUP(A1784-1&amp;B1784&amp;C1784&amp;E1784,$F$2:$G$7561,2,FALSE))</f>
        <v>0</v>
      </c>
    </row>
    <row r="1785" spans="1:10" x14ac:dyDescent="0.25">
      <c r="A1785">
        <f t="shared" ref="A1785:C1785" si="1269">A1245</f>
        <v>2022</v>
      </c>
      <c r="B1785" t="str">
        <f t="shared" si="1269"/>
        <v>RFM</v>
      </c>
      <c r="C1785">
        <f t="shared" si="1269"/>
        <v>0</v>
      </c>
      <c r="D1785">
        <f>IFERROR(VLOOKUP(C1785,'Enheter, modell og år'!$A$2:$B$31,2,FALSE),0)</f>
        <v>0</v>
      </c>
      <c r="E1785" t="str">
        <f>'Liste detaljert wide'!$G$1</f>
        <v>Kandidatbev</v>
      </c>
      <c r="F1785" t="str">
        <f t="shared" si="1215"/>
        <v>2022RFM0Kandidatbev</v>
      </c>
      <c r="G1785" s="3">
        <f>'Liste detaljert wide'!G165</f>
        <v>0</v>
      </c>
      <c r="H1785" t="str">
        <f>VLOOKUP(E1785,Def!$B$2:$C$15,2,FALSE)</f>
        <v>Utdanningsinsentiv</v>
      </c>
      <c r="I1785" s="3">
        <f>IF(A1785='Enheter, modell og år'!$F$2-1,0,G1785-VLOOKUP(A1785-1&amp;B1785&amp;C1785&amp;E1785,$F$2:$G$7561,2,FALSE))</f>
        <v>0</v>
      </c>
      <c r="J1785" s="3">
        <f>IF(A1785='Enheter, modell og år'!$F$2-1,0,VLOOKUP(A1785-1&amp;B1785&amp;C1785&amp;E1785,$F$2:$G$7561,2,FALSE))</f>
        <v>0</v>
      </c>
    </row>
    <row r="1786" spans="1:10" x14ac:dyDescent="0.25">
      <c r="A1786">
        <f t="shared" ref="A1786:C1786" si="1270">A1246</f>
        <v>2022</v>
      </c>
      <c r="B1786" t="str">
        <f t="shared" si="1270"/>
        <v>RFM</v>
      </c>
      <c r="C1786">
        <f t="shared" si="1270"/>
        <v>0</v>
      </c>
      <c r="D1786">
        <f>IFERROR(VLOOKUP(C1786,'Enheter, modell og år'!$A$2:$B$31,2,FALSE),0)</f>
        <v>0</v>
      </c>
      <c r="E1786" t="str">
        <f>'Liste detaljert wide'!$G$1</f>
        <v>Kandidatbev</v>
      </c>
      <c r="F1786" t="str">
        <f t="shared" si="1215"/>
        <v>2022RFM0Kandidatbev</v>
      </c>
      <c r="G1786" s="3">
        <f>'Liste detaljert wide'!G166</f>
        <v>0</v>
      </c>
      <c r="H1786" t="str">
        <f>VLOOKUP(E1786,Def!$B$2:$C$15,2,FALSE)</f>
        <v>Utdanningsinsentiv</v>
      </c>
      <c r="I1786" s="3">
        <f>IF(A1786='Enheter, modell og år'!$F$2-1,0,G1786-VLOOKUP(A1786-1&amp;B1786&amp;C1786&amp;E1786,$F$2:$G$7561,2,FALSE))</f>
        <v>0</v>
      </c>
      <c r="J1786" s="3">
        <f>IF(A1786='Enheter, modell og år'!$F$2-1,0,VLOOKUP(A1786-1&amp;B1786&amp;C1786&amp;E1786,$F$2:$G$7561,2,FALSE))</f>
        <v>0</v>
      </c>
    </row>
    <row r="1787" spans="1:10" x14ac:dyDescent="0.25">
      <c r="A1787">
        <f t="shared" ref="A1787:C1787" si="1271">A1247</f>
        <v>2022</v>
      </c>
      <c r="B1787" t="str">
        <f t="shared" si="1271"/>
        <v>RFM</v>
      </c>
      <c r="C1787">
        <f t="shared" si="1271"/>
        <v>0</v>
      </c>
      <c r="D1787">
        <f>IFERROR(VLOOKUP(C1787,'Enheter, modell og år'!$A$2:$B$31,2,FALSE),0)</f>
        <v>0</v>
      </c>
      <c r="E1787" t="str">
        <f>'Liste detaljert wide'!$G$1</f>
        <v>Kandidatbev</v>
      </c>
      <c r="F1787" t="str">
        <f t="shared" si="1215"/>
        <v>2022RFM0Kandidatbev</v>
      </c>
      <c r="G1787" s="3">
        <f>'Liste detaljert wide'!G167</f>
        <v>0</v>
      </c>
      <c r="H1787" t="str">
        <f>VLOOKUP(E1787,Def!$B$2:$C$15,2,FALSE)</f>
        <v>Utdanningsinsentiv</v>
      </c>
      <c r="I1787" s="3">
        <f>IF(A1787='Enheter, modell og år'!$F$2-1,0,G1787-VLOOKUP(A1787-1&amp;B1787&amp;C1787&amp;E1787,$F$2:$G$7561,2,FALSE))</f>
        <v>0</v>
      </c>
      <c r="J1787" s="3">
        <f>IF(A1787='Enheter, modell og år'!$F$2-1,0,VLOOKUP(A1787-1&amp;B1787&amp;C1787&amp;E1787,$F$2:$G$7561,2,FALSE))</f>
        <v>0</v>
      </c>
    </row>
    <row r="1788" spans="1:10" x14ac:dyDescent="0.25">
      <c r="A1788">
        <f t="shared" ref="A1788:C1788" si="1272">A1248</f>
        <v>2022</v>
      </c>
      <c r="B1788" t="str">
        <f t="shared" si="1272"/>
        <v>RFM</v>
      </c>
      <c r="C1788">
        <f t="shared" si="1272"/>
        <v>0</v>
      </c>
      <c r="D1788">
        <f>IFERROR(VLOOKUP(C1788,'Enheter, modell og år'!$A$2:$B$31,2,FALSE),0)</f>
        <v>0</v>
      </c>
      <c r="E1788" t="str">
        <f>'Liste detaljert wide'!$G$1</f>
        <v>Kandidatbev</v>
      </c>
      <c r="F1788" t="str">
        <f t="shared" si="1215"/>
        <v>2022RFM0Kandidatbev</v>
      </c>
      <c r="G1788" s="3">
        <f>'Liste detaljert wide'!G168</f>
        <v>0</v>
      </c>
      <c r="H1788" t="str">
        <f>VLOOKUP(E1788,Def!$B$2:$C$15,2,FALSE)</f>
        <v>Utdanningsinsentiv</v>
      </c>
      <c r="I1788" s="3">
        <f>IF(A1788='Enheter, modell og år'!$F$2-1,0,G1788-VLOOKUP(A1788-1&amp;B1788&amp;C1788&amp;E1788,$F$2:$G$7561,2,FALSE))</f>
        <v>0</v>
      </c>
      <c r="J1788" s="3">
        <f>IF(A1788='Enheter, modell og år'!$F$2-1,0,VLOOKUP(A1788-1&amp;B1788&amp;C1788&amp;E1788,$F$2:$G$7561,2,FALSE))</f>
        <v>0</v>
      </c>
    </row>
    <row r="1789" spans="1:10" x14ac:dyDescent="0.25">
      <c r="A1789">
        <f t="shared" ref="A1789:C1789" si="1273">A1249</f>
        <v>2022</v>
      </c>
      <c r="B1789" t="str">
        <f t="shared" si="1273"/>
        <v>RFM</v>
      </c>
      <c r="C1789">
        <f t="shared" si="1273"/>
        <v>0</v>
      </c>
      <c r="D1789">
        <f>IFERROR(VLOOKUP(C1789,'Enheter, modell og år'!$A$2:$B$31,2,FALSE),0)</f>
        <v>0</v>
      </c>
      <c r="E1789" t="str">
        <f>'Liste detaljert wide'!$G$1</f>
        <v>Kandidatbev</v>
      </c>
      <c r="F1789" t="str">
        <f t="shared" si="1215"/>
        <v>2022RFM0Kandidatbev</v>
      </c>
      <c r="G1789" s="3">
        <f>'Liste detaljert wide'!G169</f>
        <v>0</v>
      </c>
      <c r="H1789" t="str">
        <f>VLOOKUP(E1789,Def!$B$2:$C$15,2,FALSE)</f>
        <v>Utdanningsinsentiv</v>
      </c>
      <c r="I1789" s="3">
        <f>IF(A1789='Enheter, modell og år'!$F$2-1,0,G1789-VLOOKUP(A1789-1&amp;B1789&amp;C1789&amp;E1789,$F$2:$G$7561,2,FALSE))</f>
        <v>0</v>
      </c>
      <c r="J1789" s="3">
        <f>IF(A1789='Enheter, modell og år'!$F$2-1,0,VLOOKUP(A1789-1&amp;B1789&amp;C1789&amp;E1789,$F$2:$G$7561,2,FALSE))</f>
        <v>0</v>
      </c>
    </row>
    <row r="1790" spans="1:10" x14ac:dyDescent="0.25">
      <c r="A1790">
        <f t="shared" ref="A1790:C1790" si="1274">A1250</f>
        <v>2022</v>
      </c>
      <c r="B1790" t="str">
        <f t="shared" si="1274"/>
        <v>RFM</v>
      </c>
      <c r="C1790">
        <f t="shared" si="1274"/>
        <v>0</v>
      </c>
      <c r="D1790">
        <f>IFERROR(VLOOKUP(C1790,'Enheter, modell og år'!$A$2:$B$31,2,FALSE),0)</f>
        <v>0</v>
      </c>
      <c r="E1790" t="str">
        <f>'Liste detaljert wide'!$G$1</f>
        <v>Kandidatbev</v>
      </c>
      <c r="F1790" t="str">
        <f t="shared" si="1215"/>
        <v>2022RFM0Kandidatbev</v>
      </c>
      <c r="G1790" s="3">
        <f>'Liste detaljert wide'!G170</f>
        <v>0</v>
      </c>
      <c r="H1790" t="str">
        <f>VLOOKUP(E1790,Def!$B$2:$C$15,2,FALSE)</f>
        <v>Utdanningsinsentiv</v>
      </c>
      <c r="I1790" s="3">
        <f>IF(A1790='Enheter, modell og år'!$F$2-1,0,G1790-VLOOKUP(A1790-1&amp;B1790&amp;C1790&amp;E1790,$F$2:$G$7561,2,FALSE))</f>
        <v>0</v>
      </c>
      <c r="J1790" s="3">
        <f>IF(A1790='Enheter, modell og år'!$F$2-1,0,VLOOKUP(A1790-1&amp;B1790&amp;C1790&amp;E1790,$F$2:$G$7561,2,FALSE))</f>
        <v>0</v>
      </c>
    </row>
    <row r="1791" spans="1:10" x14ac:dyDescent="0.25">
      <c r="A1791">
        <f t="shared" ref="A1791:C1791" si="1275">A1251</f>
        <v>2022</v>
      </c>
      <c r="B1791" t="str">
        <f t="shared" si="1275"/>
        <v>RFM</v>
      </c>
      <c r="C1791">
        <f t="shared" si="1275"/>
        <v>0</v>
      </c>
      <c r="D1791">
        <f>IFERROR(VLOOKUP(C1791,'Enheter, modell og år'!$A$2:$B$31,2,FALSE),0)</f>
        <v>0</v>
      </c>
      <c r="E1791" t="str">
        <f>'Liste detaljert wide'!$G$1</f>
        <v>Kandidatbev</v>
      </c>
      <c r="F1791" t="str">
        <f t="shared" si="1215"/>
        <v>2022RFM0Kandidatbev</v>
      </c>
      <c r="G1791" s="3">
        <f>'Liste detaljert wide'!G171</f>
        <v>0</v>
      </c>
      <c r="H1791" t="str">
        <f>VLOOKUP(E1791,Def!$B$2:$C$15,2,FALSE)</f>
        <v>Utdanningsinsentiv</v>
      </c>
      <c r="I1791" s="3">
        <f>IF(A1791='Enheter, modell og år'!$F$2-1,0,G1791-VLOOKUP(A1791-1&amp;B1791&amp;C1791&amp;E1791,$F$2:$G$7561,2,FALSE))</f>
        <v>0</v>
      </c>
      <c r="J1791" s="3">
        <f>IF(A1791='Enheter, modell og år'!$F$2-1,0,VLOOKUP(A1791-1&amp;B1791&amp;C1791&amp;E1791,$F$2:$G$7561,2,FALSE))</f>
        <v>0</v>
      </c>
    </row>
    <row r="1792" spans="1:10" x14ac:dyDescent="0.25">
      <c r="A1792">
        <f t="shared" ref="A1792:C1792" si="1276">A1252</f>
        <v>2022</v>
      </c>
      <c r="B1792" t="str">
        <f t="shared" si="1276"/>
        <v>RFM</v>
      </c>
      <c r="C1792">
        <f t="shared" si="1276"/>
        <v>0</v>
      </c>
      <c r="D1792">
        <f>IFERROR(VLOOKUP(C1792,'Enheter, modell og år'!$A$2:$B$31,2,FALSE),0)</f>
        <v>0</v>
      </c>
      <c r="E1792" t="str">
        <f>'Liste detaljert wide'!$G$1</f>
        <v>Kandidatbev</v>
      </c>
      <c r="F1792" t="str">
        <f t="shared" si="1215"/>
        <v>2022RFM0Kandidatbev</v>
      </c>
      <c r="G1792" s="3">
        <f>'Liste detaljert wide'!G172</f>
        <v>0</v>
      </c>
      <c r="H1792" t="str">
        <f>VLOOKUP(E1792,Def!$B$2:$C$15,2,FALSE)</f>
        <v>Utdanningsinsentiv</v>
      </c>
      <c r="I1792" s="3">
        <f>IF(A1792='Enheter, modell og år'!$F$2-1,0,G1792-VLOOKUP(A1792-1&amp;B1792&amp;C1792&amp;E1792,$F$2:$G$7561,2,FALSE))</f>
        <v>0</v>
      </c>
      <c r="J1792" s="3">
        <f>IF(A1792='Enheter, modell og år'!$F$2-1,0,VLOOKUP(A1792-1&amp;B1792&amp;C1792&amp;E1792,$F$2:$G$7561,2,FALSE))</f>
        <v>0</v>
      </c>
    </row>
    <row r="1793" spans="1:10" x14ac:dyDescent="0.25">
      <c r="A1793">
        <f t="shared" ref="A1793:C1793" si="1277">A1253</f>
        <v>2022</v>
      </c>
      <c r="B1793" t="str">
        <f t="shared" si="1277"/>
        <v>RFM</v>
      </c>
      <c r="C1793">
        <f t="shared" si="1277"/>
        <v>0</v>
      </c>
      <c r="D1793">
        <f>IFERROR(VLOOKUP(C1793,'Enheter, modell og år'!$A$2:$B$31,2,FALSE),0)</f>
        <v>0</v>
      </c>
      <c r="E1793" t="str">
        <f>'Liste detaljert wide'!$G$1</f>
        <v>Kandidatbev</v>
      </c>
      <c r="F1793" t="str">
        <f t="shared" si="1215"/>
        <v>2022RFM0Kandidatbev</v>
      </c>
      <c r="G1793" s="3">
        <f>'Liste detaljert wide'!G173</f>
        <v>0</v>
      </c>
      <c r="H1793" t="str">
        <f>VLOOKUP(E1793,Def!$B$2:$C$15,2,FALSE)</f>
        <v>Utdanningsinsentiv</v>
      </c>
      <c r="I1793" s="3">
        <f>IF(A1793='Enheter, modell og år'!$F$2-1,0,G1793-VLOOKUP(A1793-1&amp;B1793&amp;C1793&amp;E1793,$F$2:$G$7561,2,FALSE))</f>
        <v>0</v>
      </c>
      <c r="J1793" s="3">
        <f>IF(A1793='Enheter, modell og år'!$F$2-1,0,VLOOKUP(A1793-1&amp;B1793&amp;C1793&amp;E1793,$F$2:$G$7561,2,FALSE))</f>
        <v>0</v>
      </c>
    </row>
    <row r="1794" spans="1:10" x14ac:dyDescent="0.25">
      <c r="A1794">
        <f t="shared" ref="A1794:C1794" si="1278">A1254</f>
        <v>2022</v>
      </c>
      <c r="B1794" t="str">
        <f t="shared" si="1278"/>
        <v>RFM</v>
      </c>
      <c r="C1794">
        <f t="shared" si="1278"/>
        <v>0</v>
      </c>
      <c r="D1794">
        <f>IFERROR(VLOOKUP(C1794,'Enheter, modell og år'!$A$2:$B$31,2,FALSE),0)</f>
        <v>0</v>
      </c>
      <c r="E1794" t="str">
        <f>'Liste detaljert wide'!$G$1</f>
        <v>Kandidatbev</v>
      </c>
      <c r="F1794" t="str">
        <f t="shared" si="1215"/>
        <v>2022RFM0Kandidatbev</v>
      </c>
      <c r="G1794" s="3">
        <f>'Liste detaljert wide'!G174</f>
        <v>0</v>
      </c>
      <c r="H1794" t="str">
        <f>VLOOKUP(E1794,Def!$B$2:$C$15,2,FALSE)</f>
        <v>Utdanningsinsentiv</v>
      </c>
      <c r="I1794" s="3">
        <f>IF(A1794='Enheter, modell og år'!$F$2-1,0,G1794-VLOOKUP(A1794-1&amp;B1794&amp;C1794&amp;E1794,$F$2:$G$7561,2,FALSE))</f>
        <v>0</v>
      </c>
      <c r="J1794" s="3">
        <f>IF(A1794='Enheter, modell og år'!$F$2-1,0,VLOOKUP(A1794-1&amp;B1794&amp;C1794&amp;E1794,$F$2:$G$7561,2,FALSE))</f>
        <v>0</v>
      </c>
    </row>
    <row r="1795" spans="1:10" x14ac:dyDescent="0.25">
      <c r="A1795">
        <f t="shared" ref="A1795:C1795" si="1279">A1255</f>
        <v>2022</v>
      </c>
      <c r="B1795" t="str">
        <f t="shared" si="1279"/>
        <v>RFM</v>
      </c>
      <c r="C1795">
        <f t="shared" si="1279"/>
        <v>0</v>
      </c>
      <c r="D1795">
        <f>IFERROR(VLOOKUP(C1795,'Enheter, modell og år'!$A$2:$B$31,2,FALSE),0)</f>
        <v>0</v>
      </c>
      <c r="E1795" t="str">
        <f>'Liste detaljert wide'!$G$1</f>
        <v>Kandidatbev</v>
      </c>
      <c r="F1795" t="str">
        <f t="shared" ref="F1795:F1858" si="1280">A1795&amp;B1795&amp;C1795&amp;E1795</f>
        <v>2022RFM0Kandidatbev</v>
      </c>
      <c r="G1795" s="3">
        <f>'Liste detaljert wide'!G175</f>
        <v>0</v>
      </c>
      <c r="H1795" t="str">
        <f>VLOOKUP(E1795,Def!$B$2:$C$15,2,FALSE)</f>
        <v>Utdanningsinsentiv</v>
      </c>
      <c r="I1795" s="3">
        <f>IF(A1795='Enheter, modell og år'!$F$2-1,0,G1795-VLOOKUP(A1795-1&amp;B1795&amp;C1795&amp;E1795,$F$2:$G$7561,2,FALSE))</f>
        <v>0</v>
      </c>
      <c r="J1795" s="3">
        <f>IF(A1795='Enheter, modell og år'!$F$2-1,0,VLOOKUP(A1795-1&amp;B1795&amp;C1795&amp;E1795,$F$2:$G$7561,2,FALSE))</f>
        <v>0</v>
      </c>
    </row>
    <row r="1796" spans="1:10" x14ac:dyDescent="0.25">
      <c r="A1796">
        <f t="shared" ref="A1796:C1796" si="1281">A1256</f>
        <v>2022</v>
      </c>
      <c r="B1796" t="str">
        <f t="shared" si="1281"/>
        <v>RFM</v>
      </c>
      <c r="C1796">
        <f t="shared" si="1281"/>
        <v>0</v>
      </c>
      <c r="D1796">
        <f>IFERROR(VLOOKUP(C1796,'Enheter, modell og år'!$A$2:$B$31,2,FALSE),0)</f>
        <v>0</v>
      </c>
      <c r="E1796" t="str">
        <f>'Liste detaljert wide'!$G$1</f>
        <v>Kandidatbev</v>
      </c>
      <c r="F1796" t="str">
        <f t="shared" si="1280"/>
        <v>2022RFM0Kandidatbev</v>
      </c>
      <c r="G1796" s="3">
        <f>'Liste detaljert wide'!G176</f>
        <v>0</v>
      </c>
      <c r="H1796" t="str">
        <f>VLOOKUP(E1796,Def!$B$2:$C$15,2,FALSE)</f>
        <v>Utdanningsinsentiv</v>
      </c>
      <c r="I1796" s="3">
        <f>IF(A1796='Enheter, modell og år'!$F$2-1,0,G1796-VLOOKUP(A1796-1&amp;B1796&amp;C1796&amp;E1796,$F$2:$G$7561,2,FALSE))</f>
        <v>0</v>
      </c>
      <c r="J1796" s="3">
        <f>IF(A1796='Enheter, modell og år'!$F$2-1,0,VLOOKUP(A1796-1&amp;B1796&amp;C1796&amp;E1796,$F$2:$G$7561,2,FALSE))</f>
        <v>0</v>
      </c>
    </row>
    <row r="1797" spans="1:10" x14ac:dyDescent="0.25">
      <c r="A1797">
        <f t="shared" ref="A1797:C1797" si="1282">A1257</f>
        <v>2022</v>
      </c>
      <c r="B1797" t="str">
        <f t="shared" si="1282"/>
        <v>RFM</v>
      </c>
      <c r="C1797">
        <f t="shared" si="1282"/>
        <v>0</v>
      </c>
      <c r="D1797">
        <f>IFERROR(VLOOKUP(C1797,'Enheter, modell og år'!$A$2:$B$31,2,FALSE),0)</f>
        <v>0</v>
      </c>
      <c r="E1797" t="str">
        <f>'Liste detaljert wide'!$G$1</f>
        <v>Kandidatbev</v>
      </c>
      <c r="F1797" t="str">
        <f t="shared" si="1280"/>
        <v>2022RFM0Kandidatbev</v>
      </c>
      <c r="G1797" s="3">
        <f>'Liste detaljert wide'!G177</f>
        <v>0</v>
      </c>
      <c r="H1797" t="str">
        <f>VLOOKUP(E1797,Def!$B$2:$C$15,2,FALSE)</f>
        <v>Utdanningsinsentiv</v>
      </c>
      <c r="I1797" s="3">
        <f>IF(A1797='Enheter, modell og år'!$F$2-1,0,G1797-VLOOKUP(A1797-1&amp;B1797&amp;C1797&amp;E1797,$F$2:$G$7561,2,FALSE))</f>
        <v>0</v>
      </c>
      <c r="J1797" s="3">
        <f>IF(A1797='Enheter, modell og år'!$F$2-1,0,VLOOKUP(A1797-1&amp;B1797&amp;C1797&amp;E1797,$F$2:$G$7561,2,FALSE))</f>
        <v>0</v>
      </c>
    </row>
    <row r="1798" spans="1:10" x14ac:dyDescent="0.25">
      <c r="A1798">
        <f t="shared" ref="A1798:C1798" si="1283">A1258</f>
        <v>2022</v>
      </c>
      <c r="B1798" t="str">
        <f t="shared" si="1283"/>
        <v>RFM</v>
      </c>
      <c r="C1798">
        <f t="shared" si="1283"/>
        <v>0</v>
      </c>
      <c r="D1798">
        <f>IFERROR(VLOOKUP(C1798,'Enheter, modell og år'!$A$2:$B$31,2,FALSE),0)</f>
        <v>0</v>
      </c>
      <c r="E1798" t="str">
        <f>'Liste detaljert wide'!$G$1</f>
        <v>Kandidatbev</v>
      </c>
      <c r="F1798" t="str">
        <f t="shared" si="1280"/>
        <v>2022RFM0Kandidatbev</v>
      </c>
      <c r="G1798" s="3">
        <f>'Liste detaljert wide'!G178</f>
        <v>0</v>
      </c>
      <c r="H1798" t="str">
        <f>VLOOKUP(E1798,Def!$B$2:$C$15,2,FALSE)</f>
        <v>Utdanningsinsentiv</v>
      </c>
      <c r="I1798" s="3">
        <f>IF(A1798='Enheter, modell og år'!$F$2-1,0,G1798-VLOOKUP(A1798-1&amp;B1798&amp;C1798&amp;E1798,$F$2:$G$7561,2,FALSE))</f>
        <v>0</v>
      </c>
      <c r="J1798" s="3">
        <f>IF(A1798='Enheter, modell og år'!$F$2-1,0,VLOOKUP(A1798-1&amp;B1798&amp;C1798&amp;E1798,$F$2:$G$7561,2,FALSE))</f>
        <v>0</v>
      </c>
    </row>
    <row r="1799" spans="1:10" x14ac:dyDescent="0.25">
      <c r="A1799">
        <f t="shared" ref="A1799:C1799" si="1284">A1259</f>
        <v>2022</v>
      </c>
      <c r="B1799" t="str">
        <f t="shared" si="1284"/>
        <v>RFM</v>
      </c>
      <c r="C1799">
        <f t="shared" si="1284"/>
        <v>0</v>
      </c>
      <c r="D1799">
        <f>IFERROR(VLOOKUP(C1799,'Enheter, modell og år'!$A$2:$B$31,2,FALSE),0)</f>
        <v>0</v>
      </c>
      <c r="E1799" t="str">
        <f>'Liste detaljert wide'!$G$1</f>
        <v>Kandidatbev</v>
      </c>
      <c r="F1799" t="str">
        <f t="shared" si="1280"/>
        <v>2022RFM0Kandidatbev</v>
      </c>
      <c r="G1799" s="3">
        <f>'Liste detaljert wide'!G179</f>
        <v>0</v>
      </c>
      <c r="H1799" t="str">
        <f>VLOOKUP(E1799,Def!$B$2:$C$15,2,FALSE)</f>
        <v>Utdanningsinsentiv</v>
      </c>
      <c r="I1799" s="3">
        <f>IF(A1799='Enheter, modell og år'!$F$2-1,0,G1799-VLOOKUP(A1799-1&amp;B1799&amp;C1799&amp;E1799,$F$2:$G$7561,2,FALSE))</f>
        <v>0</v>
      </c>
      <c r="J1799" s="3">
        <f>IF(A1799='Enheter, modell og år'!$F$2-1,0,VLOOKUP(A1799-1&amp;B1799&amp;C1799&amp;E1799,$F$2:$G$7561,2,FALSE))</f>
        <v>0</v>
      </c>
    </row>
    <row r="1800" spans="1:10" x14ac:dyDescent="0.25">
      <c r="A1800">
        <f t="shared" ref="A1800:C1800" si="1285">A1260</f>
        <v>2022</v>
      </c>
      <c r="B1800" t="str">
        <f t="shared" si="1285"/>
        <v>RFM</v>
      </c>
      <c r="C1800">
        <f t="shared" si="1285"/>
        <v>0</v>
      </c>
      <c r="D1800">
        <f>IFERROR(VLOOKUP(C1800,'Enheter, modell og år'!$A$2:$B$31,2,FALSE),0)</f>
        <v>0</v>
      </c>
      <c r="E1800" t="str">
        <f>'Liste detaljert wide'!$G$1</f>
        <v>Kandidatbev</v>
      </c>
      <c r="F1800" t="str">
        <f t="shared" si="1280"/>
        <v>2022RFM0Kandidatbev</v>
      </c>
      <c r="G1800" s="3">
        <f>'Liste detaljert wide'!G180</f>
        <v>0</v>
      </c>
      <c r="H1800" t="str">
        <f>VLOOKUP(E1800,Def!$B$2:$C$15,2,FALSE)</f>
        <v>Utdanningsinsentiv</v>
      </c>
      <c r="I1800" s="3">
        <f>IF(A1800='Enheter, modell og år'!$F$2-1,0,G1800-VLOOKUP(A1800-1&amp;B1800&amp;C1800&amp;E1800,$F$2:$G$7561,2,FALSE))</f>
        <v>0</v>
      </c>
      <c r="J1800" s="3">
        <f>IF(A1800='Enheter, modell og år'!$F$2-1,0,VLOOKUP(A1800-1&amp;B1800&amp;C1800&amp;E1800,$F$2:$G$7561,2,FALSE))</f>
        <v>0</v>
      </c>
    </row>
    <row r="1801" spans="1:10" x14ac:dyDescent="0.25">
      <c r="A1801">
        <f t="shared" ref="A1801:C1801" si="1286">A1261</f>
        <v>2022</v>
      </c>
      <c r="B1801" t="str">
        <f t="shared" si="1286"/>
        <v>RFM</v>
      </c>
      <c r="C1801">
        <f t="shared" si="1286"/>
        <v>0</v>
      </c>
      <c r="D1801">
        <f>IFERROR(VLOOKUP(C1801,'Enheter, modell og år'!$A$2:$B$31,2,FALSE),0)</f>
        <v>0</v>
      </c>
      <c r="E1801" t="str">
        <f>'Liste detaljert wide'!$G$1</f>
        <v>Kandidatbev</v>
      </c>
      <c r="F1801" t="str">
        <f t="shared" si="1280"/>
        <v>2022RFM0Kandidatbev</v>
      </c>
      <c r="G1801" s="3">
        <f>'Liste detaljert wide'!G181</f>
        <v>0</v>
      </c>
      <c r="H1801" t="str">
        <f>VLOOKUP(E1801,Def!$B$2:$C$15,2,FALSE)</f>
        <v>Utdanningsinsentiv</v>
      </c>
      <c r="I1801" s="3">
        <f>IF(A1801='Enheter, modell og år'!$F$2-1,0,G1801-VLOOKUP(A1801-1&amp;B1801&amp;C1801&amp;E1801,$F$2:$G$7561,2,FALSE))</f>
        <v>0</v>
      </c>
      <c r="J1801" s="3">
        <f>IF(A1801='Enheter, modell og år'!$F$2-1,0,VLOOKUP(A1801-1&amp;B1801&amp;C1801&amp;E1801,$F$2:$G$7561,2,FALSE))</f>
        <v>0</v>
      </c>
    </row>
    <row r="1802" spans="1:10" x14ac:dyDescent="0.25">
      <c r="A1802">
        <f t="shared" ref="A1802:C1802" si="1287">A1262</f>
        <v>2023</v>
      </c>
      <c r="B1802" t="str">
        <f t="shared" si="1287"/>
        <v>RFM</v>
      </c>
      <c r="C1802">
        <f t="shared" si="1287"/>
        <v>0</v>
      </c>
      <c r="D1802">
        <f>IFERROR(VLOOKUP(C1802,'Enheter, modell og år'!$A$2:$B$31,2,FALSE),0)</f>
        <v>0</v>
      </c>
      <c r="E1802" t="str">
        <f>'Liste detaljert wide'!$G$1</f>
        <v>Kandidatbev</v>
      </c>
      <c r="F1802" t="str">
        <f t="shared" si="1280"/>
        <v>2023RFM0Kandidatbev</v>
      </c>
      <c r="G1802" s="3">
        <f>'Liste detaljert wide'!G182</f>
        <v>0</v>
      </c>
      <c r="H1802" t="str">
        <f>VLOOKUP(E1802,Def!$B$2:$C$15,2,FALSE)</f>
        <v>Utdanningsinsentiv</v>
      </c>
      <c r="I1802" s="3">
        <f>IF(A1802='Enheter, modell og år'!$F$2-1,0,G1802-VLOOKUP(A1802-1&amp;B1802&amp;C1802&amp;E1802,$F$2:$G$7561,2,FALSE))</f>
        <v>0</v>
      </c>
      <c r="J1802" s="3">
        <f>IF(A1802='Enheter, modell og år'!$F$2-1,0,VLOOKUP(A1802-1&amp;B1802&amp;C1802&amp;E1802,$F$2:$G$7561,2,FALSE))</f>
        <v>0</v>
      </c>
    </row>
    <row r="1803" spans="1:10" x14ac:dyDescent="0.25">
      <c r="A1803">
        <f t="shared" ref="A1803:C1803" si="1288">A1263</f>
        <v>2023</v>
      </c>
      <c r="B1803" t="str">
        <f t="shared" si="1288"/>
        <v>RFM</v>
      </c>
      <c r="C1803">
        <f t="shared" si="1288"/>
        <v>0</v>
      </c>
      <c r="D1803">
        <f>IFERROR(VLOOKUP(C1803,'Enheter, modell og år'!$A$2:$B$31,2,FALSE),0)</f>
        <v>0</v>
      </c>
      <c r="E1803" t="str">
        <f>'Liste detaljert wide'!$G$1</f>
        <v>Kandidatbev</v>
      </c>
      <c r="F1803" t="str">
        <f t="shared" si="1280"/>
        <v>2023RFM0Kandidatbev</v>
      </c>
      <c r="G1803" s="3">
        <f>'Liste detaljert wide'!G183</f>
        <v>0</v>
      </c>
      <c r="H1803" t="str">
        <f>VLOOKUP(E1803,Def!$B$2:$C$15,2,FALSE)</f>
        <v>Utdanningsinsentiv</v>
      </c>
      <c r="I1803" s="3">
        <f>IF(A1803='Enheter, modell og år'!$F$2-1,0,G1803-VLOOKUP(A1803-1&amp;B1803&amp;C1803&amp;E1803,$F$2:$G$7561,2,FALSE))</f>
        <v>0</v>
      </c>
      <c r="J1803" s="3">
        <f>IF(A1803='Enheter, modell og år'!$F$2-1,0,VLOOKUP(A1803-1&amp;B1803&amp;C1803&amp;E1803,$F$2:$G$7561,2,FALSE))</f>
        <v>0</v>
      </c>
    </row>
    <row r="1804" spans="1:10" x14ac:dyDescent="0.25">
      <c r="A1804">
        <f t="shared" ref="A1804:C1804" si="1289">A1264</f>
        <v>2023</v>
      </c>
      <c r="B1804" t="str">
        <f t="shared" si="1289"/>
        <v>RFM</v>
      </c>
      <c r="C1804">
        <f t="shared" si="1289"/>
        <v>0</v>
      </c>
      <c r="D1804">
        <f>IFERROR(VLOOKUP(C1804,'Enheter, modell og år'!$A$2:$B$31,2,FALSE),0)</f>
        <v>0</v>
      </c>
      <c r="E1804" t="str">
        <f>'Liste detaljert wide'!$G$1</f>
        <v>Kandidatbev</v>
      </c>
      <c r="F1804" t="str">
        <f t="shared" si="1280"/>
        <v>2023RFM0Kandidatbev</v>
      </c>
      <c r="G1804" s="3">
        <f>'Liste detaljert wide'!G184</f>
        <v>0</v>
      </c>
      <c r="H1804" t="str">
        <f>VLOOKUP(E1804,Def!$B$2:$C$15,2,FALSE)</f>
        <v>Utdanningsinsentiv</v>
      </c>
      <c r="I1804" s="3">
        <f>IF(A1804='Enheter, modell og år'!$F$2-1,0,G1804-VLOOKUP(A1804-1&amp;B1804&amp;C1804&amp;E1804,$F$2:$G$7561,2,FALSE))</f>
        <v>0</v>
      </c>
      <c r="J1804" s="3">
        <f>IF(A1804='Enheter, modell og år'!$F$2-1,0,VLOOKUP(A1804-1&amp;B1804&amp;C1804&amp;E1804,$F$2:$G$7561,2,FALSE))</f>
        <v>0</v>
      </c>
    </row>
    <row r="1805" spans="1:10" x14ac:dyDescent="0.25">
      <c r="A1805">
        <f t="shared" ref="A1805:C1805" si="1290">A1265</f>
        <v>2023</v>
      </c>
      <c r="B1805" t="str">
        <f t="shared" si="1290"/>
        <v>RFM</v>
      </c>
      <c r="C1805">
        <f t="shared" si="1290"/>
        <v>0</v>
      </c>
      <c r="D1805">
        <f>IFERROR(VLOOKUP(C1805,'Enheter, modell og år'!$A$2:$B$31,2,FALSE),0)</f>
        <v>0</v>
      </c>
      <c r="E1805" t="str">
        <f>'Liste detaljert wide'!$G$1</f>
        <v>Kandidatbev</v>
      </c>
      <c r="F1805" t="str">
        <f t="shared" si="1280"/>
        <v>2023RFM0Kandidatbev</v>
      </c>
      <c r="G1805" s="3">
        <f>'Liste detaljert wide'!G185</f>
        <v>0</v>
      </c>
      <c r="H1805" t="str">
        <f>VLOOKUP(E1805,Def!$B$2:$C$15,2,FALSE)</f>
        <v>Utdanningsinsentiv</v>
      </c>
      <c r="I1805" s="3">
        <f>IF(A1805='Enheter, modell og år'!$F$2-1,0,G1805-VLOOKUP(A1805-1&amp;B1805&amp;C1805&amp;E1805,$F$2:$G$7561,2,FALSE))</f>
        <v>0</v>
      </c>
      <c r="J1805" s="3">
        <f>IF(A1805='Enheter, modell og år'!$F$2-1,0,VLOOKUP(A1805-1&amp;B1805&amp;C1805&amp;E1805,$F$2:$G$7561,2,FALSE))</f>
        <v>0</v>
      </c>
    </row>
    <row r="1806" spans="1:10" x14ac:dyDescent="0.25">
      <c r="A1806">
        <f t="shared" ref="A1806:C1806" si="1291">A1266</f>
        <v>2023</v>
      </c>
      <c r="B1806" t="str">
        <f t="shared" si="1291"/>
        <v>RFM</v>
      </c>
      <c r="C1806">
        <f t="shared" si="1291"/>
        <v>0</v>
      </c>
      <c r="D1806">
        <f>IFERROR(VLOOKUP(C1806,'Enheter, modell og år'!$A$2:$B$31,2,FALSE),0)</f>
        <v>0</v>
      </c>
      <c r="E1806" t="str">
        <f>'Liste detaljert wide'!$G$1</f>
        <v>Kandidatbev</v>
      </c>
      <c r="F1806" t="str">
        <f t="shared" si="1280"/>
        <v>2023RFM0Kandidatbev</v>
      </c>
      <c r="G1806" s="3">
        <f>'Liste detaljert wide'!G186</f>
        <v>0</v>
      </c>
      <c r="H1806" t="str">
        <f>VLOOKUP(E1806,Def!$B$2:$C$15,2,FALSE)</f>
        <v>Utdanningsinsentiv</v>
      </c>
      <c r="I1806" s="3">
        <f>IF(A1806='Enheter, modell og år'!$F$2-1,0,G1806-VLOOKUP(A1806-1&amp;B1806&amp;C1806&amp;E1806,$F$2:$G$7561,2,FALSE))</f>
        <v>0</v>
      </c>
      <c r="J1806" s="3">
        <f>IF(A1806='Enheter, modell og år'!$F$2-1,0,VLOOKUP(A1806-1&amp;B1806&amp;C1806&amp;E1806,$F$2:$G$7561,2,FALSE))</f>
        <v>0</v>
      </c>
    </row>
    <row r="1807" spans="1:10" x14ac:dyDescent="0.25">
      <c r="A1807">
        <f t="shared" ref="A1807:C1807" si="1292">A1267</f>
        <v>2023</v>
      </c>
      <c r="B1807" t="str">
        <f t="shared" si="1292"/>
        <v>RFM</v>
      </c>
      <c r="C1807">
        <f t="shared" si="1292"/>
        <v>0</v>
      </c>
      <c r="D1807">
        <f>IFERROR(VLOOKUP(C1807,'Enheter, modell og år'!$A$2:$B$31,2,FALSE),0)</f>
        <v>0</v>
      </c>
      <c r="E1807" t="str">
        <f>'Liste detaljert wide'!$G$1</f>
        <v>Kandidatbev</v>
      </c>
      <c r="F1807" t="str">
        <f t="shared" si="1280"/>
        <v>2023RFM0Kandidatbev</v>
      </c>
      <c r="G1807" s="3">
        <f>'Liste detaljert wide'!G187</f>
        <v>0</v>
      </c>
      <c r="H1807" t="str">
        <f>VLOOKUP(E1807,Def!$B$2:$C$15,2,FALSE)</f>
        <v>Utdanningsinsentiv</v>
      </c>
      <c r="I1807" s="3">
        <f>IF(A1807='Enheter, modell og år'!$F$2-1,0,G1807-VLOOKUP(A1807-1&amp;B1807&amp;C1807&amp;E1807,$F$2:$G$7561,2,FALSE))</f>
        <v>0</v>
      </c>
      <c r="J1807" s="3">
        <f>IF(A1807='Enheter, modell og år'!$F$2-1,0,VLOOKUP(A1807-1&amp;B1807&amp;C1807&amp;E1807,$F$2:$G$7561,2,FALSE))</f>
        <v>0</v>
      </c>
    </row>
    <row r="1808" spans="1:10" x14ac:dyDescent="0.25">
      <c r="A1808">
        <f t="shared" ref="A1808:C1808" si="1293">A1268</f>
        <v>2023</v>
      </c>
      <c r="B1808" t="str">
        <f t="shared" si="1293"/>
        <v>RFM</v>
      </c>
      <c r="C1808">
        <f t="shared" si="1293"/>
        <v>0</v>
      </c>
      <c r="D1808">
        <f>IFERROR(VLOOKUP(C1808,'Enheter, modell og år'!$A$2:$B$31,2,FALSE),0)</f>
        <v>0</v>
      </c>
      <c r="E1808" t="str">
        <f>'Liste detaljert wide'!$G$1</f>
        <v>Kandidatbev</v>
      </c>
      <c r="F1808" t="str">
        <f t="shared" si="1280"/>
        <v>2023RFM0Kandidatbev</v>
      </c>
      <c r="G1808" s="3">
        <f>'Liste detaljert wide'!G188</f>
        <v>0</v>
      </c>
      <c r="H1808" t="str">
        <f>VLOOKUP(E1808,Def!$B$2:$C$15,2,FALSE)</f>
        <v>Utdanningsinsentiv</v>
      </c>
      <c r="I1808" s="3">
        <f>IF(A1808='Enheter, modell og år'!$F$2-1,0,G1808-VLOOKUP(A1808-1&amp;B1808&amp;C1808&amp;E1808,$F$2:$G$7561,2,FALSE))</f>
        <v>0</v>
      </c>
      <c r="J1808" s="3">
        <f>IF(A1808='Enheter, modell og år'!$F$2-1,0,VLOOKUP(A1808-1&amp;B1808&amp;C1808&amp;E1808,$F$2:$G$7561,2,FALSE))</f>
        <v>0</v>
      </c>
    </row>
    <row r="1809" spans="1:10" x14ac:dyDescent="0.25">
      <c r="A1809">
        <f t="shared" ref="A1809:C1809" si="1294">A1269</f>
        <v>2023</v>
      </c>
      <c r="B1809" t="str">
        <f t="shared" si="1294"/>
        <v>RFM</v>
      </c>
      <c r="C1809">
        <f t="shared" si="1294"/>
        <v>0</v>
      </c>
      <c r="D1809">
        <f>IFERROR(VLOOKUP(C1809,'Enheter, modell og år'!$A$2:$B$31,2,FALSE),0)</f>
        <v>0</v>
      </c>
      <c r="E1809" t="str">
        <f>'Liste detaljert wide'!$G$1</f>
        <v>Kandidatbev</v>
      </c>
      <c r="F1809" t="str">
        <f t="shared" si="1280"/>
        <v>2023RFM0Kandidatbev</v>
      </c>
      <c r="G1809" s="3">
        <f>'Liste detaljert wide'!G189</f>
        <v>0</v>
      </c>
      <c r="H1809" t="str">
        <f>VLOOKUP(E1809,Def!$B$2:$C$15,2,FALSE)</f>
        <v>Utdanningsinsentiv</v>
      </c>
      <c r="I1809" s="3">
        <f>IF(A1809='Enheter, modell og år'!$F$2-1,0,G1809-VLOOKUP(A1809-1&amp;B1809&amp;C1809&amp;E1809,$F$2:$G$7561,2,FALSE))</f>
        <v>0</v>
      </c>
      <c r="J1809" s="3">
        <f>IF(A1809='Enheter, modell og år'!$F$2-1,0,VLOOKUP(A1809-1&amp;B1809&amp;C1809&amp;E1809,$F$2:$G$7561,2,FALSE))</f>
        <v>0</v>
      </c>
    </row>
    <row r="1810" spans="1:10" x14ac:dyDescent="0.25">
      <c r="A1810">
        <f t="shared" ref="A1810:C1810" si="1295">A1270</f>
        <v>2023</v>
      </c>
      <c r="B1810" t="str">
        <f t="shared" si="1295"/>
        <v>RFM</v>
      </c>
      <c r="C1810">
        <f t="shared" si="1295"/>
        <v>0</v>
      </c>
      <c r="D1810">
        <f>IFERROR(VLOOKUP(C1810,'Enheter, modell og år'!$A$2:$B$31,2,FALSE),0)</f>
        <v>0</v>
      </c>
      <c r="E1810" t="str">
        <f>'Liste detaljert wide'!$G$1</f>
        <v>Kandidatbev</v>
      </c>
      <c r="F1810" t="str">
        <f t="shared" si="1280"/>
        <v>2023RFM0Kandidatbev</v>
      </c>
      <c r="G1810" s="3">
        <f>'Liste detaljert wide'!G190</f>
        <v>0</v>
      </c>
      <c r="H1810" t="str">
        <f>VLOOKUP(E1810,Def!$B$2:$C$15,2,FALSE)</f>
        <v>Utdanningsinsentiv</v>
      </c>
      <c r="I1810" s="3">
        <f>IF(A1810='Enheter, modell og år'!$F$2-1,0,G1810-VLOOKUP(A1810-1&amp;B1810&amp;C1810&amp;E1810,$F$2:$G$7561,2,FALSE))</f>
        <v>0</v>
      </c>
      <c r="J1810" s="3">
        <f>IF(A1810='Enheter, modell og år'!$F$2-1,0,VLOOKUP(A1810-1&amp;B1810&amp;C1810&amp;E1810,$F$2:$G$7561,2,FALSE))</f>
        <v>0</v>
      </c>
    </row>
    <row r="1811" spans="1:10" x14ac:dyDescent="0.25">
      <c r="A1811">
        <f t="shared" ref="A1811:C1811" si="1296">A1271</f>
        <v>2023</v>
      </c>
      <c r="B1811" t="str">
        <f t="shared" si="1296"/>
        <v>RFM</v>
      </c>
      <c r="C1811">
        <f t="shared" si="1296"/>
        <v>0</v>
      </c>
      <c r="D1811">
        <f>IFERROR(VLOOKUP(C1811,'Enheter, modell og år'!$A$2:$B$31,2,FALSE),0)</f>
        <v>0</v>
      </c>
      <c r="E1811" t="str">
        <f>'Liste detaljert wide'!$G$1</f>
        <v>Kandidatbev</v>
      </c>
      <c r="F1811" t="str">
        <f t="shared" si="1280"/>
        <v>2023RFM0Kandidatbev</v>
      </c>
      <c r="G1811" s="3">
        <f>'Liste detaljert wide'!G191</f>
        <v>0</v>
      </c>
      <c r="H1811" t="str">
        <f>VLOOKUP(E1811,Def!$B$2:$C$15,2,FALSE)</f>
        <v>Utdanningsinsentiv</v>
      </c>
      <c r="I1811" s="3">
        <f>IF(A1811='Enheter, modell og år'!$F$2-1,0,G1811-VLOOKUP(A1811-1&amp;B1811&amp;C1811&amp;E1811,$F$2:$G$7561,2,FALSE))</f>
        <v>0</v>
      </c>
      <c r="J1811" s="3">
        <f>IF(A1811='Enheter, modell og år'!$F$2-1,0,VLOOKUP(A1811-1&amp;B1811&amp;C1811&amp;E1811,$F$2:$G$7561,2,FALSE))</f>
        <v>0</v>
      </c>
    </row>
    <row r="1812" spans="1:10" x14ac:dyDescent="0.25">
      <c r="A1812">
        <f t="shared" ref="A1812:C1812" si="1297">A1272</f>
        <v>2023</v>
      </c>
      <c r="B1812" t="str">
        <f t="shared" si="1297"/>
        <v>RFM</v>
      </c>
      <c r="C1812">
        <f t="shared" si="1297"/>
        <v>0</v>
      </c>
      <c r="D1812">
        <f>IFERROR(VLOOKUP(C1812,'Enheter, modell og år'!$A$2:$B$31,2,FALSE),0)</f>
        <v>0</v>
      </c>
      <c r="E1812" t="str">
        <f>'Liste detaljert wide'!$G$1</f>
        <v>Kandidatbev</v>
      </c>
      <c r="F1812" t="str">
        <f t="shared" si="1280"/>
        <v>2023RFM0Kandidatbev</v>
      </c>
      <c r="G1812" s="3">
        <f>'Liste detaljert wide'!G192</f>
        <v>0</v>
      </c>
      <c r="H1812" t="str">
        <f>VLOOKUP(E1812,Def!$B$2:$C$15,2,FALSE)</f>
        <v>Utdanningsinsentiv</v>
      </c>
      <c r="I1812" s="3">
        <f>IF(A1812='Enheter, modell og år'!$F$2-1,0,G1812-VLOOKUP(A1812-1&amp;B1812&amp;C1812&amp;E1812,$F$2:$G$7561,2,FALSE))</f>
        <v>0</v>
      </c>
      <c r="J1812" s="3">
        <f>IF(A1812='Enheter, modell og år'!$F$2-1,0,VLOOKUP(A1812-1&amp;B1812&amp;C1812&amp;E1812,$F$2:$G$7561,2,FALSE))</f>
        <v>0</v>
      </c>
    </row>
    <row r="1813" spans="1:10" x14ac:dyDescent="0.25">
      <c r="A1813">
        <f t="shared" ref="A1813:C1813" si="1298">A1273</f>
        <v>2023</v>
      </c>
      <c r="B1813" t="str">
        <f t="shared" si="1298"/>
        <v>RFM</v>
      </c>
      <c r="C1813">
        <f t="shared" si="1298"/>
        <v>0</v>
      </c>
      <c r="D1813">
        <f>IFERROR(VLOOKUP(C1813,'Enheter, modell og år'!$A$2:$B$31,2,FALSE),0)</f>
        <v>0</v>
      </c>
      <c r="E1813" t="str">
        <f>'Liste detaljert wide'!$G$1</f>
        <v>Kandidatbev</v>
      </c>
      <c r="F1813" t="str">
        <f t="shared" si="1280"/>
        <v>2023RFM0Kandidatbev</v>
      </c>
      <c r="G1813" s="3">
        <f>'Liste detaljert wide'!G193</f>
        <v>0</v>
      </c>
      <c r="H1813" t="str">
        <f>VLOOKUP(E1813,Def!$B$2:$C$15,2,FALSE)</f>
        <v>Utdanningsinsentiv</v>
      </c>
      <c r="I1813" s="3">
        <f>IF(A1813='Enheter, modell og år'!$F$2-1,0,G1813-VLOOKUP(A1813-1&amp;B1813&amp;C1813&amp;E1813,$F$2:$G$7561,2,FALSE))</f>
        <v>0</v>
      </c>
      <c r="J1813" s="3">
        <f>IF(A1813='Enheter, modell og år'!$F$2-1,0,VLOOKUP(A1813-1&amp;B1813&amp;C1813&amp;E1813,$F$2:$G$7561,2,FALSE))</f>
        <v>0</v>
      </c>
    </row>
    <row r="1814" spans="1:10" x14ac:dyDescent="0.25">
      <c r="A1814">
        <f t="shared" ref="A1814:C1814" si="1299">A1274</f>
        <v>2023</v>
      </c>
      <c r="B1814" t="str">
        <f t="shared" si="1299"/>
        <v>RFM</v>
      </c>
      <c r="C1814">
        <f t="shared" si="1299"/>
        <v>0</v>
      </c>
      <c r="D1814">
        <f>IFERROR(VLOOKUP(C1814,'Enheter, modell og år'!$A$2:$B$31,2,FALSE),0)</f>
        <v>0</v>
      </c>
      <c r="E1814" t="str">
        <f>'Liste detaljert wide'!$G$1</f>
        <v>Kandidatbev</v>
      </c>
      <c r="F1814" t="str">
        <f t="shared" si="1280"/>
        <v>2023RFM0Kandidatbev</v>
      </c>
      <c r="G1814" s="3">
        <f>'Liste detaljert wide'!G194</f>
        <v>0</v>
      </c>
      <c r="H1814" t="str">
        <f>VLOOKUP(E1814,Def!$B$2:$C$15,2,FALSE)</f>
        <v>Utdanningsinsentiv</v>
      </c>
      <c r="I1814" s="3">
        <f>IF(A1814='Enheter, modell og år'!$F$2-1,0,G1814-VLOOKUP(A1814-1&amp;B1814&amp;C1814&amp;E1814,$F$2:$G$7561,2,FALSE))</f>
        <v>0</v>
      </c>
      <c r="J1814" s="3">
        <f>IF(A1814='Enheter, modell og år'!$F$2-1,0,VLOOKUP(A1814-1&amp;B1814&amp;C1814&amp;E1814,$F$2:$G$7561,2,FALSE))</f>
        <v>0</v>
      </c>
    </row>
    <row r="1815" spans="1:10" x14ac:dyDescent="0.25">
      <c r="A1815">
        <f t="shared" ref="A1815:C1815" si="1300">A1275</f>
        <v>2023</v>
      </c>
      <c r="B1815" t="str">
        <f t="shared" si="1300"/>
        <v>RFM</v>
      </c>
      <c r="C1815">
        <f t="shared" si="1300"/>
        <v>0</v>
      </c>
      <c r="D1815">
        <f>IFERROR(VLOOKUP(C1815,'Enheter, modell og år'!$A$2:$B$31,2,FALSE),0)</f>
        <v>0</v>
      </c>
      <c r="E1815" t="str">
        <f>'Liste detaljert wide'!$G$1</f>
        <v>Kandidatbev</v>
      </c>
      <c r="F1815" t="str">
        <f t="shared" si="1280"/>
        <v>2023RFM0Kandidatbev</v>
      </c>
      <c r="G1815" s="3">
        <f>'Liste detaljert wide'!G195</f>
        <v>0</v>
      </c>
      <c r="H1815" t="str">
        <f>VLOOKUP(E1815,Def!$B$2:$C$15,2,FALSE)</f>
        <v>Utdanningsinsentiv</v>
      </c>
      <c r="I1815" s="3">
        <f>IF(A1815='Enheter, modell og år'!$F$2-1,0,G1815-VLOOKUP(A1815-1&amp;B1815&amp;C1815&amp;E1815,$F$2:$G$7561,2,FALSE))</f>
        <v>0</v>
      </c>
      <c r="J1815" s="3">
        <f>IF(A1815='Enheter, modell og år'!$F$2-1,0,VLOOKUP(A1815-1&amp;B1815&amp;C1815&amp;E1815,$F$2:$G$7561,2,FALSE))</f>
        <v>0</v>
      </c>
    </row>
    <row r="1816" spans="1:10" x14ac:dyDescent="0.25">
      <c r="A1816">
        <f t="shared" ref="A1816:C1816" si="1301">A1276</f>
        <v>2023</v>
      </c>
      <c r="B1816" t="str">
        <f t="shared" si="1301"/>
        <v>RFM</v>
      </c>
      <c r="C1816">
        <f t="shared" si="1301"/>
        <v>0</v>
      </c>
      <c r="D1816">
        <f>IFERROR(VLOOKUP(C1816,'Enheter, modell og år'!$A$2:$B$31,2,FALSE),0)</f>
        <v>0</v>
      </c>
      <c r="E1816" t="str">
        <f>'Liste detaljert wide'!$G$1</f>
        <v>Kandidatbev</v>
      </c>
      <c r="F1816" t="str">
        <f t="shared" si="1280"/>
        <v>2023RFM0Kandidatbev</v>
      </c>
      <c r="G1816" s="3">
        <f>'Liste detaljert wide'!G196</f>
        <v>0</v>
      </c>
      <c r="H1816" t="str">
        <f>VLOOKUP(E1816,Def!$B$2:$C$15,2,FALSE)</f>
        <v>Utdanningsinsentiv</v>
      </c>
      <c r="I1816" s="3">
        <f>IF(A1816='Enheter, modell og år'!$F$2-1,0,G1816-VLOOKUP(A1816-1&amp;B1816&amp;C1816&amp;E1816,$F$2:$G$7561,2,FALSE))</f>
        <v>0</v>
      </c>
      <c r="J1816" s="3">
        <f>IF(A1816='Enheter, modell og år'!$F$2-1,0,VLOOKUP(A1816-1&amp;B1816&amp;C1816&amp;E1816,$F$2:$G$7561,2,FALSE))</f>
        <v>0</v>
      </c>
    </row>
    <row r="1817" spans="1:10" x14ac:dyDescent="0.25">
      <c r="A1817">
        <f t="shared" ref="A1817:C1817" si="1302">A1277</f>
        <v>2023</v>
      </c>
      <c r="B1817" t="str">
        <f t="shared" si="1302"/>
        <v>RFM</v>
      </c>
      <c r="C1817">
        <f t="shared" si="1302"/>
        <v>0</v>
      </c>
      <c r="D1817">
        <f>IFERROR(VLOOKUP(C1817,'Enheter, modell og år'!$A$2:$B$31,2,FALSE),0)</f>
        <v>0</v>
      </c>
      <c r="E1817" t="str">
        <f>'Liste detaljert wide'!$G$1</f>
        <v>Kandidatbev</v>
      </c>
      <c r="F1817" t="str">
        <f t="shared" si="1280"/>
        <v>2023RFM0Kandidatbev</v>
      </c>
      <c r="G1817" s="3">
        <f>'Liste detaljert wide'!G197</f>
        <v>0</v>
      </c>
      <c r="H1817" t="str">
        <f>VLOOKUP(E1817,Def!$B$2:$C$15,2,FALSE)</f>
        <v>Utdanningsinsentiv</v>
      </c>
      <c r="I1817" s="3">
        <f>IF(A1817='Enheter, modell og år'!$F$2-1,0,G1817-VLOOKUP(A1817-1&amp;B1817&amp;C1817&amp;E1817,$F$2:$G$7561,2,FALSE))</f>
        <v>0</v>
      </c>
      <c r="J1817" s="3">
        <f>IF(A1817='Enheter, modell og år'!$F$2-1,0,VLOOKUP(A1817-1&amp;B1817&amp;C1817&amp;E1817,$F$2:$G$7561,2,FALSE))</f>
        <v>0</v>
      </c>
    </row>
    <row r="1818" spans="1:10" x14ac:dyDescent="0.25">
      <c r="A1818">
        <f t="shared" ref="A1818:C1818" si="1303">A1278</f>
        <v>2023</v>
      </c>
      <c r="B1818" t="str">
        <f t="shared" si="1303"/>
        <v>RFM</v>
      </c>
      <c r="C1818">
        <f t="shared" si="1303"/>
        <v>0</v>
      </c>
      <c r="D1818">
        <f>IFERROR(VLOOKUP(C1818,'Enheter, modell og år'!$A$2:$B$31,2,FALSE),0)</f>
        <v>0</v>
      </c>
      <c r="E1818" t="str">
        <f>'Liste detaljert wide'!$G$1</f>
        <v>Kandidatbev</v>
      </c>
      <c r="F1818" t="str">
        <f t="shared" si="1280"/>
        <v>2023RFM0Kandidatbev</v>
      </c>
      <c r="G1818" s="3">
        <f>'Liste detaljert wide'!G198</f>
        <v>0</v>
      </c>
      <c r="H1818" t="str">
        <f>VLOOKUP(E1818,Def!$B$2:$C$15,2,FALSE)</f>
        <v>Utdanningsinsentiv</v>
      </c>
      <c r="I1818" s="3">
        <f>IF(A1818='Enheter, modell og år'!$F$2-1,0,G1818-VLOOKUP(A1818-1&amp;B1818&amp;C1818&amp;E1818,$F$2:$G$7561,2,FALSE))</f>
        <v>0</v>
      </c>
      <c r="J1818" s="3">
        <f>IF(A1818='Enheter, modell og år'!$F$2-1,0,VLOOKUP(A1818-1&amp;B1818&amp;C1818&amp;E1818,$F$2:$G$7561,2,FALSE))</f>
        <v>0</v>
      </c>
    </row>
    <row r="1819" spans="1:10" x14ac:dyDescent="0.25">
      <c r="A1819">
        <f t="shared" ref="A1819:C1819" si="1304">A1279</f>
        <v>2023</v>
      </c>
      <c r="B1819" t="str">
        <f t="shared" si="1304"/>
        <v>RFM</v>
      </c>
      <c r="C1819">
        <f t="shared" si="1304"/>
        <v>0</v>
      </c>
      <c r="D1819">
        <f>IFERROR(VLOOKUP(C1819,'Enheter, modell og år'!$A$2:$B$31,2,FALSE),0)</f>
        <v>0</v>
      </c>
      <c r="E1819" t="str">
        <f>'Liste detaljert wide'!$G$1</f>
        <v>Kandidatbev</v>
      </c>
      <c r="F1819" t="str">
        <f t="shared" si="1280"/>
        <v>2023RFM0Kandidatbev</v>
      </c>
      <c r="G1819" s="3">
        <f>'Liste detaljert wide'!G199</f>
        <v>0</v>
      </c>
      <c r="H1819" t="str">
        <f>VLOOKUP(E1819,Def!$B$2:$C$15,2,FALSE)</f>
        <v>Utdanningsinsentiv</v>
      </c>
      <c r="I1819" s="3">
        <f>IF(A1819='Enheter, modell og år'!$F$2-1,0,G1819-VLOOKUP(A1819-1&amp;B1819&amp;C1819&amp;E1819,$F$2:$G$7561,2,FALSE))</f>
        <v>0</v>
      </c>
      <c r="J1819" s="3">
        <f>IF(A1819='Enheter, modell og år'!$F$2-1,0,VLOOKUP(A1819-1&amp;B1819&amp;C1819&amp;E1819,$F$2:$G$7561,2,FALSE))</f>
        <v>0</v>
      </c>
    </row>
    <row r="1820" spans="1:10" x14ac:dyDescent="0.25">
      <c r="A1820">
        <f t="shared" ref="A1820:C1820" si="1305">A1280</f>
        <v>2023</v>
      </c>
      <c r="B1820" t="str">
        <f t="shared" si="1305"/>
        <v>RFM</v>
      </c>
      <c r="C1820">
        <f t="shared" si="1305"/>
        <v>0</v>
      </c>
      <c r="D1820">
        <f>IFERROR(VLOOKUP(C1820,'Enheter, modell og år'!$A$2:$B$31,2,FALSE),0)</f>
        <v>0</v>
      </c>
      <c r="E1820" t="str">
        <f>'Liste detaljert wide'!$G$1</f>
        <v>Kandidatbev</v>
      </c>
      <c r="F1820" t="str">
        <f t="shared" si="1280"/>
        <v>2023RFM0Kandidatbev</v>
      </c>
      <c r="G1820" s="3">
        <f>'Liste detaljert wide'!G200</f>
        <v>0</v>
      </c>
      <c r="H1820" t="str">
        <f>VLOOKUP(E1820,Def!$B$2:$C$15,2,FALSE)</f>
        <v>Utdanningsinsentiv</v>
      </c>
      <c r="I1820" s="3">
        <f>IF(A1820='Enheter, modell og år'!$F$2-1,0,G1820-VLOOKUP(A1820-1&amp;B1820&amp;C1820&amp;E1820,$F$2:$G$7561,2,FALSE))</f>
        <v>0</v>
      </c>
      <c r="J1820" s="3">
        <f>IF(A1820='Enheter, modell og år'!$F$2-1,0,VLOOKUP(A1820-1&amp;B1820&amp;C1820&amp;E1820,$F$2:$G$7561,2,FALSE))</f>
        <v>0</v>
      </c>
    </row>
    <row r="1821" spans="1:10" x14ac:dyDescent="0.25">
      <c r="A1821">
        <f t="shared" ref="A1821:C1821" si="1306">A1281</f>
        <v>2023</v>
      </c>
      <c r="B1821" t="str">
        <f t="shared" si="1306"/>
        <v>RFM</v>
      </c>
      <c r="C1821">
        <f t="shared" si="1306"/>
        <v>0</v>
      </c>
      <c r="D1821">
        <f>IFERROR(VLOOKUP(C1821,'Enheter, modell og år'!$A$2:$B$31,2,FALSE),0)</f>
        <v>0</v>
      </c>
      <c r="E1821" t="str">
        <f>'Liste detaljert wide'!$G$1</f>
        <v>Kandidatbev</v>
      </c>
      <c r="F1821" t="str">
        <f t="shared" si="1280"/>
        <v>2023RFM0Kandidatbev</v>
      </c>
      <c r="G1821" s="3">
        <f>'Liste detaljert wide'!G201</f>
        <v>0</v>
      </c>
      <c r="H1821" t="str">
        <f>VLOOKUP(E1821,Def!$B$2:$C$15,2,FALSE)</f>
        <v>Utdanningsinsentiv</v>
      </c>
      <c r="I1821" s="3">
        <f>IF(A1821='Enheter, modell og år'!$F$2-1,0,G1821-VLOOKUP(A1821-1&amp;B1821&amp;C1821&amp;E1821,$F$2:$G$7561,2,FALSE))</f>
        <v>0</v>
      </c>
      <c r="J1821" s="3">
        <f>IF(A1821='Enheter, modell og år'!$F$2-1,0,VLOOKUP(A1821-1&amp;B1821&amp;C1821&amp;E1821,$F$2:$G$7561,2,FALSE))</f>
        <v>0</v>
      </c>
    </row>
    <row r="1822" spans="1:10" x14ac:dyDescent="0.25">
      <c r="A1822">
        <f t="shared" ref="A1822:C1822" si="1307">A1282</f>
        <v>2023</v>
      </c>
      <c r="B1822" t="str">
        <f t="shared" si="1307"/>
        <v>RFM</v>
      </c>
      <c r="C1822">
        <f t="shared" si="1307"/>
        <v>0</v>
      </c>
      <c r="D1822">
        <f>IFERROR(VLOOKUP(C1822,'Enheter, modell og år'!$A$2:$B$31,2,FALSE),0)</f>
        <v>0</v>
      </c>
      <c r="E1822" t="str">
        <f>'Liste detaljert wide'!$G$1</f>
        <v>Kandidatbev</v>
      </c>
      <c r="F1822" t="str">
        <f t="shared" si="1280"/>
        <v>2023RFM0Kandidatbev</v>
      </c>
      <c r="G1822" s="3">
        <f>'Liste detaljert wide'!G202</f>
        <v>0</v>
      </c>
      <c r="H1822" t="str">
        <f>VLOOKUP(E1822,Def!$B$2:$C$15,2,FALSE)</f>
        <v>Utdanningsinsentiv</v>
      </c>
      <c r="I1822" s="3">
        <f>IF(A1822='Enheter, modell og år'!$F$2-1,0,G1822-VLOOKUP(A1822-1&amp;B1822&amp;C1822&amp;E1822,$F$2:$G$7561,2,FALSE))</f>
        <v>0</v>
      </c>
      <c r="J1822" s="3">
        <f>IF(A1822='Enheter, modell og år'!$F$2-1,0,VLOOKUP(A1822-1&amp;B1822&amp;C1822&amp;E1822,$F$2:$G$7561,2,FALSE))</f>
        <v>0</v>
      </c>
    </row>
    <row r="1823" spans="1:10" x14ac:dyDescent="0.25">
      <c r="A1823">
        <f t="shared" ref="A1823:C1823" si="1308">A1283</f>
        <v>2023</v>
      </c>
      <c r="B1823" t="str">
        <f t="shared" si="1308"/>
        <v>RFM</v>
      </c>
      <c r="C1823">
        <f t="shared" si="1308"/>
        <v>0</v>
      </c>
      <c r="D1823">
        <f>IFERROR(VLOOKUP(C1823,'Enheter, modell og år'!$A$2:$B$31,2,FALSE),0)</f>
        <v>0</v>
      </c>
      <c r="E1823" t="str">
        <f>'Liste detaljert wide'!$G$1</f>
        <v>Kandidatbev</v>
      </c>
      <c r="F1823" t="str">
        <f t="shared" si="1280"/>
        <v>2023RFM0Kandidatbev</v>
      </c>
      <c r="G1823" s="3">
        <f>'Liste detaljert wide'!G203</f>
        <v>0</v>
      </c>
      <c r="H1823" t="str">
        <f>VLOOKUP(E1823,Def!$B$2:$C$15,2,FALSE)</f>
        <v>Utdanningsinsentiv</v>
      </c>
      <c r="I1823" s="3">
        <f>IF(A1823='Enheter, modell og år'!$F$2-1,0,G1823-VLOOKUP(A1823-1&amp;B1823&amp;C1823&amp;E1823,$F$2:$G$7561,2,FALSE))</f>
        <v>0</v>
      </c>
      <c r="J1823" s="3">
        <f>IF(A1823='Enheter, modell og år'!$F$2-1,0,VLOOKUP(A1823-1&amp;B1823&amp;C1823&amp;E1823,$F$2:$G$7561,2,FALSE))</f>
        <v>0</v>
      </c>
    </row>
    <row r="1824" spans="1:10" x14ac:dyDescent="0.25">
      <c r="A1824">
        <f t="shared" ref="A1824:C1824" si="1309">A1284</f>
        <v>2023</v>
      </c>
      <c r="B1824" t="str">
        <f t="shared" si="1309"/>
        <v>RFM</v>
      </c>
      <c r="C1824">
        <f t="shared" si="1309"/>
        <v>0</v>
      </c>
      <c r="D1824">
        <f>IFERROR(VLOOKUP(C1824,'Enheter, modell og år'!$A$2:$B$31,2,FALSE),0)</f>
        <v>0</v>
      </c>
      <c r="E1824" t="str">
        <f>'Liste detaljert wide'!$G$1</f>
        <v>Kandidatbev</v>
      </c>
      <c r="F1824" t="str">
        <f t="shared" si="1280"/>
        <v>2023RFM0Kandidatbev</v>
      </c>
      <c r="G1824" s="3">
        <f>'Liste detaljert wide'!G204</f>
        <v>0</v>
      </c>
      <c r="H1824" t="str">
        <f>VLOOKUP(E1824,Def!$B$2:$C$15,2,FALSE)</f>
        <v>Utdanningsinsentiv</v>
      </c>
      <c r="I1824" s="3">
        <f>IF(A1824='Enheter, modell og år'!$F$2-1,0,G1824-VLOOKUP(A1824-1&amp;B1824&amp;C1824&amp;E1824,$F$2:$G$7561,2,FALSE))</f>
        <v>0</v>
      </c>
      <c r="J1824" s="3">
        <f>IF(A1824='Enheter, modell og år'!$F$2-1,0,VLOOKUP(A1824-1&amp;B1824&amp;C1824&amp;E1824,$F$2:$G$7561,2,FALSE))</f>
        <v>0</v>
      </c>
    </row>
    <row r="1825" spans="1:10" x14ac:dyDescent="0.25">
      <c r="A1825">
        <f t="shared" ref="A1825:C1825" si="1310">A1285</f>
        <v>2023</v>
      </c>
      <c r="B1825" t="str">
        <f t="shared" si="1310"/>
        <v>RFM</v>
      </c>
      <c r="C1825">
        <f t="shared" si="1310"/>
        <v>0</v>
      </c>
      <c r="D1825">
        <f>IFERROR(VLOOKUP(C1825,'Enheter, modell og år'!$A$2:$B$31,2,FALSE),0)</f>
        <v>0</v>
      </c>
      <c r="E1825" t="str">
        <f>'Liste detaljert wide'!$G$1</f>
        <v>Kandidatbev</v>
      </c>
      <c r="F1825" t="str">
        <f t="shared" si="1280"/>
        <v>2023RFM0Kandidatbev</v>
      </c>
      <c r="G1825" s="3">
        <f>'Liste detaljert wide'!G205</f>
        <v>0</v>
      </c>
      <c r="H1825" t="str">
        <f>VLOOKUP(E1825,Def!$B$2:$C$15,2,FALSE)</f>
        <v>Utdanningsinsentiv</v>
      </c>
      <c r="I1825" s="3">
        <f>IF(A1825='Enheter, modell og år'!$F$2-1,0,G1825-VLOOKUP(A1825-1&amp;B1825&amp;C1825&amp;E1825,$F$2:$G$7561,2,FALSE))</f>
        <v>0</v>
      </c>
      <c r="J1825" s="3">
        <f>IF(A1825='Enheter, modell og år'!$F$2-1,0,VLOOKUP(A1825-1&amp;B1825&amp;C1825&amp;E1825,$F$2:$G$7561,2,FALSE))</f>
        <v>0</v>
      </c>
    </row>
    <row r="1826" spans="1:10" x14ac:dyDescent="0.25">
      <c r="A1826">
        <f t="shared" ref="A1826:C1826" si="1311">A1286</f>
        <v>2023</v>
      </c>
      <c r="B1826" t="str">
        <f t="shared" si="1311"/>
        <v>RFM</v>
      </c>
      <c r="C1826">
        <f t="shared" si="1311"/>
        <v>0</v>
      </c>
      <c r="D1826">
        <f>IFERROR(VLOOKUP(C1826,'Enheter, modell og år'!$A$2:$B$31,2,FALSE),0)</f>
        <v>0</v>
      </c>
      <c r="E1826" t="str">
        <f>'Liste detaljert wide'!$G$1</f>
        <v>Kandidatbev</v>
      </c>
      <c r="F1826" t="str">
        <f t="shared" si="1280"/>
        <v>2023RFM0Kandidatbev</v>
      </c>
      <c r="G1826" s="3">
        <f>'Liste detaljert wide'!G206</f>
        <v>0</v>
      </c>
      <c r="H1826" t="str">
        <f>VLOOKUP(E1826,Def!$B$2:$C$15,2,FALSE)</f>
        <v>Utdanningsinsentiv</v>
      </c>
      <c r="I1826" s="3">
        <f>IF(A1826='Enheter, modell og år'!$F$2-1,0,G1826-VLOOKUP(A1826-1&amp;B1826&amp;C1826&amp;E1826,$F$2:$G$7561,2,FALSE))</f>
        <v>0</v>
      </c>
      <c r="J1826" s="3">
        <f>IF(A1826='Enheter, modell og år'!$F$2-1,0,VLOOKUP(A1826-1&amp;B1826&amp;C1826&amp;E1826,$F$2:$G$7561,2,FALSE))</f>
        <v>0</v>
      </c>
    </row>
    <row r="1827" spans="1:10" x14ac:dyDescent="0.25">
      <c r="A1827">
        <f t="shared" ref="A1827:C1827" si="1312">A1287</f>
        <v>2023</v>
      </c>
      <c r="B1827" t="str">
        <f t="shared" si="1312"/>
        <v>RFM</v>
      </c>
      <c r="C1827">
        <f t="shared" si="1312"/>
        <v>0</v>
      </c>
      <c r="D1827">
        <f>IFERROR(VLOOKUP(C1827,'Enheter, modell og år'!$A$2:$B$31,2,FALSE),0)</f>
        <v>0</v>
      </c>
      <c r="E1827" t="str">
        <f>'Liste detaljert wide'!$G$1</f>
        <v>Kandidatbev</v>
      </c>
      <c r="F1827" t="str">
        <f t="shared" si="1280"/>
        <v>2023RFM0Kandidatbev</v>
      </c>
      <c r="G1827" s="3">
        <f>'Liste detaljert wide'!G207</f>
        <v>0</v>
      </c>
      <c r="H1827" t="str">
        <f>VLOOKUP(E1827,Def!$B$2:$C$15,2,FALSE)</f>
        <v>Utdanningsinsentiv</v>
      </c>
      <c r="I1827" s="3">
        <f>IF(A1827='Enheter, modell og år'!$F$2-1,0,G1827-VLOOKUP(A1827-1&amp;B1827&amp;C1827&amp;E1827,$F$2:$G$7561,2,FALSE))</f>
        <v>0</v>
      </c>
      <c r="J1827" s="3">
        <f>IF(A1827='Enheter, modell og år'!$F$2-1,0,VLOOKUP(A1827-1&amp;B1827&amp;C1827&amp;E1827,$F$2:$G$7561,2,FALSE))</f>
        <v>0</v>
      </c>
    </row>
    <row r="1828" spans="1:10" x14ac:dyDescent="0.25">
      <c r="A1828">
        <f t="shared" ref="A1828:C1828" si="1313">A1288</f>
        <v>2023</v>
      </c>
      <c r="B1828" t="str">
        <f t="shared" si="1313"/>
        <v>RFM</v>
      </c>
      <c r="C1828">
        <f t="shared" si="1313"/>
        <v>0</v>
      </c>
      <c r="D1828">
        <f>IFERROR(VLOOKUP(C1828,'Enheter, modell og år'!$A$2:$B$31,2,FALSE),0)</f>
        <v>0</v>
      </c>
      <c r="E1828" t="str">
        <f>'Liste detaljert wide'!$G$1</f>
        <v>Kandidatbev</v>
      </c>
      <c r="F1828" t="str">
        <f t="shared" si="1280"/>
        <v>2023RFM0Kandidatbev</v>
      </c>
      <c r="G1828" s="3">
        <f>'Liste detaljert wide'!G208</f>
        <v>0</v>
      </c>
      <c r="H1828" t="str">
        <f>VLOOKUP(E1828,Def!$B$2:$C$15,2,FALSE)</f>
        <v>Utdanningsinsentiv</v>
      </c>
      <c r="I1828" s="3">
        <f>IF(A1828='Enheter, modell og år'!$F$2-1,0,G1828-VLOOKUP(A1828-1&amp;B1828&amp;C1828&amp;E1828,$F$2:$G$7561,2,FALSE))</f>
        <v>0</v>
      </c>
      <c r="J1828" s="3">
        <f>IF(A1828='Enheter, modell og år'!$F$2-1,0,VLOOKUP(A1828-1&amp;B1828&amp;C1828&amp;E1828,$F$2:$G$7561,2,FALSE))</f>
        <v>0</v>
      </c>
    </row>
    <row r="1829" spans="1:10" x14ac:dyDescent="0.25">
      <c r="A1829">
        <f t="shared" ref="A1829:C1829" si="1314">A1289</f>
        <v>2023</v>
      </c>
      <c r="B1829" t="str">
        <f t="shared" si="1314"/>
        <v>RFM</v>
      </c>
      <c r="C1829">
        <f t="shared" si="1314"/>
        <v>0</v>
      </c>
      <c r="D1829">
        <f>IFERROR(VLOOKUP(C1829,'Enheter, modell og år'!$A$2:$B$31,2,FALSE),0)</f>
        <v>0</v>
      </c>
      <c r="E1829" t="str">
        <f>'Liste detaljert wide'!$G$1</f>
        <v>Kandidatbev</v>
      </c>
      <c r="F1829" t="str">
        <f t="shared" si="1280"/>
        <v>2023RFM0Kandidatbev</v>
      </c>
      <c r="G1829" s="3">
        <f>'Liste detaljert wide'!G209</f>
        <v>0</v>
      </c>
      <c r="H1829" t="str">
        <f>VLOOKUP(E1829,Def!$B$2:$C$15,2,FALSE)</f>
        <v>Utdanningsinsentiv</v>
      </c>
      <c r="I1829" s="3">
        <f>IF(A1829='Enheter, modell og år'!$F$2-1,0,G1829-VLOOKUP(A1829-1&amp;B1829&amp;C1829&amp;E1829,$F$2:$G$7561,2,FALSE))</f>
        <v>0</v>
      </c>
      <c r="J1829" s="3">
        <f>IF(A1829='Enheter, modell og år'!$F$2-1,0,VLOOKUP(A1829-1&amp;B1829&amp;C1829&amp;E1829,$F$2:$G$7561,2,FALSE))</f>
        <v>0</v>
      </c>
    </row>
    <row r="1830" spans="1:10" x14ac:dyDescent="0.25">
      <c r="A1830">
        <f t="shared" ref="A1830:C1830" si="1315">A1290</f>
        <v>2023</v>
      </c>
      <c r="B1830" t="str">
        <f t="shared" si="1315"/>
        <v>RFM</v>
      </c>
      <c r="C1830">
        <f t="shared" si="1315"/>
        <v>0</v>
      </c>
      <c r="D1830">
        <f>IFERROR(VLOOKUP(C1830,'Enheter, modell og år'!$A$2:$B$31,2,FALSE),0)</f>
        <v>0</v>
      </c>
      <c r="E1830" t="str">
        <f>'Liste detaljert wide'!$G$1</f>
        <v>Kandidatbev</v>
      </c>
      <c r="F1830" t="str">
        <f t="shared" si="1280"/>
        <v>2023RFM0Kandidatbev</v>
      </c>
      <c r="G1830" s="3">
        <f>'Liste detaljert wide'!G210</f>
        <v>0</v>
      </c>
      <c r="H1830" t="str">
        <f>VLOOKUP(E1830,Def!$B$2:$C$15,2,FALSE)</f>
        <v>Utdanningsinsentiv</v>
      </c>
      <c r="I1830" s="3">
        <f>IF(A1830='Enheter, modell og år'!$F$2-1,0,G1830-VLOOKUP(A1830-1&amp;B1830&amp;C1830&amp;E1830,$F$2:$G$7561,2,FALSE))</f>
        <v>0</v>
      </c>
      <c r="J1830" s="3">
        <f>IF(A1830='Enheter, modell og år'!$F$2-1,0,VLOOKUP(A1830-1&amp;B1830&amp;C1830&amp;E1830,$F$2:$G$7561,2,FALSE))</f>
        <v>0</v>
      </c>
    </row>
    <row r="1831" spans="1:10" x14ac:dyDescent="0.25">
      <c r="A1831">
        <f t="shared" ref="A1831:C1831" si="1316">A1291</f>
        <v>2023</v>
      </c>
      <c r="B1831" t="str">
        <f t="shared" si="1316"/>
        <v>RFM</v>
      </c>
      <c r="C1831">
        <f t="shared" si="1316"/>
        <v>0</v>
      </c>
      <c r="D1831">
        <f>IFERROR(VLOOKUP(C1831,'Enheter, modell og år'!$A$2:$B$31,2,FALSE),0)</f>
        <v>0</v>
      </c>
      <c r="E1831" t="str">
        <f>'Liste detaljert wide'!$G$1</f>
        <v>Kandidatbev</v>
      </c>
      <c r="F1831" t="str">
        <f t="shared" si="1280"/>
        <v>2023RFM0Kandidatbev</v>
      </c>
      <c r="G1831" s="3">
        <f>'Liste detaljert wide'!G211</f>
        <v>0</v>
      </c>
      <c r="H1831" t="str">
        <f>VLOOKUP(E1831,Def!$B$2:$C$15,2,FALSE)</f>
        <v>Utdanningsinsentiv</v>
      </c>
      <c r="I1831" s="3">
        <f>IF(A1831='Enheter, modell og år'!$F$2-1,0,G1831-VLOOKUP(A1831-1&amp;B1831&amp;C1831&amp;E1831,$F$2:$G$7561,2,FALSE))</f>
        <v>0</v>
      </c>
      <c r="J1831" s="3">
        <f>IF(A1831='Enheter, modell og år'!$F$2-1,0,VLOOKUP(A1831-1&amp;B1831&amp;C1831&amp;E1831,$F$2:$G$7561,2,FALSE))</f>
        <v>0</v>
      </c>
    </row>
    <row r="1832" spans="1:10" x14ac:dyDescent="0.25">
      <c r="A1832">
        <f t="shared" ref="A1832:C1832" si="1317">A1292</f>
        <v>2024</v>
      </c>
      <c r="B1832" t="str">
        <f t="shared" si="1317"/>
        <v>RFM</v>
      </c>
      <c r="C1832">
        <f t="shared" si="1317"/>
        <v>0</v>
      </c>
      <c r="D1832">
        <f>IFERROR(VLOOKUP(C1832,'Enheter, modell og år'!$A$2:$B$31,2,FALSE),0)</f>
        <v>0</v>
      </c>
      <c r="E1832" t="str">
        <f>'Liste detaljert wide'!$G$1</f>
        <v>Kandidatbev</v>
      </c>
      <c r="F1832" t="str">
        <f t="shared" si="1280"/>
        <v>2024RFM0Kandidatbev</v>
      </c>
      <c r="G1832" s="3">
        <f>'Liste detaljert wide'!G212</f>
        <v>0</v>
      </c>
      <c r="H1832" t="str">
        <f>VLOOKUP(E1832,Def!$B$2:$C$15,2,FALSE)</f>
        <v>Utdanningsinsentiv</v>
      </c>
      <c r="I1832" s="3">
        <f>IF(A1832='Enheter, modell og år'!$F$2-1,0,G1832-VLOOKUP(A1832-1&amp;B1832&amp;C1832&amp;E1832,$F$2:$G$7561,2,FALSE))</f>
        <v>0</v>
      </c>
      <c r="J1832" s="3">
        <f>IF(A1832='Enheter, modell og år'!$F$2-1,0,VLOOKUP(A1832-1&amp;B1832&amp;C1832&amp;E1832,$F$2:$G$7561,2,FALSE))</f>
        <v>0</v>
      </c>
    </row>
    <row r="1833" spans="1:10" x14ac:dyDescent="0.25">
      <c r="A1833">
        <f t="shared" ref="A1833:C1833" si="1318">A1293</f>
        <v>2024</v>
      </c>
      <c r="B1833" t="str">
        <f t="shared" si="1318"/>
        <v>RFM</v>
      </c>
      <c r="C1833">
        <f t="shared" si="1318"/>
        <v>0</v>
      </c>
      <c r="D1833">
        <f>IFERROR(VLOOKUP(C1833,'Enheter, modell og år'!$A$2:$B$31,2,FALSE),0)</f>
        <v>0</v>
      </c>
      <c r="E1833" t="str">
        <f>'Liste detaljert wide'!$G$1</f>
        <v>Kandidatbev</v>
      </c>
      <c r="F1833" t="str">
        <f t="shared" si="1280"/>
        <v>2024RFM0Kandidatbev</v>
      </c>
      <c r="G1833" s="3">
        <f>'Liste detaljert wide'!G213</f>
        <v>0</v>
      </c>
      <c r="H1833" t="str">
        <f>VLOOKUP(E1833,Def!$B$2:$C$15,2,FALSE)</f>
        <v>Utdanningsinsentiv</v>
      </c>
      <c r="I1833" s="3">
        <f>IF(A1833='Enheter, modell og år'!$F$2-1,0,G1833-VLOOKUP(A1833-1&amp;B1833&amp;C1833&amp;E1833,$F$2:$G$7561,2,FALSE))</f>
        <v>0</v>
      </c>
      <c r="J1833" s="3">
        <f>IF(A1833='Enheter, modell og år'!$F$2-1,0,VLOOKUP(A1833-1&amp;B1833&amp;C1833&amp;E1833,$F$2:$G$7561,2,FALSE))</f>
        <v>0</v>
      </c>
    </row>
    <row r="1834" spans="1:10" x14ac:dyDescent="0.25">
      <c r="A1834">
        <f t="shared" ref="A1834:C1834" si="1319">A1294</f>
        <v>2024</v>
      </c>
      <c r="B1834" t="str">
        <f t="shared" si="1319"/>
        <v>RFM</v>
      </c>
      <c r="C1834">
        <f t="shared" si="1319"/>
        <v>0</v>
      </c>
      <c r="D1834">
        <f>IFERROR(VLOOKUP(C1834,'Enheter, modell og år'!$A$2:$B$31,2,FALSE),0)</f>
        <v>0</v>
      </c>
      <c r="E1834" t="str">
        <f>'Liste detaljert wide'!$G$1</f>
        <v>Kandidatbev</v>
      </c>
      <c r="F1834" t="str">
        <f t="shared" si="1280"/>
        <v>2024RFM0Kandidatbev</v>
      </c>
      <c r="G1834" s="3">
        <f>'Liste detaljert wide'!G214</f>
        <v>0</v>
      </c>
      <c r="H1834" t="str">
        <f>VLOOKUP(E1834,Def!$B$2:$C$15,2,FALSE)</f>
        <v>Utdanningsinsentiv</v>
      </c>
      <c r="I1834" s="3">
        <f>IF(A1834='Enheter, modell og år'!$F$2-1,0,G1834-VLOOKUP(A1834-1&amp;B1834&amp;C1834&amp;E1834,$F$2:$G$7561,2,FALSE))</f>
        <v>0</v>
      </c>
      <c r="J1834" s="3">
        <f>IF(A1834='Enheter, modell og år'!$F$2-1,0,VLOOKUP(A1834-1&amp;B1834&amp;C1834&amp;E1834,$F$2:$G$7561,2,FALSE))</f>
        <v>0</v>
      </c>
    </row>
    <row r="1835" spans="1:10" x14ac:dyDescent="0.25">
      <c r="A1835">
        <f t="shared" ref="A1835:C1835" si="1320">A1295</f>
        <v>2024</v>
      </c>
      <c r="B1835" t="str">
        <f t="shared" si="1320"/>
        <v>RFM</v>
      </c>
      <c r="C1835">
        <f t="shared" si="1320"/>
        <v>0</v>
      </c>
      <c r="D1835">
        <f>IFERROR(VLOOKUP(C1835,'Enheter, modell og år'!$A$2:$B$31,2,FALSE),0)</f>
        <v>0</v>
      </c>
      <c r="E1835" t="str">
        <f>'Liste detaljert wide'!$G$1</f>
        <v>Kandidatbev</v>
      </c>
      <c r="F1835" t="str">
        <f t="shared" si="1280"/>
        <v>2024RFM0Kandidatbev</v>
      </c>
      <c r="G1835" s="3">
        <f>'Liste detaljert wide'!G215</f>
        <v>0</v>
      </c>
      <c r="H1835" t="str">
        <f>VLOOKUP(E1835,Def!$B$2:$C$15,2,FALSE)</f>
        <v>Utdanningsinsentiv</v>
      </c>
      <c r="I1835" s="3">
        <f>IF(A1835='Enheter, modell og år'!$F$2-1,0,G1835-VLOOKUP(A1835-1&amp;B1835&amp;C1835&amp;E1835,$F$2:$G$7561,2,FALSE))</f>
        <v>0</v>
      </c>
      <c r="J1835" s="3">
        <f>IF(A1835='Enheter, modell og år'!$F$2-1,0,VLOOKUP(A1835-1&amp;B1835&amp;C1835&amp;E1835,$F$2:$G$7561,2,FALSE))</f>
        <v>0</v>
      </c>
    </row>
    <row r="1836" spans="1:10" x14ac:dyDescent="0.25">
      <c r="A1836">
        <f t="shared" ref="A1836:C1836" si="1321">A1296</f>
        <v>2024</v>
      </c>
      <c r="B1836" t="str">
        <f t="shared" si="1321"/>
        <v>RFM</v>
      </c>
      <c r="C1836">
        <f t="shared" si="1321"/>
        <v>0</v>
      </c>
      <c r="D1836">
        <f>IFERROR(VLOOKUP(C1836,'Enheter, modell og år'!$A$2:$B$31,2,FALSE),0)</f>
        <v>0</v>
      </c>
      <c r="E1836" t="str">
        <f>'Liste detaljert wide'!$G$1</f>
        <v>Kandidatbev</v>
      </c>
      <c r="F1836" t="str">
        <f t="shared" si="1280"/>
        <v>2024RFM0Kandidatbev</v>
      </c>
      <c r="G1836" s="3">
        <f>'Liste detaljert wide'!G216</f>
        <v>0</v>
      </c>
      <c r="H1836" t="str">
        <f>VLOOKUP(E1836,Def!$B$2:$C$15,2,FALSE)</f>
        <v>Utdanningsinsentiv</v>
      </c>
      <c r="I1836" s="3">
        <f>IF(A1836='Enheter, modell og år'!$F$2-1,0,G1836-VLOOKUP(A1836-1&amp;B1836&amp;C1836&amp;E1836,$F$2:$G$7561,2,FALSE))</f>
        <v>0</v>
      </c>
      <c r="J1836" s="3">
        <f>IF(A1836='Enheter, modell og år'!$F$2-1,0,VLOOKUP(A1836-1&amp;B1836&amp;C1836&amp;E1836,$F$2:$G$7561,2,FALSE))</f>
        <v>0</v>
      </c>
    </row>
    <row r="1837" spans="1:10" x14ac:dyDescent="0.25">
      <c r="A1837">
        <f t="shared" ref="A1837:C1837" si="1322">A1297</f>
        <v>2024</v>
      </c>
      <c r="B1837" t="str">
        <f t="shared" si="1322"/>
        <v>RFM</v>
      </c>
      <c r="C1837">
        <f t="shared" si="1322"/>
        <v>0</v>
      </c>
      <c r="D1837">
        <f>IFERROR(VLOOKUP(C1837,'Enheter, modell og år'!$A$2:$B$31,2,FALSE),0)</f>
        <v>0</v>
      </c>
      <c r="E1837" t="str">
        <f>'Liste detaljert wide'!$G$1</f>
        <v>Kandidatbev</v>
      </c>
      <c r="F1837" t="str">
        <f t="shared" si="1280"/>
        <v>2024RFM0Kandidatbev</v>
      </c>
      <c r="G1837" s="3">
        <f>'Liste detaljert wide'!G217</f>
        <v>0</v>
      </c>
      <c r="H1837" t="str">
        <f>VLOOKUP(E1837,Def!$B$2:$C$15,2,FALSE)</f>
        <v>Utdanningsinsentiv</v>
      </c>
      <c r="I1837" s="3">
        <f>IF(A1837='Enheter, modell og år'!$F$2-1,0,G1837-VLOOKUP(A1837-1&amp;B1837&amp;C1837&amp;E1837,$F$2:$G$7561,2,FALSE))</f>
        <v>0</v>
      </c>
      <c r="J1837" s="3">
        <f>IF(A1837='Enheter, modell og år'!$F$2-1,0,VLOOKUP(A1837-1&amp;B1837&amp;C1837&amp;E1837,$F$2:$G$7561,2,FALSE))</f>
        <v>0</v>
      </c>
    </row>
    <row r="1838" spans="1:10" x14ac:dyDescent="0.25">
      <c r="A1838">
        <f t="shared" ref="A1838:C1838" si="1323">A1298</f>
        <v>2024</v>
      </c>
      <c r="B1838" t="str">
        <f t="shared" si="1323"/>
        <v>RFM</v>
      </c>
      <c r="C1838">
        <f t="shared" si="1323"/>
        <v>0</v>
      </c>
      <c r="D1838">
        <f>IFERROR(VLOOKUP(C1838,'Enheter, modell og år'!$A$2:$B$31,2,FALSE),0)</f>
        <v>0</v>
      </c>
      <c r="E1838" t="str">
        <f>'Liste detaljert wide'!$G$1</f>
        <v>Kandidatbev</v>
      </c>
      <c r="F1838" t="str">
        <f t="shared" si="1280"/>
        <v>2024RFM0Kandidatbev</v>
      </c>
      <c r="G1838" s="3">
        <f>'Liste detaljert wide'!G218</f>
        <v>0</v>
      </c>
      <c r="H1838" t="str">
        <f>VLOOKUP(E1838,Def!$B$2:$C$15,2,FALSE)</f>
        <v>Utdanningsinsentiv</v>
      </c>
      <c r="I1838" s="3">
        <f>IF(A1838='Enheter, modell og år'!$F$2-1,0,G1838-VLOOKUP(A1838-1&amp;B1838&amp;C1838&amp;E1838,$F$2:$G$7561,2,FALSE))</f>
        <v>0</v>
      </c>
      <c r="J1838" s="3">
        <f>IF(A1838='Enheter, modell og år'!$F$2-1,0,VLOOKUP(A1838-1&amp;B1838&amp;C1838&amp;E1838,$F$2:$G$7561,2,FALSE))</f>
        <v>0</v>
      </c>
    </row>
    <row r="1839" spans="1:10" x14ac:dyDescent="0.25">
      <c r="A1839">
        <f t="shared" ref="A1839:C1839" si="1324">A1299</f>
        <v>2024</v>
      </c>
      <c r="B1839" t="str">
        <f t="shared" si="1324"/>
        <v>RFM</v>
      </c>
      <c r="C1839">
        <f t="shared" si="1324"/>
        <v>0</v>
      </c>
      <c r="D1839">
        <f>IFERROR(VLOOKUP(C1839,'Enheter, modell og år'!$A$2:$B$31,2,FALSE),0)</f>
        <v>0</v>
      </c>
      <c r="E1839" t="str">
        <f>'Liste detaljert wide'!$G$1</f>
        <v>Kandidatbev</v>
      </c>
      <c r="F1839" t="str">
        <f t="shared" si="1280"/>
        <v>2024RFM0Kandidatbev</v>
      </c>
      <c r="G1839" s="3">
        <f>'Liste detaljert wide'!G219</f>
        <v>0</v>
      </c>
      <c r="H1839" t="str">
        <f>VLOOKUP(E1839,Def!$B$2:$C$15,2,FALSE)</f>
        <v>Utdanningsinsentiv</v>
      </c>
      <c r="I1839" s="3">
        <f>IF(A1839='Enheter, modell og år'!$F$2-1,0,G1839-VLOOKUP(A1839-1&amp;B1839&amp;C1839&amp;E1839,$F$2:$G$7561,2,FALSE))</f>
        <v>0</v>
      </c>
      <c r="J1839" s="3">
        <f>IF(A1839='Enheter, modell og år'!$F$2-1,0,VLOOKUP(A1839-1&amp;B1839&amp;C1839&amp;E1839,$F$2:$G$7561,2,FALSE))</f>
        <v>0</v>
      </c>
    </row>
    <row r="1840" spans="1:10" x14ac:dyDescent="0.25">
      <c r="A1840">
        <f t="shared" ref="A1840:C1840" si="1325">A1300</f>
        <v>2024</v>
      </c>
      <c r="B1840" t="str">
        <f t="shared" si="1325"/>
        <v>RFM</v>
      </c>
      <c r="C1840">
        <f t="shared" si="1325"/>
        <v>0</v>
      </c>
      <c r="D1840">
        <f>IFERROR(VLOOKUP(C1840,'Enheter, modell og år'!$A$2:$B$31,2,FALSE),0)</f>
        <v>0</v>
      </c>
      <c r="E1840" t="str">
        <f>'Liste detaljert wide'!$G$1</f>
        <v>Kandidatbev</v>
      </c>
      <c r="F1840" t="str">
        <f t="shared" si="1280"/>
        <v>2024RFM0Kandidatbev</v>
      </c>
      <c r="G1840" s="3">
        <f>'Liste detaljert wide'!G220</f>
        <v>0</v>
      </c>
      <c r="H1840" t="str">
        <f>VLOOKUP(E1840,Def!$B$2:$C$15,2,FALSE)</f>
        <v>Utdanningsinsentiv</v>
      </c>
      <c r="I1840" s="3">
        <f>IF(A1840='Enheter, modell og år'!$F$2-1,0,G1840-VLOOKUP(A1840-1&amp;B1840&amp;C1840&amp;E1840,$F$2:$G$7561,2,FALSE))</f>
        <v>0</v>
      </c>
      <c r="J1840" s="3">
        <f>IF(A1840='Enheter, modell og år'!$F$2-1,0,VLOOKUP(A1840-1&amp;B1840&amp;C1840&amp;E1840,$F$2:$G$7561,2,FALSE))</f>
        <v>0</v>
      </c>
    </row>
    <row r="1841" spans="1:10" x14ac:dyDescent="0.25">
      <c r="A1841">
        <f t="shared" ref="A1841:C1841" si="1326">A1301</f>
        <v>2024</v>
      </c>
      <c r="B1841" t="str">
        <f t="shared" si="1326"/>
        <v>RFM</v>
      </c>
      <c r="C1841">
        <f t="shared" si="1326"/>
        <v>0</v>
      </c>
      <c r="D1841">
        <f>IFERROR(VLOOKUP(C1841,'Enheter, modell og år'!$A$2:$B$31,2,FALSE),0)</f>
        <v>0</v>
      </c>
      <c r="E1841" t="str">
        <f>'Liste detaljert wide'!$G$1</f>
        <v>Kandidatbev</v>
      </c>
      <c r="F1841" t="str">
        <f t="shared" si="1280"/>
        <v>2024RFM0Kandidatbev</v>
      </c>
      <c r="G1841" s="3">
        <f>'Liste detaljert wide'!G221</f>
        <v>0</v>
      </c>
      <c r="H1841" t="str">
        <f>VLOOKUP(E1841,Def!$B$2:$C$15,2,FALSE)</f>
        <v>Utdanningsinsentiv</v>
      </c>
      <c r="I1841" s="3">
        <f>IF(A1841='Enheter, modell og år'!$F$2-1,0,G1841-VLOOKUP(A1841-1&amp;B1841&amp;C1841&amp;E1841,$F$2:$G$7561,2,FALSE))</f>
        <v>0</v>
      </c>
      <c r="J1841" s="3">
        <f>IF(A1841='Enheter, modell og år'!$F$2-1,0,VLOOKUP(A1841-1&amp;B1841&amp;C1841&amp;E1841,$F$2:$G$7561,2,FALSE))</f>
        <v>0</v>
      </c>
    </row>
    <row r="1842" spans="1:10" x14ac:dyDescent="0.25">
      <c r="A1842">
        <f t="shared" ref="A1842:C1842" si="1327">A1302</f>
        <v>2024</v>
      </c>
      <c r="B1842" t="str">
        <f t="shared" si="1327"/>
        <v>RFM</v>
      </c>
      <c r="C1842">
        <f t="shared" si="1327"/>
        <v>0</v>
      </c>
      <c r="D1842">
        <f>IFERROR(VLOOKUP(C1842,'Enheter, modell og år'!$A$2:$B$31,2,FALSE),0)</f>
        <v>0</v>
      </c>
      <c r="E1842" t="str">
        <f>'Liste detaljert wide'!$G$1</f>
        <v>Kandidatbev</v>
      </c>
      <c r="F1842" t="str">
        <f t="shared" si="1280"/>
        <v>2024RFM0Kandidatbev</v>
      </c>
      <c r="G1842" s="3">
        <f>'Liste detaljert wide'!G222</f>
        <v>0</v>
      </c>
      <c r="H1842" t="str">
        <f>VLOOKUP(E1842,Def!$B$2:$C$15,2,FALSE)</f>
        <v>Utdanningsinsentiv</v>
      </c>
      <c r="I1842" s="3">
        <f>IF(A1842='Enheter, modell og år'!$F$2-1,0,G1842-VLOOKUP(A1842-1&amp;B1842&amp;C1842&amp;E1842,$F$2:$G$7561,2,FALSE))</f>
        <v>0</v>
      </c>
      <c r="J1842" s="3">
        <f>IF(A1842='Enheter, modell og år'!$F$2-1,0,VLOOKUP(A1842-1&amp;B1842&amp;C1842&amp;E1842,$F$2:$G$7561,2,FALSE))</f>
        <v>0</v>
      </c>
    </row>
    <row r="1843" spans="1:10" x14ac:dyDescent="0.25">
      <c r="A1843">
        <f t="shared" ref="A1843:C1843" si="1328">A1303</f>
        <v>2024</v>
      </c>
      <c r="B1843" t="str">
        <f t="shared" si="1328"/>
        <v>RFM</v>
      </c>
      <c r="C1843">
        <f t="shared" si="1328"/>
        <v>0</v>
      </c>
      <c r="D1843">
        <f>IFERROR(VLOOKUP(C1843,'Enheter, modell og år'!$A$2:$B$31,2,FALSE),0)</f>
        <v>0</v>
      </c>
      <c r="E1843" t="str">
        <f>'Liste detaljert wide'!$G$1</f>
        <v>Kandidatbev</v>
      </c>
      <c r="F1843" t="str">
        <f t="shared" si="1280"/>
        <v>2024RFM0Kandidatbev</v>
      </c>
      <c r="G1843" s="3">
        <f>'Liste detaljert wide'!G223</f>
        <v>0</v>
      </c>
      <c r="H1843" t="str">
        <f>VLOOKUP(E1843,Def!$B$2:$C$15,2,FALSE)</f>
        <v>Utdanningsinsentiv</v>
      </c>
      <c r="I1843" s="3">
        <f>IF(A1843='Enheter, modell og år'!$F$2-1,0,G1843-VLOOKUP(A1843-1&amp;B1843&amp;C1843&amp;E1843,$F$2:$G$7561,2,FALSE))</f>
        <v>0</v>
      </c>
      <c r="J1843" s="3">
        <f>IF(A1843='Enheter, modell og år'!$F$2-1,0,VLOOKUP(A1843-1&amp;B1843&amp;C1843&amp;E1843,$F$2:$G$7561,2,FALSE))</f>
        <v>0</v>
      </c>
    </row>
    <row r="1844" spans="1:10" x14ac:dyDescent="0.25">
      <c r="A1844">
        <f t="shared" ref="A1844:C1844" si="1329">A1304</f>
        <v>2024</v>
      </c>
      <c r="B1844" t="str">
        <f t="shared" si="1329"/>
        <v>RFM</v>
      </c>
      <c r="C1844">
        <f t="shared" si="1329"/>
        <v>0</v>
      </c>
      <c r="D1844">
        <f>IFERROR(VLOOKUP(C1844,'Enheter, modell og år'!$A$2:$B$31,2,FALSE),0)</f>
        <v>0</v>
      </c>
      <c r="E1844" t="str">
        <f>'Liste detaljert wide'!$G$1</f>
        <v>Kandidatbev</v>
      </c>
      <c r="F1844" t="str">
        <f t="shared" si="1280"/>
        <v>2024RFM0Kandidatbev</v>
      </c>
      <c r="G1844" s="3">
        <f>'Liste detaljert wide'!G224</f>
        <v>0</v>
      </c>
      <c r="H1844" t="str">
        <f>VLOOKUP(E1844,Def!$B$2:$C$15,2,FALSE)</f>
        <v>Utdanningsinsentiv</v>
      </c>
      <c r="I1844" s="3">
        <f>IF(A1844='Enheter, modell og år'!$F$2-1,0,G1844-VLOOKUP(A1844-1&amp;B1844&amp;C1844&amp;E1844,$F$2:$G$7561,2,FALSE))</f>
        <v>0</v>
      </c>
      <c r="J1844" s="3">
        <f>IF(A1844='Enheter, modell og år'!$F$2-1,0,VLOOKUP(A1844-1&amp;B1844&amp;C1844&amp;E1844,$F$2:$G$7561,2,FALSE))</f>
        <v>0</v>
      </c>
    </row>
    <row r="1845" spans="1:10" x14ac:dyDescent="0.25">
      <c r="A1845">
        <f t="shared" ref="A1845:C1845" si="1330">A1305</f>
        <v>2024</v>
      </c>
      <c r="B1845" t="str">
        <f t="shared" si="1330"/>
        <v>RFM</v>
      </c>
      <c r="C1845">
        <f t="shared" si="1330"/>
        <v>0</v>
      </c>
      <c r="D1845">
        <f>IFERROR(VLOOKUP(C1845,'Enheter, modell og år'!$A$2:$B$31,2,FALSE),0)</f>
        <v>0</v>
      </c>
      <c r="E1845" t="str">
        <f>'Liste detaljert wide'!$G$1</f>
        <v>Kandidatbev</v>
      </c>
      <c r="F1845" t="str">
        <f t="shared" si="1280"/>
        <v>2024RFM0Kandidatbev</v>
      </c>
      <c r="G1845" s="3">
        <f>'Liste detaljert wide'!G225</f>
        <v>0</v>
      </c>
      <c r="H1845" t="str">
        <f>VLOOKUP(E1845,Def!$B$2:$C$15,2,FALSE)</f>
        <v>Utdanningsinsentiv</v>
      </c>
      <c r="I1845" s="3">
        <f>IF(A1845='Enheter, modell og år'!$F$2-1,0,G1845-VLOOKUP(A1845-1&amp;B1845&amp;C1845&amp;E1845,$F$2:$G$7561,2,FALSE))</f>
        <v>0</v>
      </c>
      <c r="J1845" s="3">
        <f>IF(A1845='Enheter, modell og år'!$F$2-1,0,VLOOKUP(A1845-1&amp;B1845&amp;C1845&amp;E1845,$F$2:$G$7561,2,FALSE))</f>
        <v>0</v>
      </c>
    </row>
    <row r="1846" spans="1:10" x14ac:dyDescent="0.25">
      <c r="A1846">
        <f t="shared" ref="A1846:C1846" si="1331">A1306</f>
        <v>2024</v>
      </c>
      <c r="B1846" t="str">
        <f t="shared" si="1331"/>
        <v>RFM</v>
      </c>
      <c r="C1846">
        <f t="shared" si="1331"/>
        <v>0</v>
      </c>
      <c r="D1846">
        <f>IFERROR(VLOOKUP(C1846,'Enheter, modell og år'!$A$2:$B$31,2,FALSE),0)</f>
        <v>0</v>
      </c>
      <c r="E1846" t="str">
        <f>'Liste detaljert wide'!$G$1</f>
        <v>Kandidatbev</v>
      </c>
      <c r="F1846" t="str">
        <f t="shared" si="1280"/>
        <v>2024RFM0Kandidatbev</v>
      </c>
      <c r="G1846" s="3">
        <f>'Liste detaljert wide'!G226</f>
        <v>0</v>
      </c>
      <c r="H1846" t="str">
        <f>VLOOKUP(E1846,Def!$B$2:$C$15,2,FALSE)</f>
        <v>Utdanningsinsentiv</v>
      </c>
      <c r="I1846" s="3">
        <f>IF(A1846='Enheter, modell og år'!$F$2-1,0,G1846-VLOOKUP(A1846-1&amp;B1846&amp;C1846&amp;E1846,$F$2:$G$7561,2,FALSE))</f>
        <v>0</v>
      </c>
      <c r="J1846" s="3">
        <f>IF(A1846='Enheter, modell og år'!$F$2-1,0,VLOOKUP(A1846-1&amp;B1846&amp;C1846&amp;E1846,$F$2:$G$7561,2,FALSE))</f>
        <v>0</v>
      </c>
    </row>
    <row r="1847" spans="1:10" x14ac:dyDescent="0.25">
      <c r="A1847">
        <f t="shared" ref="A1847:C1847" si="1332">A1307</f>
        <v>2024</v>
      </c>
      <c r="B1847" t="str">
        <f t="shared" si="1332"/>
        <v>RFM</v>
      </c>
      <c r="C1847">
        <f t="shared" si="1332"/>
        <v>0</v>
      </c>
      <c r="D1847">
        <f>IFERROR(VLOOKUP(C1847,'Enheter, modell og år'!$A$2:$B$31,2,FALSE),0)</f>
        <v>0</v>
      </c>
      <c r="E1847" t="str">
        <f>'Liste detaljert wide'!$G$1</f>
        <v>Kandidatbev</v>
      </c>
      <c r="F1847" t="str">
        <f t="shared" si="1280"/>
        <v>2024RFM0Kandidatbev</v>
      </c>
      <c r="G1847" s="3">
        <f>'Liste detaljert wide'!G227</f>
        <v>0</v>
      </c>
      <c r="H1847" t="str">
        <f>VLOOKUP(E1847,Def!$B$2:$C$15,2,FALSE)</f>
        <v>Utdanningsinsentiv</v>
      </c>
      <c r="I1847" s="3">
        <f>IF(A1847='Enheter, modell og år'!$F$2-1,0,G1847-VLOOKUP(A1847-1&amp;B1847&amp;C1847&amp;E1847,$F$2:$G$7561,2,FALSE))</f>
        <v>0</v>
      </c>
      <c r="J1847" s="3">
        <f>IF(A1847='Enheter, modell og år'!$F$2-1,0,VLOOKUP(A1847-1&amp;B1847&amp;C1847&amp;E1847,$F$2:$G$7561,2,FALSE))</f>
        <v>0</v>
      </c>
    </row>
    <row r="1848" spans="1:10" x14ac:dyDescent="0.25">
      <c r="A1848">
        <f t="shared" ref="A1848:C1848" si="1333">A1308</f>
        <v>2024</v>
      </c>
      <c r="B1848" t="str">
        <f t="shared" si="1333"/>
        <v>RFM</v>
      </c>
      <c r="C1848">
        <f t="shared" si="1333"/>
        <v>0</v>
      </c>
      <c r="D1848">
        <f>IFERROR(VLOOKUP(C1848,'Enheter, modell og år'!$A$2:$B$31,2,FALSE),0)</f>
        <v>0</v>
      </c>
      <c r="E1848" t="str">
        <f>'Liste detaljert wide'!$G$1</f>
        <v>Kandidatbev</v>
      </c>
      <c r="F1848" t="str">
        <f t="shared" si="1280"/>
        <v>2024RFM0Kandidatbev</v>
      </c>
      <c r="G1848" s="3">
        <f>'Liste detaljert wide'!G228</f>
        <v>0</v>
      </c>
      <c r="H1848" t="str">
        <f>VLOOKUP(E1848,Def!$B$2:$C$15,2,FALSE)</f>
        <v>Utdanningsinsentiv</v>
      </c>
      <c r="I1848" s="3">
        <f>IF(A1848='Enheter, modell og år'!$F$2-1,0,G1848-VLOOKUP(A1848-1&amp;B1848&amp;C1848&amp;E1848,$F$2:$G$7561,2,FALSE))</f>
        <v>0</v>
      </c>
      <c r="J1848" s="3">
        <f>IF(A1848='Enheter, modell og år'!$F$2-1,0,VLOOKUP(A1848-1&amp;B1848&amp;C1848&amp;E1848,$F$2:$G$7561,2,FALSE))</f>
        <v>0</v>
      </c>
    </row>
    <row r="1849" spans="1:10" x14ac:dyDescent="0.25">
      <c r="A1849">
        <f t="shared" ref="A1849:C1849" si="1334">A1309</f>
        <v>2024</v>
      </c>
      <c r="B1849" t="str">
        <f t="shared" si="1334"/>
        <v>RFM</v>
      </c>
      <c r="C1849">
        <f t="shared" si="1334"/>
        <v>0</v>
      </c>
      <c r="D1849">
        <f>IFERROR(VLOOKUP(C1849,'Enheter, modell og år'!$A$2:$B$31,2,FALSE),0)</f>
        <v>0</v>
      </c>
      <c r="E1849" t="str">
        <f>'Liste detaljert wide'!$G$1</f>
        <v>Kandidatbev</v>
      </c>
      <c r="F1849" t="str">
        <f t="shared" si="1280"/>
        <v>2024RFM0Kandidatbev</v>
      </c>
      <c r="G1849" s="3">
        <f>'Liste detaljert wide'!G229</f>
        <v>0</v>
      </c>
      <c r="H1849" t="str">
        <f>VLOOKUP(E1849,Def!$B$2:$C$15,2,FALSE)</f>
        <v>Utdanningsinsentiv</v>
      </c>
      <c r="I1849" s="3">
        <f>IF(A1849='Enheter, modell og år'!$F$2-1,0,G1849-VLOOKUP(A1849-1&amp;B1849&amp;C1849&amp;E1849,$F$2:$G$7561,2,FALSE))</f>
        <v>0</v>
      </c>
      <c r="J1849" s="3">
        <f>IF(A1849='Enheter, modell og år'!$F$2-1,0,VLOOKUP(A1849-1&amp;B1849&amp;C1849&amp;E1849,$F$2:$G$7561,2,FALSE))</f>
        <v>0</v>
      </c>
    </row>
    <row r="1850" spans="1:10" x14ac:dyDescent="0.25">
      <c r="A1850">
        <f t="shared" ref="A1850:C1850" si="1335">A1310</f>
        <v>2024</v>
      </c>
      <c r="B1850" t="str">
        <f t="shared" si="1335"/>
        <v>RFM</v>
      </c>
      <c r="C1850">
        <f t="shared" si="1335"/>
        <v>0</v>
      </c>
      <c r="D1850">
        <f>IFERROR(VLOOKUP(C1850,'Enheter, modell og år'!$A$2:$B$31,2,FALSE),0)</f>
        <v>0</v>
      </c>
      <c r="E1850" t="str">
        <f>'Liste detaljert wide'!$G$1</f>
        <v>Kandidatbev</v>
      </c>
      <c r="F1850" t="str">
        <f t="shared" si="1280"/>
        <v>2024RFM0Kandidatbev</v>
      </c>
      <c r="G1850" s="3">
        <f>'Liste detaljert wide'!G230</f>
        <v>0</v>
      </c>
      <c r="H1850" t="str">
        <f>VLOOKUP(E1850,Def!$B$2:$C$15,2,FALSE)</f>
        <v>Utdanningsinsentiv</v>
      </c>
      <c r="I1850" s="3">
        <f>IF(A1850='Enheter, modell og år'!$F$2-1,0,G1850-VLOOKUP(A1850-1&amp;B1850&amp;C1850&amp;E1850,$F$2:$G$7561,2,FALSE))</f>
        <v>0</v>
      </c>
      <c r="J1850" s="3">
        <f>IF(A1850='Enheter, modell og år'!$F$2-1,0,VLOOKUP(A1850-1&amp;B1850&amp;C1850&amp;E1850,$F$2:$G$7561,2,FALSE))</f>
        <v>0</v>
      </c>
    </row>
    <row r="1851" spans="1:10" x14ac:dyDescent="0.25">
      <c r="A1851">
        <f t="shared" ref="A1851:C1851" si="1336">A1311</f>
        <v>2024</v>
      </c>
      <c r="B1851" t="str">
        <f t="shared" si="1336"/>
        <v>RFM</v>
      </c>
      <c r="C1851">
        <f t="shared" si="1336"/>
        <v>0</v>
      </c>
      <c r="D1851">
        <f>IFERROR(VLOOKUP(C1851,'Enheter, modell og år'!$A$2:$B$31,2,FALSE),0)</f>
        <v>0</v>
      </c>
      <c r="E1851" t="str">
        <f>'Liste detaljert wide'!$G$1</f>
        <v>Kandidatbev</v>
      </c>
      <c r="F1851" t="str">
        <f t="shared" si="1280"/>
        <v>2024RFM0Kandidatbev</v>
      </c>
      <c r="G1851" s="3">
        <f>'Liste detaljert wide'!G231</f>
        <v>0</v>
      </c>
      <c r="H1851" t="str">
        <f>VLOOKUP(E1851,Def!$B$2:$C$15,2,FALSE)</f>
        <v>Utdanningsinsentiv</v>
      </c>
      <c r="I1851" s="3">
        <f>IF(A1851='Enheter, modell og år'!$F$2-1,0,G1851-VLOOKUP(A1851-1&amp;B1851&amp;C1851&amp;E1851,$F$2:$G$7561,2,FALSE))</f>
        <v>0</v>
      </c>
      <c r="J1851" s="3">
        <f>IF(A1851='Enheter, modell og år'!$F$2-1,0,VLOOKUP(A1851-1&amp;B1851&amp;C1851&amp;E1851,$F$2:$G$7561,2,FALSE))</f>
        <v>0</v>
      </c>
    </row>
    <row r="1852" spans="1:10" x14ac:dyDescent="0.25">
      <c r="A1852">
        <f t="shared" ref="A1852:C1852" si="1337">A1312</f>
        <v>2024</v>
      </c>
      <c r="B1852" t="str">
        <f t="shared" si="1337"/>
        <v>RFM</v>
      </c>
      <c r="C1852">
        <f t="shared" si="1337"/>
        <v>0</v>
      </c>
      <c r="D1852">
        <f>IFERROR(VLOOKUP(C1852,'Enheter, modell og år'!$A$2:$B$31,2,FALSE),0)</f>
        <v>0</v>
      </c>
      <c r="E1852" t="str">
        <f>'Liste detaljert wide'!$G$1</f>
        <v>Kandidatbev</v>
      </c>
      <c r="F1852" t="str">
        <f t="shared" si="1280"/>
        <v>2024RFM0Kandidatbev</v>
      </c>
      <c r="G1852" s="3">
        <f>'Liste detaljert wide'!G232</f>
        <v>0</v>
      </c>
      <c r="H1852" t="str">
        <f>VLOOKUP(E1852,Def!$B$2:$C$15,2,FALSE)</f>
        <v>Utdanningsinsentiv</v>
      </c>
      <c r="I1852" s="3">
        <f>IF(A1852='Enheter, modell og år'!$F$2-1,0,G1852-VLOOKUP(A1852-1&amp;B1852&amp;C1852&amp;E1852,$F$2:$G$7561,2,FALSE))</f>
        <v>0</v>
      </c>
      <c r="J1852" s="3">
        <f>IF(A1852='Enheter, modell og år'!$F$2-1,0,VLOOKUP(A1852-1&amp;B1852&amp;C1852&amp;E1852,$F$2:$G$7561,2,FALSE))</f>
        <v>0</v>
      </c>
    </row>
    <row r="1853" spans="1:10" x14ac:dyDescent="0.25">
      <c r="A1853">
        <f t="shared" ref="A1853:C1853" si="1338">A1313</f>
        <v>2024</v>
      </c>
      <c r="B1853" t="str">
        <f t="shared" si="1338"/>
        <v>RFM</v>
      </c>
      <c r="C1853">
        <f t="shared" si="1338"/>
        <v>0</v>
      </c>
      <c r="D1853">
        <f>IFERROR(VLOOKUP(C1853,'Enheter, modell og år'!$A$2:$B$31,2,FALSE),0)</f>
        <v>0</v>
      </c>
      <c r="E1853" t="str">
        <f>'Liste detaljert wide'!$G$1</f>
        <v>Kandidatbev</v>
      </c>
      <c r="F1853" t="str">
        <f t="shared" si="1280"/>
        <v>2024RFM0Kandidatbev</v>
      </c>
      <c r="G1853" s="3">
        <f>'Liste detaljert wide'!G233</f>
        <v>0</v>
      </c>
      <c r="H1853" t="str">
        <f>VLOOKUP(E1853,Def!$B$2:$C$15,2,FALSE)</f>
        <v>Utdanningsinsentiv</v>
      </c>
      <c r="I1853" s="3">
        <f>IF(A1853='Enheter, modell og år'!$F$2-1,0,G1853-VLOOKUP(A1853-1&amp;B1853&amp;C1853&amp;E1853,$F$2:$G$7561,2,FALSE))</f>
        <v>0</v>
      </c>
      <c r="J1853" s="3">
        <f>IF(A1853='Enheter, modell og år'!$F$2-1,0,VLOOKUP(A1853-1&amp;B1853&amp;C1853&amp;E1853,$F$2:$G$7561,2,FALSE))</f>
        <v>0</v>
      </c>
    </row>
    <row r="1854" spans="1:10" x14ac:dyDescent="0.25">
      <c r="A1854">
        <f t="shared" ref="A1854:C1854" si="1339">A1314</f>
        <v>2024</v>
      </c>
      <c r="B1854" t="str">
        <f t="shared" si="1339"/>
        <v>RFM</v>
      </c>
      <c r="C1854">
        <f t="shared" si="1339"/>
        <v>0</v>
      </c>
      <c r="D1854">
        <f>IFERROR(VLOOKUP(C1854,'Enheter, modell og år'!$A$2:$B$31,2,FALSE),0)</f>
        <v>0</v>
      </c>
      <c r="E1854" t="str">
        <f>'Liste detaljert wide'!$G$1</f>
        <v>Kandidatbev</v>
      </c>
      <c r="F1854" t="str">
        <f t="shared" si="1280"/>
        <v>2024RFM0Kandidatbev</v>
      </c>
      <c r="G1854" s="3">
        <f>'Liste detaljert wide'!G234</f>
        <v>0</v>
      </c>
      <c r="H1854" t="str">
        <f>VLOOKUP(E1854,Def!$B$2:$C$15,2,FALSE)</f>
        <v>Utdanningsinsentiv</v>
      </c>
      <c r="I1854" s="3">
        <f>IF(A1854='Enheter, modell og år'!$F$2-1,0,G1854-VLOOKUP(A1854-1&amp;B1854&amp;C1854&amp;E1854,$F$2:$G$7561,2,FALSE))</f>
        <v>0</v>
      </c>
      <c r="J1854" s="3">
        <f>IF(A1854='Enheter, modell og år'!$F$2-1,0,VLOOKUP(A1854-1&amp;B1854&amp;C1854&amp;E1854,$F$2:$G$7561,2,FALSE))</f>
        <v>0</v>
      </c>
    </row>
    <row r="1855" spans="1:10" x14ac:dyDescent="0.25">
      <c r="A1855">
        <f t="shared" ref="A1855:C1855" si="1340">A1315</f>
        <v>2024</v>
      </c>
      <c r="B1855" t="str">
        <f t="shared" si="1340"/>
        <v>RFM</v>
      </c>
      <c r="C1855">
        <f t="shared" si="1340"/>
        <v>0</v>
      </c>
      <c r="D1855">
        <f>IFERROR(VLOOKUP(C1855,'Enheter, modell og år'!$A$2:$B$31,2,FALSE),0)</f>
        <v>0</v>
      </c>
      <c r="E1855" t="str">
        <f>'Liste detaljert wide'!$G$1</f>
        <v>Kandidatbev</v>
      </c>
      <c r="F1855" t="str">
        <f t="shared" si="1280"/>
        <v>2024RFM0Kandidatbev</v>
      </c>
      <c r="G1855" s="3">
        <f>'Liste detaljert wide'!G235</f>
        <v>0</v>
      </c>
      <c r="H1855" t="str">
        <f>VLOOKUP(E1855,Def!$B$2:$C$15,2,FALSE)</f>
        <v>Utdanningsinsentiv</v>
      </c>
      <c r="I1855" s="3">
        <f>IF(A1855='Enheter, modell og år'!$F$2-1,0,G1855-VLOOKUP(A1855-1&amp;B1855&amp;C1855&amp;E1855,$F$2:$G$7561,2,FALSE))</f>
        <v>0</v>
      </c>
      <c r="J1855" s="3">
        <f>IF(A1855='Enheter, modell og år'!$F$2-1,0,VLOOKUP(A1855-1&amp;B1855&amp;C1855&amp;E1855,$F$2:$G$7561,2,FALSE))</f>
        <v>0</v>
      </c>
    </row>
    <row r="1856" spans="1:10" x14ac:dyDescent="0.25">
      <c r="A1856">
        <f t="shared" ref="A1856:C1856" si="1341">A1316</f>
        <v>2024</v>
      </c>
      <c r="B1856" t="str">
        <f t="shared" si="1341"/>
        <v>RFM</v>
      </c>
      <c r="C1856">
        <f t="shared" si="1341"/>
        <v>0</v>
      </c>
      <c r="D1856">
        <f>IFERROR(VLOOKUP(C1856,'Enheter, modell og år'!$A$2:$B$31,2,FALSE),0)</f>
        <v>0</v>
      </c>
      <c r="E1856" t="str">
        <f>'Liste detaljert wide'!$G$1</f>
        <v>Kandidatbev</v>
      </c>
      <c r="F1856" t="str">
        <f t="shared" si="1280"/>
        <v>2024RFM0Kandidatbev</v>
      </c>
      <c r="G1856" s="3">
        <f>'Liste detaljert wide'!G236</f>
        <v>0</v>
      </c>
      <c r="H1856" t="str">
        <f>VLOOKUP(E1856,Def!$B$2:$C$15,2,FALSE)</f>
        <v>Utdanningsinsentiv</v>
      </c>
      <c r="I1856" s="3">
        <f>IF(A1856='Enheter, modell og år'!$F$2-1,0,G1856-VLOOKUP(A1856-1&amp;B1856&amp;C1856&amp;E1856,$F$2:$G$7561,2,FALSE))</f>
        <v>0</v>
      </c>
      <c r="J1856" s="3">
        <f>IF(A1856='Enheter, modell og år'!$F$2-1,0,VLOOKUP(A1856-1&amp;B1856&amp;C1856&amp;E1856,$F$2:$G$7561,2,FALSE))</f>
        <v>0</v>
      </c>
    </row>
    <row r="1857" spans="1:10" x14ac:dyDescent="0.25">
      <c r="A1857">
        <f t="shared" ref="A1857:C1857" si="1342">A1317</f>
        <v>2024</v>
      </c>
      <c r="B1857" t="str">
        <f t="shared" si="1342"/>
        <v>RFM</v>
      </c>
      <c r="C1857">
        <f t="shared" si="1342"/>
        <v>0</v>
      </c>
      <c r="D1857">
        <f>IFERROR(VLOOKUP(C1857,'Enheter, modell og år'!$A$2:$B$31,2,FALSE),0)</f>
        <v>0</v>
      </c>
      <c r="E1857" t="str">
        <f>'Liste detaljert wide'!$G$1</f>
        <v>Kandidatbev</v>
      </c>
      <c r="F1857" t="str">
        <f t="shared" si="1280"/>
        <v>2024RFM0Kandidatbev</v>
      </c>
      <c r="G1857" s="3">
        <f>'Liste detaljert wide'!G237</f>
        <v>0</v>
      </c>
      <c r="H1857" t="str">
        <f>VLOOKUP(E1857,Def!$B$2:$C$15,2,FALSE)</f>
        <v>Utdanningsinsentiv</v>
      </c>
      <c r="I1857" s="3">
        <f>IF(A1857='Enheter, modell og år'!$F$2-1,0,G1857-VLOOKUP(A1857-1&amp;B1857&amp;C1857&amp;E1857,$F$2:$G$7561,2,FALSE))</f>
        <v>0</v>
      </c>
      <c r="J1857" s="3">
        <f>IF(A1857='Enheter, modell og år'!$F$2-1,0,VLOOKUP(A1857-1&amp;B1857&amp;C1857&amp;E1857,$F$2:$G$7561,2,FALSE))</f>
        <v>0</v>
      </c>
    </row>
    <row r="1858" spans="1:10" x14ac:dyDescent="0.25">
      <c r="A1858">
        <f t="shared" ref="A1858:C1858" si="1343">A1318</f>
        <v>2024</v>
      </c>
      <c r="B1858" t="str">
        <f t="shared" si="1343"/>
        <v>RFM</v>
      </c>
      <c r="C1858">
        <f t="shared" si="1343"/>
        <v>0</v>
      </c>
      <c r="D1858">
        <f>IFERROR(VLOOKUP(C1858,'Enheter, modell og år'!$A$2:$B$31,2,FALSE),0)</f>
        <v>0</v>
      </c>
      <c r="E1858" t="str">
        <f>'Liste detaljert wide'!$G$1</f>
        <v>Kandidatbev</v>
      </c>
      <c r="F1858" t="str">
        <f t="shared" si="1280"/>
        <v>2024RFM0Kandidatbev</v>
      </c>
      <c r="G1858" s="3">
        <f>'Liste detaljert wide'!G238</f>
        <v>0</v>
      </c>
      <c r="H1858" t="str">
        <f>VLOOKUP(E1858,Def!$B$2:$C$15,2,FALSE)</f>
        <v>Utdanningsinsentiv</v>
      </c>
      <c r="I1858" s="3">
        <f>IF(A1858='Enheter, modell og år'!$F$2-1,0,G1858-VLOOKUP(A1858-1&amp;B1858&amp;C1858&amp;E1858,$F$2:$G$7561,2,FALSE))</f>
        <v>0</v>
      </c>
      <c r="J1858" s="3">
        <f>IF(A1858='Enheter, modell og år'!$F$2-1,0,VLOOKUP(A1858-1&amp;B1858&amp;C1858&amp;E1858,$F$2:$G$7561,2,FALSE))</f>
        <v>0</v>
      </c>
    </row>
    <row r="1859" spans="1:10" x14ac:dyDescent="0.25">
      <c r="A1859">
        <f t="shared" ref="A1859:C1859" si="1344">A1319</f>
        <v>2024</v>
      </c>
      <c r="B1859" t="str">
        <f t="shared" si="1344"/>
        <v>RFM</v>
      </c>
      <c r="C1859">
        <f t="shared" si="1344"/>
        <v>0</v>
      </c>
      <c r="D1859">
        <f>IFERROR(VLOOKUP(C1859,'Enheter, modell og år'!$A$2:$B$31,2,FALSE),0)</f>
        <v>0</v>
      </c>
      <c r="E1859" t="str">
        <f>'Liste detaljert wide'!$G$1</f>
        <v>Kandidatbev</v>
      </c>
      <c r="F1859" t="str">
        <f t="shared" ref="F1859:F1922" si="1345">A1859&amp;B1859&amp;C1859&amp;E1859</f>
        <v>2024RFM0Kandidatbev</v>
      </c>
      <c r="G1859" s="3">
        <f>'Liste detaljert wide'!G239</f>
        <v>0</v>
      </c>
      <c r="H1859" t="str">
        <f>VLOOKUP(E1859,Def!$B$2:$C$15,2,FALSE)</f>
        <v>Utdanningsinsentiv</v>
      </c>
      <c r="I1859" s="3">
        <f>IF(A1859='Enheter, modell og år'!$F$2-1,0,G1859-VLOOKUP(A1859-1&amp;B1859&amp;C1859&amp;E1859,$F$2:$G$7561,2,FALSE))</f>
        <v>0</v>
      </c>
      <c r="J1859" s="3">
        <f>IF(A1859='Enheter, modell og år'!$F$2-1,0,VLOOKUP(A1859-1&amp;B1859&amp;C1859&amp;E1859,$F$2:$G$7561,2,FALSE))</f>
        <v>0</v>
      </c>
    </row>
    <row r="1860" spans="1:10" x14ac:dyDescent="0.25">
      <c r="A1860">
        <f t="shared" ref="A1860:C1860" si="1346">A1320</f>
        <v>2024</v>
      </c>
      <c r="B1860" t="str">
        <f t="shared" si="1346"/>
        <v>RFM</v>
      </c>
      <c r="C1860">
        <f t="shared" si="1346"/>
        <v>0</v>
      </c>
      <c r="D1860">
        <f>IFERROR(VLOOKUP(C1860,'Enheter, modell og år'!$A$2:$B$31,2,FALSE),0)</f>
        <v>0</v>
      </c>
      <c r="E1860" t="str">
        <f>'Liste detaljert wide'!$G$1</f>
        <v>Kandidatbev</v>
      </c>
      <c r="F1860" t="str">
        <f t="shared" si="1345"/>
        <v>2024RFM0Kandidatbev</v>
      </c>
      <c r="G1860" s="3">
        <f>'Liste detaljert wide'!G240</f>
        <v>0</v>
      </c>
      <c r="H1860" t="str">
        <f>VLOOKUP(E1860,Def!$B$2:$C$15,2,FALSE)</f>
        <v>Utdanningsinsentiv</v>
      </c>
      <c r="I1860" s="3">
        <f>IF(A1860='Enheter, modell og år'!$F$2-1,0,G1860-VLOOKUP(A1860-1&amp;B1860&amp;C1860&amp;E1860,$F$2:$G$7561,2,FALSE))</f>
        <v>0</v>
      </c>
      <c r="J1860" s="3">
        <f>IF(A1860='Enheter, modell og år'!$F$2-1,0,VLOOKUP(A1860-1&amp;B1860&amp;C1860&amp;E1860,$F$2:$G$7561,2,FALSE))</f>
        <v>0</v>
      </c>
    </row>
    <row r="1861" spans="1:10" x14ac:dyDescent="0.25">
      <c r="A1861">
        <f t="shared" ref="A1861:C1861" si="1347">A1321</f>
        <v>2024</v>
      </c>
      <c r="B1861" t="str">
        <f t="shared" si="1347"/>
        <v>RFM</v>
      </c>
      <c r="C1861">
        <f t="shared" si="1347"/>
        <v>0</v>
      </c>
      <c r="D1861">
        <f>IFERROR(VLOOKUP(C1861,'Enheter, modell og år'!$A$2:$B$31,2,FALSE),0)</f>
        <v>0</v>
      </c>
      <c r="E1861" t="str">
        <f>'Liste detaljert wide'!$G$1</f>
        <v>Kandidatbev</v>
      </c>
      <c r="F1861" t="str">
        <f t="shared" si="1345"/>
        <v>2024RFM0Kandidatbev</v>
      </c>
      <c r="G1861" s="3">
        <f>'Liste detaljert wide'!G241</f>
        <v>0</v>
      </c>
      <c r="H1861" t="str">
        <f>VLOOKUP(E1861,Def!$B$2:$C$15,2,FALSE)</f>
        <v>Utdanningsinsentiv</v>
      </c>
      <c r="I1861" s="3">
        <f>IF(A1861='Enheter, modell og år'!$F$2-1,0,G1861-VLOOKUP(A1861-1&amp;B1861&amp;C1861&amp;E1861,$F$2:$G$7561,2,FALSE))</f>
        <v>0</v>
      </c>
      <c r="J1861" s="3">
        <f>IF(A1861='Enheter, modell og år'!$F$2-1,0,VLOOKUP(A1861-1&amp;B1861&amp;C1861&amp;E1861,$F$2:$G$7561,2,FALSE))</f>
        <v>0</v>
      </c>
    </row>
    <row r="1862" spans="1:10" x14ac:dyDescent="0.25">
      <c r="A1862">
        <f t="shared" ref="A1862:C1862" si="1348">A1322</f>
        <v>2025</v>
      </c>
      <c r="B1862" t="str">
        <f t="shared" si="1348"/>
        <v>RFM</v>
      </c>
      <c r="C1862">
        <f t="shared" si="1348"/>
        <v>0</v>
      </c>
      <c r="D1862">
        <f>IFERROR(VLOOKUP(C1862,'Enheter, modell og år'!$A$2:$B$31,2,FALSE),0)</f>
        <v>0</v>
      </c>
      <c r="E1862" t="str">
        <f>'Liste detaljert wide'!$G$1</f>
        <v>Kandidatbev</v>
      </c>
      <c r="F1862" t="str">
        <f t="shared" si="1345"/>
        <v>2025RFM0Kandidatbev</v>
      </c>
      <c r="G1862" s="3">
        <f>'Liste detaljert wide'!G242</f>
        <v>0</v>
      </c>
      <c r="H1862" t="str">
        <f>VLOOKUP(E1862,Def!$B$2:$C$15,2,FALSE)</f>
        <v>Utdanningsinsentiv</v>
      </c>
      <c r="I1862" s="3">
        <f>IF(A1862='Enheter, modell og år'!$F$2-1,0,G1862-VLOOKUP(A1862-1&amp;B1862&amp;C1862&amp;E1862,$F$2:$G$7561,2,FALSE))</f>
        <v>0</v>
      </c>
      <c r="J1862" s="3">
        <f>IF(A1862='Enheter, modell og år'!$F$2-1,0,VLOOKUP(A1862-1&amp;B1862&amp;C1862&amp;E1862,$F$2:$G$7561,2,FALSE))</f>
        <v>0</v>
      </c>
    </row>
    <row r="1863" spans="1:10" x14ac:dyDescent="0.25">
      <c r="A1863">
        <f t="shared" ref="A1863:C1863" si="1349">A1323</f>
        <v>2025</v>
      </c>
      <c r="B1863" t="str">
        <f t="shared" si="1349"/>
        <v>RFM</v>
      </c>
      <c r="C1863">
        <f t="shared" si="1349"/>
        <v>0</v>
      </c>
      <c r="D1863">
        <f>IFERROR(VLOOKUP(C1863,'Enheter, modell og år'!$A$2:$B$31,2,FALSE),0)</f>
        <v>0</v>
      </c>
      <c r="E1863" t="str">
        <f>'Liste detaljert wide'!$G$1</f>
        <v>Kandidatbev</v>
      </c>
      <c r="F1863" t="str">
        <f t="shared" si="1345"/>
        <v>2025RFM0Kandidatbev</v>
      </c>
      <c r="G1863" s="3">
        <f>'Liste detaljert wide'!G243</f>
        <v>0</v>
      </c>
      <c r="H1863" t="str">
        <f>VLOOKUP(E1863,Def!$B$2:$C$15,2,FALSE)</f>
        <v>Utdanningsinsentiv</v>
      </c>
      <c r="I1863" s="3">
        <f>IF(A1863='Enheter, modell og år'!$F$2-1,0,G1863-VLOOKUP(A1863-1&amp;B1863&amp;C1863&amp;E1863,$F$2:$G$7561,2,FALSE))</f>
        <v>0</v>
      </c>
      <c r="J1863" s="3">
        <f>IF(A1863='Enheter, modell og år'!$F$2-1,0,VLOOKUP(A1863-1&amp;B1863&amp;C1863&amp;E1863,$F$2:$G$7561,2,FALSE))</f>
        <v>0</v>
      </c>
    </row>
    <row r="1864" spans="1:10" x14ac:dyDescent="0.25">
      <c r="A1864">
        <f t="shared" ref="A1864:C1864" si="1350">A1324</f>
        <v>2025</v>
      </c>
      <c r="B1864" t="str">
        <f t="shared" si="1350"/>
        <v>RFM</v>
      </c>
      <c r="C1864">
        <f t="shared" si="1350"/>
        <v>0</v>
      </c>
      <c r="D1864">
        <f>IFERROR(VLOOKUP(C1864,'Enheter, modell og år'!$A$2:$B$31,2,FALSE),0)</f>
        <v>0</v>
      </c>
      <c r="E1864" t="str">
        <f>'Liste detaljert wide'!$G$1</f>
        <v>Kandidatbev</v>
      </c>
      <c r="F1864" t="str">
        <f t="shared" si="1345"/>
        <v>2025RFM0Kandidatbev</v>
      </c>
      <c r="G1864" s="3">
        <f>'Liste detaljert wide'!G244</f>
        <v>0</v>
      </c>
      <c r="H1864" t="str">
        <f>VLOOKUP(E1864,Def!$B$2:$C$15,2,FALSE)</f>
        <v>Utdanningsinsentiv</v>
      </c>
      <c r="I1864" s="3">
        <f>IF(A1864='Enheter, modell og år'!$F$2-1,0,G1864-VLOOKUP(A1864-1&amp;B1864&amp;C1864&amp;E1864,$F$2:$G$7561,2,FALSE))</f>
        <v>0</v>
      </c>
      <c r="J1864" s="3">
        <f>IF(A1864='Enheter, modell og år'!$F$2-1,0,VLOOKUP(A1864-1&amp;B1864&amp;C1864&amp;E1864,$F$2:$G$7561,2,FALSE))</f>
        <v>0</v>
      </c>
    </row>
    <row r="1865" spans="1:10" x14ac:dyDescent="0.25">
      <c r="A1865">
        <f t="shared" ref="A1865:C1865" si="1351">A1325</f>
        <v>2025</v>
      </c>
      <c r="B1865" t="str">
        <f t="shared" si="1351"/>
        <v>RFM</v>
      </c>
      <c r="C1865">
        <f t="shared" si="1351"/>
        <v>0</v>
      </c>
      <c r="D1865">
        <f>IFERROR(VLOOKUP(C1865,'Enheter, modell og år'!$A$2:$B$31,2,FALSE),0)</f>
        <v>0</v>
      </c>
      <c r="E1865" t="str">
        <f>'Liste detaljert wide'!$G$1</f>
        <v>Kandidatbev</v>
      </c>
      <c r="F1865" t="str">
        <f t="shared" si="1345"/>
        <v>2025RFM0Kandidatbev</v>
      </c>
      <c r="G1865" s="3">
        <f>'Liste detaljert wide'!G245</f>
        <v>0</v>
      </c>
      <c r="H1865" t="str">
        <f>VLOOKUP(E1865,Def!$B$2:$C$15,2,FALSE)</f>
        <v>Utdanningsinsentiv</v>
      </c>
      <c r="I1865" s="3">
        <f>IF(A1865='Enheter, modell og år'!$F$2-1,0,G1865-VLOOKUP(A1865-1&amp;B1865&amp;C1865&amp;E1865,$F$2:$G$7561,2,FALSE))</f>
        <v>0</v>
      </c>
      <c r="J1865" s="3">
        <f>IF(A1865='Enheter, modell og år'!$F$2-1,0,VLOOKUP(A1865-1&amp;B1865&amp;C1865&amp;E1865,$F$2:$G$7561,2,FALSE))</f>
        <v>0</v>
      </c>
    </row>
    <row r="1866" spans="1:10" x14ac:dyDescent="0.25">
      <c r="A1866">
        <f t="shared" ref="A1866:C1866" si="1352">A1326</f>
        <v>2025</v>
      </c>
      <c r="B1866" t="str">
        <f t="shared" si="1352"/>
        <v>RFM</v>
      </c>
      <c r="C1866">
        <f t="shared" si="1352"/>
        <v>0</v>
      </c>
      <c r="D1866">
        <f>IFERROR(VLOOKUP(C1866,'Enheter, modell og år'!$A$2:$B$31,2,FALSE),0)</f>
        <v>0</v>
      </c>
      <c r="E1866" t="str">
        <f>'Liste detaljert wide'!$G$1</f>
        <v>Kandidatbev</v>
      </c>
      <c r="F1866" t="str">
        <f t="shared" si="1345"/>
        <v>2025RFM0Kandidatbev</v>
      </c>
      <c r="G1866" s="3">
        <f>'Liste detaljert wide'!G246</f>
        <v>0</v>
      </c>
      <c r="H1866" t="str">
        <f>VLOOKUP(E1866,Def!$B$2:$C$15,2,FALSE)</f>
        <v>Utdanningsinsentiv</v>
      </c>
      <c r="I1866" s="3">
        <f>IF(A1866='Enheter, modell og år'!$F$2-1,0,G1866-VLOOKUP(A1866-1&amp;B1866&amp;C1866&amp;E1866,$F$2:$G$7561,2,FALSE))</f>
        <v>0</v>
      </c>
      <c r="J1866" s="3">
        <f>IF(A1866='Enheter, modell og år'!$F$2-1,0,VLOOKUP(A1866-1&amp;B1866&amp;C1866&amp;E1866,$F$2:$G$7561,2,FALSE))</f>
        <v>0</v>
      </c>
    </row>
    <row r="1867" spans="1:10" x14ac:dyDescent="0.25">
      <c r="A1867">
        <f t="shared" ref="A1867:C1867" si="1353">A1327</f>
        <v>2025</v>
      </c>
      <c r="B1867" t="str">
        <f t="shared" si="1353"/>
        <v>RFM</v>
      </c>
      <c r="C1867">
        <f t="shared" si="1353"/>
        <v>0</v>
      </c>
      <c r="D1867">
        <f>IFERROR(VLOOKUP(C1867,'Enheter, modell og år'!$A$2:$B$31,2,FALSE),0)</f>
        <v>0</v>
      </c>
      <c r="E1867" t="str">
        <f>'Liste detaljert wide'!$G$1</f>
        <v>Kandidatbev</v>
      </c>
      <c r="F1867" t="str">
        <f t="shared" si="1345"/>
        <v>2025RFM0Kandidatbev</v>
      </c>
      <c r="G1867" s="3">
        <f>'Liste detaljert wide'!G247</f>
        <v>0</v>
      </c>
      <c r="H1867" t="str">
        <f>VLOOKUP(E1867,Def!$B$2:$C$15,2,FALSE)</f>
        <v>Utdanningsinsentiv</v>
      </c>
      <c r="I1867" s="3">
        <f>IF(A1867='Enheter, modell og år'!$F$2-1,0,G1867-VLOOKUP(A1867-1&amp;B1867&amp;C1867&amp;E1867,$F$2:$G$7561,2,FALSE))</f>
        <v>0</v>
      </c>
      <c r="J1867" s="3">
        <f>IF(A1867='Enheter, modell og år'!$F$2-1,0,VLOOKUP(A1867-1&amp;B1867&amp;C1867&amp;E1867,$F$2:$G$7561,2,FALSE))</f>
        <v>0</v>
      </c>
    </row>
    <row r="1868" spans="1:10" x14ac:dyDescent="0.25">
      <c r="A1868">
        <f t="shared" ref="A1868:C1868" si="1354">A1328</f>
        <v>2025</v>
      </c>
      <c r="B1868" t="str">
        <f t="shared" si="1354"/>
        <v>RFM</v>
      </c>
      <c r="C1868">
        <f t="shared" si="1354"/>
        <v>0</v>
      </c>
      <c r="D1868">
        <f>IFERROR(VLOOKUP(C1868,'Enheter, modell og år'!$A$2:$B$31,2,FALSE),0)</f>
        <v>0</v>
      </c>
      <c r="E1868" t="str">
        <f>'Liste detaljert wide'!$G$1</f>
        <v>Kandidatbev</v>
      </c>
      <c r="F1868" t="str">
        <f t="shared" si="1345"/>
        <v>2025RFM0Kandidatbev</v>
      </c>
      <c r="G1868" s="3">
        <f>'Liste detaljert wide'!G248</f>
        <v>0</v>
      </c>
      <c r="H1868" t="str">
        <f>VLOOKUP(E1868,Def!$B$2:$C$15,2,FALSE)</f>
        <v>Utdanningsinsentiv</v>
      </c>
      <c r="I1868" s="3">
        <f>IF(A1868='Enheter, modell og år'!$F$2-1,0,G1868-VLOOKUP(A1868-1&amp;B1868&amp;C1868&amp;E1868,$F$2:$G$7561,2,FALSE))</f>
        <v>0</v>
      </c>
      <c r="J1868" s="3">
        <f>IF(A1868='Enheter, modell og år'!$F$2-1,0,VLOOKUP(A1868-1&amp;B1868&amp;C1868&amp;E1868,$F$2:$G$7561,2,FALSE))</f>
        <v>0</v>
      </c>
    </row>
    <row r="1869" spans="1:10" x14ac:dyDescent="0.25">
      <c r="A1869">
        <f t="shared" ref="A1869:C1869" si="1355">A1329</f>
        <v>2025</v>
      </c>
      <c r="B1869" t="str">
        <f t="shared" si="1355"/>
        <v>RFM</v>
      </c>
      <c r="C1869">
        <f t="shared" si="1355"/>
        <v>0</v>
      </c>
      <c r="D1869">
        <f>IFERROR(VLOOKUP(C1869,'Enheter, modell og år'!$A$2:$B$31,2,FALSE),0)</f>
        <v>0</v>
      </c>
      <c r="E1869" t="str">
        <f>'Liste detaljert wide'!$G$1</f>
        <v>Kandidatbev</v>
      </c>
      <c r="F1869" t="str">
        <f t="shared" si="1345"/>
        <v>2025RFM0Kandidatbev</v>
      </c>
      <c r="G1869" s="3">
        <f>'Liste detaljert wide'!G249</f>
        <v>0</v>
      </c>
      <c r="H1869" t="str">
        <f>VLOOKUP(E1869,Def!$B$2:$C$15,2,FALSE)</f>
        <v>Utdanningsinsentiv</v>
      </c>
      <c r="I1869" s="3">
        <f>IF(A1869='Enheter, modell og år'!$F$2-1,0,G1869-VLOOKUP(A1869-1&amp;B1869&amp;C1869&amp;E1869,$F$2:$G$7561,2,FALSE))</f>
        <v>0</v>
      </c>
      <c r="J1869" s="3">
        <f>IF(A1869='Enheter, modell og år'!$F$2-1,0,VLOOKUP(A1869-1&amp;B1869&amp;C1869&amp;E1869,$F$2:$G$7561,2,FALSE))</f>
        <v>0</v>
      </c>
    </row>
    <row r="1870" spans="1:10" x14ac:dyDescent="0.25">
      <c r="A1870">
        <f t="shared" ref="A1870:C1870" si="1356">A1330</f>
        <v>2025</v>
      </c>
      <c r="B1870" t="str">
        <f t="shared" si="1356"/>
        <v>RFM</v>
      </c>
      <c r="C1870">
        <f t="shared" si="1356"/>
        <v>0</v>
      </c>
      <c r="D1870">
        <f>IFERROR(VLOOKUP(C1870,'Enheter, modell og år'!$A$2:$B$31,2,FALSE),0)</f>
        <v>0</v>
      </c>
      <c r="E1870" t="str">
        <f>'Liste detaljert wide'!$G$1</f>
        <v>Kandidatbev</v>
      </c>
      <c r="F1870" t="str">
        <f t="shared" si="1345"/>
        <v>2025RFM0Kandidatbev</v>
      </c>
      <c r="G1870" s="3">
        <f>'Liste detaljert wide'!G250</f>
        <v>0</v>
      </c>
      <c r="H1870" t="str">
        <f>VLOOKUP(E1870,Def!$B$2:$C$15,2,FALSE)</f>
        <v>Utdanningsinsentiv</v>
      </c>
      <c r="I1870" s="3">
        <f>IF(A1870='Enheter, modell og år'!$F$2-1,0,G1870-VLOOKUP(A1870-1&amp;B1870&amp;C1870&amp;E1870,$F$2:$G$7561,2,FALSE))</f>
        <v>0</v>
      </c>
      <c r="J1870" s="3">
        <f>IF(A1870='Enheter, modell og år'!$F$2-1,0,VLOOKUP(A1870-1&amp;B1870&amp;C1870&amp;E1870,$F$2:$G$7561,2,FALSE))</f>
        <v>0</v>
      </c>
    </row>
    <row r="1871" spans="1:10" x14ac:dyDescent="0.25">
      <c r="A1871">
        <f t="shared" ref="A1871:C1871" si="1357">A1331</f>
        <v>2025</v>
      </c>
      <c r="B1871" t="str">
        <f t="shared" si="1357"/>
        <v>RFM</v>
      </c>
      <c r="C1871">
        <f t="shared" si="1357"/>
        <v>0</v>
      </c>
      <c r="D1871">
        <f>IFERROR(VLOOKUP(C1871,'Enheter, modell og år'!$A$2:$B$31,2,FALSE),0)</f>
        <v>0</v>
      </c>
      <c r="E1871" t="str">
        <f>'Liste detaljert wide'!$G$1</f>
        <v>Kandidatbev</v>
      </c>
      <c r="F1871" t="str">
        <f t="shared" si="1345"/>
        <v>2025RFM0Kandidatbev</v>
      </c>
      <c r="G1871" s="3">
        <f>'Liste detaljert wide'!G251</f>
        <v>0</v>
      </c>
      <c r="H1871" t="str">
        <f>VLOOKUP(E1871,Def!$B$2:$C$15,2,FALSE)</f>
        <v>Utdanningsinsentiv</v>
      </c>
      <c r="I1871" s="3">
        <f>IF(A1871='Enheter, modell og år'!$F$2-1,0,G1871-VLOOKUP(A1871-1&amp;B1871&amp;C1871&amp;E1871,$F$2:$G$7561,2,FALSE))</f>
        <v>0</v>
      </c>
      <c r="J1871" s="3">
        <f>IF(A1871='Enheter, modell og år'!$F$2-1,0,VLOOKUP(A1871-1&amp;B1871&amp;C1871&amp;E1871,$F$2:$G$7561,2,FALSE))</f>
        <v>0</v>
      </c>
    </row>
    <row r="1872" spans="1:10" x14ac:dyDescent="0.25">
      <c r="A1872">
        <f t="shared" ref="A1872:C1872" si="1358">A1332</f>
        <v>2025</v>
      </c>
      <c r="B1872" t="str">
        <f t="shared" si="1358"/>
        <v>RFM</v>
      </c>
      <c r="C1872">
        <f t="shared" si="1358"/>
        <v>0</v>
      </c>
      <c r="D1872">
        <f>IFERROR(VLOOKUP(C1872,'Enheter, modell og år'!$A$2:$B$31,2,FALSE),0)</f>
        <v>0</v>
      </c>
      <c r="E1872" t="str">
        <f>'Liste detaljert wide'!$G$1</f>
        <v>Kandidatbev</v>
      </c>
      <c r="F1872" t="str">
        <f t="shared" si="1345"/>
        <v>2025RFM0Kandidatbev</v>
      </c>
      <c r="G1872" s="3">
        <f>'Liste detaljert wide'!G252</f>
        <v>0</v>
      </c>
      <c r="H1872" t="str">
        <f>VLOOKUP(E1872,Def!$B$2:$C$15,2,FALSE)</f>
        <v>Utdanningsinsentiv</v>
      </c>
      <c r="I1872" s="3">
        <f>IF(A1872='Enheter, modell og år'!$F$2-1,0,G1872-VLOOKUP(A1872-1&amp;B1872&amp;C1872&amp;E1872,$F$2:$G$7561,2,FALSE))</f>
        <v>0</v>
      </c>
      <c r="J1872" s="3">
        <f>IF(A1872='Enheter, modell og år'!$F$2-1,0,VLOOKUP(A1872-1&amp;B1872&amp;C1872&amp;E1872,$F$2:$G$7561,2,FALSE))</f>
        <v>0</v>
      </c>
    </row>
    <row r="1873" spans="1:10" x14ac:dyDescent="0.25">
      <c r="A1873">
        <f t="shared" ref="A1873:C1873" si="1359">A1333</f>
        <v>2025</v>
      </c>
      <c r="B1873" t="str">
        <f t="shared" si="1359"/>
        <v>RFM</v>
      </c>
      <c r="C1873">
        <f t="shared" si="1359"/>
        <v>0</v>
      </c>
      <c r="D1873">
        <f>IFERROR(VLOOKUP(C1873,'Enheter, modell og år'!$A$2:$B$31,2,FALSE),0)</f>
        <v>0</v>
      </c>
      <c r="E1873" t="str">
        <f>'Liste detaljert wide'!$G$1</f>
        <v>Kandidatbev</v>
      </c>
      <c r="F1873" t="str">
        <f t="shared" si="1345"/>
        <v>2025RFM0Kandidatbev</v>
      </c>
      <c r="G1873" s="3">
        <f>'Liste detaljert wide'!G253</f>
        <v>0</v>
      </c>
      <c r="H1873" t="str">
        <f>VLOOKUP(E1873,Def!$B$2:$C$15,2,FALSE)</f>
        <v>Utdanningsinsentiv</v>
      </c>
      <c r="I1873" s="3">
        <f>IF(A1873='Enheter, modell og år'!$F$2-1,0,G1873-VLOOKUP(A1873-1&amp;B1873&amp;C1873&amp;E1873,$F$2:$G$7561,2,FALSE))</f>
        <v>0</v>
      </c>
      <c r="J1873" s="3">
        <f>IF(A1873='Enheter, modell og år'!$F$2-1,0,VLOOKUP(A1873-1&amp;B1873&amp;C1873&amp;E1873,$F$2:$G$7561,2,FALSE))</f>
        <v>0</v>
      </c>
    </row>
    <row r="1874" spans="1:10" x14ac:dyDescent="0.25">
      <c r="A1874">
        <f t="shared" ref="A1874:C1874" si="1360">A1334</f>
        <v>2025</v>
      </c>
      <c r="B1874" t="str">
        <f t="shared" si="1360"/>
        <v>RFM</v>
      </c>
      <c r="C1874">
        <f t="shared" si="1360"/>
        <v>0</v>
      </c>
      <c r="D1874">
        <f>IFERROR(VLOOKUP(C1874,'Enheter, modell og år'!$A$2:$B$31,2,FALSE),0)</f>
        <v>0</v>
      </c>
      <c r="E1874" t="str">
        <f>'Liste detaljert wide'!$G$1</f>
        <v>Kandidatbev</v>
      </c>
      <c r="F1874" t="str">
        <f t="shared" si="1345"/>
        <v>2025RFM0Kandidatbev</v>
      </c>
      <c r="G1874" s="3">
        <f>'Liste detaljert wide'!G254</f>
        <v>0</v>
      </c>
      <c r="H1874" t="str">
        <f>VLOOKUP(E1874,Def!$B$2:$C$15,2,FALSE)</f>
        <v>Utdanningsinsentiv</v>
      </c>
      <c r="I1874" s="3">
        <f>IF(A1874='Enheter, modell og år'!$F$2-1,0,G1874-VLOOKUP(A1874-1&amp;B1874&amp;C1874&amp;E1874,$F$2:$G$7561,2,FALSE))</f>
        <v>0</v>
      </c>
      <c r="J1874" s="3">
        <f>IF(A1874='Enheter, modell og år'!$F$2-1,0,VLOOKUP(A1874-1&amp;B1874&amp;C1874&amp;E1874,$F$2:$G$7561,2,FALSE))</f>
        <v>0</v>
      </c>
    </row>
    <row r="1875" spans="1:10" x14ac:dyDescent="0.25">
      <c r="A1875">
        <f t="shared" ref="A1875:C1875" si="1361">A1335</f>
        <v>2025</v>
      </c>
      <c r="B1875" t="str">
        <f t="shared" si="1361"/>
        <v>RFM</v>
      </c>
      <c r="C1875">
        <f t="shared" si="1361"/>
        <v>0</v>
      </c>
      <c r="D1875">
        <f>IFERROR(VLOOKUP(C1875,'Enheter, modell og år'!$A$2:$B$31,2,FALSE),0)</f>
        <v>0</v>
      </c>
      <c r="E1875" t="str">
        <f>'Liste detaljert wide'!$G$1</f>
        <v>Kandidatbev</v>
      </c>
      <c r="F1875" t="str">
        <f t="shared" si="1345"/>
        <v>2025RFM0Kandidatbev</v>
      </c>
      <c r="G1875" s="3">
        <f>'Liste detaljert wide'!G255</f>
        <v>0</v>
      </c>
      <c r="H1875" t="str">
        <f>VLOOKUP(E1875,Def!$B$2:$C$15,2,FALSE)</f>
        <v>Utdanningsinsentiv</v>
      </c>
      <c r="I1875" s="3">
        <f>IF(A1875='Enheter, modell og år'!$F$2-1,0,G1875-VLOOKUP(A1875-1&amp;B1875&amp;C1875&amp;E1875,$F$2:$G$7561,2,FALSE))</f>
        <v>0</v>
      </c>
      <c r="J1875" s="3">
        <f>IF(A1875='Enheter, modell og år'!$F$2-1,0,VLOOKUP(A1875-1&amp;B1875&amp;C1875&amp;E1875,$F$2:$G$7561,2,FALSE))</f>
        <v>0</v>
      </c>
    </row>
    <row r="1876" spans="1:10" x14ac:dyDescent="0.25">
      <c r="A1876">
        <f t="shared" ref="A1876:C1876" si="1362">A1336</f>
        <v>2025</v>
      </c>
      <c r="B1876" t="str">
        <f t="shared" si="1362"/>
        <v>RFM</v>
      </c>
      <c r="C1876">
        <f t="shared" si="1362"/>
        <v>0</v>
      </c>
      <c r="D1876">
        <f>IFERROR(VLOOKUP(C1876,'Enheter, modell og år'!$A$2:$B$31,2,FALSE),0)</f>
        <v>0</v>
      </c>
      <c r="E1876" t="str">
        <f>'Liste detaljert wide'!$G$1</f>
        <v>Kandidatbev</v>
      </c>
      <c r="F1876" t="str">
        <f t="shared" si="1345"/>
        <v>2025RFM0Kandidatbev</v>
      </c>
      <c r="G1876" s="3">
        <f>'Liste detaljert wide'!G256</f>
        <v>0</v>
      </c>
      <c r="H1876" t="str">
        <f>VLOOKUP(E1876,Def!$B$2:$C$15,2,FALSE)</f>
        <v>Utdanningsinsentiv</v>
      </c>
      <c r="I1876" s="3">
        <f>IF(A1876='Enheter, modell og år'!$F$2-1,0,G1876-VLOOKUP(A1876-1&amp;B1876&amp;C1876&amp;E1876,$F$2:$G$7561,2,FALSE))</f>
        <v>0</v>
      </c>
      <c r="J1876" s="3">
        <f>IF(A1876='Enheter, modell og år'!$F$2-1,0,VLOOKUP(A1876-1&amp;B1876&amp;C1876&amp;E1876,$F$2:$G$7561,2,FALSE))</f>
        <v>0</v>
      </c>
    </row>
    <row r="1877" spans="1:10" x14ac:dyDescent="0.25">
      <c r="A1877">
        <f t="shared" ref="A1877:C1877" si="1363">A1337</f>
        <v>2025</v>
      </c>
      <c r="B1877" t="str">
        <f t="shared" si="1363"/>
        <v>RFM</v>
      </c>
      <c r="C1877">
        <f t="shared" si="1363"/>
        <v>0</v>
      </c>
      <c r="D1877">
        <f>IFERROR(VLOOKUP(C1877,'Enheter, modell og år'!$A$2:$B$31,2,FALSE),0)</f>
        <v>0</v>
      </c>
      <c r="E1877" t="str">
        <f>'Liste detaljert wide'!$G$1</f>
        <v>Kandidatbev</v>
      </c>
      <c r="F1877" t="str">
        <f t="shared" si="1345"/>
        <v>2025RFM0Kandidatbev</v>
      </c>
      <c r="G1877" s="3">
        <f>'Liste detaljert wide'!G257</f>
        <v>0</v>
      </c>
      <c r="H1877" t="str">
        <f>VLOOKUP(E1877,Def!$B$2:$C$15,2,FALSE)</f>
        <v>Utdanningsinsentiv</v>
      </c>
      <c r="I1877" s="3">
        <f>IF(A1877='Enheter, modell og år'!$F$2-1,0,G1877-VLOOKUP(A1877-1&amp;B1877&amp;C1877&amp;E1877,$F$2:$G$7561,2,FALSE))</f>
        <v>0</v>
      </c>
      <c r="J1877" s="3">
        <f>IF(A1877='Enheter, modell og år'!$F$2-1,0,VLOOKUP(A1877-1&amp;B1877&amp;C1877&amp;E1877,$F$2:$G$7561,2,FALSE))</f>
        <v>0</v>
      </c>
    </row>
    <row r="1878" spans="1:10" x14ac:dyDescent="0.25">
      <c r="A1878">
        <f t="shared" ref="A1878:C1878" si="1364">A1338</f>
        <v>2025</v>
      </c>
      <c r="B1878" t="str">
        <f t="shared" si="1364"/>
        <v>RFM</v>
      </c>
      <c r="C1878">
        <f t="shared" si="1364"/>
        <v>0</v>
      </c>
      <c r="D1878">
        <f>IFERROR(VLOOKUP(C1878,'Enheter, modell og år'!$A$2:$B$31,2,FALSE),0)</f>
        <v>0</v>
      </c>
      <c r="E1878" t="str">
        <f>'Liste detaljert wide'!$G$1</f>
        <v>Kandidatbev</v>
      </c>
      <c r="F1878" t="str">
        <f t="shared" si="1345"/>
        <v>2025RFM0Kandidatbev</v>
      </c>
      <c r="G1878" s="3">
        <f>'Liste detaljert wide'!G258</f>
        <v>0</v>
      </c>
      <c r="H1878" t="str">
        <f>VLOOKUP(E1878,Def!$B$2:$C$15,2,FALSE)</f>
        <v>Utdanningsinsentiv</v>
      </c>
      <c r="I1878" s="3">
        <f>IF(A1878='Enheter, modell og år'!$F$2-1,0,G1878-VLOOKUP(A1878-1&amp;B1878&amp;C1878&amp;E1878,$F$2:$G$7561,2,FALSE))</f>
        <v>0</v>
      </c>
      <c r="J1878" s="3">
        <f>IF(A1878='Enheter, modell og år'!$F$2-1,0,VLOOKUP(A1878-1&amp;B1878&amp;C1878&amp;E1878,$F$2:$G$7561,2,FALSE))</f>
        <v>0</v>
      </c>
    </row>
    <row r="1879" spans="1:10" x14ac:dyDescent="0.25">
      <c r="A1879">
        <f t="shared" ref="A1879:C1879" si="1365">A1339</f>
        <v>2025</v>
      </c>
      <c r="B1879" t="str">
        <f t="shared" si="1365"/>
        <v>RFM</v>
      </c>
      <c r="C1879">
        <f t="shared" si="1365"/>
        <v>0</v>
      </c>
      <c r="D1879">
        <f>IFERROR(VLOOKUP(C1879,'Enheter, modell og år'!$A$2:$B$31,2,FALSE),0)</f>
        <v>0</v>
      </c>
      <c r="E1879" t="str">
        <f>'Liste detaljert wide'!$G$1</f>
        <v>Kandidatbev</v>
      </c>
      <c r="F1879" t="str">
        <f t="shared" si="1345"/>
        <v>2025RFM0Kandidatbev</v>
      </c>
      <c r="G1879" s="3">
        <f>'Liste detaljert wide'!G259</f>
        <v>0</v>
      </c>
      <c r="H1879" t="str">
        <f>VLOOKUP(E1879,Def!$B$2:$C$15,2,FALSE)</f>
        <v>Utdanningsinsentiv</v>
      </c>
      <c r="I1879" s="3">
        <f>IF(A1879='Enheter, modell og år'!$F$2-1,0,G1879-VLOOKUP(A1879-1&amp;B1879&amp;C1879&amp;E1879,$F$2:$G$7561,2,FALSE))</f>
        <v>0</v>
      </c>
      <c r="J1879" s="3">
        <f>IF(A1879='Enheter, modell og år'!$F$2-1,0,VLOOKUP(A1879-1&amp;B1879&amp;C1879&amp;E1879,$F$2:$G$7561,2,FALSE))</f>
        <v>0</v>
      </c>
    </row>
    <row r="1880" spans="1:10" x14ac:dyDescent="0.25">
      <c r="A1880">
        <f t="shared" ref="A1880:C1880" si="1366">A1340</f>
        <v>2025</v>
      </c>
      <c r="B1880" t="str">
        <f t="shared" si="1366"/>
        <v>RFM</v>
      </c>
      <c r="C1880">
        <f t="shared" si="1366"/>
        <v>0</v>
      </c>
      <c r="D1880">
        <f>IFERROR(VLOOKUP(C1880,'Enheter, modell og år'!$A$2:$B$31,2,FALSE),0)</f>
        <v>0</v>
      </c>
      <c r="E1880" t="str">
        <f>'Liste detaljert wide'!$G$1</f>
        <v>Kandidatbev</v>
      </c>
      <c r="F1880" t="str">
        <f t="shared" si="1345"/>
        <v>2025RFM0Kandidatbev</v>
      </c>
      <c r="G1880" s="3">
        <f>'Liste detaljert wide'!G260</f>
        <v>0</v>
      </c>
      <c r="H1880" t="str">
        <f>VLOOKUP(E1880,Def!$B$2:$C$15,2,FALSE)</f>
        <v>Utdanningsinsentiv</v>
      </c>
      <c r="I1880" s="3">
        <f>IF(A1880='Enheter, modell og år'!$F$2-1,0,G1880-VLOOKUP(A1880-1&amp;B1880&amp;C1880&amp;E1880,$F$2:$G$7561,2,FALSE))</f>
        <v>0</v>
      </c>
      <c r="J1880" s="3">
        <f>IF(A1880='Enheter, modell og år'!$F$2-1,0,VLOOKUP(A1880-1&amp;B1880&amp;C1880&amp;E1880,$F$2:$G$7561,2,FALSE))</f>
        <v>0</v>
      </c>
    </row>
    <row r="1881" spans="1:10" x14ac:dyDescent="0.25">
      <c r="A1881">
        <f t="shared" ref="A1881:C1881" si="1367">A1341</f>
        <v>2025</v>
      </c>
      <c r="B1881" t="str">
        <f t="shared" si="1367"/>
        <v>RFM</v>
      </c>
      <c r="C1881">
        <f t="shared" si="1367"/>
        <v>0</v>
      </c>
      <c r="D1881">
        <f>IFERROR(VLOOKUP(C1881,'Enheter, modell og år'!$A$2:$B$31,2,FALSE),0)</f>
        <v>0</v>
      </c>
      <c r="E1881" t="str">
        <f>'Liste detaljert wide'!$G$1</f>
        <v>Kandidatbev</v>
      </c>
      <c r="F1881" t="str">
        <f t="shared" si="1345"/>
        <v>2025RFM0Kandidatbev</v>
      </c>
      <c r="G1881" s="3">
        <f>'Liste detaljert wide'!G261</f>
        <v>0</v>
      </c>
      <c r="H1881" t="str">
        <f>VLOOKUP(E1881,Def!$B$2:$C$15,2,FALSE)</f>
        <v>Utdanningsinsentiv</v>
      </c>
      <c r="I1881" s="3">
        <f>IF(A1881='Enheter, modell og år'!$F$2-1,0,G1881-VLOOKUP(A1881-1&amp;B1881&amp;C1881&amp;E1881,$F$2:$G$7561,2,FALSE))</f>
        <v>0</v>
      </c>
      <c r="J1881" s="3">
        <f>IF(A1881='Enheter, modell og år'!$F$2-1,0,VLOOKUP(A1881-1&amp;B1881&amp;C1881&amp;E1881,$F$2:$G$7561,2,FALSE))</f>
        <v>0</v>
      </c>
    </row>
    <row r="1882" spans="1:10" x14ac:dyDescent="0.25">
      <c r="A1882">
        <f t="shared" ref="A1882:C1882" si="1368">A1342</f>
        <v>2025</v>
      </c>
      <c r="B1882" t="str">
        <f t="shared" si="1368"/>
        <v>RFM</v>
      </c>
      <c r="C1882">
        <f t="shared" si="1368"/>
        <v>0</v>
      </c>
      <c r="D1882">
        <f>IFERROR(VLOOKUP(C1882,'Enheter, modell og år'!$A$2:$B$31,2,FALSE),0)</f>
        <v>0</v>
      </c>
      <c r="E1882" t="str">
        <f>'Liste detaljert wide'!$G$1</f>
        <v>Kandidatbev</v>
      </c>
      <c r="F1882" t="str">
        <f t="shared" si="1345"/>
        <v>2025RFM0Kandidatbev</v>
      </c>
      <c r="G1882" s="3">
        <f>'Liste detaljert wide'!G262</f>
        <v>0</v>
      </c>
      <c r="H1882" t="str">
        <f>VLOOKUP(E1882,Def!$B$2:$C$15,2,FALSE)</f>
        <v>Utdanningsinsentiv</v>
      </c>
      <c r="I1882" s="3">
        <f>IF(A1882='Enheter, modell og år'!$F$2-1,0,G1882-VLOOKUP(A1882-1&amp;B1882&amp;C1882&amp;E1882,$F$2:$G$7561,2,FALSE))</f>
        <v>0</v>
      </c>
      <c r="J1882" s="3">
        <f>IF(A1882='Enheter, modell og år'!$F$2-1,0,VLOOKUP(A1882-1&amp;B1882&amp;C1882&amp;E1882,$F$2:$G$7561,2,FALSE))</f>
        <v>0</v>
      </c>
    </row>
    <row r="1883" spans="1:10" x14ac:dyDescent="0.25">
      <c r="A1883">
        <f t="shared" ref="A1883:C1883" si="1369">A1343</f>
        <v>2025</v>
      </c>
      <c r="B1883" t="str">
        <f t="shared" si="1369"/>
        <v>RFM</v>
      </c>
      <c r="C1883">
        <f t="shared" si="1369"/>
        <v>0</v>
      </c>
      <c r="D1883">
        <f>IFERROR(VLOOKUP(C1883,'Enheter, modell og år'!$A$2:$B$31,2,FALSE),0)</f>
        <v>0</v>
      </c>
      <c r="E1883" t="str">
        <f>'Liste detaljert wide'!$G$1</f>
        <v>Kandidatbev</v>
      </c>
      <c r="F1883" t="str">
        <f t="shared" si="1345"/>
        <v>2025RFM0Kandidatbev</v>
      </c>
      <c r="G1883" s="3">
        <f>'Liste detaljert wide'!G263</f>
        <v>0</v>
      </c>
      <c r="H1883" t="str">
        <f>VLOOKUP(E1883,Def!$B$2:$C$15,2,FALSE)</f>
        <v>Utdanningsinsentiv</v>
      </c>
      <c r="I1883" s="3">
        <f>IF(A1883='Enheter, modell og år'!$F$2-1,0,G1883-VLOOKUP(A1883-1&amp;B1883&amp;C1883&amp;E1883,$F$2:$G$7561,2,FALSE))</f>
        <v>0</v>
      </c>
      <c r="J1883" s="3">
        <f>IF(A1883='Enheter, modell og år'!$F$2-1,0,VLOOKUP(A1883-1&amp;B1883&amp;C1883&amp;E1883,$F$2:$G$7561,2,FALSE))</f>
        <v>0</v>
      </c>
    </row>
    <row r="1884" spans="1:10" x14ac:dyDescent="0.25">
      <c r="A1884">
        <f t="shared" ref="A1884:C1884" si="1370">A1344</f>
        <v>2025</v>
      </c>
      <c r="B1884" t="str">
        <f t="shared" si="1370"/>
        <v>RFM</v>
      </c>
      <c r="C1884">
        <f t="shared" si="1370"/>
        <v>0</v>
      </c>
      <c r="D1884">
        <f>IFERROR(VLOOKUP(C1884,'Enheter, modell og år'!$A$2:$B$31,2,FALSE),0)</f>
        <v>0</v>
      </c>
      <c r="E1884" t="str">
        <f>'Liste detaljert wide'!$G$1</f>
        <v>Kandidatbev</v>
      </c>
      <c r="F1884" t="str">
        <f t="shared" si="1345"/>
        <v>2025RFM0Kandidatbev</v>
      </c>
      <c r="G1884" s="3">
        <f>'Liste detaljert wide'!G264</f>
        <v>0</v>
      </c>
      <c r="H1884" t="str">
        <f>VLOOKUP(E1884,Def!$B$2:$C$15,2,FALSE)</f>
        <v>Utdanningsinsentiv</v>
      </c>
      <c r="I1884" s="3">
        <f>IF(A1884='Enheter, modell og år'!$F$2-1,0,G1884-VLOOKUP(A1884-1&amp;B1884&amp;C1884&amp;E1884,$F$2:$G$7561,2,FALSE))</f>
        <v>0</v>
      </c>
      <c r="J1884" s="3">
        <f>IF(A1884='Enheter, modell og år'!$F$2-1,0,VLOOKUP(A1884-1&amp;B1884&amp;C1884&amp;E1884,$F$2:$G$7561,2,FALSE))</f>
        <v>0</v>
      </c>
    </row>
    <row r="1885" spans="1:10" x14ac:dyDescent="0.25">
      <c r="A1885">
        <f t="shared" ref="A1885:C1885" si="1371">A1345</f>
        <v>2025</v>
      </c>
      <c r="B1885" t="str">
        <f t="shared" si="1371"/>
        <v>RFM</v>
      </c>
      <c r="C1885">
        <f t="shared" si="1371"/>
        <v>0</v>
      </c>
      <c r="D1885">
        <f>IFERROR(VLOOKUP(C1885,'Enheter, modell og år'!$A$2:$B$31,2,FALSE),0)</f>
        <v>0</v>
      </c>
      <c r="E1885" t="str">
        <f>'Liste detaljert wide'!$G$1</f>
        <v>Kandidatbev</v>
      </c>
      <c r="F1885" t="str">
        <f t="shared" si="1345"/>
        <v>2025RFM0Kandidatbev</v>
      </c>
      <c r="G1885" s="3">
        <f>'Liste detaljert wide'!G265</f>
        <v>0</v>
      </c>
      <c r="H1885" t="str">
        <f>VLOOKUP(E1885,Def!$B$2:$C$15,2,FALSE)</f>
        <v>Utdanningsinsentiv</v>
      </c>
      <c r="I1885" s="3">
        <f>IF(A1885='Enheter, modell og år'!$F$2-1,0,G1885-VLOOKUP(A1885-1&amp;B1885&amp;C1885&amp;E1885,$F$2:$G$7561,2,FALSE))</f>
        <v>0</v>
      </c>
      <c r="J1885" s="3">
        <f>IF(A1885='Enheter, modell og år'!$F$2-1,0,VLOOKUP(A1885-1&amp;B1885&amp;C1885&amp;E1885,$F$2:$G$7561,2,FALSE))</f>
        <v>0</v>
      </c>
    </row>
    <row r="1886" spans="1:10" x14ac:dyDescent="0.25">
      <c r="A1886">
        <f t="shared" ref="A1886:C1886" si="1372">A1346</f>
        <v>2025</v>
      </c>
      <c r="B1886" t="str">
        <f t="shared" si="1372"/>
        <v>RFM</v>
      </c>
      <c r="C1886">
        <f t="shared" si="1372"/>
        <v>0</v>
      </c>
      <c r="D1886">
        <f>IFERROR(VLOOKUP(C1886,'Enheter, modell og år'!$A$2:$B$31,2,FALSE),0)</f>
        <v>0</v>
      </c>
      <c r="E1886" t="str">
        <f>'Liste detaljert wide'!$G$1</f>
        <v>Kandidatbev</v>
      </c>
      <c r="F1886" t="str">
        <f t="shared" si="1345"/>
        <v>2025RFM0Kandidatbev</v>
      </c>
      <c r="G1886" s="3">
        <f>'Liste detaljert wide'!G266</f>
        <v>0</v>
      </c>
      <c r="H1886" t="str">
        <f>VLOOKUP(E1886,Def!$B$2:$C$15,2,FALSE)</f>
        <v>Utdanningsinsentiv</v>
      </c>
      <c r="I1886" s="3">
        <f>IF(A1886='Enheter, modell og år'!$F$2-1,0,G1886-VLOOKUP(A1886-1&amp;B1886&amp;C1886&amp;E1886,$F$2:$G$7561,2,FALSE))</f>
        <v>0</v>
      </c>
      <c r="J1886" s="3">
        <f>IF(A1886='Enheter, modell og år'!$F$2-1,0,VLOOKUP(A1886-1&amp;B1886&amp;C1886&amp;E1886,$F$2:$G$7561,2,FALSE))</f>
        <v>0</v>
      </c>
    </row>
    <row r="1887" spans="1:10" x14ac:dyDescent="0.25">
      <c r="A1887">
        <f t="shared" ref="A1887:C1887" si="1373">A1347</f>
        <v>2025</v>
      </c>
      <c r="B1887" t="str">
        <f t="shared" si="1373"/>
        <v>RFM</v>
      </c>
      <c r="C1887">
        <f t="shared" si="1373"/>
        <v>0</v>
      </c>
      <c r="D1887">
        <f>IFERROR(VLOOKUP(C1887,'Enheter, modell og år'!$A$2:$B$31,2,FALSE),0)</f>
        <v>0</v>
      </c>
      <c r="E1887" t="str">
        <f>'Liste detaljert wide'!$G$1</f>
        <v>Kandidatbev</v>
      </c>
      <c r="F1887" t="str">
        <f t="shared" si="1345"/>
        <v>2025RFM0Kandidatbev</v>
      </c>
      <c r="G1887" s="3">
        <f>'Liste detaljert wide'!G267</f>
        <v>0</v>
      </c>
      <c r="H1887" t="str">
        <f>VLOOKUP(E1887,Def!$B$2:$C$15,2,FALSE)</f>
        <v>Utdanningsinsentiv</v>
      </c>
      <c r="I1887" s="3">
        <f>IF(A1887='Enheter, modell og år'!$F$2-1,0,G1887-VLOOKUP(A1887-1&amp;B1887&amp;C1887&amp;E1887,$F$2:$G$7561,2,FALSE))</f>
        <v>0</v>
      </c>
      <c r="J1887" s="3">
        <f>IF(A1887='Enheter, modell og år'!$F$2-1,0,VLOOKUP(A1887-1&amp;B1887&amp;C1887&amp;E1887,$F$2:$G$7561,2,FALSE))</f>
        <v>0</v>
      </c>
    </row>
    <row r="1888" spans="1:10" x14ac:dyDescent="0.25">
      <c r="A1888">
        <f t="shared" ref="A1888:C1888" si="1374">A1348</f>
        <v>2025</v>
      </c>
      <c r="B1888" t="str">
        <f t="shared" si="1374"/>
        <v>RFM</v>
      </c>
      <c r="C1888">
        <f t="shared" si="1374"/>
        <v>0</v>
      </c>
      <c r="D1888">
        <f>IFERROR(VLOOKUP(C1888,'Enheter, modell og år'!$A$2:$B$31,2,FALSE),0)</f>
        <v>0</v>
      </c>
      <c r="E1888" t="str">
        <f>'Liste detaljert wide'!$G$1</f>
        <v>Kandidatbev</v>
      </c>
      <c r="F1888" t="str">
        <f t="shared" si="1345"/>
        <v>2025RFM0Kandidatbev</v>
      </c>
      <c r="G1888" s="3">
        <f>'Liste detaljert wide'!G268</f>
        <v>0</v>
      </c>
      <c r="H1888" t="str">
        <f>VLOOKUP(E1888,Def!$B$2:$C$15,2,FALSE)</f>
        <v>Utdanningsinsentiv</v>
      </c>
      <c r="I1888" s="3">
        <f>IF(A1888='Enheter, modell og år'!$F$2-1,0,G1888-VLOOKUP(A1888-1&amp;B1888&amp;C1888&amp;E1888,$F$2:$G$7561,2,FALSE))</f>
        <v>0</v>
      </c>
      <c r="J1888" s="3">
        <f>IF(A1888='Enheter, modell og år'!$F$2-1,0,VLOOKUP(A1888-1&amp;B1888&amp;C1888&amp;E1888,$F$2:$G$7561,2,FALSE))</f>
        <v>0</v>
      </c>
    </row>
    <row r="1889" spans="1:10" x14ac:dyDescent="0.25">
      <c r="A1889">
        <f t="shared" ref="A1889:C1889" si="1375">A1349</f>
        <v>2025</v>
      </c>
      <c r="B1889" t="str">
        <f t="shared" si="1375"/>
        <v>RFM</v>
      </c>
      <c r="C1889">
        <f t="shared" si="1375"/>
        <v>0</v>
      </c>
      <c r="D1889">
        <f>IFERROR(VLOOKUP(C1889,'Enheter, modell og år'!$A$2:$B$31,2,FALSE),0)</f>
        <v>0</v>
      </c>
      <c r="E1889" t="str">
        <f>'Liste detaljert wide'!$G$1</f>
        <v>Kandidatbev</v>
      </c>
      <c r="F1889" t="str">
        <f t="shared" si="1345"/>
        <v>2025RFM0Kandidatbev</v>
      </c>
      <c r="G1889" s="3">
        <f>'Liste detaljert wide'!G269</f>
        <v>0</v>
      </c>
      <c r="H1889" t="str">
        <f>VLOOKUP(E1889,Def!$B$2:$C$15,2,FALSE)</f>
        <v>Utdanningsinsentiv</v>
      </c>
      <c r="I1889" s="3">
        <f>IF(A1889='Enheter, modell og år'!$F$2-1,0,G1889-VLOOKUP(A1889-1&amp;B1889&amp;C1889&amp;E1889,$F$2:$G$7561,2,FALSE))</f>
        <v>0</v>
      </c>
      <c r="J1889" s="3">
        <f>IF(A1889='Enheter, modell og år'!$F$2-1,0,VLOOKUP(A1889-1&amp;B1889&amp;C1889&amp;E1889,$F$2:$G$7561,2,FALSE))</f>
        <v>0</v>
      </c>
    </row>
    <row r="1890" spans="1:10" x14ac:dyDescent="0.25">
      <c r="A1890">
        <f t="shared" ref="A1890:C1890" si="1376">A1350</f>
        <v>2025</v>
      </c>
      <c r="B1890" t="str">
        <f t="shared" si="1376"/>
        <v>RFM</v>
      </c>
      <c r="C1890">
        <f t="shared" si="1376"/>
        <v>0</v>
      </c>
      <c r="D1890">
        <f>IFERROR(VLOOKUP(C1890,'Enheter, modell og år'!$A$2:$B$31,2,FALSE),0)</f>
        <v>0</v>
      </c>
      <c r="E1890" t="str">
        <f>'Liste detaljert wide'!$G$1</f>
        <v>Kandidatbev</v>
      </c>
      <c r="F1890" t="str">
        <f t="shared" si="1345"/>
        <v>2025RFM0Kandidatbev</v>
      </c>
      <c r="G1890" s="3">
        <f>'Liste detaljert wide'!G270</f>
        <v>0</v>
      </c>
      <c r="H1890" t="str">
        <f>VLOOKUP(E1890,Def!$B$2:$C$15,2,FALSE)</f>
        <v>Utdanningsinsentiv</v>
      </c>
      <c r="I1890" s="3">
        <f>IF(A1890='Enheter, modell og år'!$F$2-1,0,G1890-VLOOKUP(A1890-1&amp;B1890&amp;C1890&amp;E1890,$F$2:$G$7561,2,FALSE))</f>
        <v>0</v>
      </c>
      <c r="J1890" s="3">
        <f>IF(A1890='Enheter, modell og år'!$F$2-1,0,VLOOKUP(A1890-1&amp;B1890&amp;C1890&amp;E1890,$F$2:$G$7561,2,FALSE))</f>
        <v>0</v>
      </c>
    </row>
    <row r="1891" spans="1:10" x14ac:dyDescent="0.25">
      <c r="A1891">
        <f t="shared" ref="A1891:C1891" si="1377">A1351</f>
        <v>2025</v>
      </c>
      <c r="B1891" t="str">
        <f t="shared" si="1377"/>
        <v>RFM</v>
      </c>
      <c r="C1891">
        <f t="shared" si="1377"/>
        <v>0</v>
      </c>
      <c r="D1891">
        <f>IFERROR(VLOOKUP(C1891,'Enheter, modell og år'!$A$2:$B$31,2,FALSE),0)</f>
        <v>0</v>
      </c>
      <c r="E1891" t="str">
        <f>'Liste detaljert wide'!$G$1</f>
        <v>Kandidatbev</v>
      </c>
      <c r="F1891" t="str">
        <f t="shared" si="1345"/>
        <v>2025RFM0Kandidatbev</v>
      </c>
      <c r="G1891" s="3">
        <f>'Liste detaljert wide'!G271</f>
        <v>0</v>
      </c>
      <c r="H1891" t="str">
        <f>VLOOKUP(E1891,Def!$B$2:$C$15,2,FALSE)</f>
        <v>Utdanningsinsentiv</v>
      </c>
      <c r="I1891" s="3">
        <f>IF(A1891='Enheter, modell og år'!$F$2-1,0,G1891-VLOOKUP(A1891-1&amp;B1891&amp;C1891&amp;E1891,$F$2:$G$7561,2,FALSE))</f>
        <v>0</v>
      </c>
      <c r="J1891" s="3">
        <f>IF(A1891='Enheter, modell og år'!$F$2-1,0,VLOOKUP(A1891-1&amp;B1891&amp;C1891&amp;E1891,$F$2:$G$7561,2,FALSE))</f>
        <v>0</v>
      </c>
    </row>
    <row r="1892" spans="1:10" x14ac:dyDescent="0.25">
      <c r="A1892">
        <f t="shared" ref="A1892:C1892" si="1378">A1352</f>
        <v>2017</v>
      </c>
      <c r="B1892" t="str">
        <f t="shared" si="1378"/>
        <v>VFM</v>
      </c>
      <c r="C1892">
        <f t="shared" si="1378"/>
        <v>0</v>
      </c>
      <c r="D1892">
        <f>IFERROR(VLOOKUP(C1892,'Enheter, modell og år'!$A$2:$B$31,2,FALSE),0)</f>
        <v>0</v>
      </c>
      <c r="E1892" t="str">
        <f>'Liste detaljert wide'!$G$1</f>
        <v>Kandidatbev</v>
      </c>
      <c r="F1892" t="str">
        <f t="shared" si="1345"/>
        <v>2017VFM0Kandidatbev</v>
      </c>
      <c r="G1892" s="3">
        <f>'Liste detaljert wide'!G272</f>
        <v>0</v>
      </c>
      <c r="H1892" t="str">
        <f>VLOOKUP(E1892,Def!$B$2:$C$15,2,FALSE)</f>
        <v>Utdanningsinsentiv</v>
      </c>
      <c r="I1892" s="3">
        <f>IF(A1892='Enheter, modell og år'!$F$2-1,0,G1892-VLOOKUP(A1892-1&amp;B1892&amp;C1892&amp;E1892,$F$2:$G$7561,2,FALSE))</f>
        <v>0</v>
      </c>
      <c r="J1892" s="3">
        <f>IF(A1892='Enheter, modell og år'!$F$2-1,0,VLOOKUP(A1892-1&amp;B1892&amp;C1892&amp;E1892,$F$2:$G$7561,2,FALSE))</f>
        <v>0</v>
      </c>
    </row>
    <row r="1893" spans="1:10" x14ac:dyDescent="0.25">
      <c r="A1893">
        <f t="shared" ref="A1893:C1893" si="1379">A1353</f>
        <v>2017</v>
      </c>
      <c r="B1893" t="str">
        <f t="shared" si="1379"/>
        <v>VFM</v>
      </c>
      <c r="C1893">
        <f t="shared" si="1379"/>
        <v>0</v>
      </c>
      <c r="D1893">
        <f>IFERROR(VLOOKUP(C1893,'Enheter, modell og år'!$A$2:$B$31,2,FALSE),0)</f>
        <v>0</v>
      </c>
      <c r="E1893" t="str">
        <f>'Liste detaljert wide'!$G$1</f>
        <v>Kandidatbev</v>
      </c>
      <c r="F1893" t="str">
        <f t="shared" si="1345"/>
        <v>2017VFM0Kandidatbev</v>
      </c>
      <c r="G1893" s="3">
        <f>'Liste detaljert wide'!G273</f>
        <v>0</v>
      </c>
      <c r="H1893" t="str">
        <f>VLOOKUP(E1893,Def!$B$2:$C$15,2,FALSE)</f>
        <v>Utdanningsinsentiv</v>
      </c>
      <c r="I1893" s="3">
        <f>IF(A1893='Enheter, modell og år'!$F$2-1,0,G1893-VLOOKUP(A1893-1&amp;B1893&amp;C1893&amp;E1893,$F$2:$G$7561,2,FALSE))</f>
        <v>0</v>
      </c>
      <c r="J1893" s="3">
        <f>IF(A1893='Enheter, modell og år'!$F$2-1,0,VLOOKUP(A1893-1&amp;B1893&amp;C1893&amp;E1893,$F$2:$G$7561,2,FALSE))</f>
        <v>0</v>
      </c>
    </row>
    <row r="1894" spans="1:10" x14ac:dyDescent="0.25">
      <c r="A1894">
        <f t="shared" ref="A1894:C1894" si="1380">A1354</f>
        <v>2017</v>
      </c>
      <c r="B1894" t="str">
        <f t="shared" si="1380"/>
        <v>VFM</v>
      </c>
      <c r="C1894">
        <f t="shared" si="1380"/>
        <v>0</v>
      </c>
      <c r="D1894">
        <f>IFERROR(VLOOKUP(C1894,'Enheter, modell og år'!$A$2:$B$31,2,FALSE),0)</f>
        <v>0</v>
      </c>
      <c r="E1894" t="str">
        <f>'Liste detaljert wide'!$G$1</f>
        <v>Kandidatbev</v>
      </c>
      <c r="F1894" t="str">
        <f t="shared" si="1345"/>
        <v>2017VFM0Kandidatbev</v>
      </c>
      <c r="G1894" s="3">
        <f>'Liste detaljert wide'!G274</f>
        <v>0</v>
      </c>
      <c r="H1894" t="str">
        <f>VLOOKUP(E1894,Def!$B$2:$C$15,2,FALSE)</f>
        <v>Utdanningsinsentiv</v>
      </c>
      <c r="I1894" s="3">
        <f>IF(A1894='Enheter, modell og år'!$F$2-1,0,G1894-VLOOKUP(A1894-1&amp;B1894&amp;C1894&amp;E1894,$F$2:$G$7561,2,FALSE))</f>
        <v>0</v>
      </c>
      <c r="J1894" s="3">
        <f>IF(A1894='Enheter, modell og år'!$F$2-1,0,VLOOKUP(A1894-1&amp;B1894&amp;C1894&amp;E1894,$F$2:$G$7561,2,FALSE))</f>
        <v>0</v>
      </c>
    </row>
    <row r="1895" spans="1:10" x14ac:dyDescent="0.25">
      <c r="A1895">
        <f t="shared" ref="A1895:C1895" si="1381">A1355</f>
        <v>2017</v>
      </c>
      <c r="B1895" t="str">
        <f t="shared" si="1381"/>
        <v>VFM</v>
      </c>
      <c r="C1895">
        <f t="shared" si="1381"/>
        <v>0</v>
      </c>
      <c r="D1895">
        <f>IFERROR(VLOOKUP(C1895,'Enheter, modell og år'!$A$2:$B$31,2,FALSE),0)</f>
        <v>0</v>
      </c>
      <c r="E1895" t="str">
        <f>'Liste detaljert wide'!$G$1</f>
        <v>Kandidatbev</v>
      </c>
      <c r="F1895" t="str">
        <f t="shared" si="1345"/>
        <v>2017VFM0Kandidatbev</v>
      </c>
      <c r="G1895" s="3">
        <f>'Liste detaljert wide'!G275</f>
        <v>0</v>
      </c>
      <c r="H1895" t="str">
        <f>VLOOKUP(E1895,Def!$B$2:$C$15,2,FALSE)</f>
        <v>Utdanningsinsentiv</v>
      </c>
      <c r="I1895" s="3">
        <f>IF(A1895='Enheter, modell og år'!$F$2-1,0,G1895-VLOOKUP(A1895-1&amp;B1895&amp;C1895&amp;E1895,$F$2:$G$7561,2,FALSE))</f>
        <v>0</v>
      </c>
      <c r="J1895" s="3">
        <f>IF(A1895='Enheter, modell og år'!$F$2-1,0,VLOOKUP(A1895-1&amp;B1895&amp;C1895&amp;E1895,$F$2:$G$7561,2,FALSE))</f>
        <v>0</v>
      </c>
    </row>
    <row r="1896" spans="1:10" x14ac:dyDescent="0.25">
      <c r="A1896">
        <f t="shared" ref="A1896:C1896" si="1382">A1356</f>
        <v>2017</v>
      </c>
      <c r="B1896" t="str">
        <f t="shared" si="1382"/>
        <v>VFM</v>
      </c>
      <c r="C1896">
        <f t="shared" si="1382"/>
        <v>0</v>
      </c>
      <c r="D1896">
        <f>IFERROR(VLOOKUP(C1896,'Enheter, modell og år'!$A$2:$B$31,2,FALSE),0)</f>
        <v>0</v>
      </c>
      <c r="E1896" t="str">
        <f>'Liste detaljert wide'!$G$1</f>
        <v>Kandidatbev</v>
      </c>
      <c r="F1896" t="str">
        <f t="shared" si="1345"/>
        <v>2017VFM0Kandidatbev</v>
      </c>
      <c r="G1896" s="3">
        <f>'Liste detaljert wide'!G276</f>
        <v>0</v>
      </c>
      <c r="H1896" t="str">
        <f>VLOOKUP(E1896,Def!$B$2:$C$15,2,FALSE)</f>
        <v>Utdanningsinsentiv</v>
      </c>
      <c r="I1896" s="3">
        <f>IF(A1896='Enheter, modell og år'!$F$2-1,0,G1896-VLOOKUP(A1896-1&amp;B1896&amp;C1896&amp;E1896,$F$2:$G$7561,2,FALSE))</f>
        <v>0</v>
      </c>
      <c r="J1896" s="3">
        <f>IF(A1896='Enheter, modell og år'!$F$2-1,0,VLOOKUP(A1896-1&amp;B1896&amp;C1896&amp;E1896,$F$2:$G$7561,2,FALSE))</f>
        <v>0</v>
      </c>
    </row>
    <row r="1897" spans="1:10" x14ac:dyDescent="0.25">
      <c r="A1897">
        <f t="shared" ref="A1897:C1897" si="1383">A1357</f>
        <v>2017</v>
      </c>
      <c r="B1897" t="str">
        <f t="shared" si="1383"/>
        <v>VFM</v>
      </c>
      <c r="C1897">
        <f t="shared" si="1383"/>
        <v>0</v>
      </c>
      <c r="D1897">
        <f>IFERROR(VLOOKUP(C1897,'Enheter, modell og år'!$A$2:$B$31,2,FALSE),0)</f>
        <v>0</v>
      </c>
      <c r="E1897" t="str">
        <f>'Liste detaljert wide'!$G$1</f>
        <v>Kandidatbev</v>
      </c>
      <c r="F1897" t="str">
        <f t="shared" si="1345"/>
        <v>2017VFM0Kandidatbev</v>
      </c>
      <c r="G1897" s="3">
        <f>'Liste detaljert wide'!G277</f>
        <v>0</v>
      </c>
      <c r="H1897" t="str">
        <f>VLOOKUP(E1897,Def!$B$2:$C$15,2,FALSE)</f>
        <v>Utdanningsinsentiv</v>
      </c>
      <c r="I1897" s="3">
        <f>IF(A1897='Enheter, modell og år'!$F$2-1,0,G1897-VLOOKUP(A1897-1&amp;B1897&amp;C1897&amp;E1897,$F$2:$G$7561,2,FALSE))</f>
        <v>0</v>
      </c>
      <c r="J1897" s="3">
        <f>IF(A1897='Enheter, modell og år'!$F$2-1,0,VLOOKUP(A1897-1&amp;B1897&amp;C1897&amp;E1897,$F$2:$G$7561,2,FALSE))</f>
        <v>0</v>
      </c>
    </row>
    <row r="1898" spans="1:10" x14ac:dyDescent="0.25">
      <c r="A1898">
        <f t="shared" ref="A1898:C1898" si="1384">A1358</f>
        <v>2017</v>
      </c>
      <c r="B1898" t="str">
        <f t="shared" si="1384"/>
        <v>VFM</v>
      </c>
      <c r="C1898">
        <f t="shared" si="1384"/>
        <v>0</v>
      </c>
      <c r="D1898">
        <f>IFERROR(VLOOKUP(C1898,'Enheter, modell og år'!$A$2:$B$31,2,FALSE),0)</f>
        <v>0</v>
      </c>
      <c r="E1898" t="str">
        <f>'Liste detaljert wide'!$G$1</f>
        <v>Kandidatbev</v>
      </c>
      <c r="F1898" t="str">
        <f t="shared" si="1345"/>
        <v>2017VFM0Kandidatbev</v>
      </c>
      <c r="G1898" s="3">
        <f>'Liste detaljert wide'!G278</f>
        <v>0</v>
      </c>
      <c r="H1898" t="str">
        <f>VLOOKUP(E1898,Def!$B$2:$C$15,2,FALSE)</f>
        <v>Utdanningsinsentiv</v>
      </c>
      <c r="I1898" s="3">
        <f>IF(A1898='Enheter, modell og år'!$F$2-1,0,G1898-VLOOKUP(A1898-1&amp;B1898&amp;C1898&amp;E1898,$F$2:$G$7561,2,FALSE))</f>
        <v>0</v>
      </c>
      <c r="J1898" s="3">
        <f>IF(A1898='Enheter, modell og år'!$F$2-1,0,VLOOKUP(A1898-1&amp;B1898&amp;C1898&amp;E1898,$F$2:$G$7561,2,FALSE))</f>
        <v>0</v>
      </c>
    </row>
    <row r="1899" spans="1:10" x14ac:dyDescent="0.25">
      <c r="A1899">
        <f t="shared" ref="A1899:C1899" si="1385">A1359</f>
        <v>2017</v>
      </c>
      <c r="B1899" t="str">
        <f t="shared" si="1385"/>
        <v>VFM</v>
      </c>
      <c r="C1899">
        <f t="shared" si="1385"/>
        <v>0</v>
      </c>
      <c r="D1899">
        <f>IFERROR(VLOOKUP(C1899,'Enheter, modell og år'!$A$2:$B$31,2,FALSE),0)</f>
        <v>0</v>
      </c>
      <c r="E1899" t="str">
        <f>'Liste detaljert wide'!$G$1</f>
        <v>Kandidatbev</v>
      </c>
      <c r="F1899" t="str">
        <f t="shared" si="1345"/>
        <v>2017VFM0Kandidatbev</v>
      </c>
      <c r="G1899" s="3">
        <f>'Liste detaljert wide'!G279</f>
        <v>0</v>
      </c>
      <c r="H1899" t="str">
        <f>VLOOKUP(E1899,Def!$B$2:$C$15,2,FALSE)</f>
        <v>Utdanningsinsentiv</v>
      </c>
      <c r="I1899" s="3">
        <f>IF(A1899='Enheter, modell og år'!$F$2-1,0,G1899-VLOOKUP(A1899-1&amp;B1899&amp;C1899&amp;E1899,$F$2:$G$7561,2,FALSE))</f>
        <v>0</v>
      </c>
      <c r="J1899" s="3">
        <f>IF(A1899='Enheter, modell og år'!$F$2-1,0,VLOOKUP(A1899-1&amp;B1899&amp;C1899&amp;E1899,$F$2:$G$7561,2,FALSE))</f>
        <v>0</v>
      </c>
    </row>
    <row r="1900" spans="1:10" x14ac:dyDescent="0.25">
      <c r="A1900">
        <f t="shared" ref="A1900:C1900" si="1386">A1360</f>
        <v>2017</v>
      </c>
      <c r="B1900" t="str">
        <f t="shared" si="1386"/>
        <v>VFM</v>
      </c>
      <c r="C1900">
        <f t="shared" si="1386"/>
        <v>0</v>
      </c>
      <c r="D1900">
        <f>IFERROR(VLOOKUP(C1900,'Enheter, modell og år'!$A$2:$B$31,2,FALSE),0)</f>
        <v>0</v>
      </c>
      <c r="E1900" t="str">
        <f>'Liste detaljert wide'!$G$1</f>
        <v>Kandidatbev</v>
      </c>
      <c r="F1900" t="str">
        <f t="shared" si="1345"/>
        <v>2017VFM0Kandidatbev</v>
      </c>
      <c r="G1900" s="3">
        <f>'Liste detaljert wide'!G280</f>
        <v>0</v>
      </c>
      <c r="H1900" t="str">
        <f>VLOOKUP(E1900,Def!$B$2:$C$15,2,FALSE)</f>
        <v>Utdanningsinsentiv</v>
      </c>
      <c r="I1900" s="3">
        <f>IF(A1900='Enheter, modell og år'!$F$2-1,0,G1900-VLOOKUP(A1900-1&amp;B1900&amp;C1900&amp;E1900,$F$2:$G$7561,2,FALSE))</f>
        <v>0</v>
      </c>
      <c r="J1900" s="3">
        <f>IF(A1900='Enheter, modell og år'!$F$2-1,0,VLOOKUP(A1900-1&amp;B1900&amp;C1900&amp;E1900,$F$2:$G$7561,2,FALSE))</f>
        <v>0</v>
      </c>
    </row>
    <row r="1901" spans="1:10" x14ac:dyDescent="0.25">
      <c r="A1901">
        <f t="shared" ref="A1901:C1901" si="1387">A1361</f>
        <v>2017</v>
      </c>
      <c r="B1901" t="str">
        <f t="shared" si="1387"/>
        <v>VFM</v>
      </c>
      <c r="C1901">
        <f t="shared" si="1387"/>
        <v>0</v>
      </c>
      <c r="D1901">
        <f>IFERROR(VLOOKUP(C1901,'Enheter, modell og år'!$A$2:$B$31,2,FALSE),0)</f>
        <v>0</v>
      </c>
      <c r="E1901" t="str">
        <f>'Liste detaljert wide'!$G$1</f>
        <v>Kandidatbev</v>
      </c>
      <c r="F1901" t="str">
        <f t="shared" si="1345"/>
        <v>2017VFM0Kandidatbev</v>
      </c>
      <c r="G1901" s="3">
        <f>'Liste detaljert wide'!G281</f>
        <v>0</v>
      </c>
      <c r="H1901" t="str">
        <f>VLOOKUP(E1901,Def!$B$2:$C$15,2,FALSE)</f>
        <v>Utdanningsinsentiv</v>
      </c>
      <c r="I1901" s="3">
        <f>IF(A1901='Enheter, modell og år'!$F$2-1,0,G1901-VLOOKUP(A1901-1&amp;B1901&amp;C1901&amp;E1901,$F$2:$G$7561,2,FALSE))</f>
        <v>0</v>
      </c>
      <c r="J1901" s="3">
        <f>IF(A1901='Enheter, modell og år'!$F$2-1,0,VLOOKUP(A1901-1&amp;B1901&amp;C1901&amp;E1901,$F$2:$G$7561,2,FALSE))</f>
        <v>0</v>
      </c>
    </row>
    <row r="1902" spans="1:10" x14ac:dyDescent="0.25">
      <c r="A1902">
        <f t="shared" ref="A1902:C1902" si="1388">A1362</f>
        <v>2017</v>
      </c>
      <c r="B1902" t="str">
        <f t="shared" si="1388"/>
        <v>VFM</v>
      </c>
      <c r="C1902">
        <f t="shared" si="1388"/>
        <v>0</v>
      </c>
      <c r="D1902">
        <f>IFERROR(VLOOKUP(C1902,'Enheter, modell og år'!$A$2:$B$31,2,FALSE),0)</f>
        <v>0</v>
      </c>
      <c r="E1902" t="str">
        <f>'Liste detaljert wide'!$G$1</f>
        <v>Kandidatbev</v>
      </c>
      <c r="F1902" t="str">
        <f t="shared" si="1345"/>
        <v>2017VFM0Kandidatbev</v>
      </c>
      <c r="G1902" s="3">
        <f>'Liste detaljert wide'!G282</f>
        <v>0</v>
      </c>
      <c r="H1902" t="str">
        <f>VLOOKUP(E1902,Def!$B$2:$C$15,2,FALSE)</f>
        <v>Utdanningsinsentiv</v>
      </c>
      <c r="I1902" s="3">
        <f>IF(A1902='Enheter, modell og år'!$F$2-1,0,G1902-VLOOKUP(A1902-1&amp;B1902&amp;C1902&amp;E1902,$F$2:$G$7561,2,FALSE))</f>
        <v>0</v>
      </c>
      <c r="J1902" s="3">
        <f>IF(A1902='Enheter, modell og år'!$F$2-1,0,VLOOKUP(A1902-1&amp;B1902&amp;C1902&amp;E1902,$F$2:$G$7561,2,FALSE))</f>
        <v>0</v>
      </c>
    </row>
    <row r="1903" spans="1:10" x14ac:dyDescent="0.25">
      <c r="A1903">
        <f t="shared" ref="A1903:C1903" si="1389">A1363</f>
        <v>2017</v>
      </c>
      <c r="B1903" t="str">
        <f t="shared" si="1389"/>
        <v>VFM</v>
      </c>
      <c r="C1903">
        <f t="shared" si="1389"/>
        <v>0</v>
      </c>
      <c r="D1903">
        <f>IFERROR(VLOOKUP(C1903,'Enheter, modell og år'!$A$2:$B$31,2,FALSE),0)</f>
        <v>0</v>
      </c>
      <c r="E1903" t="str">
        <f>'Liste detaljert wide'!$G$1</f>
        <v>Kandidatbev</v>
      </c>
      <c r="F1903" t="str">
        <f t="shared" si="1345"/>
        <v>2017VFM0Kandidatbev</v>
      </c>
      <c r="G1903" s="3">
        <f>'Liste detaljert wide'!G283</f>
        <v>0</v>
      </c>
      <c r="H1903" t="str">
        <f>VLOOKUP(E1903,Def!$B$2:$C$15,2,FALSE)</f>
        <v>Utdanningsinsentiv</v>
      </c>
      <c r="I1903" s="3">
        <f>IF(A1903='Enheter, modell og år'!$F$2-1,0,G1903-VLOOKUP(A1903-1&amp;B1903&amp;C1903&amp;E1903,$F$2:$G$7561,2,FALSE))</f>
        <v>0</v>
      </c>
      <c r="J1903" s="3">
        <f>IF(A1903='Enheter, modell og år'!$F$2-1,0,VLOOKUP(A1903-1&amp;B1903&amp;C1903&amp;E1903,$F$2:$G$7561,2,FALSE))</f>
        <v>0</v>
      </c>
    </row>
    <row r="1904" spans="1:10" x14ac:dyDescent="0.25">
      <c r="A1904">
        <f t="shared" ref="A1904:C1904" si="1390">A1364</f>
        <v>2017</v>
      </c>
      <c r="B1904" t="str">
        <f t="shared" si="1390"/>
        <v>VFM</v>
      </c>
      <c r="C1904">
        <f t="shared" si="1390"/>
        <v>0</v>
      </c>
      <c r="D1904">
        <f>IFERROR(VLOOKUP(C1904,'Enheter, modell og år'!$A$2:$B$31,2,FALSE),0)</f>
        <v>0</v>
      </c>
      <c r="E1904" t="str">
        <f>'Liste detaljert wide'!$G$1</f>
        <v>Kandidatbev</v>
      </c>
      <c r="F1904" t="str">
        <f t="shared" si="1345"/>
        <v>2017VFM0Kandidatbev</v>
      </c>
      <c r="G1904" s="3">
        <f>'Liste detaljert wide'!G284</f>
        <v>0</v>
      </c>
      <c r="H1904" t="str">
        <f>VLOOKUP(E1904,Def!$B$2:$C$15,2,FALSE)</f>
        <v>Utdanningsinsentiv</v>
      </c>
      <c r="I1904" s="3">
        <f>IF(A1904='Enheter, modell og år'!$F$2-1,0,G1904-VLOOKUP(A1904-1&amp;B1904&amp;C1904&amp;E1904,$F$2:$G$7561,2,FALSE))</f>
        <v>0</v>
      </c>
      <c r="J1904" s="3">
        <f>IF(A1904='Enheter, modell og år'!$F$2-1,0,VLOOKUP(A1904-1&amp;B1904&amp;C1904&amp;E1904,$F$2:$G$7561,2,FALSE))</f>
        <v>0</v>
      </c>
    </row>
    <row r="1905" spans="1:10" x14ac:dyDescent="0.25">
      <c r="A1905">
        <f t="shared" ref="A1905:C1905" si="1391">A1365</f>
        <v>2017</v>
      </c>
      <c r="B1905" t="str">
        <f t="shared" si="1391"/>
        <v>VFM</v>
      </c>
      <c r="C1905">
        <f t="shared" si="1391"/>
        <v>0</v>
      </c>
      <c r="D1905">
        <f>IFERROR(VLOOKUP(C1905,'Enheter, modell og år'!$A$2:$B$31,2,FALSE),0)</f>
        <v>0</v>
      </c>
      <c r="E1905" t="str">
        <f>'Liste detaljert wide'!$G$1</f>
        <v>Kandidatbev</v>
      </c>
      <c r="F1905" t="str">
        <f t="shared" si="1345"/>
        <v>2017VFM0Kandidatbev</v>
      </c>
      <c r="G1905" s="3">
        <f>'Liste detaljert wide'!G285</f>
        <v>0</v>
      </c>
      <c r="H1905" t="str">
        <f>VLOOKUP(E1905,Def!$B$2:$C$15,2,FALSE)</f>
        <v>Utdanningsinsentiv</v>
      </c>
      <c r="I1905" s="3">
        <f>IF(A1905='Enheter, modell og år'!$F$2-1,0,G1905-VLOOKUP(A1905-1&amp;B1905&amp;C1905&amp;E1905,$F$2:$G$7561,2,FALSE))</f>
        <v>0</v>
      </c>
      <c r="J1905" s="3">
        <f>IF(A1905='Enheter, modell og år'!$F$2-1,0,VLOOKUP(A1905-1&amp;B1905&amp;C1905&amp;E1905,$F$2:$G$7561,2,FALSE))</f>
        <v>0</v>
      </c>
    </row>
    <row r="1906" spans="1:10" x14ac:dyDescent="0.25">
      <c r="A1906">
        <f t="shared" ref="A1906:C1906" si="1392">A1366</f>
        <v>2017</v>
      </c>
      <c r="B1906" t="str">
        <f t="shared" si="1392"/>
        <v>VFM</v>
      </c>
      <c r="C1906">
        <f t="shared" si="1392"/>
        <v>0</v>
      </c>
      <c r="D1906">
        <f>IFERROR(VLOOKUP(C1906,'Enheter, modell og år'!$A$2:$B$31,2,FALSE),0)</f>
        <v>0</v>
      </c>
      <c r="E1906" t="str">
        <f>'Liste detaljert wide'!$G$1</f>
        <v>Kandidatbev</v>
      </c>
      <c r="F1906" t="str">
        <f t="shared" si="1345"/>
        <v>2017VFM0Kandidatbev</v>
      </c>
      <c r="G1906" s="3">
        <f>'Liste detaljert wide'!G286</f>
        <v>0</v>
      </c>
      <c r="H1906" t="str">
        <f>VLOOKUP(E1906,Def!$B$2:$C$15,2,FALSE)</f>
        <v>Utdanningsinsentiv</v>
      </c>
      <c r="I1906" s="3">
        <f>IF(A1906='Enheter, modell og år'!$F$2-1,0,G1906-VLOOKUP(A1906-1&amp;B1906&amp;C1906&amp;E1906,$F$2:$G$7561,2,FALSE))</f>
        <v>0</v>
      </c>
      <c r="J1906" s="3">
        <f>IF(A1906='Enheter, modell og år'!$F$2-1,0,VLOOKUP(A1906-1&amp;B1906&amp;C1906&amp;E1906,$F$2:$G$7561,2,FALSE))</f>
        <v>0</v>
      </c>
    </row>
    <row r="1907" spans="1:10" x14ac:dyDescent="0.25">
      <c r="A1907">
        <f t="shared" ref="A1907:C1907" si="1393">A1367</f>
        <v>2017</v>
      </c>
      <c r="B1907" t="str">
        <f t="shared" si="1393"/>
        <v>VFM</v>
      </c>
      <c r="C1907">
        <f t="shared" si="1393"/>
        <v>0</v>
      </c>
      <c r="D1907">
        <f>IFERROR(VLOOKUP(C1907,'Enheter, modell og år'!$A$2:$B$31,2,FALSE),0)</f>
        <v>0</v>
      </c>
      <c r="E1907" t="str">
        <f>'Liste detaljert wide'!$G$1</f>
        <v>Kandidatbev</v>
      </c>
      <c r="F1907" t="str">
        <f t="shared" si="1345"/>
        <v>2017VFM0Kandidatbev</v>
      </c>
      <c r="G1907" s="3">
        <f>'Liste detaljert wide'!G287</f>
        <v>0</v>
      </c>
      <c r="H1907" t="str">
        <f>VLOOKUP(E1907,Def!$B$2:$C$15,2,FALSE)</f>
        <v>Utdanningsinsentiv</v>
      </c>
      <c r="I1907" s="3">
        <f>IF(A1907='Enheter, modell og år'!$F$2-1,0,G1907-VLOOKUP(A1907-1&amp;B1907&amp;C1907&amp;E1907,$F$2:$G$7561,2,FALSE))</f>
        <v>0</v>
      </c>
      <c r="J1907" s="3">
        <f>IF(A1907='Enheter, modell og år'!$F$2-1,0,VLOOKUP(A1907-1&amp;B1907&amp;C1907&amp;E1907,$F$2:$G$7561,2,FALSE))</f>
        <v>0</v>
      </c>
    </row>
    <row r="1908" spans="1:10" x14ac:dyDescent="0.25">
      <c r="A1908">
        <f t="shared" ref="A1908:C1908" si="1394">A1368</f>
        <v>2017</v>
      </c>
      <c r="B1908" t="str">
        <f t="shared" si="1394"/>
        <v>VFM</v>
      </c>
      <c r="C1908">
        <f t="shared" si="1394"/>
        <v>0</v>
      </c>
      <c r="D1908">
        <f>IFERROR(VLOOKUP(C1908,'Enheter, modell og år'!$A$2:$B$31,2,FALSE),0)</f>
        <v>0</v>
      </c>
      <c r="E1908" t="str">
        <f>'Liste detaljert wide'!$G$1</f>
        <v>Kandidatbev</v>
      </c>
      <c r="F1908" t="str">
        <f t="shared" si="1345"/>
        <v>2017VFM0Kandidatbev</v>
      </c>
      <c r="G1908" s="3">
        <f>'Liste detaljert wide'!G288</f>
        <v>0</v>
      </c>
      <c r="H1908" t="str">
        <f>VLOOKUP(E1908,Def!$B$2:$C$15,2,FALSE)</f>
        <v>Utdanningsinsentiv</v>
      </c>
      <c r="I1908" s="3">
        <f>IF(A1908='Enheter, modell og år'!$F$2-1,0,G1908-VLOOKUP(A1908-1&amp;B1908&amp;C1908&amp;E1908,$F$2:$G$7561,2,FALSE))</f>
        <v>0</v>
      </c>
      <c r="J1908" s="3">
        <f>IF(A1908='Enheter, modell og år'!$F$2-1,0,VLOOKUP(A1908-1&amp;B1908&amp;C1908&amp;E1908,$F$2:$G$7561,2,FALSE))</f>
        <v>0</v>
      </c>
    </row>
    <row r="1909" spans="1:10" x14ac:dyDescent="0.25">
      <c r="A1909">
        <f t="shared" ref="A1909:C1909" si="1395">A1369</f>
        <v>2017</v>
      </c>
      <c r="B1909" t="str">
        <f t="shared" si="1395"/>
        <v>VFM</v>
      </c>
      <c r="C1909">
        <f t="shared" si="1395"/>
        <v>0</v>
      </c>
      <c r="D1909">
        <f>IFERROR(VLOOKUP(C1909,'Enheter, modell og år'!$A$2:$B$31,2,FALSE),0)</f>
        <v>0</v>
      </c>
      <c r="E1909" t="str">
        <f>'Liste detaljert wide'!$G$1</f>
        <v>Kandidatbev</v>
      </c>
      <c r="F1909" t="str">
        <f t="shared" si="1345"/>
        <v>2017VFM0Kandidatbev</v>
      </c>
      <c r="G1909" s="3">
        <f>'Liste detaljert wide'!G289</f>
        <v>0</v>
      </c>
      <c r="H1909" t="str">
        <f>VLOOKUP(E1909,Def!$B$2:$C$15,2,FALSE)</f>
        <v>Utdanningsinsentiv</v>
      </c>
      <c r="I1909" s="3">
        <f>IF(A1909='Enheter, modell og år'!$F$2-1,0,G1909-VLOOKUP(A1909-1&amp;B1909&amp;C1909&amp;E1909,$F$2:$G$7561,2,FALSE))</f>
        <v>0</v>
      </c>
      <c r="J1909" s="3">
        <f>IF(A1909='Enheter, modell og år'!$F$2-1,0,VLOOKUP(A1909-1&amp;B1909&amp;C1909&amp;E1909,$F$2:$G$7561,2,FALSE))</f>
        <v>0</v>
      </c>
    </row>
    <row r="1910" spans="1:10" x14ac:dyDescent="0.25">
      <c r="A1910">
        <f t="shared" ref="A1910:C1910" si="1396">A1370</f>
        <v>2017</v>
      </c>
      <c r="B1910" t="str">
        <f t="shared" si="1396"/>
        <v>VFM</v>
      </c>
      <c r="C1910">
        <f t="shared" si="1396"/>
        <v>0</v>
      </c>
      <c r="D1910">
        <f>IFERROR(VLOOKUP(C1910,'Enheter, modell og år'!$A$2:$B$31,2,FALSE),0)</f>
        <v>0</v>
      </c>
      <c r="E1910" t="str">
        <f>'Liste detaljert wide'!$G$1</f>
        <v>Kandidatbev</v>
      </c>
      <c r="F1910" t="str">
        <f t="shared" si="1345"/>
        <v>2017VFM0Kandidatbev</v>
      </c>
      <c r="G1910" s="3">
        <f>'Liste detaljert wide'!G290</f>
        <v>0</v>
      </c>
      <c r="H1910" t="str">
        <f>VLOOKUP(E1910,Def!$B$2:$C$15,2,FALSE)</f>
        <v>Utdanningsinsentiv</v>
      </c>
      <c r="I1910" s="3">
        <f>IF(A1910='Enheter, modell og år'!$F$2-1,0,G1910-VLOOKUP(A1910-1&amp;B1910&amp;C1910&amp;E1910,$F$2:$G$7561,2,FALSE))</f>
        <v>0</v>
      </c>
      <c r="J1910" s="3">
        <f>IF(A1910='Enheter, modell og år'!$F$2-1,0,VLOOKUP(A1910-1&amp;B1910&amp;C1910&amp;E1910,$F$2:$G$7561,2,FALSE))</f>
        <v>0</v>
      </c>
    </row>
    <row r="1911" spans="1:10" x14ac:dyDescent="0.25">
      <c r="A1911">
        <f t="shared" ref="A1911:C1911" si="1397">A1371</f>
        <v>2017</v>
      </c>
      <c r="B1911" t="str">
        <f t="shared" si="1397"/>
        <v>VFM</v>
      </c>
      <c r="C1911">
        <f t="shared" si="1397"/>
        <v>0</v>
      </c>
      <c r="D1911">
        <f>IFERROR(VLOOKUP(C1911,'Enheter, modell og år'!$A$2:$B$31,2,FALSE),0)</f>
        <v>0</v>
      </c>
      <c r="E1911" t="str">
        <f>'Liste detaljert wide'!$G$1</f>
        <v>Kandidatbev</v>
      </c>
      <c r="F1911" t="str">
        <f t="shared" si="1345"/>
        <v>2017VFM0Kandidatbev</v>
      </c>
      <c r="G1911" s="3">
        <f>'Liste detaljert wide'!G291</f>
        <v>0</v>
      </c>
      <c r="H1911" t="str">
        <f>VLOOKUP(E1911,Def!$B$2:$C$15,2,FALSE)</f>
        <v>Utdanningsinsentiv</v>
      </c>
      <c r="I1911" s="3">
        <f>IF(A1911='Enheter, modell og år'!$F$2-1,0,G1911-VLOOKUP(A1911-1&amp;B1911&amp;C1911&amp;E1911,$F$2:$G$7561,2,FALSE))</f>
        <v>0</v>
      </c>
      <c r="J1911" s="3">
        <f>IF(A1911='Enheter, modell og år'!$F$2-1,0,VLOOKUP(A1911-1&amp;B1911&amp;C1911&amp;E1911,$F$2:$G$7561,2,FALSE))</f>
        <v>0</v>
      </c>
    </row>
    <row r="1912" spans="1:10" x14ac:dyDescent="0.25">
      <c r="A1912">
        <f t="shared" ref="A1912:C1912" si="1398">A1372</f>
        <v>2017</v>
      </c>
      <c r="B1912" t="str">
        <f t="shared" si="1398"/>
        <v>VFM</v>
      </c>
      <c r="C1912">
        <f t="shared" si="1398"/>
        <v>0</v>
      </c>
      <c r="D1912">
        <f>IFERROR(VLOOKUP(C1912,'Enheter, modell og år'!$A$2:$B$31,2,FALSE),0)</f>
        <v>0</v>
      </c>
      <c r="E1912" t="str">
        <f>'Liste detaljert wide'!$G$1</f>
        <v>Kandidatbev</v>
      </c>
      <c r="F1912" t="str">
        <f t="shared" si="1345"/>
        <v>2017VFM0Kandidatbev</v>
      </c>
      <c r="G1912" s="3">
        <f>'Liste detaljert wide'!G292</f>
        <v>0</v>
      </c>
      <c r="H1912" t="str">
        <f>VLOOKUP(E1912,Def!$B$2:$C$15,2,FALSE)</f>
        <v>Utdanningsinsentiv</v>
      </c>
      <c r="I1912" s="3">
        <f>IF(A1912='Enheter, modell og år'!$F$2-1,0,G1912-VLOOKUP(A1912-1&amp;B1912&amp;C1912&amp;E1912,$F$2:$G$7561,2,FALSE))</f>
        <v>0</v>
      </c>
      <c r="J1912" s="3">
        <f>IF(A1912='Enheter, modell og år'!$F$2-1,0,VLOOKUP(A1912-1&amp;B1912&amp;C1912&amp;E1912,$F$2:$G$7561,2,FALSE))</f>
        <v>0</v>
      </c>
    </row>
    <row r="1913" spans="1:10" x14ac:dyDescent="0.25">
      <c r="A1913">
        <f t="shared" ref="A1913:C1913" si="1399">A1373</f>
        <v>2017</v>
      </c>
      <c r="B1913" t="str">
        <f t="shared" si="1399"/>
        <v>VFM</v>
      </c>
      <c r="C1913">
        <f t="shared" si="1399"/>
        <v>0</v>
      </c>
      <c r="D1913">
        <f>IFERROR(VLOOKUP(C1913,'Enheter, modell og år'!$A$2:$B$31,2,FALSE),0)</f>
        <v>0</v>
      </c>
      <c r="E1913" t="str">
        <f>'Liste detaljert wide'!$G$1</f>
        <v>Kandidatbev</v>
      </c>
      <c r="F1913" t="str">
        <f t="shared" si="1345"/>
        <v>2017VFM0Kandidatbev</v>
      </c>
      <c r="G1913" s="3">
        <f>'Liste detaljert wide'!G293</f>
        <v>0</v>
      </c>
      <c r="H1913" t="str">
        <f>VLOOKUP(E1913,Def!$B$2:$C$15,2,FALSE)</f>
        <v>Utdanningsinsentiv</v>
      </c>
      <c r="I1913" s="3">
        <f>IF(A1913='Enheter, modell og år'!$F$2-1,0,G1913-VLOOKUP(A1913-1&amp;B1913&amp;C1913&amp;E1913,$F$2:$G$7561,2,FALSE))</f>
        <v>0</v>
      </c>
      <c r="J1913" s="3">
        <f>IF(A1913='Enheter, modell og år'!$F$2-1,0,VLOOKUP(A1913-1&amp;B1913&amp;C1913&amp;E1913,$F$2:$G$7561,2,FALSE))</f>
        <v>0</v>
      </c>
    </row>
    <row r="1914" spans="1:10" x14ac:dyDescent="0.25">
      <c r="A1914">
        <f t="shared" ref="A1914:C1914" si="1400">A1374</f>
        <v>2017</v>
      </c>
      <c r="B1914" t="str">
        <f t="shared" si="1400"/>
        <v>VFM</v>
      </c>
      <c r="C1914">
        <f t="shared" si="1400"/>
        <v>0</v>
      </c>
      <c r="D1914">
        <f>IFERROR(VLOOKUP(C1914,'Enheter, modell og år'!$A$2:$B$31,2,FALSE),0)</f>
        <v>0</v>
      </c>
      <c r="E1914" t="str">
        <f>'Liste detaljert wide'!$G$1</f>
        <v>Kandidatbev</v>
      </c>
      <c r="F1914" t="str">
        <f t="shared" si="1345"/>
        <v>2017VFM0Kandidatbev</v>
      </c>
      <c r="G1914" s="3">
        <f>'Liste detaljert wide'!G294</f>
        <v>0</v>
      </c>
      <c r="H1914" t="str">
        <f>VLOOKUP(E1914,Def!$B$2:$C$15,2,FALSE)</f>
        <v>Utdanningsinsentiv</v>
      </c>
      <c r="I1914" s="3">
        <f>IF(A1914='Enheter, modell og år'!$F$2-1,0,G1914-VLOOKUP(A1914-1&amp;B1914&amp;C1914&amp;E1914,$F$2:$G$7561,2,FALSE))</f>
        <v>0</v>
      </c>
      <c r="J1914" s="3">
        <f>IF(A1914='Enheter, modell og år'!$F$2-1,0,VLOOKUP(A1914-1&amp;B1914&amp;C1914&amp;E1914,$F$2:$G$7561,2,FALSE))</f>
        <v>0</v>
      </c>
    </row>
    <row r="1915" spans="1:10" x14ac:dyDescent="0.25">
      <c r="A1915">
        <f t="shared" ref="A1915:C1915" si="1401">A1375</f>
        <v>2017</v>
      </c>
      <c r="B1915" t="str">
        <f t="shared" si="1401"/>
        <v>VFM</v>
      </c>
      <c r="C1915">
        <f t="shared" si="1401"/>
        <v>0</v>
      </c>
      <c r="D1915">
        <f>IFERROR(VLOOKUP(C1915,'Enheter, modell og år'!$A$2:$B$31,2,FALSE),0)</f>
        <v>0</v>
      </c>
      <c r="E1915" t="str">
        <f>'Liste detaljert wide'!$G$1</f>
        <v>Kandidatbev</v>
      </c>
      <c r="F1915" t="str">
        <f t="shared" si="1345"/>
        <v>2017VFM0Kandidatbev</v>
      </c>
      <c r="G1915" s="3">
        <f>'Liste detaljert wide'!G295</f>
        <v>0</v>
      </c>
      <c r="H1915" t="str">
        <f>VLOOKUP(E1915,Def!$B$2:$C$15,2,FALSE)</f>
        <v>Utdanningsinsentiv</v>
      </c>
      <c r="I1915" s="3">
        <f>IF(A1915='Enheter, modell og år'!$F$2-1,0,G1915-VLOOKUP(A1915-1&amp;B1915&amp;C1915&amp;E1915,$F$2:$G$7561,2,FALSE))</f>
        <v>0</v>
      </c>
      <c r="J1915" s="3">
        <f>IF(A1915='Enheter, modell og år'!$F$2-1,0,VLOOKUP(A1915-1&amp;B1915&amp;C1915&amp;E1915,$F$2:$G$7561,2,FALSE))</f>
        <v>0</v>
      </c>
    </row>
    <row r="1916" spans="1:10" x14ac:dyDescent="0.25">
      <c r="A1916">
        <f t="shared" ref="A1916:C1916" si="1402">A1376</f>
        <v>2017</v>
      </c>
      <c r="B1916" t="str">
        <f t="shared" si="1402"/>
        <v>VFM</v>
      </c>
      <c r="C1916">
        <f t="shared" si="1402"/>
        <v>0</v>
      </c>
      <c r="D1916">
        <f>IFERROR(VLOOKUP(C1916,'Enheter, modell og år'!$A$2:$B$31,2,FALSE),0)</f>
        <v>0</v>
      </c>
      <c r="E1916" t="str">
        <f>'Liste detaljert wide'!$G$1</f>
        <v>Kandidatbev</v>
      </c>
      <c r="F1916" t="str">
        <f t="shared" si="1345"/>
        <v>2017VFM0Kandidatbev</v>
      </c>
      <c r="G1916" s="3">
        <f>'Liste detaljert wide'!G296</f>
        <v>0</v>
      </c>
      <c r="H1916" t="str">
        <f>VLOOKUP(E1916,Def!$B$2:$C$15,2,FALSE)</f>
        <v>Utdanningsinsentiv</v>
      </c>
      <c r="I1916" s="3">
        <f>IF(A1916='Enheter, modell og år'!$F$2-1,0,G1916-VLOOKUP(A1916-1&amp;B1916&amp;C1916&amp;E1916,$F$2:$G$7561,2,FALSE))</f>
        <v>0</v>
      </c>
      <c r="J1916" s="3">
        <f>IF(A1916='Enheter, modell og år'!$F$2-1,0,VLOOKUP(A1916-1&amp;B1916&amp;C1916&amp;E1916,$F$2:$G$7561,2,FALSE))</f>
        <v>0</v>
      </c>
    </row>
    <row r="1917" spans="1:10" x14ac:dyDescent="0.25">
      <c r="A1917">
        <f t="shared" ref="A1917:C1917" si="1403">A1377</f>
        <v>2017</v>
      </c>
      <c r="B1917" t="str">
        <f t="shared" si="1403"/>
        <v>VFM</v>
      </c>
      <c r="C1917">
        <f t="shared" si="1403"/>
        <v>0</v>
      </c>
      <c r="D1917">
        <f>IFERROR(VLOOKUP(C1917,'Enheter, modell og år'!$A$2:$B$31,2,FALSE),0)</f>
        <v>0</v>
      </c>
      <c r="E1917" t="str">
        <f>'Liste detaljert wide'!$G$1</f>
        <v>Kandidatbev</v>
      </c>
      <c r="F1917" t="str">
        <f t="shared" si="1345"/>
        <v>2017VFM0Kandidatbev</v>
      </c>
      <c r="G1917" s="3">
        <f>'Liste detaljert wide'!G297</f>
        <v>0</v>
      </c>
      <c r="H1917" t="str">
        <f>VLOOKUP(E1917,Def!$B$2:$C$15,2,FALSE)</f>
        <v>Utdanningsinsentiv</v>
      </c>
      <c r="I1917" s="3">
        <f>IF(A1917='Enheter, modell og år'!$F$2-1,0,G1917-VLOOKUP(A1917-1&amp;B1917&amp;C1917&amp;E1917,$F$2:$G$7561,2,FALSE))</f>
        <v>0</v>
      </c>
      <c r="J1917" s="3">
        <f>IF(A1917='Enheter, modell og år'!$F$2-1,0,VLOOKUP(A1917-1&amp;B1917&amp;C1917&amp;E1917,$F$2:$G$7561,2,FALSE))</f>
        <v>0</v>
      </c>
    </row>
    <row r="1918" spans="1:10" x14ac:dyDescent="0.25">
      <c r="A1918">
        <f t="shared" ref="A1918:C1918" si="1404">A1378</f>
        <v>2017</v>
      </c>
      <c r="B1918" t="str">
        <f t="shared" si="1404"/>
        <v>VFM</v>
      </c>
      <c r="C1918">
        <f t="shared" si="1404"/>
        <v>0</v>
      </c>
      <c r="D1918">
        <f>IFERROR(VLOOKUP(C1918,'Enheter, modell og år'!$A$2:$B$31,2,FALSE),0)</f>
        <v>0</v>
      </c>
      <c r="E1918" t="str">
        <f>'Liste detaljert wide'!$G$1</f>
        <v>Kandidatbev</v>
      </c>
      <c r="F1918" t="str">
        <f t="shared" si="1345"/>
        <v>2017VFM0Kandidatbev</v>
      </c>
      <c r="G1918" s="3">
        <f>'Liste detaljert wide'!G298</f>
        <v>0</v>
      </c>
      <c r="H1918" t="str">
        <f>VLOOKUP(E1918,Def!$B$2:$C$15,2,FALSE)</f>
        <v>Utdanningsinsentiv</v>
      </c>
      <c r="I1918" s="3">
        <f>IF(A1918='Enheter, modell og år'!$F$2-1,0,G1918-VLOOKUP(A1918-1&amp;B1918&amp;C1918&amp;E1918,$F$2:$G$7561,2,FALSE))</f>
        <v>0</v>
      </c>
      <c r="J1918" s="3">
        <f>IF(A1918='Enheter, modell og år'!$F$2-1,0,VLOOKUP(A1918-1&amp;B1918&amp;C1918&amp;E1918,$F$2:$G$7561,2,FALSE))</f>
        <v>0</v>
      </c>
    </row>
    <row r="1919" spans="1:10" x14ac:dyDescent="0.25">
      <c r="A1919">
        <f t="shared" ref="A1919:C1919" si="1405">A1379</f>
        <v>2017</v>
      </c>
      <c r="B1919" t="str">
        <f t="shared" si="1405"/>
        <v>VFM</v>
      </c>
      <c r="C1919">
        <f t="shared" si="1405"/>
        <v>0</v>
      </c>
      <c r="D1919">
        <f>IFERROR(VLOOKUP(C1919,'Enheter, modell og år'!$A$2:$B$31,2,FALSE),0)</f>
        <v>0</v>
      </c>
      <c r="E1919" t="str">
        <f>'Liste detaljert wide'!$G$1</f>
        <v>Kandidatbev</v>
      </c>
      <c r="F1919" t="str">
        <f t="shared" si="1345"/>
        <v>2017VFM0Kandidatbev</v>
      </c>
      <c r="G1919" s="3">
        <f>'Liste detaljert wide'!G299</f>
        <v>0</v>
      </c>
      <c r="H1919" t="str">
        <f>VLOOKUP(E1919,Def!$B$2:$C$15,2,FALSE)</f>
        <v>Utdanningsinsentiv</v>
      </c>
      <c r="I1919" s="3">
        <f>IF(A1919='Enheter, modell og år'!$F$2-1,0,G1919-VLOOKUP(A1919-1&amp;B1919&amp;C1919&amp;E1919,$F$2:$G$7561,2,FALSE))</f>
        <v>0</v>
      </c>
      <c r="J1919" s="3">
        <f>IF(A1919='Enheter, modell og år'!$F$2-1,0,VLOOKUP(A1919-1&amp;B1919&amp;C1919&amp;E1919,$F$2:$G$7561,2,FALSE))</f>
        <v>0</v>
      </c>
    </row>
    <row r="1920" spans="1:10" x14ac:dyDescent="0.25">
      <c r="A1920">
        <f t="shared" ref="A1920:C1920" si="1406">A1380</f>
        <v>2017</v>
      </c>
      <c r="B1920" t="str">
        <f t="shared" si="1406"/>
        <v>VFM</v>
      </c>
      <c r="C1920">
        <f t="shared" si="1406"/>
        <v>0</v>
      </c>
      <c r="D1920">
        <f>IFERROR(VLOOKUP(C1920,'Enheter, modell og år'!$A$2:$B$31,2,FALSE),0)</f>
        <v>0</v>
      </c>
      <c r="E1920" t="str">
        <f>'Liste detaljert wide'!$G$1</f>
        <v>Kandidatbev</v>
      </c>
      <c r="F1920" t="str">
        <f t="shared" si="1345"/>
        <v>2017VFM0Kandidatbev</v>
      </c>
      <c r="G1920" s="3">
        <f>'Liste detaljert wide'!G300</f>
        <v>0</v>
      </c>
      <c r="H1920" t="str">
        <f>VLOOKUP(E1920,Def!$B$2:$C$15,2,FALSE)</f>
        <v>Utdanningsinsentiv</v>
      </c>
      <c r="I1920" s="3">
        <f>IF(A1920='Enheter, modell og år'!$F$2-1,0,G1920-VLOOKUP(A1920-1&amp;B1920&amp;C1920&amp;E1920,$F$2:$G$7561,2,FALSE))</f>
        <v>0</v>
      </c>
      <c r="J1920" s="3">
        <f>IF(A1920='Enheter, modell og år'!$F$2-1,0,VLOOKUP(A1920-1&amp;B1920&amp;C1920&amp;E1920,$F$2:$G$7561,2,FALSE))</f>
        <v>0</v>
      </c>
    </row>
    <row r="1921" spans="1:10" x14ac:dyDescent="0.25">
      <c r="A1921">
        <f t="shared" ref="A1921:C1921" si="1407">A1381</f>
        <v>2017</v>
      </c>
      <c r="B1921" t="str">
        <f t="shared" si="1407"/>
        <v>VFM</v>
      </c>
      <c r="C1921">
        <f t="shared" si="1407"/>
        <v>0</v>
      </c>
      <c r="D1921">
        <f>IFERROR(VLOOKUP(C1921,'Enheter, modell og år'!$A$2:$B$31,2,FALSE),0)</f>
        <v>0</v>
      </c>
      <c r="E1921" t="str">
        <f>'Liste detaljert wide'!$G$1</f>
        <v>Kandidatbev</v>
      </c>
      <c r="F1921" t="str">
        <f t="shared" si="1345"/>
        <v>2017VFM0Kandidatbev</v>
      </c>
      <c r="G1921" s="3">
        <f>'Liste detaljert wide'!G301</f>
        <v>0</v>
      </c>
      <c r="H1921" t="str">
        <f>VLOOKUP(E1921,Def!$B$2:$C$15,2,FALSE)</f>
        <v>Utdanningsinsentiv</v>
      </c>
      <c r="I1921" s="3">
        <f>IF(A1921='Enheter, modell og år'!$F$2-1,0,G1921-VLOOKUP(A1921-1&amp;B1921&amp;C1921&amp;E1921,$F$2:$G$7561,2,FALSE))</f>
        <v>0</v>
      </c>
      <c r="J1921" s="3">
        <f>IF(A1921='Enheter, modell og år'!$F$2-1,0,VLOOKUP(A1921-1&amp;B1921&amp;C1921&amp;E1921,$F$2:$G$7561,2,FALSE))</f>
        <v>0</v>
      </c>
    </row>
    <row r="1922" spans="1:10" x14ac:dyDescent="0.25">
      <c r="A1922">
        <f t="shared" ref="A1922:C1922" si="1408">A1382</f>
        <v>2018</v>
      </c>
      <c r="B1922" t="str">
        <f t="shared" si="1408"/>
        <v>VFM</v>
      </c>
      <c r="C1922">
        <f t="shared" si="1408"/>
        <v>0</v>
      </c>
      <c r="D1922">
        <f>IFERROR(VLOOKUP(C1922,'Enheter, modell og år'!$A$2:$B$31,2,FALSE),0)</f>
        <v>0</v>
      </c>
      <c r="E1922" t="str">
        <f>'Liste detaljert wide'!$G$1</f>
        <v>Kandidatbev</v>
      </c>
      <c r="F1922" t="str">
        <f t="shared" si="1345"/>
        <v>2018VFM0Kandidatbev</v>
      </c>
      <c r="G1922" s="3">
        <f>'Liste detaljert wide'!G302</f>
        <v>0</v>
      </c>
      <c r="H1922" t="str">
        <f>VLOOKUP(E1922,Def!$B$2:$C$15,2,FALSE)</f>
        <v>Utdanningsinsentiv</v>
      </c>
      <c r="I1922" s="3">
        <f>IF(A1922='Enheter, modell og år'!$F$2-1,0,G1922-VLOOKUP(A1922-1&amp;B1922&amp;C1922&amp;E1922,$F$2:$G$7561,2,FALSE))</f>
        <v>0</v>
      </c>
      <c r="J1922" s="3">
        <f>IF(A1922='Enheter, modell og år'!$F$2-1,0,VLOOKUP(A1922-1&amp;B1922&amp;C1922&amp;E1922,$F$2:$G$7561,2,FALSE))</f>
        <v>0</v>
      </c>
    </row>
    <row r="1923" spans="1:10" x14ac:dyDescent="0.25">
      <c r="A1923">
        <f t="shared" ref="A1923:C1923" si="1409">A1383</f>
        <v>2018</v>
      </c>
      <c r="B1923" t="str">
        <f t="shared" si="1409"/>
        <v>VFM</v>
      </c>
      <c r="C1923">
        <f t="shared" si="1409"/>
        <v>0</v>
      </c>
      <c r="D1923">
        <f>IFERROR(VLOOKUP(C1923,'Enheter, modell og år'!$A$2:$B$31,2,FALSE),0)</f>
        <v>0</v>
      </c>
      <c r="E1923" t="str">
        <f>'Liste detaljert wide'!$G$1</f>
        <v>Kandidatbev</v>
      </c>
      <c r="F1923" t="str">
        <f t="shared" ref="F1923:F1986" si="1410">A1923&amp;B1923&amp;C1923&amp;E1923</f>
        <v>2018VFM0Kandidatbev</v>
      </c>
      <c r="G1923" s="3">
        <f>'Liste detaljert wide'!G303</f>
        <v>0</v>
      </c>
      <c r="H1923" t="str">
        <f>VLOOKUP(E1923,Def!$B$2:$C$15,2,FALSE)</f>
        <v>Utdanningsinsentiv</v>
      </c>
      <c r="I1923" s="3">
        <f>IF(A1923='Enheter, modell og år'!$F$2-1,0,G1923-VLOOKUP(A1923-1&amp;B1923&amp;C1923&amp;E1923,$F$2:$G$7561,2,FALSE))</f>
        <v>0</v>
      </c>
      <c r="J1923" s="3">
        <f>IF(A1923='Enheter, modell og år'!$F$2-1,0,VLOOKUP(A1923-1&amp;B1923&amp;C1923&amp;E1923,$F$2:$G$7561,2,FALSE))</f>
        <v>0</v>
      </c>
    </row>
    <row r="1924" spans="1:10" x14ac:dyDescent="0.25">
      <c r="A1924">
        <f t="shared" ref="A1924:C1924" si="1411">A1384</f>
        <v>2018</v>
      </c>
      <c r="B1924" t="str">
        <f t="shared" si="1411"/>
        <v>VFM</v>
      </c>
      <c r="C1924">
        <f t="shared" si="1411"/>
        <v>0</v>
      </c>
      <c r="D1924">
        <f>IFERROR(VLOOKUP(C1924,'Enheter, modell og år'!$A$2:$B$31,2,FALSE),0)</f>
        <v>0</v>
      </c>
      <c r="E1924" t="str">
        <f>'Liste detaljert wide'!$G$1</f>
        <v>Kandidatbev</v>
      </c>
      <c r="F1924" t="str">
        <f t="shared" si="1410"/>
        <v>2018VFM0Kandidatbev</v>
      </c>
      <c r="G1924" s="3">
        <f>'Liste detaljert wide'!G304</f>
        <v>0</v>
      </c>
      <c r="H1924" t="str">
        <f>VLOOKUP(E1924,Def!$B$2:$C$15,2,FALSE)</f>
        <v>Utdanningsinsentiv</v>
      </c>
      <c r="I1924" s="3">
        <f>IF(A1924='Enheter, modell og år'!$F$2-1,0,G1924-VLOOKUP(A1924-1&amp;B1924&amp;C1924&amp;E1924,$F$2:$G$7561,2,FALSE))</f>
        <v>0</v>
      </c>
      <c r="J1924" s="3">
        <f>IF(A1924='Enheter, modell og år'!$F$2-1,0,VLOOKUP(A1924-1&amp;B1924&amp;C1924&amp;E1924,$F$2:$G$7561,2,FALSE))</f>
        <v>0</v>
      </c>
    </row>
    <row r="1925" spans="1:10" x14ac:dyDescent="0.25">
      <c r="A1925">
        <f t="shared" ref="A1925:C1925" si="1412">A1385</f>
        <v>2018</v>
      </c>
      <c r="B1925" t="str">
        <f t="shared" si="1412"/>
        <v>VFM</v>
      </c>
      <c r="C1925">
        <f t="shared" si="1412"/>
        <v>0</v>
      </c>
      <c r="D1925">
        <f>IFERROR(VLOOKUP(C1925,'Enheter, modell og år'!$A$2:$B$31,2,FALSE),0)</f>
        <v>0</v>
      </c>
      <c r="E1925" t="str">
        <f>'Liste detaljert wide'!$G$1</f>
        <v>Kandidatbev</v>
      </c>
      <c r="F1925" t="str">
        <f t="shared" si="1410"/>
        <v>2018VFM0Kandidatbev</v>
      </c>
      <c r="G1925" s="3">
        <f>'Liste detaljert wide'!G305</f>
        <v>0</v>
      </c>
      <c r="H1925" t="str">
        <f>VLOOKUP(E1925,Def!$B$2:$C$15,2,FALSE)</f>
        <v>Utdanningsinsentiv</v>
      </c>
      <c r="I1925" s="3">
        <f>IF(A1925='Enheter, modell og år'!$F$2-1,0,G1925-VLOOKUP(A1925-1&amp;B1925&amp;C1925&amp;E1925,$F$2:$G$7561,2,FALSE))</f>
        <v>0</v>
      </c>
      <c r="J1925" s="3">
        <f>IF(A1925='Enheter, modell og år'!$F$2-1,0,VLOOKUP(A1925-1&amp;B1925&amp;C1925&amp;E1925,$F$2:$G$7561,2,FALSE))</f>
        <v>0</v>
      </c>
    </row>
    <row r="1926" spans="1:10" x14ac:dyDescent="0.25">
      <c r="A1926">
        <f t="shared" ref="A1926:C1926" si="1413">A1386</f>
        <v>2018</v>
      </c>
      <c r="B1926" t="str">
        <f t="shared" si="1413"/>
        <v>VFM</v>
      </c>
      <c r="C1926">
        <f t="shared" si="1413"/>
        <v>0</v>
      </c>
      <c r="D1926">
        <f>IFERROR(VLOOKUP(C1926,'Enheter, modell og år'!$A$2:$B$31,2,FALSE),0)</f>
        <v>0</v>
      </c>
      <c r="E1926" t="str">
        <f>'Liste detaljert wide'!$G$1</f>
        <v>Kandidatbev</v>
      </c>
      <c r="F1926" t="str">
        <f t="shared" si="1410"/>
        <v>2018VFM0Kandidatbev</v>
      </c>
      <c r="G1926" s="3">
        <f>'Liste detaljert wide'!G306</f>
        <v>0</v>
      </c>
      <c r="H1926" t="str">
        <f>VLOOKUP(E1926,Def!$B$2:$C$15,2,FALSE)</f>
        <v>Utdanningsinsentiv</v>
      </c>
      <c r="I1926" s="3">
        <f>IF(A1926='Enheter, modell og år'!$F$2-1,0,G1926-VLOOKUP(A1926-1&amp;B1926&amp;C1926&amp;E1926,$F$2:$G$7561,2,FALSE))</f>
        <v>0</v>
      </c>
      <c r="J1926" s="3">
        <f>IF(A1926='Enheter, modell og år'!$F$2-1,0,VLOOKUP(A1926-1&amp;B1926&amp;C1926&amp;E1926,$F$2:$G$7561,2,FALSE))</f>
        <v>0</v>
      </c>
    </row>
    <row r="1927" spans="1:10" x14ac:dyDescent="0.25">
      <c r="A1927">
        <f t="shared" ref="A1927:C1927" si="1414">A1387</f>
        <v>2018</v>
      </c>
      <c r="B1927" t="str">
        <f t="shared" si="1414"/>
        <v>VFM</v>
      </c>
      <c r="C1927">
        <f t="shared" si="1414"/>
        <v>0</v>
      </c>
      <c r="D1927">
        <f>IFERROR(VLOOKUP(C1927,'Enheter, modell og år'!$A$2:$B$31,2,FALSE),0)</f>
        <v>0</v>
      </c>
      <c r="E1927" t="str">
        <f>'Liste detaljert wide'!$G$1</f>
        <v>Kandidatbev</v>
      </c>
      <c r="F1927" t="str">
        <f t="shared" si="1410"/>
        <v>2018VFM0Kandidatbev</v>
      </c>
      <c r="G1927" s="3">
        <f>'Liste detaljert wide'!G307</f>
        <v>0</v>
      </c>
      <c r="H1927" t="str">
        <f>VLOOKUP(E1927,Def!$B$2:$C$15,2,FALSE)</f>
        <v>Utdanningsinsentiv</v>
      </c>
      <c r="I1927" s="3">
        <f>IF(A1927='Enheter, modell og år'!$F$2-1,0,G1927-VLOOKUP(A1927-1&amp;B1927&amp;C1927&amp;E1927,$F$2:$G$7561,2,FALSE))</f>
        <v>0</v>
      </c>
      <c r="J1927" s="3">
        <f>IF(A1927='Enheter, modell og år'!$F$2-1,0,VLOOKUP(A1927-1&amp;B1927&amp;C1927&amp;E1927,$F$2:$G$7561,2,FALSE))</f>
        <v>0</v>
      </c>
    </row>
    <row r="1928" spans="1:10" x14ac:dyDescent="0.25">
      <c r="A1928">
        <f t="shared" ref="A1928:C1928" si="1415">A1388</f>
        <v>2018</v>
      </c>
      <c r="B1928" t="str">
        <f t="shared" si="1415"/>
        <v>VFM</v>
      </c>
      <c r="C1928">
        <f t="shared" si="1415"/>
        <v>0</v>
      </c>
      <c r="D1928">
        <f>IFERROR(VLOOKUP(C1928,'Enheter, modell og år'!$A$2:$B$31,2,FALSE),0)</f>
        <v>0</v>
      </c>
      <c r="E1928" t="str">
        <f>'Liste detaljert wide'!$G$1</f>
        <v>Kandidatbev</v>
      </c>
      <c r="F1928" t="str">
        <f t="shared" si="1410"/>
        <v>2018VFM0Kandidatbev</v>
      </c>
      <c r="G1928" s="3">
        <f>'Liste detaljert wide'!G308</f>
        <v>0</v>
      </c>
      <c r="H1928" t="str">
        <f>VLOOKUP(E1928,Def!$B$2:$C$15,2,FALSE)</f>
        <v>Utdanningsinsentiv</v>
      </c>
      <c r="I1928" s="3">
        <f>IF(A1928='Enheter, modell og år'!$F$2-1,0,G1928-VLOOKUP(A1928-1&amp;B1928&amp;C1928&amp;E1928,$F$2:$G$7561,2,FALSE))</f>
        <v>0</v>
      </c>
      <c r="J1928" s="3">
        <f>IF(A1928='Enheter, modell og år'!$F$2-1,0,VLOOKUP(A1928-1&amp;B1928&amp;C1928&amp;E1928,$F$2:$G$7561,2,FALSE))</f>
        <v>0</v>
      </c>
    </row>
    <row r="1929" spans="1:10" x14ac:dyDescent="0.25">
      <c r="A1929">
        <f t="shared" ref="A1929:C1929" si="1416">A1389</f>
        <v>2018</v>
      </c>
      <c r="B1929" t="str">
        <f t="shared" si="1416"/>
        <v>VFM</v>
      </c>
      <c r="C1929">
        <f t="shared" si="1416"/>
        <v>0</v>
      </c>
      <c r="D1929">
        <f>IFERROR(VLOOKUP(C1929,'Enheter, modell og år'!$A$2:$B$31,2,FALSE),0)</f>
        <v>0</v>
      </c>
      <c r="E1929" t="str">
        <f>'Liste detaljert wide'!$G$1</f>
        <v>Kandidatbev</v>
      </c>
      <c r="F1929" t="str">
        <f t="shared" si="1410"/>
        <v>2018VFM0Kandidatbev</v>
      </c>
      <c r="G1929" s="3">
        <f>'Liste detaljert wide'!G309</f>
        <v>0</v>
      </c>
      <c r="H1929" t="str">
        <f>VLOOKUP(E1929,Def!$B$2:$C$15,2,FALSE)</f>
        <v>Utdanningsinsentiv</v>
      </c>
      <c r="I1929" s="3">
        <f>IF(A1929='Enheter, modell og år'!$F$2-1,0,G1929-VLOOKUP(A1929-1&amp;B1929&amp;C1929&amp;E1929,$F$2:$G$7561,2,FALSE))</f>
        <v>0</v>
      </c>
      <c r="J1929" s="3">
        <f>IF(A1929='Enheter, modell og år'!$F$2-1,0,VLOOKUP(A1929-1&amp;B1929&amp;C1929&amp;E1929,$F$2:$G$7561,2,FALSE))</f>
        <v>0</v>
      </c>
    </row>
    <row r="1930" spans="1:10" x14ac:dyDescent="0.25">
      <c r="A1930">
        <f t="shared" ref="A1930:C1930" si="1417">A1390</f>
        <v>2018</v>
      </c>
      <c r="B1930" t="str">
        <f t="shared" si="1417"/>
        <v>VFM</v>
      </c>
      <c r="C1930">
        <f t="shared" si="1417"/>
        <v>0</v>
      </c>
      <c r="D1930">
        <f>IFERROR(VLOOKUP(C1930,'Enheter, modell og år'!$A$2:$B$31,2,FALSE),0)</f>
        <v>0</v>
      </c>
      <c r="E1930" t="str">
        <f>'Liste detaljert wide'!$G$1</f>
        <v>Kandidatbev</v>
      </c>
      <c r="F1930" t="str">
        <f t="shared" si="1410"/>
        <v>2018VFM0Kandidatbev</v>
      </c>
      <c r="G1930" s="3">
        <f>'Liste detaljert wide'!G310</f>
        <v>0</v>
      </c>
      <c r="H1930" t="str">
        <f>VLOOKUP(E1930,Def!$B$2:$C$15,2,FALSE)</f>
        <v>Utdanningsinsentiv</v>
      </c>
      <c r="I1930" s="3">
        <f>IF(A1930='Enheter, modell og år'!$F$2-1,0,G1930-VLOOKUP(A1930-1&amp;B1930&amp;C1930&amp;E1930,$F$2:$G$7561,2,FALSE))</f>
        <v>0</v>
      </c>
      <c r="J1930" s="3">
        <f>IF(A1930='Enheter, modell og år'!$F$2-1,0,VLOOKUP(A1930-1&amp;B1930&amp;C1930&amp;E1930,$F$2:$G$7561,2,FALSE))</f>
        <v>0</v>
      </c>
    </row>
    <row r="1931" spans="1:10" x14ac:dyDescent="0.25">
      <c r="A1931">
        <f t="shared" ref="A1931:C1931" si="1418">A1391</f>
        <v>2018</v>
      </c>
      <c r="B1931" t="str">
        <f t="shared" si="1418"/>
        <v>VFM</v>
      </c>
      <c r="C1931">
        <f t="shared" si="1418"/>
        <v>0</v>
      </c>
      <c r="D1931">
        <f>IFERROR(VLOOKUP(C1931,'Enheter, modell og år'!$A$2:$B$31,2,FALSE),0)</f>
        <v>0</v>
      </c>
      <c r="E1931" t="str">
        <f>'Liste detaljert wide'!$G$1</f>
        <v>Kandidatbev</v>
      </c>
      <c r="F1931" t="str">
        <f t="shared" si="1410"/>
        <v>2018VFM0Kandidatbev</v>
      </c>
      <c r="G1931" s="3">
        <f>'Liste detaljert wide'!G311</f>
        <v>0</v>
      </c>
      <c r="H1931" t="str">
        <f>VLOOKUP(E1931,Def!$B$2:$C$15,2,FALSE)</f>
        <v>Utdanningsinsentiv</v>
      </c>
      <c r="I1931" s="3">
        <f>IF(A1931='Enheter, modell og år'!$F$2-1,0,G1931-VLOOKUP(A1931-1&amp;B1931&amp;C1931&amp;E1931,$F$2:$G$7561,2,FALSE))</f>
        <v>0</v>
      </c>
      <c r="J1931" s="3">
        <f>IF(A1931='Enheter, modell og år'!$F$2-1,0,VLOOKUP(A1931-1&amp;B1931&amp;C1931&amp;E1931,$F$2:$G$7561,2,FALSE))</f>
        <v>0</v>
      </c>
    </row>
    <row r="1932" spans="1:10" x14ac:dyDescent="0.25">
      <c r="A1932">
        <f t="shared" ref="A1932:C1932" si="1419">A1392</f>
        <v>2018</v>
      </c>
      <c r="B1932" t="str">
        <f t="shared" si="1419"/>
        <v>VFM</v>
      </c>
      <c r="C1932">
        <f t="shared" si="1419"/>
        <v>0</v>
      </c>
      <c r="D1932">
        <f>IFERROR(VLOOKUP(C1932,'Enheter, modell og år'!$A$2:$B$31,2,FALSE),0)</f>
        <v>0</v>
      </c>
      <c r="E1932" t="str">
        <f>'Liste detaljert wide'!$G$1</f>
        <v>Kandidatbev</v>
      </c>
      <c r="F1932" t="str">
        <f t="shared" si="1410"/>
        <v>2018VFM0Kandidatbev</v>
      </c>
      <c r="G1932" s="3">
        <f>'Liste detaljert wide'!G312</f>
        <v>0</v>
      </c>
      <c r="H1932" t="str">
        <f>VLOOKUP(E1932,Def!$B$2:$C$15,2,FALSE)</f>
        <v>Utdanningsinsentiv</v>
      </c>
      <c r="I1932" s="3">
        <f>IF(A1932='Enheter, modell og år'!$F$2-1,0,G1932-VLOOKUP(A1932-1&amp;B1932&amp;C1932&amp;E1932,$F$2:$G$7561,2,FALSE))</f>
        <v>0</v>
      </c>
      <c r="J1932" s="3">
        <f>IF(A1932='Enheter, modell og år'!$F$2-1,0,VLOOKUP(A1932-1&amp;B1932&amp;C1932&amp;E1932,$F$2:$G$7561,2,FALSE))</f>
        <v>0</v>
      </c>
    </row>
    <row r="1933" spans="1:10" x14ac:dyDescent="0.25">
      <c r="A1933">
        <f t="shared" ref="A1933:C1933" si="1420">A1393</f>
        <v>2018</v>
      </c>
      <c r="B1933" t="str">
        <f t="shared" si="1420"/>
        <v>VFM</v>
      </c>
      <c r="C1933">
        <f t="shared" si="1420"/>
        <v>0</v>
      </c>
      <c r="D1933">
        <f>IFERROR(VLOOKUP(C1933,'Enheter, modell og år'!$A$2:$B$31,2,FALSE),0)</f>
        <v>0</v>
      </c>
      <c r="E1933" t="str">
        <f>'Liste detaljert wide'!$G$1</f>
        <v>Kandidatbev</v>
      </c>
      <c r="F1933" t="str">
        <f t="shared" si="1410"/>
        <v>2018VFM0Kandidatbev</v>
      </c>
      <c r="G1933" s="3">
        <f>'Liste detaljert wide'!G313</f>
        <v>0</v>
      </c>
      <c r="H1933" t="str">
        <f>VLOOKUP(E1933,Def!$B$2:$C$15,2,FALSE)</f>
        <v>Utdanningsinsentiv</v>
      </c>
      <c r="I1933" s="3">
        <f>IF(A1933='Enheter, modell og år'!$F$2-1,0,G1933-VLOOKUP(A1933-1&amp;B1933&amp;C1933&amp;E1933,$F$2:$G$7561,2,FALSE))</f>
        <v>0</v>
      </c>
      <c r="J1933" s="3">
        <f>IF(A1933='Enheter, modell og år'!$F$2-1,0,VLOOKUP(A1933-1&amp;B1933&amp;C1933&amp;E1933,$F$2:$G$7561,2,FALSE))</f>
        <v>0</v>
      </c>
    </row>
    <row r="1934" spans="1:10" x14ac:dyDescent="0.25">
      <c r="A1934">
        <f t="shared" ref="A1934:C1934" si="1421">A1394</f>
        <v>2018</v>
      </c>
      <c r="B1934" t="str">
        <f t="shared" si="1421"/>
        <v>VFM</v>
      </c>
      <c r="C1934">
        <f t="shared" si="1421"/>
        <v>0</v>
      </c>
      <c r="D1934">
        <f>IFERROR(VLOOKUP(C1934,'Enheter, modell og år'!$A$2:$B$31,2,FALSE),0)</f>
        <v>0</v>
      </c>
      <c r="E1934" t="str">
        <f>'Liste detaljert wide'!$G$1</f>
        <v>Kandidatbev</v>
      </c>
      <c r="F1934" t="str">
        <f t="shared" si="1410"/>
        <v>2018VFM0Kandidatbev</v>
      </c>
      <c r="G1934" s="3">
        <f>'Liste detaljert wide'!G314</f>
        <v>0</v>
      </c>
      <c r="H1934" t="str">
        <f>VLOOKUP(E1934,Def!$B$2:$C$15,2,FALSE)</f>
        <v>Utdanningsinsentiv</v>
      </c>
      <c r="I1934" s="3">
        <f>IF(A1934='Enheter, modell og år'!$F$2-1,0,G1934-VLOOKUP(A1934-1&amp;B1934&amp;C1934&amp;E1934,$F$2:$G$7561,2,FALSE))</f>
        <v>0</v>
      </c>
      <c r="J1934" s="3">
        <f>IF(A1934='Enheter, modell og år'!$F$2-1,0,VLOOKUP(A1934-1&amp;B1934&amp;C1934&amp;E1934,$F$2:$G$7561,2,FALSE))</f>
        <v>0</v>
      </c>
    </row>
    <row r="1935" spans="1:10" x14ac:dyDescent="0.25">
      <c r="A1935">
        <f t="shared" ref="A1935:C1935" si="1422">A1395</f>
        <v>2018</v>
      </c>
      <c r="B1935" t="str">
        <f t="shared" si="1422"/>
        <v>VFM</v>
      </c>
      <c r="C1935">
        <f t="shared" si="1422"/>
        <v>0</v>
      </c>
      <c r="D1935">
        <f>IFERROR(VLOOKUP(C1935,'Enheter, modell og år'!$A$2:$B$31,2,FALSE),0)</f>
        <v>0</v>
      </c>
      <c r="E1935" t="str">
        <f>'Liste detaljert wide'!$G$1</f>
        <v>Kandidatbev</v>
      </c>
      <c r="F1935" t="str">
        <f t="shared" si="1410"/>
        <v>2018VFM0Kandidatbev</v>
      </c>
      <c r="G1935" s="3">
        <f>'Liste detaljert wide'!G315</f>
        <v>0</v>
      </c>
      <c r="H1935" t="str">
        <f>VLOOKUP(E1935,Def!$B$2:$C$15,2,FALSE)</f>
        <v>Utdanningsinsentiv</v>
      </c>
      <c r="I1935" s="3">
        <f>IF(A1935='Enheter, modell og år'!$F$2-1,0,G1935-VLOOKUP(A1935-1&amp;B1935&amp;C1935&amp;E1935,$F$2:$G$7561,2,FALSE))</f>
        <v>0</v>
      </c>
      <c r="J1935" s="3">
        <f>IF(A1935='Enheter, modell og år'!$F$2-1,0,VLOOKUP(A1935-1&amp;B1935&amp;C1935&amp;E1935,$F$2:$G$7561,2,FALSE))</f>
        <v>0</v>
      </c>
    </row>
    <row r="1936" spans="1:10" x14ac:dyDescent="0.25">
      <c r="A1936">
        <f t="shared" ref="A1936:C1936" si="1423">A1396</f>
        <v>2018</v>
      </c>
      <c r="B1936" t="str">
        <f t="shared" si="1423"/>
        <v>VFM</v>
      </c>
      <c r="C1936">
        <f t="shared" si="1423"/>
        <v>0</v>
      </c>
      <c r="D1936">
        <f>IFERROR(VLOOKUP(C1936,'Enheter, modell og år'!$A$2:$B$31,2,FALSE),0)</f>
        <v>0</v>
      </c>
      <c r="E1936" t="str">
        <f>'Liste detaljert wide'!$G$1</f>
        <v>Kandidatbev</v>
      </c>
      <c r="F1936" t="str">
        <f t="shared" si="1410"/>
        <v>2018VFM0Kandidatbev</v>
      </c>
      <c r="G1936" s="3">
        <f>'Liste detaljert wide'!G316</f>
        <v>0</v>
      </c>
      <c r="H1936" t="str">
        <f>VLOOKUP(E1936,Def!$B$2:$C$15,2,FALSE)</f>
        <v>Utdanningsinsentiv</v>
      </c>
      <c r="I1936" s="3">
        <f>IF(A1936='Enheter, modell og år'!$F$2-1,0,G1936-VLOOKUP(A1936-1&amp;B1936&amp;C1936&amp;E1936,$F$2:$G$7561,2,FALSE))</f>
        <v>0</v>
      </c>
      <c r="J1936" s="3">
        <f>IF(A1936='Enheter, modell og år'!$F$2-1,0,VLOOKUP(A1936-1&amp;B1936&amp;C1936&amp;E1936,$F$2:$G$7561,2,FALSE))</f>
        <v>0</v>
      </c>
    </row>
    <row r="1937" spans="1:10" x14ac:dyDescent="0.25">
      <c r="A1937">
        <f t="shared" ref="A1937:C1937" si="1424">A1397</f>
        <v>2018</v>
      </c>
      <c r="B1937" t="str">
        <f t="shared" si="1424"/>
        <v>VFM</v>
      </c>
      <c r="C1937">
        <f t="shared" si="1424"/>
        <v>0</v>
      </c>
      <c r="D1937">
        <f>IFERROR(VLOOKUP(C1937,'Enheter, modell og år'!$A$2:$B$31,2,FALSE),0)</f>
        <v>0</v>
      </c>
      <c r="E1937" t="str">
        <f>'Liste detaljert wide'!$G$1</f>
        <v>Kandidatbev</v>
      </c>
      <c r="F1937" t="str">
        <f t="shared" si="1410"/>
        <v>2018VFM0Kandidatbev</v>
      </c>
      <c r="G1937" s="3">
        <f>'Liste detaljert wide'!G317</f>
        <v>0</v>
      </c>
      <c r="H1937" t="str">
        <f>VLOOKUP(E1937,Def!$B$2:$C$15,2,FALSE)</f>
        <v>Utdanningsinsentiv</v>
      </c>
      <c r="I1937" s="3">
        <f>IF(A1937='Enheter, modell og år'!$F$2-1,0,G1937-VLOOKUP(A1937-1&amp;B1937&amp;C1937&amp;E1937,$F$2:$G$7561,2,FALSE))</f>
        <v>0</v>
      </c>
      <c r="J1937" s="3">
        <f>IF(A1937='Enheter, modell og år'!$F$2-1,0,VLOOKUP(A1937-1&amp;B1937&amp;C1937&amp;E1937,$F$2:$G$7561,2,FALSE))</f>
        <v>0</v>
      </c>
    </row>
    <row r="1938" spans="1:10" x14ac:dyDescent="0.25">
      <c r="A1938">
        <f t="shared" ref="A1938:C1938" si="1425">A1398</f>
        <v>2018</v>
      </c>
      <c r="B1938" t="str">
        <f t="shared" si="1425"/>
        <v>VFM</v>
      </c>
      <c r="C1938">
        <f t="shared" si="1425"/>
        <v>0</v>
      </c>
      <c r="D1938">
        <f>IFERROR(VLOOKUP(C1938,'Enheter, modell og år'!$A$2:$B$31,2,FALSE),0)</f>
        <v>0</v>
      </c>
      <c r="E1938" t="str">
        <f>'Liste detaljert wide'!$G$1</f>
        <v>Kandidatbev</v>
      </c>
      <c r="F1938" t="str">
        <f t="shared" si="1410"/>
        <v>2018VFM0Kandidatbev</v>
      </c>
      <c r="G1938" s="3">
        <f>'Liste detaljert wide'!G318</f>
        <v>0</v>
      </c>
      <c r="H1938" t="str">
        <f>VLOOKUP(E1938,Def!$B$2:$C$15,2,FALSE)</f>
        <v>Utdanningsinsentiv</v>
      </c>
      <c r="I1938" s="3">
        <f>IF(A1938='Enheter, modell og år'!$F$2-1,0,G1938-VLOOKUP(A1938-1&amp;B1938&amp;C1938&amp;E1938,$F$2:$G$7561,2,FALSE))</f>
        <v>0</v>
      </c>
      <c r="J1938" s="3">
        <f>IF(A1938='Enheter, modell og år'!$F$2-1,0,VLOOKUP(A1938-1&amp;B1938&amp;C1938&amp;E1938,$F$2:$G$7561,2,FALSE))</f>
        <v>0</v>
      </c>
    </row>
    <row r="1939" spans="1:10" x14ac:dyDescent="0.25">
      <c r="A1939">
        <f t="shared" ref="A1939:C1939" si="1426">A1399</f>
        <v>2018</v>
      </c>
      <c r="B1939" t="str">
        <f t="shared" si="1426"/>
        <v>VFM</v>
      </c>
      <c r="C1939">
        <f t="shared" si="1426"/>
        <v>0</v>
      </c>
      <c r="D1939">
        <f>IFERROR(VLOOKUP(C1939,'Enheter, modell og år'!$A$2:$B$31,2,FALSE),0)</f>
        <v>0</v>
      </c>
      <c r="E1939" t="str">
        <f>'Liste detaljert wide'!$G$1</f>
        <v>Kandidatbev</v>
      </c>
      <c r="F1939" t="str">
        <f t="shared" si="1410"/>
        <v>2018VFM0Kandidatbev</v>
      </c>
      <c r="G1939" s="3">
        <f>'Liste detaljert wide'!G319</f>
        <v>0</v>
      </c>
      <c r="H1939" t="str">
        <f>VLOOKUP(E1939,Def!$B$2:$C$15,2,FALSE)</f>
        <v>Utdanningsinsentiv</v>
      </c>
      <c r="I1939" s="3">
        <f>IF(A1939='Enheter, modell og år'!$F$2-1,0,G1939-VLOOKUP(A1939-1&amp;B1939&amp;C1939&amp;E1939,$F$2:$G$7561,2,FALSE))</f>
        <v>0</v>
      </c>
      <c r="J1939" s="3">
        <f>IF(A1939='Enheter, modell og år'!$F$2-1,0,VLOOKUP(A1939-1&amp;B1939&amp;C1939&amp;E1939,$F$2:$G$7561,2,FALSE))</f>
        <v>0</v>
      </c>
    </row>
    <row r="1940" spans="1:10" x14ac:dyDescent="0.25">
      <c r="A1940">
        <f t="shared" ref="A1940:C1940" si="1427">A1400</f>
        <v>2018</v>
      </c>
      <c r="B1940" t="str">
        <f t="shared" si="1427"/>
        <v>VFM</v>
      </c>
      <c r="C1940">
        <f t="shared" si="1427"/>
        <v>0</v>
      </c>
      <c r="D1940">
        <f>IFERROR(VLOOKUP(C1940,'Enheter, modell og år'!$A$2:$B$31,2,FALSE),0)</f>
        <v>0</v>
      </c>
      <c r="E1940" t="str">
        <f>'Liste detaljert wide'!$G$1</f>
        <v>Kandidatbev</v>
      </c>
      <c r="F1940" t="str">
        <f t="shared" si="1410"/>
        <v>2018VFM0Kandidatbev</v>
      </c>
      <c r="G1940" s="3">
        <f>'Liste detaljert wide'!G320</f>
        <v>0</v>
      </c>
      <c r="H1940" t="str">
        <f>VLOOKUP(E1940,Def!$B$2:$C$15,2,FALSE)</f>
        <v>Utdanningsinsentiv</v>
      </c>
      <c r="I1940" s="3">
        <f>IF(A1940='Enheter, modell og år'!$F$2-1,0,G1940-VLOOKUP(A1940-1&amp;B1940&amp;C1940&amp;E1940,$F$2:$G$7561,2,FALSE))</f>
        <v>0</v>
      </c>
      <c r="J1940" s="3">
        <f>IF(A1940='Enheter, modell og år'!$F$2-1,0,VLOOKUP(A1940-1&amp;B1940&amp;C1940&amp;E1940,$F$2:$G$7561,2,FALSE))</f>
        <v>0</v>
      </c>
    </row>
    <row r="1941" spans="1:10" x14ac:dyDescent="0.25">
      <c r="A1941">
        <f t="shared" ref="A1941:C1941" si="1428">A1401</f>
        <v>2018</v>
      </c>
      <c r="B1941" t="str">
        <f t="shared" si="1428"/>
        <v>VFM</v>
      </c>
      <c r="C1941">
        <f t="shared" si="1428"/>
        <v>0</v>
      </c>
      <c r="D1941">
        <f>IFERROR(VLOOKUP(C1941,'Enheter, modell og år'!$A$2:$B$31,2,FALSE),0)</f>
        <v>0</v>
      </c>
      <c r="E1941" t="str">
        <f>'Liste detaljert wide'!$G$1</f>
        <v>Kandidatbev</v>
      </c>
      <c r="F1941" t="str">
        <f t="shared" si="1410"/>
        <v>2018VFM0Kandidatbev</v>
      </c>
      <c r="G1941" s="3">
        <f>'Liste detaljert wide'!G321</f>
        <v>0</v>
      </c>
      <c r="H1941" t="str">
        <f>VLOOKUP(E1941,Def!$B$2:$C$15,2,FALSE)</f>
        <v>Utdanningsinsentiv</v>
      </c>
      <c r="I1941" s="3">
        <f>IF(A1941='Enheter, modell og år'!$F$2-1,0,G1941-VLOOKUP(A1941-1&amp;B1941&amp;C1941&amp;E1941,$F$2:$G$7561,2,FALSE))</f>
        <v>0</v>
      </c>
      <c r="J1941" s="3">
        <f>IF(A1941='Enheter, modell og år'!$F$2-1,0,VLOOKUP(A1941-1&amp;B1941&amp;C1941&amp;E1941,$F$2:$G$7561,2,FALSE))</f>
        <v>0</v>
      </c>
    </row>
    <row r="1942" spans="1:10" x14ac:dyDescent="0.25">
      <c r="A1942">
        <f t="shared" ref="A1942:C1942" si="1429">A1402</f>
        <v>2018</v>
      </c>
      <c r="B1942" t="str">
        <f t="shared" si="1429"/>
        <v>VFM</v>
      </c>
      <c r="C1942">
        <f t="shared" si="1429"/>
        <v>0</v>
      </c>
      <c r="D1942">
        <f>IFERROR(VLOOKUP(C1942,'Enheter, modell og år'!$A$2:$B$31,2,FALSE),0)</f>
        <v>0</v>
      </c>
      <c r="E1942" t="str">
        <f>'Liste detaljert wide'!$G$1</f>
        <v>Kandidatbev</v>
      </c>
      <c r="F1942" t="str">
        <f t="shared" si="1410"/>
        <v>2018VFM0Kandidatbev</v>
      </c>
      <c r="G1942" s="3">
        <f>'Liste detaljert wide'!G322</f>
        <v>0</v>
      </c>
      <c r="H1942" t="str">
        <f>VLOOKUP(E1942,Def!$B$2:$C$15,2,FALSE)</f>
        <v>Utdanningsinsentiv</v>
      </c>
      <c r="I1942" s="3">
        <f>IF(A1942='Enheter, modell og år'!$F$2-1,0,G1942-VLOOKUP(A1942-1&amp;B1942&amp;C1942&amp;E1942,$F$2:$G$7561,2,FALSE))</f>
        <v>0</v>
      </c>
      <c r="J1942" s="3">
        <f>IF(A1942='Enheter, modell og år'!$F$2-1,0,VLOOKUP(A1942-1&amp;B1942&amp;C1942&amp;E1942,$F$2:$G$7561,2,FALSE))</f>
        <v>0</v>
      </c>
    </row>
    <row r="1943" spans="1:10" x14ac:dyDescent="0.25">
      <c r="A1943">
        <f t="shared" ref="A1943:C1943" si="1430">A1403</f>
        <v>2018</v>
      </c>
      <c r="B1943" t="str">
        <f t="shared" si="1430"/>
        <v>VFM</v>
      </c>
      <c r="C1943">
        <f t="shared" si="1430"/>
        <v>0</v>
      </c>
      <c r="D1943">
        <f>IFERROR(VLOOKUP(C1943,'Enheter, modell og år'!$A$2:$B$31,2,FALSE),0)</f>
        <v>0</v>
      </c>
      <c r="E1943" t="str">
        <f>'Liste detaljert wide'!$G$1</f>
        <v>Kandidatbev</v>
      </c>
      <c r="F1943" t="str">
        <f t="shared" si="1410"/>
        <v>2018VFM0Kandidatbev</v>
      </c>
      <c r="G1943" s="3">
        <f>'Liste detaljert wide'!G323</f>
        <v>0</v>
      </c>
      <c r="H1943" t="str">
        <f>VLOOKUP(E1943,Def!$B$2:$C$15,2,FALSE)</f>
        <v>Utdanningsinsentiv</v>
      </c>
      <c r="I1943" s="3">
        <f>IF(A1943='Enheter, modell og år'!$F$2-1,0,G1943-VLOOKUP(A1943-1&amp;B1943&amp;C1943&amp;E1943,$F$2:$G$7561,2,FALSE))</f>
        <v>0</v>
      </c>
      <c r="J1943" s="3">
        <f>IF(A1943='Enheter, modell og år'!$F$2-1,0,VLOOKUP(A1943-1&amp;B1943&amp;C1943&amp;E1943,$F$2:$G$7561,2,FALSE))</f>
        <v>0</v>
      </c>
    </row>
    <row r="1944" spans="1:10" x14ac:dyDescent="0.25">
      <c r="A1944">
        <f t="shared" ref="A1944:C1944" si="1431">A1404</f>
        <v>2018</v>
      </c>
      <c r="B1944" t="str">
        <f t="shared" si="1431"/>
        <v>VFM</v>
      </c>
      <c r="C1944">
        <f t="shared" si="1431"/>
        <v>0</v>
      </c>
      <c r="D1944">
        <f>IFERROR(VLOOKUP(C1944,'Enheter, modell og år'!$A$2:$B$31,2,FALSE),0)</f>
        <v>0</v>
      </c>
      <c r="E1944" t="str">
        <f>'Liste detaljert wide'!$G$1</f>
        <v>Kandidatbev</v>
      </c>
      <c r="F1944" t="str">
        <f t="shared" si="1410"/>
        <v>2018VFM0Kandidatbev</v>
      </c>
      <c r="G1944" s="3">
        <f>'Liste detaljert wide'!G324</f>
        <v>0</v>
      </c>
      <c r="H1944" t="str">
        <f>VLOOKUP(E1944,Def!$B$2:$C$15,2,FALSE)</f>
        <v>Utdanningsinsentiv</v>
      </c>
      <c r="I1944" s="3">
        <f>IF(A1944='Enheter, modell og år'!$F$2-1,0,G1944-VLOOKUP(A1944-1&amp;B1944&amp;C1944&amp;E1944,$F$2:$G$7561,2,FALSE))</f>
        <v>0</v>
      </c>
      <c r="J1944" s="3">
        <f>IF(A1944='Enheter, modell og år'!$F$2-1,0,VLOOKUP(A1944-1&amp;B1944&amp;C1944&amp;E1944,$F$2:$G$7561,2,FALSE))</f>
        <v>0</v>
      </c>
    </row>
    <row r="1945" spans="1:10" x14ac:dyDescent="0.25">
      <c r="A1945">
        <f t="shared" ref="A1945:C1945" si="1432">A1405</f>
        <v>2018</v>
      </c>
      <c r="B1945" t="str">
        <f t="shared" si="1432"/>
        <v>VFM</v>
      </c>
      <c r="C1945">
        <f t="shared" si="1432"/>
        <v>0</v>
      </c>
      <c r="D1945">
        <f>IFERROR(VLOOKUP(C1945,'Enheter, modell og år'!$A$2:$B$31,2,FALSE),0)</f>
        <v>0</v>
      </c>
      <c r="E1945" t="str">
        <f>'Liste detaljert wide'!$G$1</f>
        <v>Kandidatbev</v>
      </c>
      <c r="F1945" t="str">
        <f t="shared" si="1410"/>
        <v>2018VFM0Kandidatbev</v>
      </c>
      <c r="G1945" s="3">
        <f>'Liste detaljert wide'!G325</f>
        <v>0</v>
      </c>
      <c r="H1945" t="str">
        <f>VLOOKUP(E1945,Def!$B$2:$C$15,2,FALSE)</f>
        <v>Utdanningsinsentiv</v>
      </c>
      <c r="I1945" s="3">
        <f>IF(A1945='Enheter, modell og år'!$F$2-1,0,G1945-VLOOKUP(A1945-1&amp;B1945&amp;C1945&amp;E1945,$F$2:$G$7561,2,FALSE))</f>
        <v>0</v>
      </c>
      <c r="J1945" s="3">
        <f>IF(A1945='Enheter, modell og år'!$F$2-1,0,VLOOKUP(A1945-1&amp;B1945&amp;C1945&amp;E1945,$F$2:$G$7561,2,FALSE))</f>
        <v>0</v>
      </c>
    </row>
    <row r="1946" spans="1:10" x14ac:dyDescent="0.25">
      <c r="A1946">
        <f t="shared" ref="A1946:C1946" si="1433">A1406</f>
        <v>2018</v>
      </c>
      <c r="B1946" t="str">
        <f t="shared" si="1433"/>
        <v>VFM</v>
      </c>
      <c r="C1946">
        <f t="shared" si="1433"/>
        <v>0</v>
      </c>
      <c r="D1946">
        <f>IFERROR(VLOOKUP(C1946,'Enheter, modell og år'!$A$2:$B$31,2,FALSE),0)</f>
        <v>0</v>
      </c>
      <c r="E1946" t="str">
        <f>'Liste detaljert wide'!$G$1</f>
        <v>Kandidatbev</v>
      </c>
      <c r="F1946" t="str">
        <f t="shared" si="1410"/>
        <v>2018VFM0Kandidatbev</v>
      </c>
      <c r="G1946" s="3">
        <f>'Liste detaljert wide'!G326</f>
        <v>0</v>
      </c>
      <c r="H1946" t="str">
        <f>VLOOKUP(E1946,Def!$B$2:$C$15,2,FALSE)</f>
        <v>Utdanningsinsentiv</v>
      </c>
      <c r="I1946" s="3">
        <f>IF(A1946='Enheter, modell og år'!$F$2-1,0,G1946-VLOOKUP(A1946-1&amp;B1946&amp;C1946&amp;E1946,$F$2:$G$7561,2,FALSE))</f>
        <v>0</v>
      </c>
      <c r="J1946" s="3">
        <f>IF(A1946='Enheter, modell og år'!$F$2-1,0,VLOOKUP(A1946-1&amp;B1946&amp;C1946&amp;E1946,$F$2:$G$7561,2,FALSE))</f>
        <v>0</v>
      </c>
    </row>
    <row r="1947" spans="1:10" x14ac:dyDescent="0.25">
      <c r="A1947">
        <f t="shared" ref="A1947:C1947" si="1434">A1407</f>
        <v>2018</v>
      </c>
      <c r="B1947" t="str">
        <f t="shared" si="1434"/>
        <v>VFM</v>
      </c>
      <c r="C1947">
        <f t="shared" si="1434"/>
        <v>0</v>
      </c>
      <c r="D1947">
        <f>IFERROR(VLOOKUP(C1947,'Enheter, modell og år'!$A$2:$B$31,2,FALSE),0)</f>
        <v>0</v>
      </c>
      <c r="E1947" t="str">
        <f>'Liste detaljert wide'!$G$1</f>
        <v>Kandidatbev</v>
      </c>
      <c r="F1947" t="str">
        <f t="shared" si="1410"/>
        <v>2018VFM0Kandidatbev</v>
      </c>
      <c r="G1947" s="3">
        <f>'Liste detaljert wide'!G327</f>
        <v>0</v>
      </c>
      <c r="H1947" t="str">
        <f>VLOOKUP(E1947,Def!$B$2:$C$15,2,FALSE)</f>
        <v>Utdanningsinsentiv</v>
      </c>
      <c r="I1947" s="3">
        <f>IF(A1947='Enheter, modell og år'!$F$2-1,0,G1947-VLOOKUP(A1947-1&amp;B1947&amp;C1947&amp;E1947,$F$2:$G$7561,2,FALSE))</f>
        <v>0</v>
      </c>
      <c r="J1947" s="3">
        <f>IF(A1947='Enheter, modell og år'!$F$2-1,0,VLOOKUP(A1947-1&amp;B1947&amp;C1947&amp;E1947,$F$2:$G$7561,2,FALSE))</f>
        <v>0</v>
      </c>
    </row>
    <row r="1948" spans="1:10" x14ac:dyDescent="0.25">
      <c r="A1948">
        <f t="shared" ref="A1948:C1948" si="1435">A1408</f>
        <v>2018</v>
      </c>
      <c r="B1948" t="str">
        <f t="shared" si="1435"/>
        <v>VFM</v>
      </c>
      <c r="C1948">
        <f t="shared" si="1435"/>
        <v>0</v>
      </c>
      <c r="D1948">
        <f>IFERROR(VLOOKUP(C1948,'Enheter, modell og år'!$A$2:$B$31,2,FALSE),0)</f>
        <v>0</v>
      </c>
      <c r="E1948" t="str">
        <f>'Liste detaljert wide'!$G$1</f>
        <v>Kandidatbev</v>
      </c>
      <c r="F1948" t="str">
        <f t="shared" si="1410"/>
        <v>2018VFM0Kandidatbev</v>
      </c>
      <c r="G1948" s="3">
        <f>'Liste detaljert wide'!G328</f>
        <v>0</v>
      </c>
      <c r="H1948" t="str">
        <f>VLOOKUP(E1948,Def!$B$2:$C$15,2,FALSE)</f>
        <v>Utdanningsinsentiv</v>
      </c>
      <c r="I1948" s="3">
        <f>IF(A1948='Enheter, modell og år'!$F$2-1,0,G1948-VLOOKUP(A1948-1&amp;B1948&amp;C1948&amp;E1948,$F$2:$G$7561,2,FALSE))</f>
        <v>0</v>
      </c>
      <c r="J1948" s="3">
        <f>IF(A1948='Enheter, modell og år'!$F$2-1,0,VLOOKUP(A1948-1&amp;B1948&amp;C1948&amp;E1948,$F$2:$G$7561,2,FALSE))</f>
        <v>0</v>
      </c>
    </row>
    <row r="1949" spans="1:10" x14ac:dyDescent="0.25">
      <c r="A1949">
        <f t="shared" ref="A1949:C1949" si="1436">A1409</f>
        <v>2018</v>
      </c>
      <c r="B1949" t="str">
        <f t="shared" si="1436"/>
        <v>VFM</v>
      </c>
      <c r="C1949">
        <f t="shared" si="1436"/>
        <v>0</v>
      </c>
      <c r="D1949">
        <f>IFERROR(VLOOKUP(C1949,'Enheter, modell og år'!$A$2:$B$31,2,FALSE),0)</f>
        <v>0</v>
      </c>
      <c r="E1949" t="str">
        <f>'Liste detaljert wide'!$G$1</f>
        <v>Kandidatbev</v>
      </c>
      <c r="F1949" t="str">
        <f t="shared" si="1410"/>
        <v>2018VFM0Kandidatbev</v>
      </c>
      <c r="G1949" s="3">
        <f>'Liste detaljert wide'!G329</f>
        <v>0</v>
      </c>
      <c r="H1949" t="str">
        <f>VLOOKUP(E1949,Def!$B$2:$C$15,2,FALSE)</f>
        <v>Utdanningsinsentiv</v>
      </c>
      <c r="I1949" s="3">
        <f>IF(A1949='Enheter, modell og år'!$F$2-1,0,G1949-VLOOKUP(A1949-1&amp;B1949&amp;C1949&amp;E1949,$F$2:$G$7561,2,FALSE))</f>
        <v>0</v>
      </c>
      <c r="J1949" s="3">
        <f>IF(A1949='Enheter, modell og år'!$F$2-1,0,VLOOKUP(A1949-1&amp;B1949&amp;C1949&amp;E1949,$F$2:$G$7561,2,FALSE))</f>
        <v>0</v>
      </c>
    </row>
    <row r="1950" spans="1:10" x14ac:dyDescent="0.25">
      <c r="A1950">
        <f t="shared" ref="A1950:C1950" si="1437">A1410</f>
        <v>2018</v>
      </c>
      <c r="B1950" t="str">
        <f t="shared" si="1437"/>
        <v>VFM</v>
      </c>
      <c r="C1950">
        <f t="shared" si="1437"/>
        <v>0</v>
      </c>
      <c r="D1950">
        <f>IFERROR(VLOOKUP(C1950,'Enheter, modell og år'!$A$2:$B$31,2,FALSE),0)</f>
        <v>0</v>
      </c>
      <c r="E1950" t="str">
        <f>'Liste detaljert wide'!$G$1</f>
        <v>Kandidatbev</v>
      </c>
      <c r="F1950" t="str">
        <f t="shared" si="1410"/>
        <v>2018VFM0Kandidatbev</v>
      </c>
      <c r="G1950" s="3">
        <f>'Liste detaljert wide'!G330</f>
        <v>0</v>
      </c>
      <c r="H1950" t="str">
        <f>VLOOKUP(E1950,Def!$B$2:$C$15,2,FALSE)</f>
        <v>Utdanningsinsentiv</v>
      </c>
      <c r="I1950" s="3">
        <f>IF(A1950='Enheter, modell og år'!$F$2-1,0,G1950-VLOOKUP(A1950-1&amp;B1950&amp;C1950&amp;E1950,$F$2:$G$7561,2,FALSE))</f>
        <v>0</v>
      </c>
      <c r="J1950" s="3">
        <f>IF(A1950='Enheter, modell og år'!$F$2-1,0,VLOOKUP(A1950-1&amp;B1950&amp;C1950&amp;E1950,$F$2:$G$7561,2,FALSE))</f>
        <v>0</v>
      </c>
    </row>
    <row r="1951" spans="1:10" x14ac:dyDescent="0.25">
      <c r="A1951">
        <f t="shared" ref="A1951:C1951" si="1438">A1411</f>
        <v>2018</v>
      </c>
      <c r="B1951" t="str">
        <f t="shared" si="1438"/>
        <v>VFM</v>
      </c>
      <c r="C1951">
        <f t="shared" si="1438"/>
        <v>0</v>
      </c>
      <c r="D1951">
        <f>IFERROR(VLOOKUP(C1951,'Enheter, modell og år'!$A$2:$B$31,2,FALSE),0)</f>
        <v>0</v>
      </c>
      <c r="E1951" t="str">
        <f>'Liste detaljert wide'!$G$1</f>
        <v>Kandidatbev</v>
      </c>
      <c r="F1951" t="str">
        <f t="shared" si="1410"/>
        <v>2018VFM0Kandidatbev</v>
      </c>
      <c r="G1951" s="3">
        <f>'Liste detaljert wide'!G331</f>
        <v>0</v>
      </c>
      <c r="H1951" t="str">
        <f>VLOOKUP(E1951,Def!$B$2:$C$15,2,FALSE)</f>
        <v>Utdanningsinsentiv</v>
      </c>
      <c r="I1951" s="3">
        <f>IF(A1951='Enheter, modell og år'!$F$2-1,0,G1951-VLOOKUP(A1951-1&amp;B1951&amp;C1951&amp;E1951,$F$2:$G$7561,2,FALSE))</f>
        <v>0</v>
      </c>
      <c r="J1951" s="3">
        <f>IF(A1951='Enheter, modell og år'!$F$2-1,0,VLOOKUP(A1951-1&amp;B1951&amp;C1951&amp;E1951,$F$2:$G$7561,2,FALSE))</f>
        <v>0</v>
      </c>
    </row>
    <row r="1952" spans="1:10" x14ac:dyDescent="0.25">
      <c r="A1952">
        <f t="shared" ref="A1952:C1952" si="1439">A1412</f>
        <v>2019</v>
      </c>
      <c r="B1952" t="str">
        <f t="shared" si="1439"/>
        <v>VFM</v>
      </c>
      <c r="C1952">
        <f t="shared" si="1439"/>
        <v>0</v>
      </c>
      <c r="D1952">
        <f>IFERROR(VLOOKUP(C1952,'Enheter, modell og år'!$A$2:$B$31,2,FALSE),0)</f>
        <v>0</v>
      </c>
      <c r="E1952" t="str">
        <f>'Liste detaljert wide'!$G$1</f>
        <v>Kandidatbev</v>
      </c>
      <c r="F1952" t="str">
        <f t="shared" si="1410"/>
        <v>2019VFM0Kandidatbev</v>
      </c>
      <c r="G1952" s="3">
        <f>'Liste detaljert wide'!G332</f>
        <v>0</v>
      </c>
      <c r="H1952" t="str">
        <f>VLOOKUP(E1952,Def!$B$2:$C$15,2,FALSE)</f>
        <v>Utdanningsinsentiv</v>
      </c>
      <c r="I1952" s="3">
        <f>IF(A1952='Enheter, modell og år'!$F$2-1,0,G1952-VLOOKUP(A1952-1&amp;B1952&amp;C1952&amp;E1952,$F$2:$G$7561,2,FALSE))</f>
        <v>0</v>
      </c>
      <c r="J1952" s="3">
        <f>IF(A1952='Enheter, modell og år'!$F$2-1,0,VLOOKUP(A1952-1&amp;B1952&amp;C1952&amp;E1952,$F$2:$G$7561,2,FALSE))</f>
        <v>0</v>
      </c>
    </row>
    <row r="1953" spans="1:10" x14ac:dyDescent="0.25">
      <c r="A1953">
        <f t="shared" ref="A1953:C1953" si="1440">A1413</f>
        <v>2019</v>
      </c>
      <c r="B1953" t="str">
        <f t="shared" si="1440"/>
        <v>VFM</v>
      </c>
      <c r="C1953">
        <f t="shared" si="1440"/>
        <v>0</v>
      </c>
      <c r="D1953">
        <f>IFERROR(VLOOKUP(C1953,'Enheter, modell og år'!$A$2:$B$31,2,FALSE),0)</f>
        <v>0</v>
      </c>
      <c r="E1953" t="str">
        <f>'Liste detaljert wide'!$G$1</f>
        <v>Kandidatbev</v>
      </c>
      <c r="F1953" t="str">
        <f t="shared" si="1410"/>
        <v>2019VFM0Kandidatbev</v>
      </c>
      <c r="G1953" s="3">
        <f>'Liste detaljert wide'!G333</f>
        <v>0</v>
      </c>
      <c r="H1953" t="str">
        <f>VLOOKUP(E1953,Def!$B$2:$C$15,2,FALSE)</f>
        <v>Utdanningsinsentiv</v>
      </c>
      <c r="I1953" s="3">
        <f>IF(A1953='Enheter, modell og år'!$F$2-1,0,G1953-VLOOKUP(A1953-1&amp;B1953&amp;C1953&amp;E1953,$F$2:$G$7561,2,FALSE))</f>
        <v>0</v>
      </c>
      <c r="J1953" s="3">
        <f>IF(A1953='Enheter, modell og år'!$F$2-1,0,VLOOKUP(A1953-1&amp;B1953&amp;C1953&amp;E1953,$F$2:$G$7561,2,FALSE))</f>
        <v>0</v>
      </c>
    </row>
    <row r="1954" spans="1:10" x14ac:dyDescent="0.25">
      <c r="A1954">
        <f t="shared" ref="A1954:C1954" si="1441">A1414</f>
        <v>2019</v>
      </c>
      <c r="B1954" t="str">
        <f t="shared" si="1441"/>
        <v>VFM</v>
      </c>
      <c r="C1954">
        <f t="shared" si="1441"/>
        <v>0</v>
      </c>
      <c r="D1954">
        <f>IFERROR(VLOOKUP(C1954,'Enheter, modell og år'!$A$2:$B$31,2,FALSE),0)</f>
        <v>0</v>
      </c>
      <c r="E1954" t="str">
        <f>'Liste detaljert wide'!$G$1</f>
        <v>Kandidatbev</v>
      </c>
      <c r="F1954" t="str">
        <f t="shared" si="1410"/>
        <v>2019VFM0Kandidatbev</v>
      </c>
      <c r="G1954" s="3">
        <f>'Liste detaljert wide'!G334</f>
        <v>0</v>
      </c>
      <c r="H1954" t="str">
        <f>VLOOKUP(E1954,Def!$B$2:$C$15,2,FALSE)</f>
        <v>Utdanningsinsentiv</v>
      </c>
      <c r="I1954" s="3">
        <f>IF(A1954='Enheter, modell og år'!$F$2-1,0,G1954-VLOOKUP(A1954-1&amp;B1954&amp;C1954&amp;E1954,$F$2:$G$7561,2,FALSE))</f>
        <v>0</v>
      </c>
      <c r="J1954" s="3">
        <f>IF(A1954='Enheter, modell og år'!$F$2-1,0,VLOOKUP(A1954-1&amp;B1954&amp;C1954&amp;E1954,$F$2:$G$7561,2,FALSE))</f>
        <v>0</v>
      </c>
    </row>
    <row r="1955" spans="1:10" x14ac:dyDescent="0.25">
      <c r="A1955">
        <f t="shared" ref="A1955:C1955" si="1442">A1415</f>
        <v>2019</v>
      </c>
      <c r="B1955" t="str">
        <f t="shared" si="1442"/>
        <v>VFM</v>
      </c>
      <c r="C1955">
        <f t="shared" si="1442"/>
        <v>0</v>
      </c>
      <c r="D1955">
        <f>IFERROR(VLOOKUP(C1955,'Enheter, modell og år'!$A$2:$B$31,2,FALSE),0)</f>
        <v>0</v>
      </c>
      <c r="E1955" t="str">
        <f>'Liste detaljert wide'!$G$1</f>
        <v>Kandidatbev</v>
      </c>
      <c r="F1955" t="str">
        <f t="shared" si="1410"/>
        <v>2019VFM0Kandidatbev</v>
      </c>
      <c r="G1955" s="3">
        <f>'Liste detaljert wide'!G335</f>
        <v>0</v>
      </c>
      <c r="H1955" t="str">
        <f>VLOOKUP(E1955,Def!$B$2:$C$15,2,FALSE)</f>
        <v>Utdanningsinsentiv</v>
      </c>
      <c r="I1955" s="3">
        <f>IF(A1955='Enheter, modell og år'!$F$2-1,0,G1955-VLOOKUP(A1955-1&amp;B1955&amp;C1955&amp;E1955,$F$2:$G$7561,2,FALSE))</f>
        <v>0</v>
      </c>
      <c r="J1955" s="3">
        <f>IF(A1955='Enheter, modell og år'!$F$2-1,0,VLOOKUP(A1955-1&amp;B1955&amp;C1955&amp;E1955,$F$2:$G$7561,2,FALSE))</f>
        <v>0</v>
      </c>
    </row>
    <row r="1956" spans="1:10" x14ac:dyDescent="0.25">
      <c r="A1956">
        <f t="shared" ref="A1956:C1956" si="1443">A1416</f>
        <v>2019</v>
      </c>
      <c r="B1956" t="str">
        <f t="shared" si="1443"/>
        <v>VFM</v>
      </c>
      <c r="C1956">
        <f t="shared" si="1443"/>
        <v>0</v>
      </c>
      <c r="D1956">
        <f>IFERROR(VLOOKUP(C1956,'Enheter, modell og år'!$A$2:$B$31,2,FALSE),0)</f>
        <v>0</v>
      </c>
      <c r="E1956" t="str">
        <f>'Liste detaljert wide'!$G$1</f>
        <v>Kandidatbev</v>
      </c>
      <c r="F1956" t="str">
        <f t="shared" si="1410"/>
        <v>2019VFM0Kandidatbev</v>
      </c>
      <c r="G1956" s="3">
        <f>'Liste detaljert wide'!G336</f>
        <v>0</v>
      </c>
      <c r="H1956" t="str">
        <f>VLOOKUP(E1956,Def!$B$2:$C$15,2,FALSE)</f>
        <v>Utdanningsinsentiv</v>
      </c>
      <c r="I1956" s="3">
        <f>IF(A1956='Enheter, modell og år'!$F$2-1,0,G1956-VLOOKUP(A1956-1&amp;B1956&amp;C1956&amp;E1956,$F$2:$G$7561,2,FALSE))</f>
        <v>0</v>
      </c>
      <c r="J1956" s="3">
        <f>IF(A1956='Enheter, modell og år'!$F$2-1,0,VLOOKUP(A1956-1&amp;B1956&amp;C1956&amp;E1956,$F$2:$G$7561,2,FALSE))</f>
        <v>0</v>
      </c>
    </row>
    <row r="1957" spans="1:10" x14ac:dyDescent="0.25">
      <c r="A1957">
        <f t="shared" ref="A1957:C1957" si="1444">A1417</f>
        <v>2019</v>
      </c>
      <c r="B1957" t="str">
        <f t="shared" si="1444"/>
        <v>VFM</v>
      </c>
      <c r="C1957">
        <f t="shared" si="1444"/>
        <v>0</v>
      </c>
      <c r="D1957">
        <f>IFERROR(VLOOKUP(C1957,'Enheter, modell og år'!$A$2:$B$31,2,FALSE),0)</f>
        <v>0</v>
      </c>
      <c r="E1957" t="str">
        <f>'Liste detaljert wide'!$G$1</f>
        <v>Kandidatbev</v>
      </c>
      <c r="F1957" t="str">
        <f t="shared" si="1410"/>
        <v>2019VFM0Kandidatbev</v>
      </c>
      <c r="G1957" s="3">
        <f>'Liste detaljert wide'!G337</f>
        <v>0</v>
      </c>
      <c r="H1957" t="str">
        <f>VLOOKUP(E1957,Def!$B$2:$C$15,2,FALSE)</f>
        <v>Utdanningsinsentiv</v>
      </c>
      <c r="I1957" s="3">
        <f>IF(A1957='Enheter, modell og år'!$F$2-1,0,G1957-VLOOKUP(A1957-1&amp;B1957&amp;C1957&amp;E1957,$F$2:$G$7561,2,FALSE))</f>
        <v>0</v>
      </c>
      <c r="J1957" s="3">
        <f>IF(A1957='Enheter, modell og år'!$F$2-1,0,VLOOKUP(A1957-1&amp;B1957&amp;C1957&amp;E1957,$F$2:$G$7561,2,FALSE))</f>
        <v>0</v>
      </c>
    </row>
    <row r="1958" spans="1:10" x14ac:dyDescent="0.25">
      <c r="A1958">
        <f t="shared" ref="A1958:C1958" si="1445">A1418</f>
        <v>2019</v>
      </c>
      <c r="B1958" t="str">
        <f t="shared" si="1445"/>
        <v>VFM</v>
      </c>
      <c r="C1958">
        <f t="shared" si="1445"/>
        <v>0</v>
      </c>
      <c r="D1958">
        <f>IFERROR(VLOOKUP(C1958,'Enheter, modell og år'!$A$2:$B$31,2,FALSE),0)</f>
        <v>0</v>
      </c>
      <c r="E1958" t="str">
        <f>'Liste detaljert wide'!$G$1</f>
        <v>Kandidatbev</v>
      </c>
      <c r="F1958" t="str">
        <f t="shared" si="1410"/>
        <v>2019VFM0Kandidatbev</v>
      </c>
      <c r="G1958" s="3">
        <f>'Liste detaljert wide'!G338</f>
        <v>0</v>
      </c>
      <c r="H1958" t="str">
        <f>VLOOKUP(E1958,Def!$B$2:$C$15,2,FALSE)</f>
        <v>Utdanningsinsentiv</v>
      </c>
      <c r="I1958" s="3">
        <f>IF(A1958='Enheter, modell og år'!$F$2-1,0,G1958-VLOOKUP(A1958-1&amp;B1958&amp;C1958&amp;E1958,$F$2:$G$7561,2,FALSE))</f>
        <v>0</v>
      </c>
      <c r="J1958" s="3">
        <f>IF(A1958='Enheter, modell og år'!$F$2-1,0,VLOOKUP(A1958-1&amp;B1958&amp;C1958&amp;E1958,$F$2:$G$7561,2,FALSE))</f>
        <v>0</v>
      </c>
    </row>
    <row r="1959" spans="1:10" x14ac:dyDescent="0.25">
      <c r="A1959">
        <f t="shared" ref="A1959:C1959" si="1446">A1419</f>
        <v>2019</v>
      </c>
      <c r="B1959" t="str">
        <f t="shared" si="1446"/>
        <v>VFM</v>
      </c>
      <c r="C1959">
        <f t="shared" si="1446"/>
        <v>0</v>
      </c>
      <c r="D1959">
        <f>IFERROR(VLOOKUP(C1959,'Enheter, modell og år'!$A$2:$B$31,2,FALSE),0)</f>
        <v>0</v>
      </c>
      <c r="E1959" t="str">
        <f>'Liste detaljert wide'!$G$1</f>
        <v>Kandidatbev</v>
      </c>
      <c r="F1959" t="str">
        <f t="shared" si="1410"/>
        <v>2019VFM0Kandidatbev</v>
      </c>
      <c r="G1959" s="3">
        <f>'Liste detaljert wide'!G339</f>
        <v>0</v>
      </c>
      <c r="H1959" t="str">
        <f>VLOOKUP(E1959,Def!$B$2:$C$15,2,FALSE)</f>
        <v>Utdanningsinsentiv</v>
      </c>
      <c r="I1959" s="3">
        <f>IF(A1959='Enheter, modell og år'!$F$2-1,0,G1959-VLOOKUP(A1959-1&amp;B1959&amp;C1959&amp;E1959,$F$2:$G$7561,2,FALSE))</f>
        <v>0</v>
      </c>
      <c r="J1959" s="3">
        <f>IF(A1959='Enheter, modell og år'!$F$2-1,0,VLOOKUP(A1959-1&amp;B1959&amp;C1959&amp;E1959,$F$2:$G$7561,2,FALSE))</f>
        <v>0</v>
      </c>
    </row>
    <row r="1960" spans="1:10" x14ac:dyDescent="0.25">
      <c r="A1960">
        <f t="shared" ref="A1960:C1960" si="1447">A1420</f>
        <v>2019</v>
      </c>
      <c r="B1960" t="str">
        <f t="shared" si="1447"/>
        <v>VFM</v>
      </c>
      <c r="C1960">
        <f t="shared" si="1447"/>
        <v>0</v>
      </c>
      <c r="D1960">
        <f>IFERROR(VLOOKUP(C1960,'Enheter, modell og år'!$A$2:$B$31,2,FALSE),0)</f>
        <v>0</v>
      </c>
      <c r="E1960" t="str">
        <f>'Liste detaljert wide'!$G$1</f>
        <v>Kandidatbev</v>
      </c>
      <c r="F1960" t="str">
        <f t="shared" si="1410"/>
        <v>2019VFM0Kandidatbev</v>
      </c>
      <c r="G1960" s="3">
        <f>'Liste detaljert wide'!G340</f>
        <v>0</v>
      </c>
      <c r="H1960" t="str">
        <f>VLOOKUP(E1960,Def!$B$2:$C$15,2,FALSE)</f>
        <v>Utdanningsinsentiv</v>
      </c>
      <c r="I1960" s="3">
        <f>IF(A1960='Enheter, modell og år'!$F$2-1,0,G1960-VLOOKUP(A1960-1&amp;B1960&amp;C1960&amp;E1960,$F$2:$G$7561,2,FALSE))</f>
        <v>0</v>
      </c>
      <c r="J1960" s="3">
        <f>IF(A1960='Enheter, modell og år'!$F$2-1,0,VLOOKUP(A1960-1&amp;B1960&amp;C1960&amp;E1960,$F$2:$G$7561,2,FALSE))</f>
        <v>0</v>
      </c>
    </row>
    <row r="1961" spans="1:10" x14ac:dyDescent="0.25">
      <c r="A1961">
        <f t="shared" ref="A1961:C1961" si="1448">A1421</f>
        <v>2019</v>
      </c>
      <c r="B1961" t="str">
        <f t="shared" si="1448"/>
        <v>VFM</v>
      </c>
      <c r="C1961">
        <f t="shared" si="1448"/>
        <v>0</v>
      </c>
      <c r="D1961">
        <f>IFERROR(VLOOKUP(C1961,'Enheter, modell og år'!$A$2:$B$31,2,FALSE),0)</f>
        <v>0</v>
      </c>
      <c r="E1961" t="str">
        <f>'Liste detaljert wide'!$G$1</f>
        <v>Kandidatbev</v>
      </c>
      <c r="F1961" t="str">
        <f t="shared" si="1410"/>
        <v>2019VFM0Kandidatbev</v>
      </c>
      <c r="G1961" s="3">
        <f>'Liste detaljert wide'!G341</f>
        <v>0</v>
      </c>
      <c r="H1961" t="str">
        <f>VLOOKUP(E1961,Def!$B$2:$C$15,2,FALSE)</f>
        <v>Utdanningsinsentiv</v>
      </c>
      <c r="I1961" s="3">
        <f>IF(A1961='Enheter, modell og år'!$F$2-1,0,G1961-VLOOKUP(A1961-1&amp;B1961&amp;C1961&amp;E1961,$F$2:$G$7561,2,FALSE))</f>
        <v>0</v>
      </c>
      <c r="J1961" s="3">
        <f>IF(A1961='Enheter, modell og år'!$F$2-1,0,VLOOKUP(A1961-1&amp;B1961&amp;C1961&amp;E1961,$F$2:$G$7561,2,FALSE))</f>
        <v>0</v>
      </c>
    </row>
    <row r="1962" spans="1:10" x14ac:dyDescent="0.25">
      <c r="A1962">
        <f t="shared" ref="A1962:C1962" si="1449">A1422</f>
        <v>2019</v>
      </c>
      <c r="B1962" t="str">
        <f t="shared" si="1449"/>
        <v>VFM</v>
      </c>
      <c r="C1962">
        <f t="shared" si="1449"/>
        <v>0</v>
      </c>
      <c r="D1962">
        <f>IFERROR(VLOOKUP(C1962,'Enheter, modell og år'!$A$2:$B$31,2,FALSE),0)</f>
        <v>0</v>
      </c>
      <c r="E1962" t="str">
        <f>'Liste detaljert wide'!$G$1</f>
        <v>Kandidatbev</v>
      </c>
      <c r="F1962" t="str">
        <f t="shared" si="1410"/>
        <v>2019VFM0Kandidatbev</v>
      </c>
      <c r="G1962" s="3">
        <f>'Liste detaljert wide'!G342</f>
        <v>0</v>
      </c>
      <c r="H1962" t="str">
        <f>VLOOKUP(E1962,Def!$B$2:$C$15,2,FALSE)</f>
        <v>Utdanningsinsentiv</v>
      </c>
      <c r="I1962" s="3">
        <f>IF(A1962='Enheter, modell og år'!$F$2-1,0,G1962-VLOOKUP(A1962-1&amp;B1962&amp;C1962&amp;E1962,$F$2:$G$7561,2,FALSE))</f>
        <v>0</v>
      </c>
      <c r="J1962" s="3">
        <f>IF(A1962='Enheter, modell og år'!$F$2-1,0,VLOOKUP(A1962-1&amp;B1962&amp;C1962&amp;E1962,$F$2:$G$7561,2,FALSE))</f>
        <v>0</v>
      </c>
    </row>
    <row r="1963" spans="1:10" x14ac:dyDescent="0.25">
      <c r="A1963">
        <f t="shared" ref="A1963:C1963" si="1450">A1423</f>
        <v>2019</v>
      </c>
      <c r="B1963" t="str">
        <f t="shared" si="1450"/>
        <v>VFM</v>
      </c>
      <c r="C1963">
        <f t="shared" si="1450"/>
        <v>0</v>
      </c>
      <c r="D1963">
        <f>IFERROR(VLOOKUP(C1963,'Enheter, modell og år'!$A$2:$B$31,2,FALSE),0)</f>
        <v>0</v>
      </c>
      <c r="E1963" t="str">
        <f>'Liste detaljert wide'!$G$1</f>
        <v>Kandidatbev</v>
      </c>
      <c r="F1963" t="str">
        <f t="shared" si="1410"/>
        <v>2019VFM0Kandidatbev</v>
      </c>
      <c r="G1963" s="3">
        <f>'Liste detaljert wide'!G343</f>
        <v>0</v>
      </c>
      <c r="H1963" t="str">
        <f>VLOOKUP(E1963,Def!$B$2:$C$15,2,FALSE)</f>
        <v>Utdanningsinsentiv</v>
      </c>
      <c r="I1963" s="3">
        <f>IF(A1963='Enheter, modell og år'!$F$2-1,0,G1963-VLOOKUP(A1963-1&amp;B1963&amp;C1963&amp;E1963,$F$2:$G$7561,2,FALSE))</f>
        <v>0</v>
      </c>
      <c r="J1963" s="3">
        <f>IF(A1963='Enheter, modell og år'!$F$2-1,0,VLOOKUP(A1963-1&amp;B1963&amp;C1963&amp;E1963,$F$2:$G$7561,2,FALSE))</f>
        <v>0</v>
      </c>
    </row>
    <row r="1964" spans="1:10" x14ac:dyDescent="0.25">
      <c r="A1964">
        <f t="shared" ref="A1964:C1964" si="1451">A1424</f>
        <v>2019</v>
      </c>
      <c r="B1964" t="str">
        <f t="shared" si="1451"/>
        <v>VFM</v>
      </c>
      <c r="C1964">
        <f t="shared" si="1451"/>
        <v>0</v>
      </c>
      <c r="D1964">
        <f>IFERROR(VLOOKUP(C1964,'Enheter, modell og år'!$A$2:$B$31,2,FALSE),0)</f>
        <v>0</v>
      </c>
      <c r="E1964" t="str">
        <f>'Liste detaljert wide'!$G$1</f>
        <v>Kandidatbev</v>
      </c>
      <c r="F1964" t="str">
        <f t="shared" si="1410"/>
        <v>2019VFM0Kandidatbev</v>
      </c>
      <c r="G1964" s="3">
        <f>'Liste detaljert wide'!G344</f>
        <v>0</v>
      </c>
      <c r="H1964" t="str">
        <f>VLOOKUP(E1964,Def!$B$2:$C$15,2,FALSE)</f>
        <v>Utdanningsinsentiv</v>
      </c>
      <c r="I1964" s="3">
        <f>IF(A1964='Enheter, modell og år'!$F$2-1,0,G1964-VLOOKUP(A1964-1&amp;B1964&amp;C1964&amp;E1964,$F$2:$G$7561,2,FALSE))</f>
        <v>0</v>
      </c>
      <c r="J1964" s="3">
        <f>IF(A1964='Enheter, modell og år'!$F$2-1,0,VLOOKUP(A1964-1&amp;B1964&amp;C1964&amp;E1964,$F$2:$G$7561,2,FALSE))</f>
        <v>0</v>
      </c>
    </row>
    <row r="1965" spans="1:10" x14ac:dyDescent="0.25">
      <c r="A1965">
        <f t="shared" ref="A1965:C1965" si="1452">A1425</f>
        <v>2019</v>
      </c>
      <c r="B1965" t="str">
        <f t="shared" si="1452"/>
        <v>VFM</v>
      </c>
      <c r="C1965">
        <f t="shared" si="1452"/>
        <v>0</v>
      </c>
      <c r="D1965">
        <f>IFERROR(VLOOKUP(C1965,'Enheter, modell og år'!$A$2:$B$31,2,FALSE),0)</f>
        <v>0</v>
      </c>
      <c r="E1965" t="str">
        <f>'Liste detaljert wide'!$G$1</f>
        <v>Kandidatbev</v>
      </c>
      <c r="F1965" t="str">
        <f t="shared" si="1410"/>
        <v>2019VFM0Kandidatbev</v>
      </c>
      <c r="G1965" s="3">
        <f>'Liste detaljert wide'!G345</f>
        <v>0</v>
      </c>
      <c r="H1965" t="str">
        <f>VLOOKUP(E1965,Def!$B$2:$C$15,2,FALSE)</f>
        <v>Utdanningsinsentiv</v>
      </c>
      <c r="I1965" s="3">
        <f>IF(A1965='Enheter, modell og år'!$F$2-1,0,G1965-VLOOKUP(A1965-1&amp;B1965&amp;C1965&amp;E1965,$F$2:$G$7561,2,FALSE))</f>
        <v>0</v>
      </c>
      <c r="J1965" s="3">
        <f>IF(A1965='Enheter, modell og år'!$F$2-1,0,VLOOKUP(A1965-1&amp;B1965&amp;C1965&amp;E1965,$F$2:$G$7561,2,FALSE))</f>
        <v>0</v>
      </c>
    </row>
    <row r="1966" spans="1:10" x14ac:dyDescent="0.25">
      <c r="A1966">
        <f t="shared" ref="A1966:C1966" si="1453">A1426</f>
        <v>2019</v>
      </c>
      <c r="B1966" t="str">
        <f t="shared" si="1453"/>
        <v>VFM</v>
      </c>
      <c r="C1966">
        <f t="shared" si="1453"/>
        <v>0</v>
      </c>
      <c r="D1966">
        <f>IFERROR(VLOOKUP(C1966,'Enheter, modell og år'!$A$2:$B$31,2,FALSE),0)</f>
        <v>0</v>
      </c>
      <c r="E1966" t="str">
        <f>'Liste detaljert wide'!$G$1</f>
        <v>Kandidatbev</v>
      </c>
      <c r="F1966" t="str">
        <f t="shared" si="1410"/>
        <v>2019VFM0Kandidatbev</v>
      </c>
      <c r="G1966" s="3">
        <f>'Liste detaljert wide'!G346</f>
        <v>0</v>
      </c>
      <c r="H1966" t="str">
        <f>VLOOKUP(E1966,Def!$B$2:$C$15,2,FALSE)</f>
        <v>Utdanningsinsentiv</v>
      </c>
      <c r="I1966" s="3">
        <f>IF(A1966='Enheter, modell og år'!$F$2-1,0,G1966-VLOOKUP(A1966-1&amp;B1966&amp;C1966&amp;E1966,$F$2:$G$7561,2,FALSE))</f>
        <v>0</v>
      </c>
      <c r="J1966" s="3">
        <f>IF(A1966='Enheter, modell og år'!$F$2-1,0,VLOOKUP(A1966-1&amp;B1966&amp;C1966&amp;E1966,$F$2:$G$7561,2,FALSE))</f>
        <v>0</v>
      </c>
    </row>
    <row r="1967" spans="1:10" x14ac:dyDescent="0.25">
      <c r="A1967">
        <f t="shared" ref="A1967:C1967" si="1454">A1427</f>
        <v>2019</v>
      </c>
      <c r="B1967" t="str">
        <f t="shared" si="1454"/>
        <v>VFM</v>
      </c>
      <c r="C1967">
        <f t="shared" si="1454"/>
        <v>0</v>
      </c>
      <c r="D1967">
        <f>IFERROR(VLOOKUP(C1967,'Enheter, modell og år'!$A$2:$B$31,2,FALSE),0)</f>
        <v>0</v>
      </c>
      <c r="E1967" t="str">
        <f>'Liste detaljert wide'!$G$1</f>
        <v>Kandidatbev</v>
      </c>
      <c r="F1967" t="str">
        <f t="shared" si="1410"/>
        <v>2019VFM0Kandidatbev</v>
      </c>
      <c r="G1967" s="3">
        <f>'Liste detaljert wide'!G347</f>
        <v>0</v>
      </c>
      <c r="H1967" t="str">
        <f>VLOOKUP(E1967,Def!$B$2:$C$15,2,FALSE)</f>
        <v>Utdanningsinsentiv</v>
      </c>
      <c r="I1967" s="3">
        <f>IF(A1967='Enheter, modell og år'!$F$2-1,0,G1967-VLOOKUP(A1967-1&amp;B1967&amp;C1967&amp;E1967,$F$2:$G$7561,2,FALSE))</f>
        <v>0</v>
      </c>
      <c r="J1967" s="3">
        <f>IF(A1967='Enheter, modell og år'!$F$2-1,0,VLOOKUP(A1967-1&amp;B1967&amp;C1967&amp;E1967,$F$2:$G$7561,2,FALSE))</f>
        <v>0</v>
      </c>
    </row>
    <row r="1968" spans="1:10" x14ac:dyDescent="0.25">
      <c r="A1968">
        <f t="shared" ref="A1968:C1968" si="1455">A1428</f>
        <v>2019</v>
      </c>
      <c r="B1968" t="str">
        <f t="shared" si="1455"/>
        <v>VFM</v>
      </c>
      <c r="C1968">
        <f t="shared" si="1455"/>
        <v>0</v>
      </c>
      <c r="D1968">
        <f>IFERROR(VLOOKUP(C1968,'Enheter, modell og år'!$A$2:$B$31,2,FALSE),0)</f>
        <v>0</v>
      </c>
      <c r="E1968" t="str">
        <f>'Liste detaljert wide'!$G$1</f>
        <v>Kandidatbev</v>
      </c>
      <c r="F1968" t="str">
        <f t="shared" si="1410"/>
        <v>2019VFM0Kandidatbev</v>
      </c>
      <c r="G1968" s="3">
        <f>'Liste detaljert wide'!G348</f>
        <v>0</v>
      </c>
      <c r="H1968" t="str">
        <f>VLOOKUP(E1968,Def!$B$2:$C$15,2,FALSE)</f>
        <v>Utdanningsinsentiv</v>
      </c>
      <c r="I1968" s="3">
        <f>IF(A1968='Enheter, modell og år'!$F$2-1,0,G1968-VLOOKUP(A1968-1&amp;B1968&amp;C1968&amp;E1968,$F$2:$G$7561,2,FALSE))</f>
        <v>0</v>
      </c>
      <c r="J1968" s="3">
        <f>IF(A1968='Enheter, modell og år'!$F$2-1,0,VLOOKUP(A1968-1&amp;B1968&amp;C1968&amp;E1968,$F$2:$G$7561,2,FALSE))</f>
        <v>0</v>
      </c>
    </row>
    <row r="1969" spans="1:10" x14ac:dyDescent="0.25">
      <c r="A1969">
        <f t="shared" ref="A1969:C1969" si="1456">A1429</f>
        <v>2019</v>
      </c>
      <c r="B1969" t="str">
        <f t="shared" si="1456"/>
        <v>VFM</v>
      </c>
      <c r="C1969">
        <f t="shared" si="1456"/>
        <v>0</v>
      </c>
      <c r="D1969">
        <f>IFERROR(VLOOKUP(C1969,'Enheter, modell og år'!$A$2:$B$31,2,FALSE),0)</f>
        <v>0</v>
      </c>
      <c r="E1969" t="str">
        <f>'Liste detaljert wide'!$G$1</f>
        <v>Kandidatbev</v>
      </c>
      <c r="F1969" t="str">
        <f t="shared" si="1410"/>
        <v>2019VFM0Kandidatbev</v>
      </c>
      <c r="G1969" s="3">
        <f>'Liste detaljert wide'!G349</f>
        <v>0</v>
      </c>
      <c r="H1969" t="str">
        <f>VLOOKUP(E1969,Def!$B$2:$C$15,2,FALSE)</f>
        <v>Utdanningsinsentiv</v>
      </c>
      <c r="I1969" s="3">
        <f>IF(A1969='Enheter, modell og år'!$F$2-1,0,G1969-VLOOKUP(A1969-1&amp;B1969&amp;C1969&amp;E1969,$F$2:$G$7561,2,FALSE))</f>
        <v>0</v>
      </c>
      <c r="J1969" s="3">
        <f>IF(A1969='Enheter, modell og år'!$F$2-1,0,VLOOKUP(A1969-1&amp;B1969&amp;C1969&amp;E1969,$F$2:$G$7561,2,FALSE))</f>
        <v>0</v>
      </c>
    </row>
    <row r="1970" spans="1:10" x14ac:dyDescent="0.25">
      <c r="A1970">
        <f t="shared" ref="A1970:C1970" si="1457">A1430</f>
        <v>2019</v>
      </c>
      <c r="B1970" t="str">
        <f t="shared" si="1457"/>
        <v>VFM</v>
      </c>
      <c r="C1970">
        <f t="shared" si="1457"/>
        <v>0</v>
      </c>
      <c r="D1970">
        <f>IFERROR(VLOOKUP(C1970,'Enheter, modell og år'!$A$2:$B$31,2,FALSE),0)</f>
        <v>0</v>
      </c>
      <c r="E1970" t="str">
        <f>'Liste detaljert wide'!$G$1</f>
        <v>Kandidatbev</v>
      </c>
      <c r="F1970" t="str">
        <f t="shared" si="1410"/>
        <v>2019VFM0Kandidatbev</v>
      </c>
      <c r="G1970" s="3">
        <f>'Liste detaljert wide'!G350</f>
        <v>0</v>
      </c>
      <c r="H1970" t="str">
        <f>VLOOKUP(E1970,Def!$B$2:$C$15,2,FALSE)</f>
        <v>Utdanningsinsentiv</v>
      </c>
      <c r="I1970" s="3">
        <f>IF(A1970='Enheter, modell og år'!$F$2-1,0,G1970-VLOOKUP(A1970-1&amp;B1970&amp;C1970&amp;E1970,$F$2:$G$7561,2,FALSE))</f>
        <v>0</v>
      </c>
      <c r="J1970" s="3">
        <f>IF(A1970='Enheter, modell og år'!$F$2-1,0,VLOOKUP(A1970-1&amp;B1970&amp;C1970&amp;E1970,$F$2:$G$7561,2,FALSE))</f>
        <v>0</v>
      </c>
    </row>
    <row r="1971" spans="1:10" x14ac:dyDescent="0.25">
      <c r="A1971">
        <f t="shared" ref="A1971:C1971" si="1458">A1431</f>
        <v>2019</v>
      </c>
      <c r="B1971" t="str">
        <f t="shared" si="1458"/>
        <v>VFM</v>
      </c>
      <c r="C1971">
        <f t="shared" si="1458"/>
        <v>0</v>
      </c>
      <c r="D1971">
        <f>IFERROR(VLOOKUP(C1971,'Enheter, modell og år'!$A$2:$B$31,2,FALSE),0)</f>
        <v>0</v>
      </c>
      <c r="E1971" t="str">
        <f>'Liste detaljert wide'!$G$1</f>
        <v>Kandidatbev</v>
      </c>
      <c r="F1971" t="str">
        <f t="shared" si="1410"/>
        <v>2019VFM0Kandidatbev</v>
      </c>
      <c r="G1971" s="3">
        <f>'Liste detaljert wide'!G351</f>
        <v>0</v>
      </c>
      <c r="H1971" t="str">
        <f>VLOOKUP(E1971,Def!$B$2:$C$15,2,FALSE)</f>
        <v>Utdanningsinsentiv</v>
      </c>
      <c r="I1971" s="3">
        <f>IF(A1971='Enheter, modell og år'!$F$2-1,0,G1971-VLOOKUP(A1971-1&amp;B1971&amp;C1971&amp;E1971,$F$2:$G$7561,2,FALSE))</f>
        <v>0</v>
      </c>
      <c r="J1971" s="3">
        <f>IF(A1971='Enheter, modell og år'!$F$2-1,0,VLOOKUP(A1971-1&amp;B1971&amp;C1971&amp;E1971,$F$2:$G$7561,2,FALSE))</f>
        <v>0</v>
      </c>
    </row>
    <row r="1972" spans="1:10" x14ac:dyDescent="0.25">
      <c r="A1972">
        <f t="shared" ref="A1972:C1972" si="1459">A1432</f>
        <v>2019</v>
      </c>
      <c r="B1972" t="str">
        <f t="shared" si="1459"/>
        <v>VFM</v>
      </c>
      <c r="C1972">
        <f t="shared" si="1459"/>
        <v>0</v>
      </c>
      <c r="D1972">
        <f>IFERROR(VLOOKUP(C1972,'Enheter, modell og år'!$A$2:$B$31,2,FALSE),0)</f>
        <v>0</v>
      </c>
      <c r="E1972" t="str">
        <f>'Liste detaljert wide'!$G$1</f>
        <v>Kandidatbev</v>
      </c>
      <c r="F1972" t="str">
        <f t="shared" si="1410"/>
        <v>2019VFM0Kandidatbev</v>
      </c>
      <c r="G1972" s="3">
        <f>'Liste detaljert wide'!G352</f>
        <v>0</v>
      </c>
      <c r="H1972" t="str">
        <f>VLOOKUP(E1972,Def!$B$2:$C$15,2,FALSE)</f>
        <v>Utdanningsinsentiv</v>
      </c>
      <c r="I1972" s="3">
        <f>IF(A1972='Enheter, modell og år'!$F$2-1,0,G1972-VLOOKUP(A1972-1&amp;B1972&amp;C1972&amp;E1972,$F$2:$G$7561,2,FALSE))</f>
        <v>0</v>
      </c>
      <c r="J1972" s="3">
        <f>IF(A1972='Enheter, modell og år'!$F$2-1,0,VLOOKUP(A1972-1&amp;B1972&amp;C1972&amp;E1972,$F$2:$G$7561,2,FALSE))</f>
        <v>0</v>
      </c>
    </row>
    <row r="1973" spans="1:10" x14ac:dyDescent="0.25">
      <c r="A1973">
        <f t="shared" ref="A1973:C1973" si="1460">A1433</f>
        <v>2019</v>
      </c>
      <c r="B1973" t="str">
        <f t="shared" si="1460"/>
        <v>VFM</v>
      </c>
      <c r="C1973">
        <f t="shared" si="1460"/>
        <v>0</v>
      </c>
      <c r="D1973">
        <f>IFERROR(VLOOKUP(C1973,'Enheter, modell og år'!$A$2:$B$31,2,FALSE),0)</f>
        <v>0</v>
      </c>
      <c r="E1973" t="str">
        <f>'Liste detaljert wide'!$G$1</f>
        <v>Kandidatbev</v>
      </c>
      <c r="F1973" t="str">
        <f t="shared" si="1410"/>
        <v>2019VFM0Kandidatbev</v>
      </c>
      <c r="G1973" s="3">
        <f>'Liste detaljert wide'!G353</f>
        <v>0</v>
      </c>
      <c r="H1973" t="str">
        <f>VLOOKUP(E1973,Def!$B$2:$C$15,2,FALSE)</f>
        <v>Utdanningsinsentiv</v>
      </c>
      <c r="I1973" s="3">
        <f>IF(A1973='Enheter, modell og år'!$F$2-1,0,G1973-VLOOKUP(A1973-1&amp;B1973&amp;C1973&amp;E1973,$F$2:$G$7561,2,FALSE))</f>
        <v>0</v>
      </c>
      <c r="J1973" s="3">
        <f>IF(A1973='Enheter, modell og år'!$F$2-1,0,VLOOKUP(A1973-1&amp;B1973&amp;C1973&amp;E1973,$F$2:$G$7561,2,FALSE))</f>
        <v>0</v>
      </c>
    </row>
    <row r="1974" spans="1:10" x14ac:dyDescent="0.25">
      <c r="A1974">
        <f t="shared" ref="A1974:C1974" si="1461">A1434</f>
        <v>2019</v>
      </c>
      <c r="B1974" t="str">
        <f t="shared" si="1461"/>
        <v>VFM</v>
      </c>
      <c r="C1974">
        <f t="shared" si="1461"/>
        <v>0</v>
      </c>
      <c r="D1974">
        <f>IFERROR(VLOOKUP(C1974,'Enheter, modell og år'!$A$2:$B$31,2,FALSE),0)</f>
        <v>0</v>
      </c>
      <c r="E1974" t="str">
        <f>'Liste detaljert wide'!$G$1</f>
        <v>Kandidatbev</v>
      </c>
      <c r="F1974" t="str">
        <f t="shared" si="1410"/>
        <v>2019VFM0Kandidatbev</v>
      </c>
      <c r="G1974" s="3">
        <f>'Liste detaljert wide'!G354</f>
        <v>0</v>
      </c>
      <c r="H1974" t="str">
        <f>VLOOKUP(E1974,Def!$B$2:$C$15,2,FALSE)</f>
        <v>Utdanningsinsentiv</v>
      </c>
      <c r="I1974" s="3">
        <f>IF(A1974='Enheter, modell og år'!$F$2-1,0,G1974-VLOOKUP(A1974-1&amp;B1974&amp;C1974&amp;E1974,$F$2:$G$7561,2,FALSE))</f>
        <v>0</v>
      </c>
      <c r="J1974" s="3">
        <f>IF(A1974='Enheter, modell og år'!$F$2-1,0,VLOOKUP(A1974-1&amp;B1974&amp;C1974&amp;E1974,$F$2:$G$7561,2,FALSE))</f>
        <v>0</v>
      </c>
    </row>
    <row r="1975" spans="1:10" x14ac:dyDescent="0.25">
      <c r="A1975">
        <f t="shared" ref="A1975:C1975" si="1462">A1435</f>
        <v>2019</v>
      </c>
      <c r="B1975" t="str">
        <f t="shared" si="1462"/>
        <v>VFM</v>
      </c>
      <c r="C1975">
        <f t="shared" si="1462"/>
        <v>0</v>
      </c>
      <c r="D1975">
        <f>IFERROR(VLOOKUP(C1975,'Enheter, modell og år'!$A$2:$B$31,2,FALSE),0)</f>
        <v>0</v>
      </c>
      <c r="E1975" t="str">
        <f>'Liste detaljert wide'!$G$1</f>
        <v>Kandidatbev</v>
      </c>
      <c r="F1975" t="str">
        <f t="shared" si="1410"/>
        <v>2019VFM0Kandidatbev</v>
      </c>
      <c r="G1975" s="3">
        <f>'Liste detaljert wide'!G355</f>
        <v>0</v>
      </c>
      <c r="H1975" t="str">
        <f>VLOOKUP(E1975,Def!$B$2:$C$15,2,FALSE)</f>
        <v>Utdanningsinsentiv</v>
      </c>
      <c r="I1975" s="3">
        <f>IF(A1975='Enheter, modell og år'!$F$2-1,0,G1975-VLOOKUP(A1975-1&amp;B1975&amp;C1975&amp;E1975,$F$2:$G$7561,2,FALSE))</f>
        <v>0</v>
      </c>
      <c r="J1975" s="3">
        <f>IF(A1975='Enheter, modell og år'!$F$2-1,0,VLOOKUP(A1975-1&amp;B1975&amp;C1975&amp;E1975,$F$2:$G$7561,2,FALSE))</f>
        <v>0</v>
      </c>
    </row>
    <row r="1976" spans="1:10" x14ac:dyDescent="0.25">
      <c r="A1976">
        <f t="shared" ref="A1976:C1976" si="1463">A1436</f>
        <v>2019</v>
      </c>
      <c r="B1976" t="str">
        <f t="shared" si="1463"/>
        <v>VFM</v>
      </c>
      <c r="C1976">
        <f t="shared" si="1463"/>
        <v>0</v>
      </c>
      <c r="D1976">
        <f>IFERROR(VLOOKUP(C1976,'Enheter, modell og år'!$A$2:$B$31,2,FALSE),0)</f>
        <v>0</v>
      </c>
      <c r="E1976" t="str">
        <f>'Liste detaljert wide'!$G$1</f>
        <v>Kandidatbev</v>
      </c>
      <c r="F1976" t="str">
        <f t="shared" si="1410"/>
        <v>2019VFM0Kandidatbev</v>
      </c>
      <c r="G1976" s="3">
        <f>'Liste detaljert wide'!G356</f>
        <v>0</v>
      </c>
      <c r="H1976" t="str">
        <f>VLOOKUP(E1976,Def!$B$2:$C$15,2,FALSE)</f>
        <v>Utdanningsinsentiv</v>
      </c>
      <c r="I1976" s="3">
        <f>IF(A1976='Enheter, modell og år'!$F$2-1,0,G1976-VLOOKUP(A1976-1&amp;B1976&amp;C1976&amp;E1976,$F$2:$G$7561,2,FALSE))</f>
        <v>0</v>
      </c>
      <c r="J1976" s="3">
        <f>IF(A1976='Enheter, modell og år'!$F$2-1,0,VLOOKUP(A1976-1&amp;B1976&amp;C1976&amp;E1976,$F$2:$G$7561,2,FALSE))</f>
        <v>0</v>
      </c>
    </row>
    <row r="1977" spans="1:10" x14ac:dyDescent="0.25">
      <c r="A1977">
        <f t="shared" ref="A1977:C1977" si="1464">A1437</f>
        <v>2019</v>
      </c>
      <c r="B1977" t="str">
        <f t="shared" si="1464"/>
        <v>VFM</v>
      </c>
      <c r="C1977">
        <f t="shared" si="1464"/>
        <v>0</v>
      </c>
      <c r="D1977">
        <f>IFERROR(VLOOKUP(C1977,'Enheter, modell og år'!$A$2:$B$31,2,FALSE),0)</f>
        <v>0</v>
      </c>
      <c r="E1977" t="str">
        <f>'Liste detaljert wide'!$G$1</f>
        <v>Kandidatbev</v>
      </c>
      <c r="F1977" t="str">
        <f t="shared" si="1410"/>
        <v>2019VFM0Kandidatbev</v>
      </c>
      <c r="G1977" s="3">
        <f>'Liste detaljert wide'!G357</f>
        <v>0</v>
      </c>
      <c r="H1977" t="str">
        <f>VLOOKUP(E1977,Def!$B$2:$C$15,2,FALSE)</f>
        <v>Utdanningsinsentiv</v>
      </c>
      <c r="I1977" s="3">
        <f>IF(A1977='Enheter, modell og år'!$F$2-1,0,G1977-VLOOKUP(A1977-1&amp;B1977&amp;C1977&amp;E1977,$F$2:$G$7561,2,FALSE))</f>
        <v>0</v>
      </c>
      <c r="J1977" s="3">
        <f>IF(A1977='Enheter, modell og år'!$F$2-1,0,VLOOKUP(A1977-1&amp;B1977&amp;C1977&amp;E1977,$F$2:$G$7561,2,FALSE))</f>
        <v>0</v>
      </c>
    </row>
    <row r="1978" spans="1:10" x14ac:dyDescent="0.25">
      <c r="A1978">
        <f t="shared" ref="A1978:C1978" si="1465">A1438</f>
        <v>2019</v>
      </c>
      <c r="B1978" t="str">
        <f t="shared" si="1465"/>
        <v>VFM</v>
      </c>
      <c r="C1978">
        <f t="shared" si="1465"/>
        <v>0</v>
      </c>
      <c r="D1978">
        <f>IFERROR(VLOOKUP(C1978,'Enheter, modell og år'!$A$2:$B$31,2,FALSE),0)</f>
        <v>0</v>
      </c>
      <c r="E1978" t="str">
        <f>'Liste detaljert wide'!$G$1</f>
        <v>Kandidatbev</v>
      </c>
      <c r="F1978" t="str">
        <f t="shared" si="1410"/>
        <v>2019VFM0Kandidatbev</v>
      </c>
      <c r="G1978" s="3">
        <f>'Liste detaljert wide'!G358</f>
        <v>0</v>
      </c>
      <c r="H1978" t="str">
        <f>VLOOKUP(E1978,Def!$B$2:$C$15,2,FALSE)</f>
        <v>Utdanningsinsentiv</v>
      </c>
      <c r="I1978" s="3">
        <f>IF(A1978='Enheter, modell og år'!$F$2-1,0,G1978-VLOOKUP(A1978-1&amp;B1978&amp;C1978&amp;E1978,$F$2:$G$7561,2,FALSE))</f>
        <v>0</v>
      </c>
      <c r="J1978" s="3">
        <f>IF(A1978='Enheter, modell og år'!$F$2-1,0,VLOOKUP(A1978-1&amp;B1978&amp;C1978&amp;E1978,$F$2:$G$7561,2,FALSE))</f>
        <v>0</v>
      </c>
    </row>
    <row r="1979" spans="1:10" x14ac:dyDescent="0.25">
      <c r="A1979">
        <f t="shared" ref="A1979:C1979" si="1466">A1439</f>
        <v>2019</v>
      </c>
      <c r="B1979" t="str">
        <f t="shared" si="1466"/>
        <v>VFM</v>
      </c>
      <c r="C1979">
        <f t="shared" si="1466"/>
        <v>0</v>
      </c>
      <c r="D1979">
        <f>IFERROR(VLOOKUP(C1979,'Enheter, modell og år'!$A$2:$B$31,2,FALSE),0)</f>
        <v>0</v>
      </c>
      <c r="E1979" t="str">
        <f>'Liste detaljert wide'!$G$1</f>
        <v>Kandidatbev</v>
      </c>
      <c r="F1979" t="str">
        <f t="shared" si="1410"/>
        <v>2019VFM0Kandidatbev</v>
      </c>
      <c r="G1979" s="3">
        <f>'Liste detaljert wide'!G359</f>
        <v>0</v>
      </c>
      <c r="H1979" t="str">
        <f>VLOOKUP(E1979,Def!$B$2:$C$15,2,FALSE)</f>
        <v>Utdanningsinsentiv</v>
      </c>
      <c r="I1979" s="3">
        <f>IF(A1979='Enheter, modell og år'!$F$2-1,0,G1979-VLOOKUP(A1979-1&amp;B1979&amp;C1979&amp;E1979,$F$2:$G$7561,2,FALSE))</f>
        <v>0</v>
      </c>
      <c r="J1979" s="3">
        <f>IF(A1979='Enheter, modell og år'!$F$2-1,0,VLOOKUP(A1979-1&amp;B1979&amp;C1979&amp;E1979,$F$2:$G$7561,2,FALSE))</f>
        <v>0</v>
      </c>
    </row>
    <row r="1980" spans="1:10" x14ac:dyDescent="0.25">
      <c r="A1980">
        <f t="shared" ref="A1980:C1980" si="1467">A1440</f>
        <v>2019</v>
      </c>
      <c r="B1980" t="str">
        <f t="shared" si="1467"/>
        <v>VFM</v>
      </c>
      <c r="C1980">
        <f t="shared" si="1467"/>
        <v>0</v>
      </c>
      <c r="D1980">
        <f>IFERROR(VLOOKUP(C1980,'Enheter, modell og år'!$A$2:$B$31,2,FALSE),0)</f>
        <v>0</v>
      </c>
      <c r="E1980" t="str">
        <f>'Liste detaljert wide'!$G$1</f>
        <v>Kandidatbev</v>
      </c>
      <c r="F1980" t="str">
        <f t="shared" si="1410"/>
        <v>2019VFM0Kandidatbev</v>
      </c>
      <c r="G1980" s="3">
        <f>'Liste detaljert wide'!G360</f>
        <v>0</v>
      </c>
      <c r="H1980" t="str">
        <f>VLOOKUP(E1980,Def!$B$2:$C$15,2,FALSE)</f>
        <v>Utdanningsinsentiv</v>
      </c>
      <c r="I1980" s="3">
        <f>IF(A1980='Enheter, modell og år'!$F$2-1,0,G1980-VLOOKUP(A1980-1&amp;B1980&amp;C1980&amp;E1980,$F$2:$G$7561,2,FALSE))</f>
        <v>0</v>
      </c>
      <c r="J1980" s="3">
        <f>IF(A1980='Enheter, modell og år'!$F$2-1,0,VLOOKUP(A1980-1&amp;B1980&amp;C1980&amp;E1980,$F$2:$G$7561,2,FALSE))</f>
        <v>0</v>
      </c>
    </row>
    <row r="1981" spans="1:10" x14ac:dyDescent="0.25">
      <c r="A1981">
        <f t="shared" ref="A1981:C1981" si="1468">A1441</f>
        <v>2019</v>
      </c>
      <c r="B1981" t="str">
        <f t="shared" si="1468"/>
        <v>VFM</v>
      </c>
      <c r="C1981">
        <f t="shared" si="1468"/>
        <v>0</v>
      </c>
      <c r="D1981">
        <f>IFERROR(VLOOKUP(C1981,'Enheter, modell og år'!$A$2:$B$31,2,FALSE),0)</f>
        <v>0</v>
      </c>
      <c r="E1981" t="str">
        <f>'Liste detaljert wide'!$G$1</f>
        <v>Kandidatbev</v>
      </c>
      <c r="F1981" t="str">
        <f t="shared" si="1410"/>
        <v>2019VFM0Kandidatbev</v>
      </c>
      <c r="G1981" s="3">
        <f>'Liste detaljert wide'!G361</f>
        <v>0</v>
      </c>
      <c r="H1981" t="str">
        <f>VLOOKUP(E1981,Def!$B$2:$C$15,2,FALSE)</f>
        <v>Utdanningsinsentiv</v>
      </c>
      <c r="I1981" s="3">
        <f>IF(A1981='Enheter, modell og år'!$F$2-1,0,G1981-VLOOKUP(A1981-1&amp;B1981&amp;C1981&amp;E1981,$F$2:$G$7561,2,FALSE))</f>
        <v>0</v>
      </c>
      <c r="J1981" s="3">
        <f>IF(A1981='Enheter, modell og år'!$F$2-1,0,VLOOKUP(A1981-1&amp;B1981&amp;C1981&amp;E1981,$F$2:$G$7561,2,FALSE))</f>
        <v>0</v>
      </c>
    </row>
    <row r="1982" spans="1:10" x14ac:dyDescent="0.25">
      <c r="A1982">
        <f t="shared" ref="A1982:C1982" si="1469">A1442</f>
        <v>2020</v>
      </c>
      <c r="B1982" t="str">
        <f t="shared" si="1469"/>
        <v>VFM</v>
      </c>
      <c r="C1982">
        <f t="shared" si="1469"/>
        <v>0</v>
      </c>
      <c r="D1982">
        <f>IFERROR(VLOOKUP(C1982,'Enheter, modell og år'!$A$2:$B$31,2,FALSE),0)</f>
        <v>0</v>
      </c>
      <c r="E1982" t="str">
        <f>'Liste detaljert wide'!$G$1</f>
        <v>Kandidatbev</v>
      </c>
      <c r="F1982" t="str">
        <f t="shared" si="1410"/>
        <v>2020VFM0Kandidatbev</v>
      </c>
      <c r="G1982" s="3">
        <f>'Liste detaljert wide'!G362</f>
        <v>0</v>
      </c>
      <c r="H1982" t="str">
        <f>VLOOKUP(E1982,Def!$B$2:$C$15,2,FALSE)</f>
        <v>Utdanningsinsentiv</v>
      </c>
      <c r="I1982" s="3">
        <f>IF(A1982='Enheter, modell og år'!$F$2-1,0,G1982-VLOOKUP(A1982-1&amp;B1982&amp;C1982&amp;E1982,$F$2:$G$7561,2,FALSE))</f>
        <v>0</v>
      </c>
      <c r="J1982" s="3">
        <f>IF(A1982='Enheter, modell og år'!$F$2-1,0,VLOOKUP(A1982-1&amp;B1982&amp;C1982&amp;E1982,$F$2:$G$7561,2,FALSE))</f>
        <v>0</v>
      </c>
    </row>
    <row r="1983" spans="1:10" x14ac:dyDescent="0.25">
      <c r="A1983">
        <f t="shared" ref="A1983:C1983" si="1470">A1443</f>
        <v>2020</v>
      </c>
      <c r="B1983" t="str">
        <f t="shared" si="1470"/>
        <v>VFM</v>
      </c>
      <c r="C1983">
        <f t="shared" si="1470"/>
        <v>0</v>
      </c>
      <c r="D1983">
        <f>IFERROR(VLOOKUP(C1983,'Enheter, modell og år'!$A$2:$B$31,2,FALSE),0)</f>
        <v>0</v>
      </c>
      <c r="E1983" t="str">
        <f>'Liste detaljert wide'!$G$1</f>
        <v>Kandidatbev</v>
      </c>
      <c r="F1983" t="str">
        <f t="shared" si="1410"/>
        <v>2020VFM0Kandidatbev</v>
      </c>
      <c r="G1983" s="3">
        <f>'Liste detaljert wide'!G363</f>
        <v>0</v>
      </c>
      <c r="H1983" t="str">
        <f>VLOOKUP(E1983,Def!$B$2:$C$15,2,FALSE)</f>
        <v>Utdanningsinsentiv</v>
      </c>
      <c r="I1983" s="3">
        <f>IF(A1983='Enheter, modell og år'!$F$2-1,0,G1983-VLOOKUP(A1983-1&amp;B1983&amp;C1983&amp;E1983,$F$2:$G$7561,2,FALSE))</f>
        <v>0</v>
      </c>
      <c r="J1983" s="3">
        <f>IF(A1983='Enheter, modell og år'!$F$2-1,0,VLOOKUP(A1983-1&amp;B1983&amp;C1983&amp;E1983,$F$2:$G$7561,2,FALSE))</f>
        <v>0</v>
      </c>
    </row>
    <row r="1984" spans="1:10" x14ac:dyDescent="0.25">
      <c r="A1984">
        <f t="shared" ref="A1984:C1984" si="1471">A1444</f>
        <v>2020</v>
      </c>
      <c r="B1984" t="str">
        <f t="shared" si="1471"/>
        <v>VFM</v>
      </c>
      <c r="C1984">
        <f t="shared" si="1471"/>
        <v>0</v>
      </c>
      <c r="D1984">
        <f>IFERROR(VLOOKUP(C1984,'Enheter, modell og år'!$A$2:$B$31,2,FALSE),0)</f>
        <v>0</v>
      </c>
      <c r="E1984" t="str">
        <f>'Liste detaljert wide'!$G$1</f>
        <v>Kandidatbev</v>
      </c>
      <c r="F1984" t="str">
        <f t="shared" si="1410"/>
        <v>2020VFM0Kandidatbev</v>
      </c>
      <c r="G1984" s="3">
        <f>'Liste detaljert wide'!G364</f>
        <v>0</v>
      </c>
      <c r="H1984" t="str">
        <f>VLOOKUP(E1984,Def!$B$2:$C$15,2,FALSE)</f>
        <v>Utdanningsinsentiv</v>
      </c>
      <c r="I1984" s="3">
        <f>IF(A1984='Enheter, modell og år'!$F$2-1,0,G1984-VLOOKUP(A1984-1&amp;B1984&amp;C1984&amp;E1984,$F$2:$G$7561,2,FALSE))</f>
        <v>0</v>
      </c>
      <c r="J1984" s="3">
        <f>IF(A1984='Enheter, modell og år'!$F$2-1,0,VLOOKUP(A1984-1&amp;B1984&amp;C1984&amp;E1984,$F$2:$G$7561,2,FALSE))</f>
        <v>0</v>
      </c>
    </row>
    <row r="1985" spans="1:10" x14ac:dyDescent="0.25">
      <c r="A1985">
        <f t="shared" ref="A1985:C1985" si="1472">A1445</f>
        <v>2020</v>
      </c>
      <c r="B1985" t="str">
        <f t="shared" si="1472"/>
        <v>VFM</v>
      </c>
      <c r="C1985">
        <f t="shared" si="1472"/>
        <v>0</v>
      </c>
      <c r="D1985">
        <f>IFERROR(VLOOKUP(C1985,'Enheter, modell og år'!$A$2:$B$31,2,FALSE),0)</f>
        <v>0</v>
      </c>
      <c r="E1985" t="str">
        <f>'Liste detaljert wide'!$G$1</f>
        <v>Kandidatbev</v>
      </c>
      <c r="F1985" t="str">
        <f t="shared" si="1410"/>
        <v>2020VFM0Kandidatbev</v>
      </c>
      <c r="G1985" s="3">
        <f>'Liste detaljert wide'!G365</f>
        <v>0</v>
      </c>
      <c r="H1985" t="str">
        <f>VLOOKUP(E1985,Def!$B$2:$C$15,2,FALSE)</f>
        <v>Utdanningsinsentiv</v>
      </c>
      <c r="I1985" s="3">
        <f>IF(A1985='Enheter, modell og år'!$F$2-1,0,G1985-VLOOKUP(A1985-1&amp;B1985&amp;C1985&amp;E1985,$F$2:$G$7561,2,FALSE))</f>
        <v>0</v>
      </c>
      <c r="J1985" s="3">
        <f>IF(A1985='Enheter, modell og år'!$F$2-1,0,VLOOKUP(A1985-1&amp;B1985&amp;C1985&amp;E1985,$F$2:$G$7561,2,FALSE))</f>
        <v>0</v>
      </c>
    </row>
    <row r="1986" spans="1:10" x14ac:dyDescent="0.25">
      <c r="A1986">
        <f t="shared" ref="A1986:C1986" si="1473">A1446</f>
        <v>2020</v>
      </c>
      <c r="B1986" t="str">
        <f t="shared" si="1473"/>
        <v>VFM</v>
      </c>
      <c r="C1986">
        <f t="shared" si="1473"/>
        <v>0</v>
      </c>
      <c r="D1986">
        <f>IFERROR(VLOOKUP(C1986,'Enheter, modell og år'!$A$2:$B$31,2,FALSE),0)</f>
        <v>0</v>
      </c>
      <c r="E1986" t="str">
        <f>'Liste detaljert wide'!$G$1</f>
        <v>Kandidatbev</v>
      </c>
      <c r="F1986" t="str">
        <f t="shared" si="1410"/>
        <v>2020VFM0Kandidatbev</v>
      </c>
      <c r="G1986" s="3">
        <f>'Liste detaljert wide'!G366</f>
        <v>0</v>
      </c>
      <c r="H1986" t="str">
        <f>VLOOKUP(E1986,Def!$B$2:$C$15,2,FALSE)</f>
        <v>Utdanningsinsentiv</v>
      </c>
      <c r="I1986" s="3">
        <f>IF(A1986='Enheter, modell og år'!$F$2-1,0,G1986-VLOOKUP(A1986-1&amp;B1986&amp;C1986&amp;E1986,$F$2:$G$7561,2,FALSE))</f>
        <v>0</v>
      </c>
      <c r="J1986" s="3">
        <f>IF(A1986='Enheter, modell og år'!$F$2-1,0,VLOOKUP(A1986-1&amp;B1986&amp;C1986&amp;E1986,$F$2:$G$7561,2,FALSE))</f>
        <v>0</v>
      </c>
    </row>
    <row r="1987" spans="1:10" x14ac:dyDescent="0.25">
      <c r="A1987">
        <f t="shared" ref="A1987:C1987" si="1474">A1447</f>
        <v>2020</v>
      </c>
      <c r="B1987" t="str">
        <f t="shared" si="1474"/>
        <v>VFM</v>
      </c>
      <c r="C1987">
        <f t="shared" si="1474"/>
        <v>0</v>
      </c>
      <c r="D1987">
        <f>IFERROR(VLOOKUP(C1987,'Enheter, modell og år'!$A$2:$B$31,2,FALSE),0)</f>
        <v>0</v>
      </c>
      <c r="E1987" t="str">
        <f>'Liste detaljert wide'!$G$1</f>
        <v>Kandidatbev</v>
      </c>
      <c r="F1987" t="str">
        <f t="shared" ref="F1987:F2050" si="1475">A1987&amp;B1987&amp;C1987&amp;E1987</f>
        <v>2020VFM0Kandidatbev</v>
      </c>
      <c r="G1987" s="3">
        <f>'Liste detaljert wide'!G367</f>
        <v>0</v>
      </c>
      <c r="H1987" t="str">
        <f>VLOOKUP(E1987,Def!$B$2:$C$15,2,FALSE)</f>
        <v>Utdanningsinsentiv</v>
      </c>
      <c r="I1987" s="3">
        <f>IF(A1987='Enheter, modell og år'!$F$2-1,0,G1987-VLOOKUP(A1987-1&amp;B1987&amp;C1987&amp;E1987,$F$2:$G$7561,2,FALSE))</f>
        <v>0</v>
      </c>
      <c r="J1987" s="3">
        <f>IF(A1987='Enheter, modell og år'!$F$2-1,0,VLOOKUP(A1987-1&amp;B1987&amp;C1987&amp;E1987,$F$2:$G$7561,2,FALSE))</f>
        <v>0</v>
      </c>
    </row>
    <row r="1988" spans="1:10" x14ac:dyDescent="0.25">
      <c r="A1988">
        <f t="shared" ref="A1988:C1988" si="1476">A1448</f>
        <v>2020</v>
      </c>
      <c r="B1988" t="str">
        <f t="shared" si="1476"/>
        <v>VFM</v>
      </c>
      <c r="C1988">
        <f t="shared" si="1476"/>
        <v>0</v>
      </c>
      <c r="D1988">
        <f>IFERROR(VLOOKUP(C1988,'Enheter, modell og år'!$A$2:$B$31,2,FALSE),0)</f>
        <v>0</v>
      </c>
      <c r="E1988" t="str">
        <f>'Liste detaljert wide'!$G$1</f>
        <v>Kandidatbev</v>
      </c>
      <c r="F1988" t="str">
        <f t="shared" si="1475"/>
        <v>2020VFM0Kandidatbev</v>
      </c>
      <c r="G1988" s="3">
        <f>'Liste detaljert wide'!G368</f>
        <v>0</v>
      </c>
      <c r="H1988" t="str">
        <f>VLOOKUP(E1988,Def!$B$2:$C$15,2,FALSE)</f>
        <v>Utdanningsinsentiv</v>
      </c>
      <c r="I1988" s="3">
        <f>IF(A1988='Enheter, modell og år'!$F$2-1,0,G1988-VLOOKUP(A1988-1&amp;B1988&amp;C1988&amp;E1988,$F$2:$G$7561,2,FALSE))</f>
        <v>0</v>
      </c>
      <c r="J1988" s="3">
        <f>IF(A1988='Enheter, modell og år'!$F$2-1,0,VLOOKUP(A1988-1&amp;B1988&amp;C1988&amp;E1988,$F$2:$G$7561,2,FALSE))</f>
        <v>0</v>
      </c>
    </row>
    <row r="1989" spans="1:10" x14ac:dyDescent="0.25">
      <c r="A1989">
        <f t="shared" ref="A1989:C1989" si="1477">A1449</f>
        <v>2020</v>
      </c>
      <c r="B1989" t="str">
        <f t="shared" si="1477"/>
        <v>VFM</v>
      </c>
      <c r="C1989">
        <f t="shared" si="1477"/>
        <v>0</v>
      </c>
      <c r="D1989">
        <f>IFERROR(VLOOKUP(C1989,'Enheter, modell og år'!$A$2:$B$31,2,FALSE),0)</f>
        <v>0</v>
      </c>
      <c r="E1989" t="str">
        <f>'Liste detaljert wide'!$G$1</f>
        <v>Kandidatbev</v>
      </c>
      <c r="F1989" t="str">
        <f t="shared" si="1475"/>
        <v>2020VFM0Kandidatbev</v>
      </c>
      <c r="G1989" s="3">
        <f>'Liste detaljert wide'!G369</f>
        <v>0</v>
      </c>
      <c r="H1989" t="str">
        <f>VLOOKUP(E1989,Def!$B$2:$C$15,2,FALSE)</f>
        <v>Utdanningsinsentiv</v>
      </c>
      <c r="I1989" s="3">
        <f>IF(A1989='Enheter, modell og år'!$F$2-1,0,G1989-VLOOKUP(A1989-1&amp;B1989&amp;C1989&amp;E1989,$F$2:$G$7561,2,FALSE))</f>
        <v>0</v>
      </c>
      <c r="J1989" s="3">
        <f>IF(A1989='Enheter, modell og år'!$F$2-1,0,VLOOKUP(A1989-1&amp;B1989&amp;C1989&amp;E1989,$F$2:$G$7561,2,FALSE))</f>
        <v>0</v>
      </c>
    </row>
    <row r="1990" spans="1:10" x14ac:dyDescent="0.25">
      <c r="A1990">
        <f t="shared" ref="A1990:C1990" si="1478">A1450</f>
        <v>2020</v>
      </c>
      <c r="B1990" t="str">
        <f t="shared" si="1478"/>
        <v>VFM</v>
      </c>
      <c r="C1990">
        <f t="shared" si="1478"/>
        <v>0</v>
      </c>
      <c r="D1990">
        <f>IFERROR(VLOOKUP(C1990,'Enheter, modell og år'!$A$2:$B$31,2,FALSE),0)</f>
        <v>0</v>
      </c>
      <c r="E1990" t="str">
        <f>'Liste detaljert wide'!$G$1</f>
        <v>Kandidatbev</v>
      </c>
      <c r="F1990" t="str">
        <f t="shared" si="1475"/>
        <v>2020VFM0Kandidatbev</v>
      </c>
      <c r="G1990" s="3">
        <f>'Liste detaljert wide'!G370</f>
        <v>0</v>
      </c>
      <c r="H1990" t="str">
        <f>VLOOKUP(E1990,Def!$B$2:$C$15,2,FALSE)</f>
        <v>Utdanningsinsentiv</v>
      </c>
      <c r="I1990" s="3">
        <f>IF(A1990='Enheter, modell og år'!$F$2-1,0,G1990-VLOOKUP(A1990-1&amp;B1990&amp;C1990&amp;E1990,$F$2:$G$7561,2,FALSE))</f>
        <v>0</v>
      </c>
      <c r="J1990" s="3">
        <f>IF(A1990='Enheter, modell og år'!$F$2-1,0,VLOOKUP(A1990-1&amp;B1990&amp;C1990&amp;E1990,$F$2:$G$7561,2,FALSE))</f>
        <v>0</v>
      </c>
    </row>
    <row r="1991" spans="1:10" x14ac:dyDescent="0.25">
      <c r="A1991">
        <f t="shared" ref="A1991:C1991" si="1479">A1451</f>
        <v>2020</v>
      </c>
      <c r="B1991" t="str">
        <f t="shared" si="1479"/>
        <v>VFM</v>
      </c>
      <c r="C1991">
        <f t="shared" si="1479"/>
        <v>0</v>
      </c>
      <c r="D1991">
        <f>IFERROR(VLOOKUP(C1991,'Enheter, modell og år'!$A$2:$B$31,2,FALSE),0)</f>
        <v>0</v>
      </c>
      <c r="E1991" t="str">
        <f>'Liste detaljert wide'!$G$1</f>
        <v>Kandidatbev</v>
      </c>
      <c r="F1991" t="str">
        <f t="shared" si="1475"/>
        <v>2020VFM0Kandidatbev</v>
      </c>
      <c r="G1991" s="3">
        <f>'Liste detaljert wide'!G371</f>
        <v>0</v>
      </c>
      <c r="H1991" t="str">
        <f>VLOOKUP(E1991,Def!$B$2:$C$15,2,FALSE)</f>
        <v>Utdanningsinsentiv</v>
      </c>
      <c r="I1991" s="3">
        <f>IF(A1991='Enheter, modell og år'!$F$2-1,0,G1991-VLOOKUP(A1991-1&amp;B1991&amp;C1991&amp;E1991,$F$2:$G$7561,2,FALSE))</f>
        <v>0</v>
      </c>
      <c r="J1991" s="3">
        <f>IF(A1991='Enheter, modell og år'!$F$2-1,0,VLOOKUP(A1991-1&amp;B1991&amp;C1991&amp;E1991,$F$2:$G$7561,2,FALSE))</f>
        <v>0</v>
      </c>
    </row>
    <row r="1992" spans="1:10" x14ac:dyDescent="0.25">
      <c r="A1992">
        <f t="shared" ref="A1992:C1992" si="1480">A1452</f>
        <v>2020</v>
      </c>
      <c r="B1992" t="str">
        <f t="shared" si="1480"/>
        <v>VFM</v>
      </c>
      <c r="C1992">
        <f t="shared" si="1480"/>
        <v>0</v>
      </c>
      <c r="D1992">
        <f>IFERROR(VLOOKUP(C1992,'Enheter, modell og år'!$A$2:$B$31,2,FALSE),0)</f>
        <v>0</v>
      </c>
      <c r="E1992" t="str">
        <f>'Liste detaljert wide'!$G$1</f>
        <v>Kandidatbev</v>
      </c>
      <c r="F1992" t="str">
        <f t="shared" si="1475"/>
        <v>2020VFM0Kandidatbev</v>
      </c>
      <c r="G1992" s="3">
        <f>'Liste detaljert wide'!G372</f>
        <v>0</v>
      </c>
      <c r="H1992" t="str">
        <f>VLOOKUP(E1992,Def!$B$2:$C$15,2,FALSE)</f>
        <v>Utdanningsinsentiv</v>
      </c>
      <c r="I1992" s="3">
        <f>IF(A1992='Enheter, modell og år'!$F$2-1,0,G1992-VLOOKUP(A1992-1&amp;B1992&amp;C1992&amp;E1992,$F$2:$G$7561,2,FALSE))</f>
        <v>0</v>
      </c>
      <c r="J1992" s="3">
        <f>IF(A1992='Enheter, modell og år'!$F$2-1,0,VLOOKUP(A1992-1&amp;B1992&amp;C1992&amp;E1992,$F$2:$G$7561,2,FALSE))</f>
        <v>0</v>
      </c>
    </row>
    <row r="1993" spans="1:10" x14ac:dyDescent="0.25">
      <c r="A1993">
        <f t="shared" ref="A1993:C1993" si="1481">A1453</f>
        <v>2020</v>
      </c>
      <c r="B1993" t="str">
        <f t="shared" si="1481"/>
        <v>VFM</v>
      </c>
      <c r="C1993">
        <f t="shared" si="1481"/>
        <v>0</v>
      </c>
      <c r="D1993">
        <f>IFERROR(VLOOKUP(C1993,'Enheter, modell og år'!$A$2:$B$31,2,FALSE),0)</f>
        <v>0</v>
      </c>
      <c r="E1993" t="str">
        <f>'Liste detaljert wide'!$G$1</f>
        <v>Kandidatbev</v>
      </c>
      <c r="F1993" t="str">
        <f t="shared" si="1475"/>
        <v>2020VFM0Kandidatbev</v>
      </c>
      <c r="G1993" s="3">
        <f>'Liste detaljert wide'!G373</f>
        <v>0</v>
      </c>
      <c r="H1993" t="str">
        <f>VLOOKUP(E1993,Def!$B$2:$C$15,2,FALSE)</f>
        <v>Utdanningsinsentiv</v>
      </c>
      <c r="I1993" s="3">
        <f>IF(A1993='Enheter, modell og år'!$F$2-1,0,G1993-VLOOKUP(A1993-1&amp;B1993&amp;C1993&amp;E1993,$F$2:$G$7561,2,FALSE))</f>
        <v>0</v>
      </c>
      <c r="J1993" s="3">
        <f>IF(A1993='Enheter, modell og år'!$F$2-1,0,VLOOKUP(A1993-1&amp;B1993&amp;C1993&amp;E1993,$F$2:$G$7561,2,FALSE))</f>
        <v>0</v>
      </c>
    </row>
    <row r="1994" spans="1:10" x14ac:dyDescent="0.25">
      <c r="A1994">
        <f t="shared" ref="A1994:C1994" si="1482">A1454</f>
        <v>2020</v>
      </c>
      <c r="B1994" t="str">
        <f t="shared" si="1482"/>
        <v>VFM</v>
      </c>
      <c r="C1994">
        <f t="shared" si="1482"/>
        <v>0</v>
      </c>
      <c r="D1994">
        <f>IFERROR(VLOOKUP(C1994,'Enheter, modell og år'!$A$2:$B$31,2,FALSE),0)</f>
        <v>0</v>
      </c>
      <c r="E1994" t="str">
        <f>'Liste detaljert wide'!$G$1</f>
        <v>Kandidatbev</v>
      </c>
      <c r="F1994" t="str">
        <f t="shared" si="1475"/>
        <v>2020VFM0Kandidatbev</v>
      </c>
      <c r="G1994" s="3">
        <f>'Liste detaljert wide'!G374</f>
        <v>0</v>
      </c>
      <c r="H1994" t="str">
        <f>VLOOKUP(E1994,Def!$B$2:$C$15,2,FALSE)</f>
        <v>Utdanningsinsentiv</v>
      </c>
      <c r="I1994" s="3">
        <f>IF(A1994='Enheter, modell og år'!$F$2-1,0,G1994-VLOOKUP(A1994-1&amp;B1994&amp;C1994&amp;E1994,$F$2:$G$7561,2,FALSE))</f>
        <v>0</v>
      </c>
      <c r="J1994" s="3">
        <f>IF(A1994='Enheter, modell og år'!$F$2-1,0,VLOOKUP(A1994-1&amp;B1994&amp;C1994&amp;E1994,$F$2:$G$7561,2,FALSE))</f>
        <v>0</v>
      </c>
    </row>
    <row r="1995" spans="1:10" x14ac:dyDescent="0.25">
      <c r="A1995">
        <f t="shared" ref="A1995:C1995" si="1483">A1455</f>
        <v>2020</v>
      </c>
      <c r="B1995" t="str">
        <f t="shared" si="1483"/>
        <v>VFM</v>
      </c>
      <c r="C1995">
        <f t="shared" si="1483"/>
        <v>0</v>
      </c>
      <c r="D1995">
        <f>IFERROR(VLOOKUP(C1995,'Enheter, modell og år'!$A$2:$B$31,2,FALSE),0)</f>
        <v>0</v>
      </c>
      <c r="E1995" t="str">
        <f>'Liste detaljert wide'!$G$1</f>
        <v>Kandidatbev</v>
      </c>
      <c r="F1995" t="str">
        <f t="shared" si="1475"/>
        <v>2020VFM0Kandidatbev</v>
      </c>
      <c r="G1995" s="3">
        <f>'Liste detaljert wide'!G375</f>
        <v>0</v>
      </c>
      <c r="H1995" t="str">
        <f>VLOOKUP(E1995,Def!$B$2:$C$15,2,FALSE)</f>
        <v>Utdanningsinsentiv</v>
      </c>
      <c r="I1995" s="3">
        <f>IF(A1995='Enheter, modell og år'!$F$2-1,0,G1995-VLOOKUP(A1995-1&amp;B1995&amp;C1995&amp;E1995,$F$2:$G$7561,2,FALSE))</f>
        <v>0</v>
      </c>
      <c r="J1995" s="3">
        <f>IF(A1995='Enheter, modell og år'!$F$2-1,0,VLOOKUP(A1995-1&amp;B1995&amp;C1995&amp;E1995,$F$2:$G$7561,2,FALSE))</f>
        <v>0</v>
      </c>
    </row>
    <row r="1996" spans="1:10" x14ac:dyDescent="0.25">
      <c r="A1996">
        <f t="shared" ref="A1996:C1996" si="1484">A1456</f>
        <v>2020</v>
      </c>
      <c r="B1996" t="str">
        <f t="shared" si="1484"/>
        <v>VFM</v>
      </c>
      <c r="C1996">
        <f t="shared" si="1484"/>
        <v>0</v>
      </c>
      <c r="D1996">
        <f>IFERROR(VLOOKUP(C1996,'Enheter, modell og år'!$A$2:$B$31,2,FALSE),0)</f>
        <v>0</v>
      </c>
      <c r="E1996" t="str">
        <f>'Liste detaljert wide'!$G$1</f>
        <v>Kandidatbev</v>
      </c>
      <c r="F1996" t="str">
        <f t="shared" si="1475"/>
        <v>2020VFM0Kandidatbev</v>
      </c>
      <c r="G1996" s="3">
        <f>'Liste detaljert wide'!G376</f>
        <v>0</v>
      </c>
      <c r="H1996" t="str">
        <f>VLOOKUP(E1996,Def!$B$2:$C$15,2,FALSE)</f>
        <v>Utdanningsinsentiv</v>
      </c>
      <c r="I1996" s="3">
        <f>IF(A1996='Enheter, modell og år'!$F$2-1,0,G1996-VLOOKUP(A1996-1&amp;B1996&amp;C1996&amp;E1996,$F$2:$G$7561,2,FALSE))</f>
        <v>0</v>
      </c>
      <c r="J1996" s="3">
        <f>IF(A1996='Enheter, modell og år'!$F$2-1,0,VLOOKUP(A1996-1&amp;B1996&amp;C1996&amp;E1996,$F$2:$G$7561,2,FALSE))</f>
        <v>0</v>
      </c>
    </row>
    <row r="1997" spans="1:10" x14ac:dyDescent="0.25">
      <c r="A1997">
        <f t="shared" ref="A1997:C1997" si="1485">A1457</f>
        <v>2020</v>
      </c>
      <c r="B1997" t="str">
        <f t="shared" si="1485"/>
        <v>VFM</v>
      </c>
      <c r="C1997">
        <f t="shared" si="1485"/>
        <v>0</v>
      </c>
      <c r="D1997">
        <f>IFERROR(VLOOKUP(C1997,'Enheter, modell og år'!$A$2:$B$31,2,FALSE),0)</f>
        <v>0</v>
      </c>
      <c r="E1997" t="str">
        <f>'Liste detaljert wide'!$G$1</f>
        <v>Kandidatbev</v>
      </c>
      <c r="F1997" t="str">
        <f t="shared" si="1475"/>
        <v>2020VFM0Kandidatbev</v>
      </c>
      <c r="G1997" s="3">
        <f>'Liste detaljert wide'!G377</f>
        <v>0</v>
      </c>
      <c r="H1997" t="str">
        <f>VLOOKUP(E1997,Def!$B$2:$C$15,2,FALSE)</f>
        <v>Utdanningsinsentiv</v>
      </c>
      <c r="I1997" s="3">
        <f>IF(A1997='Enheter, modell og år'!$F$2-1,0,G1997-VLOOKUP(A1997-1&amp;B1997&amp;C1997&amp;E1997,$F$2:$G$7561,2,FALSE))</f>
        <v>0</v>
      </c>
      <c r="J1997" s="3">
        <f>IF(A1997='Enheter, modell og år'!$F$2-1,0,VLOOKUP(A1997-1&amp;B1997&amp;C1997&amp;E1997,$F$2:$G$7561,2,FALSE))</f>
        <v>0</v>
      </c>
    </row>
    <row r="1998" spans="1:10" x14ac:dyDescent="0.25">
      <c r="A1998">
        <f t="shared" ref="A1998:C1998" si="1486">A1458</f>
        <v>2020</v>
      </c>
      <c r="B1998" t="str">
        <f t="shared" si="1486"/>
        <v>VFM</v>
      </c>
      <c r="C1998">
        <f t="shared" si="1486"/>
        <v>0</v>
      </c>
      <c r="D1998">
        <f>IFERROR(VLOOKUP(C1998,'Enheter, modell og år'!$A$2:$B$31,2,FALSE),0)</f>
        <v>0</v>
      </c>
      <c r="E1998" t="str">
        <f>'Liste detaljert wide'!$G$1</f>
        <v>Kandidatbev</v>
      </c>
      <c r="F1998" t="str">
        <f t="shared" si="1475"/>
        <v>2020VFM0Kandidatbev</v>
      </c>
      <c r="G1998" s="3">
        <f>'Liste detaljert wide'!G378</f>
        <v>0</v>
      </c>
      <c r="H1998" t="str">
        <f>VLOOKUP(E1998,Def!$B$2:$C$15,2,FALSE)</f>
        <v>Utdanningsinsentiv</v>
      </c>
      <c r="I1998" s="3">
        <f>IF(A1998='Enheter, modell og år'!$F$2-1,0,G1998-VLOOKUP(A1998-1&amp;B1998&amp;C1998&amp;E1998,$F$2:$G$7561,2,FALSE))</f>
        <v>0</v>
      </c>
      <c r="J1998" s="3">
        <f>IF(A1998='Enheter, modell og år'!$F$2-1,0,VLOOKUP(A1998-1&amp;B1998&amp;C1998&amp;E1998,$F$2:$G$7561,2,FALSE))</f>
        <v>0</v>
      </c>
    </row>
    <row r="1999" spans="1:10" x14ac:dyDescent="0.25">
      <c r="A1999">
        <f t="shared" ref="A1999:C1999" si="1487">A1459</f>
        <v>2020</v>
      </c>
      <c r="B1999" t="str">
        <f t="shared" si="1487"/>
        <v>VFM</v>
      </c>
      <c r="C1999">
        <f t="shared" si="1487"/>
        <v>0</v>
      </c>
      <c r="D1999">
        <f>IFERROR(VLOOKUP(C1999,'Enheter, modell og år'!$A$2:$B$31,2,FALSE),0)</f>
        <v>0</v>
      </c>
      <c r="E1999" t="str">
        <f>'Liste detaljert wide'!$G$1</f>
        <v>Kandidatbev</v>
      </c>
      <c r="F1999" t="str">
        <f t="shared" si="1475"/>
        <v>2020VFM0Kandidatbev</v>
      </c>
      <c r="G1999" s="3">
        <f>'Liste detaljert wide'!G379</f>
        <v>0</v>
      </c>
      <c r="H1999" t="str">
        <f>VLOOKUP(E1999,Def!$B$2:$C$15,2,FALSE)</f>
        <v>Utdanningsinsentiv</v>
      </c>
      <c r="I1999" s="3">
        <f>IF(A1999='Enheter, modell og år'!$F$2-1,0,G1999-VLOOKUP(A1999-1&amp;B1999&amp;C1999&amp;E1999,$F$2:$G$7561,2,FALSE))</f>
        <v>0</v>
      </c>
      <c r="J1999" s="3">
        <f>IF(A1999='Enheter, modell og år'!$F$2-1,0,VLOOKUP(A1999-1&amp;B1999&amp;C1999&amp;E1999,$F$2:$G$7561,2,FALSE))</f>
        <v>0</v>
      </c>
    </row>
    <row r="2000" spans="1:10" x14ac:dyDescent="0.25">
      <c r="A2000">
        <f t="shared" ref="A2000:C2000" si="1488">A1460</f>
        <v>2020</v>
      </c>
      <c r="B2000" t="str">
        <f t="shared" si="1488"/>
        <v>VFM</v>
      </c>
      <c r="C2000">
        <f t="shared" si="1488"/>
        <v>0</v>
      </c>
      <c r="D2000">
        <f>IFERROR(VLOOKUP(C2000,'Enheter, modell og år'!$A$2:$B$31,2,FALSE),0)</f>
        <v>0</v>
      </c>
      <c r="E2000" t="str">
        <f>'Liste detaljert wide'!$G$1</f>
        <v>Kandidatbev</v>
      </c>
      <c r="F2000" t="str">
        <f t="shared" si="1475"/>
        <v>2020VFM0Kandidatbev</v>
      </c>
      <c r="G2000" s="3">
        <f>'Liste detaljert wide'!G380</f>
        <v>0</v>
      </c>
      <c r="H2000" t="str">
        <f>VLOOKUP(E2000,Def!$B$2:$C$15,2,FALSE)</f>
        <v>Utdanningsinsentiv</v>
      </c>
      <c r="I2000" s="3">
        <f>IF(A2000='Enheter, modell og år'!$F$2-1,0,G2000-VLOOKUP(A2000-1&amp;B2000&amp;C2000&amp;E2000,$F$2:$G$7561,2,FALSE))</f>
        <v>0</v>
      </c>
      <c r="J2000" s="3">
        <f>IF(A2000='Enheter, modell og år'!$F$2-1,0,VLOOKUP(A2000-1&amp;B2000&amp;C2000&amp;E2000,$F$2:$G$7561,2,FALSE))</f>
        <v>0</v>
      </c>
    </row>
    <row r="2001" spans="1:10" x14ac:dyDescent="0.25">
      <c r="A2001">
        <f t="shared" ref="A2001:C2001" si="1489">A1461</f>
        <v>2020</v>
      </c>
      <c r="B2001" t="str">
        <f t="shared" si="1489"/>
        <v>VFM</v>
      </c>
      <c r="C2001">
        <f t="shared" si="1489"/>
        <v>0</v>
      </c>
      <c r="D2001">
        <f>IFERROR(VLOOKUP(C2001,'Enheter, modell og år'!$A$2:$B$31,2,FALSE),0)</f>
        <v>0</v>
      </c>
      <c r="E2001" t="str">
        <f>'Liste detaljert wide'!$G$1</f>
        <v>Kandidatbev</v>
      </c>
      <c r="F2001" t="str">
        <f t="shared" si="1475"/>
        <v>2020VFM0Kandidatbev</v>
      </c>
      <c r="G2001" s="3">
        <f>'Liste detaljert wide'!G381</f>
        <v>0</v>
      </c>
      <c r="H2001" t="str">
        <f>VLOOKUP(E2001,Def!$B$2:$C$15,2,FALSE)</f>
        <v>Utdanningsinsentiv</v>
      </c>
      <c r="I2001" s="3">
        <f>IF(A2001='Enheter, modell og år'!$F$2-1,0,G2001-VLOOKUP(A2001-1&amp;B2001&amp;C2001&amp;E2001,$F$2:$G$7561,2,FALSE))</f>
        <v>0</v>
      </c>
      <c r="J2001" s="3">
        <f>IF(A2001='Enheter, modell og år'!$F$2-1,0,VLOOKUP(A2001-1&amp;B2001&amp;C2001&amp;E2001,$F$2:$G$7561,2,FALSE))</f>
        <v>0</v>
      </c>
    </row>
    <row r="2002" spans="1:10" x14ac:dyDescent="0.25">
      <c r="A2002">
        <f t="shared" ref="A2002:C2002" si="1490">A1462</f>
        <v>2020</v>
      </c>
      <c r="B2002" t="str">
        <f t="shared" si="1490"/>
        <v>VFM</v>
      </c>
      <c r="C2002">
        <f t="shared" si="1490"/>
        <v>0</v>
      </c>
      <c r="D2002">
        <f>IFERROR(VLOOKUP(C2002,'Enheter, modell og år'!$A$2:$B$31,2,FALSE),0)</f>
        <v>0</v>
      </c>
      <c r="E2002" t="str">
        <f>'Liste detaljert wide'!$G$1</f>
        <v>Kandidatbev</v>
      </c>
      <c r="F2002" t="str">
        <f t="shared" si="1475"/>
        <v>2020VFM0Kandidatbev</v>
      </c>
      <c r="G2002" s="3">
        <f>'Liste detaljert wide'!G382</f>
        <v>0</v>
      </c>
      <c r="H2002" t="str">
        <f>VLOOKUP(E2002,Def!$B$2:$C$15,2,FALSE)</f>
        <v>Utdanningsinsentiv</v>
      </c>
      <c r="I2002" s="3">
        <f>IF(A2002='Enheter, modell og år'!$F$2-1,0,G2002-VLOOKUP(A2002-1&amp;B2002&amp;C2002&amp;E2002,$F$2:$G$7561,2,FALSE))</f>
        <v>0</v>
      </c>
      <c r="J2002" s="3">
        <f>IF(A2002='Enheter, modell og år'!$F$2-1,0,VLOOKUP(A2002-1&amp;B2002&amp;C2002&amp;E2002,$F$2:$G$7561,2,FALSE))</f>
        <v>0</v>
      </c>
    </row>
    <row r="2003" spans="1:10" x14ac:dyDescent="0.25">
      <c r="A2003">
        <f t="shared" ref="A2003:C2003" si="1491">A1463</f>
        <v>2020</v>
      </c>
      <c r="B2003" t="str">
        <f t="shared" si="1491"/>
        <v>VFM</v>
      </c>
      <c r="C2003">
        <f t="shared" si="1491"/>
        <v>0</v>
      </c>
      <c r="D2003">
        <f>IFERROR(VLOOKUP(C2003,'Enheter, modell og år'!$A$2:$B$31,2,FALSE),0)</f>
        <v>0</v>
      </c>
      <c r="E2003" t="str">
        <f>'Liste detaljert wide'!$G$1</f>
        <v>Kandidatbev</v>
      </c>
      <c r="F2003" t="str">
        <f t="shared" si="1475"/>
        <v>2020VFM0Kandidatbev</v>
      </c>
      <c r="G2003" s="3">
        <f>'Liste detaljert wide'!G383</f>
        <v>0</v>
      </c>
      <c r="H2003" t="str">
        <f>VLOOKUP(E2003,Def!$B$2:$C$15,2,FALSE)</f>
        <v>Utdanningsinsentiv</v>
      </c>
      <c r="I2003" s="3">
        <f>IF(A2003='Enheter, modell og år'!$F$2-1,0,G2003-VLOOKUP(A2003-1&amp;B2003&amp;C2003&amp;E2003,$F$2:$G$7561,2,FALSE))</f>
        <v>0</v>
      </c>
      <c r="J2003" s="3">
        <f>IF(A2003='Enheter, modell og år'!$F$2-1,0,VLOOKUP(A2003-1&amp;B2003&amp;C2003&amp;E2003,$F$2:$G$7561,2,FALSE))</f>
        <v>0</v>
      </c>
    </row>
    <row r="2004" spans="1:10" x14ac:dyDescent="0.25">
      <c r="A2004">
        <f t="shared" ref="A2004:C2004" si="1492">A1464</f>
        <v>2020</v>
      </c>
      <c r="B2004" t="str">
        <f t="shared" si="1492"/>
        <v>VFM</v>
      </c>
      <c r="C2004">
        <f t="shared" si="1492"/>
        <v>0</v>
      </c>
      <c r="D2004">
        <f>IFERROR(VLOOKUP(C2004,'Enheter, modell og år'!$A$2:$B$31,2,FALSE),0)</f>
        <v>0</v>
      </c>
      <c r="E2004" t="str">
        <f>'Liste detaljert wide'!$G$1</f>
        <v>Kandidatbev</v>
      </c>
      <c r="F2004" t="str">
        <f t="shared" si="1475"/>
        <v>2020VFM0Kandidatbev</v>
      </c>
      <c r="G2004" s="3">
        <f>'Liste detaljert wide'!G384</f>
        <v>0</v>
      </c>
      <c r="H2004" t="str">
        <f>VLOOKUP(E2004,Def!$B$2:$C$15,2,FALSE)</f>
        <v>Utdanningsinsentiv</v>
      </c>
      <c r="I2004" s="3">
        <f>IF(A2004='Enheter, modell og år'!$F$2-1,0,G2004-VLOOKUP(A2004-1&amp;B2004&amp;C2004&amp;E2004,$F$2:$G$7561,2,FALSE))</f>
        <v>0</v>
      </c>
      <c r="J2004" s="3">
        <f>IF(A2004='Enheter, modell og år'!$F$2-1,0,VLOOKUP(A2004-1&amp;B2004&amp;C2004&amp;E2004,$F$2:$G$7561,2,FALSE))</f>
        <v>0</v>
      </c>
    </row>
    <row r="2005" spans="1:10" x14ac:dyDescent="0.25">
      <c r="A2005">
        <f t="shared" ref="A2005:C2005" si="1493">A1465</f>
        <v>2020</v>
      </c>
      <c r="B2005" t="str">
        <f t="shared" si="1493"/>
        <v>VFM</v>
      </c>
      <c r="C2005">
        <f t="shared" si="1493"/>
        <v>0</v>
      </c>
      <c r="D2005">
        <f>IFERROR(VLOOKUP(C2005,'Enheter, modell og år'!$A$2:$B$31,2,FALSE),0)</f>
        <v>0</v>
      </c>
      <c r="E2005" t="str">
        <f>'Liste detaljert wide'!$G$1</f>
        <v>Kandidatbev</v>
      </c>
      <c r="F2005" t="str">
        <f t="shared" si="1475"/>
        <v>2020VFM0Kandidatbev</v>
      </c>
      <c r="G2005" s="3">
        <f>'Liste detaljert wide'!G385</f>
        <v>0</v>
      </c>
      <c r="H2005" t="str">
        <f>VLOOKUP(E2005,Def!$B$2:$C$15,2,FALSE)</f>
        <v>Utdanningsinsentiv</v>
      </c>
      <c r="I2005" s="3">
        <f>IF(A2005='Enheter, modell og år'!$F$2-1,0,G2005-VLOOKUP(A2005-1&amp;B2005&amp;C2005&amp;E2005,$F$2:$G$7561,2,FALSE))</f>
        <v>0</v>
      </c>
      <c r="J2005" s="3">
        <f>IF(A2005='Enheter, modell og år'!$F$2-1,0,VLOOKUP(A2005-1&amp;B2005&amp;C2005&amp;E2005,$F$2:$G$7561,2,FALSE))</f>
        <v>0</v>
      </c>
    </row>
    <row r="2006" spans="1:10" x14ac:dyDescent="0.25">
      <c r="A2006">
        <f t="shared" ref="A2006:C2006" si="1494">A1466</f>
        <v>2020</v>
      </c>
      <c r="B2006" t="str">
        <f t="shared" si="1494"/>
        <v>VFM</v>
      </c>
      <c r="C2006">
        <f t="shared" si="1494"/>
        <v>0</v>
      </c>
      <c r="D2006">
        <f>IFERROR(VLOOKUP(C2006,'Enheter, modell og år'!$A$2:$B$31,2,FALSE),0)</f>
        <v>0</v>
      </c>
      <c r="E2006" t="str">
        <f>'Liste detaljert wide'!$G$1</f>
        <v>Kandidatbev</v>
      </c>
      <c r="F2006" t="str">
        <f t="shared" si="1475"/>
        <v>2020VFM0Kandidatbev</v>
      </c>
      <c r="G2006" s="3">
        <f>'Liste detaljert wide'!G386</f>
        <v>0</v>
      </c>
      <c r="H2006" t="str">
        <f>VLOOKUP(E2006,Def!$B$2:$C$15,2,FALSE)</f>
        <v>Utdanningsinsentiv</v>
      </c>
      <c r="I2006" s="3">
        <f>IF(A2006='Enheter, modell og år'!$F$2-1,0,G2006-VLOOKUP(A2006-1&amp;B2006&amp;C2006&amp;E2006,$F$2:$G$7561,2,FALSE))</f>
        <v>0</v>
      </c>
      <c r="J2006" s="3">
        <f>IF(A2006='Enheter, modell og år'!$F$2-1,0,VLOOKUP(A2006-1&amp;B2006&amp;C2006&amp;E2006,$F$2:$G$7561,2,FALSE))</f>
        <v>0</v>
      </c>
    </row>
    <row r="2007" spans="1:10" x14ac:dyDescent="0.25">
      <c r="A2007">
        <f t="shared" ref="A2007:C2007" si="1495">A1467</f>
        <v>2020</v>
      </c>
      <c r="B2007" t="str">
        <f t="shared" si="1495"/>
        <v>VFM</v>
      </c>
      <c r="C2007">
        <f t="shared" si="1495"/>
        <v>0</v>
      </c>
      <c r="D2007">
        <f>IFERROR(VLOOKUP(C2007,'Enheter, modell og år'!$A$2:$B$31,2,FALSE),0)</f>
        <v>0</v>
      </c>
      <c r="E2007" t="str">
        <f>'Liste detaljert wide'!$G$1</f>
        <v>Kandidatbev</v>
      </c>
      <c r="F2007" t="str">
        <f t="shared" si="1475"/>
        <v>2020VFM0Kandidatbev</v>
      </c>
      <c r="G2007" s="3">
        <f>'Liste detaljert wide'!G387</f>
        <v>0</v>
      </c>
      <c r="H2007" t="str">
        <f>VLOOKUP(E2007,Def!$B$2:$C$15,2,FALSE)</f>
        <v>Utdanningsinsentiv</v>
      </c>
      <c r="I2007" s="3">
        <f>IF(A2007='Enheter, modell og år'!$F$2-1,0,G2007-VLOOKUP(A2007-1&amp;B2007&amp;C2007&amp;E2007,$F$2:$G$7561,2,FALSE))</f>
        <v>0</v>
      </c>
      <c r="J2007" s="3">
        <f>IF(A2007='Enheter, modell og år'!$F$2-1,0,VLOOKUP(A2007-1&amp;B2007&amp;C2007&amp;E2007,$F$2:$G$7561,2,FALSE))</f>
        <v>0</v>
      </c>
    </row>
    <row r="2008" spans="1:10" x14ac:dyDescent="0.25">
      <c r="A2008">
        <f t="shared" ref="A2008:C2008" si="1496">A1468</f>
        <v>2020</v>
      </c>
      <c r="B2008" t="str">
        <f t="shared" si="1496"/>
        <v>VFM</v>
      </c>
      <c r="C2008">
        <f t="shared" si="1496"/>
        <v>0</v>
      </c>
      <c r="D2008">
        <f>IFERROR(VLOOKUP(C2008,'Enheter, modell og år'!$A$2:$B$31,2,FALSE),0)</f>
        <v>0</v>
      </c>
      <c r="E2008" t="str">
        <f>'Liste detaljert wide'!$G$1</f>
        <v>Kandidatbev</v>
      </c>
      <c r="F2008" t="str">
        <f t="shared" si="1475"/>
        <v>2020VFM0Kandidatbev</v>
      </c>
      <c r="G2008" s="3">
        <f>'Liste detaljert wide'!G388</f>
        <v>0</v>
      </c>
      <c r="H2008" t="str">
        <f>VLOOKUP(E2008,Def!$B$2:$C$15,2,FALSE)</f>
        <v>Utdanningsinsentiv</v>
      </c>
      <c r="I2008" s="3">
        <f>IF(A2008='Enheter, modell og år'!$F$2-1,0,G2008-VLOOKUP(A2008-1&amp;B2008&amp;C2008&amp;E2008,$F$2:$G$7561,2,FALSE))</f>
        <v>0</v>
      </c>
      <c r="J2008" s="3">
        <f>IF(A2008='Enheter, modell og år'!$F$2-1,0,VLOOKUP(A2008-1&amp;B2008&amp;C2008&amp;E2008,$F$2:$G$7561,2,FALSE))</f>
        <v>0</v>
      </c>
    </row>
    <row r="2009" spans="1:10" x14ac:dyDescent="0.25">
      <c r="A2009">
        <f t="shared" ref="A2009:C2009" si="1497">A1469</f>
        <v>2020</v>
      </c>
      <c r="B2009" t="str">
        <f t="shared" si="1497"/>
        <v>VFM</v>
      </c>
      <c r="C2009">
        <f t="shared" si="1497"/>
        <v>0</v>
      </c>
      <c r="D2009">
        <f>IFERROR(VLOOKUP(C2009,'Enheter, modell og år'!$A$2:$B$31,2,FALSE),0)</f>
        <v>0</v>
      </c>
      <c r="E2009" t="str">
        <f>'Liste detaljert wide'!$G$1</f>
        <v>Kandidatbev</v>
      </c>
      <c r="F2009" t="str">
        <f t="shared" si="1475"/>
        <v>2020VFM0Kandidatbev</v>
      </c>
      <c r="G2009" s="3">
        <f>'Liste detaljert wide'!G389</f>
        <v>0</v>
      </c>
      <c r="H2009" t="str">
        <f>VLOOKUP(E2009,Def!$B$2:$C$15,2,FALSE)</f>
        <v>Utdanningsinsentiv</v>
      </c>
      <c r="I2009" s="3">
        <f>IF(A2009='Enheter, modell og år'!$F$2-1,0,G2009-VLOOKUP(A2009-1&amp;B2009&amp;C2009&amp;E2009,$F$2:$G$7561,2,FALSE))</f>
        <v>0</v>
      </c>
      <c r="J2009" s="3">
        <f>IF(A2009='Enheter, modell og år'!$F$2-1,0,VLOOKUP(A2009-1&amp;B2009&amp;C2009&amp;E2009,$F$2:$G$7561,2,FALSE))</f>
        <v>0</v>
      </c>
    </row>
    <row r="2010" spans="1:10" x14ac:dyDescent="0.25">
      <c r="A2010">
        <f t="shared" ref="A2010:C2010" si="1498">A1470</f>
        <v>2020</v>
      </c>
      <c r="B2010" t="str">
        <f t="shared" si="1498"/>
        <v>VFM</v>
      </c>
      <c r="C2010">
        <f t="shared" si="1498"/>
        <v>0</v>
      </c>
      <c r="D2010">
        <f>IFERROR(VLOOKUP(C2010,'Enheter, modell og år'!$A$2:$B$31,2,FALSE),0)</f>
        <v>0</v>
      </c>
      <c r="E2010" t="str">
        <f>'Liste detaljert wide'!$G$1</f>
        <v>Kandidatbev</v>
      </c>
      <c r="F2010" t="str">
        <f t="shared" si="1475"/>
        <v>2020VFM0Kandidatbev</v>
      </c>
      <c r="G2010" s="3">
        <f>'Liste detaljert wide'!G390</f>
        <v>0</v>
      </c>
      <c r="H2010" t="str">
        <f>VLOOKUP(E2010,Def!$B$2:$C$15,2,FALSE)</f>
        <v>Utdanningsinsentiv</v>
      </c>
      <c r="I2010" s="3">
        <f>IF(A2010='Enheter, modell og år'!$F$2-1,0,G2010-VLOOKUP(A2010-1&amp;B2010&amp;C2010&amp;E2010,$F$2:$G$7561,2,FALSE))</f>
        <v>0</v>
      </c>
      <c r="J2010" s="3">
        <f>IF(A2010='Enheter, modell og år'!$F$2-1,0,VLOOKUP(A2010-1&amp;B2010&amp;C2010&amp;E2010,$F$2:$G$7561,2,FALSE))</f>
        <v>0</v>
      </c>
    </row>
    <row r="2011" spans="1:10" x14ac:dyDescent="0.25">
      <c r="A2011">
        <f t="shared" ref="A2011:C2011" si="1499">A1471</f>
        <v>2020</v>
      </c>
      <c r="B2011" t="str">
        <f t="shared" si="1499"/>
        <v>VFM</v>
      </c>
      <c r="C2011">
        <f t="shared" si="1499"/>
        <v>0</v>
      </c>
      <c r="D2011">
        <f>IFERROR(VLOOKUP(C2011,'Enheter, modell og år'!$A$2:$B$31,2,FALSE),0)</f>
        <v>0</v>
      </c>
      <c r="E2011" t="str">
        <f>'Liste detaljert wide'!$G$1</f>
        <v>Kandidatbev</v>
      </c>
      <c r="F2011" t="str">
        <f t="shared" si="1475"/>
        <v>2020VFM0Kandidatbev</v>
      </c>
      <c r="G2011" s="3">
        <f>'Liste detaljert wide'!G391</f>
        <v>0</v>
      </c>
      <c r="H2011" t="str">
        <f>VLOOKUP(E2011,Def!$B$2:$C$15,2,FALSE)</f>
        <v>Utdanningsinsentiv</v>
      </c>
      <c r="I2011" s="3">
        <f>IF(A2011='Enheter, modell og år'!$F$2-1,0,G2011-VLOOKUP(A2011-1&amp;B2011&amp;C2011&amp;E2011,$F$2:$G$7561,2,FALSE))</f>
        <v>0</v>
      </c>
      <c r="J2011" s="3">
        <f>IF(A2011='Enheter, modell og år'!$F$2-1,0,VLOOKUP(A2011-1&amp;B2011&amp;C2011&amp;E2011,$F$2:$G$7561,2,FALSE))</f>
        <v>0</v>
      </c>
    </row>
    <row r="2012" spans="1:10" x14ac:dyDescent="0.25">
      <c r="A2012">
        <f t="shared" ref="A2012:C2012" si="1500">A1472</f>
        <v>2021</v>
      </c>
      <c r="B2012" t="str">
        <f t="shared" si="1500"/>
        <v>VFM</v>
      </c>
      <c r="C2012">
        <f t="shared" si="1500"/>
        <v>0</v>
      </c>
      <c r="D2012">
        <f>IFERROR(VLOOKUP(C2012,'Enheter, modell og år'!$A$2:$B$31,2,FALSE),0)</f>
        <v>0</v>
      </c>
      <c r="E2012" t="str">
        <f>'Liste detaljert wide'!$G$1</f>
        <v>Kandidatbev</v>
      </c>
      <c r="F2012" t="str">
        <f t="shared" si="1475"/>
        <v>2021VFM0Kandidatbev</v>
      </c>
      <c r="G2012" s="3">
        <f>'Liste detaljert wide'!G392</f>
        <v>0</v>
      </c>
      <c r="H2012" t="str">
        <f>VLOOKUP(E2012,Def!$B$2:$C$15,2,FALSE)</f>
        <v>Utdanningsinsentiv</v>
      </c>
      <c r="I2012" s="3">
        <f>IF(A2012='Enheter, modell og år'!$F$2-1,0,G2012-VLOOKUP(A2012-1&amp;B2012&amp;C2012&amp;E2012,$F$2:$G$7561,2,FALSE))</f>
        <v>0</v>
      </c>
      <c r="J2012" s="3">
        <f>IF(A2012='Enheter, modell og år'!$F$2-1,0,VLOOKUP(A2012-1&amp;B2012&amp;C2012&amp;E2012,$F$2:$G$7561,2,FALSE))</f>
        <v>0</v>
      </c>
    </row>
    <row r="2013" spans="1:10" x14ac:dyDescent="0.25">
      <c r="A2013">
        <f t="shared" ref="A2013:C2013" si="1501">A1473</f>
        <v>2021</v>
      </c>
      <c r="B2013" t="str">
        <f t="shared" si="1501"/>
        <v>VFM</v>
      </c>
      <c r="C2013">
        <f t="shared" si="1501"/>
        <v>0</v>
      </c>
      <c r="D2013">
        <f>IFERROR(VLOOKUP(C2013,'Enheter, modell og år'!$A$2:$B$31,2,FALSE),0)</f>
        <v>0</v>
      </c>
      <c r="E2013" t="str">
        <f>'Liste detaljert wide'!$G$1</f>
        <v>Kandidatbev</v>
      </c>
      <c r="F2013" t="str">
        <f t="shared" si="1475"/>
        <v>2021VFM0Kandidatbev</v>
      </c>
      <c r="G2013" s="3">
        <f>'Liste detaljert wide'!G393</f>
        <v>0</v>
      </c>
      <c r="H2013" t="str">
        <f>VLOOKUP(E2013,Def!$B$2:$C$15,2,FALSE)</f>
        <v>Utdanningsinsentiv</v>
      </c>
      <c r="I2013" s="3">
        <f>IF(A2013='Enheter, modell og år'!$F$2-1,0,G2013-VLOOKUP(A2013-1&amp;B2013&amp;C2013&amp;E2013,$F$2:$G$7561,2,FALSE))</f>
        <v>0</v>
      </c>
      <c r="J2013" s="3">
        <f>IF(A2013='Enheter, modell og år'!$F$2-1,0,VLOOKUP(A2013-1&amp;B2013&amp;C2013&amp;E2013,$F$2:$G$7561,2,FALSE))</f>
        <v>0</v>
      </c>
    </row>
    <row r="2014" spans="1:10" x14ac:dyDescent="0.25">
      <c r="A2014">
        <f t="shared" ref="A2014:C2014" si="1502">A1474</f>
        <v>2021</v>
      </c>
      <c r="B2014" t="str">
        <f t="shared" si="1502"/>
        <v>VFM</v>
      </c>
      <c r="C2014">
        <f t="shared" si="1502"/>
        <v>0</v>
      </c>
      <c r="D2014">
        <f>IFERROR(VLOOKUP(C2014,'Enheter, modell og år'!$A$2:$B$31,2,FALSE),0)</f>
        <v>0</v>
      </c>
      <c r="E2014" t="str">
        <f>'Liste detaljert wide'!$G$1</f>
        <v>Kandidatbev</v>
      </c>
      <c r="F2014" t="str">
        <f t="shared" si="1475"/>
        <v>2021VFM0Kandidatbev</v>
      </c>
      <c r="G2014" s="3">
        <f>'Liste detaljert wide'!G394</f>
        <v>0</v>
      </c>
      <c r="H2014" t="str">
        <f>VLOOKUP(E2014,Def!$B$2:$C$15,2,FALSE)</f>
        <v>Utdanningsinsentiv</v>
      </c>
      <c r="I2014" s="3">
        <f>IF(A2014='Enheter, modell og år'!$F$2-1,0,G2014-VLOOKUP(A2014-1&amp;B2014&amp;C2014&amp;E2014,$F$2:$G$7561,2,FALSE))</f>
        <v>0</v>
      </c>
      <c r="J2014" s="3">
        <f>IF(A2014='Enheter, modell og år'!$F$2-1,0,VLOOKUP(A2014-1&amp;B2014&amp;C2014&amp;E2014,$F$2:$G$7561,2,FALSE))</f>
        <v>0</v>
      </c>
    </row>
    <row r="2015" spans="1:10" x14ac:dyDescent="0.25">
      <c r="A2015">
        <f t="shared" ref="A2015:C2015" si="1503">A1475</f>
        <v>2021</v>
      </c>
      <c r="B2015" t="str">
        <f t="shared" si="1503"/>
        <v>VFM</v>
      </c>
      <c r="C2015">
        <f t="shared" si="1503"/>
        <v>0</v>
      </c>
      <c r="D2015">
        <f>IFERROR(VLOOKUP(C2015,'Enheter, modell og år'!$A$2:$B$31,2,FALSE),0)</f>
        <v>0</v>
      </c>
      <c r="E2015" t="str">
        <f>'Liste detaljert wide'!$G$1</f>
        <v>Kandidatbev</v>
      </c>
      <c r="F2015" t="str">
        <f t="shared" si="1475"/>
        <v>2021VFM0Kandidatbev</v>
      </c>
      <c r="G2015" s="3">
        <f>'Liste detaljert wide'!G395</f>
        <v>0</v>
      </c>
      <c r="H2015" t="str">
        <f>VLOOKUP(E2015,Def!$B$2:$C$15,2,FALSE)</f>
        <v>Utdanningsinsentiv</v>
      </c>
      <c r="I2015" s="3">
        <f>IF(A2015='Enheter, modell og år'!$F$2-1,0,G2015-VLOOKUP(A2015-1&amp;B2015&amp;C2015&amp;E2015,$F$2:$G$7561,2,FALSE))</f>
        <v>0</v>
      </c>
      <c r="J2015" s="3">
        <f>IF(A2015='Enheter, modell og år'!$F$2-1,0,VLOOKUP(A2015-1&amp;B2015&amp;C2015&amp;E2015,$F$2:$G$7561,2,FALSE))</f>
        <v>0</v>
      </c>
    </row>
    <row r="2016" spans="1:10" x14ac:dyDescent="0.25">
      <c r="A2016">
        <f t="shared" ref="A2016:C2016" si="1504">A1476</f>
        <v>2021</v>
      </c>
      <c r="B2016" t="str">
        <f t="shared" si="1504"/>
        <v>VFM</v>
      </c>
      <c r="C2016">
        <f t="shared" si="1504"/>
        <v>0</v>
      </c>
      <c r="D2016">
        <f>IFERROR(VLOOKUP(C2016,'Enheter, modell og år'!$A$2:$B$31,2,FALSE),0)</f>
        <v>0</v>
      </c>
      <c r="E2016" t="str">
        <f>'Liste detaljert wide'!$G$1</f>
        <v>Kandidatbev</v>
      </c>
      <c r="F2016" t="str">
        <f t="shared" si="1475"/>
        <v>2021VFM0Kandidatbev</v>
      </c>
      <c r="G2016" s="3">
        <f>'Liste detaljert wide'!G396</f>
        <v>0</v>
      </c>
      <c r="H2016" t="str">
        <f>VLOOKUP(E2016,Def!$B$2:$C$15,2,FALSE)</f>
        <v>Utdanningsinsentiv</v>
      </c>
      <c r="I2016" s="3">
        <f>IF(A2016='Enheter, modell og år'!$F$2-1,0,G2016-VLOOKUP(A2016-1&amp;B2016&amp;C2016&amp;E2016,$F$2:$G$7561,2,FALSE))</f>
        <v>0</v>
      </c>
      <c r="J2016" s="3">
        <f>IF(A2016='Enheter, modell og år'!$F$2-1,0,VLOOKUP(A2016-1&amp;B2016&amp;C2016&amp;E2016,$F$2:$G$7561,2,FALSE))</f>
        <v>0</v>
      </c>
    </row>
    <row r="2017" spans="1:10" x14ac:dyDescent="0.25">
      <c r="A2017">
        <f t="shared" ref="A2017:C2017" si="1505">A1477</f>
        <v>2021</v>
      </c>
      <c r="B2017" t="str">
        <f t="shared" si="1505"/>
        <v>VFM</v>
      </c>
      <c r="C2017">
        <f t="shared" si="1505"/>
        <v>0</v>
      </c>
      <c r="D2017">
        <f>IFERROR(VLOOKUP(C2017,'Enheter, modell og år'!$A$2:$B$31,2,FALSE),0)</f>
        <v>0</v>
      </c>
      <c r="E2017" t="str">
        <f>'Liste detaljert wide'!$G$1</f>
        <v>Kandidatbev</v>
      </c>
      <c r="F2017" t="str">
        <f t="shared" si="1475"/>
        <v>2021VFM0Kandidatbev</v>
      </c>
      <c r="G2017" s="3">
        <f>'Liste detaljert wide'!G397</f>
        <v>0</v>
      </c>
      <c r="H2017" t="str">
        <f>VLOOKUP(E2017,Def!$B$2:$C$15,2,FALSE)</f>
        <v>Utdanningsinsentiv</v>
      </c>
      <c r="I2017" s="3">
        <f>IF(A2017='Enheter, modell og år'!$F$2-1,0,G2017-VLOOKUP(A2017-1&amp;B2017&amp;C2017&amp;E2017,$F$2:$G$7561,2,FALSE))</f>
        <v>0</v>
      </c>
      <c r="J2017" s="3">
        <f>IF(A2017='Enheter, modell og år'!$F$2-1,0,VLOOKUP(A2017-1&amp;B2017&amp;C2017&amp;E2017,$F$2:$G$7561,2,FALSE))</f>
        <v>0</v>
      </c>
    </row>
    <row r="2018" spans="1:10" x14ac:dyDescent="0.25">
      <c r="A2018">
        <f t="shared" ref="A2018:C2018" si="1506">A1478</f>
        <v>2021</v>
      </c>
      <c r="B2018" t="str">
        <f t="shared" si="1506"/>
        <v>VFM</v>
      </c>
      <c r="C2018">
        <f t="shared" si="1506"/>
        <v>0</v>
      </c>
      <c r="D2018">
        <f>IFERROR(VLOOKUP(C2018,'Enheter, modell og år'!$A$2:$B$31,2,FALSE),0)</f>
        <v>0</v>
      </c>
      <c r="E2018" t="str">
        <f>'Liste detaljert wide'!$G$1</f>
        <v>Kandidatbev</v>
      </c>
      <c r="F2018" t="str">
        <f t="shared" si="1475"/>
        <v>2021VFM0Kandidatbev</v>
      </c>
      <c r="G2018" s="3">
        <f>'Liste detaljert wide'!G398</f>
        <v>0</v>
      </c>
      <c r="H2018" t="str">
        <f>VLOOKUP(E2018,Def!$B$2:$C$15,2,FALSE)</f>
        <v>Utdanningsinsentiv</v>
      </c>
      <c r="I2018" s="3">
        <f>IF(A2018='Enheter, modell og år'!$F$2-1,0,G2018-VLOOKUP(A2018-1&amp;B2018&amp;C2018&amp;E2018,$F$2:$G$7561,2,FALSE))</f>
        <v>0</v>
      </c>
      <c r="J2018" s="3">
        <f>IF(A2018='Enheter, modell og år'!$F$2-1,0,VLOOKUP(A2018-1&amp;B2018&amp;C2018&amp;E2018,$F$2:$G$7561,2,FALSE))</f>
        <v>0</v>
      </c>
    </row>
    <row r="2019" spans="1:10" x14ac:dyDescent="0.25">
      <c r="A2019">
        <f t="shared" ref="A2019:C2019" si="1507">A1479</f>
        <v>2021</v>
      </c>
      <c r="B2019" t="str">
        <f t="shared" si="1507"/>
        <v>VFM</v>
      </c>
      <c r="C2019">
        <f t="shared" si="1507"/>
        <v>0</v>
      </c>
      <c r="D2019">
        <f>IFERROR(VLOOKUP(C2019,'Enheter, modell og år'!$A$2:$B$31,2,FALSE),0)</f>
        <v>0</v>
      </c>
      <c r="E2019" t="str">
        <f>'Liste detaljert wide'!$G$1</f>
        <v>Kandidatbev</v>
      </c>
      <c r="F2019" t="str">
        <f t="shared" si="1475"/>
        <v>2021VFM0Kandidatbev</v>
      </c>
      <c r="G2019" s="3">
        <f>'Liste detaljert wide'!G399</f>
        <v>0</v>
      </c>
      <c r="H2019" t="str">
        <f>VLOOKUP(E2019,Def!$B$2:$C$15,2,FALSE)</f>
        <v>Utdanningsinsentiv</v>
      </c>
      <c r="I2019" s="3">
        <f>IF(A2019='Enheter, modell og år'!$F$2-1,0,G2019-VLOOKUP(A2019-1&amp;B2019&amp;C2019&amp;E2019,$F$2:$G$7561,2,FALSE))</f>
        <v>0</v>
      </c>
      <c r="J2019" s="3">
        <f>IF(A2019='Enheter, modell og år'!$F$2-1,0,VLOOKUP(A2019-1&amp;B2019&amp;C2019&amp;E2019,$F$2:$G$7561,2,FALSE))</f>
        <v>0</v>
      </c>
    </row>
    <row r="2020" spans="1:10" x14ac:dyDescent="0.25">
      <c r="A2020">
        <f t="shared" ref="A2020:C2020" si="1508">A1480</f>
        <v>2021</v>
      </c>
      <c r="B2020" t="str">
        <f t="shared" si="1508"/>
        <v>VFM</v>
      </c>
      <c r="C2020">
        <f t="shared" si="1508"/>
        <v>0</v>
      </c>
      <c r="D2020">
        <f>IFERROR(VLOOKUP(C2020,'Enheter, modell og år'!$A$2:$B$31,2,FALSE),0)</f>
        <v>0</v>
      </c>
      <c r="E2020" t="str">
        <f>'Liste detaljert wide'!$G$1</f>
        <v>Kandidatbev</v>
      </c>
      <c r="F2020" t="str">
        <f t="shared" si="1475"/>
        <v>2021VFM0Kandidatbev</v>
      </c>
      <c r="G2020" s="3">
        <f>'Liste detaljert wide'!G400</f>
        <v>0</v>
      </c>
      <c r="H2020" t="str">
        <f>VLOOKUP(E2020,Def!$B$2:$C$15,2,FALSE)</f>
        <v>Utdanningsinsentiv</v>
      </c>
      <c r="I2020" s="3">
        <f>IF(A2020='Enheter, modell og år'!$F$2-1,0,G2020-VLOOKUP(A2020-1&amp;B2020&amp;C2020&amp;E2020,$F$2:$G$7561,2,FALSE))</f>
        <v>0</v>
      </c>
      <c r="J2020" s="3">
        <f>IF(A2020='Enheter, modell og år'!$F$2-1,0,VLOOKUP(A2020-1&amp;B2020&amp;C2020&amp;E2020,$F$2:$G$7561,2,FALSE))</f>
        <v>0</v>
      </c>
    </row>
    <row r="2021" spans="1:10" x14ac:dyDescent="0.25">
      <c r="A2021">
        <f t="shared" ref="A2021:C2021" si="1509">A1481</f>
        <v>2021</v>
      </c>
      <c r="B2021" t="str">
        <f t="shared" si="1509"/>
        <v>VFM</v>
      </c>
      <c r="C2021">
        <f t="shared" si="1509"/>
        <v>0</v>
      </c>
      <c r="D2021">
        <f>IFERROR(VLOOKUP(C2021,'Enheter, modell og år'!$A$2:$B$31,2,FALSE),0)</f>
        <v>0</v>
      </c>
      <c r="E2021" t="str">
        <f>'Liste detaljert wide'!$G$1</f>
        <v>Kandidatbev</v>
      </c>
      <c r="F2021" t="str">
        <f t="shared" si="1475"/>
        <v>2021VFM0Kandidatbev</v>
      </c>
      <c r="G2021" s="3">
        <f>'Liste detaljert wide'!G401</f>
        <v>0</v>
      </c>
      <c r="H2021" t="str">
        <f>VLOOKUP(E2021,Def!$B$2:$C$15,2,FALSE)</f>
        <v>Utdanningsinsentiv</v>
      </c>
      <c r="I2021" s="3">
        <f>IF(A2021='Enheter, modell og år'!$F$2-1,0,G2021-VLOOKUP(A2021-1&amp;B2021&amp;C2021&amp;E2021,$F$2:$G$7561,2,FALSE))</f>
        <v>0</v>
      </c>
      <c r="J2021" s="3">
        <f>IF(A2021='Enheter, modell og år'!$F$2-1,0,VLOOKUP(A2021-1&amp;B2021&amp;C2021&amp;E2021,$F$2:$G$7561,2,FALSE))</f>
        <v>0</v>
      </c>
    </row>
    <row r="2022" spans="1:10" x14ac:dyDescent="0.25">
      <c r="A2022">
        <f t="shared" ref="A2022:C2022" si="1510">A1482</f>
        <v>2021</v>
      </c>
      <c r="B2022" t="str">
        <f t="shared" si="1510"/>
        <v>VFM</v>
      </c>
      <c r="C2022">
        <f t="shared" si="1510"/>
        <v>0</v>
      </c>
      <c r="D2022">
        <f>IFERROR(VLOOKUP(C2022,'Enheter, modell og år'!$A$2:$B$31,2,FALSE),0)</f>
        <v>0</v>
      </c>
      <c r="E2022" t="str">
        <f>'Liste detaljert wide'!$G$1</f>
        <v>Kandidatbev</v>
      </c>
      <c r="F2022" t="str">
        <f t="shared" si="1475"/>
        <v>2021VFM0Kandidatbev</v>
      </c>
      <c r="G2022" s="3">
        <f>'Liste detaljert wide'!G402</f>
        <v>0</v>
      </c>
      <c r="H2022" t="str">
        <f>VLOOKUP(E2022,Def!$B$2:$C$15,2,FALSE)</f>
        <v>Utdanningsinsentiv</v>
      </c>
      <c r="I2022" s="3">
        <f>IF(A2022='Enheter, modell og år'!$F$2-1,0,G2022-VLOOKUP(A2022-1&amp;B2022&amp;C2022&amp;E2022,$F$2:$G$7561,2,FALSE))</f>
        <v>0</v>
      </c>
      <c r="J2022" s="3">
        <f>IF(A2022='Enheter, modell og år'!$F$2-1,0,VLOOKUP(A2022-1&amp;B2022&amp;C2022&amp;E2022,$F$2:$G$7561,2,FALSE))</f>
        <v>0</v>
      </c>
    </row>
    <row r="2023" spans="1:10" x14ac:dyDescent="0.25">
      <c r="A2023">
        <f t="shared" ref="A2023:C2023" si="1511">A1483</f>
        <v>2021</v>
      </c>
      <c r="B2023" t="str">
        <f t="shared" si="1511"/>
        <v>VFM</v>
      </c>
      <c r="C2023">
        <f t="shared" si="1511"/>
        <v>0</v>
      </c>
      <c r="D2023">
        <f>IFERROR(VLOOKUP(C2023,'Enheter, modell og år'!$A$2:$B$31,2,FALSE),0)</f>
        <v>0</v>
      </c>
      <c r="E2023" t="str">
        <f>'Liste detaljert wide'!$G$1</f>
        <v>Kandidatbev</v>
      </c>
      <c r="F2023" t="str">
        <f t="shared" si="1475"/>
        <v>2021VFM0Kandidatbev</v>
      </c>
      <c r="G2023" s="3">
        <f>'Liste detaljert wide'!G403</f>
        <v>0</v>
      </c>
      <c r="H2023" t="str">
        <f>VLOOKUP(E2023,Def!$B$2:$C$15,2,FALSE)</f>
        <v>Utdanningsinsentiv</v>
      </c>
      <c r="I2023" s="3">
        <f>IF(A2023='Enheter, modell og år'!$F$2-1,0,G2023-VLOOKUP(A2023-1&amp;B2023&amp;C2023&amp;E2023,$F$2:$G$7561,2,FALSE))</f>
        <v>0</v>
      </c>
      <c r="J2023" s="3">
        <f>IF(A2023='Enheter, modell og år'!$F$2-1,0,VLOOKUP(A2023-1&amp;B2023&amp;C2023&amp;E2023,$F$2:$G$7561,2,FALSE))</f>
        <v>0</v>
      </c>
    </row>
    <row r="2024" spans="1:10" x14ac:dyDescent="0.25">
      <c r="A2024">
        <f t="shared" ref="A2024:C2024" si="1512">A1484</f>
        <v>2021</v>
      </c>
      <c r="B2024" t="str">
        <f t="shared" si="1512"/>
        <v>VFM</v>
      </c>
      <c r="C2024">
        <f t="shared" si="1512"/>
        <v>0</v>
      </c>
      <c r="D2024">
        <f>IFERROR(VLOOKUP(C2024,'Enheter, modell og år'!$A$2:$B$31,2,FALSE),0)</f>
        <v>0</v>
      </c>
      <c r="E2024" t="str">
        <f>'Liste detaljert wide'!$G$1</f>
        <v>Kandidatbev</v>
      </c>
      <c r="F2024" t="str">
        <f t="shared" si="1475"/>
        <v>2021VFM0Kandidatbev</v>
      </c>
      <c r="G2024" s="3">
        <f>'Liste detaljert wide'!G404</f>
        <v>0</v>
      </c>
      <c r="H2024" t="str">
        <f>VLOOKUP(E2024,Def!$B$2:$C$15,2,FALSE)</f>
        <v>Utdanningsinsentiv</v>
      </c>
      <c r="I2024" s="3">
        <f>IF(A2024='Enheter, modell og år'!$F$2-1,0,G2024-VLOOKUP(A2024-1&amp;B2024&amp;C2024&amp;E2024,$F$2:$G$7561,2,FALSE))</f>
        <v>0</v>
      </c>
      <c r="J2024" s="3">
        <f>IF(A2024='Enheter, modell og år'!$F$2-1,0,VLOOKUP(A2024-1&amp;B2024&amp;C2024&amp;E2024,$F$2:$G$7561,2,FALSE))</f>
        <v>0</v>
      </c>
    </row>
    <row r="2025" spans="1:10" x14ac:dyDescent="0.25">
      <c r="A2025">
        <f t="shared" ref="A2025:C2025" si="1513">A1485</f>
        <v>2021</v>
      </c>
      <c r="B2025" t="str">
        <f t="shared" si="1513"/>
        <v>VFM</v>
      </c>
      <c r="C2025">
        <f t="shared" si="1513"/>
        <v>0</v>
      </c>
      <c r="D2025">
        <f>IFERROR(VLOOKUP(C2025,'Enheter, modell og år'!$A$2:$B$31,2,FALSE),0)</f>
        <v>0</v>
      </c>
      <c r="E2025" t="str">
        <f>'Liste detaljert wide'!$G$1</f>
        <v>Kandidatbev</v>
      </c>
      <c r="F2025" t="str">
        <f t="shared" si="1475"/>
        <v>2021VFM0Kandidatbev</v>
      </c>
      <c r="G2025" s="3">
        <f>'Liste detaljert wide'!G405</f>
        <v>0</v>
      </c>
      <c r="H2025" t="str">
        <f>VLOOKUP(E2025,Def!$B$2:$C$15,2,FALSE)</f>
        <v>Utdanningsinsentiv</v>
      </c>
      <c r="I2025" s="3">
        <f>IF(A2025='Enheter, modell og år'!$F$2-1,0,G2025-VLOOKUP(A2025-1&amp;B2025&amp;C2025&amp;E2025,$F$2:$G$7561,2,FALSE))</f>
        <v>0</v>
      </c>
      <c r="J2025" s="3">
        <f>IF(A2025='Enheter, modell og år'!$F$2-1,0,VLOOKUP(A2025-1&amp;B2025&amp;C2025&amp;E2025,$F$2:$G$7561,2,FALSE))</f>
        <v>0</v>
      </c>
    </row>
    <row r="2026" spans="1:10" x14ac:dyDescent="0.25">
      <c r="A2026">
        <f t="shared" ref="A2026:C2026" si="1514">A1486</f>
        <v>2021</v>
      </c>
      <c r="B2026" t="str">
        <f t="shared" si="1514"/>
        <v>VFM</v>
      </c>
      <c r="C2026">
        <f t="shared" si="1514"/>
        <v>0</v>
      </c>
      <c r="D2026">
        <f>IFERROR(VLOOKUP(C2026,'Enheter, modell og år'!$A$2:$B$31,2,FALSE),0)</f>
        <v>0</v>
      </c>
      <c r="E2026" t="str">
        <f>'Liste detaljert wide'!$G$1</f>
        <v>Kandidatbev</v>
      </c>
      <c r="F2026" t="str">
        <f t="shared" si="1475"/>
        <v>2021VFM0Kandidatbev</v>
      </c>
      <c r="G2026" s="3">
        <f>'Liste detaljert wide'!G406</f>
        <v>0</v>
      </c>
      <c r="H2026" t="str">
        <f>VLOOKUP(E2026,Def!$B$2:$C$15,2,FALSE)</f>
        <v>Utdanningsinsentiv</v>
      </c>
      <c r="I2026" s="3">
        <f>IF(A2026='Enheter, modell og år'!$F$2-1,0,G2026-VLOOKUP(A2026-1&amp;B2026&amp;C2026&amp;E2026,$F$2:$G$7561,2,FALSE))</f>
        <v>0</v>
      </c>
      <c r="J2026" s="3">
        <f>IF(A2026='Enheter, modell og år'!$F$2-1,0,VLOOKUP(A2026-1&amp;B2026&amp;C2026&amp;E2026,$F$2:$G$7561,2,FALSE))</f>
        <v>0</v>
      </c>
    </row>
    <row r="2027" spans="1:10" x14ac:dyDescent="0.25">
      <c r="A2027">
        <f t="shared" ref="A2027:C2027" si="1515">A1487</f>
        <v>2021</v>
      </c>
      <c r="B2027" t="str">
        <f t="shared" si="1515"/>
        <v>VFM</v>
      </c>
      <c r="C2027">
        <f t="shared" si="1515"/>
        <v>0</v>
      </c>
      <c r="D2027">
        <f>IFERROR(VLOOKUP(C2027,'Enheter, modell og år'!$A$2:$B$31,2,FALSE),0)</f>
        <v>0</v>
      </c>
      <c r="E2027" t="str">
        <f>'Liste detaljert wide'!$G$1</f>
        <v>Kandidatbev</v>
      </c>
      <c r="F2027" t="str">
        <f t="shared" si="1475"/>
        <v>2021VFM0Kandidatbev</v>
      </c>
      <c r="G2027" s="3">
        <f>'Liste detaljert wide'!G407</f>
        <v>0</v>
      </c>
      <c r="H2027" t="str">
        <f>VLOOKUP(E2027,Def!$B$2:$C$15,2,FALSE)</f>
        <v>Utdanningsinsentiv</v>
      </c>
      <c r="I2027" s="3">
        <f>IF(A2027='Enheter, modell og år'!$F$2-1,0,G2027-VLOOKUP(A2027-1&amp;B2027&amp;C2027&amp;E2027,$F$2:$G$7561,2,FALSE))</f>
        <v>0</v>
      </c>
      <c r="J2027" s="3">
        <f>IF(A2027='Enheter, modell og år'!$F$2-1,0,VLOOKUP(A2027-1&amp;B2027&amp;C2027&amp;E2027,$F$2:$G$7561,2,FALSE))</f>
        <v>0</v>
      </c>
    </row>
    <row r="2028" spans="1:10" x14ac:dyDescent="0.25">
      <c r="A2028">
        <f t="shared" ref="A2028:C2028" si="1516">A1488</f>
        <v>2021</v>
      </c>
      <c r="B2028" t="str">
        <f t="shared" si="1516"/>
        <v>VFM</v>
      </c>
      <c r="C2028">
        <f t="shared" si="1516"/>
        <v>0</v>
      </c>
      <c r="D2028">
        <f>IFERROR(VLOOKUP(C2028,'Enheter, modell og år'!$A$2:$B$31,2,FALSE),0)</f>
        <v>0</v>
      </c>
      <c r="E2028" t="str">
        <f>'Liste detaljert wide'!$G$1</f>
        <v>Kandidatbev</v>
      </c>
      <c r="F2028" t="str">
        <f t="shared" si="1475"/>
        <v>2021VFM0Kandidatbev</v>
      </c>
      <c r="G2028" s="3">
        <f>'Liste detaljert wide'!G408</f>
        <v>0</v>
      </c>
      <c r="H2028" t="str">
        <f>VLOOKUP(E2028,Def!$B$2:$C$15,2,FALSE)</f>
        <v>Utdanningsinsentiv</v>
      </c>
      <c r="I2028" s="3">
        <f>IF(A2028='Enheter, modell og år'!$F$2-1,0,G2028-VLOOKUP(A2028-1&amp;B2028&amp;C2028&amp;E2028,$F$2:$G$7561,2,FALSE))</f>
        <v>0</v>
      </c>
      <c r="J2028" s="3">
        <f>IF(A2028='Enheter, modell og år'!$F$2-1,0,VLOOKUP(A2028-1&amp;B2028&amp;C2028&amp;E2028,$F$2:$G$7561,2,FALSE))</f>
        <v>0</v>
      </c>
    </row>
    <row r="2029" spans="1:10" x14ac:dyDescent="0.25">
      <c r="A2029">
        <f t="shared" ref="A2029:C2029" si="1517">A1489</f>
        <v>2021</v>
      </c>
      <c r="B2029" t="str">
        <f t="shared" si="1517"/>
        <v>VFM</v>
      </c>
      <c r="C2029">
        <f t="shared" si="1517"/>
        <v>0</v>
      </c>
      <c r="D2029">
        <f>IFERROR(VLOOKUP(C2029,'Enheter, modell og år'!$A$2:$B$31,2,FALSE),0)</f>
        <v>0</v>
      </c>
      <c r="E2029" t="str">
        <f>'Liste detaljert wide'!$G$1</f>
        <v>Kandidatbev</v>
      </c>
      <c r="F2029" t="str">
        <f t="shared" si="1475"/>
        <v>2021VFM0Kandidatbev</v>
      </c>
      <c r="G2029" s="3">
        <f>'Liste detaljert wide'!G409</f>
        <v>0</v>
      </c>
      <c r="H2029" t="str">
        <f>VLOOKUP(E2029,Def!$B$2:$C$15,2,FALSE)</f>
        <v>Utdanningsinsentiv</v>
      </c>
      <c r="I2029" s="3">
        <f>IF(A2029='Enheter, modell og år'!$F$2-1,0,G2029-VLOOKUP(A2029-1&amp;B2029&amp;C2029&amp;E2029,$F$2:$G$7561,2,FALSE))</f>
        <v>0</v>
      </c>
      <c r="J2029" s="3">
        <f>IF(A2029='Enheter, modell og år'!$F$2-1,0,VLOOKUP(A2029-1&amp;B2029&amp;C2029&amp;E2029,$F$2:$G$7561,2,FALSE))</f>
        <v>0</v>
      </c>
    </row>
    <row r="2030" spans="1:10" x14ac:dyDescent="0.25">
      <c r="A2030">
        <f t="shared" ref="A2030:C2030" si="1518">A1490</f>
        <v>2021</v>
      </c>
      <c r="B2030" t="str">
        <f t="shared" si="1518"/>
        <v>VFM</v>
      </c>
      <c r="C2030">
        <f t="shared" si="1518"/>
        <v>0</v>
      </c>
      <c r="D2030">
        <f>IFERROR(VLOOKUP(C2030,'Enheter, modell og år'!$A$2:$B$31,2,FALSE),0)</f>
        <v>0</v>
      </c>
      <c r="E2030" t="str">
        <f>'Liste detaljert wide'!$G$1</f>
        <v>Kandidatbev</v>
      </c>
      <c r="F2030" t="str">
        <f t="shared" si="1475"/>
        <v>2021VFM0Kandidatbev</v>
      </c>
      <c r="G2030" s="3">
        <f>'Liste detaljert wide'!G410</f>
        <v>0</v>
      </c>
      <c r="H2030" t="str">
        <f>VLOOKUP(E2030,Def!$B$2:$C$15,2,FALSE)</f>
        <v>Utdanningsinsentiv</v>
      </c>
      <c r="I2030" s="3">
        <f>IF(A2030='Enheter, modell og år'!$F$2-1,0,G2030-VLOOKUP(A2030-1&amp;B2030&amp;C2030&amp;E2030,$F$2:$G$7561,2,FALSE))</f>
        <v>0</v>
      </c>
      <c r="J2030" s="3">
        <f>IF(A2030='Enheter, modell og år'!$F$2-1,0,VLOOKUP(A2030-1&amp;B2030&amp;C2030&amp;E2030,$F$2:$G$7561,2,FALSE))</f>
        <v>0</v>
      </c>
    </row>
    <row r="2031" spans="1:10" x14ac:dyDescent="0.25">
      <c r="A2031">
        <f t="shared" ref="A2031:C2031" si="1519">A1491</f>
        <v>2021</v>
      </c>
      <c r="B2031" t="str">
        <f t="shared" si="1519"/>
        <v>VFM</v>
      </c>
      <c r="C2031">
        <f t="shared" si="1519"/>
        <v>0</v>
      </c>
      <c r="D2031">
        <f>IFERROR(VLOOKUP(C2031,'Enheter, modell og år'!$A$2:$B$31,2,FALSE),0)</f>
        <v>0</v>
      </c>
      <c r="E2031" t="str">
        <f>'Liste detaljert wide'!$G$1</f>
        <v>Kandidatbev</v>
      </c>
      <c r="F2031" t="str">
        <f t="shared" si="1475"/>
        <v>2021VFM0Kandidatbev</v>
      </c>
      <c r="G2031" s="3">
        <f>'Liste detaljert wide'!G411</f>
        <v>0</v>
      </c>
      <c r="H2031" t="str">
        <f>VLOOKUP(E2031,Def!$B$2:$C$15,2,FALSE)</f>
        <v>Utdanningsinsentiv</v>
      </c>
      <c r="I2031" s="3">
        <f>IF(A2031='Enheter, modell og år'!$F$2-1,0,G2031-VLOOKUP(A2031-1&amp;B2031&amp;C2031&amp;E2031,$F$2:$G$7561,2,FALSE))</f>
        <v>0</v>
      </c>
      <c r="J2031" s="3">
        <f>IF(A2031='Enheter, modell og år'!$F$2-1,0,VLOOKUP(A2031-1&amp;B2031&amp;C2031&amp;E2031,$F$2:$G$7561,2,FALSE))</f>
        <v>0</v>
      </c>
    </row>
    <row r="2032" spans="1:10" x14ac:dyDescent="0.25">
      <c r="A2032">
        <f t="shared" ref="A2032:C2032" si="1520">A1492</f>
        <v>2021</v>
      </c>
      <c r="B2032" t="str">
        <f t="shared" si="1520"/>
        <v>VFM</v>
      </c>
      <c r="C2032">
        <f t="shared" si="1520"/>
        <v>0</v>
      </c>
      <c r="D2032">
        <f>IFERROR(VLOOKUP(C2032,'Enheter, modell og år'!$A$2:$B$31,2,FALSE),0)</f>
        <v>0</v>
      </c>
      <c r="E2032" t="str">
        <f>'Liste detaljert wide'!$G$1</f>
        <v>Kandidatbev</v>
      </c>
      <c r="F2032" t="str">
        <f t="shared" si="1475"/>
        <v>2021VFM0Kandidatbev</v>
      </c>
      <c r="G2032" s="3">
        <f>'Liste detaljert wide'!G412</f>
        <v>0</v>
      </c>
      <c r="H2032" t="str">
        <f>VLOOKUP(E2032,Def!$B$2:$C$15,2,FALSE)</f>
        <v>Utdanningsinsentiv</v>
      </c>
      <c r="I2032" s="3">
        <f>IF(A2032='Enheter, modell og år'!$F$2-1,0,G2032-VLOOKUP(A2032-1&amp;B2032&amp;C2032&amp;E2032,$F$2:$G$7561,2,FALSE))</f>
        <v>0</v>
      </c>
      <c r="J2032" s="3">
        <f>IF(A2032='Enheter, modell og år'!$F$2-1,0,VLOOKUP(A2032-1&amp;B2032&amp;C2032&amp;E2032,$F$2:$G$7561,2,FALSE))</f>
        <v>0</v>
      </c>
    </row>
    <row r="2033" spans="1:10" x14ac:dyDescent="0.25">
      <c r="A2033">
        <f t="shared" ref="A2033:C2033" si="1521">A1493</f>
        <v>2021</v>
      </c>
      <c r="B2033" t="str">
        <f t="shared" si="1521"/>
        <v>VFM</v>
      </c>
      <c r="C2033">
        <f t="shared" si="1521"/>
        <v>0</v>
      </c>
      <c r="D2033">
        <f>IFERROR(VLOOKUP(C2033,'Enheter, modell og år'!$A$2:$B$31,2,FALSE),0)</f>
        <v>0</v>
      </c>
      <c r="E2033" t="str">
        <f>'Liste detaljert wide'!$G$1</f>
        <v>Kandidatbev</v>
      </c>
      <c r="F2033" t="str">
        <f t="shared" si="1475"/>
        <v>2021VFM0Kandidatbev</v>
      </c>
      <c r="G2033" s="3">
        <f>'Liste detaljert wide'!G413</f>
        <v>0</v>
      </c>
      <c r="H2033" t="str">
        <f>VLOOKUP(E2033,Def!$B$2:$C$15,2,FALSE)</f>
        <v>Utdanningsinsentiv</v>
      </c>
      <c r="I2033" s="3">
        <f>IF(A2033='Enheter, modell og år'!$F$2-1,0,G2033-VLOOKUP(A2033-1&amp;B2033&amp;C2033&amp;E2033,$F$2:$G$7561,2,FALSE))</f>
        <v>0</v>
      </c>
      <c r="J2033" s="3">
        <f>IF(A2033='Enheter, modell og år'!$F$2-1,0,VLOOKUP(A2033-1&amp;B2033&amp;C2033&amp;E2033,$F$2:$G$7561,2,FALSE))</f>
        <v>0</v>
      </c>
    </row>
    <row r="2034" spans="1:10" x14ac:dyDescent="0.25">
      <c r="A2034">
        <f t="shared" ref="A2034:C2034" si="1522">A1494</f>
        <v>2021</v>
      </c>
      <c r="B2034" t="str">
        <f t="shared" si="1522"/>
        <v>VFM</v>
      </c>
      <c r="C2034">
        <f t="shared" si="1522"/>
        <v>0</v>
      </c>
      <c r="D2034">
        <f>IFERROR(VLOOKUP(C2034,'Enheter, modell og år'!$A$2:$B$31,2,FALSE),0)</f>
        <v>0</v>
      </c>
      <c r="E2034" t="str">
        <f>'Liste detaljert wide'!$G$1</f>
        <v>Kandidatbev</v>
      </c>
      <c r="F2034" t="str">
        <f t="shared" si="1475"/>
        <v>2021VFM0Kandidatbev</v>
      </c>
      <c r="G2034" s="3">
        <f>'Liste detaljert wide'!G414</f>
        <v>0</v>
      </c>
      <c r="H2034" t="str">
        <f>VLOOKUP(E2034,Def!$B$2:$C$15,2,FALSE)</f>
        <v>Utdanningsinsentiv</v>
      </c>
      <c r="I2034" s="3">
        <f>IF(A2034='Enheter, modell og år'!$F$2-1,0,G2034-VLOOKUP(A2034-1&amp;B2034&amp;C2034&amp;E2034,$F$2:$G$7561,2,FALSE))</f>
        <v>0</v>
      </c>
      <c r="J2034" s="3">
        <f>IF(A2034='Enheter, modell og år'!$F$2-1,0,VLOOKUP(A2034-1&amp;B2034&amp;C2034&amp;E2034,$F$2:$G$7561,2,FALSE))</f>
        <v>0</v>
      </c>
    </row>
    <row r="2035" spans="1:10" x14ac:dyDescent="0.25">
      <c r="A2035">
        <f t="shared" ref="A2035:C2035" si="1523">A1495</f>
        <v>2021</v>
      </c>
      <c r="B2035" t="str">
        <f t="shared" si="1523"/>
        <v>VFM</v>
      </c>
      <c r="C2035">
        <f t="shared" si="1523"/>
        <v>0</v>
      </c>
      <c r="D2035">
        <f>IFERROR(VLOOKUP(C2035,'Enheter, modell og år'!$A$2:$B$31,2,FALSE),0)</f>
        <v>0</v>
      </c>
      <c r="E2035" t="str">
        <f>'Liste detaljert wide'!$G$1</f>
        <v>Kandidatbev</v>
      </c>
      <c r="F2035" t="str">
        <f t="shared" si="1475"/>
        <v>2021VFM0Kandidatbev</v>
      </c>
      <c r="G2035" s="3">
        <f>'Liste detaljert wide'!G415</f>
        <v>0</v>
      </c>
      <c r="H2035" t="str">
        <f>VLOOKUP(E2035,Def!$B$2:$C$15,2,FALSE)</f>
        <v>Utdanningsinsentiv</v>
      </c>
      <c r="I2035" s="3">
        <f>IF(A2035='Enheter, modell og år'!$F$2-1,0,G2035-VLOOKUP(A2035-1&amp;B2035&amp;C2035&amp;E2035,$F$2:$G$7561,2,FALSE))</f>
        <v>0</v>
      </c>
      <c r="J2035" s="3">
        <f>IF(A2035='Enheter, modell og år'!$F$2-1,0,VLOOKUP(A2035-1&amp;B2035&amp;C2035&amp;E2035,$F$2:$G$7561,2,FALSE))</f>
        <v>0</v>
      </c>
    </row>
    <row r="2036" spans="1:10" x14ac:dyDescent="0.25">
      <c r="A2036">
        <f t="shared" ref="A2036:C2036" si="1524">A1496</f>
        <v>2021</v>
      </c>
      <c r="B2036" t="str">
        <f t="shared" si="1524"/>
        <v>VFM</v>
      </c>
      <c r="C2036">
        <f t="shared" si="1524"/>
        <v>0</v>
      </c>
      <c r="D2036">
        <f>IFERROR(VLOOKUP(C2036,'Enheter, modell og år'!$A$2:$B$31,2,FALSE),0)</f>
        <v>0</v>
      </c>
      <c r="E2036" t="str">
        <f>'Liste detaljert wide'!$G$1</f>
        <v>Kandidatbev</v>
      </c>
      <c r="F2036" t="str">
        <f t="shared" si="1475"/>
        <v>2021VFM0Kandidatbev</v>
      </c>
      <c r="G2036" s="3">
        <f>'Liste detaljert wide'!G416</f>
        <v>0</v>
      </c>
      <c r="H2036" t="str">
        <f>VLOOKUP(E2036,Def!$B$2:$C$15,2,FALSE)</f>
        <v>Utdanningsinsentiv</v>
      </c>
      <c r="I2036" s="3">
        <f>IF(A2036='Enheter, modell og år'!$F$2-1,0,G2036-VLOOKUP(A2036-1&amp;B2036&amp;C2036&amp;E2036,$F$2:$G$7561,2,FALSE))</f>
        <v>0</v>
      </c>
      <c r="J2036" s="3">
        <f>IF(A2036='Enheter, modell og år'!$F$2-1,0,VLOOKUP(A2036-1&amp;B2036&amp;C2036&amp;E2036,$F$2:$G$7561,2,FALSE))</f>
        <v>0</v>
      </c>
    </row>
    <row r="2037" spans="1:10" x14ac:dyDescent="0.25">
      <c r="A2037">
        <f t="shared" ref="A2037:C2037" si="1525">A1497</f>
        <v>2021</v>
      </c>
      <c r="B2037" t="str">
        <f t="shared" si="1525"/>
        <v>VFM</v>
      </c>
      <c r="C2037">
        <f t="shared" si="1525"/>
        <v>0</v>
      </c>
      <c r="D2037">
        <f>IFERROR(VLOOKUP(C2037,'Enheter, modell og år'!$A$2:$B$31,2,FALSE),0)</f>
        <v>0</v>
      </c>
      <c r="E2037" t="str">
        <f>'Liste detaljert wide'!$G$1</f>
        <v>Kandidatbev</v>
      </c>
      <c r="F2037" t="str">
        <f t="shared" si="1475"/>
        <v>2021VFM0Kandidatbev</v>
      </c>
      <c r="G2037" s="3">
        <f>'Liste detaljert wide'!G417</f>
        <v>0</v>
      </c>
      <c r="H2037" t="str">
        <f>VLOOKUP(E2037,Def!$B$2:$C$15,2,FALSE)</f>
        <v>Utdanningsinsentiv</v>
      </c>
      <c r="I2037" s="3">
        <f>IF(A2037='Enheter, modell og år'!$F$2-1,0,G2037-VLOOKUP(A2037-1&amp;B2037&amp;C2037&amp;E2037,$F$2:$G$7561,2,FALSE))</f>
        <v>0</v>
      </c>
      <c r="J2037" s="3">
        <f>IF(A2037='Enheter, modell og år'!$F$2-1,0,VLOOKUP(A2037-1&amp;B2037&amp;C2037&amp;E2037,$F$2:$G$7561,2,FALSE))</f>
        <v>0</v>
      </c>
    </row>
    <row r="2038" spans="1:10" x14ac:dyDescent="0.25">
      <c r="A2038">
        <f t="shared" ref="A2038:C2038" si="1526">A1498</f>
        <v>2021</v>
      </c>
      <c r="B2038" t="str">
        <f t="shared" si="1526"/>
        <v>VFM</v>
      </c>
      <c r="C2038">
        <f t="shared" si="1526"/>
        <v>0</v>
      </c>
      <c r="D2038">
        <f>IFERROR(VLOOKUP(C2038,'Enheter, modell og år'!$A$2:$B$31,2,FALSE),0)</f>
        <v>0</v>
      </c>
      <c r="E2038" t="str">
        <f>'Liste detaljert wide'!$G$1</f>
        <v>Kandidatbev</v>
      </c>
      <c r="F2038" t="str">
        <f t="shared" si="1475"/>
        <v>2021VFM0Kandidatbev</v>
      </c>
      <c r="G2038" s="3">
        <f>'Liste detaljert wide'!G418</f>
        <v>0</v>
      </c>
      <c r="H2038" t="str">
        <f>VLOOKUP(E2038,Def!$B$2:$C$15,2,FALSE)</f>
        <v>Utdanningsinsentiv</v>
      </c>
      <c r="I2038" s="3">
        <f>IF(A2038='Enheter, modell og år'!$F$2-1,0,G2038-VLOOKUP(A2038-1&amp;B2038&amp;C2038&amp;E2038,$F$2:$G$7561,2,FALSE))</f>
        <v>0</v>
      </c>
      <c r="J2038" s="3">
        <f>IF(A2038='Enheter, modell og år'!$F$2-1,0,VLOOKUP(A2038-1&amp;B2038&amp;C2038&amp;E2038,$F$2:$G$7561,2,FALSE))</f>
        <v>0</v>
      </c>
    </row>
    <row r="2039" spans="1:10" x14ac:dyDescent="0.25">
      <c r="A2039">
        <f t="shared" ref="A2039:C2039" si="1527">A1499</f>
        <v>2021</v>
      </c>
      <c r="B2039" t="str">
        <f t="shared" si="1527"/>
        <v>VFM</v>
      </c>
      <c r="C2039">
        <f t="shared" si="1527"/>
        <v>0</v>
      </c>
      <c r="D2039">
        <f>IFERROR(VLOOKUP(C2039,'Enheter, modell og år'!$A$2:$B$31,2,FALSE),0)</f>
        <v>0</v>
      </c>
      <c r="E2039" t="str">
        <f>'Liste detaljert wide'!$G$1</f>
        <v>Kandidatbev</v>
      </c>
      <c r="F2039" t="str">
        <f t="shared" si="1475"/>
        <v>2021VFM0Kandidatbev</v>
      </c>
      <c r="G2039" s="3">
        <f>'Liste detaljert wide'!G419</f>
        <v>0</v>
      </c>
      <c r="H2039" t="str">
        <f>VLOOKUP(E2039,Def!$B$2:$C$15,2,FALSE)</f>
        <v>Utdanningsinsentiv</v>
      </c>
      <c r="I2039" s="3">
        <f>IF(A2039='Enheter, modell og år'!$F$2-1,0,G2039-VLOOKUP(A2039-1&amp;B2039&amp;C2039&amp;E2039,$F$2:$G$7561,2,FALSE))</f>
        <v>0</v>
      </c>
      <c r="J2039" s="3">
        <f>IF(A2039='Enheter, modell og år'!$F$2-1,0,VLOOKUP(A2039-1&amp;B2039&amp;C2039&amp;E2039,$F$2:$G$7561,2,FALSE))</f>
        <v>0</v>
      </c>
    </row>
    <row r="2040" spans="1:10" x14ac:dyDescent="0.25">
      <c r="A2040">
        <f t="shared" ref="A2040:C2040" si="1528">A1500</f>
        <v>2021</v>
      </c>
      <c r="B2040" t="str">
        <f t="shared" si="1528"/>
        <v>VFM</v>
      </c>
      <c r="C2040">
        <f t="shared" si="1528"/>
        <v>0</v>
      </c>
      <c r="D2040">
        <f>IFERROR(VLOOKUP(C2040,'Enheter, modell og år'!$A$2:$B$31,2,FALSE),0)</f>
        <v>0</v>
      </c>
      <c r="E2040" t="str">
        <f>'Liste detaljert wide'!$G$1</f>
        <v>Kandidatbev</v>
      </c>
      <c r="F2040" t="str">
        <f t="shared" si="1475"/>
        <v>2021VFM0Kandidatbev</v>
      </c>
      <c r="G2040" s="3">
        <f>'Liste detaljert wide'!G420</f>
        <v>0</v>
      </c>
      <c r="H2040" t="str">
        <f>VLOOKUP(E2040,Def!$B$2:$C$15,2,FALSE)</f>
        <v>Utdanningsinsentiv</v>
      </c>
      <c r="I2040" s="3">
        <f>IF(A2040='Enheter, modell og år'!$F$2-1,0,G2040-VLOOKUP(A2040-1&amp;B2040&amp;C2040&amp;E2040,$F$2:$G$7561,2,FALSE))</f>
        <v>0</v>
      </c>
      <c r="J2040" s="3">
        <f>IF(A2040='Enheter, modell og år'!$F$2-1,0,VLOOKUP(A2040-1&amp;B2040&amp;C2040&amp;E2040,$F$2:$G$7561,2,FALSE))</f>
        <v>0</v>
      </c>
    </row>
    <row r="2041" spans="1:10" x14ac:dyDescent="0.25">
      <c r="A2041">
        <f t="shared" ref="A2041:C2041" si="1529">A1501</f>
        <v>2021</v>
      </c>
      <c r="B2041" t="str">
        <f t="shared" si="1529"/>
        <v>VFM</v>
      </c>
      <c r="C2041">
        <f t="shared" si="1529"/>
        <v>0</v>
      </c>
      <c r="D2041">
        <f>IFERROR(VLOOKUP(C2041,'Enheter, modell og år'!$A$2:$B$31,2,FALSE),0)</f>
        <v>0</v>
      </c>
      <c r="E2041" t="str">
        <f>'Liste detaljert wide'!$G$1</f>
        <v>Kandidatbev</v>
      </c>
      <c r="F2041" t="str">
        <f t="shared" si="1475"/>
        <v>2021VFM0Kandidatbev</v>
      </c>
      <c r="G2041" s="3">
        <f>'Liste detaljert wide'!G421</f>
        <v>0</v>
      </c>
      <c r="H2041" t="str">
        <f>VLOOKUP(E2041,Def!$B$2:$C$15,2,FALSE)</f>
        <v>Utdanningsinsentiv</v>
      </c>
      <c r="I2041" s="3">
        <f>IF(A2041='Enheter, modell og år'!$F$2-1,0,G2041-VLOOKUP(A2041-1&amp;B2041&amp;C2041&amp;E2041,$F$2:$G$7561,2,FALSE))</f>
        <v>0</v>
      </c>
      <c r="J2041" s="3">
        <f>IF(A2041='Enheter, modell og år'!$F$2-1,0,VLOOKUP(A2041-1&amp;B2041&amp;C2041&amp;E2041,$F$2:$G$7561,2,FALSE))</f>
        <v>0</v>
      </c>
    </row>
    <row r="2042" spans="1:10" x14ac:dyDescent="0.25">
      <c r="A2042">
        <f t="shared" ref="A2042:C2042" si="1530">A1502</f>
        <v>2022</v>
      </c>
      <c r="B2042" t="str">
        <f t="shared" si="1530"/>
        <v>VFM</v>
      </c>
      <c r="C2042">
        <f t="shared" si="1530"/>
        <v>0</v>
      </c>
      <c r="D2042">
        <f>IFERROR(VLOOKUP(C2042,'Enheter, modell og år'!$A$2:$B$31,2,FALSE),0)</f>
        <v>0</v>
      </c>
      <c r="E2042" t="str">
        <f>'Liste detaljert wide'!$G$1</f>
        <v>Kandidatbev</v>
      </c>
      <c r="F2042" t="str">
        <f t="shared" si="1475"/>
        <v>2022VFM0Kandidatbev</v>
      </c>
      <c r="G2042" s="3">
        <f>'Liste detaljert wide'!G422</f>
        <v>0</v>
      </c>
      <c r="H2042" t="str">
        <f>VLOOKUP(E2042,Def!$B$2:$C$15,2,FALSE)</f>
        <v>Utdanningsinsentiv</v>
      </c>
      <c r="I2042" s="3">
        <f>IF(A2042='Enheter, modell og år'!$F$2-1,0,G2042-VLOOKUP(A2042-1&amp;B2042&amp;C2042&amp;E2042,$F$2:$G$7561,2,FALSE))</f>
        <v>0</v>
      </c>
      <c r="J2042" s="3">
        <f>IF(A2042='Enheter, modell og år'!$F$2-1,0,VLOOKUP(A2042-1&amp;B2042&amp;C2042&amp;E2042,$F$2:$G$7561,2,FALSE))</f>
        <v>0</v>
      </c>
    </row>
    <row r="2043" spans="1:10" x14ac:dyDescent="0.25">
      <c r="A2043">
        <f t="shared" ref="A2043:C2043" si="1531">A1503</f>
        <v>2022</v>
      </c>
      <c r="B2043" t="str">
        <f t="shared" si="1531"/>
        <v>VFM</v>
      </c>
      <c r="C2043">
        <f t="shared" si="1531"/>
        <v>0</v>
      </c>
      <c r="D2043">
        <f>IFERROR(VLOOKUP(C2043,'Enheter, modell og år'!$A$2:$B$31,2,FALSE),0)</f>
        <v>0</v>
      </c>
      <c r="E2043" t="str">
        <f>'Liste detaljert wide'!$G$1</f>
        <v>Kandidatbev</v>
      </c>
      <c r="F2043" t="str">
        <f t="shared" si="1475"/>
        <v>2022VFM0Kandidatbev</v>
      </c>
      <c r="G2043" s="3">
        <f>'Liste detaljert wide'!G423</f>
        <v>0</v>
      </c>
      <c r="H2043" t="str">
        <f>VLOOKUP(E2043,Def!$B$2:$C$15,2,FALSE)</f>
        <v>Utdanningsinsentiv</v>
      </c>
      <c r="I2043" s="3">
        <f>IF(A2043='Enheter, modell og år'!$F$2-1,0,G2043-VLOOKUP(A2043-1&amp;B2043&amp;C2043&amp;E2043,$F$2:$G$7561,2,FALSE))</f>
        <v>0</v>
      </c>
      <c r="J2043" s="3">
        <f>IF(A2043='Enheter, modell og år'!$F$2-1,0,VLOOKUP(A2043-1&amp;B2043&amp;C2043&amp;E2043,$F$2:$G$7561,2,FALSE))</f>
        <v>0</v>
      </c>
    </row>
    <row r="2044" spans="1:10" x14ac:dyDescent="0.25">
      <c r="A2044">
        <f t="shared" ref="A2044:C2044" si="1532">A1504</f>
        <v>2022</v>
      </c>
      <c r="B2044" t="str">
        <f t="shared" si="1532"/>
        <v>VFM</v>
      </c>
      <c r="C2044">
        <f t="shared" si="1532"/>
        <v>0</v>
      </c>
      <c r="D2044">
        <f>IFERROR(VLOOKUP(C2044,'Enheter, modell og år'!$A$2:$B$31,2,FALSE),0)</f>
        <v>0</v>
      </c>
      <c r="E2044" t="str">
        <f>'Liste detaljert wide'!$G$1</f>
        <v>Kandidatbev</v>
      </c>
      <c r="F2044" t="str">
        <f t="shared" si="1475"/>
        <v>2022VFM0Kandidatbev</v>
      </c>
      <c r="G2044" s="3">
        <f>'Liste detaljert wide'!G424</f>
        <v>0</v>
      </c>
      <c r="H2044" t="str">
        <f>VLOOKUP(E2044,Def!$B$2:$C$15,2,FALSE)</f>
        <v>Utdanningsinsentiv</v>
      </c>
      <c r="I2044" s="3">
        <f>IF(A2044='Enheter, modell og år'!$F$2-1,0,G2044-VLOOKUP(A2044-1&amp;B2044&amp;C2044&amp;E2044,$F$2:$G$7561,2,FALSE))</f>
        <v>0</v>
      </c>
      <c r="J2044" s="3">
        <f>IF(A2044='Enheter, modell og år'!$F$2-1,0,VLOOKUP(A2044-1&amp;B2044&amp;C2044&amp;E2044,$F$2:$G$7561,2,FALSE))</f>
        <v>0</v>
      </c>
    </row>
    <row r="2045" spans="1:10" x14ac:dyDescent="0.25">
      <c r="A2045">
        <f t="shared" ref="A2045:C2045" si="1533">A1505</f>
        <v>2022</v>
      </c>
      <c r="B2045" t="str">
        <f t="shared" si="1533"/>
        <v>VFM</v>
      </c>
      <c r="C2045">
        <f t="shared" si="1533"/>
        <v>0</v>
      </c>
      <c r="D2045">
        <f>IFERROR(VLOOKUP(C2045,'Enheter, modell og år'!$A$2:$B$31,2,FALSE),0)</f>
        <v>0</v>
      </c>
      <c r="E2045" t="str">
        <f>'Liste detaljert wide'!$G$1</f>
        <v>Kandidatbev</v>
      </c>
      <c r="F2045" t="str">
        <f t="shared" si="1475"/>
        <v>2022VFM0Kandidatbev</v>
      </c>
      <c r="G2045" s="3">
        <f>'Liste detaljert wide'!G425</f>
        <v>0</v>
      </c>
      <c r="H2045" t="str">
        <f>VLOOKUP(E2045,Def!$B$2:$C$15,2,FALSE)</f>
        <v>Utdanningsinsentiv</v>
      </c>
      <c r="I2045" s="3">
        <f>IF(A2045='Enheter, modell og år'!$F$2-1,0,G2045-VLOOKUP(A2045-1&amp;B2045&amp;C2045&amp;E2045,$F$2:$G$7561,2,FALSE))</f>
        <v>0</v>
      </c>
      <c r="J2045" s="3">
        <f>IF(A2045='Enheter, modell og år'!$F$2-1,0,VLOOKUP(A2045-1&amp;B2045&amp;C2045&amp;E2045,$F$2:$G$7561,2,FALSE))</f>
        <v>0</v>
      </c>
    </row>
    <row r="2046" spans="1:10" x14ac:dyDescent="0.25">
      <c r="A2046">
        <f t="shared" ref="A2046:C2046" si="1534">A1506</f>
        <v>2022</v>
      </c>
      <c r="B2046" t="str">
        <f t="shared" si="1534"/>
        <v>VFM</v>
      </c>
      <c r="C2046">
        <f t="shared" si="1534"/>
        <v>0</v>
      </c>
      <c r="D2046">
        <f>IFERROR(VLOOKUP(C2046,'Enheter, modell og år'!$A$2:$B$31,2,FALSE),0)</f>
        <v>0</v>
      </c>
      <c r="E2046" t="str">
        <f>'Liste detaljert wide'!$G$1</f>
        <v>Kandidatbev</v>
      </c>
      <c r="F2046" t="str">
        <f t="shared" si="1475"/>
        <v>2022VFM0Kandidatbev</v>
      </c>
      <c r="G2046" s="3">
        <f>'Liste detaljert wide'!G426</f>
        <v>0</v>
      </c>
      <c r="H2046" t="str">
        <f>VLOOKUP(E2046,Def!$B$2:$C$15,2,FALSE)</f>
        <v>Utdanningsinsentiv</v>
      </c>
      <c r="I2046" s="3">
        <f>IF(A2046='Enheter, modell og år'!$F$2-1,0,G2046-VLOOKUP(A2046-1&amp;B2046&amp;C2046&amp;E2046,$F$2:$G$7561,2,FALSE))</f>
        <v>0</v>
      </c>
      <c r="J2046" s="3">
        <f>IF(A2046='Enheter, modell og år'!$F$2-1,0,VLOOKUP(A2046-1&amp;B2046&amp;C2046&amp;E2046,$F$2:$G$7561,2,FALSE))</f>
        <v>0</v>
      </c>
    </row>
    <row r="2047" spans="1:10" x14ac:dyDescent="0.25">
      <c r="A2047">
        <f t="shared" ref="A2047:C2047" si="1535">A1507</f>
        <v>2022</v>
      </c>
      <c r="B2047" t="str">
        <f t="shared" si="1535"/>
        <v>VFM</v>
      </c>
      <c r="C2047">
        <f t="shared" si="1535"/>
        <v>0</v>
      </c>
      <c r="D2047">
        <f>IFERROR(VLOOKUP(C2047,'Enheter, modell og år'!$A$2:$B$31,2,FALSE),0)</f>
        <v>0</v>
      </c>
      <c r="E2047" t="str">
        <f>'Liste detaljert wide'!$G$1</f>
        <v>Kandidatbev</v>
      </c>
      <c r="F2047" t="str">
        <f t="shared" si="1475"/>
        <v>2022VFM0Kandidatbev</v>
      </c>
      <c r="G2047" s="3">
        <f>'Liste detaljert wide'!G427</f>
        <v>0</v>
      </c>
      <c r="H2047" t="str">
        <f>VLOOKUP(E2047,Def!$B$2:$C$15,2,FALSE)</f>
        <v>Utdanningsinsentiv</v>
      </c>
      <c r="I2047" s="3">
        <f>IF(A2047='Enheter, modell og år'!$F$2-1,0,G2047-VLOOKUP(A2047-1&amp;B2047&amp;C2047&amp;E2047,$F$2:$G$7561,2,FALSE))</f>
        <v>0</v>
      </c>
      <c r="J2047" s="3">
        <f>IF(A2047='Enheter, modell og år'!$F$2-1,0,VLOOKUP(A2047-1&amp;B2047&amp;C2047&amp;E2047,$F$2:$G$7561,2,FALSE))</f>
        <v>0</v>
      </c>
    </row>
    <row r="2048" spans="1:10" x14ac:dyDescent="0.25">
      <c r="A2048">
        <f t="shared" ref="A2048:C2048" si="1536">A1508</f>
        <v>2022</v>
      </c>
      <c r="B2048" t="str">
        <f t="shared" si="1536"/>
        <v>VFM</v>
      </c>
      <c r="C2048">
        <f t="shared" si="1536"/>
        <v>0</v>
      </c>
      <c r="D2048">
        <f>IFERROR(VLOOKUP(C2048,'Enheter, modell og år'!$A$2:$B$31,2,FALSE),0)</f>
        <v>0</v>
      </c>
      <c r="E2048" t="str">
        <f>'Liste detaljert wide'!$G$1</f>
        <v>Kandidatbev</v>
      </c>
      <c r="F2048" t="str">
        <f t="shared" si="1475"/>
        <v>2022VFM0Kandidatbev</v>
      </c>
      <c r="G2048" s="3">
        <f>'Liste detaljert wide'!G428</f>
        <v>0</v>
      </c>
      <c r="H2048" t="str">
        <f>VLOOKUP(E2048,Def!$B$2:$C$15,2,FALSE)</f>
        <v>Utdanningsinsentiv</v>
      </c>
      <c r="I2048" s="3">
        <f>IF(A2048='Enheter, modell og år'!$F$2-1,0,G2048-VLOOKUP(A2048-1&amp;B2048&amp;C2048&amp;E2048,$F$2:$G$7561,2,FALSE))</f>
        <v>0</v>
      </c>
      <c r="J2048" s="3">
        <f>IF(A2048='Enheter, modell og år'!$F$2-1,0,VLOOKUP(A2048-1&amp;B2048&amp;C2048&amp;E2048,$F$2:$G$7561,2,FALSE))</f>
        <v>0</v>
      </c>
    </row>
    <row r="2049" spans="1:10" x14ac:dyDescent="0.25">
      <c r="A2049">
        <f t="shared" ref="A2049:C2049" si="1537">A1509</f>
        <v>2022</v>
      </c>
      <c r="B2049" t="str">
        <f t="shared" si="1537"/>
        <v>VFM</v>
      </c>
      <c r="C2049">
        <f t="shared" si="1537"/>
        <v>0</v>
      </c>
      <c r="D2049">
        <f>IFERROR(VLOOKUP(C2049,'Enheter, modell og år'!$A$2:$B$31,2,FALSE),0)</f>
        <v>0</v>
      </c>
      <c r="E2049" t="str">
        <f>'Liste detaljert wide'!$G$1</f>
        <v>Kandidatbev</v>
      </c>
      <c r="F2049" t="str">
        <f t="shared" si="1475"/>
        <v>2022VFM0Kandidatbev</v>
      </c>
      <c r="G2049" s="3">
        <f>'Liste detaljert wide'!G429</f>
        <v>0</v>
      </c>
      <c r="H2049" t="str">
        <f>VLOOKUP(E2049,Def!$B$2:$C$15,2,FALSE)</f>
        <v>Utdanningsinsentiv</v>
      </c>
      <c r="I2049" s="3">
        <f>IF(A2049='Enheter, modell og år'!$F$2-1,0,G2049-VLOOKUP(A2049-1&amp;B2049&amp;C2049&amp;E2049,$F$2:$G$7561,2,FALSE))</f>
        <v>0</v>
      </c>
      <c r="J2049" s="3">
        <f>IF(A2049='Enheter, modell og år'!$F$2-1,0,VLOOKUP(A2049-1&amp;B2049&amp;C2049&amp;E2049,$F$2:$G$7561,2,FALSE))</f>
        <v>0</v>
      </c>
    </row>
    <row r="2050" spans="1:10" x14ac:dyDescent="0.25">
      <c r="A2050">
        <f t="shared" ref="A2050:C2050" si="1538">A1510</f>
        <v>2022</v>
      </c>
      <c r="B2050" t="str">
        <f t="shared" si="1538"/>
        <v>VFM</v>
      </c>
      <c r="C2050">
        <f t="shared" si="1538"/>
        <v>0</v>
      </c>
      <c r="D2050">
        <f>IFERROR(VLOOKUP(C2050,'Enheter, modell og år'!$A$2:$B$31,2,FALSE),0)</f>
        <v>0</v>
      </c>
      <c r="E2050" t="str">
        <f>'Liste detaljert wide'!$G$1</f>
        <v>Kandidatbev</v>
      </c>
      <c r="F2050" t="str">
        <f t="shared" si="1475"/>
        <v>2022VFM0Kandidatbev</v>
      </c>
      <c r="G2050" s="3">
        <f>'Liste detaljert wide'!G430</f>
        <v>0</v>
      </c>
      <c r="H2050" t="str">
        <f>VLOOKUP(E2050,Def!$B$2:$C$15,2,FALSE)</f>
        <v>Utdanningsinsentiv</v>
      </c>
      <c r="I2050" s="3">
        <f>IF(A2050='Enheter, modell og år'!$F$2-1,0,G2050-VLOOKUP(A2050-1&amp;B2050&amp;C2050&amp;E2050,$F$2:$G$7561,2,FALSE))</f>
        <v>0</v>
      </c>
      <c r="J2050" s="3">
        <f>IF(A2050='Enheter, modell og år'!$F$2-1,0,VLOOKUP(A2050-1&amp;B2050&amp;C2050&amp;E2050,$F$2:$G$7561,2,FALSE))</f>
        <v>0</v>
      </c>
    </row>
    <row r="2051" spans="1:10" x14ac:dyDescent="0.25">
      <c r="A2051">
        <f t="shared" ref="A2051:C2051" si="1539">A1511</f>
        <v>2022</v>
      </c>
      <c r="B2051" t="str">
        <f t="shared" si="1539"/>
        <v>VFM</v>
      </c>
      <c r="C2051">
        <f t="shared" si="1539"/>
        <v>0</v>
      </c>
      <c r="D2051">
        <f>IFERROR(VLOOKUP(C2051,'Enheter, modell og år'!$A$2:$B$31,2,FALSE),0)</f>
        <v>0</v>
      </c>
      <c r="E2051" t="str">
        <f>'Liste detaljert wide'!$G$1</f>
        <v>Kandidatbev</v>
      </c>
      <c r="F2051" t="str">
        <f t="shared" ref="F2051:F2114" si="1540">A2051&amp;B2051&amp;C2051&amp;E2051</f>
        <v>2022VFM0Kandidatbev</v>
      </c>
      <c r="G2051" s="3">
        <f>'Liste detaljert wide'!G431</f>
        <v>0</v>
      </c>
      <c r="H2051" t="str">
        <f>VLOOKUP(E2051,Def!$B$2:$C$15,2,FALSE)</f>
        <v>Utdanningsinsentiv</v>
      </c>
      <c r="I2051" s="3">
        <f>IF(A2051='Enheter, modell og år'!$F$2-1,0,G2051-VLOOKUP(A2051-1&amp;B2051&amp;C2051&amp;E2051,$F$2:$G$7561,2,FALSE))</f>
        <v>0</v>
      </c>
      <c r="J2051" s="3">
        <f>IF(A2051='Enheter, modell og år'!$F$2-1,0,VLOOKUP(A2051-1&amp;B2051&amp;C2051&amp;E2051,$F$2:$G$7561,2,FALSE))</f>
        <v>0</v>
      </c>
    </row>
    <row r="2052" spans="1:10" x14ac:dyDescent="0.25">
      <c r="A2052">
        <f t="shared" ref="A2052:C2052" si="1541">A1512</f>
        <v>2022</v>
      </c>
      <c r="B2052" t="str">
        <f t="shared" si="1541"/>
        <v>VFM</v>
      </c>
      <c r="C2052">
        <f t="shared" si="1541"/>
        <v>0</v>
      </c>
      <c r="D2052">
        <f>IFERROR(VLOOKUP(C2052,'Enheter, modell og år'!$A$2:$B$31,2,FALSE),0)</f>
        <v>0</v>
      </c>
      <c r="E2052" t="str">
        <f>'Liste detaljert wide'!$G$1</f>
        <v>Kandidatbev</v>
      </c>
      <c r="F2052" t="str">
        <f t="shared" si="1540"/>
        <v>2022VFM0Kandidatbev</v>
      </c>
      <c r="G2052" s="3">
        <f>'Liste detaljert wide'!G432</f>
        <v>0</v>
      </c>
      <c r="H2052" t="str">
        <f>VLOOKUP(E2052,Def!$B$2:$C$15,2,FALSE)</f>
        <v>Utdanningsinsentiv</v>
      </c>
      <c r="I2052" s="3">
        <f>IF(A2052='Enheter, modell og år'!$F$2-1,0,G2052-VLOOKUP(A2052-1&amp;B2052&amp;C2052&amp;E2052,$F$2:$G$7561,2,FALSE))</f>
        <v>0</v>
      </c>
      <c r="J2052" s="3">
        <f>IF(A2052='Enheter, modell og år'!$F$2-1,0,VLOOKUP(A2052-1&amp;B2052&amp;C2052&amp;E2052,$F$2:$G$7561,2,FALSE))</f>
        <v>0</v>
      </c>
    </row>
    <row r="2053" spans="1:10" x14ac:dyDescent="0.25">
      <c r="A2053">
        <f t="shared" ref="A2053:C2053" si="1542">A1513</f>
        <v>2022</v>
      </c>
      <c r="B2053" t="str">
        <f t="shared" si="1542"/>
        <v>VFM</v>
      </c>
      <c r="C2053">
        <f t="shared" si="1542"/>
        <v>0</v>
      </c>
      <c r="D2053">
        <f>IFERROR(VLOOKUP(C2053,'Enheter, modell og år'!$A$2:$B$31,2,FALSE),0)</f>
        <v>0</v>
      </c>
      <c r="E2053" t="str">
        <f>'Liste detaljert wide'!$G$1</f>
        <v>Kandidatbev</v>
      </c>
      <c r="F2053" t="str">
        <f t="shared" si="1540"/>
        <v>2022VFM0Kandidatbev</v>
      </c>
      <c r="G2053" s="3">
        <f>'Liste detaljert wide'!G433</f>
        <v>0</v>
      </c>
      <c r="H2053" t="str">
        <f>VLOOKUP(E2053,Def!$B$2:$C$15,2,FALSE)</f>
        <v>Utdanningsinsentiv</v>
      </c>
      <c r="I2053" s="3">
        <f>IF(A2053='Enheter, modell og år'!$F$2-1,0,G2053-VLOOKUP(A2053-1&amp;B2053&amp;C2053&amp;E2053,$F$2:$G$7561,2,FALSE))</f>
        <v>0</v>
      </c>
      <c r="J2053" s="3">
        <f>IF(A2053='Enheter, modell og år'!$F$2-1,0,VLOOKUP(A2053-1&amp;B2053&amp;C2053&amp;E2053,$F$2:$G$7561,2,FALSE))</f>
        <v>0</v>
      </c>
    </row>
    <row r="2054" spans="1:10" x14ac:dyDescent="0.25">
      <c r="A2054">
        <f t="shared" ref="A2054:C2054" si="1543">A1514</f>
        <v>2022</v>
      </c>
      <c r="B2054" t="str">
        <f t="shared" si="1543"/>
        <v>VFM</v>
      </c>
      <c r="C2054">
        <f t="shared" si="1543"/>
        <v>0</v>
      </c>
      <c r="D2054">
        <f>IFERROR(VLOOKUP(C2054,'Enheter, modell og år'!$A$2:$B$31,2,FALSE),0)</f>
        <v>0</v>
      </c>
      <c r="E2054" t="str">
        <f>'Liste detaljert wide'!$G$1</f>
        <v>Kandidatbev</v>
      </c>
      <c r="F2054" t="str">
        <f t="shared" si="1540"/>
        <v>2022VFM0Kandidatbev</v>
      </c>
      <c r="G2054" s="3">
        <f>'Liste detaljert wide'!G434</f>
        <v>0</v>
      </c>
      <c r="H2054" t="str">
        <f>VLOOKUP(E2054,Def!$B$2:$C$15,2,FALSE)</f>
        <v>Utdanningsinsentiv</v>
      </c>
      <c r="I2054" s="3">
        <f>IF(A2054='Enheter, modell og år'!$F$2-1,0,G2054-VLOOKUP(A2054-1&amp;B2054&amp;C2054&amp;E2054,$F$2:$G$7561,2,FALSE))</f>
        <v>0</v>
      </c>
      <c r="J2054" s="3">
        <f>IF(A2054='Enheter, modell og år'!$F$2-1,0,VLOOKUP(A2054-1&amp;B2054&amp;C2054&amp;E2054,$F$2:$G$7561,2,FALSE))</f>
        <v>0</v>
      </c>
    </row>
    <row r="2055" spans="1:10" x14ac:dyDescent="0.25">
      <c r="A2055">
        <f t="shared" ref="A2055:C2055" si="1544">A1515</f>
        <v>2022</v>
      </c>
      <c r="B2055" t="str">
        <f t="shared" si="1544"/>
        <v>VFM</v>
      </c>
      <c r="C2055">
        <f t="shared" si="1544"/>
        <v>0</v>
      </c>
      <c r="D2055">
        <f>IFERROR(VLOOKUP(C2055,'Enheter, modell og år'!$A$2:$B$31,2,FALSE),0)</f>
        <v>0</v>
      </c>
      <c r="E2055" t="str">
        <f>'Liste detaljert wide'!$G$1</f>
        <v>Kandidatbev</v>
      </c>
      <c r="F2055" t="str">
        <f t="shared" si="1540"/>
        <v>2022VFM0Kandidatbev</v>
      </c>
      <c r="G2055" s="3">
        <f>'Liste detaljert wide'!G435</f>
        <v>0</v>
      </c>
      <c r="H2055" t="str">
        <f>VLOOKUP(E2055,Def!$B$2:$C$15,2,FALSE)</f>
        <v>Utdanningsinsentiv</v>
      </c>
      <c r="I2055" s="3">
        <f>IF(A2055='Enheter, modell og år'!$F$2-1,0,G2055-VLOOKUP(A2055-1&amp;B2055&amp;C2055&amp;E2055,$F$2:$G$7561,2,FALSE))</f>
        <v>0</v>
      </c>
      <c r="J2055" s="3">
        <f>IF(A2055='Enheter, modell og år'!$F$2-1,0,VLOOKUP(A2055-1&amp;B2055&amp;C2055&amp;E2055,$F$2:$G$7561,2,FALSE))</f>
        <v>0</v>
      </c>
    </row>
    <row r="2056" spans="1:10" x14ac:dyDescent="0.25">
      <c r="A2056">
        <f t="shared" ref="A2056:C2056" si="1545">A1516</f>
        <v>2022</v>
      </c>
      <c r="B2056" t="str">
        <f t="shared" si="1545"/>
        <v>VFM</v>
      </c>
      <c r="C2056">
        <f t="shared" si="1545"/>
        <v>0</v>
      </c>
      <c r="D2056">
        <f>IFERROR(VLOOKUP(C2056,'Enheter, modell og år'!$A$2:$B$31,2,FALSE),0)</f>
        <v>0</v>
      </c>
      <c r="E2056" t="str">
        <f>'Liste detaljert wide'!$G$1</f>
        <v>Kandidatbev</v>
      </c>
      <c r="F2056" t="str">
        <f t="shared" si="1540"/>
        <v>2022VFM0Kandidatbev</v>
      </c>
      <c r="G2056" s="3">
        <f>'Liste detaljert wide'!G436</f>
        <v>0</v>
      </c>
      <c r="H2056" t="str">
        <f>VLOOKUP(E2056,Def!$B$2:$C$15,2,FALSE)</f>
        <v>Utdanningsinsentiv</v>
      </c>
      <c r="I2056" s="3">
        <f>IF(A2056='Enheter, modell og år'!$F$2-1,0,G2056-VLOOKUP(A2056-1&amp;B2056&amp;C2056&amp;E2056,$F$2:$G$7561,2,FALSE))</f>
        <v>0</v>
      </c>
      <c r="J2056" s="3">
        <f>IF(A2056='Enheter, modell og år'!$F$2-1,0,VLOOKUP(A2056-1&amp;B2056&amp;C2056&amp;E2056,$F$2:$G$7561,2,FALSE))</f>
        <v>0</v>
      </c>
    </row>
    <row r="2057" spans="1:10" x14ac:dyDescent="0.25">
      <c r="A2057">
        <f t="shared" ref="A2057:C2057" si="1546">A1517</f>
        <v>2022</v>
      </c>
      <c r="B2057" t="str">
        <f t="shared" si="1546"/>
        <v>VFM</v>
      </c>
      <c r="C2057">
        <f t="shared" si="1546"/>
        <v>0</v>
      </c>
      <c r="D2057">
        <f>IFERROR(VLOOKUP(C2057,'Enheter, modell og år'!$A$2:$B$31,2,FALSE),0)</f>
        <v>0</v>
      </c>
      <c r="E2057" t="str">
        <f>'Liste detaljert wide'!$G$1</f>
        <v>Kandidatbev</v>
      </c>
      <c r="F2057" t="str">
        <f t="shared" si="1540"/>
        <v>2022VFM0Kandidatbev</v>
      </c>
      <c r="G2057" s="3">
        <f>'Liste detaljert wide'!G437</f>
        <v>0</v>
      </c>
      <c r="H2057" t="str">
        <f>VLOOKUP(E2057,Def!$B$2:$C$15,2,FALSE)</f>
        <v>Utdanningsinsentiv</v>
      </c>
      <c r="I2057" s="3">
        <f>IF(A2057='Enheter, modell og år'!$F$2-1,0,G2057-VLOOKUP(A2057-1&amp;B2057&amp;C2057&amp;E2057,$F$2:$G$7561,2,FALSE))</f>
        <v>0</v>
      </c>
      <c r="J2057" s="3">
        <f>IF(A2057='Enheter, modell og år'!$F$2-1,0,VLOOKUP(A2057-1&amp;B2057&amp;C2057&amp;E2057,$F$2:$G$7561,2,FALSE))</f>
        <v>0</v>
      </c>
    </row>
    <row r="2058" spans="1:10" x14ac:dyDescent="0.25">
      <c r="A2058">
        <f t="shared" ref="A2058:C2058" si="1547">A1518</f>
        <v>2022</v>
      </c>
      <c r="B2058" t="str">
        <f t="shared" si="1547"/>
        <v>VFM</v>
      </c>
      <c r="C2058">
        <f t="shared" si="1547"/>
        <v>0</v>
      </c>
      <c r="D2058">
        <f>IFERROR(VLOOKUP(C2058,'Enheter, modell og år'!$A$2:$B$31,2,FALSE),0)</f>
        <v>0</v>
      </c>
      <c r="E2058" t="str">
        <f>'Liste detaljert wide'!$G$1</f>
        <v>Kandidatbev</v>
      </c>
      <c r="F2058" t="str">
        <f t="shared" si="1540"/>
        <v>2022VFM0Kandidatbev</v>
      </c>
      <c r="G2058" s="3">
        <f>'Liste detaljert wide'!G438</f>
        <v>0</v>
      </c>
      <c r="H2058" t="str">
        <f>VLOOKUP(E2058,Def!$B$2:$C$15,2,FALSE)</f>
        <v>Utdanningsinsentiv</v>
      </c>
      <c r="I2058" s="3">
        <f>IF(A2058='Enheter, modell og år'!$F$2-1,0,G2058-VLOOKUP(A2058-1&amp;B2058&amp;C2058&amp;E2058,$F$2:$G$7561,2,FALSE))</f>
        <v>0</v>
      </c>
      <c r="J2058" s="3">
        <f>IF(A2058='Enheter, modell og år'!$F$2-1,0,VLOOKUP(A2058-1&amp;B2058&amp;C2058&amp;E2058,$F$2:$G$7561,2,FALSE))</f>
        <v>0</v>
      </c>
    </row>
    <row r="2059" spans="1:10" x14ac:dyDescent="0.25">
      <c r="A2059">
        <f t="shared" ref="A2059:C2059" si="1548">A1519</f>
        <v>2022</v>
      </c>
      <c r="B2059" t="str">
        <f t="shared" si="1548"/>
        <v>VFM</v>
      </c>
      <c r="C2059">
        <f t="shared" si="1548"/>
        <v>0</v>
      </c>
      <c r="D2059">
        <f>IFERROR(VLOOKUP(C2059,'Enheter, modell og år'!$A$2:$B$31,2,FALSE),0)</f>
        <v>0</v>
      </c>
      <c r="E2059" t="str">
        <f>'Liste detaljert wide'!$G$1</f>
        <v>Kandidatbev</v>
      </c>
      <c r="F2059" t="str">
        <f t="shared" si="1540"/>
        <v>2022VFM0Kandidatbev</v>
      </c>
      <c r="G2059" s="3">
        <f>'Liste detaljert wide'!G439</f>
        <v>0</v>
      </c>
      <c r="H2059" t="str">
        <f>VLOOKUP(E2059,Def!$B$2:$C$15,2,FALSE)</f>
        <v>Utdanningsinsentiv</v>
      </c>
      <c r="I2059" s="3">
        <f>IF(A2059='Enheter, modell og år'!$F$2-1,0,G2059-VLOOKUP(A2059-1&amp;B2059&amp;C2059&amp;E2059,$F$2:$G$7561,2,FALSE))</f>
        <v>0</v>
      </c>
      <c r="J2059" s="3">
        <f>IF(A2059='Enheter, modell og år'!$F$2-1,0,VLOOKUP(A2059-1&amp;B2059&amp;C2059&amp;E2059,$F$2:$G$7561,2,FALSE))</f>
        <v>0</v>
      </c>
    </row>
    <row r="2060" spans="1:10" x14ac:dyDescent="0.25">
      <c r="A2060">
        <f t="shared" ref="A2060:C2060" si="1549">A1520</f>
        <v>2022</v>
      </c>
      <c r="B2060" t="str">
        <f t="shared" si="1549"/>
        <v>VFM</v>
      </c>
      <c r="C2060">
        <f t="shared" si="1549"/>
        <v>0</v>
      </c>
      <c r="D2060">
        <f>IFERROR(VLOOKUP(C2060,'Enheter, modell og år'!$A$2:$B$31,2,FALSE),0)</f>
        <v>0</v>
      </c>
      <c r="E2060" t="str">
        <f>'Liste detaljert wide'!$G$1</f>
        <v>Kandidatbev</v>
      </c>
      <c r="F2060" t="str">
        <f t="shared" si="1540"/>
        <v>2022VFM0Kandidatbev</v>
      </c>
      <c r="G2060" s="3">
        <f>'Liste detaljert wide'!G440</f>
        <v>0</v>
      </c>
      <c r="H2060" t="str">
        <f>VLOOKUP(E2060,Def!$B$2:$C$15,2,FALSE)</f>
        <v>Utdanningsinsentiv</v>
      </c>
      <c r="I2060" s="3">
        <f>IF(A2060='Enheter, modell og år'!$F$2-1,0,G2060-VLOOKUP(A2060-1&amp;B2060&amp;C2060&amp;E2060,$F$2:$G$7561,2,FALSE))</f>
        <v>0</v>
      </c>
      <c r="J2060" s="3">
        <f>IF(A2060='Enheter, modell og år'!$F$2-1,0,VLOOKUP(A2060-1&amp;B2060&amp;C2060&amp;E2060,$F$2:$G$7561,2,FALSE))</f>
        <v>0</v>
      </c>
    </row>
    <row r="2061" spans="1:10" x14ac:dyDescent="0.25">
      <c r="A2061">
        <f t="shared" ref="A2061:C2061" si="1550">A1521</f>
        <v>2022</v>
      </c>
      <c r="B2061" t="str">
        <f t="shared" si="1550"/>
        <v>VFM</v>
      </c>
      <c r="C2061">
        <f t="shared" si="1550"/>
        <v>0</v>
      </c>
      <c r="D2061">
        <f>IFERROR(VLOOKUP(C2061,'Enheter, modell og år'!$A$2:$B$31,2,FALSE),0)</f>
        <v>0</v>
      </c>
      <c r="E2061" t="str">
        <f>'Liste detaljert wide'!$G$1</f>
        <v>Kandidatbev</v>
      </c>
      <c r="F2061" t="str">
        <f t="shared" si="1540"/>
        <v>2022VFM0Kandidatbev</v>
      </c>
      <c r="G2061" s="3">
        <f>'Liste detaljert wide'!G441</f>
        <v>0</v>
      </c>
      <c r="H2061" t="str">
        <f>VLOOKUP(E2061,Def!$B$2:$C$15,2,FALSE)</f>
        <v>Utdanningsinsentiv</v>
      </c>
      <c r="I2061" s="3">
        <f>IF(A2061='Enheter, modell og år'!$F$2-1,0,G2061-VLOOKUP(A2061-1&amp;B2061&amp;C2061&amp;E2061,$F$2:$G$7561,2,FALSE))</f>
        <v>0</v>
      </c>
      <c r="J2061" s="3">
        <f>IF(A2061='Enheter, modell og år'!$F$2-1,0,VLOOKUP(A2061-1&amp;B2061&amp;C2061&amp;E2061,$F$2:$G$7561,2,FALSE))</f>
        <v>0</v>
      </c>
    </row>
    <row r="2062" spans="1:10" x14ac:dyDescent="0.25">
      <c r="A2062">
        <f t="shared" ref="A2062:C2062" si="1551">A1522</f>
        <v>2022</v>
      </c>
      <c r="B2062" t="str">
        <f t="shared" si="1551"/>
        <v>VFM</v>
      </c>
      <c r="C2062">
        <f t="shared" si="1551"/>
        <v>0</v>
      </c>
      <c r="D2062">
        <f>IFERROR(VLOOKUP(C2062,'Enheter, modell og år'!$A$2:$B$31,2,FALSE),0)</f>
        <v>0</v>
      </c>
      <c r="E2062" t="str">
        <f>'Liste detaljert wide'!$G$1</f>
        <v>Kandidatbev</v>
      </c>
      <c r="F2062" t="str">
        <f t="shared" si="1540"/>
        <v>2022VFM0Kandidatbev</v>
      </c>
      <c r="G2062" s="3">
        <f>'Liste detaljert wide'!G442</f>
        <v>0</v>
      </c>
      <c r="H2062" t="str">
        <f>VLOOKUP(E2062,Def!$B$2:$C$15,2,FALSE)</f>
        <v>Utdanningsinsentiv</v>
      </c>
      <c r="I2062" s="3">
        <f>IF(A2062='Enheter, modell og år'!$F$2-1,0,G2062-VLOOKUP(A2062-1&amp;B2062&amp;C2062&amp;E2062,$F$2:$G$7561,2,FALSE))</f>
        <v>0</v>
      </c>
      <c r="J2062" s="3">
        <f>IF(A2062='Enheter, modell og år'!$F$2-1,0,VLOOKUP(A2062-1&amp;B2062&amp;C2062&amp;E2062,$F$2:$G$7561,2,FALSE))</f>
        <v>0</v>
      </c>
    </row>
    <row r="2063" spans="1:10" x14ac:dyDescent="0.25">
      <c r="A2063">
        <f t="shared" ref="A2063:C2063" si="1552">A1523</f>
        <v>2022</v>
      </c>
      <c r="B2063" t="str">
        <f t="shared" si="1552"/>
        <v>VFM</v>
      </c>
      <c r="C2063">
        <f t="shared" si="1552"/>
        <v>0</v>
      </c>
      <c r="D2063">
        <f>IFERROR(VLOOKUP(C2063,'Enheter, modell og år'!$A$2:$B$31,2,FALSE),0)</f>
        <v>0</v>
      </c>
      <c r="E2063" t="str">
        <f>'Liste detaljert wide'!$G$1</f>
        <v>Kandidatbev</v>
      </c>
      <c r="F2063" t="str">
        <f t="shared" si="1540"/>
        <v>2022VFM0Kandidatbev</v>
      </c>
      <c r="G2063" s="3">
        <f>'Liste detaljert wide'!G443</f>
        <v>0</v>
      </c>
      <c r="H2063" t="str">
        <f>VLOOKUP(E2063,Def!$B$2:$C$15,2,FALSE)</f>
        <v>Utdanningsinsentiv</v>
      </c>
      <c r="I2063" s="3">
        <f>IF(A2063='Enheter, modell og år'!$F$2-1,0,G2063-VLOOKUP(A2063-1&amp;B2063&amp;C2063&amp;E2063,$F$2:$G$7561,2,FALSE))</f>
        <v>0</v>
      </c>
      <c r="J2063" s="3">
        <f>IF(A2063='Enheter, modell og år'!$F$2-1,0,VLOOKUP(A2063-1&amp;B2063&amp;C2063&amp;E2063,$F$2:$G$7561,2,FALSE))</f>
        <v>0</v>
      </c>
    </row>
    <row r="2064" spans="1:10" x14ac:dyDescent="0.25">
      <c r="A2064">
        <f t="shared" ref="A2064:C2064" si="1553">A1524</f>
        <v>2022</v>
      </c>
      <c r="B2064" t="str">
        <f t="shared" si="1553"/>
        <v>VFM</v>
      </c>
      <c r="C2064">
        <f t="shared" si="1553"/>
        <v>0</v>
      </c>
      <c r="D2064">
        <f>IFERROR(VLOOKUP(C2064,'Enheter, modell og år'!$A$2:$B$31,2,FALSE),0)</f>
        <v>0</v>
      </c>
      <c r="E2064" t="str">
        <f>'Liste detaljert wide'!$G$1</f>
        <v>Kandidatbev</v>
      </c>
      <c r="F2064" t="str">
        <f t="shared" si="1540"/>
        <v>2022VFM0Kandidatbev</v>
      </c>
      <c r="G2064" s="3">
        <f>'Liste detaljert wide'!G444</f>
        <v>0</v>
      </c>
      <c r="H2064" t="str">
        <f>VLOOKUP(E2064,Def!$B$2:$C$15,2,FALSE)</f>
        <v>Utdanningsinsentiv</v>
      </c>
      <c r="I2064" s="3">
        <f>IF(A2064='Enheter, modell og år'!$F$2-1,0,G2064-VLOOKUP(A2064-1&amp;B2064&amp;C2064&amp;E2064,$F$2:$G$7561,2,FALSE))</f>
        <v>0</v>
      </c>
      <c r="J2064" s="3">
        <f>IF(A2064='Enheter, modell og år'!$F$2-1,0,VLOOKUP(A2064-1&amp;B2064&amp;C2064&amp;E2064,$F$2:$G$7561,2,FALSE))</f>
        <v>0</v>
      </c>
    </row>
    <row r="2065" spans="1:10" x14ac:dyDescent="0.25">
      <c r="A2065">
        <f t="shared" ref="A2065:C2065" si="1554">A1525</f>
        <v>2022</v>
      </c>
      <c r="B2065" t="str">
        <f t="shared" si="1554"/>
        <v>VFM</v>
      </c>
      <c r="C2065">
        <f t="shared" si="1554"/>
        <v>0</v>
      </c>
      <c r="D2065">
        <f>IFERROR(VLOOKUP(C2065,'Enheter, modell og år'!$A$2:$B$31,2,FALSE),0)</f>
        <v>0</v>
      </c>
      <c r="E2065" t="str">
        <f>'Liste detaljert wide'!$G$1</f>
        <v>Kandidatbev</v>
      </c>
      <c r="F2065" t="str">
        <f t="shared" si="1540"/>
        <v>2022VFM0Kandidatbev</v>
      </c>
      <c r="G2065" s="3">
        <f>'Liste detaljert wide'!G445</f>
        <v>0</v>
      </c>
      <c r="H2065" t="str">
        <f>VLOOKUP(E2065,Def!$B$2:$C$15,2,FALSE)</f>
        <v>Utdanningsinsentiv</v>
      </c>
      <c r="I2065" s="3">
        <f>IF(A2065='Enheter, modell og år'!$F$2-1,0,G2065-VLOOKUP(A2065-1&amp;B2065&amp;C2065&amp;E2065,$F$2:$G$7561,2,FALSE))</f>
        <v>0</v>
      </c>
      <c r="J2065" s="3">
        <f>IF(A2065='Enheter, modell og år'!$F$2-1,0,VLOOKUP(A2065-1&amp;B2065&amp;C2065&amp;E2065,$F$2:$G$7561,2,FALSE))</f>
        <v>0</v>
      </c>
    </row>
    <row r="2066" spans="1:10" x14ac:dyDescent="0.25">
      <c r="A2066">
        <f t="shared" ref="A2066:C2066" si="1555">A1526</f>
        <v>2022</v>
      </c>
      <c r="B2066" t="str">
        <f t="shared" si="1555"/>
        <v>VFM</v>
      </c>
      <c r="C2066">
        <f t="shared" si="1555"/>
        <v>0</v>
      </c>
      <c r="D2066">
        <f>IFERROR(VLOOKUP(C2066,'Enheter, modell og år'!$A$2:$B$31,2,FALSE),0)</f>
        <v>0</v>
      </c>
      <c r="E2066" t="str">
        <f>'Liste detaljert wide'!$G$1</f>
        <v>Kandidatbev</v>
      </c>
      <c r="F2066" t="str">
        <f t="shared" si="1540"/>
        <v>2022VFM0Kandidatbev</v>
      </c>
      <c r="G2066" s="3">
        <f>'Liste detaljert wide'!G446</f>
        <v>0</v>
      </c>
      <c r="H2066" t="str">
        <f>VLOOKUP(E2066,Def!$B$2:$C$15,2,FALSE)</f>
        <v>Utdanningsinsentiv</v>
      </c>
      <c r="I2066" s="3">
        <f>IF(A2066='Enheter, modell og år'!$F$2-1,0,G2066-VLOOKUP(A2066-1&amp;B2066&amp;C2066&amp;E2066,$F$2:$G$7561,2,FALSE))</f>
        <v>0</v>
      </c>
      <c r="J2066" s="3">
        <f>IF(A2066='Enheter, modell og år'!$F$2-1,0,VLOOKUP(A2066-1&amp;B2066&amp;C2066&amp;E2066,$F$2:$G$7561,2,FALSE))</f>
        <v>0</v>
      </c>
    </row>
    <row r="2067" spans="1:10" x14ac:dyDescent="0.25">
      <c r="A2067">
        <f t="shared" ref="A2067:C2067" si="1556">A1527</f>
        <v>2022</v>
      </c>
      <c r="B2067" t="str">
        <f t="shared" si="1556"/>
        <v>VFM</v>
      </c>
      <c r="C2067">
        <f t="shared" si="1556"/>
        <v>0</v>
      </c>
      <c r="D2067">
        <f>IFERROR(VLOOKUP(C2067,'Enheter, modell og år'!$A$2:$B$31,2,FALSE),0)</f>
        <v>0</v>
      </c>
      <c r="E2067" t="str">
        <f>'Liste detaljert wide'!$G$1</f>
        <v>Kandidatbev</v>
      </c>
      <c r="F2067" t="str">
        <f t="shared" si="1540"/>
        <v>2022VFM0Kandidatbev</v>
      </c>
      <c r="G2067" s="3">
        <f>'Liste detaljert wide'!G447</f>
        <v>0</v>
      </c>
      <c r="H2067" t="str">
        <f>VLOOKUP(E2067,Def!$B$2:$C$15,2,FALSE)</f>
        <v>Utdanningsinsentiv</v>
      </c>
      <c r="I2067" s="3">
        <f>IF(A2067='Enheter, modell og år'!$F$2-1,0,G2067-VLOOKUP(A2067-1&amp;B2067&amp;C2067&amp;E2067,$F$2:$G$7561,2,FALSE))</f>
        <v>0</v>
      </c>
      <c r="J2067" s="3">
        <f>IF(A2067='Enheter, modell og år'!$F$2-1,0,VLOOKUP(A2067-1&amp;B2067&amp;C2067&amp;E2067,$F$2:$G$7561,2,FALSE))</f>
        <v>0</v>
      </c>
    </row>
    <row r="2068" spans="1:10" x14ac:dyDescent="0.25">
      <c r="A2068">
        <f t="shared" ref="A2068:C2068" si="1557">A1528</f>
        <v>2022</v>
      </c>
      <c r="B2068" t="str">
        <f t="shared" si="1557"/>
        <v>VFM</v>
      </c>
      <c r="C2068">
        <f t="shared" si="1557"/>
        <v>0</v>
      </c>
      <c r="D2068">
        <f>IFERROR(VLOOKUP(C2068,'Enheter, modell og år'!$A$2:$B$31,2,FALSE),0)</f>
        <v>0</v>
      </c>
      <c r="E2068" t="str">
        <f>'Liste detaljert wide'!$G$1</f>
        <v>Kandidatbev</v>
      </c>
      <c r="F2068" t="str">
        <f t="shared" si="1540"/>
        <v>2022VFM0Kandidatbev</v>
      </c>
      <c r="G2068" s="3">
        <f>'Liste detaljert wide'!G448</f>
        <v>0</v>
      </c>
      <c r="H2068" t="str">
        <f>VLOOKUP(E2068,Def!$B$2:$C$15,2,FALSE)</f>
        <v>Utdanningsinsentiv</v>
      </c>
      <c r="I2068" s="3">
        <f>IF(A2068='Enheter, modell og år'!$F$2-1,0,G2068-VLOOKUP(A2068-1&amp;B2068&amp;C2068&amp;E2068,$F$2:$G$7561,2,FALSE))</f>
        <v>0</v>
      </c>
      <c r="J2068" s="3">
        <f>IF(A2068='Enheter, modell og år'!$F$2-1,0,VLOOKUP(A2068-1&amp;B2068&amp;C2068&amp;E2068,$F$2:$G$7561,2,FALSE))</f>
        <v>0</v>
      </c>
    </row>
    <row r="2069" spans="1:10" x14ac:dyDescent="0.25">
      <c r="A2069">
        <f t="shared" ref="A2069:C2069" si="1558">A1529</f>
        <v>2022</v>
      </c>
      <c r="B2069" t="str">
        <f t="shared" si="1558"/>
        <v>VFM</v>
      </c>
      <c r="C2069">
        <f t="shared" si="1558"/>
        <v>0</v>
      </c>
      <c r="D2069">
        <f>IFERROR(VLOOKUP(C2069,'Enheter, modell og år'!$A$2:$B$31,2,FALSE),0)</f>
        <v>0</v>
      </c>
      <c r="E2069" t="str">
        <f>'Liste detaljert wide'!$G$1</f>
        <v>Kandidatbev</v>
      </c>
      <c r="F2069" t="str">
        <f t="shared" si="1540"/>
        <v>2022VFM0Kandidatbev</v>
      </c>
      <c r="G2069" s="3">
        <f>'Liste detaljert wide'!G449</f>
        <v>0</v>
      </c>
      <c r="H2069" t="str">
        <f>VLOOKUP(E2069,Def!$B$2:$C$15,2,FALSE)</f>
        <v>Utdanningsinsentiv</v>
      </c>
      <c r="I2069" s="3">
        <f>IF(A2069='Enheter, modell og år'!$F$2-1,0,G2069-VLOOKUP(A2069-1&amp;B2069&amp;C2069&amp;E2069,$F$2:$G$7561,2,FALSE))</f>
        <v>0</v>
      </c>
      <c r="J2069" s="3">
        <f>IF(A2069='Enheter, modell og år'!$F$2-1,0,VLOOKUP(A2069-1&amp;B2069&amp;C2069&amp;E2069,$F$2:$G$7561,2,FALSE))</f>
        <v>0</v>
      </c>
    </row>
    <row r="2070" spans="1:10" x14ac:dyDescent="0.25">
      <c r="A2070">
        <f t="shared" ref="A2070:C2070" si="1559">A1530</f>
        <v>2022</v>
      </c>
      <c r="B2070" t="str">
        <f t="shared" si="1559"/>
        <v>VFM</v>
      </c>
      <c r="C2070">
        <f t="shared" si="1559"/>
        <v>0</v>
      </c>
      <c r="D2070">
        <f>IFERROR(VLOOKUP(C2070,'Enheter, modell og år'!$A$2:$B$31,2,FALSE),0)</f>
        <v>0</v>
      </c>
      <c r="E2070" t="str">
        <f>'Liste detaljert wide'!$G$1</f>
        <v>Kandidatbev</v>
      </c>
      <c r="F2070" t="str">
        <f t="shared" si="1540"/>
        <v>2022VFM0Kandidatbev</v>
      </c>
      <c r="G2070" s="3">
        <f>'Liste detaljert wide'!G450</f>
        <v>0</v>
      </c>
      <c r="H2070" t="str">
        <f>VLOOKUP(E2070,Def!$B$2:$C$15,2,FALSE)</f>
        <v>Utdanningsinsentiv</v>
      </c>
      <c r="I2070" s="3">
        <f>IF(A2070='Enheter, modell og år'!$F$2-1,0,G2070-VLOOKUP(A2070-1&amp;B2070&amp;C2070&amp;E2070,$F$2:$G$7561,2,FALSE))</f>
        <v>0</v>
      </c>
      <c r="J2070" s="3">
        <f>IF(A2070='Enheter, modell og år'!$F$2-1,0,VLOOKUP(A2070-1&amp;B2070&amp;C2070&amp;E2070,$F$2:$G$7561,2,FALSE))</f>
        <v>0</v>
      </c>
    </row>
    <row r="2071" spans="1:10" x14ac:dyDescent="0.25">
      <c r="A2071">
        <f t="shared" ref="A2071:C2071" si="1560">A1531</f>
        <v>2022</v>
      </c>
      <c r="B2071" t="str">
        <f t="shared" si="1560"/>
        <v>VFM</v>
      </c>
      <c r="C2071">
        <f t="shared" si="1560"/>
        <v>0</v>
      </c>
      <c r="D2071">
        <f>IFERROR(VLOOKUP(C2071,'Enheter, modell og år'!$A$2:$B$31,2,FALSE),0)</f>
        <v>0</v>
      </c>
      <c r="E2071" t="str">
        <f>'Liste detaljert wide'!$G$1</f>
        <v>Kandidatbev</v>
      </c>
      <c r="F2071" t="str">
        <f t="shared" si="1540"/>
        <v>2022VFM0Kandidatbev</v>
      </c>
      <c r="G2071" s="3">
        <f>'Liste detaljert wide'!G451</f>
        <v>0</v>
      </c>
      <c r="H2071" t="str">
        <f>VLOOKUP(E2071,Def!$B$2:$C$15,2,FALSE)</f>
        <v>Utdanningsinsentiv</v>
      </c>
      <c r="I2071" s="3">
        <f>IF(A2071='Enheter, modell og år'!$F$2-1,0,G2071-VLOOKUP(A2071-1&amp;B2071&amp;C2071&amp;E2071,$F$2:$G$7561,2,FALSE))</f>
        <v>0</v>
      </c>
      <c r="J2071" s="3">
        <f>IF(A2071='Enheter, modell og år'!$F$2-1,0,VLOOKUP(A2071-1&amp;B2071&amp;C2071&amp;E2071,$F$2:$G$7561,2,FALSE))</f>
        <v>0</v>
      </c>
    </row>
    <row r="2072" spans="1:10" x14ac:dyDescent="0.25">
      <c r="A2072">
        <f t="shared" ref="A2072:C2072" si="1561">A1532</f>
        <v>2023</v>
      </c>
      <c r="B2072" t="str">
        <f t="shared" si="1561"/>
        <v>VFM</v>
      </c>
      <c r="C2072">
        <f t="shared" si="1561"/>
        <v>0</v>
      </c>
      <c r="D2072">
        <f>IFERROR(VLOOKUP(C2072,'Enheter, modell og år'!$A$2:$B$31,2,FALSE),0)</f>
        <v>0</v>
      </c>
      <c r="E2072" t="str">
        <f>'Liste detaljert wide'!$G$1</f>
        <v>Kandidatbev</v>
      </c>
      <c r="F2072" t="str">
        <f t="shared" si="1540"/>
        <v>2023VFM0Kandidatbev</v>
      </c>
      <c r="G2072" s="3">
        <f>'Liste detaljert wide'!G452</f>
        <v>0</v>
      </c>
      <c r="H2072" t="str">
        <f>VLOOKUP(E2072,Def!$B$2:$C$15,2,FALSE)</f>
        <v>Utdanningsinsentiv</v>
      </c>
      <c r="I2072" s="3">
        <f>IF(A2072='Enheter, modell og år'!$F$2-1,0,G2072-VLOOKUP(A2072-1&amp;B2072&amp;C2072&amp;E2072,$F$2:$G$7561,2,FALSE))</f>
        <v>0</v>
      </c>
      <c r="J2072" s="3">
        <f>IF(A2072='Enheter, modell og år'!$F$2-1,0,VLOOKUP(A2072-1&amp;B2072&amp;C2072&amp;E2072,$F$2:$G$7561,2,FALSE))</f>
        <v>0</v>
      </c>
    </row>
    <row r="2073" spans="1:10" x14ac:dyDescent="0.25">
      <c r="A2073">
        <f t="shared" ref="A2073:C2073" si="1562">A1533</f>
        <v>2023</v>
      </c>
      <c r="B2073" t="str">
        <f t="shared" si="1562"/>
        <v>VFM</v>
      </c>
      <c r="C2073">
        <f t="shared" si="1562"/>
        <v>0</v>
      </c>
      <c r="D2073">
        <f>IFERROR(VLOOKUP(C2073,'Enheter, modell og år'!$A$2:$B$31,2,FALSE),0)</f>
        <v>0</v>
      </c>
      <c r="E2073" t="str">
        <f>'Liste detaljert wide'!$G$1</f>
        <v>Kandidatbev</v>
      </c>
      <c r="F2073" t="str">
        <f t="shared" si="1540"/>
        <v>2023VFM0Kandidatbev</v>
      </c>
      <c r="G2073" s="3">
        <f>'Liste detaljert wide'!G453</f>
        <v>0</v>
      </c>
      <c r="H2073" t="str">
        <f>VLOOKUP(E2073,Def!$B$2:$C$15,2,FALSE)</f>
        <v>Utdanningsinsentiv</v>
      </c>
      <c r="I2073" s="3">
        <f>IF(A2073='Enheter, modell og år'!$F$2-1,0,G2073-VLOOKUP(A2073-1&amp;B2073&amp;C2073&amp;E2073,$F$2:$G$7561,2,FALSE))</f>
        <v>0</v>
      </c>
      <c r="J2073" s="3">
        <f>IF(A2073='Enheter, modell og år'!$F$2-1,0,VLOOKUP(A2073-1&amp;B2073&amp;C2073&amp;E2073,$F$2:$G$7561,2,FALSE))</f>
        <v>0</v>
      </c>
    </row>
    <row r="2074" spans="1:10" x14ac:dyDescent="0.25">
      <c r="A2074">
        <f t="shared" ref="A2074:C2074" si="1563">A1534</f>
        <v>2023</v>
      </c>
      <c r="B2074" t="str">
        <f t="shared" si="1563"/>
        <v>VFM</v>
      </c>
      <c r="C2074">
        <f t="shared" si="1563"/>
        <v>0</v>
      </c>
      <c r="D2074">
        <f>IFERROR(VLOOKUP(C2074,'Enheter, modell og år'!$A$2:$B$31,2,FALSE),0)</f>
        <v>0</v>
      </c>
      <c r="E2074" t="str">
        <f>'Liste detaljert wide'!$G$1</f>
        <v>Kandidatbev</v>
      </c>
      <c r="F2074" t="str">
        <f t="shared" si="1540"/>
        <v>2023VFM0Kandidatbev</v>
      </c>
      <c r="G2074" s="3">
        <f>'Liste detaljert wide'!G454</f>
        <v>0</v>
      </c>
      <c r="H2074" t="str">
        <f>VLOOKUP(E2074,Def!$B$2:$C$15,2,FALSE)</f>
        <v>Utdanningsinsentiv</v>
      </c>
      <c r="I2074" s="3">
        <f>IF(A2074='Enheter, modell og år'!$F$2-1,0,G2074-VLOOKUP(A2074-1&amp;B2074&amp;C2074&amp;E2074,$F$2:$G$7561,2,FALSE))</f>
        <v>0</v>
      </c>
      <c r="J2074" s="3">
        <f>IF(A2074='Enheter, modell og år'!$F$2-1,0,VLOOKUP(A2074-1&amp;B2074&amp;C2074&amp;E2074,$F$2:$G$7561,2,FALSE))</f>
        <v>0</v>
      </c>
    </row>
    <row r="2075" spans="1:10" x14ac:dyDescent="0.25">
      <c r="A2075">
        <f t="shared" ref="A2075:C2075" si="1564">A1535</f>
        <v>2023</v>
      </c>
      <c r="B2075" t="str">
        <f t="shared" si="1564"/>
        <v>VFM</v>
      </c>
      <c r="C2075">
        <f t="shared" si="1564"/>
        <v>0</v>
      </c>
      <c r="D2075">
        <f>IFERROR(VLOOKUP(C2075,'Enheter, modell og år'!$A$2:$B$31,2,FALSE),0)</f>
        <v>0</v>
      </c>
      <c r="E2075" t="str">
        <f>'Liste detaljert wide'!$G$1</f>
        <v>Kandidatbev</v>
      </c>
      <c r="F2075" t="str">
        <f t="shared" si="1540"/>
        <v>2023VFM0Kandidatbev</v>
      </c>
      <c r="G2075" s="3">
        <f>'Liste detaljert wide'!G455</f>
        <v>0</v>
      </c>
      <c r="H2075" t="str">
        <f>VLOOKUP(E2075,Def!$B$2:$C$15,2,FALSE)</f>
        <v>Utdanningsinsentiv</v>
      </c>
      <c r="I2075" s="3">
        <f>IF(A2075='Enheter, modell og år'!$F$2-1,0,G2075-VLOOKUP(A2075-1&amp;B2075&amp;C2075&amp;E2075,$F$2:$G$7561,2,FALSE))</f>
        <v>0</v>
      </c>
      <c r="J2075" s="3">
        <f>IF(A2075='Enheter, modell og år'!$F$2-1,0,VLOOKUP(A2075-1&amp;B2075&amp;C2075&amp;E2075,$F$2:$G$7561,2,FALSE))</f>
        <v>0</v>
      </c>
    </row>
    <row r="2076" spans="1:10" x14ac:dyDescent="0.25">
      <c r="A2076">
        <f t="shared" ref="A2076:C2076" si="1565">A1536</f>
        <v>2023</v>
      </c>
      <c r="B2076" t="str">
        <f t="shared" si="1565"/>
        <v>VFM</v>
      </c>
      <c r="C2076">
        <f t="shared" si="1565"/>
        <v>0</v>
      </c>
      <c r="D2076">
        <f>IFERROR(VLOOKUP(C2076,'Enheter, modell og år'!$A$2:$B$31,2,FALSE),0)</f>
        <v>0</v>
      </c>
      <c r="E2076" t="str">
        <f>'Liste detaljert wide'!$G$1</f>
        <v>Kandidatbev</v>
      </c>
      <c r="F2076" t="str">
        <f t="shared" si="1540"/>
        <v>2023VFM0Kandidatbev</v>
      </c>
      <c r="G2076" s="3">
        <f>'Liste detaljert wide'!G456</f>
        <v>0</v>
      </c>
      <c r="H2076" t="str">
        <f>VLOOKUP(E2076,Def!$B$2:$C$15,2,FALSE)</f>
        <v>Utdanningsinsentiv</v>
      </c>
      <c r="I2076" s="3">
        <f>IF(A2076='Enheter, modell og år'!$F$2-1,0,G2076-VLOOKUP(A2076-1&amp;B2076&amp;C2076&amp;E2076,$F$2:$G$7561,2,FALSE))</f>
        <v>0</v>
      </c>
      <c r="J2076" s="3">
        <f>IF(A2076='Enheter, modell og år'!$F$2-1,0,VLOOKUP(A2076-1&amp;B2076&amp;C2076&amp;E2076,$F$2:$G$7561,2,FALSE))</f>
        <v>0</v>
      </c>
    </row>
    <row r="2077" spans="1:10" x14ac:dyDescent="0.25">
      <c r="A2077">
        <f t="shared" ref="A2077:C2077" si="1566">A1537</f>
        <v>2023</v>
      </c>
      <c r="B2077" t="str">
        <f t="shared" si="1566"/>
        <v>VFM</v>
      </c>
      <c r="C2077">
        <f t="shared" si="1566"/>
        <v>0</v>
      </c>
      <c r="D2077">
        <f>IFERROR(VLOOKUP(C2077,'Enheter, modell og år'!$A$2:$B$31,2,FALSE),0)</f>
        <v>0</v>
      </c>
      <c r="E2077" t="str">
        <f>'Liste detaljert wide'!$G$1</f>
        <v>Kandidatbev</v>
      </c>
      <c r="F2077" t="str">
        <f t="shared" si="1540"/>
        <v>2023VFM0Kandidatbev</v>
      </c>
      <c r="G2077" s="3">
        <f>'Liste detaljert wide'!G457</f>
        <v>0</v>
      </c>
      <c r="H2077" t="str">
        <f>VLOOKUP(E2077,Def!$B$2:$C$15,2,FALSE)</f>
        <v>Utdanningsinsentiv</v>
      </c>
      <c r="I2077" s="3">
        <f>IF(A2077='Enheter, modell og år'!$F$2-1,0,G2077-VLOOKUP(A2077-1&amp;B2077&amp;C2077&amp;E2077,$F$2:$G$7561,2,FALSE))</f>
        <v>0</v>
      </c>
      <c r="J2077" s="3">
        <f>IF(A2077='Enheter, modell og år'!$F$2-1,0,VLOOKUP(A2077-1&amp;B2077&amp;C2077&amp;E2077,$F$2:$G$7561,2,FALSE))</f>
        <v>0</v>
      </c>
    </row>
    <row r="2078" spans="1:10" x14ac:dyDescent="0.25">
      <c r="A2078">
        <f t="shared" ref="A2078:C2078" si="1567">A1538</f>
        <v>2023</v>
      </c>
      <c r="B2078" t="str">
        <f t="shared" si="1567"/>
        <v>VFM</v>
      </c>
      <c r="C2078">
        <f t="shared" si="1567"/>
        <v>0</v>
      </c>
      <c r="D2078">
        <f>IFERROR(VLOOKUP(C2078,'Enheter, modell og år'!$A$2:$B$31,2,FALSE),0)</f>
        <v>0</v>
      </c>
      <c r="E2078" t="str">
        <f>'Liste detaljert wide'!$G$1</f>
        <v>Kandidatbev</v>
      </c>
      <c r="F2078" t="str">
        <f t="shared" si="1540"/>
        <v>2023VFM0Kandidatbev</v>
      </c>
      <c r="G2078" s="3">
        <f>'Liste detaljert wide'!G458</f>
        <v>0</v>
      </c>
      <c r="H2078" t="str">
        <f>VLOOKUP(E2078,Def!$B$2:$C$15,2,FALSE)</f>
        <v>Utdanningsinsentiv</v>
      </c>
      <c r="I2078" s="3">
        <f>IF(A2078='Enheter, modell og år'!$F$2-1,0,G2078-VLOOKUP(A2078-1&amp;B2078&amp;C2078&amp;E2078,$F$2:$G$7561,2,FALSE))</f>
        <v>0</v>
      </c>
      <c r="J2078" s="3">
        <f>IF(A2078='Enheter, modell og år'!$F$2-1,0,VLOOKUP(A2078-1&amp;B2078&amp;C2078&amp;E2078,$F$2:$G$7561,2,FALSE))</f>
        <v>0</v>
      </c>
    </row>
    <row r="2079" spans="1:10" x14ac:dyDescent="0.25">
      <c r="A2079">
        <f t="shared" ref="A2079:C2079" si="1568">A1539</f>
        <v>2023</v>
      </c>
      <c r="B2079" t="str">
        <f t="shared" si="1568"/>
        <v>VFM</v>
      </c>
      <c r="C2079">
        <f t="shared" si="1568"/>
        <v>0</v>
      </c>
      <c r="D2079">
        <f>IFERROR(VLOOKUP(C2079,'Enheter, modell og år'!$A$2:$B$31,2,FALSE),0)</f>
        <v>0</v>
      </c>
      <c r="E2079" t="str">
        <f>'Liste detaljert wide'!$G$1</f>
        <v>Kandidatbev</v>
      </c>
      <c r="F2079" t="str">
        <f t="shared" si="1540"/>
        <v>2023VFM0Kandidatbev</v>
      </c>
      <c r="G2079" s="3">
        <f>'Liste detaljert wide'!G459</f>
        <v>0</v>
      </c>
      <c r="H2079" t="str">
        <f>VLOOKUP(E2079,Def!$B$2:$C$15,2,FALSE)</f>
        <v>Utdanningsinsentiv</v>
      </c>
      <c r="I2079" s="3">
        <f>IF(A2079='Enheter, modell og år'!$F$2-1,0,G2079-VLOOKUP(A2079-1&amp;B2079&amp;C2079&amp;E2079,$F$2:$G$7561,2,FALSE))</f>
        <v>0</v>
      </c>
      <c r="J2079" s="3">
        <f>IF(A2079='Enheter, modell og år'!$F$2-1,0,VLOOKUP(A2079-1&amp;B2079&amp;C2079&amp;E2079,$F$2:$G$7561,2,FALSE))</f>
        <v>0</v>
      </c>
    </row>
    <row r="2080" spans="1:10" x14ac:dyDescent="0.25">
      <c r="A2080">
        <f t="shared" ref="A2080:C2080" si="1569">A1540</f>
        <v>2023</v>
      </c>
      <c r="B2080" t="str">
        <f t="shared" si="1569"/>
        <v>VFM</v>
      </c>
      <c r="C2080">
        <f t="shared" si="1569"/>
        <v>0</v>
      </c>
      <c r="D2080">
        <f>IFERROR(VLOOKUP(C2080,'Enheter, modell og år'!$A$2:$B$31,2,FALSE),0)</f>
        <v>0</v>
      </c>
      <c r="E2080" t="str">
        <f>'Liste detaljert wide'!$G$1</f>
        <v>Kandidatbev</v>
      </c>
      <c r="F2080" t="str">
        <f t="shared" si="1540"/>
        <v>2023VFM0Kandidatbev</v>
      </c>
      <c r="G2080" s="3">
        <f>'Liste detaljert wide'!G460</f>
        <v>0</v>
      </c>
      <c r="H2080" t="str">
        <f>VLOOKUP(E2080,Def!$B$2:$C$15,2,FALSE)</f>
        <v>Utdanningsinsentiv</v>
      </c>
      <c r="I2080" s="3">
        <f>IF(A2080='Enheter, modell og år'!$F$2-1,0,G2080-VLOOKUP(A2080-1&amp;B2080&amp;C2080&amp;E2080,$F$2:$G$7561,2,FALSE))</f>
        <v>0</v>
      </c>
      <c r="J2080" s="3">
        <f>IF(A2080='Enheter, modell og år'!$F$2-1,0,VLOOKUP(A2080-1&amp;B2080&amp;C2080&amp;E2080,$F$2:$G$7561,2,FALSE))</f>
        <v>0</v>
      </c>
    </row>
    <row r="2081" spans="1:10" x14ac:dyDescent="0.25">
      <c r="A2081">
        <f t="shared" ref="A2081:C2081" si="1570">A1541</f>
        <v>2023</v>
      </c>
      <c r="B2081" t="str">
        <f t="shared" si="1570"/>
        <v>VFM</v>
      </c>
      <c r="C2081">
        <f t="shared" si="1570"/>
        <v>0</v>
      </c>
      <c r="D2081">
        <f>IFERROR(VLOOKUP(C2081,'Enheter, modell og år'!$A$2:$B$31,2,FALSE),0)</f>
        <v>0</v>
      </c>
      <c r="E2081" t="str">
        <f>'Liste detaljert wide'!$G$1</f>
        <v>Kandidatbev</v>
      </c>
      <c r="F2081" t="str">
        <f t="shared" si="1540"/>
        <v>2023VFM0Kandidatbev</v>
      </c>
      <c r="G2081" s="3">
        <f>'Liste detaljert wide'!G461</f>
        <v>0</v>
      </c>
      <c r="H2081" t="str">
        <f>VLOOKUP(E2081,Def!$B$2:$C$15,2,FALSE)</f>
        <v>Utdanningsinsentiv</v>
      </c>
      <c r="I2081" s="3">
        <f>IF(A2081='Enheter, modell og år'!$F$2-1,0,G2081-VLOOKUP(A2081-1&amp;B2081&amp;C2081&amp;E2081,$F$2:$G$7561,2,FALSE))</f>
        <v>0</v>
      </c>
      <c r="J2081" s="3">
        <f>IF(A2081='Enheter, modell og år'!$F$2-1,0,VLOOKUP(A2081-1&amp;B2081&amp;C2081&amp;E2081,$F$2:$G$7561,2,FALSE))</f>
        <v>0</v>
      </c>
    </row>
    <row r="2082" spans="1:10" x14ac:dyDescent="0.25">
      <c r="A2082">
        <f t="shared" ref="A2082:C2082" si="1571">A1542</f>
        <v>2023</v>
      </c>
      <c r="B2082" t="str">
        <f t="shared" si="1571"/>
        <v>VFM</v>
      </c>
      <c r="C2082">
        <f t="shared" si="1571"/>
        <v>0</v>
      </c>
      <c r="D2082">
        <f>IFERROR(VLOOKUP(C2082,'Enheter, modell og år'!$A$2:$B$31,2,FALSE),0)</f>
        <v>0</v>
      </c>
      <c r="E2082" t="str">
        <f>'Liste detaljert wide'!$G$1</f>
        <v>Kandidatbev</v>
      </c>
      <c r="F2082" t="str">
        <f t="shared" si="1540"/>
        <v>2023VFM0Kandidatbev</v>
      </c>
      <c r="G2082" s="3">
        <f>'Liste detaljert wide'!G462</f>
        <v>0</v>
      </c>
      <c r="H2082" t="str">
        <f>VLOOKUP(E2082,Def!$B$2:$C$15,2,FALSE)</f>
        <v>Utdanningsinsentiv</v>
      </c>
      <c r="I2082" s="3">
        <f>IF(A2082='Enheter, modell og år'!$F$2-1,0,G2082-VLOOKUP(A2082-1&amp;B2082&amp;C2082&amp;E2082,$F$2:$G$7561,2,FALSE))</f>
        <v>0</v>
      </c>
      <c r="J2082" s="3">
        <f>IF(A2082='Enheter, modell og år'!$F$2-1,0,VLOOKUP(A2082-1&amp;B2082&amp;C2082&amp;E2082,$F$2:$G$7561,2,FALSE))</f>
        <v>0</v>
      </c>
    </row>
    <row r="2083" spans="1:10" x14ac:dyDescent="0.25">
      <c r="A2083">
        <f t="shared" ref="A2083:C2083" si="1572">A1543</f>
        <v>2023</v>
      </c>
      <c r="B2083" t="str">
        <f t="shared" si="1572"/>
        <v>VFM</v>
      </c>
      <c r="C2083">
        <f t="shared" si="1572"/>
        <v>0</v>
      </c>
      <c r="D2083">
        <f>IFERROR(VLOOKUP(C2083,'Enheter, modell og år'!$A$2:$B$31,2,FALSE),0)</f>
        <v>0</v>
      </c>
      <c r="E2083" t="str">
        <f>'Liste detaljert wide'!$G$1</f>
        <v>Kandidatbev</v>
      </c>
      <c r="F2083" t="str">
        <f t="shared" si="1540"/>
        <v>2023VFM0Kandidatbev</v>
      </c>
      <c r="G2083" s="3">
        <f>'Liste detaljert wide'!G463</f>
        <v>0</v>
      </c>
      <c r="H2083" t="str">
        <f>VLOOKUP(E2083,Def!$B$2:$C$15,2,FALSE)</f>
        <v>Utdanningsinsentiv</v>
      </c>
      <c r="I2083" s="3">
        <f>IF(A2083='Enheter, modell og år'!$F$2-1,0,G2083-VLOOKUP(A2083-1&amp;B2083&amp;C2083&amp;E2083,$F$2:$G$7561,2,FALSE))</f>
        <v>0</v>
      </c>
      <c r="J2083" s="3">
        <f>IF(A2083='Enheter, modell og år'!$F$2-1,0,VLOOKUP(A2083-1&amp;B2083&amp;C2083&amp;E2083,$F$2:$G$7561,2,FALSE))</f>
        <v>0</v>
      </c>
    </row>
    <row r="2084" spans="1:10" x14ac:dyDescent="0.25">
      <c r="A2084">
        <f t="shared" ref="A2084:C2084" si="1573">A1544</f>
        <v>2023</v>
      </c>
      <c r="B2084" t="str">
        <f t="shared" si="1573"/>
        <v>VFM</v>
      </c>
      <c r="C2084">
        <f t="shared" si="1573"/>
        <v>0</v>
      </c>
      <c r="D2084">
        <f>IFERROR(VLOOKUP(C2084,'Enheter, modell og år'!$A$2:$B$31,2,FALSE),0)</f>
        <v>0</v>
      </c>
      <c r="E2084" t="str">
        <f>'Liste detaljert wide'!$G$1</f>
        <v>Kandidatbev</v>
      </c>
      <c r="F2084" t="str">
        <f t="shared" si="1540"/>
        <v>2023VFM0Kandidatbev</v>
      </c>
      <c r="G2084" s="3">
        <f>'Liste detaljert wide'!G464</f>
        <v>0</v>
      </c>
      <c r="H2084" t="str">
        <f>VLOOKUP(E2084,Def!$B$2:$C$15,2,FALSE)</f>
        <v>Utdanningsinsentiv</v>
      </c>
      <c r="I2084" s="3">
        <f>IF(A2084='Enheter, modell og år'!$F$2-1,0,G2084-VLOOKUP(A2084-1&amp;B2084&amp;C2084&amp;E2084,$F$2:$G$7561,2,FALSE))</f>
        <v>0</v>
      </c>
      <c r="J2084" s="3">
        <f>IF(A2084='Enheter, modell og år'!$F$2-1,0,VLOOKUP(A2084-1&amp;B2084&amp;C2084&amp;E2084,$F$2:$G$7561,2,FALSE))</f>
        <v>0</v>
      </c>
    </row>
    <row r="2085" spans="1:10" x14ac:dyDescent="0.25">
      <c r="A2085">
        <f t="shared" ref="A2085:C2085" si="1574">A1545</f>
        <v>2023</v>
      </c>
      <c r="B2085" t="str">
        <f t="shared" si="1574"/>
        <v>VFM</v>
      </c>
      <c r="C2085">
        <f t="shared" si="1574"/>
        <v>0</v>
      </c>
      <c r="D2085">
        <f>IFERROR(VLOOKUP(C2085,'Enheter, modell og år'!$A$2:$B$31,2,FALSE),0)</f>
        <v>0</v>
      </c>
      <c r="E2085" t="str">
        <f>'Liste detaljert wide'!$G$1</f>
        <v>Kandidatbev</v>
      </c>
      <c r="F2085" t="str">
        <f t="shared" si="1540"/>
        <v>2023VFM0Kandidatbev</v>
      </c>
      <c r="G2085" s="3">
        <f>'Liste detaljert wide'!G465</f>
        <v>0</v>
      </c>
      <c r="H2085" t="str">
        <f>VLOOKUP(E2085,Def!$B$2:$C$15,2,FALSE)</f>
        <v>Utdanningsinsentiv</v>
      </c>
      <c r="I2085" s="3">
        <f>IF(A2085='Enheter, modell og år'!$F$2-1,0,G2085-VLOOKUP(A2085-1&amp;B2085&amp;C2085&amp;E2085,$F$2:$G$7561,2,FALSE))</f>
        <v>0</v>
      </c>
      <c r="J2085" s="3">
        <f>IF(A2085='Enheter, modell og år'!$F$2-1,0,VLOOKUP(A2085-1&amp;B2085&amp;C2085&amp;E2085,$F$2:$G$7561,2,FALSE))</f>
        <v>0</v>
      </c>
    </row>
    <row r="2086" spans="1:10" x14ac:dyDescent="0.25">
      <c r="A2086">
        <f t="shared" ref="A2086:C2086" si="1575">A1546</f>
        <v>2023</v>
      </c>
      <c r="B2086" t="str">
        <f t="shared" si="1575"/>
        <v>VFM</v>
      </c>
      <c r="C2086">
        <f t="shared" si="1575"/>
        <v>0</v>
      </c>
      <c r="D2086">
        <f>IFERROR(VLOOKUP(C2086,'Enheter, modell og år'!$A$2:$B$31,2,FALSE),0)</f>
        <v>0</v>
      </c>
      <c r="E2086" t="str">
        <f>'Liste detaljert wide'!$G$1</f>
        <v>Kandidatbev</v>
      </c>
      <c r="F2086" t="str">
        <f t="shared" si="1540"/>
        <v>2023VFM0Kandidatbev</v>
      </c>
      <c r="G2086" s="3">
        <f>'Liste detaljert wide'!G466</f>
        <v>0</v>
      </c>
      <c r="H2086" t="str">
        <f>VLOOKUP(E2086,Def!$B$2:$C$15,2,FALSE)</f>
        <v>Utdanningsinsentiv</v>
      </c>
      <c r="I2086" s="3">
        <f>IF(A2086='Enheter, modell og år'!$F$2-1,0,G2086-VLOOKUP(A2086-1&amp;B2086&amp;C2086&amp;E2086,$F$2:$G$7561,2,FALSE))</f>
        <v>0</v>
      </c>
      <c r="J2086" s="3">
        <f>IF(A2086='Enheter, modell og år'!$F$2-1,0,VLOOKUP(A2086-1&amp;B2086&amp;C2086&amp;E2086,$F$2:$G$7561,2,FALSE))</f>
        <v>0</v>
      </c>
    </row>
    <row r="2087" spans="1:10" x14ac:dyDescent="0.25">
      <c r="A2087">
        <f t="shared" ref="A2087:C2087" si="1576">A1547</f>
        <v>2023</v>
      </c>
      <c r="B2087" t="str">
        <f t="shared" si="1576"/>
        <v>VFM</v>
      </c>
      <c r="C2087">
        <f t="shared" si="1576"/>
        <v>0</v>
      </c>
      <c r="D2087">
        <f>IFERROR(VLOOKUP(C2087,'Enheter, modell og år'!$A$2:$B$31,2,FALSE),0)</f>
        <v>0</v>
      </c>
      <c r="E2087" t="str">
        <f>'Liste detaljert wide'!$G$1</f>
        <v>Kandidatbev</v>
      </c>
      <c r="F2087" t="str">
        <f t="shared" si="1540"/>
        <v>2023VFM0Kandidatbev</v>
      </c>
      <c r="G2087" s="3">
        <f>'Liste detaljert wide'!G467</f>
        <v>0</v>
      </c>
      <c r="H2087" t="str">
        <f>VLOOKUP(E2087,Def!$B$2:$C$15,2,FALSE)</f>
        <v>Utdanningsinsentiv</v>
      </c>
      <c r="I2087" s="3">
        <f>IF(A2087='Enheter, modell og år'!$F$2-1,0,G2087-VLOOKUP(A2087-1&amp;B2087&amp;C2087&amp;E2087,$F$2:$G$7561,2,FALSE))</f>
        <v>0</v>
      </c>
      <c r="J2087" s="3">
        <f>IF(A2087='Enheter, modell og år'!$F$2-1,0,VLOOKUP(A2087-1&amp;B2087&amp;C2087&amp;E2087,$F$2:$G$7561,2,FALSE))</f>
        <v>0</v>
      </c>
    </row>
    <row r="2088" spans="1:10" x14ac:dyDescent="0.25">
      <c r="A2088">
        <f t="shared" ref="A2088:C2088" si="1577">A1548</f>
        <v>2023</v>
      </c>
      <c r="B2088" t="str">
        <f t="shared" si="1577"/>
        <v>VFM</v>
      </c>
      <c r="C2088">
        <f t="shared" si="1577"/>
        <v>0</v>
      </c>
      <c r="D2088">
        <f>IFERROR(VLOOKUP(C2088,'Enheter, modell og år'!$A$2:$B$31,2,FALSE),0)</f>
        <v>0</v>
      </c>
      <c r="E2088" t="str">
        <f>'Liste detaljert wide'!$G$1</f>
        <v>Kandidatbev</v>
      </c>
      <c r="F2088" t="str">
        <f t="shared" si="1540"/>
        <v>2023VFM0Kandidatbev</v>
      </c>
      <c r="G2088" s="3">
        <f>'Liste detaljert wide'!G468</f>
        <v>0</v>
      </c>
      <c r="H2088" t="str">
        <f>VLOOKUP(E2088,Def!$B$2:$C$15,2,FALSE)</f>
        <v>Utdanningsinsentiv</v>
      </c>
      <c r="I2088" s="3">
        <f>IF(A2088='Enheter, modell og år'!$F$2-1,0,G2088-VLOOKUP(A2088-1&amp;B2088&amp;C2088&amp;E2088,$F$2:$G$7561,2,FALSE))</f>
        <v>0</v>
      </c>
      <c r="J2088" s="3">
        <f>IF(A2088='Enheter, modell og år'!$F$2-1,0,VLOOKUP(A2088-1&amp;B2088&amp;C2088&amp;E2088,$F$2:$G$7561,2,FALSE))</f>
        <v>0</v>
      </c>
    </row>
    <row r="2089" spans="1:10" x14ac:dyDescent="0.25">
      <c r="A2089">
        <f t="shared" ref="A2089:C2089" si="1578">A1549</f>
        <v>2023</v>
      </c>
      <c r="B2089" t="str">
        <f t="shared" si="1578"/>
        <v>VFM</v>
      </c>
      <c r="C2089">
        <f t="shared" si="1578"/>
        <v>0</v>
      </c>
      <c r="D2089">
        <f>IFERROR(VLOOKUP(C2089,'Enheter, modell og år'!$A$2:$B$31,2,FALSE),0)</f>
        <v>0</v>
      </c>
      <c r="E2089" t="str">
        <f>'Liste detaljert wide'!$G$1</f>
        <v>Kandidatbev</v>
      </c>
      <c r="F2089" t="str">
        <f t="shared" si="1540"/>
        <v>2023VFM0Kandidatbev</v>
      </c>
      <c r="G2089" s="3">
        <f>'Liste detaljert wide'!G469</f>
        <v>0</v>
      </c>
      <c r="H2089" t="str">
        <f>VLOOKUP(E2089,Def!$B$2:$C$15,2,FALSE)</f>
        <v>Utdanningsinsentiv</v>
      </c>
      <c r="I2089" s="3">
        <f>IF(A2089='Enheter, modell og år'!$F$2-1,0,G2089-VLOOKUP(A2089-1&amp;B2089&amp;C2089&amp;E2089,$F$2:$G$7561,2,FALSE))</f>
        <v>0</v>
      </c>
      <c r="J2089" s="3">
        <f>IF(A2089='Enheter, modell og år'!$F$2-1,0,VLOOKUP(A2089-1&amp;B2089&amp;C2089&amp;E2089,$F$2:$G$7561,2,FALSE))</f>
        <v>0</v>
      </c>
    </row>
    <row r="2090" spans="1:10" x14ac:dyDescent="0.25">
      <c r="A2090">
        <f t="shared" ref="A2090:C2090" si="1579">A1550</f>
        <v>2023</v>
      </c>
      <c r="B2090" t="str">
        <f t="shared" si="1579"/>
        <v>VFM</v>
      </c>
      <c r="C2090">
        <f t="shared" si="1579"/>
        <v>0</v>
      </c>
      <c r="D2090">
        <f>IFERROR(VLOOKUP(C2090,'Enheter, modell og år'!$A$2:$B$31,2,FALSE),0)</f>
        <v>0</v>
      </c>
      <c r="E2090" t="str">
        <f>'Liste detaljert wide'!$G$1</f>
        <v>Kandidatbev</v>
      </c>
      <c r="F2090" t="str">
        <f t="shared" si="1540"/>
        <v>2023VFM0Kandidatbev</v>
      </c>
      <c r="G2090" s="3">
        <f>'Liste detaljert wide'!G470</f>
        <v>0</v>
      </c>
      <c r="H2090" t="str">
        <f>VLOOKUP(E2090,Def!$B$2:$C$15,2,FALSE)</f>
        <v>Utdanningsinsentiv</v>
      </c>
      <c r="I2090" s="3">
        <f>IF(A2090='Enheter, modell og år'!$F$2-1,0,G2090-VLOOKUP(A2090-1&amp;B2090&amp;C2090&amp;E2090,$F$2:$G$7561,2,FALSE))</f>
        <v>0</v>
      </c>
      <c r="J2090" s="3">
        <f>IF(A2090='Enheter, modell og år'!$F$2-1,0,VLOOKUP(A2090-1&amp;B2090&amp;C2090&amp;E2090,$F$2:$G$7561,2,FALSE))</f>
        <v>0</v>
      </c>
    </row>
    <row r="2091" spans="1:10" x14ac:dyDescent="0.25">
      <c r="A2091">
        <f t="shared" ref="A2091:C2091" si="1580">A1551</f>
        <v>2023</v>
      </c>
      <c r="B2091" t="str">
        <f t="shared" si="1580"/>
        <v>VFM</v>
      </c>
      <c r="C2091">
        <f t="shared" si="1580"/>
        <v>0</v>
      </c>
      <c r="D2091">
        <f>IFERROR(VLOOKUP(C2091,'Enheter, modell og år'!$A$2:$B$31,2,FALSE),0)</f>
        <v>0</v>
      </c>
      <c r="E2091" t="str">
        <f>'Liste detaljert wide'!$G$1</f>
        <v>Kandidatbev</v>
      </c>
      <c r="F2091" t="str">
        <f t="shared" si="1540"/>
        <v>2023VFM0Kandidatbev</v>
      </c>
      <c r="G2091" s="3">
        <f>'Liste detaljert wide'!G471</f>
        <v>0</v>
      </c>
      <c r="H2091" t="str">
        <f>VLOOKUP(E2091,Def!$B$2:$C$15,2,FALSE)</f>
        <v>Utdanningsinsentiv</v>
      </c>
      <c r="I2091" s="3">
        <f>IF(A2091='Enheter, modell og år'!$F$2-1,0,G2091-VLOOKUP(A2091-1&amp;B2091&amp;C2091&amp;E2091,$F$2:$G$7561,2,FALSE))</f>
        <v>0</v>
      </c>
      <c r="J2091" s="3">
        <f>IF(A2091='Enheter, modell og år'!$F$2-1,0,VLOOKUP(A2091-1&amp;B2091&amp;C2091&amp;E2091,$F$2:$G$7561,2,FALSE))</f>
        <v>0</v>
      </c>
    </row>
    <row r="2092" spans="1:10" x14ac:dyDescent="0.25">
      <c r="A2092">
        <f t="shared" ref="A2092:C2092" si="1581">A1552</f>
        <v>2023</v>
      </c>
      <c r="B2092" t="str">
        <f t="shared" si="1581"/>
        <v>VFM</v>
      </c>
      <c r="C2092">
        <f t="shared" si="1581"/>
        <v>0</v>
      </c>
      <c r="D2092">
        <f>IFERROR(VLOOKUP(C2092,'Enheter, modell og år'!$A$2:$B$31,2,FALSE),0)</f>
        <v>0</v>
      </c>
      <c r="E2092" t="str">
        <f>'Liste detaljert wide'!$G$1</f>
        <v>Kandidatbev</v>
      </c>
      <c r="F2092" t="str">
        <f t="shared" si="1540"/>
        <v>2023VFM0Kandidatbev</v>
      </c>
      <c r="G2092" s="3">
        <f>'Liste detaljert wide'!G472</f>
        <v>0</v>
      </c>
      <c r="H2092" t="str">
        <f>VLOOKUP(E2092,Def!$B$2:$C$15,2,FALSE)</f>
        <v>Utdanningsinsentiv</v>
      </c>
      <c r="I2092" s="3">
        <f>IF(A2092='Enheter, modell og år'!$F$2-1,0,G2092-VLOOKUP(A2092-1&amp;B2092&amp;C2092&amp;E2092,$F$2:$G$7561,2,FALSE))</f>
        <v>0</v>
      </c>
      <c r="J2092" s="3">
        <f>IF(A2092='Enheter, modell og år'!$F$2-1,0,VLOOKUP(A2092-1&amp;B2092&amp;C2092&amp;E2092,$F$2:$G$7561,2,FALSE))</f>
        <v>0</v>
      </c>
    </row>
    <row r="2093" spans="1:10" x14ac:dyDescent="0.25">
      <c r="A2093">
        <f t="shared" ref="A2093:C2093" si="1582">A1553</f>
        <v>2023</v>
      </c>
      <c r="B2093" t="str">
        <f t="shared" si="1582"/>
        <v>VFM</v>
      </c>
      <c r="C2093">
        <f t="shared" si="1582"/>
        <v>0</v>
      </c>
      <c r="D2093">
        <f>IFERROR(VLOOKUP(C2093,'Enheter, modell og år'!$A$2:$B$31,2,FALSE),0)</f>
        <v>0</v>
      </c>
      <c r="E2093" t="str">
        <f>'Liste detaljert wide'!$G$1</f>
        <v>Kandidatbev</v>
      </c>
      <c r="F2093" t="str">
        <f t="shared" si="1540"/>
        <v>2023VFM0Kandidatbev</v>
      </c>
      <c r="G2093" s="3">
        <f>'Liste detaljert wide'!G473</f>
        <v>0</v>
      </c>
      <c r="H2093" t="str">
        <f>VLOOKUP(E2093,Def!$B$2:$C$15,2,FALSE)</f>
        <v>Utdanningsinsentiv</v>
      </c>
      <c r="I2093" s="3">
        <f>IF(A2093='Enheter, modell og år'!$F$2-1,0,G2093-VLOOKUP(A2093-1&amp;B2093&amp;C2093&amp;E2093,$F$2:$G$7561,2,FALSE))</f>
        <v>0</v>
      </c>
      <c r="J2093" s="3">
        <f>IF(A2093='Enheter, modell og år'!$F$2-1,0,VLOOKUP(A2093-1&amp;B2093&amp;C2093&amp;E2093,$F$2:$G$7561,2,FALSE))</f>
        <v>0</v>
      </c>
    </row>
    <row r="2094" spans="1:10" x14ac:dyDescent="0.25">
      <c r="A2094">
        <f t="shared" ref="A2094:C2094" si="1583">A1554</f>
        <v>2023</v>
      </c>
      <c r="B2094" t="str">
        <f t="shared" si="1583"/>
        <v>VFM</v>
      </c>
      <c r="C2094">
        <f t="shared" si="1583"/>
        <v>0</v>
      </c>
      <c r="D2094">
        <f>IFERROR(VLOOKUP(C2094,'Enheter, modell og år'!$A$2:$B$31,2,FALSE),0)</f>
        <v>0</v>
      </c>
      <c r="E2094" t="str">
        <f>'Liste detaljert wide'!$G$1</f>
        <v>Kandidatbev</v>
      </c>
      <c r="F2094" t="str">
        <f t="shared" si="1540"/>
        <v>2023VFM0Kandidatbev</v>
      </c>
      <c r="G2094" s="3">
        <f>'Liste detaljert wide'!G474</f>
        <v>0</v>
      </c>
      <c r="H2094" t="str">
        <f>VLOOKUP(E2094,Def!$B$2:$C$15,2,FALSE)</f>
        <v>Utdanningsinsentiv</v>
      </c>
      <c r="I2094" s="3">
        <f>IF(A2094='Enheter, modell og år'!$F$2-1,0,G2094-VLOOKUP(A2094-1&amp;B2094&amp;C2094&amp;E2094,$F$2:$G$7561,2,FALSE))</f>
        <v>0</v>
      </c>
      <c r="J2094" s="3">
        <f>IF(A2094='Enheter, modell og år'!$F$2-1,0,VLOOKUP(A2094-1&amp;B2094&amp;C2094&amp;E2094,$F$2:$G$7561,2,FALSE))</f>
        <v>0</v>
      </c>
    </row>
    <row r="2095" spans="1:10" x14ac:dyDescent="0.25">
      <c r="A2095">
        <f t="shared" ref="A2095:C2095" si="1584">A1555</f>
        <v>2023</v>
      </c>
      <c r="B2095" t="str">
        <f t="shared" si="1584"/>
        <v>VFM</v>
      </c>
      <c r="C2095">
        <f t="shared" si="1584"/>
        <v>0</v>
      </c>
      <c r="D2095">
        <f>IFERROR(VLOOKUP(C2095,'Enheter, modell og år'!$A$2:$B$31,2,FALSE),0)</f>
        <v>0</v>
      </c>
      <c r="E2095" t="str">
        <f>'Liste detaljert wide'!$G$1</f>
        <v>Kandidatbev</v>
      </c>
      <c r="F2095" t="str">
        <f t="shared" si="1540"/>
        <v>2023VFM0Kandidatbev</v>
      </c>
      <c r="G2095" s="3">
        <f>'Liste detaljert wide'!G475</f>
        <v>0</v>
      </c>
      <c r="H2095" t="str">
        <f>VLOOKUP(E2095,Def!$B$2:$C$15,2,FALSE)</f>
        <v>Utdanningsinsentiv</v>
      </c>
      <c r="I2095" s="3">
        <f>IF(A2095='Enheter, modell og år'!$F$2-1,0,G2095-VLOOKUP(A2095-1&amp;B2095&amp;C2095&amp;E2095,$F$2:$G$7561,2,FALSE))</f>
        <v>0</v>
      </c>
      <c r="J2095" s="3">
        <f>IF(A2095='Enheter, modell og år'!$F$2-1,0,VLOOKUP(A2095-1&amp;B2095&amp;C2095&amp;E2095,$F$2:$G$7561,2,FALSE))</f>
        <v>0</v>
      </c>
    </row>
    <row r="2096" spans="1:10" x14ac:dyDescent="0.25">
      <c r="A2096">
        <f t="shared" ref="A2096:C2096" si="1585">A1556</f>
        <v>2023</v>
      </c>
      <c r="B2096" t="str">
        <f t="shared" si="1585"/>
        <v>VFM</v>
      </c>
      <c r="C2096">
        <f t="shared" si="1585"/>
        <v>0</v>
      </c>
      <c r="D2096">
        <f>IFERROR(VLOOKUP(C2096,'Enheter, modell og år'!$A$2:$B$31,2,FALSE),0)</f>
        <v>0</v>
      </c>
      <c r="E2096" t="str">
        <f>'Liste detaljert wide'!$G$1</f>
        <v>Kandidatbev</v>
      </c>
      <c r="F2096" t="str">
        <f t="shared" si="1540"/>
        <v>2023VFM0Kandidatbev</v>
      </c>
      <c r="G2096" s="3">
        <f>'Liste detaljert wide'!G476</f>
        <v>0</v>
      </c>
      <c r="H2096" t="str">
        <f>VLOOKUP(E2096,Def!$B$2:$C$15,2,FALSE)</f>
        <v>Utdanningsinsentiv</v>
      </c>
      <c r="I2096" s="3">
        <f>IF(A2096='Enheter, modell og år'!$F$2-1,0,G2096-VLOOKUP(A2096-1&amp;B2096&amp;C2096&amp;E2096,$F$2:$G$7561,2,FALSE))</f>
        <v>0</v>
      </c>
      <c r="J2096" s="3">
        <f>IF(A2096='Enheter, modell og år'!$F$2-1,0,VLOOKUP(A2096-1&amp;B2096&amp;C2096&amp;E2096,$F$2:$G$7561,2,FALSE))</f>
        <v>0</v>
      </c>
    </row>
    <row r="2097" spans="1:10" x14ac:dyDescent="0.25">
      <c r="A2097">
        <f t="shared" ref="A2097:C2097" si="1586">A1557</f>
        <v>2023</v>
      </c>
      <c r="B2097" t="str">
        <f t="shared" si="1586"/>
        <v>VFM</v>
      </c>
      <c r="C2097">
        <f t="shared" si="1586"/>
        <v>0</v>
      </c>
      <c r="D2097">
        <f>IFERROR(VLOOKUP(C2097,'Enheter, modell og år'!$A$2:$B$31,2,FALSE),0)</f>
        <v>0</v>
      </c>
      <c r="E2097" t="str">
        <f>'Liste detaljert wide'!$G$1</f>
        <v>Kandidatbev</v>
      </c>
      <c r="F2097" t="str">
        <f t="shared" si="1540"/>
        <v>2023VFM0Kandidatbev</v>
      </c>
      <c r="G2097" s="3">
        <f>'Liste detaljert wide'!G477</f>
        <v>0</v>
      </c>
      <c r="H2097" t="str">
        <f>VLOOKUP(E2097,Def!$B$2:$C$15,2,FALSE)</f>
        <v>Utdanningsinsentiv</v>
      </c>
      <c r="I2097" s="3">
        <f>IF(A2097='Enheter, modell og år'!$F$2-1,0,G2097-VLOOKUP(A2097-1&amp;B2097&amp;C2097&amp;E2097,$F$2:$G$7561,2,FALSE))</f>
        <v>0</v>
      </c>
      <c r="J2097" s="3">
        <f>IF(A2097='Enheter, modell og år'!$F$2-1,0,VLOOKUP(A2097-1&amp;B2097&amp;C2097&amp;E2097,$F$2:$G$7561,2,FALSE))</f>
        <v>0</v>
      </c>
    </row>
    <row r="2098" spans="1:10" x14ac:dyDescent="0.25">
      <c r="A2098">
        <f t="shared" ref="A2098:C2098" si="1587">A1558</f>
        <v>2023</v>
      </c>
      <c r="B2098" t="str">
        <f t="shared" si="1587"/>
        <v>VFM</v>
      </c>
      <c r="C2098">
        <f t="shared" si="1587"/>
        <v>0</v>
      </c>
      <c r="D2098">
        <f>IFERROR(VLOOKUP(C2098,'Enheter, modell og år'!$A$2:$B$31,2,FALSE),0)</f>
        <v>0</v>
      </c>
      <c r="E2098" t="str">
        <f>'Liste detaljert wide'!$G$1</f>
        <v>Kandidatbev</v>
      </c>
      <c r="F2098" t="str">
        <f t="shared" si="1540"/>
        <v>2023VFM0Kandidatbev</v>
      </c>
      <c r="G2098" s="3">
        <f>'Liste detaljert wide'!G478</f>
        <v>0</v>
      </c>
      <c r="H2098" t="str">
        <f>VLOOKUP(E2098,Def!$B$2:$C$15,2,FALSE)</f>
        <v>Utdanningsinsentiv</v>
      </c>
      <c r="I2098" s="3">
        <f>IF(A2098='Enheter, modell og år'!$F$2-1,0,G2098-VLOOKUP(A2098-1&amp;B2098&amp;C2098&amp;E2098,$F$2:$G$7561,2,FALSE))</f>
        <v>0</v>
      </c>
      <c r="J2098" s="3">
        <f>IF(A2098='Enheter, modell og år'!$F$2-1,0,VLOOKUP(A2098-1&amp;B2098&amp;C2098&amp;E2098,$F$2:$G$7561,2,FALSE))</f>
        <v>0</v>
      </c>
    </row>
    <row r="2099" spans="1:10" x14ac:dyDescent="0.25">
      <c r="A2099">
        <f t="shared" ref="A2099:C2099" si="1588">A1559</f>
        <v>2023</v>
      </c>
      <c r="B2099" t="str">
        <f t="shared" si="1588"/>
        <v>VFM</v>
      </c>
      <c r="C2099">
        <f t="shared" si="1588"/>
        <v>0</v>
      </c>
      <c r="D2099">
        <f>IFERROR(VLOOKUP(C2099,'Enheter, modell og år'!$A$2:$B$31,2,FALSE),0)</f>
        <v>0</v>
      </c>
      <c r="E2099" t="str">
        <f>'Liste detaljert wide'!$G$1</f>
        <v>Kandidatbev</v>
      </c>
      <c r="F2099" t="str">
        <f t="shared" si="1540"/>
        <v>2023VFM0Kandidatbev</v>
      </c>
      <c r="G2099" s="3">
        <f>'Liste detaljert wide'!G479</f>
        <v>0</v>
      </c>
      <c r="H2099" t="str">
        <f>VLOOKUP(E2099,Def!$B$2:$C$15,2,FALSE)</f>
        <v>Utdanningsinsentiv</v>
      </c>
      <c r="I2099" s="3">
        <f>IF(A2099='Enheter, modell og år'!$F$2-1,0,G2099-VLOOKUP(A2099-1&amp;B2099&amp;C2099&amp;E2099,$F$2:$G$7561,2,FALSE))</f>
        <v>0</v>
      </c>
      <c r="J2099" s="3">
        <f>IF(A2099='Enheter, modell og år'!$F$2-1,0,VLOOKUP(A2099-1&amp;B2099&amp;C2099&amp;E2099,$F$2:$G$7561,2,FALSE))</f>
        <v>0</v>
      </c>
    </row>
    <row r="2100" spans="1:10" x14ac:dyDescent="0.25">
      <c r="A2100">
        <f t="shared" ref="A2100:C2100" si="1589">A1560</f>
        <v>2023</v>
      </c>
      <c r="B2100" t="str">
        <f t="shared" si="1589"/>
        <v>VFM</v>
      </c>
      <c r="C2100">
        <f t="shared" si="1589"/>
        <v>0</v>
      </c>
      <c r="D2100">
        <f>IFERROR(VLOOKUP(C2100,'Enheter, modell og år'!$A$2:$B$31,2,FALSE),0)</f>
        <v>0</v>
      </c>
      <c r="E2100" t="str">
        <f>'Liste detaljert wide'!$G$1</f>
        <v>Kandidatbev</v>
      </c>
      <c r="F2100" t="str">
        <f t="shared" si="1540"/>
        <v>2023VFM0Kandidatbev</v>
      </c>
      <c r="G2100" s="3">
        <f>'Liste detaljert wide'!G480</f>
        <v>0</v>
      </c>
      <c r="H2100" t="str">
        <f>VLOOKUP(E2100,Def!$B$2:$C$15,2,FALSE)</f>
        <v>Utdanningsinsentiv</v>
      </c>
      <c r="I2100" s="3">
        <f>IF(A2100='Enheter, modell og år'!$F$2-1,0,G2100-VLOOKUP(A2100-1&amp;B2100&amp;C2100&amp;E2100,$F$2:$G$7561,2,FALSE))</f>
        <v>0</v>
      </c>
      <c r="J2100" s="3">
        <f>IF(A2100='Enheter, modell og år'!$F$2-1,0,VLOOKUP(A2100-1&amp;B2100&amp;C2100&amp;E2100,$F$2:$G$7561,2,FALSE))</f>
        <v>0</v>
      </c>
    </row>
    <row r="2101" spans="1:10" x14ac:dyDescent="0.25">
      <c r="A2101">
        <f t="shared" ref="A2101:C2101" si="1590">A1561</f>
        <v>2023</v>
      </c>
      <c r="B2101" t="str">
        <f t="shared" si="1590"/>
        <v>VFM</v>
      </c>
      <c r="C2101">
        <f t="shared" si="1590"/>
        <v>0</v>
      </c>
      <c r="D2101">
        <f>IFERROR(VLOOKUP(C2101,'Enheter, modell og år'!$A$2:$B$31,2,FALSE),0)</f>
        <v>0</v>
      </c>
      <c r="E2101" t="str">
        <f>'Liste detaljert wide'!$G$1</f>
        <v>Kandidatbev</v>
      </c>
      <c r="F2101" t="str">
        <f t="shared" si="1540"/>
        <v>2023VFM0Kandidatbev</v>
      </c>
      <c r="G2101" s="3">
        <f>'Liste detaljert wide'!G481</f>
        <v>0</v>
      </c>
      <c r="H2101" t="str">
        <f>VLOOKUP(E2101,Def!$B$2:$C$15,2,FALSE)</f>
        <v>Utdanningsinsentiv</v>
      </c>
      <c r="I2101" s="3">
        <f>IF(A2101='Enheter, modell og år'!$F$2-1,0,G2101-VLOOKUP(A2101-1&amp;B2101&amp;C2101&amp;E2101,$F$2:$G$7561,2,FALSE))</f>
        <v>0</v>
      </c>
      <c r="J2101" s="3">
        <f>IF(A2101='Enheter, modell og år'!$F$2-1,0,VLOOKUP(A2101-1&amp;B2101&amp;C2101&amp;E2101,$F$2:$G$7561,2,FALSE))</f>
        <v>0</v>
      </c>
    </row>
    <row r="2102" spans="1:10" x14ac:dyDescent="0.25">
      <c r="A2102">
        <f t="shared" ref="A2102:C2102" si="1591">A1562</f>
        <v>2024</v>
      </c>
      <c r="B2102" t="str">
        <f t="shared" si="1591"/>
        <v>VFM</v>
      </c>
      <c r="C2102">
        <f t="shared" si="1591"/>
        <v>0</v>
      </c>
      <c r="D2102">
        <f>IFERROR(VLOOKUP(C2102,'Enheter, modell og år'!$A$2:$B$31,2,FALSE),0)</f>
        <v>0</v>
      </c>
      <c r="E2102" t="str">
        <f>'Liste detaljert wide'!$G$1</f>
        <v>Kandidatbev</v>
      </c>
      <c r="F2102" t="str">
        <f t="shared" si="1540"/>
        <v>2024VFM0Kandidatbev</v>
      </c>
      <c r="G2102" s="3">
        <f>'Liste detaljert wide'!G482</f>
        <v>0</v>
      </c>
      <c r="H2102" t="str">
        <f>VLOOKUP(E2102,Def!$B$2:$C$15,2,FALSE)</f>
        <v>Utdanningsinsentiv</v>
      </c>
      <c r="I2102" s="3">
        <f>IF(A2102='Enheter, modell og år'!$F$2-1,0,G2102-VLOOKUP(A2102-1&amp;B2102&amp;C2102&amp;E2102,$F$2:$G$7561,2,FALSE))</f>
        <v>0</v>
      </c>
      <c r="J2102" s="3">
        <f>IF(A2102='Enheter, modell og år'!$F$2-1,0,VLOOKUP(A2102-1&amp;B2102&amp;C2102&amp;E2102,$F$2:$G$7561,2,FALSE))</f>
        <v>0</v>
      </c>
    </row>
    <row r="2103" spans="1:10" x14ac:dyDescent="0.25">
      <c r="A2103">
        <f t="shared" ref="A2103:C2103" si="1592">A1563</f>
        <v>2024</v>
      </c>
      <c r="B2103" t="str">
        <f t="shared" si="1592"/>
        <v>VFM</v>
      </c>
      <c r="C2103">
        <f t="shared" si="1592"/>
        <v>0</v>
      </c>
      <c r="D2103">
        <f>IFERROR(VLOOKUP(C2103,'Enheter, modell og år'!$A$2:$B$31,2,FALSE),0)</f>
        <v>0</v>
      </c>
      <c r="E2103" t="str">
        <f>'Liste detaljert wide'!$G$1</f>
        <v>Kandidatbev</v>
      </c>
      <c r="F2103" t="str">
        <f t="shared" si="1540"/>
        <v>2024VFM0Kandidatbev</v>
      </c>
      <c r="G2103" s="3">
        <f>'Liste detaljert wide'!G483</f>
        <v>0</v>
      </c>
      <c r="H2103" t="str">
        <f>VLOOKUP(E2103,Def!$B$2:$C$15,2,FALSE)</f>
        <v>Utdanningsinsentiv</v>
      </c>
      <c r="I2103" s="3">
        <f>IF(A2103='Enheter, modell og år'!$F$2-1,0,G2103-VLOOKUP(A2103-1&amp;B2103&amp;C2103&amp;E2103,$F$2:$G$7561,2,FALSE))</f>
        <v>0</v>
      </c>
      <c r="J2103" s="3">
        <f>IF(A2103='Enheter, modell og år'!$F$2-1,0,VLOOKUP(A2103-1&amp;B2103&amp;C2103&amp;E2103,$F$2:$G$7561,2,FALSE))</f>
        <v>0</v>
      </c>
    </row>
    <row r="2104" spans="1:10" x14ac:dyDescent="0.25">
      <c r="A2104">
        <f t="shared" ref="A2104:C2104" si="1593">A1564</f>
        <v>2024</v>
      </c>
      <c r="B2104" t="str">
        <f t="shared" si="1593"/>
        <v>VFM</v>
      </c>
      <c r="C2104">
        <f t="shared" si="1593"/>
        <v>0</v>
      </c>
      <c r="D2104">
        <f>IFERROR(VLOOKUP(C2104,'Enheter, modell og år'!$A$2:$B$31,2,FALSE),0)</f>
        <v>0</v>
      </c>
      <c r="E2104" t="str">
        <f>'Liste detaljert wide'!$G$1</f>
        <v>Kandidatbev</v>
      </c>
      <c r="F2104" t="str">
        <f t="shared" si="1540"/>
        <v>2024VFM0Kandidatbev</v>
      </c>
      <c r="G2104" s="3">
        <f>'Liste detaljert wide'!G484</f>
        <v>0</v>
      </c>
      <c r="H2104" t="str">
        <f>VLOOKUP(E2104,Def!$B$2:$C$15,2,FALSE)</f>
        <v>Utdanningsinsentiv</v>
      </c>
      <c r="I2104" s="3">
        <f>IF(A2104='Enheter, modell og år'!$F$2-1,0,G2104-VLOOKUP(A2104-1&amp;B2104&amp;C2104&amp;E2104,$F$2:$G$7561,2,FALSE))</f>
        <v>0</v>
      </c>
      <c r="J2104" s="3">
        <f>IF(A2104='Enheter, modell og år'!$F$2-1,0,VLOOKUP(A2104-1&amp;B2104&amp;C2104&amp;E2104,$F$2:$G$7561,2,FALSE))</f>
        <v>0</v>
      </c>
    </row>
    <row r="2105" spans="1:10" x14ac:dyDescent="0.25">
      <c r="A2105">
        <f t="shared" ref="A2105:C2105" si="1594">A1565</f>
        <v>2024</v>
      </c>
      <c r="B2105" t="str">
        <f t="shared" si="1594"/>
        <v>VFM</v>
      </c>
      <c r="C2105">
        <f t="shared" si="1594"/>
        <v>0</v>
      </c>
      <c r="D2105">
        <f>IFERROR(VLOOKUP(C2105,'Enheter, modell og år'!$A$2:$B$31,2,FALSE),0)</f>
        <v>0</v>
      </c>
      <c r="E2105" t="str">
        <f>'Liste detaljert wide'!$G$1</f>
        <v>Kandidatbev</v>
      </c>
      <c r="F2105" t="str">
        <f t="shared" si="1540"/>
        <v>2024VFM0Kandidatbev</v>
      </c>
      <c r="G2105" s="3">
        <f>'Liste detaljert wide'!G485</f>
        <v>0</v>
      </c>
      <c r="H2105" t="str">
        <f>VLOOKUP(E2105,Def!$B$2:$C$15,2,FALSE)</f>
        <v>Utdanningsinsentiv</v>
      </c>
      <c r="I2105" s="3">
        <f>IF(A2105='Enheter, modell og år'!$F$2-1,0,G2105-VLOOKUP(A2105-1&amp;B2105&amp;C2105&amp;E2105,$F$2:$G$7561,2,FALSE))</f>
        <v>0</v>
      </c>
      <c r="J2105" s="3">
        <f>IF(A2105='Enheter, modell og år'!$F$2-1,0,VLOOKUP(A2105-1&amp;B2105&amp;C2105&amp;E2105,$F$2:$G$7561,2,FALSE))</f>
        <v>0</v>
      </c>
    </row>
    <row r="2106" spans="1:10" x14ac:dyDescent="0.25">
      <c r="A2106">
        <f t="shared" ref="A2106:C2106" si="1595">A1566</f>
        <v>2024</v>
      </c>
      <c r="B2106" t="str">
        <f t="shared" si="1595"/>
        <v>VFM</v>
      </c>
      <c r="C2106">
        <f t="shared" si="1595"/>
        <v>0</v>
      </c>
      <c r="D2106">
        <f>IFERROR(VLOOKUP(C2106,'Enheter, modell og år'!$A$2:$B$31,2,FALSE),0)</f>
        <v>0</v>
      </c>
      <c r="E2106" t="str">
        <f>'Liste detaljert wide'!$G$1</f>
        <v>Kandidatbev</v>
      </c>
      <c r="F2106" t="str">
        <f t="shared" si="1540"/>
        <v>2024VFM0Kandidatbev</v>
      </c>
      <c r="G2106" s="3">
        <f>'Liste detaljert wide'!G486</f>
        <v>0</v>
      </c>
      <c r="H2106" t="str">
        <f>VLOOKUP(E2106,Def!$B$2:$C$15,2,FALSE)</f>
        <v>Utdanningsinsentiv</v>
      </c>
      <c r="I2106" s="3">
        <f>IF(A2106='Enheter, modell og år'!$F$2-1,0,G2106-VLOOKUP(A2106-1&amp;B2106&amp;C2106&amp;E2106,$F$2:$G$7561,2,FALSE))</f>
        <v>0</v>
      </c>
      <c r="J2106" s="3">
        <f>IF(A2106='Enheter, modell og år'!$F$2-1,0,VLOOKUP(A2106-1&amp;B2106&amp;C2106&amp;E2106,$F$2:$G$7561,2,FALSE))</f>
        <v>0</v>
      </c>
    </row>
    <row r="2107" spans="1:10" x14ac:dyDescent="0.25">
      <c r="A2107">
        <f t="shared" ref="A2107:C2107" si="1596">A1567</f>
        <v>2024</v>
      </c>
      <c r="B2107" t="str">
        <f t="shared" si="1596"/>
        <v>VFM</v>
      </c>
      <c r="C2107">
        <f t="shared" si="1596"/>
        <v>0</v>
      </c>
      <c r="D2107">
        <f>IFERROR(VLOOKUP(C2107,'Enheter, modell og år'!$A$2:$B$31,2,FALSE),0)</f>
        <v>0</v>
      </c>
      <c r="E2107" t="str">
        <f>'Liste detaljert wide'!$G$1</f>
        <v>Kandidatbev</v>
      </c>
      <c r="F2107" t="str">
        <f t="shared" si="1540"/>
        <v>2024VFM0Kandidatbev</v>
      </c>
      <c r="G2107" s="3">
        <f>'Liste detaljert wide'!G487</f>
        <v>0</v>
      </c>
      <c r="H2107" t="str">
        <f>VLOOKUP(E2107,Def!$B$2:$C$15,2,FALSE)</f>
        <v>Utdanningsinsentiv</v>
      </c>
      <c r="I2107" s="3">
        <f>IF(A2107='Enheter, modell og år'!$F$2-1,0,G2107-VLOOKUP(A2107-1&amp;B2107&amp;C2107&amp;E2107,$F$2:$G$7561,2,FALSE))</f>
        <v>0</v>
      </c>
      <c r="J2107" s="3">
        <f>IF(A2107='Enheter, modell og år'!$F$2-1,0,VLOOKUP(A2107-1&amp;B2107&amp;C2107&amp;E2107,$F$2:$G$7561,2,FALSE))</f>
        <v>0</v>
      </c>
    </row>
    <row r="2108" spans="1:10" x14ac:dyDescent="0.25">
      <c r="A2108">
        <f t="shared" ref="A2108:C2108" si="1597">A1568</f>
        <v>2024</v>
      </c>
      <c r="B2108" t="str">
        <f t="shared" si="1597"/>
        <v>VFM</v>
      </c>
      <c r="C2108">
        <f t="shared" si="1597"/>
        <v>0</v>
      </c>
      <c r="D2108">
        <f>IFERROR(VLOOKUP(C2108,'Enheter, modell og år'!$A$2:$B$31,2,FALSE),0)</f>
        <v>0</v>
      </c>
      <c r="E2108" t="str">
        <f>'Liste detaljert wide'!$G$1</f>
        <v>Kandidatbev</v>
      </c>
      <c r="F2108" t="str">
        <f t="shared" si="1540"/>
        <v>2024VFM0Kandidatbev</v>
      </c>
      <c r="G2108" s="3">
        <f>'Liste detaljert wide'!G488</f>
        <v>0</v>
      </c>
      <c r="H2108" t="str">
        <f>VLOOKUP(E2108,Def!$B$2:$C$15,2,FALSE)</f>
        <v>Utdanningsinsentiv</v>
      </c>
      <c r="I2108" s="3">
        <f>IF(A2108='Enheter, modell og år'!$F$2-1,0,G2108-VLOOKUP(A2108-1&amp;B2108&amp;C2108&amp;E2108,$F$2:$G$7561,2,FALSE))</f>
        <v>0</v>
      </c>
      <c r="J2108" s="3">
        <f>IF(A2108='Enheter, modell og år'!$F$2-1,0,VLOOKUP(A2108-1&amp;B2108&amp;C2108&amp;E2108,$F$2:$G$7561,2,FALSE))</f>
        <v>0</v>
      </c>
    </row>
    <row r="2109" spans="1:10" x14ac:dyDescent="0.25">
      <c r="A2109">
        <f t="shared" ref="A2109:C2109" si="1598">A1569</f>
        <v>2024</v>
      </c>
      <c r="B2109" t="str">
        <f t="shared" si="1598"/>
        <v>VFM</v>
      </c>
      <c r="C2109">
        <f t="shared" si="1598"/>
        <v>0</v>
      </c>
      <c r="D2109">
        <f>IFERROR(VLOOKUP(C2109,'Enheter, modell og år'!$A$2:$B$31,2,FALSE),0)</f>
        <v>0</v>
      </c>
      <c r="E2109" t="str">
        <f>'Liste detaljert wide'!$G$1</f>
        <v>Kandidatbev</v>
      </c>
      <c r="F2109" t="str">
        <f t="shared" si="1540"/>
        <v>2024VFM0Kandidatbev</v>
      </c>
      <c r="G2109" s="3">
        <f>'Liste detaljert wide'!G489</f>
        <v>0</v>
      </c>
      <c r="H2109" t="str">
        <f>VLOOKUP(E2109,Def!$B$2:$C$15,2,FALSE)</f>
        <v>Utdanningsinsentiv</v>
      </c>
      <c r="I2109" s="3">
        <f>IF(A2109='Enheter, modell og år'!$F$2-1,0,G2109-VLOOKUP(A2109-1&amp;B2109&amp;C2109&amp;E2109,$F$2:$G$7561,2,FALSE))</f>
        <v>0</v>
      </c>
      <c r="J2109" s="3">
        <f>IF(A2109='Enheter, modell og år'!$F$2-1,0,VLOOKUP(A2109-1&amp;B2109&amp;C2109&amp;E2109,$F$2:$G$7561,2,FALSE))</f>
        <v>0</v>
      </c>
    </row>
    <row r="2110" spans="1:10" x14ac:dyDescent="0.25">
      <c r="A2110">
        <f t="shared" ref="A2110:C2110" si="1599">A1570</f>
        <v>2024</v>
      </c>
      <c r="B2110" t="str">
        <f t="shared" si="1599"/>
        <v>VFM</v>
      </c>
      <c r="C2110">
        <f t="shared" si="1599"/>
        <v>0</v>
      </c>
      <c r="D2110">
        <f>IFERROR(VLOOKUP(C2110,'Enheter, modell og år'!$A$2:$B$31,2,FALSE),0)</f>
        <v>0</v>
      </c>
      <c r="E2110" t="str">
        <f>'Liste detaljert wide'!$G$1</f>
        <v>Kandidatbev</v>
      </c>
      <c r="F2110" t="str">
        <f t="shared" si="1540"/>
        <v>2024VFM0Kandidatbev</v>
      </c>
      <c r="G2110" s="3">
        <f>'Liste detaljert wide'!G490</f>
        <v>0</v>
      </c>
      <c r="H2110" t="str">
        <f>VLOOKUP(E2110,Def!$B$2:$C$15,2,FALSE)</f>
        <v>Utdanningsinsentiv</v>
      </c>
      <c r="I2110" s="3">
        <f>IF(A2110='Enheter, modell og år'!$F$2-1,0,G2110-VLOOKUP(A2110-1&amp;B2110&amp;C2110&amp;E2110,$F$2:$G$7561,2,FALSE))</f>
        <v>0</v>
      </c>
      <c r="J2110" s="3">
        <f>IF(A2110='Enheter, modell og år'!$F$2-1,0,VLOOKUP(A2110-1&amp;B2110&amp;C2110&amp;E2110,$F$2:$G$7561,2,FALSE))</f>
        <v>0</v>
      </c>
    </row>
    <row r="2111" spans="1:10" x14ac:dyDescent="0.25">
      <c r="A2111">
        <f t="shared" ref="A2111:C2111" si="1600">A1571</f>
        <v>2024</v>
      </c>
      <c r="B2111" t="str">
        <f t="shared" si="1600"/>
        <v>VFM</v>
      </c>
      <c r="C2111">
        <f t="shared" si="1600"/>
        <v>0</v>
      </c>
      <c r="D2111">
        <f>IFERROR(VLOOKUP(C2111,'Enheter, modell og år'!$A$2:$B$31,2,FALSE),0)</f>
        <v>0</v>
      </c>
      <c r="E2111" t="str">
        <f>'Liste detaljert wide'!$G$1</f>
        <v>Kandidatbev</v>
      </c>
      <c r="F2111" t="str">
        <f t="shared" si="1540"/>
        <v>2024VFM0Kandidatbev</v>
      </c>
      <c r="G2111" s="3">
        <f>'Liste detaljert wide'!G491</f>
        <v>0</v>
      </c>
      <c r="H2111" t="str">
        <f>VLOOKUP(E2111,Def!$B$2:$C$15,2,FALSE)</f>
        <v>Utdanningsinsentiv</v>
      </c>
      <c r="I2111" s="3">
        <f>IF(A2111='Enheter, modell og år'!$F$2-1,0,G2111-VLOOKUP(A2111-1&amp;B2111&amp;C2111&amp;E2111,$F$2:$G$7561,2,FALSE))</f>
        <v>0</v>
      </c>
      <c r="J2111" s="3">
        <f>IF(A2111='Enheter, modell og år'!$F$2-1,0,VLOOKUP(A2111-1&amp;B2111&amp;C2111&amp;E2111,$F$2:$G$7561,2,FALSE))</f>
        <v>0</v>
      </c>
    </row>
    <row r="2112" spans="1:10" x14ac:dyDescent="0.25">
      <c r="A2112">
        <f t="shared" ref="A2112:C2112" si="1601">A1572</f>
        <v>2024</v>
      </c>
      <c r="B2112" t="str">
        <f t="shared" si="1601"/>
        <v>VFM</v>
      </c>
      <c r="C2112">
        <f t="shared" si="1601"/>
        <v>0</v>
      </c>
      <c r="D2112">
        <f>IFERROR(VLOOKUP(C2112,'Enheter, modell og år'!$A$2:$B$31,2,FALSE),0)</f>
        <v>0</v>
      </c>
      <c r="E2112" t="str">
        <f>'Liste detaljert wide'!$G$1</f>
        <v>Kandidatbev</v>
      </c>
      <c r="F2112" t="str">
        <f t="shared" si="1540"/>
        <v>2024VFM0Kandidatbev</v>
      </c>
      <c r="G2112" s="3">
        <f>'Liste detaljert wide'!G492</f>
        <v>0</v>
      </c>
      <c r="H2112" t="str">
        <f>VLOOKUP(E2112,Def!$B$2:$C$15,2,FALSE)</f>
        <v>Utdanningsinsentiv</v>
      </c>
      <c r="I2112" s="3">
        <f>IF(A2112='Enheter, modell og år'!$F$2-1,0,G2112-VLOOKUP(A2112-1&amp;B2112&amp;C2112&amp;E2112,$F$2:$G$7561,2,FALSE))</f>
        <v>0</v>
      </c>
      <c r="J2112" s="3">
        <f>IF(A2112='Enheter, modell og år'!$F$2-1,0,VLOOKUP(A2112-1&amp;B2112&amp;C2112&amp;E2112,$F$2:$G$7561,2,FALSE))</f>
        <v>0</v>
      </c>
    </row>
    <row r="2113" spans="1:10" x14ac:dyDescent="0.25">
      <c r="A2113">
        <f t="shared" ref="A2113:C2113" si="1602">A1573</f>
        <v>2024</v>
      </c>
      <c r="B2113" t="str">
        <f t="shared" si="1602"/>
        <v>VFM</v>
      </c>
      <c r="C2113">
        <f t="shared" si="1602"/>
        <v>0</v>
      </c>
      <c r="D2113">
        <f>IFERROR(VLOOKUP(C2113,'Enheter, modell og år'!$A$2:$B$31,2,FALSE),0)</f>
        <v>0</v>
      </c>
      <c r="E2113" t="str">
        <f>'Liste detaljert wide'!$G$1</f>
        <v>Kandidatbev</v>
      </c>
      <c r="F2113" t="str">
        <f t="shared" si="1540"/>
        <v>2024VFM0Kandidatbev</v>
      </c>
      <c r="G2113" s="3">
        <f>'Liste detaljert wide'!G493</f>
        <v>0</v>
      </c>
      <c r="H2113" t="str">
        <f>VLOOKUP(E2113,Def!$B$2:$C$15,2,FALSE)</f>
        <v>Utdanningsinsentiv</v>
      </c>
      <c r="I2113" s="3">
        <f>IF(A2113='Enheter, modell og år'!$F$2-1,0,G2113-VLOOKUP(A2113-1&amp;B2113&amp;C2113&amp;E2113,$F$2:$G$7561,2,FALSE))</f>
        <v>0</v>
      </c>
      <c r="J2113" s="3">
        <f>IF(A2113='Enheter, modell og år'!$F$2-1,0,VLOOKUP(A2113-1&amp;B2113&amp;C2113&amp;E2113,$F$2:$G$7561,2,FALSE))</f>
        <v>0</v>
      </c>
    </row>
    <row r="2114" spans="1:10" x14ac:dyDescent="0.25">
      <c r="A2114">
        <f t="shared" ref="A2114:C2114" si="1603">A1574</f>
        <v>2024</v>
      </c>
      <c r="B2114" t="str">
        <f t="shared" si="1603"/>
        <v>VFM</v>
      </c>
      <c r="C2114">
        <f t="shared" si="1603"/>
        <v>0</v>
      </c>
      <c r="D2114">
        <f>IFERROR(VLOOKUP(C2114,'Enheter, modell og år'!$A$2:$B$31,2,FALSE),0)</f>
        <v>0</v>
      </c>
      <c r="E2114" t="str">
        <f>'Liste detaljert wide'!$G$1</f>
        <v>Kandidatbev</v>
      </c>
      <c r="F2114" t="str">
        <f t="shared" si="1540"/>
        <v>2024VFM0Kandidatbev</v>
      </c>
      <c r="G2114" s="3">
        <f>'Liste detaljert wide'!G494</f>
        <v>0</v>
      </c>
      <c r="H2114" t="str">
        <f>VLOOKUP(E2114,Def!$B$2:$C$15,2,FALSE)</f>
        <v>Utdanningsinsentiv</v>
      </c>
      <c r="I2114" s="3">
        <f>IF(A2114='Enheter, modell og år'!$F$2-1,0,G2114-VLOOKUP(A2114-1&amp;B2114&amp;C2114&amp;E2114,$F$2:$G$7561,2,FALSE))</f>
        <v>0</v>
      </c>
      <c r="J2114" s="3">
        <f>IF(A2114='Enheter, modell og år'!$F$2-1,0,VLOOKUP(A2114-1&amp;B2114&amp;C2114&amp;E2114,$F$2:$G$7561,2,FALSE))</f>
        <v>0</v>
      </c>
    </row>
    <row r="2115" spans="1:10" x14ac:dyDescent="0.25">
      <c r="A2115">
        <f t="shared" ref="A2115:C2115" si="1604">A1575</f>
        <v>2024</v>
      </c>
      <c r="B2115" t="str">
        <f t="shared" si="1604"/>
        <v>VFM</v>
      </c>
      <c r="C2115">
        <f t="shared" si="1604"/>
        <v>0</v>
      </c>
      <c r="D2115">
        <f>IFERROR(VLOOKUP(C2115,'Enheter, modell og år'!$A$2:$B$31,2,FALSE),0)</f>
        <v>0</v>
      </c>
      <c r="E2115" t="str">
        <f>'Liste detaljert wide'!$G$1</f>
        <v>Kandidatbev</v>
      </c>
      <c r="F2115" t="str">
        <f t="shared" ref="F2115:F2178" si="1605">A2115&amp;B2115&amp;C2115&amp;E2115</f>
        <v>2024VFM0Kandidatbev</v>
      </c>
      <c r="G2115" s="3">
        <f>'Liste detaljert wide'!G495</f>
        <v>0</v>
      </c>
      <c r="H2115" t="str">
        <f>VLOOKUP(E2115,Def!$B$2:$C$15,2,FALSE)</f>
        <v>Utdanningsinsentiv</v>
      </c>
      <c r="I2115" s="3">
        <f>IF(A2115='Enheter, modell og år'!$F$2-1,0,G2115-VLOOKUP(A2115-1&amp;B2115&amp;C2115&amp;E2115,$F$2:$G$7561,2,FALSE))</f>
        <v>0</v>
      </c>
      <c r="J2115" s="3">
        <f>IF(A2115='Enheter, modell og år'!$F$2-1,0,VLOOKUP(A2115-1&amp;B2115&amp;C2115&amp;E2115,$F$2:$G$7561,2,FALSE))</f>
        <v>0</v>
      </c>
    </row>
    <row r="2116" spans="1:10" x14ac:dyDescent="0.25">
      <c r="A2116">
        <f t="shared" ref="A2116:C2116" si="1606">A1576</f>
        <v>2024</v>
      </c>
      <c r="B2116" t="str">
        <f t="shared" si="1606"/>
        <v>VFM</v>
      </c>
      <c r="C2116">
        <f t="shared" si="1606"/>
        <v>0</v>
      </c>
      <c r="D2116">
        <f>IFERROR(VLOOKUP(C2116,'Enheter, modell og år'!$A$2:$B$31,2,FALSE),0)</f>
        <v>0</v>
      </c>
      <c r="E2116" t="str">
        <f>'Liste detaljert wide'!$G$1</f>
        <v>Kandidatbev</v>
      </c>
      <c r="F2116" t="str">
        <f t="shared" si="1605"/>
        <v>2024VFM0Kandidatbev</v>
      </c>
      <c r="G2116" s="3">
        <f>'Liste detaljert wide'!G496</f>
        <v>0</v>
      </c>
      <c r="H2116" t="str">
        <f>VLOOKUP(E2116,Def!$B$2:$C$15,2,FALSE)</f>
        <v>Utdanningsinsentiv</v>
      </c>
      <c r="I2116" s="3">
        <f>IF(A2116='Enheter, modell og år'!$F$2-1,0,G2116-VLOOKUP(A2116-1&amp;B2116&amp;C2116&amp;E2116,$F$2:$G$7561,2,FALSE))</f>
        <v>0</v>
      </c>
      <c r="J2116" s="3">
        <f>IF(A2116='Enheter, modell og år'!$F$2-1,0,VLOOKUP(A2116-1&amp;B2116&amp;C2116&amp;E2116,$F$2:$G$7561,2,FALSE))</f>
        <v>0</v>
      </c>
    </row>
    <row r="2117" spans="1:10" x14ac:dyDescent="0.25">
      <c r="A2117">
        <f t="shared" ref="A2117:C2117" si="1607">A1577</f>
        <v>2024</v>
      </c>
      <c r="B2117" t="str">
        <f t="shared" si="1607"/>
        <v>VFM</v>
      </c>
      <c r="C2117">
        <f t="shared" si="1607"/>
        <v>0</v>
      </c>
      <c r="D2117">
        <f>IFERROR(VLOOKUP(C2117,'Enheter, modell og år'!$A$2:$B$31,2,FALSE),0)</f>
        <v>0</v>
      </c>
      <c r="E2117" t="str">
        <f>'Liste detaljert wide'!$G$1</f>
        <v>Kandidatbev</v>
      </c>
      <c r="F2117" t="str">
        <f t="shared" si="1605"/>
        <v>2024VFM0Kandidatbev</v>
      </c>
      <c r="G2117" s="3">
        <f>'Liste detaljert wide'!G497</f>
        <v>0</v>
      </c>
      <c r="H2117" t="str">
        <f>VLOOKUP(E2117,Def!$B$2:$C$15,2,FALSE)</f>
        <v>Utdanningsinsentiv</v>
      </c>
      <c r="I2117" s="3">
        <f>IF(A2117='Enheter, modell og år'!$F$2-1,0,G2117-VLOOKUP(A2117-1&amp;B2117&amp;C2117&amp;E2117,$F$2:$G$7561,2,FALSE))</f>
        <v>0</v>
      </c>
      <c r="J2117" s="3">
        <f>IF(A2117='Enheter, modell og år'!$F$2-1,0,VLOOKUP(A2117-1&amp;B2117&amp;C2117&amp;E2117,$F$2:$G$7561,2,FALSE))</f>
        <v>0</v>
      </c>
    </row>
    <row r="2118" spans="1:10" x14ac:dyDescent="0.25">
      <c r="A2118">
        <f t="shared" ref="A2118:C2118" si="1608">A1578</f>
        <v>2024</v>
      </c>
      <c r="B2118" t="str">
        <f t="shared" si="1608"/>
        <v>VFM</v>
      </c>
      <c r="C2118">
        <f t="shared" si="1608"/>
        <v>0</v>
      </c>
      <c r="D2118">
        <f>IFERROR(VLOOKUP(C2118,'Enheter, modell og år'!$A$2:$B$31,2,FALSE),0)</f>
        <v>0</v>
      </c>
      <c r="E2118" t="str">
        <f>'Liste detaljert wide'!$G$1</f>
        <v>Kandidatbev</v>
      </c>
      <c r="F2118" t="str">
        <f t="shared" si="1605"/>
        <v>2024VFM0Kandidatbev</v>
      </c>
      <c r="G2118" s="3">
        <f>'Liste detaljert wide'!G498</f>
        <v>0</v>
      </c>
      <c r="H2118" t="str">
        <f>VLOOKUP(E2118,Def!$B$2:$C$15,2,FALSE)</f>
        <v>Utdanningsinsentiv</v>
      </c>
      <c r="I2118" s="3">
        <f>IF(A2118='Enheter, modell og år'!$F$2-1,0,G2118-VLOOKUP(A2118-1&amp;B2118&amp;C2118&amp;E2118,$F$2:$G$7561,2,FALSE))</f>
        <v>0</v>
      </c>
      <c r="J2118" s="3">
        <f>IF(A2118='Enheter, modell og år'!$F$2-1,0,VLOOKUP(A2118-1&amp;B2118&amp;C2118&amp;E2118,$F$2:$G$7561,2,FALSE))</f>
        <v>0</v>
      </c>
    </row>
    <row r="2119" spans="1:10" x14ac:dyDescent="0.25">
      <c r="A2119">
        <f t="shared" ref="A2119:C2119" si="1609">A1579</f>
        <v>2024</v>
      </c>
      <c r="B2119" t="str">
        <f t="shared" si="1609"/>
        <v>VFM</v>
      </c>
      <c r="C2119">
        <f t="shared" si="1609"/>
        <v>0</v>
      </c>
      <c r="D2119">
        <f>IFERROR(VLOOKUP(C2119,'Enheter, modell og år'!$A$2:$B$31,2,FALSE),0)</f>
        <v>0</v>
      </c>
      <c r="E2119" t="str">
        <f>'Liste detaljert wide'!$G$1</f>
        <v>Kandidatbev</v>
      </c>
      <c r="F2119" t="str">
        <f t="shared" si="1605"/>
        <v>2024VFM0Kandidatbev</v>
      </c>
      <c r="G2119" s="3">
        <f>'Liste detaljert wide'!G499</f>
        <v>0</v>
      </c>
      <c r="H2119" t="str">
        <f>VLOOKUP(E2119,Def!$B$2:$C$15,2,FALSE)</f>
        <v>Utdanningsinsentiv</v>
      </c>
      <c r="I2119" s="3">
        <f>IF(A2119='Enheter, modell og år'!$F$2-1,0,G2119-VLOOKUP(A2119-1&amp;B2119&amp;C2119&amp;E2119,$F$2:$G$7561,2,FALSE))</f>
        <v>0</v>
      </c>
      <c r="J2119" s="3">
        <f>IF(A2119='Enheter, modell og år'!$F$2-1,0,VLOOKUP(A2119-1&amp;B2119&amp;C2119&amp;E2119,$F$2:$G$7561,2,FALSE))</f>
        <v>0</v>
      </c>
    </row>
    <row r="2120" spans="1:10" x14ac:dyDescent="0.25">
      <c r="A2120">
        <f t="shared" ref="A2120:C2120" si="1610">A1580</f>
        <v>2024</v>
      </c>
      <c r="B2120" t="str">
        <f t="shared" si="1610"/>
        <v>VFM</v>
      </c>
      <c r="C2120">
        <f t="shared" si="1610"/>
        <v>0</v>
      </c>
      <c r="D2120">
        <f>IFERROR(VLOOKUP(C2120,'Enheter, modell og år'!$A$2:$B$31,2,FALSE),0)</f>
        <v>0</v>
      </c>
      <c r="E2120" t="str">
        <f>'Liste detaljert wide'!$G$1</f>
        <v>Kandidatbev</v>
      </c>
      <c r="F2120" t="str">
        <f t="shared" si="1605"/>
        <v>2024VFM0Kandidatbev</v>
      </c>
      <c r="G2120" s="3">
        <f>'Liste detaljert wide'!G500</f>
        <v>0</v>
      </c>
      <c r="H2120" t="str">
        <f>VLOOKUP(E2120,Def!$B$2:$C$15,2,FALSE)</f>
        <v>Utdanningsinsentiv</v>
      </c>
      <c r="I2120" s="3">
        <f>IF(A2120='Enheter, modell og år'!$F$2-1,0,G2120-VLOOKUP(A2120-1&amp;B2120&amp;C2120&amp;E2120,$F$2:$G$7561,2,FALSE))</f>
        <v>0</v>
      </c>
      <c r="J2120" s="3">
        <f>IF(A2120='Enheter, modell og år'!$F$2-1,0,VLOOKUP(A2120-1&amp;B2120&amp;C2120&amp;E2120,$F$2:$G$7561,2,FALSE))</f>
        <v>0</v>
      </c>
    </row>
    <row r="2121" spans="1:10" x14ac:dyDescent="0.25">
      <c r="A2121">
        <f t="shared" ref="A2121:C2121" si="1611">A1581</f>
        <v>2024</v>
      </c>
      <c r="B2121" t="str">
        <f t="shared" si="1611"/>
        <v>VFM</v>
      </c>
      <c r="C2121">
        <f t="shared" si="1611"/>
        <v>0</v>
      </c>
      <c r="D2121">
        <f>IFERROR(VLOOKUP(C2121,'Enheter, modell og år'!$A$2:$B$31,2,FALSE),0)</f>
        <v>0</v>
      </c>
      <c r="E2121" t="str">
        <f>'Liste detaljert wide'!$G$1</f>
        <v>Kandidatbev</v>
      </c>
      <c r="F2121" t="str">
        <f t="shared" si="1605"/>
        <v>2024VFM0Kandidatbev</v>
      </c>
      <c r="G2121" s="3">
        <f>'Liste detaljert wide'!G501</f>
        <v>0</v>
      </c>
      <c r="H2121" t="str">
        <f>VLOOKUP(E2121,Def!$B$2:$C$15,2,FALSE)</f>
        <v>Utdanningsinsentiv</v>
      </c>
      <c r="I2121" s="3">
        <f>IF(A2121='Enheter, modell og år'!$F$2-1,0,G2121-VLOOKUP(A2121-1&amp;B2121&amp;C2121&amp;E2121,$F$2:$G$7561,2,FALSE))</f>
        <v>0</v>
      </c>
      <c r="J2121" s="3">
        <f>IF(A2121='Enheter, modell og år'!$F$2-1,0,VLOOKUP(A2121-1&amp;B2121&amp;C2121&amp;E2121,$F$2:$G$7561,2,FALSE))</f>
        <v>0</v>
      </c>
    </row>
    <row r="2122" spans="1:10" x14ac:dyDescent="0.25">
      <c r="A2122">
        <f t="shared" ref="A2122:C2122" si="1612">A1582</f>
        <v>2024</v>
      </c>
      <c r="B2122" t="str">
        <f t="shared" si="1612"/>
        <v>VFM</v>
      </c>
      <c r="C2122">
        <f t="shared" si="1612"/>
        <v>0</v>
      </c>
      <c r="D2122">
        <f>IFERROR(VLOOKUP(C2122,'Enheter, modell og år'!$A$2:$B$31,2,FALSE),0)</f>
        <v>0</v>
      </c>
      <c r="E2122" t="str">
        <f>'Liste detaljert wide'!$G$1</f>
        <v>Kandidatbev</v>
      </c>
      <c r="F2122" t="str">
        <f t="shared" si="1605"/>
        <v>2024VFM0Kandidatbev</v>
      </c>
      <c r="G2122" s="3">
        <f>'Liste detaljert wide'!G502</f>
        <v>0</v>
      </c>
      <c r="H2122" t="str">
        <f>VLOOKUP(E2122,Def!$B$2:$C$15,2,FALSE)</f>
        <v>Utdanningsinsentiv</v>
      </c>
      <c r="I2122" s="3">
        <f>IF(A2122='Enheter, modell og år'!$F$2-1,0,G2122-VLOOKUP(A2122-1&amp;B2122&amp;C2122&amp;E2122,$F$2:$G$7561,2,FALSE))</f>
        <v>0</v>
      </c>
      <c r="J2122" s="3">
        <f>IF(A2122='Enheter, modell og år'!$F$2-1,0,VLOOKUP(A2122-1&amp;B2122&amp;C2122&amp;E2122,$F$2:$G$7561,2,FALSE))</f>
        <v>0</v>
      </c>
    </row>
    <row r="2123" spans="1:10" x14ac:dyDescent="0.25">
      <c r="A2123">
        <f t="shared" ref="A2123:C2123" si="1613">A1583</f>
        <v>2024</v>
      </c>
      <c r="B2123" t="str">
        <f t="shared" si="1613"/>
        <v>VFM</v>
      </c>
      <c r="C2123">
        <f t="shared" si="1613"/>
        <v>0</v>
      </c>
      <c r="D2123">
        <f>IFERROR(VLOOKUP(C2123,'Enheter, modell og år'!$A$2:$B$31,2,FALSE),0)</f>
        <v>0</v>
      </c>
      <c r="E2123" t="str">
        <f>'Liste detaljert wide'!$G$1</f>
        <v>Kandidatbev</v>
      </c>
      <c r="F2123" t="str">
        <f t="shared" si="1605"/>
        <v>2024VFM0Kandidatbev</v>
      </c>
      <c r="G2123" s="3">
        <f>'Liste detaljert wide'!G503</f>
        <v>0</v>
      </c>
      <c r="H2123" t="str">
        <f>VLOOKUP(E2123,Def!$B$2:$C$15,2,FALSE)</f>
        <v>Utdanningsinsentiv</v>
      </c>
      <c r="I2123" s="3">
        <f>IF(A2123='Enheter, modell og år'!$F$2-1,0,G2123-VLOOKUP(A2123-1&amp;B2123&amp;C2123&amp;E2123,$F$2:$G$7561,2,FALSE))</f>
        <v>0</v>
      </c>
      <c r="J2123" s="3">
        <f>IF(A2123='Enheter, modell og år'!$F$2-1,0,VLOOKUP(A2123-1&amp;B2123&amp;C2123&amp;E2123,$F$2:$G$7561,2,FALSE))</f>
        <v>0</v>
      </c>
    </row>
    <row r="2124" spans="1:10" x14ac:dyDescent="0.25">
      <c r="A2124">
        <f t="shared" ref="A2124:C2124" si="1614">A1584</f>
        <v>2024</v>
      </c>
      <c r="B2124" t="str">
        <f t="shared" si="1614"/>
        <v>VFM</v>
      </c>
      <c r="C2124">
        <f t="shared" si="1614"/>
        <v>0</v>
      </c>
      <c r="D2124">
        <f>IFERROR(VLOOKUP(C2124,'Enheter, modell og år'!$A$2:$B$31,2,FALSE),0)</f>
        <v>0</v>
      </c>
      <c r="E2124" t="str">
        <f>'Liste detaljert wide'!$G$1</f>
        <v>Kandidatbev</v>
      </c>
      <c r="F2124" t="str">
        <f t="shared" si="1605"/>
        <v>2024VFM0Kandidatbev</v>
      </c>
      <c r="G2124" s="3">
        <f>'Liste detaljert wide'!G504</f>
        <v>0</v>
      </c>
      <c r="H2124" t="str">
        <f>VLOOKUP(E2124,Def!$B$2:$C$15,2,FALSE)</f>
        <v>Utdanningsinsentiv</v>
      </c>
      <c r="I2124" s="3">
        <f>IF(A2124='Enheter, modell og år'!$F$2-1,0,G2124-VLOOKUP(A2124-1&amp;B2124&amp;C2124&amp;E2124,$F$2:$G$7561,2,FALSE))</f>
        <v>0</v>
      </c>
      <c r="J2124" s="3">
        <f>IF(A2124='Enheter, modell og år'!$F$2-1,0,VLOOKUP(A2124-1&amp;B2124&amp;C2124&amp;E2124,$F$2:$G$7561,2,FALSE))</f>
        <v>0</v>
      </c>
    </row>
    <row r="2125" spans="1:10" x14ac:dyDescent="0.25">
      <c r="A2125">
        <f t="shared" ref="A2125:C2125" si="1615">A1585</f>
        <v>2024</v>
      </c>
      <c r="B2125" t="str">
        <f t="shared" si="1615"/>
        <v>VFM</v>
      </c>
      <c r="C2125">
        <f t="shared" si="1615"/>
        <v>0</v>
      </c>
      <c r="D2125">
        <f>IFERROR(VLOOKUP(C2125,'Enheter, modell og år'!$A$2:$B$31,2,FALSE),0)</f>
        <v>0</v>
      </c>
      <c r="E2125" t="str">
        <f>'Liste detaljert wide'!$G$1</f>
        <v>Kandidatbev</v>
      </c>
      <c r="F2125" t="str">
        <f t="shared" si="1605"/>
        <v>2024VFM0Kandidatbev</v>
      </c>
      <c r="G2125" s="3">
        <f>'Liste detaljert wide'!G505</f>
        <v>0</v>
      </c>
      <c r="H2125" t="str">
        <f>VLOOKUP(E2125,Def!$B$2:$C$15,2,FALSE)</f>
        <v>Utdanningsinsentiv</v>
      </c>
      <c r="I2125" s="3">
        <f>IF(A2125='Enheter, modell og år'!$F$2-1,0,G2125-VLOOKUP(A2125-1&amp;B2125&amp;C2125&amp;E2125,$F$2:$G$7561,2,FALSE))</f>
        <v>0</v>
      </c>
      <c r="J2125" s="3">
        <f>IF(A2125='Enheter, modell og år'!$F$2-1,0,VLOOKUP(A2125-1&amp;B2125&amp;C2125&amp;E2125,$F$2:$G$7561,2,FALSE))</f>
        <v>0</v>
      </c>
    </row>
    <row r="2126" spans="1:10" x14ac:dyDescent="0.25">
      <c r="A2126">
        <f t="shared" ref="A2126:C2126" si="1616">A1586</f>
        <v>2024</v>
      </c>
      <c r="B2126" t="str">
        <f t="shared" si="1616"/>
        <v>VFM</v>
      </c>
      <c r="C2126">
        <f t="shared" si="1616"/>
        <v>0</v>
      </c>
      <c r="D2126">
        <f>IFERROR(VLOOKUP(C2126,'Enheter, modell og år'!$A$2:$B$31,2,FALSE),0)</f>
        <v>0</v>
      </c>
      <c r="E2126" t="str">
        <f>'Liste detaljert wide'!$G$1</f>
        <v>Kandidatbev</v>
      </c>
      <c r="F2126" t="str">
        <f t="shared" si="1605"/>
        <v>2024VFM0Kandidatbev</v>
      </c>
      <c r="G2126" s="3">
        <f>'Liste detaljert wide'!G506</f>
        <v>0</v>
      </c>
      <c r="H2126" t="str">
        <f>VLOOKUP(E2126,Def!$B$2:$C$15,2,FALSE)</f>
        <v>Utdanningsinsentiv</v>
      </c>
      <c r="I2126" s="3">
        <f>IF(A2126='Enheter, modell og år'!$F$2-1,0,G2126-VLOOKUP(A2126-1&amp;B2126&amp;C2126&amp;E2126,$F$2:$G$7561,2,FALSE))</f>
        <v>0</v>
      </c>
      <c r="J2126" s="3">
        <f>IF(A2126='Enheter, modell og år'!$F$2-1,0,VLOOKUP(A2126-1&amp;B2126&amp;C2126&amp;E2126,$F$2:$G$7561,2,FALSE))</f>
        <v>0</v>
      </c>
    </row>
    <row r="2127" spans="1:10" x14ac:dyDescent="0.25">
      <c r="A2127">
        <f t="shared" ref="A2127:C2127" si="1617">A1587</f>
        <v>2024</v>
      </c>
      <c r="B2127" t="str">
        <f t="shared" si="1617"/>
        <v>VFM</v>
      </c>
      <c r="C2127">
        <f t="shared" si="1617"/>
        <v>0</v>
      </c>
      <c r="D2127">
        <f>IFERROR(VLOOKUP(C2127,'Enheter, modell og år'!$A$2:$B$31,2,FALSE),0)</f>
        <v>0</v>
      </c>
      <c r="E2127" t="str">
        <f>'Liste detaljert wide'!$G$1</f>
        <v>Kandidatbev</v>
      </c>
      <c r="F2127" t="str">
        <f t="shared" si="1605"/>
        <v>2024VFM0Kandidatbev</v>
      </c>
      <c r="G2127" s="3">
        <f>'Liste detaljert wide'!G507</f>
        <v>0</v>
      </c>
      <c r="H2127" t="str">
        <f>VLOOKUP(E2127,Def!$B$2:$C$15,2,FALSE)</f>
        <v>Utdanningsinsentiv</v>
      </c>
      <c r="I2127" s="3">
        <f>IF(A2127='Enheter, modell og år'!$F$2-1,0,G2127-VLOOKUP(A2127-1&amp;B2127&amp;C2127&amp;E2127,$F$2:$G$7561,2,FALSE))</f>
        <v>0</v>
      </c>
      <c r="J2127" s="3">
        <f>IF(A2127='Enheter, modell og år'!$F$2-1,0,VLOOKUP(A2127-1&amp;B2127&amp;C2127&amp;E2127,$F$2:$G$7561,2,FALSE))</f>
        <v>0</v>
      </c>
    </row>
    <row r="2128" spans="1:10" x14ac:dyDescent="0.25">
      <c r="A2128">
        <f t="shared" ref="A2128:C2128" si="1618">A1588</f>
        <v>2024</v>
      </c>
      <c r="B2128" t="str">
        <f t="shared" si="1618"/>
        <v>VFM</v>
      </c>
      <c r="C2128">
        <f t="shared" si="1618"/>
        <v>0</v>
      </c>
      <c r="D2128">
        <f>IFERROR(VLOOKUP(C2128,'Enheter, modell og år'!$A$2:$B$31,2,FALSE),0)</f>
        <v>0</v>
      </c>
      <c r="E2128" t="str">
        <f>'Liste detaljert wide'!$G$1</f>
        <v>Kandidatbev</v>
      </c>
      <c r="F2128" t="str">
        <f t="shared" si="1605"/>
        <v>2024VFM0Kandidatbev</v>
      </c>
      <c r="G2128" s="3">
        <f>'Liste detaljert wide'!G508</f>
        <v>0</v>
      </c>
      <c r="H2128" t="str">
        <f>VLOOKUP(E2128,Def!$B$2:$C$15,2,FALSE)</f>
        <v>Utdanningsinsentiv</v>
      </c>
      <c r="I2128" s="3">
        <f>IF(A2128='Enheter, modell og år'!$F$2-1,0,G2128-VLOOKUP(A2128-1&amp;B2128&amp;C2128&amp;E2128,$F$2:$G$7561,2,FALSE))</f>
        <v>0</v>
      </c>
      <c r="J2128" s="3">
        <f>IF(A2128='Enheter, modell og år'!$F$2-1,0,VLOOKUP(A2128-1&amp;B2128&amp;C2128&amp;E2128,$F$2:$G$7561,2,FALSE))</f>
        <v>0</v>
      </c>
    </row>
    <row r="2129" spans="1:10" x14ac:dyDescent="0.25">
      <c r="A2129">
        <f t="shared" ref="A2129:C2129" si="1619">A1589</f>
        <v>2024</v>
      </c>
      <c r="B2129" t="str">
        <f t="shared" si="1619"/>
        <v>VFM</v>
      </c>
      <c r="C2129">
        <f t="shared" si="1619"/>
        <v>0</v>
      </c>
      <c r="D2129">
        <f>IFERROR(VLOOKUP(C2129,'Enheter, modell og år'!$A$2:$B$31,2,FALSE),0)</f>
        <v>0</v>
      </c>
      <c r="E2129" t="str">
        <f>'Liste detaljert wide'!$G$1</f>
        <v>Kandidatbev</v>
      </c>
      <c r="F2129" t="str">
        <f t="shared" si="1605"/>
        <v>2024VFM0Kandidatbev</v>
      </c>
      <c r="G2129" s="3">
        <f>'Liste detaljert wide'!G509</f>
        <v>0</v>
      </c>
      <c r="H2129" t="str">
        <f>VLOOKUP(E2129,Def!$B$2:$C$15,2,FALSE)</f>
        <v>Utdanningsinsentiv</v>
      </c>
      <c r="I2129" s="3">
        <f>IF(A2129='Enheter, modell og år'!$F$2-1,0,G2129-VLOOKUP(A2129-1&amp;B2129&amp;C2129&amp;E2129,$F$2:$G$7561,2,FALSE))</f>
        <v>0</v>
      </c>
      <c r="J2129" s="3">
        <f>IF(A2129='Enheter, modell og år'!$F$2-1,0,VLOOKUP(A2129-1&amp;B2129&amp;C2129&amp;E2129,$F$2:$G$7561,2,FALSE))</f>
        <v>0</v>
      </c>
    </row>
    <row r="2130" spans="1:10" x14ac:dyDescent="0.25">
      <c r="A2130">
        <f t="shared" ref="A2130:C2130" si="1620">A1590</f>
        <v>2024</v>
      </c>
      <c r="B2130" t="str">
        <f t="shared" si="1620"/>
        <v>VFM</v>
      </c>
      <c r="C2130">
        <f t="shared" si="1620"/>
        <v>0</v>
      </c>
      <c r="D2130">
        <f>IFERROR(VLOOKUP(C2130,'Enheter, modell og år'!$A$2:$B$31,2,FALSE),0)</f>
        <v>0</v>
      </c>
      <c r="E2130" t="str">
        <f>'Liste detaljert wide'!$G$1</f>
        <v>Kandidatbev</v>
      </c>
      <c r="F2130" t="str">
        <f t="shared" si="1605"/>
        <v>2024VFM0Kandidatbev</v>
      </c>
      <c r="G2130" s="3">
        <f>'Liste detaljert wide'!G510</f>
        <v>0</v>
      </c>
      <c r="H2130" t="str">
        <f>VLOOKUP(E2130,Def!$B$2:$C$15,2,FALSE)</f>
        <v>Utdanningsinsentiv</v>
      </c>
      <c r="I2130" s="3">
        <f>IF(A2130='Enheter, modell og år'!$F$2-1,0,G2130-VLOOKUP(A2130-1&amp;B2130&amp;C2130&amp;E2130,$F$2:$G$7561,2,FALSE))</f>
        <v>0</v>
      </c>
      <c r="J2130" s="3">
        <f>IF(A2130='Enheter, modell og år'!$F$2-1,0,VLOOKUP(A2130-1&amp;B2130&amp;C2130&amp;E2130,$F$2:$G$7561,2,FALSE))</f>
        <v>0</v>
      </c>
    </row>
    <row r="2131" spans="1:10" x14ac:dyDescent="0.25">
      <c r="A2131">
        <f t="shared" ref="A2131:C2131" si="1621">A1591</f>
        <v>2024</v>
      </c>
      <c r="B2131" t="str">
        <f t="shared" si="1621"/>
        <v>VFM</v>
      </c>
      <c r="C2131">
        <f t="shared" si="1621"/>
        <v>0</v>
      </c>
      <c r="D2131">
        <f>IFERROR(VLOOKUP(C2131,'Enheter, modell og år'!$A$2:$B$31,2,FALSE),0)</f>
        <v>0</v>
      </c>
      <c r="E2131" t="str">
        <f>'Liste detaljert wide'!$G$1</f>
        <v>Kandidatbev</v>
      </c>
      <c r="F2131" t="str">
        <f t="shared" si="1605"/>
        <v>2024VFM0Kandidatbev</v>
      </c>
      <c r="G2131" s="3">
        <f>'Liste detaljert wide'!G511</f>
        <v>0</v>
      </c>
      <c r="H2131" t="str">
        <f>VLOOKUP(E2131,Def!$B$2:$C$15,2,FALSE)</f>
        <v>Utdanningsinsentiv</v>
      </c>
      <c r="I2131" s="3">
        <f>IF(A2131='Enheter, modell og år'!$F$2-1,0,G2131-VLOOKUP(A2131-1&amp;B2131&amp;C2131&amp;E2131,$F$2:$G$7561,2,FALSE))</f>
        <v>0</v>
      </c>
      <c r="J2131" s="3">
        <f>IF(A2131='Enheter, modell og år'!$F$2-1,0,VLOOKUP(A2131-1&amp;B2131&amp;C2131&amp;E2131,$F$2:$G$7561,2,FALSE))</f>
        <v>0</v>
      </c>
    </row>
    <row r="2132" spans="1:10" x14ac:dyDescent="0.25">
      <c r="A2132">
        <f t="shared" ref="A2132:C2132" si="1622">A1592</f>
        <v>2025</v>
      </c>
      <c r="B2132" t="str">
        <f t="shared" si="1622"/>
        <v>VFM</v>
      </c>
      <c r="C2132">
        <f t="shared" si="1622"/>
        <v>0</v>
      </c>
      <c r="D2132">
        <f>IFERROR(VLOOKUP(C2132,'Enheter, modell og år'!$A$2:$B$31,2,FALSE),0)</f>
        <v>0</v>
      </c>
      <c r="E2132" t="str">
        <f>'Liste detaljert wide'!$G$1</f>
        <v>Kandidatbev</v>
      </c>
      <c r="F2132" t="str">
        <f t="shared" si="1605"/>
        <v>2025VFM0Kandidatbev</v>
      </c>
      <c r="G2132" s="3">
        <f>'Liste detaljert wide'!G512</f>
        <v>0</v>
      </c>
      <c r="H2132" t="str">
        <f>VLOOKUP(E2132,Def!$B$2:$C$15,2,FALSE)</f>
        <v>Utdanningsinsentiv</v>
      </c>
      <c r="I2132" s="3">
        <f>IF(A2132='Enheter, modell og år'!$F$2-1,0,G2132-VLOOKUP(A2132-1&amp;B2132&amp;C2132&amp;E2132,$F$2:$G$7561,2,FALSE))</f>
        <v>0</v>
      </c>
      <c r="J2132" s="3">
        <f>IF(A2132='Enheter, modell og år'!$F$2-1,0,VLOOKUP(A2132-1&amp;B2132&amp;C2132&amp;E2132,$F$2:$G$7561,2,FALSE))</f>
        <v>0</v>
      </c>
    </row>
    <row r="2133" spans="1:10" x14ac:dyDescent="0.25">
      <c r="A2133">
        <f t="shared" ref="A2133:C2133" si="1623">A1593</f>
        <v>2025</v>
      </c>
      <c r="B2133" t="str">
        <f t="shared" si="1623"/>
        <v>VFM</v>
      </c>
      <c r="C2133">
        <f t="shared" si="1623"/>
        <v>0</v>
      </c>
      <c r="D2133">
        <f>IFERROR(VLOOKUP(C2133,'Enheter, modell og år'!$A$2:$B$31,2,FALSE),0)</f>
        <v>0</v>
      </c>
      <c r="E2133" t="str">
        <f>'Liste detaljert wide'!$G$1</f>
        <v>Kandidatbev</v>
      </c>
      <c r="F2133" t="str">
        <f t="shared" si="1605"/>
        <v>2025VFM0Kandidatbev</v>
      </c>
      <c r="G2133" s="3">
        <f>'Liste detaljert wide'!G513</f>
        <v>0</v>
      </c>
      <c r="H2133" t="str">
        <f>VLOOKUP(E2133,Def!$B$2:$C$15,2,FALSE)</f>
        <v>Utdanningsinsentiv</v>
      </c>
      <c r="I2133" s="3">
        <f>IF(A2133='Enheter, modell og år'!$F$2-1,0,G2133-VLOOKUP(A2133-1&amp;B2133&amp;C2133&amp;E2133,$F$2:$G$7561,2,FALSE))</f>
        <v>0</v>
      </c>
      <c r="J2133" s="3">
        <f>IF(A2133='Enheter, modell og år'!$F$2-1,0,VLOOKUP(A2133-1&amp;B2133&amp;C2133&amp;E2133,$F$2:$G$7561,2,FALSE))</f>
        <v>0</v>
      </c>
    </row>
    <row r="2134" spans="1:10" x14ac:dyDescent="0.25">
      <c r="A2134">
        <f t="shared" ref="A2134:C2134" si="1624">A1594</f>
        <v>2025</v>
      </c>
      <c r="B2134" t="str">
        <f t="shared" si="1624"/>
        <v>VFM</v>
      </c>
      <c r="C2134">
        <f t="shared" si="1624"/>
        <v>0</v>
      </c>
      <c r="D2134">
        <f>IFERROR(VLOOKUP(C2134,'Enheter, modell og år'!$A$2:$B$31,2,FALSE),0)</f>
        <v>0</v>
      </c>
      <c r="E2134" t="str">
        <f>'Liste detaljert wide'!$G$1</f>
        <v>Kandidatbev</v>
      </c>
      <c r="F2134" t="str">
        <f t="shared" si="1605"/>
        <v>2025VFM0Kandidatbev</v>
      </c>
      <c r="G2134" s="3">
        <f>'Liste detaljert wide'!G514</f>
        <v>0</v>
      </c>
      <c r="H2134" t="str">
        <f>VLOOKUP(E2134,Def!$B$2:$C$15,2,FALSE)</f>
        <v>Utdanningsinsentiv</v>
      </c>
      <c r="I2134" s="3">
        <f>IF(A2134='Enheter, modell og år'!$F$2-1,0,G2134-VLOOKUP(A2134-1&amp;B2134&amp;C2134&amp;E2134,$F$2:$G$7561,2,FALSE))</f>
        <v>0</v>
      </c>
      <c r="J2134" s="3">
        <f>IF(A2134='Enheter, modell og år'!$F$2-1,0,VLOOKUP(A2134-1&amp;B2134&amp;C2134&amp;E2134,$F$2:$G$7561,2,FALSE))</f>
        <v>0</v>
      </c>
    </row>
    <row r="2135" spans="1:10" x14ac:dyDescent="0.25">
      <c r="A2135">
        <f t="shared" ref="A2135:C2135" si="1625">A1595</f>
        <v>2025</v>
      </c>
      <c r="B2135" t="str">
        <f t="shared" si="1625"/>
        <v>VFM</v>
      </c>
      <c r="C2135">
        <f t="shared" si="1625"/>
        <v>0</v>
      </c>
      <c r="D2135">
        <f>IFERROR(VLOOKUP(C2135,'Enheter, modell og år'!$A$2:$B$31,2,FALSE),0)</f>
        <v>0</v>
      </c>
      <c r="E2135" t="str">
        <f>'Liste detaljert wide'!$G$1</f>
        <v>Kandidatbev</v>
      </c>
      <c r="F2135" t="str">
        <f t="shared" si="1605"/>
        <v>2025VFM0Kandidatbev</v>
      </c>
      <c r="G2135" s="3">
        <f>'Liste detaljert wide'!G515</f>
        <v>0</v>
      </c>
      <c r="H2135" t="str">
        <f>VLOOKUP(E2135,Def!$B$2:$C$15,2,FALSE)</f>
        <v>Utdanningsinsentiv</v>
      </c>
      <c r="I2135" s="3">
        <f>IF(A2135='Enheter, modell og år'!$F$2-1,0,G2135-VLOOKUP(A2135-1&amp;B2135&amp;C2135&amp;E2135,$F$2:$G$7561,2,FALSE))</f>
        <v>0</v>
      </c>
      <c r="J2135" s="3">
        <f>IF(A2135='Enheter, modell og år'!$F$2-1,0,VLOOKUP(A2135-1&amp;B2135&amp;C2135&amp;E2135,$F$2:$G$7561,2,FALSE))</f>
        <v>0</v>
      </c>
    </row>
    <row r="2136" spans="1:10" x14ac:dyDescent="0.25">
      <c r="A2136">
        <f t="shared" ref="A2136:C2136" si="1626">A1596</f>
        <v>2025</v>
      </c>
      <c r="B2136" t="str">
        <f t="shared" si="1626"/>
        <v>VFM</v>
      </c>
      <c r="C2136">
        <f t="shared" si="1626"/>
        <v>0</v>
      </c>
      <c r="D2136">
        <f>IFERROR(VLOOKUP(C2136,'Enheter, modell og år'!$A$2:$B$31,2,FALSE),0)</f>
        <v>0</v>
      </c>
      <c r="E2136" t="str">
        <f>'Liste detaljert wide'!$G$1</f>
        <v>Kandidatbev</v>
      </c>
      <c r="F2136" t="str">
        <f t="shared" si="1605"/>
        <v>2025VFM0Kandidatbev</v>
      </c>
      <c r="G2136" s="3">
        <f>'Liste detaljert wide'!G516</f>
        <v>0</v>
      </c>
      <c r="H2136" t="str">
        <f>VLOOKUP(E2136,Def!$B$2:$C$15,2,FALSE)</f>
        <v>Utdanningsinsentiv</v>
      </c>
      <c r="I2136" s="3">
        <f>IF(A2136='Enheter, modell og år'!$F$2-1,0,G2136-VLOOKUP(A2136-1&amp;B2136&amp;C2136&amp;E2136,$F$2:$G$7561,2,FALSE))</f>
        <v>0</v>
      </c>
      <c r="J2136" s="3">
        <f>IF(A2136='Enheter, modell og år'!$F$2-1,0,VLOOKUP(A2136-1&amp;B2136&amp;C2136&amp;E2136,$F$2:$G$7561,2,FALSE))</f>
        <v>0</v>
      </c>
    </row>
    <row r="2137" spans="1:10" x14ac:dyDescent="0.25">
      <c r="A2137">
        <f t="shared" ref="A2137:C2137" si="1627">A1597</f>
        <v>2025</v>
      </c>
      <c r="B2137" t="str">
        <f t="shared" si="1627"/>
        <v>VFM</v>
      </c>
      <c r="C2137">
        <f t="shared" si="1627"/>
        <v>0</v>
      </c>
      <c r="D2137">
        <f>IFERROR(VLOOKUP(C2137,'Enheter, modell og år'!$A$2:$B$31,2,FALSE),0)</f>
        <v>0</v>
      </c>
      <c r="E2137" t="str">
        <f>'Liste detaljert wide'!$G$1</f>
        <v>Kandidatbev</v>
      </c>
      <c r="F2137" t="str">
        <f t="shared" si="1605"/>
        <v>2025VFM0Kandidatbev</v>
      </c>
      <c r="G2137" s="3">
        <f>'Liste detaljert wide'!G517</f>
        <v>0</v>
      </c>
      <c r="H2137" t="str">
        <f>VLOOKUP(E2137,Def!$B$2:$C$15,2,FALSE)</f>
        <v>Utdanningsinsentiv</v>
      </c>
      <c r="I2137" s="3">
        <f>IF(A2137='Enheter, modell og år'!$F$2-1,0,G2137-VLOOKUP(A2137-1&amp;B2137&amp;C2137&amp;E2137,$F$2:$G$7561,2,FALSE))</f>
        <v>0</v>
      </c>
      <c r="J2137" s="3">
        <f>IF(A2137='Enheter, modell og år'!$F$2-1,0,VLOOKUP(A2137-1&amp;B2137&amp;C2137&amp;E2137,$F$2:$G$7561,2,FALSE))</f>
        <v>0</v>
      </c>
    </row>
    <row r="2138" spans="1:10" x14ac:dyDescent="0.25">
      <c r="A2138">
        <f t="shared" ref="A2138:C2138" si="1628">A1598</f>
        <v>2025</v>
      </c>
      <c r="B2138" t="str">
        <f t="shared" si="1628"/>
        <v>VFM</v>
      </c>
      <c r="C2138">
        <f t="shared" si="1628"/>
        <v>0</v>
      </c>
      <c r="D2138">
        <f>IFERROR(VLOOKUP(C2138,'Enheter, modell og år'!$A$2:$B$31,2,FALSE),0)</f>
        <v>0</v>
      </c>
      <c r="E2138" t="str">
        <f>'Liste detaljert wide'!$G$1</f>
        <v>Kandidatbev</v>
      </c>
      <c r="F2138" t="str">
        <f t="shared" si="1605"/>
        <v>2025VFM0Kandidatbev</v>
      </c>
      <c r="G2138" s="3">
        <f>'Liste detaljert wide'!G518</f>
        <v>0</v>
      </c>
      <c r="H2138" t="str">
        <f>VLOOKUP(E2138,Def!$B$2:$C$15,2,FALSE)</f>
        <v>Utdanningsinsentiv</v>
      </c>
      <c r="I2138" s="3">
        <f>IF(A2138='Enheter, modell og år'!$F$2-1,0,G2138-VLOOKUP(A2138-1&amp;B2138&amp;C2138&amp;E2138,$F$2:$G$7561,2,FALSE))</f>
        <v>0</v>
      </c>
      <c r="J2138" s="3">
        <f>IF(A2138='Enheter, modell og år'!$F$2-1,0,VLOOKUP(A2138-1&amp;B2138&amp;C2138&amp;E2138,$F$2:$G$7561,2,FALSE))</f>
        <v>0</v>
      </c>
    </row>
    <row r="2139" spans="1:10" x14ac:dyDescent="0.25">
      <c r="A2139">
        <f t="shared" ref="A2139:C2139" si="1629">A1599</f>
        <v>2025</v>
      </c>
      <c r="B2139" t="str">
        <f t="shared" si="1629"/>
        <v>VFM</v>
      </c>
      <c r="C2139">
        <f t="shared" si="1629"/>
        <v>0</v>
      </c>
      <c r="D2139">
        <f>IFERROR(VLOOKUP(C2139,'Enheter, modell og år'!$A$2:$B$31,2,FALSE),0)</f>
        <v>0</v>
      </c>
      <c r="E2139" t="str">
        <f>'Liste detaljert wide'!$G$1</f>
        <v>Kandidatbev</v>
      </c>
      <c r="F2139" t="str">
        <f t="shared" si="1605"/>
        <v>2025VFM0Kandidatbev</v>
      </c>
      <c r="G2139" s="3">
        <f>'Liste detaljert wide'!G519</f>
        <v>0</v>
      </c>
      <c r="H2139" t="str">
        <f>VLOOKUP(E2139,Def!$B$2:$C$15,2,FALSE)</f>
        <v>Utdanningsinsentiv</v>
      </c>
      <c r="I2139" s="3">
        <f>IF(A2139='Enheter, modell og år'!$F$2-1,0,G2139-VLOOKUP(A2139-1&amp;B2139&amp;C2139&amp;E2139,$F$2:$G$7561,2,FALSE))</f>
        <v>0</v>
      </c>
      <c r="J2139" s="3">
        <f>IF(A2139='Enheter, modell og år'!$F$2-1,0,VLOOKUP(A2139-1&amp;B2139&amp;C2139&amp;E2139,$F$2:$G$7561,2,FALSE))</f>
        <v>0</v>
      </c>
    </row>
    <row r="2140" spans="1:10" x14ac:dyDescent="0.25">
      <c r="A2140">
        <f t="shared" ref="A2140:C2140" si="1630">A1600</f>
        <v>2025</v>
      </c>
      <c r="B2140" t="str">
        <f t="shared" si="1630"/>
        <v>VFM</v>
      </c>
      <c r="C2140">
        <f t="shared" si="1630"/>
        <v>0</v>
      </c>
      <c r="D2140">
        <f>IFERROR(VLOOKUP(C2140,'Enheter, modell og år'!$A$2:$B$31,2,FALSE),0)</f>
        <v>0</v>
      </c>
      <c r="E2140" t="str">
        <f>'Liste detaljert wide'!$G$1</f>
        <v>Kandidatbev</v>
      </c>
      <c r="F2140" t="str">
        <f t="shared" si="1605"/>
        <v>2025VFM0Kandidatbev</v>
      </c>
      <c r="G2140" s="3">
        <f>'Liste detaljert wide'!G520</f>
        <v>0</v>
      </c>
      <c r="H2140" t="str">
        <f>VLOOKUP(E2140,Def!$B$2:$C$15,2,FALSE)</f>
        <v>Utdanningsinsentiv</v>
      </c>
      <c r="I2140" s="3">
        <f>IF(A2140='Enheter, modell og år'!$F$2-1,0,G2140-VLOOKUP(A2140-1&amp;B2140&amp;C2140&amp;E2140,$F$2:$G$7561,2,FALSE))</f>
        <v>0</v>
      </c>
      <c r="J2140" s="3">
        <f>IF(A2140='Enheter, modell og år'!$F$2-1,0,VLOOKUP(A2140-1&amp;B2140&amp;C2140&amp;E2140,$F$2:$G$7561,2,FALSE))</f>
        <v>0</v>
      </c>
    </row>
    <row r="2141" spans="1:10" x14ac:dyDescent="0.25">
      <c r="A2141">
        <f t="shared" ref="A2141:C2141" si="1631">A1601</f>
        <v>2025</v>
      </c>
      <c r="B2141" t="str">
        <f t="shared" si="1631"/>
        <v>VFM</v>
      </c>
      <c r="C2141">
        <f t="shared" si="1631"/>
        <v>0</v>
      </c>
      <c r="D2141">
        <f>IFERROR(VLOOKUP(C2141,'Enheter, modell og år'!$A$2:$B$31,2,FALSE),0)</f>
        <v>0</v>
      </c>
      <c r="E2141" t="str">
        <f>'Liste detaljert wide'!$G$1</f>
        <v>Kandidatbev</v>
      </c>
      <c r="F2141" t="str">
        <f t="shared" si="1605"/>
        <v>2025VFM0Kandidatbev</v>
      </c>
      <c r="G2141" s="3">
        <f>'Liste detaljert wide'!G521</f>
        <v>0</v>
      </c>
      <c r="H2141" t="str">
        <f>VLOOKUP(E2141,Def!$B$2:$C$15,2,FALSE)</f>
        <v>Utdanningsinsentiv</v>
      </c>
      <c r="I2141" s="3">
        <f>IF(A2141='Enheter, modell og år'!$F$2-1,0,G2141-VLOOKUP(A2141-1&amp;B2141&amp;C2141&amp;E2141,$F$2:$G$7561,2,FALSE))</f>
        <v>0</v>
      </c>
      <c r="J2141" s="3">
        <f>IF(A2141='Enheter, modell og år'!$F$2-1,0,VLOOKUP(A2141-1&amp;B2141&amp;C2141&amp;E2141,$F$2:$G$7561,2,FALSE))</f>
        <v>0</v>
      </c>
    </row>
    <row r="2142" spans="1:10" x14ac:dyDescent="0.25">
      <c r="A2142">
        <f t="shared" ref="A2142:C2142" si="1632">A1602</f>
        <v>2025</v>
      </c>
      <c r="B2142" t="str">
        <f t="shared" si="1632"/>
        <v>VFM</v>
      </c>
      <c r="C2142">
        <f t="shared" si="1632"/>
        <v>0</v>
      </c>
      <c r="D2142">
        <f>IFERROR(VLOOKUP(C2142,'Enheter, modell og år'!$A$2:$B$31,2,FALSE),0)</f>
        <v>0</v>
      </c>
      <c r="E2142" t="str">
        <f>'Liste detaljert wide'!$G$1</f>
        <v>Kandidatbev</v>
      </c>
      <c r="F2142" t="str">
        <f t="shared" si="1605"/>
        <v>2025VFM0Kandidatbev</v>
      </c>
      <c r="G2142" s="3">
        <f>'Liste detaljert wide'!G522</f>
        <v>0</v>
      </c>
      <c r="H2142" t="str">
        <f>VLOOKUP(E2142,Def!$B$2:$C$15,2,FALSE)</f>
        <v>Utdanningsinsentiv</v>
      </c>
      <c r="I2142" s="3">
        <f>IF(A2142='Enheter, modell og år'!$F$2-1,0,G2142-VLOOKUP(A2142-1&amp;B2142&amp;C2142&amp;E2142,$F$2:$G$7561,2,FALSE))</f>
        <v>0</v>
      </c>
      <c r="J2142" s="3">
        <f>IF(A2142='Enheter, modell og år'!$F$2-1,0,VLOOKUP(A2142-1&amp;B2142&amp;C2142&amp;E2142,$F$2:$G$7561,2,FALSE))</f>
        <v>0</v>
      </c>
    </row>
    <row r="2143" spans="1:10" x14ac:dyDescent="0.25">
      <c r="A2143">
        <f t="shared" ref="A2143:C2143" si="1633">A1603</f>
        <v>2025</v>
      </c>
      <c r="B2143" t="str">
        <f t="shared" si="1633"/>
        <v>VFM</v>
      </c>
      <c r="C2143">
        <f t="shared" si="1633"/>
        <v>0</v>
      </c>
      <c r="D2143">
        <f>IFERROR(VLOOKUP(C2143,'Enheter, modell og år'!$A$2:$B$31,2,FALSE),0)</f>
        <v>0</v>
      </c>
      <c r="E2143" t="str">
        <f>'Liste detaljert wide'!$G$1</f>
        <v>Kandidatbev</v>
      </c>
      <c r="F2143" t="str">
        <f t="shared" si="1605"/>
        <v>2025VFM0Kandidatbev</v>
      </c>
      <c r="G2143" s="3">
        <f>'Liste detaljert wide'!G523</f>
        <v>0</v>
      </c>
      <c r="H2143" t="str">
        <f>VLOOKUP(E2143,Def!$B$2:$C$15,2,FALSE)</f>
        <v>Utdanningsinsentiv</v>
      </c>
      <c r="I2143" s="3">
        <f>IF(A2143='Enheter, modell og år'!$F$2-1,0,G2143-VLOOKUP(A2143-1&amp;B2143&amp;C2143&amp;E2143,$F$2:$G$7561,2,FALSE))</f>
        <v>0</v>
      </c>
      <c r="J2143" s="3">
        <f>IF(A2143='Enheter, modell og år'!$F$2-1,0,VLOOKUP(A2143-1&amp;B2143&amp;C2143&amp;E2143,$F$2:$G$7561,2,FALSE))</f>
        <v>0</v>
      </c>
    </row>
    <row r="2144" spans="1:10" x14ac:dyDescent="0.25">
      <c r="A2144">
        <f t="shared" ref="A2144:C2144" si="1634">A1604</f>
        <v>2025</v>
      </c>
      <c r="B2144" t="str">
        <f t="shared" si="1634"/>
        <v>VFM</v>
      </c>
      <c r="C2144">
        <f t="shared" si="1634"/>
        <v>0</v>
      </c>
      <c r="D2144">
        <f>IFERROR(VLOOKUP(C2144,'Enheter, modell og år'!$A$2:$B$31,2,FALSE),0)</f>
        <v>0</v>
      </c>
      <c r="E2144" t="str">
        <f>'Liste detaljert wide'!$G$1</f>
        <v>Kandidatbev</v>
      </c>
      <c r="F2144" t="str">
        <f t="shared" si="1605"/>
        <v>2025VFM0Kandidatbev</v>
      </c>
      <c r="G2144" s="3">
        <f>'Liste detaljert wide'!G524</f>
        <v>0</v>
      </c>
      <c r="H2144" t="str">
        <f>VLOOKUP(E2144,Def!$B$2:$C$15,2,FALSE)</f>
        <v>Utdanningsinsentiv</v>
      </c>
      <c r="I2144" s="3">
        <f>IF(A2144='Enheter, modell og år'!$F$2-1,0,G2144-VLOOKUP(A2144-1&amp;B2144&amp;C2144&amp;E2144,$F$2:$G$7561,2,FALSE))</f>
        <v>0</v>
      </c>
      <c r="J2144" s="3">
        <f>IF(A2144='Enheter, modell og år'!$F$2-1,0,VLOOKUP(A2144-1&amp;B2144&amp;C2144&amp;E2144,$F$2:$G$7561,2,FALSE))</f>
        <v>0</v>
      </c>
    </row>
    <row r="2145" spans="1:10" x14ac:dyDescent="0.25">
      <c r="A2145">
        <f t="shared" ref="A2145:C2145" si="1635">A1605</f>
        <v>2025</v>
      </c>
      <c r="B2145" t="str">
        <f t="shared" si="1635"/>
        <v>VFM</v>
      </c>
      <c r="C2145">
        <f t="shared" si="1635"/>
        <v>0</v>
      </c>
      <c r="D2145">
        <f>IFERROR(VLOOKUP(C2145,'Enheter, modell og år'!$A$2:$B$31,2,FALSE),0)</f>
        <v>0</v>
      </c>
      <c r="E2145" t="str">
        <f>'Liste detaljert wide'!$G$1</f>
        <v>Kandidatbev</v>
      </c>
      <c r="F2145" t="str">
        <f t="shared" si="1605"/>
        <v>2025VFM0Kandidatbev</v>
      </c>
      <c r="G2145" s="3">
        <f>'Liste detaljert wide'!G525</f>
        <v>0</v>
      </c>
      <c r="H2145" t="str">
        <f>VLOOKUP(E2145,Def!$B$2:$C$15,2,FALSE)</f>
        <v>Utdanningsinsentiv</v>
      </c>
      <c r="I2145" s="3">
        <f>IF(A2145='Enheter, modell og år'!$F$2-1,0,G2145-VLOOKUP(A2145-1&amp;B2145&amp;C2145&amp;E2145,$F$2:$G$7561,2,FALSE))</f>
        <v>0</v>
      </c>
      <c r="J2145" s="3">
        <f>IF(A2145='Enheter, modell og år'!$F$2-1,0,VLOOKUP(A2145-1&amp;B2145&amp;C2145&amp;E2145,$F$2:$G$7561,2,FALSE))</f>
        <v>0</v>
      </c>
    </row>
    <row r="2146" spans="1:10" x14ac:dyDescent="0.25">
      <c r="A2146">
        <f t="shared" ref="A2146:C2146" si="1636">A1606</f>
        <v>2025</v>
      </c>
      <c r="B2146" t="str">
        <f t="shared" si="1636"/>
        <v>VFM</v>
      </c>
      <c r="C2146">
        <f t="shared" si="1636"/>
        <v>0</v>
      </c>
      <c r="D2146">
        <f>IFERROR(VLOOKUP(C2146,'Enheter, modell og år'!$A$2:$B$31,2,FALSE),0)</f>
        <v>0</v>
      </c>
      <c r="E2146" t="str">
        <f>'Liste detaljert wide'!$G$1</f>
        <v>Kandidatbev</v>
      </c>
      <c r="F2146" t="str">
        <f t="shared" si="1605"/>
        <v>2025VFM0Kandidatbev</v>
      </c>
      <c r="G2146" s="3">
        <f>'Liste detaljert wide'!G526</f>
        <v>0</v>
      </c>
      <c r="H2146" t="str">
        <f>VLOOKUP(E2146,Def!$B$2:$C$15,2,FALSE)</f>
        <v>Utdanningsinsentiv</v>
      </c>
      <c r="I2146" s="3">
        <f>IF(A2146='Enheter, modell og år'!$F$2-1,0,G2146-VLOOKUP(A2146-1&amp;B2146&amp;C2146&amp;E2146,$F$2:$G$7561,2,FALSE))</f>
        <v>0</v>
      </c>
      <c r="J2146" s="3">
        <f>IF(A2146='Enheter, modell og år'!$F$2-1,0,VLOOKUP(A2146-1&amp;B2146&amp;C2146&amp;E2146,$F$2:$G$7561,2,FALSE))</f>
        <v>0</v>
      </c>
    </row>
    <row r="2147" spans="1:10" x14ac:dyDescent="0.25">
      <c r="A2147">
        <f t="shared" ref="A2147:C2147" si="1637">A1607</f>
        <v>2025</v>
      </c>
      <c r="B2147" t="str">
        <f t="shared" si="1637"/>
        <v>VFM</v>
      </c>
      <c r="C2147">
        <f t="shared" si="1637"/>
        <v>0</v>
      </c>
      <c r="D2147">
        <f>IFERROR(VLOOKUP(C2147,'Enheter, modell og år'!$A$2:$B$31,2,FALSE),0)</f>
        <v>0</v>
      </c>
      <c r="E2147" t="str">
        <f>'Liste detaljert wide'!$G$1</f>
        <v>Kandidatbev</v>
      </c>
      <c r="F2147" t="str">
        <f t="shared" si="1605"/>
        <v>2025VFM0Kandidatbev</v>
      </c>
      <c r="G2147" s="3">
        <f>'Liste detaljert wide'!G527</f>
        <v>0</v>
      </c>
      <c r="H2147" t="str">
        <f>VLOOKUP(E2147,Def!$B$2:$C$15,2,FALSE)</f>
        <v>Utdanningsinsentiv</v>
      </c>
      <c r="I2147" s="3">
        <f>IF(A2147='Enheter, modell og år'!$F$2-1,0,G2147-VLOOKUP(A2147-1&amp;B2147&amp;C2147&amp;E2147,$F$2:$G$7561,2,FALSE))</f>
        <v>0</v>
      </c>
      <c r="J2147" s="3">
        <f>IF(A2147='Enheter, modell og år'!$F$2-1,0,VLOOKUP(A2147-1&amp;B2147&amp;C2147&amp;E2147,$F$2:$G$7561,2,FALSE))</f>
        <v>0</v>
      </c>
    </row>
    <row r="2148" spans="1:10" x14ac:dyDescent="0.25">
      <c r="A2148">
        <f t="shared" ref="A2148:C2148" si="1638">A1608</f>
        <v>2025</v>
      </c>
      <c r="B2148" t="str">
        <f t="shared" si="1638"/>
        <v>VFM</v>
      </c>
      <c r="C2148">
        <f t="shared" si="1638"/>
        <v>0</v>
      </c>
      <c r="D2148">
        <f>IFERROR(VLOOKUP(C2148,'Enheter, modell og år'!$A$2:$B$31,2,FALSE),0)</f>
        <v>0</v>
      </c>
      <c r="E2148" t="str">
        <f>'Liste detaljert wide'!$G$1</f>
        <v>Kandidatbev</v>
      </c>
      <c r="F2148" t="str">
        <f t="shared" si="1605"/>
        <v>2025VFM0Kandidatbev</v>
      </c>
      <c r="G2148" s="3">
        <f>'Liste detaljert wide'!G528</f>
        <v>0</v>
      </c>
      <c r="H2148" t="str">
        <f>VLOOKUP(E2148,Def!$B$2:$C$15,2,FALSE)</f>
        <v>Utdanningsinsentiv</v>
      </c>
      <c r="I2148" s="3">
        <f>IF(A2148='Enheter, modell og år'!$F$2-1,0,G2148-VLOOKUP(A2148-1&amp;B2148&amp;C2148&amp;E2148,$F$2:$G$7561,2,FALSE))</f>
        <v>0</v>
      </c>
      <c r="J2148" s="3">
        <f>IF(A2148='Enheter, modell og år'!$F$2-1,0,VLOOKUP(A2148-1&amp;B2148&amp;C2148&amp;E2148,$F$2:$G$7561,2,FALSE))</f>
        <v>0</v>
      </c>
    </row>
    <row r="2149" spans="1:10" x14ac:dyDescent="0.25">
      <c r="A2149">
        <f t="shared" ref="A2149:C2149" si="1639">A1609</f>
        <v>2025</v>
      </c>
      <c r="B2149" t="str">
        <f t="shared" si="1639"/>
        <v>VFM</v>
      </c>
      <c r="C2149">
        <f t="shared" si="1639"/>
        <v>0</v>
      </c>
      <c r="D2149">
        <f>IFERROR(VLOOKUP(C2149,'Enheter, modell og år'!$A$2:$B$31,2,FALSE),0)</f>
        <v>0</v>
      </c>
      <c r="E2149" t="str">
        <f>'Liste detaljert wide'!$G$1</f>
        <v>Kandidatbev</v>
      </c>
      <c r="F2149" t="str">
        <f t="shared" si="1605"/>
        <v>2025VFM0Kandidatbev</v>
      </c>
      <c r="G2149" s="3">
        <f>'Liste detaljert wide'!G529</f>
        <v>0</v>
      </c>
      <c r="H2149" t="str">
        <f>VLOOKUP(E2149,Def!$B$2:$C$15,2,FALSE)</f>
        <v>Utdanningsinsentiv</v>
      </c>
      <c r="I2149" s="3">
        <f>IF(A2149='Enheter, modell og år'!$F$2-1,0,G2149-VLOOKUP(A2149-1&amp;B2149&amp;C2149&amp;E2149,$F$2:$G$7561,2,FALSE))</f>
        <v>0</v>
      </c>
      <c r="J2149" s="3">
        <f>IF(A2149='Enheter, modell og år'!$F$2-1,0,VLOOKUP(A2149-1&amp;B2149&amp;C2149&amp;E2149,$F$2:$G$7561,2,FALSE))</f>
        <v>0</v>
      </c>
    </row>
    <row r="2150" spans="1:10" x14ac:dyDescent="0.25">
      <c r="A2150">
        <f t="shared" ref="A2150:C2150" si="1640">A1610</f>
        <v>2025</v>
      </c>
      <c r="B2150" t="str">
        <f t="shared" si="1640"/>
        <v>VFM</v>
      </c>
      <c r="C2150">
        <f t="shared" si="1640"/>
        <v>0</v>
      </c>
      <c r="D2150">
        <f>IFERROR(VLOOKUP(C2150,'Enheter, modell og år'!$A$2:$B$31,2,FALSE),0)</f>
        <v>0</v>
      </c>
      <c r="E2150" t="str">
        <f>'Liste detaljert wide'!$G$1</f>
        <v>Kandidatbev</v>
      </c>
      <c r="F2150" t="str">
        <f t="shared" si="1605"/>
        <v>2025VFM0Kandidatbev</v>
      </c>
      <c r="G2150" s="3">
        <f>'Liste detaljert wide'!G530</f>
        <v>0</v>
      </c>
      <c r="H2150" t="str">
        <f>VLOOKUP(E2150,Def!$B$2:$C$15,2,FALSE)</f>
        <v>Utdanningsinsentiv</v>
      </c>
      <c r="I2150" s="3">
        <f>IF(A2150='Enheter, modell og år'!$F$2-1,0,G2150-VLOOKUP(A2150-1&amp;B2150&amp;C2150&amp;E2150,$F$2:$G$7561,2,FALSE))</f>
        <v>0</v>
      </c>
      <c r="J2150" s="3">
        <f>IF(A2150='Enheter, modell og år'!$F$2-1,0,VLOOKUP(A2150-1&amp;B2150&amp;C2150&amp;E2150,$F$2:$G$7561,2,FALSE))</f>
        <v>0</v>
      </c>
    </row>
    <row r="2151" spans="1:10" x14ac:dyDescent="0.25">
      <c r="A2151">
        <f t="shared" ref="A2151:C2151" si="1641">A1611</f>
        <v>2025</v>
      </c>
      <c r="B2151" t="str">
        <f t="shared" si="1641"/>
        <v>VFM</v>
      </c>
      <c r="C2151">
        <f t="shared" si="1641"/>
        <v>0</v>
      </c>
      <c r="D2151">
        <f>IFERROR(VLOOKUP(C2151,'Enheter, modell og år'!$A$2:$B$31,2,FALSE),0)</f>
        <v>0</v>
      </c>
      <c r="E2151" t="str">
        <f>'Liste detaljert wide'!$G$1</f>
        <v>Kandidatbev</v>
      </c>
      <c r="F2151" t="str">
        <f t="shared" si="1605"/>
        <v>2025VFM0Kandidatbev</v>
      </c>
      <c r="G2151" s="3">
        <f>'Liste detaljert wide'!G531</f>
        <v>0</v>
      </c>
      <c r="H2151" t="str">
        <f>VLOOKUP(E2151,Def!$B$2:$C$15,2,FALSE)</f>
        <v>Utdanningsinsentiv</v>
      </c>
      <c r="I2151" s="3">
        <f>IF(A2151='Enheter, modell og år'!$F$2-1,0,G2151-VLOOKUP(A2151-1&amp;B2151&amp;C2151&amp;E2151,$F$2:$G$7561,2,FALSE))</f>
        <v>0</v>
      </c>
      <c r="J2151" s="3">
        <f>IF(A2151='Enheter, modell og år'!$F$2-1,0,VLOOKUP(A2151-1&amp;B2151&amp;C2151&amp;E2151,$F$2:$G$7561,2,FALSE))</f>
        <v>0</v>
      </c>
    </row>
    <row r="2152" spans="1:10" x14ac:dyDescent="0.25">
      <c r="A2152">
        <f t="shared" ref="A2152:C2152" si="1642">A1612</f>
        <v>2025</v>
      </c>
      <c r="B2152" t="str">
        <f t="shared" si="1642"/>
        <v>VFM</v>
      </c>
      <c r="C2152">
        <f t="shared" si="1642"/>
        <v>0</v>
      </c>
      <c r="D2152">
        <f>IFERROR(VLOOKUP(C2152,'Enheter, modell og år'!$A$2:$B$31,2,FALSE),0)</f>
        <v>0</v>
      </c>
      <c r="E2152" t="str">
        <f>'Liste detaljert wide'!$G$1</f>
        <v>Kandidatbev</v>
      </c>
      <c r="F2152" t="str">
        <f t="shared" si="1605"/>
        <v>2025VFM0Kandidatbev</v>
      </c>
      <c r="G2152" s="3">
        <f>'Liste detaljert wide'!G532</f>
        <v>0</v>
      </c>
      <c r="H2152" t="str">
        <f>VLOOKUP(E2152,Def!$B$2:$C$15,2,FALSE)</f>
        <v>Utdanningsinsentiv</v>
      </c>
      <c r="I2152" s="3">
        <f>IF(A2152='Enheter, modell og år'!$F$2-1,0,G2152-VLOOKUP(A2152-1&amp;B2152&amp;C2152&amp;E2152,$F$2:$G$7561,2,FALSE))</f>
        <v>0</v>
      </c>
      <c r="J2152" s="3">
        <f>IF(A2152='Enheter, modell og år'!$F$2-1,0,VLOOKUP(A2152-1&amp;B2152&amp;C2152&amp;E2152,$F$2:$G$7561,2,FALSE))</f>
        <v>0</v>
      </c>
    </row>
    <row r="2153" spans="1:10" x14ac:dyDescent="0.25">
      <c r="A2153">
        <f t="shared" ref="A2153:C2153" si="1643">A1613</f>
        <v>2025</v>
      </c>
      <c r="B2153" t="str">
        <f t="shared" si="1643"/>
        <v>VFM</v>
      </c>
      <c r="C2153">
        <f t="shared" si="1643"/>
        <v>0</v>
      </c>
      <c r="D2153">
        <f>IFERROR(VLOOKUP(C2153,'Enheter, modell og år'!$A$2:$B$31,2,FALSE),0)</f>
        <v>0</v>
      </c>
      <c r="E2153" t="str">
        <f>'Liste detaljert wide'!$G$1</f>
        <v>Kandidatbev</v>
      </c>
      <c r="F2153" t="str">
        <f t="shared" si="1605"/>
        <v>2025VFM0Kandidatbev</v>
      </c>
      <c r="G2153" s="3">
        <f>'Liste detaljert wide'!G533</f>
        <v>0</v>
      </c>
      <c r="H2153" t="str">
        <f>VLOOKUP(E2153,Def!$B$2:$C$15,2,FALSE)</f>
        <v>Utdanningsinsentiv</v>
      </c>
      <c r="I2153" s="3">
        <f>IF(A2153='Enheter, modell og år'!$F$2-1,0,G2153-VLOOKUP(A2153-1&amp;B2153&amp;C2153&amp;E2153,$F$2:$G$7561,2,FALSE))</f>
        <v>0</v>
      </c>
      <c r="J2153" s="3">
        <f>IF(A2153='Enheter, modell og år'!$F$2-1,0,VLOOKUP(A2153-1&amp;B2153&amp;C2153&amp;E2153,$F$2:$G$7561,2,FALSE))</f>
        <v>0</v>
      </c>
    </row>
    <row r="2154" spans="1:10" x14ac:dyDescent="0.25">
      <c r="A2154">
        <f t="shared" ref="A2154:C2154" si="1644">A1614</f>
        <v>2025</v>
      </c>
      <c r="B2154" t="str">
        <f t="shared" si="1644"/>
        <v>VFM</v>
      </c>
      <c r="C2154">
        <f t="shared" si="1644"/>
        <v>0</v>
      </c>
      <c r="D2154">
        <f>IFERROR(VLOOKUP(C2154,'Enheter, modell og år'!$A$2:$B$31,2,FALSE),0)</f>
        <v>0</v>
      </c>
      <c r="E2154" t="str">
        <f>'Liste detaljert wide'!$G$1</f>
        <v>Kandidatbev</v>
      </c>
      <c r="F2154" t="str">
        <f t="shared" si="1605"/>
        <v>2025VFM0Kandidatbev</v>
      </c>
      <c r="G2154" s="3">
        <f>'Liste detaljert wide'!G534</f>
        <v>0</v>
      </c>
      <c r="H2154" t="str">
        <f>VLOOKUP(E2154,Def!$B$2:$C$15,2,FALSE)</f>
        <v>Utdanningsinsentiv</v>
      </c>
      <c r="I2154" s="3">
        <f>IF(A2154='Enheter, modell og år'!$F$2-1,0,G2154-VLOOKUP(A2154-1&amp;B2154&amp;C2154&amp;E2154,$F$2:$G$7561,2,FALSE))</f>
        <v>0</v>
      </c>
      <c r="J2154" s="3">
        <f>IF(A2154='Enheter, modell og år'!$F$2-1,0,VLOOKUP(A2154-1&amp;B2154&amp;C2154&amp;E2154,$F$2:$G$7561,2,FALSE))</f>
        <v>0</v>
      </c>
    </row>
    <row r="2155" spans="1:10" x14ac:dyDescent="0.25">
      <c r="A2155">
        <f t="shared" ref="A2155:C2155" si="1645">A1615</f>
        <v>2025</v>
      </c>
      <c r="B2155" t="str">
        <f t="shared" si="1645"/>
        <v>VFM</v>
      </c>
      <c r="C2155">
        <f t="shared" si="1645"/>
        <v>0</v>
      </c>
      <c r="D2155">
        <f>IFERROR(VLOOKUP(C2155,'Enheter, modell og år'!$A$2:$B$31,2,FALSE),0)</f>
        <v>0</v>
      </c>
      <c r="E2155" t="str">
        <f>'Liste detaljert wide'!$G$1</f>
        <v>Kandidatbev</v>
      </c>
      <c r="F2155" t="str">
        <f t="shared" si="1605"/>
        <v>2025VFM0Kandidatbev</v>
      </c>
      <c r="G2155" s="3">
        <f>'Liste detaljert wide'!G535</f>
        <v>0</v>
      </c>
      <c r="H2155" t="str">
        <f>VLOOKUP(E2155,Def!$B$2:$C$15,2,FALSE)</f>
        <v>Utdanningsinsentiv</v>
      </c>
      <c r="I2155" s="3">
        <f>IF(A2155='Enheter, modell og år'!$F$2-1,0,G2155-VLOOKUP(A2155-1&amp;B2155&amp;C2155&amp;E2155,$F$2:$G$7561,2,FALSE))</f>
        <v>0</v>
      </c>
      <c r="J2155" s="3">
        <f>IF(A2155='Enheter, modell og år'!$F$2-1,0,VLOOKUP(A2155-1&amp;B2155&amp;C2155&amp;E2155,$F$2:$G$7561,2,FALSE))</f>
        <v>0</v>
      </c>
    </row>
    <row r="2156" spans="1:10" x14ac:dyDescent="0.25">
      <c r="A2156">
        <f t="shared" ref="A2156:C2156" si="1646">A1616</f>
        <v>2025</v>
      </c>
      <c r="B2156" t="str">
        <f t="shared" si="1646"/>
        <v>VFM</v>
      </c>
      <c r="C2156">
        <f t="shared" si="1646"/>
        <v>0</v>
      </c>
      <c r="D2156">
        <f>IFERROR(VLOOKUP(C2156,'Enheter, modell og år'!$A$2:$B$31,2,FALSE),0)</f>
        <v>0</v>
      </c>
      <c r="E2156" t="str">
        <f>'Liste detaljert wide'!$G$1</f>
        <v>Kandidatbev</v>
      </c>
      <c r="F2156" t="str">
        <f t="shared" si="1605"/>
        <v>2025VFM0Kandidatbev</v>
      </c>
      <c r="G2156" s="3">
        <f>'Liste detaljert wide'!G536</f>
        <v>0</v>
      </c>
      <c r="H2156" t="str">
        <f>VLOOKUP(E2156,Def!$B$2:$C$15,2,FALSE)</f>
        <v>Utdanningsinsentiv</v>
      </c>
      <c r="I2156" s="3">
        <f>IF(A2156='Enheter, modell og år'!$F$2-1,0,G2156-VLOOKUP(A2156-1&amp;B2156&amp;C2156&amp;E2156,$F$2:$G$7561,2,FALSE))</f>
        <v>0</v>
      </c>
      <c r="J2156" s="3">
        <f>IF(A2156='Enheter, modell og år'!$F$2-1,0,VLOOKUP(A2156-1&amp;B2156&amp;C2156&amp;E2156,$F$2:$G$7561,2,FALSE))</f>
        <v>0</v>
      </c>
    </row>
    <row r="2157" spans="1:10" x14ac:dyDescent="0.25">
      <c r="A2157">
        <f t="shared" ref="A2157:C2157" si="1647">A1617</f>
        <v>2025</v>
      </c>
      <c r="B2157" t="str">
        <f t="shared" si="1647"/>
        <v>VFM</v>
      </c>
      <c r="C2157">
        <f t="shared" si="1647"/>
        <v>0</v>
      </c>
      <c r="D2157">
        <f>IFERROR(VLOOKUP(C2157,'Enheter, modell og år'!$A$2:$B$31,2,FALSE),0)</f>
        <v>0</v>
      </c>
      <c r="E2157" t="str">
        <f>'Liste detaljert wide'!$G$1</f>
        <v>Kandidatbev</v>
      </c>
      <c r="F2157" t="str">
        <f t="shared" si="1605"/>
        <v>2025VFM0Kandidatbev</v>
      </c>
      <c r="G2157" s="3">
        <f>'Liste detaljert wide'!G537</f>
        <v>0</v>
      </c>
      <c r="H2157" t="str">
        <f>VLOOKUP(E2157,Def!$B$2:$C$15,2,FALSE)</f>
        <v>Utdanningsinsentiv</v>
      </c>
      <c r="I2157" s="3">
        <f>IF(A2157='Enheter, modell og år'!$F$2-1,0,G2157-VLOOKUP(A2157-1&amp;B2157&amp;C2157&amp;E2157,$F$2:$G$7561,2,FALSE))</f>
        <v>0</v>
      </c>
      <c r="J2157" s="3">
        <f>IF(A2157='Enheter, modell og år'!$F$2-1,0,VLOOKUP(A2157-1&amp;B2157&amp;C2157&amp;E2157,$F$2:$G$7561,2,FALSE))</f>
        <v>0</v>
      </c>
    </row>
    <row r="2158" spans="1:10" x14ac:dyDescent="0.25">
      <c r="A2158">
        <f t="shared" ref="A2158:C2158" si="1648">A1618</f>
        <v>2025</v>
      </c>
      <c r="B2158" t="str">
        <f t="shared" si="1648"/>
        <v>VFM</v>
      </c>
      <c r="C2158">
        <f t="shared" si="1648"/>
        <v>0</v>
      </c>
      <c r="D2158">
        <f>IFERROR(VLOOKUP(C2158,'Enheter, modell og år'!$A$2:$B$31,2,FALSE),0)</f>
        <v>0</v>
      </c>
      <c r="E2158" t="str">
        <f>'Liste detaljert wide'!$G$1</f>
        <v>Kandidatbev</v>
      </c>
      <c r="F2158" t="str">
        <f t="shared" si="1605"/>
        <v>2025VFM0Kandidatbev</v>
      </c>
      <c r="G2158" s="3">
        <f>'Liste detaljert wide'!G538</f>
        <v>0</v>
      </c>
      <c r="H2158" t="str">
        <f>VLOOKUP(E2158,Def!$B$2:$C$15,2,FALSE)</f>
        <v>Utdanningsinsentiv</v>
      </c>
      <c r="I2158" s="3">
        <f>IF(A2158='Enheter, modell og år'!$F$2-1,0,G2158-VLOOKUP(A2158-1&amp;B2158&amp;C2158&amp;E2158,$F$2:$G$7561,2,FALSE))</f>
        <v>0</v>
      </c>
      <c r="J2158" s="3">
        <f>IF(A2158='Enheter, modell og år'!$F$2-1,0,VLOOKUP(A2158-1&amp;B2158&amp;C2158&amp;E2158,$F$2:$G$7561,2,FALSE))</f>
        <v>0</v>
      </c>
    </row>
    <row r="2159" spans="1:10" x14ac:dyDescent="0.25">
      <c r="A2159">
        <f t="shared" ref="A2159:C2159" si="1649">A1619</f>
        <v>2025</v>
      </c>
      <c r="B2159" t="str">
        <f t="shared" si="1649"/>
        <v>VFM</v>
      </c>
      <c r="C2159">
        <f t="shared" si="1649"/>
        <v>0</v>
      </c>
      <c r="D2159">
        <f>IFERROR(VLOOKUP(C2159,'Enheter, modell og år'!$A$2:$B$31,2,FALSE),0)</f>
        <v>0</v>
      </c>
      <c r="E2159" t="str">
        <f>'Liste detaljert wide'!$G$1</f>
        <v>Kandidatbev</v>
      </c>
      <c r="F2159" t="str">
        <f t="shared" si="1605"/>
        <v>2025VFM0Kandidatbev</v>
      </c>
      <c r="G2159" s="3">
        <f>'Liste detaljert wide'!G539</f>
        <v>0</v>
      </c>
      <c r="H2159" t="str">
        <f>VLOOKUP(E2159,Def!$B$2:$C$15,2,FALSE)</f>
        <v>Utdanningsinsentiv</v>
      </c>
      <c r="I2159" s="3">
        <f>IF(A2159='Enheter, modell og år'!$F$2-1,0,G2159-VLOOKUP(A2159-1&amp;B2159&amp;C2159&amp;E2159,$F$2:$G$7561,2,FALSE))</f>
        <v>0</v>
      </c>
      <c r="J2159" s="3">
        <f>IF(A2159='Enheter, modell og år'!$F$2-1,0,VLOOKUP(A2159-1&amp;B2159&amp;C2159&amp;E2159,$F$2:$G$7561,2,FALSE))</f>
        <v>0</v>
      </c>
    </row>
    <row r="2160" spans="1:10" x14ac:dyDescent="0.25">
      <c r="A2160">
        <f t="shared" ref="A2160:C2160" si="1650">A1620</f>
        <v>2025</v>
      </c>
      <c r="B2160" t="str">
        <f t="shared" si="1650"/>
        <v>VFM</v>
      </c>
      <c r="C2160">
        <f t="shared" si="1650"/>
        <v>0</v>
      </c>
      <c r="D2160">
        <f>IFERROR(VLOOKUP(C2160,'Enheter, modell og år'!$A$2:$B$31,2,FALSE),0)</f>
        <v>0</v>
      </c>
      <c r="E2160" t="str">
        <f>'Liste detaljert wide'!$G$1</f>
        <v>Kandidatbev</v>
      </c>
      <c r="F2160" t="str">
        <f t="shared" si="1605"/>
        <v>2025VFM0Kandidatbev</v>
      </c>
      <c r="G2160" s="3">
        <f>'Liste detaljert wide'!G540</f>
        <v>0</v>
      </c>
      <c r="H2160" t="str">
        <f>VLOOKUP(E2160,Def!$B$2:$C$15,2,FALSE)</f>
        <v>Utdanningsinsentiv</v>
      </c>
      <c r="I2160" s="3">
        <f>IF(A2160='Enheter, modell og år'!$F$2-1,0,G2160-VLOOKUP(A2160-1&amp;B2160&amp;C2160&amp;E2160,$F$2:$G$7561,2,FALSE))</f>
        <v>0</v>
      </c>
      <c r="J2160" s="3">
        <f>IF(A2160='Enheter, modell og år'!$F$2-1,0,VLOOKUP(A2160-1&amp;B2160&amp;C2160&amp;E2160,$F$2:$G$7561,2,FALSE))</f>
        <v>0</v>
      </c>
    </row>
    <row r="2161" spans="1:10" x14ac:dyDescent="0.25">
      <c r="A2161">
        <f t="shared" ref="A2161:C2162" si="1651">A1621</f>
        <v>2025</v>
      </c>
      <c r="B2161" t="str">
        <f t="shared" si="1651"/>
        <v>VFM</v>
      </c>
      <c r="C2161">
        <f t="shared" si="1651"/>
        <v>0</v>
      </c>
      <c r="D2161">
        <f>IFERROR(VLOOKUP(C2161,'Enheter, modell og år'!$A$2:$B$31,2,FALSE),0)</f>
        <v>0</v>
      </c>
      <c r="E2161" t="str">
        <f>'Liste detaljert wide'!$G$1</f>
        <v>Kandidatbev</v>
      </c>
      <c r="F2161" t="str">
        <f t="shared" si="1605"/>
        <v>2025VFM0Kandidatbev</v>
      </c>
      <c r="G2161" s="3">
        <f>'Liste detaljert wide'!G541</f>
        <v>0</v>
      </c>
      <c r="H2161" t="str">
        <f>VLOOKUP(E2161,Def!$B$2:$C$15,2,FALSE)</f>
        <v>Utdanningsinsentiv</v>
      </c>
      <c r="I2161" s="3">
        <f>IF(A2161='Enheter, modell og år'!$F$2-1,0,G2161-VLOOKUP(A2161-1&amp;B2161&amp;C2161&amp;E2161,$F$2:$G$7561,2,FALSE))</f>
        <v>0</v>
      </c>
      <c r="J2161" s="3">
        <f>IF(A2161='Enheter, modell og år'!$F$2-1,0,VLOOKUP(A2161-1&amp;B2161&amp;C2161&amp;E2161,$F$2:$G$7561,2,FALSE))</f>
        <v>0</v>
      </c>
    </row>
    <row r="2162" spans="1:10" x14ac:dyDescent="0.25">
      <c r="A2162">
        <f t="shared" si="1651"/>
        <v>2017</v>
      </c>
      <c r="B2162" t="str">
        <f t="shared" si="1651"/>
        <v>RFM</v>
      </c>
      <c r="C2162">
        <f t="shared" si="1651"/>
        <v>0</v>
      </c>
      <c r="D2162">
        <f>IFERROR(VLOOKUP(C2162,'Enheter, modell og år'!$A$2:$B$31,2,FALSE),0)</f>
        <v>0</v>
      </c>
      <c r="E2162" t="str">
        <f>'Liste detaljert wide'!$H$1</f>
        <v>Utvekslingsbev</v>
      </c>
      <c r="F2162" t="str">
        <f t="shared" si="1605"/>
        <v>2017RFM0Utvekslingsbev</v>
      </c>
      <c r="G2162" s="3">
        <f>'Liste detaljert wide'!H2</f>
        <v>0</v>
      </c>
      <c r="H2162" t="str">
        <f>VLOOKUP(E2162,Def!$B$2:$C$15,2,FALSE)</f>
        <v>Utdanningsinsentiv</v>
      </c>
      <c r="I2162" s="3">
        <f>IF(A2162='Enheter, modell og år'!$F$2-1,0,G2162-VLOOKUP(A2162-1&amp;B2162&amp;C2162&amp;E2162,$F$2:$G$7561,2,FALSE))</f>
        <v>0</v>
      </c>
      <c r="J2162" s="3">
        <f>IF(A2162='Enheter, modell og år'!$F$2-1,0,VLOOKUP(A2162-1&amp;B2162&amp;C2162&amp;E2162,$F$2:$G$7561,2,FALSE))</f>
        <v>0</v>
      </c>
    </row>
    <row r="2163" spans="1:10" x14ac:dyDescent="0.25">
      <c r="A2163">
        <f t="shared" ref="A2163:C2163" si="1652">A1623</f>
        <v>2017</v>
      </c>
      <c r="B2163" t="str">
        <f t="shared" si="1652"/>
        <v>RFM</v>
      </c>
      <c r="C2163">
        <f t="shared" si="1652"/>
        <v>0</v>
      </c>
      <c r="D2163">
        <f>IFERROR(VLOOKUP(C2163,'Enheter, modell og år'!$A$2:$B$31,2,FALSE),0)</f>
        <v>0</v>
      </c>
      <c r="E2163" t="str">
        <f>'Liste detaljert wide'!$H$1</f>
        <v>Utvekslingsbev</v>
      </c>
      <c r="F2163" t="str">
        <f t="shared" si="1605"/>
        <v>2017RFM0Utvekslingsbev</v>
      </c>
      <c r="G2163" s="3">
        <f>'Liste detaljert wide'!H3</f>
        <v>0</v>
      </c>
      <c r="H2163" t="str">
        <f>VLOOKUP(E2163,Def!$B$2:$C$15,2,FALSE)</f>
        <v>Utdanningsinsentiv</v>
      </c>
      <c r="I2163" s="3">
        <f>IF(A2163='Enheter, modell og år'!$F$2-1,0,G2163-VLOOKUP(A2163-1&amp;B2163&amp;C2163&amp;E2163,$F$2:$G$7561,2,FALSE))</f>
        <v>0</v>
      </c>
      <c r="J2163" s="3">
        <f>IF(A2163='Enheter, modell og år'!$F$2-1,0,VLOOKUP(A2163-1&amp;B2163&amp;C2163&amp;E2163,$F$2:$G$7561,2,FALSE))</f>
        <v>0</v>
      </c>
    </row>
    <row r="2164" spans="1:10" x14ac:dyDescent="0.25">
      <c r="A2164">
        <f t="shared" ref="A2164:C2164" si="1653">A1624</f>
        <v>2017</v>
      </c>
      <c r="B2164" t="str">
        <f t="shared" si="1653"/>
        <v>RFM</v>
      </c>
      <c r="C2164">
        <f t="shared" si="1653"/>
        <v>0</v>
      </c>
      <c r="D2164">
        <f>IFERROR(VLOOKUP(C2164,'Enheter, modell og år'!$A$2:$B$31,2,FALSE),0)</f>
        <v>0</v>
      </c>
      <c r="E2164" t="str">
        <f>'Liste detaljert wide'!$H$1</f>
        <v>Utvekslingsbev</v>
      </c>
      <c r="F2164" t="str">
        <f t="shared" si="1605"/>
        <v>2017RFM0Utvekslingsbev</v>
      </c>
      <c r="G2164" s="3">
        <f>'Liste detaljert wide'!H4</f>
        <v>0</v>
      </c>
      <c r="H2164" t="str">
        <f>VLOOKUP(E2164,Def!$B$2:$C$15,2,FALSE)</f>
        <v>Utdanningsinsentiv</v>
      </c>
      <c r="I2164" s="3">
        <f>IF(A2164='Enheter, modell og år'!$F$2-1,0,G2164-VLOOKUP(A2164-1&amp;B2164&amp;C2164&amp;E2164,$F$2:$G$7561,2,FALSE))</f>
        <v>0</v>
      </c>
      <c r="J2164" s="3">
        <f>IF(A2164='Enheter, modell og år'!$F$2-1,0,VLOOKUP(A2164-1&amp;B2164&amp;C2164&amp;E2164,$F$2:$G$7561,2,FALSE))</f>
        <v>0</v>
      </c>
    </row>
    <row r="2165" spans="1:10" x14ac:dyDescent="0.25">
      <c r="A2165">
        <f t="shared" ref="A2165:C2165" si="1654">A1625</f>
        <v>2017</v>
      </c>
      <c r="B2165" t="str">
        <f t="shared" si="1654"/>
        <v>RFM</v>
      </c>
      <c r="C2165">
        <f t="shared" si="1654"/>
        <v>0</v>
      </c>
      <c r="D2165">
        <f>IFERROR(VLOOKUP(C2165,'Enheter, modell og år'!$A$2:$B$31,2,FALSE),0)</f>
        <v>0</v>
      </c>
      <c r="E2165" t="str">
        <f>'Liste detaljert wide'!$H$1</f>
        <v>Utvekslingsbev</v>
      </c>
      <c r="F2165" t="str">
        <f t="shared" si="1605"/>
        <v>2017RFM0Utvekslingsbev</v>
      </c>
      <c r="G2165" s="3">
        <f>'Liste detaljert wide'!H5</f>
        <v>0</v>
      </c>
      <c r="H2165" t="str">
        <f>VLOOKUP(E2165,Def!$B$2:$C$15,2,FALSE)</f>
        <v>Utdanningsinsentiv</v>
      </c>
      <c r="I2165" s="3">
        <f>IF(A2165='Enheter, modell og år'!$F$2-1,0,G2165-VLOOKUP(A2165-1&amp;B2165&amp;C2165&amp;E2165,$F$2:$G$7561,2,FALSE))</f>
        <v>0</v>
      </c>
      <c r="J2165" s="3">
        <f>IF(A2165='Enheter, modell og år'!$F$2-1,0,VLOOKUP(A2165-1&amp;B2165&amp;C2165&amp;E2165,$F$2:$G$7561,2,FALSE))</f>
        <v>0</v>
      </c>
    </row>
    <row r="2166" spans="1:10" x14ac:dyDescent="0.25">
      <c r="A2166">
        <f t="shared" ref="A2166:C2166" si="1655">A1626</f>
        <v>2017</v>
      </c>
      <c r="B2166" t="str">
        <f t="shared" si="1655"/>
        <v>RFM</v>
      </c>
      <c r="C2166">
        <f t="shared" si="1655"/>
        <v>0</v>
      </c>
      <c r="D2166">
        <f>IFERROR(VLOOKUP(C2166,'Enheter, modell og år'!$A$2:$B$31,2,FALSE),0)</f>
        <v>0</v>
      </c>
      <c r="E2166" t="str">
        <f>'Liste detaljert wide'!$H$1</f>
        <v>Utvekslingsbev</v>
      </c>
      <c r="F2166" t="str">
        <f t="shared" si="1605"/>
        <v>2017RFM0Utvekslingsbev</v>
      </c>
      <c r="G2166" s="3">
        <f>'Liste detaljert wide'!H6</f>
        <v>0</v>
      </c>
      <c r="H2166" t="str">
        <f>VLOOKUP(E2166,Def!$B$2:$C$15,2,FALSE)</f>
        <v>Utdanningsinsentiv</v>
      </c>
      <c r="I2166" s="3">
        <f>IF(A2166='Enheter, modell og år'!$F$2-1,0,G2166-VLOOKUP(A2166-1&amp;B2166&amp;C2166&amp;E2166,$F$2:$G$7561,2,FALSE))</f>
        <v>0</v>
      </c>
      <c r="J2166" s="3">
        <f>IF(A2166='Enheter, modell og år'!$F$2-1,0,VLOOKUP(A2166-1&amp;B2166&amp;C2166&amp;E2166,$F$2:$G$7561,2,FALSE))</f>
        <v>0</v>
      </c>
    </row>
    <row r="2167" spans="1:10" x14ac:dyDescent="0.25">
      <c r="A2167">
        <f t="shared" ref="A2167:C2167" si="1656">A1627</f>
        <v>2017</v>
      </c>
      <c r="B2167" t="str">
        <f t="shared" si="1656"/>
        <v>RFM</v>
      </c>
      <c r="C2167">
        <f t="shared" si="1656"/>
        <v>0</v>
      </c>
      <c r="D2167">
        <f>IFERROR(VLOOKUP(C2167,'Enheter, modell og år'!$A$2:$B$31,2,FALSE),0)</f>
        <v>0</v>
      </c>
      <c r="E2167" t="str">
        <f>'Liste detaljert wide'!$H$1</f>
        <v>Utvekslingsbev</v>
      </c>
      <c r="F2167" t="str">
        <f t="shared" si="1605"/>
        <v>2017RFM0Utvekslingsbev</v>
      </c>
      <c r="G2167" s="3">
        <f>'Liste detaljert wide'!H7</f>
        <v>0</v>
      </c>
      <c r="H2167" t="str">
        <f>VLOOKUP(E2167,Def!$B$2:$C$15,2,FALSE)</f>
        <v>Utdanningsinsentiv</v>
      </c>
      <c r="I2167" s="3">
        <f>IF(A2167='Enheter, modell og år'!$F$2-1,0,G2167-VLOOKUP(A2167-1&amp;B2167&amp;C2167&amp;E2167,$F$2:$G$7561,2,FALSE))</f>
        <v>0</v>
      </c>
      <c r="J2167" s="3">
        <f>IF(A2167='Enheter, modell og år'!$F$2-1,0,VLOOKUP(A2167-1&amp;B2167&amp;C2167&amp;E2167,$F$2:$G$7561,2,FALSE))</f>
        <v>0</v>
      </c>
    </row>
    <row r="2168" spans="1:10" x14ac:dyDescent="0.25">
      <c r="A2168">
        <f t="shared" ref="A2168:C2168" si="1657">A1628</f>
        <v>2017</v>
      </c>
      <c r="B2168" t="str">
        <f t="shared" si="1657"/>
        <v>RFM</v>
      </c>
      <c r="C2168">
        <f t="shared" si="1657"/>
        <v>0</v>
      </c>
      <c r="D2168">
        <f>IFERROR(VLOOKUP(C2168,'Enheter, modell og år'!$A$2:$B$31,2,FALSE),0)</f>
        <v>0</v>
      </c>
      <c r="E2168" t="str">
        <f>'Liste detaljert wide'!$H$1</f>
        <v>Utvekslingsbev</v>
      </c>
      <c r="F2168" t="str">
        <f t="shared" si="1605"/>
        <v>2017RFM0Utvekslingsbev</v>
      </c>
      <c r="G2168" s="3">
        <f>'Liste detaljert wide'!H8</f>
        <v>0</v>
      </c>
      <c r="H2168" t="str">
        <f>VLOOKUP(E2168,Def!$B$2:$C$15,2,FALSE)</f>
        <v>Utdanningsinsentiv</v>
      </c>
      <c r="I2168" s="3">
        <f>IF(A2168='Enheter, modell og år'!$F$2-1,0,G2168-VLOOKUP(A2168-1&amp;B2168&amp;C2168&amp;E2168,$F$2:$G$7561,2,FALSE))</f>
        <v>0</v>
      </c>
      <c r="J2168" s="3">
        <f>IF(A2168='Enheter, modell og år'!$F$2-1,0,VLOOKUP(A2168-1&amp;B2168&amp;C2168&amp;E2168,$F$2:$G$7561,2,FALSE))</f>
        <v>0</v>
      </c>
    </row>
    <row r="2169" spans="1:10" x14ac:dyDescent="0.25">
      <c r="A2169">
        <f t="shared" ref="A2169:C2169" si="1658">A1629</f>
        <v>2017</v>
      </c>
      <c r="B2169" t="str">
        <f t="shared" si="1658"/>
        <v>RFM</v>
      </c>
      <c r="C2169">
        <f t="shared" si="1658"/>
        <v>0</v>
      </c>
      <c r="D2169">
        <f>IFERROR(VLOOKUP(C2169,'Enheter, modell og år'!$A$2:$B$31,2,FALSE),0)</f>
        <v>0</v>
      </c>
      <c r="E2169" t="str">
        <f>'Liste detaljert wide'!$H$1</f>
        <v>Utvekslingsbev</v>
      </c>
      <c r="F2169" t="str">
        <f t="shared" si="1605"/>
        <v>2017RFM0Utvekslingsbev</v>
      </c>
      <c r="G2169" s="3">
        <f>'Liste detaljert wide'!H9</f>
        <v>0</v>
      </c>
      <c r="H2169" t="str">
        <f>VLOOKUP(E2169,Def!$B$2:$C$15,2,FALSE)</f>
        <v>Utdanningsinsentiv</v>
      </c>
      <c r="I2169" s="3">
        <f>IF(A2169='Enheter, modell og år'!$F$2-1,0,G2169-VLOOKUP(A2169-1&amp;B2169&amp;C2169&amp;E2169,$F$2:$G$7561,2,FALSE))</f>
        <v>0</v>
      </c>
      <c r="J2169" s="3">
        <f>IF(A2169='Enheter, modell og år'!$F$2-1,0,VLOOKUP(A2169-1&amp;B2169&amp;C2169&amp;E2169,$F$2:$G$7561,2,FALSE))</f>
        <v>0</v>
      </c>
    </row>
    <row r="2170" spans="1:10" x14ac:dyDescent="0.25">
      <c r="A2170">
        <f t="shared" ref="A2170:C2170" si="1659">A1630</f>
        <v>2017</v>
      </c>
      <c r="B2170" t="str">
        <f t="shared" si="1659"/>
        <v>RFM</v>
      </c>
      <c r="C2170">
        <f t="shared" si="1659"/>
        <v>0</v>
      </c>
      <c r="D2170">
        <f>IFERROR(VLOOKUP(C2170,'Enheter, modell og år'!$A$2:$B$31,2,FALSE),0)</f>
        <v>0</v>
      </c>
      <c r="E2170" t="str">
        <f>'Liste detaljert wide'!$H$1</f>
        <v>Utvekslingsbev</v>
      </c>
      <c r="F2170" t="str">
        <f t="shared" si="1605"/>
        <v>2017RFM0Utvekslingsbev</v>
      </c>
      <c r="G2170" s="3">
        <f>'Liste detaljert wide'!H10</f>
        <v>0</v>
      </c>
      <c r="H2170" t="str">
        <f>VLOOKUP(E2170,Def!$B$2:$C$15,2,FALSE)</f>
        <v>Utdanningsinsentiv</v>
      </c>
      <c r="I2170" s="3">
        <f>IF(A2170='Enheter, modell og år'!$F$2-1,0,G2170-VLOOKUP(A2170-1&amp;B2170&amp;C2170&amp;E2170,$F$2:$G$7561,2,FALSE))</f>
        <v>0</v>
      </c>
      <c r="J2170" s="3">
        <f>IF(A2170='Enheter, modell og år'!$F$2-1,0,VLOOKUP(A2170-1&amp;B2170&amp;C2170&amp;E2170,$F$2:$G$7561,2,FALSE))</f>
        <v>0</v>
      </c>
    </row>
    <row r="2171" spans="1:10" x14ac:dyDescent="0.25">
      <c r="A2171">
        <f t="shared" ref="A2171:C2171" si="1660">A1631</f>
        <v>2017</v>
      </c>
      <c r="B2171" t="str">
        <f t="shared" si="1660"/>
        <v>RFM</v>
      </c>
      <c r="C2171">
        <f t="shared" si="1660"/>
        <v>0</v>
      </c>
      <c r="D2171">
        <f>IFERROR(VLOOKUP(C2171,'Enheter, modell og år'!$A$2:$B$31,2,FALSE),0)</f>
        <v>0</v>
      </c>
      <c r="E2171" t="str">
        <f>'Liste detaljert wide'!$H$1</f>
        <v>Utvekslingsbev</v>
      </c>
      <c r="F2171" t="str">
        <f t="shared" si="1605"/>
        <v>2017RFM0Utvekslingsbev</v>
      </c>
      <c r="G2171" s="3">
        <f>'Liste detaljert wide'!H11</f>
        <v>0</v>
      </c>
      <c r="H2171" t="str">
        <f>VLOOKUP(E2171,Def!$B$2:$C$15,2,FALSE)</f>
        <v>Utdanningsinsentiv</v>
      </c>
      <c r="I2171" s="3">
        <f>IF(A2171='Enheter, modell og år'!$F$2-1,0,G2171-VLOOKUP(A2171-1&amp;B2171&amp;C2171&amp;E2171,$F$2:$G$7561,2,FALSE))</f>
        <v>0</v>
      </c>
      <c r="J2171" s="3">
        <f>IF(A2171='Enheter, modell og år'!$F$2-1,0,VLOOKUP(A2171-1&amp;B2171&amp;C2171&amp;E2171,$F$2:$G$7561,2,FALSE))</f>
        <v>0</v>
      </c>
    </row>
    <row r="2172" spans="1:10" x14ac:dyDescent="0.25">
      <c r="A2172">
        <f t="shared" ref="A2172:C2172" si="1661">A1632</f>
        <v>2017</v>
      </c>
      <c r="B2172" t="str">
        <f t="shared" si="1661"/>
        <v>RFM</v>
      </c>
      <c r="C2172">
        <f t="shared" si="1661"/>
        <v>0</v>
      </c>
      <c r="D2172">
        <f>IFERROR(VLOOKUP(C2172,'Enheter, modell og år'!$A$2:$B$31,2,FALSE),0)</f>
        <v>0</v>
      </c>
      <c r="E2172" t="str">
        <f>'Liste detaljert wide'!$H$1</f>
        <v>Utvekslingsbev</v>
      </c>
      <c r="F2172" t="str">
        <f t="shared" si="1605"/>
        <v>2017RFM0Utvekslingsbev</v>
      </c>
      <c r="G2172" s="3">
        <f>'Liste detaljert wide'!H12</f>
        <v>0</v>
      </c>
      <c r="H2172" t="str">
        <f>VLOOKUP(E2172,Def!$B$2:$C$15,2,FALSE)</f>
        <v>Utdanningsinsentiv</v>
      </c>
      <c r="I2172" s="3">
        <f>IF(A2172='Enheter, modell og år'!$F$2-1,0,G2172-VLOOKUP(A2172-1&amp;B2172&amp;C2172&amp;E2172,$F$2:$G$7561,2,FALSE))</f>
        <v>0</v>
      </c>
      <c r="J2172" s="3">
        <f>IF(A2172='Enheter, modell og år'!$F$2-1,0,VLOOKUP(A2172-1&amp;B2172&amp;C2172&amp;E2172,$F$2:$G$7561,2,FALSE))</f>
        <v>0</v>
      </c>
    </row>
    <row r="2173" spans="1:10" x14ac:dyDescent="0.25">
      <c r="A2173">
        <f t="shared" ref="A2173:C2173" si="1662">A1633</f>
        <v>2017</v>
      </c>
      <c r="B2173" t="str">
        <f t="shared" si="1662"/>
        <v>RFM</v>
      </c>
      <c r="C2173">
        <f t="shared" si="1662"/>
        <v>0</v>
      </c>
      <c r="D2173">
        <f>IFERROR(VLOOKUP(C2173,'Enheter, modell og år'!$A$2:$B$31,2,FALSE),0)</f>
        <v>0</v>
      </c>
      <c r="E2173" t="str">
        <f>'Liste detaljert wide'!$H$1</f>
        <v>Utvekslingsbev</v>
      </c>
      <c r="F2173" t="str">
        <f t="shared" si="1605"/>
        <v>2017RFM0Utvekslingsbev</v>
      </c>
      <c r="G2173" s="3">
        <f>'Liste detaljert wide'!H13</f>
        <v>0</v>
      </c>
      <c r="H2173" t="str">
        <f>VLOOKUP(E2173,Def!$B$2:$C$15,2,FALSE)</f>
        <v>Utdanningsinsentiv</v>
      </c>
      <c r="I2173" s="3">
        <f>IF(A2173='Enheter, modell og år'!$F$2-1,0,G2173-VLOOKUP(A2173-1&amp;B2173&amp;C2173&amp;E2173,$F$2:$G$7561,2,FALSE))</f>
        <v>0</v>
      </c>
      <c r="J2173" s="3">
        <f>IF(A2173='Enheter, modell og år'!$F$2-1,0,VLOOKUP(A2173-1&amp;B2173&amp;C2173&amp;E2173,$F$2:$G$7561,2,FALSE))</f>
        <v>0</v>
      </c>
    </row>
    <row r="2174" spans="1:10" x14ac:dyDescent="0.25">
      <c r="A2174">
        <f t="shared" ref="A2174:C2174" si="1663">A1634</f>
        <v>2017</v>
      </c>
      <c r="B2174" t="str">
        <f t="shared" si="1663"/>
        <v>RFM</v>
      </c>
      <c r="C2174">
        <f t="shared" si="1663"/>
        <v>0</v>
      </c>
      <c r="D2174">
        <f>IFERROR(VLOOKUP(C2174,'Enheter, modell og år'!$A$2:$B$31,2,FALSE),0)</f>
        <v>0</v>
      </c>
      <c r="E2174" t="str">
        <f>'Liste detaljert wide'!$H$1</f>
        <v>Utvekslingsbev</v>
      </c>
      <c r="F2174" t="str">
        <f t="shared" si="1605"/>
        <v>2017RFM0Utvekslingsbev</v>
      </c>
      <c r="G2174" s="3">
        <f>'Liste detaljert wide'!H14</f>
        <v>0</v>
      </c>
      <c r="H2174" t="str">
        <f>VLOOKUP(E2174,Def!$B$2:$C$15,2,FALSE)</f>
        <v>Utdanningsinsentiv</v>
      </c>
      <c r="I2174" s="3">
        <f>IF(A2174='Enheter, modell og år'!$F$2-1,0,G2174-VLOOKUP(A2174-1&amp;B2174&amp;C2174&amp;E2174,$F$2:$G$7561,2,FALSE))</f>
        <v>0</v>
      </c>
      <c r="J2174" s="3">
        <f>IF(A2174='Enheter, modell og år'!$F$2-1,0,VLOOKUP(A2174-1&amp;B2174&amp;C2174&amp;E2174,$F$2:$G$7561,2,FALSE))</f>
        <v>0</v>
      </c>
    </row>
    <row r="2175" spans="1:10" x14ac:dyDescent="0.25">
      <c r="A2175">
        <f t="shared" ref="A2175:C2175" si="1664">A1635</f>
        <v>2017</v>
      </c>
      <c r="B2175" t="str">
        <f t="shared" si="1664"/>
        <v>RFM</v>
      </c>
      <c r="C2175">
        <f t="shared" si="1664"/>
        <v>0</v>
      </c>
      <c r="D2175">
        <f>IFERROR(VLOOKUP(C2175,'Enheter, modell og år'!$A$2:$B$31,2,FALSE),0)</f>
        <v>0</v>
      </c>
      <c r="E2175" t="str">
        <f>'Liste detaljert wide'!$H$1</f>
        <v>Utvekslingsbev</v>
      </c>
      <c r="F2175" t="str">
        <f t="shared" si="1605"/>
        <v>2017RFM0Utvekslingsbev</v>
      </c>
      <c r="G2175" s="3">
        <f>'Liste detaljert wide'!H15</f>
        <v>0</v>
      </c>
      <c r="H2175" t="str">
        <f>VLOOKUP(E2175,Def!$B$2:$C$15,2,FALSE)</f>
        <v>Utdanningsinsentiv</v>
      </c>
      <c r="I2175" s="3">
        <f>IF(A2175='Enheter, modell og år'!$F$2-1,0,G2175-VLOOKUP(A2175-1&amp;B2175&amp;C2175&amp;E2175,$F$2:$G$7561,2,FALSE))</f>
        <v>0</v>
      </c>
      <c r="J2175" s="3">
        <f>IF(A2175='Enheter, modell og år'!$F$2-1,0,VLOOKUP(A2175-1&amp;B2175&amp;C2175&amp;E2175,$F$2:$G$7561,2,FALSE))</f>
        <v>0</v>
      </c>
    </row>
    <row r="2176" spans="1:10" x14ac:dyDescent="0.25">
      <c r="A2176">
        <f t="shared" ref="A2176:C2176" si="1665">A1636</f>
        <v>2017</v>
      </c>
      <c r="B2176" t="str">
        <f t="shared" si="1665"/>
        <v>RFM</v>
      </c>
      <c r="C2176">
        <f t="shared" si="1665"/>
        <v>0</v>
      </c>
      <c r="D2176">
        <f>IFERROR(VLOOKUP(C2176,'Enheter, modell og år'!$A$2:$B$31,2,FALSE),0)</f>
        <v>0</v>
      </c>
      <c r="E2176" t="str">
        <f>'Liste detaljert wide'!$H$1</f>
        <v>Utvekslingsbev</v>
      </c>
      <c r="F2176" t="str">
        <f t="shared" si="1605"/>
        <v>2017RFM0Utvekslingsbev</v>
      </c>
      <c r="G2176" s="3">
        <f>'Liste detaljert wide'!H16</f>
        <v>0</v>
      </c>
      <c r="H2176" t="str">
        <f>VLOOKUP(E2176,Def!$B$2:$C$15,2,FALSE)</f>
        <v>Utdanningsinsentiv</v>
      </c>
      <c r="I2176" s="3">
        <f>IF(A2176='Enheter, modell og år'!$F$2-1,0,G2176-VLOOKUP(A2176-1&amp;B2176&amp;C2176&amp;E2176,$F$2:$G$7561,2,FALSE))</f>
        <v>0</v>
      </c>
      <c r="J2176" s="3">
        <f>IF(A2176='Enheter, modell og år'!$F$2-1,0,VLOOKUP(A2176-1&amp;B2176&amp;C2176&amp;E2176,$F$2:$G$7561,2,FALSE))</f>
        <v>0</v>
      </c>
    </row>
    <row r="2177" spans="1:10" x14ac:dyDescent="0.25">
      <c r="A2177">
        <f t="shared" ref="A2177:C2177" si="1666">A1637</f>
        <v>2017</v>
      </c>
      <c r="B2177" t="str">
        <f t="shared" si="1666"/>
        <v>RFM</v>
      </c>
      <c r="C2177">
        <f t="shared" si="1666"/>
        <v>0</v>
      </c>
      <c r="D2177">
        <f>IFERROR(VLOOKUP(C2177,'Enheter, modell og år'!$A$2:$B$31,2,FALSE),0)</f>
        <v>0</v>
      </c>
      <c r="E2177" t="str">
        <f>'Liste detaljert wide'!$H$1</f>
        <v>Utvekslingsbev</v>
      </c>
      <c r="F2177" t="str">
        <f t="shared" si="1605"/>
        <v>2017RFM0Utvekslingsbev</v>
      </c>
      <c r="G2177" s="3">
        <f>'Liste detaljert wide'!H17</f>
        <v>0</v>
      </c>
      <c r="H2177" t="str">
        <f>VLOOKUP(E2177,Def!$B$2:$C$15,2,FALSE)</f>
        <v>Utdanningsinsentiv</v>
      </c>
      <c r="I2177" s="3">
        <f>IF(A2177='Enheter, modell og år'!$F$2-1,0,G2177-VLOOKUP(A2177-1&amp;B2177&amp;C2177&amp;E2177,$F$2:$G$7561,2,FALSE))</f>
        <v>0</v>
      </c>
      <c r="J2177" s="3">
        <f>IF(A2177='Enheter, modell og år'!$F$2-1,0,VLOOKUP(A2177-1&amp;B2177&amp;C2177&amp;E2177,$F$2:$G$7561,2,FALSE))</f>
        <v>0</v>
      </c>
    </row>
    <row r="2178" spans="1:10" x14ac:dyDescent="0.25">
      <c r="A2178">
        <f t="shared" ref="A2178:C2178" si="1667">A1638</f>
        <v>2017</v>
      </c>
      <c r="B2178" t="str">
        <f t="shared" si="1667"/>
        <v>RFM</v>
      </c>
      <c r="C2178">
        <f t="shared" si="1667"/>
        <v>0</v>
      </c>
      <c r="D2178">
        <f>IFERROR(VLOOKUP(C2178,'Enheter, modell og år'!$A$2:$B$31,2,FALSE),0)</f>
        <v>0</v>
      </c>
      <c r="E2178" t="str">
        <f>'Liste detaljert wide'!$H$1</f>
        <v>Utvekslingsbev</v>
      </c>
      <c r="F2178" t="str">
        <f t="shared" si="1605"/>
        <v>2017RFM0Utvekslingsbev</v>
      </c>
      <c r="G2178" s="3">
        <f>'Liste detaljert wide'!H18</f>
        <v>0</v>
      </c>
      <c r="H2178" t="str">
        <f>VLOOKUP(E2178,Def!$B$2:$C$15,2,FALSE)</f>
        <v>Utdanningsinsentiv</v>
      </c>
      <c r="I2178" s="3">
        <f>IF(A2178='Enheter, modell og år'!$F$2-1,0,G2178-VLOOKUP(A2178-1&amp;B2178&amp;C2178&amp;E2178,$F$2:$G$7561,2,FALSE))</f>
        <v>0</v>
      </c>
      <c r="J2178" s="3">
        <f>IF(A2178='Enheter, modell og år'!$F$2-1,0,VLOOKUP(A2178-1&amp;B2178&amp;C2178&amp;E2178,$F$2:$G$7561,2,FALSE))</f>
        <v>0</v>
      </c>
    </row>
    <row r="2179" spans="1:10" x14ac:dyDescent="0.25">
      <c r="A2179">
        <f t="shared" ref="A2179:C2179" si="1668">A1639</f>
        <v>2017</v>
      </c>
      <c r="B2179" t="str">
        <f t="shared" si="1668"/>
        <v>RFM</v>
      </c>
      <c r="C2179">
        <f t="shared" si="1668"/>
        <v>0</v>
      </c>
      <c r="D2179">
        <f>IFERROR(VLOOKUP(C2179,'Enheter, modell og år'!$A$2:$B$31,2,FALSE),0)</f>
        <v>0</v>
      </c>
      <c r="E2179" t="str">
        <f>'Liste detaljert wide'!$H$1</f>
        <v>Utvekslingsbev</v>
      </c>
      <c r="F2179" t="str">
        <f t="shared" ref="F2179:F2242" si="1669">A2179&amp;B2179&amp;C2179&amp;E2179</f>
        <v>2017RFM0Utvekslingsbev</v>
      </c>
      <c r="G2179" s="3">
        <f>'Liste detaljert wide'!H19</f>
        <v>0</v>
      </c>
      <c r="H2179" t="str">
        <f>VLOOKUP(E2179,Def!$B$2:$C$15,2,FALSE)</f>
        <v>Utdanningsinsentiv</v>
      </c>
      <c r="I2179" s="3">
        <f>IF(A2179='Enheter, modell og år'!$F$2-1,0,G2179-VLOOKUP(A2179-1&amp;B2179&amp;C2179&amp;E2179,$F$2:$G$7561,2,FALSE))</f>
        <v>0</v>
      </c>
      <c r="J2179" s="3">
        <f>IF(A2179='Enheter, modell og år'!$F$2-1,0,VLOOKUP(A2179-1&amp;B2179&amp;C2179&amp;E2179,$F$2:$G$7561,2,FALSE))</f>
        <v>0</v>
      </c>
    </row>
    <row r="2180" spans="1:10" x14ac:dyDescent="0.25">
      <c r="A2180">
        <f t="shared" ref="A2180:C2180" si="1670">A1640</f>
        <v>2017</v>
      </c>
      <c r="B2180" t="str">
        <f t="shared" si="1670"/>
        <v>RFM</v>
      </c>
      <c r="C2180">
        <f t="shared" si="1670"/>
        <v>0</v>
      </c>
      <c r="D2180">
        <f>IFERROR(VLOOKUP(C2180,'Enheter, modell og år'!$A$2:$B$31,2,FALSE),0)</f>
        <v>0</v>
      </c>
      <c r="E2180" t="str">
        <f>'Liste detaljert wide'!$H$1</f>
        <v>Utvekslingsbev</v>
      </c>
      <c r="F2180" t="str">
        <f t="shared" si="1669"/>
        <v>2017RFM0Utvekslingsbev</v>
      </c>
      <c r="G2180" s="3">
        <f>'Liste detaljert wide'!H20</f>
        <v>0</v>
      </c>
      <c r="H2180" t="str">
        <f>VLOOKUP(E2180,Def!$B$2:$C$15,2,FALSE)</f>
        <v>Utdanningsinsentiv</v>
      </c>
      <c r="I2180" s="3">
        <f>IF(A2180='Enheter, modell og år'!$F$2-1,0,G2180-VLOOKUP(A2180-1&amp;B2180&amp;C2180&amp;E2180,$F$2:$G$7561,2,FALSE))</f>
        <v>0</v>
      </c>
      <c r="J2180" s="3">
        <f>IF(A2180='Enheter, modell og år'!$F$2-1,0,VLOOKUP(A2180-1&amp;B2180&amp;C2180&amp;E2180,$F$2:$G$7561,2,FALSE))</f>
        <v>0</v>
      </c>
    </row>
    <row r="2181" spans="1:10" x14ac:dyDescent="0.25">
      <c r="A2181">
        <f t="shared" ref="A2181:C2181" si="1671">A1641</f>
        <v>2017</v>
      </c>
      <c r="B2181" t="str">
        <f t="shared" si="1671"/>
        <v>RFM</v>
      </c>
      <c r="C2181">
        <f t="shared" si="1671"/>
        <v>0</v>
      </c>
      <c r="D2181">
        <f>IFERROR(VLOOKUP(C2181,'Enheter, modell og år'!$A$2:$B$31,2,FALSE),0)</f>
        <v>0</v>
      </c>
      <c r="E2181" t="str">
        <f>'Liste detaljert wide'!$H$1</f>
        <v>Utvekslingsbev</v>
      </c>
      <c r="F2181" t="str">
        <f t="shared" si="1669"/>
        <v>2017RFM0Utvekslingsbev</v>
      </c>
      <c r="G2181" s="3">
        <f>'Liste detaljert wide'!H21</f>
        <v>0</v>
      </c>
      <c r="H2181" t="str">
        <f>VLOOKUP(E2181,Def!$B$2:$C$15,2,FALSE)</f>
        <v>Utdanningsinsentiv</v>
      </c>
      <c r="I2181" s="3">
        <f>IF(A2181='Enheter, modell og år'!$F$2-1,0,G2181-VLOOKUP(A2181-1&amp;B2181&amp;C2181&amp;E2181,$F$2:$G$7561,2,FALSE))</f>
        <v>0</v>
      </c>
      <c r="J2181" s="3">
        <f>IF(A2181='Enheter, modell og år'!$F$2-1,0,VLOOKUP(A2181-1&amp;B2181&amp;C2181&amp;E2181,$F$2:$G$7561,2,FALSE))</f>
        <v>0</v>
      </c>
    </row>
    <row r="2182" spans="1:10" x14ac:dyDescent="0.25">
      <c r="A2182">
        <f t="shared" ref="A2182:C2182" si="1672">A1642</f>
        <v>2017</v>
      </c>
      <c r="B2182" t="str">
        <f t="shared" si="1672"/>
        <v>RFM</v>
      </c>
      <c r="C2182">
        <f t="shared" si="1672"/>
        <v>0</v>
      </c>
      <c r="D2182">
        <f>IFERROR(VLOOKUP(C2182,'Enheter, modell og år'!$A$2:$B$31,2,FALSE),0)</f>
        <v>0</v>
      </c>
      <c r="E2182" t="str">
        <f>'Liste detaljert wide'!$H$1</f>
        <v>Utvekslingsbev</v>
      </c>
      <c r="F2182" t="str">
        <f t="shared" si="1669"/>
        <v>2017RFM0Utvekslingsbev</v>
      </c>
      <c r="G2182" s="3">
        <f>'Liste detaljert wide'!H22</f>
        <v>0</v>
      </c>
      <c r="H2182" t="str">
        <f>VLOOKUP(E2182,Def!$B$2:$C$15,2,FALSE)</f>
        <v>Utdanningsinsentiv</v>
      </c>
      <c r="I2182" s="3">
        <f>IF(A2182='Enheter, modell og år'!$F$2-1,0,G2182-VLOOKUP(A2182-1&amp;B2182&amp;C2182&amp;E2182,$F$2:$G$7561,2,FALSE))</f>
        <v>0</v>
      </c>
      <c r="J2182" s="3">
        <f>IF(A2182='Enheter, modell og år'!$F$2-1,0,VLOOKUP(A2182-1&amp;B2182&amp;C2182&amp;E2182,$F$2:$G$7561,2,FALSE))</f>
        <v>0</v>
      </c>
    </row>
    <row r="2183" spans="1:10" x14ac:dyDescent="0.25">
      <c r="A2183">
        <f t="shared" ref="A2183:C2183" si="1673">A1643</f>
        <v>2017</v>
      </c>
      <c r="B2183" t="str">
        <f t="shared" si="1673"/>
        <v>RFM</v>
      </c>
      <c r="C2183">
        <f t="shared" si="1673"/>
        <v>0</v>
      </c>
      <c r="D2183">
        <f>IFERROR(VLOOKUP(C2183,'Enheter, modell og år'!$A$2:$B$31,2,FALSE),0)</f>
        <v>0</v>
      </c>
      <c r="E2183" t="str">
        <f>'Liste detaljert wide'!$H$1</f>
        <v>Utvekslingsbev</v>
      </c>
      <c r="F2183" t="str">
        <f t="shared" si="1669"/>
        <v>2017RFM0Utvekslingsbev</v>
      </c>
      <c r="G2183" s="3">
        <f>'Liste detaljert wide'!H23</f>
        <v>0</v>
      </c>
      <c r="H2183" t="str">
        <f>VLOOKUP(E2183,Def!$B$2:$C$15,2,FALSE)</f>
        <v>Utdanningsinsentiv</v>
      </c>
      <c r="I2183" s="3">
        <f>IF(A2183='Enheter, modell og år'!$F$2-1,0,G2183-VLOOKUP(A2183-1&amp;B2183&amp;C2183&amp;E2183,$F$2:$G$7561,2,FALSE))</f>
        <v>0</v>
      </c>
      <c r="J2183" s="3">
        <f>IF(A2183='Enheter, modell og år'!$F$2-1,0,VLOOKUP(A2183-1&amp;B2183&amp;C2183&amp;E2183,$F$2:$G$7561,2,FALSE))</f>
        <v>0</v>
      </c>
    </row>
    <row r="2184" spans="1:10" x14ac:dyDescent="0.25">
      <c r="A2184">
        <f t="shared" ref="A2184:C2184" si="1674">A1644</f>
        <v>2017</v>
      </c>
      <c r="B2184" t="str">
        <f t="shared" si="1674"/>
        <v>RFM</v>
      </c>
      <c r="C2184">
        <f t="shared" si="1674"/>
        <v>0</v>
      </c>
      <c r="D2184">
        <f>IFERROR(VLOOKUP(C2184,'Enheter, modell og år'!$A$2:$B$31,2,FALSE),0)</f>
        <v>0</v>
      </c>
      <c r="E2184" t="str">
        <f>'Liste detaljert wide'!$H$1</f>
        <v>Utvekslingsbev</v>
      </c>
      <c r="F2184" t="str">
        <f t="shared" si="1669"/>
        <v>2017RFM0Utvekslingsbev</v>
      </c>
      <c r="G2184" s="3">
        <f>'Liste detaljert wide'!H24</f>
        <v>0</v>
      </c>
      <c r="H2184" t="str">
        <f>VLOOKUP(E2184,Def!$B$2:$C$15,2,FALSE)</f>
        <v>Utdanningsinsentiv</v>
      </c>
      <c r="I2184" s="3">
        <f>IF(A2184='Enheter, modell og år'!$F$2-1,0,G2184-VLOOKUP(A2184-1&amp;B2184&amp;C2184&amp;E2184,$F$2:$G$7561,2,FALSE))</f>
        <v>0</v>
      </c>
      <c r="J2184" s="3">
        <f>IF(A2184='Enheter, modell og år'!$F$2-1,0,VLOOKUP(A2184-1&amp;B2184&amp;C2184&amp;E2184,$F$2:$G$7561,2,FALSE))</f>
        <v>0</v>
      </c>
    </row>
    <row r="2185" spans="1:10" x14ac:dyDescent="0.25">
      <c r="A2185">
        <f t="shared" ref="A2185:C2185" si="1675">A1645</f>
        <v>2017</v>
      </c>
      <c r="B2185" t="str">
        <f t="shared" si="1675"/>
        <v>RFM</v>
      </c>
      <c r="C2185">
        <f t="shared" si="1675"/>
        <v>0</v>
      </c>
      <c r="D2185">
        <f>IFERROR(VLOOKUP(C2185,'Enheter, modell og år'!$A$2:$B$31,2,FALSE),0)</f>
        <v>0</v>
      </c>
      <c r="E2185" t="str">
        <f>'Liste detaljert wide'!$H$1</f>
        <v>Utvekslingsbev</v>
      </c>
      <c r="F2185" t="str">
        <f t="shared" si="1669"/>
        <v>2017RFM0Utvekslingsbev</v>
      </c>
      <c r="G2185" s="3">
        <f>'Liste detaljert wide'!H25</f>
        <v>0</v>
      </c>
      <c r="H2185" t="str">
        <f>VLOOKUP(E2185,Def!$B$2:$C$15,2,FALSE)</f>
        <v>Utdanningsinsentiv</v>
      </c>
      <c r="I2185" s="3">
        <f>IF(A2185='Enheter, modell og år'!$F$2-1,0,G2185-VLOOKUP(A2185-1&amp;B2185&amp;C2185&amp;E2185,$F$2:$G$7561,2,FALSE))</f>
        <v>0</v>
      </c>
      <c r="J2185" s="3">
        <f>IF(A2185='Enheter, modell og år'!$F$2-1,0,VLOOKUP(A2185-1&amp;B2185&amp;C2185&amp;E2185,$F$2:$G$7561,2,FALSE))</f>
        <v>0</v>
      </c>
    </row>
    <row r="2186" spans="1:10" x14ac:dyDescent="0.25">
      <c r="A2186">
        <f t="shared" ref="A2186:C2186" si="1676">A1646</f>
        <v>2017</v>
      </c>
      <c r="B2186" t="str">
        <f t="shared" si="1676"/>
        <v>RFM</v>
      </c>
      <c r="C2186">
        <f t="shared" si="1676"/>
        <v>0</v>
      </c>
      <c r="D2186">
        <f>IFERROR(VLOOKUP(C2186,'Enheter, modell og år'!$A$2:$B$31,2,FALSE),0)</f>
        <v>0</v>
      </c>
      <c r="E2186" t="str">
        <f>'Liste detaljert wide'!$H$1</f>
        <v>Utvekslingsbev</v>
      </c>
      <c r="F2186" t="str">
        <f t="shared" si="1669"/>
        <v>2017RFM0Utvekslingsbev</v>
      </c>
      <c r="G2186" s="3">
        <f>'Liste detaljert wide'!H26</f>
        <v>0</v>
      </c>
      <c r="H2186" t="str">
        <f>VLOOKUP(E2186,Def!$B$2:$C$15,2,FALSE)</f>
        <v>Utdanningsinsentiv</v>
      </c>
      <c r="I2186" s="3">
        <f>IF(A2186='Enheter, modell og år'!$F$2-1,0,G2186-VLOOKUP(A2186-1&amp;B2186&amp;C2186&amp;E2186,$F$2:$G$7561,2,FALSE))</f>
        <v>0</v>
      </c>
      <c r="J2186" s="3">
        <f>IF(A2186='Enheter, modell og år'!$F$2-1,0,VLOOKUP(A2186-1&amp;B2186&amp;C2186&amp;E2186,$F$2:$G$7561,2,FALSE))</f>
        <v>0</v>
      </c>
    </row>
    <row r="2187" spans="1:10" x14ac:dyDescent="0.25">
      <c r="A2187">
        <f t="shared" ref="A2187:C2187" si="1677">A1647</f>
        <v>2017</v>
      </c>
      <c r="B2187" t="str">
        <f t="shared" si="1677"/>
        <v>RFM</v>
      </c>
      <c r="C2187">
        <f t="shared" si="1677"/>
        <v>0</v>
      </c>
      <c r="D2187">
        <f>IFERROR(VLOOKUP(C2187,'Enheter, modell og år'!$A$2:$B$31,2,FALSE),0)</f>
        <v>0</v>
      </c>
      <c r="E2187" t="str">
        <f>'Liste detaljert wide'!$H$1</f>
        <v>Utvekslingsbev</v>
      </c>
      <c r="F2187" t="str">
        <f t="shared" si="1669"/>
        <v>2017RFM0Utvekslingsbev</v>
      </c>
      <c r="G2187" s="3">
        <f>'Liste detaljert wide'!H27</f>
        <v>0</v>
      </c>
      <c r="H2187" t="str">
        <f>VLOOKUP(E2187,Def!$B$2:$C$15,2,FALSE)</f>
        <v>Utdanningsinsentiv</v>
      </c>
      <c r="I2187" s="3">
        <f>IF(A2187='Enheter, modell og år'!$F$2-1,0,G2187-VLOOKUP(A2187-1&amp;B2187&amp;C2187&amp;E2187,$F$2:$G$7561,2,FALSE))</f>
        <v>0</v>
      </c>
      <c r="J2187" s="3">
        <f>IF(A2187='Enheter, modell og år'!$F$2-1,0,VLOOKUP(A2187-1&amp;B2187&amp;C2187&amp;E2187,$F$2:$G$7561,2,FALSE))</f>
        <v>0</v>
      </c>
    </row>
    <row r="2188" spans="1:10" x14ac:dyDescent="0.25">
      <c r="A2188">
        <f t="shared" ref="A2188:C2188" si="1678">A1648</f>
        <v>2017</v>
      </c>
      <c r="B2188" t="str">
        <f t="shared" si="1678"/>
        <v>RFM</v>
      </c>
      <c r="C2188">
        <f t="shared" si="1678"/>
        <v>0</v>
      </c>
      <c r="D2188">
        <f>IFERROR(VLOOKUP(C2188,'Enheter, modell og år'!$A$2:$B$31,2,FALSE),0)</f>
        <v>0</v>
      </c>
      <c r="E2188" t="str">
        <f>'Liste detaljert wide'!$H$1</f>
        <v>Utvekslingsbev</v>
      </c>
      <c r="F2188" t="str">
        <f t="shared" si="1669"/>
        <v>2017RFM0Utvekslingsbev</v>
      </c>
      <c r="G2188" s="3">
        <f>'Liste detaljert wide'!H28</f>
        <v>0</v>
      </c>
      <c r="H2188" t="str">
        <f>VLOOKUP(E2188,Def!$B$2:$C$15,2,FALSE)</f>
        <v>Utdanningsinsentiv</v>
      </c>
      <c r="I2188" s="3">
        <f>IF(A2188='Enheter, modell og år'!$F$2-1,0,G2188-VLOOKUP(A2188-1&amp;B2188&amp;C2188&amp;E2188,$F$2:$G$7561,2,FALSE))</f>
        <v>0</v>
      </c>
      <c r="J2188" s="3">
        <f>IF(A2188='Enheter, modell og år'!$F$2-1,0,VLOOKUP(A2188-1&amp;B2188&amp;C2188&amp;E2188,$F$2:$G$7561,2,FALSE))</f>
        <v>0</v>
      </c>
    </row>
    <row r="2189" spans="1:10" x14ac:dyDescent="0.25">
      <c r="A2189">
        <f t="shared" ref="A2189:C2189" si="1679">A1649</f>
        <v>2017</v>
      </c>
      <c r="B2189" t="str">
        <f t="shared" si="1679"/>
        <v>RFM</v>
      </c>
      <c r="C2189">
        <f t="shared" si="1679"/>
        <v>0</v>
      </c>
      <c r="D2189">
        <f>IFERROR(VLOOKUP(C2189,'Enheter, modell og år'!$A$2:$B$31,2,FALSE),0)</f>
        <v>0</v>
      </c>
      <c r="E2189" t="str">
        <f>'Liste detaljert wide'!$H$1</f>
        <v>Utvekslingsbev</v>
      </c>
      <c r="F2189" t="str">
        <f t="shared" si="1669"/>
        <v>2017RFM0Utvekslingsbev</v>
      </c>
      <c r="G2189" s="3">
        <f>'Liste detaljert wide'!H29</f>
        <v>0</v>
      </c>
      <c r="H2189" t="str">
        <f>VLOOKUP(E2189,Def!$B$2:$C$15,2,FALSE)</f>
        <v>Utdanningsinsentiv</v>
      </c>
      <c r="I2189" s="3">
        <f>IF(A2189='Enheter, modell og år'!$F$2-1,0,G2189-VLOOKUP(A2189-1&amp;B2189&amp;C2189&amp;E2189,$F$2:$G$7561,2,FALSE))</f>
        <v>0</v>
      </c>
      <c r="J2189" s="3">
        <f>IF(A2189='Enheter, modell og år'!$F$2-1,0,VLOOKUP(A2189-1&amp;B2189&amp;C2189&amp;E2189,$F$2:$G$7561,2,FALSE))</f>
        <v>0</v>
      </c>
    </row>
    <row r="2190" spans="1:10" x14ac:dyDescent="0.25">
      <c r="A2190">
        <f t="shared" ref="A2190:C2190" si="1680">A1650</f>
        <v>2017</v>
      </c>
      <c r="B2190" t="str">
        <f t="shared" si="1680"/>
        <v>RFM</v>
      </c>
      <c r="C2190">
        <f t="shared" si="1680"/>
        <v>0</v>
      </c>
      <c r="D2190">
        <f>IFERROR(VLOOKUP(C2190,'Enheter, modell og år'!$A$2:$B$31,2,FALSE),0)</f>
        <v>0</v>
      </c>
      <c r="E2190" t="str">
        <f>'Liste detaljert wide'!$H$1</f>
        <v>Utvekslingsbev</v>
      </c>
      <c r="F2190" t="str">
        <f t="shared" si="1669"/>
        <v>2017RFM0Utvekslingsbev</v>
      </c>
      <c r="G2190" s="3">
        <f>'Liste detaljert wide'!H30</f>
        <v>0</v>
      </c>
      <c r="H2190" t="str">
        <f>VLOOKUP(E2190,Def!$B$2:$C$15,2,FALSE)</f>
        <v>Utdanningsinsentiv</v>
      </c>
      <c r="I2190" s="3">
        <f>IF(A2190='Enheter, modell og år'!$F$2-1,0,G2190-VLOOKUP(A2190-1&amp;B2190&amp;C2190&amp;E2190,$F$2:$G$7561,2,FALSE))</f>
        <v>0</v>
      </c>
      <c r="J2190" s="3">
        <f>IF(A2190='Enheter, modell og år'!$F$2-1,0,VLOOKUP(A2190-1&amp;B2190&amp;C2190&amp;E2190,$F$2:$G$7561,2,FALSE))</f>
        <v>0</v>
      </c>
    </row>
    <row r="2191" spans="1:10" x14ac:dyDescent="0.25">
      <c r="A2191">
        <f t="shared" ref="A2191:C2191" si="1681">A1651</f>
        <v>2017</v>
      </c>
      <c r="B2191" t="str">
        <f t="shared" si="1681"/>
        <v>RFM</v>
      </c>
      <c r="C2191">
        <f t="shared" si="1681"/>
        <v>0</v>
      </c>
      <c r="D2191">
        <f>IFERROR(VLOOKUP(C2191,'Enheter, modell og år'!$A$2:$B$31,2,FALSE),0)</f>
        <v>0</v>
      </c>
      <c r="E2191" t="str">
        <f>'Liste detaljert wide'!$H$1</f>
        <v>Utvekslingsbev</v>
      </c>
      <c r="F2191" t="str">
        <f t="shared" si="1669"/>
        <v>2017RFM0Utvekslingsbev</v>
      </c>
      <c r="G2191" s="3">
        <f>'Liste detaljert wide'!H31</f>
        <v>0</v>
      </c>
      <c r="H2191" t="str">
        <f>VLOOKUP(E2191,Def!$B$2:$C$15,2,FALSE)</f>
        <v>Utdanningsinsentiv</v>
      </c>
      <c r="I2191" s="3">
        <f>IF(A2191='Enheter, modell og år'!$F$2-1,0,G2191-VLOOKUP(A2191-1&amp;B2191&amp;C2191&amp;E2191,$F$2:$G$7561,2,FALSE))</f>
        <v>0</v>
      </c>
      <c r="J2191" s="3">
        <f>IF(A2191='Enheter, modell og år'!$F$2-1,0,VLOOKUP(A2191-1&amp;B2191&amp;C2191&amp;E2191,$F$2:$G$7561,2,FALSE))</f>
        <v>0</v>
      </c>
    </row>
    <row r="2192" spans="1:10" x14ac:dyDescent="0.25">
      <c r="A2192">
        <f t="shared" ref="A2192:C2192" si="1682">A1652</f>
        <v>2018</v>
      </c>
      <c r="B2192" t="str">
        <f t="shared" si="1682"/>
        <v>RFM</v>
      </c>
      <c r="C2192">
        <f t="shared" si="1682"/>
        <v>0</v>
      </c>
      <c r="D2192">
        <f>IFERROR(VLOOKUP(C2192,'Enheter, modell og år'!$A$2:$B$31,2,FALSE),0)</f>
        <v>0</v>
      </c>
      <c r="E2192" t="str">
        <f>'Liste detaljert wide'!$H$1</f>
        <v>Utvekslingsbev</v>
      </c>
      <c r="F2192" t="str">
        <f t="shared" si="1669"/>
        <v>2018RFM0Utvekslingsbev</v>
      </c>
      <c r="G2192" s="3">
        <f>'Liste detaljert wide'!H32</f>
        <v>0</v>
      </c>
      <c r="H2192" t="str">
        <f>VLOOKUP(E2192,Def!$B$2:$C$15,2,FALSE)</f>
        <v>Utdanningsinsentiv</v>
      </c>
      <c r="I2192" s="3">
        <f>IF(A2192='Enheter, modell og år'!$F$2-1,0,G2192-VLOOKUP(A2192-1&amp;B2192&amp;C2192&amp;E2192,$F$2:$G$7561,2,FALSE))</f>
        <v>0</v>
      </c>
      <c r="J2192" s="3">
        <f>IF(A2192='Enheter, modell og år'!$F$2-1,0,VLOOKUP(A2192-1&amp;B2192&amp;C2192&amp;E2192,$F$2:$G$7561,2,FALSE))</f>
        <v>0</v>
      </c>
    </row>
    <row r="2193" spans="1:10" x14ac:dyDescent="0.25">
      <c r="A2193">
        <f t="shared" ref="A2193:C2193" si="1683">A1653</f>
        <v>2018</v>
      </c>
      <c r="B2193" t="str">
        <f t="shared" si="1683"/>
        <v>RFM</v>
      </c>
      <c r="C2193">
        <f t="shared" si="1683"/>
        <v>0</v>
      </c>
      <c r="D2193">
        <f>IFERROR(VLOOKUP(C2193,'Enheter, modell og år'!$A$2:$B$31,2,FALSE),0)</f>
        <v>0</v>
      </c>
      <c r="E2193" t="str">
        <f>'Liste detaljert wide'!$H$1</f>
        <v>Utvekslingsbev</v>
      </c>
      <c r="F2193" t="str">
        <f t="shared" si="1669"/>
        <v>2018RFM0Utvekslingsbev</v>
      </c>
      <c r="G2193" s="3">
        <f>'Liste detaljert wide'!H33</f>
        <v>0</v>
      </c>
      <c r="H2193" t="str">
        <f>VLOOKUP(E2193,Def!$B$2:$C$15,2,FALSE)</f>
        <v>Utdanningsinsentiv</v>
      </c>
      <c r="I2193" s="3">
        <f>IF(A2193='Enheter, modell og år'!$F$2-1,0,G2193-VLOOKUP(A2193-1&amp;B2193&amp;C2193&amp;E2193,$F$2:$G$7561,2,FALSE))</f>
        <v>0</v>
      </c>
      <c r="J2193" s="3">
        <f>IF(A2193='Enheter, modell og år'!$F$2-1,0,VLOOKUP(A2193-1&amp;B2193&amp;C2193&amp;E2193,$F$2:$G$7561,2,FALSE))</f>
        <v>0</v>
      </c>
    </row>
    <row r="2194" spans="1:10" x14ac:dyDescent="0.25">
      <c r="A2194">
        <f t="shared" ref="A2194:C2194" si="1684">A1654</f>
        <v>2018</v>
      </c>
      <c r="B2194" t="str">
        <f t="shared" si="1684"/>
        <v>RFM</v>
      </c>
      <c r="C2194">
        <f t="shared" si="1684"/>
        <v>0</v>
      </c>
      <c r="D2194">
        <f>IFERROR(VLOOKUP(C2194,'Enheter, modell og år'!$A$2:$B$31,2,FALSE),0)</f>
        <v>0</v>
      </c>
      <c r="E2194" t="str">
        <f>'Liste detaljert wide'!$H$1</f>
        <v>Utvekslingsbev</v>
      </c>
      <c r="F2194" t="str">
        <f t="shared" si="1669"/>
        <v>2018RFM0Utvekslingsbev</v>
      </c>
      <c r="G2194" s="3">
        <f>'Liste detaljert wide'!H34</f>
        <v>0</v>
      </c>
      <c r="H2194" t="str">
        <f>VLOOKUP(E2194,Def!$B$2:$C$15,2,FALSE)</f>
        <v>Utdanningsinsentiv</v>
      </c>
      <c r="I2194" s="3">
        <f>IF(A2194='Enheter, modell og år'!$F$2-1,0,G2194-VLOOKUP(A2194-1&amp;B2194&amp;C2194&amp;E2194,$F$2:$G$7561,2,FALSE))</f>
        <v>0</v>
      </c>
      <c r="J2194" s="3">
        <f>IF(A2194='Enheter, modell og år'!$F$2-1,0,VLOOKUP(A2194-1&amp;B2194&amp;C2194&amp;E2194,$F$2:$G$7561,2,FALSE))</f>
        <v>0</v>
      </c>
    </row>
    <row r="2195" spans="1:10" x14ac:dyDescent="0.25">
      <c r="A2195">
        <f t="shared" ref="A2195:C2195" si="1685">A1655</f>
        <v>2018</v>
      </c>
      <c r="B2195" t="str">
        <f t="shared" si="1685"/>
        <v>RFM</v>
      </c>
      <c r="C2195">
        <f t="shared" si="1685"/>
        <v>0</v>
      </c>
      <c r="D2195">
        <f>IFERROR(VLOOKUP(C2195,'Enheter, modell og år'!$A$2:$B$31,2,FALSE),0)</f>
        <v>0</v>
      </c>
      <c r="E2195" t="str">
        <f>'Liste detaljert wide'!$H$1</f>
        <v>Utvekslingsbev</v>
      </c>
      <c r="F2195" t="str">
        <f t="shared" si="1669"/>
        <v>2018RFM0Utvekslingsbev</v>
      </c>
      <c r="G2195" s="3">
        <f>'Liste detaljert wide'!H35</f>
        <v>0</v>
      </c>
      <c r="H2195" t="str">
        <f>VLOOKUP(E2195,Def!$B$2:$C$15,2,FALSE)</f>
        <v>Utdanningsinsentiv</v>
      </c>
      <c r="I2195" s="3">
        <f>IF(A2195='Enheter, modell og år'!$F$2-1,0,G2195-VLOOKUP(A2195-1&amp;B2195&amp;C2195&amp;E2195,$F$2:$G$7561,2,FALSE))</f>
        <v>0</v>
      </c>
      <c r="J2195" s="3">
        <f>IF(A2195='Enheter, modell og år'!$F$2-1,0,VLOOKUP(A2195-1&amp;B2195&amp;C2195&amp;E2195,$F$2:$G$7561,2,FALSE))</f>
        <v>0</v>
      </c>
    </row>
    <row r="2196" spans="1:10" x14ac:dyDescent="0.25">
      <c r="A2196">
        <f t="shared" ref="A2196:C2196" si="1686">A1656</f>
        <v>2018</v>
      </c>
      <c r="B2196" t="str">
        <f t="shared" si="1686"/>
        <v>RFM</v>
      </c>
      <c r="C2196">
        <f t="shared" si="1686"/>
        <v>0</v>
      </c>
      <c r="D2196">
        <f>IFERROR(VLOOKUP(C2196,'Enheter, modell og år'!$A$2:$B$31,2,FALSE),0)</f>
        <v>0</v>
      </c>
      <c r="E2196" t="str">
        <f>'Liste detaljert wide'!$H$1</f>
        <v>Utvekslingsbev</v>
      </c>
      <c r="F2196" t="str">
        <f t="shared" si="1669"/>
        <v>2018RFM0Utvekslingsbev</v>
      </c>
      <c r="G2196" s="3">
        <f>'Liste detaljert wide'!H36</f>
        <v>0</v>
      </c>
      <c r="H2196" t="str">
        <f>VLOOKUP(E2196,Def!$B$2:$C$15,2,FALSE)</f>
        <v>Utdanningsinsentiv</v>
      </c>
      <c r="I2196" s="3">
        <f>IF(A2196='Enheter, modell og år'!$F$2-1,0,G2196-VLOOKUP(A2196-1&amp;B2196&amp;C2196&amp;E2196,$F$2:$G$7561,2,FALSE))</f>
        <v>0</v>
      </c>
      <c r="J2196" s="3">
        <f>IF(A2196='Enheter, modell og år'!$F$2-1,0,VLOOKUP(A2196-1&amp;B2196&amp;C2196&amp;E2196,$F$2:$G$7561,2,FALSE))</f>
        <v>0</v>
      </c>
    </row>
    <row r="2197" spans="1:10" x14ac:dyDescent="0.25">
      <c r="A2197">
        <f t="shared" ref="A2197:C2197" si="1687">A1657</f>
        <v>2018</v>
      </c>
      <c r="B2197" t="str">
        <f t="shared" si="1687"/>
        <v>RFM</v>
      </c>
      <c r="C2197">
        <f t="shared" si="1687"/>
        <v>0</v>
      </c>
      <c r="D2197">
        <f>IFERROR(VLOOKUP(C2197,'Enheter, modell og år'!$A$2:$B$31,2,FALSE),0)</f>
        <v>0</v>
      </c>
      <c r="E2197" t="str">
        <f>'Liste detaljert wide'!$H$1</f>
        <v>Utvekslingsbev</v>
      </c>
      <c r="F2197" t="str">
        <f t="shared" si="1669"/>
        <v>2018RFM0Utvekslingsbev</v>
      </c>
      <c r="G2197" s="3">
        <f>'Liste detaljert wide'!H37</f>
        <v>0</v>
      </c>
      <c r="H2197" t="str">
        <f>VLOOKUP(E2197,Def!$B$2:$C$15,2,FALSE)</f>
        <v>Utdanningsinsentiv</v>
      </c>
      <c r="I2197" s="3">
        <f>IF(A2197='Enheter, modell og år'!$F$2-1,0,G2197-VLOOKUP(A2197-1&amp;B2197&amp;C2197&amp;E2197,$F$2:$G$7561,2,FALSE))</f>
        <v>0</v>
      </c>
      <c r="J2197" s="3">
        <f>IF(A2197='Enheter, modell og år'!$F$2-1,0,VLOOKUP(A2197-1&amp;B2197&amp;C2197&amp;E2197,$F$2:$G$7561,2,FALSE))</f>
        <v>0</v>
      </c>
    </row>
    <row r="2198" spans="1:10" x14ac:dyDescent="0.25">
      <c r="A2198">
        <f t="shared" ref="A2198:C2198" si="1688">A1658</f>
        <v>2018</v>
      </c>
      <c r="B2198" t="str">
        <f t="shared" si="1688"/>
        <v>RFM</v>
      </c>
      <c r="C2198">
        <f t="shared" si="1688"/>
        <v>0</v>
      </c>
      <c r="D2198">
        <f>IFERROR(VLOOKUP(C2198,'Enheter, modell og år'!$A$2:$B$31,2,FALSE),0)</f>
        <v>0</v>
      </c>
      <c r="E2198" t="str">
        <f>'Liste detaljert wide'!$H$1</f>
        <v>Utvekslingsbev</v>
      </c>
      <c r="F2198" t="str">
        <f t="shared" si="1669"/>
        <v>2018RFM0Utvekslingsbev</v>
      </c>
      <c r="G2198" s="3">
        <f>'Liste detaljert wide'!H38</f>
        <v>0</v>
      </c>
      <c r="H2198" t="str">
        <f>VLOOKUP(E2198,Def!$B$2:$C$15,2,FALSE)</f>
        <v>Utdanningsinsentiv</v>
      </c>
      <c r="I2198" s="3">
        <f>IF(A2198='Enheter, modell og år'!$F$2-1,0,G2198-VLOOKUP(A2198-1&amp;B2198&amp;C2198&amp;E2198,$F$2:$G$7561,2,FALSE))</f>
        <v>0</v>
      </c>
      <c r="J2198" s="3">
        <f>IF(A2198='Enheter, modell og år'!$F$2-1,0,VLOOKUP(A2198-1&amp;B2198&amp;C2198&amp;E2198,$F$2:$G$7561,2,FALSE))</f>
        <v>0</v>
      </c>
    </row>
    <row r="2199" spans="1:10" x14ac:dyDescent="0.25">
      <c r="A2199">
        <f t="shared" ref="A2199:C2199" si="1689">A1659</f>
        <v>2018</v>
      </c>
      <c r="B2199" t="str">
        <f t="shared" si="1689"/>
        <v>RFM</v>
      </c>
      <c r="C2199">
        <f t="shared" si="1689"/>
        <v>0</v>
      </c>
      <c r="D2199">
        <f>IFERROR(VLOOKUP(C2199,'Enheter, modell og år'!$A$2:$B$31,2,FALSE),0)</f>
        <v>0</v>
      </c>
      <c r="E2199" t="str">
        <f>'Liste detaljert wide'!$H$1</f>
        <v>Utvekslingsbev</v>
      </c>
      <c r="F2199" t="str">
        <f t="shared" si="1669"/>
        <v>2018RFM0Utvekslingsbev</v>
      </c>
      <c r="G2199" s="3">
        <f>'Liste detaljert wide'!H39</f>
        <v>0</v>
      </c>
      <c r="H2199" t="str">
        <f>VLOOKUP(E2199,Def!$B$2:$C$15,2,FALSE)</f>
        <v>Utdanningsinsentiv</v>
      </c>
      <c r="I2199" s="3">
        <f>IF(A2199='Enheter, modell og år'!$F$2-1,0,G2199-VLOOKUP(A2199-1&amp;B2199&amp;C2199&amp;E2199,$F$2:$G$7561,2,FALSE))</f>
        <v>0</v>
      </c>
      <c r="J2199" s="3">
        <f>IF(A2199='Enheter, modell og år'!$F$2-1,0,VLOOKUP(A2199-1&amp;B2199&amp;C2199&amp;E2199,$F$2:$G$7561,2,FALSE))</f>
        <v>0</v>
      </c>
    </row>
    <row r="2200" spans="1:10" x14ac:dyDescent="0.25">
      <c r="A2200">
        <f t="shared" ref="A2200:C2200" si="1690">A1660</f>
        <v>2018</v>
      </c>
      <c r="B2200" t="str">
        <f t="shared" si="1690"/>
        <v>RFM</v>
      </c>
      <c r="C2200">
        <f t="shared" si="1690"/>
        <v>0</v>
      </c>
      <c r="D2200">
        <f>IFERROR(VLOOKUP(C2200,'Enheter, modell og år'!$A$2:$B$31,2,FALSE),0)</f>
        <v>0</v>
      </c>
      <c r="E2200" t="str">
        <f>'Liste detaljert wide'!$H$1</f>
        <v>Utvekslingsbev</v>
      </c>
      <c r="F2200" t="str">
        <f t="shared" si="1669"/>
        <v>2018RFM0Utvekslingsbev</v>
      </c>
      <c r="G2200" s="3">
        <f>'Liste detaljert wide'!H40</f>
        <v>0</v>
      </c>
      <c r="H2200" t="str">
        <f>VLOOKUP(E2200,Def!$B$2:$C$15,2,FALSE)</f>
        <v>Utdanningsinsentiv</v>
      </c>
      <c r="I2200" s="3">
        <f>IF(A2200='Enheter, modell og år'!$F$2-1,0,G2200-VLOOKUP(A2200-1&amp;B2200&amp;C2200&amp;E2200,$F$2:$G$7561,2,FALSE))</f>
        <v>0</v>
      </c>
      <c r="J2200" s="3">
        <f>IF(A2200='Enheter, modell og år'!$F$2-1,0,VLOOKUP(A2200-1&amp;B2200&amp;C2200&amp;E2200,$F$2:$G$7561,2,FALSE))</f>
        <v>0</v>
      </c>
    </row>
    <row r="2201" spans="1:10" x14ac:dyDescent="0.25">
      <c r="A2201">
        <f t="shared" ref="A2201:C2201" si="1691">A1661</f>
        <v>2018</v>
      </c>
      <c r="B2201" t="str">
        <f t="shared" si="1691"/>
        <v>RFM</v>
      </c>
      <c r="C2201">
        <f t="shared" si="1691"/>
        <v>0</v>
      </c>
      <c r="D2201">
        <f>IFERROR(VLOOKUP(C2201,'Enheter, modell og år'!$A$2:$B$31,2,FALSE),0)</f>
        <v>0</v>
      </c>
      <c r="E2201" t="str">
        <f>'Liste detaljert wide'!$H$1</f>
        <v>Utvekslingsbev</v>
      </c>
      <c r="F2201" t="str">
        <f t="shared" si="1669"/>
        <v>2018RFM0Utvekslingsbev</v>
      </c>
      <c r="G2201" s="3">
        <f>'Liste detaljert wide'!H41</f>
        <v>0</v>
      </c>
      <c r="H2201" t="str">
        <f>VLOOKUP(E2201,Def!$B$2:$C$15,2,FALSE)</f>
        <v>Utdanningsinsentiv</v>
      </c>
      <c r="I2201" s="3">
        <f>IF(A2201='Enheter, modell og år'!$F$2-1,0,G2201-VLOOKUP(A2201-1&amp;B2201&amp;C2201&amp;E2201,$F$2:$G$7561,2,FALSE))</f>
        <v>0</v>
      </c>
      <c r="J2201" s="3">
        <f>IF(A2201='Enheter, modell og år'!$F$2-1,0,VLOOKUP(A2201-1&amp;B2201&amp;C2201&amp;E2201,$F$2:$G$7561,2,FALSE))</f>
        <v>0</v>
      </c>
    </row>
    <row r="2202" spans="1:10" x14ac:dyDescent="0.25">
      <c r="A2202">
        <f t="shared" ref="A2202:C2202" si="1692">A1662</f>
        <v>2018</v>
      </c>
      <c r="B2202" t="str">
        <f t="shared" si="1692"/>
        <v>RFM</v>
      </c>
      <c r="C2202">
        <f t="shared" si="1692"/>
        <v>0</v>
      </c>
      <c r="D2202">
        <f>IFERROR(VLOOKUP(C2202,'Enheter, modell og år'!$A$2:$B$31,2,FALSE),0)</f>
        <v>0</v>
      </c>
      <c r="E2202" t="str">
        <f>'Liste detaljert wide'!$H$1</f>
        <v>Utvekslingsbev</v>
      </c>
      <c r="F2202" t="str">
        <f t="shared" si="1669"/>
        <v>2018RFM0Utvekslingsbev</v>
      </c>
      <c r="G2202" s="3">
        <f>'Liste detaljert wide'!H42</f>
        <v>0</v>
      </c>
      <c r="H2202" t="str">
        <f>VLOOKUP(E2202,Def!$B$2:$C$15,2,FALSE)</f>
        <v>Utdanningsinsentiv</v>
      </c>
      <c r="I2202" s="3">
        <f>IF(A2202='Enheter, modell og år'!$F$2-1,0,G2202-VLOOKUP(A2202-1&amp;B2202&amp;C2202&amp;E2202,$F$2:$G$7561,2,FALSE))</f>
        <v>0</v>
      </c>
      <c r="J2202" s="3">
        <f>IF(A2202='Enheter, modell og år'!$F$2-1,0,VLOOKUP(A2202-1&amp;B2202&amp;C2202&amp;E2202,$F$2:$G$7561,2,FALSE))</f>
        <v>0</v>
      </c>
    </row>
    <row r="2203" spans="1:10" x14ac:dyDescent="0.25">
      <c r="A2203">
        <f t="shared" ref="A2203:C2203" si="1693">A1663</f>
        <v>2018</v>
      </c>
      <c r="B2203" t="str">
        <f t="shared" si="1693"/>
        <v>RFM</v>
      </c>
      <c r="C2203">
        <f t="shared" si="1693"/>
        <v>0</v>
      </c>
      <c r="D2203">
        <f>IFERROR(VLOOKUP(C2203,'Enheter, modell og år'!$A$2:$B$31,2,FALSE),0)</f>
        <v>0</v>
      </c>
      <c r="E2203" t="str">
        <f>'Liste detaljert wide'!$H$1</f>
        <v>Utvekslingsbev</v>
      </c>
      <c r="F2203" t="str">
        <f t="shared" si="1669"/>
        <v>2018RFM0Utvekslingsbev</v>
      </c>
      <c r="G2203" s="3">
        <f>'Liste detaljert wide'!H43</f>
        <v>0</v>
      </c>
      <c r="H2203" t="str">
        <f>VLOOKUP(E2203,Def!$B$2:$C$15,2,FALSE)</f>
        <v>Utdanningsinsentiv</v>
      </c>
      <c r="I2203" s="3">
        <f>IF(A2203='Enheter, modell og år'!$F$2-1,0,G2203-VLOOKUP(A2203-1&amp;B2203&amp;C2203&amp;E2203,$F$2:$G$7561,2,FALSE))</f>
        <v>0</v>
      </c>
      <c r="J2203" s="3">
        <f>IF(A2203='Enheter, modell og år'!$F$2-1,0,VLOOKUP(A2203-1&amp;B2203&amp;C2203&amp;E2203,$F$2:$G$7561,2,FALSE))</f>
        <v>0</v>
      </c>
    </row>
    <row r="2204" spans="1:10" x14ac:dyDescent="0.25">
      <c r="A2204">
        <f t="shared" ref="A2204:C2204" si="1694">A1664</f>
        <v>2018</v>
      </c>
      <c r="B2204" t="str">
        <f t="shared" si="1694"/>
        <v>RFM</v>
      </c>
      <c r="C2204">
        <f t="shared" si="1694"/>
        <v>0</v>
      </c>
      <c r="D2204">
        <f>IFERROR(VLOOKUP(C2204,'Enheter, modell og år'!$A$2:$B$31,2,FALSE),0)</f>
        <v>0</v>
      </c>
      <c r="E2204" t="str">
        <f>'Liste detaljert wide'!$H$1</f>
        <v>Utvekslingsbev</v>
      </c>
      <c r="F2204" t="str">
        <f t="shared" si="1669"/>
        <v>2018RFM0Utvekslingsbev</v>
      </c>
      <c r="G2204" s="3">
        <f>'Liste detaljert wide'!H44</f>
        <v>0</v>
      </c>
      <c r="H2204" t="str">
        <f>VLOOKUP(E2204,Def!$B$2:$C$15,2,FALSE)</f>
        <v>Utdanningsinsentiv</v>
      </c>
      <c r="I2204" s="3">
        <f>IF(A2204='Enheter, modell og år'!$F$2-1,0,G2204-VLOOKUP(A2204-1&amp;B2204&amp;C2204&amp;E2204,$F$2:$G$7561,2,FALSE))</f>
        <v>0</v>
      </c>
      <c r="J2204" s="3">
        <f>IF(A2204='Enheter, modell og år'!$F$2-1,0,VLOOKUP(A2204-1&amp;B2204&amp;C2204&amp;E2204,$F$2:$G$7561,2,FALSE))</f>
        <v>0</v>
      </c>
    </row>
    <row r="2205" spans="1:10" x14ac:dyDescent="0.25">
      <c r="A2205">
        <f t="shared" ref="A2205:C2205" si="1695">A1665</f>
        <v>2018</v>
      </c>
      <c r="B2205" t="str">
        <f t="shared" si="1695"/>
        <v>RFM</v>
      </c>
      <c r="C2205">
        <f t="shared" si="1695"/>
        <v>0</v>
      </c>
      <c r="D2205">
        <f>IFERROR(VLOOKUP(C2205,'Enheter, modell og år'!$A$2:$B$31,2,FALSE),0)</f>
        <v>0</v>
      </c>
      <c r="E2205" t="str">
        <f>'Liste detaljert wide'!$H$1</f>
        <v>Utvekslingsbev</v>
      </c>
      <c r="F2205" t="str">
        <f t="shared" si="1669"/>
        <v>2018RFM0Utvekslingsbev</v>
      </c>
      <c r="G2205" s="3">
        <f>'Liste detaljert wide'!H45</f>
        <v>0</v>
      </c>
      <c r="H2205" t="str">
        <f>VLOOKUP(E2205,Def!$B$2:$C$15,2,FALSE)</f>
        <v>Utdanningsinsentiv</v>
      </c>
      <c r="I2205" s="3">
        <f>IF(A2205='Enheter, modell og år'!$F$2-1,0,G2205-VLOOKUP(A2205-1&amp;B2205&amp;C2205&amp;E2205,$F$2:$G$7561,2,FALSE))</f>
        <v>0</v>
      </c>
      <c r="J2205" s="3">
        <f>IF(A2205='Enheter, modell og år'!$F$2-1,0,VLOOKUP(A2205-1&amp;B2205&amp;C2205&amp;E2205,$F$2:$G$7561,2,FALSE))</f>
        <v>0</v>
      </c>
    </row>
    <row r="2206" spans="1:10" x14ac:dyDescent="0.25">
      <c r="A2206">
        <f t="shared" ref="A2206:C2206" si="1696">A1666</f>
        <v>2018</v>
      </c>
      <c r="B2206" t="str">
        <f t="shared" si="1696"/>
        <v>RFM</v>
      </c>
      <c r="C2206">
        <f t="shared" si="1696"/>
        <v>0</v>
      </c>
      <c r="D2206">
        <f>IFERROR(VLOOKUP(C2206,'Enheter, modell og år'!$A$2:$B$31,2,FALSE),0)</f>
        <v>0</v>
      </c>
      <c r="E2206" t="str">
        <f>'Liste detaljert wide'!$H$1</f>
        <v>Utvekslingsbev</v>
      </c>
      <c r="F2206" t="str">
        <f t="shared" si="1669"/>
        <v>2018RFM0Utvekslingsbev</v>
      </c>
      <c r="G2206" s="3">
        <f>'Liste detaljert wide'!H46</f>
        <v>0</v>
      </c>
      <c r="H2206" t="str">
        <f>VLOOKUP(E2206,Def!$B$2:$C$15,2,FALSE)</f>
        <v>Utdanningsinsentiv</v>
      </c>
      <c r="I2206" s="3">
        <f>IF(A2206='Enheter, modell og år'!$F$2-1,0,G2206-VLOOKUP(A2206-1&amp;B2206&amp;C2206&amp;E2206,$F$2:$G$7561,2,FALSE))</f>
        <v>0</v>
      </c>
      <c r="J2206" s="3">
        <f>IF(A2206='Enheter, modell og år'!$F$2-1,0,VLOOKUP(A2206-1&amp;B2206&amp;C2206&amp;E2206,$F$2:$G$7561,2,FALSE))</f>
        <v>0</v>
      </c>
    </row>
    <row r="2207" spans="1:10" x14ac:dyDescent="0.25">
      <c r="A2207">
        <f t="shared" ref="A2207:C2207" si="1697">A1667</f>
        <v>2018</v>
      </c>
      <c r="B2207" t="str">
        <f t="shared" si="1697"/>
        <v>RFM</v>
      </c>
      <c r="C2207">
        <f t="shared" si="1697"/>
        <v>0</v>
      </c>
      <c r="D2207">
        <f>IFERROR(VLOOKUP(C2207,'Enheter, modell og år'!$A$2:$B$31,2,FALSE),0)</f>
        <v>0</v>
      </c>
      <c r="E2207" t="str">
        <f>'Liste detaljert wide'!$H$1</f>
        <v>Utvekslingsbev</v>
      </c>
      <c r="F2207" t="str">
        <f t="shared" si="1669"/>
        <v>2018RFM0Utvekslingsbev</v>
      </c>
      <c r="G2207" s="3">
        <f>'Liste detaljert wide'!H47</f>
        <v>0</v>
      </c>
      <c r="H2207" t="str">
        <f>VLOOKUP(E2207,Def!$B$2:$C$15,2,FALSE)</f>
        <v>Utdanningsinsentiv</v>
      </c>
      <c r="I2207" s="3">
        <f>IF(A2207='Enheter, modell og år'!$F$2-1,0,G2207-VLOOKUP(A2207-1&amp;B2207&amp;C2207&amp;E2207,$F$2:$G$7561,2,FALSE))</f>
        <v>0</v>
      </c>
      <c r="J2207" s="3">
        <f>IF(A2207='Enheter, modell og år'!$F$2-1,0,VLOOKUP(A2207-1&amp;B2207&amp;C2207&amp;E2207,$F$2:$G$7561,2,FALSE))</f>
        <v>0</v>
      </c>
    </row>
    <row r="2208" spans="1:10" x14ac:dyDescent="0.25">
      <c r="A2208">
        <f t="shared" ref="A2208:C2208" si="1698">A1668</f>
        <v>2018</v>
      </c>
      <c r="B2208" t="str">
        <f t="shared" si="1698"/>
        <v>RFM</v>
      </c>
      <c r="C2208">
        <f t="shared" si="1698"/>
        <v>0</v>
      </c>
      <c r="D2208">
        <f>IFERROR(VLOOKUP(C2208,'Enheter, modell og år'!$A$2:$B$31,2,FALSE),0)</f>
        <v>0</v>
      </c>
      <c r="E2208" t="str">
        <f>'Liste detaljert wide'!$H$1</f>
        <v>Utvekslingsbev</v>
      </c>
      <c r="F2208" t="str">
        <f t="shared" si="1669"/>
        <v>2018RFM0Utvekslingsbev</v>
      </c>
      <c r="G2208" s="3">
        <f>'Liste detaljert wide'!H48</f>
        <v>0</v>
      </c>
      <c r="H2208" t="str">
        <f>VLOOKUP(E2208,Def!$B$2:$C$15,2,FALSE)</f>
        <v>Utdanningsinsentiv</v>
      </c>
      <c r="I2208" s="3">
        <f>IF(A2208='Enheter, modell og år'!$F$2-1,0,G2208-VLOOKUP(A2208-1&amp;B2208&amp;C2208&amp;E2208,$F$2:$G$7561,2,FALSE))</f>
        <v>0</v>
      </c>
      <c r="J2208" s="3">
        <f>IF(A2208='Enheter, modell og år'!$F$2-1,0,VLOOKUP(A2208-1&amp;B2208&amp;C2208&amp;E2208,$F$2:$G$7561,2,FALSE))</f>
        <v>0</v>
      </c>
    </row>
    <row r="2209" spans="1:10" x14ac:dyDescent="0.25">
      <c r="A2209">
        <f t="shared" ref="A2209:C2209" si="1699">A1669</f>
        <v>2018</v>
      </c>
      <c r="B2209" t="str">
        <f t="shared" si="1699"/>
        <v>RFM</v>
      </c>
      <c r="C2209">
        <f t="shared" si="1699"/>
        <v>0</v>
      </c>
      <c r="D2209">
        <f>IFERROR(VLOOKUP(C2209,'Enheter, modell og år'!$A$2:$B$31,2,FALSE),0)</f>
        <v>0</v>
      </c>
      <c r="E2209" t="str">
        <f>'Liste detaljert wide'!$H$1</f>
        <v>Utvekslingsbev</v>
      </c>
      <c r="F2209" t="str">
        <f t="shared" si="1669"/>
        <v>2018RFM0Utvekslingsbev</v>
      </c>
      <c r="G2209" s="3">
        <f>'Liste detaljert wide'!H49</f>
        <v>0</v>
      </c>
      <c r="H2209" t="str">
        <f>VLOOKUP(E2209,Def!$B$2:$C$15,2,FALSE)</f>
        <v>Utdanningsinsentiv</v>
      </c>
      <c r="I2209" s="3">
        <f>IF(A2209='Enheter, modell og år'!$F$2-1,0,G2209-VLOOKUP(A2209-1&amp;B2209&amp;C2209&amp;E2209,$F$2:$G$7561,2,FALSE))</f>
        <v>0</v>
      </c>
      <c r="J2209" s="3">
        <f>IF(A2209='Enheter, modell og år'!$F$2-1,0,VLOOKUP(A2209-1&amp;B2209&amp;C2209&amp;E2209,$F$2:$G$7561,2,FALSE))</f>
        <v>0</v>
      </c>
    </row>
    <row r="2210" spans="1:10" x14ac:dyDescent="0.25">
      <c r="A2210">
        <f t="shared" ref="A2210:C2210" si="1700">A1670</f>
        <v>2018</v>
      </c>
      <c r="B2210" t="str">
        <f t="shared" si="1700"/>
        <v>RFM</v>
      </c>
      <c r="C2210">
        <f t="shared" si="1700"/>
        <v>0</v>
      </c>
      <c r="D2210">
        <f>IFERROR(VLOOKUP(C2210,'Enheter, modell og år'!$A$2:$B$31,2,FALSE),0)</f>
        <v>0</v>
      </c>
      <c r="E2210" t="str">
        <f>'Liste detaljert wide'!$H$1</f>
        <v>Utvekslingsbev</v>
      </c>
      <c r="F2210" t="str">
        <f t="shared" si="1669"/>
        <v>2018RFM0Utvekslingsbev</v>
      </c>
      <c r="G2210" s="3">
        <f>'Liste detaljert wide'!H50</f>
        <v>0</v>
      </c>
      <c r="H2210" t="str">
        <f>VLOOKUP(E2210,Def!$B$2:$C$15,2,FALSE)</f>
        <v>Utdanningsinsentiv</v>
      </c>
      <c r="I2210" s="3">
        <f>IF(A2210='Enheter, modell og år'!$F$2-1,0,G2210-VLOOKUP(A2210-1&amp;B2210&amp;C2210&amp;E2210,$F$2:$G$7561,2,FALSE))</f>
        <v>0</v>
      </c>
      <c r="J2210" s="3">
        <f>IF(A2210='Enheter, modell og år'!$F$2-1,0,VLOOKUP(A2210-1&amp;B2210&amp;C2210&amp;E2210,$F$2:$G$7561,2,FALSE))</f>
        <v>0</v>
      </c>
    </row>
    <row r="2211" spans="1:10" x14ac:dyDescent="0.25">
      <c r="A2211">
        <f t="shared" ref="A2211:C2211" si="1701">A1671</f>
        <v>2018</v>
      </c>
      <c r="B2211" t="str">
        <f t="shared" si="1701"/>
        <v>RFM</v>
      </c>
      <c r="C2211">
        <f t="shared" si="1701"/>
        <v>0</v>
      </c>
      <c r="D2211">
        <f>IFERROR(VLOOKUP(C2211,'Enheter, modell og år'!$A$2:$B$31,2,FALSE),0)</f>
        <v>0</v>
      </c>
      <c r="E2211" t="str">
        <f>'Liste detaljert wide'!$H$1</f>
        <v>Utvekslingsbev</v>
      </c>
      <c r="F2211" t="str">
        <f t="shared" si="1669"/>
        <v>2018RFM0Utvekslingsbev</v>
      </c>
      <c r="G2211" s="3">
        <f>'Liste detaljert wide'!H51</f>
        <v>0</v>
      </c>
      <c r="H2211" t="str">
        <f>VLOOKUP(E2211,Def!$B$2:$C$15,2,FALSE)</f>
        <v>Utdanningsinsentiv</v>
      </c>
      <c r="I2211" s="3">
        <f>IF(A2211='Enheter, modell og år'!$F$2-1,0,G2211-VLOOKUP(A2211-1&amp;B2211&amp;C2211&amp;E2211,$F$2:$G$7561,2,FALSE))</f>
        <v>0</v>
      </c>
      <c r="J2211" s="3">
        <f>IF(A2211='Enheter, modell og år'!$F$2-1,0,VLOOKUP(A2211-1&amp;B2211&amp;C2211&amp;E2211,$F$2:$G$7561,2,FALSE))</f>
        <v>0</v>
      </c>
    </row>
    <row r="2212" spans="1:10" x14ac:dyDescent="0.25">
      <c r="A2212">
        <f t="shared" ref="A2212:C2212" si="1702">A1672</f>
        <v>2018</v>
      </c>
      <c r="B2212" t="str">
        <f t="shared" si="1702"/>
        <v>RFM</v>
      </c>
      <c r="C2212">
        <f t="shared" si="1702"/>
        <v>0</v>
      </c>
      <c r="D2212">
        <f>IFERROR(VLOOKUP(C2212,'Enheter, modell og år'!$A$2:$B$31,2,FALSE),0)</f>
        <v>0</v>
      </c>
      <c r="E2212" t="str">
        <f>'Liste detaljert wide'!$H$1</f>
        <v>Utvekslingsbev</v>
      </c>
      <c r="F2212" t="str">
        <f t="shared" si="1669"/>
        <v>2018RFM0Utvekslingsbev</v>
      </c>
      <c r="G2212" s="3">
        <f>'Liste detaljert wide'!H52</f>
        <v>0</v>
      </c>
      <c r="H2212" t="str">
        <f>VLOOKUP(E2212,Def!$B$2:$C$15,2,FALSE)</f>
        <v>Utdanningsinsentiv</v>
      </c>
      <c r="I2212" s="3">
        <f>IF(A2212='Enheter, modell og år'!$F$2-1,0,G2212-VLOOKUP(A2212-1&amp;B2212&amp;C2212&amp;E2212,$F$2:$G$7561,2,FALSE))</f>
        <v>0</v>
      </c>
      <c r="J2212" s="3">
        <f>IF(A2212='Enheter, modell og år'!$F$2-1,0,VLOOKUP(A2212-1&amp;B2212&amp;C2212&amp;E2212,$F$2:$G$7561,2,FALSE))</f>
        <v>0</v>
      </c>
    </row>
    <row r="2213" spans="1:10" x14ac:dyDescent="0.25">
      <c r="A2213">
        <f t="shared" ref="A2213:C2213" si="1703">A1673</f>
        <v>2018</v>
      </c>
      <c r="B2213" t="str">
        <f t="shared" si="1703"/>
        <v>RFM</v>
      </c>
      <c r="C2213">
        <f t="shared" si="1703"/>
        <v>0</v>
      </c>
      <c r="D2213">
        <f>IFERROR(VLOOKUP(C2213,'Enheter, modell og år'!$A$2:$B$31,2,FALSE),0)</f>
        <v>0</v>
      </c>
      <c r="E2213" t="str">
        <f>'Liste detaljert wide'!$H$1</f>
        <v>Utvekslingsbev</v>
      </c>
      <c r="F2213" t="str">
        <f t="shared" si="1669"/>
        <v>2018RFM0Utvekslingsbev</v>
      </c>
      <c r="G2213" s="3">
        <f>'Liste detaljert wide'!H53</f>
        <v>0</v>
      </c>
      <c r="H2213" t="str">
        <f>VLOOKUP(E2213,Def!$B$2:$C$15,2,FALSE)</f>
        <v>Utdanningsinsentiv</v>
      </c>
      <c r="I2213" s="3">
        <f>IF(A2213='Enheter, modell og år'!$F$2-1,0,G2213-VLOOKUP(A2213-1&amp;B2213&amp;C2213&amp;E2213,$F$2:$G$7561,2,FALSE))</f>
        <v>0</v>
      </c>
      <c r="J2213" s="3">
        <f>IF(A2213='Enheter, modell og år'!$F$2-1,0,VLOOKUP(A2213-1&amp;B2213&amp;C2213&amp;E2213,$F$2:$G$7561,2,FALSE))</f>
        <v>0</v>
      </c>
    </row>
    <row r="2214" spans="1:10" x14ac:dyDescent="0.25">
      <c r="A2214">
        <f t="shared" ref="A2214:C2214" si="1704">A1674</f>
        <v>2018</v>
      </c>
      <c r="B2214" t="str">
        <f t="shared" si="1704"/>
        <v>RFM</v>
      </c>
      <c r="C2214">
        <f t="shared" si="1704"/>
        <v>0</v>
      </c>
      <c r="D2214">
        <f>IFERROR(VLOOKUP(C2214,'Enheter, modell og år'!$A$2:$B$31,2,FALSE),0)</f>
        <v>0</v>
      </c>
      <c r="E2214" t="str">
        <f>'Liste detaljert wide'!$H$1</f>
        <v>Utvekslingsbev</v>
      </c>
      <c r="F2214" t="str">
        <f t="shared" si="1669"/>
        <v>2018RFM0Utvekslingsbev</v>
      </c>
      <c r="G2214" s="3">
        <f>'Liste detaljert wide'!H54</f>
        <v>0</v>
      </c>
      <c r="H2214" t="str">
        <f>VLOOKUP(E2214,Def!$B$2:$C$15,2,FALSE)</f>
        <v>Utdanningsinsentiv</v>
      </c>
      <c r="I2214" s="3">
        <f>IF(A2214='Enheter, modell og år'!$F$2-1,0,G2214-VLOOKUP(A2214-1&amp;B2214&amp;C2214&amp;E2214,$F$2:$G$7561,2,FALSE))</f>
        <v>0</v>
      </c>
      <c r="J2214" s="3">
        <f>IF(A2214='Enheter, modell og år'!$F$2-1,0,VLOOKUP(A2214-1&amp;B2214&amp;C2214&amp;E2214,$F$2:$G$7561,2,FALSE))</f>
        <v>0</v>
      </c>
    </row>
    <row r="2215" spans="1:10" x14ac:dyDescent="0.25">
      <c r="A2215">
        <f t="shared" ref="A2215:C2215" si="1705">A1675</f>
        <v>2018</v>
      </c>
      <c r="B2215" t="str">
        <f t="shared" si="1705"/>
        <v>RFM</v>
      </c>
      <c r="C2215">
        <f t="shared" si="1705"/>
        <v>0</v>
      </c>
      <c r="D2215">
        <f>IFERROR(VLOOKUP(C2215,'Enheter, modell og år'!$A$2:$B$31,2,FALSE),0)</f>
        <v>0</v>
      </c>
      <c r="E2215" t="str">
        <f>'Liste detaljert wide'!$H$1</f>
        <v>Utvekslingsbev</v>
      </c>
      <c r="F2215" t="str">
        <f t="shared" si="1669"/>
        <v>2018RFM0Utvekslingsbev</v>
      </c>
      <c r="G2215" s="3">
        <f>'Liste detaljert wide'!H55</f>
        <v>0</v>
      </c>
      <c r="H2215" t="str">
        <f>VLOOKUP(E2215,Def!$B$2:$C$15,2,FALSE)</f>
        <v>Utdanningsinsentiv</v>
      </c>
      <c r="I2215" s="3">
        <f>IF(A2215='Enheter, modell og år'!$F$2-1,0,G2215-VLOOKUP(A2215-1&amp;B2215&amp;C2215&amp;E2215,$F$2:$G$7561,2,FALSE))</f>
        <v>0</v>
      </c>
      <c r="J2215" s="3">
        <f>IF(A2215='Enheter, modell og år'!$F$2-1,0,VLOOKUP(A2215-1&amp;B2215&amp;C2215&amp;E2215,$F$2:$G$7561,2,FALSE))</f>
        <v>0</v>
      </c>
    </row>
    <row r="2216" spans="1:10" x14ac:dyDescent="0.25">
      <c r="A2216">
        <f t="shared" ref="A2216:C2216" si="1706">A1676</f>
        <v>2018</v>
      </c>
      <c r="B2216" t="str">
        <f t="shared" si="1706"/>
        <v>RFM</v>
      </c>
      <c r="C2216">
        <f t="shared" si="1706"/>
        <v>0</v>
      </c>
      <c r="D2216">
        <f>IFERROR(VLOOKUP(C2216,'Enheter, modell og år'!$A$2:$B$31,2,FALSE),0)</f>
        <v>0</v>
      </c>
      <c r="E2216" t="str">
        <f>'Liste detaljert wide'!$H$1</f>
        <v>Utvekslingsbev</v>
      </c>
      <c r="F2216" t="str">
        <f t="shared" si="1669"/>
        <v>2018RFM0Utvekslingsbev</v>
      </c>
      <c r="G2216" s="3">
        <f>'Liste detaljert wide'!H56</f>
        <v>0</v>
      </c>
      <c r="H2216" t="str">
        <f>VLOOKUP(E2216,Def!$B$2:$C$15,2,FALSE)</f>
        <v>Utdanningsinsentiv</v>
      </c>
      <c r="I2216" s="3">
        <f>IF(A2216='Enheter, modell og år'!$F$2-1,0,G2216-VLOOKUP(A2216-1&amp;B2216&amp;C2216&amp;E2216,$F$2:$G$7561,2,FALSE))</f>
        <v>0</v>
      </c>
      <c r="J2216" s="3">
        <f>IF(A2216='Enheter, modell og år'!$F$2-1,0,VLOOKUP(A2216-1&amp;B2216&amp;C2216&amp;E2216,$F$2:$G$7561,2,FALSE))</f>
        <v>0</v>
      </c>
    </row>
    <row r="2217" spans="1:10" x14ac:dyDescent="0.25">
      <c r="A2217">
        <f t="shared" ref="A2217:C2217" si="1707">A1677</f>
        <v>2018</v>
      </c>
      <c r="B2217" t="str">
        <f t="shared" si="1707"/>
        <v>RFM</v>
      </c>
      <c r="C2217">
        <f t="shared" si="1707"/>
        <v>0</v>
      </c>
      <c r="D2217">
        <f>IFERROR(VLOOKUP(C2217,'Enheter, modell og år'!$A$2:$B$31,2,FALSE),0)</f>
        <v>0</v>
      </c>
      <c r="E2217" t="str">
        <f>'Liste detaljert wide'!$H$1</f>
        <v>Utvekslingsbev</v>
      </c>
      <c r="F2217" t="str">
        <f t="shared" si="1669"/>
        <v>2018RFM0Utvekslingsbev</v>
      </c>
      <c r="G2217" s="3">
        <f>'Liste detaljert wide'!H57</f>
        <v>0</v>
      </c>
      <c r="H2217" t="str">
        <f>VLOOKUP(E2217,Def!$B$2:$C$15,2,FALSE)</f>
        <v>Utdanningsinsentiv</v>
      </c>
      <c r="I2217" s="3">
        <f>IF(A2217='Enheter, modell og år'!$F$2-1,0,G2217-VLOOKUP(A2217-1&amp;B2217&amp;C2217&amp;E2217,$F$2:$G$7561,2,FALSE))</f>
        <v>0</v>
      </c>
      <c r="J2217" s="3">
        <f>IF(A2217='Enheter, modell og år'!$F$2-1,0,VLOOKUP(A2217-1&amp;B2217&amp;C2217&amp;E2217,$F$2:$G$7561,2,FALSE))</f>
        <v>0</v>
      </c>
    </row>
    <row r="2218" spans="1:10" x14ac:dyDescent="0.25">
      <c r="A2218">
        <f t="shared" ref="A2218:C2218" si="1708">A1678</f>
        <v>2018</v>
      </c>
      <c r="B2218" t="str">
        <f t="shared" si="1708"/>
        <v>RFM</v>
      </c>
      <c r="C2218">
        <f t="shared" si="1708"/>
        <v>0</v>
      </c>
      <c r="D2218">
        <f>IFERROR(VLOOKUP(C2218,'Enheter, modell og år'!$A$2:$B$31,2,FALSE),0)</f>
        <v>0</v>
      </c>
      <c r="E2218" t="str">
        <f>'Liste detaljert wide'!$H$1</f>
        <v>Utvekslingsbev</v>
      </c>
      <c r="F2218" t="str">
        <f t="shared" si="1669"/>
        <v>2018RFM0Utvekslingsbev</v>
      </c>
      <c r="G2218" s="3">
        <f>'Liste detaljert wide'!H58</f>
        <v>0</v>
      </c>
      <c r="H2218" t="str">
        <f>VLOOKUP(E2218,Def!$B$2:$C$15,2,FALSE)</f>
        <v>Utdanningsinsentiv</v>
      </c>
      <c r="I2218" s="3">
        <f>IF(A2218='Enheter, modell og år'!$F$2-1,0,G2218-VLOOKUP(A2218-1&amp;B2218&amp;C2218&amp;E2218,$F$2:$G$7561,2,FALSE))</f>
        <v>0</v>
      </c>
      <c r="J2218" s="3">
        <f>IF(A2218='Enheter, modell og år'!$F$2-1,0,VLOOKUP(A2218-1&amp;B2218&amp;C2218&amp;E2218,$F$2:$G$7561,2,FALSE))</f>
        <v>0</v>
      </c>
    </row>
    <row r="2219" spans="1:10" x14ac:dyDescent="0.25">
      <c r="A2219">
        <f t="shared" ref="A2219:C2219" si="1709">A1679</f>
        <v>2018</v>
      </c>
      <c r="B2219" t="str">
        <f t="shared" si="1709"/>
        <v>RFM</v>
      </c>
      <c r="C2219">
        <f t="shared" si="1709"/>
        <v>0</v>
      </c>
      <c r="D2219">
        <f>IFERROR(VLOOKUP(C2219,'Enheter, modell og år'!$A$2:$B$31,2,FALSE),0)</f>
        <v>0</v>
      </c>
      <c r="E2219" t="str">
        <f>'Liste detaljert wide'!$H$1</f>
        <v>Utvekslingsbev</v>
      </c>
      <c r="F2219" t="str">
        <f t="shared" si="1669"/>
        <v>2018RFM0Utvekslingsbev</v>
      </c>
      <c r="G2219" s="3">
        <f>'Liste detaljert wide'!H59</f>
        <v>0</v>
      </c>
      <c r="H2219" t="str">
        <f>VLOOKUP(E2219,Def!$B$2:$C$15,2,FALSE)</f>
        <v>Utdanningsinsentiv</v>
      </c>
      <c r="I2219" s="3">
        <f>IF(A2219='Enheter, modell og år'!$F$2-1,0,G2219-VLOOKUP(A2219-1&amp;B2219&amp;C2219&amp;E2219,$F$2:$G$7561,2,FALSE))</f>
        <v>0</v>
      </c>
      <c r="J2219" s="3">
        <f>IF(A2219='Enheter, modell og år'!$F$2-1,0,VLOOKUP(A2219-1&amp;B2219&amp;C2219&amp;E2219,$F$2:$G$7561,2,FALSE))</f>
        <v>0</v>
      </c>
    </row>
    <row r="2220" spans="1:10" x14ac:dyDescent="0.25">
      <c r="A2220">
        <f t="shared" ref="A2220:C2220" si="1710">A1680</f>
        <v>2018</v>
      </c>
      <c r="B2220" t="str">
        <f t="shared" si="1710"/>
        <v>RFM</v>
      </c>
      <c r="C2220">
        <f t="shared" si="1710"/>
        <v>0</v>
      </c>
      <c r="D2220">
        <f>IFERROR(VLOOKUP(C2220,'Enheter, modell og år'!$A$2:$B$31,2,FALSE),0)</f>
        <v>0</v>
      </c>
      <c r="E2220" t="str">
        <f>'Liste detaljert wide'!$H$1</f>
        <v>Utvekslingsbev</v>
      </c>
      <c r="F2220" t="str">
        <f t="shared" si="1669"/>
        <v>2018RFM0Utvekslingsbev</v>
      </c>
      <c r="G2220" s="3">
        <f>'Liste detaljert wide'!H60</f>
        <v>0</v>
      </c>
      <c r="H2220" t="str">
        <f>VLOOKUP(E2220,Def!$B$2:$C$15,2,FALSE)</f>
        <v>Utdanningsinsentiv</v>
      </c>
      <c r="I2220" s="3">
        <f>IF(A2220='Enheter, modell og år'!$F$2-1,0,G2220-VLOOKUP(A2220-1&amp;B2220&amp;C2220&amp;E2220,$F$2:$G$7561,2,FALSE))</f>
        <v>0</v>
      </c>
      <c r="J2220" s="3">
        <f>IF(A2220='Enheter, modell og år'!$F$2-1,0,VLOOKUP(A2220-1&amp;B2220&amp;C2220&amp;E2220,$F$2:$G$7561,2,FALSE))</f>
        <v>0</v>
      </c>
    </row>
    <row r="2221" spans="1:10" x14ac:dyDescent="0.25">
      <c r="A2221">
        <f t="shared" ref="A2221:C2221" si="1711">A1681</f>
        <v>2018</v>
      </c>
      <c r="B2221" t="str">
        <f t="shared" si="1711"/>
        <v>RFM</v>
      </c>
      <c r="C2221">
        <f t="shared" si="1711"/>
        <v>0</v>
      </c>
      <c r="D2221">
        <f>IFERROR(VLOOKUP(C2221,'Enheter, modell og år'!$A$2:$B$31,2,FALSE),0)</f>
        <v>0</v>
      </c>
      <c r="E2221" t="str">
        <f>'Liste detaljert wide'!$H$1</f>
        <v>Utvekslingsbev</v>
      </c>
      <c r="F2221" t="str">
        <f t="shared" si="1669"/>
        <v>2018RFM0Utvekslingsbev</v>
      </c>
      <c r="G2221" s="3">
        <f>'Liste detaljert wide'!H61</f>
        <v>0</v>
      </c>
      <c r="H2221" t="str">
        <f>VLOOKUP(E2221,Def!$B$2:$C$15,2,FALSE)</f>
        <v>Utdanningsinsentiv</v>
      </c>
      <c r="I2221" s="3">
        <f>IF(A2221='Enheter, modell og år'!$F$2-1,0,G2221-VLOOKUP(A2221-1&amp;B2221&amp;C2221&amp;E2221,$F$2:$G$7561,2,FALSE))</f>
        <v>0</v>
      </c>
      <c r="J2221" s="3">
        <f>IF(A2221='Enheter, modell og år'!$F$2-1,0,VLOOKUP(A2221-1&amp;B2221&amp;C2221&amp;E2221,$F$2:$G$7561,2,FALSE))</f>
        <v>0</v>
      </c>
    </row>
    <row r="2222" spans="1:10" x14ac:dyDescent="0.25">
      <c r="A2222">
        <f t="shared" ref="A2222:C2222" si="1712">A1682</f>
        <v>2019</v>
      </c>
      <c r="B2222" t="str">
        <f t="shared" si="1712"/>
        <v>RFM</v>
      </c>
      <c r="C2222">
        <f t="shared" si="1712"/>
        <v>0</v>
      </c>
      <c r="D2222">
        <f>IFERROR(VLOOKUP(C2222,'Enheter, modell og år'!$A$2:$B$31,2,FALSE),0)</f>
        <v>0</v>
      </c>
      <c r="E2222" t="str">
        <f>'Liste detaljert wide'!$H$1</f>
        <v>Utvekslingsbev</v>
      </c>
      <c r="F2222" t="str">
        <f t="shared" si="1669"/>
        <v>2019RFM0Utvekslingsbev</v>
      </c>
      <c r="G2222" s="3">
        <f>'Liste detaljert wide'!H62</f>
        <v>0</v>
      </c>
      <c r="H2222" t="str">
        <f>VLOOKUP(E2222,Def!$B$2:$C$15,2,FALSE)</f>
        <v>Utdanningsinsentiv</v>
      </c>
      <c r="I2222" s="3">
        <f>IF(A2222='Enheter, modell og år'!$F$2-1,0,G2222-VLOOKUP(A2222-1&amp;B2222&amp;C2222&amp;E2222,$F$2:$G$7561,2,FALSE))</f>
        <v>0</v>
      </c>
      <c r="J2222" s="3">
        <f>IF(A2222='Enheter, modell og år'!$F$2-1,0,VLOOKUP(A2222-1&amp;B2222&amp;C2222&amp;E2222,$F$2:$G$7561,2,FALSE))</f>
        <v>0</v>
      </c>
    </row>
    <row r="2223" spans="1:10" x14ac:dyDescent="0.25">
      <c r="A2223">
        <f t="shared" ref="A2223:C2223" si="1713">A1683</f>
        <v>2019</v>
      </c>
      <c r="B2223" t="str">
        <f t="shared" si="1713"/>
        <v>RFM</v>
      </c>
      <c r="C2223">
        <f t="shared" si="1713"/>
        <v>0</v>
      </c>
      <c r="D2223">
        <f>IFERROR(VLOOKUP(C2223,'Enheter, modell og år'!$A$2:$B$31,2,FALSE),0)</f>
        <v>0</v>
      </c>
      <c r="E2223" t="str">
        <f>'Liste detaljert wide'!$H$1</f>
        <v>Utvekslingsbev</v>
      </c>
      <c r="F2223" t="str">
        <f t="shared" si="1669"/>
        <v>2019RFM0Utvekslingsbev</v>
      </c>
      <c r="G2223" s="3">
        <f>'Liste detaljert wide'!H63</f>
        <v>0</v>
      </c>
      <c r="H2223" t="str">
        <f>VLOOKUP(E2223,Def!$B$2:$C$15,2,FALSE)</f>
        <v>Utdanningsinsentiv</v>
      </c>
      <c r="I2223" s="3">
        <f>IF(A2223='Enheter, modell og år'!$F$2-1,0,G2223-VLOOKUP(A2223-1&amp;B2223&amp;C2223&amp;E2223,$F$2:$G$7561,2,FALSE))</f>
        <v>0</v>
      </c>
      <c r="J2223" s="3">
        <f>IF(A2223='Enheter, modell og år'!$F$2-1,0,VLOOKUP(A2223-1&amp;B2223&amp;C2223&amp;E2223,$F$2:$G$7561,2,FALSE))</f>
        <v>0</v>
      </c>
    </row>
    <row r="2224" spans="1:10" x14ac:dyDescent="0.25">
      <c r="A2224">
        <f t="shared" ref="A2224:C2224" si="1714">A1684</f>
        <v>2019</v>
      </c>
      <c r="B2224" t="str">
        <f t="shared" si="1714"/>
        <v>RFM</v>
      </c>
      <c r="C2224">
        <f t="shared" si="1714"/>
        <v>0</v>
      </c>
      <c r="D2224">
        <f>IFERROR(VLOOKUP(C2224,'Enheter, modell og år'!$A$2:$B$31,2,FALSE),0)</f>
        <v>0</v>
      </c>
      <c r="E2224" t="str">
        <f>'Liste detaljert wide'!$H$1</f>
        <v>Utvekslingsbev</v>
      </c>
      <c r="F2224" t="str">
        <f t="shared" si="1669"/>
        <v>2019RFM0Utvekslingsbev</v>
      </c>
      <c r="G2224" s="3">
        <f>'Liste detaljert wide'!H64</f>
        <v>0</v>
      </c>
      <c r="H2224" t="str">
        <f>VLOOKUP(E2224,Def!$B$2:$C$15,2,FALSE)</f>
        <v>Utdanningsinsentiv</v>
      </c>
      <c r="I2224" s="3">
        <f>IF(A2224='Enheter, modell og år'!$F$2-1,0,G2224-VLOOKUP(A2224-1&amp;B2224&amp;C2224&amp;E2224,$F$2:$G$7561,2,FALSE))</f>
        <v>0</v>
      </c>
      <c r="J2224" s="3">
        <f>IF(A2224='Enheter, modell og år'!$F$2-1,0,VLOOKUP(A2224-1&amp;B2224&amp;C2224&amp;E2224,$F$2:$G$7561,2,FALSE))</f>
        <v>0</v>
      </c>
    </row>
    <row r="2225" spans="1:10" x14ac:dyDescent="0.25">
      <c r="A2225">
        <f t="shared" ref="A2225:C2225" si="1715">A1685</f>
        <v>2019</v>
      </c>
      <c r="B2225" t="str">
        <f t="shared" si="1715"/>
        <v>RFM</v>
      </c>
      <c r="C2225">
        <f t="shared" si="1715"/>
        <v>0</v>
      </c>
      <c r="D2225">
        <f>IFERROR(VLOOKUP(C2225,'Enheter, modell og år'!$A$2:$B$31,2,FALSE),0)</f>
        <v>0</v>
      </c>
      <c r="E2225" t="str">
        <f>'Liste detaljert wide'!$H$1</f>
        <v>Utvekslingsbev</v>
      </c>
      <c r="F2225" t="str">
        <f t="shared" si="1669"/>
        <v>2019RFM0Utvekslingsbev</v>
      </c>
      <c r="G2225" s="3">
        <f>'Liste detaljert wide'!H65</f>
        <v>0</v>
      </c>
      <c r="H2225" t="str">
        <f>VLOOKUP(E2225,Def!$B$2:$C$15,2,FALSE)</f>
        <v>Utdanningsinsentiv</v>
      </c>
      <c r="I2225" s="3">
        <f>IF(A2225='Enheter, modell og år'!$F$2-1,0,G2225-VLOOKUP(A2225-1&amp;B2225&amp;C2225&amp;E2225,$F$2:$G$7561,2,FALSE))</f>
        <v>0</v>
      </c>
      <c r="J2225" s="3">
        <f>IF(A2225='Enheter, modell og år'!$F$2-1,0,VLOOKUP(A2225-1&amp;B2225&amp;C2225&amp;E2225,$F$2:$G$7561,2,FALSE))</f>
        <v>0</v>
      </c>
    </row>
    <row r="2226" spans="1:10" x14ac:dyDescent="0.25">
      <c r="A2226">
        <f t="shared" ref="A2226:C2226" si="1716">A1686</f>
        <v>2019</v>
      </c>
      <c r="B2226" t="str">
        <f t="shared" si="1716"/>
        <v>RFM</v>
      </c>
      <c r="C2226">
        <f t="shared" si="1716"/>
        <v>0</v>
      </c>
      <c r="D2226">
        <f>IFERROR(VLOOKUP(C2226,'Enheter, modell og år'!$A$2:$B$31,2,FALSE),0)</f>
        <v>0</v>
      </c>
      <c r="E2226" t="str">
        <f>'Liste detaljert wide'!$H$1</f>
        <v>Utvekslingsbev</v>
      </c>
      <c r="F2226" t="str">
        <f t="shared" si="1669"/>
        <v>2019RFM0Utvekslingsbev</v>
      </c>
      <c r="G2226" s="3">
        <f>'Liste detaljert wide'!H66</f>
        <v>0</v>
      </c>
      <c r="H2226" t="str">
        <f>VLOOKUP(E2226,Def!$B$2:$C$15,2,FALSE)</f>
        <v>Utdanningsinsentiv</v>
      </c>
      <c r="I2226" s="3">
        <f>IF(A2226='Enheter, modell og år'!$F$2-1,0,G2226-VLOOKUP(A2226-1&amp;B2226&amp;C2226&amp;E2226,$F$2:$G$7561,2,FALSE))</f>
        <v>0</v>
      </c>
      <c r="J2226" s="3">
        <f>IF(A2226='Enheter, modell og år'!$F$2-1,0,VLOOKUP(A2226-1&amp;B2226&amp;C2226&amp;E2226,$F$2:$G$7561,2,FALSE))</f>
        <v>0</v>
      </c>
    </row>
    <row r="2227" spans="1:10" x14ac:dyDescent="0.25">
      <c r="A2227">
        <f t="shared" ref="A2227:C2227" si="1717">A1687</f>
        <v>2019</v>
      </c>
      <c r="B2227" t="str">
        <f t="shared" si="1717"/>
        <v>RFM</v>
      </c>
      <c r="C2227">
        <f t="shared" si="1717"/>
        <v>0</v>
      </c>
      <c r="D2227">
        <f>IFERROR(VLOOKUP(C2227,'Enheter, modell og år'!$A$2:$B$31,2,FALSE),0)</f>
        <v>0</v>
      </c>
      <c r="E2227" t="str">
        <f>'Liste detaljert wide'!$H$1</f>
        <v>Utvekslingsbev</v>
      </c>
      <c r="F2227" t="str">
        <f t="shared" si="1669"/>
        <v>2019RFM0Utvekslingsbev</v>
      </c>
      <c r="G2227" s="3">
        <f>'Liste detaljert wide'!H67</f>
        <v>0</v>
      </c>
      <c r="H2227" t="str">
        <f>VLOOKUP(E2227,Def!$B$2:$C$15,2,FALSE)</f>
        <v>Utdanningsinsentiv</v>
      </c>
      <c r="I2227" s="3">
        <f>IF(A2227='Enheter, modell og år'!$F$2-1,0,G2227-VLOOKUP(A2227-1&amp;B2227&amp;C2227&amp;E2227,$F$2:$G$7561,2,FALSE))</f>
        <v>0</v>
      </c>
      <c r="J2227" s="3">
        <f>IF(A2227='Enheter, modell og år'!$F$2-1,0,VLOOKUP(A2227-1&amp;B2227&amp;C2227&amp;E2227,$F$2:$G$7561,2,FALSE))</f>
        <v>0</v>
      </c>
    </row>
    <row r="2228" spans="1:10" x14ac:dyDescent="0.25">
      <c r="A2228">
        <f t="shared" ref="A2228:C2228" si="1718">A1688</f>
        <v>2019</v>
      </c>
      <c r="B2228" t="str">
        <f t="shared" si="1718"/>
        <v>RFM</v>
      </c>
      <c r="C2228">
        <f t="shared" si="1718"/>
        <v>0</v>
      </c>
      <c r="D2228">
        <f>IFERROR(VLOOKUP(C2228,'Enheter, modell og år'!$A$2:$B$31,2,FALSE),0)</f>
        <v>0</v>
      </c>
      <c r="E2228" t="str">
        <f>'Liste detaljert wide'!$H$1</f>
        <v>Utvekslingsbev</v>
      </c>
      <c r="F2228" t="str">
        <f t="shared" si="1669"/>
        <v>2019RFM0Utvekslingsbev</v>
      </c>
      <c r="G2228" s="3">
        <f>'Liste detaljert wide'!H68</f>
        <v>0</v>
      </c>
      <c r="H2228" t="str">
        <f>VLOOKUP(E2228,Def!$B$2:$C$15,2,FALSE)</f>
        <v>Utdanningsinsentiv</v>
      </c>
      <c r="I2228" s="3">
        <f>IF(A2228='Enheter, modell og år'!$F$2-1,0,G2228-VLOOKUP(A2228-1&amp;B2228&amp;C2228&amp;E2228,$F$2:$G$7561,2,FALSE))</f>
        <v>0</v>
      </c>
      <c r="J2228" s="3">
        <f>IF(A2228='Enheter, modell og år'!$F$2-1,0,VLOOKUP(A2228-1&amp;B2228&amp;C2228&amp;E2228,$F$2:$G$7561,2,FALSE))</f>
        <v>0</v>
      </c>
    </row>
    <row r="2229" spans="1:10" x14ac:dyDescent="0.25">
      <c r="A2229">
        <f t="shared" ref="A2229:C2229" si="1719">A1689</f>
        <v>2019</v>
      </c>
      <c r="B2229" t="str">
        <f t="shared" si="1719"/>
        <v>RFM</v>
      </c>
      <c r="C2229">
        <f t="shared" si="1719"/>
        <v>0</v>
      </c>
      <c r="D2229">
        <f>IFERROR(VLOOKUP(C2229,'Enheter, modell og år'!$A$2:$B$31,2,FALSE),0)</f>
        <v>0</v>
      </c>
      <c r="E2229" t="str">
        <f>'Liste detaljert wide'!$H$1</f>
        <v>Utvekslingsbev</v>
      </c>
      <c r="F2229" t="str">
        <f t="shared" si="1669"/>
        <v>2019RFM0Utvekslingsbev</v>
      </c>
      <c r="G2229" s="3">
        <f>'Liste detaljert wide'!H69</f>
        <v>0</v>
      </c>
      <c r="H2229" t="str">
        <f>VLOOKUP(E2229,Def!$B$2:$C$15,2,FALSE)</f>
        <v>Utdanningsinsentiv</v>
      </c>
      <c r="I2229" s="3">
        <f>IF(A2229='Enheter, modell og år'!$F$2-1,0,G2229-VLOOKUP(A2229-1&amp;B2229&amp;C2229&amp;E2229,$F$2:$G$7561,2,FALSE))</f>
        <v>0</v>
      </c>
      <c r="J2229" s="3">
        <f>IF(A2229='Enheter, modell og år'!$F$2-1,0,VLOOKUP(A2229-1&amp;B2229&amp;C2229&amp;E2229,$F$2:$G$7561,2,FALSE))</f>
        <v>0</v>
      </c>
    </row>
    <row r="2230" spans="1:10" x14ac:dyDescent="0.25">
      <c r="A2230">
        <f t="shared" ref="A2230:C2230" si="1720">A1690</f>
        <v>2019</v>
      </c>
      <c r="B2230" t="str">
        <f t="shared" si="1720"/>
        <v>RFM</v>
      </c>
      <c r="C2230">
        <f t="shared" si="1720"/>
        <v>0</v>
      </c>
      <c r="D2230">
        <f>IFERROR(VLOOKUP(C2230,'Enheter, modell og år'!$A$2:$B$31,2,FALSE),0)</f>
        <v>0</v>
      </c>
      <c r="E2230" t="str">
        <f>'Liste detaljert wide'!$H$1</f>
        <v>Utvekslingsbev</v>
      </c>
      <c r="F2230" t="str">
        <f t="shared" si="1669"/>
        <v>2019RFM0Utvekslingsbev</v>
      </c>
      <c r="G2230" s="3">
        <f>'Liste detaljert wide'!H70</f>
        <v>0</v>
      </c>
      <c r="H2230" t="str">
        <f>VLOOKUP(E2230,Def!$B$2:$C$15,2,FALSE)</f>
        <v>Utdanningsinsentiv</v>
      </c>
      <c r="I2230" s="3">
        <f>IF(A2230='Enheter, modell og år'!$F$2-1,0,G2230-VLOOKUP(A2230-1&amp;B2230&amp;C2230&amp;E2230,$F$2:$G$7561,2,FALSE))</f>
        <v>0</v>
      </c>
      <c r="J2230" s="3">
        <f>IF(A2230='Enheter, modell og år'!$F$2-1,0,VLOOKUP(A2230-1&amp;B2230&amp;C2230&amp;E2230,$F$2:$G$7561,2,FALSE))</f>
        <v>0</v>
      </c>
    </row>
    <row r="2231" spans="1:10" x14ac:dyDescent="0.25">
      <c r="A2231">
        <f t="shared" ref="A2231:C2231" si="1721">A1691</f>
        <v>2019</v>
      </c>
      <c r="B2231" t="str">
        <f t="shared" si="1721"/>
        <v>RFM</v>
      </c>
      <c r="C2231">
        <f t="shared" si="1721"/>
        <v>0</v>
      </c>
      <c r="D2231">
        <f>IFERROR(VLOOKUP(C2231,'Enheter, modell og år'!$A$2:$B$31,2,FALSE),0)</f>
        <v>0</v>
      </c>
      <c r="E2231" t="str">
        <f>'Liste detaljert wide'!$H$1</f>
        <v>Utvekslingsbev</v>
      </c>
      <c r="F2231" t="str">
        <f t="shared" si="1669"/>
        <v>2019RFM0Utvekslingsbev</v>
      </c>
      <c r="G2231" s="3">
        <f>'Liste detaljert wide'!H71</f>
        <v>0</v>
      </c>
      <c r="H2231" t="str">
        <f>VLOOKUP(E2231,Def!$B$2:$C$15,2,FALSE)</f>
        <v>Utdanningsinsentiv</v>
      </c>
      <c r="I2231" s="3">
        <f>IF(A2231='Enheter, modell og år'!$F$2-1,0,G2231-VLOOKUP(A2231-1&amp;B2231&amp;C2231&amp;E2231,$F$2:$G$7561,2,FALSE))</f>
        <v>0</v>
      </c>
      <c r="J2231" s="3">
        <f>IF(A2231='Enheter, modell og år'!$F$2-1,0,VLOOKUP(A2231-1&amp;B2231&amp;C2231&amp;E2231,$F$2:$G$7561,2,FALSE))</f>
        <v>0</v>
      </c>
    </row>
    <row r="2232" spans="1:10" x14ac:dyDescent="0.25">
      <c r="A2232">
        <f t="shared" ref="A2232:C2232" si="1722">A1692</f>
        <v>2019</v>
      </c>
      <c r="B2232" t="str">
        <f t="shared" si="1722"/>
        <v>RFM</v>
      </c>
      <c r="C2232">
        <f t="shared" si="1722"/>
        <v>0</v>
      </c>
      <c r="D2232">
        <f>IFERROR(VLOOKUP(C2232,'Enheter, modell og år'!$A$2:$B$31,2,FALSE),0)</f>
        <v>0</v>
      </c>
      <c r="E2232" t="str">
        <f>'Liste detaljert wide'!$H$1</f>
        <v>Utvekslingsbev</v>
      </c>
      <c r="F2232" t="str">
        <f t="shared" si="1669"/>
        <v>2019RFM0Utvekslingsbev</v>
      </c>
      <c r="G2232" s="3">
        <f>'Liste detaljert wide'!H72</f>
        <v>0</v>
      </c>
      <c r="H2232" t="str">
        <f>VLOOKUP(E2232,Def!$B$2:$C$15,2,FALSE)</f>
        <v>Utdanningsinsentiv</v>
      </c>
      <c r="I2232" s="3">
        <f>IF(A2232='Enheter, modell og år'!$F$2-1,0,G2232-VLOOKUP(A2232-1&amp;B2232&amp;C2232&amp;E2232,$F$2:$G$7561,2,FALSE))</f>
        <v>0</v>
      </c>
      <c r="J2232" s="3">
        <f>IF(A2232='Enheter, modell og år'!$F$2-1,0,VLOOKUP(A2232-1&amp;B2232&amp;C2232&amp;E2232,$F$2:$G$7561,2,FALSE))</f>
        <v>0</v>
      </c>
    </row>
    <row r="2233" spans="1:10" x14ac:dyDescent="0.25">
      <c r="A2233">
        <f t="shared" ref="A2233:C2233" si="1723">A1693</f>
        <v>2019</v>
      </c>
      <c r="B2233" t="str">
        <f t="shared" si="1723"/>
        <v>RFM</v>
      </c>
      <c r="C2233">
        <f t="shared" si="1723"/>
        <v>0</v>
      </c>
      <c r="D2233">
        <f>IFERROR(VLOOKUP(C2233,'Enheter, modell og år'!$A$2:$B$31,2,FALSE),0)</f>
        <v>0</v>
      </c>
      <c r="E2233" t="str">
        <f>'Liste detaljert wide'!$H$1</f>
        <v>Utvekslingsbev</v>
      </c>
      <c r="F2233" t="str">
        <f t="shared" si="1669"/>
        <v>2019RFM0Utvekslingsbev</v>
      </c>
      <c r="G2233" s="3">
        <f>'Liste detaljert wide'!H73</f>
        <v>0</v>
      </c>
      <c r="H2233" t="str">
        <f>VLOOKUP(E2233,Def!$B$2:$C$15,2,FALSE)</f>
        <v>Utdanningsinsentiv</v>
      </c>
      <c r="I2233" s="3">
        <f>IF(A2233='Enheter, modell og år'!$F$2-1,0,G2233-VLOOKUP(A2233-1&amp;B2233&amp;C2233&amp;E2233,$F$2:$G$7561,2,FALSE))</f>
        <v>0</v>
      </c>
      <c r="J2233" s="3">
        <f>IF(A2233='Enheter, modell og år'!$F$2-1,0,VLOOKUP(A2233-1&amp;B2233&amp;C2233&amp;E2233,$F$2:$G$7561,2,FALSE))</f>
        <v>0</v>
      </c>
    </row>
    <row r="2234" spans="1:10" x14ac:dyDescent="0.25">
      <c r="A2234">
        <f t="shared" ref="A2234:C2234" si="1724">A1694</f>
        <v>2019</v>
      </c>
      <c r="B2234" t="str">
        <f t="shared" si="1724"/>
        <v>RFM</v>
      </c>
      <c r="C2234">
        <f t="shared" si="1724"/>
        <v>0</v>
      </c>
      <c r="D2234">
        <f>IFERROR(VLOOKUP(C2234,'Enheter, modell og år'!$A$2:$B$31,2,FALSE),0)</f>
        <v>0</v>
      </c>
      <c r="E2234" t="str">
        <f>'Liste detaljert wide'!$H$1</f>
        <v>Utvekslingsbev</v>
      </c>
      <c r="F2234" t="str">
        <f t="shared" si="1669"/>
        <v>2019RFM0Utvekslingsbev</v>
      </c>
      <c r="G2234" s="3">
        <f>'Liste detaljert wide'!H74</f>
        <v>0</v>
      </c>
      <c r="H2234" t="str">
        <f>VLOOKUP(E2234,Def!$B$2:$C$15,2,FALSE)</f>
        <v>Utdanningsinsentiv</v>
      </c>
      <c r="I2234" s="3">
        <f>IF(A2234='Enheter, modell og år'!$F$2-1,0,G2234-VLOOKUP(A2234-1&amp;B2234&amp;C2234&amp;E2234,$F$2:$G$7561,2,FALSE))</f>
        <v>0</v>
      </c>
      <c r="J2234" s="3">
        <f>IF(A2234='Enheter, modell og år'!$F$2-1,0,VLOOKUP(A2234-1&amp;B2234&amp;C2234&amp;E2234,$F$2:$G$7561,2,FALSE))</f>
        <v>0</v>
      </c>
    </row>
    <row r="2235" spans="1:10" x14ac:dyDescent="0.25">
      <c r="A2235">
        <f t="shared" ref="A2235:C2235" si="1725">A1695</f>
        <v>2019</v>
      </c>
      <c r="B2235" t="str">
        <f t="shared" si="1725"/>
        <v>RFM</v>
      </c>
      <c r="C2235">
        <f t="shared" si="1725"/>
        <v>0</v>
      </c>
      <c r="D2235">
        <f>IFERROR(VLOOKUP(C2235,'Enheter, modell og år'!$A$2:$B$31,2,FALSE),0)</f>
        <v>0</v>
      </c>
      <c r="E2235" t="str">
        <f>'Liste detaljert wide'!$H$1</f>
        <v>Utvekslingsbev</v>
      </c>
      <c r="F2235" t="str">
        <f t="shared" si="1669"/>
        <v>2019RFM0Utvekslingsbev</v>
      </c>
      <c r="G2235" s="3">
        <f>'Liste detaljert wide'!H75</f>
        <v>0</v>
      </c>
      <c r="H2235" t="str">
        <f>VLOOKUP(E2235,Def!$B$2:$C$15,2,FALSE)</f>
        <v>Utdanningsinsentiv</v>
      </c>
      <c r="I2235" s="3">
        <f>IF(A2235='Enheter, modell og år'!$F$2-1,0,G2235-VLOOKUP(A2235-1&amp;B2235&amp;C2235&amp;E2235,$F$2:$G$7561,2,FALSE))</f>
        <v>0</v>
      </c>
      <c r="J2235" s="3">
        <f>IF(A2235='Enheter, modell og år'!$F$2-1,0,VLOOKUP(A2235-1&amp;B2235&amp;C2235&amp;E2235,$F$2:$G$7561,2,FALSE))</f>
        <v>0</v>
      </c>
    </row>
    <row r="2236" spans="1:10" x14ac:dyDescent="0.25">
      <c r="A2236">
        <f t="shared" ref="A2236:C2236" si="1726">A1696</f>
        <v>2019</v>
      </c>
      <c r="B2236" t="str">
        <f t="shared" si="1726"/>
        <v>RFM</v>
      </c>
      <c r="C2236">
        <f t="shared" si="1726"/>
        <v>0</v>
      </c>
      <c r="D2236">
        <f>IFERROR(VLOOKUP(C2236,'Enheter, modell og år'!$A$2:$B$31,2,FALSE),0)</f>
        <v>0</v>
      </c>
      <c r="E2236" t="str">
        <f>'Liste detaljert wide'!$H$1</f>
        <v>Utvekslingsbev</v>
      </c>
      <c r="F2236" t="str">
        <f t="shared" si="1669"/>
        <v>2019RFM0Utvekslingsbev</v>
      </c>
      <c r="G2236" s="3">
        <f>'Liste detaljert wide'!H76</f>
        <v>0</v>
      </c>
      <c r="H2236" t="str">
        <f>VLOOKUP(E2236,Def!$B$2:$C$15,2,FALSE)</f>
        <v>Utdanningsinsentiv</v>
      </c>
      <c r="I2236" s="3">
        <f>IF(A2236='Enheter, modell og år'!$F$2-1,0,G2236-VLOOKUP(A2236-1&amp;B2236&amp;C2236&amp;E2236,$F$2:$G$7561,2,FALSE))</f>
        <v>0</v>
      </c>
      <c r="J2236" s="3">
        <f>IF(A2236='Enheter, modell og år'!$F$2-1,0,VLOOKUP(A2236-1&amp;B2236&amp;C2236&amp;E2236,$F$2:$G$7561,2,FALSE))</f>
        <v>0</v>
      </c>
    </row>
    <row r="2237" spans="1:10" x14ac:dyDescent="0.25">
      <c r="A2237">
        <f t="shared" ref="A2237:C2237" si="1727">A1697</f>
        <v>2019</v>
      </c>
      <c r="B2237" t="str">
        <f t="shared" si="1727"/>
        <v>RFM</v>
      </c>
      <c r="C2237">
        <f t="shared" si="1727"/>
        <v>0</v>
      </c>
      <c r="D2237">
        <f>IFERROR(VLOOKUP(C2237,'Enheter, modell og år'!$A$2:$B$31,2,FALSE),0)</f>
        <v>0</v>
      </c>
      <c r="E2237" t="str">
        <f>'Liste detaljert wide'!$H$1</f>
        <v>Utvekslingsbev</v>
      </c>
      <c r="F2237" t="str">
        <f t="shared" si="1669"/>
        <v>2019RFM0Utvekslingsbev</v>
      </c>
      <c r="G2237" s="3">
        <f>'Liste detaljert wide'!H77</f>
        <v>0</v>
      </c>
      <c r="H2237" t="str">
        <f>VLOOKUP(E2237,Def!$B$2:$C$15,2,FALSE)</f>
        <v>Utdanningsinsentiv</v>
      </c>
      <c r="I2237" s="3">
        <f>IF(A2237='Enheter, modell og år'!$F$2-1,0,G2237-VLOOKUP(A2237-1&amp;B2237&amp;C2237&amp;E2237,$F$2:$G$7561,2,FALSE))</f>
        <v>0</v>
      </c>
      <c r="J2237" s="3">
        <f>IF(A2237='Enheter, modell og år'!$F$2-1,0,VLOOKUP(A2237-1&amp;B2237&amp;C2237&amp;E2237,$F$2:$G$7561,2,FALSE))</f>
        <v>0</v>
      </c>
    </row>
    <row r="2238" spans="1:10" x14ac:dyDescent="0.25">
      <c r="A2238">
        <f t="shared" ref="A2238:C2238" si="1728">A1698</f>
        <v>2019</v>
      </c>
      <c r="B2238" t="str">
        <f t="shared" si="1728"/>
        <v>RFM</v>
      </c>
      <c r="C2238">
        <f t="shared" si="1728"/>
        <v>0</v>
      </c>
      <c r="D2238">
        <f>IFERROR(VLOOKUP(C2238,'Enheter, modell og år'!$A$2:$B$31,2,FALSE),0)</f>
        <v>0</v>
      </c>
      <c r="E2238" t="str">
        <f>'Liste detaljert wide'!$H$1</f>
        <v>Utvekslingsbev</v>
      </c>
      <c r="F2238" t="str">
        <f t="shared" si="1669"/>
        <v>2019RFM0Utvekslingsbev</v>
      </c>
      <c r="G2238" s="3">
        <f>'Liste detaljert wide'!H78</f>
        <v>0</v>
      </c>
      <c r="H2238" t="str">
        <f>VLOOKUP(E2238,Def!$B$2:$C$15,2,FALSE)</f>
        <v>Utdanningsinsentiv</v>
      </c>
      <c r="I2238" s="3">
        <f>IF(A2238='Enheter, modell og år'!$F$2-1,0,G2238-VLOOKUP(A2238-1&amp;B2238&amp;C2238&amp;E2238,$F$2:$G$7561,2,FALSE))</f>
        <v>0</v>
      </c>
      <c r="J2238" s="3">
        <f>IF(A2238='Enheter, modell og år'!$F$2-1,0,VLOOKUP(A2238-1&amp;B2238&amp;C2238&amp;E2238,$F$2:$G$7561,2,FALSE))</f>
        <v>0</v>
      </c>
    </row>
    <row r="2239" spans="1:10" x14ac:dyDescent="0.25">
      <c r="A2239">
        <f t="shared" ref="A2239:C2239" si="1729">A1699</f>
        <v>2019</v>
      </c>
      <c r="B2239" t="str">
        <f t="shared" si="1729"/>
        <v>RFM</v>
      </c>
      <c r="C2239">
        <f t="shared" si="1729"/>
        <v>0</v>
      </c>
      <c r="D2239">
        <f>IFERROR(VLOOKUP(C2239,'Enheter, modell og år'!$A$2:$B$31,2,FALSE),0)</f>
        <v>0</v>
      </c>
      <c r="E2239" t="str">
        <f>'Liste detaljert wide'!$H$1</f>
        <v>Utvekslingsbev</v>
      </c>
      <c r="F2239" t="str">
        <f t="shared" si="1669"/>
        <v>2019RFM0Utvekslingsbev</v>
      </c>
      <c r="G2239" s="3">
        <f>'Liste detaljert wide'!H79</f>
        <v>0</v>
      </c>
      <c r="H2239" t="str">
        <f>VLOOKUP(E2239,Def!$B$2:$C$15,2,FALSE)</f>
        <v>Utdanningsinsentiv</v>
      </c>
      <c r="I2239" s="3">
        <f>IF(A2239='Enheter, modell og år'!$F$2-1,0,G2239-VLOOKUP(A2239-1&amp;B2239&amp;C2239&amp;E2239,$F$2:$G$7561,2,FALSE))</f>
        <v>0</v>
      </c>
      <c r="J2239" s="3">
        <f>IF(A2239='Enheter, modell og år'!$F$2-1,0,VLOOKUP(A2239-1&amp;B2239&amp;C2239&amp;E2239,$F$2:$G$7561,2,FALSE))</f>
        <v>0</v>
      </c>
    </row>
    <row r="2240" spans="1:10" x14ac:dyDescent="0.25">
      <c r="A2240">
        <f t="shared" ref="A2240:C2240" si="1730">A1700</f>
        <v>2019</v>
      </c>
      <c r="B2240" t="str">
        <f t="shared" si="1730"/>
        <v>RFM</v>
      </c>
      <c r="C2240">
        <f t="shared" si="1730"/>
        <v>0</v>
      </c>
      <c r="D2240">
        <f>IFERROR(VLOOKUP(C2240,'Enheter, modell og år'!$A$2:$B$31,2,FALSE),0)</f>
        <v>0</v>
      </c>
      <c r="E2240" t="str">
        <f>'Liste detaljert wide'!$H$1</f>
        <v>Utvekslingsbev</v>
      </c>
      <c r="F2240" t="str">
        <f t="shared" si="1669"/>
        <v>2019RFM0Utvekslingsbev</v>
      </c>
      <c r="G2240" s="3">
        <f>'Liste detaljert wide'!H80</f>
        <v>0</v>
      </c>
      <c r="H2240" t="str">
        <f>VLOOKUP(E2240,Def!$B$2:$C$15,2,FALSE)</f>
        <v>Utdanningsinsentiv</v>
      </c>
      <c r="I2240" s="3">
        <f>IF(A2240='Enheter, modell og år'!$F$2-1,0,G2240-VLOOKUP(A2240-1&amp;B2240&amp;C2240&amp;E2240,$F$2:$G$7561,2,FALSE))</f>
        <v>0</v>
      </c>
      <c r="J2240" s="3">
        <f>IF(A2240='Enheter, modell og år'!$F$2-1,0,VLOOKUP(A2240-1&amp;B2240&amp;C2240&amp;E2240,$F$2:$G$7561,2,FALSE))</f>
        <v>0</v>
      </c>
    </row>
    <row r="2241" spans="1:10" x14ac:dyDescent="0.25">
      <c r="A2241">
        <f t="shared" ref="A2241:C2241" si="1731">A1701</f>
        <v>2019</v>
      </c>
      <c r="B2241" t="str">
        <f t="shared" si="1731"/>
        <v>RFM</v>
      </c>
      <c r="C2241">
        <f t="shared" si="1731"/>
        <v>0</v>
      </c>
      <c r="D2241">
        <f>IFERROR(VLOOKUP(C2241,'Enheter, modell og år'!$A$2:$B$31,2,FALSE),0)</f>
        <v>0</v>
      </c>
      <c r="E2241" t="str">
        <f>'Liste detaljert wide'!$H$1</f>
        <v>Utvekslingsbev</v>
      </c>
      <c r="F2241" t="str">
        <f t="shared" si="1669"/>
        <v>2019RFM0Utvekslingsbev</v>
      </c>
      <c r="G2241" s="3">
        <f>'Liste detaljert wide'!H81</f>
        <v>0</v>
      </c>
      <c r="H2241" t="str">
        <f>VLOOKUP(E2241,Def!$B$2:$C$15,2,FALSE)</f>
        <v>Utdanningsinsentiv</v>
      </c>
      <c r="I2241" s="3">
        <f>IF(A2241='Enheter, modell og år'!$F$2-1,0,G2241-VLOOKUP(A2241-1&amp;B2241&amp;C2241&amp;E2241,$F$2:$G$7561,2,FALSE))</f>
        <v>0</v>
      </c>
      <c r="J2241" s="3">
        <f>IF(A2241='Enheter, modell og år'!$F$2-1,0,VLOOKUP(A2241-1&amp;B2241&amp;C2241&amp;E2241,$F$2:$G$7561,2,FALSE))</f>
        <v>0</v>
      </c>
    </row>
    <row r="2242" spans="1:10" x14ac:dyDescent="0.25">
      <c r="A2242">
        <f t="shared" ref="A2242:C2242" si="1732">A1702</f>
        <v>2019</v>
      </c>
      <c r="B2242" t="str">
        <f t="shared" si="1732"/>
        <v>RFM</v>
      </c>
      <c r="C2242">
        <f t="shared" si="1732"/>
        <v>0</v>
      </c>
      <c r="D2242">
        <f>IFERROR(VLOOKUP(C2242,'Enheter, modell og år'!$A$2:$B$31,2,FALSE),0)</f>
        <v>0</v>
      </c>
      <c r="E2242" t="str">
        <f>'Liste detaljert wide'!$H$1</f>
        <v>Utvekslingsbev</v>
      </c>
      <c r="F2242" t="str">
        <f t="shared" si="1669"/>
        <v>2019RFM0Utvekslingsbev</v>
      </c>
      <c r="G2242" s="3">
        <f>'Liste detaljert wide'!H82</f>
        <v>0</v>
      </c>
      <c r="H2242" t="str">
        <f>VLOOKUP(E2242,Def!$B$2:$C$15,2,FALSE)</f>
        <v>Utdanningsinsentiv</v>
      </c>
      <c r="I2242" s="3">
        <f>IF(A2242='Enheter, modell og år'!$F$2-1,0,G2242-VLOOKUP(A2242-1&amp;B2242&amp;C2242&amp;E2242,$F$2:$G$7561,2,FALSE))</f>
        <v>0</v>
      </c>
      <c r="J2242" s="3">
        <f>IF(A2242='Enheter, modell og år'!$F$2-1,0,VLOOKUP(A2242-1&amp;B2242&amp;C2242&amp;E2242,$F$2:$G$7561,2,FALSE))</f>
        <v>0</v>
      </c>
    </row>
    <row r="2243" spans="1:10" x14ac:dyDescent="0.25">
      <c r="A2243">
        <f t="shared" ref="A2243:C2243" si="1733">A1703</f>
        <v>2019</v>
      </c>
      <c r="B2243" t="str">
        <f t="shared" si="1733"/>
        <v>RFM</v>
      </c>
      <c r="C2243">
        <f t="shared" si="1733"/>
        <v>0</v>
      </c>
      <c r="D2243">
        <f>IFERROR(VLOOKUP(C2243,'Enheter, modell og år'!$A$2:$B$31,2,FALSE),0)</f>
        <v>0</v>
      </c>
      <c r="E2243" t="str">
        <f>'Liste detaljert wide'!$H$1</f>
        <v>Utvekslingsbev</v>
      </c>
      <c r="F2243" t="str">
        <f t="shared" ref="F2243:F2306" si="1734">A2243&amp;B2243&amp;C2243&amp;E2243</f>
        <v>2019RFM0Utvekslingsbev</v>
      </c>
      <c r="G2243" s="3">
        <f>'Liste detaljert wide'!H83</f>
        <v>0</v>
      </c>
      <c r="H2243" t="str">
        <f>VLOOKUP(E2243,Def!$B$2:$C$15,2,FALSE)</f>
        <v>Utdanningsinsentiv</v>
      </c>
      <c r="I2243" s="3">
        <f>IF(A2243='Enheter, modell og år'!$F$2-1,0,G2243-VLOOKUP(A2243-1&amp;B2243&amp;C2243&amp;E2243,$F$2:$G$7561,2,FALSE))</f>
        <v>0</v>
      </c>
      <c r="J2243" s="3">
        <f>IF(A2243='Enheter, modell og år'!$F$2-1,0,VLOOKUP(A2243-1&amp;B2243&amp;C2243&amp;E2243,$F$2:$G$7561,2,FALSE))</f>
        <v>0</v>
      </c>
    </row>
    <row r="2244" spans="1:10" x14ac:dyDescent="0.25">
      <c r="A2244">
        <f t="shared" ref="A2244:C2244" si="1735">A1704</f>
        <v>2019</v>
      </c>
      <c r="B2244" t="str">
        <f t="shared" si="1735"/>
        <v>RFM</v>
      </c>
      <c r="C2244">
        <f t="shared" si="1735"/>
        <v>0</v>
      </c>
      <c r="D2244">
        <f>IFERROR(VLOOKUP(C2244,'Enheter, modell og år'!$A$2:$B$31,2,FALSE),0)</f>
        <v>0</v>
      </c>
      <c r="E2244" t="str">
        <f>'Liste detaljert wide'!$H$1</f>
        <v>Utvekslingsbev</v>
      </c>
      <c r="F2244" t="str">
        <f t="shared" si="1734"/>
        <v>2019RFM0Utvekslingsbev</v>
      </c>
      <c r="G2244" s="3">
        <f>'Liste detaljert wide'!H84</f>
        <v>0</v>
      </c>
      <c r="H2244" t="str">
        <f>VLOOKUP(E2244,Def!$B$2:$C$15,2,FALSE)</f>
        <v>Utdanningsinsentiv</v>
      </c>
      <c r="I2244" s="3">
        <f>IF(A2244='Enheter, modell og år'!$F$2-1,0,G2244-VLOOKUP(A2244-1&amp;B2244&amp;C2244&amp;E2244,$F$2:$G$7561,2,FALSE))</f>
        <v>0</v>
      </c>
      <c r="J2244" s="3">
        <f>IF(A2244='Enheter, modell og år'!$F$2-1,0,VLOOKUP(A2244-1&amp;B2244&amp;C2244&amp;E2244,$F$2:$G$7561,2,FALSE))</f>
        <v>0</v>
      </c>
    </row>
    <row r="2245" spans="1:10" x14ac:dyDescent="0.25">
      <c r="A2245">
        <f t="shared" ref="A2245:C2245" si="1736">A1705</f>
        <v>2019</v>
      </c>
      <c r="B2245" t="str">
        <f t="shared" si="1736"/>
        <v>RFM</v>
      </c>
      <c r="C2245">
        <f t="shared" si="1736"/>
        <v>0</v>
      </c>
      <c r="D2245">
        <f>IFERROR(VLOOKUP(C2245,'Enheter, modell og år'!$A$2:$B$31,2,FALSE),0)</f>
        <v>0</v>
      </c>
      <c r="E2245" t="str">
        <f>'Liste detaljert wide'!$H$1</f>
        <v>Utvekslingsbev</v>
      </c>
      <c r="F2245" t="str">
        <f t="shared" si="1734"/>
        <v>2019RFM0Utvekslingsbev</v>
      </c>
      <c r="G2245" s="3">
        <f>'Liste detaljert wide'!H85</f>
        <v>0</v>
      </c>
      <c r="H2245" t="str">
        <f>VLOOKUP(E2245,Def!$B$2:$C$15,2,FALSE)</f>
        <v>Utdanningsinsentiv</v>
      </c>
      <c r="I2245" s="3">
        <f>IF(A2245='Enheter, modell og år'!$F$2-1,0,G2245-VLOOKUP(A2245-1&amp;B2245&amp;C2245&amp;E2245,$F$2:$G$7561,2,FALSE))</f>
        <v>0</v>
      </c>
      <c r="J2245" s="3">
        <f>IF(A2245='Enheter, modell og år'!$F$2-1,0,VLOOKUP(A2245-1&amp;B2245&amp;C2245&amp;E2245,$F$2:$G$7561,2,FALSE))</f>
        <v>0</v>
      </c>
    </row>
    <row r="2246" spans="1:10" x14ac:dyDescent="0.25">
      <c r="A2246">
        <f t="shared" ref="A2246:C2246" si="1737">A1706</f>
        <v>2019</v>
      </c>
      <c r="B2246" t="str">
        <f t="shared" si="1737"/>
        <v>RFM</v>
      </c>
      <c r="C2246">
        <f t="shared" si="1737"/>
        <v>0</v>
      </c>
      <c r="D2246">
        <f>IFERROR(VLOOKUP(C2246,'Enheter, modell og år'!$A$2:$B$31,2,FALSE),0)</f>
        <v>0</v>
      </c>
      <c r="E2246" t="str">
        <f>'Liste detaljert wide'!$H$1</f>
        <v>Utvekslingsbev</v>
      </c>
      <c r="F2246" t="str">
        <f t="shared" si="1734"/>
        <v>2019RFM0Utvekslingsbev</v>
      </c>
      <c r="G2246" s="3">
        <f>'Liste detaljert wide'!H86</f>
        <v>0</v>
      </c>
      <c r="H2246" t="str">
        <f>VLOOKUP(E2246,Def!$B$2:$C$15,2,FALSE)</f>
        <v>Utdanningsinsentiv</v>
      </c>
      <c r="I2246" s="3">
        <f>IF(A2246='Enheter, modell og år'!$F$2-1,0,G2246-VLOOKUP(A2246-1&amp;B2246&amp;C2246&amp;E2246,$F$2:$G$7561,2,FALSE))</f>
        <v>0</v>
      </c>
      <c r="J2246" s="3">
        <f>IF(A2246='Enheter, modell og år'!$F$2-1,0,VLOOKUP(A2246-1&amp;B2246&amp;C2246&amp;E2246,$F$2:$G$7561,2,FALSE))</f>
        <v>0</v>
      </c>
    </row>
    <row r="2247" spans="1:10" x14ac:dyDescent="0.25">
      <c r="A2247">
        <f t="shared" ref="A2247:C2247" si="1738">A1707</f>
        <v>2019</v>
      </c>
      <c r="B2247" t="str">
        <f t="shared" si="1738"/>
        <v>RFM</v>
      </c>
      <c r="C2247">
        <f t="shared" si="1738"/>
        <v>0</v>
      </c>
      <c r="D2247">
        <f>IFERROR(VLOOKUP(C2247,'Enheter, modell og år'!$A$2:$B$31,2,FALSE),0)</f>
        <v>0</v>
      </c>
      <c r="E2247" t="str">
        <f>'Liste detaljert wide'!$H$1</f>
        <v>Utvekslingsbev</v>
      </c>
      <c r="F2247" t="str">
        <f t="shared" si="1734"/>
        <v>2019RFM0Utvekslingsbev</v>
      </c>
      <c r="G2247" s="3">
        <f>'Liste detaljert wide'!H87</f>
        <v>0</v>
      </c>
      <c r="H2247" t="str">
        <f>VLOOKUP(E2247,Def!$B$2:$C$15,2,FALSE)</f>
        <v>Utdanningsinsentiv</v>
      </c>
      <c r="I2247" s="3">
        <f>IF(A2247='Enheter, modell og år'!$F$2-1,0,G2247-VLOOKUP(A2247-1&amp;B2247&amp;C2247&amp;E2247,$F$2:$G$7561,2,FALSE))</f>
        <v>0</v>
      </c>
      <c r="J2247" s="3">
        <f>IF(A2247='Enheter, modell og år'!$F$2-1,0,VLOOKUP(A2247-1&amp;B2247&amp;C2247&amp;E2247,$F$2:$G$7561,2,FALSE))</f>
        <v>0</v>
      </c>
    </row>
    <row r="2248" spans="1:10" x14ac:dyDescent="0.25">
      <c r="A2248">
        <f t="shared" ref="A2248:C2248" si="1739">A1708</f>
        <v>2019</v>
      </c>
      <c r="B2248" t="str">
        <f t="shared" si="1739"/>
        <v>RFM</v>
      </c>
      <c r="C2248">
        <f t="shared" si="1739"/>
        <v>0</v>
      </c>
      <c r="D2248">
        <f>IFERROR(VLOOKUP(C2248,'Enheter, modell og år'!$A$2:$B$31,2,FALSE),0)</f>
        <v>0</v>
      </c>
      <c r="E2248" t="str">
        <f>'Liste detaljert wide'!$H$1</f>
        <v>Utvekslingsbev</v>
      </c>
      <c r="F2248" t="str">
        <f t="shared" si="1734"/>
        <v>2019RFM0Utvekslingsbev</v>
      </c>
      <c r="G2248" s="3">
        <f>'Liste detaljert wide'!H88</f>
        <v>0</v>
      </c>
      <c r="H2248" t="str">
        <f>VLOOKUP(E2248,Def!$B$2:$C$15,2,FALSE)</f>
        <v>Utdanningsinsentiv</v>
      </c>
      <c r="I2248" s="3">
        <f>IF(A2248='Enheter, modell og år'!$F$2-1,0,G2248-VLOOKUP(A2248-1&amp;B2248&amp;C2248&amp;E2248,$F$2:$G$7561,2,FALSE))</f>
        <v>0</v>
      </c>
      <c r="J2248" s="3">
        <f>IF(A2248='Enheter, modell og år'!$F$2-1,0,VLOOKUP(A2248-1&amp;B2248&amp;C2248&amp;E2248,$F$2:$G$7561,2,FALSE))</f>
        <v>0</v>
      </c>
    </row>
    <row r="2249" spans="1:10" x14ac:dyDescent="0.25">
      <c r="A2249">
        <f t="shared" ref="A2249:C2249" si="1740">A1709</f>
        <v>2019</v>
      </c>
      <c r="B2249" t="str">
        <f t="shared" si="1740"/>
        <v>RFM</v>
      </c>
      <c r="C2249">
        <f t="shared" si="1740"/>
        <v>0</v>
      </c>
      <c r="D2249">
        <f>IFERROR(VLOOKUP(C2249,'Enheter, modell og år'!$A$2:$B$31,2,FALSE),0)</f>
        <v>0</v>
      </c>
      <c r="E2249" t="str">
        <f>'Liste detaljert wide'!$H$1</f>
        <v>Utvekslingsbev</v>
      </c>
      <c r="F2249" t="str">
        <f t="shared" si="1734"/>
        <v>2019RFM0Utvekslingsbev</v>
      </c>
      <c r="G2249" s="3">
        <f>'Liste detaljert wide'!H89</f>
        <v>0</v>
      </c>
      <c r="H2249" t="str">
        <f>VLOOKUP(E2249,Def!$B$2:$C$15,2,FALSE)</f>
        <v>Utdanningsinsentiv</v>
      </c>
      <c r="I2249" s="3">
        <f>IF(A2249='Enheter, modell og år'!$F$2-1,0,G2249-VLOOKUP(A2249-1&amp;B2249&amp;C2249&amp;E2249,$F$2:$G$7561,2,FALSE))</f>
        <v>0</v>
      </c>
      <c r="J2249" s="3">
        <f>IF(A2249='Enheter, modell og år'!$F$2-1,0,VLOOKUP(A2249-1&amp;B2249&amp;C2249&amp;E2249,$F$2:$G$7561,2,FALSE))</f>
        <v>0</v>
      </c>
    </row>
    <row r="2250" spans="1:10" x14ac:dyDescent="0.25">
      <c r="A2250">
        <f t="shared" ref="A2250:C2250" si="1741">A1710</f>
        <v>2019</v>
      </c>
      <c r="B2250" t="str">
        <f t="shared" si="1741"/>
        <v>RFM</v>
      </c>
      <c r="C2250">
        <f t="shared" si="1741"/>
        <v>0</v>
      </c>
      <c r="D2250">
        <f>IFERROR(VLOOKUP(C2250,'Enheter, modell og år'!$A$2:$B$31,2,FALSE),0)</f>
        <v>0</v>
      </c>
      <c r="E2250" t="str">
        <f>'Liste detaljert wide'!$H$1</f>
        <v>Utvekslingsbev</v>
      </c>
      <c r="F2250" t="str">
        <f t="shared" si="1734"/>
        <v>2019RFM0Utvekslingsbev</v>
      </c>
      <c r="G2250" s="3">
        <f>'Liste detaljert wide'!H90</f>
        <v>0</v>
      </c>
      <c r="H2250" t="str">
        <f>VLOOKUP(E2250,Def!$B$2:$C$15,2,FALSE)</f>
        <v>Utdanningsinsentiv</v>
      </c>
      <c r="I2250" s="3">
        <f>IF(A2250='Enheter, modell og år'!$F$2-1,0,G2250-VLOOKUP(A2250-1&amp;B2250&amp;C2250&amp;E2250,$F$2:$G$7561,2,FALSE))</f>
        <v>0</v>
      </c>
      <c r="J2250" s="3">
        <f>IF(A2250='Enheter, modell og år'!$F$2-1,0,VLOOKUP(A2250-1&amp;B2250&amp;C2250&amp;E2250,$F$2:$G$7561,2,FALSE))</f>
        <v>0</v>
      </c>
    </row>
    <row r="2251" spans="1:10" x14ac:dyDescent="0.25">
      <c r="A2251">
        <f t="shared" ref="A2251:C2251" si="1742">A1711</f>
        <v>2019</v>
      </c>
      <c r="B2251" t="str">
        <f t="shared" si="1742"/>
        <v>RFM</v>
      </c>
      <c r="C2251">
        <f t="shared" si="1742"/>
        <v>0</v>
      </c>
      <c r="D2251">
        <f>IFERROR(VLOOKUP(C2251,'Enheter, modell og år'!$A$2:$B$31,2,FALSE),0)</f>
        <v>0</v>
      </c>
      <c r="E2251" t="str">
        <f>'Liste detaljert wide'!$H$1</f>
        <v>Utvekslingsbev</v>
      </c>
      <c r="F2251" t="str">
        <f t="shared" si="1734"/>
        <v>2019RFM0Utvekslingsbev</v>
      </c>
      <c r="G2251" s="3">
        <f>'Liste detaljert wide'!H91</f>
        <v>0</v>
      </c>
      <c r="H2251" t="str">
        <f>VLOOKUP(E2251,Def!$B$2:$C$15,2,FALSE)</f>
        <v>Utdanningsinsentiv</v>
      </c>
      <c r="I2251" s="3">
        <f>IF(A2251='Enheter, modell og år'!$F$2-1,0,G2251-VLOOKUP(A2251-1&amp;B2251&amp;C2251&amp;E2251,$F$2:$G$7561,2,FALSE))</f>
        <v>0</v>
      </c>
      <c r="J2251" s="3">
        <f>IF(A2251='Enheter, modell og år'!$F$2-1,0,VLOOKUP(A2251-1&amp;B2251&amp;C2251&amp;E2251,$F$2:$G$7561,2,FALSE))</f>
        <v>0</v>
      </c>
    </row>
    <row r="2252" spans="1:10" x14ac:dyDescent="0.25">
      <c r="A2252">
        <f t="shared" ref="A2252:C2252" si="1743">A1712</f>
        <v>2020</v>
      </c>
      <c r="B2252" t="str">
        <f t="shared" si="1743"/>
        <v>RFM</v>
      </c>
      <c r="C2252">
        <f t="shared" si="1743"/>
        <v>0</v>
      </c>
      <c r="D2252">
        <f>IFERROR(VLOOKUP(C2252,'Enheter, modell og år'!$A$2:$B$31,2,FALSE),0)</f>
        <v>0</v>
      </c>
      <c r="E2252" t="str">
        <f>'Liste detaljert wide'!$H$1</f>
        <v>Utvekslingsbev</v>
      </c>
      <c r="F2252" t="str">
        <f t="shared" si="1734"/>
        <v>2020RFM0Utvekslingsbev</v>
      </c>
      <c r="G2252" s="3">
        <f>'Liste detaljert wide'!H92</f>
        <v>0</v>
      </c>
      <c r="H2252" t="str">
        <f>VLOOKUP(E2252,Def!$B$2:$C$15,2,FALSE)</f>
        <v>Utdanningsinsentiv</v>
      </c>
      <c r="I2252" s="3">
        <f>IF(A2252='Enheter, modell og år'!$F$2-1,0,G2252-VLOOKUP(A2252-1&amp;B2252&amp;C2252&amp;E2252,$F$2:$G$7561,2,FALSE))</f>
        <v>0</v>
      </c>
      <c r="J2252" s="3">
        <f>IF(A2252='Enheter, modell og år'!$F$2-1,0,VLOOKUP(A2252-1&amp;B2252&amp;C2252&amp;E2252,$F$2:$G$7561,2,FALSE))</f>
        <v>0</v>
      </c>
    </row>
    <row r="2253" spans="1:10" x14ac:dyDescent="0.25">
      <c r="A2253">
        <f t="shared" ref="A2253:C2253" si="1744">A1713</f>
        <v>2020</v>
      </c>
      <c r="B2253" t="str">
        <f t="shared" si="1744"/>
        <v>RFM</v>
      </c>
      <c r="C2253">
        <f t="shared" si="1744"/>
        <v>0</v>
      </c>
      <c r="D2253">
        <f>IFERROR(VLOOKUP(C2253,'Enheter, modell og år'!$A$2:$B$31,2,FALSE),0)</f>
        <v>0</v>
      </c>
      <c r="E2253" t="str">
        <f>'Liste detaljert wide'!$H$1</f>
        <v>Utvekslingsbev</v>
      </c>
      <c r="F2253" t="str">
        <f t="shared" si="1734"/>
        <v>2020RFM0Utvekslingsbev</v>
      </c>
      <c r="G2253" s="3">
        <f>'Liste detaljert wide'!H93</f>
        <v>0</v>
      </c>
      <c r="H2253" t="str">
        <f>VLOOKUP(E2253,Def!$B$2:$C$15,2,FALSE)</f>
        <v>Utdanningsinsentiv</v>
      </c>
      <c r="I2253" s="3">
        <f>IF(A2253='Enheter, modell og år'!$F$2-1,0,G2253-VLOOKUP(A2253-1&amp;B2253&amp;C2253&amp;E2253,$F$2:$G$7561,2,FALSE))</f>
        <v>0</v>
      </c>
      <c r="J2253" s="3">
        <f>IF(A2253='Enheter, modell og år'!$F$2-1,0,VLOOKUP(A2253-1&amp;B2253&amp;C2253&amp;E2253,$F$2:$G$7561,2,FALSE))</f>
        <v>0</v>
      </c>
    </row>
    <row r="2254" spans="1:10" x14ac:dyDescent="0.25">
      <c r="A2254">
        <f t="shared" ref="A2254:C2254" si="1745">A1714</f>
        <v>2020</v>
      </c>
      <c r="B2254" t="str">
        <f t="shared" si="1745"/>
        <v>RFM</v>
      </c>
      <c r="C2254">
        <f t="shared" si="1745"/>
        <v>0</v>
      </c>
      <c r="D2254">
        <f>IFERROR(VLOOKUP(C2254,'Enheter, modell og år'!$A$2:$B$31,2,FALSE),0)</f>
        <v>0</v>
      </c>
      <c r="E2254" t="str">
        <f>'Liste detaljert wide'!$H$1</f>
        <v>Utvekslingsbev</v>
      </c>
      <c r="F2254" t="str">
        <f t="shared" si="1734"/>
        <v>2020RFM0Utvekslingsbev</v>
      </c>
      <c r="G2254" s="3">
        <f>'Liste detaljert wide'!H94</f>
        <v>0</v>
      </c>
      <c r="H2254" t="str">
        <f>VLOOKUP(E2254,Def!$B$2:$C$15,2,FALSE)</f>
        <v>Utdanningsinsentiv</v>
      </c>
      <c r="I2254" s="3">
        <f>IF(A2254='Enheter, modell og år'!$F$2-1,0,G2254-VLOOKUP(A2254-1&amp;B2254&amp;C2254&amp;E2254,$F$2:$G$7561,2,FALSE))</f>
        <v>0</v>
      </c>
      <c r="J2254" s="3">
        <f>IF(A2254='Enheter, modell og år'!$F$2-1,0,VLOOKUP(A2254-1&amp;B2254&amp;C2254&amp;E2254,$F$2:$G$7561,2,FALSE))</f>
        <v>0</v>
      </c>
    </row>
    <row r="2255" spans="1:10" x14ac:dyDescent="0.25">
      <c r="A2255">
        <f t="shared" ref="A2255:C2255" si="1746">A1715</f>
        <v>2020</v>
      </c>
      <c r="B2255" t="str">
        <f t="shared" si="1746"/>
        <v>RFM</v>
      </c>
      <c r="C2255">
        <f t="shared" si="1746"/>
        <v>0</v>
      </c>
      <c r="D2255">
        <f>IFERROR(VLOOKUP(C2255,'Enheter, modell og år'!$A$2:$B$31,2,FALSE),0)</f>
        <v>0</v>
      </c>
      <c r="E2255" t="str">
        <f>'Liste detaljert wide'!$H$1</f>
        <v>Utvekslingsbev</v>
      </c>
      <c r="F2255" t="str">
        <f t="shared" si="1734"/>
        <v>2020RFM0Utvekslingsbev</v>
      </c>
      <c r="G2255" s="3">
        <f>'Liste detaljert wide'!H95</f>
        <v>0</v>
      </c>
      <c r="H2255" t="str">
        <f>VLOOKUP(E2255,Def!$B$2:$C$15,2,FALSE)</f>
        <v>Utdanningsinsentiv</v>
      </c>
      <c r="I2255" s="3">
        <f>IF(A2255='Enheter, modell og år'!$F$2-1,0,G2255-VLOOKUP(A2255-1&amp;B2255&amp;C2255&amp;E2255,$F$2:$G$7561,2,FALSE))</f>
        <v>0</v>
      </c>
      <c r="J2255" s="3">
        <f>IF(A2255='Enheter, modell og år'!$F$2-1,0,VLOOKUP(A2255-1&amp;B2255&amp;C2255&amp;E2255,$F$2:$G$7561,2,FALSE))</f>
        <v>0</v>
      </c>
    </row>
    <row r="2256" spans="1:10" x14ac:dyDescent="0.25">
      <c r="A2256">
        <f t="shared" ref="A2256:C2256" si="1747">A1716</f>
        <v>2020</v>
      </c>
      <c r="B2256" t="str">
        <f t="shared" si="1747"/>
        <v>RFM</v>
      </c>
      <c r="C2256">
        <f t="shared" si="1747"/>
        <v>0</v>
      </c>
      <c r="D2256">
        <f>IFERROR(VLOOKUP(C2256,'Enheter, modell og år'!$A$2:$B$31,2,FALSE),0)</f>
        <v>0</v>
      </c>
      <c r="E2256" t="str">
        <f>'Liste detaljert wide'!$H$1</f>
        <v>Utvekslingsbev</v>
      </c>
      <c r="F2256" t="str">
        <f t="shared" si="1734"/>
        <v>2020RFM0Utvekslingsbev</v>
      </c>
      <c r="G2256" s="3">
        <f>'Liste detaljert wide'!H96</f>
        <v>0</v>
      </c>
      <c r="H2256" t="str">
        <f>VLOOKUP(E2256,Def!$B$2:$C$15,2,FALSE)</f>
        <v>Utdanningsinsentiv</v>
      </c>
      <c r="I2256" s="3">
        <f>IF(A2256='Enheter, modell og år'!$F$2-1,0,G2256-VLOOKUP(A2256-1&amp;B2256&amp;C2256&amp;E2256,$F$2:$G$7561,2,FALSE))</f>
        <v>0</v>
      </c>
      <c r="J2256" s="3">
        <f>IF(A2256='Enheter, modell og år'!$F$2-1,0,VLOOKUP(A2256-1&amp;B2256&amp;C2256&amp;E2256,$F$2:$G$7561,2,FALSE))</f>
        <v>0</v>
      </c>
    </row>
    <row r="2257" spans="1:10" x14ac:dyDescent="0.25">
      <c r="A2257">
        <f t="shared" ref="A2257:C2257" si="1748">A1717</f>
        <v>2020</v>
      </c>
      <c r="B2257" t="str">
        <f t="shared" si="1748"/>
        <v>RFM</v>
      </c>
      <c r="C2257">
        <f t="shared" si="1748"/>
        <v>0</v>
      </c>
      <c r="D2257">
        <f>IFERROR(VLOOKUP(C2257,'Enheter, modell og år'!$A$2:$B$31,2,FALSE),0)</f>
        <v>0</v>
      </c>
      <c r="E2257" t="str">
        <f>'Liste detaljert wide'!$H$1</f>
        <v>Utvekslingsbev</v>
      </c>
      <c r="F2257" t="str">
        <f t="shared" si="1734"/>
        <v>2020RFM0Utvekslingsbev</v>
      </c>
      <c r="G2257" s="3">
        <f>'Liste detaljert wide'!H97</f>
        <v>0</v>
      </c>
      <c r="H2257" t="str">
        <f>VLOOKUP(E2257,Def!$B$2:$C$15,2,FALSE)</f>
        <v>Utdanningsinsentiv</v>
      </c>
      <c r="I2257" s="3">
        <f>IF(A2257='Enheter, modell og år'!$F$2-1,0,G2257-VLOOKUP(A2257-1&amp;B2257&amp;C2257&amp;E2257,$F$2:$G$7561,2,FALSE))</f>
        <v>0</v>
      </c>
      <c r="J2257" s="3">
        <f>IF(A2257='Enheter, modell og år'!$F$2-1,0,VLOOKUP(A2257-1&amp;B2257&amp;C2257&amp;E2257,$F$2:$G$7561,2,FALSE))</f>
        <v>0</v>
      </c>
    </row>
    <row r="2258" spans="1:10" x14ac:dyDescent="0.25">
      <c r="A2258">
        <f t="shared" ref="A2258:C2258" si="1749">A1718</f>
        <v>2020</v>
      </c>
      <c r="B2258" t="str">
        <f t="shared" si="1749"/>
        <v>RFM</v>
      </c>
      <c r="C2258">
        <f t="shared" si="1749"/>
        <v>0</v>
      </c>
      <c r="D2258">
        <f>IFERROR(VLOOKUP(C2258,'Enheter, modell og år'!$A$2:$B$31,2,FALSE),0)</f>
        <v>0</v>
      </c>
      <c r="E2258" t="str">
        <f>'Liste detaljert wide'!$H$1</f>
        <v>Utvekslingsbev</v>
      </c>
      <c r="F2258" t="str">
        <f t="shared" si="1734"/>
        <v>2020RFM0Utvekslingsbev</v>
      </c>
      <c r="G2258" s="3">
        <f>'Liste detaljert wide'!H98</f>
        <v>0</v>
      </c>
      <c r="H2258" t="str">
        <f>VLOOKUP(E2258,Def!$B$2:$C$15,2,FALSE)</f>
        <v>Utdanningsinsentiv</v>
      </c>
      <c r="I2258" s="3">
        <f>IF(A2258='Enheter, modell og år'!$F$2-1,0,G2258-VLOOKUP(A2258-1&amp;B2258&amp;C2258&amp;E2258,$F$2:$G$7561,2,FALSE))</f>
        <v>0</v>
      </c>
      <c r="J2258" s="3">
        <f>IF(A2258='Enheter, modell og år'!$F$2-1,0,VLOOKUP(A2258-1&amp;B2258&amp;C2258&amp;E2258,$F$2:$G$7561,2,FALSE))</f>
        <v>0</v>
      </c>
    </row>
    <row r="2259" spans="1:10" x14ac:dyDescent="0.25">
      <c r="A2259">
        <f t="shared" ref="A2259:C2259" si="1750">A1719</f>
        <v>2020</v>
      </c>
      <c r="B2259" t="str">
        <f t="shared" si="1750"/>
        <v>RFM</v>
      </c>
      <c r="C2259">
        <f t="shared" si="1750"/>
        <v>0</v>
      </c>
      <c r="D2259">
        <f>IFERROR(VLOOKUP(C2259,'Enheter, modell og år'!$A$2:$B$31,2,FALSE),0)</f>
        <v>0</v>
      </c>
      <c r="E2259" t="str">
        <f>'Liste detaljert wide'!$H$1</f>
        <v>Utvekslingsbev</v>
      </c>
      <c r="F2259" t="str">
        <f t="shared" si="1734"/>
        <v>2020RFM0Utvekslingsbev</v>
      </c>
      <c r="G2259" s="3">
        <f>'Liste detaljert wide'!H99</f>
        <v>0</v>
      </c>
      <c r="H2259" t="str">
        <f>VLOOKUP(E2259,Def!$B$2:$C$15,2,FALSE)</f>
        <v>Utdanningsinsentiv</v>
      </c>
      <c r="I2259" s="3">
        <f>IF(A2259='Enheter, modell og år'!$F$2-1,0,G2259-VLOOKUP(A2259-1&amp;B2259&amp;C2259&amp;E2259,$F$2:$G$7561,2,FALSE))</f>
        <v>0</v>
      </c>
      <c r="J2259" s="3">
        <f>IF(A2259='Enheter, modell og år'!$F$2-1,0,VLOOKUP(A2259-1&amp;B2259&amp;C2259&amp;E2259,$F$2:$G$7561,2,FALSE))</f>
        <v>0</v>
      </c>
    </row>
    <row r="2260" spans="1:10" x14ac:dyDescent="0.25">
      <c r="A2260">
        <f t="shared" ref="A2260:C2260" si="1751">A1720</f>
        <v>2020</v>
      </c>
      <c r="B2260" t="str">
        <f t="shared" si="1751"/>
        <v>RFM</v>
      </c>
      <c r="C2260">
        <f t="shared" si="1751"/>
        <v>0</v>
      </c>
      <c r="D2260">
        <f>IFERROR(VLOOKUP(C2260,'Enheter, modell og år'!$A$2:$B$31,2,FALSE),0)</f>
        <v>0</v>
      </c>
      <c r="E2260" t="str">
        <f>'Liste detaljert wide'!$H$1</f>
        <v>Utvekslingsbev</v>
      </c>
      <c r="F2260" t="str">
        <f t="shared" si="1734"/>
        <v>2020RFM0Utvekslingsbev</v>
      </c>
      <c r="G2260" s="3">
        <f>'Liste detaljert wide'!H100</f>
        <v>0</v>
      </c>
      <c r="H2260" t="str">
        <f>VLOOKUP(E2260,Def!$B$2:$C$15,2,FALSE)</f>
        <v>Utdanningsinsentiv</v>
      </c>
      <c r="I2260" s="3">
        <f>IF(A2260='Enheter, modell og år'!$F$2-1,0,G2260-VLOOKUP(A2260-1&amp;B2260&amp;C2260&amp;E2260,$F$2:$G$7561,2,FALSE))</f>
        <v>0</v>
      </c>
      <c r="J2260" s="3">
        <f>IF(A2260='Enheter, modell og år'!$F$2-1,0,VLOOKUP(A2260-1&amp;B2260&amp;C2260&amp;E2260,$F$2:$G$7561,2,FALSE))</f>
        <v>0</v>
      </c>
    </row>
    <row r="2261" spans="1:10" x14ac:dyDescent="0.25">
      <c r="A2261">
        <f t="shared" ref="A2261:C2261" si="1752">A1721</f>
        <v>2020</v>
      </c>
      <c r="B2261" t="str">
        <f t="shared" si="1752"/>
        <v>RFM</v>
      </c>
      <c r="C2261">
        <f t="shared" si="1752"/>
        <v>0</v>
      </c>
      <c r="D2261">
        <f>IFERROR(VLOOKUP(C2261,'Enheter, modell og år'!$A$2:$B$31,2,FALSE),0)</f>
        <v>0</v>
      </c>
      <c r="E2261" t="str">
        <f>'Liste detaljert wide'!$H$1</f>
        <v>Utvekslingsbev</v>
      </c>
      <c r="F2261" t="str">
        <f t="shared" si="1734"/>
        <v>2020RFM0Utvekslingsbev</v>
      </c>
      <c r="G2261" s="3">
        <f>'Liste detaljert wide'!H101</f>
        <v>0</v>
      </c>
      <c r="H2261" t="str">
        <f>VLOOKUP(E2261,Def!$B$2:$C$15,2,FALSE)</f>
        <v>Utdanningsinsentiv</v>
      </c>
      <c r="I2261" s="3">
        <f>IF(A2261='Enheter, modell og år'!$F$2-1,0,G2261-VLOOKUP(A2261-1&amp;B2261&amp;C2261&amp;E2261,$F$2:$G$7561,2,FALSE))</f>
        <v>0</v>
      </c>
      <c r="J2261" s="3">
        <f>IF(A2261='Enheter, modell og år'!$F$2-1,0,VLOOKUP(A2261-1&amp;B2261&amp;C2261&amp;E2261,$F$2:$G$7561,2,FALSE))</f>
        <v>0</v>
      </c>
    </row>
    <row r="2262" spans="1:10" x14ac:dyDescent="0.25">
      <c r="A2262">
        <f t="shared" ref="A2262:C2262" si="1753">A1722</f>
        <v>2020</v>
      </c>
      <c r="B2262" t="str">
        <f t="shared" si="1753"/>
        <v>RFM</v>
      </c>
      <c r="C2262">
        <f t="shared" si="1753"/>
        <v>0</v>
      </c>
      <c r="D2262">
        <f>IFERROR(VLOOKUP(C2262,'Enheter, modell og år'!$A$2:$B$31,2,FALSE),0)</f>
        <v>0</v>
      </c>
      <c r="E2262" t="str">
        <f>'Liste detaljert wide'!$H$1</f>
        <v>Utvekslingsbev</v>
      </c>
      <c r="F2262" t="str">
        <f t="shared" si="1734"/>
        <v>2020RFM0Utvekslingsbev</v>
      </c>
      <c r="G2262" s="3">
        <f>'Liste detaljert wide'!H102</f>
        <v>0</v>
      </c>
      <c r="H2262" t="str">
        <f>VLOOKUP(E2262,Def!$B$2:$C$15,2,FALSE)</f>
        <v>Utdanningsinsentiv</v>
      </c>
      <c r="I2262" s="3">
        <f>IF(A2262='Enheter, modell og år'!$F$2-1,0,G2262-VLOOKUP(A2262-1&amp;B2262&amp;C2262&amp;E2262,$F$2:$G$7561,2,FALSE))</f>
        <v>0</v>
      </c>
      <c r="J2262" s="3">
        <f>IF(A2262='Enheter, modell og år'!$F$2-1,0,VLOOKUP(A2262-1&amp;B2262&amp;C2262&amp;E2262,$F$2:$G$7561,2,FALSE))</f>
        <v>0</v>
      </c>
    </row>
    <row r="2263" spans="1:10" x14ac:dyDescent="0.25">
      <c r="A2263">
        <f t="shared" ref="A2263:C2263" si="1754">A1723</f>
        <v>2020</v>
      </c>
      <c r="B2263" t="str">
        <f t="shared" si="1754"/>
        <v>RFM</v>
      </c>
      <c r="C2263">
        <f t="shared" si="1754"/>
        <v>0</v>
      </c>
      <c r="D2263">
        <f>IFERROR(VLOOKUP(C2263,'Enheter, modell og år'!$A$2:$B$31,2,FALSE),0)</f>
        <v>0</v>
      </c>
      <c r="E2263" t="str">
        <f>'Liste detaljert wide'!$H$1</f>
        <v>Utvekslingsbev</v>
      </c>
      <c r="F2263" t="str">
        <f t="shared" si="1734"/>
        <v>2020RFM0Utvekslingsbev</v>
      </c>
      <c r="G2263" s="3">
        <f>'Liste detaljert wide'!H103</f>
        <v>0</v>
      </c>
      <c r="H2263" t="str">
        <f>VLOOKUP(E2263,Def!$B$2:$C$15,2,FALSE)</f>
        <v>Utdanningsinsentiv</v>
      </c>
      <c r="I2263" s="3">
        <f>IF(A2263='Enheter, modell og år'!$F$2-1,0,G2263-VLOOKUP(A2263-1&amp;B2263&amp;C2263&amp;E2263,$F$2:$G$7561,2,FALSE))</f>
        <v>0</v>
      </c>
      <c r="J2263" s="3">
        <f>IF(A2263='Enheter, modell og år'!$F$2-1,0,VLOOKUP(A2263-1&amp;B2263&amp;C2263&amp;E2263,$F$2:$G$7561,2,FALSE))</f>
        <v>0</v>
      </c>
    </row>
    <row r="2264" spans="1:10" x14ac:dyDescent="0.25">
      <c r="A2264">
        <f t="shared" ref="A2264:C2264" si="1755">A1724</f>
        <v>2020</v>
      </c>
      <c r="B2264" t="str">
        <f t="shared" si="1755"/>
        <v>RFM</v>
      </c>
      <c r="C2264">
        <f t="shared" si="1755"/>
        <v>0</v>
      </c>
      <c r="D2264">
        <f>IFERROR(VLOOKUP(C2264,'Enheter, modell og år'!$A$2:$B$31,2,FALSE),0)</f>
        <v>0</v>
      </c>
      <c r="E2264" t="str">
        <f>'Liste detaljert wide'!$H$1</f>
        <v>Utvekslingsbev</v>
      </c>
      <c r="F2264" t="str">
        <f t="shared" si="1734"/>
        <v>2020RFM0Utvekslingsbev</v>
      </c>
      <c r="G2264" s="3">
        <f>'Liste detaljert wide'!H104</f>
        <v>0</v>
      </c>
      <c r="H2264" t="str">
        <f>VLOOKUP(E2264,Def!$B$2:$C$15,2,FALSE)</f>
        <v>Utdanningsinsentiv</v>
      </c>
      <c r="I2264" s="3">
        <f>IF(A2264='Enheter, modell og år'!$F$2-1,0,G2264-VLOOKUP(A2264-1&amp;B2264&amp;C2264&amp;E2264,$F$2:$G$7561,2,FALSE))</f>
        <v>0</v>
      </c>
      <c r="J2264" s="3">
        <f>IF(A2264='Enheter, modell og år'!$F$2-1,0,VLOOKUP(A2264-1&amp;B2264&amp;C2264&amp;E2264,$F$2:$G$7561,2,FALSE))</f>
        <v>0</v>
      </c>
    </row>
    <row r="2265" spans="1:10" x14ac:dyDescent="0.25">
      <c r="A2265">
        <f t="shared" ref="A2265:C2265" si="1756">A1725</f>
        <v>2020</v>
      </c>
      <c r="B2265" t="str">
        <f t="shared" si="1756"/>
        <v>RFM</v>
      </c>
      <c r="C2265">
        <f t="shared" si="1756"/>
        <v>0</v>
      </c>
      <c r="D2265">
        <f>IFERROR(VLOOKUP(C2265,'Enheter, modell og år'!$A$2:$B$31,2,FALSE),0)</f>
        <v>0</v>
      </c>
      <c r="E2265" t="str">
        <f>'Liste detaljert wide'!$H$1</f>
        <v>Utvekslingsbev</v>
      </c>
      <c r="F2265" t="str">
        <f t="shared" si="1734"/>
        <v>2020RFM0Utvekslingsbev</v>
      </c>
      <c r="G2265" s="3">
        <f>'Liste detaljert wide'!H105</f>
        <v>0</v>
      </c>
      <c r="H2265" t="str">
        <f>VLOOKUP(E2265,Def!$B$2:$C$15,2,FALSE)</f>
        <v>Utdanningsinsentiv</v>
      </c>
      <c r="I2265" s="3">
        <f>IF(A2265='Enheter, modell og år'!$F$2-1,0,G2265-VLOOKUP(A2265-1&amp;B2265&amp;C2265&amp;E2265,$F$2:$G$7561,2,FALSE))</f>
        <v>0</v>
      </c>
      <c r="J2265" s="3">
        <f>IF(A2265='Enheter, modell og år'!$F$2-1,0,VLOOKUP(A2265-1&amp;B2265&amp;C2265&amp;E2265,$F$2:$G$7561,2,FALSE))</f>
        <v>0</v>
      </c>
    </row>
    <row r="2266" spans="1:10" x14ac:dyDescent="0.25">
      <c r="A2266">
        <f t="shared" ref="A2266:C2266" si="1757">A1726</f>
        <v>2020</v>
      </c>
      <c r="B2266" t="str">
        <f t="shared" si="1757"/>
        <v>RFM</v>
      </c>
      <c r="C2266">
        <f t="shared" si="1757"/>
        <v>0</v>
      </c>
      <c r="D2266">
        <f>IFERROR(VLOOKUP(C2266,'Enheter, modell og år'!$A$2:$B$31,2,FALSE),0)</f>
        <v>0</v>
      </c>
      <c r="E2266" t="str">
        <f>'Liste detaljert wide'!$H$1</f>
        <v>Utvekslingsbev</v>
      </c>
      <c r="F2266" t="str">
        <f t="shared" si="1734"/>
        <v>2020RFM0Utvekslingsbev</v>
      </c>
      <c r="G2266" s="3">
        <f>'Liste detaljert wide'!H106</f>
        <v>0</v>
      </c>
      <c r="H2266" t="str">
        <f>VLOOKUP(E2266,Def!$B$2:$C$15,2,FALSE)</f>
        <v>Utdanningsinsentiv</v>
      </c>
      <c r="I2266" s="3">
        <f>IF(A2266='Enheter, modell og år'!$F$2-1,0,G2266-VLOOKUP(A2266-1&amp;B2266&amp;C2266&amp;E2266,$F$2:$G$7561,2,FALSE))</f>
        <v>0</v>
      </c>
      <c r="J2266" s="3">
        <f>IF(A2266='Enheter, modell og år'!$F$2-1,0,VLOOKUP(A2266-1&amp;B2266&amp;C2266&amp;E2266,$F$2:$G$7561,2,FALSE))</f>
        <v>0</v>
      </c>
    </row>
    <row r="2267" spans="1:10" x14ac:dyDescent="0.25">
      <c r="A2267">
        <f t="shared" ref="A2267:C2267" si="1758">A1727</f>
        <v>2020</v>
      </c>
      <c r="B2267" t="str">
        <f t="shared" si="1758"/>
        <v>RFM</v>
      </c>
      <c r="C2267">
        <f t="shared" si="1758"/>
        <v>0</v>
      </c>
      <c r="D2267">
        <f>IFERROR(VLOOKUP(C2267,'Enheter, modell og år'!$A$2:$B$31,2,FALSE),0)</f>
        <v>0</v>
      </c>
      <c r="E2267" t="str">
        <f>'Liste detaljert wide'!$H$1</f>
        <v>Utvekslingsbev</v>
      </c>
      <c r="F2267" t="str">
        <f t="shared" si="1734"/>
        <v>2020RFM0Utvekslingsbev</v>
      </c>
      <c r="G2267" s="3">
        <f>'Liste detaljert wide'!H107</f>
        <v>0</v>
      </c>
      <c r="H2267" t="str">
        <f>VLOOKUP(E2267,Def!$B$2:$C$15,2,FALSE)</f>
        <v>Utdanningsinsentiv</v>
      </c>
      <c r="I2267" s="3">
        <f>IF(A2267='Enheter, modell og år'!$F$2-1,0,G2267-VLOOKUP(A2267-1&amp;B2267&amp;C2267&amp;E2267,$F$2:$G$7561,2,FALSE))</f>
        <v>0</v>
      </c>
      <c r="J2267" s="3">
        <f>IF(A2267='Enheter, modell og år'!$F$2-1,0,VLOOKUP(A2267-1&amp;B2267&amp;C2267&amp;E2267,$F$2:$G$7561,2,FALSE))</f>
        <v>0</v>
      </c>
    </row>
    <row r="2268" spans="1:10" x14ac:dyDescent="0.25">
      <c r="A2268">
        <f t="shared" ref="A2268:C2268" si="1759">A1728</f>
        <v>2020</v>
      </c>
      <c r="B2268" t="str">
        <f t="shared" si="1759"/>
        <v>RFM</v>
      </c>
      <c r="C2268">
        <f t="shared" si="1759"/>
        <v>0</v>
      </c>
      <c r="D2268">
        <f>IFERROR(VLOOKUP(C2268,'Enheter, modell og år'!$A$2:$B$31,2,FALSE),0)</f>
        <v>0</v>
      </c>
      <c r="E2268" t="str">
        <f>'Liste detaljert wide'!$H$1</f>
        <v>Utvekslingsbev</v>
      </c>
      <c r="F2268" t="str">
        <f t="shared" si="1734"/>
        <v>2020RFM0Utvekslingsbev</v>
      </c>
      <c r="G2268" s="3">
        <f>'Liste detaljert wide'!H108</f>
        <v>0</v>
      </c>
      <c r="H2268" t="str">
        <f>VLOOKUP(E2268,Def!$B$2:$C$15,2,FALSE)</f>
        <v>Utdanningsinsentiv</v>
      </c>
      <c r="I2268" s="3">
        <f>IF(A2268='Enheter, modell og år'!$F$2-1,0,G2268-VLOOKUP(A2268-1&amp;B2268&amp;C2268&amp;E2268,$F$2:$G$7561,2,FALSE))</f>
        <v>0</v>
      </c>
      <c r="J2268" s="3">
        <f>IF(A2268='Enheter, modell og år'!$F$2-1,0,VLOOKUP(A2268-1&amp;B2268&amp;C2268&amp;E2268,$F$2:$G$7561,2,FALSE))</f>
        <v>0</v>
      </c>
    </row>
    <row r="2269" spans="1:10" x14ac:dyDescent="0.25">
      <c r="A2269">
        <f t="shared" ref="A2269:C2269" si="1760">A1729</f>
        <v>2020</v>
      </c>
      <c r="B2269" t="str">
        <f t="shared" si="1760"/>
        <v>RFM</v>
      </c>
      <c r="C2269">
        <f t="shared" si="1760"/>
        <v>0</v>
      </c>
      <c r="D2269">
        <f>IFERROR(VLOOKUP(C2269,'Enheter, modell og år'!$A$2:$B$31,2,FALSE),0)</f>
        <v>0</v>
      </c>
      <c r="E2269" t="str">
        <f>'Liste detaljert wide'!$H$1</f>
        <v>Utvekslingsbev</v>
      </c>
      <c r="F2269" t="str">
        <f t="shared" si="1734"/>
        <v>2020RFM0Utvekslingsbev</v>
      </c>
      <c r="G2269" s="3">
        <f>'Liste detaljert wide'!H109</f>
        <v>0</v>
      </c>
      <c r="H2269" t="str">
        <f>VLOOKUP(E2269,Def!$B$2:$C$15,2,FALSE)</f>
        <v>Utdanningsinsentiv</v>
      </c>
      <c r="I2269" s="3">
        <f>IF(A2269='Enheter, modell og år'!$F$2-1,0,G2269-VLOOKUP(A2269-1&amp;B2269&amp;C2269&amp;E2269,$F$2:$G$7561,2,FALSE))</f>
        <v>0</v>
      </c>
      <c r="J2269" s="3">
        <f>IF(A2269='Enheter, modell og år'!$F$2-1,0,VLOOKUP(A2269-1&amp;B2269&amp;C2269&amp;E2269,$F$2:$G$7561,2,FALSE))</f>
        <v>0</v>
      </c>
    </row>
    <row r="2270" spans="1:10" x14ac:dyDescent="0.25">
      <c r="A2270">
        <f t="shared" ref="A2270:C2270" si="1761">A1730</f>
        <v>2020</v>
      </c>
      <c r="B2270" t="str">
        <f t="shared" si="1761"/>
        <v>RFM</v>
      </c>
      <c r="C2270">
        <f t="shared" si="1761"/>
        <v>0</v>
      </c>
      <c r="D2270">
        <f>IFERROR(VLOOKUP(C2270,'Enheter, modell og år'!$A$2:$B$31,2,FALSE),0)</f>
        <v>0</v>
      </c>
      <c r="E2270" t="str">
        <f>'Liste detaljert wide'!$H$1</f>
        <v>Utvekslingsbev</v>
      </c>
      <c r="F2270" t="str">
        <f t="shared" si="1734"/>
        <v>2020RFM0Utvekslingsbev</v>
      </c>
      <c r="G2270" s="3">
        <f>'Liste detaljert wide'!H110</f>
        <v>0</v>
      </c>
      <c r="H2270" t="str">
        <f>VLOOKUP(E2270,Def!$B$2:$C$15,2,FALSE)</f>
        <v>Utdanningsinsentiv</v>
      </c>
      <c r="I2270" s="3">
        <f>IF(A2270='Enheter, modell og år'!$F$2-1,0,G2270-VLOOKUP(A2270-1&amp;B2270&amp;C2270&amp;E2270,$F$2:$G$7561,2,FALSE))</f>
        <v>0</v>
      </c>
      <c r="J2270" s="3">
        <f>IF(A2270='Enheter, modell og år'!$F$2-1,0,VLOOKUP(A2270-1&amp;B2270&amp;C2270&amp;E2270,$F$2:$G$7561,2,FALSE))</f>
        <v>0</v>
      </c>
    </row>
    <row r="2271" spans="1:10" x14ac:dyDescent="0.25">
      <c r="A2271">
        <f t="shared" ref="A2271:C2271" si="1762">A1731</f>
        <v>2020</v>
      </c>
      <c r="B2271" t="str">
        <f t="shared" si="1762"/>
        <v>RFM</v>
      </c>
      <c r="C2271">
        <f t="shared" si="1762"/>
        <v>0</v>
      </c>
      <c r="D2271">
        <f>IFERROR(VLOOKUP(C2271,'Enheter, modell og år'!$A$2:$B$31,2,FALSE),0)</f>
        <v>0</v>
      </c>
      <c r="E2271" t="str">
        <f>'Liste detaljert wide'!$H$1</f>
        <v>Utvekslingsbev</v>
      </c>
      <c r="F2271" t="str">
        <f t="shared" si="1734"/>
        <v>2020RFM0Utvekslingsbev</v>
      </c>
      <c r="G2271" s="3">
        <f>'Liste detaljert wide'!H111</f>
        <v>0</v>
      </c>
      <c r="H2271" t="str">
        <f>VLOOKUP(E2271,Def!$B$2:$C$15,2,FALSE)</f>
        <v>Utdanningsinsentiv</v>
      </c>
      <c r="I2271" s="3">
        <f>IF(A2271='Enheter, modell og år'!$F$2-1,0,G2271-VLOOKUP(A2271-1&amp;B2271&amp;C2271&amp;E2271,$F$2:$G$7561,2,FALSE))</f>
        <v>0</v>
      </c>
      <c r="J2271" s="3">
        <f>IF(A2271='Enheter, modell og år'!$F$2-1,0,VLOOKUP(A2271-1&amp;B2271&amp;C2271&amp;E2271,$F$2:$G$7561,2,FALSE))</f>
        <v>0</v>
      </c>
    </row>
    <row r="2272" spans="1:10" x14ac:dyDescent="0.25">
      <c r="A2272">
        <f t="shared" ref="A2272:C2272" si="1763">A1732</f>
        <v>2020</v>
      </c>
      <c r="B2272" t="str">
        <f t="shared" si="1763"/>
        <v>RFM</v>
      </c>
      <c r="C2272">
        <f t="shared" si="1763"/>
        <v>0</v>
      </c>
      <c r="D2272">
        <f>IFERROR(VLOOKUP(C2272,'Enheter, modell og år'!$A$2:$B$31,2,FALSE),0)</f>
        <v>0</v>
      </c>
      <c r="E2272" t="str">
        <f>'Liste detaljert wide'!$H$1</f>
        <v>Utvekslingsbev</v>
      </c>
      <c r="F2272" t="str">
        <f t="shared" si="1734"/>
        <v>2020RFM0Utvekslingsbev</v>
      </c>
      <c r="G2272" s="3">
        <f>'Liste detaljert wide'!H112</f>
        <v>0</v>
      </c>
      <c r="H2272" t="str">
        <f>VLOOKUP(E2272,Def!$B$2:$C$15,2,FALSE)</f>
        <v>Utdanningsinsentiv</v>
      </c>
      <c r="I2272" s="3">
        <f>IF(A2272='Enheter, modell og år'!$F$2-1,0,G2272-VLOOKUP(A2272-1&amp;B2272&amp;C2272&amp;E2272,$F$2:$G$7561,2,FALSE))</f>
        <v>0</v>
      </c>
      <c r="J2272" s="3">
        <f>IF(A2272='Enheter, modell og år'!$F$2-1,0,VLOOKUP(A2272-1&amp;B2272&amp;C2272&amp;E2272,$F$2:$G$7561,2,FALSE))</f>
        <v>0</v>
      </c>
    </row>
    <row r="2273" spans="1:10" x14ac:dyDescent="0.25">
      <c r="A2273">
        <f t="shared" ref="A2273:C2273" si="1764">A1733</f>
        <v>2020</v>
      </c>
      <c r="B2273" t="str">
        <f t="shared" si="1764"/>
        <v>RFM</v>
      </c>
      <c r="C2273">
        <f t="shared" si="1764"/>
        <v>0</v>
      </c>
      <c r="D2273">
        <f>IFERROR(VLOOKUP(C2273,'Enheter, modell og år'!$A$2:$B$31,2,FALSE),0)</f>
        <v>0</v>
      </c>
      <c r="E2273" t="str">
        <f>'Liste detaljert wide'!$H$1</f>
        <v>Utvekslingsbev</v>
      </c>
      <c r="F2273" t="str">
        <f t="shared" si="1734"/>
        <v>2020RFM0Utvekslingsbev</v>
      </c>
      <c r="G2273" s="3">
        <f>'Liste detaljert wide'!H113</f>
        <v>0</v>
      </c>
      <c r="H2273" t="str">
        <f>VLOOKUP(E2273,Def!$B$2:$C$15,2,FALSE)</f>
        <v>Utdanningsinsentiv</v>
      </c>
      <c r="I2273" s="3">
        <f>IF(A2273='Enheter, modell og år'!$F$2-1,0,G2273-VLOOKUP(A2273-1&amp;B2273&amp;C2273&amp;E2273,$F$2:$G$7561,2,FALSE))</f>
        <v>0</v>
      </c>
      <c r="J2273" s="3">
        <f>IF(A2273='Enheter, modell og år'!$F$2-1,0,VLOOKUP(A2273-1&amp;B2273&amp;C2273&amp;E2273,$F$2:$G$7561,2,FALSE))</f>
        <v>0</v>
      </c>
    </row>
    <row r="2274" spans="1:10" x14ac:dyDescent="0.25">
      <c r="A2274">
        <f t="shared" ref="A2274:C2274" si="1765">A1734</f>
        <v>2020</v>
      </c>
      <c r="B2274" t="str">
        <f t="shared" si="1765"/>
        <v>RFM</v>
      </c>
      <c r="C2274">
        <f t="shared" si="1765"/>
        <v>0</v>
      </c>
      <c r="D2274">
        <f>IFERROR(VLOOKUP(C2274,'Enheter, modell og år'!$A$2:$B$31,2,FALSE),0)</f>
        <v>0</v>
      </c>
      <c r="E2274" t="str">
        <f>'Liste detaljert wide'!$H$1</f>
        <v>Utvekslingsbev</v>
      </c>
      <c r="F2274" t="str">
        <f t="shared" si="1734"/>
        <v>2020RFM0Utvekslingsbev</v>
      </c>
      <c r="G2274" s="3">
        <f>'Liste detaljert wide'!H114</f>
        <v>0</v>
      </c>
      <c r="H2274" t="str">
        <f>VLOOKUP(E2274,Def!$B$2:$C$15,2,FALSE)</f>
        <v>Utdanningsinsentiv</v>
      </c>
      <c r="I2274" s="3">
        <f>IF(A2274='Enheter, modell og år'!$F$2-1,0,G2274-VLOOKUP(A2274-1&amp;B2274&amp;C2274&amp;E2274,$F$2:$G$7561,2,FALSE))</f>
        <v>0</v>
      </c>
      <c r="J2274" s="3">
        <f>IF(A2274='Enheter, modell og år'!$F$2-1,0,VLOOKUP(A2274-1&amp;B2274&amp;C2274&amp;E2274,$F$2:$G$7561,2,FALSE))</f>
        <v>0</v>
      </c>
    </row>
    <row r="2275" spans="1:10" x14ac:dyDescent="0.25">
      <c r="A2275">
        <f t="shared" ref="A2275:C2275" si="1766">A1735</f>
        <v>2020</v>
      </c>
      <c r="B2275" t="str">
        <f t="shared" si="1766"/>
        <v>RFM</v>
      </c>
      <c r="C2275">
        <f t="shared" si="1766"/>
        <v>0</v>
      </c>
      <c r="D2275">
        <f>IFERROR(VLOOKUP(C2275,'Enheter, modell og år'!$A$2:$B$31,2,FALSE),0)</f>
        <v>0</v>
      </c>
      <c r="E2275" t="str">
        <f>'Liste detaljert wide'!$H$1</f>
        <v>Utvekslingsbev</v>
      </c>
      <c r="F2275" t="str">
        <f t="shared" si="1734"/>
        <v>2020RFM0Utvekslingsbev</v>
      </c>
      <c r="G2275" s="3">
        <f>'Liste detaljert wide'!H115</f>
        <v>0</v>
      </c>
      <c r="H2275" t="str">
        <f>VLOOKUP(E2275,Def!$B$2:$C$15,2,FALSE)</f>
        <v>Utdanningsinsentiv</v>
      </c>
      <c r="I2275" s="3">
        <f>IF(A2275='Enheter, modell og år'!$F$2-1,0,G2275-VLOOKUP(A2275-1&amp;B2275&amp;C2275&amp;E2275,$F$2:$G$7561,2,FALSE))</f>
        <v>0</v>
      </c>
      <c r="J2275" s="3">
        <f>IF(A2275='Enheter, modell og år'!$F$2-1,0,VLOOKUP(A2275-1&amp;B2275&amp;C2275&amp;E2275,$F$2:$G$7561,2,FALSE))</f>
        <v>0</v>
      </c>
    </row>
    <row r="2276" spans="1:10" x14ac:dyDescent="0.25">
      <c r="A2276">
        <f t="shared" ref="A2276:C2276" si="1767">A1736</f>
        <v>2020</v>
      </c>
      <c r="B2276" t="str">
        <f t="shared" si="1767"/>
        <v>RFM</v>
      </c>
      <c r="C2276">
        <f t="shared" si="1767"/>
        <v>0</v>
      </c>
      <c r="D2276">
        <f>IFERROR(VLOOKUP(C2276,'Enheter, modell og år'!$A$2:$B$31,2,FALSE),0)</f>
        <v>0</v>
      </c>
      <c r="E2276" t="str">
        <f>'Liste detaljert wide'!$H$1</f>
        <v>Utvekslingsbev</v>
      </c>
      <c r="F2276" t="str">
        <f t="shared" si="1734"/>
        <v>2020RFM0Utvekslingsbev</v>
      </c>
      <c r="G2276" s="3">
        <f>'Liste detaljert wide'!H116</f>
        <v>0</v>
      </c>
      <c r="H2276" t="str">
        <f>VLOOKUP(E2276,Def!$B$2:$C$15,2,FALSE)</f>
        <v>Utdanningsinsentiv</v>
      </c>
      <c r="I2276" s="3">
        <f>IF(A2276='Enheter, modell og år'!$F$2-1,0,G2276-VLOOKUP(A2276-1&amp;B2276&amp;C2276&amp;E2276,$F$2:$G$7561,2,FALSE))</f>
        <v>0</v>
      </c>
      <c r="J2276" s="3">
        <f>IF(A2276='Enheter, modell og år'!$F$2-1,0,VLOOKUP(A2276-1&amp;B2276&amp;C2276&amp;E2276,$F$2:$G$7561,2,FALSE))</f>
        <v>0</v>
      </c>
    </row>
    <row r="2277" spans="1:10" x14ac:dyDescent="0.25">
      <c r="A2277">
        <f t="shared" ref="A2277:C2277" si="1768">A1737</f>
        <v>2020</v>
      </c>
      <c r="B2277" t="str">
        <f t="shared" si="1768"/>
        <v>RFM</v>
      </c>
      <c r="C2277">
        <f t="shared" si="1768"/>
        <v>0</v>
      </c>
      <c r="D2277">
        <f>IFERROR(VLOOKUP(C2277,'Enheter, modell og år'!$A$2:$B$31,2,FALSE),0)</f>
        <v>0</v>
      </c>
      <c r="E2277" t="str">
        <f>'Liste detaljert wide'!$H$1</f>
        <v>Utvekslingsbev</v>
      </c>
      <c r="F2277" t="str">
        <f t="shared" si="1734"/>
        <v>2020RFM0Utvekslingsbev</v>
      </c>
      <c r="G2277" s="3">
        <f>'Liste detaljert wide'!H117</f>
        <v>0</v>
      </c>
      <c r="H2277" t="str">
        <f>VLOOKUP(E2277,Def!$B$2:$C$15,2,FALSE)</f>
        <v>Utdanningsinsentiv</v>
      </c>
      <c r="I2277" s="3">
        <f>IF(A2277='Enheter, modell og år'!$F$2-1,0,G2277-VLOOKUP(A2277-1&amp;B2277&amp;C2277&amp;E2277,$F$2:$G$7561,2,FALSE))</f>
        <v>0</v>
      </c>
      <c r="J2277" s="3">
        <f>IF(A2277='Enheter, modell og år'!$F$2-1,0,VLOOKUP(A2277-1&amp;B2277&amp;C2277&amp;E2277,$F$2:$G$7561,2,FALSE))</f>
        <v>0</v>
      </c>
    </row>
    <row r="2278" spans="1:10" x14ac:dyDescent="0.25">
      <c r="A2278">
        <f t="shared" ref="A2278:C2278" si="1769">A1738</f>
        <v>2020</v>
      </c>
      <c r="B2278" t="str">
        <f t="shared" si="1769"/>
        <v>RFM</v>
      </c>
      <c r="C2278">
        <f t="shared" si="1769"/>
        <v>0</v>
      </c>
      <c r="D2278">
        <f>IFERROR(VLOOKUP(C2278,'Enheter, modell og år'!$A$2:$B$31,2,FALSE),0)</f>
        <v>0</v>
      </c>
      <c r="E2278" t="str">
        <f>'Liste detaljert wide'!$H$1</f>
        <v>Utvekslingsbev</v>
      </c>
      <c r="F2278" t="str">
        <f t="shared" si="1734"/>
        <v>2020RFM0Utvekslingsbev</v>
      </c>
      <c r="G2278" s="3">
        <f>'Liste detaljert wide'!H118</f>
        <v>0</v>
      </c>
      <c r="H2278" t="str">
        <f>VLOOKUP(E2278,Def!$B$2:$C$15,2,FALSE)</f>
        <v>Utdanningsinsentiv</v>
      </c>
      <c r="I2278" s="3">
        <f>IF(A2278='Enheter, modell og år'!$F$2-1,0,G2278-VLOOKUP(A2278-1&amp;B2278&amp;C2278&amp;E2278,$F$2:$G$7561,2,FALSE))</f>
        <v>0</v>
      </c>
      <c r="J2278" s="3">
        <f>IF(A2278='Enheter, modell og år'!$F$2-1,0,VLOOKUP(A2278-1&amp;B2278&amp;C2278&amp;E2278,$F$2:$G$7561,2,FALSE))</f>
        <v>0</v>
      </c>
    </row>
    <row r="2279" spans="1:10" x14ac:dyDescent="0.25">
      <c r="A2279">
        <f t="shared" ref="A2279:C2279" si="1770">A1739</f>
        <v>2020</v>
      </c>
      <c r="B2279" t="str">
        <f t="shared" si="1770"/>
        <v>RFM</v>
      </c>
      <c r="C2279">
        <f t="shared" si="1770"/>
        <v>0</v>
      </c>
      <c r="D2279">
        <f>IFERROR(VLOOKUP(C2279,'Enheter, modell og år'!$A$2:$B$31,2,FALSE),0)</f>
        <v>0</v>
      </c>
      <c r="E2279" t="str">
        <f>'Liste detaljert wide'!$H$1</f>
        <v>Utvekslingsbev</v>
      </c>
      <c r="F2279" t="str">
        <f t="shared" si="1734"/>
        <v>2020RFM0Utvekslingsbev</v>
      </c>
      <c r="G2279" s="3">
        <f>'Liste detaljert wide'!H119</f>
        <v>0</v>
      </c>
      <c r="H2279" t="str">
        <f>VLOOKUP(E2279,Def!$B$2:$C$15,2,FALSE)</f>
        <v>Utdanningsinsentiv</v>
      </c>
      <c r="I2279" s="3">
        <f>IF(A2279='Enheter, modell og år'!$F$2-1,0,G2279-VLOOKUP(A2279-1&amp;B2279&amp;C2279&amp;E2279,$F$2:$G$7561,2,FALSE))</f>
        <v>0</v>
      </c>
      <c r="J2279" s="3">
        <f>IF(A2279='Enheter, modell og år'!$F$2-1,0,VLOOKUP(A2279-1&amp;B2279&amp;C2279&amp;E2279,$F$2:$G$7561,2,FALSE))</f>
        <v>0</v>
      </c>
    </row>
    <row r="2280" spans="1:10" x14ac:dyDescent="0.25">
      <c r="A2280">
        <f t="shared" ref="A2280:C2280" si="1771">A1740</f>
        <v>2020</v>
      </c>
      <c r="B2280" t="str">
        <f t="shared" si="1771"/>
        <v>RFM</v>
      </c>
      <c r="C2280">
        <f t="shared" si="1771"/>
        <v>0</v>
      </c>
      <c r="D2280">
        <f>IFERROR(VLOOKUP(C2280,'Enheter, modell og år'!$A$2:$B$31,2,FALSE),0)</f>
        <v>0</v>
      </c>
      <c r="E2280" t="str">
        <f>'Liste detaljert wide'!$H$1</f>
        <v>Utvekslingsbev</v>
      </c>
      <c r="F2280" t="str">
        <f t="shared" si="1734"/>
        <v>2020RFM0Utvekslingsbev</v>
      </c>
      <c r="G2280" s="3">
        <f>'Liste detaljert wide'!H120</f>
        <v>0</v>
      </c>
      <c r="H2280" t="str">
        <f>VLOOKUP(E2280,Def!$B$2:$C$15,2,FALSE)</f>
        <v>Utdanningsinsentiv</v>
      </c>
      <c r="I2280" s="3">
        <f>IF(A2280='Enheter, modell og år'!$F$2-1,0,G2280-VLOOKUP(A2280-1&amp;B2280&amp;C2280&amp;E2280,$F$2:$G$7561,2,FALSE))</f>
        <v>0</v>
      </c>
      <c r="J2280" s="3">
        <f>IF(A2280='Enheter, modell og år'!$F$2-1,0,VLOOKUP(A2280-1&amp;B2280&amp;C2280&amp;E2280,$F$2:$G$7561,2,FALSE))</f>
        <v>0</v>
      </c>
    </row>
    <row r="2281" spans="1:10" x14ac:dyDescent="0.25">
      <c r="A2281">
        <f t="shared" ref="A2281:C2281" si="1772">A1741</f>
        <v>2020</v>
      </c>
      <c r="B2281" t="str">
        <f t="shared" si="1772"/>
        <v>RFM</v>
      </c>
      <c r="C2281">
        <f t="shared" si="1772"/>
        <v>0</v>
      </c>
      <c r="D2281">
        <f>IFERROR(VLOOKUP(C2281,'Enheter, modell og år'!$A$2:$B$31,2,FALSE),0)</f>
        <v>0</v>
      </c>
      <c r="E2281" t="str">
        <f>'Liste detaljert wide'!$H$1</f>
        <v>Utvekslingsbev</v>
      </c>
      <c r="F2281" t="str">
        <f t="shared" si="1734"/>
        <v>2020RFM0Utvekslingsbev</v>
      </c>
      <c r="G2281" s="3">
        <f>'Liste detaljert wide'!H121</f>
        <v>0</v>
      </c>
      <c r="H2281" t="str">
        <f>VLOOKUP(E2281,Def!$B$2:$C$15,2,FALSE)</f>
        <v>Utdanningsinsentiv</v>
      </c>
      <c r="I2281" s="3">
        <f>IF(A2281='Enheter, modell og år'!$F$2-1,0,G2281-VLOOKUP(A2281-1&amp;B2281&amp;C2281&amp;E2281,$F$2:$G$7561,2,FALSE))</f>
        <v>0</v>
      </c>
      <c r="J2281" s="3">
        <f>IF(A2281='Enheter, modell og år'!$F$2-1,0,VLOOKUP(A2281-1&amp;B2281&amp;C2281&amp;E2281,$F$2:$G$7561,2,FALSE))</f>
        <v>0</v>
      </c>
    </row>
    <row r="2282" spans="1:10" x14ac:dyDescent="0.25">
      <c r="A2282">
        <f t="shared" ref="A2282:C2282" si="1773">A1742</f>
        <v>2021</v>
      </c>
      <c r="B2282" t="str">
        <f t="shared" si="1773"/>
        <v>RFM</v>
      </c>
      <c r="C2282">
        <f t="shared" si="1773"/>
        <v>0</v>
      </c>
      <c r="D2282">
        <f>IFERROR(VLOOKUP(C2282,'Enheter, modell og år'!$A$2:$B$31,2,FALSE),0)</f>
        <v>0</v>
      </c>
      <c r="E2282" t="str">
        <f>'Liste detaljert wide'!$H$1</f>
        <v>Utvekslingsbev</v>
      </c>
      <c r="F2282" t="str">
        <f t="shared" si="1734"/>
        <v>2021RFM0Utvekslingsbev</v>
      </c>
      <c r="G2282" s="3">
        <f>'Liste detaljert wide'!H122</f>
        <v>0</v>
      </c>
      <c r="H2282" t="str">
        <f>VLOOKUP(E2282,Def!$B$2:$C$15,2,FALSE)</f>
        <v>Utdanningsinsentiv</v>
      </c>
      <c r="I2282" s="3">
        <f>IF(A2282='Enheter, modell og år'!$F$2-1,0,G2282-VLOOKUP(A2282-1&amp;B2282&amp;C2282&amp;E2282,$F$2:$G$7561,2,FALSE))</f>
        <v>0</v>
      </c>
      <c r="J2282" s="3">
        <f>IF(A2282='Enheter, modell og år'!$F$2-1,0,VLOOKUP(A2282-1&amp;B2282&amp;C2282&amp;E2282,$F$2:$G$7561,2,FALSE))</f>
        <v>0</v>
      </c>
    </row>
    <row r="2283" spans="1:10" x14ac:dyDescent="0.25">
      <c r="A2283">
        <f t="shared" ref="A2283:C2283" si="1774">A1743</f>
        <v>2021</v>
      </c>
      <c r="B2283" t="str">
        <f t="shared" si="1774"/>
        <v>RFM</v>
      </c>
      <c r="C2283">
        <f t="shared" si="1774"/>
        <v>0</v>
      </c>
      <c r="D2283">
        <f>IFERROR(VLOOKUP(C2283,'Enheter, modell og år'!$A$2:$B$31,2,FALSE),0)</f>
        <v>0</v>
      </c>
      <c r="E2283" t="str">
        <f>'Liste detaljert wide'!$H$1</f>
        <v>Utvekslingsbev</v>
      </c>
      <c r="F2283" t="str">
        <f t="shared" si="1734"/>
        <v>2021RFM0Utvekslingsbev</v>
      </c>
      <c r="G2283" s="3">
        <f>'Liste detaljert wide'!H123</f>
        <v>0</v>
      </c>
      <c r="H2283" t="str">
        <f>VLOOKUP(E2283,Def!$B$2:$C$15,2,FALSE)</f>
        <v>Utdanningsinsentiv</v>
      </c>
      <c r="I2283" s="3">
        <f>IF(A2283='Enheter, modell og år'!$F$2-1,0,G2283-VLOOKUP(A2283-1&amp;B2283&amp;C2283&amp;E2283,$F$2:$G$7561,2,FALSE))</f>
        <v>0</v>
      </c>
      <c r="J2283" s="3">
        <f>IF(A2283='Enheter, modell og år'!$F$2-1,0,VLOOKUP(A2283-1&amp;B2283&amp;C2283&amp;E2283,$F$2:$G$7561,2,FALSE))</f>
        <v>0</v>
      </c>
    </row>
    <row r="2284" spans="1:10" x14ac:dyDescent="0.25">
      <c r="A2284">
        <f t="shared" ref="A2284:C2284" si="1775">A1744</f>
        <v>2021</v>
      </c>
      <c r="B2284" t="str">
        <f t="shared" si="1775"/>
        <v>RFM</v>
      </c>
      <c r="C2284">
        <f t="shared" si="1775"/>
        <v>0</v>
      </c>
      <c r="D2284">
        <f>IFERROR(VLOOKUP(C2284,'Enheter, modell og år'!$A$2:$B$31,2,FALSE),0)</f>
        <v>0</v>
      </c>
      <c r="E2284" t="str">
        <f>'Liste detaljert wide'!$H$1</f>
        <v>Utvekslingsbev</v>
      </c>
      <c r="F2284" t="str">
        <f t="shared" si="1734"/>
        <v>2021RFM0Utvekslingsbev</v>
      </c>
      <c r="G2284" s="3">
        <f>'Liste detaljert wide'!H124</f>
        <v>0</v>
      </c>
      <c r="H2284" t="str">
        <f>VLOOKUP(E2284,Def!$B$2:$C$15,2,FALSE)</f>
        <v>Utdanningsinsentiv</v>
      </c>
      <c r="I2284" s="3">
        <f>IF(A2284='Enheter, modell og år'!$F$2-1,0,G2284-VLOOKUP(A2284-1&amp;B2284&amp;C2284&amp;E2284,$F$2:$G$7561,2,FALSE))</f>
        <v>0</v>
      </c>
      <c r="J2284" s="3">
        <f>IF(A2284='Enheter, modell og år'!$F$2-1,0,VLOOKUP(A2284-1&amp;B2284&amp;C2284&amp;E2284,$F$2:$G$7561,2,FALSE))</f>
        <v>0</v>
      </c>
    </row>
    <row r="2285" spans="1:10" x14ac:dyDescent="0.25">
      <c r="A2285">
        <f t="shared" ref="A2285:C2285" si="1776">A1745</f>
        <v>2021</v>
      </c>
      <c r="B2285" t="str">
        <f t="shared" si="1776"/>
        <v>RFM</v>
      </c>
      <c r="C2285">
        <f t="shared" si="1776"/>
        <v>0</v>
      </c>
      <c r="D2285">
        <f>IFERROR(VLOOKUP(C2285,'Enheter, modell og år'!$A$2:$B$31,2,FALSE),0)</f>
        <v>0</v>
      </c>
      <c r="E2285" t="str">
        <f>'Liste detaljert wide'!$H$1</f>
        <v>Utvekslingsbev</v>
      </c>
      <c r="F2285" t="str">
        <f t="shared" si="1734"/>
        <v>2021RFM0Utvekslingsbev</v>
      </c>
      <c r="G2285" s="3">
        <f>'Liste detaljert wide'!H125</f>
        <v>0</v>
      </c>
      <c r="H2285" t="str">
        <f>VLOOKUP(E2285,Def!$B$2:$C$15,2,FALSE)</f>
        <v>Utdanningsinsentiv</v>
      </c>
      <c r="I2285" s="3">
        <f>IF(A2285='Enheter, modell og år'!$F$2-1,0,G2285-VLOOKUP(A2285-1&amp;B2285&amp;C2285&amp;E2285,$F$2:$G$7561,2,FALSE))</f>
        <v>0</v>
      </c>
      <c r="J2285" s="3">
        <f>IF(A2285='Enheter, modell og år'!$F$2-1,0,VLOOKUP(A2285-1&amp;B2285&amp;C2285&amp;E2285,$F$2:$G$7561,2,FALSE))</f>
        <v>0</v>
      </c>
    </row>
    <row r="2286" spans="1:10" x14ac:dyDescent="0.25">
      <c r="A2286">
        <f t="shared" ref="A2286:C2286" si="1777">A1746</f>
        <v>2021</v>
      </c>
      <c r="B2286" t="str">
        <f t="shared" si="1777"/>
        <v>RFM</v>
      </c>
      <c r="C2286">
        <f t="shared" si="1777"/>
        <v>0</v>
      </c>
      <c r="D2286">
        <f>IFERROR(VLOOKUP(C2286,'Enheter, modell og år'!$A$2:$B$31,2,FALSE),0)</f>
        <v>0</v>
      </c>
      <c r="E2286" t="str">
        <f>'Liste detaljert wide'!$H$1</f>
        <v>Utvekslingsbev</v>
      </c>
      <c r="F2286" t="str">
        <f t="shared" si="1734"/>
        <v>2021RFM0Utvekslingsbev</v>
      </c>
      <c r="G2286" s="3">
        <f>'Liste detaljert wide'!H126</f>
        <v>0</v>
      </c>
      <c r="H2286" t="str">
        <f>VLOOKUP(E2286,Def!$B$2:$C$15,2,FALSE)</f>
        <v>Utdanningsinsentiv</v>
      </c>
      <c r="I2286" s="3">
        <f>IF(A2286='Enheter, modell og år'!$F$2-1,0,G2286-VLOOKUP(A2286-1&amp;B2286&amp;C2286&amp;E2286,$F$2:$G$7561,2,FALSE))</f>
        <v>0</v>
      </c>
      <c r="J2286" s="3">
        <f>IF(A2286='Enheter, modell og år'!$F$2-1,0,VLOOKUP(A2286-1&amp;B2286&amp;C2286&amp;E2286,$F$2:$G$7561,2,FALSE))</f>
        <v>0</v>
      </c>
    </row>
    <row r="2287" spans="1:10" x14ac:dyDescent="0.25">
      <c r="A2287">
        <f t="shared" ref="A2287:C2287" si="1778">A1747</f>
        <v>2021</v>
      </c>
      <c r="B2287" t="str">
        <f t="shared" si="1778"/>
        <v>RFM</v>
      </c>
      <c r="C2287">
        <f t="shared" si="1778"/>
        <v>0</v>
      </c>
      <c r="D2287">
        <f>IFERROR(VLOOKUP(C2287,'Enheter, modell og år'!$A$2:$B$31,2,FALSE),0)</f>
        <v>0</v>
      </c>
      <c r="E2287" t="str">
        <f>'Liste detaljert wide'!$H$1</f>
        <v>Utvekslingsbev</v>
      </c>
      <c r="F2287" t="str">
        <f t="shared" si="1734"/>
        <v>2021RFM0Utvekslingsbev</v>
      </c>
      <c r="G2287" s="3">
        <f>'Liste detaljert wide'!H127</f>
        <v>0</v>
      </c>
      <c r="H2287" t="str">
        <f>VLOOKUP(E2287,Def!$B$2:$C$15,2,FALSE)</f>
        <v>Utdanningsinsentiv</v>
      </c>
      <c r="I2287" s="3">
        <f>IF(A2287='Enheter, modell og år'!$F$2-1,0,G2287-VLOOKUP(A2287-1&amp;B2287&amp;C2287&amp;E2287,$F$2:$G$7561,2,FALSE))</f>
        <v>0</v>
      </c>
      <c r="J2287" s="3">
        <f>IF(A2287='Enheter, modell og år'!$F$2-1,0,VLOOKUP(A2287-1&amp;B2287&amp;C2287&amp;E2287,$F$2:$G$7561,2,FALSE))</f>
        <v>0</v>
      </c>
    </row>
    <row r="2288" spans="1:10" x14ac:dyDescent="0.25">
      <c r="A2288">
        <f t="shared" ref="A2288:C2288" si="1779">A1748</f>
        <v>2021</v>
      </c>
      <c r="B2288" t="str">
        <f t="shared" si="1779"/>
        <v>RFM</v>
      </c>
      <c r="C2288">
        <f t="shared" si="1779"/>
        <v>0</v>
      </c>
      <c r="D2288">
        <f>IFERROR(VLOOKUP(C2288,'Enheter, modell og år'!$A$2:$B$31,2,FALSE),0)</f>
        <v>0</v>
      </c>
      <c r="E2288" t="str">
        <f>'Liste detaljert wide'!$H$1</f>
        <v>Utvekslingsbev</v>
      </c>
      <c r="F2288" t="str">
        <f t="shared" si="1734"/>
        <v>2021RFM0Utvekslingsbev</v>
      </c>
      <c r="G2288" s="3">
        <f>'Liste detaljert wide'!H128</f>
        <v>0</v>
      </c>
      <c r="H2288" t="str">
        <f>VLOOKUP(E2288,Def!$B$2:$C$15,2,FALSE)</f>
        <v>Utdanningsinsentiv</v>
      </c>
      <c r="I2288" s="3">
        <f>IF(A2288='Enheter, modell og år'!$F$2-1,0,G2288-VLOOKUP(A2288-1&amp;B2288&amp;C2288&amp;E2288,$F$2:$G$7561,2,FALSE))</f>
        <v>0</v>
      </c>
      <c r="J2288" s="3">
        <f>IF(A2288='Enheter, modell og år'!$F$2-1,0,VLOOKUP(A2288-1&amp;B2288&amp;C2288&amp;E2288,$F$2:$G$7561,2,FALSE))</f>
        <v>0</v>
      </c>
    </row>
    <row r="2289" spans="1:10" x14ac:dyDescent="0.25">
      <c r="A2289">
        <f t="shared" ref="A2289:C2289" si="1780">A1749</f>
        <v>2021</v>
      </c>
      <c r="B2289" t="str">
        <f t="shared" si="1780"/>
        <v>RFM</v>
      </c>
      <c r="C2289">
        <f t="shared" si="1780"/>
        <v>0</v>
      </c>
      <c r="D2289">
        <f>IFERROR(VLOOKUP(C2289,'Enheter, modell og år'!$A$2:$B$31,2,FALSE),0)</f>
        <v>0</v>
      </c>
      <c r="E2289" t="str">
        <f>'Liste detaljert wide'!$H$1</f>
        <v>Utvekslingsbev</v>
      </c>
      <c r="F2289" t="str">
        <f t="shared" si="1734"/>
        <v>2021RFM0Utvekslingsbev</v>
      </c>
      <c r="G2289" s="3">
        <f>'Liste detaljert wide'!H129</f>
        <v>0</v>
      </c>
      <c r="H2289" t="str">
        <f>VLOOKUP(E2289,Def!$B$2:$C$15,2,FALSE)</f>
        <v>Utdanningsinsentiv</v>
      </c>
      <c r="I2289" s="3">
        <f>IF(A2289='Enheter, modell og år'!$F$2-1,0,G2289-VLOOKUP(A2289-1&amp;B2289&amp;C2289&amp;E2289,$F$2:$G$7561,2,FALSE))</f>
        <v>0</v>
      </c>
      <c r="J2289" s="3">
        <f>IF(A2289='Enheter, modell og år'!$F$2-1,0,VLOOKUP(A2289-1&amp;B2289&amp;C2289&amp;E2289,$F$2:$G$7561,2,FALSE))</f>
        <v>0</v>
      </c>
    </row>
    <row r="2290" spans="1:10" x14ac:dyDescent="0.25">
      <c r="A2290">
        <f t="shared" ref="A2290:C2290" si="1781">A1750</f>
        <v>2021</v>
      </c>
      <c r="B2290" t="str">
        <f t="shared" si="1781"/>
        <v>RFM</v>
      </c>
      <c r="C2290">
        <f t="shared" si="1781"/>
        <v>0</v>
      </c>
      <c r="D2290">
        <f>IFERROR(VLOOKUP(C2290,'Enheter, modell og år'!$A$2:$B$31,2,FALSE),0)</f>
        <v>0</v>
      </c>
      <c r="E2290" t="str">
        <f>'Liste detaljert wide'!$H$1</f>
        <v>Utvekslingsbev</v>
      </c>
      <c r="F2290" t="str">
        <f t="shared" si="1734"/>
        <v>2021RFM0Utvekslingsbev</v>
      </c>
      <c r="G2290" s="3">
        <f>'Liste detaljert wide'!H130</f>
        <v>0</v>
      </c>
      <c r="H2290" t="str">
        <f>VLOOKUP(E2290,Def!$B$2:$C$15,2,FALSE)</f>
        <v>Utdanningsinsentiv</v>
      </c>
      <c r="I2290" s="3">
        <f>IF(A2290='Enheter, modell og år'!$F$2-1,0,G2290-VLOOKUP(A2290-1&amp;B2290&amp;C2290&amp;E2290,$F$2:$G$7561,2,FALSE))</f>
        <v>0</v>
      </c>
      <c r="J2290" s="3">
        <f>IF(A2290='Enheter, modell og år'!$F$2-1,0,VLOOKUP(A2290-1&amp;B2290&amp;C2290&amp;E2290,$F$2:$G$7561,2,FALSE))</f>
        <v>0</v>
      </c>
    </row>
    <row r="2291" spans="1:10" x14ac:dyDescent="0.25">
      <c r="A2291">
        <f t="shared" ref="A2291:C2291" si="1782">A1751</f>
        <v>2021</v>
      </c>
      <c r="B2291" t="str">
        <f t="shared" si="1782"/>
        <v>RFM</v>
      </c>
      <c r="C2291">
        <f t="shared" si="1782"/>
        <v>0</v>
      </c>
      <c r="D2291">
        <f>IFERROR(VLOOKUP(C2291,'Enheter, modell og år'!$A$2:$B$31,2,FALSE),0)</f>
        <v>0</v>
      </c>
      <c r="E2291" t="str">
        <f>'Liste detaljert wide'!$H$1</f>
        <v>Utvekslingsbev</v>
      </c>
      <c r="F2291" t="str">
        <f t="shared" si="1734"/>
        <v>2021RFM0Utvekslingsbev</v>
      </c>
      <c r="G2291" s="3">
        <f>'Liste detaljert wide'!H131</f>
        <v>0</v>
      </c>
      <c r="H2291" t="str">
        <f>VLOOKUP(E2291,Def!$B$2:$C$15,2,FALSE)</f>
        <v>Utdanningsinsentiv</v>
      </c>
      <c r="I2291" s="3">
        <f>IF(A2291='Enheter, modell og år'!$F$2-1,0,G2291-VLOOKUP(A2291-1&amp;B2291&amp;C2291&amp;E2291,$F$2:$G$7561,2,FALSE))</f>
        <v>0</v>
      </c>
      <c r="J2291" s="3">
        <f>IF(A2291='Enheter, modell og år'!$F$2-1,0,VLOOKUP(A2291-1&amp;B2291&amp;C2291&amp;E2291,$F$2:$G$7561,2,FALSE))</f>
        <v>0</v>
      </c>
    </row>
    <row r="2292" spans="1:10" x14ac:dyDescent="0.25">
      <c r="A2292">
        <f t="shared" ref="A2292:C2292" si="1783">A1752</f>
        <v>2021</v>
      </c>
      <c r="B2292" t="str">
        <f t="shared" si="1783"/>
        <v>RFM</v>
      </c>
      <c r="C2292">
        <f t="shared" si="1783"/>
        <v>0</v>
      </c>
      <c r="D2292">
        <f>IFERROR(VLOOKUP(C2292,'Enheter, modell og år'!$A$2:$B$31,2,FALSE),0)</f>
        <v>0</v>
      </c>
      <c r="E2292" t="str">
        <f>'Liste detaljert wide'!$H$1</f>
        <v>Utvekslingsbev</v>
      </c>
      <c r="F2292" t="str">
        <f t="shared" si="1734"/>
        <v>2021RFM0Utvekslingsbev</v>
      </c>
      <c r="G2292" s="3">
        <f>'Liste detaljert wide'!H132</f>
        <v>0</v>
      </c>
      <c r="H2292" t="str">
        <f>VLOOKUP(E2292,Def!$B$2:$C$15,2,FALSE)</f>
        <v>Utdanningsinsentiv</v>
      </c>
      <c r="I2292" s="3">
        <f>IF(A2292='Enheter, modell og år'!$F$2-1,0,G2292-VLOOKUP(A2292-1&amp;B2292&amp;C2292&amp;E2292,$F$2:$G$7561,2,FALSE))</f>
        <v>0</v>
      </c>
      <c r="J2292" s="3">
        <f>IF(A2292='Enheter, modell og år'!$F$2-1,0,VLOOKUP(A2292-1&amp;B2292&amp;C2292&amp;E2292,$F$2:$G$7561,2,FALSE))</f>
        <v>0</v>
      </c>
    </row>
    <row r="2293" spans="1:10" x14ac:dyDescent="0.25">
      <c r="A2293">
        <f t="shared" ref="A2293:C2293" si="1784">A1753</f>
        <v>2021</v>
      </c>
      <c r="B2293" t="str">
        <f t="shared" si="1784"/>
        <v>RFM</v>
      </c>
      <c r="C2293">
        <f t="shared" si="1784"/>
        <v>0</v>
      </c>
      <c r="D2293">
        <f>IFERROR(VLOOKUP(C2293,'Enheter, modell og år'!$A$2:$B$31,2,FALSE),0)</f>
        <v>0</v>
      </c>
      <c r="E2293" t="str">
        <f>'Liste detaljert wide'!$H$1</f>
        <v>Utvekslingsbev</v>
      </c>
      <c r="F2293" t="str">
        <f t="shared" si="1734"/>
        <v>2021RFM0Utvekslingsbev</v>
      </c>
      <c r="G2293" s="3">
        <f>'Liste detaljert wide'!H133</f>
        <v>0</v>
      </c>
      <c r="H2293" t="str">
        <f>VLOOKUP(E2293,Def!$B$2:$C$15,2,FALSE)</f>
        <v>Utdanningsinsentiv</v>
      </c>
      <c r="I2293" s="3">
        <f>IF(A2293='Enheter, modell og år'!$F$2-1,0,G2293-VLOOKUP(A2293-1&amp;B2293&amp;C2293&amp;E2293,$F$2:$G$7561,2,FALSE))</f>
        <v>0</v>
      </c>
      <c r="J2293" s="3">
        <f>IF(A2293='Enheter, modell og år'!$F$2-1,0,VLOOKUP(A2293-1&amp;B2293&amp;C2293&amp;E2293,$F$2:$G$7561,2,FALSE))</f>
        <v>0</v>
      </c>
    </row>
    <row r="2294" spans="1:10" x14ac:dyDescent="0.25">
      <c r="A2294">
        <f t="shared" ref="A2294:C2294" si="1785">A1754</f>
        <v>2021</v>
      </c>
      <c r="B2294" t="str">
        <f t="shared" si="1785"/>
        <v>RFM</v>
      </c>
      <c r="C2294">
        <f t="shared" si="1785"/>
        <v>0</v>
      </c>
      <c r="D2294">
        <f>IFERROR(VLOOKUP(C2294,'Enheter, modell og år'!$A$2:$B$31,2,FALSE),0)</f>
        <v>0</v>
      </c>
      <c r="E2294" t="str">
        <f>'Liste detaljert wide'!$H$1</f>
        <v>Utvekslingsbev</v>
      </c>
      <c r="F2294" t="str">
        <f t="shared" si="1734"/>
        <v>2021RFM0Utvekslingsbev</v>
      </c>
      <c r="G2294" s="3">
        <f>'Liste detaljert wide'!H134</f>
        <v>0</v>
      </c>
      <c r="H2294" t="str">
        <f>VLOOKUP(E2294,Def!$B$2:$C$15,2,FALSE)</f>
        <v>Utdanningsinsentiv</v>
      </c>
      <c r="I2294" s="3">
        <f>IF(A2294='Enheter, modell og år'!$F$2-1,0,G2294-VLOOKUP(A2294-1&amp;B2294&amp;C2294&amp;E2294,$F$2:$G$7561,2,FALSE))</f>
        <v>0</v>
      </c>
      <c r="J2294" s="3">
        <f>IF(A2294='Enheter, modell og år'!$F$2-1,0,VLOOKUP(A2294-1&amp;B2294&amp;C2294&amp;E2294,$F$2:$G$7561,2,FALSE))</f>
        <v>0</v>
      </c>
    </row>
    <row r="2295" spans="1:10" x14ac:dyDescent="0.25">
      <c r="A2295">
        <f t="shared" ref="A2295:C2295" si="1786">A1755</f>
        <v>2021</v>
      </c>
      <c r="B2295" t="str">
        <f t="shared" si="1786"/>
        <v>RFM</v>
      </c>
      <c r="C2295">
        <f t="shared" si="1786"/>
        <v>0</v>
      </c>
      <c r="D2295">
        <f>IFERROR(VLOOKUP(C2295,'Enheter, modell og år'!$A$2:$B$31,2,FALSE),0)</f>
        <v>0</v>
      </c>
      <c r="E2295" t="str">
        <f>'Liste detaljert wide'!$H$1</f>
        <v>Utvekslingsbev</v>
      </c>
      <c r="F2295" t="str">
        <f t="shared" si="1734"/>
        <v>2021RFM0Utvekslingsbev</v>
      </c>
      <c r="G2295" s="3">
        <f>'Liste detaljert wide'!H135</f>
        <v>0</v>
      </c>
      <c r="H2295" t="str">
        <f>VLOOKUP(E2295,Def!$B$2:$C$15,2,FALSE)</f>
        <v>Utdanningsinsentiv</v>
      </c>
      <c r="I2295" s="3">
        <f>IF(A2295='Enheter, modell og år'!$F$2-1,0,G2295-VLOOKUP(A2295-1&amp;B2295&amp;C2295&amp;E2295,$F$2:$G$7561,2,FALSE))</f>
        <v>0</v>
      </c>
      <c r="J2295" s="3">
        <f>IF(A2295='Enheter, modell og år'!$F$2-1,0,VLOOKUP(A2295-1&amp;B2295&amp;C2295&amp;E2295,$F$2:$G$7561,2,FALSE))</f>
        <v>0</v>
      </c>
    </row>
    <row r="2296" spans="1:10" x14ac:dyDescent="0.25">
      <c r="A2296">
        <f t="shared" ref="A2296:C2296" si="1787">A1756</f>
        <v>2021</v>
      </c>
      <c r="B2296" t="str">
        <f t="shared" si="1787"/>
        <v>RFM</v>
      </c>
      <c r="C2296">
        <f t="shared" si="1787"/>
        <v>0</v>
      </c>
      <c r="D2296">
        <f>IFERROR(VLOOKUP(C2296,'Enheter, modell og år'!$A$2:$B$31,2,FALSE),0)</f>
        <v>0</v>
      </c>
      <c r="E2296" t="str">
        <f>'Liste detaljert wide'!$H$1</f>
        <v>Utvekslingsbev</v>
      </c>
      <c r="F2296" t="str">
        <f t="shared" si="1734"/>
        <v>2021RFM0Utvekslingsbev</v>
      </c>
      <c r="G2296" s="3">
        <f>'Liste detaljert wide'!H136</f>
        <v>0</v>
      </c>
      <c r="H2296" t="str">
        <f>VLOOKUP(E2296,Def!$B$2:$C$15,2,FALSE)</f>
        <v>Utdanningsinsentiv</v>
      </c>
      <c r="I2296" s="3">
        <f>IF(A2296='Enheter, modell og år'!$F$2-1,0,G2296-VLOOKUP(A2296-1&amp;B2296&amp;C2296&amp;E2296,$F$2:$G$7561,2,FALSE))</f>
        <v>0</v>
      </c>
      <c r="J2296" s="3">
        <f>IF(A2296='Enheter, modell og år'!$F$2-1,0,VLOOKUP(A2296-1&amp;B2296&amp;C2296&amp;E2296,$F$2:$G$7561,2,FALSE))</f>
        <v>0</v>
      </c>
    </row>
    <row r="2297" spans="1:10" x14ac:dyDescent="0.25">
      <c r="A2297">
        <f t="shared" ref="A2297:C2297" si="1788">A1757</f>
        <v>2021</v>
      </c>
      <c r="B2297" t="str">
        <f t="shared" si="1788"/>
        <v>RFM</v>
      </c>
      <c r="C2297">
        <f t="shared" si="1788"/>
        <v>0</v>
      </c>
      <c r="D2297">
        <f>IFERROR(VLOOKUP(C2297,'Enheter, modell og år'!$A$2:$B$31,2,FALSE),0)</f>
        <v>0</v>
      </c>
      <c r="E2297" t="str">
        <f>'Liste detaljert wide'!$H$1</f>
        <v>Utvekslingsbev</v>
      </c>
      <c r="F2297" t="str">
        <f t="shared" si="1734"/>
        <v>2021RFM0Utvekslingsbev</v>
      </c>
      <c r="G2297" s="3">
        <f>'Liste detaljert wide'!H137</f>
        <v>0</v>
      </c>
      <c r="H2297" t="str">
        <f>VLOOKUP(E2297,Def!$B$2:$C$15,2,FALSE)</f>
        <v>Utdanningsinsentiv</v>
      </c>
      <c r="I2297" s="3">
        <f>IF(A2297='Enheter, modell og år'!$F$2-1,0,G2297-VLOOKUP(A2297-1&amp;B2297&amp;C2297&amp;E2297,$F$2:$G$7561,2,FALSE))</f>
        <v>0</v>
      </c>
      <c r="J2297" s="3">
        <f>IF(A2297='Enheter, modell og år'!$F$2-1,0,VLOOKUP(A2297-1&amp;B2297&amp;C2297&amp;E2297,$F$2:$G$7561,2,FALSE))</f>
        <v>0</v>
      </c>
    </row>
    <row r="2298" spans="1:10" x14ac:dyDescent="0.25">
      <c r="A2298">
        <f t="shared" ref="A2298:C2298" si="1789">A1758</f>
        <v>2021</v>
      </c>
      <c r="B2298" t="str">
        <f t="shared" si="1789"/>
        <v>RFM</v>
      </c>
      <c r="C2298">
        <f t="shared" si="1789"/>
        <v>0</v>
      </c>
      <c r="D2298">
        <f>IFERROR(VLOOKUP(C2298,'Enheter, modell og år'!$A$2:$B$31,2,FALSE),0)</f>
        <v>0</v>
      </c>
      <c r="E2298" t="str">
        <f>'Liste detaljert wide'!$H$1</f>
        <v>Utvekslingsbev</v>
      </c>
      <c r="F2298" t="str">
        <f t="shared" si="1734"/>
        <v>2021RFM0Utvekslingsbev</v>
      </c>
      <c r="G2298" s="3">
        <f>'Liste detaljert wide'!H138</f>
        <v>0</v>
      </c>
      <c r="H2298" t="str">
        <f>VLOOKUP(E2298,Def!$B$2:$C$15,2,FALSE)</f>
        <v>Utdanningsinsentiv</v>
      </c>
      <c r="I2298" s="3">
        <f>IF(A2298='Enheter, modell og år'!$F$2-1,0,G2298-VLOOKUP(A2298-1&amp;B2298&amp;C2298&amp;E2298,$F$2:$G$7561,2,FALSE))</f>
        <v>0</v>
      </c>
      <c r="J2298" s="3">
        <f>IF(A2298='Enheter, modell og år'!$F$2-1,0,VLOOKUP(A2298-1&amp;B2298&amp;C2298&amp;E2298,$F$2:$G$7561,2,FALSE))</f>
        <v>0</v>
      </c>
    </row>
    <row r="2299" spans="1:10" x14ac:dyDescent="0.25">
      <c r="A2299">
        <f t="shared" ref="A2299:C2299" si="1790">A1759</f>
        <v>2021</v>
      </c>
      <c r="B2299" t="str">
        <f t="shared" si="1790"/>
        <v>RFM</v>
      </c>
      <c r="C2299">
        <f t="shared" si="1790"/>
        <v>0</v>
      </c>
      <c r="D2299">
        <f>IFERROR(VLOOKUP(C2299,'Enheter, modell og år'!$A$2:$B$31,2,FALSE),0)</f>
        <v>0</v>
      </c>
      <c r="E2299" t="str">
        <f>'Liste detaljert wide'!$H$1</f>
        <v>Utvekslingsbev</v>
      </c>
      <c r="F2299" t="str">
        <f t="shared" si="1734"/>
        <v>2021RFM0Utvekslingsbev</v>
      </c>
      <c r="G2299" s="3">
        <f>'Liste detaljert wide'!H139</f>
        <v>0</v>
      </c>
      <c r="H2299" t="str">
        <f>VLOOKUP(E2299,Def!$B$2:$C$15,2,FALSE)</f>
        <v>Utdanningsinsentiv</v>
      </c>
      <c r="I2299" s="3">
        <f>IF(A2299='Enheter, modell og år'!$F$2-1,0,G2299-VLOOKUP(A2299-1&amp;B2299&amp;C2299&amp;E2299,$F$2:$G$7561,2,FALSE))</f>
        <v>0</v>
      </c>
      <c r="J2299" s="3">
        <f>IF(A2299='Enheter, modell og år'!$F$2-1,0,VLOOKUP(A2299-1&amp;B2299&amp;C2299&amp;E2299,$F$2:$G$7561,2,FALSE))</f>
        <v>0</v>
      </c>
    </row>
    <row r="2300" spans="1:10" x14ac:dyDescent="0.25">
      <c r="A2300">
        <f t="shared" ref="A2300:C2300" si="1791">A1760</f>
        <v>2021</v>
      </c>
      <c r="B2300" t="str">
        <f t="shared" si="1791"/>
        <v>RFM</v>
      </c>
      <c r="C2300">
        <f t="shared" si="1791"/>
        <v>0</v>
      </c>
      <c r="D2300">
        <f>IFERROR(VLOOKUP(C2300,'Enheter, modell og år'!$A$2:$B$31,2,FALSE),0)</f>
        <v>0</v>
      </c>
      <c r="E2300" t="str">
        <f>'Liste detaljert wide'!$H$1</f>
        <v>Utvekslingsbev</v>
      </c>
      <c r="F2300" t="str">
        <f t="shared" si="1734"/>
        <v>2021RFM0Utvekslingsbev</v>
      </c>
      <c r="G2300" s="3">
        <f>'Liste detaljert wide'!H140</f>
        <v>0</v>
      </c>
      <c r="H2300" t="str">
        <f>VLOOKUP(E2300,Def!$B$2:$C$15,2,FALSE)</f>
        <v>Utdanningsinsentiv</v>
      </c>
      <c r="I2300" s="3">
        <f>IF(A2300='Enheter, modell og år'!$F$2-1,0,G2300-VLOOKUP(A2300-1&amp;B2300&amp;C2300&amp;E2300,$F$2:$G$7561,2,FALSE))</f>
        <v>0</v>
      </c>
      <c r="J2300" s="3">
        <f>IF(A2300='Enheter, modell og år'!$F$2-1,0,VLOOKUP(A2300-1&amp;B2300&amp;C2300&amp;E2300,$F$2:$G$7561,2,FALSE))</f>
        <v>0</v>
      </c>
    </row>
    <row r="2301" spans="1:10" x14ac:dyDescent="0.25">
      <c r="A2301">
        <f t="shared" ref="A2301:C2301" si="1792">A1761</f>
        <v>2021</v>
      </c>
      <c r="B2301" t="str">
        <f t="shared" si="1792"/>
        <v>RFM</v>
      </c>
      <c r="C2301">
        <f t="shared" si="1792"/>
        <v>0</v>
      </c>
      <c r="D2301">
        <f>IFERROR(VLOOKUP(C2301,'Enheter, modell og år'!$A$2:$B$31,2,FALSE),0)</f>
        <v>0</v>
      </c>
      <c r="E2301" t="str">
        <f>'Liste detaljert wide'!$H$1</f>
        <v>Utvekslingsbev</v>
      </c>
      <c r="F2301" t="str">
        <f t="shared" si="1734"/>
        <v>2021RFM0Utvekslingsbev</v>
      </c>
      <c r="G2301" s="3">
        <f>'Liste detaljert wide'!H141</f>
        <v>0</v>
      </c>
      <c r="H2301" t="str">
        <f>VLOOKUP(E2301,Def!$B$2:$C$15,2,FALSE)</f>
        <v>Utdanningsinsentiv</v>
      </c>
      <c r="I2301" s="3">
        <f>IF(A2301='Enheter, modell og år'!$F$2-1,0,G2301-VLOOKUP(A2301-1&amp;B2301&amp;C2301&amp;E2301,$F$2:$G$7561,2,FALSE))</f>
        <v>0</v>
      </c>
      <c r="J2301" s="3">
        <f>IF(A2301='Enheter, modell og år'!$F$2-1,0,VLOOKUP(A2301-1&amp;B2301&amp;C2301&amp;E2301,$F$2:$G$7561,2,FALSE))</f>
        <v>0</v>
      </c>
    </row>
    <row r="2302" spans="1:10" x14ac:dyDescent="0.25">
      <c r="A2302">
        <f t="shared" ref="A2302:C2302" si="1793">A1762</f>
        <v>2021</v>
      </c>
      <c r="B2302" t="str">
        <f t="shared" si="1793"/>
        <v>RFM</v>
      </c>
      <c r="C2302">
        <f t="shared" si="1793"/>
        <v>0</v>
      </c>
      <c r="D2302">
        <f>IFERROR(VLOOKUP(C2302,'Enheter, modell og år'!$A$2:$B$31,2,FALSE),0)</f>
        <v>0</v>
      </c>
      <c r="E2302" t="str">
        <f>'Liste detaljert wide'!$H$1</f>
        <v>Utvekslingsbev</v>
      </c>
      <c r="F2302" t="str">
        <f t="shared" si="1734"/>
        <v>2021RFM0Utvekslingsbev</v>
      </c>
      <c r="G2302" s="3">
        <f>'Liste detaljert wide'!H142</f>
        <v>0</v>
      </c>
      <c r="H2302" t="str">
        <f>VLOOKUP(E2302,Def!$B$2:$C$15,2,FALSE)</f>
        <v>Utdanningsinsentiv</v>
      </c>
      <c r="I2302" s="3">
        <f>IF(A2302='Enheter, modell og år'!$F$2-1,0,G2302-VLOOKUP(A2302-1&amp;B2302&amp;C2302&amp;E2302,$F$2:$G$7561,2,FALSE))</f>
        <v>0</v>
      </c>
      <c r="J2302" s="3">
        <f>IF(A2302='Enheter, modell og år'!$F$2-1,0,VLOOKUP(A2302-1&amp;B2302&amp;C2302&amp;E2302,$F$2:$G$7561,2,FALSE))</f>
        <v>0</v>
      </c>
    </row>
    <row r="2303" spans="1:10" x14ac:dyDescent="0.25">
      <c r="A2303">
        <f t="shared" ref="A2303:C2303" si="1794">A1763</f>
        <v>2021</v>
      </c>
      <c r="B2303" t="str">
        <f t="shared" si="1794"/>
        <v>RFM</v>
      </c>
      <c r="C2303">
        <f t="shared" si="1794"/>
        <v>0</v>
      </c>
      <c r="D2303">
        <f>IFERROR(VLOOKUP(C2303,'Enheter, modell og år'!$A$2:$B$31,2,FALSE),0)</f>
        <v>0</v>
      </c>
      <c r="E2303" t="str">
        <f>'Liste detaljert wide'!$H$1</f>
        <v>Utvekslingsbev</v>
      </c>
      <c r="F2303" t="str">
        <f t="shared" si="1734"/>
        <v>2021RFM0Utvekslingsbev</v>
      </c>
      <c r="G2303" s="3">
        <f>'Liste detaljert wide'!H143</f>
        <v>0</v>
      </c>
      <c r="H2303" t="str">
        <f>VLOOKUP(E2303,Def!$B$2:$C$15,2,FALSE)</f>
        <v>Utdanningsinsentiv</v>
      </c>
      <c r="I2303" s="3">
        <f>IF(A2303='Enheter, modell og år'!$F$2-1,0,G2303-VLOOKUP(A2303-1&amp;B2303&amp;C2303&amp;E2303,$F$2:$G$7561,2,FALSE))</f>
        <v>0</v>
      </c>
      <c r="J2303" s="3">
        <f>IF(A2303='Enheter, modell og år'!$F$2-1,0,VLOOKUP(A2303-1&amp;B2303&amp;C2303&amp;E2303,$F$2:$G$7561,2,FALSE))</f>
        <v>0</v>
      </c>
    </row>
    <row r="2304" spans="1:10" x14ac:dyDescent="0.25">
      <c r="A2304">
        <f t="shared" ref="A2304:C2304" si="1795">A1764</f>
        <v>2021</v>
      </c>
      <c r="B2304" t="str">
        <f t="shared" si="1795"/>
        <v>RFM</v>
      </c>
      <c r="C2304">
        <f t="shared" si="1795"/>
        <v>0</v>
      </c>
      <c r="D2304">
        <f>IFERROR(VLOOKUP(C2304,'Enheter, modell og år'!$A$2:$B$31,2,FALSE),0)</f>
        <v>0</v>
      </c>
      <c r="E2304" t="str">
        <f>'Liste detaljert wide'!$H$1</f>
        <v>Utvekslingsbev</v>
      </c>
      <c r="F2304" t="str">
        <f t="shared" si="1734"/>
        <v>2021RFM0Utvekslingsbev</v>
      </c>
      <c r="G2304" s="3">
        <f>'Liste detaljert wide'!H144</f>
        <v>0</v>
      </c>
      <c r="H2304" t="str">
        <f>VLOOKUP(E2304,Def!$B$2:$C$15,2,FALSE)</f>
        <v>Utdanningsinsentiv</v>
      </c>
      <c r="I2304" s="3">
        <f>IF(A2304='Enheter, modell og år'!$F$2-1,0,G2304-VLOOKUP(A2304-1&amp;B2304&amp;C2304&amp;E2304,$F$2:$G$7561,2,FALSE))</f>
        <v>0</v>
      </c>
      <c r="J2304" s="3">
        <f>IF(A2304='Enheter, modell og år'!$F$2-1,0,VLOOKUP(A2304-1&amp;B2304&amp;C2304&amp;E2304,$F$2:$G$7561,2,FALSE))</f>
        <v>0</v>
      </c>
    </row>
    <row r="2305" spans="1:10" x14ac:dyDescent="0.25">
      <c r="A2305">
        <f t="shared" ref="A2305:C2305" si="1796">A1765</f>
        <v>2021</v>
      </c>
      <c r="B2305" t="str">
        <f t="shared" si="1796"/>
        <v>RFM</v>
      </c>
      <c r="C2305">
        <f t="shared" si="1796"/>
        <v>0</v>
      </c>
      <c r="D2305">
        <f>IFERROR(VLOOKUP(C2305,'Enheter, modell og år'!$A$2:$B$31,2,FALSE),0)</f>
        <v>0</v>
      </c>
      <c r="E2305" t="str">
        <f>'Liste detaljert wide'!$H$1</f>
        <v>Utvekslingsbev</v>
      </c>
      <c r="F2305" t="str">
        <f t="shared" si="1734"/>
        <v>2021RFM0Utvekslingsbev</v>
      </c>
      <c r="G2305" s="3">
        <f>'Liste detaljert wide'!H145</f>
        <v>0</v>
      </c>
      <c r="H2305" t="str">
        <f>VLOOKUP(E2305,Def!$B$2:$C$15,2,FALSE)</f>
        <v>Utdanningsinsentiv</v>
      </c>
      <c r="I2305" s="3">
        <f>IF(A2305='Enheter, modell og år'!$F$2-1,0,G2305-VLOOKUP(A2305-1&amp;B2305&amp;C2305&amp;E2305,$F$2:$G$7561,2,FALSE))</f>
        <v>0</v>
      </c>
      <c r="J2305" s="3">
        <f>IF(A2305='Enheter, modell og år'!$F$2-1,0,VLOOKUP(A2305-1&amp;B2305&amp;C2305&amp;E2305,$F$2:$G$7561,2,FALSE))</f>
        <v>0</v>
      </c>
    </row>
    <row r="2306" spans="1:10" x14ac:dyDescent="0.25">
      <c r="A2306">
        <f t="shared" ref="A2306:C2306" si="1797">A1766</f>
        <v>2021</v>
      </c>
      <c r="B2306" t="str">
        <f t="shared" si="1797"/>
        <v>RFM</v>
      </c>
      <c r="C2306">
        <f t="shared" si="1797"/>
        <v>0</v>
      </c>
      <c r="D2306">
        <f>IFERROR(VLOOKUP(C2306,'Enheter, modell og år'!$A$2:$B$31,2,FALSE),0)</f>
        <v>0</v>
      </c>
      <c r="E2306" t="str">
        <f>'Liste detaljert wide'!$H$1</f>
        <v>Utvekslingsbev</v>
      </c>
      <c r="F2306" t="str">
        <f t="shared" si="1734"/>
        <v>2021RFM0Utvekslingsbev</v>
      </c>
      <c r="G2306" s="3">
        <f>'Liste detaljert wide'!H146</f>
        <v>0</v>
      </c>
      <c r="H2306" t="str">
        <f>VLOOKUP(E2306,Def!$B$2:$C$15,2,FALSE)</f>
        <v>Utdanningsinsentiv</v>
      </c>
      <c r="I2306" s="3">
        <f>IF(A2306='Enheter, modell og år'!$F$2-1,0,G2306-VLOOKUP(A2306-1&amp;B2306&amp;C2306&amp;E2306,$F$2:$G$7561,2,FALSE))</f>
        <v>0</v>
      </c>
      <c r="J2306" s="3">
        <f>IF(A2306='Enheter, modell og år'!$F$2-1,0,VLOOKUP(A2306-1&amp;B2306&amp;C2306&amp;E2306,$F$2:$G$7561,2,FALSE))</f>
        <v>0</v>
      </c>
    </row>
    <row r="2307" spans="1:10" x14ac:dyDescent="0.25">
      <c r="A2307">
        <f t="shared" ref="A2307:C2307" si="1798">A1767</f>
        <v>2021</v>
      </c>
      <c r="B2307" t="str">
        <f t="shared" si="1798"/>
        <v>RFM</v>
      </c>
      <c r="C2307">
        <f t="shared" si="1798"/>
        <v>0</v>
      </c>
      <c r="D2307">
        <f>IFERROR(VLOOKUP(C2307,'Enheter, modell og år'!$A$2:$B$31,2,FALSE),0)</f>
        <v>0</v>
      </c>
      <c r="E2307" t="str">
        <f>'Liste detaljert wide'!$H$1</f>
        <v>Utvekslingsbev</v>
      </c>
      <c r="F2307" t="str">
        <f t="shared" ref="F2307:F2370" si="1799">A2307&amp;B2307&amp;C2307&amp;E2307</f>
        <v>2021RFM0Utvekslingsbev</v>
      </c>
      <c r="G2307" s="3">
        <f>'Liste detaljert wide'!H147</f>
        <v>0</v>
      </c>
      <c r="H2307" t="str">
        <f>VLOOKUP(E2307,Def!$B$2:$C$15,2,FALSE)</f>
        <v>Utdanningsinsentiv</v>
      </c>
      <c r="I2307" s="3">
        <f>IF(A2307='Enheter, modell og år'!$F$2-1,0,G2307-VLOOKUP(A2307-1&amp;B2307&amp;C2307&amp;E2307,$F$2:$G$7561,2,FALSE))</f>
        <v>0</v>
      </c>
      <c r="J2307" s="3">
        <f>IF(A2307='Enheter, modell og år'!$F$2-1,0,VLOOKUP(A2307-1&amp;B2307&amp;C2307&amp;E2307,$F$2:$G$7561,2,FALSE))</f>
        <v>0</v>
      </c>
    </row>
    <row r="2308" spans="1:10" x14ac:dyDescent="0.25">
      <c r="A2308">
        <f t="shared" ref="A2308:C2308" si="1800">A1768</f>
        <v>2021</v>
      </c>
      <c r="B2308" t="str">
        <f t="shared" si="1800"/>
        <v>RFM</v>
      </c>
      <c r="C2308">
        <f t="shared" si="1800"/>
        <v>0</v>
      </c>
      <c r="D2308">
        <f>IFERROR(VLOOKUP(C2308,'Enheter, modell og år'!$A$2:$B$31,2,FALSE),0)</f>
        <v>0</v>
      </c>
      <c r="E2308" t="str">
        <f>'Liste detaljert wide'!$H$1</f>
        <v>Utvekslingsbev</v>
      </c>
      <c r="F2308" t="str">
        <f t="shared" si="1799"/>
        <v>2021RFM0Utvekslingsbev</v>
      </c>
      <c r="G2308" s="3">
        <f>'Liste detaljert wide'!H148</f>
        <v>0</v>
      </c>
      <c r="H2308" t="str">
        <f>VLOOKUP(E2308,Def!$B$2:$C$15,2,FALSE)</f>
        <v>Utdanningsinsentiv</v>
      </c>
      <c r="I2308" s="3">
        <f>IF(A2308='Enheter, modell og år'!$F$2-1,0,G2308-VLOOKUP(A2308-1&amp;B2308&amp;C2308&amp;E2308,$F$2:$G$7561,2,FALSE))</f>
        <v>0</v>
      </c>
      <c r="J2308" s="3">
        <f>IF(A2308='Enheter, modell og år'!$F$2-1,0,VLOOKUP(A2308-1&amp;B2308&amp;C2308&amp;E2308,$F$2:$G$7561,2,FALSE))</f>
        <v>0</v>
      </c>
    </row>
    <row r="2309" spans="1:10" x14ac:dyDescent="0.25">
      <c r="A2309">
        <f t="shared" ref="A2309:C2309" si="1801">A1769</f>
        <v>2021</v>
      </c>
      <c r="B2309" t="str">
        <f t="shared" si="1801"/>
        <v>RFM</v>
      </c>
      <c r="C2309">
        <f t="shared" si="1801"/>
        <v>0</v>
      </c>
      <c r="D2309">
        <f>IFERROR(VLOOKUP(C2309,'Enheter, modell og år'!$A$2:$B$31,2,FALSE),0)</f>
        <v>0</v>
      </c>
      <c r="E2309" t="str">
        <f>'Liste detaljert wide'!$H$1</f>
        <v>Utvekslingsbev</v>
      </c>
      <c r="F2309" t="str">
        <f t="shared" si="1799"/>
        <v>2021RFM0Utvekslingsbev</v>
      </c>
      <c r="G2309" s="3">
        <f>'Liste detaljert wide'!H149</f>
        <v>0</v>
      </c>
      <c r="H2309" t="str">
        <f>VLOOKUP(E2309,Def!$B$2:$C$15,2,FALSE)</f>
        <v>Utdanningsinsentiv</v>
      </c>
      <c r="I2309" s="3">
        <f>IF(A2309='Enheter, modell og år'!$F$2-1,0,G2309-VLOOKUP(A2309-1&amp;B2309&amp;C2309&amp;E2309,$F$2:$G$7561,2,FALSE))</f>
        <v>0</v>
      </c>
      <c r="J2309" s="3">
        <f>IF(A2309='Enheter, modell og år'!$F$2-1,0,VLOOKUP(A2309-1&amp;B2309&amp;C2309&amp;E2309,$F$2:$G$7561,2,FALSE))</f>
        <v>0</v>
      </c>
    </row>
    <row r="2310" spans="1:10" x14ac:dyDescent="0.25">
      <c r="A2310">
        <f t="shared" ref="A2310:C2310" si="1802">A1770</f>
        <v>2021</v>
      </c>
      <c r="B2310" t="str">
        <f t="shared" si="1802"/>
        <v>RFM</v>
      </c>
      <c r="C2310">
        <f t="shared" si="1802"/>
        <v>0</v>
      </c>
      <c r="D2310">
        <f>IFERROR(VLOOKUP(C2310,'Enheter, modell og år'!$A$2:$B$31,2,FALSE),0)</f>
        <v>0</v>
      </c>
      <c r="E2310" t="str">
        <f>'Liste detaljert wide'!$H$1</f>
        <v>Utvekslingsbev</v>
      </c>
      <c r="F2310" t="str">
        <f t="shared" si="1799"/>
        <v>2021RFM0Utvekslingsbev</v>
      </c>
      <c r="G2310" s="3">
        <f>'Liste detaljert wide'!H150</f>
        <v>0</v>
      </c>
      <c r="H2310" t="str">
        <f>VLOOKUP(E2310,Def!$B$2:$C$15,2,FALSE)</f>
        <v>Utdanningsinsentiv</v>
      </c>
      <c r="I2310" s="3">
        <f>IF(A2310='Enheter, modell og år'!$F$2-1,0,G2310-VLOOKUP(A2310-1&amp;B2310&amp;C2310&amp;E2310,$F$2:$G$7561,2,FALSE))</f>
        <v>0</v>
      </c>
      <c r="J2310" s="3">
        <f>IF(A2310='Enheter, modell og år'!$F$2-1,0,VLOOKUP(A2310-1&amp;B2310&amp;C2310&amp;E2310,$F$2:$G$7561,2,FALSE))</f>
        <v>0</v>
      </c>
    </row>
    <row r="2311" spans="1:10" x14ac:dyDescent="0.25">
      <c r="A2311">
        <f t="shared" ref="A2311:C2311" si="1803">A1771</f>
        <v>2021</v>
      </c>
      <c r="B2311" t="str">
        <f t="shared" si="1803"/>
        <v>RFM</v>
      </c>
      <c r="C2311">
        <f t="shared" si="1803"/>
        <v>0</v>
      </c>
      <c r="D2311">
        <f>IFERROR(VLOOKUP(C2311,'Enheter, modell og år'!$A$2:$B$31,2,FALSE),0)</f>
        <v>0</v>
      </c>
      <c r="E2311" t="str">
        <f>'Liste detaljert wide'!$H$1</f>
        <v>Utvekslingsbev</v>
      </c>
      <c r="F2311" t="str">
        <f t="shared" si="1799"/>
        <v>2021RFM0Utvekslingsbev</v>
      </c>
      <c r="G2311" s="3">
        <f>'Liste detaljert wide'!H151</f>
        <v>0</v>
      </c>
      <c r="H2311" t="str">
        <f>VLOOKUP(E2311,Def!$B$2:$C$15,2,FALSE)</f>
        <v>Utdanningsinsentiv</v>
      </c>
      <c r="I2311" s="3">
        <f>IF(A2311='Enheter, modell og år'!$F$2-1,0,G2311-VLOOKUP(A2311-1&amp;B2311&amp;C2311&amp;E2311,$F$2:$G$7561,2,FALSE))</f>
        <v>0</v>
      </c>
      <c r="J2311" s="3">
        <f>IF(A2311='Enheter, modell og år'!$F$2-1,0,VLOOKUP(A2311-1&amp;B2311&amp;C2311&amp;E2311,$F$2:$G$7561,2,FALSE))</f>
        <v>0</v>
      </c>
    </row>
    <row r="2312" spans="1:10" x14ac:dyDescent="0.25">
      <c r="A2312">
        <f t="shared" ref="A2312:C2312" si="1804">A1772</f>
        <v>2022</v>
      </c>
      <c r="B2312" t="str">
        <f t="shared" si="1804"/>
        <v>RFM</v>
      </c>
      <c r="C2312">
        <f t="shared" si="1804"/>
        <v>0</v>
      </c>
      <c r="D2312">
        <f>IFERROR(VLOOKUP(C2312,'Enheter, modell og år'!$A$2:$B$31,2,FALSE),0)</f>
        <v>0</v>
      </c>
      <c r="E2312" t="str">
        <f>'Liste detaljert wide'!$H$1</f>
        <v>Utvekslingsbev</v>
      </c>
      <c r="F2312" t="str">
        <f t="shared" si="1799"/>
        <v>2022RFM0Utvekslingsbev</v>
      </c>
      <c r="G2312" s="3">
        <f>'Liste detaljert wide'!H152</f>
        <v>0</v>
      </c>
      <c r="H2312" t="str">
        <f>VLOOKUP(E2312,Def!$B$2:$C$15,2,FALSE)</f>
        <v>Utdanningsinsentiv</v>
      </c>
      <c r="I2312" s="3">
        <f>IF(A2312='Enheter, modell og år'!$F$2-1,0,G2312-VLOOKUP(A2312-1&amp;B2312&amp;C2312&amp;E2312,$F$2:$G$7561,2,FALSE))</f>
        <v>0</v>
      </c>
      <c r="J2312" s="3">
        <f>IF(A2312='Enheter, modell og år'!$F$2-1,0,VLOOKUP(A2312-1&amp;B2312&amp;C2312&amp;E2312,$F$2:$G$7561,2,FALSE))</f>
        <v>0</v>
      </c>
    </row>
    <row r="2313" spans="1:10" x14ac:dyDescent="0.25">
      <c r="A2313">
        <f t="shared" ref="A2313:C2313" si="1805">A1773</f>
        <v>2022</v>
      </c>
      <c r="B2313" t="str">
        <f t="shared" si="1805"/>
        <v>RFM</v>
      </c>
      <c r="C2313">
        <f t="shared" si="1805"/>
        <v>0</v>
      </c>
      <c r="D2313">
        <f>IFERROR(VLOOKUP(C2313,'Enheter, modell og år'!$A$2:$B$31,2,FALSE),0)</f>
        <v>0</v>
      </c>
      <c r="E2313" t="str">
        <f>'Liste detaljert wide'!$H$1</f>
        <v>Utvekslingsbev</v>
      </c>
      <c r="F2313" t="str">
        <f t="shared" si="1799"/>
        <v>2022RFM0Utvekslingsbev</v>
      </c>
      <c r="G2313" s="3">
        <f>'Liste detaljert wide'!H153</f>
        <v>0</v>
      </c>
      <c r="H2313" t="str">
        <f>VLOOKUP(E2313,Def!$B$2:$C$15,2,FALSE)</f>
        <v>Utdanningsinsentiv</v>
      </c>
      <c r="I2313" s="3">
        <f>IF(A2313='Enheter, modell og år'!$F$2-1,0,G2313-VLOOKUP(A2313-1&amp;B2313&amp;C2313&amp;E2313,$F$2:$G$7561,2,FALSE))</f>
        <v>0</v>
      </c>
      <c r="J2313" s="3">
        <f>IF(A2313='Enheter, modell og år'!$F$2-1,0,VLOOKUP(A2313-1&amp;B2313&amp;C2313&amp;E2313,$F$2:$G$7561,2,FALSE))</f>
        <v>0</v>
      </c>
    </row>
    <row r="2314" spans="1:10" x14ac:dyDescent="0.25">
      <c r="A2314">
        <f t="shared" ref="A2314:C2314" si="1806">A1774</f>
        <v>2022</v>
      </c>
      <c r="B2314" t="str">
        <f t="shared" si="1806"/>
        <v>RFM</v>
      </c>
      <c r="C2314">
        <f t="shared" si="1806"/>
        <v>0</v>
      </c>
      <c r="D2314">
        <f>IFERROR(VLOOKUP(C2314,'Enheter, modell og år'!$A$2:$B$31,2,FALSE),0)</f>
        <v>0</v>
      </c>
      <c r="E2314" t="str">
        <f>'Liste detaljert wide'!$H$1</f>
        <v>Utvekslingsbev</v>
      </c>
      <c r="F2314" t="str">
        <f t="shared" si="1799"/>
        <v>2022RFM0Utvekslingsbev</v>
      </c>
      <c r="G2314" s="3">
        <f>'Liste detaljert wide'!H154</f>
        <v>0</v>
      </c>
      <c r="H2314" t="str">
        <f>VLOOKUP(E2314,Def!$B$2:$C$15,2,FALSE)</f>
        <v>Utdanningsinsentiv</v>
      </c>
      <c r="I2314" s="3">
        <f>IF(A2314='Enheter, modell og år'!$F$2-1,0,G2314-VLOOKUP(A2314-1&amp;B2314&amp;C2314&amp;E2314,$F$2:$G$7561,2,FALSE))</f>
        <v>0</v>
      </c>
      <c r="J2314" s="3">
        <f>IF(A2314='Enheter, modell og år'!$F$2-1,0,VLOOKUP(A2314-1&amp;B2314&amp;C2314&amp;E2314,$F$2:$G$7561,2,FALSE))</f>
        <v>0</v>
      </c>
    </row>
    <row r="2315" spans="1:10" x14ac:dyDescent="0.25">
      <c r="A2315">
        <f t="shared" ref="A2315:C2315" si="1807">A1775</f>
        <v>2022</v>
      </c>
      <c r="B2315" t="str">
        <f t="shared" si="1807"/>
        <v>RFM</v>
      </c>
      <c r="C2315">
        <f t="shared" si="1807"/>
        <v>0</v>
      </c>
      <c r="D2315">
        <f>IFERROR(VLOOKUP(C2315,'Enheter, modell og år'!$A$2:$B$31,2,FALSE),0)</f>
        <v>0</v>
      </c>
      <c r="E2315" t="str">
        <f>'Liste detaljert wide'!$H$1</f>
        <v>Utvekslingsbev</v>
      </c>
      <c r="F2315" t="str">
        <f t="shared" si="1799"/>
        <v>2022RFM0Utvekslingsbev</v>
      </c>
      <c r="G2315" s="3">
        <f>'Liste detaljert wide'!H155</f>
        <v>0</v>
      </c>
      <c r="H2315" t="str">
        <f>VLOOKUP(E2315,Def!$B$2:$C$15,2,FALSE)</f>
        <v>Utdanningsinsentiv</v>
      </c>
      <c r="I2315" s="3">
        <f>IF(A2315='Enheter, modell og år'!$F$2-1,0,G2315-VLOOKUP(A2315-1&amp;B2315&amp;C2315&amp;E2315,$F$2:$G$7561,2,FALSE))</f>
        <v>0</v>
      </c>
      <c r="J2315" s="3">
        <f>IF(A2315='Enheter, modell og år'!$F$2-1,0,VLOOKUP(A2315-1&amp;B2315&amp;C2315&amp;E2315,$F$2:$G$7561,2,FALSE))</f>
        <v>0</v>
      </c>
    </row>
    <row r="2316" spans="1:10" x14ac:dyDescent="0.25">
      <c r="A2316">
        <f t="shared" ref="A2316:C2316" si="1808">A1776</f>
        <v>2022</v>
      </c>
      <c r="B2316" t="str">
        <f t="shared" si="1808"/>
        <v>RFM</v>
      </c>
      <c r="C2316">
        <f t="shared" si="1808"/>
        <v>0</v>
      </c>
      <c r="D2316">
        <f>IFERROR(VLOOKUP(C2316,'Enheter, modell og år'!$A$2:$B$31,2,FALSE),0)</f>
        <v>0</v>
      </c>
      <c r="E2316" t="str">
        <f>'Liste detaljert wide'!$H$1</f>
        <v>Utvekslingsbev</v>
      </c>
      <c r="F2316" t="str">
        <f t="shared" si="1799"/>
        <v>2022RFM0Utvekslingsbev</v>
      </c>
      <c r="G2316" s="3">
        <f>'Liste detaljert wide'!H156</f>
        <v>0</v>
      </c>
      <c r="H2316" t="str">
        <f>VLOOKUP(E2316,Def!$B$2:$C$15,2,FALSE)</f>
        <v>Utdanningsinsentiv</v>
      </c>
      <c r="I2316" s="3">
        <f>IF(A2316='Enheter, modell og år'!$F$2-1,0,G2316-VLOOKUP(A2316-1&amp;B2316&amp;C2316&amp;E2316,$F$2:$G$7561,2,FALSE))</f>
        <v>0</v>
      </c>
      <c r="J2316" s="3">
        <f>IF(A2316='Enheter, modell og år'!$F$2-1,0,VLOOKUP(A2316-1&amp;B2316&amp;C2316&amp;E2316,$F$2:$G$7561,2,FALSE))</f>
        <v>0</v>
      </c>
    </row>
    <row r="2317" spans="1:10" x14ac:dyDescent="0.25">
      <c r="A2317">
        <f t="shared" ref="A2317:C2317" si="1809">A1777</f>
        <v>2022</v>
      </c>
      <c r="B2317" t="str">
        <f t="shared" si="1809"/>
        <v>RFM</v>
      </c>
      <c r="C2317">
        <f t="shared" si="1809"/>
        <v>0</v>
      </c>
      <c r="D2317">
        <f>IFERROR(VLOOKUP(C2317,'Enheter, modell og år'!$A$2:$B$31,2,FALSE),0)</f>
        <v>0</v>
      </c>
      <c r="E2317" t="str">
        <f>'Liste detaljert wide'!$H$1</f>
        <v>Utvekslingsbev</v>
      </c>
      <c r="F2317" t="str">
        <f t="shared" si="1799"/>
        <v>2022RFM0Utvekslingsbev</v>
      </c>
      <c r="G2317" s="3">
        <f>'Liste detaljert wide'!H157</f>
        <v>0</v>
      </c>
      <c r="H2317" t="str">
        <f>VLOOKUP(E2317,Def!$B$2:$C$15,2,FALSE)</f>
        <v>Utdanningsinsentiv</v>
      </c>
      <c r="I2317" s="3">
        <f>IF(A2317='Enheter, modell og år'!$F$2-1,0,G2317-VLOOKUP(A2317-1&amp;B2317&amp;C2317&amp;E2317,$F$2:$G$7561,2,FALSE))</f>
        <v>0</v>
      </c>
      <c r="J2317" s="3">
        <f>IF(A2317='Enheter, modell og år'!$F$2-1,0,VLOOKUP(A2317-1&amp;B2317&amp;C2317&amp;E2317,$F$2:$G$7561,2,FALSE))</f>
        <v>0</v>
      </c>
    </row>
    <row r="2318" spans="1:10" x14ac:dyDescent="0.25">
      <c r="A2318">
        <f t="shared" ref="A2318:C2318" si="1810">A1778</f>
        <v>2022</v>
      </c>
      <c r="B2318" t="str">
        <f t="shared" si="1810"/>
        <v>RFM</v>
      </c>
      <c r="C2318">
        <f t="shared" si="1810"/>
        <v>0</v>
      </c>
      <c r="D2318">
        <f>IFERROR(VLOOKUP(C2318,'Enheter, modell og år'!$A$2:$B$31,2,FALSE),0)</f>
        <v>0</v>
      </c>
      <c r="E2318" t="str">
        <f>'Liste detaljert wide'!$H$1</f>
        <v>Utvekslingsbev</v>
      </c>
      <c r="F2318" t="str">
        <f t="shared" si="1799"/>
        <v>2022RFM0Utvekslingsbev</v>
      </c>
      <c r="G2318" s="3">
        <f>'Liste detaljert wide'!H158</f>
        <v>0</v>
      </c>
      <c r="H2318" t="str">
        <f>VLOOKUP(E2318,Def!$B$2:$C$15,2,FALSE)</f>
        <v>Utdanningsinsentiv</v>
      </c>
      <c r="I2318" s="3">
        <f>IF(A2318='Enheter, modell og år'!$F$2-1,0,G2318-VLOOKUP(A2318-1&amp;B2318&amp;C2318&amp;E2318,$F$2:$G$7561,2,FALSE))</f>
        <v>0</v>
      </c>
      <c r="J2318" s="3">
        <f>IF(A2318='Enheter, modell og år'!$F$2-1,0,VLOOKUP(A2318-1&amp;B2318&amp;C2318&amp;E2318,$F$2:$G$7561,2,FALSE))</f>
        <v>0</v>
      </c>
    </row>
    <row r="2319" spans="1:10" x14ac:dyDescent="0.25">
      <c r="A2319">
        <f t="shared" ref="A2319:C2319" si="1811">A1779</f>
        <v>2022</v>
      </c>
      <c r="B2319" t="str">
        <f t="shared" si="1811"/>
        <v>RFM</v>
      </c>
      <c r="C2319">
        <f t="shared" si="1811"/>
        <v>0</v>
      </c>
      <c r="D2319">
        <f>IFERROR(VLOOKUP(C2319,'Enheter, modell og år'!$A$2:$B$31,2,FALSE),0)</f>
        <v>0</v>
      </c>
      <c r="E2319" t="str">
        <f>'Liste detaljert wide'!$H$1</f>
        <v>Utvekslingsbev</v>
      </c>
      <c r="F2319" t="str">
        <f t="shared" si="1799"/>
        <v>2022RFM0Utvekslingsbev</v>
      </c>
      <c r="G2319" s="3">
        <f>'Liste detaljert wide'!H159</f>
        <v>0</v>
      </c>
      <c r="H2319" t="str">
        <f>VLOOKUP(E2319,Def!$B$2:$C$15,2,FALSE)</f>
        <v>Utdanningsinsentiv</v>
      </c>
      <c r="I2319" s="3">
        <f>IF(A2319='Enheter, modell og år'!$F$2-1,0,G2319-VLOOKUP(A2319-1&amp;B2319&amp;C2319&amp;E2319,$F$2:$G$7561,2,FALSE))</f>
        <v>0</v>
      </c>
      <c r="J2319" s="3">
        <f>IF(A2319='Enheter, modell og år'!$F$2-1,0,VLOOKUP(A2319-1&amp;B2319&amp;C2319&amp;E2319,$F$2:$G$7561,2,FALSE))</f>
        <v>0</v>
      </c>
    </row>
    <row r="2320" spans="1:10" x14ac:dyDescent="0.25">
      <c r="A2320">
        <f t="shared" ref="A2320:C2320" si="1812">A1780</f>
        <v>2022</v>
      </c>
      <c r="B2320" t="str">
        <f t="shared" si="1812"/>
        <v>RFM</v>
      </c>
      <c r="C2320">
        <f t="shared" si="1812"/>
        <v>0</v>
      </c>
      <c r="D2320">
        <f>IFERROR(VLOOKUP(C2320,'Enheter, modell og år'!$A$2:$B$31,2,FALSE),0)</f>
        <v>0</v>
      </c>
      <c r="E2320" t="str">
        <f>'Liste detaljert wide'!$H$1</f>
        <v>Utvekslingsbev</v>
      </c>
      <c r="F2320" t="str">
        <f t="shared" si="1799"/>
        <v>2022RFM0Utvekslingsbev</v>
      </c>
      <c r="G2320" s="3">
        <f>'Liste detaljert wide'!H160</f>
        <v>0</v>
      </c>
      <c r="H2320" t="str">
        <f>VLOOKUP(E2320,Def!$B$2:$C$15,2,FALSE)</f>
        <v>Utdanningsinsentiv</v>
      </c>
      <c r="I2320" s="3">
        <f>IF(A2320='Enheter, modell og år'!$F$2-1,0,G2320-VLOOKUP(A2320-1&amp;B2320&amp;C2320&amp;E2320,$F$2:$G$7561,2,FALSE))</f>
        <v>0</v>
      </c>
      <c r="J2320" s="3">
        <f>IF(A2320='Enheter, modell og år'!$F$2-1,0,VLOOKUP(A2320-1&amp;B2320&amp;C2320&amp;E2320,$F$2:$G$7561,2,FALSE))</f>
        <v>0</v>
      </c>
    </row>
    <row r="2321" spans="1:10" x14ac:dyDescent="0.25">
      <c r="A2321">
        <f t="shared" ref="A2321:C2321" si="1813">A1781</f>
        <v>2022</v>
      </c>
      <c r="B2321" t="str">
        <f t="shared" si="1813"/>
        <v>RFM</v>
      </c>
      <c r="C2321">
        <f t="shared" si="1813"/>
        <v>0</v>
      </c>
      <c r="D2321">
        <f>IFERROR(VLOOKUP(C2321,'Enheter, modell og år'!$A$2:$B$31,2,FALSE),0)</f>
        <v>0</v>
      </c>
      <c r="E2321" t="str">
        <f>'Liste detaljert wide'!$H$1</f>
        <v>Utvekslingsbev</v>
      </c>
      <c r="F2321" t="str">
        <f t="shared" si="1799"/>
        <v>2022RFM0Utvekslingsbev</v>
      </c>
      <c r="G2321" s="3">
        <f>'Liste detaljert wide'!H161</f>
        <v>0</v>
      </c>
      <c r="H2321" t="str">
        <f>VLOOKUP(E2321,Def!$B$2:$C$15,2,FALSE)</f>
        <v>Utdanningsinsentiv</v>
      </c>
      <c r="I2321" s="3">
        <f>IF(A2321='Enheter, modell og år'!$F$2-1,0,G2321-VLOOKUP(A2321-1&amp;B2321&amp;C2321&amp;E2321,$F$2:$G$7561,2,FALSE))</f>
        <v>0</v>
      </c>
      <c r="J2321" s="3">
        <f>IF(A2321='Enheter, modell og år'!$F$2-1,0,VLOOKUP(A2321-1&amp;B2321&amp;C2321&amp;E2321,$F$2:$G$7561,2,FALSE))</f>
        <v>0</v>
      </c>
    </row>
    <row r="2322" spans="1:10" x14ac:dyDescent="0.25">
      <c r="A2322">
        <f t="shared" ref="A2322:C2322" si="1814">A1782</f>
        <v>2022</v>
      </c>
      <c r="B2322" t="str">
        <f t="shared" si="1814"/>
        <v>RFM</v>
      </c>
      <c r="C2322">
        <f t="shared" si="1814"/>
        <v>0</v>
      </c>
      <c r="D2322">
        <f>IFERROR(VLOOKUP(C2322,'Enheter, modell og år'!$A$2:$B$31,2,FALSE),0)</f>
        <v>0</v>
      </c>
      <c r="E2322" t="str">
        <f>'Liste detaljert wide'!$H$1</f>
        <v>Utvekslingsbev</v>
      </c>
      <c r="F2322" t="str">
        <f t="shared" si="1799"/>
        <v>2022RFM0Utvekslingsbev</v>
      </c>
      <c r="G2322" s="3">
        <f>'Liste detaljert wide'!H162</f>
        <v>0</v>
      </c>
      <c r="H2322" t="str">
        <f>VLOOKUP(E2322,Def!$B$2:$C$15,2,FALSE)</f>
        <v>Utdanningsinsentiv</v>
      </c>
      <c r="I2322" s="3">
        <f>IF(A2322='Enheter, modell og år'!$F$2-1,0,G2322-VLOOKUP(A2322-1&amp;B2322&amp;C2322&amp;E2322,$F$2:$G$7561,2,FALSE))</f>
        <v>0</v>
      </c>
      <c r="J2322" s="3">
        <f>IF(A2322='Enheter, modell og år'!$F$2-1,0,VLOOKUP(A2322-1&amp;B2322&amp;C2322&amp;E2322,$F$2:$G$7561,2,FALSE))</f>
        <v>0</v>
      </c>
    </row>
    <row r="2323" spans="1:10" x14ac:dyDescent="0.25">
      <c r="A2323">
        <f t="shared" ref="A2323:C2323" si="1815">A1783</f>
        <v>2022</v>
      </c>
      <c r="B2323" t="str">
        <f t="shared" si="1815"/>
        <v>RFM</v>
      </c>
      <c r="C2323">
        <f t="shared" si="1815"/>
        <v>0</v>
      </c>
      <c r="D2323">
        <f>IFERROR(VLOOKUP(C2323,'Enheter, modell og år'!$A$2:$B$31,2,FALSE),0)</f>
        <v>0</v>
      </c>
      <c r="E2323" t="str">
        <f>'Liste detaljert wide'!$H$1</f>
        <v>Utvekslingsbev</v>
      </c>
      <c r="F2323" t="str">
        <f t="shared" si="1799"/>
        <v>2022RFM0Utvekslingsbev</v>
      </c>
      <c r="G2323" s="3">
        <f>'Liste detaljert wide'!H163</f>
        <v>0</v>
      </c>
      <c r="H2323" t="str">
        <f>VLOOKUP(E2323,Def!$B$2:$C$15,2,FALSE)</f>
        <v>Utdanningsinsentiv</v>
      </c>
      <c r="I2323" s="3">
        <f>IF(A2323='Enheter, modell og år'!$F$2-1,0,G2323-VLOOKUP(A2323-1&amp;B2323&amp;C2323&amp;E2323,$F$2:$G$7561,2,FALSE))</f>
        <v>0</v>
      </c>
      <c r="J2323" s="3">
        <f>IF(A2323='Enheter, modell og år'!$F$2-1,0,VLOOKUP(A2323-1&amp;B2323&amp;C2323&amp;E2323,$F$2:$G$7561,2,FALSE))</f>
        <v>0</v>
      </c>
    </row>
    <row r="2324" spans="1:10" x14ac:dyDescent="0.25">
      <c r="A2324">
        <f t="shared" ref="A2324:C2324" si="1816">A1784</f>
        <v>2022</v>
      </c>
      <c r="B2324" t="str">
        <f t="shared" si="1816"/>
        <v>RFM</v>
      </c>
      <c r="C2324">
        <f t="shared" si="1816"/>
        <v>0</v>
      </c>
      <c r="D2324">
        <f>IFERROR(VLOOKUP(C2324,'Enheter, modell og år'!$A$2:$B$31,2,FALSE),0)</f>
        <v>0</v>
      </c>
      <c r="E2324" t="str">
        <f>'Liste detaljert wide'!$H$1</f>
        <v>Utvekslingsbev</v>
      </c>
      <c r="F2324" t="str">
        <f t="shared" si="1799"/>
        <v>2022RFM0Utvekslingsbev</v>
      </c>
      <c r="G2324" s="3">
        <f>'Liste detaljert wide'!H164</f>
        <v>0</v>
      </c>
      <c r="H2324" t="str">
        <f>VLOOKUP(E2324,Def!$B$2:$C$15,2,FALSE)</f>
        <v>Utdanningsinsentiv</v>
      </c>
      <c r="I2324" s="3">
        <f>IF(A2324='Enheter, modell og år'!$F$2-1,0,G2324-VLOOKUP(A2324-1&amp;B2324&amp;C2324&amp;E2324,$F$2:$G$7561,2,FALSE))</f>
        <v>0</v>
      </c>
      <c r="J2324" s="3">
        <f>IF(A2324='Enheter, modell og år'!$F$2-1,0,VLOOKUP(A2324-1&amp;B2324&amp;C2324&amp;E2324,$F$2:$G$7561,2,FALSE))</f>
        <v>0</v>
      </c>
    </row>
    <row r="2325" spans="1:10" x14ac:dyDescent="0.25">
      <c r="A2325">
        <f t="shared" ref="A2325:C2325" si="1817">A1785</f>
        <v>2022</v>
      </c>
      <c r="B2325" t="str">
        <f t="shared" si="1817"/>
        <v>RFM</v>
      </c>
      <c r="C2325">
        <f t="shared" si="1817"/>
        <v>0</v>
      </c>
      <c r="D2325">
        <f>IFERROR(VLOOKUP(C2325,'Enheter, modell og år'!$A$2:$B$31,2,FALSE),0)</f>
        <v>0</v>
      </c>
      <c r="E2325" t="str">
        <f>'Liste detaljert wide'!$H$1</f>
        <v>Utvekslingsbev</v>
      </c>
      <c r="F2325" t="str">
        <f t="shared" si="1799"/>
        <v>2022RFM0Utvekslingsbev</v>
      </c>
      <c r="G2325" s="3">
        <f>'Liste detaljert wide'!H165</f>
        <v>0</v>
      </c>
      <c r="H2325" t="str">
        <f>VLOOKUP(E2325,Def!$B$2:$C$15,2,FALSE)</f>
        <v>Utdanningsinsentiv</v>
      </c>
      <c r="I2325" s="3">
        <f>IF(A2325='Enheter, modell og år'!$F$2-1,0,G2325-VLOOKUP(A2325-1&amp;B2325&amp;C2325&amp;E2325,$F$2:$G$7561,2,FALSE))</f>
        <v>0</v>
      </c>
      <c r="J2325" s="3">
        <f>IF(A2325='Enheter, modell og år'!$F$2-1,0,VLOOKUP(A2325-1&amp;B2325&amp;C2325&amp;E2325,$F$2:$G$7561,2,FALSE))</f>
        <v>0</v>
      </c>
    </row>
    <row r="2326" spans="1:10" x14ac:dyDescent="0.25">
      <c r="A2326">
        <f t="shared" ref="A2326:C2326" si="1818">A1786</f>
        <v>2022</v>
      </c>
      <c r="B2326" t="str">
        <f t="shared" si="1818"/>
        <v>RFM</v>
      </c>
      <c r="C2326">
        <f t="shared" si="1818"/>
        <v>0</v>
      </c>
      <c r="D2326">
        <f>IFERROR(VLOOKUP(C2326,'Enheter, modell og år'!$A$2:$B$31,2,FALSE),0)</f>
        <v>0</v>
      </c>
      <c r="E2326" t="str">
        <f>'Liste detaljert wide'!$H$1</f>
        <v>Utvekslingsbev</v>
      </c>
      <c r="F2326" t="str">
        <f t="shared" si="1799"/>
        <v>2022RFM0Utvekslingsbev</v>
      </c>
      <c r="G2326" s="3">
        <f>'Liste detaljert wide'!H166</f>
        <v>0</v>
      </c>
      <c r="H2326" t="str">
        <f>VLOOKUP(E2326,Def!$B$2:$C$15,2,FALSE)</f>
        <v>Utdanningsinsentiv</v>
      </c>
      <c r="I2326" s="3">
        <f>IF(A2326='Enheter, modell og år'!$F$2-1,0,G2326-VLOOKUP(A2326-1&amp;B2326&amp;C2326&amp;E2326,$F$2:$G$7561,2,FALSE))</f>
        <v>0</v>
      </c>
      <c r="J2326" s="3">
        <f>IF(A2326='Enheter, modell og år'!$F$2-1,0,VLOOKUP(A2326-1&amp;B2326&amp;C2326&amp;E2326,$F$2:$G$7561,2,FALSE))</f>
        <v>0</v>
      </c>
    </row>
    <row r="2327" spans="1:10" x14ac:dyDescent="0.25">
      <c r="A2327">
        <f t="shared" ref="A2327:C2327" si="1819">A1787</f>
        <v>2022</v>
      </c>
      <c r="B2327" t="str">
        <f t="shared" si="1819"/>
        <v>RFM</v>
      </c>
      <c r="C2327">
        <f t="shared" si="1819"/>
        <v>0</v>
      </c>
      <c r="D2327">
        <f>IFERROR(VLOOKUP(C2327,'Enheter, modell og år'!$A$2:$B$31,2,FALSE),0)</f>
        <v>0</v>
      </c>
      <c r="E2327" t="str">
        <f>'Liste detaljert wide'!$H$1</f>
        <v>Utvekslingsbev</v>
      </c>
      <c r="F2327" t="str">
        <f t="shared" si="1799"/>
        <v>2022RFM0Utvekslingsbev</v>
      </c>
      <c r="G2327" s="3">
        <f>'Liste detaljert wide'!H167</f>
        <v>0</v>
      </c>
      <c r="H2327" t="str">
        <f>VLOOKUP(E2327,Def!$B$2:$C$15,2,FALSE)</f>
        <v>Utdanningsinsentiv</v>
      </c>
      <c r="I2327" s="3">
        <f>IF(A2327='Enheter, modell og år'!$F$2-1,0,G2327-VLOOKUP(A2327-1&amp;B2327&amp;C2327&amp;E2327,$F$2:$G$7561,2,FALSE))</f>
        <v>0</v>
      </c>
      <c r="J2327" s="3">
        <f>IF(A2327='Enheter, modell og år'!$F$2-1,0,VLOOKUP(A2327-1&amp;B2327&amp;C2327&amp;E2327,$F$2:$G$7561,2,FALSE))</f>
        <v>0</v>
      </c>
    </row>
    <row r="2328" spans="1:10" x14ac:dyDescent="0.25">
      <c r="A2328">
        <f t="shared" ref="A2328:C2328" si="1820">A1788</f>
        <v>2022</v>
      </c>
      <c r="B2328" t="str">
        <f t="shared" si="1820"/>
        <v>RFM</v>
      </c>
      <c r="C2328">
        <f t="shared" si="1820"/>
        <v>0</v>
      </c>
      <c r="D2328">
        <f>IFERROR(VLOOKUP(C2328,'Enheter, modell og år'!$A$2:$B$31,2,FALSE),0)</f>
        <v>0</v>
      </c>
      <c r="E2328" t="str">
        <f>'Liste detaljert wide'!$H$1</f>
        <v>Utvekslingsbev</v>
      </c>
      <c r="F2328" t="str">
        <f t="shared" si="1799"/>
        <v>2022RFM0Utvekslingsbev</v>
      </c>
      <c r="G2328" s="3">
        <f>'Liste detaljert wide'!H168</f>
        <v>0</v>
      </c>
      <c r="H2328" t="str">
        <f>VLOOKUP(E2328,Def!$B$2:$C$15,2,FALSE)</f>
        <v>Utdanningsinsentiv</v>
      </c>
      <c r="I2328" s="3">
        <f>IF(A2328='Enheter, modell og år'!$F$2-1,0,G2328-VLOOKUP(A2328-1&amp;B2328&amp;C2328&amp;E2328,$F$2:$G$7561,2,FALSE))</f>
        <v>0</v>
      </c>
      <c r="J2328" s="3">
        <f>IF(A2328='Enheter, modell og år'!$F$2-1,0,VLOOKUP(A2328-1&amp;B2328&amp;C2328&amp;E2328,$F$2:$G$7561,2,FALSE))</f>
        <v>0</v>
      </c>
    </row>
    <row r="2329" spans="1:10" x14ac:dyDescent="0.25">
      <c r="A2329">
        <f t="shared" ref="A2329:C2329" si="1821">A1789</f>
        <v>2022</v>
      </c>
      <c r="B2329" t="str">
        <f t="shared" si="1821"/>
        <v>RFM</v>
      </c>
      <c r="C2329">
        <f t="shared" si="1821"/>
        <v>0</v>
      </c>
      <c r="D2329">
        <f>IFERROR(VLOOKUP(C2329,'Enheter, modell og år'!$A$2:$B$31,2,FALSE),0)</f>
        <v>0</v>
      </c>
      <c r="E2329" t="str">
        <f>'Liste detaljert wide'!$H$1</f>
        <v>Utvekslingsbev</v>
      </c>
      <c r="F2329" t="str">
        <f t="shared" si="1799"/>
        <v>2022RFM0Utvekslingsbev</v>
      </c>
      <c r="G2329" s="3">
        <f>'Liste detaljert wide'!H169</f>
        <v>0</v>
      </c>
      <c r="H2329" t="str">
        <f>VLOOKUP(E2329,Def!$B$2:$C$15,2,FALSE)</f>
        <v>Utdanningsinsentiv</v>
      </c>
      <c r="I2329" s="3">
        <f>IF(A2329='Enheter, modell og år'!$F$2-1,0,G2329-VLOOKUP(A2329-1&amp;B2329&amp;C2329&amp;E2329,$F$2:$G$7561,2,FALSE))</f>
        <v>0</v>
      </c>
      <c r="J2329" s="3">
        <f>IF(A2329='Enheter, modell og år'!$F$2-1,0,VLOOKUP(A2329-1&amp;B2329&amp;C2329&amp;E2329,$F$2:$G$7561,2,FALSE))</f>
        <v>0</v>
      </c>
    </row>
    <row r="2330" spans="1:10" x14ac:dyDescent="0.25">
      <c r="A2330">
        <f t="shared" ref="A2330:C2330" si="1822">A1790</f>
        <v>2022</v>
      </c>
      <c r="B2330" t="str">
        <f t="shared" si="1822"/>
        <v>RFM</v>
      </c>
      <c r="C2330">
        <f t="shared" si="1822"/>
        <v>0</v>
      </c>
      <c r="D2330">
        <f>IFERROR(VLOOKUP(C2330,'Enheter, modell og år'!$A$2:$B$31,2,FALSE),0)</f>
        <v>0</v>
      </c>
      <c r="E2330" t="str">
        <f>'Liste detaljert wide'!$H$1</f>
        <v>Utvekslingsbev</v>
      </c>
      <c r="F2330" t="str">
        <f t="shared" si="1799"/>
        <v>2022RFM0Utvekslingsbev</v>
      </c>
      <c r="G2330" s="3">
        <f>'Liste detaljert wide'!H170</f>
        <v>0</v>
      </c>
      <c r="H2330" t="str">
        <f>VLOOKUP(E2330,Def!$B$2:$C$15,2,FALSE)</f>
        <v>Utdanningsinsentiv</v>
      </c>
      <c r="I2330" s="3">
        <f>IF(A2330='Enheter, modell og år'!$F$2-1,0,G2330-VLOOKUP(A2330-1&amp;B2330&amp;C2330&amp;E2330,$F$2:$G$7561,2,FALSE))</f>
        <v>0</v>
      </c>
      <c r="J2330" s="3">
        <f>IF(A2330='Enheter, modell og år'!$F$2-1,0,VLOOKUP(A2330-1&amp;B2330&amp;C2330&amp;E2330,$F$2:$G$7561,2,FALSE))</f>
        <v>0</v>
      </c>
    </row>
    <row r="2331" spans="1:10" x14ac:dyDescent="0.25">
      <c r="A2331">
        <f t="shared" ref="A2331:C2331" si="1823">A1791</f>
        <v>2022</v>
      </c>
      <c r="B2331" t="str">
        <f t="shared" si="1823"/>
        <v>RFM</v>
      </c>
      <c r="C2331">
        <f t="shared" si="1823"/>
        <v>0</v>
      </c>
      <c r="D2331">
        <f>IFERROR(VLOOKUP(C2331,'Enheter, modell og år'!$A$2:$B$31,2,FALSE),0)</f>
        <v>0</v>
      </c>
      <c r="E2331" t="str">
        <f>'Liste detaljert wide'!$H$1</f>
        <v>Utvekslingsbev</v>
      </c>
      <c r="F2331" t="str">
        <f t="shared" si="1799"/>
        <v>2022RFM0Utvekslingsbev</v>
      </c>
      <c r="G2331" s="3">
        <f>'Liste detaljert wide'!H171</f>
        <v>0</v>
      </c>
      <c r="H2331" t="str">
        <f>VLOOKUP(E2331,Def!$B$2:$C$15,2,FALSE)</f>
        <v>Utdanningsinsentiv</v>
      </c>
      <c r="I2331" s="3">
        <f>IF(A2331='Enheter, modell og år'!$F$2-1,0,G2331-VLOOKUP(A2331-1&amp;B2331&amp;C2331&amp;E2331,$F$2:$G$7561,2,FALSE))</f>
        <v>0</v>
      </c>
      <c r="J2331" s="3">
        <f>IF(A2331='Enheter, modell og år'!$F$2-1,0,VLOOKUP(A2331-1&amp;B2331&amp;C2331&amp;E2331,$F$2:$G$7561,2,FALSE))</f>
        <v>0</v>
      </c>
    </row>
    <row r="2332" spans="1:10" x14ac:dyDescent="0.25">
      <c r="A2332">
        <f t="shared" ref="A2332:C2332" si="1824">A1792</f>
        <v>2022</v>
      </c>
      <c r="B2332" t="str">
        <f t="shared" si="1824"/>
        <v>RFM</v>
      </c>
      <c r="C2332">
        <f t="shared" si="1824"/>
        <v>0</v>
      </c>
      <c r="D2332">
        <f>IFERROR(VLOOKUP(C2332,'Enheter, modell og år'!$A$2:$B$31,2,FALSE),0)</f>
        <v>0</v>
      </c>
      <c r="E2332" t="str">
        <f>'Liste detaljert wide'!$H$1</f>
        <v>Utvekslingsbev</v>
      </c>
      <c r="F2332" t="str">
        <f t="shared" si="1799"/>
        <v>2022RFM0Utvekslingsbev</v>
      </c>
      <c r="G2332" s="3">
        <f>'Liste detaljert wide'!H172</f>
        <v>0</v>
      </c>
      <c r="H2332" t="str">
        <f>VLOOKUP(E2332,Def!$B$2:$C$15,2,FALSE)</f>
        <v>Utdanningsinsentiv</v>
      </c>
      <c r="I2332" s="3">
        <f>IF(A2332='Enheter, modell og år'!$F$2-1,0,G2332-VLOOKUP(A2332-1&amp;B2332&amp;C2332&amp;E2332,$F$2:$G$7561,2,FALSE))</f>
        <v>0</v>
      </c>
      <c r="J2332" s="3">
        <f>IF(A2332='Enheter, modell og år'!$F$2-1,0,VLOOKUP(A2332-1&amp;B2332&amp;C2332&amp;E2332,$F$2:$G$7561,2,FALSE))</f>
        <v>0</v>
      </c>
    </row>
    <row r="2333" spans="1:10" x14ac:dyDescent="0.25">
      <c r="A2333">
        <f t="shared" ref="A2333:C2333" si="1825">A1793</f>
        <v>2022</v>
      </c>
      <c r="B2333" t="str">
        <f t="shared" si="1825"/>
        <v>RFM</v>
      </c>
      <c r="C2333">
        <f t="shared" si="1825"/>
        <v>0</v>
      </c>
      <c r="D2333">
        <f>IFERROR(VLOOKUP(C2333,'Enheter, modell og år'!$A$2:$B$31,2,FALSE),0)</f>
        <v>0</v>
      </c>
      <c r="E2333" t="str">
        <f>'Liste detaljert wide'!$H$1</f>
        <v>Utvekslingsbev</v>
      </c>
      <c r="F2333" t="str">
        <f t="shared" si="1799"/>
        <v>2022RFM0Utvekslingsbev</v>
      </c>
      <c r="G2333" s="3">
        <f>'Liste detaljert wide'!H173</f>
        <v>0</v>
      </c>
      <c r="H2333" t="str">
        <f>VLOOKUP(E2333,Def!$B$2:$C$15,2,FALSE)</f>
        <v>Utdanningsinsentiv</v>
      </c>
      <c r="I2333" s="3">
        <f>IF(A2333='Enheter, modell og år'!$F$2-1,0,G2333-VLOOKUP(A2333-1&amp;B2333&amp;C2333&amp;E2333,$F$2:$G$7561,2,FALSE))</f>
        <v>0</v>
      </c>
      <c r="J2333" s="3">
        <f>IF(A2333='Enheter, modell og år'!$F$2-1,0,VLOOKUP(A2333-1&amp;B2333&amp;C2333&amp;E2333,$F$2:$G$7561,2,FALSE))</f>
        <v>0</v>
      </c>
    </row>
    <row r="2334" spans="1:10" x14ac:dyDescent="0.25">
      <c r="A2334">
        <f t="shared" ref="A2334:C2334" si="1826">A1794</f>
        <v>2022</v>
      </c>
      <c r="B2334" t="str">
        <f t="shared" si="1826"/>
        <v>RFM</v>
      </c>
      <c r="C2334">
        <f t="shared" si="1826"/>
        <v>0</v>
      </c>
      <c r="D2334">
        <f>IFERROR(VLOOKUP(C2334,'Enheter, modell og år'!$A$2:$B$31,2,FALSE),0)</f>
        <v>0</v>
      </c>
      <c r="E2334" t="str">
        <f>'Liste detaljert wide'!$H$1</f>
        <v>Utvekslingsbev</v>
      </c>
      <c r="F2334" t="str">
        <f t="shared" si="1799"/>
        <v>2022RFM0Utvekslingsbev</v>
      </c>
      <c r="G2334" s="3">
        <f>'Liste detaljert wide'!H174</f>
        <v>0</v>
      </c>
      <c r="H2334" t="str">
        <f>VLOOKUP(E2334,Def!$B$2:$C$15,2,FALSE)</f>
        <v>Utdanningsinsentiv</v>
      </c>
      <c r="I2334" s="3">
        <f>IF(A2334='Enheter, modell og år'!$F$2-1,0,G2334-VLOOKUP(A2334-1&amp;B2334&amp;C2334&amp;E2334,$F$2:$G$7561,2,FALSE))</f>
        <v>0</v>
      </c>
      <c r="J2334" s="3">
        <f>IF(A2334='Enheter, modell og år'!$F$2-1,0,VLOOKUP(A2334-1&amp;B2334&amp;C2334&amp;E2334,$F$2:$G$7561,2,FALSE))</f>
        <v>0</v>
      </c>
    </row>
    <row r="2335" spans="1:10" x14ac:dyDescent="0.25">
      <c r="A2335">
        <f t="shared" ref="A2335:C2335" si="1827">A1795</f>
        <v>2022</v>
      </c>
      <c r="B2335" t="str">
        <f t="shared" si="1827"/>
        <v>RFM</v>
      </c>
      <c r="C2335">
        <f t="shared" si="1827"/>
        <v>0</v>
      </c>
      <c r="D2335">
        <f>IFERROR(VLOOKUP(C2335,'Enheter, modell og år'!$A$2:$B$31,2,FALSE),0)</f>
        <v>0</v>
      </c>
      <c r="E2335" t="str">
        <f>'Liste detaljert wide'!$H$1</f>
        <v>Utvekslingsbev</v>
      </c>
      <c r="F2335" t="str">
        <f t="shared" si="1799"/>
        <v>2022RFM0Utvekslingsbev</v>
      </c>
      <c r="G2335" s="3">
        <f>'Liste detaljert wide'!H175</f>
        <v>0</v>
      </c>
      <c r="H2335" t="str">
        <f>VLOOKUP(E2335,Def!$B$2:$C$15,2,FALSE)</f>
        <v>Utdanningsinsentiv</v>
      </c>
      <c r="I2335" s="3">
        <f>IF(A2335='Enheter, modell og år'!$F$2-1,0,G2335-VLOOKUP(A2335-1&amp;B2335&amp;C2335&amp;E2335,$F$2:$G$7561,2,FALSE))</f>
        <v>0</v>
      </c>
      <c r="J2335" s="3">
        <f>IF(A2335='Enheter, modell og år'!$F$2-1,0,VLOOKUP(A2335-1&amp;B2335&amp;C2335&amp;E2335,$F$2:$G$7561,2,FALSE))</f>
        <v>0</v>
      </c>
    </row>
    <row r="2336" spans="1:10" x14ac:dyDescent="0.25">
      <c r="A2336">
        <f t="shared" ref="A2336:C2336" si="1828">A1796</f>
        <v>2022</v>
      </c>
      <c r="B2336" t="str">
        <f t="shared" si="1828"/>
        <v>RFM</v>
      </c>
      <c r="C2336">
        <f t="shared" si="1828"/>
        <v>0</v>
      </c>
      <c r="D2336">
        <f>IFERROR(VLOOKUP(C2336,'Enheter, modell og år'!$A$2:$B$31,2,FALSE),0)</f>
        <v>0</v>
      </c>
      <c r="E2336" t="str">
        <f>'Liste detaljert wide'!$H$1</f>
        <v>Utvekslingsbev</v>
      </c>
      <c r="F2336" t="str">
        <f t="shared" si="1799"/>
        <v>2022RFM0Utvekslingsbev</v>
      </c>
      <c r="G2336" s="3">
        <f>'Liste detaljert wide'!H176</f>
        <v>0</v>
      </c>
      <c r="H2336" t="str">
        <f>VLOOKUP(E2336,Def!$B$2:$C$15,2,FALSE)</f>
        <v>Utdanningsinsentiv</v>
      </c>
      <c r="I2336" s="3">
        <f>IF(A2336='Enheter, modell og år'!$F$2-1,0,G2336-VLOOKUP(A2336-1&amp;B2336&amp;C2336&amp;E2336,$F$2:$G$7561,2,FALSE))</f>
        <v>0</v>
      </c>
      <c r="J2336" s="3">
        <f>IF(A2336='Enheter, modell og år'!$F$2-1,0,VLOOKUP(A2336-1&amp;B2336&amp;C2336&amp;E2336,$F$2:$G$7561,2,FALSE))</f>
        <v>0</v>
      </c>
    </row>
    <row r="2337" spans="1:10" x14ac:dyDescent="0.25">
      <c r="A2337">
        <f t="shared" ref="A2337:C2337" si="1829">A1797</f>
        <v>2022</v>
      </c>
      <c r="B2337" t="str">
        <f t="shared" si="1829"/>
        <v>RFM</v>
      </c>
      <c r="C2337">
        <f t="shared" si="1829"/>
        <v>0</v>
      </c>
      <c r="D2337">
        <f>IFERROR(VLOOKUP(C2337,'Enheter, modell og år'!$A$2:$B$31,2,FALSE),0)</f>
        <v>0</v>
      </c>
      <c r="E2337" t="str">
        <f>'Liste detaljert wide'!$H$1</f>
        <v>Utvekslingsbev</v>
      </c>
      <c r="F2337" t="str">
        <f t="shared" si="1799"/>
        <v>2022RFM0Utvekslingsbev</v>
      </c>
      <c r="G2337" s="3">
        <f>'Liste detaljert wide'!H177</f>
        <v>0</v>
      </c>
      <c r="H2337" t="str">
        <f>VLOOKUP(E2337,Def!$B$2:$C$15,2,FALSE)</f>
        <v>Utdanningsinsentiv</v>
      </c>
      <c r="I2337" s="3">
        <f>IF(A2337='Enheter, modell og år'!$F$2-1,0,G2337-VLOOKUP(A2337-1&amp;B2337&amp;C2337&amp;E2337,$F$2:$G$7561,2,FALSE))</f>
        <v>0</v>
      </c>
      <c r="J2337" s="3">
        <f>IF(A2337='Enheter, modell og år'!$F$2-1,0,VLOOKUP(A2337-1&amp;B2337&amp;C2337&amp;E2337,$F$2:$G$7561,2,FALSE))</f>
        <v>0</v>
      </c>
    </row>
    <row r="2338" spans="1:10" x14ac:dyDescent="0.25">
      <c r="A2338">
        <f t="shared" ref="A2338:C2338" si="1830">A1798</f>
        <v>2022</v>
      </c>
      <c r="B2338" t="str">
        <f t="shared" si="1830"/>
        <v>RFM</v>
      </c>
      <c r="C2338">
        <f t="shared" si="1830"/>
        <v>0</v>
      </c>
      <c r="D2338">
        <f>IFERROR(VLOOKUP(C2338,'Enheter, modell og år'!$A$2:$B$31,2,FALSE),0)</f>
        <v>0</v>
      </c>
      <c r="E2338" t="str">
        <f>'Liste detaljert wide'!$H$1</f>
        <v>Utvekslingsbev</v>
      </c>
      <c r="F2338" t="str">
        <f t="shared" si="1799"/>
        <v>2022RFM0Utvekslingsbev</v>
      </c>
      <c r="G2338" s="3">
        <f>'Liste detaljert wide'!H178</f>
        <v>0</v>
      </c>
      <c r="H2338" t="str">
        <f>VLOOKUP(E2338,Def!$B$2:$C$15,2,FALSE)</f>
        <v>Utdanningsinsentiv</v>
      </c>
      <c r="I2338" s="3">
        <f>IF(A2338='Enheter, modell og år'!$F$2-1,0,G2338-VLOOKUP(A2338-1&amp;B2338&amp;C2338&amp;E2338,$F$2:$G$7561,2,FALSE))</f>
        <v>0</v>
      </c>
      <c r="J2338" s="3">
        <f>IF(A2338='Enheter, modell og år'!$F$2-1,0,VLOOKUP(A2338-1&amp;B2338&amp;C2338&amp;E2338,$F$2:$G$7561,2,FALSE))</f>
        <v>0</v>
      </c>
    </row>
    <row r="2339" spans="1:10" x14ac:dyDescent="0.25">
      <c r="A2339">
        <f t="shared" ref="A2339:C2339" si="1831">A1799</f>
        <v>2022</v>
      </c>
      <c r="B2339" t="str">
        <f t="shared" si="1831"/>
        <v>RFM</v>
      </c>
      <c r="C2339">
        <f t="shared" si="1831"/>
        <v>0</v>
      </c>
      <c r="D2339">
        <f>IFERROR(VLOOKUP(C2339,'Enheter, modell og år'!$A$2:$B$31,2,FALSE),0)</f>
        <v>0</v>
      </c>
      <c r="E2339" t="str">
        <f>'Liste detaljert wide'!$H$1</f>
        <v>Utvekslingsbev</v>
      </c>
      <c r="F2339" t="str">
        <f t="shared" si="1799"/>
        <v>2022RFM0Utvekslingsbev</v>
      </c>
      <c r="G2339" s="3">
        <f>'Liste detaljert wide'!H179</f>
        <v>0</v>
      </c>
      <c r="H2339" t="str">
        <f>VLOOKUP(E2339,Def!$B$2:$C$15,2,FALSE)</f>
        <v>Utdanningsinsentiv</v>
      </c>
      <c r="I2339" s="3">
        <f>IF(A2339='Enheter, modell og år'!$F$2-1,0,G2339-VLOOKUP(A2339-1&amp;B2339&amp;C2339&amp;E2339,$F$2:$G$7561,2,FALSE))</f>
        <v>0</v>
      </c>
      <c r="J2339" s="3">
        <f>IF(A2339='Enheter, modell og år'!$F$2-1,0,VLOOKUP(A2339-1&amp;B2339&amp;C2339&amp;E2339,$F$2:$G$7561,2,FALSE))</f>
        <v>0</v>
      </c>
    </row>
    <row r="2340" spans="1:10" x14ac:dyDescent="0.25">
      <c r="A2340">
        <f t="shared" ref="A2340:C2340" si="1832">A1800</f>
        <v>2022</v>
      </c>
      <c r="B2340" t="str">
        <f t="shared" si="1832"/>
        <v>RFM</v>
      </c>
      <c r="C2340">
        <f t="shared" si="1832"/>
        <v>0</v>
      </c>
      <c r="D2340">
        <f>IFERROR(VLOOKUP(C2340,'Enheter, modell og år'!$A$2:$B$31,2,FALSE),0)</f>
        <v>0</v>
      </c>
      <c r="E2340" t="str">
        <f>'Liste detaljert wide'!$H$1</f>
        <v>Utvekslingsbev</v>
      </c>
      <c r="F2340" t="str">
        <f t="shared" si="1799"/>
        <v>2022RFM0Utvekslingsbev</v>
      </c>
      <c r="G2340" s="3">
        <f>'Liste detaljert wide'!H180</f>
        <v>0</v>
      </c>
      <c r="H2340" t="str">
        <f>VLOOKUP(E2340,Def!$B$2:$C$15,2,FALSE)</f>
        <v>Utdanningsinsentiv</v>
      </c>
      <c r="I2340" s="3">
        <f>IF(A2340='Enheter, modell og år'!$F$2-1,0,G2340-VLOOKUP(A2340-1&amp;B2340&amp;C2340&amp;E2340,$F$2:$G$7561,2,FALSE))</f>
        <v>0</v>
      </c>
      <c r="J2340" s="3">
        <f>IF(A2340='Enheter, modell og år'!$F$2-1,0,VLOOKUP(A2340-1&amp;B2340&amp;C2340&amp;E2340,$F$2:$G$7561,2,FALSE))</f>
        <v>0</v>
      </c>
    </row>
    <row r="2341" spans="1:10" x14ac:dyDescent="0.25">
      <c r="A2341">
        <f t="shared" ref="A2341:C2341" si="1833">A1801</f>
        <v>2022</v>
      </c>
      <c r="B2341" t="str">
        <f t="shared" si="1833"/>
        <v>RFM</v>
      </c>
      <c r="C2341">
        <f t="shared" si="1833"/>
        <v>0</v>
      </c>
      <c r="D2341">
        <f>IFERROR(VLOOKUP(C2341,'Enheter, modell og år'!$A$2:$B$31,2,FALSE),0)</f>
        <v>0</v>
      </c>
      <c r="E2341" t="str">
        <f>'Liste detaljert wide'!$H$1</f>
        <v>Utvekslingsbev</v>
      </c>
      <c r="F2341" t="str">
        <f t="shared" si="1799"/>
        <v>2022RFM0Utvekslingsbev</v>
      </c>
      <c r="G2341" s="3">
        <f>'Liste detaljert wide'!H181</f>
        <v>0</v>
      </c>
      <c r="H2341" t="str">
        <f>VLOOKUP(E2341,Def!$B$2:$C$15,2,FALSE)</f>
        <v>Utdanningsinsentiv</v>
      </c>
      <c r="I2341" s="3">
        <f>IF(A2341='Enheter, modell og år'!$F$2-1,0,G2341-VLOOKUP(A2341-1&amp;B2341&amp;C2341&amp;E2341,$F$2:$G$7561,2,FALSE))</f>
        <v>0</v>
      </c>
      <c r="J2341" s="3">
        <f>IF(A2341='Enheter, modell og år'!$F$2-1,0,VLOOKUP(A2341-1&amp;B2341&amp;C2341&amp;E2341,$F$2:$G$7561,2,FALSE))</f>
        <v>0</v>
      </c>
    </row>
    <row r="2342" spans="1:10" x14ac:dyDescent="0.25">
      <c r="A2342">
        <f t="shared" ref="A2342:C2342" si="1834">A1802</f>
        <v>2023</v>
      </c>
      <c r="B2342" t="str">
        <f t="shared" si="1834"/>
        <v>RFM</v>
      </c>
      <c r="C2342">
        <f t="shared" si="1834"/>
        <v>0</v>
      </c>
      <c r="D2342">
        <f>IFERROR(VLOOKUP(C2342,'Enheter, modell og år'!$A$2:$B$31,2,FALSE),0)</f>
        <v>0</v>
      </c>
      <c r="E2342" t="str">
        <f>'Liste detaljert wide'!$H$1</f>
        <v>Utvekslingsbev</v>
      </c>
      <c r="F2342" t="str">
        <f t="shared" si="1799"/>
        <v>2023RFM0Utvekslingsbev</v>
      </c>
      <c r="G2342" s="3">
        <f>'Liste detaljert wide'!H182</f>
        <v>0</v>
      </c>
      <c r="H2342" t="str">
        <f>VLOOKUP(E2342,Def!$B$2:$C$15,2,FALSE)</f>
        <v>Utdanningsinsentiv</v>
      </c>
      <c r="I2342" s="3">
        <f>IF(A2342='Enheter, modell og år'!$F$2-1,0,G2342-VLOOKUP(A2342-1&amp;B2342&amp;C2342&amp;E2342,$F$2:$G$7561,2,FALSE))</f>
        <v>0</v>
      </c>
      <c r="J2342" s="3">
        <f>IF(A2342='Enheter, modell og år'!$F$2-1,0,VLOOKUP(A2342-1&amp;B2342&amp;C2342&amp;E2342,$F$2:$G$7561,2,FALSE))</f>
        <v>0</v>
      </c>
    </row>
    <row r="2343" spans="1:10" x14ac:dyDescent="0.25">
      <c r="A2343">
        <f t="shared" ref="A2343:C2343" si="1835">A1803</f>
        <v>2023</v>
      </c>
      <c r="B2343" t="str">
        <f t="shared" si="1835"/>
        <v>RFM</v>
      </c>
      <c r="C2343">
        <f t="shared" si="1835"/>
        <v>0</v>
      </c>
      <c r="D2343">
        <f>IFERROR(VLOOKUP(C2343,'Enheter, modell og år'!$A$2:$B$31,2,FALSE),0)</f>
        <v>0</v>
      </c>
      <c r="E2343" t="str">
        <f>'Liste detaljert wide'!$H$1</f>
        <v>Utvekslingsbev</v>
      </c>
      <c r="F2343" t="str">
        <f t="shared" si="1799"/>
        <v>2023RFM0Utvekslingsbev</v>
      </c>
      <c r="G2343" s="3">
        <f>'Liste detaljert wide'!H183</f>
        <v>0</v>
      </c>
      <c r="H2343" t="str">
        <f>VLOOKUP(E2343,Def!$B$2:$C$15,2,FALSE)</f>
        <v>Utdanningsinsentiv</v>
      </c>
      <c r="I2343" s="3">
        <f>IF(A2343='Enheter, modell og år'!$F$2-1,0,G2343-VLOOKUP(A2343-1&amp;B2343&amp;C2343&amp;E2343,$F$2:$G$7561,2,FALSE))</f>
        <v>0</v>
      </c>
      <c r="J2343" s="3">
        <f>IF(A2343='Enheter, modell og år'!$F$2-1,0,VLOOKUP(A2343-1&amp;B2343&amp;C2343&amp;E2343,$F$2:$G$7561,2,FALSE))</f>
        <v>0</v>
      </c>
    </row>
    <row r="2344" spans="1:10" x14ac:dyDescent="0.25">
      <c r="A2344">
        <f t="shared" ref="A2344:C2344" si="1836">A1804</f>
        <v>2023</v>
      </c>
      <c r="B2344" t="str">
        <f t="shared" si="1836"/>
        <v>RFM</v>
      </c>
      <c r="C2344">
        <f t="shared" si="1836"/>
        <v>0</v>
      </c>
      <c r="D2344">
        <f>IFERROR(VLOOKUP(C2344,'Enheter, modell og år'!$A$2:$B$31,2,FALSE),0)</f>
        <v>0</v>
      </c>
      <c r="E2344" t="str">
        <f>'Liste detaljert wide'!$H$1</f>
        <v>Utvekslingsbev</v>
      </c>
      <c r="F2344" t="str">
        <f t="shared" si="1799"/>
        <v>2023RFM0Utvekslingsbev</v>
      </c>
      <c r="G2344" s="3">
        <f>'Liste detaljert wide'!H184</f>
        <v>0</v>
      </c>
      <c r="H2344" t="str">
        <f>VLOOKUP(E2344,Def!$B$2:$C$15,2,FALSE)</f>
        <v>Utdanningsinsentiv</v>
      </c>
      <c r="I2344" s="3">
        <f>IF(A2344='Enheter, modell og år'!$F$2-1,0,G2344-VLOOKUP(A2344-1&amp;B2344&amp;C2344&amp;E2344,$F$2:$G$7561,2,FALSE))</f>
        <v>0</v>
      </c>
      <c r="J2344" s="3">
        <f>IF(A2344='Enheter, modell og år'!$F$2-1,0,VLOOKUP(A2344-1&amp;B2344&amp;C2344&amp;E2344,$F$2:$G$7561,2,FALSE))</f>
        <v>0</v>
      </c>
    </row>
    <row r="2345" spans="1:10" x14ac:dyDescent="0.25">
      <c r="A2345">
        <f t="shared" ref="A2345:C2345" si="1837">A1805</f>
        <v>2023</v>
      </c>
      <c r="B2345" t="str">
        <f t="shared" si="1837"/>
        <v>RFM</v>
      </c>
      <c r="C2345">
        <f t="shared" si="1837"/>
        <v>0</v>
      </c>
      <c r="D2345">
        <f>IFERROR(VLOOKUP(C2345,'Enheter, modell og år'!$A$2:$B$31,2,FALSE),0)</f>
        <v>0</v>
      </c>
      <c r="E2345" t="str">
        <f>'Liste detaljert wide'!$H$1</f>
        <v>Utvekslingsbev</v>
      </c>
      <c r="F2345" t="str">
        <f t="shared" si="1799"/>
        <v>2023RFM0Utvekslingsbev</v>
      </c>
      <c r="G2345" s="3">
        <f>'Liste detaljert wide'!H185</f>
        <v>0</v>
      </c>
      <c r="H2345" t="str">
        <f>VLOOKUP(E2345,Def!$B$2:$C$15,2,FALSE)</f>
        <v>Utdanningsinsentiv</v>
      </c>
      <c r="I2345" s="3">
        <f>IF(A2345='Enheter, modell og år'!$F$2-1,0,G2345-VLOOKUP(A2345-1&amp;B2345&amp;C2345&amp;E2345,$F$2:$G$7561,2,FALSE))</f>
        <v>0</v>
      </c>
      <c r="J2345" s="3">
        <f>IF(A2345='Enheter, modell og år'!$F$2-1,0,VLOOKUP(A2345-1&amp;B2345&amp;C2345&amp;E2345,$F$2:$G$7561,2,FALSE))</f>
        <v>0</v>
      </c>
    </row>
    <row r="2346" spans="1:10" x14ac:dyDescent="0.25">
      <c r="A2346">
        <f t="shared" ref="A2346:C2346" si="1838">A1806</f>
        <v>2023</v>
      </c>
      <c r="B2346" t="str">
        <f t="shared" si="1838"/>
        <v>RFM</v>
      </c>
      <c r="C2346">
        <f t="shared" si="1838"/>
        <v>0</v>
      </c>
      <c r="D2346">
        <f>IFERROR(VLOOKUP(C2346,'Enheter, modell og år'!$A$2:$B$31,2,FALSE),0)</f>
        <v>0</v>
      </c>
      <c r="E2346" t="str">
        <f>'Liste detaljert wide'!$H$1</f>
        <v>Utvekslingsbev</v>
      </c>
      <c r="F2346" t="str">
        <f t="shared" si="1799"/>
        <v>2023RFM0Utvekslingsbev</v>
      </c>
      <c r="G2346" s="3">
        <f>'Liste detaljert wide'!H186</f>
        <v>0</v>
      </c>
      <c r="H2346" t="str">
        <f>VLOOKUP(E2346,Def!$B$2:$C$15,2,FALSE)</f>
        <v>Utdanningsinsentiv</v>
      </c>
      <c r="I2346" s="3">
        <f>IF(A2346='Enheter, modell og år'!$F$2-1,0,G2346-VLOOKUP(A2346-1&amp;B2346&amp;C2346&amp;E2346,$F$2:$G$7561,2,FALSE))</f>
        <v>0</v>
      </c>
      <c r="J2346" s="3">
        <f>IF(A2346='Enheter, modell og år'!$F$2-1,0,VLOOKUP(A2346-1&amp;B2346&amp;C2346&amp;E2346,$F$2:$G$7561,2,FALSE))</f>
        <v>0</v>
      </c>
    </row>
    <row r="2347" spans="1:10" x14ac:dyDescent="0.25">
      <c r="A2347">
        <f t="shared" ref="A2347:C2347" si="1839">A1807</f>
        <v>2023</v>
      </c>
      <c r="B2347" t="str">
        <f t="shared" si="1839"/>
        <v>RFM</v>
      </c>
      <c r="C2347">
        <f t="shared" si="1839"/>
        <v>0</v>
      </c>
      <c r="D2347">
        <f>IFERROR(VLOOKUP(C2347,'Enheter, modell og år'!$A$2:$B$31,2,FALSE),0)</f>
        <v>0</v>
      </c>
      <c r="E2347" t="str">
        <f>'Liste detaljert wide'!$H$1</f>
        <v>Utvekslingsbev</v>
      </c>
      <c r="F2347" t="str">
        <f t="shared" si="1799"/>
        <v>2023RFM0Utvekslingsbev</v>
      </c>
      <c r="G2347" s="3">
        <f>'Liste detaljert wide'!H187</f>
        <v>0</v>
      </c>
      <c r="H2347" t="str">
        <f>VLOOKUP(E2347,Def!$B$2:$C$15,2,FALSE)</f>
        <v>Utdanningsinsentiv</v>
      </c>
      <c r="I2347" s="3">
        <f>IF(A2347='Enheter, modell og år'!$F$2-1,0,G2347-VLOOKUP(A2347-1&amp;B2347&amp;C2347&amp;E2347,$F$2:$G$7561,2,FALSE))</f>
        <v>0</v>
      </c>
      <c r="J2347" s="3">
        <f>IF(A2347='Enheter, modell og år'!$F$2-1,0,VLOOKUP(A2347-1&amp;B2347&amp;C2347&amp;E2347,$F$2:$G$7561,2,FALSE))</f>
        <v>0</v>
      </c>
    </row>
    <row r="2348" spans="1:10" x14ac:dyDescent="0.25">
      <c r="A2348">
        <f t="shared" ref="A2348:C2348" si="1840">A1808</f>
        <v>2023</v>
      </c>
      <c r="B2348" t="str">
        <f t="shared" si="1840"/>
        <v>RFM</v>
      </c>
      <c r="C2348">
        <f t="shared" si="1840"/>
        <v>0</v>
      </c>
      <c r="D2348">
        <f>IFERROR(VLOOKUP(C2348,'Enheter, modell og år'!$A$2:$B$31,2,FALSE),0)</f>
        <v>0</v>
      </c>
      <c r="E2348" t="str">
        <f>'Liste detaljert wide'!$H$1</f>
        <v>Utvekslingsbev</v>
      </c>
      <c r="F2348" t="str">
        <f t="shared" si="1799"/>
        <v>2023RFM0Utvekslingsbev</v>
      </c>
      <c r="G2348" s="3">
        <f>'Liste detaljert wide'!H188</f>
        <v>0</v>
      </c>
      <c r="H2348" t="str">
        <f>VLOOKUP(E2348,Def!$B$2:$C$15,2,FALSE)</f>
        <v>Utdanningsinsentiv</v>
      </c>
      <c r="I2348" s="3">
        <f>IF(A2348='Enheter, modell og år'!$F$2-1,0,G2348-VLOOKUP(A2348-1&amp;B2348&amp;C2348&amp;E2348,$F$2:$G$7561,2,FALSE))</f>
        <v>0</v>
      </c>
      <c r="J2348" s="3">
        <f>IF(A2348='Enheter, modell og år'!$F$2-1,0,VLOOKUP(A2348-1&amp;B2348&amp;C2348&amp;E2348,$F$2:$G$7561,2,FALSE))</f>
        <v>0</v>
      </c>
    </row>
    <row r="2349" spans="1:10" x14ac:dyDescent="0.25">
      <c r="A2349">
        <f t="shared" ref="A2349:C2349" si="1841">A1809</f>
        <v>2023</v>
      </c>
      <c r="B2349" t="str">
        <f t="shared" si="1841"/>
        <v>RFM</v>
      </c>
      <c r="C2349">
        <f t="shared" si="1841"/>
        <v>0</v>
      </c>
      <c r="D2349">
        <f>IFERROR(VLOOKUP(C2349,'Enheter, modell og år'!$A$2:$B$31,2,FALSE),0)</f>
        <v>0</v>
      </c>
      <c r="E2349" t="str">
        <f>'Liste detaljert wide'!$H$1</f>
        <v>Utvekslingsbev</v>
      </c>
      <c r="F2349" t="str">
        <f t="shared" si="1799"/>
        <v>2023RFM0Utvekslingsbev</v>
      </c>
      <c r="G2349" s="3">
        <f>'Liste detaljert wide'!H189</f>
        <v>0</v>
      </c>
      <c r="H2349" t="str">
        <f>VLOOKUP(E2349,Def!$B$2:$C$15,2,FALSE)</f>
        <v>Utdanningsinsentiv</v>
      </c>
      <c r="I2349" s="3">
        <f>IF(A2349='Enheter, modell og år'!$F$2-1,0,G2349-VLOOKUP(A2349-1&amp;B2349&amp;C2349&amp;E2349,$F$2:$G$7561,2,FALSE))</f>
        <v>0</v>
      </c>
      <c r="J2349" s="3">
        <f>IF(A2349='Enheter, modell og år'!$F$2-1,0,VLOOKUP(A2349-1&amp;B2349&amp;C2349&amp;E2349,$F$2:$G$7561,2,FALSE))</f>
        <v>0</v>
      </c>
    </row>
    <row r="2350" spans="1:10" x14ac:dyDescent="0.25">
      <c r="A2350">
        <f t="shared" ref="A2350:C2350" si="1842">A1810</f>
        <v>2023</v>
      </c>
      <c r="B2350" t="str">
        <f t="shared" si="1842"/>
        <v>RFM</v>
      </c>
      <c r="C2350">
        <f t="shared" si="1842"/>
        <v>0</v>
      </c>
      <c r="D2350">
        <f>IFERROR(VLOOKUP(C2350,'Enheter, modell og år'!$A$2:$B$31,2,FALSE),0)</f>
        <v>0</v>
      </c>
      <c r="E2350" t="str">
        <f>'Liste detaljert wide'!$H$1</f>
        <v>Utvekslingsbev</v>
      </c>
      <c r="F2350" t="str">
        <f t="shared" si="1799"/>
        <v>2023RFM0Utvekslingsbev</v>
      </c>
      <c r="G2350" s="3">
        <f>'Liste detaljert wide'!H190</f>
        <v>0</v>
      </c>
      <c r="H2350" t="str">
        <f>VLOOKUP(E2350,Def!$B$2:$C$15,2,FALSE)</f>
        <v>Utdanningsinsentiv</v>
      </c>
      <c r="I2350" s="3">
        <f>IF(A2350='Enheter, modell og år'!$F$2-1,0,G2350-VLOOKUP(A2350-1&amp;B2350&amp;C2350&amp;E2350,$F$2:$G$7561,2,FALSE))</f>
        <v>0</v>
      </c>
      <c r="J2350" s="3">
        <f>IF(A2350='Enheter, modell og år'!$F$2-1,0,VLOOKUP(A2350-1&amp;B2350&amp;C2350&amp;E2350,$F$2:$G$7561,2,FALSE))</f>
        <v>0</v>
      </c>
    </row>
    <row r="2351" spans="1:10" x14ac:dyDescent="0.25">
      <c r="A2351">
        <f t="shared" ref="A2351:C2351" si="1843">A1811</f>
        <v>2023</v>
      </c>
      <c r="B2351" t="str">
        <f t="shared" si="1843"/>
        <v>RFM</v>
      </c>
      <c r="C2351">
        <f t="shared" si="1843"/>
        <v>0</v>
      </c>
      <c r="D2351">
        <f>IFERROR(VLOOKUP(C2351,'Enheter, modell og år'!$A$2:$B$31,2,FALSE),0)</f>
        <v>0</v>
      </c>
      <c r="E2351" t="str">
        <f>'Liste detaljert wide'!$H$1</f>
        <v>Utvekslingsbev</v>
      </c>
      <c r="F2351" t="str">
        <f t="shared" si="1799"/>
        <v>2023RFM0Utvekslingsbev</v>
      </c>
      <c r="G2351" s="3">
        <f>'Liste detaljert wide'!H191</f>
        <v>0</v>
      </c>
      <c r="H2351" t="str">
        <f>VLOOKUP(E2351,Def!$B$2:$C$15,2,FALSE)</f>
        <v>Utdanningsinsentiv</v>
      </c>
      <c r="I2351" s="3">
        <f>IF(A2351='Enheter, modell og år'!$F$2-1,0,G2351-VLOOKUP(A2351-1&amp;B2351&amp;C2351&amp;E2351,$F$2:$G$7561,2,FALSE))</f>
        <v>0</v>
      </c>
      <c r="J2351" s="3">
        <f>IF(A2351='Enheter, modell og år'!$F$2-1,0,VLOOKUP(A2351-1&amp;B2351&amp;C2351&amp;E2351,$F$2:$G$7561,2,FALSE))</f>
        <v>0</v>
      </c>
    </row>
    <row r="2352" spans="1:10" x14ac:dyDescent="0.25">
      <c r="A2352">
        <f t="shared" ref="A2352:C2352" si="1844">A1812</f>
        <v>2023</v>
      </c>
      <c r="B2352" t="str">
        <f t="shared" si="1844"/>
        <v>RFM</v>
      </c>
      <c r="C2352">
        <f t="shared" si="1844"/>
        <v>0</v>
      </c>
      <c r="D2352">
        <f>IFERROR(VLOOKUP(C2352,'Enheter, modell og år'!$A$2:$B$31,2,FALSE),0)</f>
        <v>0</v>
      </c>
      <c r="E2352" t="str">
        <f>'Liste detaljert wide'!$H$1</f>
        <v>Utvekslingsbev</v>
      </c>
      <c r="F2352" t="str">
        <f t="shared" si="1799"/>
        <v>2023RFM0Utvekslingsbev</v>
      </c>
      <c r="G2352" s="3">
        <f>'Liste detaljert wide'!H192</f>
        <v>0</v>
      </c>
      <c r="H2352" t="str">
        <f>VLOOKUP(E2352,Def!$B$2:$C$15,2,FALSE)</f>
        <v>Utdanningsinsentiv</v>
      </c>
      <c r="I2352" s="3">
        <f>IF(A2352='Enheter, modell og år'!$F$2-1,0,G2352-VLOOKUP(A2352-1&amp;B2352&amp;C2352&amp;E2352,$F$2:$G$7561,2,FALSE))</f>
        <v>0</v>
      </c>
      <c r="J2352" s="3">
        <f>IF(A2352='Enheter, modell og år'!$F$2-1,0,VLOOKUP(A2352-1&amp;B2352&amp;C2352&amp;E2352,$F$2:$G$7561,2,FALSE))</f>
        <v>0</v>
      </c>
    </row>
    <row r="2353" spans="1:10" x14ac:dyDescent="0.25">
      <c r="A2353">
        <f t="shared" ref="A2353:C2353" si="1845">A1813</f>
        <v>2023</v>
      </c>
      <c r="B2353" t="str">
        <f t="shared" si="1845"/>
        <v>RFM</v>
      </c>
      <c r="C2353">
        <f t="shared" si="1845"/>
        <v>0</v>
      </c>
      <c r="D2353">
        <f>IFERROR(VLOOKUP(C2353,'Enheter, modell og år'!$A$2:$B$31,2,FALSE),0)</f>
        <v>0</v>
      </c>
      <c r="E2353" t="str">
        <f>'Liste detaljert wide'!$H$1</f>
        <v>Utvekslingsbev</v>
      </c>
      <c r="F2353" t="str">
        <f t="shared" si="1799"/>
        <v>2023RFM0Utvekslingsbev</v>
      </c>
      <c r="G2353" s="3">
        <f>'Liste detaljert wide'!H193</f>
        <v>0</v>
      </c>
      <c r="H2353" t="str">
        <f>VLOOKUP(E2353,Def!$B$2:$C$15,2,FALSE)</f>
        <v>Utdanningsinsentiv</v>
      </c>
      <c r="I2353" s="3">
        <f>IF(A2353='Enheter, modell og år'!$F$2-1,0,G2353-VLOOKUP(A2353-1&amp;B2353&amp;C2353&amp;E2353,$F$2:$G$7561,2,FALSE))</f>
        <v>0</v>
      </c>
      <c r="J2353" s="3">
        <f>IF(A2353='Enheter, modell og år'!$F$2-1,0,VLOOKUP(A2353-1&amp;B2353&amp;C2353&amp;E2353,$F$2:$G$7561,2,FALSE))</f>
        <v>0</v>
      </c>
    </row>
    <row r="2354" spans="1:10" x14ac:dyDescent="0.25">
      <c r="A2354">
        <f t="shared" ref="A2354:C2354" si="1846">A1814</f>
        <v>2023</v>
      </c>
      <c r="B2354" t="str">
        <f t="shared" si="1846"/>
        <v>RFM</v>
      </c>
      <c r="C2354">
        <f t="shared" si="1846"/>
        <v>0</v>
      </c>
      <c r="D2354">
        <f>IFERROR(VLOOKUP(C2354,'Enheter, modell og år'!$A$2:$B$31,2,FALSE),0)</f>
        <v>0</v>
      </c>
      <c r="E2354" t="str">
        <f>'Liste detaljert wide'!$H$1</f>
        <v>Utvekslingsbev</v>
      </c>
      <c r="F2354" t="str">
        <f t="shared" si="1799"/>
        <v>2023RFM0Utvekslingsbev</v>
      </c>
      <c r="G2354" s="3">
        <f>'Liste detaljert wide'!H194</f>
        <v>0</v>
      </c>
      <c r="H2354" t="str">
        <f>VLOOKUP(E2354,Def!$B$2:$C$15,2,FALSE)</f>
        <v>Utdanningsinsentiv</v>
      </c>
      <c r="I2354" s="3">
        <f>IF(A2354='Enheter, modell og år'!$F$2-1,0,G2354-VLOOKUP(A2354-1&amp;B2354&amp;C2354&amp;E2354,$F$2:$G$7561,2,FALSE))</f>
        <v>0</v>
      </c>
      <c r="J2354" s="3">
        <f>IF(A2354='Enheter, modell og år'!$F$2-1,0,VLOOKUP(A2354-1&amp;B2354&amp;C2354&amp;E2354,$F$2:$G$7561,2,FALSE))</f>
        <v>0</v>
      </c>
    </row>
    <row r="2355" spans="1:10" x14ac:dyDescent="0.25">
      <c r="A2355">
        <f t="shared" ref="A2355:C2355" si="1847">A1815</f>
        <v>2023</v>
      </c>
      <c r="B2355" t="str">
        <f t="shared" si="1847"/>
        <v>RFM</v>
      </c>
      <c r="C2355">
        <f t="shared" si="1847"/>
        <v>0</v>
      </c>
      <c r="D2355">
        <f>IFERROR(VLOOKUP(C2355,'Enheter, modell og år'!$A$2:$B$31,2,FALSE),0)</f>
        <v>0</v>
      </c>
      <c r="E2355" t="str">
        <f>'Liste detaljert wide'!$H$1</f>
        <v>Utvekslingsbev</v>
      </c>
      <c r="F2355" t="str">
        <f t="shared" si="1799"/>
        <v>2023RFM0Utvekslingsbev</v>
      </c>
      <c r="G2355" s="3">
        <f>'Liste detaljert wide'!H195</f>
        <v>0</v>
      </c>
      <c r="H2355" t="str">
        <f>VLOOKUP(E2355,Def!$B$2:$C$15,2,FALSE)</f>
        <v>Utdanningsinsentiv</v>
      </c>
      <c r="I2355" s="3">
        <f>IF(A2355='Enheter, modell og år'!$F$2-1,0,G2355-VLOOKUP(A2355-1&amp;B2355&amp;C2355&amp;E2355,$F$2:$G$7561,2,FALSE))</f>
        <v>0</v>
      </c>
      <c r="J2355" s="3">
        <f>IF(A2355='Enheter, modell og år'!$F$2-1,0,VLOOKUP(A2355-1&amp;B2355&amp;C2355&amp;E2355,$F$2:$G$7561,2,FALSE))</f>
        <v>0</v>
      </c>
    </row>
    <row r="2356" spans="1:10" x14ac:dyDescent="0.25">
      <c r="A2356">
        <f t="shared" ref="A2356:C2356" si="1848">A1816</f>
        <v>2023</v>
      </c>
      <c r="B2356" t="str">
        <f t="shared" si="1848"/>
        <v>RFM</v>
      </c>
      <c r="C2356">
        <f t="shared" si="1848"/>
        <v>0</v>
      </c>
      <c r="D2356">
        <f>IFERROR(VLOOKUP(C2356,'Enheter, modell og år'!$A$2:$B$31,2,FALSE),0)</f>
        <v>0</v>
      </c>
      <c r="E2356" t="str">
        <f>'Liste detaljert wide'!$H$1</f>
        <v>Utvekslingsbev</v>
      </c>
      <c r="F2356" t="str">
        <f t="shared" si="1799"/>
        <v>2023RFM0Utvekslingsbev</v>
      </c>
      <c r="G2356" s="3">
        <f>'Liste detaljert wide'!H196</f>
        <v>0</v>
      </c>
      <c r="H2356" t="str">
        <f>VLOOKUP(E2356,Def!$B$2:$C$15,2,FALSE)</f>
        <v>Utdanningsinsentiv</v>
      </c>
      <c r="I2356" s="3">
        <f>IF(A2356='Enheter, modell og år'!$F$2-1,0,G2356-VLOOKUP(A2356-1&amp;B2356&amp;C2356&amp;E2356,$F$2:$G$7561,2,FALSE))</f>
        <v>0</v>
      </c>
      <c r="J2356" s="3">
        <f>IF(A2356='Enheter, modell og år'!$F$2-1,0,VLOOKUP(A2356-1&amp;B2356&amp;C2356&amp;E2356,$F$2:$G$7561,2,FALSE))</f>
        <v>0</v>
      </c>
    </row>
    <row r="2357" spans="1:10" x14ac:dyDescent="0.25">
      <c r="A2357">
        <f t="shared" ref="A2357:C2357" si="1849">A1817</f>
        <v>2023</v>
      </c>
      <c r="B2357" t="str">
        <f t="shared" si="1849"/>
        <v>RFM</v>
      </c>
      <c r="C2357">
        <f t="shared" si="1849"/>
        <v>0</v>
      </c>
      <c r="D2357">
        <f>IFERROR(VLOOKUP(C2357,'Enheter, modell og år'!$A$2:$B$31,2,FALSE),0)</f>
        <v>0</v>
      </c>
      <c r="E2357" t="str">
        <f>'Liste detaljert wide'!$H$1</f>
        <v>Utvekslingsbev</v>
      </c>
      <c r="F2357" t="str">
        <f t="shared" si="1799"/>
        <v>2023RFM0Utvekslingsbev</v>
      </c>
      <c r="G2357" s="3">
        <f>'Liste detaljert wide'!H197</f>
        <v>0</v>
      </c>
      <c r="H2357" t="str">
        <f>VLOOKUP(E2357,Def!$B$2:$C$15,2,FALSE)</f>
        <v>Utdanningsinsentiv</v>
      </c>
      <c r="I2357" s="3">
        <f>IF(A2357='Enheter, modell og år'!$F$2-1,0,G2357-VLOOKUP(A2357-1&amp;B2357&amp;C2357&amp;E2357,$F$2:$G$7561,2,FALSE))</f>
        <v>0</v>
      </c>
      <c r="J2357" s="3">
        <f>IF(A2357='Enheter, modell og år'!$F$2-1,0,VLOOKUP(A2357-1&amp;B2357&amp;C2357&amp;E2357,$F$2:$G$7561,2,FALSE))</f>
        <v>0</v>
      </c>
    </row>
    <row r="2358" spans="1:10" x14ac:dyDescent="0.25">
      <c r="A2358">
        <f t="shared" ref="A2358:C2358" si="1850">A1818</f>
        <v>2023</v>
      </c>
      <c r="B2358" t="str">
        <f t="shared" si="1850"/>
        <v>RFM</v>
      </c>
      <c r="C2358">
        <f t="shared" si="1850"/>
        <v>0</v>
      </c>
      <c r="D2358">
        <f>IFERROR(VLOOKUP(C2358,'Enheter, modell og år'!$A$2:$B$31,2,FALSE),0)</f>
        <v>0</v>
      </c>
      <c r="E2358" t="str">
        <f>'Liste detaljert wide'!$H$1</f>
        <v>Utvekslingsbev</v>
      </c>
      <c r="F2358" t="str">
        <f t="shared" si="1799"/>
        <v>2023RFM0Utvekslingsbev</v>
      </c>
      <c r="G2358" s="3">
        <f>'Liste detaljert wide'!H198</f>
        <v>0</v>
      </c>
      <c r="H2358" t="str">
        <f>VLOOKUP(E2358,Def!$B$2:$C$15,2,FALSE)</f>
        <v>Utdanningsinsentiv</v>
      </c>
      <c r="I2358" s="3">
        <f>IF(A2358='Enheter, modell og år'!$F$2-1,0,G2358-VLOOKUP(A2358-1&amp;B2358&amp;C2358&amp;E2358,$F$2:$G$7561,2,FALSE))</f>
        <v>0</v>
      </c>
      <c r="J2358" s="3">
        <f>IF(A2358='Enheter, modell og år'!$F$2-1,0,VLOOKUP(A2358-1&amp;B2358&amp;C2358&amp;E2358,$F$2:$G$7561,2,FALSE))</f>
        <v>0</v>
      </c>
    </row>
    <row r="2359" spans="1:10" x14ac:dyDescent="0.25">
      <c r="A2359">
        <f t="shared" ref="A2359:C2359" si="1851">A1819</f>
        <v>2023</v>
      </c>
      <c r="B2359" t="str">
        <f t="shared" si="1851"/>
        <v>RFM</v>
      </c>
      <c r="C2359">
        <f t="shared" si="1851"/>
        <v>0</v>
      </c>
      <c r="D2359">
        <f>IFERROR(VLOOKUP(C2359,'Enheter, modell og år'!$A$2:$B$31,2,FALSE),0)</f>
        <v>0</v>
      </c>
      <c r="E2359" t="str">
        <f>'Liste detaljert wide'!$H$1</f>
        <v>Utvekslingsbev</v>
      </c>
      <c r="F2359" t="str">
        <f t="shared" si="1799"/>
        <v>2023RFM0Utvekslingsbev</v>
      </c>
      <c r="G2359" s="3">
        <f>'Liste detaljert wide'!H199</f>
        <v>0</v>
      </c>
      <c r="H2359" t="str">
        <f>VLOOKUP(E2359,Def!$B$2:$C$15,2,FALSE)</f>
        <v>Utdanningsinsentiv</v>
      </c>
      <c r="I2359" s="3">
        <f>IF(A2359='Enheter, modell og år'!$F$2-1,0,G2359-VLOOKUP(A2359-1&amp;B2359&amp;C2359&amp;E2359,$F$2:$G$7561,2,FALSE))</f>
        <v>0</v>
      </c>
      <c r="J2359" s="3">
        <f>IF(A2359='Enheter, modell og år'!$F$2-1,0,VLOOKUP(A2359-1&amp;B2359&amp;C2359&amp;E2359,$F$2:$G$7561,2,FALSE))</f>
        <v>0</v>
      </c>
    </row>
    <row r="2360" spans="1:10" x14ac:dyDescent="0.25">
      <c r="A2360">
        <f t="shared" ref="A2360:C2360" si="1852">A1820</f>
        <v>2023</v>
      </c>
      <c r="B2360" t="str">
        <f t="shared" si="1852"/>
        <v>RFM</v>
      </c>
      <c r="C2360">
        <f t="shared" si="1852"/>
        <v>0</v>
      </c>
      <c r="D2360">
        <f>IFERROR(VLOOKUP(C2360,'Enheter, modell og år'!$A$2:$B$31,2,FALSE),0)</f>
        <v>0</v>
      </c>
      <c r="E2360" t="str">
        <f>'Liste detaljert wide'!$H$1</f>
        <v>Utvekslingsbev</v>
      </c>
      <c r="F2360" t="str">
        <f t="shared" si="1799"/>
        <v>2023RFM0Utvekslingsbev</v>
      </c>
      <c r="G2360" s="3">
        <f>'Liste detaljert wide'!H200</f>
        <v>0</v>
      </c>
      <c r="H2360" t="str">
        <f>VLOOKUP(E2360,Def!$B$2:$C$15,2,FALSE)</f>
        <v>Utdanningsinsentiv</v>
      </c>
      <c r="I2360" s="3">
        <f>IF(A2360='Enheter, modell og år'!$F$2-1,0,G2360-VLOOKUP(A2360-1&amp;B2360&amp;C2360&amp;E2360,$F$2:$G$7561,2,FALSE))</f>
        <v>0</v>
      </c>
      <c r="J2360" s="3">
        <f>IF(A2360='Enheter, modell og år'!$F$2-1,0,VLOOKUP(A2360-1&amp;B2360&amp;C2360&amp;E2360,$F$2:$G$7561,2,FALSE))</f>
        <v>0</v>
      </c>
    </row>
    <row r="2361" spans="1:10" x14ac:dyDescent="0.25">
      <c r="A2361">
        <f t="shared" ref="A2361:C2361" si="1853">A1821</f>
        <v>2023</v>
      </c>
      <c r="B2361" t="str">
        <f t="shared" si="1853"/>
        <v>RFM</v>
      </c>
      <c r="C2361">
        <f t="shared" si="1853"/>
        <v>0</v>
      </c>
      <c r="D2361">
        <f>IFERROR(VLOOKUP(C2361,'Enheter, modell og år'!$A$2:$B$31,2,FALSE),0)</f>
        <v>0</v>
      </c>
      <c r="E2361" t="str">
        <f>'Liste detaljert wide'!$H$1</f>
        <v>Utvekslingsbev</v>
      </c>
      <c r="F2361" t="str">
        <f t="shared" si="1799"/>
        <v>2023RFM0Utvekslingsbev</v>
      </c>
      <c r="G2361" s="3">
        <f>'Liste detaljert wide'!H201</f>
        <v>0</v>
      </c>
      <c r="H2361" t="str">
        <f>VLOOKUP(E2361,Def!$B$2:$C$15,2,FALSE)</f>
        <v>Utdanningsinsentiv</v>
      </c>
      <c r="I2361" s="3">
        <f>IF(A2361='Enheter, modell og år'!$F$2-1,0,G2361-VLOOKUP(A2361-1&amp;B2361&amp;C2361&amp;E2361,$F$2:$G$7561,2,FALSE))</f>
        <v>0</v>
      </c>
      <c r="J2361" s="3">
        <f>IF(A2361='Enheter, modell og år'!$F$2-1,0,VLOOKUP(A2361-1&amp;B2361&amp;C2361&amp;E2361,$F$2:$G$7561,2,FALSE))</f>
        <v>0</v>
      </c>
    </row>
    <row r="2362" spans="1:10" x14ac:dyDescent="0.25">
      <c r="A2362">
        <f t="shared" ref="A2362:C2362" si="1854">A1822</f>
        <v>2023</v>
      </c>
      <c r="B2362" t="str">
        <f t="shared" si="1854"/>
        <v>RFM</v>
      </c>
      <c r="C2362">
        <f t="shared" si="1854"/>
        <v>0</v>
      </c>
      <c r="D2362">
        <f>IFERROR(VLOOKUP(C2362,'Enheter, modell og år'!$A$2:$B$31,2,FALSE),0)</f>
        <v>0</v>
      </c>
      <c r="E2362" t="str">
        <f>'Liste detaljert wide'!$H$1</f>
        <v>Utvekslingsbev</v>
      </c>
      <c r="F2362" t="str">
        <f t="shared" si="1799"/>
        <v>2023RFM0Utvekslingsbev</v>
      </c>
      <c r="G2362" s="3">
        <f>'Liste detaljert wide'!H202</f>
        <v>0</v>
      </c>
      <c r="H2362" t="str">
        <f>VLOOKUP(E2362,Def!$B$2:$C$15,2,FALSE)</f>
        <v>Utdanningsinsentiv</v>
      </c>
      <c r="I2362" s="3">
        <f>IF(A2362='Enheter, modell og år'!$F$2-1,0,G2362-VLOOKUP(A2362-1&amp;B2362&amp;C2362&amp;E2362,$F$2:$G$7561,2,FALSE))</f>
        <v>0</v>
      </c>
      <c r="J2362" s="3">
        <f>IF(A2362='Enheter, modell og år'!$F$2-1,0,VLOOKUP(A2362-1&amp;B2362&amp;C2362&amp;E2362,$F$2:$G$7561,2,FALSE))</f>
        <v>0</v>
      </c>
    </row>
    <row r="2363" spans="1:10" x14ac:dyDescent="0.25">
      <c r="A2363">
        <f t="shared" ref="A2363:C2363" si="1855">A1823</f>
        <v>2023</v>
      </c>
      <c r="B2363" t="str">
        <f t="shared" si="1855"/>
        <v>RFM</v>
      </c>
      <c r="C2363">
        <f t="shared" si="1855"/>
        <v>0</v>
      </c>
      <c r="D2363">
        <f>IFERROR(VLOOKUP(C2363,'Enheter, modell og år'!$A$2:$B$31,2,FALSE),0)</f>
        <v>0</v>
      </c>
      <c r="E2363" t="str">
        <f>'Liste detaljert wide'!$H$1</f>
        <v>Utvekslingsbev</v>
      </c>
      <c r="F2363" t="str">
        <f t="shared" si="1799"/>
        <v>2023RFM0Utvekslingsbev</v>
      </c>
      <c r="G2363" s="3">
        <f>'Liste detaljert wide'!H203</f>
        <v>0</v>
      </c>
      <c r="H2363" t="str">
        <f>VLOOKUP(E2363,Def!$B$2:$C$15,2,FALSE)</f>
        <v>Utdanningsinsentiv</v>
      </c>
      <c r="I2363" s="3">
        <f>IF(A2363='Enheter, modell og år'!$F$2-1,0,G2363-VLOOKUP(A2363-1&amp;B2363&amp;C2363&amp;E2363,$F$2:$G$7561,2,FALSE))</f>
        <v>0</v>
      </c>
      <c r="J2363" s="3">
        <f>IF(A2363='Enheter, modell og år'!$F$2-1,0,VLOOKUP(A2363-1&amp;B2363&amp;C2363&amp;E2363,$F$2:$G$7561,2,FALSE))</f>
        <v>0</v>
      </c>
    </row>
    <row r="2364" spans="1:10" x14ac:dyDescent="0.25">
      <c r="A2364">
        <f t="shared" ref="A2364:C2364" si="1856">A1824</f>
        <v>2023</v>
      </c>
      <c r="B2364" t="str">
        <f t="shared" si="1856"/>
        <v>RFM</v>
      </c>
      <c r="C2364">
        <f t="shared" si="1856"/>
        <v>0</v>
      </c>
      <c r="D2364">
        <f>IFERROR(VLOOKUP(C2364,'Enheter, modell og år'!$A$2:$B$31,2,FALSE),0)</f>
        <v>0</v>
      </c>
      <c r="E2364" t="str">
        <f>'Liste detaljert wide'!$H$1</f>
        <v>Utvekslingsbev</v>
      </c>
      <c r="F2364" t="str">
        <f t="shared" si="1799"/>
        <v>2023RFM0Utvekslingsbev</v>
      </c>
      <c r="G2364" s="3">
        <f>'Liste detaljert wide'!H204</f>
        <v>0</v>
      </c>
      <c r="H2364" t="str">
        <f>VLOOKUP(E2364,Def!$B$2:$C$15,2,FALSE)</f>
        <v>Utdanningsinsentiv</v>
      </c>
      <c r="I2364" s="3">
        <f>IF(A2364='Enheter, modell og år'!$F$2-1,0,G2364-VLOOKUP(A2364-1&amp;B2364&amp;C2364&amp;E2364,$F$2:$G$7561,2,FALSE))</f>
        <v>0</v>
      </c>
      <c r="J2364" s="3">
        <f>IF(A2364='Enheter, modell og år'!$F$2-1,0,VLOOKUP(A2364-1&amp;B2364&amp;C2364&amp;E2364,$F$2:$G$7561,2,FALSE))</f>
        <v>0</v>
      </c>
    </row>
    <row r="2365" spans="1:10" x14ac:dyDescent="0.25">
      <c r="A2365">
        <f t="shared" ref="A2365:C2365" si="1857">A1825</f>
        <v>2023</v>
      </c>
      <c r="B2365" t="str">
        <f t="shared" si="1857"/>
        <v>RFM</v>
      </c>
      <c r="C2365">
        <f t="shared" si="1857"/>
        <v>0</v>
      </c>
      <c r="D2365">
        <f>IFERROR(VLOOKUP(C2365,'Enheter, modell og år'!$A$2:$B$31,2,FALSE),0)</f>
        <v>0</v>
      </c>
      <c r="E2365" t="str">
        <f>'Liste detaljert wide'!$H$1</f>
        <v>Utvekslingsbev</v>
      </c>
      <c r="F2365" t="str">
        <f t="shared" si="1799"/>
        <v>2023RFM0Utvekslingsbev</v>
      </c>
      <c r="G2365" s="3">
        <f>'Liste detaljert wide'!H205</f>
        <v>0</v>
      </c>
      <c r="H2365" t="str">
        <f>VLOOKUP(E2365,Def!$B$2:$C$15,2,FALSE)</f>
        <v>Utdanningsinsentiv</v>
      </c>
      <c r="I2365" s="3">
        <f>IF(A2365='Enheter, modell og år'!$F$2-1,0,G2365-VLOOKUP(A2365-1&amp;B2365&amp;C2365&amp;E2365,$F$2:$G$7561,2,FALSE))</f>
        <v>0</v>
      </c>
      <c r="J2365" s="3">
        <f>IF(A2365='Enheter, modell og år'!$F$2-1,0,VLOOKUP(A2365-1&amp;B2365&amp;C2365&amp;E2365,$F$2:$G$7561,2,FALSE))</f>
        <v>0</v>
      </c>
    </row>
    <row r="2366" spans="1:10" x14ac:dyDescent="0.25">
      <c r="A2366">
        <f t="shared" ref="A2366:C2366" si="1858">A1826</f>
        <v>2023</v>
      </c>
      <c r="B2366" t="str">
        <f t="shared" si="1858"/>
        <v>RFM</v>
      </c>
      <c r="C2366">
        <f t="shared" si="1858"/>
        <v>0</v>
      </c>
      <c r="D2366">
        <f>IFERROR(VLOOKUP(C2366,'Enheter, modell og år'!$A$2:$B$31,2,FALSE),0)</f>
        <v>0</v>
      </c>
      <c r="E2366" t="str">
        <f>'Liste detaljert wide'!$H$1</f>
        <v>Utvekslingsbev</v>
      </c>
      <c r="F2366" t="str">
        <f t="shared" si="1799"/>
        <v>2023RFM0Utvekslingsbev</v>
      </c>
      <c r="G2366" s="3">
        <f>'Liste detaljert wide'!H206</f>
        <v>0</v>
      </c>
      <c r="H2366" t="str">
        <f>VLOOKUP(E2366,Def!$B$2:$C$15,2,FALSE)</f>
        <v>Utdanningsinsentiv</v>
      </c>
      <c r="I2366" s="3">
        <f>IF(A2366='Enheter, modell og år'!$F$2-1,0,G2366-VLOOKUP(A2366-1&amp;B2366&amp;C2366&amp;E2366,$F$2:$G$7561,2,FALSE))</f>
        <v>0</v>
      </c>
      <c r="J2366" s="3">
        <f>IF(A2366='Enheter, modell og år'!$F$2-1,0,VLOOKUP(A2366-1&amp;B2366&amp;C2366&amp;E2366,$F$2:$G$7561,2,FALSE))</f>
        <v>0</v>
      </c>
    </row>
    <row r="2367" spans="1:10" x14ac:dyDescent="0.25">
      <c r="A2367">
        <f t="shared" ref="A2367:C2367" si="1859">A1827</f>
        <v>2023</v>
      </c>
      <c r="B2367" t="str">
        <f t="shared" si="1859"/>
        <v>RFM</v>
      </c>
      <c r="C2367">
        <f t="shared" si="1859"/>
        <v>0</v>
      </c>
      <c r="D2367">
        <f>IFERROR(VLOOKUP(C2367,'Enheter, modell og år'!$A$2:$B$31,2,FALSE),0)</f>
        <v>0</v>
      </c>
      <c r="E2367" t="str">
        <f>'Liste detaljert wide'!$H$1</f>
        <v>Utvekslingsbev</v>
      </c>
      <c r="F2367" t="str">
        <f t="shared" si="1799"/>
        <v>2023RFM0Utvekslingsbev</v>
      </c>
      <c r="G2367" s="3">
        <f>'Liste detaljert wide'!H207</f>
        <v>0</v>
      </c>
      <c r="H2367" t="str">
        <f>VLOOKUP(E2367,Def!$B$2:$C$15,2,FALSE)</f>
        <v>Utdanningsinsentiv</v>
      </c>
      <c r="I2367" s="3">
        <f>IF(A2367='Enheter, modell og år'!$F$2-1,0,G2367-VLOOKUP(A2367-1&amp;B2367&amp;C2367&amp;E2367,$F$2:$G$7561,2,FALSE))</f>
        <v>0</v>
      </c>
      <c r="J2367" s="3">
        <f>IF(A2367='Enheter, modell og år'!$F$2-1,0,VLOOKUP(A2367-1&amp;B2367&amp;C2367&amp;E2367,$F$2:$G$7561,2,FALSE))</f>
        <v>0</v>
      </c>
    </row>
    <row r="2368" spans="1:10" x14ac:dyDescent="0.25">
      <c r="A2368">
        <f t="shared" ref="A2368:C2368" si="1860">A1828</f>
        <v>2023</v>
      </c>
      <c r="B2368" t="str">
        <f t="shared" si="1860"/>
        <v>RFM</v>
      </c>
      <c r="C2368">
        <f t="shared" si="1860"/>
        <v>0</v>
      </c>
      <c r="D2368">
        <f>IFERROR(VLOOKUP(C2368,'Enheter, modell og år'!$A$2:$B$31,2,FALSE),0)</f>
        <v>0</v>
      </c>
      <c r="E2368" t="str">
        <f>'Liste detaljert wide'!$H$1</f>
        <v>Utvekslingsbev</v>
      </c>
      <c r="F2368" t="str">
        <f t="shared" si="1799"/>
        <v>2023RFM0Utvekslingsbev</v>
      </c>
      <c r="G2368" s="3">
        <f>'Liste detaljert wide'!H208</f>
        <v>0</v>
      </c>
      <c r="H2368" t="str">
        <f>VLOOKUP(E2368,Def!$B$2:$C$15,2,FALSE)</f>
        <v>Utdanningsinsentiv</v>
      </c>
      <c r="I2368" s="3">
        <f>IF(A2368='Enheter, modell og år'!$F$2-1,0,G2368-VLOOKUP(A2368-1&amp;B2368&amp;C2368&amp;E2368,$F$2:$G$7561,2,FALSE))</f>
        <v>0</v>
      </c>
      <c r="J2368" s="3">
        <f>IF(A2368='Enheter, modell og år'!$F$2-1,0,VLOOKUP(A2368-1&amp;B2368&amp;C2368&amp;E2368,$F$2:$G$7561,2,FALSE))</f>
        <v>0</v>
      </c>
    </row>
    <row r="2369" spans="1:10" x14ac:dyDescent="0.25">
      <c r="A2369">
        <f t="shared" ref="A2369:C2369" si="1861">A1829</f>
        <v>2023</v>
      </c>
      <c r="B2369" t="str">
        <f t="shared" si="1861"/>
        <v>RFM</v>
      </c>
      <c r="C2369">
        <f t="shared" si="1861"/>
        <v>0</v>
      </c>
      <c r="D2369">
        <f>IFERROR(VLOOKUP(C2369,'Enheter, modell og år'!$A$2:$B$31,2,FALSE),0)</f>
        <v>0</v>
      </c>
      <c r="E2369" t="str">
        <f>'Liste detaljert wide'!$H$1</f>
        <v>Utvekslingsbev</v>
      </c>
      <c r="F2369" t="str">
        <f t="shared" si="1799"/>
        <v>2023RFM0Utvekslingsbev</v>
      </c>
      <c r="G2369" s="3">
        <f>'Liste detaljert wide'!H209</f>
        <v>0</v>
      </c>
      <c r="H2369" t="str">
        <f>VLOOKUP(E2369,Def!$B$2:$C$15,2,FALSE)</f>
        <v>Utdanningsinsentiv</v>
      </c>
      <c r="I2369" s="3">
        <f>IF(A2369='Enheter, modell og år'!$F$2-1,0,G2369-VLOOKUP(A2369-1&amp;B2369&amp;C2369&amp;E2369,$F$2:$G$7561,2,FALSE))</f>
        <v>0</v>
      </c>
      <c r="J2369" s="3">
        <f>IF(A2369='Enheter, modell og år'!$F$2-1,0,VLOOKUP(A2369-1&amp;B2369&amp;C2369&amp;E2369,$F$2:$G$7561,2,FALSE))</f>
        <v>0</v>
      </c>
    </row>
    <row r="2370" spans="1:10" x14ac:dyDescent="0.25">
      <c r="A2370">
        <f t="shared" ref="A2370:C2370" si="1862">A1830</f>
        <v>2023</v>
      </c>
      <c r="B2370" t="str">
        <f t="shared" si="1862"/>
        <v>RFM</v>
      </c>
      <c r="C2370">
        <f t="shared" si="1862"/>
        <v>0</v>
      </c>
      <c r="D2370">
        <f>IFERROR(VLOOKUP(C2370,'Enheter, modell og år'!$A$2:$B$31,2,FALSE),0)</f>
        <v>0</v>
      </c>
      <c r="E2370" t="str">
        <f>'Liste detaljert wide'!$H$1</f>
        <v>Utvekslingsbev</v>
      </c>
      <c r="F2370" t="str">
        <f t="shared" si="1799"/>
        <v>2023RFM0Utvekslingsbev</v>
      </c>
      <c r="G2370" s="3">
        <f>'Liste detaljert wide'!H210</f>
        <v>0</v>
      </c>
      <c r="H2370" t="str">
        <f>VLOOKUP(E2370,Def!$B$2:$C$15,2,FALSE)</f>
        <v>Utdanningsinsentiv</v>
      </c>
      <c r="I2370" s="3">
        <f>IF(A2370='Enheter, modell og år'!$F$2-1,0,G2370-VLOOKUP(A2370-1&amp;B2370&amp;C2370&amp;E2370,$F$2:$G$7561,2,FALSE))</f>
        <v>0</v>
      </c>
      <c r="J2370" s="3">
        <f>IF(A2370='Enheter, modell og år'!$F$2-1,0,VLOOKUP(A2370-1&amp;B2370&amp;C2370&amp;E2370,$F$2:$G$7561,2,FALSE))</f>
        <v>0</v>
      </c>
    </row>
    <row r="2371" spans="1:10" x14ac:dyDescent="0.25">
      <c r="A2371">
        <f t="shared" ref="A2371:C2371" si="1863">A1831</f>
        <v>2023</v>
      </c>
      <c r="B2371" t="str">
        <f t="shared" si="1863"/>
        <v>RFM</v>
      </c>
      <c r="C2371">
        <f t="shared" si="1863"/>
        <v>0</v>
      </c>
      <c r="D2371">
        <f>IFERROR(VLOOKUP(C2371,'Enheter, modell og år'!$A$2:$B$31,2,FALSE),0)</f>
        <v>0</v>
      </c>
      <c r="E2371" t="str">
        <f>'Liste detaljert wide'!$H$1</f>
        <v>Utvekslingsbev</v>
      </c>
      <c r="F2371" t="str">
        <f t="shared" ref="F2371:F2434" si="1864">A2371&amp;B2371&amp;C2371&amp;E2371</f>
        <v>2023RFM0Utvekslingsbev</v>
      </c>
      <c r="G2371" s="3">
        <f>'Liste detaljert wide'!H211</f>
        <v>0</v>
      </c>
      <c r="H2371" t="str">
        <f>VLOOKUP(E2371,Def!$B$2:$C$15,2,FALSE)</f>
        <v>Utdanningsinsentiv</v>
      </c>
      <c r="I2371" s="3">
        <f>IF(A2371='Enheter, modell og år'!$F$2-1,0,G2371-VLOOKUP(A2371-1&amp;B2371&amp;C2371&amp;E2371,$F$2:$G$7561,2,FALSE))</f>
        <v>0</v>
      </c>
      <c r="J2371" s="3">
        <f>IF(A2371='Enheter, modell og år'!$F$2-1,0,VLOOKUP(A2371-1&amp;B2371&amp;C2371&amp;E2371,$F$2:$G$7561,2,FALSE))</f>
        <v>0</v>
      </c>
    </row>
    <row r="2372" spans="1:10" x14ac:dyDescent="0.25">
      <c r="A2372">
        <f t="shared" ref="A2372:C2372" si="1865">A1832</f>
        <v>2024</v>
      </c>
      <c r="B2372" t="str">
        <f t="shared" si="1865"/>
        <v>RFM</v>
      </c>
      <c r="C2372">
        <f t="shared" si="1865"/>
        <v>0</v>
      </c>
      <c r="D2372">
        <f>IFERROR(VLOOKUP(C2372,'Enheter, modell og år'!$A$2:$B$31,2,FALSE),0)</f>
        <v>0</v>
      </c>
      <c r="E2372" t="str">
        <f>'Liste detaljert wide'!$H$1</f>
        <v>Utvekslingsbev</v>
      </c>
      <c r="F2372" t="str">
        <f t="shared" si="1864"/>
        <v>2024RFM0Utvekslingsbev</v>
      </c>
      <c r="G2372" s="3">
        <f>'Liste detaljert wide'!H212</f>
        <v>0</v>
      </c>
      <c r="H2372" t="str">
        <f>VLOOKUP(E2372,Def!$B$2:$C$15,2,FALSE)</f>
        <v>Utdanningsinsentiv</v>
      </c>
      <c r="I2372" s="3">
        <f>IF(A2372='Enheter, modell og år'!$F$2-1,0,G2372-VLOOKUP(A2372-1&amp;B2372&amp;C2372&amp;E2372,$F$2:$G$7561,2,FALSE))</f>
        <v>0</v>
      </c>
      <c r="J2372" s="3">
        <f>IF(A2372='Enheter, modell og år'!$F$2-1,0,VLOOKUP(A2372-1&amp;B2372&amp;C2372&amp;E2372,$F$2:$G$7561,2,FALSE))</f>
        <v>0</v>
      </c>
    </row>
    <row r="2373" spans="1:10" x14ac:dyDescent="0.25">
      <c r="A2373">
        <f t="shared" ref="A2373:C2373" si="1866">A1833</f>
        <v>2024</v>
      </c>
      <c r="B2373" t="str">
        <f t="shared" si="1866"/>
        <v>RFM</v>
      </c>
      <c r="C2373">
        <f t="shared" si="1866"/>
        <v>0</v>
      </c>
      <c r="D2373">
        <f>IFERROR(VLOOKUP(C2373,'Enheter, modell og år'!$A$2:$B$31,2,FALSE),0)</f>
        <v>0</v>
      </c>
      <c r="E2373" t="str">
        <f>'Liste detaljert wide'!$H$1</f>
        <v>Utvekslingsbev</v>
      </c>
      <c r="F2373" t="str">
        <f t="shared" si="1864"/>
        <v>2024RFM0Utvekslingsbev</v>
      </c>
      <c r="G2373" s="3">
        <f>'Liste detaljert wide'!H213</f>
        <v>0</v>
      </c>
      <c r="H2373" t="str">
        <f>VLOOKUP(E2373,Def!$B$2:$C$15,2,FALSE)</f>
        <v>Utdanningsinsentiv</v>
      </c>
      <c r="I2373" s="3">
        <f>IF(A2373='Enheter, modell og år'!$F$2-1,0,G2373-VLOOKUP(A2373-1&amp;B2373&amp;C2373&amp;E2373,$F$2:$G$7561,2,FALSE))</f>
        <v>0</v>
      </c>
      <c r="J2373" s="3">
        <f>IF(A2373='Enheter, modell og år'!$F$2-1,0,VLOOKUP(A2373-1&amp;B2373&amp;C2373&amp;E2373,$F$2:$G$7561,2,FALSE))</f>
        <v>0</v>
      </c>
    </row>
    <row r="2374" spans="1:10" x14ac:dyDescent="0.25">
      <c r="A2374">
        <f t="shared" ref="A2374:C2374" si="1867">A1834</f>
        <v>2024</v>
      </c>
      <c r="B2374" t="str">
        <f t="shared" si="1867"/>
        <v>RFM</v>
      </c>
      <c r="C2374">
        <f t="shared" si="1867"/>
        <v>0</v>
      </c>
      <c r="D2374">
        <f>IFERROR(VLOOKUP(C2374,'Enheter, modell og år'!$A$2:$B$31,2,FALSE),0)</f>
        <v>0</v>
      </c>
      <c r="E2374" t="str">
        <f>'Liste detaljert wide'!$H$1</f>
        <v>Utvekslingsbev</v>
      </c>
      <c r="F2374" t="str">
        <f t="shared" si="1864"/>
        <v>2024RFM0Utvekslingsbev</v>
      </c>
      <c r="G2374" s="3">
        <f>'Liste detaljert wide'!H214</f>
        <v>0</v>
      </c>
      <c r="H2374" t="str">
        <f>VLOOKUP(E2374,Def!$B$2:$C$15,2,FALSE)</f>
        <v>Utdanningsinsentiv</v>
      </c>
      <c r="I2374" s="3">
        <f>IF(A2374='Enheter, modell og år'!$F$2-1,0,G2374-VLOOKUP(A2374-1&amp;B2374&amp;C2374&amp;E2374,$F$2:$G$7561,2,FALSE))</f>
        <v>0</v>
      </c>
      <c r="J2374" s="3">
        <f>IF(A2374='Enheter, modell og år'!$F$2-1,0,VLOOKUP(A2374-1&amp;B2374&amp;C2374&amp;E2374,$F$2:$G$7561,2,FALSE))</f>
        <v>0</v>
      </c>
    </row>
    <row r="2375" spans="1:10" x14ac:dyDescent="0.25">
      <c r="A2375">
        <f t="shared" ref="A2375:C2375" si="1868">A1835</f>
        <v>2024</v>
      </c>
      <c r="B2375" t="str">
        <f t="shared" si="1868"/>
        <v>RFM</v>
      </c>
      <c r="C2375">
        <f t="shared" si="1868"/>
        <v>0</v>
      </c>
      <c r="D2375">
        <f>IFERROR(VLOOKUP(C2375,'Enheter, modell og år'!$A$2:$B$31,2,FALSE),0)</f>
        <v>0</v>
      </c>
      <c r="E2375" t="str">
        <f>'Liste detaljert wide'!$H$1</f>
        <v>Utvekslingsbev</v>
      </c>
      <c r="F2375" t="str">
        <f t="shared" si="1864"/>
        <v>2024RFM0Utvekslingsbev</v>
      </c>
      <c r="G2375" s="3">
        <f>'Liste detaljert wide'!H215</f>
        <v>0</v>
      </c>
      <c r="H2375" t="str">
        <f>VLOOKUP(E2375,Def!$B$2:$C$15,2,FALSE)</f>
        <v>Utdanningsinsentiv</v>
      </c>
      <c r="I2375" s="3">
        <f>IF(A2375='Enheter, modell og år'!$F$2-1,0,G2375-VLOOKUP(A2375-1&amp;B2375&amp;C2375&amp;E2375,$F$2:$G$7561,2,FALSE))</f>
        <v>0</v>
      </c>
      <c r="J2375" s="3">
        <f>IF(A2375='Enheter, modell og år'!$F$2-1,0,VLOOKUP(A2375-1&amp;B2375&amp;C2375&amp;E2375,$F$2:$G$7561,2,FALSE))</f>
        <v>0</v>
      </c>
    </row>
    <row r="2376" spans="1:10" x14ac:dyDescent="0.25">
      <c r="A2376">
        <f t="shared" ref="A2376:C2376" si="1869">A1836</f>
        <v>2024</v>
      </c>
      <c r="B2376" t="str">
        <f t="shared" si="1869"/>
        <v>RFM</v>
      </c>
      <c r="C2376">
        <f t="shared" si="1869"/>
        <v>0</v>
      </c>
      <c r="D2376">
        <f>IFERROR(VLOOKUP(C2376,'Enheter, modell og år'!$A$2:$B$31,2,FALSE),0)</f>
        <v>0</v>
      </c>
      <c r="E2376" t="str">
        <f>'Liste detaljert wide'!$H$1</f>
        <v>Utvekslingsbev</v>
      </c>
      <c r="F2376" t="str">
        <f t="shared" si="1864"/>
        <v>2024RFM0Utvekslingsbev</v>
      </c>
      <c r="G2376" s="3">
        <f>'Liste detaljert wide'!H216</f>
        <v>0</v>
      </c>
      <c r="H2376" t="str">
        <f>VLOOKUP(E2376,Def!$B$2:$C$15,2,FALSE)</f>
        <v>Utdanningsinsentiv</v>
      </c>
      <c r="I2376" s="3">
        <f>IF(A2376='Enheter, modell og år'!$F$2-1,0,G2376-VLOOKUP(A2376-1&amp;B2376&amp;C2376&amp;E2376,$F$2:$G$7561,2,FALSE))</f>
        <v>0</v>
      </c>
      <c r="J2376" s="3">
        <f>IF(A2376='Enheter, modell og år'!$F$2-1,0,VLOOKUP(A2376-1&amp;B2376&amp;C2376&amp;E2376,$F$2:$G$7561,2,FALSE))</f>
        <v>0</v>
      </c>
    </row>
    <row r="2377" spans="1:10" x14ac:dyDescent="0.25">
      <c r="A2377">
        <f t="shared" ref="A2377:C2377" si="1870">A1837</f>
        <v>2024</v>
      </c>
      <c r="B2377" t="str">
        <f t="shared" si="1870"/>
        <v>RFM</v>
      </c>
      <c r="C2377">
        <f t="shared" si="1870"/>
        <v>0</v>
      </c>
      <c r="D2377">
        <f>IFERROR(VLOOKUP(C2377,'Enheter, modell og år'!$A$2:$B$31,2,FALSE),0)</f>
        <v>0</v>
      </c>
      <c r="E2377" t="str">
        <f>'Liste detaljert wide'!$H$1</f>
        <v>Utvekslingsbev</v>
      </c>
      <c r="F2377" t="str">
        <f t="shared" si="1864"/>
        <v>2024RFM0Utvekslingsbev</v>
      </c>
      <c r="G2377" s="3">
        <f>'Liste detaljert wide'!H217</f>
        <v>0</v>
      </c>
      <c r="H2377" t="str">
        <f>VLOOKUP(E2377,Def!$B$2:$C$15,2,FALSE)</f>
        <v>Utdanningsinsentiv</v>
      </c>
      <c r="I2377" s="3">
        <f>IF(A2377='Enheter, modell og år'!$F$2-1,0,G2377-VLOOKUP(A2377-1&amp;B2377&amp;C2377&amp;E2377,$F$2:$G$7561,2,FALSE))</f>
        <v>0</v>
      </c>
      <c r="J2377" s="3">
        <f>IF(A2377='Enheter, modell og år'!$F$2-1,0,VLOOKUP(A2377-1&amp;B2377&amp;C2377&amp;E2377,$F$2:$G$7561,2,FALSE))</f>
        <v>0</v>
      </c>
    </row>
    <row r="2378" spans="1:10" x14ac:dyDescent="0.25">
      <c r="A2378">
        <f t="shared" ref="A2378:C2378" si="1871">A1838</f>
        <v>2024</v>
      </c>
      <c r="B2378" t="str">
        <f t="shared" si="1871"/>
        <v>RFM</v>
      </c>
      <c r="C2378">
        <f t="shared" si="1871"/>
        <v>0</v>
      </c>
      <c r="D2378">
        <f>IFERROR(VLOOKUP(C2378,'Enheter, modell og år'!$A$2:$B$31,2,FALSE),0)</f>
        <v>0</v>
      </c>
      <c r="E2378" t="str">
        <f>'Liste detaljert wide'!$H$1</f>
        <v>Utvekslingsbev</v>
      </c>
      <c r="F2378" t="str">
        <f t="shared" si="1864"/>
        <v>2024RFM0Utvekslingsbev</v>
      </c>
      <c r="G2378" s="3">
        <f>'Liste detaljert wide'!H218</f>
        <v>0</v>
      </c>
      <c r="H2378" t="str">
        <f>VLOOKUP(E2378,Def!$B$2:$C$15,2,FALSE)</f>
        <v>Utdanningsinsentiv</v>
      </c>
      <c r="I2378" s="3">
        <f>IF(A2378='Enheter, modell og år'!$F$2-1,0,G2378-VLOOKUP(A2378-1&amp;B2378&amp;C2378&amp;E2378,$F$2:$G$7561,2,FALSE))</f>
        <v>0</v>
      </c>
      <c r="J2378" s="3">
        <f>IF(A2378='Enheter, modell og år'!$F$2-1,0,VLOOKUP(A2378-1&amp;B2378&amp;C2378&amp;E2378,$F$2:$G$7561,2,FALSE))</f>
        <v>0</v>
      </c>
    </row>
    <row r="2379" spans="1:10" x14ac:dyDescent="0.25">
      <c r="A2379">
        <f t="shared" ref="A2379:C2379" si="1872">A1839</f>
        <v>2024</v>
      </c>
      <c r="B2379" t="str">
        <f t="shared" si="1872"/>
        <v>RFM</v>
      </c>
      <c r="C2379">
        <f t="shared" si="1872"/>
        <v>0</v>
      </c>
      <c r="D2379">
        <f>IFERROR(VLOOKUP(C2379,'Enheter, modell og år'!$A$2:$B$31,2,FALSE),0)</f>
        <v>0</v>
      </c>
      <c r="E2379" t="str">
        <f>'Liste detaljert wide'!$H$1</f>
        <v>Utvekslingsbev</v>
      </c>
      <c r="F2379" t="str">
        <f t="shared" si="1864"/>
        <v>2024RFM0Utvekslingsbev</v>
      </c>
      <c r="G2379" s="3">
        <f>'Liste detaljert wide'!H219</f>
        <v>0</v>
      </c>
      <c r="H2379" t="str">
        <f>VLOOKUP(E2379,Def!$B$2:$C$15,2,FALSE)</f>
        <v>Utdanningsinsentiv</v>
      </c>
      <c r="I2379" s="3">
        <f>IF(A2379='Enheter, modell og år'!$F$2-1,0,G2379-VLOOKUP(A2379-1&amp;B2379&amp;C2379&amp;E2379,$F$2:$G$7561,2,FALSE))</f>
        <v>0</v>
      </c>
      <c r="J2379" s="3">
        <f>IF(A2379='Enheter, modell og år'!$F$2-1,0,VLOOKUP(A2379-1&amp;B2379&amp;C2379&amp;E2379,$F$2:$G$7561,2,FALSE))</f>
        <v>0</v>
      </c>
    </row>
    <row r="2380" spans="1:10" x14ac:dyDescent="0.25">
      <c r="A2380">
        <f t="shared" ref="A2380:C2380" si="1873">A1840</f>
        <v>2024</v>
      </c>
      <c r="B2380" t="str">
        <f t="shared" si="1873"/>
        <v>RFM</v>
      </c>
      <c r="C2380">
        <f t="shared" si="1873"/>
        <v>0</v>
      </c>
      <c r="D2380">
        <f>IFERROR(VLOOKUP(C2380,'Enheter, modell og år'!$A$2:$B$31,2,FALSE),0)</f>
        <v>0</v>
      </c>
      <c r="E2380" t="str">
        <f>'Liste detaljert wide'!$H$1</f>
        <v>Utvekslingsbev</v>
      </c>
      <c r="F2380" t="str">
        <f t="shared" si="1864"/>
        <v>2024RFM0Utvekslingsbev</v>
      </c>
      <c r="G2380" s="3">
        <f>'Liste detaljert wide'!H220</f>
        <v>0</v>
      </c>
      <c r="H2380" t="str">
        <f>VLOOKUP(E2380,Def!$B$2:$C$15,2,FALSE)</f>
        <v>Utdanningsinsentiv</v>
      </c>
      <c r="I2380" s="3">
        <f>IF(A2380='Enheter, modell og år'!$F$2-1,0,G2380-VLOOKUP(A2380-1&amp;B2380&amp;C2380&amp;E2380,$F$2:$G$7561,2,FALSE))</f>
        <v>0</v>
      </c>
      <c r="J2380" s="3">
        <f>IF(A2380='Enheter, modell og år'!$F$2-1,0,VLOOKUP(A2380-1&amp;B2380&amp;C2380&amp;E2380,$F$2:$G$7561,2,FALSE))</f>
        <v>0</v>
      </c>
    </row>
    <row r="2381" spans="1:10" x14ac:dyDescent="0.25">
      <c r="A2381">
        <f t="shared" ref="A2381:C2381" si="1874">A1841</f>
        <v>2024</v>
      </c>
      <c r="B2381" t="str">
        <f t="shared" si="1874"/>
        <v>RFM</v>
      </c>
      <c r="C2381">
        <f t="shared" si="1874"/>
        <v>0</v>
      </c>
      <c r="D2381">
        <f>IFERROR(VLOOKUP(C2381,'Enheter, modell og år'!$A$2:$B$31,2,FALSE),0)</f>
        <v>0</v>
      </c>
      <c r="E2381" t="str">
        <f>'Liste detaljert wide'!$H$1</f>
        <v>Utvekslingsbev</v>
      </c>
      <c r="F2381" t="str">
        <f t="shared" si="1864"/>
        <v>2024RFM0Utvekslingsbev</v>
      </c>
      <c r="G2381" s="3">
        <f>'Liste detaljert wide'!H221</f>
        <v>0</v>
      </c>
      <c r="H2381" t="str">
        <f>VLOOKUP(E2381,Def!$B$2:$C$15,2,FALSE)</f>
        <v>Utdanningsinsentiv</v>
      </c>
      <c r="I2381" s="3">
        <f>IF(A2381='Enheter, modell og år'!$F$2-1,0,G2381-VLOOKUP(A2381-1&amp;B2381&amp;C2381&amp;E2381,$F$2:$G$7561,2,FALSE))</f>
        <v>0</v>
      </c>
      <c r="J2381" s="3">
        <f>IF(A2381='Enheter, modell og år'!$F$2-1,0,VLOOKUP(A2381-1&amp;B2381&amp;C2381&amp;E2381,$F$2:$G$7561,2,FALSE))</f>
        <v>0</v>
      </c>
    </row>
    <row r="2382" spans="1:10" x14ac:dyDescent="0.25">
      <c r="A2382">
        <f t="shared" ref="A2382:C2382" si="1875">A1842</f>
        <v>2024</v>
      </c>
      <c r="B2382" t="str">
        <f t="shared" si="1875"/>
        <v>RFM</v>
      </c>
      <c r="C2382">
        <f t="shared" si="1875"/>
        <v>0</v>
      </c>
      <c r="D2382">
        <f>IFERROR(VLOOKUP(C2382,'Enheter, modell og år'!$A$2:$B$31,2,FALSE),0)</f>
        <v>0</v>
      </c>
      <c r="E2382" t="str">
        <f>'Liste detaljert wide'!$H$1</f>
        <v>Utvekslingsbev</v>
      </c>
      <c r="F2382" t="str">
        <f t="shared" si="1864"/>
        <v>2024RFM0Utvekslingsbev</v>
      </c>
      <c r="G2382" s="3">
        <f>'Liste detaljert wide'!H222</f>
        <v>0</v>
      </c>
      <c r="H2382" t="str">
        <f>VLOOKUP(E2382,Def!$B$2:$C$15,2,FALSE)</f>
        <v>Utdanningsinsentiv</v>
      </c>
      <c r="I2382" s="3">
        <f>IF(A2382='Enheter, modell og år'!$F$2-1,0,G2382-VLOOKUP(A2382-1&amp;B2382&amp;C2382&amp;E2382,$F$2:$G$7561,2,FALSE))</f>
        <v>0</v>
      </c>
      <c r="J2382" s="3">
        <f>IF(A2382='Enheter, modell og år'!$F$2-1,0,VLOOKUP(A2382-1&amp;B2382&amp;C2382&amp;E2382,$F$2:$G$7561,2,FALSE))</f>
        <v>0</v>
      </c>
    </row>
    <row r="2383" spans="1:10" x14ac:dyDescent="0.25">
      <c r="A2383">
        <f t="shared" ref="A2383:C2383" si="1876">A1843</f>
        <v>2024</v>
      </c>
      <c r="B2383" t="str">
        <f t="shared" si="1876"/>
        <v>RFM</v>
      </c>
      <c r="C2383">
        <f t="shared" si="1876"/>
        <v>0</v>
      </c>
      <c r="D2383">
        <f>IFERROR(VLOOKUP(C2383,'Enheter, modell og år'!$A$2:$B$31,2,FALSE),0)</f>
        <v>0</v>
      </c>
      <c r="E2383" t="str">
        <f>'Liste detaljert wide'!$H$1</f>
        <v>Utvekslingsbev</v>
      </c>
      <c r="F2383" t="str">
        <f t="shared" si="1864"/>
        <v>2024RFM0Utvekslingsbev</v>
      </c>
      <c r="G2383" s="3">
        <f>'Liste detaljert wide'!H223</f>
        <v>0</v>
      </c>
      <c r="H2383" t="str">
        <f>VLOOKUP(E2383,Def!$B$2:$C$15,2,FALSE)</f>
        <v>Utdanningsinsentiv</v>
      </c>
      <c r="I2383" s="3">
        <f>IF(A2383='Enheter, modell og år'!$F$2-1,0,G2383-VLOOKUP(A2383-1&amp;B2383&amp;C2383&amp;E2383,$F$2:$G$7561,2,FALSE))</f>
        <v>0</v>
      </c>
      <c r="J2383" s="3">
        <f>IF(A2383='Enheter, modell og år'!$F$2-1,0,VLOOKUP(A2383-1&amp;B2383&amp;C2383&amp;E2383,$F$2:$G$7561,2,FALSE))</f>
        <v>0</v>
      </c>
    </row>
    <row r="2384" spans="1:10" x14ac:dyDescent="0.25">
      <c r="A2384">
        <f t="shared" ref="A2384:C2384" si="1877">A1844</f>
        <v>2024</v>
      </c>
      <c r="B2384" t="str">
        <f t="shared" si="1877"/>
        <v>RFM</v>
      </c>
      <c r="C2384">
        <f t="shared" si="1877"/>
        <v>0</v>
      </c>
      <c r="D2384">
        <f>IFERROR(VLOOKUP(C2384,'Enheter, modell og år'!$A$2:$B$31,2,FALSE),0)</f>
        <v>0</v>
      </c>
      <c r="E2384" t="str">
        <f>'Liste detaljert wide'!$H$1</f>
        <v>Utvekslingsbev</v>
      </c>
      <c r="F2384" t="str">
        <f t="shared" si="1864"/>
        <v>2024RFM0Utvekslingsbev</v>
      </c>
      <c r="G2384" s="3">
        <f>'Liste detaljert wide'!H224</f>
        <v>0</v>
      </c>
      <c r="H2384" t="str">
        <f>VLOOKUP(E2384,Def!$B$2:$C$15,2,FALSE)</f>
        <v>Utdanningsinsentiv</v>
      </c>
      <c r="I2384" s="3">
        <f>IF(A2384='Enheter, modell og år'!$F$2-1,0,G2384-VLOOKUP(A2384-1&amp;B2384&amp;C2384&amp;E2384,$F$2:$G$7561,2,FALSE))</f>
        <v>0</v>
      </c>
      <c r="J2384" s="3">
        <f>IF(A2384='Enheter, modell og år'!$F$2-1,0,VLOOKUP(A2384-1&amp;B2384&amp;C2384&amp;E2384,$F$2:$G$7561,2,FALSE))</f>
        <v>0</v>
      </c>
    </row>
    <row r="2385" spans="1:10" x14ac:dyDescent="0.25">
      <c r="A2385">
        <f t="shared" ref="A2385:C2385" si="1878">A1845</f>
        <v>2024</v>
      </c>
      <c r="B2385" t="str">
        <f t="shared" si="1878"/>
        <v>RFM</v>
      </c>
      <c r="C2385">
        <f t="shared" si="1878"/>
        <v>0</v>
      </c>
      <c r="D2385">
        <f>IFERROR(VLOOKUP(C2385,'Enheter, modell og år'!$A$2:$B$31,2,FALSE),0)</f>
        <v>0</v>
      </c>
      <c r="E2385" t="str">
        <f>'Liste detaljert wide'!$H$1</f>
        <v>Utvekslingsbev</v>
      </c>
      <c r="F2385" t="str">
        <f t="shared" si="1864"/>
        <v>2024RFM0Utvekslingsbev</v>
      </c>
      <c r="G2385" s="3">
        <f>'Liste detaljert wide'!H225</f>
        <v>0</v>
      </c>
      <c r="H2385" t="str">
        <f>VLOOKUP(E2385,Def!$B$2:$C$15,2,FALSE)</f>
        <v>Utdanningsinsentiv</v>
      </c>
      <c r="I2385" s="3">
        <f>IF(A2385='Enheter, modell og år'!$F$2-1,0,G2385-VLOOKUP(A2385-1&amp;B2385&amp;C2385&amp;E2385,$F$2:$G$7561,2,FALSE))</f>
        <v>0</v>
      </c>
      <c r="J2385" s="3">
        <f>IF(A2385='Enheter, modell og år'!$F$2-1,0,VLOOKUP(A2385-1&amp;B2385&amp;C2385&amp;E2385,$F$2:$G$7561,2,FALSE))</f>
        <v>0</v>
      </c>
    </row>
    <row r="2386" spans="1:10" x14ac:dyDescent="0.25">
      <c r="A2386">
        <f t="shared" ref="A2386:C2386" si="1879">A1846</f>
        <v>2024</v>
      </c>
      <c r="B2386" t="str">
        <f t="shared" si="1879"/>
        <v>RFM</v>
      </c>
      <c r="C2386">
        <f t="shared" si="1879"/>
        <v>0</v>
      </c>
      <c r="D2386">
        <f>IFERROR(VLOOKUP(C2386,'Enheter, modell og år'!$A$2:$B$31,2,FALSE),0)</f>
        <v>0</v>
      </c>
      <c r="E2386" t="str">
        <f>'Liste detaljert wide'!$H$1</f>
        <v>Utvekslingsbev</v>
      </c>
      <c r="F2386" t="str">
        <f t="shared" si="1864"/>
        <v>2024RFM0Utvekslingsbev</v>
      </c>
      <c r="G2386" s="3">
        <f>'Liste detaljert wide'!H226</f>
        <v>0</v>
      </c>
      <c r="H2386" t="str">
        <f>VLOOKUP(E2386,Def!$B$2:$C$15,2,FALSE)</f>
        <v>Utdanningsinsentiv</v>
      </c>
      <c r="I2386" s="3">
        <f>IF(A2386='Enheter, modell og år'!$F$2-1,0,G2386-VLOOKUP(A2386-1&amp;B2386&amp;C2386&amp;E2386,$F$2:$G$7561,2,FALSE))</f>
        <v>0</v>
      </c>
      <c r="J2386" s="3">
        <f>IF(A2386='Enheter, modell og år'!$F$2-1,0,VLOOKUP(A2386-1&amp;B2386&amp;C2386&amp;E2386,$F$2:$G$7561,2,FALSE))</f>
        <v>0</v>
      </c>
    </row>
    <row r="2387" spans="1:10" x14ac:dyDescent="0.25">
      <c r="A2387">
        <f t="shared" ref="A2387:C2387" si="1880">A1847</f>
        <v>2024</v>
      </c>
      <c r="B2387" t="str">
        <f t="shared" si="1880"/>
        <v>RFM</v>
      </c>
      <c r="C2387">
        <f t="shared" si="1880"/>
        <v>0</v>
      </c>
      <c r="D2387">
        <f>IFERROR(VLOOKUP(C2387,'Enheter, modell og år'!$A$2:$B$31,2,FALSE),0)</f>
        <v>0</v>
      </c>
      <c r="E2387" t="str">
        <f>'Liste detaljert wide'!$H$1</f>
        <v>Utvekslingsbev</v>
      </c>
      <c r="F2387" t="str">
        <f t="shared" si="1864"/>
        <v>2024RFM0Utvekslingsbev</v>
      </c>
      <c r="G2387" s="3">
        <f>'Liste detaljert wide'!H227</f>
        <v>0</v>
      </c>
      <c r="H2387" t="str">
        <f>VLOOKUP(E2387,Def!$B$2:$C$15,2,FALSE)</f>
        <v>Utdanningsinsentiv</v>
      </c>
      <c r="I2387" s="3">
        <f>IF(A2387='Enheter, modell og år'!$F$2-1,0,G2387-VLOOKUP(A2387-1&amp;B2387&amp;C2387&amp;E2387,$F$2:$G$7561,2,FALSE))</f>
        <v>0</v>
      </c>
      <c r="J2387" s="3">
        <f>IF(A2387='Enheter, modell og år'!$F$2-1,0,VLOOKUP(A2387-1&amp;B2387&amp;C2387&amp;E2387,$F$2:$G$7561,2,FALSE))</f>
        <v>0</v>
      </c>
    </row>
    <row r="2388" spans="1:10" x14ac:dyDescent="0.25">
      <c r="A2388">
        <f t="shared" ref="A2388:C2388" si="1881">A1848</f>
        <v>2024</v>
      </c>
      <c r="B2388" t="str">
        <f t="shared" si="1881"/>
        <v>RFM</v>
      </c>
      <c r="C2388">
        <f t="shared" si="1881"/>
        <v>0</v>
      </c>
      <c r="D2388">
        <f>IFERROR(VLOOKUP(C2388,'Enheter, modell og år'!$A$2:$B$31,2,FALSE),0)</f>
        <v>0</v>
      </c>
      <c r="E2388" t="str">
        <f>'Liste detaljert wide'!$H$1</f>
        <v>Utvekslingsbev</v>
      </c>
      <c r="F2388" t="str">
        <f t="shared" si="1864"/>
        <v>2024RFM0Utvekslingsbev</v>
      </c>
      <c r="G2388" s="3">
        <f>'Liste detaljert wide'!H228</f>
        <v>0</v>
      </c>
      <c r="H2388" t="str">
        <f>VLOOKUP(E2388,Def!$B$2:$C$15,2,FALSE)</f>
        <v>Utdanningsinsentiv</v>
      </c>
      <c r="I2388" s="3">
        <f>IF(A2388='Enheter, modell og år'!$F$2-1,0,G2388-VLOOKUP(A2388-1&amp;B2388&amp;C2388&amp;E2388,$F$2:$G$7561,2,FALSE))</f>
        <v>0</v>
      </c>
      <c r="J2388" s="3">
        <f>IF(A2388='Enheter, modell og år'!$F$2-1,0,VLOOKUP(A2388-1&amp;B2388&amp;C2388&amp;E2388,$F$2:$G$7561,2,FALSE))</f>
        <v>0</v>
      </c>
    </row>
    <row r="2389" spans="1:10" x14ac:dyDescent="0.25">
      <c r="A2389">
        <f t="shared" ref="A2389:C2389" si="1882">A1849</f>
        <v>2024</v>
      </c>
      <c r="B2389" t="str">
        <f t="shared" si="1882"/>
        <v>RFM</v>
      </c>
      <c r="C2389">
        <f t="shared" si="1882"/>
        <v>0</v>
      </c>
      <c r="D2389">
        <f>IFERROR(VLOOKUP(C2389,'Enheter, modell og år'!$A$2:$B$31,2,FALSE),0)</f>
        <v>0</v>
      </c>
      <c r="E2389" t="str">
        <f>'Liste detaljert wide'!$H$1</f>
        <v>Utvekslingsbev</v>
      </c>
      <c r="F2389" t="str">
        <f t="shared" si="1864"/>
        <v>2024RFM0Utvekslingsbev</v>
      </c>
      <c r="G2389" s="3">
        <f>'Liste detaljert wide'!H229</f>
        <v>0</v>
      </c>
      <c r="H2389" t="str">
        <f>VLOOKUP(E2389,Def!$B$2:$C$15,2,FALSE)</f>
        <v>Utdanningsinsentiv</v>
      </c>
      <c r="I2389" s="3">
        <f>IF(A2389='Enheter, modell og år'!$F$2-1,0,G2389-VLOOKUP(A2389-1&amp;B2389&amp;C2389&amp;E2389,$F$2:$G$7561,2,FALSE))</f>
        <v>0</v>
      </c>
      <c r="J2389" s="3">
        <f>IF(A2389='Enheter, modell og år'!$F$2-1,0,VLOOKUP(A2389-1&amp;B2389&amp;C2389&amp;E2389,$F$2:$G$7561,2,FALSE))</f>
        <v>0</v>
      </c>
    </row>
    <row r="2390" spans="1:10" x14ac:dyDescent="0.25">
      <c r="A2390">
        <f t="shared" ref="A2390:C2390" si="1883">A1850</f>
        <v>2024</v>
      </c>
      <c r="B2390" t="str">
        <f t="shared" si="1883"/>
        <v>RFM</v>
      </c>
      <c r="C2390">
        <f t="shared" si="1883"/>
        <v>0</v>
      </c>
      <c r="D2390">
        <f>IFERROR(VLOOKUP(C2390,'Enheter, modell og år'!$A$2:$B$31,2,FALSE),0)</f>
        <v>0</v>
      </c>
      <c r="E2390" t="str">
        <f>'Liste detaljert wide'!$H$1</f>
        <v>Utvekslingsbev</v>
      </c>
      <c r="F2390" t="str">
        <f t="shared" si="1864"/>
        <v>2024RFM0Utvekslingsbev</v>
      </c>
      <c r="G2390" s="3">
        <f>'Liste detaljert wide'!H230</f>
        <v>0</v>
      </c>
      <c r="H2390" t="str">
        <f>VLOOKUP(E2390,Def!$B$2:$C$15,2,FALSE)</f>
        <v>Utdanningsinsentiv</v>
      </c>
      <c r="I2390" s="3">
        <f>IF(A2390='Enheter, modell og år'!$F$2-1,0,G2390-VLOOKUP(A2390-1&amp;B2390&amp;C2390&amp;E2390,$F$2:$G$7561,2,FALSE))</f>
        <v>0</v>
      </c>
      <c r="J2390" s="3">
        <f>IF(A2390='Enheter, modell og år'!$F$2-1,0,VLOOKUP(A2390-1&amp;B2390&amp;C2390&amp;E2390,$F$2:$G$7561,2,FALSE))</f>
        <v>0</v>
      </c>
    </row>
    <row r="2391" spans="1:10" x14ac:dyDescent="0.25">
      <c r="A2391">
        <f t="shared" ref="A2391:C2391" si="1884">A1851</f>
        <v>2024</v>
      </c>
      <c r="B2391" t="str">
        <f t="shared" si="1884"/>
        <v>RFM</v>
      </c>
      <c r="C2391">
        <f t="shared" si="1884"/>
        <v>0</v>
      </c>
      <c r="D2391">
        <f>IFERROR(VLOOKUP(C2391,'Enheter, modell og år'!$A$2:$B$31,2,FALSE),0)</f>
        <v>0</v>
      </c>
      <c r="E2391" t="str">
        <f>'Liste detaljert wide'!$H$1</f>
        <v>Utvekslingsbev</v>
      </c>
      <c r="F2391" t="str">
        <f t="shared" si="1864"/>
        <v>2024RFM0Utvekslingsbev</v>
      </c>
      <c r="G2391" s="3">
        <f>'Liste detaljert wide'!H231</f>
        <v>0</v>
      </c>
      <c r="H2391" t="str">
        <f>VLOOKUP(E2391,Def!$B$2:$C$15,2,FALSE)</f>
        <v>Utdanningsinsentiv</v>
      </c>
      <c r="I2391" s="3">
        <f>IF(A2391='Enheter, modell og år'!$F$2-1,0,G2391-VLOOKUP(A2391-1&amp;B2391&amp;C2391&amp;E2391,$F$2:$G$7561,2,FALSE))</f>
        <v>0</v>
      </c>
      <c r="J2391" s="3">
        <f>IF(A2391='Enheter, modell og år'!$F$2-1,0,VLOOKUP(A2391-1&amp;B2391&amp;C2391&amp;E2391,$F$2:$G$7561,2,FALSE))</f>
        <v>0</v>
      </c>
    </row>
    <row r="2392" spans="1:10" x14ac:dyDescent="0.25">
      <c r="A2392">
        <f t="shared" ref="A2392:C2392" si="1885">A1852</f>
        <v>2024</v>
      </c>
      <c r="B2392" t="str">
        <f t="shared" si="1885"/>
        <v>RFM</v>
      </c>
      <c r="C2392">
        <f t="shared" si="1885"/>
        <v>0</v>
      </c>
      <c r="D2392">
        <f>IFERROR(VLOOKUP(C2392,'Enheter, modell og år'!$A$2:$B$31,2,FALSE),0)</f>
        <v>0</v>
      </c>
      <c r="E2392" t="str">
        <f>'Liste detaljert wide'!$H$1</f>
        <v>Utvekslingsbev</v>
      </c>
      <c r="F2392" t="str">
        <f t="shared" si="1864"/>
        <v>2024RFM0Utvekslingsbev</v>
      </c>
      <c r="G2392" s="3">
        <f>'Liste detaljert wide'!H232</f>
        <v>0</v>
      </c>
      <c r="H2392" t="str">
        <f>VLOOKUP(E2392,Def!$B$2:$C$15,2,FALSE)</f>
        <v>Utdanningsinsentiv</v>
      </c>
      <c r="I2392" s="3">
        <f>IF(A2392='Enheter, modell og år'!$F$2-1,0,G2392-VLOOKUP(A2392-1&amp;B2392&amp;C2392&amp;E2392,$F$2:$G$7561,2,FALSE))</f>
        <v>0</v>
      </c>
      <c r="J2392" s="3">
        <f>IF(A2392='Enheter, modell og år'!$F$2-1,0,VLOOKUP(A2392-1&amp;B2392&amp;C2392&amp;E2392,$F$2:$G$7561,2,FALSE))</f>
        <v>0</v>
      </c>
    </row>
    <row r="2393" spans="1:10" x14ac:dyDescent="0.25">
      <c r="A2393">
        <f t="shared" ref="A2393:C2393" si="1886">A1853</f>
        <v>2024</v>
      </c>
      <c r="B2393" t="str">
        <f t="shared" si="1886"/>
        <v>RFM</v>
      </c>
      <c r="C2393">
        <f t="shared" si="1886"/>
        <v>0</v>
      </c>
      <c r="D2393">
        <f>IFERROR(VLOOKUP(C2393,'Enheter, modell og år'!$A$2:$B$31,2,FALSE),0)</f>
        <v>0</v>
      </c>
      <c r="E2393" t="str">
        <f>'Liste detaljert wide'!$H$1</f>
        <v>Utvekslingsbev</v>
      </c>
      <c r="F2393" t="str">
        <f t="shared" si="1864"/>
        <v>2024RFM0Utvekslingsbev</v>
      </c>
      <c r="G2393" s="3">
        <f>'Liste detaljert wide'!H233</f>
        <v>0</v>
      </c>
      <c r="H2393" t="str">
        <f>VLOOKUP(E2393,Def!$B$2:$C$15,2,FALSE)</f>
        <v>Utdanningsinsentiv</v>
      </c>
      <c r="I2393" s="3">
        <f>IF(A2393='Enheter, modell og år'!$F$2-1,0,G2393-VLOOKUP(A2393-1&amp;B2393&amp;C2393&amp;E2393,$F$2:$G$7561,2,FALSE))</f>
        <v>0</v>
      </c>
      <c r="J2393" s="3">
        <f>IF(A2393='Enheter, modell og år'!$F$2-1,0,VLOOKUP(A2393-1&amp;B2393&amp;C2393&amp;E2393,$F$2:$G$7561,2,FALSE))</f>
        <v>0</v>
      </c>
    </row>
    <row r="2394" spans="1:10" x14ac:dyDescent="0.25">
      <c r="A2394">
        <f t="shared" ref="A2394:C2394" si="1887">A1854</f>
        <v>2024</v>
      </c>
      <c r="B2394" t="str">
        <f t="shared" si="1887"/>
        <v>RFM</v>
      </c>
      <c r="C2394">
        <f t="shared" si="1887"/>
        <v>0</v>
      </c>
      <c r="D2394">
        <f>IFERROR(VLOOKUP(C2394,'Enheter, modell og år'!$A$2:$B$31,2,FALSE),0)</f>
        <v>0</v>
      </c>
      <c r="E2394" t="str">
        <f>'Liste detaljert wide'!$H$1</f>
        <v>Utvekslingsbev</v>
      </c>
      <c r="F2394" t="str">
        <f t="shared" si="1864"/>
        <v>2024RFM0Utvekslingsbev</v>
      </c>
      <c r="G2394" s="3">
        <f>'Liste detaljert wide'!H234</f>
        <v>0</v>
      </c>
      <c r="H2394" t="str">
        <f>VLOOKUP(E2394,Def!$B$2:$C$15,2,FALSE)</f>
        <v>Utdanningsinsentiv</v>
      </c>
      <c r="I2394" s="3">
        <f>IF(A2394='Enheter, modell og år'!$F$2-1,0,G2394-VLOOKUP(A2394-1&amp;B2394&amp;C2394&amp;E2394,$F$2:$G$7561,2,FALSE))</f>
        <v>0</v>
      </c>
      <c r="J2394" s="3">
        <f>IF(A2394='Enheter, modell og år'!$F$2-1,0,VLOOKUP(A2394-1&amp;B2394&amp;C2394&amp;E2394,$F$2:$G$7561,2,FALSE))</f>
        <v>0</v>
      </c>
    </row>
    <row r="2395" spans="1:10" x14ac:dyDescent="0.25">
      <c r="A2395">
        <f t="shared" ref="A2395:C2395" si="1888">A1855</f>
        <v>2024</v>
      </c>
      <c r="B2395" t="str">
        <f t="shared" si="1888"/>
        <v>RFM</v>
      </c>
      <c r="C2395">
        <f t="shared" si="1888"/>
        <v>0</v>
      </c>
      <c r="D2395">
        <f>IFERROR(VLOOKUP(C2395,'Enheter, modell og år'!$A$2:$B$31,2,FALSE),0)</f>
        <v>0</v>
      </c>
      <c r="E2395" t="str">
        <f>'Liste detaljert wide'!$H$1</f>
        <v>Utvekslingsbev</v>
      </c>
      <c r="F2395" t="str">
        <f t="shared" si="1864"/>
        <v>2024RFM0Utvekslingsbev</v>
      </c>
      <c r="G2395" s="3">
        <f>'Liste detaljert wide'!H235</f>
        <v>0</v>
      </c>
      <c r="H2395" t="str">
        <f>VLOOKUP(E2395,Def!$B$2:$C$15,2,FALSE)</f>
        <v>Utdanningsinsentiv</v>
      </c>
      <c r="I2395" s="3">
        <f>IF(A2395='Enheter, modell og år'!$F$2-1,0,G2395-VLOOKUP(A2395-1&amp;B2395&amp;C2395&amp;E2395,$F$2:$G$7561,2,FALSE))</f>
        <v>0</v>
      </c>
      <c r="J2395" s="3">
        <f>IF(A2395='Enheter, modell og år'!$F$2-1,0,VLOOKUP(A2395-1&amp;B2395&amp;C2395&amp;E2395,$F$2:$G$7561,2,FALSE))</f>
        <v>0</v>
      </c>
    </row>
    <row r="2396" spans="1:10" x14ac:dyDescent="0.25">
      <c r="A2396">
        <f t="shared" ref="A2396:C2396" si="1889">A1856</f>
        <v>2024</v>
      </c>
      <c r="B2396" t="str">
        <f t="shared" si="1889"/>
        <v>RFM</v>
      </c>
      <c r="C2396">
        <f t="shared" si="1889"/>
        <v>0</v>
      </c>
      <c r="D2396">
        <f>IFERROR(VLOOKUP(C2396,'Enheter, modell og år'!$A$2:$B$31,2,FALSE),0)</f>
        <v>0</v>
      </c>
      <c r="E2396" t="str">
        <f>'Liste detaljert wide'!$H$1</f>
        <v>Utvekslingsbev</v>
      </c>
      <c r="F2396" t="str">
        <f t="shared" si="1864"/>
        <v>2024RFM0Utvekslingsbev</v>
      </c>
      <c r="G2396" s="3">
        <f>'Liste detaljert wide'!H236</f>
        <v>0</v>
      </c>
      <c r="H2396" t="str">
        <f>VLOOKUP(E2396,Def!$B$2:$C$15,2,FALSE)</f>
        <v>Utdanningsinsentiv</v>
      </c>
      <c r="I2396" s="3">
        <f>IF(A2396='Enheter, modell og år'!$F$2-1,0,G2396-VLOOKUP(A2396-1&amp;B2396&amp;C2396&amp;E2396,$F$2:$G$7561,2,FALSE))</f>
        <v>0</v>
      </c>
      <c r="J2396" s="3">
        <f>IF(A2396='Enheter, modell og år'!$F$2-1,0,VLOOKUP(A2396-1&amp;B2396&amp;C2396&amp;E2396,$F$2:$G$7561,2,FALSE))</f>
        <v>0</v>
      </c>
    </row>
    <row r="2397" spans="1:10" x14ac:dyDescent="0.25">
      <c r="A2397">
        <f t="shared" ref="A2397:C2397" si="1890">A1857</f>
        <v>2024</v>
      </c>
      <c r="B2397" t="str">
        <f t="shared" si="1890"/>
        <v>RFM</v>
      </c>
      <c r="C2397">
        <f t="shared" si="1890"/>
        <v>0</v>
      </c>
      <c r="D2397">
        <f>IFERROR(VLOOKUP(C2397,'Enheter, modell og år'!$A$2:$B$31,2,FALSE),0)</f>
        <v>0</v>
      </c>
      <c r="E2397" t="str">
        <f>'Liste detaljert wide'!$H$1</f>
        <v>Utvekslingsbev</v>
      </c>
      <c r="F2397" t="str">
        <f t="shared" si="1864"/>
        <v>2024RFM0Utvekslingsbev</v>
      </c>
      <c r="G2397" s="3">
        <f>'Liste detaljert wide'!H237</f>
        <v>0</v>
      </c>
      <c r="H2397" t="str">
        <f>VLOOKUP(E2397,Def!$B$2:$C$15,2,FALSE)</f>
        <v>Utdanningsinsentiv</v>
      </c>
      <c r="I2397" s="3">
        <f>IF(A2397='Enheter, modell og år'!$F$2-1,0,G2397-VLOOKUP(A2397-1&amp;B2397&amp;C2397&amp;E2397,$F$2:$G$7561,2,FALSE))</f>
        <v>0</v>
      </c>
      <c r="J2397" s="3">
        <f>IF(A2397='Enheter, modell og år'!$F$2-1,0,VLOOKUP(A2397-1&amp;B2397&amp;C2397&amp;E2397,$F$2:$G$7561,2,FALSE))</f>
        <v>0</v>
      </c>
    </row>
    <row r="2398" spans="1:10" x14ac:dyDescent="0.25">
      <c r="A2398">
        <f t="shared" ref="A2398:C2398" si="1891">A1858</f>
        <v>2024</v>
      </c>
      <c r="B2398" t="str">
        <f t="shared" si="1891"/>
        <v>RFM</v>
      </c>
      <c r="C2398">
        <f t="shared" si="1891"/>
        <v>0</v>
      </c>
      <c r="D2398">
        <f>IFERROR(VLOOKUP(C2398,'Enheter, modell og år'!$A$2:$B$31,2,FALSE),0)</f>
        <v>0</v>
      </c>
      <c r="E2398" t="str">
        <f>'Liste detaljert wide'!$H$1</f>
        <v>Utvekslingsbev</v>
      </c>
      <c r="F2398" t="str">
        <f t="shared" si="1864"/>
        <v>2024RFM0Utvekslingsbev</v>
      </c>
      <c r="G2398" s="3">
        <f>'Liste detaljert wide'!H238</f>
        <v>0</v>
      </c>
      <c r="H2398" t="str">
        <f>VLOOKUP(E2398,Def!$B$2:$C$15,2,FALSE)</f>
        <v>Utdanningsinsentiv</v>
      </c>
      <c r="I2398" s="3">
        <f>IF(A2398='Enheter, modell og år'!$F$2-1,0,G2398-VLOOKUP(A2398-1&amp;B2398&amp;C2398&amp;E2398,$F$2:$G$7561,2,FALSE))</f>
        <v>0</v>
      </c>
      <c r="J2398" s="3">
        <f>IF(A2398='Enheter, modell og år'!$F$2-1,0,VLOOKUP(A2398-1&amp;B2398&amp;C2398&amp;E2398,$F$2:$G$7561,2,FALSE))</f>
        <v>0</v>
      </c>
    </row>
    <row r="2399" spans="1:10" x14ac:dyDescent="0.25">
      <c r="A2399">
        <f t="shared" ref="A2399:C2399" si="1892">A1859</f>
        <v>2024</v>
      </c>
      <c r="B2399" t="str">
        <f t="shared" si="1892"/>
        <v>RFM</v>
      </c>
      <c r="C2399">
        <f t="shared" si="1892"/>
        <v>0</v>
      </c>
      <c r="D2399">
        <f>IFERROR(VLOOKUP(C2399,'Enheter, modell og år'!$A$2:$B$31,2,FALSE),0)</f>
        <v>0</v>
      </c>
      <c r="E2399" t="str">
        <f>'Liste detaljert wide'!$H$1</f>
        <v>Utvekslingsbev</v>
      </c>
      <c r="F2399" t="str">
        <f t="shared" si="1864"/>
        <v>2024RFM0Utvekslingsbev</v>
      </c>
      <c r="G2399" s="3">
        <f>'Liste detaljert wide'!H239</f>
        <v>0</v>
      </c>
      <c r="H2399" t="str">
        <f>VLOOKUP(E2399,Def!$B$2:$C$15,2,FALSE)</f>
        <v>Utdanningsinsentiv</v>
      </c>
      <c r="I2399" s="3">
        <f>IF(A2399='Enheter, modell og år'!$F$2-1,0,G2399-VLOOKUP(A2399-1&amp;B2399&amp;C2399&amp;E2399,$F$2:$G$7561,2,FALSE))</f>
        <v>0</v>
      </c>
      <c r="J2399" s="3">
        <f>IF(A2399='Enheter, modell og år'!$F$2-1,0,VLOOKUP(A2399-1&amp;B2399&amp;C2399&amp;E2399,$F$2:$G$7561,2,FALSE))</f>
        <v>0</v>
      </c>
    </row>
    <row r="2400" spans="1:10" x14ac:dyDescent="0.25">
      <c r="A2400">
        <f t="shared" ref="A2400:C2400" si="1893">A1860</f>
        <v>2024</v>
      </c>
      <c r="B2400" t="str">
        <f t="shared" si="1893"/>
        <v>RFM</v>
      </c>
      <c r="C2400">
        <f t="shared" si="1893"/>
        <v>0</v>
      </c>
      <c r="D2400">
        <f>IFERROR(VLOOKUP(C2400,'Enheter, modell og år'!$A$2:$B$31,2,FALSE),0)</f>
        <v>0</v>
      </c>
      <c r="E2400" t="str">
        <f>'Liste detaljert wide'!$H$1</f>
        <v>Utvekslingsbev</v>
      </c>
      <c r="F2400" t="str">
        <f t="shared" si="1864"/>
        <v>2024RFM0Utvekslingsbev</v>
      </c>
      <c r="G2400" s="3">
        <f>'Liste detaljert wide'!H240</f>
        <v>0</v>
      </c>
      <c r="H2400" t="str">
        <f>VLOOKUP(E2400,Def!$B$2:$C$15,2,FALSE)</f>
        <v>Utdanningsinsentiv</v>
      </c>
      <c r="I2400" s="3">
        <f>IF(A2400='Enheter, modell og år'!$F$2-1,0,G2400-VLOOKUP(A2400-1&amp;B2400&amp;C2400&amp;E2400,$F$2:$G$7561,2,FALSE))</f>
        <v>0</v>
      </c>
      <c r="J2400" s="3">
        <f>IF(A2400='Enheter, modell og år'!$F$2-1,0,VLOOKUP(A2400-1&amp;B2400&amp;C2400&amp;E2400,$F$2:$G$7561,2,FALSE))</f>
        <v>0</v>
      </c>
    </row>
    <row r="2401" spans="1:10" x14ac:dyDescent="0.25">
      <c r="A2401">
        <f t="shared" ref="A2401:C2401" si="1894">A1861</f>
        <v>2024</v>
      </c>
      <c r="B2401" t="str">
        <f t="shared" si="1894"/>
        <v>RFM</v>
      </c>
      <c r="C2401">
        <f t="shared" si="1894"/>
        <v>0</v>
      </c>
      <c r="D2401">
        <f>IFERROR(VLOOKUP(C2401,'Enheter, modell og år'!$A$2:$B$31,2,FALSE),0)</f>
        <v>0</v>
      </c>
      <c r="E2401" t="str">
        <f>'Liste detaljert wide'!$H$1</f>
        <v>Utvekslingsbev</v>
      </c>
      <c r="F2401" t="str">
        <f t="shared" si="1864"/>
        <v>2024RFM0Utvekslingsbev</v>
      </c>
      <c r="G2401" s="3">
        <f>'Liste detaljert wide'!H241</f>
        <v>0</v>
      </c>
      <c r="H2401" t="str">
        <f>VLOOKUP(E2401,Def!$B$2:$C$15,2,FALSE)</f>
        <v>Utdanningsinsentiv</v>
      </c>
      <c r="I2401" s="3">
        <f>IF(A2401='Enheter, modell og år'!$F$2-1,0,G2401-VLOOKUP(A2401-1&amp;B2401&amp;C2401&amp;E2401,$F$2:$G$7561,2,FALSE))</f>
        <v>0</v>
      </c>
      <c r="J2401" s="3">
        <f>IF(A2401='Enheter, modell og år'!$F$2-1,0,VLOOKUP(A2401-1&amp;B2401&amp;C2401&amp;E2401,$F$2:$G$7561,2,FALSE))</f>
        <v>0</v>
      </c>
    </row>
    <row r="2402" spans="1:10" x14ac:dyDescent="0.25">
      <c r="A2402">
        <f t="shared" ref="A2402:C2402" si="1895">A1862</f>
        <v>2025</v>
      </c>
      <c r="B2402" t="str">
        <f t="shared" si="1895"/>
        <v>RFM</v>
      </c>
      <c r="C2402">
        <f t="shared" si="1895"/>
        <v>0</v>
      </c>
      <c r="D2402">
        <f>IFERROR(VLOOKUP(C2402,'Enheter, modell og år'!$A$2:$B$31,2,FALSE),0)</f>
        <v>0</v>
      </c>
      <c r="E2402" t="str">
        <f>'Liste detaljert wide'!$H$1</f>
        <v>Utvekslingsbev</v>
      </c>
      <c r="F2402" t="str">
        <f t="shared" si="1864"/>
        <v>2025RFM0Utvekslingsbev</v>
      </c>
      <c r="G2402" s="3">
        <f>'Liste detaljert wide'!H242</f>
        <v>0</v>
      </c>
      <c r="H2402" t="str">
        <f>VLOOKUP(E2402,Def!$B$2:$C$15,2,FALSE)</f>
        <v>Utdanningsinsentiv</v>
      </c>
      <c r="I2402" s="3">
        <f>IF(A2402='Enheter, modell og år'!$F$2-1,0,G2402-VLOOKUP(A2402-1&amp;B2402&amp;C2402&amp;E2402,$F$2:$G$7561,2,FALSE))</f>
        <v>0</v>
      </c>
      <c r="J2402" s="3">
        <f>IF(A2402='Enheter, modell og år'!$F$2-1,0,VLOOKUP(A2402-1&amp;B2402&amp;C2402&amp;E2402,$F$2:$G$7561,2,FALSE))</f>
        <v>0</v>
      </c>
    </row>
    <row r="2403" spans="1:10" x14ac:dyDescent="0.25">
      <c r="A2403">
        <f t="shared" ref="A2403:C2403" si="1896">A1863</f>
        <v>2025</v>
      </c>
      <c r="B2403" t="str">
        <f t="shared" si="1896"/>
        <v>RFM</v>
      </c>
      <c r="C2403">
        <f t="shared" si="1896"/>
        <v>0</v>
      </c>
      <c r="D2403">
        <f>IFERROR(VLOOKUP(C2403,'Enheter, modell og år'!$A$2:$B$31,2,FALSE),0)</f>
        <v>0</v>
      </c>
      <c r="E2403" t="str">
        <f>'Liste detaljert wide'!$H$1</f>
        <v>Utvekslingsbev</v>
      </c>
      <c r="F2403" t="str">
        <f t="shared" si="1864"/>
        <v>2025RFM0Utvekslingsbev</v>
      </c>
      <c r="G2403" s="3">
        <f>'Liste detaljert wide'!H243</f>
        <v>0</v>
      </c>
      <c r="H2403" t="str">
        <f>VLOOKUP(E2403,Def!$B$2:$C$15,2,FALSE)</f>
        <v>Utdanningsinsentiv</v>
      </c>
      <c r="I2403" s="3">
        <f>IF(A2403='Enheter, modell og år'!$F$2-1,0,G2403-VLOOKUP(A2403-1&amp;B2403&amp;C2403&amp;E2403,$F$2:$G$7561,2,FALSE))</f>
        <v>0</v>
      </c>
      <c r="J2403" s="3">
        <f>IF(A2403='Enheter, modell og år'!$F$2-1,0,VLOOKUP(A2403-1&amp;B2403&amp;C2403&amp;E2403,$F$2:$G$7561,2,FALSE))</f>
        <v>0</v>
      </c>
    </row>
    <row r="2404" spans="1:10" x14ac:dyDescent="0.25">
      <c r="A2404">
        <f t="shared" ref="A2404:C2404" si="1897">A1864</f>
        <v>2025</v>
      </c>
      <c r="B2404" t="str">
        <f t="shared" si="1897"/>
        <v>RFM</v>
      </c>
      <c r="C2404">
        <f t="shared" si="1897"/>
        <v>0</v>
      </c>
      <c r="D2404">
        <f>IFERROR(VLOOKUP(C2404,'Enheter, modell og år'!$A$2:$B$31,2,FALSE),0)</f>
        <v>0</v>
      </c>
      <c r="E2404" t="str">
        <f>'Liste detaljert wide'!$H$1</f>
        <v>Utvekslingsbev</v>
      </c>
      <c r="F2404" t="str">
        <f t="shared" si="1864"/>
        <v>2025RFM0Utvekslingsbev</v>
      </c>
      <c r="G2404" s="3">
        <f>'Liste detaljert wide'!H244</f>
        <v>0</v>
      </c>
      <c r="H2404" t="str">
        <f>VLOOKUP(E2404,Def!$B$2:$C$15,2,FALSE)</f>
        <v>Utdanningsinsentiv</v>
      </c>
      <c r="I2404" s="3">
        <f>IF(A2404='Enheter, modell og år'!$F$2-1,0,G2404-VLOOKUP(A2404-1&amp;B2404&amp;C2404&amp;E2404,$F$2:$G$7561,2,FALSE))</f>
        <v>0</v>
      </c>
      <c r="J2404" s="3">
        <f>IF(A2404='Enheter, modell og år'!$F$2-1,0,VLOOKUP(A2404-1&amp;B2404&amp;C2404&amp;E2404,$F$2:$G$7561,2,FALSE))</f>
        <v>0</v>
      </c>
    </row>
    <row r="2405" spans="1:10" x14ac:dyDescent="0.25">
      <c r="A2405">
        <f t="shared" ref="A2405:C2405" si="1898">A1865</f>
        <v>2025</v>
      </c>
      <c r="B2405" t="str">
        <f t="shared" si="1898"/>
        <v>RFM</v>
      </c>
      <c r="C2405">
        <f t="shared" si="1898"/>
        <v>0</v>
      </c>
      <c r="D2405">
        <f>IFERROR(VLOOKUP(C2405,'Enheter, modell og år'!$A$2:$B$31,2,FALSE),0)</f>
        <v>0</v>
      </c>
      <c r="E2405" t="str">
        <f>'Liste detaljert wide'!$H$1</f>
        <v>Utvekslingsbev</v>
      </c>
      <c r="F2405" t="str">
        <f t="shared" si="1864"/>
        <v>2025RFM0Utvekslingsbev</v>
      </c>
      <c r="G2405" s="3">
        <f>'Liste detaljert wide'!H245</f>
        <v>0</v>
      </c>
      <c r="H2405" t="str">
        <f>VLOOKUP(E2405,Def!$B$2:$C$15,2,FALSE)</f>
        <v>Utdanningsinsentiv</v>
      </c>
      <c r="I2405" s="3">
        <f>IF(A2405='Enheter, modell og år'!$F$2-1,0,G2405-VLOOKUP(A2405-1&amp;B2405&amp;C2405&amp;E2405,$F$2:$G$7561,2,FALSE))</f>
        <v>0</v>
      </c>
      <c r="J2405" s="3">
        <f>IF(A2405='Enheter, modell og år'!$F$2-1,0,VLOOKUP(A2405-1&amp;B2405&amp;C2405&amp;E2405,$F$2:$G$7561,2,FALSE))</f>
        <v>0</v>
      </c>
    </row>
    <row r="2406" spans="1:10" x14ac:dyDescent="0.25">
      <c r="A2406">
        <f t="shared" ref="A2406:C2406" si="1899">A1866</f>
        <v>2025</v>
      </c>
      <c r="B2406" t="str">
        <f t="shared" si="1899"/>
        <v>RFM</v>
      </c>
      <c r="C2406">
        <f t="shared" si="1899"/>
        <v>0</v>
      </c>
      <c r="D2406">
        <f>IFERROR(VLOOKUP(C2406,'Enheter, modell og år'!$A$2:$B$31,2,FALSE),0)</f>
        <v>0</v>
      </c>
      <c r="E2406" t="str">
        <f>'Liste detaljert wide'!$H$1</f>
        <v>Utvekslingsbev</v>
      </c>
      <c r="F2406" t="str">
        <f t="shared" si="1864"/>
        <v>2025RFM0Utvekslingsbev</v>
      </c>
      <c r="G2406" s="3">
        <f>'Liste detaljert wide'!H246</f>
        <v>0</v>
      </c>
      <c r="H2406" t="str">
        <f>VLOOKUP(E2406,Def!$B$2:$C$15,2,FALSE)</f>
        <v>Utdanningsinsentiv</v>
      </c>
      <c r="I2406" s="3">
        <f>IF(A2406='Enheter, modell og år'!$F$2-1,0,G2406-VLOOKUP(A2406-1&amp;B2406&amp;C2406&amp;E2406,$F$2:$G$7561,2,FALSE))</f>
        <v>0</v>
      </c>
      <c r="J2406" s="3">
        <f>IF(A2406='Enheter, modell og år'!$F$2-1,0,VLOOKUP(A2406-1&amp;B2406&amp;C2406&amp;E2406,$F$2:$G$7561,2,FALSE))</f>
        <v>0</v>
      </c>
    </row>
    <row r="2407" spans="1:10" x14ac:dyDescent="0.25">
      <c r="A2407">
        <f t="shared" ref="A2407:C2407" si="1900">A1867</f>
        <v>2025</v>
      </c>
      <c r="B2407" t="str">
        <f t="shared" si="1900"/>
        <v>RFM</v>
      </c>
      <c r="C2407">
        <f t="shared" si="1900"/>
        <v>0</v>
      </c>
      <c r="D2407">
        <f>IFERROR(VLOOKUP(C2407,'Enheter, modell og år'!$A$2:$B$31,2,FALSE),0)</f>
        <v>0</v>
      </c>
      <c r="E2407" t="str">
        <f>'Liste detaljert wide'!$H$1</f>
        <v>Utvekslingsbev</v>
      </c>
      <c r="F2407" t="str">
        <f t="shared" si="1864"/>
        <v>2025RFM0Utvekslingsbev</v>
      </c>
      <c r="G2407" s="3">
        <f>'Liste detaljert wide'!H247</f>
        <v>0</v>
      </c>
      <c r="H2407" t="str">
        <f>VLOOKUP(E2407,Def!$B$2:$C$15,2,FALSE)</f>
        <v>Utdanningsinsentiv</v>
      </c>
      <c r="I2407" s="3">
        <f>IF(A2407='Enheter, modell og år'!$F$2-1,0,G2407-VLOOKUP(A2407-1&amp;B2407&amp;C2407&amp;E2407,$F$2:$G$7561,2,FALSE))</f>
        <v>0</v>
      </c>
      <c r="J2407" s="3">
        <f>IF(A2407='Enheter, modell og år'!$F$2-1,0,VLOOKUP(A2407-1&amp;B2407&amp;C2407&amp;E2407,$F$2:$G$7561,2,FALSE))</f>
        <v>0</v>
      </c>
    </row>
    <row r="2408" spans="1:10" x14ac:dyDescent="0.25">
      <c r="A2408">
        <f t="shared" ref="A2408:C2408" si="1901">A1868</f>
        <v>2025</v>
      </c>
      <c r="B2408" t="str">
        <f t="shared" si="1901"/>
        <v>RFM</v>
      </c>
      <c r="C2408">
        <f t="shared" si="1901"/>
        <v>0</v>
      </c>
      <c r="D2408">
        <f>IFERROR(VLOOKUP(C2408,'Enheter, modell og år'!$A$2:$B$31,2,FALSE),0)</f>
        <v>0</v>
      </c>
      <c r="E2408" t="str">
        <f>'Liste detaljert wide'!$H$1</f>
        <v>Utvekslingsbev</v>
      </c>
      <c r="F2408" t="str">
        <f t="shared" si="1864"/>
        <v>2025RFM0Utvekslingsbev</v>
      </c>
      <c r="G2408" s="3">
        <f>'Liste detaljert wide'!H248</f>
        <v>0</v>
      </c>
      <c r="H2408" t="str">
        <f>VLOOKUP(E2408,Def!$B$2:$C$15,2,FALSE)</f>
        <v>Utdanningsinsentiv</v>
      </c>
      <c r="I2408" s="3">
        <f>IF(A2408='Enheter, modell og år'!$F$2-1,0,G2408-VLOOKUP(A2408-1&amp;B2408&amp;C2408&amp;E2408,$F$2:$G$7561,2,FALSE))</f>
        <v>0</v>
      </c>
      <c r="J2408" s="3">
        <f>IF(A2408='Enheter, modell og år'!$F$2-1,0,VLOOKUP(A2408-1&amp;B2408&amp;C2408&amp;E2408,$F$2:$G$7561,2,FALSE))</f>
        <v>0</v>
      </c>
    </row>
    <row r="2409" spans="1:10" x14ac:dyDescent="0.25">
      <c r="A2409">
        <f t="shared" ref="A2409:C2409" si="1902">A1869</f>
        <v>2025</v>
      </c>
      <c r="B2409" t="str">
        <f t="shared" si="1902"/>
        <v>RFM</v>
      </c>
      <c r="C2409">
        <f t="shared" si="1902"/>
        <v>0</v>
      </c>
      <c r="D2409">
        <f>IFERROR(VLOOKUP(C2409,'Enheter, modell og år'!$A$2:$B$31,2,FALSE),0)</f>
        <v>0</v>
      </c>
      <c r="E2409" t="str">
        <f>'Liste detaljert wide'!$H$1</f>
        <v>Utvekslingsbev</v>
      </c>
      <c r="F2409" t="str">
        <f t="shared" si="1864"/>
        <v>2025RFM0Utvekslingsbev</v>
      </c>
      <c r="G2409" s="3">
        <f>'Liste detaljert wide'!H249</f>
        <v>0</v>
      </c>
      <c r="H2409" t="str">
        <f>VLOOKUP(E2409,Def!$B$2:$C$15,2,FALSE)</f>
        <v>Utdanningsinsentiv</v>
      </c>
      <c r="I2409" s="3">
        <f>IF(A2409='Enheter, modell og år'!$F$2-1,0,G2409-VLOOKUP(A2409-1&amp;B2409&amp;C2409&amp;E2409,$F$2:$G$7561,2,FALSE))</f>
        <v>0</v>
      </c>
      <c r="J2409" s="3">
        <f>IF(A2409='Enheter, modell og år'!$F$2-1,0,VLOOKUP(A2409-1&amp;B2409&amp;C2409&amp;E2409,$F$2:$G$7561,2,FALSE))</f>
        <v>0</v>
      </c>
    </row>
    <row r="2410" spans="1:10" x14ac:dyDescent="0.25">
      <c r="A2410">
        <f t="shared" ref="A2410:C2410" si="1903">A1870</f>
        <v>2025</v>
      </c>
      <c r="B2410" t="str">
        <f t="shared" si="1903"/>
        <v>RFM</v>
      </c>
      <c r="C2410">
        <f t="shared" si="1903"/>
        <v>0</v>
      </c>
      <c r="D2410">
        <f>IFERROR(VLOOKUP(C2410,'Enheter, modell og år'!$A$2:$B$31,2,FALSE),0)</f>
        <v>0</v>
      </c>
      <c r="E2410" t="str">
        <f>'Liste detaljert wide'!$H$1</f>
        <v>Utvekslingsbev</v>
      </c>
      <c r="F2410" t="str">
        <f t="shared" si="1864"/>
        <v>2025RFM0Utvekslingsbev</v>
      </c>
      <c r="G2410" s="3">
        <f>'Liste detaljert wide'!H250</f>
        <v>0</v>
      </c>
      <c r="H2410" t="str">
        <f>VLOOKUP(E2410,Def!$B$2:$C$15,2,FALSE)</f>
        <v>Utdanningsinsentiv</v>
      </c>
      <c r="I2410" s="3">
        <f>IF(A2410='Enheter, modell og år'!$F$2-1,0,G2410-VLOOKUP(A2410-1&amp;B2410&amp;C2410&amp;E2410,$F$2:$G$7561,2,FALSE))</f>
        <v>0</v>
      </c>
      <c r="J2410" s="3">
        <f>IF(A2410='Enheter, modell og år'!$F$2-1,0,VLOOKUP(A2410-1&amp;B2410&amp;C2410&amp;E2410,$F$2:$G$7561,2,FALSE))</f>
        <v>0</v>
      </c>
    </row>
    <row r="2411" spans="1:10" x14ac:dyDescent="0.25">
      <c r="A2411">
        <f t="shared" ref="A2411:C2411" si="1904">A1871</f>
        <v>2025</v>
      </c>
      <c r="B2411" t="str">
        <f t="shared" si="1904"/>
        <v>RFM</v>
      </c>
      <c r="C2411">
        <f t="shared" si="1904"/>
        <v>0</v>
      </c>
      <c r="D2411">
        <f>IFERROR(VLOOKUP(C2411,'Enheter, modell og år'!$A$2:$B$31,2,FALSE),0)</f>
        <v>0</v>
      </c>
      <c r="E2411" t="str">
        <f>'Liste detaljert wide'!$H$1</f>
        <v>Utvekslingsbev</v>
      </c>
      <c r="F2411" t="str">
        <f t="shared" si="1864"/>
        <v>2025RFM0Utvekslingsbev</v>
      </c>
      <c r="G2411" s="3">
        <f>'Liste detaljert wide'!H251</f>
        <v>0</v>
      </c>
      <c r="H2411" t="str">
        <f>VLOOKUP(E2411,Def!$B$2:$C$15,2,FALSE)</f>
        <v>Utdanningsinsentiv</v>
      </c>
      <c r="I2411" s="3">
        <f>IF(A2411='Enheter, modell og år'!$F$2-1,0,G2411-VLOOKUP(A2411-1&amp;B2411&amp;C2411&amp;E2411,$F$2:$G$7561,2,FALSE))</f>
        <v>0</v>
      </c>
      <c r="J2411" s="3">
        <f>IF(A2411='Enheter, modell og år'!$F$2-1,0,VLOOKUP(A2411-1&amp;B2411&amp;C2411&amp;E2411,$F$2:$G$7561,2,FALSE))</f>
        <v>0</v>
      </c>
    </row>
    <row r="2412" spans="1:10" x14ac:dyDescent="0.25">
      <c r="A2412">
        <f t="shared" ref="A2412:C2412" si="1905">A1872</f>
        <v>2025</v>
      </c>
      <c r="B2412" t="str">
        <f t="shared" si="1905"/>
        <v>RFM</v>
      </c>
      <c r="C2412">
        <f t="shared" si="1905"/>
        <v>0</v>
      </c>
      <c r="D2412">
        <f>IFERROR(VLOOKUP(C2412,'Enheter, modell og år'!$A$2:$B$31,2,FALSE),0)</f>
        <v>0</v>
      </c>
      <c r="E2412" t="str">
        <f>'Liste detaljert wide'!$H$1</f>
        <v>Utvekslingsbev</v>
      </c>
      <c r="F2412" t="str">
        <f t="shared" si="1864"/>
        <v>2025RFM0Utvekslingsbev</v>
      </c>
      <c r="G2412" s="3">
        <f>'Liste detaljert wide'!H252</f>
        <v>0</v>
      </c>
      <c r="H2412" t="str">
        <f>VLOOKUP(E2412,Def!$B$2:$C$15,2,FALSE)</f>
        <v>Utdanningsinsentiv</v>
      </c>
      <c r="I2412" s="3">
        <f>IF(A2412='Enheter, modell og år'!$F$2-1,0,G2412-VLOOKUP(A2412-1&amp;B2412&amp;C2412&amp;E2412,$F$2:$G$7561,2,FALSE))</f>
        <v>0</v>
      </c>
      <c r="J2412" s="3">
        <f>IF(A2412='Enheter, modell og år'!$F$2-1,0,VLOOKUP(A2412-1&amp;B2412&amp;C2412&amp;E2412,$F$2:$G$7561,2,FALSE))</f>
        <v>0</v>
      </c>
    </row>
    <row r="2413" spans="1:10" x14ac:dyDescent="0.25">
      <c r="A2413">
        <f t="shared" ref="A2413:C2413" si="1906">A1873</f>
        <v>2025</v>
      </c>
      <c r="B2413" t="str">
        <f t="shared" si="1906"/>
        <v>RFM</v>
      </c>
      <c r="C2413">
        <f t="shared" si="1906"/>
        <v>0</v>
      </c>
      <c r="D2413">
        <f>IFERROR(VLOOKUP(C2413,'Enheter, modell og år'!$A$2:$B$31,2,FALSE),0)</f>
        <v>0</v>
      </c>
      <c r="E2413" t="str">
        <f>'Liste detaljert wide'!$H$1</f>
        <v>Utvekslingsbev</v>
      </c>
      <c r="F2413" t="str">
        <f t="shared" si="1864"/>
        <v>2025RFM0Utvekslingsbev</v>
      </c>
      <c r="G2413" s="3">
        <f>'Liste detaljert wide'!H253</f>
        <v>0</v>
      </c>
      <c r="H2413" t="str">
        <f>VLOOKUP(E2413,Def!$B$2:$C$15,2,FALSE)</f>
        <v>Utdanningsinsentiv</v>
      </c>
      <c r="I2413" s="3">
        <f>IF(A2413='Enheter, modell og år'!$F$2-1,0,G2413-VLOOKUP(A2413-1&amp;B2413&amp;C2413&amp;E2413,$F$2:$G$7561,2,FALSE))</f>
        <v>0</v>
      </c>
      <c r="J2413" s="3">
        <f>IF(A2413='Enheter, modell og år'!$F$2-1,0,VLOOKUP(A2413-1&amp;B2413&amp;C2413&amp;E2413,$F$2:$G$7561,2,FALSE))</f>
        <v>0</v>
      </c>
    </row>
    <row r="2414" spans="1:10" x14ac:dyDescent="0.25">
      <c r="A2414">
        <f t="shared" ref="A2414:C2414" si="1907">A1874</f>
        <v>2025</v>
      </c>
      <c r="B2414" t="str">
        <f t="shared" si="1907"/>
        <v>RFM</v>
      </c>
      <c r="C2414">
        <f t="shared" si="1907"/>
        <v>0</v>
      </c>
      <c r="D2414">
        <f>IFERROR(VLOOKUP(C2414,'Enheter, modell og år'!$A$2:$B$31,2,FALSE),0)</f>
        <v>0</v>
      </c>
      <c r="E2414" t="str">
        <f>'Liste detaljert wide'!$H$1</f>
        <v>Utvekslingsbev</v>
      </c>
      <c r="F2414" t="str">
        <f t="shared" si="1864"/>
        <v>2025RFM0Utvekslingsbev</v>
      </c>
      <c r="G2414" s="3">
        <f>'Liste detaljert wide'!H254</f>
        <v>0</v>
      </c>
      <c r="H2414" t="str">
        <f>VLOOKUP(E2414,Def!$B$2:$C$15,2,FALSE)</f>
        <v>Utdanningsinsentiv</v>
      </c>
      <c r="I2414" s="3">
        <f>IF(A2414='Enheter, modell og år'!$F$2-1,0,G2414-VLOOKUP(A2414-1&amp;B2414&amp;C2414&amp;E2414,$F$2:$G$7561,2,FALSE))</f>
        <v>0</v>
      </c>
      <c r="J2414" s="3">
        <f>IF(A2414='Enheter, modell og år'!$F$2-1,0,VLOOKUP(A2414-1&amp;B2414&amp;C2414&amp;E2414,$F$2:$G$7561,2,FALSE))</f>
        <v>0</v>
      </c>
    </row>
    <row r="2415" spans="1:10" x14ac:dyDescent="0.25">
      <c r="A2415">
        <f t="shared" ref="A2415:C2415" si="1908">A1875</f>
        <v>2025</v>
      </c>
      <c r="B2415" t="str">
        <f t="shared" si="1908"/>
        <v>RFM</v>
      </c>
      <c r="C2415">
        <f t="shared" si="1908"/>
        <v>0</v>
      </c>
      <c r="D2415">
        <f>IFERROR(VLOOKUP(C2415,'Enheter, modell og år'!$A$2:$B$31,2,FALSE),0)</f>
        <v>0</v>
      </c>
      <c r="E2415" t="str">
        <f>'Liste detaljert wide'!$H$1</f>
        <v>Utvekslingsbev</v>
      </c>
      <c r="F2415" t="str">
        <f t="shared" si="1864"/>
        <v>2025RFM0Utvekslingsbev</v>
      </c>
      <c r="G2415" s="3">
        <f>'Liste detaljert wide'!H255</f>
        <v>0</v>
      </c>
      <c r="H2415" t="str">
        <f>VLOOKUP(E2415,Def!$B$2:$C$15,2,FALSE)</f>
        <v>Utdanningsinsentiv</v>
      </c>
      <c r="I2415" s="3">
        <f>IF(A2415='Enheter, modell og år'!$F$2-1,0,G2415-VLOOKUP(A2415-1&amp;B2415&amp;C2415&amp;E2415,$F$2:$G$7561,2,FALSE))</f>
        <v>0</v>
      </c>
      <c r="J2415" s="3">
        <f>IF(A2415='Enheter, modell og år'!$F$2-1,0,VLOOKUP(A2415-1&amp;B2415&amp;C2415&amp;E2415,$F$2:$G$7561,2,FALSE))</f>
        <v>0</v>
      </c>
    </row>
    <row r="2416" spans="1:10" x14ac:dyDescent="0.25">
      <c r="A2416">
        <f t="shared" ref="A2416:C2416" si="1909">A1876</f>
        <v>2025</v>
      </c>
      <c r="B2416" t="str">
        <f t="shared" si="1909"/>
        <v>RFM</v>
      </c>
      <c r="C2416">
        <f t="shared" si="1909"/>
        <v>0</v>
      </c>
      <c r="D2416">
        <f>IFERROR(VLOOKUP(C2416,'Enheter, modell og år'!$A$2:$B$31,2,FALSE),0)</f>
        <v>0</v>
      </c>
      <c r="E2416" t="str">
        <f>'Liste detaljert wide'!$H$1</f>
        <v>Utvekslingsbev</v>
      </c>
      <c r="F2416" t="str">
        <f t="shared" si="1864"/>
        <v>2025RFM0Utvekslingsbev</v>
      </c>
      <c r="G2416" s="3">
        <f>'Liste detaljert wide'!H256</f>
        <v>0</v>
      </c>
      <c r="H2416" t="str">
        <f>VLOOKUP(E2416,Def!$B$2:$C$15,2,FALSE)</f>
        <v>Utdanningsinsentiv</v>
      </c>
      <c r="I2416" s="3">
        <f>IF(A2416='Enheter, modell og år'!$F$2-1,0,G2416-VLOOKUP(A2416-1&amp;B2416&amp;C2416&amp;E2416,$F$2:$G$7561,2,FALSE))</f>
        <v>0</v>
      </c>
      <c r="J2416" s="3">
        <f>IF(A2416='Enheter, modell og år'!$F$2-1,0,VLOOKUP(A2416-1&amp;B2416&amp;C2416&amp;E2416,$F$2:$G$7561,2,FALSE))</f>
        <v>0</v>
      </c>
    </row>
    <row r="2417" spans="1:10" x14ac:dyDescent="0.25">
      <c r="A2417">
        <f t="shared" ref="A2417:C2417" si="1910">A1877</f>
        <v>2025</v>
      </c>
      <c r="B2417" t="str">
        <f t="shared" si="1910"/>
        <v>RFM</v>
      </c>
      <c r="C2417">
        <f t="shared" si="1910"/>
        <v>0</v>
      </c>
      <c r="D2417">
        <f>IFERROR(VLOOKUP(C2417,'Enheter, modell og år'!$A$2:$B$31,2,FALSE),0)</f>
        <v>0</v>
      </c>
      <c r="E2417" t="str">
        <f>'Liste detaljert wide'!$H$1</f>
        <v>Utvekslingsbev</v>
      </c>
      <c r="F2417" t="str">
        <f t="shared" si="1864"/>
        <v>2025RFM0Utvekslingsbev</v>
      </c>
      <c r="G2417" s="3">
        <f>'Liste detaljert wide'!H257</f>
        <v>0</v>
      </c>
      <c r="H2417" t="str">
        <f>VLOOKUP(E2417,Def!$B$2:$C$15,2,FALSE)</f>
        <v>Utdanningsinsentiv</v>
      </c>
      <c r="I2417" s="3">
        <f>IF(A2417='Enheter, modell og år'!$F$2-1,0,G2417-VLOOKUP(A2417-1&amp;B2417&amp;C2417&amp;E2417,$F$2:$G$7561,2,FALSE))</f>
        <v>0</v>
      </c>
      <c r="J2417" s="3">
        <f>IF(A2417='Enheter, modell og år'!$F$2-1,0,VLOOKUP(A2417-1&amp;B2417&amp;C2417&amp;E2417,$F$2:$G$7561,2,FALSE))</f>
        <v>0</v>
      </c>
    </row>
    <row r="2418" spans="1:10" x14ac:dyDescent="0.25">
      <c r="A2418">
        <f t="shared" ref="A2418:C2418" si="1911">A1878</f>
        <v>2025</v>
      </c>
      <c r="B2418" t="str">
        <f t="shared" si="1911"/>
        <v>RFM</v>
      </c>
      <c r="C2418">
        <f t="shared" si="1911"/>
        <v>0</v>
      </c>
      <c r="D2418">
        <f>IFERROR(VLOOKUP(C2418,'Enheter, modell og år'!$A$2:$B$31,2,FALSE),0)</f>
        <v>0</v>
      </c>
      <c r="E2418" t="str">
        <f>'Liste detaljert wide'!$H$1</f>
        <v>Utvekslingsbev</v>
      </c>
      <c r="F2418" t="str">
        <f t="shared" si="1864"/>
        <v>2025RFM0Utvekslingsbev</v>
      </c>
      <c r="G2418" s="3">
        <f>'Liste detaljert wide'!H258</f>
        <v>0</v>
      </c>
      <c r="H2418" t="str">
        <f>VLOOKUP(E2418,Def!$B$2:$C$15,2,FALSE)</f>
        <v>Utdanningsinsentiv</v>
      </c>
      <c r="I2418" s="3">
        <f>IF(A2418='Enheter, modell og år'!$F$2-1,0,G2418-VLOOKUP(A2418-1&amp;B2418&amp;C2418&amp;E2418,$F$2:$G$7561,2,FALSE))</f>
        <v>0</v>
      </c>
      <c r="J2418" s="3">
        <f>IF(A2418='Enheter, modell og år'!$F$2-1,0,VLOOKUP(A2418-1&amp;B2418&amp;C2418&amp;E2418,$F$2:$G$7561,2,FALSE))</f>
        <v>0</v>
      </c>
    </row>
    <row r="2419" spans="1:10" x14ac:dyDescent="0.25">
      <c r="A2419">
        <f t="shared" ref="A2419:C2419" si="1912">A1879</f>
        <v>2025</v>
      </c>
      <c r="B2419" t="str">
        <f t="shared" si="1912"/>
        <v>RFM</v>
      </c>
      <c r="C2419">
        <f t="shared" si="1912"/>
        <v>0</v>
      </c>
      <c r="D2419">
        <f>IFERROR(VLOOKUP(C2419,'Enheter, modell og år'!$A$2:$B$31,2,FALSE),0)</f>
        <v>0</v>
      </c>
      <c r="E2419" t="str">
        <f>'Liste detaljert wide'!$H$1</f>
        <v>Utvekslingsbev</v>
      </c>
      <c r="F2419" t="str">
        <f t="shared" si="1864"/>
        <v>2025RFM0Utvekslingsbev</v>
      </c>
      <c r="G2419" s="3">
        <f>'Liste detaljert wide'!H259</f>
        <v>0</v>
      </c>
      <c r="H2419" t="str">
        <f>VLOOKUP(E2419,Def!$B$2:$C$15,2,FALSE)</f>
        <v>Utdanningsinsentiv</v>
      </c>
      <c r="I2419" s="3">
        <f>IF(A2419='Enheter, modell og år'!$F$2-1,0,G2419-VLOOKUP(A2419-1&amp;B2419&amp;C2419&amp;E2419,$F$2:$G$7561,2,FALSE))</f>
        <v>0</v>
      </c>
      <c r="J2419" s="3">
        <f>IF(A2419='Enheter, modell og år'!$F$2-1,0,VLOOKUP(A2419-1&amp;B2419&amp;C2419&amp;E2419,$F$2:$G$7561,2,FALSE))</f>
        <v>0</v>
      </c>
    </row>
    <row r="2420" spans="1:10" x14ac:dyDescent="0.25">
      <c r="A2420">
        <f t="shared" ref="A2420:C2420" si="1913">A1880</f>
        <v>2025</v>
      </c>
      <c r="B2420" t="str">
        <f t="shared" si="1913"/>
        <v>RFM</v>
      </c>
      <c r="C2420">
        <f t="shared" si="1913"/>
        <v>0</v>
      </c>
      <c r="D2420">
        <f>IFERROR(VLOOKUP(C2420,'Enheter, modell og år'!$A$2:$B$31,2,FALSE),0)</f>
        <v>0</v>
      </c>
      <c r="E2420" t="str">
        <f>'Liste detaljert wide'!$H$1</f>
        <v>Utvekslingsbev</v>
      </c>
      <c r="F2420" t="str">
        <f t="shared" si="1864"/>
        <v>2025RFM0Utvekslingsbev</v>
      </c>
      <c r="G2420" s="3">
        <f>'Liste detaljert wide'!H260</f>
        <v>0</v>
      </c>
      <c r="H2420" t="str">
        <f>VLOOKUP(E2420,Def!$B$2:$C$15,2,FALSE)</f>
        <v>Utdanningsinsentiv</v>
      </c>
      <c r="I2420" s="3">
        <f>IF(A2420='Enheter, modell og år'!$F$2-1,0,G2420-VLOOKUP(A2420-1&amp;B2420&amp;C2420&amp;E2420,$F$2:$G$7561,2,FALSE))</f>
        <v>0</v>
      </c>
      <c r="J2420" s="3">
        <f>IF(A2420='Enheter, modell og år'!$F$2-1,0,VLOOKUP(A2420-1&amp;B2420&amp;C2420&amp;E2420,$F$2:$G$7561,2,FALSE))</f>
        <v>0</v>
      </c>
    </row>
    <row r="2421" spans="1:10" x14ac:dyDescent="0.25">
      <c r="A2421">
        <f t="shared" ref="A2421:C2421" si="1914">A1881</f>
        <v>2025</v>
      </c>
      <c r="B2421" t="str">
        <f t="shared" si="1914"/>
        <v>RFM</v>
      </c>
      <c r="C2421">
        <f t="shared" si="1914"/>
        <v>0</v>
      </c>
      <c r="D2421">
        <f>IFERROR(VLOOKUP(C2421,'Enheter, modell og år'!$A$2:$B$31,2,FALSE),0)</f>
        <v>0</v>
      </c>
      <c r="E2421" t="str">
        <f>'Liste detaljert wide'!$H$1</f>
        <v>Utvekslingsbev</v>
      </c>
      <c r="F2421" t="str">
        <f t="shared" si="1864"/>
        <v>2025RFM0Utvekslingsbev</v>
      </c>
      <c r="G2421" s="3">
        <f>'Liste detaljert wide'!H261</f>
        <v>0</v>
      </c>
      <c r="H2421" t="str">
        <f>VLOOKUP(E2421,Def!$B$2:$C$15,2,FALSE)</f>
        <v>Utdanningsinsentiv</v>
      </c>
      <c r="I2421" s="3">
        <f>IF(A2421='Enheter, modell og år'!$F$2-1,0,G2421-VLOOKUP(A2421-1&amp;B2421&amp;C2421&amp;E2421,$F$2:$G$7561,2,FALSE))</f>
        <v>0</v>
      </c>
      <c r="J2421" s="3">
        <f>IF(A2421='Enheter, modell og år'!$F$2-1,0,VLOOKUP(A2421-1&amp;B2421&amp;C2421&amp;E2421,$F$2:$G$7561,2,FALSE))</f>
        <v>0</v>
      </c>
    </row>
    <row r="2422" spans="1:10" x14ac:dyDescent="0.25">
      <c r="A2422">
        <f t="shared" ref="A2422:C2422" si="1915">A1882</f>
        <v>2025</v>
      </c>
      <c r="B2422" t="str">
        <f t="shared" si="1915"/>
        <v>RFM</v>
      </c>
      <c r="C2422">
        <f t="shared" si="1915"/>
        <v>0</v>
      </c>
      <c r="D2422">
        <f>IFERROR(VLOOKUP(C2422,'Enheter, modell og år'!$A$2:$B$31,2,FALSE),0)</f>
        <v>0</v>
      </c>
      <c r="E2422" t="str">
        <f>'Liste detaljert wide'!$H$1</f>
        <v>Utvekslingsbev</v>
      </c>
      <c r="F2422" t="str">
        <f t="shared" si="1864"/>
        <v>2025RFM0Utvekslingsbev</v>
      </c>
      <c r="G2422" s="3">
        <f>'Liste detaljert wide'!H262</f>
        <v>0</v>
      </c>
      <c r="H2422" t="str">
        <f>VLOOKUP(E2422,Def!$B$2:$C$15,2,FALSE)</f>
        <v>Utdanningsinsentiv</v>
      </c>
      <c r="I2422" s="3">
        <f>IF(A2422='Enheter, modell og år'!$F$2-1,0,G2422-VLOOKUP(A2422-1&amp;B2422&amp;C2422&amp;E2422,$F$2:$G$7561,2,FALSE))</f>
        <v>0</v>
      </c>
      <c r="J2422" s="3">
        <f>IF(A2422='Enheter, modell og år'!$F$2-1,0,VLOOKUP(A2422-1&amp;B2422&amp;C2422&amp;E2422,$F$2:$G$7561,2,FALSE))</f>
        <v>0</v>
      </c>
    </row>
    <row r="2423" spans="1:10" x14ac:dyDescent="0.25">
      <c r="A2423">
        <f t="shared" ref="A2423:C2423" si="1916">A1883</f>
        <v>2025</v>
      </c>
      <c r="B2423" t="str">
        <f t="shared" si="1916"/>
        <v>RFM</v>
      </c>
      <c r="C2423">
        <f t="shared" si="1916"/>
        <v>0</v>
      </c>
      <c r="D2423">
        <f>IFERROR(VLOOKUP(C2423,'Enheter, modell og år'!$A$2:$B$31,2,FALSE),0)</f>
        <v>0</v>
      </c>
      <c r="E2423" t="str">
        <f>'Liste detaljert wide'!$H$1</f>
        <v>Utvekslingsbev</v>
      </c>
      <c r="F2423" t="str">
        <f t="shared" si="1864"/>
        <v>2025RFM0Utvekslingsbev</v>
      </c>
      <c r="G2423" s="3">
        <f>'Liste detaljert wide'!H263</f>
        <v>0</v>
      </c>
      <c r="H2423" t="str">
        <f>VLOOKUP(E2423,Def!$B$2:$C$15,2,FALSE)</f>
        <v>Utdanningsinsentiv</v>
      </c>
      <c r="I2423" s="3">
        <f>IF(A2423='Enheter, modell og år'!$F$2-1,0,G2423-VLOOKUP(A2423-1&amp;B2423&amp;C2423&amp;E2423,$F$2:$G$7561,2,FALSE))</f>
        <v>0</v>
      </c>
      <c r="J2423" s="3">
        <f>IF(A2423='Enheter, modell og år'!$F$2-1,0,VLOOKUP(A2423-1&amp;B2423&amp;C2423&amp;E2423,$F$2:$G$7561,2,FALSE))</f>
        <v>0</v>
      </c>
    </row>
    <row r="2424" spans="1:10" x14ac:dyDescent="0.25">
      <c r="A2424">
        <f t="shared" ref="A2424:C2424" si="1917">A1884</f>
        <v>2025</v>
      </c>
      <c r="B2424" t="str">
        <f t="shared" si="1917"/>
        <v>RFM</v>
      </c>
      <c r="C2424">
        <f t="shared" si="1917"/>
        <v>0</v>
      </c>
      <c r="D2424">
        <f>IFERROR(VLOOKUP(C2424,'Enheter, modell og år'!$A$2:$B$31,2,FALSE),0)</f>
        <v>0</v>
      </c>
      <c r="E2424" t="str">
        <f>'Liste detaljert wide'!$H$1</f>
        <v>Utvekslingsbev</v>
      </c>
      <c r="F2424" t="str">
        <f t="shared" si="1864"/>
        <v>2025RFM0Utvekslingsbev</v>
      </c>
      <c r="G2424" s="3">
        <f>'Liste detaljert wide'!H264</f>
        <v>0</v>
      </c>
      <c r="H2424" t="str">
        <f>VLOOKUP(E2424,Def!$B$2:$C$15,2,FALSE)</f>
        <v>Utdanningsinsentiv</v>
      </c>
      <c r="I2424" s="3">
        <f>IF(A2424='Enheter, modell og år'!$F$2-1,0,G2424-VLOOKUP(A2424-1&amp;B2424&amp;C2424&amp;E2424,$F$2:$G$7561,2,FALSE))</f>
        <v>0</v>
      </c>
      <c r="J2424" s="3">
        <f>IF(A2424='Enheter, modell og år'!$F$2-1,0,VLOOKUP(A2424-1&amp;B2424&amp;C2424&amp;E2424,$F$2:$G$7561,2,FALSE))</f>
        <v>0</v>
      </c>
    </row>
    <row r="2425" spans="1:10" x14ac:dyDescent="0.25">
      <c r="A2425">
        <f t="shared" ref="A2425:C2425" si="1918">A1885</f>
        <v>2025</v>
      </c>
      <c r="B2425" t="str">
        <f t="shared" si="1918"/>
        <v>RFM</v>
      </c>
      <c r="C2425">
        <f t="shared" si="1918"/>
        <v>0</v>
      </c>
      <c r="D2425">
        <f>IFERROR(VLOOKUP(C2425,'Enheter, modell og år'!$A$2:$B$31,2,FALSE),0)</f>
        <v>0</v>
      </c>
      <c r="E2425" t="str">
        <f>'Liste detaljert wide'!$H$1</f>
        <v>Utvekslingsbev</v>
      </c>
      <c r="F2425" t="str">
        <f t="shared" si="1864"/>
        <v>2025RFM0Utvekslingsbev</v>
      </c>
      <c r="G2425" s="3">
        <f>'Liste detaljert wide'!H265</f>
        <v>0</v>
      </c>
      <c r="H2425" t="str">
        <f>VLOOKUP(E2425,Def!$B$2:$C$15,2,FALSE)</f>
        <v>Utdanningsinsentiv</v>
      </c>
      <c r="I2425" s="3">
        <f>IF(A2425='Enheter, modell og år'!$F$2-1,0,G2425-VLOOKUP(A2425-1&amp;B2425&amp;C2425&amp;E2425,$F$2:$G$7561,2,FALSE))</f>
        <v>0</v>
      </c>
      <c r="J2425" s="3">
        <f>IF(A2425='Enheter, modell og år'!$F$2-1,0,VLOOKUP(A2425-1&amp;B2425&amp;C2425&amp;E2425,$F$2:$G$7561,2,FALSE))</f>
        <v>0</v>
      </c>
    </row>
    <row r="2426" spans="1:10" x14ac:dyDescent="0.25">
      <c r="A2426">
        <f t="shared" ref="A2426:C2426" si="1919">A1886</f>
        <v>2025</v>
      </c>
      <c r="B2426" t="str">
        <f t="shared" si="1919"/>
        <v>RFM</v>
      </c>
      <c r="C2426">
        <f t="shared" si="1919"/>
        <v>0</v>
      </c>
      <c r="D2426">
        <f>IFERROR(VLOOKUP(C2426,'Enheter, modell og år'!$A$2:$B$31,2,FALSE),0)</f>
        <v>0</v>
      </c>
      <c r="E2426" t="str">
        <f>'Liste detaljert wide'!$H$1</f>
        <v>Utvekslingsbev</v>
      </c>
      <c r="F2426" t="str">
        <f t="shared" si="1864"/>
        <v>2025RFM0Utvekslingsbev</v>
      </c>
      <c r="G2426" s="3">
        <f>'Liste detaljert wide'!H266</f>
        <v>0</v>
      </c>
      <c r="H2426" t="str">
        <f>VLOOKUP(E2426,Def!$B$2:$C$15,2,FALSE)</f>
        <v>Utdanningsinsentiv</v>
      </c>
      <c r="I2426" s="3">
        <f>IF(A2426='Enheter, modell og år'!$F$2-1,0,G2426-VLOOKUP(A2426-1&amp;B2426&amp;C2426&amp;E2426,$F$2:$G$7561,2,FALSE))</f>
        <v>0</v>
      </c>
      <c r="J2426" s="3">
        <f>IF(A2426='Enheter, modell og år'!$F$2-1,0,VLOOKUP(A2426-1&amp;B2426&amp;C2426&amp;E2426,$F$2:$G$7561,2,FALSE))</f>
        <v>0</v>
      </c>
    </row>
    <row r="2427" spans="1:10" x14ac:dyDescent="0.25">
      <c r="A2427">
        <f t="shared" ref="A2427:C2427" si="1920">A1887</f>
        <v>2025</v>
      </c>
      <c r="B2427" t="str">
        <f t="shared" si="1920"/>
        <v>RFM</v>
      </c>
      <c r="C2427">
        <f t="shared" si="1920"/>
        <v>0</v>
      </c>
      <c r="D2427">
        <f>IFERROR(VLOOKUP(C2427,'Enheter, modell og år'!$A$2:$B$31,2,FALSE),0)</f>
        <v>0</v>
      </c>
      <c r="E2427" t="str">
        <f>'Liste detaljert wide'!$H$1</f>
        <v>Utvekslingsbev</v>
      </c>
      <c r="F2427" t="str">
        <f t="shared" si="1864"/>
        <v>2025RFM0Utvekslingsbev</v>
      </c>
      <c r="G2427" s="3">
        <f>'Liste detaljert wide'!H267</f>
        <v>0</v>
      </c>
      <c r="H2427" t="str">
        <f>VLOOKUP(E2427,Def!$B$2:$C$15,2,FALSE)</f>
        <v>Utdanningsinsentiv</v>
      </c>
      <c r="I2427" s="3">
        <f>IF(A2427='Enheter, modell og år'!$F$2-1,0,G2427-VLOOKUP(A2427-1&amp;B2427&amp;C2427&amp;E2427,$F$2:$G$7561,2,FALSE))</f>
        <v>0</v>
      </c>
      <c r="J2427" s="3">
        <f>IF(A2427='Enheter, modell og år'!$F$2-1,0,VLOOKUP(A2427-1&amp;B2427&amp;C2427&amp;E2427,$F$2:$G$7561,2,FALSE))</f>
        <v>0</v>
      </c>
    </row>
    <row r="2428" spans="1:10" x14ac:dyDescent="0.25">
      <c r="A2428">
        <f t="shared" ref="A2428:C2428" si="1921">A1888</f>
        <v>2025</v>
      </c>
      <c r="B2428" t="str">
        <f t="shared" si="1921"/>
        <v>RFM</v>
      </c>
      <c r="C2428">
        <f t="shared" si="1921"/>
        <v>0</v>
      </c>
      <c r="D2428">
        <f>IFERROR(VLOOKUP(C2428,'Enheter, modell og år'!$A$2:$B$31,2,FALSE),0)</f>
        <v>0</v>
      </c>
      <c r="E2428" t="str">
        <f>'Liste detaljert wide'!$H$1</f>
        <v>Utvekslingsbev</v>
      </c>
      <c r="F2428" t="str">
        <f t="shared" si="1864"/>
        <v>2025RFM0Utvekslingsbev</v>
      </c>
      <c r="G2428" s="3">
        <f>'Liste detaljert wide'!H268</f>
        <v>0</v>
      </c>
      <c r="H2428" t="str">
        <f>VLOOKUP(E2428,Def!$B$2:$C$15,2,FALSE)</f>
        <v>Utdanningsinsentiv</v>
      </c>
      <c r="I2428" s="3">
        <f>IF(A2428='Enheter, modell og år'!$F$2-1,0,G2428-VLOOKUP(A2428-1&amp;B2428&amp;C2428&amp;E2428,$F$2:$G$7561,2,FALSE))</f>
        <v>0</v>
      </c>
      <c r="J2428" s="3">
        <f>IF(A2428='Enheter, modell og år'!$F$2-1,0,VLOOKUP(A2428-1&amp;B2428&amp;C2428&amp;E2428,$F$2:$G$7561,2,FALSE))</f>
        <v>0</v>
      </c>
    </row>
    <row r="2429" spans="1:10" x14ac:dyDescent="0.25">
      <c r="A2429">
        <f t="shared" ref="A2429:C2429" si="1922">A1889</f>
        <v>2025</v>
      </c>
      <c r="B2429" t="str">
        <f t="shared" si="1922"/>
        <v>RFM</v>
      </c>
      <c r="C2429">
        <f t="shared" si="1922"/>
        <v>0</v>
      </c>
      <c r="D2429">
        <f>IFERROR(VLOOKUP(C2429,'Enheter, modell og år'!$A$2:$B$31,2,FALSE),0)</f>
        <v>0</v>
      </c>
      <c r="E2429" t="str">
        <f>'Liste detaljert wide'!$H$1</f>
        <v>Utvekslingsbev</v>
      </c>
      <c r="F2429" t="str">
        <f t="shared" si="1864"/>
        <v>2025RFM0Utvekslingsbev</v>
      </c>
      <c r="G2429" s="3">
        <f>'Liste detaljert wide'!H269</f>
        <v>0</v>
      </c>
      <c r="H2429" t="str">
        <f>VLOOKUP(E2429,Def!$B$2:$C$15,2,FALSE)</f>
        <v>Utdanningsinsentiv</v>
      </c>
      <c r="I2429" s="3">
        <f>IF(A2429='Enheter, modell og år'!$F$2-1,0,G2429-VLOOKUP(A2429-1&amp;B2429&amp;C2429&amp;E2429,$F$2:$G$7561,2,FALSE))</f>
        <v>0</v>
      </c>
      <c r="J2429" s="3">
        <f>IF(A2429='Enheter, modell og år'!$F$2-1,0,VLOOKUP(A2429-1&amp;B2429&amp;C2429&amp;E2429,$F$2:$G$7561,2,FALSE))</f>
        <v>0</v>
      </c>
    </row>
    <row r="2430" spans="1:10" x14ac:dyDescent="0.25">
      <c r="A2430">
        <f t="shared" ref="A2430:C2430" si="1923">A1890</f>
        <v>2025</v>
      </c>
      <c r="B2430" t="str">
        <f t="shared" si="1923"/>
        <v>RFM</v>
      </c>
      <c r="C2430">
        <f t="shared" si="1923"/>
        <v>0</v>
      </c>
      <c r="D2430">
        <f>IFERROR(VLOOKUP(C2430,'Enheter, modell og år'!$A$2:$B$31,2,FALSE),0)</f>
        <v>0</v>
      </c>
      <c r="E2430" t="str">
        <f>'Liste detaljert wide'!$H$1</f>
        <v>Utvekslingsbev</v>
      </c>
      <c r="F2430" t="str">
        <f t="shared" si="1864"/>
        <v>2025RFM0Utvekslingsbev</v>
      </c>
      <c r="G2430" s="3">
        <f>'Liste detaljert wide'!H270</f>
        <v>0</v>
      </c>
      <c r="H2430" t="str">
        <f>VLOOKUP(E2430,Def!$B$2:$C$15,2,FALSE)</f>
        <v>Utdanningsinsentiv</v>
      </c>
      <c r="I2430" s="3">
        <f>IF(A2430='Enheter, modell og år'!$F$2-1,0,G2430-VLOOKUP(A2430-1&amp;B2430&amp;C2430&amp;E2430,$F$2:$G$7561,2,FALSE))</f>
        <v>0</v>
      </c>
      <c r="J2430" s="3">
        <f>IF(A2430='Enheter, modell og år'!$F$2-1,0,VLOOKUP(A2430-1&amp;B2430&amp;C2430&amp;E2430,$F$2:$G$7561,2,FALSE))</f>
        <v>0</v>
      </c>
    </row>
    <row r="2431" spans="1:10" x14ac:dyDescent="0.25">
      <c r="A2431">
        <f t="shared" ref="A2431:C2431" si="1924">A1891</f>
        <v>2025</v>
      </c>
      <c r="B2431" t="str">
        <f t="shared" si="1924"/>
        <v>RFM</v>
      </c>
      <c r="C2431">
        <f t="shared" si="1924"/>
        <v>0</v>
      </c>
      <c r="D2431">
        <f>IFERROR(VLOOKUP(C2431,'Enheter, modell og år'!$A$2:$B$31,2,FALSE),0)</f>
        <v>0</v>
      </c>
      <c r="E2431" t="str">
        <f>'Liste detaljert wide'!$H$1</f>
        <v>Utvekslingsbev</v>
      </c>
      <c r="F2431" t="str">
        <f t="shared" si="1864"/>
        <v>2025RFM0Utvekslingsbev</v>
      </c>
      <c r="G2431" s="3">
        <f>'Liste detaljert wide'!H271</f>
        <v>0</v>
      </c>
      <c r="H2431" t="str">
        <f>VLOOKUP(E2431,Def!$B$2:$C$15,2,FALSE)</f>
        <v>Utdanningsinsentiv</v>
      </c>
      <c r="I2431" s="3">
        <f>IF(A2431='Enheter, modell og år'!$F$2-1,0,G2431-VLOOKUP(A2431-1&amp;B2431&amp;C2431&amp;E2431,$F$2:$G$7561,2,FALSE))</f>
        <v>0</v>
      </c>
      <c r="J2431" s="3">
        <f>IF(A2431='Enheter, modell og år'!$F$2-1,0,VLOOKUP(A2431-1&amp;B2431&amp;C2431&amp;E2431,$F$2:$G$7561,2,FALSE))</f>
        <v>0</v>
      </c>
    </row>
    <row r="2432" spans="1:10" x14ac:dyDescent="0.25">
      <c r="A2432">
        <f t="shared" ref="A2432:C2432" si="1925">A1892</f>
        <v>2017</v>
      </c>
      <c r="B2432" t="str">
        <f t="shared" si="1925"/>
        <v>VFM</v>
      </c>
      <c r="C2432">
        <f t="shared" si="1925"/>
        <v>0</v>
      </c>
      <c r="D2432">
        <f>IFERROR(VLOOKUP(C2432,'Enheter, modell og år'!$A$2:$B$31,2,FALSE),0)</f>
        <v>0</v>
      </c>
      <c r="E2432" t="str">
        <f>'Liste detaljert wide'!$H$1</f>
        <v>Utvekslingsbev</v>
      </c>
      <c r="F2432" t="str">
        <f t="shared" si="1864"/>
        <v>2017VFM0Utvekslingsbev</v>
      </c>
      <c r="G2432" s="3">
        <f>'Liste detaljert wide'!H272</f>
        <v>0</v>
      </c>
      <c r="H2432" t="str">
        <f>VLOOKUP(E2432,Def!$B$2:$C$15,2,FALSE)</f>
        <v>Utdanningsinsentiv</v>
      </c>
      <c r="I2432" s="3">
        <f>IF(A2432='Enheter, modell og år'!$F$2-1,0,G2432-VLOOKUP(A2432-1&amp;B2432&amp;C2432&amp;E2432,$F$2:$G$7561,2,FALSE))</f>
        <v>0</v>
      </c>
      <c r="J2432" s="3">
        <f>IF(A2432='Enheter, modell og år'!$F$2-1,0,VLOOKUP(A2432-1&amp;B2432&amp;C2432&amp;E2432,$F$2:$G$7561,2,FALSE))</f>
        <v>0</v>
      </c>
    </row>
    <row r="2433" spans="1:10" x14ac:dyDescent="0.25">
      <c r="A2433">
        <f t="shared" ref="A2433:C2433" si="1926">A1893</f>
        <v>2017</v>
      </c>
      <c r="B2433" t="str">
        <f t="shared" si="1926"/>
        <v>VFM</v>
      </c>
      <c r="C2433">
        <f t="shared" si="1926"/>
        <v>0</v>
      </c>
      <c r="D2433">
        <f>IFERROR(VLOOKUP(C2433,'Enheter, modell og år'!$A$2:$B$31,2,FALSE),0)</f>
        <v>0</v>
      </c>
      <c r="E2433" t="str">
        <f>'Liste detaljert wide'!$H$1</f>
        <v>Utvekslingsbev</v>
      </c>
      <c r="F2433" t="str">
        <f t="shared" si="1864"/>
        <v>2017VFM0Utvekslingsbev</v>
      </c>
      <c r="G2433" s="3">
        <f>'Liste detaljert wide'!H273</f>
        <v>0</v>
      </c>
      <c r="H2433" t="str">
        <f>VLOOKUP(E2433,Def!$B$2:$C$15,2,FALSE)</f>
        <v>Utdanningsinsentiv</v>
      </c>
      <c r="I2433" s="3">
        <f>IF(A2433='Enheter, modell og år'!$F$2-1,0,G2433-VLOOKUP(A2433-1&amp;B2433&amp;C2433&amp;E2433,$F$2:$G$7561,2,FALSE))</f>
        <v>0</v>
      </c>
      <c r="J2433" s="3">
        <f>IF(A2433='Enheter, modell og år'!$F$2-1,0,VLOOKUP(A2433-1&amp;B2433&amp;C2433&amp;E2433,$F$2:$G$7561,2,FALSE))</f>
        <v>0</v>
      </c>
    </row>
    <row r="2434" spans="1:10" x14ac:dyDescent="0.25">
      <c r="A2434">
        <f t="shared" ref="A2434:C2434" si="1927">A1894</f>
        <v>2017</v>
      </c>
      <c r="B2434" t="str">
        <f t="shared" si="1927"/>
        <v>VFM</v>
      </c>
      <c r="C2434">
        <f t="shared" si="1927"/>
        <v>0</v>
      </c>
      <c r="D2434">
        <f>IFERROR(VLOOKUP(C2434,'Enheter, modell og år'!$A$2:$B$31,2,FALSE),0)</f>
        <v>0</v>
      </c>
      <c r="E2434" t="str">
        <f>'Liste detaljert wide'!$H$1</f>
        <v>Utvekslingsbev</v>
      </c>
      <c r="F2434" t="str">
        <f t="shared" si="1864"/>
        <v>2017VFM0Utvekslingsbev</v>
      </c>
      <c r="G2434" s="3">
        <f>'Liste detaljert wide'!H274</f>
        <v>0</v>
      </c>
      <c r="H2434" t="str">
        <f>VLOOKUP(E2434,Def!$B$2:$C$15,2,FALSE)</f>
        <v>Utdanningsinsentiv</v>
      </c>
      <c r="I2434" s="3">
        <f>IF(A2434='Enheter, modell og år'!$F$2-1,0,G2434-VLOOKUP(A2434-1&amp;B2434&amp;C2434&amp;E2434,$F$2:$G$7561,2,FALSE))</f>
        <v>0</v>
      </c>
      <c r="J2434" s="3">
        <f>IF(A2434='Enheter, modell og år'!$F$2-1,0,VLOOKUP(A2434-1&amp;B2434&amp;C2434&amp;E2434,$F$2:$G$7561,2,FALSE))</f>
        <v>0</v>
      </c>
    </row>
    <row r="2435" spans="1:10" x14ac:dyDescent="0.25">
      <c r="A2435">
        <f t="shared" ref="A2435:C2435" si="1928">A1895</f>
        <v>2017</v>
      </c>
      <c r="B2435" t="str">
        <f t="shared" si="1928"/>
        <v>VFM</v>
      </c>
      <c r="C2435">
        <f t="shared" si="1928"/>
        <v>0</v>
      </c>
      <c r="D2435">
        <f>IFERROR(VLOOKUP(C2435,'Enheter, modell og år'!$A$2:$B$31,2,FALSE),0)</f>
        <v>0</v>
      </c>
      <c r="E2435" t="str">
        <f>'Liste detaljert wide'!$H$1</f>
        <v>Utvekslingsbev</v>
      </c>
      <c r="F2435" t="str">
        <f t="shared" ref="F2435:F2498" si="1929">A2435&amp;B2435&amp;C2435&amp;E2435</f>
        <v>2017VFM0Utvekslingsbev</v>
      </c>
      <c r="G2435" s="3">
        <f>'Liste detaljert wide'!H275</f>
        <v>0</v>
      </c>
      <c r="H2435" t="str">
        <f>VLOOKUP(E2435,Def!$B$2:$C$15,2,FALSE)</f>
        <v>Utdanningsinsentiv</v>
      </c>
      <c r="I2435" s="3">
        <f>IF(A2435='Enheter, modell og år'!$F$2-1,0,G2435-VLOOKUP(A2435-1&amp;B2435&amp;C2435&amp;E2435,$F$2:$G$7561,2,FALSE))</f>
        <v>0</v>
      </c>
      <c r="J2435" s="3">
        <f>IF(A2435='Enheter, modell og år'!$F$2-1,0,VLOOKUP(A2435-1&amp;B2435&amp;C2435&amp;E2435,$F$2:$G$7561,2,FALSE))</f>
        <v>0</v>
      </c>
    </row>
    <row r="2436" spans="1:10" x14ac:dyDescent="0.25">
      <c r="A2436">
        <f t="shared" ref="A2436:C2436" si="1930">A1896</f>
        <v>2017</v>
      </c>
      <c r="B2436" t="str">
        <f t="shared" si="1930"/>
        <v>VFM</v>
      </c>
      <c r="C2436">
        <f t="shared" si="1930"/>
        <v>0</v>
      </c>
      <c r="D2436">
        <f>IFERROR(VLOOKUP(C2436,'Enheter, modell og år'!$A$2:$B$31,2,FALSE),0)</f>
        <v>0</v>
      </c>
      <c r="E2436" t="str">
        <f>'Liste detaljert wide'!$H$1</f>
        <v>Utvekslingsbev</v>
      </c>
      <c r="F2436" t="str">
        <f t="shared" si="1929"/>
        <v>2017VFM0Utvekslingsbev</v>
      </c>
      <c r="G2436" s="3">
        <f>'Liste detaljert wide'!H276</f>
        <v>0</v>
      </c>
      <c r="H2436" t="str">
        <f>VLOOKUP(E2436,Def!$B$2:$C$15,2,FALSE)</f>
        <v>Utdanningsinsentiv</v>
      </c>
      <c r="I2436" s="3">
        <f>IF(A2436='Enheter, modell og år'!$F$2-1,0,G2436-VLOOKUP(A2436-1&amp;B2436&amp;C2436&amp;E2436,$F$2:$G$7561,2,FALSE))</f>
        <v>0</v>
      </c>
      <c r="J2436" s="3">
        <f>IF(A2436='Enheter, modell og år'!$F$2-1,0,VLOOKUP(A2436-1&amp;B2436&amp;C2436&amp;E2436,$F$2:$G$7561,2,FALSE))</f>
        <v>0</v>
      </c>
    </row>
    <row r="2437" spans="1:10" x14ac:dyDescent="0.25">
      <c r="A2437">
        <f t="shared" ref="A2437:C2437" si="1931">A1897</f>
        <v>2017</v>
      </c>
      <c r="B2437" t="str">
        <f t="shared" si="1931"/>
        <v>VFM</v>
      </c>
      <c r="C2437">
        <f t="shared" si="1931"/>
        <v>0</v>
      </c>
      <c r="D2437">
        <f>IFERROR(VLOOKUP(C2437,'Enheter, modell og år'!$A$2:$B$31,2,FALSE),0)</f>
        <v>0</v>
      </c>
      <c r="E2437" t="str">
        <f>'Liste detaljert wide'!$H$1</f>
        <v>Utvekslingsbev</v>
      </c>
      <c r="F2437" t="str">
        <f t="shared" si="1929"/>
        <v>2017VFM0Utvekslingsbev</v>
      </c>
      <c r="G2437" s="3">
        <f>'Liste detaljert wide'!H277</f>
        <v>0</v>
      </c>
      <c r="H2437" t="str">
        <f>VLOOKUP(E2437,Def!$B$2:$C$15,2,FALSE)</f>
        <v>Utdanningsinsentiv</v>
      </c>
      <c r="I2437" s="3">
        <f>IF(A2437='Enheter, modell og år'!$F$2-1,0,G2437-VLOOKUP(A2437-1&amp;B2437&amp;C2437&amp;E2437,$F$2:$G$7561,2,FALSE))</f>
        <v>0</v>
      </c>
      <c r="J2437" s="3">
        <f>IF(A2437='Enheter, modell og år'!$F$2-1,0,VLOOKUP(A2437-1&amp;B2437&amp;C2437&amp;E2437,$F$2:$G$7561,2,FALSE))</f>
        <v>0</v>
      </c>
    </row>
    <row r="2438" spans="1:10" x14ac:dyDescent="0.25">
      <c r="A2438">
        <f t="shared" ref="A2438:C2438" si="1932">A1898</f>
        <v>2017</v>
      </c>
      <c r="B2438" t="str">
        <f t="shared" si="1932"/>
        <v>VFM</v>
      </c>
      <c r="C2438">
        <f t="shared" si="1932"/>
        <v>0</v>
      </c>
      <c r="D2438">
        <f>IFERROR(VLOOKUP(C2438,'Enheter, modell og år'!$A$2:$B$31,2,FALSE),0)</f>
        <v>0</v>
      </c>
      <c r="E2438" t="str">
        <f>'Liste detaljert wide'!$H$1</f>
        <v>Utvekslingsbev</v>
      </c>
      <c r="F2438" t="str">
        <f t="shared" si="1929"/>
        <v>2017VFM0Utvekslingsbev</v>
      </c>
      <c r="G2438" s="3">
        <f>'Liste detaljert wide'!H278</f>
        <v>0</v>
      </c>
      <c r="H2438" t="str">
        <f>VLOOKUP(E2438,Def!$B$2:$C$15,2,FALSE)</f>
        <v>Utdanningsinsentiv</v>
      </c>
      <c r="I2438" s="3">
        <f>IF(A2438='Enheter, modell og år'!$F$2-1,0,G2438-VLOOKUP(A2438-1&amp;B2438&amp;C2438&amp;E2438,$F$2:$G$7561,2,FALSE))</f>
        <v>0</v>
      </c>
      <c r="J2438" s="3">
        <f>IF(A2438='Enheter, modell og år'!$F$2-1,0,VLOOKUP(A2438-1&amp;B2438&amp;C2438&amp;E2438,$F$2:$G$7561,2,FALSE))</f>
        <v>0</v>
      </c>
    </row>
    <row r="2439" spans="1:10" x14ac:dyDescent="0.25">
      <c r="A2439">
        <f t="shared" ref="A2439:C2439" si="1933">A1899</f>
        <v>2017</v>
      </c>
      <c r="B2439" t="str">
        <f t="shared" si="1933"/>
        <v>VFM</v>
      </c>
      <c r="C2439">
        <f t="shared" si="1933"/>
        <v>0</v>
      </c>
      <c r="D2439">
        <f>IFERROR(VLOOKUP(C2439,'Enheter, modell og år'!$A$2:$B$31,2,FALSE),0)</f>
        <v>0</v>
      </c>
      <c r="E2439" t="str">
        <f>'Liste detaljert wide'!$H$1</f>
        <v>Utvekslingsbev</v>
      </c>
      <c r="F2439" t="str">
        <f t="shared" si="1929"/>
        <v>2017VFM0Utvekslingsbev</v>
      </c>
      <c r="G2439" s="3">
        <f>'Liste detaljert wide'!H279</f>
        <v>0</v>
      </c>
      <c r="H2439" t="str">
        <f>VLOOKUP(E2439,Def!$B$2:$C$15,2,FALSE)</f>
        <v>Utdanningsinsentiv</v>
      </c>
      <c r="I2439" s="3">
        <f>IF(A2439='Enheter, modell og år'!$F$2-1,0,G2439-VLOOKUP(A2439-1&amp;B2439&amp;C2439&amp;E2439,$F$2:$G$7561,2,FALSE))</f>
        <v>0</v>
      </c>
      <c r="J2439" s="3">
        <f>IF(A2439='Enheter, modell og år'!$F$2-1,0,VLOOKUP(A2439-1&amp;B2439&amp;C2439&amp;E2439,$F$2:$G$7561,2,FALSE))</f>
        <v>0</v>
      </c>
    </row>
    <row r="2440" spans="1:10" x14ac:dyDescent="0.25">
      <c r="A2440">
        <f t="shared" ref="A2440:C2440" si="1934">A1900</f>
        <v>2017</v>
      </c>
      <c r="B2440" t="str">
        <f t="shared" si="1934"/>
        <v>VFM</v>
      </c>
      <c r="C2440">
        <f t="shared" si="1934"/>
        <v>0</v>
      </c>
      <c r="D2440">
        <f>IFERROR(VLOOKUP(C2440,'Enheter, modell og år'!$A$2:$B$31,2,FALSE),0)</f>
        <v>0</v>
      </c>
      <c r="E2440" t="str">
        <f>'Liste detaljert wide'!$H$1</f>
        <v>Utvekslingsbev</v>
      </c>
      <c r="F2440" t="str">
        <f t="shared" si="1929"/>
        <v>2017VFM0Utvekslingsbev</v>
      </c>
      <c r="G2440" s="3">
        <f>'Liste detaljert wide'!H280</f>
        <v>0</v>
      </c>
      <c r="H2440" t="str">
        <f>VLOOKUP(E2440,Def!$B$2:$C$15,2,FALSE)</f>
        <v>Utdanningsinsentiv</v>
      </c>
      <c r="I2440" s="3">
        <f>IF(A2440='Enheter, modell og år'!$F$2-1,0,G2440-VLOOKUP(A2440-1&amp;B2440&amp;C2440&amp;E2440,$F$2:$G$7561,2,FALSE))</f>
        <v>0</v>
      </c>
      <c r="J2440" s="3">
        <f>IF(A2440='Enheter, modell og år'!$F$2-1,0,VLOOKUP(A2440-1&amp;B2440&amp;C2440&amp;E2440,$F$2:$G$7561,2,FALSE))</f>
        <v>0</v>
      </c>
    </row>
    <row r="2441" spans="1:10" x14ac:dyDescent="0.25">
      <c r="A2441">
        <f t="shared" ref="A2441:C2441" si="1935">A1901</f>
        <v>2017</v>
      </c>
      <c r="B2441" t="str">
        <f t="shared" si="1935"/>
        <v>VFM</v>
      </c>
      <c r="C2441">
        <f t="shared" si="1935"/>
        <v>0</v>
      </c>
      <c r="D2441">
        <f>IFERROR(VLOOKUP(C2441,'Enheter, modell og år'!$A$2:$B$31,2,FALSE),0)</f>
        <v>0</v>
      </c>
      <c r="E2441" t="str">
        <f>'Liste detaljert wide'!$H$1</f>
        <v>Utvekslingsbev</v>
      </c>
      <c r="F2441" t="str">
        <f t="shared" si="1929"/>
        <v>2017VFM0Utvekslingsbev</v>
      </c>
      <c r="G2441" s="3">
        <f>'Liste detaljert wide'!H281</f>
        <v>0</v>
      </c>
      <c r="H2441" t="str">
        <f>VLOOKUP(E2441,Def!$B$2:$C$15,2,FALSE)</f>
        <v>Utdanningsinsentiv</v>
      </c>
      <c r="I2441" s="3">
        <f>IF(A2441='Enheter, modell og år'!$F$2-1,0,G2441-VLOOKUP(A2441-1&amp;B2441&amp;C2441&amp;E2441,$F$2:$G$7561,2,FALSE))</f>
        <v>0</v>
      </c>
      <c r="J2441" s="3">
        <f>IF(A2441='Enheter, modell og år'!$F$2-1,0,VLOOKUP(A2441-1&amp;B2441&amp;C2441&amp;E2441,$F$2:$G$7561,2,FALSE))</f>
        <v>0</v>
      </c>
    </row>
    <row r="2442" spans="1:10" x14ac:dyDescent="0.25">
      <c r="A2442">
        <f t="shared" ref="A2442:C2442" si="1936">A1902</f>
        <v>2017</v>
      </c>
      <c r="B2442" t="str">
        <f t="shared" si="1936"/>
        <v>VFM</v>
      </c>
      <c r="C2442">
        <f t="shared" si="1936"/>
        <v>0</v>
      </c>
      <c r="D2442">
        <f>IFERROR(VLOOKUP(C2442,'Enheter, modell og år'!$A$2:$B$31,2,FALSE),0)</f>
        <v>0</v>
      </c>
      <c r="E2442" t="str">
        <f>'Liste detaljert wide'!$H$1</f>
        <v>Utvekslingsbev</v>
      </c>
      <c r="F2442" t="str">
        <f t="shared" si="1929"/>
        <v>2017VFM0Utvekslingsbev</v>
      </c>
      <c r="G2442" s="3">
        <f>'Liste detaljert wide'!H282</f>
        <v>0</v>
      </c>
      <c r="H2442" t="str">
        <f>VLOOKUP(E2442,Def!$B$2:$C$15,2,FALSE)</f>
        <v>Utdanningsinsentiv</v>
      </c>
      <c r="I2442" s="3">
        <f>IF(A2442='Enheter, modell og år'!$F$2-1,0,G2442-VLOOKUP(A2442-1&amp;B2442&amp;C2442&amp;E2442,$F$2:$G$7561,2,FALSE))</f>
        <v>0</v>
      </c>
      <c r="J2442" s="3">
        <f>IF(A2442='Enheter, modell og år'!$F$2-1,0,VLOOKUP(A2442-1&amp;B2442&amp;C2442&amp;E2442,$F$2:$G$7561,2,FALSE))</f>
        <v>0</v>
      </c>
    </row>
    <row r="2443" spans="1:10" x14ac:dyDescent="0.25">
      <c r="A2443">
        <f t="shared" ref="A2443:C2443" si="1937">A1903</f>
        <v>2017</v>
      </c>
      <c r="B2443" t="str">
        <f t="shared" si="1937"/>
        <v>VFM</v>
      </c>
      <c r="C2443">
        <f t="shared" si="1937"/>
        <v>0</v>
      </c>
      <c r="D2443">
        <f>IFERROR(VLOOKUP(C2443,'Enheter, modell og år'!$A$2:$B$31,2,FALSE),0)</f>
        <v>0</v>
      </c>
      <c r="E2443" t="str">
        <f>'Liste detaljert wide'!$H$1</f>
        <v>Utvekslingsbev</v>
      </c>
      <c r="F2443" t="str">
        <f t="shared" si="1929"/>
        <v>2017VFM0Utvekslingsbev</v>
      </c>
      <c r="G2443" s="3">
        <f>'Liste detaljert wide'!H283</f>
        <v>0</v>
      </c>
      <c r="H2443" t="str">
        <f>VLOOKUP(E2443,Def!$B$2:$C$15,2,FALSE)</f>
        <v>Utdanningsinsentiv</v>
      </c>
      <c r="I2443" s="3">
        <f>IF(A2443='Enheter, modell og år'!$F$2-1,0,G2443-VLOOKUP(A2443-1&amp;B2443&amp;C2443&amp;E2443,$F$2:$G$7561,2,FALSE))</f>
        <v>0</v>
      </c>
      <c r="J2443" s="3">
        <f>IF(A2443='Enheter, modell og år'!$F$2-1,0,VLOOKUP(A2443-1&amp;B2443&amp;C2443&amp;E2443,$F$2:$G$7561,2,FALSE))</f>
        <v>0</v>
      </c>
    </row>
    <row r="2444" spans="1:10" x14ac:dyDescent="0.25">
      <c r="A2444">
        <f t="shared" ref="A2444:C2444" si="1938">A1904</f>
        <v>2017</v>
      </c>
      <c r="B2444" t="str">
        <f t="shared" si="1938"/>
        <v>VFM</v>
      </c>
      <c r="C2444">
        <f t="shared" si="1938"/>
        <v>0</v>
      </c>
      <c r="D2444">
        <f>IFERROR(VLOOKUP(C2444,'Enheter, modell og år'!$A$2:$B$31,2,FALSE),0)</f>
        <v>0</v>
      </c>
      <c r="E2444" t="str">
        <f>'Liste detaljert wide'!$H$1</f>
        <v>Utvekslingsbev</v>
      </c>
      <c r="F2444" t="str">
        <f t="shared" si="1929"/>
        <v>2017VFM0Utvekslingsbev</v>
      </c>
      <c r="G2444" s="3">
        <f>'Liste detaljert wide'!H284</f>
        <v>0</v>
      </c>
      <c r="H2444" t="str">
        <f>VLOOKUP(E2444,Def!$B$2:$C$15,2,FALSE)</f>
        <v>Utdanningsinsentiv</v>
      </c>
      <c r="I2444" s="3">
        <f>IF(A2444='Enheter, modell og år'!$F$2-1,0,G2444-VLOOKUP(A2444-1&amp;B2444&amp;C2444&amp;E2444,$F$2:$G$7561,2,FALSE))</f>
        <v>0</v>
      </c>
      <c r="J2444" s="3">
        <f>IF(A2444='Enheter, modell og år'!$F$2-1,0,VLOOKUP(A2444-1&amp;B2444&amp;C2444&amp;E2444,$F$2:$G$7561,2,FALSE))</f>
        <v>0</v>
      </c>
    </row>
    <row r="2445" spans="1:10" x14ac:dyDescent="0.25">
      <c r="A2445">
        <f t="shared" ref="A2445:C2445" si="1939">A1905</f>
        <v>2017</v>
      </c>
      <c r="B2445" t="str">
        <f t="shared" si="1939"/>
        <v>VFM</v>
      </c>
      <c r="C2445">
        <f t="shared" si="1939"/>
        <v>0</v>
      </c>
      <c r="D2445">
        <f>IFERROR(VLOOKUP(C2445,'Enheter, modell og år'!$A$2:$B$31,2,FALSE),0)</f>
        <v>0</v>
      </c>
      <c r="E2445" t="str">
        <f>'Liste detaljert wide'!$H$1</f>
        <v>Utvekslingsbev</v>
      </c>
      <c r="F2445" t="str">
        <f t="shared" si="1929"/>
        <v>2017VFM0Utvekslingsbev</v>
      </c>
      <c r="G2445" s="3">
        <f>'Liste detaljert wide'!H285</f>
        <v>0</v>
      </c>
      <c r="H2445" t="str">
        <f>VLOOKUP(E2445,Def!$B$2:$C$15,2,FALSE)</f>
        <v>Utdanningsinsentiv</v>
      </c>
      <c r="I2445" s="3">
        <f>IF(A2445='Enheter, modell og år'!$F$2-1,0,G2445-VLOOKUP(A2445-1&amp;B2445&amp;C2445&amp;E2445,$F$2:$G$7561,2,FALSE))</f>
        <v>0</v>
      </c>
      <c r="J2445" s="3">
        <f>IF(A2445='Enheter, modell og år'!$F$2-1,0,VLOOKUP(A2445-1&amp;B2445&amp;C2445&amp;E2445,$F$2:$G$7561,2,FALSE))</f>
        <v>0</v>
      </c>
    </row>
    <row r="2446" spans="1:10" x14ac:dyDescent="0.25">
      <c r="A2446">
        <f t="shared" ref="A2446:C2446" si="1940">A1906</f>
        <v>2017</v>
      </c>
      <c r="B2446" t="str">
        <f t="shared" si="1940"/>
        <v>VFM</v>
      </c>
      <c r="C2446">
        <f t="shared" si="1940"/>
        <v>0</v>
      </c>
      <c r="D2446">
        <f>IFERROR(VLOOKUP(C2446,'Enheter, modell og år'!$A$2:$B$31,2,FALSE),0)</f>
        <v>0</v>
      </c>
      <c r="E2446" t="str">
        <f>'Liste detaljert wide'!$H$1</f>
        <v>Utvekslingsbev</v>
      </c>
      <c r="F2446" t="str">
        <f t="shared" si="1929"/>
        <v>2017VFM0Utvekslingsbev</v>
      </c>
      <c r="G2446" s="3">
        <f>'Liste detaljert wide'!H286</f>
        <v>0</v>
      </c>
      <c r="H2446" t="str">
        <f>VLOOKUP(E2446,Def!$B$2:$C$15,2,FALSE)</f>
        <v>Utdanningsinsentiv</v>
      </c>
      <c r="I2446" s="3">
        <f>IF(A2446='Enheter, modell og år'!$F$2-1,0,G2446-VLOOKUP(A2446-1&amp;B2446&amp;C2446&amp;E2446,$F$2:$G$7561,2,FALSE))</f>
        <v>0</v>
      </c>
      <c r="J2446" s="3">
        <f>IF(A2446='Enheter, modell og år'!$F$2-1,0,VLOOKUP(A2446-1&amp;B2446&amp;C2446&amp;E2446,$F$2:$G$7561,2,FALSE))</f>
        <v>0</v>
      </c>
    </row>
    <row r="2447" spans="1:10" x14ac:dyDescent="0.25">
      <c r="A2447">
        <f t="shared" ref="A2447:C2447" si="1941">A1907</f>
        <v>2017</v>
      </c>
      <c r="B2447" t="str">
        <f t="shared" si="1941"/>
        <v>VFM</v>
      </c>
      <c r="C2447">
        <f t="shared" si="1941"/>
        <v>0</v>
      </c>
      <c r="D2447">
        <f>IFERROR(VLOOKUP(C2447,'Enheter, modell og år'!$A$2:$B$31,2,FALSE),0)</f>
        <v>0</v>
      </c>
      <c r="E2447" t="str">
        <f>'Liste detaljert wide'!$H$1</f>
        <v>Utvekslingsbev</v>
      </c>
      <c r="F2447" t="str">
        <f t="shared" si="1929"/>
        <v>2017VFM0Utvekslingsbev</v>
      </c>
      <c r="G2447" s="3">
        <f>'Liste detaljert wide'!H287</f>
        <v>0</v>
      </c>
      <c r="H2447" t="str">
        <f>VLOOKUP(E2447,Def!$B$2:$C$15,2,FALSE)</f>
        <v>Utdanningsinsentiv</v>
      </c>
      <c r="I2447" s="3">
        <f>IF(A2447='Enheter, modell og år'!$F$2-1,0,G2447-VLOOKUP(A2447-1&amp;B2447&amp;C2447&amp;E2447,$F$2:$G$7561,2,FALSE))</f>
        <v>0</v>
      </c>
      <c r="J2447" s="3">
        <f>IF(A2447='Enheter, modell og år'!$F$2-1,0,VLOOKUP(A2447-1&amp;B2447&amp;C2447&amp;E2447,$F$2:$G$7561,2,FALSE))</f>
        <v>0</v>
      </c>
    </row>
    <row r="2448" spans="1:10" x14ac:dyDescent="0.25">
      <c r="A2448">
        <f t="shared" ref="A2448:C2448" si="1942">A1908</f>
        <v>2017</v>
      </c>
      <c r="B2448" t="str">
        <f t="shared" si="1942"/>
        <v>VFM</v>
      </c>
      <c r="C2448">
        <f t="shared" si="1942"/>
        <v>0</v>
      </c>
      <c r="D2448">
        <f>IFERROR(VLOOKUP(C2448,'Enheter, modell og år'!$A$2:$B$31,2,FALSE),0)</f>
        <v>0</v>
      </c>
      <c r="E2448" t="str">
        <f>'Liste detaljert wide'!$H$1</f>
        <v>Utvekslingsbev</v>
      </c>
      <c r="F2448" t="str">
        <f t="shared" si="1929"/>
        <v>2017VFM0Utvekslingsbev</v>
      </c>
      <c r="G2448" s="3">
        <f>'Liste detaljert wide'!H288</f>
        <v>0</v>
      </c>
      <c r="H2448" t="str">
        <f>VLOOKUP(E2448,Def!$B$2:$C$15,2,FALSE)</f>
        <v>Utdanningsinsentiv</v>
      </c>
      <c r="I2448" s="3">
        <f>IF(A2448='Enheter, modell og år'!$F$2-1,0,G2448-VLOOKUP(A2448-1&amp;B2448&amp;C2448&amp;E2448,$F$2:$G$7561,2,FALSE))</f>
        <v>0</v>
      </c>
      <c r="J2448" s="3">
        <f>IF(A2448='Enheter, modell og år'!$F$2-1,0,VLOOKUP(A2448-1&amp;B2448&amp;C2448&amp;E2448,$F$2:$G$7561,2,FALSE))</f>
        <v>0</v>
      </c>
    </row>
    <row r="2449" spans="1:10" x14ac:dyDescent="0.25">
      <c r="A2449">
        <f t="shared" ref="A2449:C2449" si="1943">A1909</f>
        <v>2017</v>
      </c>
      <c r="B2449" t="str">
        <f t="shared" si="1943"/>
        <v>VFM</v>
      </c>
      <c r="C2449">
        <f t="shared" si="1943"/>
        <v>0</v>
      </c>
      <c r="D2449">
        <f>IFERROR(VLOOKUP(C2449,'Enheter, modell og år'!$A$2:$B$31,2,FALSE),0)</f>
        <v>0</v>
      </c>
      <c r="E2449" t="str">
        <f>'Liste detaljert wide'!$H$1</f>
        <v>Utvekslingsbev</v>
      </c>
      <c r="F2449" t="str">
        <f t="shared" si="1929"/>
        <v>2017VFM0Utvekslingsbev</v>
      </c>
      <c r="G2449" s="3">
        <f>'Liste detaljert wide'!H289</f>
        <v>0</v>
      </c>
      <c r="H2449" t="str">
        <f>VLOOKUP(E2449,Def!$B$2:$C$15,2,FALSE)</f>
        <v>Utdanningsinsentiv</v>
      </c>
      <c r="I2449" s="3">
        <f>IF(A2449='Enheter, modell og år'!$F$2-1,0,G2449-VLOOKUP(A2449-1&amp;B2449&amp;C2449&amp;E2449,$F$2:$G$7561,2,FALSE))</f>
        <v>0</v>
      </c>
      <c r="J2449" s="3">
        <f>IF(A2449='Enheter, modell og år'!$F$2-1,0,VLOOKUP(A2449-1&amp;B2449&amp;C2449&amp;E2449,$F$2:$G$7561,2,FALSE))</f>
        <v>0</v>
      </c>
    </row>
    <row r="2450" spans="1:10" x14ac:dyDescent="0.25">
      <c r="A2450">
        <f t="shared" ref="A2450:C2450" si="1944">A1910</f>
        <v>2017</v>
      </c>
      <c r="B2450" t="str">
        <f t="shared" si="1944"/>
        <v>VFM</v>
      </c>
      <c r="C2450">
        <f t="shared" si="1944"/>
        <v>0</v>
      </c>
      <c r="D2450">
        <f>IFERROR(VLOOKUP(C2450,'Enheter, modell og år'!$A$2:$B$31,2,FALSE),0)</f>
        <v>0</v>
      </c>
      <c r="E2450" t="str">
        <f>'Liste detaljert wide'!$H$1</f>
        <v>Utvekslingsbev</v>
      </c>
      <c r="F2450" t="str">
        <f t="shared" si="1929"/>
        <v>2017VFM0Utvekslingsbev</v>
      </c>
      <c r="G2450" s="3">
        <f>'Liste detaljert wide'!H290</f>
        <v>0</v>
      </c>
      <c r="H2450" t="str">
        <f>VLOOKUP(E2450,Def!$B$2:$C$15,2,FALSE)</f>
        <v>Utdanningsinsentiv</v>
      </c>
      <c r="I2450" s="3">
        <f>IF(A2450='Enheter, modell og år'!$F$2-1,0,G2450-VLOOKUP(A2450-1&amp;B2450&amp;C2450&amp;E2450,$F$2:$G$7561,2,FALSE))</f>
        <v>0</v>
      </c>
      <c r="J2450" s="3">
        <f>IF(A2450='Enheter, modell og år'!$F$2-1,0,VLOOKUP(A2450-1&amp;B2450&amp;C2450&amp;E2450,$F$2:$G$7561,2,FALSE))</f>
        <v>0</v>
      </c>
    </row>
    <row r="2451" spans="1:10" x14ac:dyDescent="0.25">
      <c r="A2451">
        <f t="shared" ref="A2451:C2451" si="1945">A1911</f>
        <v>2017</v>
      </c>
      <c r="B2451" t="str">
        <f t="shared" si="1945"/>
        <v>VFM</v>
      </c>
      <c r="C2451">
        <f t="shared" si="1945"/>
        <v>0</v>
      </c>
      <c r="D2451">
        <f>IFERROR(VLOOKUP(C2451,'Enheter, modell og år'!$A$2:$B$31,2,FALSE),0)</f>
        <v>0</v>
      </c>
      <c r="E2451" t="str">
        <f>'Liste detaljert wide'!$H$1</f>
        <v>Utvekslingsbev</v>
      </c>
      <c r="F2451" t="str">
        <f t="shared" si="1929"/>
        <v>2017VFM0Utvekslingsbev</v>
      </c>
      <c r="G2451" s="3">
        <f>'Liste detaljert wide'!H291</f>
        <v>0</v>
      </c>
      <c r="H2451" t="str">
        <f>VLOOKUP(E2451,Def!$B$2:$C$15,2,FALSE)</f>
        <v>Utdanningsinsentiv</v>
      </c>
      <c r="I2451" s="3">
        <f>IF(A2451='Enheter, modell og år'!$F$2-1,0,G2451-VLOOKUP(A2451-1&amp;B2451&amp;C2451&amp;E2451,$F$2:$G$7561,2,FALSE))</f>
        <v>0</v>
      </c>
      <c r="J2451" s="3">
        <f>IF(A2451='Enheter, modell og år'!$F$2-1,0,VLOOKUP(A2451-1&amp;B2451&amp;C2451&amp;E2451,$F$2:$G$7561,2,FALSE))</f>
        <v>0</v>
      </c>
    </row>
    <row r="2452" spans="1:10" x14ac:dyDescent="0.25">
      <c r="A2452">
        <f t="shared" ref="A2452:C2452" si="1946">A1912</f>
        <v>2017</v>
      </c>
      <c r="B2452" t="str">
        <f t="shared" si="1946"/>
        <v>VFM</v>
      </c>
      <c r="C2452">
        <f t="shared" si="1946"/>
        <v>0</v>
      </c>
      <c r="D2452">
        <f>IFERROR(VLOOKUP(C2452,'Enheter, modell og år'!$A$2:$B$31,2,FALSE),0)</f>
        <v>0</v>
      </c>
      <c r="E2452" t="str">
        <f>'Liste detaljert wide'!$H$1</f>
        <v>Utvekslingsbev</v>
      </c>
      <c r="F2452" t="str">
        <f t="shared" si="1929"/>
        <v>2017VFM0Utvekslingsbev</v>
      </c>
      <c r="G2452" s="3">
        <f>'Liste detaljert wide'!H292</f>
        <v>0</v>
      </c>
      <c r="H2452" t="str">
        <f>VLOOKUP(E2452,Def!$B$2:$C$15,2,FALSE)</f>
        <v>Utdanningsinsentiv</v>
      </c>
      <c r="I2452" s="3">
        <f>IF(A2452='Enheter, modell og år'!$F$2-1,0,G2452-VLOOKUP(A2452-1&amp;B2452&amp;C2452&amp;E2452,$F$2:$G$7561,2,FALSE))</f>
        <v>0</v>
      </c>
      <c r="J2452" s="3">
        <f>IF(A2452='Enheter, modell og år'!$F$2-1,0,VLOOKUP(A2452-1&amp;B2452&amp;C2452&amp;E2452,$F$2:$G$7561,2,FALSE))</f>
        <v>0</v>
      </c>
    </row>
    <row r="2453" spans="1:10" x14ac:dyDescent="0.25">
      <c r="A2453">
        <f t="shared" ref="A2453:C2453" si="1947">A1913</f>
        <v>2017</v>
      </c>
      <c r="B2453" t="str">
        <f t="shared" si="1947"/>
        <v>VFM</v>
      </c>
      <c r="C2453">
        <f t="shared" si="1947"/>
        <v>0</v>
      </c>
      <c r="D2453">
        <f>IFERROR(VLOOKUP(C2453,'Enheter, modell og år'!$A$2:$B$31,2,FALSE),0)</f>
        <v>0</v>
      </c>
      <c r="E2453" t="str">
        <f>'Liste detaljert wide'!$H$1</f>
        <v>Utvekslingsbev</v>
      </c>
      <c r="F2453" t="str">
        <f t="shared" si="1929"/>
        <v>2017VFM0Utvekslingsbev</v>
      </c>
      <c r="G2453" s="3">
        <f>'Liste detaljert wide'!H293</f>
        <v>0</v>
      </c>
      <c r="H2453" t="str">
        <f>VLOOKUP(E2453,Def!$B$2:$C$15,2,FALSE)</f>
        <v>Utdanningsinsentiv</v>
      </c>
      <c r="I2453" s="3">
        <f>IF(A2453='Enheter, modell og år'!$F$2-1,0,G2453-VLOOKUP(A2453-1&amp;B2453&amp;C2453&amp;E2453,$F$2:$G$7561,2,FALSE))</f>
        <v>0</v>
      </c>
      <c r="J2453" s="3">
        <f>IF(A2453='Enheter, modell og år'!$F$2-1,0,VLOOKUP(A2453-1&amp;B2453&amp;C2453&amp;E2453,$F$2:$G$7561,2,FALSE))</f>
        <v>0</v>
      </c>
    </row>
    <row r="2454" spans="1:10" x14ac:dyDescent="0.25">
      <c r="A2454">
        <f t="shared" ref="A2454:C2454" si="1948">A1914</f>
        <v>2017</v>
      </c>
      <c r="B2454" t="str">
        <f t="shared" si="1948"/>
        <v>VFM</v>
      </c>
      <c r="C2454">
        <f t="shared" si="1948"/>
        <v>0</v>
      </c>
      <c r="D2454">
        <f>IFERROR(VLOOKUP(C2454,'Enheter, modell og år'!$A$2:$B$31,2,FALSE),0)</f>
        <v>0</v>
      </c>
      <c r="E2454" t="str">
        <f>'Liste detaljert wide'!$H$1</f>
        <v>Utvekslingsbev</v>
      </c>
      <c r="F2454" t="str">
        <f t="shared" si="1929"/>
        <v>2017VFM0Utvekslingsbev</v>
      </c>
      <c r="G2454" s="3">
        <f>'Liste detaljert wide'!H294</f>
        <v>0</v>
      </c>
      <c r="H2454" t="str">
        <f>VLOOKUP(E2454,Def!$B$2:$C$15,2,FALSE)</f>
        <v>Utdanningsinsentiv</v>
      </c>
      <c r="I2454" s="3">
        <f>IF(A2454='Enheter, modell og år'!$F$2-1,0,G2454-VLOOKUP(A2454-1&amp;B2454&amp;C2454&amp;E2454,$F$2:$G$7561,2,FALSE))</f>
        <v>0</v>
      </c>
      <c r="J2454" s="3">
        <f>IF(A2454='Enheter, modell og år'!$F$2-1,0,VLOOKUP(A2454-1&amp;B2454&amp;C2454&amp;E2454,$F$2:$G$7561,2,FALSE))</f>
        <v>0</v>
      </c>
    </row>
    <row r="2455" spans="1:10" x14ac:dyDescent="0.25">
      <c r="A2455">
        <f t="shared" ref="A2455:C2455" si="1949">A1915</f>
        <v>2017</v>
      </c>
      <c r="B2455" t="str">
        <f t="shared" si="1949"/>
        <v>VFM</v>
      </c>
      <c r="C2455">
        <f t="shared" si="1949"/>
        <v>0</v>
      </c>
      <c r="D2455">
        <f>IFERROR(VLOOKUP(C2455,'Enheter, modell og år'!$A$2:$B$31,2,FALSE),0)</f>
        <v>0</v>
      </c>
      <c r="E2455" t="str">
        <f>'Liste detaljert wide'!$H$1</f>
        <v>Utvekslingsbev</v>
      </c>
      <c r="F2455" t="str">
        <f t="shared" si="1929"/>
        <v>2017VFM0Utvekslingsbev</v>
      </c>
      <c r="G2455" s="3">
        <f>'Liste detaljert wide'!H295</f>
        <v>0</v>
      </c>
      <c r="H2455" t="str">
        <f>VLOOKUP(E2455,Def!$B$2:$C$15,2,FALSE)</f>
        <v>Utdanningsinsentiv</v>
      </c>
      <c r="I2455" s="3">
        <f>IF(A2455='Enheter, modell og år'!$F$2-1,0,G2455-VLOOKUP(A2455-1&amp;B2455&amp;C2455&amp;E2455,$F$2:$G$7561,2,FALSE))</f>
        <v>0</v>
      </c>
      <c r="J2455" s="3">
        <f>IF(A2455='Enheter, modell og år'!$F$2-1,0,VLOOKUP(A2455-1&amp;B2455&amp;C2455&amp;E2455,$F$2:$G$7561,2,FALSE))</f>
        <v>0</v>
      </c>
    </row>
    <row r="2456" spans="1:10" x14ac:dyDescent="0.25">
      <c r="A2456">
        <f t="shared" ref="A2456:C2456" si="1950">A1916</f>
        <v>2017</v>
      </c>
      <c r="B2456" t="str">
        <f t="shared" si="1950"/>
        <v>VFM</v>
      </c>
      <c r="C2456">
        <f t="shared" si="1950"/>
        <v>0</v>
      </c>
      <c r="D2456">
        <f>IFERROR(VLOOKUP(C2456,'Enheter, modell og år'!$A$2:$B$31,2,FALSE),0)</f>
        <v>0</v>
      </c>
      <c r="E2456" t="str">
        <f>'Liste detaljert wide'!$H$1</f>
        <v>Utvekslingsbev</v>
      </c>
      <c r="F2456" t="str">
        <f t="shared" si="1929"/>
        <v>2017VFM0Utvekslingsbev</v>
      </c>
      <c r="G2456" s="3">
        <f>'Liste detaljert wide'!H296</f>
        <v>0</v>
      </c>
      <c r="H2456" t="str">
        <f>VLOOKUP(E2456,Def!$B$2:$C$15,2,FALSE)</f>
        <v>Utdanningsinsentiv</v>
      </c>
      <c r="I2456" s="3">
        <f>IF(A2456='Enheter, modell og år'!$F$2-1,0,G2456-VLOOKUP(A2456-1&amp;B2456&amp;C2456&amp;E2456,$F$2:$G$7561,2,FALSE))</f>
        <v>0</v>
      </c>
      <c r="J2456" s="3">
        <f>IF(A2456='Enheter, modell og år'!$F$2-1,0,VLOOKUP(A2456-1&amp;B2456&amp;C2456&amp;E2456,$F$2:$G$7561,2,FALSE))</f>
        <v>0</v>
      </c>
    </row>
    <row r="2457" spans="1:10" x14ac:dyDescent="0.25">
      <c r="A2457">
        <f t="shared" ref="A2457:C2457" si="1951">A1917</f>
        <v>2017</v>
      </c>
      <c r="B2457" t="str">
        <f t="shared" si="1951"/>
        <v>VFM</v>
      </c>
      <c r="C2457">
        <f t="shared" si="1951"/>
        <v>0</v>
      </c>
      <c r="D2457">
        <f>IFERROR(VLOOKUP(C2457,'Enheter, modell og år'!$A$2:$B$31,2,FALSE),0)</f>
        <v>0</v>
      </c>
      <c r="E2457" t="str">
        <f>'Liste detaljert wide'!$H$1</f>
        <v>Utvekslingsbev</v>
      </c>
      <c r="F2457" t="str">
        <f t="shared" si="1929"/>
        <v>2017VFM0Utvekslingsbev</v>
      </c>
      <c r="G2457" s="3">
        <f>'Liste detaljert wide'!H297</f>
        <v>0</v>
      </c>
      <c r="H2457" t="str">
        <f>VLOOKUP(E2457,Def!$B$2:$C$15,2,FALSE)</f>
        <v>Utdanningsinsentiv</v>
      </c>
      <c r="I2457" s="3">
        <f>IF(A2457='Enheter, modell og år'!$F$2-1,0,G2457-VLOOKUP(A2457-1&amp;B2457&amp;C2457&amp;E2457,$F$2:$G$7561,2,FALSE))</f>
        <v>0</v>
      </c>
      <c r="J2457" s="3">
        <f>IF(A2457='Enheter, modell og år'!$F$2-1,0,VLOOKUP(A2457-1&amp;B2457&amp;C2457&amp;E2457,$F$2:$G$7561,2,FALSE))</f>
        <v>0</v>
      </c>
    </row>
    <row r="2458" spans="1:10" x14ac:dyDescent="0.25">
      <c r="A2458">
        <f t="shared" ref="A2458:C2458" si="1952">A1918</f>
        <v>2017</v>
      </c>
      <c r="B2458" t="str">
        <f t="shared" si="1952"/>
        <v>VFM</v>
      </c>
      <c r="C2458">
        <f t="shared" si="1952"/>
        <v>0</v>
      </c>
      <c r="D2458">
        <f>IFERROR(VLOOKUP(C2458,'Enheter, modell og år'!$A$2:$B$31,2,FALSE),0)</f>
        <v>0</v>
      </c>
      <c r="E2458" t="str">
        <f>'Liste detaljert wide'!$H$1</f>
        <v>Utvekslingsbev</v>
      </c>
      <c r="F2458" t="str">
        <f t="shared" si="1929"/>
        <v>2017VFM0Utvekslingsbev</v>
      </c>
      <c r="G2458" s="3">
        <f>'Liste detaljert wide'!H298</f>
        <v>0</v>
      </c>
      <c r="H2458" t="str">
        <f>VLOOKUP(E2458,Def!$B$2:$C$15,2,FALSE)</f>
        <v>Utdanningsinsentiv</v>
      </c>
      <c r="I2458" s="3">
        <f>IF(A2458='Enheter, modell og år'!$F$2-1,0,G2458-VLOOKUP(A2458-1&amp;B2458&amp;C2458&amp;E2458,$F$2:$G$7561,2,FALSE))</f>
        <v>0</v>
      </c>
      <c r="J2458" s="3">
        <f>IF(A2458='Enheter, modell og år'!$F$2-1,0,VLOOKUP(A2458-1&amp;B2458&amp;C2458&amp;E2458,$F$2:$G$7561,2,FALSE))</f>
        <v>0</v>
      </c>
    </row>
    <row r="2459" spans="1:10" x14ac:dyDescent="0.25">
      <c r="A2459">
        <f t="shared" ref="A2459:C2459" si="1953">A1919</f>
        <v>2017</v>
      </c>
      <c r="B2459" t="str">
        <f t="shared" si="1953"/>
        <v>VFM</v>
      </c>
      <c r="C2459">
        <f t="shared" si="1953"/>
        <v>0</v>
      </c>
      <c r="D2459">
        <f>IFERROR(VLOOKUP(C2459,'Enheter, modell og år'!$A$2:$B$31,2,FALSE),0)</f>
        <v>0</v>
      </c>
      <c r="E2459" t="str">
        <f>'Liste detaljert wide'!$H$1</f>
        <v>Utvekslingsbev</v>
      </c>
      <c r="F2459" t="str">
        <f t="shared" si="1929"/>
        <v>2017VFM0Utvekslingsbev</v>
      </c>
      <c r="G2459" s="3">
        <f>'Liste detaljert wide'!H299</f>
        <v>0</v>
      </c>
      <c r="H2459" t="str">
        <f>VLOOKUP(E2459,Def!$B$2:$C$15,2,FALSE)</f>
        <v>Utdanningsinsentiv</v>
      </c>
      <c r="I2459" s="3">
        <f>IF(A2459='Enheter, modell og år'!$F$2-1,0,G2459-VLOOKUP(A2459-1&amp;B2459&amp;C2459&amp;E2459,$F$2:$G$7561,2,FALSE))</f>
        <v>0</v>
      </c>
      <c r="J2459" s="3">
        <f>IF(A2459='Enheter, modell og år'!$F$2-1,0,VLOOKUP(A2459-1&amp;B2459&amp;C2459&amp;E2459,$F$2:$G$7561,2,FALSE))</f>
        <v>0</v>
      </c>
    </row>
    <row r="2460" spans="1:10" x14ac:dyDescent="0.25">
      <c r="A2460">
        <f t="shared" ref="A2460:C2460" si="1954">A1920</f>
        <v>2017</v>
      </c>
      <c r="B2460" t="str">
        <f t="shared" si="1954"/>
        <v>VFM</v>
      </c>
      <c r="C2460">
        <f t="shared" si="1954"/>
        <v>0</v>
      </c>
      <c r="D2460">
        <f>IFERROR(VLOOKUP(C2460,'Enheter, modell og år'!$A$2:$B$31,2,FALSE),0)</f>
        <v>0</v>
      </c>
      <c r="E2460" t="str">
        <f>'Liste detaljert wide'!$H$1</f>
        <v>Utvekslingsbev</v>
      </c>
      <c r="F2460" t="str">
        <f t="shared" si="1929"/>
        <v>2017VFM0Utvekslingsbev</v>
      </c>
      <c r="G2460" s="3">
        <f>'Liste detaljert wide'!H300</f>
        <v>0</v>
      </c>
      <c r="H2460" t="str">
        <f>VLOOKUP(E2460,Def!$B$2:$C$15,2,FALSE)</f>
        <v>Utdanningsinsentiv</v>
      </c>
      <c r="I2460" s="3">
        <f>IF(A2460='Enheter, modell og år'!$F$2-1,0,G2460-VLOOKUP(A2460-1&amp;B2460&amp;C2460&amp;E2460,$F$2:$G$7561,2,FALSE))</f>
        <v>0</v>
      </c>
      <c r="J2460" s="3">
        <f>IF(A2460='Enheter, modell og år'!$F$2-1,0,VLOOKUP(A2460-1&amp;B2460&amp;C2460&amp;E2460,$F$2:$G$7561,2,FALSE))</f>
        <v>0</v>
      </c>
    </row>
    <row r="2461" spans="1:10" x14ac:dyDescent="0.25">
      <c r="A2461">
        <f t="shared" ref="A2461:C2461" si="1955">A1921</f>
        <v>2017</v>
      </c>
      <c r="B2461" t="str">
        <f t="shared" si="1955"/>
        <v>VFM</v>
      </c>
      <c r="C2461">
        <f t="shared" si="1955"/>
        <v>0</v>
      </c>
      <c r="D2461">
        <f>IFERROR(VLOOKUP(C2461,'Enheter, modell og år'!$A$2:$B$31,2,FALSE),0)</f>
        <v>0</v>
      </c>
      <c r="E2461" t="str">
        <f>'Liste detaljert wide'!$H$1</f>
        <v>Utvekslingsbev</v>
      </c>
      <c r="F2461" t="str">
        <f t="shared" si="1929"/>
        <v>2017VFM0Utvekslingsbev</v>
      </c>
      <c r="G2461" s="3">
        <f>'Liste detaljert wide'!H301</f>
        <v>0</v>
      </c>
      <c r="H2461" t="str">
        <f>VLOOKUP(E2461,Def!$B$2:$C$15,2,FALSE)</f>
        <v>Utdanningsinsentiv</v>
      </c>
      <c r="I2461" s="3">
        <f>IF(A2461='Enheter, modell og år'!$F$2-1,0,G2461-VLOOKUP(A2461-1&amp;B2461&amp;C2461&amp;E2461,$F$2:$G$7561,2,FALSE))</f>
        <v>0</v>
      </c>
      <c r="J2461" s="3">
        <f>IF(A2461='Enheter, modell og år'!$F$2-1,0,VLOOKUP(A2461-1&amp;B2461&amp;C2461&amp;E2461,$F$2:$G$7561,2,FALSE))</f>
        <v>0</v>
      </c>
    </row>
    <row r="2462" spans="1:10" x14ac:dyDescent="0.25">
      <c r="A2462">
        <f t="shared" ref="A2462:C2462" si="1956">A1922</f>
        <v>2018</v>
      </c>
      <c r="B2462" t="str">
        <f t="shared" si="1956"/>
        <v>VFM</v>
      </c>
      <c r="C2462">
        <f t="shared" si="1956"/>
        <v>0</v>
      </c>
      <c r="D2462">
        <f>IFERROR(VLOOKUP(C2462,'Enheter, modell og år'!$A$2:$B$31,2,FALSE),0)</f>
        <v>0</v>
      </c>
      <c r="E2462" t="str">
        <f>'Liste detaljert wide'!$H$1</f>
        <v>Utvekslingsbev</v>
      </c>
      <c r="F2462" t="str">
        <f t="shared" si="1929"/>
        <v>2018VFM0Utvekslingsbev</v>
      </c>
      <c r="G2462" s="3">
        <f>'Liste detaljert wide'!H302</f>
        <v>0</v>
      </c>
      <c r="H2462" t="str">
        <f>VLOOKUP(E2462,Def!$B$2:$C$15,2,FALSE)</f>
        <v>Utdanningsinsentiv</v>
      </c>
      <c r="I2462" s="3">
        <f>IF(A2462='Enheter, modell og år'!$F$2-1,0,G2462-VLOOKUP(A2462-1&amp;B2462&amp;C2462&amp;E2462,$F$2:$G$7561,2,FALSE))</f>
        <v>0</v>
      </c>
      <c r="J2462" s="3">
        <f>IF(A2462='Enheter, modell og år'!$F$2-1,0,VLOOKUP(A2462-1&amp;B2462&amp;C2462&amp;E2462,$F$2:$G$7561,2,FALSE))</f>
        <v>0</v>
      </c>
    </row>
    <row r="2463" spans="1:10" x14ac:dyDescent="0.25">
      <c r="A2463">
        <f t="shared" ref="A2463:C2463" si="1957">A1923</f>
        <v>2018</v>
      </c>
      <c r="B2463" t="str">
        <f t="shared" si="1957"/>
        <v>VFM</v>
      </c>
      <c r="C2463">
        <f t="shared" si="1957"/>
        <v>0</v>
      </c>
      <c r="D2463">
        <f>IFERROR(VLOOKUP(C2463,'Enheter, modell og år'!$A$2:$B$31,2,FALSE),0)</f>
        <v>0</v>
      </c>
      <c r="E2463" t="str">
        <f>'Liste detaljert wide'!$H$1</f>
        <v>Utvekslingsbev</v>
      </c>
      <c r="F2463" t="str">
        <f t="shared" si="1929"/>
        <v>2018VFM0Utvekslingsbev</v>
      </c>
      <c r="G2463" s="3">
        <f>'Liste detaljert wide'!H303</f>
        <v>0</v>
      </c>
      <c r="H2463" t="str">
        <f>VLOOKUP(E2463,Def!$B$2:$C$15,2,FALSE)</f>
        <v>Utdanningsinsentiv</v>
      </c>
      <c r="I2463" s="3">
        <f>IF(A2463='Enheter, modell og år'!$F$2-1,0,G2463-VLOOKUP(A2463-1&amp;B2463&amp;C2463&amp;E2463,$F$2:$G$7561,2,FALSE))</f>
        <v>0</v>
      </c>
      <c r="J2463" s="3">
        <f>IF(A2463='Enheter, modell og år'!$F$2-1,0,VLOOKUP(A2463-1&amp;B2463&amp;C2463&amp;E2463,$F$2:$G$7561,2,FALSE))</f>
        <v>0</v>
      </c>
    </row>
    <row r="2464" spans="1:10" x14ac:dyDescent="0.25">
      <c r="A2464">
        <f t="shared" ref="A2464:C2464" si="1958">A1924</f>
        <v>2018</v>
      </c>
      <c r="B2464" t="str">
        <f t="shared" si="1958"/>
        <v>VFM</v>
      </c>
      <c r="C2464">
        <f t="shared" si="1958"/>
        <v>0</v>
      </c>
      <c r="D2464">
        <f>IFERROR(VLOOKUP(C2464,'Enheter, modell og år'!$A$2:$B$31,2,FALSE),0)</f>
        <v>0</v>
      </c>
      <c r="E2464" t="str">
        <f>'Liste detaljert wide'!$H$1</f>
        <v>Utvekslingsbev</v>
      </c>
      <c r="F2464" t="str">
        <f t="shared" si="1929"/>
        <v>2018VFM0Utvekslingsbev</v>
      </c>
      <c r="G2464" s="3">
        <f>'Liste detaljert wide'!H304</f>
        <v>0</v>
      </c>
      <c r="H2464" t="str">
        <f>VLOOKUP(E2464,Def!$B$2:$C$15,2,FALSE)</f>
        <v>Utdanningsinsentiv</v>
      </c>
      <c r="I2464" s="3">
        <f>IF(A2464='Enheter, modell og år'!$F$2-1,0,G2464-VLOOKUP(A2464-1&amp;B2464&amp;C2464&amp;E2464,$F$2:$G$7561,2,FALSE))</f>
        <v>0</v>
      </c>
      <c r="J2464" s="3">
        <f>IF(A2464='Enheter, modell og år'!$F$2-1,0,VLOOKUP(A2464-1&amp;B2464&amp;C2464&amp;E2464,$F$2:$G$7561,2,FALSE))</f>
        <v>0</v>
      </c>
    </row>
    <row r="2465" spans="1:10" x14ac:dyDescent="0.25">
      <c r="A2465">
        <f t="shared" ref="A2465:C2465" si="1959">A1925</f>
        <v>2018</v>
      </c>
      <c r="B2465" t="str">
        <f t="shared" si="1959"/>
        <v>VFM</v>
      </c>
      <c r="C2465">
        <f t="shared" si="1959"/>
        <v>0</v>
      </c>
      <c r="D2465">
        <f>IFERROR(VLOOKUP(C2465,'Enheter, modell og år'!$A$2:$B$31,2,FALSE),0)</f>
        <v>0</v>
      </c>
      <c r="E2465" t="str">
        <f>'Liste detaljert wide'!$H$1</f>
        <v>Utvekslingsbev</v>
      </c>
      <c r="F2465" t="str">
        <f t="shared" si="1929"/>
        <v>2018VFM0Utvekslingsbev</v>
      </c>
      <c r="G2465" s="3">
        <f>'Liste detaljert wide'!H305</f>
        <v>0</v>
      </c>
      <c r="H2465" t="str">
        <f>VLOOKUP(E2465,Def!$B$2:$C$15,2,FALSE)</f>
        <v>Utdanningsinsentiv</v>
      </c>
      <c r="I2465" s="3">
        <f>IF(A2465='Enheter, modell og år'!$F$2-1,0,G2465-VLOOKUP(A2465-1&amp;B2465&amp;C2465&amp;E2465,$F$2:$G$7561,2,FALSE))</f>
        <v>0</v>
      </c>
      <c r="J2465" s="3">
        <f>IF(A2465='Enheter, modell og år'!$F$2-1,0,VLOOKUP(A2465-1&amp;B2465&amp;C2465&amp;E2465,$F$2:$G$7561,2,FALSE))</f>
        <v>0</v>
      </c>
    </row>
    <row r="2466" spans="1:10" x14ac:dyDescent="0.25">
      <c r="A2466">
        <f t="shared" ref="A2466:C2466" si="1960">A1926</f>
        <v>2018</v>
      </c>
      <c r="B2466" t="str">
        <f t="shared" si="1960"/>
        <v>VFM</v>
      </c>
      <c r="C2466">
        <f t="shared" si="1960"/>
        <v>0</v>
      </c>
      <c r="D2466">
        <f>IFERROR(VLOOKUP(C2466,'Enheter, modell og år'!$A$2:$B$31,2,FALSE),0)</f>
        <v>0</v>
      </c>
      <c r="E2466" t="str">
        <f>'Liste detaljert wide'!$H$1</f>
        <v>Utvekslingsbev</v>
      </c>
      <c r="F2466" t="str">
        <f t="shared" si="1929"/>
        <v>2018VFM0Utvekslingsbev</v>
      </c>
      <c r="G2466" s="3">
        <f>'Liste detaljert wide'!H306</f>
        <v>0</v>
      </c>
      <c r="H2466" t="str">
        <f>VLOOKUP(E2466,Def!$B$2:$C$15,2,FALSE)</f>
        <v>Utdanningsinsentiv</v>
      </c>
      <c r="I2466" s="3">
        <f>IF(A2466='Enheter, modell og år'!$F$2-1,0,G2466-VLOOKUP(A2466-1&amp;B2466&amp;C2466&amp;E2466,$F$2:$G$7561,2,FALSE))</f>
        <v>0</v>
      </c>
      <c r="J2466" s="3">
        <f>IF(A2466='Enheter, modell og år'!$F$2-1,0,VLOOKUP(A2466-1&amp;B2466&amp;C2466&amp;E2466,$F$2:$G$7561,2,FALSE))</f>
        <v>0</v>
      </c>
    </row>
    <row r="2467" spans="1:10" x14ac:dyDescent="0.25">
      <c r="A2467">
        <f t="shared" ref="A2467:C2467" si="1961">A1927</f>
        <v>2018</v>
      </c>
      <c r="B2467" t="str">
        <f t="shared" si="1961"/>
        <v>VFM</v>
      </c>
      <c r="C2467">
        <f t="shared" si="1961"/>
        <v>0</v>
      </c>
      <c r="D2467">
        <f>IFERROR(VLOOKUP(C2467,'Enheter, modell og år'!$A$2:$B$31,2,FALSE),0)</f>
        <v>0</v>
      </c>
      <c r="E2467" t="str">
        <f>'Liste detaljert wide'!$H$1</f>
        <v>Utvekslingsbev</v>
      </c>
      <c r="F2467" t="str">
        <f t="shared" si="1929"/>
        <v>2018VFM0Utvekslingsbev</v>
      </c>
      <c r="G2467" s="3">
        <f>'Liste detaljert wide'!H307</f>
        <v>0</v>
      </c>
      <c r="H2467" t="str">
        <f>VLOOKUP(E2467,Def!$B$2:$C$15,2,FALSE)</f>
        <v>Utdanningsinsentiv</v>
      </c>
      <c r="I2467" s="3">
        <f>IF(A2467='Enheter, modell og år'!$F$2-1,0,G2467-VLOOKUP(A2467-1&amp;B2467&amp;C2467&amp;E2467,$F$2:$G$7561,2,FALSE))</f>
        <v>0</v>
      </c>
      <c r="J2467" s="3">
        <f>IF(A2467='Enheter, modell og år'!$F$2-1,0,VLOOKUP(A2467-1&amp;B2467&amp;C2467&amp;E2467,$F$2:$G$7561,2,FALSE))</f>
        <v>0</v>
      </c>
    </row>
    <row r="2468" spans="1:10" x14ac:dyDescent="0.25">
      <c r="A2468">
        <f t="shared" ref="A2468:C2468" si="1962">A1928</f>
        <v>2018</v>
      </c>
      <c r="B2468" t="str">
        <f t="shared" si="1962"/>
        <v>VFM</v>
      </c>
      <c r="C2468">
        <f t="shared" si="1962"/>
        <v>0</v>
      </c>
      <c r="D2468">
        <f>IFERROR(VLOOKUP(C2468,'Enheter, modell og år'!$A$2:$B$31,2,FALSE),0)</f>
        <v>0</v>
      </c>
      <c r="E2468" t="str">
        <f>'Liste detaljert wide'!$H$1</f>
        <v>Utvekslingsbev</v>
      </c>
      <c r="F2468" t="str">
        <f t="shared" si="1929"/>
        <v>2018VFM0Utvekslingsbev</v>
      </c>
      <c r="G2468" s="3">
        <f>'Liste detaljert wide'!H308</f>
        <v>0</v>
      </c>
      <c r="H2468" t="str">
        <f>VLOOKUP(E2468,Def!$B$2:$C$15,2,FALSE)</f>
        <v>Utdanningsinsentiv</v>
      </c>
      <c r="I2468" s="3">
        <f>IF(A2468='Enheter, modell og år'!$F$2-1,0,G2468-VLOOKUP(A2468-1&amp;B2468&amp;C2468&amp;E2468,$F$2:$G$7561,2,FALSE))</f>
        <v>0</v>
      </c>
      <c r="J2468" s="3">
        <f>IF(A2468='Enheter, modell og år'!$F$2-1,0,VLOOKUP(A2468-1&amp;B2468&amp;C2468&amp;E2468,$F$2:$G$7561,2,FALSE))</f>
        <v>0</v>
      </c>
    </row>
    <row r="2469" spans="1:10" x14ac:dyDescent="0.25">
      <c r="A2469">
        <f t="shared" ref="A2469:C2469" si="1963">A1929</f>
        <v>2018</v>
      </c>
      <c r="B2469" t="str">
        <f t="shared" si="1963"/>
        <v>VFM</v>
      </c>
      <c r="C2469">
        <f t="shared" si="1963"/>
        <v>0</v>
      </c>
      <c r="D2469">
        <f>IFERROR(VLOOKUP(C2469,'Enheter, modell og år'!$A$2:$B$31,2,FALSE),0)</f>
        <v>0</v>
      </c>
      <c r="E2469" t="str">
        <f>'Liste detaljert wide'!$H$1</f>
        <v>Utvekslingsbev</v>
      </c>
      <c r="F2469" t="str">
        <f t="shared" si="1929"/>
        <v>2018VFM0Utvekslingsbev</v>
      </c>
      <c r="G2469" s="3">
        <f>'Liste detaljert wide'!H309</f>
        <v>0</v>
      </c>
      <c r="H2469" t="str">
        <f>VLOOKUP(E2469,Def!$B$2:$C$15,2,FALSE)</f>
        <v>Utdanningsinsentiv</v>
      </c>
      <c r="I2469" s="3">
        <f>IF(A2469='Enheter, modell og år'!$F$2-1,0,G2469-VLOOKUP(A2469-1&amp;B2469&amp;C2469&amp;E2469,$F$2:$G$7561,2,FALSE))</f>
        <v>0</v>
      </c>
      <c r="J2469" s="3">
        <f>IF(A2469='Enheter, modell og år'!$F$2-1,0,VLOOKUP(A2469-1&amp;B2469&amp;C2469&amp;E2469,$F$2:$G$7561,2,FALSE))</f>
        <v>0</v>
      </c>
    </row>
    <row r="2470" spans="1:10" x14ac:dyDescent="0.25">
      <c r="A2470">
        <f t="shared" ref="A2470:C2470" si="1964">A1930</f>
        <v>2018</v>
      </c>
      <c r="B2470" t="str">
        <f t="shared" si="1964"/>
        <v>VFM</v>
      </c>
      <c r="C2470">
        <f t="shared" si="1964"/>
        <v>0</v>
      </c>
      <c r="D2470">
        <f>IFERROR(VLOOKUP(C2470,'Enheter, modell og år'!$A$2:$B$31,2,FALSE),0)</f>
        <v>0</v>
      </c>
      <c r="E2470" t="str">
        <f>'Liste detaljert wide'!$H$1</f>
        <v>Utvekslingsbev</v>
      </c>
      <c r="F2470" t="str">
        <f t="shared" si="1929"/>
        <v>2018VFM0Utvekslingsbev</v>
      </c>
      <c r="G2470" s="3">
        <f>'Liste detaljert wide'!H310</f>
        <v>0</v>
      </c>
      <c r="H2470" t="str">
        <f>VLOOKUP(E2470,Def!$B$2:$C$15,2,FALSE)</f>
        <v>Utdanningsinsentiv</v>
      </c>
      <c r="I2470" s="3">
        <f>IF(A2470='Enheter, modell og år'!$F$2-1,0,G2470-VLOOKUP(A2470-1&amp;B2470&amp;C2470&amp;E2470,$F$2:$G$7561,2,FALSE))</f>
        <v>0</v>
      </c>
      <c r="J2470" s="3">
        <f>IF(A2470='Enheter, modell og år'!$F$2-1,0,VLOOKUP(A2470-1&amp;B2470&amp;C2470&amp;E2470,$F$2:$G$7561,2,FALSE))</f>
        <v>0</v>
      </c>
    </row>
    <row r="2471" spans="1:10" x14ac:dyDescent="0.25">
      <c r="A2471">
        <f t="shared" ref="A2471:C2471" si="1965">A1931</f>
        <v>2018</v>
      </c>
      <c r="B2471" t="str">
        <f t="shared" si="1965"/>
        <v>VFM</v>
      </c>
      <c r="C2471">
        <f t="shared" si="1965"/>
        <v>0</v>
      </c>
      <c r="D2471">
        <f>IFERROR(VLOOKUP(C2471,'Enheter, modell og år'!$A$2:$B$31,2,FALSE),0)</f>
        <v>0</v>
      </c>
      <c r="E2471" t="str">
        <f>'Liste detaljert wide'!$H$1</f>
        <v>Utvekslingsbev</v>
      </c>
      <c r="F2471" t="str">
        <f t="shared" si="1929"/>
        <v>2018VFM0Utvekslingsbev</v>
      </c>
      <c r="G2471" s="3">
        <f>'Liste detaljert wide'!H311</f>
        <v>0</v>
      </c>
      <c r="H2471" t="str">
        <f>VLOOKUP(E2471,Def!$B$2:$C$15,2,FALSE)</f>
        <v>Utdanningsinsentiv</v>
      </c>
      <c r="I2471" s="3">
        <f>IF(A2471='Enheter, modell og år'!$F$2-1,0,G2471-VLOOKUP(A2471-1&amp;B2471&amp;C2471&amp;E2471,$F$2:$G$7561,2,FALSE))</f>
        <v>0</v>
      </c>
      <c r="J2471" s="3">
        <f>IF(A2471='Enheter, modell og år'!$F$2-1,0,VLOOKUP(A2471-1&amp;B2471&amp;C2471&amp;E2471,$F$2:$G$7561,2,FALSE))</f>
        <v>0</v>
      </c>
    </row>
    <row r="2472" spans="1:10" x14ac:dyDescent="0.25">
      <c r="A2472">
        <f t="shared" ref="A2472:C2472" si="1966">A1932</f>
        <v>2018</v>
      </c>
      <c r="B2472" t="str">
        <f t="shared" si="1966"/>
        <v>VFM</v>
      </c>
      <c r="C2472">
        <f t="shared" si="1966"/>
        <v>0</v>
      </c>
      <c r="D2472">
        <f>IFERROR(VLOOKUP(C2472,'Enheter, modell og år'!$A$2:$B$31,2,FALSE),0)</f>
        <v>0</v>
      </c>
      <c r="E2472" t="str">
        <f>'Liste detaljert wide'!$H$1</f>
        <v>Utvekslingsbev</v>
      </c>
      <c r="F2472" t="str">
        <f t="shared" si="1929"/>
        <v>2018VFM0Utvekslingsbev</v>
      </c>
      <c r="G2472" s="3">
        <f>'Liste detaljert wide'!H312</f>
        <v>0</v>
      </c>
      <c r="H2472" t="str">
        <f>VLOOKUP(E2472,Def!$B$2:$C$15,2,FALSE)</f>
        <v>Utdanningsinsentiv</v>
      </c>
      <c r="I2472" s="3">
        <f>IF(A2472='Enheter, modell og år'!$F$2-1,0,G2472-VLOOKUP(A2472-1&amp;B2472&amp;C2472&amp;E2472,$F$2:$G$7561,2,FALSE))</f>
        <v>0</v>
      </c>
      <c r="J2472" s="3">
        <f>IF(A2472='Enheter, modell og år'!$F$2-1,0,VLOOKUP(A2472-1&amp;B2472&amp;C2472&amp;E2472,$F$2:$G$7561,2,FALSE))</f>
        <v>0</v>
      </c>
    </row>
    <row r="2473" spans="1:10" x14ac:dyDescent="0.25">
      <c r="A2473">
        <f t="shared" ref="A2473:C2473" si="1967">A1933</f>
        <v>2018</v>
      </c>
      <c r="B2473" t="str">
        <f t="shared" si="1967"/>
        <v>VFM</v>
      </c>
      <c r="C2473">
        <f t="shared" si="1967"/>
        <v>0</v>
      </c>
      <c r="D2473">
        <f>IFERROR(VLOOKUP(C2473,'Enheter, modell og år'!$A$2:$B$31,2,FALSE),0)</f>
        <v>0</v>
      </c>
      <c r="E2473" t="str">
        <f>'Liste detaljert wide'!$H$1</f>
        <v>Utvekslingsbev</v>
      </c>
      <c r="F2473" t="str">
        <f t="shared" si="1929"/>
        <v>2018VFM0Utvekslingsbev</v>
      </c>
      <c r="G2473" s="3">
        <f>'Liste detaljert wide'!H313</f>
        <v>0</v>
      </c>
      <c r="H2473" t="str">
        <f>VLOOKUP(E2473,Def!$B$2:$C$15,2,FALSE)</f>
        <v>Utdanningsinsentiv</v>
      </c>
      <c r="I2473" s="3">
        <f>IF(A2473='Enheter, modell og år'!$F$2-1,0,G2473-VLOOKUP(A2473-1&amp;B2473&amp;C2473&amp;E2473,$F$2:$G$7561,2,FALSE))</f>
        <v>0</v>
      </c>
      <c r="J2473" s="3">
        <f>IF(A2473='Enheter, modell og år'!$F$2-1,0,VLOOKUP(A2473-1&amp;B2473&amp;C2473&amp;E2473,$F$2:$G$7561,2,FALSE))</f>
        <v>0</v>
      </c>
    </row>
    <row r="2474" spans="1:10" x14ac:dyDescent="0.25">
      <c r="A2474">
        <f t="shared" ref="A2474:C2474" si="1968">A1934</f>
        <v>2018</v>
      </c>
      <c r="B2474" t="str">
        <f t="shared" si="1968"/>
        <v>VFM</v>
      </c>
      <c r="C2474">
        <f t="shared" si="1968"/>
        <v>0</v>
      </c>
      <c r="D2474">
        <f>IFERROR(VLOOKUP(C2474,'Enheter, modell og år'!$A$2:$B$31,2,FALSE),0)</f>
        <v>0</v>
      </c>
      <c r="E2474" t="str">
        <f>'Liste detaljert wide'!$H$1</f>
        <v>Utvekslingsbev</v>
      </c>
      <c r="F2474" t="str">
        <f t="shared" si="1929"/>
        <v>2018VFM0Utvekslingsbev</v>
      </c>
      <c r="G2474" s="3">
        <f>'Liste detaljert wide'!H314</f>
        <v>0</v>
      </c>
      <c r="H2474" t="str">
        <f>VLOOKUP(E2474,Def!$B$2:$C$15,2,FALSE)</f>
        <v>Utdanningsinsentiv</v>
      </c>
      <c r="I2474" s="3">
        <f>IF(A2474='Enheter, modell og år'!$F$2-1,0,G2474-VLOOKUP(A2474-1&amp;B2474&amp;C2474&amp;E2474,$F$2:$G$7561,2,FALSE))</f>
        <v>0</v>
      </c>
      <c r="J2474" s="3">
        <f>IF(A2474='Enheter, modell og år'!$F$2-1,0,VLOOKUP(A2474-1&amp;B2474&amp;C2474&amp;E2474,$F$2:$G$7561,2,FALSE))</f>
        <v>0</v>
      </c>
    </row>
    <row r="2475" spans="1:10" x14ac:dyDescent="0.25">
      <c r="A2475">
        <f t="shared" ref="A2475:C2475" si="1969">A1935</f>
        <v>2018</v>
      </c>
      <c r="B2475" t="str">
        <f t="shared" si="1969"/>
        <v>VFM</v>
      </c>
      <c r="C2475">
        <f t="shared" si="1969"/>
        <v>0</v>
      </c>
      <c r="D2475">
        <f>IFERROR(VLOOKUP(C2475,'Enheter, modell og år'!$A$2:$B$31,2,FALSE),0)</f>
        <v>0</v>
      </c>
      <c r="E2475" t="str">
        <f>'Liste detaljert wide'!$H$1</f>
        <v>Utvekslingsbev</v>
      </c>
      <c r="F2475" t="str">
        <f t="shared" si="1929"/>
        <v>2018VFM0Utvekslingsbev</v>
      </c>
      <c r="G2475" s="3">
        <f>'Liste detaljert wide'!H315</f>
        <v>0</v>
      </c>
      <c r="H2475" t="str">
        <f>VLOOKUP(E2475,Def!$B$2:$C$15,2,FALSE)</f>
        <v>Utdanningsinsentiv</v>
      </c>
      <c r="I2475" s="3">
        <f>IF(A2475='Enheter, modell og år'!$F$2-1,0,G2475-VLOOKUP(A2475-1&amp;B2475&amp;C2475&amp;E2475,$F$2:$G$7561,2,FALSE))</f>
        <v>0</v>
      </c>
      <c r="J2475" s="3">
        <f>IF(A2475='Enheter, modell og år'!$F$2-1,0,VLOOKUP(A2475-1&amp;B2475&amp;C2475&amp;E2475,$F$2:$G$7561,2,FALSE))</f>
        <v>0</v>
      </c>
    </row>
    <row r="2476" spans="1:10" x14ac:dyDescent="0.25">
      <c r="A2476">
        <f t="shared" ref="A2476:C2476" si="1970">A1936</f>
        <v>2018</v>
      </c>
      <c r="B2476" t="str">
        <f t="shared" si="1970"/>
        <v>VFM</v>
      </c>
      <c r="C2476">
        <f t="shared" si="1970"/>
        <v>0</v>
      </c>
      <c r="D2476">
        <f>IFERROR(VLOOKUP(C2476,'Enheter, modell og år'!$A$2:$B$31,2,FALSE),0)</f>
        <v>0</v>
      </c>
      <c r="E2476" t="str">
        <f>'Liste detaljert wide'!$H$1</f>
        <v>Utvekslingsbev</v>
      </c>
      <c r="F2476" t="str">
        <f t="shared" si="1929"/>
        <v>2018VFM0Utvekslingsbev</v>
      </c>
      <c r="G2476" s="3">
        <f>'Liste detaljert wide'!H316</f>
        <v>0</v>
      </c>
      <c r="H2476" t="str">
        <f>VLOOKUP(E2476,Def!$B$2:$C$15,2,FALSE)</f>
        <v>Utdanningsinsentiv</v>
      </c>
      <c r="I2476" s="3">
        <f>IF(A2476='Enheter, modell og år'!$F$2-1,0,G2476-VLOOKUP(A2476-1&amp;B2476&amp;C2476&amp;E2476,$F$2:$G$7561,2,FALSE))</f>
        <v>0</v>
      </c>
      <c r="J2476" s="3">
        <f>IF(A2476='Enheter, modell og år'!$F$2-1,0,VLOOKUP(A2476-1&amp;B2476&amp;C2476&amp;E2476,$F$2:$G$7561,2,FALSE))</f>
        <v>0</v>
      </c>
    </row>
    <row r="2477" spans="1:10" x14ac:dyDescent="0.25">
      <c r="A2477">
        <f t="shared" ref="A2477:C2477" si="1971">A1937</f>
        <v>2018</v>
      </c>
      <c r="B2477" t="str">
        <f t="shared" si="1971"/>
        <v>VFM</v>
      </c>
      <c r="C2477">
        <f t="shared" si="1971"/>
        <v>0</v>
      </c>
      <c r="D2477">
        <f>IFERROR(VLOOKUP(C2477,'Enheter, modell og år'!$A$2:$B$31,2,FALSE),0)</f>
        <v>0</v>
      </c>
      <c r="E2477" t="str">
        <f>'Liste detaljert wide'!$H$1</f>
        <v>Utvekslingsbev</v>
      </c>
      <c r="F2477" t="str">
        <f t="shared" si="1929"/>
        <v>2018VFM0Utvekslingsbev</v>
      </c>
      <c r="G2477" s="3">
        <f>'Liste detaljert wide'!H317</f>
        <v>0</v>
      </c>
      <c r="H2477" t="str">
        <f>VLOOKUP(E2477,Def!$B$2:$C$15,2,FALSE)</f>
        <v>Utdanningsinsentiv</v>
      </c>
      <c r="I2477" s="3">
        <f>IF(A2477='Enheter, modell og år'!$F$2-1,0,G2477-VLOOKUP(A2477-1&amp;B2477&amp;C2477&amp;E2477,$F$2:$G$7561,2,FALSE))</f>
        <v>0</v>
      </c>
      <c r="J2477" s="3">
        <f>IF(A2477='Enheter, modell og år'!$F$2-1,0,VLOOKUP(A2477-1&amp;B2477&amp;C2477&amp;E2477,$F$2:$G$7561,2,FALSE))</f>
        <v>0</v>
      </c>
    </row>
    <row r="2478" spans="1:10" x14ac:dyDescent="0.25">
      <c r="A2478">
        <f t="shared" ref="A2478:C2478" si="1972">A1938</f>
        <v>2018</v>
      </c>
      <c r="B2478" t="str">
        <f t="shared" si="1972"/>
        <v>VFM</v>
      </c>
      <c r="C2478">
        <f t="shared" si="1972"/>
        <v>0</v>
      </c>
      <c r="D2478">
        <f>IFERROR(VLOOKUP(C2478,'Enheter, modell og år'!$A$2:$B$31,2,FALSE),0)</f>
        <v>0</v>
      </c>
      <c r="E2478" t="str">
        <f>'Liste detaljert wide'!$H$1</f>
        <v>Utvekslingsbev</v>
      </c>
      <c r="F2478" t="str">
        <f t="shared" si="1929"/>
        <v>2018VFM0Utvekslingsbev</v>
      </c>
      <c r="G2478" s="3">
        <f>'Liste detaljert wide'!H318</f>
        <v>0</v>
      </c>
      <c r="H2478" t="str">
        <f>VLOOKUP(E2478,Def!$B$2:$C$15,2,FALSE)</f>
        <v>Utdanningsinsentiv</v>
      </c>
      <c r="I2478" s="3">
        <f>IF(A2478='Enheter, modell og år'!$F$2-1,0,G2478-VLOOKUP(A2478-1&amp;B2478&amp;C2478&amp;E2478,$F$2:$G$7561,2,FALSE))</f>
        <v>0</v>
      </c>
      <c r="J2478" s="3">
        <f>IF(A2478='Enheter, modell og år'!$F$2-1,0,VLOOKUP(A2478-1&amp;B2478&amp;C2478&amp;E2478,$F$2:$G$7561,2,FALSE))</f>
        <v>0</v>
      </c>
    </row>
    <row r="2479" spans="1:10" x14ac:dyDescent="0.25">
      <c r="A2479">
        <f t="shared" ref="A2479:C2479" si="1973">A1939</f>
        <v>2018</v>
      </c>
      <c r="B2479" t="str">
        <f t="shared" si="1973"/>
        <v>VFM</v>
      </c>
      <c r="C2479">
        <f t="shared" si="1973"/>
        <v>0</v>
      </c>
      <c r="D2479">
        <f>IFERROR(VLOOKUP(C2479,'Enheter, modell og år'!$A$2:$B$31,2,FALSE),0)</f>
        <v>0</v>
      </c>
      <c r="E2479" t="str">
        <f>'Liste detaljert wide'!$H$1</f>
        <v>Utvekslingsbev</v>
      </c>
      <c r="F2479" t="str">
        <f t="shared" si="1929"/>
        <v>2018VFM0Utvekslingsbev</v>
      </c>
      <c r="G2479" s="3">
        <f>'Liste detaljert wide'!H319</f>
        <v>0</v>
      </c>
      <c r="H2479" t="str">
        <f>VLOOKUP(E2479,Def!$B$2:$C$15,2,FALSE)</f>
        <v>Utdanningsinsentiv</v>
      </c>
      <c r="I2479" s="3">
        <f>IF(A2479='Enheter, modell og år'!$F$2-1,0,G2479-VLOOKUP(A2479-1&amp;B2479&amp;C2479&amp;E2479,$F$2:$G$7561,2,FALSE))</f>
        <v>0</v>
      </c>
      <c r="J2479" s="3">
        <f>IF(A2479='Enheter, modell og år'!$F$2-1,0,VLOOKUP(A2479-1&amp;B2479&amp;C2479&amp;E2479,$F$2:$G$7561,2,FALSE))</f>
        <v>0</v>
      </c>
    </row>
    <row r="2480" spans="1:10" x14ac:dyDescent="0.25">
      <c r="A2480">
        <f t="shared" ref="A2480:C2480" si="1974">A1940</f>
        <v>2018</v>
      </c>
      <c r="B2480" t="str">
        <f t="shared" si="1974"/>
        <v>VFM</v>
      </c>
      <c r="C2480">
        <f t="shared" si="1974"/>
        <v>0</v>
      </c>
      <c r="D2480">
        <f>IFERROR(VLOOKUP(C2480,'Enheter, modell og år'!$A$2:$B$31,2,FALSE),0)</f>
        <v>0</v>
      </c>
      <c r="E2480" t="str">
        <f>'Liste detaljert wide'!$H$1</f>
        <v>Utvekslingsbev</v>
      </c>
      <c r="F2480" t="str">
        <f t="shared" si="1929"/>
        <v>2018VFM0Utvekslingsbev</v>
      </c>
      <c r="G2480" s="3">
        <f>'Liste detaljert wide'!H320</f>
        <v>0</v>
      </c>
      <c r="H2480" t="str">
        <f>VLOOKUP(E2480,Def!$B$2:$C$15,2,FALSE)</f>
        <v>Utdanningsinsentiv</v>
      </c>
      <c r="I2480" s="3">
        <f>IF(A2480='Enheter, modell og år'!$F$2-1,0,G2480-VLOOKUP(A2480-1&amp;B2480&amp;C2480&amp;E2480,$F$2:$G$7561,2,FALSE))</f>
        <v>0</v>
      </c>
      <c r="J2480" s="3">
        <f>IF(A2480='Enheter, modell og år'!$F$2-1,0,VLOOKUP(A2480-1&amp;B2480&amp;C2480&amp;E2480,$F$2:$G$7561,2,FALSE))</f>
        <v>0</v>
      </c>
    </row>
    <row r="2481" spans="1:10" x14ac:dyDescent="0.25">
      <c r="A2481">
        <f t="shared" ref="A2481:C2481" si="1975">A1941</f>
        <v>2018</v>
      </c>
      <c r="B2481" t="str">
        <f t="shared" si="1975"/>
        <v>VFM</v>
      </c>
      <c r="C2481">
        <f t="shared" si="1975"/>
        <v>0</v>
      </c>
      <c r="D2481">
        <f>IFERROR(VLOOKUP(C2481,'Enheter, modell og år'!$A$2:$B$31,2,FALSE),0)</f>
        <v>0</v>
      </c>
      <c r="E2481" t="str">
        <f>'Liste detaljert wide'!$H$1</f>
        <v>Utvekslingsbev</v>
      </c>
      <c r="F2481" t="str">
        <f t="shared" si="1929"/>
        <v>2018VFM0Utvekslingsbev</v>
      </c>
      <c r="G2481" s="3">
        <f>'Liste detaljert wide'!H321</f>
        <v>0</v>
      </c>
      <c r="H2481" t="str">
        <f>VLOOKUP(E2481,Def!$B$2:$C$15,2,FALSE)</f>
        <v>Utdanningsinsentiv</v>
      </c>
      <c r="I2481" s="3">
        <f>IF(A2481='Enheter, modell og år'!$F$2-1,0,G2481-VLOOKUP(A2481-1&amp;B2481&amp;C2481&amp;E2481,$F$2:$G$7561,2,FALSE))</f>
        <v>0</v>
      </c>
      <c r="J2481" s="3">
        <f>IF(A2481='Enheter, modell og år'!$F$2-1,0,VLOOKUP(A2481-1&amp;B2481&amp;C2481&amp;E2481,$F$2:$G$7561,2,FALSE))</f>
        <v>0</v>
      </c>
    </row>
    <row r="2482" spans="1:10" x14ac:dyDescent="0.25">
      <c r="A2482">
        <f t="shared" ref="A2482:C2482" si="1976">A1942</f>
        <v>2018</v>
      </c>
      <c r="B2482" t="str">
        <f t="shared" si="1976"/>
        <v>VFM</v>
      </c>
      <c r="C2482">
        <f t="shared" si="1976"/>
        <v>0</v>
      </c>
      <c r="D2482">
        <f>IFERROR(VLOOKUP(C2482,'Enheter, modell og år'!$A$2:$B$31,2,FALSE),0)</f>
        <v>0</v>
      </c>
      <c r="E2482" t="str">
        <f>'Liste detaljert wide'!$H$1</f>
        <v>Utvekslingsbev</v>
      </c>
      <c r="F2482" t="str">
        <f t="shared" si="1929"/>
        <v>2018VFM0Utvekslingsbev</v>
      </c>
      <c r="G2482" s="3">
        <f>'Liste detaljert wide'!H322</f>
        <v>0</v>
      </c>
      <c r="H2482" t="str">
        <f>VLOOKUP(E2482,Def!$B$2:$C$15,2,FALSE)</f>
        <v>Utdanningsinsentiv</v>
      </c>
      <c r="I2482" s="3">
        <f>IF(A2482='Enheter, modell og år'!$F$2-1,0,G2482-VLOOKUP(A2482-1&amp;B2482&amp;C2482&amp;E2482,$F$2:$G$7561,2,FALSE))</f>
        <v>0</v>
      </c>
      <c r="J2482" s="3">
        <f>IF(A2482='Enheter, modell og år'!$F$2-1,0,VLOOKUP(A2482-1&amp;B2482&amp;C2482&amp;E2482,$F$2:$G$7561,2,FALSE))</f>
        <v>0</v>
      </c>
    </row>
    <row r="2483" spans="1:10" x14ac:dyDescent="0.25">
      <c r="A2483">
        <f t="shared" ref="A2483:C2483" si="1977">A1943</f>
        <v>2018</v>
      </c>
      <c r="B2483" t="str">
        <f t="shared" si="1977"/>
        <v>VFM</v>
      </c>
      <c r="C2483">
        <f t="shared" si="1977"/>
        <v>0</v>
      </c>
      <c r="D2483">
        <f>IFERROR(VLOOKUP(C2483,'Enheter, modell og år'!$A$2:$B$31,2,FALSE),0)</f>
        <v>0</v>
      </c>
      <c r="E2483" t="str">
        <f>'Liste detaljert wide'!$H$1</f>
        <v>Utvekslingsbev</v>
      </c>
      <c r="F2483" t="str">
        <f t="shared" si="1929"/>
        <v>2018VFM0Utvekslingsbev</v>
      </c>
      <c r="G2483" s="3">
        <f>'Liste detaljert wide'!H323</f>
        <v>0</v>
      </c>
      <c r="H2483" t="str">
        <f>VLOOKUP(E2483,Def!$B$2:$C$15,2,FALSE)</f>
        <v>Utdanningsinsentiv</v>
      </c>
      <c r="I2483" s="3">
        <f>IF(A2483='Enheter, modell og år'!$F$2-1,0,G2483-VLOOKUP(A2483-1&amp;B2483&amp;C2483&amp;E2483,$F$2:$G$7561,2,FALSE))</f>
        <v>0</v>
      </c>
      <c r="J2483" s="3">
        <f>IF(A2483='Enheter, modell og år'!$F$2-1,0,VLOOKUP(A2483-1&amp;B2483&amp;C2483&amp;E2483,$F$2:$G$7561,2,FALSE))</f>
        <v>0</v>
      </c>
    </row>
    <row r="2484" spans="1:10" x14ac:dyDescent="0.25">
      <c r="A2484">
        <f t="shared" ref="A2484:C2484" si="1978">A1944</f>
        <v>2018</v>
      </c>
      <c r="B2484" t="str">
        <f t="shared" si="1978"/>
        <v>VFM</v>
      </c>
      <c r="C2484">
        <f t="shared" si="1978"/>
        <v>0</v>
      </c>
      <c r="D2484">
        <f>IFERROR(VLOOKUP(C2484,'Enheter, modell og år'!$A$2:$B$31,2,FALSE),0)</f>
        <v>0</v>
      </c>
      <c r="E2484" t="str">
        <f>'Liste detaljert wide'!$H$1</f>
        <v>Utvekslingsbev</v>
      </c>
      <c r="F2484" t="str">
        <f t="shared" si="1929"/>
        <v>2018VFM0Utvekslingsbev</v>
      </c>
      <c r="G2484" s="3">
        <f>'Liste detaljert wide'!H324</f>
        <v>0</v>
      </c>
      <c r="H2484" t="str">
        <f>VLOOKUP(E2484,Def!$B$2:$C$15,2,FALSE)</f>
        <v>Utdanningsinsentiv</v>
      </c>
      <c r="I2484" s="3">
        <f>IF(A2484='Enheter, modell og år'!$F$2-1,0,G2484-VLOOKUP(A2484-1&amp;B2484&amp;C2484&amp;E2484,$F$2:$G$7561,2,FALSE))</f>
        <v>0</v>
      </c>
      <c r="J2484" s="3">
        <f>IF(A2484='Enheter, modell og år'!$F$2-1,0,VLOOKUP(A2484-1&amp;B2484&amp;C2484&amp;E2484,$F$2:$G$7561,2,FALSE))</f>
        <v>0</v>
      </c>
    </row>
    <row r="2485" spans="1:10" x14ac:dyDescent="0.25">
      <c r="A2485">
        <f t="shared" ref="A2485:C2485" si="1979">A1945</f>
        <v>2018</v>
      </c>
      <c r="B2485" t="str">
        <f t="shared" si="1979"/>
        <v>VFM</v>
      </c>
      <c r="C2485">
        <f t="shared" si="1979"/>
        <v>0</v>
      </c>
      <c r="D2485">
        <f>IFERROR(VLOOKUP(C2485,'Enheter, modell og år'!$A$2:$B$31,2,FALSE),0)</f>
        <v>0</v>
      </c>
      <c r="E2485" t="str">
        <f>'Liste detaljert wide'!$H$1</f>
        <v>Utvekslingsbev</v>
      </c>
      <c r="F2485" t="str">
        <f t="shared" si="1929"/>
        <v>2018VFM0Utvekslingsbev</v>
      </c>
      <c r="G2485" s="3">
        <f>'Liste detaljert wide'!H325</f>
        <v>0</v>
      </c>
      <c r="H2485" t="str">
        <f>VLOOKUP(E2485,Def!$B$2:$C$15,2,FALSE)</f>
        <v>Utdanningsinsentiv</v>
      </c>
      <c r="I2485" s="3">
        <f>IF(A2485='Enheter, modell og år'!$F$2-1,0,G2485-VLOOKUP(A2485-1&amp;B2485&amp;C2485&amp;E2485,$F$2:$G$7561,2,FALSE))</f>
        <v>0</v>
      </c>
      <c r="J2485" s="3">
        <f>IF(A2485='Enheter, modell og år'!$F$2-1,0,VLOOKUP(A2485-1&amp;B2485&amp;C2485&amp;E2485,$F$2:$G$7561,2,FALSE))</f>
        <v>0</v>
      </c>
    </row>
    <row r="2486" spans="1:10" x14ac:dyDescent="0.25">
      <c r="A2486">
        <f t="shared" ref="A2486:C2486" si="1980">A1946</f>
        <v>2018</v>
      </c>
      <c r="B2486" t="str">
        <f t="shared" si="1980"/>
        <v>VFM</v>
      </c>
      <c r="C2486">
        <f t="shared" si="1980"/>
        <v>0</v>
      </c>
      <c r="D2486">
        <f>IFERROR(VLOOKUP(C2486,'Enheter, modell og år'!$A$2:$B$31,2,FALSE),0)</f>
        <v>0</v>
      </c>
      <c r="E2486" t="str">
        <f>'Liste detaljert wide'!$H$1</f>
        <v>Utvekslingsbev</v>
      </c>
      <c r="F2486" t="str">
        <f t="shared" si="1929"/>
        <v>2018VFM0Utvekslingsbev</v>
      </c>
      <c r="G2486" s="3">
        <f>'Liste detaljert wide'!H326</f>
        <v>0</v>
      </c>
      <c r="H2486" t="str">
        <f>VLOOKUP(E2486,Def!$B$2:$C$15,2,FALSE)</f>
        <v>Utdanningsinsentiv</v>
      </c>
      <c r="I2486" s="3">
        <f>IF(A2486='Enheter, modell og år'!$F$2-1,0,G2486-VLOOKUP(A2486-1&amp;B2486&amp;C2486&amp;E2486,$F$2:$G$7561,2,FALSE))</f>
        <v>0</v>
      </c>
      <c r="J2486" s="3">
        <f>IF(A2486='Enheter, modell og år'!$F$2-1,0,VLOOKUP(A2486-1&amp;B2486&amp;C2486&amp;E2486,$F$2:$G$7561,2,FALSE))</f>
        <v>0</v>
      </c>
    </row>
    <row r="2487" spans="1:10" x14ac:dyDescent="0.25">
      <c r="A2487">
        <f t="shared" ref="A2487:C2487" si="1981">A1947</f>
        <v>2018</v>
      </c>
      <c r="B2487" t="str">
        <f t="shared" si="1981"/>
        <v>VFM</v>
      </c>
      <c r="C2487">
        <f t="shared" si="1981"/>
        <v>0</v>
      </c>
      <c r="D2487">
        <f>IFERROR(VLOOKUP(C2487,'Enheter, modell og år'!$A$2:$B$31,2,FALSE),0)</f>
        <v>0</v>
      </c>
      <c r="E2487" t="str">
        <f>'Liste detaljert wide'!$H$1</f>
        <v>Utvekslingsbev</v>
      </c>
      <c r="F2487" t="str">
        <f t="shared" si="1929"/>
        <v>2018VFM0Utvekslingsbev</v>
      </c>
      <c r="G2487" s="3">
        <f>'Liste detaljert wide'!H327</f>
        <v>0</v>
      </c>
      <c r="H2487" t="str">
        <f>VLOOKUP(E2487,Def!$B$2:$C$15,2,FALSE)</f>
        <v>Utdanningsinsentiv</v>
      </c>
      <c r="I2487" s="3">
        <f>IF(A2487='Enheter, modell og år'!$F$2-1,0,G2487-VLOOKUP(A2487-1&amp;B2487&amp;C2487&amp;E2487,$F$2:$G$7561,2,FALSE))</f>
        <v>0</v>
      </c>
      <c r="J2487" s="3">
        <f>IF(A2487='Enheter, modell og år'!$F$2-1,0,VLOOKUP(A2487-1&amp;B2487&amp;C2487&amp;E2487,$F$2:$G$7561,2,FALSE))</f>
        <v>0</v>
      </c>
    </row>
    <row r="2488" spans="1:10" x14ac:dyDescent="0.25">
      <c r="A2488">
        <f t="shared" ref="A2488:C2488" si="1982">A1948</f>
        <v>2018</v>
      </c>
      <c r="B2488" t="str">
        <f t="shared" si="1982"/>
        <v>VFM</v>
      </c>
      <c r="C2488">
        <f t="shared" si="1982"/>
        <v>0</v>
      </c>
      <c r="D2488">
        <f>IFERROR(VLOOKUP(C2488,'Enheter, modell og år'!$A$2:$B$31,2,FALSE),0)</f>
        <v>0</v>
      </c>
      <c r="E2488" t="str">
        <f>'Liste detaljert wide'!$H$1</f>
        <v>Utvekslingsbev</v>
      </c>
      <c r="F2488" t="str">
        <f t="shared" si="1929"/>
        <v>2018VFM0Utvekslingsbev</v>
      </c>
      <c r="G2488" s="3">
        <f>'Liste detaljert wide'!H328</f>
        <v>0</v>
      </c>
      <c r="H2488" t="str">
        <f>VLOOKUP(E2488,Def!$B$2:$C$15,2,FALSE)</f>
        <v>Utdanningsinsentiv</v>
      </c>
      <c r="I2488" s="3">
        <f>IF(A2488='Enheter, modell og år'!$F$2-1,0,G2488-VLOOKUP(A2488-1&amp;B2488&amp;C2488&amp;E2488,$F$2:$G$7561,2,FALSE))</f>
        <v>0</v>
      </c>
      <c r="J2488" s="3">
        <f>IF(A2488='Enheter, modell og år'!$F$2-1,0,VLOOKUP(A2488-1&amp;B2488&amp;C2488&amp;E2488,$F$2:$G$7561,2,FALSE))</f>
        <v>0</v>
      </c>
    </row>
    <row r="2489" spans="1:10" x14ac:dyDescent="0.25">
      <c r="A2489">
        <f t="shared" ref="A2489:C2489" si="1983">A1949</f>
        <v>2018</v>
      </c>
      <c r="B2489" t="str">
        <f t="shared" si="1983"/>
        <v>VFM</v>
      </c>
      <c r="C2489">
        <f t="shared" si="1983"/>
        <v>0</v>
      </c>
      <c r="D2489">
        <f>IFERROR(VLOOKUP(C2489,'Enheter, modell og år'!$A$2:$B$31,2,FALSE),0)</f>
        <v>0</v>
      </c>
      <c r="E2489" t="str">
        <f>'Liste detaljert wide'!$H$1</f>
        <v>Utvekslingsbev</v>
      </c>
      <c r="F2489" t="str">
        <f t="shared" si="1929"/>
        <v>2018VFM0Utvekslingsbev</v>
      </c>
      <c r="G2489" s="3">
        <f>'Liste detaljert wide'!H329</f>
        <v>0</v>
      </c>
      <c r="H2489" t="str">
        <f>VLOOKUP(E2489,Def!$B$2:$C$15,2,FALSE)</f>
        <v>Utdanningsinsentiv</v>
      </c>
      <c r="I2489" s="3">
        <f>IF(A2489='Enheter, modell og år'!$F$2-1,0,G2489-VLOOKUP(A2489-1&amp;B2489&amp;C2489&amp;E2489,$F$2:$G$7561,2,FALSE))</f>
        <v>0</v>
      </c>
      <c r="J2489" s="3">
        <f>IF(A2489='Enheter, modell og år'!$F$2-1,0,VLOOKUP(A2489-1&amp;B2489&amp;C2489&amp;E2489,$F$2:$G$7561,2,FALSE))</f>
        <v>0</v>
      </c>
    </row>
    <row r="2490" spans="1:10" x14ac:dyDescent="0.25">
      <c r="A2490">
        <f t="shared" ref="A2490:C2490" si="1984">A1950</f>
        <v>2018</v>
      </c>
      <c r="B2490" t="str">
        <f t="shared" si="1984"/>
        <v>VFM</v>
      </c>
      <c r="C2490">
        <f t="shared" si="1984"/>
        <v>0</v>
      </c>
      <c r="D2490">
        <f>IFERROR(VLOOKUP(C2490,'Enheter, modell og år'!$A$2:$B$31,2,FALSE),0)</f>
        <v>0</v>
      </c>
      <c r="E2490" t="str">
        <f>'Liste detaljert wide'!$H$1</f>
        <v>Utvekslingsbev</v>
      </c>
      <c r="F2490" t="str">
        <f t="shared" si="1929"/>
        <v>2018VFM0Utvekslingsbev</v>
      </c>
      <c r="G2490" s="3">
        <f>'Liste detaljert wide'!H330</f>
        <v>0</v>
      </c>
      <c r="H2490" t="str">
        <f>VLOOKUP(E2490,Def!$B$2:$C$15,2,FALSE)</f>
        <v>Utdanningsinsentiv</v>
      </c>
      <c r="I2490" s="3">
        <f>IF(A2490='Enheter, modell og år'!$F$2-1,0,G2490-VLOOKUP(A2490-1&amp;B2490&amp;C2490&amp;E2490,$F$2:$G$7561,2,FALSE))</f>
        <v>0</v>
      </c>
      <c r="J2490" s="3">
        <f>IF(A2490='Enheter, modell og år'!$F$2-1,0,VLOOKUP(A2490-1&amp;B2490&amp;C2490&amp;E2490,$F$2:$G$7561,2,FALSE))</f>
        <v>0</v>
      </c>
    </row>
    <row r="2491" spans="1:10" x14ac:dyDescent="0.25">
      <c r="A2491">
        <f t="shared" ref="A2491:C2491" si="1985">A1951</f>
        <v>2018</v>
      </c>
      <c r="B2491" t="str">
        <f t="shared" si="1985"/>
        <v>VFM</v>
      </c>
      <c r="C2491">
        <f t="shared" si="1985"/>
        <v>0</v>
      </c>
      <c r="D2491">
        <f>IFERROR(VLOOKUP(C2491,'Enheter, modell og år'!$A$2:$B$31,2,FALSE),0)</f>
        <v>0</v>
      </c>
      <c r="E2491" t="str">
        <f>'Liste detaljert wide'!$H$1</f>
        <v>Utvekslingsbev</v>
      </c>
      <c r="F2491" t="str">
        <f t="shared" si="1929"/>
        <v>2018VFM0Utvekslingsbev</v>
      </c>
      <c r="G2491" s="3">
        <f>'Liste detaljert wide'!H331</f>
        <v>0</v>
      </c>
      <c r="H2491" t="str">
        <f>VLOOKUP(E2491,Def!$B$2:$C$15,2,FALSE)</f>
        <v>Utdanningsinsentiv</v>
      </c>
      <c r="I2491" s="3">
        <f>IF(A2491='Enheter, modell og år'!$F$2-1,0,G2491-VLOOKUP(A2491-1&amp;B2491&amp;C2491&amp;E2491,$F$2:$G$7561,2,FALSE))</f>
        <v>0</v>
      </c>
      <c r="J2491" s="3">
        <f>IF(A2491='Enheter, modell og år'!$F$2-1,0,VLOOKUP(A2491-1&amp;B2491&amp;C2491&amp;E2491,$F$2:$G$7561,2,FALSE))</f>
        <v>0</v>
      </c>
    </row>
    <row r="2492" spans="1:10" x14ac:dyDescent="0.25">
      <c r="A2492">
        <f t="shared" ref="A2492:C2492" si="1986">A1952</f>
        <v>2019</v>
      </c>
      <c r="B2492" t="str">
        <f t="shared" si="1986"/>
        <v>VFM</v>
      </c>
      <c r="C2492">
        <f t="shared" si="1986"/>
        <v>0</v>
      </c>
      <c r="D2492">
        <f>IFERROR(VLOOKUP(C2492,'Enheter, modell og år'!$A$2:$B$31,2,FALSE),0)</f>
        <v>0</v>
      </c>
      <c r="E2492" t="str">
        <f>'Liste detaljert wide'!$H$1</f>
        <v>Utvekslingsbev</v>
      </c>
      <c r="F2492" t="str">
        <f t="shared" si="1929"/>
        <v>2019VFM0Utvekslingsbev</v>
      </c>
      <c r="G2492" s="3">
        <f>'Liste detaljert wide'!H332</f>
        <v>0</v>
      </c>
      <c r="H2492" t="str">
        <f>VLOOKUP(E2492,Def!$B$2:$C$15,2,FALSE)</f>
        <v>Utdanningsinsentiv</v>
      </c>
      <c r="I2492" s="3">
        <f>IF(A2492='Enheter, modell og år'!$F$2-1,0,G2492-VLOOKUP(A2492-1&amp;B2492&amp;C2492&amp;E2492,$F$2:$G$7561,2,FALSE))</f>
        <v>0</v>
      </c>
      <c r="J2492" s="3">
        <f>IF(A2492='Enheter, modell og år'!$F$2-1,0,VLOOKUP(A2492-1&amp;B2492&amp;C2492&amp;E2492,$F$2:$G$7561,2,FALSE))</f>
        <v>0</v>
      </c>
    </row>
    <row r="2493" spans="1:10" x14ac:dyDescent="0.25">
      <c r="A2493">
        <f t="shared" ref="A2493:C2493" si="1987">A1953</f>
        <v>2019</v>
      </c>
      <c r="B2493" t="str">
        <f t="shared" si="1987"/>
        <v>VFM</v>
      </c>
      <c r="C2493">
        <f t="shared" si="1987"/>
        <v>0</v>
      </c>
      <c r="D2493">
        <f>IFERROR(VLOOKUP(C2493,'Enheter, modell og år'!$A$2:$B$31,2,FALSE),0)</f>
        <v>0</v>
      </c>
      <c r="E2493" t="str">
        <f>'Liste detaljert wide'!$H$1</f>
        <v>Utvekslingsbev</v>
      </c>
      <c r="F2493" t="str">
        <f t="shared" si="1929"/>
        <v>2019VFM0Utvekslingsbev</v>
      </c>
      <c r="G2493" s="3">
        <f>'Liste detaljert wide'!H333</f>
        <v>0</v>
      </c>
      <c r="H2493" t="str">
        <f>VLOOKUP(E2493,Def!$B$2:$C$15,2,FALSE)</f>
        <v>Utdanningsinsentiv</v>
      </c>
      <c r="I2493" s="3">
        <f>IF(A2493='Enheter, modell og år'!$F$2-1,0,G2493-VLOOKUP(A2493-1&amp;B2493&amp;C2493&amp;E2493,$F$2:$G$7561,2,FALSE))</f>
        <v>0</v>
      </c>
      <c r="J2493" s="3">
        <f>IF(A2493='Enheter, modell og år'!$F$2-1,0,VLOOKUP(A2493-1&amp;B2493&amp;C2493&amp;E2493,$F$2:$G$7561,2,FALSE))</f>
        <v>0</v>
      </c>
    </row>
    <row r="2494" spans="1:10" x14ac:dyDescent="0.25">
      <c r="A2494">
        <f t="shared" ref="A2494:C2494" si="1988">A1954</f>
        <v>2019</v>
      </c>
      <c r="B2494" t="str">
        <f t="shared" si="1988"/>
        <v>VFM</v>
      </c>
      <c r="C2494">
        <f t="shared" si="1988"/>
        <v>0</v>
      </c>
      <c r="D2494">
        <f>IFERROR(VLOOKUP(C2494,'Enheter, modell og år'!$A$2:$B$31,2,FALSE),0)</f>
        <v>0</v>
      </c>
      <c r="E2494" t="str">
        <f>'Liste detaljert wide'!$H$1</f>
        <v>Utvekslingsbev</v>
      </c>
      <c r="F2494" t="str">
        <f t="shared" si="1929"/>
        <v>2019VFM0Utvekslingsbev</v>
      </c>
      <c r="G2494" s="3">
        <f>'Liste detaljert wide'!H334</f>
        <v>0</v>
      </c>
      <c r="H2494" t="str">
        <f>VLOOKUP(E2494,Def!$B$2:$C$15,2,FALSE)</f>
        <v>Utdanningsinsentiv</v>
      </c>
      <c r="I2494" s="3">
        <f>IF(A2494='Enheter, modell og år'!$F$2-1,0,G2494-VLOOKUP(A2494-1&amp;B2494&amp;C2494&amp;E2494,$F$2:$G$7561,2,FALSE))</f>
        <v>0</v>
      </c>
      <c r="J2494" s="3">
        <f>IF(A2494='Enheter, modell og år'!$F$2-1,0,VLOOKUP(A2494-1&amp;B2494&amp;C2494&amp;E2494,$F$2:$G$7561,2,FALSE))</f>
        <v>0</v>
      </c>
    </row>
    <row r="2495" spans="1:10" x14ac:dyDescent="0.25">
      <c r="A2495">
        <f t="shared" ref="A2495:C2495" si="1989">A1955</f>
        <v>2019</v>
      </c>
      <c r="B2495" t="str">
        <f t="shared" si="1989"/>
        <v>VFM</v>
      </c>
      <c r="C2495">
        <f t="shared" si="1989"/>
        <v>0</v>
      </c>
      <c r="D2495">
        <f>IFERROR(VLOOKUP(C2495,'Enheter, modell og år'!$A$2:$B$31,2,FALSE),0)</f>
        <v>0</v>
      </c>
      <c r="E2495" t="str">
        <f>'Liste detaljert wide'!$H$1</f>
        <v>Utvekslingsbev</v>
      </c>
      <c r="F2495" t="str">
        <f t="shared" si="1929"/>
        <v>2019VFM0Utvekslingsbev</v>
      </c>
      <c r="G2495" s="3">
        <f>'Liste detaljert wide'!H335</f>
        <v>0</v>
      </c>
      <c r="H2495" t="str">
        <f>VLOOKUP(E2495,Def!$B$2:$C$15,2,FALSE)</f>
        <v>Utdanningsinsentiv</v>
      </c>
      <c r="I2495" s="3">
        <f>IF(A2495='Enheter, modell og år'!$F$2-1,0,G2495-VLOOKUP(A2495-1&amp;B2495&amp;C2495&amp;E2495,$F$2:$G$7561,2,FALSE))</f>
        <v>0</v>
      </c>
      <c r="J2495" s="3">
        <f>IF(A2495='Enheter, modell og år'!$F$2-1,0,VLOOKUP(A2495-1&amp;B2495&amp;C2495&amp;E2495,$F$2:$G$7561,2,FALSE))</f>
        <v>0</v>
      </c>
    </row>
    <row r="2496" spans="1:10" x14ac:dyDescent="0.25">
      <c r="A2496">
        <f t="shared" ref="A2496:C2496" si="1990">A1956</f>
        <v>2019</v>
      </c>
      <c r="B2496" t="str">
        <f t="shared" si="1990"/>
        <v>VFM</v>
      </c>
      <c r="C2496">
        <f t="shared" si="1990"/>
        <v>0</v>
      </c>
      <c r="D2496">
        <f>IFERROR(VLOOKUP(C2496,'Enheter, modell og år'!$A$2:$B$31,2,FALSE),0)</f>
        <v>0</v>
      </c>
      <c r="E2496" t="str">
        <f>'Liste detaljert wide'!$H$1</f>
        <v>Utvekslingsbev</v>
      </c>
      <c r="F2496" t="str">
        <f t="shared" si="1929"/>
        <v>2019VFM0Utvekslingsbev</v>
      </c>
      <c r="G2496" s="3">
        <f>'Liste detaljert wide'!H336</f>
        <v>0</v>
      </c>
      <c r="H2496" t="str">
        <f>VLOOKUP(E2496,Def!$B$2:$C$15,2,FALSE)</f>
        <v>Utdanningsinsentiv</v>
      </c>
      <c r="I2496" s="3">
        <f>IF(A2496='Enheter, modell og år'!$F$2-1,0,G2496-VLOOKUP(A2496-1&amp;B2496&amp;C2496&amp;E2496,$F$2:$G$7561,2,FALSE))</f>
        <v>0</v>
      </c>
      <c r="J2496" s="3">
        <f>IF(A2496='Enheter, modell og år'!$F$2-1,0,VLOOKUP(A2496-1&amp;B2496&amp;C2496&amp;E2496,$F$2:$G$7561,2,FALSE))</f>
        <v>0</v>
      </c>
    </row>
    <row r="2497" spans="1:10" x14ac:dyDescent="0.25">
      <c r="A2497">
        <f t="shared" ref="A2497:C2497" si="1991">A1957</f>
        <v>2019</v>
      </c>
      <c r="B2497" t="str">
        <f t="shared" si="1991"/>
        <v>VFM</v>
      </c>
      <c r="C2497">
        <f t="shared" si="1991"/>
        <v>0</v>
      </c>
      <c r="D2497">
        <f>IFERROR(VLOOKUP(C2497,'Enheter, modell og år'!$A$2:$B$31,2,FALSE),0)</f>
        <v>0</v>
      </c>
      <c r="E2497" t="str">
        <f>'Liste detaljert wide'!$H$1</f>
        <v>Utvekslingsbev</v>
      </c>
      <c r="F2497" t="str">
        <f t="shared" si="1929"/>
        <v>2019VFM0Utvekslingsbev</v>
      </c>
      <c r="G2497" s="3">
        <f>'Liste detaljert wide'!H337</f>
        <v>0</v>
      </c>
      <c r="H2497" t="str">
        <f>VLOOKUP(E2497,Def!$B$2:$C$15,2,FALSE)</f>
        <v>Utdanningsinsentiv</v>
      </c>
      <c r="I2497" s="3">
        <f>IF(A2497='Enheter, modell og år'!$F$2-1,0,G2497-VLOOKUP(A2497-1&amp;B2497&amp;C2497&amp;E2497,$F$2:$G$7561,2,FALSE))</f>
        <v>0</v>
      </c>
      <c r="J2497" s="3">
        <f>IF(A2497='Enheter, modell og år'!$F$2-1,0,VLOOKUP(A2497-1&amp;B2497&amp;C2497&amp;E2497,$F$2:$G$7561,2,FALSE))</f>
        <v>0</v>
      </c>
    </row>
    <row r="2498" spans="1:10" x14ac:dyDescent="0.25">
      <c r="A2498">
        <f t="shared" ref="A2498:C2498" si="1992">A1958</f>
        <v>2019</v>
      </c>
      <c r="B2498" t="str">
        <f t="shared" si="1992"/>
        <v>VFM</v>
      </c>
      <c r="C2498">
        <f t="shared" si="1992"/>
        <v>0</v>
      </c>
      <c r="D2498">
        <f>IFERROR(VLOOKUP(C2498,'Enheter, modell og år'!$A$2:$B$31,2,FALSE),0)</f>
        <v>0</v>
      </c>
      <c r="E2498" t="str">
        <f>'Liste detaljert wide'!$H$1</f>
        <v>Utvekslingsbev</v>
      </c>
      <c r="F2498" t="str">
        <f t="shared" si="1929"/>
        <v>2019VFM0Utvekslingsbev</v>
      </c>
      <c r="G2498" s="3">
        <f>'Liste detaljert wide'!H338</f>
        <v>0</v>
      </c>
      <c r="H2498" t="str">
        <f>VLOOKUP(E2498,Def!$B$2:$C$15,2,FALSE)</f>
        <v>Utdanningsinsentiv</v>
      </c>
      <c r="I2498" s="3">
        <f>IF(A2498='Enheter, modell og år'!$F$2-1,0,G2498-VLOOKUP(A2498-1&amp;B2498&amp;C2498&amp;E2498,$F$2:$G$7561,2,FALSE))</f>
        <v>0</v>
      </c>
      <c r="J2498" s="3">
        <f>IF(A2498='Enheter, modell og år'!$F$2-1,0,VLOOKUP(A2498-1&amp;B2498&amp;C2498&amp;E2498,$F$2:$G$7561,2,FALSE))</f>
        <v>0</v>
      </c>
    </row>
    <row r="2499" spans="1:10" x14ac:dyDescent="0.25">
      <c r="A2499">
        <f t="shared" ref="A2499:C2499" si="1993">A1959</f>
        <v>2019</v>
      </c>
      <c r="B2499" t="str">
        <f t="shared" si="1993"/>
        <v>VFM</v>
      </c>
      <c r="C2499">
        <f t="shared" si="1993"/>
        <v>0</v>
      </c>
      <c r="D2499">
        <f>IFERROR(VLOOKUP(C2499,'Enheter, modell og år'!$A$2:$B$31,2,FALSE),0)</f>
        <v>0</v>
      </c>
      <c r="E2499" t="str">
        <f>'Liste detaljert wide'!$H$1</f>
        <v>Utvekslingsbev</v>
      </c>
      <c r="F2499" t="str">
        <f t="shared" ref="F2499:F2562" si="1994">A2499&amp;B2499&amp;C2499&amp;E2499</f>
        <v>2019VFM0Utvekslingsbev</v>
      </c>
      <c r="G2499" s="3">
        <f>'Liste detaljert wide'!H339</f>
        <v>0</v>
      </c>
      <c r="H2499" t="str">
        <f>VLOOKUP(E2499,Def!$B$2:$C$15,2,FALSE)</f>
        <v>Utdanningsinsentiv</v>
      </c>
      <c r="I2499" s="3">
        <f>IF(A2499='Enheter, modell og år'!$F$2-1,0,G2499-VLOOKUP(A2499-1&amp;B2499&amp;C2499&amp;E2499,$F$2:$G$7561,2,FALSE))</f>
        <v>0</v>
      </c>
      <c r="J2499" s="3">
        <f>IF(A2499='Enheter, modell og år'!$F$2-1,0,VLOOKUP(A2499-1&amp;B2499&amp;C2499&amp;E2499,$F$2:$G$7561,2,FALSE))</f>
        <v>0</v>
      </c>
    </row>
    <row r="2500" spans="1:10" x14ac:dyDescent="0.25">
      <c r="A2500">
        <f t="shared" ref="A2500:C2500" si="1995">A1960</f>
        <v>2019</v>
      </c>
      <c r="B2500" t="str">
        <f t="shared" si="1995"/>
        <v>VFM</v>
      </c>
      <c r="C2500">
        <f t="shared" si="1995"/>
        <v>0</v>
      </c>
      <c r="D2500">
        <f>IFERROR(VLOOKUP(C2500,'Enheter, modell og år'!$A$2:$B$31,2,FALSE),0)</f>
        <v>0</v>
      </c>
      <c r="E2500" t="str">
        <f>'Liste detaljert wide'!$H$1</f>
        <v>Utvekslingsbev</v>
      </c>
      <c r="F2500" t="str">
        <f t="shared" si="1994"/>
        <v>2019VFM0Utvekslingsbev</v>
      </c>
      <c r="G2500" s="3">
        <f>'Liste detaljert wide'!H340</f>
        <v>0</v>
      </c>
      <c r="H2500" t="str">
        <f>VLOOKUP(E2500,Def!$B$2:$C$15,2,FALSE)</f>
        <v>Utdanningsinsentiv</v>
      </c>
      <c r="I2500" s="3">
        <f>IF(A2500='Enheter, modell og år'!$F$2-1,0,G2500-VLOOKUP(A2500-1&amp;B2500&amp;C2500&amp;E2500,$F$2:$G$7561,2,FALSE))</f>
        <v>0</v>
      </c>
      <c r="J2500" s="3">
        <f>IF(A2500='Enheter, modell og år'!$F$2-1,0,VLOOKUP(A2500-1&amp;B2500&amp;C2500&amp;E2500,$F$2:$G$7561,2,FALSE))</f>
        <v>0</v>
      </c>
    </row>
    <row r="2501" spans="1:10" x14ac:dyDescent="0.25">
      <c r="A2501">
        <f t="shared" ref="A2501:C2501" si="1996">A1961</f>
        <v>2019</v>
      </c>
      <c r="B2501" t="str">
        <f t="shared" si="1996"/>
        <v>VFM</v>
      </c>
      <c r="C2501">
        <f t="shared" si="1996"/>
        <v>0</v>
      </c>
      <c r="D2501">
        <f>IFERROR(VLOOKUP(C2501,'Enheter, modell og år'!$A$2:$B$31,2,FALSE),0)</f>
        <v>0</v>
      </c>
      <c r="E2501" t="str">
        <f>'Liste detaljert wide'!$H$1</f>
        <v>Utvekslingsbev</v>
      </c>
      <c r="F2501" t="str">
        <f t="shared" si="1994"/>
        <v>2019VFM0Utvekslingsbev</v>
      </c>
      <c r="G2501" s="3">
        <f>'Liste detaljert wide'!H341</f>
        <v>0</v>
      </c>
      <c r="H2501" t="str">
        <f>VLOOKUP(E2501,Def!$B$2:$C$15,2,FALSE)</f>
        <v>Utdanningsinsentiv</v>
      </c>
      <c r="I2501" s="3">
        <f>IF(A2501='Enheter, modell og år'!$F$2-1,0,G2501-VLOOKUP(A2501-1&amp;B2501&amp;C2501&amp;E2501,$F$2:$G$7561,2,FALSE))</f>
        <v>0</v>
      </c>
      <c r="J2501" s="3">
        <f>IF(A2501='Enheter, modell og år'!$F$2-1,0,VLOOKUP(A2501-1&amp;B2501&amp;C2501&amp;E2501,$F$2:$G$7561,2,FALSE))</f>
        <v>0</v>
      </c>
    </row>
    <row r="2502" spans="1:10" x14ac:dyDescent="0.25">
      <c r="A2502">
        <f t="shared" ref="A2502:C2502" si="1997">A1962</f>
        <v>2019</v>
      </c>
      <c r="B2502" t="str">
        <f t="shared" si="1997"/>
        <v>VFM</v>
      </c>
      <c r="C2502">
        <f t="shared" si="1997"/>
        <v>0</v>
      </c>
      <c r="D2502">
        <f>IFERROR(VLOOKUP(C2502,'Enheter, modell og år'!$A$2:$B$31,2,FALSE),0)</f>
        <v>0</v>
      </c>
      <c r="E2502" t="str">
        <f>'Liste detaljert wide'!$H$1</f>
        <v>Utvekslingsbev</v>
      </c>
      <c r="F2502" t="str">
        <f t="shared" si="1994"/>
        <v>2019VFM0Utvekslingsbev</v>
      </c>
      <c r="G2502" s="3">
        <f>'Liste detaljert wide'!H342</f>
        <v>0</v>
      </c>
      <c r="H2502" t="str">
        <f>VLOOKUP(E2502,Def!$B$2:$C$15,2,FALSE)</f>
        <v>Utdanningsinsentiv</v>
      </c>
      <c r="I2502" s="3">
        <f>IF(A2502='Enheter, modell og år'!$F$2-1,0,G2502-VLOOKUP(A2502-1&amp;B2502&amp;C2502&amp;E2502,$F$2:$G$7561,2,FALSE))</f>
        <v>0</v>
      </c>
      <c r="J2502" s="3">
        <f>IF(A2502='Enheter, modell og år'!$F$2-1,0,VLOOKUP(A2502-1&amp;B2502&amp;C2502&amp;E2502,$F$2:$G$7561,2,FALSE))</f>
        <v>0</v>
      </c>
    </row>
    <row r="2503" spans="1:10" x14ac:dyDescent="0.25">
      <c r="A2503">
        <f t="shared" ref="A2503:C2503" si="1998">A1963</f>
        <v>2019</v>
      </c>
      <c r="B2503" t="str">
        <f t="shared" si="1998"/>
        <v>VFM</v>
      </c>
      <c r="C2503">
        <f t="shared" si="1998"/>
        <v>0</v>
      </c>
      <c r="D2503">
        <f>IFERROR(VLOOKUP(C2503,'Enheter, modell og år'!$A$2:$B$31,2,FALSE),0)</f>
        <v>0</v>
      </c>
      <c r="E2503" t="str">
        <f>'Liste detaljert wide'!$H$1</f>
        <v>Utvekslingsbev</v>
      </c>
      <c r="F2503" t="str">
        <f t="shared" si="1994"/>
        <v>2019VFM0Utvekslingsbev</v>
      </c>
      <c r="G2503" s="3">
        <f>'Liste detaljert wide'!H343</f>
        <v>0</v>
      </c>
      <c r="H2503" t="str">
        <f>VLOOKUP(E2503,Def!$B$2:$C$15,2,FALSE)</f>
        <v>Utdanningsinsentiv</v>
      </c>
      <c r="I2503" s="3">
        <f>IF(A2503='Enheter, modell og år'!$F$2-1,0,G2503-VLOOKUP(A2503-1&amp;B2503&amp;C2503&amp;E2503,$F$2:$G$7561,2,FALSE))</f>
        <v>0</v>
      </c>
      <c r="J2503" s="3">
        <f>IF(A2503='Enheter, modell og år'!$F$2-1,0,VLOOKUP(A2503-1&amp;B2503&amp;C2503&amp;E2503,$F$2:$G$7561,2,FALSE))</f>
        <v>0</v>
      </c>
    </row>
    <row r="2504" spans="1:10" x14ac:dyDescent="0.25">
      <c r="A2504">
        <f t="shared" ref="A2504:C2504" si="1999">A1964</f>
        <v>2019</v>
      </c>
      <c r="B2504" t="str">
        <f t="shared" si="1999"/>
        <v>VFM</v>
      </c>
      <c r="C2504">
        <f t="shared" si="1999"/>
        <v>0</v>
      </c>
      <c r="D2504">
        <f>IFERROR(VLOOKUP(C2504,'Enheter, modell og år'!$A$2:$B$31,2,FALSE),0)</f>
        <v>0</v>
      </c>
      <c r="E2504" t="str">
        <f>'Liste detaljert wide'!$H$1</f>
        <v>Utvekslingsbev</v>
      </c>
      <c r="F2504" t="str">
        <f t="shared" si="1994"/>
        <v>2019VFM0Utvekslingsbev</v>
      </c>
      <c r="G2504" s="3">
        <f>'Liste detaljert wide'!H344</f>
        <v>0</v>
      </c>
      <c r="H2504" t="str">
        <f>VLOOKUP(E2504,Def!$B$2:$C$15,2,FALSE)</f>
        <v>Utdanningsinsentiv</v>
      </c>
      <c r="I2504" s="3">
        <f>IF(A2504='Enheter, modell og år'!$F$2-1,0,G2504-VLOOKUP(A2504-1&amp;B2504&amp;C2504&amp;E2504,$F$2:$G$7561,2,FALSE))</f>
        <v>0</v>
      </c>
      <c r="J2504" s="3">
        <f>IF(A2504='Enheter, modell og år'!$F$2-1,0,VLOOKUP(A2504-1&amp;B2504&amp;C2504&amp;E2504,$F$2:$G$7561,2,FALSE))</f>
        <v>0</v>
      </c>
    </row>
    <row r="2505" spans="1:10" x14ac:dyDescent="0.25">
      <c r="A2505">
        <f t="shared" ref="A2505:C2505" si="2000">A1965</f>
        <v>2019</v>
      </c>
      <c r="B2505" t="str">
        <f t="shared" si="2000"/>
        <v>VFM</v>
      </c>
      <c r="C2505">
        <f t="shared" si="2000"/>
        <v>0</v>
      </c>
      <c r="D2505">
        <f>IFERROR(VLOOKUP(C2505,'Enheter, modell og år'!$A$2:$B$31,2,FALSE),0)</f>
        <v>0</v>
      </c>
      <c r="E2505" t="str">
        <f>'Liste detaljert wide'!$H$1</f>
        <v>Utvekslingsbev</v>
      </c>
      <c r="F2505" t="str">
        <f t="shared" si="1994"/>
        <v>2019VFM0Utvekslingsbev</v>
      </c>
      <c r="G2505" s="3">
        <f>'Liste detaljert wide'!H345</f>
        <v>0</v>
      </c>
      <c r="H2505" t="str">
        <f>VLOOKUP(E2505,Def!$B$2:$C$15,2,FALSE)</f>
        <v>Utdanningsinsentiv</v>
      </c>
      <c r="I2505" s="3">
        <f>IF(A2505='Enheter, modell og år'!$F$2-1,0,G2505-VLOOKUP(A2505-1&amp;B2505&amp;C2505&amp;E2505,$F$2:$G$7561,2,FALSE))</f>
        <v>0</v>
      </c>
      <c r="J2505" s="3">
        <f>IF(A2505='Enheter, modell og år'!$F$2-1,0,VLOOKUP(A2505-1&amp;B2505&amp;C2505&amp;E2505,$F$2:$G$7561,2,FALSE))</f>
        <v>0</v>
      </c>
    </row>
    <row r="2506" spans="1:10" x14ac:dyDescent="0.25">
      <c r="A2506">
        <f t="shared" ref="A2506:C2506" si="2001">A1966</f>
        <v>2019</v>
      </c>
      <c r="B2506" t="str">
        <f t="shared" si="2001"/>
        <v>VFM</v>
      </c>
      <c r="C2506">
        <f t="shared" si="2001"/>
        <v>0</v>
      </c>
      <c r="D2506">
        <f>IFERROR(VLOOKUP(C2506,'Enheter, modell og år'!$A$2:$B$31,2,FALSE),0)</f>
        <v>0</v>
      </c>
      <c r="E2506" t="str">
        <f>'Liste detaljert wide'!$H$1</f>
        <v>Utvekslingsbev</v>
      </c>
      <c r="F2506" t="str">
        <f t="shared" si="1994"/>
        <v>2019VFM0Utvekslingsbev</v>
      </c>
      <c r="G2506" s="3">
        <f>'Liste detaljert wide'!H346</f>
        <v>0</v>
      </c>
      <c r="H2506" t="str">
        <f>VLOOKUP(E2506,Def!$B$2:$C$15,2,FALSE)</f>
        <v>Utdanningsinsentiv</v>
      </c>
      <c r="I2506" s="3">
        <f>IF(A2506='Enheter, modell og år'!$F$2-1,0,G2506-VLOOKUP(A2506-1&amp;B2506&amp;C2506&amp;E2506,$F$2:$G$7561,2,FALSE))</f>
        <v>0</v>
      </c>
      <c r="J2506" s="3">
        <f>IF(A2506='Enheter, modell og år'!$F$2-1,0,VLOOKUP(A2506-1&amp;B2506&amp;C2506&amp;E2506,$F$2:$G$7561,2,FALSE))</f>
        <v>0</v>
      </c>
    </row>
    <row r="2507" spans="1:10" x14ac:dyDescent="0.25">
      <c r="A2507">
        <f t="shared" ref="A2507:C2507" si="2002">A1967</f>
        <v>2019</v>
      </c>
      <c r="B2507" t="str">
        <f t="shared" si="2002"/>
        <v>VFM</v>
      </c>
      <c r="C2507">
        <f t="shared" si="2002"/>
        <v>0</v>
      </c>
      <c r="D2507">
        <f>IFERROR(VLOOKUP(C2507,'Enheter, modell og år'!$A$2:$B$31,2,FALSE),0)</f>
        <v>0</v>
      </c>
      <c r="E2507" t="str">
        <f>'Liste detaljert wide'!$H$1</f>
        <v>Utvekslingsbev</v>
      </c>
      <c r="F2507" t="str">
        <f t="shared" si="1994"/>
        <v>2019VFM0Utvekslingsbev</v>
      </c>
      <c r="G2507" s="3">
        <f>'Liste detaljert wide'!H347</f>
        <v>0</v>
      </c>
      <c r="H2507" t="str">
        <f>VLOOKUP(E2507,Def!$B$2:$C$15,2,FALSE)</f>
        <v>Utdanningsinsentiv</v>
      </c>
      <c r="I2507" s="3">
        <f>IF(A2507='Enheter, modell og år'!$F$2-1,0,G2507-VLOOKUP(A2507-1&amp;B2507&amp;C2507&amp;E2507,$F$2:$G$7561,2,FALSE))</f>
        <v>0</v>
      </c>
      <c r="J2507" s="3">
        <f>IF(A2507='Enheter, modell og år'!$F$2-1,0,VLOOKUP(A2507-1&amp;B2507&amp;C2507&amp;E2507,$F$2:$G$7561,2,FALSE))</f>
        <v>0</v>
      </c>
    </row>
    <row r="2508" spans="1:10" x14ac:dyDescent="0.25">
      <c r="A2508">
        <f t="shared" ref="A2508:C2508" si="2003">A1968</f>
        <v>2019</v>
      </c>
      <c r="B2508" t="str">
        <f t="shared" si="2003"/>
        <v>VFM</v>
      </c>
      <c r="C2508">
        <f t="shared" si="2003"/>
        <v>0</v>
      </c>
      <c r="D2508">
        <f>IFERROR(VLOOKUP(C2508,'Enheter, modell og år'!$A$2:$B$31,2,FALSE),0)</f>
        <v>0</v>
      </c>
      <c r="E2508" t="str">
        <f>'Liste detaljert wide'!$H$1</f>
        <v>Utvekslingsbev</v>
      </c>
      <c r="F2508" t="str">
        <f t="shared" si="1994"/>
        <v>2019VFM0Utvekslingsbev</v>
      </c>
      <c r="G2508" s="3">
        <f>'Liste detaljert wide'!H348</f>
        <v>0</v>
      </c>
      <c r="H2508" t="str">
        <f>VLOOKUP(E2508,Def!$B$2:$C$15,2,FALSE)</f>
        <v>Utdanningsinsentiv</v>
      </c>
      <c r="I2508" s="3">
        <f>IF(A2508='Enheter, modell og år'!$F$2-1,0,G2508-VLOOKUP(A2508-1&amp;B2508&amp;C2508&amp;E2508,$F$2:$G$7561,2,FALSE))</f>
        <v>0</v>
      </c>
      <c r="J2508" s="3">
        <f>IF(A2508='Enheter, modell og år'!$F$2-1,0,VLOOKUP(A2508-1&amp;B2508&amp;C2508&amp;E2508,$F$2:$G$7561,2,FALSE))</f>
        <v>0</v>
      </c>
    </row>
    <row r="2509" spans="1:10" x14ac:dyDescent="0.25">
      <c r="A2509">
        <f t="shared" ref="A2509:C2509" si="2004">A1969</f>
        <v>2019</v>
      </c>
      <c r="B2509" t="str">
        <f t="shared" si="2004"/>
        <v>VFM</v>
      </c>
      <c r="C2509">
        <f t="shared" si="2004"/>
        <v>0</v>
      </c>
      <c r="D2509">
        <f>IFERROR(VLOOKUP(C2509,'Enheter, modell og år'!$A$2:$B$31,2,FALSE),0)</f>
        <v>0</v>
      </c>
      <c r="E2509" t="str">
        <f>'Liste detaljert wide'!$H$1</f>
        <v>Utvekslingsbev</v>
      </c>
      <c r="F2509" t="str">
        <f t="shared" si="1994"/>
        <v>2019VFM0Utvekslingsbev</v>
      </c>
      <c r="G2509" s="3">
        <f>'Liste detaljert wide'!H349</f>
        <v>0</v>
      </c>
      <c r="H2509" t="str">
        <f>VLOOKUP(E2509,Def!$B$2:$C$15,2,FALSE)</f>
        <v>Utdanningsinsentiv</v>
      </c>
      <c r="I2509" s="3">
        <f>IF(A2509='Enheter, modell og år'!$F$2-1,0,G2509-VLOOKUP(A2509-1&amp;B2509&amp;C2509&amp;E2509,$F$2:$G$7561,2,FALSE))</f>
        <v>0</v>
      </c>
      <c r="J2509" s="3">
        <f>IF(A2509='Enheter, modell og år'!$F$2-1,0,VLOOKUP(A2509-1&amp;B2509&amp;C2509&amp;E2509,$F$2:$G$7561,2,FALSE))</f>
        <v>0</v>
      </c>
    </row>
    <row r="2510" spans="1:10" x14ac:dyDescent="0.25">
      <c r="A2510">
        <f t="shared" ref="A2510:C2510" si="2005">A1970</f>
        <v>2019</v>
      </c>
      <c r="B2510" t="str">
        <f t="shared" si="2005"/>
        <v>VFM</v>
      </c>
      <c r="C2510">
        <f t="shared" si="2005"/>
        <v>0</v>
      </c>
      <c r="D2510">
        <f>IFERROR(VLOOKUP(C2510,'Enheter, modell og år'!$A$2:$B$31,2,FALSE),0)</f>
        <v>0</v>
      </c>
      <c r="E2510" t="str">
        <f>'Liste detaljert wide'!$H$1</f>
        <v>Utvekslingsbev</v>
      </c>
      <c r="F2510" t="str">
        <f t="shared" si="1994"/>
        <v>2019VFM0Utvekslingsbev</v>
      </c>
      <c r="G2510" s="3">
        <f>'Liste detaljert wide'!H350</f>
        <v>0</v>
      </c>
      <c r="H2510" t="str">
        <f>VLOOKUP(E2510,Def!$B$2:$C$15,2,FALSE)</f>
        <v>Utdanningsinsentiv</v>
      </c>
      <c r="I2510" s="3">
        <f>IF(A2510='Enheter, modell og år'!$F$2-1,0,G2510-VLOOKUP(A2510-1&amp;B2510&amp;C2510&amp;E2510,$F$2:$G$7561,2,FALSE))</f>
        <v>0</v>
      </c>
      <c r="J2510" s="3">
        <f>IF(A2510='Enheter, modell og år'!$F$2-1,0,VLOOKUP(A2510-1&amp;B2510&amp;C2510&amp;E2510,$F$2:$G$7561,2,FALSE))</f>
        <v>0</v>
      </c>
    </row>
    <row r="2511" spans="1:10" x14ac:dyDescent="0.25">
      <c r="A2511">
        <f t="shared" ref="A2511:C2511" si="2006">A1971</f>
        <v>2019</v>
      </c>
      <c r="B2511" t="str">
        <f t="shared" si="2006"/>
        <v>VFM</v>
      </c>
      <c r="C2511">
        <f t="shared" si="2006"/>
        <v>0</v>
      </c>
      <c r="D2511">
        <f>IFERROR(VLOOKUP(C2511,'Enheter, modell og år'!$A$2:$B$31,2,FALSE),0)</f>
        <v>0</v>
      </c>
      <c r="E2511" t="str">
        <f>'Liste detaljert wide'!$H$1</f>
        <v>Utvekslingsbev</v>
      </c>
      <c r="F2511" t="str">
        <f t="shared" si="1994"/>
        <v>2019VFM0Utvekslingsbev</v>
      </c>
      <c r="G2511" s="3">
        <f>'Liste detaljert wide'!H351</f>
        <v>0</v>
      </c>
      <c r="H2511" t="str">
        <f>VLOOKUP(E2511,Def!$B$2:$C$15,2,FALSE)</f>
        <v>Utdanningsinsentiv</v>
      </c>
      <c r="I2511" s="3">
        <f>IF(A2511='Enheter, modell og år'!$F$2-1,0,G2511-VLOOKUP(A2511-1&amp;B2511&amp;C2511&amp;E2511,$F$2:$G$7561,2,FALSE))</f>
        <v>0</v>
      </c>
      <c r="J2511" s="3">
        <f>IF(A2511='Enheter, modell og år'!$F$2-1,0,VLOOKUP(A2511-1&amp;B2511&amp;C2511&amp;E2511,$F$2:$G$7561,2,FALSE))</f>
        <v>0</v>
      </c>
    </row>
    <row r="2512" spans="1:10" x14ac:dyDescent="0.25">
      <c r="A2512">
        <f t="shared" ref="A2512:C2512" si="2007">A1972</f>
        <v>2019</v>
      </c>
      <c r="B2512" t="str">
        <f t="shared" si="2007"/>
        <v>VFM</v>
      </c>
      <c r="C2512">
        <f t="shared" si="2007"/>
        <v>0</v>
      </c>
      <c r="D2512">
        <f>IFERROR(VLOOKUP(C2512,'Enheter, modell og år'!$A$2:$B$31,2,FALSE),0)</f>
        <v>0</v>
      </c>
      <c r="E2512" t="str">
        <f>'Liste detaljert wide'!$H$1</f>
        <v>Utvekslingsbev</v>
      </c>
      <c r="F2512" t="str">
        <f t="shared" si="1994"/>
        <v>2019VFM0Utvekslingsbev</v>
      </c>
      <c r="G2512" s="3">
        <f>'Liste detaljert wide'!H352</f>
        <v>0</v>
      </c>
      <c r="H2512" t="str">
        <f>VLOOKUP(E2512,Def!$B$2:$C$15,2,FALSE)</f>
        <v>Utdanningsinsentiv</v>
      </c>
      <c r="I2512" s="3">
        <f>IF(A2512='Enheter, modell og år'!$F$2-1,0,G2512-VLOOKUP(A2512-1&amp;B2512&amp;C2512&amp;E2512,$F$2:$G$7561,2,FALSE))</f>
        <v>0</v>
      </c>
      <c r="J2512" s="3">
        <f>IF(A2512='Enheter, modell og år'!$F$2-1,0,VLOOKUP(A2512-1&amp;B2512&amp;C2512&amp;E2512,$F$2:$G$7561,2,FALSE))</f>
        <v>0</v>
      </c>
    </row>
    <row r="2513" spans="1:10" x14ac:dyDescent="0.25">
      <c r="A2513">
        <f t="shared" ref="A2513:C2513" si="2008">A1973</f>
        <v>2019</v>
      </c>
      <c r="B2513" t="str">
        <f t="shared" si="2008"/>
        <v>VFM</v>
      </c>
      <c r="C2513">
        <f t="shared" si="2008"/>
        <v>0</v>
      </c>
      <c r="D2513">
        <f>IFERROR(VLOOKUP(C2513,'Enheter, modell og år'!$A$2:$B$31,2,FALSE),0)</f>
        <v>0</v>
      </c>
      <c r="E2513" t="str">
        <f>'Liste detaljert wide'!$H$1</f>
        <v>Utvekslingsbev</v>
      </c>
      <c r="F2513" t="str">
        <f t="shared" si="1994"/>
        <v>2019VFM0Utvekslingsbev</v>
      </c>
      <c r="G2513" s="3">
        <f>'Liste detaljert wide'!H353</f>
        <v>0</v>
      </c>
      <c r="H2513" t="str">
        <f>VLOOKUP(E2513,Def!$B$2:$C$15,2,FALSE)</f>
        <v>Utdanningsinsentiv</v>
      </c>
      <c r="I2513" s="3">
        <f>IF(A2513='Enheter, modell og år'!$F$2-1,0,G2513-VLOOKUP(A2513-1&amp;B2513&amp;C2513&amp;E2513,$F$2:$G$7561,2,FALSE))</f>
        <v>0</v>
      </c>
      <c r="J2513" s="3">
        <f>IF(A2513='Enheter, modell og år'!$F$2-1,0,VLOOKUP(A2513-1&amp;B2513&amp;C2513&amp;E2513,$F$2:$G$7561,2,FALSE))</f>
        <v>0</v>
      </c>
    </row>
    <row r="2514" spans="1:10" x14ac:dyDescent="0.25">
      <c r="A2514">
        <f t="shared" ref="A2514:C2514" si="2009">A1974</f>
        <v>2019</v>
      </c>
      <c r="B2514" t="str">
        <f t="shared" si="2009"/>
        <v>VFM</v>
      </c>
      <c r="C2514">
        <f t="shared" si="2009"/>
        <v>0</v>
      </c>
      <c r="D2514">
        <f>IFERROR(VLOOKUP(C2514,'Enheter, modell og år'!$A$2:$B$31,2,FALSE),0)</f>
        <v>0</v>
      </c>
      <c r="E2514" t="str">
        <f>'Liste detaljert wide'!$H$1</f>
        <v>Utvekslingsbev</v>
      </c>
      <c r="F2514" t="str">
        <f t="shared" si="1994"/>
        <v>2019VFM0Utvekslingsbev</v>
      </c>
      <c r="G2514" s="3">
        <f>'Liste detaljert wide'!H354</f>
        <v>0</v>
      </c>
      <c r="H2514" t="str">
        <f>VLOOKUP(E2514,Def!$B$2:$C$15,2,FALSE)</f>
        <v>Utdanningsinsentiv</v>
      </c>
      <c r="I2514" s="3">
        <f>IF(A2514='Enheter, modell og år'!$F$2-1,0,G2514-VLOOKUP(A2514-1&amp;B2514&amp;C2514&amp;E2514,$F$2:$G$7561,2,FALSE))</f>
        <v>0</v>
      </c>
      <c r="J2514" s="3">
        <f>IF(A2514='Enheter, modell og år'!$F$2-1,0,VLOOKUP(A2514-1&amp;B2514&amp;C2514&amp;E2514,$F$2:$G$7561,2,FALSE))</f>
        <v>0</v>
      </c>
    </row>
    <row r="2515" spans="1:10" x14ac:dyDescent="0.25">
      <c r="A2515">
        <f t="shared" ref="A2515:C2515" si="2010">A1975</f>
        <v>2019</v>
      </c>
      <c r="B2515" t="str">
        <f t="shared" si="2010"/>
        <v>VFM</v>
      </c>
      <c r="C2515">
        <f t="shared" si="2010"/>
        <v>0</v>
      </c>
      <c r="D2515">
        <f>IFERROR(VLOOKUP(C2515,'Enheter, modell og år'!$A$2:$B$31,2,FALSE),0)</f>
        <v>0</v>
      </c>
      <c r="E2515" t="str">
        <f>'Liste detaljert wide'!$H$1</f>
        <v>Utvekslingsbev</v>
      </c>
      <c r="F2515" t="str">
        <f t="shared" si="1994"/>
        <v>2019VFM0Utvekslingsbev</v>
      </c>
      <c r="G2515" s="3">
        <f>'Liste detaljert wide'!H355</f>
        <v>0</v>
      </c>
      <c r="H2515" t="str">
        <f>VLOOKUP(E2515,Def!$B$2:$C$15,2,FALSE)</f>
        <v>Utdanningsinsentiv</v>
      </c>
      <c r="I2515" s="3">
        <f>IF(A2515='Enheter, modell og år'!$F$2-1,0,G2515-VLOOKUP(A2515-1&amp;B2515&amp;C2515&amp;E2515,$F$2:$G$7561,2,FALSE))</f>
        <v>0</v>
      </c>
      <c r="J2515" s="3">
        <f>IF(A2515='Enheter, modell og år'!$F$2-1,0,VLOOKUP(A2515-1&amp;B2515&amp;C2515&amp;E2515,$F$2:$G$7561,2,FALSE))</f>
        <v>0</v>
      </c>
    </row>
    <row r="2516" spans="1:10" x14ac:dyDescent="0.25">
      <c r="A2516">
        <f t="shared" ref="A2516:C2516" si="2011">A1976</f>
        <v>2019</v>
      </c>
      <c r="B2516" t="str">
        <f t="shared" si="2011"/>
        <v>VFM</v>
      </c>
      <c r="C2516">
        <f t="shared" si="2011"/>
        <v>0</v>
      </c>
      <c r="D2516">
        <f>IFERROR(VLOOKUP(C2516,'Enheter, modell og år'!$A$2:$B$31,2,FALSE),0)</f>
        <v>0</v>
      </c>
      <c r="E2516" t="str">
        <f>'Liste detaljert wide'!$H$1</f>
        <v>Utvekslingsbev</v>
      </c>
      <c r="F2516" t="str">
        <f t="shared" si="1994"/>
        <v>2019VFM0Utvekslingsbev</v>
      </c>
      <c r="G2516" s="3">
        <f>'Liste detaljert wide'!H356</f>
        <v>0</v>
      </c>
      <c r="H2516" t="str">
        <f>VLOOKUP(E2516,Def!$B$2:$C$15,2,FALSE)</f>
        <v>Utdanningsinsentiv</v>
      </c>
      <c r="I2516" s="3">
        <f>IF(A2516='Enheter, modell og år'!$F$2-1,0,G2516-VLOOKUP(A2516-1&amp;B2516&amp;C2516&amp;E2516,$F$2:$G$7561,2,FALSE))</f>
        <v>0</v>
      </c>
      <c r="J2516" s="3">
        <f>IF(A2516='Enheter, modell og år'!$F$2-1,0,VLOOKUP(A2516-1&amp;B2516&amp;C2516&amp;E2516,$F$2:$G$7561,2,FALSE))</f>
        <v>0</v>
      </c>
    </row>
    <row r="2517" spans="1:10" x14ac:dyDescent="0.25">
      <c r="A2517">
        <f t="shared" ref="A2517:C2517" si="2012">A1977</f>
        <v>2019</v>
      </c>
      <c r="B2517" t="str">
        <f t="shared" si="2012"/>
        <v>VFM</v>
      </c>
      <c r="C2517">
        <f t="shared" si="2012"/>
        <v>0</v>
      </c>
      <c r="D2517">
        <f>IFERROR(VLOOKUP(C2517,'Enheter, modell og år'!$A$2:$B$31,2,FALSE),0)</f>
        <v>0</v>
      </c>
      <c r="E2517" t="str">
        <f>'Liste detaljert wide'!$H$1</f>
        <v>Utvekslingsbev</v>
      </c>
      <c r="F2517" t="str">
        <f t="shared" si="1994"/>
        <v>2019VFM0Utvekslingsbev</v>
      </c>
      <c r="G2517" s="3">
        <f>'Liste detaljert wide'!H357</f>
        <v>0</v>
      </c>
      <c r="H2517" t="str">
        <f>VLOOKUP(E2517,Def!$B$2:$C$15,2,FALSE)</f>
        <v>Utdanningsinsentiv</v>
      </c>
      <c r="I2517" s="3">
        <f>IF(A2517='Enheter, modell og år'!$F$2-1,0,G2517-VLOOKUP(A2517-1&amp;B2517&amp;C2517&amp;E2517,$F$2:$G$7561,2,FALSE))</f>
        <v>0</v>
      </c>
      <c r="J2517" s="3">
        <f>IF(A2517='Enheter, modell og år'!$F$2-1,0,VLOOKUP(A2517-1&amp;B2517&amp;C2517&amp;E2517,$F$2:$G$7561,2,FALSE))</f>
        <v>0</v>
      </c>
    </row>
    <row r="2518" spans="1:10" x14ac:dyDescent="0.25">
      <c r="A2518">
        <f t="shared" ref="A2518:C2518" si="2013">A1978</f>
        <v>2019</v>
      </c>
      <c r="B2518" t="str">
        <f t="shared" si="2013"/>
        <v>VFM</v>
      </c>
      <c r="C2518">
        <f t="shared" si="2013"/>
        <v>0</v>
      </c>
      <c r="D2518">
        <f>IFERROR(VLOOKUP(C2518,'Enheter, modell og år'!$A$2:$B$31,2,FALSE),0)</f>
        <v>0</v>
      </c>
      <c r="E2518" t="str">
        <f>'Liste detaljert wide'!$H$1</f>
        <v>Utvekslingsbev</v>
      </c>
      <c r="F2518" t="str">
        <f t="shared" si="1994"/>
        <v>2019VFM0Utvekslingsbev</v>
      </c>
      <c r="G2518" s="3">
        <f>'Liste detaljert wide'!H358</f>
        <v>0</v>
      </c>
      <c r="H2518" t="str">
        <f>VLOOKUP(E2518,Def!$B$2:$C$15,2,FALSE)</f>
        <v>Utdanningsinsentiv</v>
      </c>
      <c r="I2518" s="3">
        <f>IF(A2518='Enheter, modell og år'!$F$2-1,0,G2518-VLOOKUP(A2518-1&amp;B2518&amp;C2518&amp;E2518,$F$2:$G$7561,2,FALSE))</f>
        <v>0</v>
      </c>
      <c r="J2518" s="3">
        <f>IF(A2518='Enheter, modell og år'!$F$2-1,0,VLOOKUP(A2518-1&amp;B2518&amp;C2518&amp;E2518,$F$2:$G$7561,2,FALSE))</f>
        <v>0</v>
      </c>
    </row>
    <row r="2519" spans="1:10" x14ac:dyDescent="0.25">
      <c r="A2519">
        <f t="shared" ref="A2519:C2519" si="2014">A1979</f>
        <v>2019</v>
      </c>
      <c r="B2519" t="str">
        <f t="shared" si="2014"/>
        <v>VFM</v>
      </c>
      <c r="C2519">
        <f t="shared" si="2014"/>
        <v>0</v>
      </c>
      <c r="D2519">
        <f>IFERROR(VLOOKUP(C2519,'Enheter, modell og år'!$A$2:$B$31,2,FALSE),0)</f>
        <v>0</v>
      </c>
      <c r="E2519" t="str">
        <f>'Liste detaljert wide'!$H$1</f>
        <v>Utvekslingsbev</v>
      </c>
      <c r="F2519" t="str">
        <f t="shared" si="1994"/>
        <v>2019VFM0Utvekslingsbev</v>
      </c>
      <c r="G2519" s="3">
        <f>'Liste detaljert wide'!H359</f>
        <v>0</v>
      </c>
      <c r="H2519" t="str">
        <f>VLOOKUP(E2519,Def!$B$2:$C$15,2,FALSE)</f>
        <v>Utdanningsinsentiv</v>
      </c>
      <c r="I2519" s="3">
        <f>IF(A2519='Enheter, modell og år'!$F$2-1,0,G2519-VLOOKUP(A2519-1&amp;B2519&amp;C2519&amp;E2519,$F$2:$G$7561,2,FALSE))</f>
        <v>0</v>
      </c>
      <c r="J2519" s="3">
        <f>IF(A2519='Enheter, modell og år'!$F$2-1,0,VLOOKUP(A2519-1&amp;B2519&amp;C2519&amp;E2519,$F$2:$G$7561,2,FALSE))</f>
        <v>0</v>
      </c>
    </row>
    <row r="2520" spans="1:10" x14ac:dyDescent="0.25">
      <c r="A2520">
        <f t="shared" ref="A2520:C2520" si="2015">A1980</f>
        <v>2019</v>
      </c>
      <c r="B2520" t="str">
        <f t="shared" si="2015"/>
        <v>VFM</v>
      </c>
      <c r="C2520">
        <f t="shared" si="2015"/>
        <v>0</v>
      </c>
      <c r="D2520">
        <f>IFERROR(VLOOKUP(C2520,'Enheter, modell og år'!$A$2:$B$31,2,FALSE),0)</f>
        <v>0</v>
      </c>
      <c r="E2520" t="str">
        <f>'Liste detaljert wide'!$H$1</f>
        <v>Utvekslingsbev</v>
      </c>
      <c r="F2520" t="str">
        <f t="shared" si="1994"/>
        <v>2019VFM0Utvekslingsbev</v>
      </c>
      <c r="G2520" s="3">
        <f>'Liste detaljert wide'!H360</f>
        <v>0</v>
      </c>
      <c r="H2520" t="str">
        <f>VLOOKUP(E2520,Def!$B$2:$C$15,2,FALSE)</f>
        <v>Utdanningsinsentiv</v>
      </c>
      <c r="I2520" s="3">
        <f>IF(A2520='Enheter, modell og år'!$F$2-1,0,G2520-VLOOKUP(A2520-1&amp;B2520&amp;C2520&amp;E2520,$F$2:$G$7561,2,FALSE))</f>
        <v>0</v>
      </c>
      <c r="J2520" s="3">
        <f>IF(A2520='Enheter, modell og år'!$F$2-1,0,VLOOKUP(A2520-1&amp;B2520&amp;C2520&amp;E2520,$F$2:$G$7561,2,FALSE))</f>
        <v>0</v>
      </c>
    </row>
    <row r="2521" spans="1:10" x14ac:dyDescent="0.25">
      <c r="A2521">
        <f t="shared" ref="A2521:C2521" si="2016">A1981</f>
        <v>2019</v>
      </c>
      <c r="B2521" t="str">
        <f t="shared" si="2016"/>
        <v>VFM</v>
      </c>
      <c r="C2521">
        <f t="shared" si="2016"/>
        <v>0</v>
      </c>
      <c r="D2521">
        <f>IFERROR(VLOOKUP(C2521,'Enheter, modell og år'!$A$2:$B$31,2,FALSE),0)</f>
        <v>0</v>
      </c>
      <c r="E2521" t="str">
        <f>'Liste detaljert wide'!$H$1</f>
        <v>Utvekslingsbev</v>
      </c>
      <c r="F2521" t="str">
        <f t="shared" si="1994"/>
        <v>2019VFM0Utvekslingsbev</v>
      </c>
      <c r="G2521" s="3">
        <f>'Liste detaljert wide'!H361</f>
        <v>0</v>
      </c>
      <c r="H2521" t="str">
        <f>VLOOKUP(E2521,Def!$B$2:$C$15,2,FALSE)</f>
        <v>Utdanningsinsentiv</v>
      </c>
      <c r="I2521" s="3">
        <f>IF(A2521='Enheter, modell og år'!$F$2-1,0,G2521-VLOOKUP(A2521-1&amp;B2521&amp;C2521&amp;E2521,$F$2:$G$7561,2,FALSE))</f>
        <v>0</v>
      </c>
      <c r="J2521" s="3">
        <f>IF(A2521='Enheter, modell og år'!$F$2-1,0,VLOOKUP(A2521-1&amp;B2521&amp;C2521&amp;E2521,$F$2:$G$7561,2,FALSE))</f>
        <v>0</v>
      </c>
    </row>
    <row r="2522" spans="1:10" x14ac:dyDescent="0.25">
      <c r="A2522">
        <f t="shared" ref="A2522:C2522" si="2017">A1982</f>
        <v>2020</v>
      </c>
      <c r="B2522" t="str">
        <f t="shared" si="2017"/>
        <v>VFM</v>
      </c>
      <c r="C2522">
        <f t="shared" si="2017"/>
        <v>0</v>
      </c>
      <c r="D2522">
        <f>IFERROR(VLOOKUP(C2522,'Enheter, modell og år'!$A$2:$B$31,2,FALSE),0)</f>
        <v>0</v>
      </c>
      <c r="E2522" t="str">
        <f>'Liste detaljert wide'!$H$1</f>
        <v>Utvekslingsbev</v>
      </c>
      <c r="F2522" t="str">
        <f t="shared" si="1994"/>
        <v>2020VFM0Utvekslingsbev</v>
      </c>
      <c r="G2522" s="3">
        <f>'Liste detaljert wide'!H362</f>
        <v>0</v>
      </c>
      <c r="H2522" t="str">
        <f>VLOOKUP(E2522,Def!$B$2:$C$15,2,FALSE)</f>
        <v>Utdanningsinsentiv</v>
      </c>
      <c r="I2522" s="3">
        <f>IF(A2522='Enheter, modell og år'!$F$2-1,0,G2522-VLOOKUP(A2522-1&amp;B2522&amp;C2522&amp;E2522,$F$2:$G$7561,2,FALSE))</f>
        <v>0</v>
      </c>
      <c r="J2522" s="3">
        <f>IF(A2522='Enheter, modell og år'!$F$2-1,0,VLOOKUP(A2522-1&amp;B2522&amp;C2522&amp;E2522,$F$2:$G$7561,2,FALSE))</f>
        <v>0</v>
      </c>
    </row>
    <row r="2523" spans="1:10" x14ac:dyDescent="0.25">
      <c r="A2523">
        <f t="shared" ref="A2523:C2523" si="2018">A1983</f>
        <v>2020</v>
      </c>
      <c r="B2523" t="str">
        <f t="shared" si="2018"/>
        <v>VFM</v>
      </c>
      <c r="C2523">
        <f t="shared" si="2018"/>
        <v>0</v>
      </c>
      <c r="D2523">
        <f>IFERROR(VLOOKUP(C2523,'Enheter, modell og år'!$A$2:$B$31,2,FALSE),0)</f>
        <v>0</v>
      </c>
      <c r="E2523" t="str">
        <f>'Liste detaljert wide'!$H$1</f>
        <v>Utvekslingsbev</v>
      </c>
      <c r="F2523" t="str">
        <f t="shared" si="1994"/>
        <v>2020VFM0Utvekslingsbev</v>
      </c>
      <c r="G2523" s="3">
        <f>'Liste detaljert wide'!H363</f>
        <v>0</v>
      </c>
      <c r="H2523" t="str">
        <f>VLOOKUP(E2523,Def!$B$2:$C$15,2,FALSE)</f>
        <v>Utdanningsinsentiv</v>
      </c>
      <c r="I2523" s="3">
        <f>IF(A2523='Enheter, modell og år'!$F$2-1,0,G2523-VLOOKUP(A2523-1&amp;B2523&amp;C2523&amp;E2523,$F$2:$G$7561,2,FALSE))</f>
        <v>0</v>
      </c>
      <c r="J2523" s="3">
        <f>IF(A2523='Enheter, modell og år'!$F$2-1,0,VLOOKUP(A2523-1&amp;B2523&amp;C2523&amp;E2523,$F$2:$G$7561,2,FALSE))</f>
        <v>0</v>
      </c>
    </row>
    <row r="2524" spans="1:10" x14ac:dyDescent="0.25">
      <c r="A2524">
        <f t="shared" ref="A2524:C2524" si="2019">A1984</f>
        <v>2020</v>
      </c>
      <c r="B2524" t="str">
        <f t="shared" si="2019"/>
        <v>VFM</v>
      </c>
      <c r="C2524">
        <f t="shared" si="2019"/>
        <v>0</v>
      </c>
      <c r="D2524">
        <f>IFERROR(VLOOKUP(C2524,'Enheter, modell og år'!$A$2:$B$31,2,FALSE),0)</f>
        <v>0</v>
      </c>
      <c r="E2524" t="str">
        <f>'Liste detaljert wide'!$H$1</f>
        <v>Utvekslingsbev</v>
      </c>
      <c r="F2524" t="str">
        <f t="shared" si="1994"/>
        <v>2020VFM0Utvekslingsbev</v>
      </c>
      <c r="G2524" s="3">
        <f>'Liste detaljert wide'!H364</f>
        <v>0</v>
      </c>
      <c r="H2524" t="str">
        <f>VLOOKUP(E2524,Def!$B$2:$C$15,2,FALSE)</f>
        <v>Utdanningsinsentiv</v>
      </c>
      <c r="I2524" s="3">
        <f>IF(A2524='Enheter, modell og år'!$F$2-1,0,G2524-VLOOKUP(A2524-1&amp;B2524&amp;C2524&amp;E2524,$F$2:$G$7561,2,FALSE))</f>
        <v>0</v>
      </c>
      <c r="J2524" s="3">
        <f>IF(A2524='Enheter, modell og år'!$F$2-1,0,VLOOKUP(A2524-1&amp;B2524&amp;C2524&amp;E2524,$F$2:$G$7561,2,FALSE))</f>
        <v>0</v>
      </c>
    </row>
    <row r="2525" spans="1:10" x14ac:dyDescent="0.25">
      <c r="A2525">
        <f t="shared" ref="A2525:C2525" si="2020">A1985</f>
        <v>2020</v>
      </c>
      <c r="B2525" t="str">
        <f t="shared" si="2020"/>
        <v>VFM</v>
      </c>
      <c r="C2525">
        <f t="shared" si="2020"/>
        <v>0</v>
      </c>
      <c r="D2525">
        <f>IFERROR(VLOOKUP(C2525,'Enheter, modell og år'!$A$2:$B$31,2,FALSE),0)</f>
        <v>0</v>
      </c>
      <c r="E2525" t="str">
        <f>'Liste detaljert wide'!$H$1</f>
        <v>Utvekslingsbev</v>
      </c>
      <c r="F2525" t="str">
        <f t="shared" si="1994"/>
        <v>2020VFM0Utvekslingsbev</v>
      </c>
      <c r="G2525" s="3">
        <f>'Liste detaljert wide'!H365</f>
        <v>0</v>
      </c>
      <c r="H2525" t="str">
        <f>VLOOKUP(E2525,Def!$B$2:$C$15,2,FALSE)</f>
        <v>Utdanningsinsentiv</v>
      </c>
      <c r="I2525" s="3">
        <f>IF(A2525='Enheter, modell og år'!$F$2-1,0,G2525-VLOOKUP(A2525-1&amp;B2525&amp;C2525&amp;E2525,$F$2:$G$7561,2,FALSE))</f>
        <v>0</v>
      </c>
      <c r="J2525" s="3">
        <f>IF(A2525='Enheter, modell og år'!$F$2-1,0,VLOOKUP(A2525-1&amp;B2525&amp;C2525&amp;E2525,$F$2:$G$7561,2,FALSE))</f>
        <v>0</v>
      </c>
    </row>
    <row r="2526" spans="1:10" x14ac:dyDescent="0.25">
      <c r="A2526">
        <f t="shared" ref="A2526:C2526" si="2021">A1986</f>
        <v>2020</v>
      </c>
      <c r="B2526" t="str">
        <f t="shared" si="2021"/>
        <v>VFM</v>
      </c>
      <c r="C2526">
        <f t="shared" si="2021"/>
        <v>0</v>
      </c>
      <c r="D2526">
        <f>IFERROR(VLOOKUP(C2526,'Enheter, modell og år'!$A$2:$B$31,2,FALSE),0)</f>
        <v>0</v>
      </c>
      <c r="E2526" t="str">
        <f>'Liste detaljert wide'!$H$1</f>
        <v>Utvekslingsbev</v>
      </c>
      <c r="F2526" t="str">
        <f t="shared" si="1994"/>
        <v>2020VFM0Utvekslingsbev</v>
      </c>
      <c r="G2526" s="3">
        <f>'Liste detaljert wide'!H366</f>
        <v>0</v>
      </c>
      <c r="H2526" t="str">
        <f>VLOOKUP(E2526,Def!$B$2:$C$15,2,FALSE)</f>
        <v>Utdanningsinsentiv</v>
      </c>
      <c r="I2526" s="3">
        <f>IF(A2526='Enheter, modell og år'!$F$2-1,0,G2526-VLOOKUP(A2526-1&amp;B2526&amp;C2526&amp;E2526,$F$2:$G$7561,2,FALSE))</f>
        <v>0</v>
      </c>
      <c r="J2526" s="3">
        <f>IF(A2526='Enheter, modell og år'!$F$2-1,0,VLOOKUP(A2526-1&amp;B2526&amp;C2526&amp;E2526,$F$2:$G$7561,2,FALSE))</f>
        <v>0</v>
      </c>
    </row>
    <row r="2527" spans="1:10" x14ac:dyDescent="0.25">
      <c r="A2527">
        <f t="shared" ref="A2527:C2527" si="2022">A1987</f>
        <v>2020</v>
      </c>
      <c r="B2527" t="str">
        <f t="shared" si="2022"/>
        <v>VFM</v>
      </c>
      <c r="C2527">
        <f t="shared" si="2022"/>
        <v>0</v>
      </c>
      <c r="D2527">
        <f>IFERROR(VLOOKUP(C2527,'Enheter, modell og år'!$A$2:$B$31,2,FALSE),0)</f>
        <v>0</v>
      </c>
      <c r="E2527" t="str">
        <f>'Liste detaljert wide'!$H$1</f>
        <v>Utvekslingsbev</v>
      </c>
      <c r="F2527" t="str">
        <f t="shared" si="1994"/>
        <v>2020VFM0Utvekslingsbev</v>
      </c>
      <c r="G2527" s="3">
        <f>'Liste detaljert wide'!H367</f>
        <v>0</v>
      </c>
      <c r="H2527" t="str">
        <f>VLOOKUP(E2527,Def!$B$2:$C$15,2,FALSE)</f>
        <v>Utdanningsinsentiv</v>
      </c>
      <c r="I2527" s="3">
        <f>IF(A2527='Enheter, modell og år'!$F$2-1,0,G2527-VLOOKUP(A2527-1&amp;B2527&amp;C2527&amp;E2527,$F$2:$G$7561,2,FALSE))</f>
        <v>0</v>
      </c>
      <c r="J2527" s="3">
        <f>IF(A2527='Enheter, modell og år'!$F$2-1,0,VLOOKUP(A2527-1&amp;B2527&amp;C2527&amp;E2527,$F$2:$G$7561,2,FALSE))</f>
        <v>0</v>
      </c>
    </row>
    <row r="2528" spans="1:10" x14ac:dyDescent="0.25">
      <c r="A2528">
        <f t="shared" ref="A2528:C2528" si="2023">A1988</f>
        <v>2020</v>
      </c>
      <c r="B2528" t="str">
        <f t="shared" si="2023"/>
        <v>VFM</v>
      </c>
      <c r="C2528">
        <f t="shared" si="2023"/>
        <v>0</v>
      </c>
      <c r="D2528">
        <f>IFERROR(VLOOKUP(C2528,'Enheter, modell og år'!$A$2:$B$31,2,FALSE),0)</f>
        <v>0</v>
      </c>
      <c r="E2528" t="str">
        <f>'Liste detaljert wide'!$H$1</f>
        <v>Utvekslingsbev</v>
      </c>
      <c r="F2528" t="str">
        <f t="shared" si="1994"/>
        <v>2020VFM0Utvekslingsbev</v>
      </c>
      <c r="G2528" s="3">
        <f>'Liste detaljert wide'!H368</f>
        <v>0</v>
      </c>
      <c r="H2528" t="str">
        <f>VLOOKUP(E2528,Def!$B$2:$C$15,2,FALSE)</f>
        <v>Utdanningsinsentiv</v>
      </c>
      <c r="I2528" s="3">
        <f>IF(A2528='Enheter, modell og år'!$F$2-1,0,G2528-VLOOKUP(A2528-1&amp;B2528&amp;C2528&amp;E2528,$F$2:$G$7561,2,FALSE))</f>
        <v>0</v>
      </c>
      <c r="J2528" s="3">
        <f>IF(A2528='Enheter, modell og år'!$F$2-1,0,VLOOKUP(A2528-1&amp;B2528&amp;C2528&amp;E2528,$F$2:$G$7561,2,FALSE))</f>
        <v>0</v>
      </c>
    </row>
    <row r="2529" spans="1:10" x14ac:dyDescent="0.25">
      <c r="A2529">
        <f t="shared" ref="A2529:C2529" si="2024">A1989</f>
        <v>2020</v>
      </c>
      <c r="B2529" t="str">
        <f t="shared" si="2024"/>
        <v>VFM</v>
      </c>
      <c r="C2529">
        <f t="shared" si="2024"/>
        <v>0</v>
      </c>
      <c r="D2529">
        <f>IFERROR(VLOOKUP(C2529,'Enheter, modell og år'!$A$2:$B$31,2,FALSE),0)</f>
        <v>0</v>
      </c>
      <c r="E2529" t="str">
        <f>'Liste detaljert wide'!$H$1</f>
        <v>Utvekslingsbev</v>
      </c>
      <c r="F2529" t="str">
        <f t="shared" si="1994"/>
        <v>2020VFM0Utvekslingsbev</v>
      </c>
      <c r="G2529" s="3">
        <f>'Liste detaljert wide'!H369</f>
        <v>0</v>
      </c>
      <c r="H2529" t="str">
        <f>VLOOKUP(E2529,Def!$B$2:$C$15,2,FALSE)</f>
        <v>Utdanningsinsentiv</v>
      </c>
      <c r="I2529" s="3">
        <f>IF(A2529='Enheter, modell og år'!$F$2-1,0,G2529-VLOOKUP(A2529-1&amp;B2529&amp;C2529&amp;E2529,$F$2:$G$7561,2,FALSE))</f>
        <v>0</v>
      </c>
      <c r="J2529" s="3">
        <f>IF(A2529='Enheter, modell og år'!$F$2-1,0,VLOOKUP(A2529-1&amp;B2529&amp;C2529&amp;E2529,$F$2:$G$7561,2,FALSE))</f>
        <v>0</v>
      </c>
    </row>
    <row r="2530" spans="1:10" x14ac:dyDescent="0.25">
      <c r="A2530">
        <f t="shared" ref="A2530:C2530" si="2025">A1990</f>
        <v>2020</v>
      </c>
      <c r="B2530" t="str">
        <f t="shared" si="2025"/>
        <v>VFM</v>
      </c>
      <c r="C2530">
        <f t="shared" si="2025"/>
        <v>0</v>
      </c>
      <c r="D2530">
        <f>IFERROR(VLOOKUP(C2530,'Enheter, modell og år'!$A$2:$B$31,2,FALSE),0)</f>
        <v>0</v>
      </c>
      <c r="E2530" t="str">
        <f>'Liste detaljert wide'!$H$1</f>
        <v>Utvekslingsbev</v>
      </c>
      <c r="F2530" t="str">
        <f t="shared" si="1994"/>
        <v>2020VFM0Utvekslingsbev</v>
      </c>
      <c r="G2530" s="3">
        <f>'Liste detaljert wide'!H370</f>
        <v>0</v>
      </c>
      <c r="H2530" t="str">
        <f>VLOOKUP(E2530,Def!$B$2:$C$15,2,FALSE)</f>
        <v>Utdanningsinsentiv</v>
      </c>
      <c r="I2530" s="3">
        <f>IF(A2530='Enheter, modell og år'!$F$2-1,0,G2530-VLOOKUP(A2530-1&amp;B2530&amp;C2530&amp;E2530,$F$2:$G$7561,2,FALSE))</f>
        <v>0</v>
      </c>
      <c r="J2530" s="3">
        <f>IF(A2530='Enheter, modell og år'!$F$2-1,0,VLOOKUP(A2530-1&amp;B2530&amp;C2530&amp;E2530,$F$2:$G$7561,2,FALSE))</f>
        <v>0</v>
      </c>
    </row>
    <row r="2531" spans="1:10" x14ac:dyDescent="0.25">
      <c r="A2531">
        <f t="shared" ref="A2531:C2531" si="2026">A1991</f>
        <v>2020</v>
      </c>
      <c r="B2531" t="str">
        <f t="shared" si="2026"/>
        <v>VFM</v>
      </c>
      <c r="C2531">
        <f t="shared" si="2026"/>
        <v>0</v>
      </c>
      <c r="D2531">
        <f>IFERROR(VLOOKUP(C2531,'Enheter, modell og år'!$A$2:$B$31,2,FALSE),0)</f>
        <v>0</v>
      </c>
      <c r="E2531" t="str">
        <f>'Liste detaljert wide'!$H$1</f>
        <v>Utvekslingsbev</v>
      </c>
      <c r="F2531" t="str">
        <f t="shared" si="1994"/>
        <v>2020VFM0Utvekslingsbev</v>
      </c>
      <c r="G2531" s="3">
        <f>'Liste detaljert wide'!H371</f>
        <v>0</v>
      </c>
      <c r="H2531" t="str">
        <f>VLOOKUP(E2531,Def!$B$2:$C$15,2,FALSE)</f>
        <v>Utdanningsinsentiv</v>
      </c>
      <c r="I2531" s="3">
        <f>IF(A2531='Enheter, modell og år'!$F$2-1,0,G2531-VLOOKUP(A2531-1&amp;B2531&amp;C2531&amp;E2531,$F$2:$G$7561,2,FALSE))</f>
        <v>0</v>
      </c>
      <c r="J2531" s="3">
        <f>IF(A2531='Enheter, modell og år'!$F$2-1,0,VLOOKUP(A2531-1&amp;B2531&amp;C2531&amp;E2531,$F$2:$G$7561,2,FALSE))</f>
        <v>0</v>
      </c>
    </row>
    <row r="2532" spans="1:10" x14ac:dyDescent="0.25">
      <c r="A2532">
        <f t="shared" ref="A2532:C2532" si="2027">A1992</f>
        <v>2020</v>
      </c>
      <c r="B2532" t="str">
        <f t="shared" si="2027"/>
        <v>VFM</v>
      </c>
      <c r="C2532">
        <f t="shared" si="2027"/>
        <v>0</v>
      </c>
      <c r="D2532">
        <f>IFERROR(VLOOKUP(C2532,'Enheter, modell og år'!$A$2:$B$31,2,FALSE),0)</f>
        <v>0</v>
      </c>
      <c r="E2532" t="str">
        <f>'Liste detaljert wide'!$H$1</f>
        <v>Utvekslingsbev</v>
      </c>
      <c r="F2532" t="str">
        <f t="shared" si="1994"/>
        <v>2020VFM0Utvekslingsbev</v>
      </c>
      <c r="G2532" s="3">
        <f>'Liste detaljert wide'!H372</f>
        <v>0</v>
      </c>
      <c r="H2532" t="str">
        <f>VLOOKUP(E2532,Def!$B$2:$C$15,2,FALSE)</f>
        <v>Utdanningsinsentiv</v>
      </c>
      <c r="I2532" s="3">
        <f>IF(A2532='Enheter, modell og år'!$F$2-1,0,G2532-VLOOKUP(A2532-1&amp;B2532&amp;C2532&amp;E2532,$F$2:$G$7561,2,FALSE))</f>
        <v>0</v>
      </c>
      <c r="J2532" s="3">
        <f>IF(A2532='Enheter, modell og år'!$F$2-1,0,VLOOKUP(A2532-1&amp;B2532&amp;C2532&amp;E2532,$F$2:$G$7561,2,FALSE))</f>
        <v>0</v>
      </c>
    </row>
    <row r="2533" spans="1:10" x14ac:dyDescent="0.25">
      <c r="A2533">
        <f t="shared" ref="A2533:C2533" si="2028">A1993</f>
        <v>2020</v>
      </c>
      <c r="B2533" t="str">
        <f t="shared" si="2028"/>
        <v>VFM</v>
      </c>
      <c r="C2533">
        <f t="shared" si="2028"/>
        <v>0</v>
      </c>
      <c r="D2533">
        <f>IFERROR(VLOOKUP(C2533,'Enheter, modell og år'!$A$2:$B$31,2,FALSE),0)</f>
        <v>0</v>
      </c>
      <c r="E2533" t="str">
        <f>'Liste detaljert wide'!$H$1</f>
        <v>Utvekslingsbev</v>
      </c>
      <c r="F2533" t="str">
        <f t="shared" si="1994"/>
        <v>2020VFM0Utvekslingsbev</v>
      </c>
      <c r="G2533" s="3">
        <f>'Liste detaljert wide'!H373</f>
        <v>0</v>
      </c>
      <c r="H2533" t="str">
        <f>VLOOKUP(E2533,Def!$B$2:$C$15,2,FALSE)</f>
        <v>Utdanningsinsentiv</v>
      </c>
      <c r="I2533" s="3">
        <f>IF(A2533='Enheter, modell og år'!$F$2-1,0,G2533-VLOOKUP(A2533-1&amp;B2533&amp;C2533&amp;E2533,$F$2:$G$7561,2,FALSE))</f>
        <v>0</v>
      </c>
      <c r="J2533" s="3">
        <f>IF(A2533='Enheter, modell og år'!$F$2-1,0,VLOOKUP(A2533-1&amp;B2533&amp;C2533&amp;E2533,$F$2:$G$7561,2,FALSE))</f>
        <v>0</v>
      </c>
    </row>
    <row r="2534" spans="1:10" x14ac:dyDescent="0.25">
      <c r="A2534">
        <f t="shared" ref="A2534:C2534" si="2029">A1994</f>
        <v>2020</v>
      </c>
      <c r="B2534" t="str">
        <f t="shared" si="2029"/>
        <v>VFM</v>
      </c>
      <c r="C2534">
        <f t="shared" si="2029"/>
        <v>0</v>
      </c>
      <c r="D2534">
        <f>IFERROR(VLOOKUP(C2534,'Enheter, modell og år'!$A$2:$B$31,2,FALSE),0)</f>
        <v>0</v>
      </c>
      <c r="E2534" t="str">
        <f>'Liste detaljert wide'!$H$1</f>
        <v>Utvekslingsbev</v>
      </c>
      <c r="F2534" t="str">
        <f t="shared" si="1994"/>
        <v>2020VFM0Utvekslingsbev</v>
      </c>
      <c r="G2534" s="3">
        <f>'Liste detaljert wide'!H374</f>
        <v>0</v>
      </c>
      <c r="H2534" t="str">
        <f>VLOOKUP(E2534,Def!$B$2:$C$15,2,FALSE)</f>
        <v>Utdanningsinsentiv</v>
      </c>
      <c r="I2534" s="3">
        <f>IF(A2534='Enheter, modell og år'!$F$2-1,0,G2534-VLOOKUP(A2534-1&amp;B2534&amp;C2534&amp;E2534,$F$2:$G$7561,2,FALSE))</f>
        <v>0</v>
      </c>
      <c r="J2534" s="3">
        <f>IF(A2534='Enheter, modell og år'!$F$2-1,0,VLOOKUP(A2534-1&amp;B2534&amp;C2534&amp;E2534,$F$2:$G$7561,2,FALSE))</f>
        <v>0</v>
      </c>
    </row>
    <row r="2535" spans="1:10" x14ac:dyDescent="0.25">
      <c r="A2535">
        <f t="shared" ref="A2535:C2535" si="2030">A1995</f>
        <v>2020</v>
      </c>
      <c r="B2535" t="str">
        <f t="shared" si="2030"/>
        <v>VFM</v>
      </c>
      <c r="C2535">
        <f t="shared" si="2030"/>
        <v>0</v>
      </c>
      <c r="D2535">
        <f>IFERROR(VLOOKUP(C2535,'Enheter, modell og år'!$A$2:$B$31,2,FALSE),0)</f>
        <v>0</v>
      </c>
      <c r="E2535" t="str">
        <f>'Liste detaljert wide'!$H$1</f>
        <v>Utvekslingsbev</v>
      </c>
      <c r="F2535" t="str">
        <f t="shared" si="1994"/>
        <v>2020VFM0Utvekslingsbev</v>
      </c>
      <c r="G2535" s="3">
        <f>'Liste detaljert wide'!H375</f>
        <v>0</v>
      </c>
      <c r="H2535" t="str">
        <f>VLOOKUP(E2535,Def!$B$2:$C$15,2,FALSE)</f>
        <v>Utdanningsinsentiv</v>
      </c>
      <c r="I2535" s="3">
        <f>IF(A2535='Enheter, modell og år'!$F$2-1,0,G2535-VLOOKUP(A2535-1&amp;B2535&amp;C2535&amp;E2535,$F$2:$G$7561,2,FALSE))</f>
        <v>0</v>
      </c>
      <c r="J2535" s="3">
        <f>IF(A2535='Enheter, modell og år'!$F$2-1,0,VLOOKUP(A2535-1&amp;B2535&amp;C2535&amp;E2535,$F$2:$G$7561,2,FALSE))</f>
        <v>0</v>
      </c>
    </row>
    <row r="2536" spans="1:10" x14ac:dyDescent="0.25">
      <c r="A2536">
        <f t="shared" ref="A2536:C2536" si="2031">A1996</f>
        <v>2020</v>
      </c>
      <c r="B2536" t="str">
        <f t="shared" si="2031"/>
        <v>VFM</v>
      </c>
      <c r="C2536">
        <f t="shared" si="2031"/>
        <v>0</v>
      </c>
      <c r="D2536">
        <f>IFERROR(VLOOKUP(C2536,'Enheter, modell og år'!$A$2:$B$31,2,FALSE),0)</f>
        <v>0</v>
      </c>
      <c r="E2536" t="str">
        <f>'Liste detaljert wide'!$H$1</f>
        <v>Utvekslingsbev</v>
      </c>
      <c r="F2536" t="str">
        <f t="shared" si="1994"/>
        <v>2020VFM0Utvekslingsbev</v>
      </c>
      <c r="G2536" s="3">
        <f>'Liste detaljert wide'!H376</f>
        <v>0</v>
      </c>
      <c r="H2536" t="str">
        <f>VLOOKUP(E2536,Def!$B$2:$C$15,2,FALSE)</f>
        <v>Utdanningsinsentiv</v>
      </c>
      <c r="I2536" s="3">
        <f>IF(A2536='Enheter, modell og år'!$F$2-1,0,G2536-VLOOKUP(A2536-1&amp;B2536&amp;C2536&amp;E2536,$F$2:$G$7561,2,FALSE))</f>
        <v>0</v>
      </c>
      <c r="J2536" s="3">
        <f>IF(A2536='Enheter, modell og år'!$F$2-1,0,VLOOKUP(A2536-1&amp;B2536&amp;C2536&amp;E2536,$F$2:$G$7561,2,FALSE))</f>
        <v>0</v>
      </c>
    </row>
    <row r="2537" spans="1:10" x14ac:dyDescent="0.25">
      <c r="A2537">
        <f t="shared" ref="A2537:C2537" si="2032">A1997</f>
        <v>2020</v>
      </c>
      <c r="B2537" t="str">
        <f t="shared" si="2032"/>
        <v>VFM</v>
      </c>
      <c r="C2537">
        <f t="shared" si="2032"/>
        <v>0</v>
      </c>
      <c r="D2537">
        <f>IFERROR(VLOOKUP(C2537,'Enheter, modell og år'!$A$2:$B$31,2,FALSE),0)</f>
        <v>0</v>
      </c>
      <c r="E2537" t="str">
        <f>'Liste detaljert wide'!$H$1</f>
        <v>Utvekslingsbev</v>
      </c>
      <c r="F2537" t="str">
        <f t="shared" si="1994"/>
        <v>2020VFM0Utvekslingsbev</v>
      </c>
      <c r="G2537" s="3">
        <f>'Liste detaljert wide'!H377</f>
        <v>0</v>
      </c>
      <c r="H2537" t="str">
        <f>VLOOKUP(E2537,Def!$B$2:$C$15,2,FALSE)</f>
        <v>Utdanningsinsentiv</v>
      </c>
      <c r="I2537" s="3">
        <f>IF(A2537='Enheter, modell og år'!$F$2-1,0,G2537-VLOOKUP(A2537-1&amp;B2537&amp;C2537&amp;E2537,$F$2:$G$7561,2,FALSE))</f>
        <v>0</v>
      </c>
      <c r="J2537" s="3">
        <f>IF(A2537='Enheter, modell og år'!$F$2-1,0,VLOOKUP(A2537-1&amp;B2537&amp;C2537&amp;E2537,$F$2:$G$7561,2,FALSE))</f>
        <v>0</v>
      </c>
    </row>
    <row r="2538" spans="1:10" x14ac:dyDescent="0.25">
      <c r="A2538">
        <f t="shared" ref="A2538:C2538" si="2033">A1998</f>
        <v>2020</v>
      </c>
      <c r="B2538" t="str">
        <f t="shared" si="2033"/>
        <v>VFM</v>
      </c>
      <c r="C2538">
        <f t="shared" si="2033"/>
        <v>0</v>
      </c>
      <c r="D2538">
        <f>IFERROR(VLOOKUP(C2538,'Enheter, modell og år'!$A$2:$B$31,2,FALSE),0)</f>
        <v>0</v>
      </c>
      <c r="E2538" t="str">
        <f>'Liste detaljert wide'!$H$1</f>
        <v>Utvekslingsbev</v>
      </c>
      <c r="F2538" t="str">
        <f t="shared" si="1994"/>
        <v>2020VFM0Utvekslingsbev</v>
      </c>
      <c r="G2538" s="3">
        <f>'Liste detaljert wide'!H378</f>
        <v>0</v>
      </c>
      <c r="H2538" t="str">
        <f>VLOOKUP(E2538,Def!$B$2:$C$15,2,FALSE)</f>
        <v>Utdanningsinsentiv</v>
      </c>
      <c r="I2538" s="3">
        <f>IF(A2538='Enheter, modell og år'!$F$2-1,0,G2538-VLOOKUP(A2538-1&amp;B2538&amp;C2538&amp;E2538,$F$2:$G$7561,2,FALSE))</f>
        <v>0</v>
      </c>
      <c r="J2538" s="3">
        <f>IF(A2538='Enheter, modell og år'!$F$2-1,0,VLOOKUP(A2538-1&amp;B2538&amp;C2538&amp;E2538,$F$2:$G$7561,2,FALSE))</f>
        <v>0</v>
      </c>
    </row>
    <row r="2539" spans="1:10" x14ac:dyDescent="0.25">
      <c r="A2539">
        <f t="shared" ref="A2539:C2539" si="2034">A1999</f>
        <v>2020</v>
      </c>
      <c r="B2539" t="str">
        <f t="shared" si="2034"/>
        <v>VFM</v>
      </c>
      <c r="C2539">
        <f t="shared" si="2034"/>
        <v>0</v>
      </c>
      <c r="D2539">
        <f>IFERROR(VLOOKUP(C2539,'Enheter, modell og år'!$A$2:$B$31,2,FALSE),0)</f>
        <v>0</v>
      </c>
      <c r="E2539" t="str">
        <f>'Liste detaljert wide'!$H$1</f>
        <v>Utvekslingsbev</v>
      </c>
      <c r="F2539" t="str">
        <f t="shared" si="1994"/>
        <v>2020VFM0Utvekslingsbev</v>
      </c>
      <c r="G2539" s="3">
        <f>'Liste detaljert wide'!H379</f>
        <v>0</v>
      </c>
      <c r="H2539" t="str">
        <f>VLOOKUP(E2539,Def!$B$2:$C$15,2,FALSE)</f>
        <v>Utdanningsinsentiv</v>
      </c>
      <c r="I2539" s="3">
        <f>IF(A2539='Enheter, modell og år'!$F$2-1,0,G2539-VLOOKUP(A2539-1&amp;B2539&amp;C2539&amp;E2539,$F$2:$G$7561,2,FALSE))</f>
        <v>0</v>
      </c>
      <c r="J2539" s="3">
        <f>IF(A2539='Enheter, modell og år'!$F$2-1,0,VLOOKUP(A2539-1&amp;B2539&amp;C2539&amp;E2539,$F$2:$G$7561,2,FALSE))</f>
        <v>0</v>
      </c>
    </row>
    <row r="2540" spans="1:10" x14ac:dyDescent="0.25">
      <c r="A2540">
        <f t="shared" ref="A2540:C2540" si="2035">A2000</f>
        <v>2020</v>
      </c>
      <c r="B2540" t="str">
        <f t="shared" si="2035"/>
        <v>VFM</v>
      </c>
      <c r="C2540">
        <f t="shared" si="2035"/>
        <v>0</v>
      </c>
      <c r="D2540">
        <f>IFERROR(VLOOKUP(C2540,'Enheter, modell og år'!$A$2:$B$31,2,FALSE),0)</f>
        <v>0</v>
      </c>
      <c r="E2540" t="str">
        <f>'Liste detaljert wide'!$H$1</f>
        <v>Utvekslingsbev</v>
      </c>
      <c r="F2540" t="str">
        <f t="shared" si="1994"/>
        <v>2020VFM0Utvekslingsbev</v>
      </c>
      <c r="G2540" s="3">
        <f>'Liste detaljert wide'!H380</f>
        <v>0</v>
      </c>
      <c r="H2540" t="str">
        <f>VLOOKUP(E2540,Def!$B$2:$C$15,2,FALSE)</f>
        <v>Utdanningsinsentiv</v>
      </c>
      <c r="I2540" s="3">
        <f>IF(A2540='Enheter, modell og år'!$F$2-1,0,G2540-VLOOKUP(A2540-1&amp;B2540&amp;C2540&amp;E2540,$F$2:$G$7561,2,FALSE))</f>
        <v>0</v>
      </c>
      <c r="J2540" s="3">
        <f>IF(A2540='Enheter, modell og år'!$F$2-1,0,VLOOKUP(A2540-1&amp;B2540&amp;C2540&amp;E2540,$F$2:$G$7561,2,FALSE))</f>
        <v>0</v>
      </c>
    </row>
    <row r="2541" spans="1:10" x14ac:dyDescent="0.25">
      <c r="A2541">
        <f t="shared" ref="A2541:C2541" si="2036">A2001</f>
        <v>2020</v>
      </c>
      <c r="B2541" t="str">
        <f t="shared" si="2036"/>
        <v>VFM</v>
      </c>
      <c r="C2541">
        <f t="shared" si="2036"/>
        <v>0</v>
      </c>
      <c r="D2541">
        <f>IFERROR(VLOOKUP(C2541,'Enheter, modell og år'!$A$2:$B$31,2,FALSE),0)</f>
        <v>0</v>
      </c>
      <c r="E2541" t="str">
        <f>'Liste detaljert wide'!$H$1</f>
        <v>Utvekslingsbev</v>
      </c>
      <c r="F2541" t="str">
        <f t="shared" si="1994"/>
        <v>2020VFM0Utvekslingsbev</v>
      </c>
      <c r="G2541" s="3">
        <f>'Liste detaljert wide'!H381</f>
        <v>0</v>
      </c>
      <c r="H2541" t="str">
        <f>VLOOKUP(E2541,Def!$B$2:$C$15,2,FALSE)</f>
        <v>Utdanningsinsentiv</v>
      </c>
      <c r="I2541" s="3">
        <f>IF(A2541='Enheter, modell og år'!$F$2-1,0,G2541-VLOOKUP(A2541-1&amp;B2541&amp;C2541&amp;E2541,$F$2:$G$7561,2,FALSE))</f>
        <v>0</v>
      </c>
      <c r="J2541" s="3">
        <f>IF(A2541='Enheter, modell og år'!$F$2-1,0,VLOOKUP(A2541-1&amp;B2541&amp;C2541&amp;E2541,$F$2:$G$7561,2,FALSE))</f>
        <v>0</v>
      </c>
    </row>
    <row r="2542" spans="1:10" x14ac:dyDescent="0.25">
      <c r="A2542">
        <f t="shared" ref="A2542:C2542" si="2037">A2002</f>
        <v>2020</v>
      </c>
      <c r="B2542" t="str">
        <f t="shared" si="2037"/>
        <v>VFM</v>
      </c>
      <c r="C2542">
        <f t="shared" si="2037"/>
        <v>0</v>
      </c>
      <c r="D2542">
        <f>IFERROR(VLOOKUP(C2542,'Enheter, modell og år'!$A$2:$B$31,2,FALSE),0)</f>
        <v>0</v>
      </c>
      <c r="E2542" t="str">
        <f>'Liste detaljert wide'!$H$1</f>
        <v>Utvekslingsbev</v>
      </c>
      <c r="F2542" t="str">
        <f t="shared" si="1994"/>
        <v>2020VFM0Utvekslingsbev</v>
      </c>
      <c r="G2542" s="3">
        <f>'Liste detaljert wide'!H382</f>
        <v>0</v>
      </c>
      <c r="H2542" t="str">
        <f>VLOOKUP(E2542,Def!$B$2:$C$15,2,FALSE)</f>
        <v>Utdanningsinsentiv</v>
      </c>
      <c r="I2542" s="3">
        <f>IF(A2542='Enheter, modell og år'!$F$2-1,0,G2542-VLOOKUP(A2542-1&amp;B2542&amp;C2542&amp;E2542,$F$2:$G$7561,2,FALSE))</f>
        <v>0</v>
      </c>
      <c r="J2542" s="3">
        <f>IF(A2542='Enheter, modell og år'!$F$2-1,0,VLOOKUP(A2542-1&amp;B2542&amp;C2542&amp;E2542,$F$2:$G$7561,2,FALSE))</f>
        <v>0</v>
      </c>
    </row>
    <row r="2543" spans="1:10" x14ac:dyDescent="0.25">
      <c r="A2543">
        <f t="shared" ref="A2543:C2543" si="2038">A2003</f>
        <v>2020</v>
      </c>
      <c r="B2543" t="str">
        <f t="shared" si="2038"/>
        <v>VFM</v>
      </c>
      <c r="C2543">
        <f t="shared" si="2038"/>
        <v>0</v>
      </c>
      <c r="D2543">
        <f>IFERROR(VLOOKUP(C2543,'Enheter, modell og år'!$A$2:$B$31,2,FALSE),0)</f>
        <v>0</v>
      </c>
      <c r="E2543" t="str">
        <f>'Liste detaljert wide'!$H$1</f>
        <v>Utvekslingsbev</v>
      </c>
      <c r="F2543" t="str">
        <f t="shared" si="1994"/>
        <v>2020VFM0Utvekslingsbev</v>
      </c>
      <c r="G2543" s="3">
        <f>'Liste detaljert wide'!H383</f>
        <v>0</v>
      </c>
      <c r="H2543" t="str">
        <f>VLOOKUP(E2543,Def!$B$2:$C$15,2,FALSE)</f>
        <v>Utdanningsinsentiv</v>
      </c>
      <c r="I2543" s="3">
        <f>IF(A2543='Enheter, modell og år'!$F$2-1,0,G2543-VLOOKUP(A2543-1&amp;B2543&amp;C2543&amp;E2543,$F$2:$G$7561,2,FALSE))</f>
        <v>0</v>
      </c>
      <c r="J2543" s="3">
        <f>IF(A2543='Enheter, modell og år'!$F$2-1,0,VLOOKUP(A2543-1&amp;B2543&amp;C2543&amp;E2543,$F$2:$G$7561,2,FALSE))</f>
        <v>0</v>
      </c>
    </row>
    <row r="2544" spans="1:10" x14ac:dyDescent="0.25">
      <c r="A2544">
        <f t="shared" ref="A2544:C2544" si="2039">A2004</f>
        <v>2020</v>
      </c>
      <c r="B2544" t="str">
        <f t="shared" si="2039"/>
        <v>VFM</v>
      </c>
      <c r="C2544">
        <f t="shared" si="2039"/>
        <v>0</v>
      </c>
      <c r="D2544">
        <f>IFERROR(VLOOKUP(C2544,'Enheter, modell og år'!$A$2:$B$31,2,FALSE),0)</f>
        <v>0</v>
      </c>
      <c r="E2544" t="str">
        <f>'Liste detaljert wide'!$H$1</f>
        <v>Utvekslingsbev</v>
      </c>
      <c r="F2544" t="str">
        <f t="shared" si="1994"/>
        <v>2020VFM0Utvekslingsbev</v>
      </c>
      <c r="G2544" s="3">
        <f>'Liste detaljert wide'!H384</f>
        <v>0</v>
      </c>
      <c r="H2544" t="str">
        <f>VLOOKUP(E2544,Def!$B$2:$C$15,2,FALSE)</f>
        <v>Utdanningsinsentiv</v>
      </c>
      <c r="I2544" s="3">
        <f>IF(A2544='Enheter, modell og år'!$F$2-1,0,G2544-VLOOKUP(A2544-1&amp;B2544&amp;C2544&amp;E2544,$F$2:$G$7561,2,FALSE))</f>
        <v>0</v>
      </c>
      <c r="J2544" s="3">
        <f>IF(A2544='Enheter, modell og år'!$F$2-1,0,VLOOKUP(A2544-1&amp;B2544&amp;C2544&amp;E2544,$F$2:$G$7561,2,FALSE))</f>
        <v>0</v>
      </c>
    </row>
    <row r="2545" spans="1:10" x14ac:dyDescent="0.25">
      <c r="A2545">
        <f t="shared" ref="A2545:C2545" si="2040">A2005</f>
        <v>2020</v>
      </c>
      <c r="B2545" t="str">
        <f t="shared" si="2040"/>
        <v>VFM</v>
      </c>
      <c r="C2545">
        <f t="shared" si="2040"/>
        <v>0</v>
      </c>
      <c r="D2545">
        <f>IFERROR(VLOOKUP(C2545,'Enheter, modell og år'!$A$2:$B$31,2,FALSE),0)</f>
        <v>0</v>
      </c>
      <c r="E2545" t="str">
        <f>'Liste detaljert wide'!$H$1</f>
        <v>Utvekslingsbev</v>
      </c>
      <c r="F2545" t="str">
        <f t="shared" si="1994"/>
        <v>2020VFM0Utvekslingsbev</v>
      </c>
      <c r="G2545" s="3">
        <f>'Liste detaljert wide'!H385</f>
        <v>0</v>
      </c>
      <c r="H2545" t="str">
        <f>VLOOKUP(E2545,Def!$B$2:$C$15,2,FALSE)</f>
        <v>Utdanningsinsentiv</v>
      </c>
      <c r="I2545" s="3">
        <f>IF(A2545='Enheter, modell og år'!$F$2-1,0,G2545-VLOOKUP(A2545-1&amp;B2545&amp;C2545&amp;E2545,$F$2:$G$7561,2,FALSE))</f>
        <v>0</v>
      </c>
      <c r="J2545" s="3">
        <f>IF(A2545='Enheter, modell og år'!$F$2-1,0,VLOOKUP(A2545-1&amp;B2545&amp;C2545&amp;E2545,$F$2:$G$7561,2,FALSE))</f>
        <v>0</v>
      </c>
    </row>
    <row r="2546" spans="1:10" x14ac:dyDescent="0.25">
      <c r="A2546">
        <f t="shared" ref="A2546:C2546" si="2041">A2006</f>
        <v>2020</v>
      </c>
      <c r="B2546" t="str">
        <f t="shared" si="2041"/>
        <v>VFM</v>
      </c>
      <c r="C2546">
        <f t="shared" si="2041"/>
        <v>0</v>
      </c>
      <c r="D2546">
        <f>IFERROR(VLOOKUP(C2546,'Enheter, modell og år'!$A$2:$B$31,2,FALSE),0)</f>
        <v>0</v>
      </c>
      <c r="E2546" t="str">
        <f>'Liste detaljert wide'!$H$1</f>
        <v>Utvekslingsbev</v>
      </c>
      <c r="F2546" t="str">
        <f t="shared" si="1994"/>
        <v>2020VFM0Utvekslingsbev</v>
      </c>
      <c r="G2546" s="3">
        <f>'Liste detaljert wide'!H386</f>
        <v>0</v>
      </c>
      <c r="H2546" t="str">
        <f>VLOOKUP(E2546,Def!$B$2:$C$15,2,FALSE)</f>
        <v>Utdanningsinsentiv</v>
      </c>
      <c r="I2546" s="3">
        <f>IF(A2546='Enheter, modell og år'!$F$2-1,0,G2546-VLOOKUP(A2546-1&amp;B2546&amp;C2546&amp;E2546,$F$2:$G$7561,2,FALSE))</f>
        <v>0</v>
      </c>
      <c r="J2546" s="3">
        <f>IF(A2546='Enheter, modell og år'!$F$2-1,0,VLOOKUP(A2546-1&amp;B2546&amp;C2546&amp;E2546,$F$2:$G$7561,2,FALSE))</f>
        <v>0</v>
      </c>
    </row>
    <row r="2547" spans="1:10" x14ac:dyDescent="0.25">
      <c r="A2547">
        <f t="shared" ref="A2547:C2547" si="2042">A2007</f>
        <v>2020</v>
      </c>
      <c r="B2547" t="str">
        <f t="shared" si="2042"/>
        <v>VFM</v>
      </c>
      <c r="C2547">
        <f t="shared" si="2042"/>
        <v>0</v>
      </c>
      <c r="D2547">
        <f>IFERROR(VLOOKUP(C2547,'Enheter, modell og år'!$A$2:$B$31,2,FALSE),0)</f>
        <v>0</v>
      </c>
      <c r="E2547" t="str">
        <f>'Liste detaljert wide'!$H$1</f>
        <v>Utvekslingsbev</v>
      </c>
      <c r="F2547" t="str">
        <f t="shared" si="1994"/>
        <v>2020VFM0Utvekslingsbev</v>
      </c>
      <c r="G2547" s="3">
        <f>'Liste detaljert wide'!H387</f>
        <v>0</v>
      </c>
      <c r="H2547" t="str">
        <f>VLOOKUP(E2547,Def!$B$2:$C$15,2,FALSE)</f>
        <v>Utdanningsinsentiv</v>
      </c>
      <c r="I2547" s="3">
        <f>IF(A2547='Enheter, modell og år'!$F$2-1,0,G2547-VLOOKUP(A2547-1&amp;B2547&amp;C2547&amp;E2547,$F$2:$G$7561,2,FALSE))</f>
        <v>0</v>
      </c>
      <c r="J2547" s="3">
        <f>IF(A2547='Enheter, modell og år'!$F$2-1,0,VLOOKUP(A2547-1&amp;B2547&amp;C2547&amp;E2547,$F$2:$G$7561,2,FALSE))</f>
        <v>0</v>
      </c>
    </row>
    <row r="2548" spans="1:10" x14ac:dyDescent="0.25">
      <c r="A2548">
        <f t="shared" ref="A2548:C2548" si="2043">A2008</f>
        <v>2020</v>
      </c>
      <c r="B2548" t="str">
        <f t="shared" si="2043"/>
        <v>VFM</v>
      </c>
      <c r="C2548">
        <f t="shared" si="2043"/>
        <v>0</v>
      </c>
      <c r="D2548">
        <f>IFERROR(VLOOKUP(C2548,'Enheter, modell og år'!$A$2:$B$31,2,FALSE),0)</f>
        <v>0</v>
      </c>
      <c r="E2548" t="str">
        <f>'Liste detaljert wide'!$H$1</f>
        <v>Utvekslingsbev</v>
      </c>
      <c r="F2548" t="str">
        <f t="shared" si="1994"/>
        <v>2020VFM0Utvekslingsbev</v>
      </c>
      <c r="G2548" s="3">
        <f>'Liste detaljert wide'!H388</f>
        <v>0</v>
      </c>
      <c r="H2548" t="str">
        <f>VLOOKUP(E2548,Def!$B$2:$C$15,2,FALSE)</f>
        <v>Utdanningsinsentiv</v>
      </c>
      <c r="I2548" s="3">
        <f>IF(A2548='Enheter, modell og år'!$F$2-1,0,G2548-VLOOKUP(A2548-1&amp;B2548&amp;C2548&amp;E2548,$F$2:$G$7561,2,FALSE))</f>
        <v>0</v>
      </c>
      <c r="J2548" s="3">
        <f>IF(A2548='Enheter, modell og år'!$F$2-1,0,VLOOKUP(A2548-1&amp;B2548&amp;C2548&amp;E2548,$F$2:$G$7561,2,FALSE))</f>
        <v>0</v>
      </c>
    </row>
    <row r="2549" spans="1:10" x14ac:dyDescent="0.25">
      <c r="A2549">
        <f t="shared" ref="A2549:C2549" si="2044">A2009</f>
        <v>2020</v>
      </c>
      <c r="B2549" t="str">
        <f t="shared" si="2044"/>
        <v>VFM</v>
      </c>
      <c r="C2549">
        <f t="shared" si="2044"/>
        <v>0</v>
      </c>
      <c r="D2549">
        <f>IFERROR(VLOOKUP(C2549,'Enheter, modell og år'!$A$2:$B$31,2,FALSE),0)</f>
        <v>0</v>
      </c>
      <c r="E2549" t="str">
        <f>'Liste detaljert wide'!$H$1</f>
        <v>Utvekslingsbev</v>
      </c>
      <c r="F2549" t="str">
        <f t="shared" si="1994"/>
        <v>2020VFM0Utvekslingsbev</v>
      </c>
      <c r="G2549" s="3">
        <f>'Liste detaljert wide'!H389</f>
        <v>0</v>
      </c>
      <c r="H2549" t="str">
        <f>VLOOKUP(E2549,Def!$B$2:$C$15,2,FALSE)</f>
        <v>Utdanningsinsentiv</v>
      </c>
      <c r="I2549" s="3">
        <f>IF(A2549='Enheter, modell og år'!$F$2-1,0,G2549-VLOOKUP(A2549-1&amp;B2549&amp;C2549&amp;E2549,$F$2:$G$7561,2,FALSE))</f>
        <v>0</v>
      </c>
      <c r="J2549" s="3">
        <f>IF(A2549='Enheter, modell og år'!$F$2-1,0,VLOOKUP(A2549-1&amp;B2549&amp;C2549&amp;E2549,$F$2:$G$7561,2,FALSE))</f>
        <v>0</v>
      </c>
    </row>
    <row r="2550" spans="1:10" x14ac:dyDescent="0.25">
      <c r="A2550">
        <f t="shared" ref="A2550:C2550" si="2045">A2010</f>
        <v>2020</v>
      </c>
      <c r="B2550" t="str">
        <f t="shared" si="2045"/>
        <v>VFM</v>
      </c>
      <c r="C2550">
        <f t="shared" si="2045"/>
        <v>0</v>
      </c>
      <c r="D2550">
        <f>IFERROR(VLOOKUP(C2550,'Enheter, modell og år'!$A$2:$B$31,2,FALSE),0)</f>
        <v>0</v>
      </c>
      <c r="E2550" t="str">
        <f>'Liste detaljert wide'!$H$1</f>
        <v>Utvekslingsbev</v>
      </c>
      <c r="F2550" t="str">
        <f t="shared" si="1994"/>
        <v>2020VFM0Utvekslingsbev</v>
      </c>
      <c r="G2550" s="3">
        <f>'Liste detaljert wide'!H390</f>
        <v>0</v>
      </c>
      <c r="H2550" t="str">
        <f>VLOOKUP(E2550,Def!$B$2:$C$15,2,FALSE)</f>
        <v>Utdanningsinsentiv</v>
      </c>
      <c r="I2550" s="3">
        <f>IF(A2550='Enheter, modell og år'!$F$2-1,0,G2550-VLOOKUP(A2550-1&amp;B2550&amp;C2550&amp;E2550,$F$2:$G$7561,2,FALSE))</f>
        <v>0</v>
      </c>
      <c r="J2550" s="3">
        <f>IF(A2550='Enheter, modell og år'!$F$2-1,0,VLOOKUP(A2550-1&amp;B2550&amp;C2550&amp;E2550,$F$2:$G$7561,2,FALSE))</f>
        <v>0</v>
      </c>
    </row>
    <row r="2551" spans="1:10" x14ac:dyDescent="0.25">
      <c r="A2551">
        <f t="shared" ref="A2551:C2551" si="2046">A2011</f>
        <v>2020</v>
      </c>
      <c r="B2551" t="str">
        <f t="shared" si="2046"/>
        <v>VFM</v>
      </c>
      <c r="C2551">
        <f t="shared" si="2046"/>
        <v>0</v>
      </c>
      <c r="D2551">
        <f>IFERROR(VLOOKUP(C2551,'Enheter, modell og år'!$A$2:$B$31,2,FALSE),0)</f>
        <v>0</v>
      </c>
      <c r="E2551" t="str">
        <f>'Liste detaljert wide'!$H$1</f>
        <v>Utvekslingsbev</v>
      </c>
      <c r="F2551" t="str">
        <f t="shared" si="1994"/>
        <v>2020VFM0Utvekslingsbev</v>
      </c>
      <c r="G2551" s="3">
        <f>'Liste detaljert wide'!H391</f>
        <v>0</v>
      </c>
      <c r="H2551" t="str">
        <f>VLOOKUP(E2551,Def!$B$2:$C$15,2,FALSE)</f>
        <v>Utdanningsinsentiv</v>
      </c>
      <c r="I2551" s="3">
        <f>IF(A2551='Enheter, modell og år'!$F$2-1,0,G2551-VLOOKUP(A2551-1&amp;B2551&amp;C2551&amp;E2551,$F$2:$G$7561,2,FALSE))</f>
        <v>0</v>
      </c>
      <c r="J2551" s="3">
        <f>IF(A2551='Enheter, modell og år'!$F$2-1,0,VLOOKUP(A2551-1&amp;B2551&amp;C2551&amp;E2551,$F$2:$G$7561,2,FALSE))</f>
        <v>0</v>
      </c>
    </row>
    <row r="2552" spans="1:10" x14ac:dyDescent="0.25">
      <c r="A2552">
        <f t="shared" ref="A2552:C2552" si="2047">A2012</f>
        <v>2021</v>
      </c>
      <c r="B2552" t="str">
        <f t="shared" si="2047"/>
        <v>VFM</v>
      </c>
      <c r="C2552">
        <f t="shared" si="2047"/>
        <v>0</v>
      </c>
      <c r="D2552">
        <f>IFERROR(VLOOKUP(C2552,'Enheter, modell og år'!$A$2:$B$31,2,FALSE),0)</f>
        <v>0</v>
      </c>
      <c r="E2552" t="str">
        <f>'Liste detaljert wide'!$H$1</f>
        <v>Utvekslingsbev</v>
      </c>
      <c r="F2552" t="str">
        <f t="shared" si="1994"/>
        <v>2021VFM0Utvekslingsbev</v>
      </c>
      <c r="G2552" s="3">
        <f>'Liste detaljert wide'!H392</f>
        <v>0</v>
      </c>
      <c r="H2552" t="str">
        <f>VLOOKUP(E2552,Def!$B$2:$C$15,2,FALSE)</f>
        <v>Utdanningsinsentiv</v>
      </c>
      <c r="I2552" s="3">
        <f>IF(A2552='Enheter, modell og år'!$F$2-1,0,G2552-VLOOKUP(A2552-1&amp;B2552&amp;C2552&amp;E2552,$F$2:$G$7561,2,FALSE))</f>
        <v>0</v>
      </c>
      <c r="J2552" s="3">
        <f>IF(A2552='Enheter, modell og år'!$F$2-1,0,VLOOKUP(A2552-1&amp;B2552&amp;C2552&amp;E2552,$F$2:$G$7561,2,FALSE))</f>
        <v>0</v>
      </c>
    </row>
    <row r="2553" spans="1:10" x14ac:dyDescent="0.25">
      <c r="A2553">
        <f t="shared" ref="A2553:C2553" si="2048">A2013</f>
        <v>2021</v>
      </c>
      <c r="B2553" t="str">
        <f t="shared" si="2048"/>
        <v>VFM</v>
      </c>
      <c r="C2553">
        <f t="shared" si="2048"/>
        <v>0</v>
      </c>
      <c r="D2553">
        <f>IFERROR(VLOOKUP(C2553,'Enheter, modell og år'!$A$2:$B$31,2,FALSE),0)</f>
        <v>0</v>
      </c>
      <c r="E2553" t="str">
        <f>'Liste detaljert wide'!$H$1</f>
        <v>Utvekslingsbev</v>
      </c>
      <c r="F2553" t="str">
        <f t="shared" si="1994"/>
        <v>2021VFM0Utvekslingsbev</v>
      </c>
      <c r="G2553" s="3">
        <f>'Liste detaljert wide'!H393</f>
        <v>0</v>
      </c>
      <c r="H2553" t="str">
        <f>VLOOKUP(E2553,Def!$B$2:$C$15,2,FALSE)</f>
        <v>Utdanningsinsentiv</v>
      </c>
      <c r="I2553" s="3">
        <f>IF(A2553='Enheter, modell og år'!$F$2-1,0,G2553-VLOOKUP(A2553-1&amp;B2553&amp;C2553&amp;E2553,$F$2:$G$7561,2,FALSE))</f>
        <v>0</v>
      </c>
      <c r="J2553" s="3">
        <f>IF(A2553='Enheter, modell og år'!$F$2-1,0,VLOOKUP(A2553-1&amp;B2553&amp;C2553&amp;E2553,$F$2:$G$7561,2,FALSE))</f>
        <v>0</v>
      </c>
    </row>
    <row r="2554" spans="1:10" x14ac:dyDescent="0.25">
      <c r="A2554">
        <f t="shared" ref="A2554:C2554" si="2049">A2014</f>
        <v>2021</v>
      </c>
      <c r="B2554" t="str">
        <f t="shared" si="2049"/>
        <v>VFM</v>
      </c>
      <c r="C2554">
        <f t="shared" si="2049"/>
        <v>0</v>
      </c>
      <c r="D2554">
        <f>IFERROR(VLOOKUP(C2554,'Enheter, modell og år'!$A$2:$B$31,2,FALSE),0)</f>
        <v>0</v>
      </c>
      <c r="E2554" t="str">
        <f>'Liste detaljert wide'!$H$1</f>
        <v>Utvekslingsbev</v>
      </c>
      <c r="F2554" t="str">
        <f t="shared" si="1994"/>
        <v>2021VFM0Utvekslingsbev</v>
      </c>
      <c r="G2554" s="3">
        <f>'Liste detaljert wide'!H394</f>
        <v>0</v>
      </c>
      <c r="H2554" t="str">
        <f>VLOOKUP(E2554,Def!$B$2:$C$15,2,FALSE)</f>
        <v>Utdanningsinsentiv</v>
      </c>
      <c r="I2554" s="3">
        <f>IF(A2554='Enheter, modell og år'!$F$2-1,0,G2554-VLOOKUP(A2554-1&amp;B2554&amp;C2554&amp;E2554,$F$2:$G$7561,2,FALSE))</f>
        <v>0</v>
      </c>
      <c r="J2554" s="3">
        <f>IF(A2554='Enheter, modell og år'!$F$2-1,0,VLOOKUP(A2554-1&amp;B2554&amp;C2554&amp;E2554,$F$2:$G$7561,2,FALSE))</f>
        <v>0</v>
      </c>
    </row>
    <row r="2555" spans="1:10" x14ac:dyDescent="0.25">
      <c r="A2555">
        <f t="shared" ref="A2555:C2555" si="2050">A2015</f>
        <v>2021</v>
      </c>
      <c r="B2555" t="str">
        <f t="shared" si="2050"/>
        <v>VFM</v>
      </c>
      <c r="C2555">
        <f t="shared" si="2050"/>
        <v>0</v>
      </c>
      <c r="D2555">
        <f>IFERROR(VLOOKUP(C2555,'Enheter, modell og år'!$A$2:$B$31,2,FALSE),0)</f>
        <v>0</v>
      </c>
      <c r="E2555" t="str">
        <f>'Liste detaljert wide'!$H$1</f>
        <v>Utvekslingsbev</v>
      </c>
      <c r="F2555" t="str">
        <f t="shared" si="1994"/>
        <v>2021VFM0Utvekslingsbev</v>
      </c>
      <c r="G2555" s="3">
        <f>'Liste detaljert wide'!H395</f>
        <v>0</v>
      </c>
      <c r="H2555" t="str">
        <f>VLOOKUP(E2555,Def!$B$2:$C$15,2,FALSE)</f>
        <v>Utdanningsinsentiv</v>
      </c>
      <c r="I2555" s="3">
        <f>IF(A2555='Enheter, modell og år'!$F$2-1,0,G2555-VLOOKUP(A2555-1&amp;B2555&amp;C2555&amp;E2555,$F$2:$G$7561,2,FALSE))</f>
        <v>0</v>
      </c>
      <c r="J2555" s="3">
        <f>IF(A2555='Enheter, modell og år'!$F$2-1,0,VLOOKUP(A2555-1&amp;B2555&amp;C2555&amp;E2555,$F$2:$G$7561,2,FALSE))</f>
        <v>0</v>
      </c>
    </row>
    <row r="2556" spans="1:10" x14ac:dyDescent="0.25">
      <c r="A2556">
        <f t="shared" ref="A2556:C2556" si="2051">A2016</f>
        <v>2021</v>
      </c>
      <c r="B2556" t="str">
        <f t="shared" si="2051"/>
        <v>VFM</v>
      </c>
      <c r="C2556">
        <f t="shared" si="2051"/>
        <v>0</v>
      </c>
      <c r="D2556">
        <f>IFERROR(VLOOKUP(C2556,'Enheter, modell og år'!$A$2:$B$31,2,FALSE),0)</f>
        <v>0</v>
      </c>
      <c r="E2556" t="str">
        <f>'Liste detaljert wide'!$H$1</f>
        <v>Utvekslingsbev</v>
      </c>
      <c r="F2556" t="str">
        <f t="shared" si="1994"/>
        <v>2021VFM0Utvekslingsbev</v>
      </c>
      <c r="G2556" s="3">
        <f>'Liste detaljert wide'!H396</f>
        <v>0</v>
      </c>
      <c r="H2556" t="str">
        <f>VLOOKUP(E2556,Def!$B$2:$C$15,2,FALSE)</f>
        <v>Utdanningsinsentiv</v>
      </c>
      <c r="I2556" s="3">
        <f>IF(A2556='Enheter, modell og år'!$F$2-1,0,G2556-VLOOKUP(A2556-1&amp;B2556&amp;C2556&amp;E2556,$F$2:$G$7561,2,FALSE))</f>
        <v>0</v>
      </c>
      <c r="J2556" s="3">
        <f>IF(A2556='Enheter, modell og år'!$F$2-1,0,VLOOKUP(A2556-1&amp;B2556&amp;C2556&amp;E2556,$F$2:$G$7561,2,FALSE))</f>
        <v>0</v>
      </c>
    </row>
    <row r="2557" spans="1:10" x14ac:dyDescent="0.25">
      <c r="A2557">
        <f t="shared" ref="A2557:C2557" si="2052">A2017</f>
        <v>2021</v>
      </c>
      <c r="B2557" t="str">
        <f t="shared" si="2052"/>
        <v>VFM</v>
      </c>
      <c r="C2557">
        <f t="shared" si="2052"/>
        <v>0</v>
      </c>
      <c r="D2557">
        <f>IFERROR(VLOOKUP(C2557,'Enheter, modell og år'!$A$2:$B$31,2,FALSE),0)</f>
        <v>0</v>
      </c>
      <c r="E2557" t="str">
        <f>'Liste detaljert wide'!$H$1</f>
        <v>Utvekslingsbev</v>
      </c>
      <c r="F2557" t="str">
        <f t="shared" si="1994"/>
        <v>2021VFM0Utvekslingsbev</v>
      </c>
      <c r="G2557" s="3">
        <f>'Liste detaljert wide'!H397</f>
        <v>0</v>
      </c>
      <c r="H2557" t="str">
        <f>VLOOKUP(E2557,Def!$B$2:$C$15,2,FALSE)</f>
        <v>Utdanningsinsentiv</v>
      </c>
      <c r="I2557" s="3">
        <f>IF(A2557='Enheter, modell og år'!$F$2-1,0,G2557-VLOOKUP(A2557-1&amp;B2557&amp;C2557&amp;E2557,$F$2:$G$7561,2,FALSE))</f>
        <v>0</v>
      </c>
      <c r="J2557" s="3">
        <f>IF(A2557='Enheter, modell og år'!$F$2-1,0,VLOOKUP(A2557-1&amp;B2557&amp;C2557&amp;E2557,$F$2:$G$7561,2,FALSE))</f>
        <v>0</v>
      </c>
    </row>
    <row r="2558" spans="1:10" x14ac:dyDescent="0.25">
      <c r="A2558">
        <f t="shared" ref="A2558:C2558" si="2053">A2018</f>
        <v>2021</v>
      </c>
      <c r="B2558" t="str">
        <f t="shared" si="2053"/>
        <v>VFM</v>
      </c>
      <c r="C2558">
        <f t="shared" si="2053"/>
        <v>0</v>
      </c>
      <c r="D2558">
        <f>IFERROR(VLOOKUP(C2558,'Enheter, modell og år'!$A$2:$B$31,2,FALSE),0)</f>
        <v>0</v>
      </c>
      <c r="E2558" t="str">
        <f>'Liste detaljert wide'!$H$1</f>
        <v>Utvekslingsbev</v>
      </c>
      <c r="F2558" t="str">
        <f t="shared" si="1994"/>
        <v>2021VFM0Utvekslingsbev</v>
      </c>
      <c r="G2558" s="3">
        <f>'Liste detaljert wide'!H398</f>
        <v>0</v>
      </c>
      <c r="H2558" t="str">
        <f>VLOOKUP(E2558,Def!$B$2:$C$15,2,FALSE)</f>
        <v>Utdanningsinsentiv</v>
      </c>
      <c r="I2558" s="3">
        <f>IF(A2558='Enheter, modell og år'!$F$2-1,0,G2558-VLOOKUP(A2558-1&amp;B2558&amp;C2558&amp;E2558,$F$2:$G$7561,2,FALSE))</f>
        <v>0</v>
      </c>
      <c r="J2558" s="3">
        <f>IF(A2558='Enheter, modell og år'!$F$2-1,0,VLOOKUP(A2558-1&amp;B2558&amp;C2558&amp;E2558,$F$2:$G$7561,2,FALSE))</f>
        <v>0</v>
      </c>
    </row>
    <row r="2559" spans="1:10" x14ac:dyDescent="0.25">
      <c r="A2559">
        <f t="shared" ref="A2559:C2559" si="2054">A2019</f>
        <v>2021</v>
      </c>
      <c r="B2559" t="str">
        <f t="shared" si="2054"/>
        <v>VFM</v>
      </c>
      <c r="C2559">
        <f t="shared" si="2054"/>
        <v>0</v>
      </c>
      <c r="D2559">
        <f>IFERROR(VLOOKUP(C2559,'Enheter, modell og år'!$A$2:$B$31,2,FALSE),0)</f>
        <v>0</v>
      </c>
      <c r="E2559" t="str">
        <f>'Liste detaljert wide'!$H$1</f>
        <v>Utvekslingsbev</v>
      </c>
      <c r="F2559" t="str">
        <f t="shared" si="1994"/>
        <v>2021VFM0Utvekslingsbev</v>
      </c>
      <c r="G2559" s="3">
        <f>'Liste detaljert wide'!H399</f>
        <v>0</v>
      </c>
      <c r="H2559" t="str">
        <f>VLOOKUP(E2559,Def!$B$2:$C$15,2,FALSE)</f>
        <v>Utdanningsinsentiv</v>
      </c>
      <c r="I2559" s="3">
        <f>IF(A2559='Enheter, modell og år'!$F$2-1,0,G2559-VLOOKUP(A2559-1&amp;B2559&amp;C2559&amp;E2559,$F$2:$G$7561,2,FALSE))</f>
        <v>0</v>
      </c>
      <c r="J2559" s="3">
        <f>IF(A2559='Enheter, modell og år'!$F$2-1,0,VLOOKUP(A2559-1&amp;B2559&amp;C2559&amp;E2559,$F$2:$G$7561,2,FALSE))</f>
        <v>0</v>
      </c>
    </row>
    <row r="2560" spans="1:10" x14ac:dyDescent="0.25">
      <c r="A2560">
        <f t="shared" ref="A2560:C2560" si="2055">A2020</f>
        <v>2021</v>
      </c>
      <c r="B2560" t="str">
        <f t="shared" si="2055"/>
        <v>VFM</v>
      </c>
      <c r="C2560">
        <f t="shared" si="2055"/>
        <v>0</v>
      </c>
      <c r="D2560">
        <f>IFERROR(VLOOKUP(C2560,'Enheter, modell og år'!$A$2:$B$31,2,FALSE),0)</f>
        <v>0</v>
      </c>
      <c r="E2560" t="str">
        <f>'Liste detaljert wide'!$H$1</f>
        <v>Utvekslingsbev</v>
      </c>
      <c r="F2560" t="str">
        <f t="shared" si="1994"/>
        <v>2021VFM0Utvekslingsbev</v>
      </c>
      <c r="G2560" s="3">
        <f>'Liste detaljert wide'!H400</f>
        <v>0</v>
      </c>
      <c r="H2560" t="str">
        <f>VLOOKUP(E2560,Def!$B$2:$C$15,2,FALSE)</f>
        <v>Utdanningsinsentiv</v>
      </c>
      <c r="I2560" s="3">
        <f>IF(A2560='Enheter, modell og år'!$F$2-1,0,G2560-VLOOKUP(A2560-1&amp;B2560&amp;C2560&amp;E2560,$F$2:$G$7561,2,FALSE))</f>
        <v>0</v>
      </c>
      <c r="J2560" s="3">
        <f>IF(A2560='Enheter, modell og år'!$F$2-1,0,VLOOKUP(A2560-1&amp;B2560&amp;C2560&amp;E2560,$F$2:$G$7561,2,FALSE))</f>
        <v>0</v>
      </c>
    </row>
    <row r="2561" spans="1:10" x14ac:dyDescent="0.25">
      <c r="A2561">
        <f t="shared" ref="A2561:C2561" si="2056">A2021</f>
        <v>2021</v>
      </c>
      <c r="B2561" t="str">
        <f t="shared" si="2056"/>
        <v>VFM</v>
      </c>
      <c r="C2561">
        <f t="shared" si="2056"/>
        <v>0</v>
      </c>
      <c r="D2561">
        <f>IFERROR(VLOOKUP(C2561,'Enheter, modell og år'!$A$2:$B$31,2,FALSE),0)</f>
        <v>0</v>
      </c>
      <c r="E2561" t="str">
        <f>'Liste detaljert wide'!$H$1</f>
        <v>Utvekslingsbev</v>
      </c>
      <c r="F2561" t="str">
        <f t="shared" si="1994"/>
        <v>2021VFM0Utvekslingsbev</v>
      </c>
      <c r="G2561" s="3">
        <f>'Liste detaljert wide'!H401</f>
        <v>0</v>
      </c>
      <c r="H2561" t="str">
        <f>VLOOKUP(E2561,Def!$B$2:$C$15,2,FALSE)</f>
        <v>Utdanningsinsentiv</v>
      </c>
      <c r="I2561" s="3">
        <f>IF(A2561='Enheter, modell og år'!$F$2-1,0,G2561-VLOOKUP(A2561-1&amp;B2561&amp;C2561&amp;E2561,$F$2:$G$7561,2,FALSE))</f>
        <v>0</v>
      </c>
      <c r="J2561" s="3">
        <f>IF(A2561='Enheter, modell og år'!$F$2-1,0,VLOOKUP(A2561-1&amp;B2561&amp;C2561&amp;E2561,$F$2:$G$7561,2,FALSE))</f>
        <v>0</v>
      </c>
    </row>
    <row r="2562" spans="1:10" x14ac:dyDescent="0.25">
      <c r="A2562">
        <f t="shared" ref="A2562:C2562" si="2057">A2022</f>
        <v>2021</v>
      </c>
      <c r="B2562" t="str">
        <f t="shared" si="2057"/>
        <v>VFM</v>
      </c>
      <c r="C2562">
        <f t="shared" si="2057"/>
        <v>0</v>
      </c>
      <c r="D2562">
        <f>IFERROR(VLOOKUP(C2562,'Enheter, modell og år'!$A$2:$B$31,2,FALSE),0)</f>
        <v>0</v>
      </c>
      <c r="E2562" t="str">
        <f>'Liste detaljert wide'!$H$1</f>
        <v>Utvekslingsbev</v>
      </c>
      <c r="F2562" t="str">
        <f t="shared" si="1994"/>
        <v>2021VFM0Utvekslingsbev</v>
      </c>
      <c r="G2562" s="3">
        <f>'Liste detaljert wide'!H402</f>
        <v>0</v>
      </c>
      <c r="H2562" t="str">
        <f>VLOOKUP(E2562,Def!$B$2:$C$15,2,FALSE)</f>
        <v>Utdanningsinsentiv</v>
      </c>
      <c r="I2562" s="3">
        <f>IF(A2562='Enheter, modell og år'!$F$2-1,0,G2562-VLOOKUP(A2562-1&amp;B2562&amp;C2562&amp;E2562,$F$2:$G$7561,2,FALSE))</f>
        <v>0</v>
      </c>
      <c r="J2562" s="3">
        <f>IF(A2562='Enheter, modell og år'!$F$2-1,0,VLOOKUP(A2562-1&amp;B2562&amp;C2562&amp;E2562,$F$2:$G$7561,2,FALSE))</f>
        <v>0</v>
      </c>
    </row>
    <row r="2563" spans="1:10" x14ac:dyDescent="0.25">
      <c r="A2563">
        <f t="shared" ref="A2563:C2563" si="2058">A2023</f>
        <v>2021</v>
      </c>
      <c r="B2563" t="str">
        <f t="shared" si="2058"/>
        <v>VFM</v>
      </c>
      <c r="C2563">
        <f t="shared" si="2058"/>
        <v>0</v>
      </c>
      <c r="D2563">
        <f>IFERROR(VLOOKUP(C2563,'Enheter, modell og år'!$A$2:$B$31,2,FALSE),0)</f>
        <v>0</v>
      </c>
      <c r="E2563" t="str">
        <f>'Liste detaljert wide'!$H$1</f>
        <v>Utvekslingsbev</v>
      </c>
      <c r="F2563" t="str">
        <f t="shared" ref="F2563:F2626" si="2059">A2563&amp;B2563&amp;C2563&amp;E2563</f>
        <v>2021VFM0Utvekslingsbev</v>
      </c>
      <c r="G2563" s="3">
        <f>'Liste detaljert wide'!H403</f>
        <v>0</v>
      </c>
      <c r="H2563" t="str">
        <f>VLOOKUP(E2563,Def!$B$2:$C$15,2,FALSE)</f>
        <v>Utdanningsinsentiv</v>
      </c>
      <c r="I2563" s="3">
        <f>IF(A2563='Enheter, modell og år'!$F$2-1,0,G2563-VLOOKUP(A2563-1&amp;B2563&amp;C2563&amp;E2563,$F$2:$G$7561,2,FALSE))</f>
        <v>0</v>
      </c>
      <c r="J2563" s="3">
        <f>IF(A2563='Enheter, modell og år'!$F$2-1,0,VLOOKUP(A2563-1&amp;B2563&amp;C2563&amp;E2563,$F$2:$G$7561,2,FALSE))</f>
        <v>0</v>
      </c>
    </row>
    <row r="2564" spans="1:10" x14ac:dyDescent="0.25">
      <c r="A2564">
        <f t="shared" ref="A2564:C2564" si="2060">A2024</f>
        <v>2021</v>
      </c>
      <c r="B2564" t="str">
        <f t="shared" si="2060"/>
        <v>VFM</v>
      </c>
      <c r="C2564">
        <f t="shared" si="2060"/>
        <v>0</v>
      </c>
      <c r="D2564">
        <f>IFERROR(VLOOKUP(C2564,'Enheter, modell og år'!$A$2:$B$31,2,FALSE),0)</f>
        <v>0</v>
      </c>
      <c r="E2564" t="str">
        <f>'Liste detaljert wide'!$H$1</f>
        <v>Utvekslingsbev</v>
      </c>
      <c r="F2564" t="str">
        <f t="shared" si="2059"/>
        <v>2021VFM0Utvekslingsbev</v>
      </c>
      <c r="G2564" s="3">
        <f>'Liste detaljert wide'!H404</f>
        <v>0</v>
      </c>
      <c r="H2564" t="str">
        <f>VLOOKUP(E2564,Def!$B$2:$C$15,2,FALSE)</f>
        <v>Utdanningsinsentiv</v>
      </c>
      <c r="I2564" s="3">
        <f>IF(A2564='Enheter, modell og år'!$F$2-1,0,G2564-VLOOKUP(A2564-1&amp;B2564&amp;C2564&amp;E2564,$F$2:$G$7561,2,FALSE))</f>
        <v>0</v>
      </c>
      <c r="J2564" s="3">
        <f>IF(A2564='Enheter, modell og år'!$F$2-1,0,VLOOKUP(A2564-1&amp;B2564&amp;C2564&amp;E2564,$F$2:$G$7561,2,FALSE))</f>
        <v>0</v>
      </c>
    </row>
    <row r="2565" spans="1:10" x14ac:dyDescent="0.25">
      <c r="A2565">
        <f t="shared" ref="A2565:C2565" si="2061">A2025</f>
        <v>2021</v>
      </c>
      <c r="B2565" t="str">
        <f t="shared" si="2061"/>
        <v>VFM</v>
      </c>
      <c r="C2565">
        <f t="shared" si="2061"/>
        <v>0</v>
      </c>
      <c r="D2565">
        <f>IFERROR(VLOOKUP(C2565,'Enheter, modell og år'!$A$2:$B$31,2,FALSE),0)</f>
        <v>0</v>
      </c>
      <c r="E2565" t="str">
        <f>'Liste detaljert wide'!$H$1</f>
        <v>Utvekslingsbev</v>
      </c>
      <c r="F2565" t="str">
        <f t="shared" si="2059"/>
        <v>2021VFM0Utvekslingsbev</v>
      </c>
      <c r="G2565" s="3">
        <f>'Liste detaljert wide'!H405</f>
        <v>0</v>
      </c>
      <c r="H2565" t="str">
        <f>VLOOKUP(E2565,Def!$B$2:$C$15,2,FALSE)</f>
        <v>Utdanningsinsentiv</v>
      </c>
      <c r="I2565" s="3">
        <f>IF(A2565='Enheter, modell og år'!$F$2-1,0,G2565-VLOOKUP(A2565-1&amp;B2565&amp;C2565&amp;E2565,$F$2:$G$7561,2,FALSE))</f>
        <v>0</v>
      </c>
      <c r="J2565" s="3">
        <f>IF(A2565='Enheter, modell og år'!$F$2-1,0,VLOOKUP(A2565-1&amp;B2565&amp;C2565&amp;E2565,$F$2:$G$7561,2,FALSE))</f>
        <v>0</v>
      </c>
    </row>
    <row r="2566" spans="1:10" x14ac:dyDescent="0.25">
      <c r="A2566">
        <f t="shared" ref="A2566:C2566" si="2062">A2026</f>
        <v>2021</v>
      </c>
      <c r="B2566" t="str">
        <f t="shared" si="2062"/>
        <v>VFM</v>
      </c>
      <c r="C2566">
        <f t="shared" si="2062"/>
        <v>0</v>
      </c>
      <c r="D2566">
        <f>IFERROR(VLOOKUP(C2566,'Enheter, modell og år'!$A$2:$B$31,2,FALSE),0)</f>
        <v>0</v>
      </c>
      <c r="E2566" t="str">
        <f>'Liste detaljert wide'!$H$1</f>
        <v>Utvekslingsbev</v>
      </c>
      <c r="F2566" t="str">
        <f t="shared" si="2059"/>
        <v>2021VFM0Utvekslingsbev</v>
      </c>
      <c r="G2566" s="3">
        <f>'Liste detaljert wide'!H406</f>
        <v>0</v>
      </c>
      <c r="H2566" t="str">
        <f>VLOOKUP(E2566,Def!$B$2:$C$15,2,FALSE)</f>
        <v>Utdanningsinsentiv</v>
      </c>
      <c r="I2566" s="3">
        <f>IF(A2566='Enheter, modell og år'!$F$2-1,0,G2566-VLOOKUP(A2566-1&amp;B2566&amp;C2566&amp;E2566,$F$2:$G$7561,2,FALSE))</f>
        <v>0</v>
      </c>
      <c r="J2566" s="3">
        <f>IF(A2566='Enheter, modell og år'!$F$2-1,0,VLOOKUP(A2566-1&amp;B2566&amp;C2566&amp;E2566,$F$2:$G$7561,2,FALSE))</f>
        <v>0</v>
      </c>
    </row>
    <row r="2567" spans="1:10" x14ac:dyDescent="0.25">
      <c r="A2567">
        <f t="shared" ref="A2567:C2567" si="2063">A2027</f>
        <v>2021</v>
      </c>
      <c r="B2567" t="str">
        <f t="shared" si="2063"/>
        <v>VFM</v>
      </c>
      <c r="C2567">
        <f t="shared" si="2063"/>
        <v>0</v>
      </c>
      <c r="D2567">
        <f>IFERROR(VLOOKUP(C2567,'Enheter, modell og år'!$A$2:$B$31,2,FALSE),0)</f>
        <v>0</v>
      </c>
      <c r="E2567" t="str">
        <f>'Liste detaljert wide'!$H$1</f>
        <v>Utvekslingsbev</v>
      </c>
      <c r="F2567" t="str">
        <f t="shared" si="2059"/>
        <v>2021VFM0Utvekslingsbev</v>
      </c>
      <c r="G2567" s="3">
        <f>'Liste detaljert wide'!H407</f>
        <v>0</v>
      </c>
      <c r="H2567" t="str">
        <f>VLOOKUP(E2567,Def!$B$2:$C$15,2,FALSE)</f>
        <v>Utdanningsinsentiv</v>
      </c>
      <c r="I2567" s="3">
        <f>IF(A2567='Enheter, modell og år'!$F$2-1,0,G2567-VLOOKUP(A2567-1&amp;B2567&amp;C2567&amp;E2567,$F$2:$G$7561,2,FALSE))</f>
        <v>0</v>
      </c>
      <c r="J2567" s="3">
        <f>IF(A2567='Enheter, modell og år'!$F$2-1,0,VLOOKUP(A2567-1&amp;B2567&amp;C2567&amp;E2567,$F$2:$G$7561,2,FALSE))</f>
        <v>0</v>
      </c>
    </row>
    <row r="2568" spans="1:10" x14ac:dyDescent="0.25">
      <c r="A2568">
        <f t="shared" ref="A2568:C2568" si="2064">A2028</f>
        <v>2021</v>
      </c>
      <c r="B2568" t="str">
        <f t="shared" si="2064"/>
        <v>VFM</v>
      </c>
      <c r="C2568">
        <f t="shared" si="2064"/>
        <v>0</v>
      </c>
      <c r="D2568">
        <f>IFERROR(VLOOKUP(C2568,'Enheter, modell og år'!$A$2:$B$31,2,FALSE),0)</f>
        <v>0</v>
      </c>
      <c r="E2568" t="str">
        <f>'Liste detaljert wide'!$H$1</f>
        <v>Utvekslingsbev</v>
      </c>
      <c r="F2568" t="str">
        <f t="shared" si="2059"/>
        <v>2021VFM0Utvekslingsbev</v>
      </c>
      <c r="G2568" s="3">
        <f>'Liste detaljert wide'!H408</f>
        <v>0</v>
      </c>
      <c r="H2568" t="str">
        <f>VLOOKUP(E2568,Def!$B$2:$C$15,2,FALSE)</f>
        <v>Utdanningsinsentiv</v>
      </c>
      <c r="I2568" s="3">
        <f>IF(A2568='Enheter, modell og år'!$F$2-1,0,G2568-VLOOKUP(A2568-1&amp;B2568&amp;C2568&amp;E2568,$F$2:$G$7561,2,FALSE))</f>
        <v>0</v>
      </c>
      <c r="J2568" s="3">
        <f>IF(A2568='Enheter, modell og år'!$F$2-1,0,VLOOKUP(A2568-1&amp;B2568&amp;C2568&amp;E2568,$F$2:$G$7561,2,FALSE))</f>
        <v>0</v>
      </c>
    </row>
    <row r="2569" spans="1:10" x14ac:dyDescent="0.25">
      <c r="A2569">
        <f t="shared" ref="A2569:C2569" si="2065">A2029</f>
        <v>2021</v>
      </c>
      <c r="B2569" t="str">
        <f t="shared" si="2065"/>
        <v>VFM</v>
      </c>
      <c r="C2569">
        <f t="shared" si="2065"/>
        <v>0</v>
      </c>
      <c r="D2569">
        <f>IFERROR(VLOOKUP(C2569,'Enheter, modell og år'!$A$2:$B$31,2,FALSE),0)</f>
        <v>0</v>
      </c>
      <c r="E2569" t="str">
        <f>'Liste detaljert wide'!$H$1</f>
        <v>Utvekslingsbev</v>
      </c>
      <c r="F2569" t="str">
        <f t="shared" si="2059"/>
        <v>2021VFM0Utvekslingsbev</v>
      </c>
      <c r="G2569" s="3">
        <f>'Liste detaljert wide'!H409</f>
        <v>0</v>
      </c>
      <c r="H2569" t="str">
        <f>VLOOKUP(E2569,Def!$B$2:$C$15,2,FALSE)</f>
        <v>Utdanningsinsentiv</v>
      </c>
      <c r="I2569" s="3">
        <f>IF(A2569='Enheter, modell og år'!$F$2-1,0,G2569-VLOOKUP(A2569-1&amp;B2569&amp;C2569&amp;E2569,$F$2:$G$7561,2,FALSE))</f>
        <v>0</v>
      </c>
      <c r="J2569" s="3">
        <f>IF(A2569='Enheter, modell og år'!$F$2-1,0,VLOOKUP(A2569-1&amp;B2569&amp;C2569&amp;E2569,$F$2:$G$7561,2,FALSE))</f>
        <v>0</v>
      </c>
    </row>
    <row r="2570" spans="1:10" x14ac:dyDescent="0.25">
      <c r="A2570">
        <f t="shared" ref="A2570:C2570" si="2066">A2030</f>
        <v>2021</v>
      </c>
      <c r="B2570" t="str">
        <f t="shared" si="2066"/>
        <v>VFM</v>
      </c>
      <c r="C2570">
        <f t="shared" si="2066"/>
        <v>0</v>
      </c>
      <c r="D2570">
        <f>IFERROR(VLOOKUP(C2570,'Enheter, modell og år'!$A$2:$B$31,2,FALSE),0)</f>
        <v>0</v>
      </c>
      <c r="E2570" t="str">
        <f>'Liste detaljert wide'!$H$1</f>
        <v>Utvekslingsbev</v>
      </c>
      <c r="F2570" t="str">
        <f t="shared" si="2059"/>
        <v>2021VFM0Utvekslingsbev</v>
      </c>
      <c r="G2570" s="3">
        <f>'Liste detaljert wide'!H410</f>
        <v>0</v>
      </c>
      <c r="H2570" t="str">
        <f>VLOOKUP(E2570,Def!$B$2:$C$15,2,FALSE)</f>
        <v>Utdanningsinsentiv</v>
      </c>
      <c r="I2570" s="3">
        <f>IF(A2570='Enheter, modell og år'!$F$2-1,0,G2570-VLOOKUP(A2570-1&amp;B2570&amp;C2570&amp;E2570,$F$2:$G$7561,2,FALSE))</f>
        <v>0</v>
      </c>
      <c r="J2570" s="3">
        <f>IF(A2570='Enheter, modell og år'!$F$2-1,0,VLOOKUP(A2570-1&amp;B2570&amp;C2570&amp;E2570,$F$2:$G$7561,2,FALSE))</f>
        <v>0</v>
      </c>
    </row>
    <row r="2571" spans="1:10" x14ac:dyDescent="0.25">
      <c r="A2571">
        <f t="shared" ref="A2571:C2571" si="2067">A2031</f>
        <v>2021</v>
      </c>
      <c r="B2571" t="str">
        <f t="shared" si="2067"/>
        <v>VFM</v>
      </c>
      <c r="C2571">
        <f t="shared" si="2067"/>
        <v>0</v>
      </c>
      <c r="D2571">
        <f>IFERROR(VLOOKUP(C2571,'Enheter, modell og år'!$A$2:$B$31,2,FALSE),0)</f>
        <v>0</v>
      </c>
      <c r="E2571" t="str">
        <f>'Liste detaljert wide'!$H$1</f>
        <v>Utvekslingsbev</v>
      </c>
      <c r="F2571" t="str">
        <f t="shared" si="2059"/>
        <v>2021VFM0Utvekslingsbev</v>
      </c>
      <c r="G2571" s="3">
        <f>'Liste detaljert wide'!H411</f>
        <v>0</v>
      </c>
      <c r="H2571" t="str">
        <f>VLOOKUP(E2571,Def!$B$2:$C$15,2,FALSE)</f>
        <v>Utdanningsinsentiv</v>
      </c>
      <c r="I2571" s="3">
        <f>IF(A2571='Enheter, modell og år'!$F$2-1,0,G2571-VLOOKUP(A2571-1&amp;B2571&amp;C2571&amp;E2571,$F$2:$G$7561,2,FALSE))</f>
        <v>0</v>
      </c>
      <c r="J2571" s="3">
        <f>IF(A2571='Enheter, modell og år'!$F$2-1,0,VLOOKUP(A2571-1&amp;B2571&amp;C2571&amp;E2571,$F$2:$G$7561,2,FALSE))</f>
        <v>0</v>
      </c>
    </row>
    <row r="2572" spans="1:10" x14ac:dyDescent="0.25">
      <c r="A2572">
        <f t="shared" ref="A2572:C2572" si="2068">A2032</f>
        <v>2021</v>
      </c>
      <c r="B2572" t="str">
        <f t="shared" si="2068"/>
        <v>VFM</v>
      </c>
      <c r="C2572">
        <f t="shared" si="2068"/>
        <v>0</v>
      </c>
      <c r="D2572">
        <f>IFERROR(VLOOKUP(C2572,'Enheter, modell og år'!$A$2:$B$31,2,FALSE),0)</f>
        <v>0</v>
      </c>
      <c r="E2572" t="str">
        <f>'Liste detaljert wide'!$H$1</f>
        <v>Utvekslingsbev</v>
      </c>
      <c r="F2572" t="str">
        <f t="shared" si="2059"/>
        <v>2021VFM0Utvekslingsbev</v>
      </c>
      <c r="G2572" s="3">
        <f>'Liste detaljert wide'!H412</f>
        <v>0</v>
      </c>
      <c r="H2572" t="str">
        <f>VLOOKUP(E2572,Def!$B$2:$C$15,2,FALSE)</f>
        <v>Utdanningsinsentiv</v>
      </c>
      <c r="I2572" s="3">
        <f>IF(A2572='Enheter, modell og år'!$F$2-1,0,G2572-VLOOKUP(A2572-1&amp;B2572&amp;C2572&amp;E2572,$F$2:$G$7561,2,FALSE))</f>
        <v>0</v>
      </c>
      <c r="J2572" s="3">
        <f>IF(A2572='Enheter, modell og år'!$F$2-1,0,VLOOKUP(A2572-1&amp;B2572&amp;C2572&amp;E2572,$F$2:$G$7561,2,FALSE))</f>
        <v>0</v>
      </c>
    </row>
    <row r="2573" spans="1:10" x14ac:dyDescent="0.25">
      <c r="A2573">
        <f t="shared" ref="A2573:C2573" si="2069">A2033</f>
        <v>2021</v>
      </c>
      <c r="B2573" t="str">
        <f t="shared" si="2069"/>
        <v>VFM</v>
      </c>
      <c r="C2573">
        <f t="shared" si="2069"/>
        <v>0</v>
      </c>
      <c r="D2573">
        <f>IFERROR(VLOOKUP(C2573,'Enheter, modell og år'!$A$2:$B$31,2,FALSE),0)</f>
        <v>0</v>
      </c>
      <c r="E2573" t="str">
        <f>'Liste detaljert wide'!$H$1</f>
        <v>Utvekslingsbev</v>
      </c>
      <c r="F2573" t="str">
        <f t="shared" si="2059"/>
        <v>2021VFM0Utvekslingsbev</v>
      </c>
      <c r="G2573" s="3">
        <f>'Liste detaljert wide'!H413</f>
        <v>0</v>
      </c>
      <c r="H2573" t="str">
        <f>VLOOKUP(E2573,Def!$B$2:$C$15,2,FALSE)</f>
        <v>Utdanningsinsentiv</v>
      </c>
      <c r="I2573" s="3">
        <f>IF(A2573='Enheter, modell og år'!$F$2-1,0,G2573-VLOOKUP(A2573-1&amp;B2573&amp;C2573&amp;E2573,$F$2:$G$7561,2,FALSE))</f>
        <v>0</v>
      </c>
      <c r="J2573" s="3">
        <f>IF(A2573='Enheter, modell og år'!$F$2-1,0,VLOOKUP(A2573-1&amp;B2573&amp;C2573&amp;E2573,$F$2:$G$7561,2,FALSE))</f>
        <v>0</v>
      </c>
    </row>
    <row r="2574" spans="1:10" x14ac:dyDescent="0.25">
      <c r="A2574">
        <f t="shared" ref="A2574:C2574" si="2070">A2034</f>
        <v>2021</v>
      </c>
      <c r="B2574" t="str">
        <f t="shared" si="2070"/>
        <v>VFM</v>
      </c>
      <c r="C2574">
        <f t="shared" si="2070"/>
        <v>0</v>
      </c>
      <c r="D2574">
        <f>IFERROR(VLOOKUP(C2574,'Enheter, modell og år'!$A$2:$B$31,2,FALSE),0)</f>
        <v>0</v>
      </c>
      <c r="E2574" t="str">
        <f>'Liste detaljert wide'!$H$1</f>
        <v>Utvekslingsbev</v>
      </c>
      <c r="F2574" t="str">
        <f t="shared" si="2059"/>
        <v>2021VFM0Utvekslingsbev</v>
      </c>
      <c r="G2574" s="3">
        <f>'Liste detaljert wide'!H414</f>
        <v>0</v>
      </c>
      <c r="H2574" t="str">
        <f>VLOOKUP(E2574,Def!$B$2:$C$15,2,FALSE)</f>
        <v>Utdanningsinsentiv</v>
      </c>
      <c r="I2574" s="3">
        <f>IF(A2574='Enheter, modell og år'!$F$2-1,0,G2574-VLOOKUP(A2574-1&amp;B2574&amp;C2574&amp;E2574,$F$2:$G$7561,2,FALSE))</f>
        <v>0</v>
      </c>
      <c r="J2574" s="3">
        <f>IF(A2574='Enheter, modell og år'!$F$2-1,0,VLOOKUP(A2574-1&amp;B2574&amp;C2574&amp;E2574,$F$2:$G$7561,2,FALSE))</f>
        <v>0</v>
      </c>
    </row>
    <row r="2575" spans="1:10" x14ac:dyDescent="0.25">
      <c r="A2575">
        <f t="shared" ref="A2575:C2575" si="2071">A2035</f>
        <v>2021</v>
      </c>
      <c r="B2575" t="str">
        <f t="shared" si="2071"/>
        <v>VFM</v>
      </c>
      <c r="C2575">
        <f t="shared" si="2071"/>
        <v>0</v>
      </c>
      <c r="D2575">
        <f>IFERROR(VLOOKUP(C2575,'Enheter, modell og år'!$A$2:$B$31,2,FALSE),0)</f>
        <v>0</v>
      </c>
      <c r="E2575" t="str">
        <f>'Liste detaljert wide'!$H$1</f>
        <v>Utvekslingsbev</v>
      </c>
      <c r="F2575" t="str">
        <f t="shared" si="2059"/>
        <v>2021VFM0Utvekslingsbev</v>
      </c>
      <c r="G2575" s="3">
        <f>'Liste detaljert wide'!H415</f>
        <v>0</v>
      </c>
      <c r="H2575" t="str">
        <f>VLOOKUP(E2575,Def!$B$2:$C$15,2,FALSE)</f>
        <v>Utdanningsinsentiv</v>
      </c>
      <c r="I2575" s="3">
        <f>IF(A2575='Enheter, modell og år'!$F$2-1,0,G2575-VLOOKUP(A2575-1&amp;B2575&amp;C2575&amp;E2575,$F$2:$G$7561,2,FALSE))</f>
        <v>0</v>
      </c>
      <c r="J2575" s="3">
        <f>IF(A2575='Enheter, modell og år'!$F$2-1,0,VLOOKUP(A2575-1&amp;B2575&amp;C2575&amp;E2575,$F$2:$G$7561,2,FALSE))</f>
        <v>0</v>
      </c>
    </row>
    <row r="2576" spans="1:10" x14ac:dyDescent="0.25">
      <c r="A2576">
        <f t="shared" ref="A2576:C2576" si="2072">A2036</f>
        <v>2021</v>
      </c>
      <c r="B2576" t="str">
        <f t="shared" si="2072"/>
        <v>VFM</v>
      </c>
      <c r="C2576">
        <f t="shared" si="2072"/>
        <v>0</v>
      </c>
      <c r="D2576">
        <f>IFERROR(VLOOKUP(C2576,'Enheter, modell og år'!$A$2:$B$31,2,FALSE),0)</f>
        <v>0</v>
      </c>
      <c r="E2576" t="str">
        <f>'Liste detaljert wide'!$H$1</f>
        <v>Utvekslingsbev</v>
      </c>
      <c r="F2576" t="str">
        <f t="shared" si="2059"/>
        <v>2021VFM0Utvekslingsbev</v>
      </c>
      <c r="G2576" s="3">
        <f>'Liste detaljert wide'!H416</f>
        <v>0</v>
      </c>
      <c r="H2576" t="str">
        <f>VLOOKUP(E2576,Def!$B$2:$C$15,2,FALSE)</f>
        <v>Utdanningsinsentiv</v>
      </c>
      <c r="I2576" s="3">
        <f>IF(A2576='Enheter, modell og år'!$F$2-1,0,G2576-VLOOKUP(A2576-1&amp;B2576&amp;C2576&amp;E2576,$F$2:$G$7561,2,FALSE))</f>
        <v>0</v>
      </c>
      <c r="J2576" s="3">
        <f>IF(A2576='Enheter, modell og år'!$F$2-1,0,VLOOKUP(A2576-1&amp;B2576&amp;C2576&amp;E2576,$F$2:$G$7561,2,FALSE))</f>
        <v>0</v>
      </c>
    </row>
    <row r="2577" spans="1:10" x14ac:dyDescent="0.25">
      <c r="A2577">
        <f t="shared" ref="A2577:C2577" si="2073">A2037</f>
        <v>2021</v>
      </c>
      <c r="B2577" t="str">
        <f t="shared" si="2073"/>
        <v>VFM</v>
      </c>
      <c r="C2577">
        <f t="shared" si="2073"/>
        <v>0</v>
      </c>
      <c r="D2577">
        <f>IFERROR(VLOOKUP(C2577,'Enheter, modell og år'!$A$2:$B$31,2,FALSE),0)</f>
        <v>0</v>
      </c>
      <c r="E2577" t="str">
        <f>'Liste detaljert wide'!$H$1</f>
        <v>Utvekslingsbev</v>
      </c>
      <c r="F2577" t="str">
        <f t="shared" si="2059"/>
        <v>2021VFM0Utvekslingsbev</v>
      </c>
      <c r="G2577" s="3">
        <f>'Liste detaljert wide'!H417</f>
        <v>0</v>
      </c>
      <c r="H2577" t="str">
        <f>VLOOKUP(E2577,Def!$B$2:$C$15,2,FALSE)</f>
        <v>Utdanningsinsentiv</v>
      </c>
      <c r="I2577" s="3">
        <f>IF(A2577='Enheter, modell og år'!$F$2-1,0,G2577-VLOOKUP(A2577-1&amp;B2577&amp;C2577&amp;E2577,$F$2:$G$7561,2,FALSE))</f>
        <v>0</v>
      </c>
      <c r="J2577" s="3">
        <f>IF(A2577='Enheter, modell og år'!$F$2-1,0,VLOOKUP(A2577-1&amp;B2577&amp;C2577&amp;E2577,$F$2:$G$7561,2,FALSE))</f>
        <v>0</v>
      </c>
    </row>
    <row r="2578" spans="1:10" x14ac:dyDescent="0.25">
      <c r="A2578">
        <f t="shared" ref="A2578:C2578" si="2074">A2038</f>
        <v>2021</v>
      </c>
      <c r="B2578" t="str">
        <f t="shared" si="2074"/>
        <v>VFM</v>
      </c>
      <c r="C2578">
        <f t="shared" si="2074"/>
        <v>0</v>
      </c>
      <c r="D2578">
        <f>IFERROR(VLOOKUP(C2578,'Enheter, modell og år'!$A$2:$B$31,2,FALSE),0)</f>
        <v>0</v>
      </c>
      <c r="E2578" t="str">
        <f>'Liste detaljert wide'!$H$1</f>
        <v>Utvekslingsbev</v>
      </c>
      <c r="F2578" t="str">
        <f t="shared" si="2059"/>
        <v>2021VFM0Utvekslingsbev</v>
      </c>
      <c r="G2578" s="3">
        <f>'Liste detaljert wide'!H418</f>
        <v>0</v>
      </c>
      <c r="H2578" t="str">
        <f>VLOOKUP(E2578,Def!$B$2:$C$15,2,FALSE)</f>
        <v>Utdanningsinsentiv</v>
      </c>
      <c r="I2578" s="3">
        <f>IF(A2578='Enheter, modell og år'!$F$2-1,0,G2578-VLOOKUP(A2578-1&amp;B2578&amp;C2578&amp;E2578,$F$2:$G$7561,2,FALSE))</f>
        <v>0</v>
      </c>
      <c r="J2578" s="3">
        <f>IF(A2578='Enheter, modell og år'!$F$2-1,0,VLOOKUP(A2578-1&amp;B2578&amp;C2578&amp;E2578,$F$2:$G$7561,2,FALSE))</f>
        <v>0</v>
      </c>
    </row>
    <row r="2579" spans="1:10" x14ac:dyDescent="0.25">
      <c r="A2579">
        <f t="shared" ref="A2579:C2579" si="2075">A2039</f>
        <v>2021</v>
      </c>
      <c r="B2579" t="str">
        <f t="shared" si="2075"/>
        <v>VFM</v>
      </c>
      <c r="C2579">
        <f t="shared" si="2075"/>
        <v>0</v>
      </c>
      <c r="D2579">
        <f>IFERROR(VLOOKUP(C2579,'Enheter, modell og år'!$A$2:$B$31,2,FALSE),0)</f>
        <v>0</v>
      </c>
      <c r="E2579" t="str">
        <f>'Liste detaljert wide'!$H$1</f>
        <v>Utvekslingsbev</v>
      </c>
      <c r="F2579" t="str">
        <f t="shared" si="2059"/>
        <v>2021VFM0Utvekslingsbev</v>
      </c>
      <c r="G2579" s="3">
        <f>'Liste detaljert wide'!H419</f>
        <v>0</v>
      </c>
      <c r="H2579" t="str">
        <f>VLOOKUP(E2579,Def!$B$2:$C$15,2,FALSE)</f>
        <v>Utdanningsinsentiv</v>
      </c>
      <c r="I2579" s="3">
        <f>IF(A2579='Enheter, modell og år'!$F$2-1,0,G2579-VLOOKUP(A2579-1&amp;B2579&amp;C2579&amp;E2579,$F$2:$G$7561,2,FALSE))</f>
        <v>0</v>
      </c>
      <c r="J2579" s="3">
        <f>IF(A2579='Enheter, modell og år'!$F$2-1,0,VLOOKUP(A2579-1&amp;B2579&amp;C2579&amp;E2579,$F$2:$G$7561,2,FALSE))</f>
        <v>0</v>
      </c>
    </row>
    <row r="2580" spans="1:10" x14ac:dyDescent="0.25">
      <c r="A2580">
        <f t="shared" ref="A2580:C2580" si="2076">A2040</f>
        <v>2021</v>
      </c>
      <c r="B2580" t="str">
        <f t="shared" si="2076"/>
        <v>VFM</v>
      </c>
      <c r="C2580">
        <f t="shared" si="2076"/>
        <v>0</v>
      </c>
      <c r="D2580">
        <f>IFERROR(VLOOKUP(C2580,'Enheter, modell og år'!$A$2:$B$31,2,FALSE),0)</f>
        <v>0</v>
      </c>
      <c r="E2580" t="str">
        <f>'Liste detaljert wide'!$H$1</f>
        <v>Utvekslingsbev</v>
      </c>
      <c r="F2580" t="str">
        <f t="shared" si="2059"/>
        <v>2021VFM0Utvekslingsbev</v>
      </c>
      <c r="G2580" s="3">
        <f>'Liste detaljert wide'!H420</f>
        <v>0</v>
      </c>
      <c r="H2580" t="str">
        <f>VLOOKUP(E2580,Def!$B$2:$C$15,2,FALSE)</f>
        <v>Utdanningsinsentiv</v>
      </c>
      <c r="I2580" s="3">
        <f>IF(A2580='Enheter, modell og år'!$F$2-1,0,G2580-VLOOKUP(A2580-1&amp;B2580&amp;C2580&amp;E2580,$F$2:$G$7561,2,FALSE))</f>
        <v>0</v>
      </c>
      <c r="J2580" s="3">
        <f>IF(A2580='Enheter, modell og år'!$F$2-1,0,VLOOKUP(A2580-1&amp;B2580&amp;C2580&amp;E2580,$F$2:$G$7561,2,FALSE))</f>
        <v>0</v>
      </c>
    </row>
    <row r="2581" spans="1:10" x14ac:dyDescent="0.25">
      <c r="A2581">
        <f t="shared" ref="A2581:C2581" si="2077">A2041</f>
        <v>2021</v>
      </c>
      <c r="B2581" t="str">
        <f t="shared" si="2077"/>
        <v>VFM</v>
      </c>
      <c r="C2581">
        <f t="shared" si="2077"/>
        <v>0</v>
      </c>
      <c r="D2581">
        <f>IFERROR(VLOOKUP(C2581,'Enheter, modell og år'!$A$2:$B$31,2,FALSE),0)</f>
        <v>0</v>
      </c>
      <c r="E2581" t="str">
        <f>'Liste detaljert wide'!$H$1</f>
        <v>Utvekslingsbev</v>
      </c>
      <c r="F2581" t="str">
        <f t="shared" si="2059"/>
        <v>2021VFM0Utvekslingsbev</v>
      </c>
      <c r="G2581" s="3">
        <f>'Liste detaljert wide'!H421</f>
        <v>0</v>
      </c>
      <c r="H2581" t="str">
        <f>VLOOKUP(E2581,Def!$B$2:$C$15,2,FALSE)</f>
        <v>Utdanningsinsentiv</v>
      </c>
      <c r="I2581" s="3">
        <f>IF(A2581='Enheter, modell og år'!$F$2-1,0,G2581-VLOOKUP(A2581-1&amp;B2581&amp;C2581&amp;E2581,$F$2:$G$7561,2,FALSE))</f>
        <v>0</v>
      </c>
      <c r="J2581" s="3">
        <f>IF(A2581='Enheter, modell og år'!$F$2-1,0,VLOOKUP(A2581-1&amp;B2581&amp;C2581&amp;E2581,$F$2:$G$7561,2,FALSE))</f>
        <v>0</v>
      </c>
    </row>
    <row r="2582" spans="1:10" x14ac:dyDescent="0.25">
      <c r="A2582">
        <f t="shared" ref="A2582:C2582" si="2078">A2042</f>
        <v>2022</v>
      </c>
      <c r="B2582" t="str">
        <f t="shared" si="2078"/>
        <v>VFM</v>
      </c>
      <c r="C2582">
        <f t="shared" si="2078"/>
        <v>0</v>
      </c>
      <c r="D2582">
        <f>IFERROR(VLOOKUP(C2582,'Enheter, modell og år'!$A$2:$B$31,2,FALSE),0)</f>
        <v>0</v>
      </c>
      <c r="E2582" t="str">
        <f>'Liste detaljert wide'!$H$1</f>
        <v>Utvekslingsbev</v>
      </c>
      <c r="F2582" t="str">
        <f t="shared" si="2059"/>
        <v>2022VFM0Utvekslingsbev</v>
      </c>
      <c r="G2582" s="3">
        <f>'Liste detaljert wide'!H422</f>
        <v>0</v>
      </c>
      <c r="H2582" t="str">
        <f>VLOOKUP(E2582,Def!$B$2:$C$15,2,FALSE)</f>
        <v>Utdanningsinsentiv</v>
      </c>
      <c r="I2582" s="3">
        <f>IF(A2582='Enheter, modell og år'!$F$2-1,0,G2582-VLOOKUP(A2582-1&amp;B2582&amp;C2582&amp;E2582,$F$2:$G$7561,2,FALSE))</f>
        <v>0</v>
      </c>
      <c r="J2582" s="3">
        <f>IF(A2582='Enheter, modell og år'!$F$2-1,0,VLOOKUP(A2582-1&amp;B2582&amp;C2582&amp;E2582,$F$2:$G$7561,2,FALSE))</f>
        <v>0</v>
      </c>
    </row>
    <row r="2583" spans="1:10" x14ac:dyDescent="0.25">
      <c r="A2583">
        <f t="shared" ref="A2583:C2583" si="2079">A2043</f>
        <v>2022</v>
      </c>
      <c r="B2583" t="str">
        <f t="shared" si="2079"/>
        <v>VFM</v>
      </c>
      <c r="C2583">
        <f t="shared" si="2079"/>
        <v>0</v>
      </c>
      <c r="D2583">
        <f>IFERROR(VLOOKUP(C2583,'Enheter, modell og år'!$A$2:$B$31,2,FALSE),0)</f>
        <v>0</v>
      </c>
      <c r="E2583" t="str">
        <f>'Liste detaljert wide'!$H$1</f>
        <v>Utvekslingsbev</v>
      </c>
      <c r="F2583" t="str">
        <f t="shared" si="2059"/>
        <v>2022VFM0Utvekslingsbev</v>
      </c>
      <c r="G2583" s="3">
        <f>'Liste detaljert wide'!H423</f>
        <v>0</v>
      </c>
      <c r="H2583" t="str">
        <f>VLOOKUP(E2583,Def!$B$2:$C$15,2,FALSE)</f>
        <v>Utdanningsinsentiv</v>
      </c>
      <c r="I2583" s="3">
        <f>IF(A2583='Enheter, modell og år'!$F$2-1,0,G2583-VLOOKUP(A2583-1&amp;B2583&amp;C2583&amp;E2583,$F$2:$G$7561,2,FALSE))</f>
        <v>0</v>
      </c>
      <c r="J2583" s="3">
        <f>IF(A2583='Enheter, modell og år'!$F$2-1,0,VLOOKUP(A2583-1&amp;B2583&amp;C2583&amp;E2583,$F$2:$G$7561,2,FALSE))</f>
        <v>0</v>
      </c>
    </row>
    <row r="2584" spans="1:10" x14ac:dyDescent="0.25">
      <c r="A2584">
        <f t="shared" ref="A2584:C2584" si="2080">A2044</f>
        <v>2022</v>
      </c>
      <c r="B2584" t="str">
        <f t="shared" si="2080"/>
        <v>VFM</v>
      </c>
      <c r="C2584">
        <f t="shared" si="2080"/>
        <v>0</v>
      </c>
      <c r="D2584">
        <f>IFERROR(VLOOKUP(C2584,'Enheter, modell og år'!$A$2:$B$31,2,FALSE),0)</f>
        <v>0</v>
      </c>
      <c r="E2584" t="str">
        <f>'Liste detaljert wide'!$H$1</f>
        <v>Utvekslingsbev</v>
      </c>
      <c r="F2584" t="str">
        <f t="shared" si="2059"/>
        <v>2022VFM0Utvekslingsbev</v>
      </c>
      <c r="G2584" s="3">
        <f>'Liste detaljert wide'!H424</f>
        <v>0</v>
      </c>
      <c r="H2584" t="str">
        <f>VLOOKUP(E2584,Def!$B$2:$C$15,2,FALSE)</f>
        <v>Utdanningsinsentiv</v>
      </c>
      <c r="I2584" s="3">
        <f>IF(A2584='Enheter, modell og år'!$F$2-1,0,G2584-VLOOKUP(A2584-1&amp;B2584&amp;C2584&amp;E2584,$F$2:$G$7561,2,FALSE))</f>
        <v>0</v>
      </c>
      <c r="J2584" s="3">
        <f>IF(A2584='Enheter, modell og år'!$F$2-1,0,VLOOKUP(A2584-1&amp;B2584&amp;C2584&amp;E2584,$F$2:$G$7561,2,FALSE))</f>
        <v>0</v>
      </c>
    </row>
    <row r="2585" spans="1:10" x14ac:dyDescent="0.25">
      <c r="A2585">
        <f t="shared" ref="A2585:C2585" si="2081">A2045</f>
        <v>2022</v>
      </c>
      <c r="B2585" t="str">
        <f t="shared" si="2081"/>
        <v>VFM</v>
      </c>
      <c r="C2585">
        <f t="shared" si="2081"/>
        <v>0</v>
      </c>
      <c r="D2585">
        <f>IFERROR(VLOOKUP(C2585,'Enheter, modell og år'!$A$2:$B$31,2,FALSE),0)</f>
        <v>0</v>
      </c>
      <c r="E2585" t="str">
        <f>'Liste detaljert wide'!$H$1</f>
        <v>Utvekslingsbev</v>
      </c>
      <c r="F2585" t="str">
        <f t="shared" si="2059"/>
        <v>2022VFM0Utvekslingsbev</v>
      </c>
      <c r="G2585" s="3">
        <f>'Liste detaljert wide'!H425</f>
        <v>0</v>
      </c>
      <c r="H2585" t="str">
        <f>VLOOKUP(E2585,Def!$B$2:$C$15,2,FALSE)</f>
        <v>Utdanningsinsentiv</v>
      </c>
      <c r="I2585" s="3">
        <f>IF(A2585='Enheter, modell og år'!$F$2-1,0,G2585-VLOOKUP(A2585-1&amp;B2585&amp;C2585&amp;E2585,$F$2:$G$7561,2,FALSE))</f>
        <v>0</v>
      </c>
      <c r="J2585" s="3">
        <f>IF(A2585='Enheter, modell og år'!$F$2-1,0,VLOOKUP(A2585-1&amp;B2585&amp;C2585&amp;E2585,$F$2:$G$7561,2,FALSE))</f>
        <v>0</v>
      </c>
    </row>
    <row r="2586" spans="1:10" x14ac:dyDescent="0.25">
      <c r="A2586">
        <f t="shared" ref="A2586:C2586" si="2082">A2046</f>
        <v>2022</v>
      </c>
      <c r="B2586" t="str">
        <f t="shared" si="2082"/>
        <v>VFM</v>
      </c>
      <c r="C2586">
        <f t="shared" si="2082"/>
        <v>0</v>
      </c>
      <c r="D2586">
        <f>IFERROR(VLOOKUP(C2586,'Enheter, modell og år'!$A$2:$B$31,2,FALSE),0)</f>
        <v>0</v>
      </c>
      <c r="E2586" t="str">
        <f>'Liste detaljert wide'!$H$1</f>
        <v>Utvekslingsbev</v>
      </c>
      <c r="F2586" t="str">
        <f t="shared" si="2059"/>
        <v>2022VFM0Utvekslingsbev</v>
      </c>
      <c r="G2586" s="3">
        <f>'Liste detaljert wide'!H426</f>
        <v>0</v>
      </c>
      <c r="H2586" t="str">
        <f>VLOOKUP(E2586,Def!$B$2:$C$15,2,FALSE)</f>
        <v>Utdanningsinsentiv</v>
      </c>
      <c r="I2586" s="3">
        <f>IF(A2586='Enheter, modell og år'!$F$2-1,0,G2586-VLOOKUP(A2586-1&amp;B2586&amp;C2586&amp;E2586,$F$2:$G$7561,2,FALSE))</f>
        <v>0</v>
      </c>
      <c r="J2586" s="3">
        <f>IF(A2586='Enheter, modell og år'!$F$2-1,0,VLOOKUP(A2586-1&amp;B2586&amp;C2586&amp;E2586,$F$2:$G$7561,2,FALSE))</f>
        <v>0</v>
      </c>
    </row>
    <row r="2587" spans="1:10" x14ac:dyDescent="0.25">
      <c r="A2587">
        <f t="shared" ref="A2587:C2587" si="2083">A2047</f>
        <v>2022</v>
      </c>
      <c r="B2587" t="str">
        <f t="shared" si="2083"/>
        <v>VFM</v>
      </c>
      <c r="C2587">
        <f t="shared" si="2083"/>
        <v>0</v>
      </c>
      <c r="D2587">
        <f>IFERROR(VLOOKUP(C2587,'Enheter, modell og år'!$A$2:$B$31,2,FALSE),0)</f>
        <v>0</v>
      </c>
      <c r="E2587" t="str">
        <f>'Liste detaljert wide'!$H$1</f>
        <v>Utvekslingsbev</v>
      </c>
      <c r="F2587" t="str">
        <f t="shared" si="2059"/>
        <v>2022VFM0Utvekslingsbev</v>
      </c>
      <c r="G2587" s="3">
        <f>'Liste detaljert wide'!H427</f>
        <v>0</v>
      </c>
      <c r="H2587" t="str">
        <f>VLOOKUP(E2587,Def!$B$2:$C$15,2,FALSE)</f>
        <v>Utdanningsinsentiv</v>
      </c>
      <c r="I2587" s="3">
        <f>IF(A2587='Enheter, modell og år'!$F$2-1,0,G2587-VLOOKUP(A2587-1&amp;B2587&amp;C2587&amp;E2587,$F$2:$G$7561,2,FALSE))</f>
        <v>0</v>
      </c>
      <c r="J2587" s="3">
        <f>IF(A2587='Enheter, modell og år'!$F$2-1,0,VLOOKUP(A2587-1&amp;B2587&amp;C2587&amp;E2587,$F$2:$G$7561,2,FALSE))</f>
        <v>0</v>
      </c>
    </row>
    <row r="2588" spans="1:10" x14ac:dyDescent="0.25">
      <c r="A2588">
        <f t="shared" ref="A2588:C2588" si="2084">A2048</f>
        <v>2022</v>
      </c>
      <c r="B2588" t="str">
        <f t="shared" si="2084"/>
        <v>VFM</v>
      </c>
      <c r="C2588">
        <f t="shared" si="2084"/>
        <v>0</v>
      </c>
      <c r="D2588">
        <f>IFERROR(VLOOKUP(C2588,'Enheter, modell og år'!$A$2:$B$31,2,FALSE),0)</f>
        <v>0</v>
      </c>
      <c r="E2588" t="str">
        <f>'Liste detaljert wide'!$H$1</f>
        <v>Utvekslingsbev</v>
      </c>
      <c r="F2588" t="str">
        <f t="shared" si="2059"/>
        <v>2022VFM0Utvekslingsbev</v>
      </c>
      <c r="G2588" s="3">
        <f>'Liste detaljert wide'!H428</f>
        <v>0</v>
      </c>
      <c r="H2588" t="str">
        <f>VLOOKUP(E2588,Def!$B$2:$C$15,2,FALSE)</f>
        <v>Utdanningsinsentiv</v>
      </c>
      <c r="I2588" s="3">
        <f>IF(A2588='Enheter, modell og år'!$F$2-1,0,G2588-VLOOKUP(A2588-1&amp;B2588&amp;C2588&amp;E2588,$F$2:$G$7561,2,FALSE))</f>
        <v>0</v>
      </c>
      <c r="J2588" s="3">
        <f>IF(A2588='Enheter, modell og år'!$F$2-1,0,VLOOKUP(A2588-1&amp;B2588&amp;C2588&amp;E2588,$F$2:$G$7561,2,FALSE))</f>
        <v>0</v>
      </c>
    </row>
    <row r="2589" spans="1:10" x14ac:dyDescent="0.25">
      <c r="A2589">
        <f t="shared" ref="A2589:C2589" si="2085">A2049</f>
        <v>2022</v>
      </c>
      <c r="B2589" t="str">
        <f t="shared" si="2085"/>
        <v>VFM</v>
      </c>
      <c r="C2589">
        <f t="shared" si="2085"/>
        <v>0</v>
      </c>
      <c r="D2589">
        <f>IFERROR(VLOOKUP(C2589,'Enheter, modell og år'!$A$2:$B$31,2,FALSE),0)</f>
        <v>0</v>
      </c>
      <c r="E2589" t="str">
        <f>'Liste detaljert wide'!$H$1</f>
        <v>Utvekslingsbev</v>
      </c>
      <c r="F2589" t="str">
        <f t="shared" si="2059"/>
        <v>2022VFM0Utvekslingsbev</v>
      </c>
      <c r="G2589" s="3">
        <f>'Liste detaljert wide'!H429</f>
        <v>0</v>
      </c>
      <c r="H2589" t="str">
        <f>VLOOKUP(E2589,Def!$B$2:$C$15,2,FALSE)</f>
        <v>Utdanningsinsentiv</v>
      </c>
      <c r="I2589" s="3">
        <f>IF(A2589='Enheter, modell og år'!$F$2-1,0,G2589-VLOOKUP(A2589-1&amp;B2589&amp;C2589&amp;E2589,$F$2:$G$7561,2,FALSE))</f>
        <v>0</v>
      </c>
      <c r="J2589" s="3">
        <f>IF(A2589='Enheter, modell og år'!$F$2-1,0,VLOOKUP(A2589-1&amp;B2589&amp;C2589&amp;E2589,$F$2:$G$7561,2,FALSE))</f>
        <v>0</v>
      </c>
    </row>
    <row r="2590" spans="1:10" x14ac:dyDescent="0.25">
      <c r="A2590">
        <f t="shared" ref="A2590:C2590" si="2086">A2050</f>
        <v>2022</v>
      </c>
      <c r="B2590" t="str">
        <f t="shared" si="2086"/>
        <v>VFM</v>
      </c>
      <c r="C2590">
        <f t="shared" si="2086"/>
        <v>0</v>
      </c>
      <c r="D2590">
        <f>IFERROR(VLOOKUP(C2590,'Enheter, modell og år'!$A$2:$B$31,2,FALSE),0)</f>
        <v>0</v>
      </c>
      <c r="E2590" t="str">
        <f>'Liste detaljert wide'!$H$1</f>
        <v>Utvekslingsbev</v>
      </c>
      <c r="F2590" t="str">
        <f t="shared" si="2059"/>
        <v>2022VFM0Utvekslingsbev</v>
      </c>
      <c r="G2590" s="3">
        <f>'Liste detaljert wide'!H430</f>
        <v>0</v>
      </c>
      <c r="H2590" t="str">
        <f>VLOOKUP(E2590,Def!$B$2:$C$15,2,FALSE)</f>
        <v>Utdanningsinsentiv</v>
      </c>
      <c r="I2590" s="3">
        <f>IF(A2590='Enheter, modell og år'!$F$2-1,0,G2590-VLOOKUP(A2590-1&amp;B2590&amp;C2590&amp;E2590,$F$2:$G$7561,2,FALSE))</f>
        <v>0</v>
      </c>
      <c r="J2590" s="3">
        <f>IF(A2590='Enheter, modell og år'!$F$2-1,0,VLOOKUP(A2590-1&amp;B2590&amp;C2590&amp;E2590,$F$2:$G$7561,2,FALSE))</f>
        <v>0</v>
      </c>
    </row>
    <row r="2591" spans="1:10" x14ac:dyDescent="0.25">
      <c r="A2591">
        <f t="shared" ref="A2591:C2591" si="2087">A2051</f>
        <v>2022</v>
      </c>
      <c r="B2591" t="str">
        <f t="shared" si="2087"/>
        <v>VFM</v>
      </c>
      <c r="C2591">
        <f t="shared" si="2087"/>
        <v>0</v>
      </c>
      <c r="D2591">
        <f>IFERROR(VLOOKUP(C2591,'Enheter, modell og år'!$A$2:$B$31,2,FALSE),0)</f>
        <v>0</v>
      </c>
      <c r="E2591" t="str">
        <f>'Liste detaljert wide'!$H$1</f>
        <v>Utvekslingsbev</v>
      </c>
      <c r="F2591" t="str">
        <f t="shared" si="2059"/>
        <v>2022VFM0Utvekslingsbev</v>
      </c>
      <c r="G2591" s="3">
        <f>'Liste detaljert wide'!H431</f>
        <v>0</v>
      </c>
      <c r="H2591" t="str">
        <f>VLOOKUP(E2591,Def!$B$2:$C$15,2,FALSE)</f>
        <v>Utdanningsinsentiv</v>
      </c>
      <c r="I2591" s="3">
        <f>IF(A2591='Enheter, modell og år'!$F$2-1,0,G2591-VLOOKUP(A2591-1&amp;B2591&amp;C2591&amp;E2591,$F$2:$G$7561,2,FALSE))</f>
        <v>0</v>
      </c>
      <c r="J2591" s="3">
        <f>IF(A2591='Enheter, modell og år'!$F$2-1,0,VLOOKUP(A2591-1&amp;B2591&amp;C2591&amp;E2591,$F$2:$G$7561,2,FALSE))</f>
        <v>0</v>
      </c>
    </row>
    <row r="2592" spans="1:10" x14ac:dyDescent="0.25">
      <c r="A2592">
        <f t="shared" ref="A2592:C2592" si="2088">A2052</f>
        <v>2022</v>
      </c>
      <c r="B2592" t="str">
        <f t="shared" si="2088"/>
        <v>VFM</v>
      </c>
      <c r="C2592">
        <f t="shared" si="2088"/>
        <v>0</v>
      </c>
      <c r="D2592">
        <f>IFERROR(VLOOKUP(C2592,'Enheter, modell og år'!$A$2:$B$31,2,FALSE),0)</f>
        <v>0</v>
      </c>
      <c r="E2592" t="str">
        <f>'Liste detaljert wide'!$H$1</f>
        <v>Utvekslingsbev</v>
      </c>
      <c r="F2592" t="str">
        <f t="shared" si="2059"/>
        <v>2022VFM0Utvekslingsbev</v>
      </c>
      <c r="G2592" s="3">
        <f>'Liste detaljert wide'!H432</f>
        <v>0</v>
      </c>
      <c r="H2592" t="str">
        <f>VLOOKUP(E2592,Def!$B$2:$C$15,2,FALSE)</f>
        <v>Utdanningsinsentiv</v>
      </c>
      <c r="I2592" s="3">
        <f>IF(A2592='Enheter, modell og år'!$F$2-1,0,G2592-VLOOKUP(A2592-1&amp;B2592&amp;C2592&amp;E2592,$F$2:$G$7561,2,FALSE))</f>
        <v>0</v>
      </c>
      <c r="J2592" s="3">
        <f>IF(A2592='Enheter, modell og år'!$F$2-1,0,VLOOKUP(A2592-1&amp;B2592&amp;C2592&amp;E2592,$F$2:$G$7561,2,FALSE))</f>
        <v>0</v>
      </c>
    </row>
    <row r="2593" spans="1:10" x14ac:dyDescent="0.25">
      <c r="A2593">
        <f t="shared" ref="A2593:C2593" si="2089">A2053</f>
        <v>2022</v>
      </c>
      <c r="B2593" t="str">
        <f t="shared" si="2089"/>
        <v>VFM</v>
      </c>
      <c r="C2593">
        <f t="shared" si="2089"/>
        <v>0</v>
      </c>
      <c r="D2593">
        <f>IFERROR(VLOOKUP(C2593,'Enheter, modell og år'!$A$2:$B$31,2,FALSE),0)</f>
        <v>0</v>
      </c>
      <c r="E2593" t="str">
        <f>'Liste detaljert wide'!$H$1</f>
        <v>Utvekslingsbev</v>
      </c>
      <c r="F2593" t="str">
        <f t="shared" si="2059"/>
        <v>2022VFM0Utvekslingsbev</v>
      </c>
      <c r="G2593" s="3">
        <f>'Liste detaljert wide'!H433</f>
        <v>0</v>
      </c>
      <c r="H2593" t="str">
        <f>VLOOKUP(E2593,Def!$B$2:$C$15,2,FALSE)</f>
        <v>Utdanningsinsentiv</v>
      </c>
      <c r="I2593" s="3">
        <f>IF(A2593='Enheter, modell og år'!$F$2-1,0,G2593-VLOOKUP(A2593-1&amp;B2593&amp;C2593&amp;E2593,$F$2:$G$7561,2,FALSE))</f>
        <v>0</v>
      </c>
      <c r="J2593" s="3">
        <f>IF(A2593='Enheter, modell og år'!$F$2-1,0,VLOOKUP(A2593-1&amp;B2593&amp;C2593&amp;E2593,$F$2:$G$7561,2,FALSE))</f>
        <v>0</v>
      </c>
    </row>
    <row r="2594" spans="1:10" x14ac:dyDescent="0.25">
      <c r="A2594">
        <f t="shared" ref="A2594:C2594" si="2090">A2054</f>
        <v>2022</v>
      </c>
      <c r="B2594" t="str">
        <f t="shared" si="2090"/>
        <v>VFM</v>
      </c>
      <c r="C2594">
        <f t="shared" si="2090"/>
        <v>0</v>
      </c>
      <c r="D2594">
        <f>IFERROR(VLOOKUP(C2594,'Enheter, modell og år'!$A$2:$B$31,2,FALSE),0)</f>
        <v>0</v>
      </c>
      <c r="E2594" t="str">
        <f>'Liste detaljert wide'!$H$1</f>
        <v>Utvekslingsbev</v>
      </c>
      <c r="F2594" t="str">
        <f t="shared" si="2059"/>
        <v>2022VFM0Utvekslingsbev</v>
      </c>
      <c r="G2594" s="3">
        <f>'Liste detaljert wide'!H434</f>
        <v>0</v>
      </c>
      <c r="H2594" t="str">
        <f>VLOOKUP(E2594,Def!$B$2:$C$15,2,FALSE)</f>
        <v>Utdanningsinsentiv</v>
      </c>
      <c r="I2594" s="3">
        <f>IF(A2594='Enheter, modell og år'!$F$2-1,0,G2594-VLOOKUP(A2594-1&amp;B2594&amp;C2594&amp;E2594,$F$2:$G$7561,2,FALSE))</f>
        <v>0</v>
      </c>
      <c r="J2594" s="3">
        <f>IF(A2594='Enheter, modell og år'!$F$2-1,0,VLOOKUP(A2594-1&amp;B2594&amp;C2594&amp;E2594,$F$2:$G$7561,2,FALSE))</f>
        <v>0</v>
      </c>
    </row>
    <row r="2595" spans="1:10" x14ac:dyDescent="0.25">
      <c r="A2595">
        <f t="shared" ref="A2595:C2595" si="2091">A2055</f>
        <v>2022</v>
      </c>
      <c r="B2595" t="str">
        <f t="shared" si="2091"/>
        <v>VFM</v>
      </c>
      <c r="C2595">
        <f t="shared" si="2091"/>
        <v>0</v>
      </c>
      <c r="D2595">
        <f>IFERROR(VLOOKUP(C2595,'Enheter, modell og år'!$A$2:$B$31,2,FALSE),0)</f>
        <v>0</v>
      </c>
      <c r="E2595" t="str">
        <f>'Liste detaljert wide'!$H$1</f>
        <v>Utvekslingsbev</v>
      </c>
      <c r="F2595" t="str">
        <f t="shared" si="2059"/>
        <v>2022VFM0Utvekslingsbev</v>
      </c>
      <c r="G2595" s="3">
        <f>'Liste detaljert wide'!H435</f>
        <v>0</v>
      </c>
      <c r="H2595" t="str">
        <f>VLOOKUP(E2595,Def!$B$2:$C$15,2,FALSE)</f>
        <v>Utdanningsinsentiv</v>
      </c>
      <c r="I2595" s="3">
        <f>IF(A2595='Enheter, modell og år'!$F$2-1,0,G2595-VLOOKUP(A2595-1&amp;B2595&amp;C2595&amp;E2595,$F$2:$G$7561,2,FALSE))</f>
        <v>0</v>
      </c>
      <c r="J2595" s="3">
        <f>IF(A2595='Enheter, modell og år'!$F$2-1,0,VLOOKUP(A2595-1&amp;B2595&amp;C2595&amp;E2595,$F$2:$G$7561,2,FALSE))</f>
        <v>0</v>
      </c>
    </row>
    <row r="2596" spans="1:10" x14ac:dyDescent="0.25">
      <c r="A2596">
        <f t="shared" ref="A2596:C2596" si="2092">A2056</f>
        <v>2022</v>
      </c>
      <c r="B2596" t="str">
        <f t="shared" si="2092"/>
        <v>VFM</v>
      </c>
      <c r="C2596">
        <f t="shared" si="2092"/>
        <v>0</v>
      </c>
      <c r="D2596">
        <f>IFERROR(VLOOKUP(C2596,'Enheter, modell og år'!$A$2:$B$31,2,FALSE),0)</f>
        <v>0</v>
      </c>
      <c r="E2596" t="str">
        <f>'Liste detaljert wide'!$H$1</f>
        <v>Utvekslingsbev</v>
      </c>
      <c r="F2596" t="str">
        <f t="shared" si="2059"/>
        <v>2022VFM0Utvekslingsbev</v>
      </c>
      <c r="G2596" s="3">
        <f>'Liste detaljert wide'!H436</f>
        <v>0</v>
      </c>
      <c r="H2596" t="str">
        <f>VLOOKUP(E2596,Def!$B$2:$C$15,2,FALSE)</f>
        <v>Utdanningsinsentiv</v>
      </c>
      <c r="I2596" s="3">
        <f>IF(A2596='Enheter, modell og år'!$F$2-1,0,G2596-VLOOKUP(A2596-1&amp;B2596&amp;C2596&amp;E2596,$F$2:$G$7561,2,FALSE))</f>
        <v>0</v>
      </c>
      <c r="J2596" s="3">
        <f>IF(A2596='Enheter, modell og år'!$F$2-1,0,VLOOKUP(A2596-1&amp;B2596&amp;C2596&amp;E2596,$F$2:$G$7561,2,FALSE))</f>
        <v>0</v>
      </c>
    </row>
    <row r="2597" spans="1:10" x14ac:dyDescent="0.25">
      <c r="A2597">
        <f t="shared" ref="A2597:C2597" si="2093">A2057</f>
        <v>2022</v>
      </c>
      <c r="B2597" t="str">
        <f t="shared" si="2093"/>
        <v>VFM</v>
      </c>
      <c r="C2597">
        <f t="shared" si="2093"/>
        <v>0</v>
      </c>
      <c r="D2597">
        <f>IFERROR(VLOOKUP(C2597,'Enheter, modell og år'!$A$2:$B$31,2,FALSE),0)</f>
        <v>0</v>
      </c>
      <c r="E2597" t="str">
        <f>'Liste detaljert wide'!$H$1</f>
        <v>Utvekslingsbev</v>
      </c>
      <c r="F2597" t="str">
        <f t="shared" si="2059"/>
        <v>2022VFM0Utvekslingsbev</v>
      </c>
      <c r="G2597" s="3">
        <f>'Liste detaljert wide'!H437</f>
        <v>0</v>
      </c>
      <c r="H2597" t="str">
        <f>VLOOKUP(E2597,Def!$B$2:$C$15,2,FALSE)</f>
        <v>Utdanningsinsentiv</v>
      </c>
      <c r="I2597" s="3">
        <f>IF(A2597='Enheter, modell og år'!$F$2-1,0,G2597-VLOOKUP(A2597-1&amp;B2597&amp;C2597&amp;E2597,$F$2:$G$7561,2,FALSE))</f>
        <v>0</v>
      </c>
      <c r="J2597" s="3">
        <f>IF(A2597='Enheter, modell og år'!$F$2-1,0,VLOOKUP(A2597-1&amp;B2597&amp;C2597&amp;E2597,$F$2:$G$7561,2,FALSE))</f>
        <v>0</v>
      </c>
    </row>
    <row r="2598" spans="1:10" x14ac:dyDescent="0.25">
      <c r="A2598">
        <f t="shared" ref="A2598:C2598" si="2094">A2058</f>
        <v>2022</v>
      </c>
      <c r="B2598" t="str">
        <f t="shared" si="2094"/>
        <v>VFM</v>
      </c>
      <c r="C2598">
        <f t="shared" si="2094"/>
        <v>0</v>
      </c>
      <c r="D2598">
        <f>IFERROR(VLOOKUP(C2598,'Enheter, modell og år'!$A$2:$B$31,2,FALSE),0)</f>
        <v>0</v>
      </c>
      <c r="E2598" t="str">
        <f>'Liste detaljert wide'!$H$1</f>
        <v>Utvekslingsbev</v>
      </c>
      <c r="F2598" t="str">
        <f t="shared" si="2059"/>
        <v>2022VFM0Utvekslingsbev</v>
      </c>
      <c r="G2598" s="3">
        <f>'Liste detaljert wide'!H438</f>
        <v>0</v>
      </c>
      <c r="H2598" t="str">
        <f>VLOOKUP(E2598,Def!$B$2:$C$15,2,FALSE)</f>
        <v>Utdanningsinsentiv</v>
      </c>
      <c r="I2598" s="3">
        <f>IF(A2598='Enheter, modell og år'!$F$2-1,0,G2598-VLOOKUP(A2598-1&amp;B2598&amp;C2598&amp;E2598,$F$2:$G$7561,2,FALSE))</f>
        <v>0</v>
      </c>
      <c r="J2598" s="3">
        <f>IF(A2598='Enheter, modell og år'!$F$2-1,0,VLOOKUP(A2598-1&amp;B2598&amp;C2598&amp;E2598,$F$2:$G$7561,2,FALSE))</f>
        <v>0</v>
      </c>
    </row>
    <row r="2599" spans="1:10" x14ac:dyDescent="0.25">
      <c r="A2599">
        <f t="shared" ref="A2599:C2599" si="2095">A2059</f>
        <v>2022</v>
      </c>
      <c r="B2599" t="str">
        <f t="shared" si="2095"/>
        <v>VFM</v>
      </c>
      <c r="C2599">
        <f t="shared" si="2095"/>
        <v>0</v>
      </c>
      <c r="D2599">
        <f>IFERROR(VLOOKUP(C2599,'Enheter, modell og år'!$A$2:$B$31,2,FALSE),0)</f>
        <v>0</v>
      </c>
      <c r="E2599" t="str">
        <f>'Liste detaljert wide'!$H$1</f>
        <v>Utvekslingsbev</v>
      </c>
      <c r="F2599" t="str">
        <f t="shared" si="2059"/>
        <v>2022VFM0Utvekslingsbev</v>
      </c>
      <c r="G2599" s="3">
        <f>'Liste detaljert wide'!H439</f>
        <v>0</v>
      </c>
      <c r="H2599" t="str">
        <f>VLOOKUP(E2599,Def!$B$2:$C$15,2,FALSE)</f>
        <v>Utdanningsinsentiv</v>
      </c>
      <c r="I2599" s="3">
        <f>IF(A2599='Enheter, modell og år'!$F$2-1,0,G2599-VLOOKUP(A2599-1&amp;B2599&amp;C2599&amp;E2599,$F$2:$G$7561,2,FALSE))</f>
        <v>0</v>
      </c>
      <c r="J2599" s="3">
        <f>IF(A2599='Enheter, modell og år'!$F$2-1,0,VLOOKUP(A2599-1&amp;B2599&amp;C2599&amp;E2599,$F$2:$G$7561,2,FALSE))</f>
        <v>0</v>
      </c>
    </row>
    <row r="2600" spans="1:10" x14ac:dyDescent="0.25">
      <c r="A2600">
        <f t="shared" ref="A2600:C2600" si="2096">A2060</f>
        <v>2022</v>
      </c>
      <c r="B2600" t="str">
        <f t="shared" si="2096"/>
        <v>VFM</v>
      </c>
      <c r="C2600">
        <f t="shared" si="2096"/>
        <v>0</v>
      </c>
      <c r="D2600">
        <f>IFERROR(VLOOKUP(C2600,'Enheter, modell og år'!$A$2:$B$31,2,FALSE),0)</f>
        <v>0</v>
      </c>
      <c r="E2600" t="str">
        <f>'Liste detaljert wide'!$H$1</f>
        <v>Utvekslingsbev</v>
      </c>
      <c r="F2600" t="str">
        <f t="shared" si="2059"/>
        <v>2022VFM0Utvekslingsbev</v>
      </c>
      <c r="G2600" s="3">
        <f>'Liste detaljert wide'!H440</f>
        <v>0</v>
      </c>
      <c r="H2600" t="str">
        <f>VLOOKUP(E2600,Def!$B$2:$C$15,2,FALSE)</f>
        <v>Utdanningsinsentiv</v>
      </c>
      <c r="I2600" s="3">
        <f>IF(A2600='Enheter, modell og år'!$F$2-1,0,G2600-VLOOKUP(A2600-1&amp;B2600&amp;C2600&amp;E2600,$F$2:$G$7561,2,FALSE))</f>
        <v>0</v>
      </c>
      <c r="J2600" s="3">
        <f>IF(A2600='Enheter, modell og år'!$F$2-1,0,VLOOKUP(A2600-1&amp;B2600&amp;C2600&amp;E2600,$F$2:$G$7561,2,FALSE))</f>
        <v>0</v>
      </c>
    </row>
    <row r="2601" spans="1:10" x14ac:dyDescent="0.25">
      <c r="A2601">
        <f t="shared" ref="A2601:C2601" si="2097">A2061</f>
        <v>2022</v>
      </c>
      <c r="B2601" t="str">
        <f t="shared" si="2097"/>
        <v>VFM</v>
      </c>
      <c r="C2601">
        <f t="shared" si="2097"/>
        <v>0</v>
      </c>
      <c r="D2601">
        <f>IFERROR(VLOOKUP(C2601,'Enheter, modell og år'!$A$2:$B$31,2,FALSE),0)</f>
        <v>0</v>
      </c>
      <c r="E2601" t="str">
        <f>'Liste detaljert wide'!$H$1</f>
        <v>Utvekslingsbev</v>
      </c>
      <c r="F2601" t="str">
        <f t="shared" si="2059"/>
        <v>2022VFM0Utvekslingsbev</v>
      </c>
      <c r="G2601" s="3">
        <f>'Liste detaljert wide'!H441</f>
        <v>0</v>
      </c>
      <c r="H2601" t="str">
        <f>VLOOKUP(E2601,Def!$B$2:$C$15,2,FALSE)</f>
        <v>Utdanningsinsentiv</v>
      </c>
      <c r="I2601" s="3">
        <f>IF(A2601='Enheter, modell og år'!$F$2-1,0,G2601-VLOOKUP(A2601-1&amp;B2601&amp;C2601&amp;E2601,$F$2:$G$7561,2,FALSE))</f>
        <v>0</v>
      </c>
      <c r="J2601" s="3">
        <f>IF(A2601='Enheter, modell og år'!$F$2-1,0,VLOOKUP(A2601-1&amp;B2601&amp;C2601&amp;E2601,$F$2:$G$7561,2,FALSE))</f>
        <v>0</v>
      </c>
    </row>
    <row r="2602" spans="1:10" x14ac:dyDescent="0.25">
      <c r="A2602">
        <f t="shared" ref="A2602:C2602" si="2098">A2062</f>
        <v>2022</v>
      </c>
      <c r="B2602" t="str">
        <f t="shared" si="2098"/>
        <v>VFM</v>
      </c>
      <c r="C2602">
        <f t="shared" si="2098"/>
        <v>0</v>
      </c>
      <c r="D2602">
        <f>IFERROR(VLOOKUP(C2602,'Enheter, modell og år'!$A$2:$B$31,2,FALSE),0)</f>
        <v>0</v>
      </c>
      <c r="E2602" t="str">
        <f>'Liste detaljert wide'!$H$1</f>
        <v>Utvekslingsbev</v>
      </c>
      <c r="F2602" t="str">
        <f t="shared" si="2059"/>
        <v>2022VFM0Utvekslingsbev</v>
      </c>
      <c r="G2602" s="3">
        <f>'Liste detaljert wide'!H442</f>
        <v>0</v>
      </c>
      <c r="H2602" t="str">
        <f>VLOOKUP(E2602,Def!$B$2:$C$15,2,FALSE)</f>
        <v>Utdanningsinsentiv</v>
      </c>
      <c r="I2602" s="3">
        <f>IF(A2602='Enheter, modell og år'!$F$2-1,0,G2602-VLOOKUP(A2602-1&amp;B2602&amp;C2602&amp;E2602,$F$2:$G$7561,2,FALSE))</f>
        <v>0</v>
      </c>
      <c r="J2602" s="3">
        <f>IF(A2602='Enheter, modell og år'!$F$2-1,0,VLOOKUP(A2602-1&amp;B2602&amp;C2602&amp;E2602,$F$2:$G$7561,2,FALSE))</f>
        <v>0</v>
      </c>
    </row>
    <row r="2603" spans="1:10" x14ac:dyDescent="0.25">
      <c r="A2603">
        <f t="shared" ref="A2603:C2603" si="2099">A2063</f>
        <v>2022</v>
      </c>
      <c r="B2603" t="str">
        <f t="shared" si="2099"/>
        <v>VFM</v>
      </c>
      <c r="C2603">
        <f t="shared" si="2099"/>
        <v>0</v>
      </c>
      <c r="D2603">
        <f>IFERROR(VLOOKUP(C2603,'Enheter, modell og år'!$A$2:$B$31,2,FALSE),0)</f>
        <v>0</v>
      </c>
      <c r="E2603" t="str">
        <f>'Liste detaljert wide'!$H$1</f>
        <v>Utvekslingsbev</v>
      </c>
      <c r="F2603" t="str">
        <f t="shared" si="2059"/>
        <v>2022VFM0Utvekslingsbev</v>
      </c>
      <c r="G2603" s="3">
        <f>'Liste detaljert wide'!H443</f>
        <v>0</v>
      </c>
      <c r="H2603" t="str">
        <f>VLOOKUP(E2603,Def!$B$2:$C$15,2,FALSE)</f>
        <v>Utdanningsinsentiv</v>
      </c>
      <c r="I2603" s="3">
        <f>IF(A2603='Enheter, modell og år'!$F$2-1,0,G2603-VLOOKUP(A2603-1&amp;B2603&amp;C2603&amp;E2603,$F$2:$G$7561,2,FALSE))</f>
        <v>0</v>
      </c>
      <c r="J2603" s="3">
        <f>IF(A2603='Enheter, modell og år'!$F$2-1,0,VLOOKUP(A2603-1&amp;B2603&amp;C2603&amp;E2603,$F$2:$G$7561,2,FALSE))</f>
        <v>0</v>
      </c>
    </row>
    <row r="2604" spans="1:10" x14ac:dyDescent="0.25">
      <c r="A2604">
        <f t="shared" ref="A2604:C2604" si="2100">A2064</f>
        <v>2022</v>
      </c>
      <c r="B2604" t="str">
        <f t="shared" si="2100"/>
        <v>VFM</v>
      </c>
      <c r="C2604">
        <f t="shared" si="2100"/>
        <v>0</v>
      </c>
      <c r="D2604">
        <f>IFERROR(VLOOKUP(C2604,'Enheter, modell og år'!$A$2:$B$31,2,FALSE),0)</f>
        <v>0</v>
      </c>
      <c r="E2604" t="str">
        <f>'Liste detaljert wide'!$H$1</f>
        <v>Utvekslingsbev</v>
      </c>
      <c r="F2604" t="str">
        <f t="shared" si="2059"/>
        <v>2022VFM0Utvekslingsbev</v>
      </c>
      <c r="G2604" s="3">
        <f>'Liste detaljert wide'!H444</f>
        <v>0</v>
      </c>
      <c r="H2604" t="str">
        <f>VLOOKUP(E2604,Def!$B$2:$C$15,2,FALSE)</f>
        <v>Utdanningsinsentiv</v>
      </c>
      <c r="I2604" s="3">
        <f>IF(A2604='Enheter, modell og år'!$F$2-1,0,G2604-VLOOKUP(A2604-1&amp;B2604&amp;C2604&amp;E2604,$F$2:$G$7561,2,FALSE))</f>
        <v>0</v>
      </c>
      <c r="J2604" s="3">
        <f>IF(A2604='Enheter, modell og år'!$F$2-1,0,VLOOKUP(A2604-1&amp;B2604&amp;C2604&amp;E2604,$F$2:$G$7561,2,FALSE))</f>
        <v>0</v>
      </c>
    </row>
    <row r="2605" spans="1:10" x14ac:dyDescent="0.25">
      <c r="A2605">
        <f t="shared" ref="A2605:C2605" si="2101">A2065</f>
        <v>2022</v>
      </c>
      <c r="B2605" t="str">
        <f t="shared" si="2101"/>
        <v>VFM</v>
      </c>
      <c r="C2605">
        <f t="shared" si="2101"/>
        <v>0</v>
      </c>
      <c r="D2605">
        <f>IFERROR(VLOOKUP(C2605,'Enheter, modell og år'!$A$2:$B$31,2,FALSE),0)</f>
        <v>0</v>
      </c>
      <c r="E2605" t="str">
        <f>'Liste detaljert wide'!$H$1</f>
        <v>Utvekslingsbev</v>
      </c>
      <c r="F2605" t="str">
        <f t="shared" si="2059"/>
        <v>2022VFM0Utvekslingsbev</v>
      </c>
      <c r="G2605" s="3">
        <f>'Liste detaljert wide'!H445</f>
        <v>0</v>
      </c>
      <c r="H2605" t="str">
        <f>VLOOKUP(E2605,Def!$B$2:$C$15,2,FALSE)</f>
        <v>Utdanningsinsentiv</v>
      </c>
      <c r="I2605" s="3">
        <f>IF(A2605='Enheter, modell og år'!$F$2-1,0,G2605-VLOOKUP(A2605-1&amp;B2605&amp;C2605&amp;E2605,$F$2:$G$7561,2,FALSE))</f>
        <v>0</v>
      </c>
      <c r="J2605" s="3">
        <f>IF(A2605='Enheter, modell og år'!$F$2-1,0,VLOOKUP(A2605-1&amp;B2605&amp;C2605&amp;E2605,$F$2:$G$7561,2,FALSE))</f>
        <v>0</v>
      </c>
    </row>
    <row r="2606" spans="1:10" x14ac:dyDescent="0.25">
      <c r="A2606">
        <f t="shared" ref="A2606:C2606" si="2102">A2066</f>
        <v>2022</v>
      </c>
      <c r="B2606" t="str">
        <f t="shared" si="2102"/>
        <v>VFM</v>
      </c>
      <c r="C2606">
        <f t="shared" si="2102"/>
        <v>0</v>
      </c>
      <c r="D2606">
        <f>IFERROR(VLOOKUP(C2606,'Enheter, modell og år'!$A$2:$B$31,2,FALSE),0)</f>
        <v>0</v>
      </c>
      <c r="E2606" t="str">
        <f>'Liste detaljert wide'!$H$1</f>
        <v>Utvekslingsbev</v>
      </c>
      <c r="F2606" t="str">
        <f t="shared" si="2059"/>
        <v>2022VFM0Utvekslingsbev</v>
      </c>
      <c r="G2606" s="3">
        <f>'Liste detaljert wide'!H446</f>
        <v>0</v>
      </c>
      <c r="H2606" t="str">
        <f>VLOOKUP(E2606,Def!$B$2:$C$15,2,FALSE)</f>
        <v>Utdanningsinsentiv</v>
      </c>
      <c r="I2606" s="3">
        <f>IF(A2606='Enheter, modell og år'!$F$2-1,0,G2606-VLOOKUP(A2606-1&amp;B2606&amp;C2606&amp;E2606,$F$2:$G$7561,2,FALSE))</f>
        <v>0</v>
      </c>
      <c r="J2606" s="3">
        <f>IF(A2606='Enheter, modell og år'!$F$2-1,0,VLOOKUP(A2606-1&amp;B2606&amp;C2606&amp;E2606,$F$2:$G$7561,2,FALSE))</f>
        <v>0</v>
      </c>
    </row>
    <row r="2607" spans="1:10" x14ac:dyDescent="0.25">
      <c r="A2607">
        <f t="shared" ref="A2607:C2607" si="2103">A2067</f>
        <v>2022</v>
      </c>
      <c r="B2607" t="str">
        <f t="shared" si="2103"/>
        <v>VFM</v>
      </c>
      <c r="C2607">
        <f t="shared" si="2103"/>
        <v>0</v>
      </c>
      <c r="D2607">
        <f>IFERROR(VLOOKUP(C2607,'Enheter, modell og år'!$A$2:$B$31,2,FALSE),0)</f>
        <v>0</v>
      </c>
      <c r="E2607" t="str">
        <f>'Liste detaljert wide'!$H$1</f>
        <v>Utvekslingsbev</v>
      </c>
      <c r="F2607" t="str">
        <f t="shared" si="2059"/>
        <v>2022VFM0Utvekslingsbev</v>
      </c>
      <c r="G2607" s="3">
        <f>'Liste detaljert wide'!H447</f>
        <v>0</v>
      </c>
      <c r="H2607" t="str">
        <f>VLOOKUP(E2607,Def!$B$2:$C$15,2,FALSE)</f>
        <v>Utdanningsinsentiv</v>
      </c>
      <c r="I2607" s="3">
        <f>IF(A2607='Enheter, modell og år'!$F$2-1,0,G2607-VLOOKUP(A2607-1&amp;B2607&amp;C2607&amp;E2607,$F$2:$G$7561,2,FALSE))</f>
        <v>0</v>
      </c>
      <c r="J2607" s="3">
        <f>IF(A2607='Enheter, modell og år'!$F$2-1,0,VLOOKUP(A2607-1&amp;B2607&amp;C2607&amp;E2607,$F$2:$G$7561,2,FALSE))</f>
        <v>0</v>
      </c>
    </row>
    <row r="2608" spans="1:10" x14ac:dyDescent="0.25">
      <c r="A2608">
        <f t="shared" ref="A2608:C2608" si="2104">A2068</f>
        <v>2022</v>
      </c>
      <c r="B2608" t="str">
        <f t="shared" si="2104"/>
        <v>VFM</v>
      </c>
      <c r="C2608">
        <f t="shared" si="2104"/>
        <v>0</v>
      </c>
      <c r="D2608">
        <f>IFERROR(VLOOKUP(C2608,'Enheter, modell og år'!$A$2:$B$31,2,FALSE),0)</f>
        <v>0</v>
      </c>
      <c r="E2608" t="str">
        <f>'Liste detaljert wide'!$H$1</f>
        <v>Utvekslingsbev</v>
      </c>
      <c r="F2608" t="str">
        <f t="shared" si="2059"/>
        <v>2022VFM0Utvekslingsbev</v>
      </c>
      <c r="G2608" s="3">
        <f>'Liste detaljert wide'!H448</f>
        <v>0</v>
      </c>
      <c r="H2608" t="str">
        <f>VLOOKUP(E2608,Def!$B$2:$C$15,2,FALSE)</f>
        <v>Utdanningsinsentiv</v>
      </c>
      <c r="I2608" s="3">
        <f>IF(A2608='Enheter, modell og år'!$F$2-1,0,G2608-VLOOKUP(A2608-1&amp;B2608&amp;C2608&amp;E2608,$F$2:$G$7561,2,FALSE))</f>
        <v>0</v>
      </c>
      <c r="J2608" s="3">
        <f>IF(A2608='Enheter, modell og år'!$F$2-1,0,VLOOKUP(A2608-1&amp;B2608&amp;C2608&amp;E2608,$F$2:$G$7561,2,FALSE))</f>
        <v>0</v>
      </c>
    </row>
    <row r="2609" spans="1:10" x14ac:dyDescent="0.25">
      <c r="A2609">
        <f t="shared" ref="A2609:C2609" si="2105">A2069</f>
        <v>2022</v>
      </c>
      <c r="B2609" t="str">
        <f t="shared" si="2105"/>
        <v>VFM</v>
      </c>
      <c r="C2609">
        <f t="shared" si="2105"/>
        <v>0</v>
      </c>
      <c r="D2609">
        <f>IFERROR(VLOOKUP(C2609,'Enheter, modell og år'!$A$2:$B$31,2,FALSE),0)</f>
        <v>0</v>
      </c>
      <c r="E2609" t="str">
        <f>'Liste detaljert wide'!$H$1</f>
        <v>Utvekslingsbev</v>
      </c>
      <c r="F2609" t="str">
        <f t="shared" si="2059"/>
        <v>2022VFM0Utvekslingsbev</v>
      </c>
      <c r="G2609" s="3">
        <f>'Liste detaljert wide'!H449</f>
        <v>0</v>
      </c>
      <c r="H2609" t="str">
        <f>VLOOKUP(E2609,Def!$B$2:$C$15,2,FALSE)</f>
        <v>Utdanningsinsentiv</v>
      </c>
      <c r="I2609" s="3">
        <f>IF(A2609='Enheter, modell og år'!$F$2-1,0,G2609-VLOOKUP(A2609-1&amp;B2609&amp;C2609&amp;E2609,$F$2:$G$7561,2,FALSE))</f>
        <v>0</v>
      </c>
      <c r="J2609" s="3">
        <f>IF(A2609='Enheter, modell og år'!$F$2-1,0,VLOOKUP(A2609-1&amp;B2609&amp;C2609&amp;E2609,$F$2:$G$7561,2,FALSE))</f>
        <v>0</v>
      </c>
    </row>
    <row r="2610" spans="1:10" x14ac:dyDescent="0.25">
      <c r="A2610">
        <f t="shared" ref="A2610:C2610" si="2106">A2070</f>
        <v>2022</v>
      </c>
      <c r="B2610" t="str">
        <f t="shared" si="2106"/>
        <v>VFM</v>
      </c>
      <c r="C2610">
        <f t="shared" si="2106"/>
        <v>0</v>
      </c>
      <c r="D2610">
        <f>IFERROR(VLOOKUP(C2610,'Enheter, modell og år'!$A$2:$B$31,2,FALSE),0)</f>
        <v>0</v>
      </c>
      <c r="E2610" t="str">
        <f>'Liste detaljert wide'!$H$1</f>
        <v>Utvekslingsbev</v>
      </c>
      <c r="F2610" t="str">
        <f t="shared" si="2059"/>
        <v>2022VFM0Utvekslingsbev</v>
      </c>
      <c r="G2610" s="3">
        <f>'Liste detaljert wide'!H450</f>
        <v>0</v>
      </c>
      <c r="H2610" t="str">
        <f>VLOOKUP(E2610,Def!$B$2:$C$15,2,FALSE)</f>
        <v>Utdanningsinsentiv</v>
      </c>
      <c r="I2610" s="3">
        <f>IF(A2610='Enheter, modell og år'!$F$2-1,0,G2610-VLOOKUP(A2610-1&amp;B2610&amp;C2610&amp;E2610,$F$2:$G$7561,2,FALSE))</f>
        <v>0</v>
      </c>
      <c r="J2610" s="3">
        <f>IF(A2610='Enheter, modell og år'!$F$2-1,0,VLOOKUP(A2610-1&amp;B2610&amp;C2610&amp;E2610,$F$2:$G$7561,2,FALSE))</f>
        <v>0</v>
      </c>
    </row>
    <row r="2611" spans="1:10" x14ac:dyDescent="0.25">
      <c r="A2611">
        <f t="shared" ref="A2611:C2611" si="2107">A2071</f>
        <v>2022</v>
      </c>
      <c r="B2611" t="str">
        <f t="shared" si="2107"/>
        <v>VFM</v>
      </c>
      <c r="C2611">
        <f t="shared" si="2107"/>
        <v>0</v>
      </c>
      <c r="D2611">
        <f>IFERROR(VLOOKUP(C2611,'Enheter, modell og år'!$A$2:$B$31,2,FALSE),0)</f>
        <v>0</v>
      </c>
      <c r="E2611" t="str">
        <f>'Liste detaljert wide'!$H$1</f>
        <v>Utvekslingsbev</v>
      </c>
      <c r="F2611" t="str">
        <f t="shared" si="2059"/>
        <v>2022VFM0Utvekslingsbev</v>
      </c>
      <c r="G2611" s="3">
        <f>'Liste detaljert wide'!H451</f>
        <v>0</v>
      </c>
      <c r="H2611" t="str">
        <f>VLOOKUP(E2611,Def!$B$2:$C$15,2,FALSE)</f>
        <v>Utdanningsinsentiv</v>
      </c>
      <c r="I2611" s="3">
        <f>IF(A2611='Enheter, modell og år'!$F$2-1,0,G2611-VLOOKUP(A2611-1&amp;B2611&amp;C2611&amp;E2611,$F$2:$G$7561,2,FALSE))</f>
        <v>0</v>
      </c>
      <c r="J2611" s="3">
        <f>IF(A2611='Enheter, modell og år'!$F$2-1,0,VLOOKUP(A2611-1&amp;B2611&amp;C2611&amp;E2611,$F$2:$G$7561,2,FALSE))</f>
        <v>0</v>
      </c>
    </row>
    <row r="2612" spans="1:10" x14ac:dyDescent="0.25">
      <c r="A2612">
        <f t="shared" ref="A2612:C2612" si="2108">A2072</f>
        <v>2023</v>
      </c>
      <c r="B2612" t="str">
        <f t="shared" si="2108"/>
        <v>VFM</v>
      </c>
      <c r="C2612">
        <f t="shared" si="2108"/>
        <v>0</v>
      </c>
      <c r="D2612">
        <f>IFERROR(VLOOKUP(C2612,'Enheter, modell og år'!$A$2:$B$31,2,FALSE),0)</f>
        <v>0</v>
      </c>
      <c r="E2612" t="str">
        <f>'Liste detaljert wide'!$H$1</f>
        <v>Utvekslingsbev</v>
      </c>
      <c r="F2612" t="str">
        <f t="shared" si="2059"/>
        <v>2023VFM0Utvekslingsbev</v>
      </c>
      <c r="G2612" s="3">
        <f>'Liste detaljert wide'!H452</f>
        <v>0</v>
      </c>
      <c r="H2612" t="str">
        <f>VLOOKUP(E2612,Def!$B$2:$C$15,2,FALSE)</f>
        <v>Utdanningsinsentiv</v>
      </c>
      <c r="I2612" s="3">
        <f>IF(A2612='Enheter, modell og år'!$F$2-1,0,G2612-VLOOKUP(A2612-1&amp;B2612&amp;C2612&amp;E2612,$F$2:$G$7561,2,FALSE))</f>
        <v>0</v>
      </c>
      <c r="J2612" s="3">
        <f>IF(A2612='Enheter, modell og år'!$F$2-1,0,VLOOKUP(A2612-1&amp;B2612&amp;C2612&amp;E2612,$F$2:$G$7561,2,FALSE))</f>
        <v>0</v>
      </c>
    </row>
    <row r="2613" spans="1:10" x14ac:dyDescent="0.25">
      <c r="A2613">
        <f t="shared" ref="A2613:C2613" si="2109">A2073</f>
        <v>2023</v>
      </c>
      <c r="B2613" t="str">
        <f t="shared" si="2109"/>
        <v>VFM</v>
      </c>
      <c r="C2613">
        <f t="shared" si="2109"/>
        <v>0</v>
      </c>
      <c r="D2613">
        <f>IFERROR(VLOOKUP(C2613,'Enheter, modell og år'!$A$2:$B$31,2,FALSE),0)</f>
        <v>0</v>
      </c>
      <c r="E2613" t="str">
        <f>'Liste detaljert wide'!$H$1</f>
        <v>Utvekslingsbev</v>
      </c>
      <c r="F2613" t="str">
        <f t="shared" si="2059"/>
        <v>2023VFM0Utvekslingsbev</v>
      </c>
      <c r="G2613" s="3">
        <f>'Liste detaljert wide'!H453</f>
        <v>0</v>
      </c>
      <c r="H2613" t="str">
        <f>VLOOKUP(E2613,Def!$B$2:$C$15,2,FALSE)</f>
        <v>Utdanningsinsentiv</v>
      </c>
      <c r="I2613" s="3">
        <f>IF(A2613='Enheter, modell og år'!$F$2-1,0,G2613-VLOOKUP(A2613-1&amp;B2613&amp;C2613&amp;E2613,$F$2:$G$7561,2,FALSE))</f>
        <v>0</v>
      </c>
      <c r="J2613" s="3">
        <f>IF(A2613='Enheter, modell og år'!$F$2-1,0,VLOOKUP(A2613-1&amp;B2613&amp;C2613&amp;E2613,$F$2:$G$7561,2,FALSE))</f>
        <v>0</v>
      </c>
    </row>
    <row r="2614" spans="1:10" x14ac:dyDescent="0.25">
      <c r="A2614">
        <f t="shared" ref="A2614:C2614" si="2110">A2074</f>
        <v>2023</v>
      </c>
      <c r="B2614" t="str">
        <f t="shared" si="2110"/>
        <v>VFM</v>
      </c>
      <c r="C2614">
        <f t="shared" si="2110"/>
        <v>0</v>
      </c>
      <c r="D2614">
        <f>IFERROR(VLOOKUP(C2614,'Enheter, modell og år'!$A$2:$B$31,2,FALSE),0)</f>
        <v>0</v>
      </c>
      <c r="E2614" t="str">
        <f>'Liste detaljert wide'!$H$1</f>
        <v>Utvekslingsbev</v>
      </c>
      <c r="F2614" t="str">
        <f t="shared" si="2059"/>
        <v>2023VFM0Utvekslingsbev</v>
      </c>
      <c r="G2614" s="3">
        <f>'Liste detaljert wide'!H454</f>
        <v>0</v>
      </c>
      <c r="H2614" t="str">
        <f>VLOOKUP(E2614,Def!$B$2:$C$15,2,FALSE)</f>
        <v>Utdanningsinsentiv</v>
      </c>
      <c r="I2614" s="3">
        <f>IF(A2614='Enheter, modell og år'!$F$2-1,0,G2614-VLOOKUP(A2614-1&amp;B2614&amp;C2614&amp;E2614,$F$2:$G$7561,2,FALSE))</f>
        <v>0</v>
      </c>
      <c r="J2614" s="3">
        <f>IF(A2614='Enheter, modell og år'!$F$2-1,0,VLOOKUP(A2614-1&amp;B2614&amp;C2614&amp;E2614,$F$2:$G$7561,2,FALSE))</f>
        <v>0</v>
      </c>
    </row>
    <row r="2615" spans="1:10" x14ac:dyDescent="0.25">
      <c r="A2615">
        <f t="shared" ref="A2615:C2615" si="2111">A2075</f>
        <v>2023</v>
      </c>
      <c r="B2615" t="str">
        <f t="shared" si="2111"/>
        <v>VFM</v>
      </c>
      <c r="C2615">
        <f t="shared" si="2111"/>
        <v>0</v>
      </c>
      <c r="D2615">
        <f>IFERROR(VLOOKUP(C2615,'Enheter, modell og år'!$A$2:$B$31,2,FALSE),0)</f>
        <v>0</v>
      </c>
      <c r="E2615" t="str">
        <f>'Liste detaljert wide'!$H$1</f>
        <v>Utvekslingsbev</v>
      </c>
      <c r="F2615" t="str">
        <f t="shared" si="2059"/>
        <v>2023VFM0Utvekslingsbev</v>
      </c>
      <c r="G2615" s="3">
        <f>'Liste detaljert wide'!H455</f>
        <v>0</v>
      </c>
      <c r="H2615" t="str">
        <f>VLOOKUP(E2615,Def!$B$2:$C$15,2,FALSE)</f>
        <v>Utdanningsinsentiv</v>
      </c>
      <c r="I2615" s="3">
        <f>IF(A2615='Enheter, modell og år'!$F$2-1,0,G2615-VLOOKUP(A2615-1&amp;B2615&amp;C2615&amp;E2615,$F$2:$G$7561,2,FALSE))</f>
        <v>0</v>
      </c>
      <c r="J2615" s="3">
        <f>IF(A2615='Enheter, modell og år'!$F$2-1,0,VLOOKUP(A2615-1&amp;B2615&amp;C2615&amp;E2615,$F$2:$G$7561,2,FALSE))</f>
        <v>0</v>
      </c>
    </row>
    <row r="2616" spans="1:10" x14ac:dyDescent="0.25">
      <c r="A2616">
        <f t="shared" ref="A2616:C2616" si="2112">A2076</f>
        <v>2023</v>
      </c>
      <c r="B2616" t="str">
        <f t="shared" si="2112"/>
        <v>VFM</v>
      </c>
      <c r="C2616">
        <f t="shared" si="2112"/>
        <v>0</v>
      </c>
      <c r="D2616">
        <f>IFERROR(VLOOKUP(C2616,'Enheter, modell og år'!$A$2:$B$31,2,FALSE),0)</f>
        <v>0</v>
      </c>
      <c r="E2616" t="str">
        <f>'Liste detaljert wide'!$H$1</f>
        <v>Utvekslingsbev</v>
      </c>
      <c r="F2616" t="str">
        <f t="shared" si="2059"/>
        <v>2023VFM0Utvekslingsbev</v>
      </c>
      <c r="G2616" s="3">
        <f>'Liste detaljert wide'!H456</f>
        <v>0</v>
      </c>
      <c r="H2616" t="str">
        <f>VLOOKUP(E2616,Def!$B$2:$C$15,2,FALSE)</f>
        <v>Utdanningsinsentiv</v>
      </c>
      <c r="I2616" s="3">
        <f>IF(A2616='Enheter, modell og år'!$F$2-1,0,G2616-VLOOKUP(A2616-1&amp;B2616&amp;C2616&amp;E2616,$F$2:$G$7561,2,FALSE))</f>
        <v>0</v>
      </c>
      <c r="J2616" s="3">
        <f>IF(A2616='Enheter, modell og år'!$F$2-1,0,VLOOKUP(A2616-1&amp;B2616&amp;C2616&amp;E2616,$F$2:$G$7561,2,FALSE))</f>
        <v>0</v>
      </c>
    </row>
    <row r="2617" spans="1:10" x14ac:dyDescent="0.25">
      <c r="A2617">
        <f t="shared" ref="A2617:C2617" si="2113">A2077</f>
        <v>2023</v>
      </c>
      <c r="B2617" t="str">
        <f t="shared" si="2113"/>
        <v>VFM</v>
      </c>
      <c r="C2617">
        <f t="shared" si="2113"/>
        <v>0</v>
      </c>
      <c r="D2617">
        <f>IFERROR(VLOOKUP(C2617,'Enheter, modell og år'!$A$2:$B$31,2,FALSE),0)</f>
        <v>0</v>
      </c>
      <c r="E2617" t="str">
        <f>'Liste detaljert wide'!$H$1</f>
        <v>Utvekslingsbev</v>
      </c>
      <c r="F2617" t="str">
        <f t="shared" si="2059"/>
        <v>2023VFM0Utvekslingsbev</v>
      </c>
      <c r="G2617" s="3">
        <f>'Liste detaljert wide'!H457</f>
        <v>0</v>
      </c>
      <c r="H2617" t="str">
        <f>VLOOKUP(E2617,Def!$B$2:$C$15,2,FALSE)</f>
        <v>Utdanningsinsentiv</v>
      </c>
      <c r="I2617" s="3">
        <f>IF(A2617='Enheter, modell og år'!$F$2-1,0,G2617-VLOOKUP(A2617-1&amp;B2617&amp;C2617&amp;E2617,$F$2:$G$7561,2,FALSE))</f>
        <v>0</v>
      </c>
      <c r="J2617" s="3">
        <f>IF(A2617='Enheter, modell og år'!$F$2-1,0,VLOOKUP(A2617-1&amp;B2617&amp;C2617&amp;E2617,$F$2:$G$7561,2,FALSE))</f>
        <v>0</v>
      </c>
    </row>
    <row r="2618" spans="1:10" x14ac:dyDescent="0.25">
      <c r="A2618">
        <f t="shared" ref="A2618:C2618" si="2114">A2078</f>
        <v>2023</v>
      </c>
      <c r="B2618" t="str">
        <f t="shared" si="2114"/>
        <v>VFM</v>
      </c>
      <c r="C2618">
        <f t="shared" si="2114"/>
        <v>0</v>
      </c>
      <c r="D2618">
        <f>IFERROR(VLOOKUP(C2618,'Enheter, modell og år'!$A$2:$B$31,2,FALSE),0)</f>
        <v>0</v>
      </c>
      <c r="E2618" t="str">
        <f>'Liste detaljert wide'!$H$1</f>
        <v>Utvekslingsbev</v>
      </c>
      <c r="F2618" t="str">
        <f t="shared" si="2059"/>
        <v>2023VFM0Utvekslingsbev</v>
      </c>
      <c r="G2618" s="3">
        <f>'Liste detaljert wide'!H458</f>
        <v>0</v>
      </c>
      <c r="H2618" t="str">
        <f>VLOOKUP(E2618,Def!$B$2:$C$15,2,FALSE)</f>
        <v>Utdanningsinsentiv</v>
      </c>
      <c r="I2618" s="3">
        <f>IF(A2618='Enheter, modell og år'!$F$2-1,0,G2618-VLOOKUP(A2618-1&amp;B2618&amp;C2618&amp;E2618,$F$2:$G$7561,2,FALSE))</f>
        <v>0</v>
      </c>
      <c r="J2618" s="3">
        <f>IF(A2618='Enheter, modell og år'!$F$2-1,0,VLOOKUP(A2618-1&amp;B2618&amp;C2618&amp;E2618,$F$2:$G$7561,2,FALSE))</f>
        <v>0</v>
      </c>
    </row>
    <row r="2619" spans="1:10" x14ac:dyDescent="0.25">
      <c r="A2619">
        <f t="shared" ref="A2619:C2619" si="2115">A2079</f>
        <v>2023</v>
      </c>
      <c r="B2619" t="str">
        <f t="shared" si="2115"/>
        <v>VFM</v>
      </c>
      <c r="C2619">
        <f t="shared" si="2115"/>
        <v>0</v>
      </c>
      <c r="D2619">
        <f>IFERROR(VLOOKUP(C2619,'Enheter, modell og år'!$A$2:$B$31,2,FALSE),0)</f>
        <v>0</v>
      </c>
      <c r="E2619" t="str">
        <f>'Liste detaljert wide'!$H$1</f>
        <v>Utvekslingsbev</v>
      </c>
      <c r="F2619" t="str">
        <f t="shared" si="2059"/>
        <v>2023VFM0Utvekslingsbev</v>
      </c>
      <c r="G2619" s="3">
        <f>'Liste detaljert wide'!H459</f>
        <v>0</v>
      </c>
      <c r="H2619" t="str">
        <f>VLOOKUP(E2619,Def!$B$2:$C$15,2,FALSE)</f>
        <v>Utdanningsinsentiv</v>
      </c>
      <c r="I2619" s="3">
        <f>IF(A2619='Enheter, modell og år'!$F$2-1,0,G2619-VLOOKUP(A2619-1&amp;B2619&amp;C2619&amp;E2619,$F$2:$G$7561,2,FALSE))</f>
        <v>0</v>
      </c>
      <c r="J2619" s="3">
        <f>IF(A2619='Enheter, modell og år'!$F$2-1,0,VLOOKUP(A2619-1&amp;B2619&amp;C2619&amp;E2619,$F$2:$G$7561,2,FALSE))</f>
        <v>0</v>
      </c>
    </row>
    <row r="2620" spans="1:10" x14ac:dyDescent="0.25">
      <c r="A2620">
        <f t="shared" ref="A2620:C2620" si="2116">A2080</f>
        <v>2023</v>
      </c>
      <c r="B2620" t="str">
        <f t="shared" si="2116"/>
        <v>VFM</v>
      </c>
      <c r="C2620">
        <f t="shared" si="2116"/>
        <v>0</v>
      </c>
      <c r="D2620">
        <f>IFERROR(VLOOKUP(C2620,'Enheter, modell og år'!$A$2:$B$31,2,FALSE),0)</f>
        <v>0</v>
      </c>
      <c r="E2620" t="str">
        <f>'Liste detaljert wide'!$H$1</f>
        <v>Utvekslingsbev</v>
      </c>
      <c r="F2620" t="str">
        <f t="shared" si="2059"/>
        <v>2023VFM0Utvekslingsbev</v>
      </c>
      <c r="G2620" s="3">
        <f>'Liste detaljert wide'!H460</f>
        <v>0</v>
      </c>
      <c r="H2620" t="str">
        <f>VLOOKUP(E2620,Def!$B$2:$C$15,2,FALSE)</f>
        <v>Utdanningsinsentiv</v>
      </c>
      <c r="I2620" s="3">
        <f>IF(A2620='Enheter, modell og år'!$F$2-1,0,G2620-VLOOKUP(A2620-1&amp;B2620&amp;C2620&amp;E2620,$F$2:$G$7561,2,FALSE))</f>
        <v>0</v>
      </c>
      <c r="J2620" s="3">
        <f>IF(A2620='Enheter, modell og år'!$F$2-1,0,VLOOKUP(A2620-1&amp;B2620&amp;C2620&amp;E2620,$F$2:$G$7561,2,FALSE))</f>
        <v>0</v>
      </c>
    </row>
    <row r="2621" spans="1:10" x14ac:dyDescent="0.25">
      <c r="A2621">
        <f t="shared" ref="A2621:C2621" si="2117">A2081</f>
        <v>2023</v>
      </c>
      <c r="B2621" t="str">
        <f t="shared" si="2117"/>
        <v>VFM</v>
      </c>
      <c r="C2621">
        <f t="shared" si="2117"/>
        <v>0</v>
      </c>
      <c r="D2621">
        <f>IFERROR(VLOOKUP(C2621,'Enheter, modell og år'!$A$2:$B$31,2,FALSE),0)</f>
        <v>0</v>
      </c>
      <c r="E2621" t="str">
        <f>'Liste detaljert wide'!$H$1</f>
        <v>Utvekslingsbev</v>
      </c>
      <c r="F2621" t="str">
        <f t="shared" si="2059"/>
        <v>2023VFM0Utvekslingsbev</v>
      </c>
      <c r="G2621" s="3">
        <f>'Liste detaljert wide'!H461</f>
        <v>0</v>
      </c>
      <c r="H2621" t="str">
        <f>VLOOKUP(E2621,Def!$B$2:$C$15,2,FALSE)</f>
        <v>Utdanningsinsentiv</v>
      </c>
      <c r="I2621" s="3">
        <f>IF(A2621='Enheter, modell og år'!$F$2-1,0,G2621-VLOOKUP(A2621-1&amp;B2621&amp;C2621&amp;E2621,$F$2:$G$7561,2,FALSE))</f>
        <v>0</v>
      </c>
      <c r="J2621" s="3">
        <f>IF(A2621='Enheter, modell og år'!$F$2-1,0,VLOOKUP(A2621-1&amp;B2621&amp;C2621&amp;E2621,$F$2:$G$7561,2,FALSE))</f>
        <v>0</v>
      </c>
    </row>
    <row r="2622" spans="1:10" x14ac:dyDescent="0.25">
      <c r="A2622">
        <f t="shared" ref="A2622:C2622" si="2118">A2082</f>
        <v>2023</v>
      </c>
      <c r="B2622" t="str">
        <f t="shared" si="2118"/>
        <v>VFM</v>
      </c>
      <c r="C2622">
        <f t="shared" si="2118"/>
        <v>0</v>
      </c>
      <c r="D2622">
        <f>IFERROR(VLOOKUP(C2622,'Enheter, modell og år'!$A$2:$B$31,2,FALSE),0)</f>
        <v>0</v>
      </c>
      <c r="E2622" t="str">
        <f>'Liste detaljert wide'!$H$1</f>
        <v>Utvekslingsbev</v>
      </c>
      <c r="F2622" t="str">
        <f t="shared" si="2059"/>
        <v>2023VFM0Utvekslingsbev</v>
      </c>
      <c r="G2622" s="3">
        <f>'Liste detaljert wide'!H462</f>
        <v>0</v>
      </c>
      <c r="H2622" t="str">
        <f>VLOOKUP(E2622,Def!$B$2:$C$15,2,FALSE)</f>
        <v>Utdanningsinsentiv</v>
      </c>
      <c r="I2622" s="3">
        <f>IF(A2622='Enheter, modell og år'!$F$2-1,0,G2622-VLOOKUP(A2622-1&amp;B2622&amp;C2622&amp;E2622,$F$2:$G$7561,2,FALSE))</f>
        <v>0</v>
      </c>
      <c r="J2622" s="3">
        <f>IF(A2622='Enheter, modell og år'!$F$2-1,0,VLOOKUP(A2622-1&amp;B2622&amp;C2622&amp;E2622,$F$2:$G$7561,2,FALSE))</f>
        <v>0</v>
      </c>
    </row>
    <row r="2623" spans="1:10" x14ac:dyDescent="0.25">
      <c r="A2623">
        <f t="shared" ref="A2623:C2623" si="2119">A2083</f>
        <v>2023</v>
      </c>
      <c r="B2623" t="str">
        <f t="shared" si="2119"/>
        <v>VFM</v>
      </c>
      <c r="C2623">
        <f t="shared" si="2119"/>
        <v>0</v>
      </c>
      <c r="D2623">
        <f>IFERROR(VLOOKUP(C2623,'Enheter, modell og år'!$A$2:$B$31,2,FALSE),0)</f>
        <v>0</v>
      </c>
      <c r="E2623" t="str">
        <f>'Liste detaljert wide'!$H$1</f>
        <v>Utvekslingsbev</v>
      </c>
      <c r="F2623" t="str">
        <f t="shared" si="2059"/>
        <v>2023VFM0Utvekslingsbev</v>
      </c>
      <c r="G2623" s="3">
        <f>'Liste detaljert wide'!H463</f>
        <v>0</v>
      </c>
      <c r="H2623" t="str">
        <f>VLOOKUP(E2623,Def!$B$2:$C$15,2,FALSE)</f>
        <v>Utdanningsinsentiv</v>
      </c>
      <c r="I2623" s="3">
        <f>IF(A2623='Enheter, modell og år'!$F$2-1,0,G2623-VLOOKUP(A2623-1&amp;B2623&amp;C2623&amp;E2623,$F$2:$G$7561,2,FALSE))</f>
        <v>0</v>
      </c>
      <c r="J2623" s="3">
        <f>IF(A2623='Enheter, modell og år'!$F$2-1,0,VLOOKUP(A2623-1&amp;B2623&amp;C2623&amp;E2623,$F$2:$G$7561,2,FALSE))</f>
        <v>0</v>
      </c>
    </row>
    <row r="2624" spans="1:10" x14ac:dyDescent="0.25">
      <c r="A2624">
        <f t="shared" ref="A2624:C2624" si="2120">A2084</f>
        <v>2023</v>
      </c>
      <c r="B2624" t="str">
        <f t="shared" si="2120"/>
        <v>VFM</v>
      </c>
      <c r="C2624">
        <f t="shared" si="2120"/>
        <v>0</v>
      </c>
      <c r="D2624">
        <f>IFERROR(VLOOKUP(C2624,'Enheter, modell og år'!$A$2:$B$31,2,FALSE),0)</f>
        <v>0</v>
      </c>
      <c r="E2624" t="str">
        <f>'Liste detaljert wide'!$H$1</f>
        <v>Utvekslingsbev</v>
      </c>
      <c r="F2624" t="str">
        <f t="shared" si="2059"/>
        <v>2023VFM0Utvekslingsbev</v>
      </c>
      <c r="G2624" s="3">
        <f>'Liste detaljert wide'!H464</f>
        <v>0</v>
      </c>
      <c r="H2624" t="str">
        <f>VLOOKUP(E2624,Def!$B$2:$C$15,2,FALSE)</f>
        <v>Utdanningsinsentiv</v>
      </c>
      <c r="I2624" s="3">
        <f>IF(A2624='Enheter, modell og år'!$F$2-1,0,G2624-VLOOKUP(A2624-1&amp;B2624&amp;C2624&amp;E2624,$F$2:$G$7561,2,FALSE))</f>
        <v>0</v>
      </c>
      <c r="J2624" s="3">
        <f>IF(A2624='Enheter, modell og år'!$F$2-1,0,VLOOKUP(A2624-1&amp;B2624&amp;C2624&amp;E2624,$F$2:$G$7561,2,FALSE))</f>
        <v>0</v>
      </c>
    </row>
    <row r="2625" spans="1:10" x14ac:dyDescent="0.25">
      <c r="A2625">
        <f t="shared" ref="A2625:C2625" si="2121">A2085</f>
        <v>2023</v>
      </c>
      <c r="B2625" t="str">
        <f t="shared" si="2121"/>
        <v>VFM</v>
      </c>
      <c r="C2625">
        <f t="shared" si="2121"/>
        <v>0</v>
      </c>
      <c r="D2625">
        <f>IFERROR(VLOOKUP(C2625,'Enheter, modell og år'!$A$2:$B$31,2,FALSE),0)</f>
        <v>0</v>
      </c>
      <c r="E2625" t="str">
        <f>'Liste detaljert wide'!$H$1</f>
        <v>Utvekslingsbev</v>
      </c>
      <c r="F2625" t="str">
        <f t="shared" si="2059"/>
        <v>2023VFM0Utvekslingsbev</v>
      </c>
      <c r="G2625" s="3">
        <f>'Liste detaljert wide'!H465</f>
        <v>0</v>
      </c>
      <c r="H2625" t="str">
        <f>VLOOKUP(E2625,Def!$B$2:$C$15,2,FALSE)</f>
        <v>Utdanningsinsentiv</v>
      </c>
      <c r="I2625" s="3">
        <f>IF(A2625='Enheter, modell og år'!$F$2-1,0,G2625-VLOOKUP(A2625-1&amp;B2625&amp;C2625&amp;E2625,$F$2:$G$7561,2,FALSE))</f>
        <v>0</v>
      </c>
      <c r="J2625" s="3">
        <f>IF(A2625='Enheter, modell og år'!$F$2-1,0,VLOOKUP(A2625-1&amp;B2625&amp;C2625&amp;E2625,$F$2:$G$7561,2,FALSE))</f>
        <v>0</v>
      </c>
    </row>
    <row r="2626" spans="1:10" x14ac:dyDescent="0.25">
      <c r="A2626">
        <f t="shared" ref="A2626:C2626" si="2122">A2086</f>
        <v>2023</v>
      </c>
      <c r="B2626" t="str">
        <f t="shared" si="2122"/>
        <v>VFM</v>
      </c>
      <c r="C2626">
        <f t="shared" si="2122"/>
        <v>0</v>
      </c>
      <c r="D2626">
        <f>IFERROR(VLOOKUP(C2626,'Enheter, modell og år'!$A$2:$B$31,2,FALSE),0)</f>
        <v>0</v>
      </c>
      <c r="E2626" t="str">
        <f>'Liste detaljert wide'!$H$1</f>
        <v>Utvekslingsbev</v>
      </c>
      <c r="F2626" t="str">
        <f t="shared" si="2059"/>
        <v>2023VFM0Utvekslingsbev</v>
      </c>
      <c r="G2626" s="3">
        <f>'Liste detaljert wide'!H466</f>
        <v>0</v>
      </c>
      <c r="H2626" t="str">
        <f>VLOOKUP(E2626,Def!$B$2:$C$15,2,FALSE)</f>
        <v>Utdanningsinsentiv</v>
      </c>
      <c r="I2626" s="3">
        <f>IF(A2626='Enheter, modell og år'!$F$2-1,0,G2626-VLOOKUP(A2626-1&amp;B2626&amp;C2626&amp;E2626,$F$2:$G$7561,2,FALSE))</f>
        <v>0</v>
      </c>
      <c r="J2626" s="3">
        <f>IF(A2626='Enheter, modell og år'!$F$2-1,0,VLOOKUP(A2626-1&amp;B2626&amp;C2626&amp;E2626,$F$2:$G$7561,2,FALSE))</f>
        <v>0</v>
      </c>
    </row>
    <row r="2627" spans="1:10" x14ac:dyDescent="0.25">
      <c r="A2627">
        <f t="shared" ref="A2627:C2627" si="2123">A2087</f>
        <v>2023</v>
      </c>
      <c r="B2627" t="str">
        <f t="shared" si="2123"/>
        <v>VFM</v>
      </c>
      <c r="C2627">
        <f t="shared" si="2123"/>
        <v>0</v>
      </c>
      <c r="D2627">
        <f>IFERROR(VLOOKUP(C2627,'Enheter, modell og år'!$A$2:$B$31,2,FALSE),0)</f>
        <v>0</v>
      </c>
      <c r="E2627" t="str">
        <f>'Liste detaljert wide'!$H$1</f>
        <v>Utvekslingsbev</v>
      </c>
      <c r="F2627" t="str">
        <f t="shared" ref="F2627:F2690" si="2124">A2627&amp;B2627&amp;C2627&amp;E2627</f>
        <v>2023VFM0Utvekslingsbev</v>
      </c>
      <c r="G2627" s="3">
        <f>'Liste detaljert wide'!H467</f>
        <v>0</v>
      </c>
      <c r="H2627" t="str">
        <f>VLOOKUP(E2627,Def!$B$2:$C$15,2,FALSE)</f>
        <v>Utdanningsinsentiv</v>
      </c>
      <c r="I2627" s="3">
        <f>IF(A2627='Enheter, modell og år'!$F$2-1,0,G2627-VLOOKUP(A2627-1&amp;B2627&amp;C2627&amp;E2627,$F$2:$G$7561,2,FALSE))</f>
        <v>0</v>
      </c>
      <c r="J2627" s="3">
        <f>IF(A2627='Enheter, modell og år'!$F$2-1,0,VLOOKUP(A2627-1&amp;B2627&amp;C2627&amp;E2627,$F$2:$G$7561,2,FALSE))</f>
        <v>0</v>
      </c>
    </row>
    <row r="2628" spans="1:10" x14ac:dyDescent="0.25">
      <c r="A2628">
        <f t="shared" ref="A2628:C2628" si="2125">A2088</f>
        <v>2023</v>
      </c>
      <c r="B2628" t="str">
        <f t="shared" si="2125"/>
        <v>VFM</v>
      </c>
      <c r="C2628">
        <f t="shared" si="2125"/>
        <v>0</v>
      </c>
      <c r="D2628">
        <f>IFERROR(VLOOKUP(C2628,'Enheter, modell og år'!$A$2:$B$31,2,FALSE),0)</f>
        <v>0</v>
      </c>
      <c r="E2628" t="str">
        <f>'Liste detaljert wide'!$H$1</f>
        <v>Utvekslingsbev</v>
      </c>
      <c r="F2628" t="str">
        <f t="shared" si="2124"/>
        <v>2023VFM0Utvekslingsbev</v>
      </c>
      <c r="G2628" s="3">
        <f>'Liste detaljert wide'!H468</f>
        <v>0</v>
      </c>
      <c r="H2628" t="str">
        <f>VLOOKUP(E2628,Def!$B$2:$C$15,2,FALSE)</f>
        <v>Utdanningsinsentiv</v>
      </c>
      <c r="I2628" s="3">
        <f>IF(A2628='Enheter, modell og år'!$F$2-1,0,G2628-VLOOKUP(A2628-1&amp;B2628&amp;C2628&amp;E2628,$F$2:$G$7561,2,FALSE))</f>
        <v>0</v>
      </c>
      <c r="J2628" s="3">
        <f>IF(A2628='Enheter, modell og år'!$F$2-1,0,VLOOKUP(A2628-1&amp;B2628&amp;C2628&amp;E2628,$F$2:$G$7561,2,FALSE))</f>
        <v>0</v>
      </c>
    </row>
    <row r="2629" spans="1:10" x14ac:dyDescent="0.25">
      <c r="A2629">
        <f t="shared" ref="A2629:C2629" si="2126">A2089</f>
        <v>2023</v>
      </c>
      <c r="B2629" t="str">
        <f t="shared" si="2126"/>
        <v>VFM</v>
      </c>
      <c r="C2629">
        <f t="shared" si="2126"/>
        <v>0</v>
      </c>
      <c r="D2629">
        <f>IFERROR(VLOOKUP(C2629,'Enheter, modell og år'!$A$2:$B$31,2,FALSE),0)</f>
        <v>0</v>
      </c>
      <c r="E2629" t="str">
        <f>'Liste detaljert wide'!$H$1</f>
        <v>Utvekslingsbev</v>
      </c>
      <c r="F2629" t="str">
        <f t="shared" si="2124"/>
        <v>2023VFM0Utvekslingsbev</v>
      </c>
      <c r="G2629" s="3">
        <f>'Liste detaljert wide'!H469</f>
        <v>0</v>
      </c>
      <c r="H2629" t="str">
        <f>VLOOKUP(E2629,Def!$B$2:$C$15,2,FALSE)</f>
        <v>Utdanningsinsentiv</v>
      </c>
      <c r="I2629" s="3">
        <f>IF(A2629='Enheter, modell og år'!$F$2-1,0,G2629-VLOOKUP(A2629-1&amp;B2629&amp;C2629&amp;E2629,$F$2:$G$7561,2,FALSE))</f>
        <v>0</v>
      </c>
      <c r="J2629" s="3">
        <f>IF(A2629='Enheter, modell og år'!$F$2-1,0,VLOOKUP(A2629-1&amp;B2629&amp;C2629&amp;E2629,$F$2:$G$7561,2,FALSE))</f>
        <v>0</v>
      </c>
    </row>
    <row r="2630" spans="1:10" x14ac:dyDescent="0.25">
      <c r="A2630">
        <f t="shared" ref="A2630:C2630" si="2127">A2090</f>
        <v>2023</v>
      </c>
      <c r="B2630" t="str">
        <f t="shared" si="2127"/>
        <v>VFM</v>
      </c>
      <c r="C2630">
        <f t="shared" si="2127"/>
        <v>0</v>
      </c>
      <c r="D2630">
        <f>IFERROR(VLOOKUP(C2630,'Enheter, modell og år'!$A$2:$B$31,2,FALSE),0)</f>
        <v>0</v>
      </c>
      <c r="E2630" t="str">
        <f>'Liste detaljert wide'!$H$1</f>
        <v>Utvekslingsbev</v>
      </c>
      <c r="F2630" t="str">
        <f t="shared" si="2124"/>
        <v>2023VFM0Utvekslingsbev</v>
      </c>
      <c r="G2630" s="3">
        <f>'Liste detaljert wide'!H470</f>
        <v>0</v>
      </c>
      <c r="H2630" t="str">
        <f>VLOOKUP(E2630,Def!$B$2:$C$15,2,FALSE)</f>
        <v>Utdanningsinsentiv</v>
      </c>
      <c r="I2630" s="3">
        <f>IF(A2630='Enheter, modell og år'!$F$2-1,0,G2630-VLOOKUP(A2630-1&amp;B2630&amp;C2630&amp;E2630,$F$2:$G$7561,2,FALSE))</f>
        <v>0</v>
      </c>
      <c r="J2630" s="3">
        <f>IF(A2630='Enheter, modell og år'!$F$2-1,0,VLOOKUP(A2630-1&amp;B2630&amp;C2630&amp;E2630,$F$2:$G$7561,2,FALSE))</f>
        <v>0</v>
      </c>
    </row>
    <row r="2631" spans="1:10" x14ac:dyDescent="0.25">
      <c r="A2631">
        <f t="shared" ref="A2631:C2631" si="2128">A2091</f>
        <v>2023</v>
      </c>
      <c r="B2631" t="str">
        <f t="shared" si="2128"/>
        <v>VFM</v>
      </c>
      <c r="C2631">
        <f t="shared" si="2128"/>
        <v>0</v>
      </c>
      <c r="D2631">
        <f>IFERROR(VLOOKUP(C2631,'Enheter, modell og år'!$A$2:$B$31,2,FALSE),0)</f>
        <v>0</v>
      </c>
      <c r="E2631" t="str">
        <f>'Liste detaljert wide'!$H$1</f>
        <v>Utvekslingsbev</v>
      </c>
      <c r="F2631" t="str">
        <f t="shared" si="2124"/>
        <v>2023VFM0Utvekslingsbev</v>
      </c>
      <c r="G2631" s="3">
        <f>'Liste detaljert wide'!H471</f>
        <v>0</v>
      </c>
      <c r="H2631" t="str">
        <f>VLOOKUP(E2631,Def!$B$2:$C$15,2,FALSE)</f>
        <v>Utdanningsinsentiv</v>
      </c>
      <c r="I2631" s="3">
        <f>IF(A2631='Enheter, modell og år'!$F$2-1,0,G2631-VLOOKUP(A2631-1&amp;B2631&amp;C2631&amp;E2631,$F$2:$G$7561,2,FALSE))</f>
        <v>0</v>
      </c>
      <c r="J2631" s="3">
        <f>IF(A2631='Enheter, modell og år'!$F$2-1,0,VLOOKUP(A2631-1&amp;B2631&amp;C2631&amp;E2631,$F$2:$G$7561,2,FALSE))</f>
        <v>0</v>
      </c>
    </row>
    <row r="2632" spans="1:10" x14ac:dyDescent="0.25">
      <c r="A2632">
        <f t="shared" ref="A2632:C2632" si="2129">A2092</f>
        <v>2023</v>
      </c>
      <c r="B2632" t="str">
        <f t="shared" si="2129"/>
        <v>VFM</v>
      </c>
      <c r="C2632">
        <f t="shared" si="2129"/>
        <v>0</v>
      </c>
      <c r="D2632">
        <f>IFERROR(VLOOKUP(C2632,'Enheter, modell og år'!$A$2:$B$31,2,FALSE),0)</f>
        <v>0</v>
      </c>
      <c r="E2632" t="str">
        <f>'Liste detaljert wide'!$H$1</f>
        <v>Utvekslingsbev</v>
      </c>
      <c r="F2632" t="str">
        <f t="shared" si="2124"/>
        <v>2023VFM0Utvekslingsbev</v>
      </c>
      <c r="G2632" s="3">
        <f>'Liste detaljert wide'!H472</f>
        <v>0</v>
      </c>
      <c r="H2632" t="str">
        <f>VLOOKUP(E2632,Def!$B$2:$C$15,2,FALSE)</f>
        <v>Utdanningsinsentiv</v>
      </c>
      <c r="I2632" s="3">
        <f>IF(A2632='Enheter, modell og år'!$F$2-1,0,G2632-VLOOKUP(A2632-1&amp;B2632&amp;C2632&amp;E2632,$F$2:$G$7561,2,FALSE))</f>
        <v>0</v>
      </c>
      <c r="J2632" s="3">
        <f>IF(A2632='Enheter, modell og år'!$F$2-1,0,VLOOKUP(A2632-1&amp;B2632&amp;C2632&amp;E2632,$F$2:$G$7561,2,FALSE))</f>
        <v>0</v>
      </c>
    </row>
    <row r="2633" spans="1:10" x14ac:dyDescent="0.25">
      <c r="A2633">
        <f t="shared" ref="A2633:C2633" si="2130">A2093</f>
        <v>2023</v>
      </c>
      <c r="B2633" t="str">
        <f t="shared" si="2130"/>
        <v>VFM</v>
      </c>
      <c r="C2633">
        <f t="shared" si="2130"/>
        <v>0</v>
      </c>
      <c r="D2633">
        <f>IFERROR(VLOOKUP(C2633,'Enheter, modell og år'!$A$2:$B$31,2,FALSE),0)</f>
        <v>0</v>
      </c>
      <c r="E2633" t="str">
        <f>'Liste detaljert wide'!$H$1</f>
        <v>Utvekslingsbev</v>
      </c>
      <c r="F2633" t="str">
        <f t="shared" si="2124"/>
        <v>2023VFM0Utvekslingsbev</v>
      </c>
      <c r="G2633" s="3">
        <f>'Liste detaljert wide'!H473</f>
        <v>0</v>
      </c>
      <c r="H2633" t="str">
        <f>VLOOKUP(E2633,Def!$B$2:$C$15,2,FALSE)</f>
        <v>Utdanningsinsentiv</v>
      </c>
      <c r="I2633" s="3">
        <f>IF(A2633='Enheter, modell og år'!$F$2-1,0,G2633-VLOOKUP(A2633-1&amp;B2633&amp;C2633&amp;E2633,$F$2:$G$7561,2,FALSE))</f>
        <v>0</v>
      </c>
      <c r="J2633" s="3">
        <f>IF(A2633='Enheter, modell og år'!$F$2-1,0,VLOOKUP(A2633-1&amp;B2633&amp;C2633&amp;E2633,$F$2:$G$7561,2,FALSE))</f>
        <v>0</v>
      </c>
    </row>
    <row r="2634" spans="1:10" x14ac:dyDescent="0.25">
      <c r="A2634">
        <f t="shared" ref="A2634:C2634" si="2131">A2094</f>
        <v>2023</v>
      </c>
      <c r="B2634" t="str">
        <f t="shared" si="2131"/>
        <v>VFM</v>
      </c>
      <c r="C2634">
        <f t="shared" si="2131"/>
        <v>0</v>
      </c>
      <c r="D2634">
        <f>IFERROR(VLOOKUP(C2634,'Enheter, modell og år'!$A$2:$B$31,2,FALSE),0)</f>
        <v>0</v>
      </c>
      <c r="E2634" t="str">
        <f>'Liste detaljert wide'!$H$1</f>
        <v>Utvekslingsbev</v>
      </c>
      <c r="F2634" t="str">
        <f t="shared" si="2124"/>
        <v>2023VFM0Utvekslingsbev</v>
      </c>
      <c r="G2634" s="3">
        <f>'Liste detaljert wide'!H474</f>
        <v>0</v>
      </c>
      <c r="H2634" t="str">
        <f>VLOOKUP(E2634,Def!$B$2:$C$15,2,FALSE)</f>
        <v>Utdanningsinsentiv</v>
      </c>
      <c r="I2634" s="3">
        <f>IF(A2634='Enheter, modell og år'!$F$2-1,0,G2634-VLOOKUP(A2634-1&amp;B2634&amp;C2634&amp;E2634,$F$2:$G$7561,2,FALSE))</f>
        <v>0</v>
      </c>
      <c r="J2634" s="3">
        <f>IF(A2634='Enheter, modell og år'!$F$2-1,0,VLOOKUP(A2634-1&amp;B2634&amp;C2634&amp;E2634,$F$2:$G$7561,2,FALSE))</f>
        <v>0</v>
      </c>
    </row>
    <row r="2635" spans="1:10" x14ac:dyDescent="0.25">
      <c r="A2635">
        <f t="shared" ref="A2635:C2635" si="2132">A2095</f>
        <v>2023</v>
      </c>
      <c r="B2635" t="str">
        <f t="shared" si="2132"/>
        <v>VFM</v>
      </c>
      <c r="C2635">
        <f t="shared" si="2132"/>
        <v>0</v>
      </c>
      <c r="D2635">
        <f>IFERROR(VLOOKUP(C2635,'Enheter, modell og år'!$A$2:$B$31,2,FALSE),0)</f>
        <v>0</v>
      </c>
      <c r="E2635" t="str">
        <f>'Liste detaljert wide'!$H$1</f>
        <v>Utvekslingsbev</v>
      </c>
      <c r="F2635" t="str">
        <f t="shared" si="2124"/>
        <v>2023VFM0Utvekslingsbev</v>
      </c>
      <c r="G2635" s="3">
        <f>'Liste detaljert wide'!H475</f>
        <v>0</v>
      </c>
      <c r="H2635" t="str">
        <f>VLOOKUP(E2635,Def!$B$2:$C$15,2,FALSE)</f>
        <v>Utdanningsinsentiv</v>
      </c>
      <c r="I2635" s="3">
        <f>IF(A2635='Enheter, modell og år'!$F$2-1,0,G2635-VLOOKUP(A2635-1&amp;B2635&amp;C2635&amp;E2635,$F$2:$G$7561,2,FALSE))</f>
        <v>0</v>
      </c>
      <c r="J2635" s="3">
        <f>IF(A2635='Enheter, modell og år'!$F$2-1,0,VLOOKUP(A2635-1&amp;B2635&amp;C2635&amp;E2635,$F$2:$G$7561,2,FALSE))</f>
        <v>0</v>
      </c>
    </row>
    <row r="2636" spans="1:10" x14ac:dyDescent="0.25">
      <c r="A2636">
        <f t="shared" ref="A2636:C2636" si="2133">A2096</f>
        <v>2023</v>
      </c>
      <c r="B2636" t="str">
        <f t="shared" si="2133"/>
        <v>VFM</v>
      </c>
      <c r="C2636">
        <f t="shared" si="2133"/>
        <v>0</v>
      </c>
      <c r="D2636">
        <f>IFERROR(VLOOKUP(C2636,'Enheter, modell og år'!$A$2:$B$31,2,FALSE),0)</f>
        <v>0</v>
      </c>
      <c r="E2636" t="str">
        <f>'Liste detaljert wide'!$H$1</f>
        <v>Utvekslingsbev</v>
      </c>
      <c r="F2636" t="str">
        <f t="shared" si="2124"/>
        <v>2023VFM0Utvekslingsbev</v>
      </c>
      <c r="G2636" s="3">
        <f>'Liste detaljert wide'!H476</f>
        <v>0</v>
      </c>
      <c r="H2636" t="str">
        <f>VLOOKUP(E2636,Def!$B$2:$C$15,2,FALSE)</f>
        <v>Utdanningsinsentiv</v>
      </c>
      <c r="I2636" s="3">
        <f>IF(A2636='Enheter, modell og år'!$F$2-1,0,G2636-VLOOKUP(A2636-1&amp;B2636&amp;C2636&amp;E2636,$F$2:$G$7561,2,FALSE))</f>
        <v>0</v>
      </c>
      <c r="J2636" s="3">
        <f>IF(A2636='Enheter, modell og år'!$F$2-1,0,VLOOKUP(A2636-1&amp;B2636&amp;C2636&amp;E2636,$F$2:$G$7561,2,FALSE))</f>
        <v>0</v>
      </c>
    </row>
    <row r="2637" spans="1:10" x14ac:dyDescent="0.25">
      <c r="A2637">
        <f t="shared" ref="A2637:C2637" si="2134">A2097</f>
        <v>2023</v>
      </c>
      <c r="B2637" t="str">
        <f t="shared" si="2134"/>
        <v>VFM</v>
      </c>
      <c r="C2637">
        <f t="shared" si="2134"/>
        <v>0</v>
      </c>
      <c r="D2637">
        <f>IFERROR(VLOOKUP(C2637,'Enheter, modell og år'!$A$2:$B$31,2,FALSE),0)</f>
        <v>0</v>
      </c>
      <c r="E2637" t="str">
        <f>'Liste detaljert wide'!$H$1</f>
        <v>Utvekslingsbev</v>
      </c>
      <c r="F2637" t="str">
        <f t="shared" si="2124"/>
        <v>2023VFM0Utvekslingsbev</v>
      </c>
      <c r="G2637" s="3">
        <f>'Liste detaljert wide'!H477</f>
        <v>0</v>
      </c>
      <c r="H2637" t="str">
        <f>VLOOKUP(E2637,Def!$B$2:$C$15,2,FALSE)</f>
        <v>Utdanningsinsentiv</v>
      </c>
      <c r="I2637" s="3">
        <f>IF(A2637='Enheter, modell og år'!$F$2-1,0,G2637-VLOOKUP(A2637-1&amp;B2637&amp;C2637&amp;E2637,$F$2:$G$7561,2,FALSE))</f>
        <v>0</v>
      </c>
      <c r="J2637" s="3">
        <f>IF(A2637='Enheter, modell og år'!$F$2-1,0,VLOOKUP(A2637-1&amp;B2637&amp;C2637&amp;E2637,$F$2:$G$7561,2,FALSE))</f>
        <v>0</v>
      </c>
    </row>
    <row r="2638" spans="1:10" x14ac:dyDescent="0.25">
      <c r="A2638">
        <f t="shared" ref="A2638:C2638" si="2135">A2098</f>
        <v>2023</v>
      </c>
      <c r="B2638" t="str">
        <f t="shared" si="2135"/>
        <v>VFM</v>
      </c>
      <c r="C2638">
        <f t="shared" si="2135"/>
        <v>0</v>
      </c>
      <c r="D2638">
        <f>IFERROR(VLOOKUP(C2638,'Enheter, modell og år'!$A$2:$B$31,2,FALSE),0)</f>
        <v>0</v>
      </c>
      <c r="E2638" t="str">
        <f>'Liste detaljert wide'!$H$1</f>
        <v>Utvekslingsbev</v>
      </c>
      <c r="F2638" t="str">
        <f t="shared" si="2124"/>
        <v>2023VFM0Utvekslingsbev</v>
      </c>
      <c r="G2638" s="3">
        <f>'Liste detaljert wide'!H478</f>
        <v>0</v>
      </c>
      <c r="H2638" t="str">
        <f>VLOOKUP(E2638,Def!$B$2:$C$15,2,FALSE)</f>
        <v>Utdanningsinsentiv</v>
      </c>
      <c r="I2638" s="3">
        <f>IF(A2638='Enheter, modell og år'!$F$2-1,0,G2638-VLOOKUP(A2638-1&amp;B2638&amp;C2638&amp;E2638,$F$2:$G$7561,2,FALSE))</f>
        <v>0</v>
      </c>
      <c r="J2638" s="3">
        <f>IF(A2638='Enheter, modell og år'!$F$2-1,0,VLOOKUP(A2638-1&amp;B2638&amp;C2638&amp;E2638,$F$2:$G$7561,2,FALSE))</f>
        <v>0</v>
      </c>
    </row>
    <row r="2639" spans="1:10" x14ac:dyDescent="0.25">
      <c r="A2639">
        <f t="shared" ref="A2639:C2639" si="2136">A2099</f>
        <v>2023</v>
      </c>
      <c r="B2639" t="str">
        <f t="shared" si="2136"/>
        <v>VFM</v>
      </c>
      <c r="C2639">
        <f t="shared" si="2136"/>
        <v>0</v>
      </c>
      <c r="D2639">
        <f>IFERROR(VLOOKUP(C2639,'Enheter, modell og år'!$A$2:$B$31,2,FALSE),0)</f>
        <v>0</v>
      </c>
      <c r="E2639" t="str">
        <f>'Liste detaljert wide'!$H$1</f>
        <v>Utvekslingsbev</v>
      </c>
      <c r="F2639" t="str">
        <f t="shared" si="2124"/>
        <v>2023VFM0Utvekslingsbev</v>
      </c>
      <c r="G2639" s="3">
        <f>'Liste detaljert wide'!H479</f>
        <v>0</v>
      </c>
      <c r="H2639" t="str">
        <f>VLOOKUP(E2639,Def!$B$2:$C$15,2,FALSE)</f>
        <v>Utdanningsinsentiv</v>
      </c>
      <c r="I2639" s="3">
        <f>IF(A2639='Enheter, modell og år'!$F$2-1,0,G2639-VLOOKUP(A2639-1&amp;B2639&amp;C2639&amp;E2639,$F$2:$G$7561,2,FALSE))</f>
        <v>0</v>
      </c>
      <c r="J2639" s="3">
        <f>IF(A2639='Enheter, modell og år'!$F$2-1,0,VLOOKUP(A2639-1&amp;B2639&amp;C2639&amp;E2639,$F$2:$G$7561,2,FALSE))</f>
        <v>0</v>
      </c>
    </row>
    <row r="2640" spans="1:10" x14ac:dyDescent="0.25">
      <c r="A2640">
        <f t="shared" ref="A2640:C2640" si="2137">A2100</f>
        <v>2023</v>
      </c>
      <c r="B2640" t="str">
        <f t="shared" si="2137"/>
        <v>VFM</v>
      </c>
      <c r="C2640">
        <f t="shared" si="2137"/>
        <v>0</v>
      </c>
      <c r="D2640">
        <f>IFERROR(VLOOKUP(C2640,'Enheter, modell og år'!$A$2:$B$31,2,FALSE),0)</f>
        <v>0</v>
      </c>
      <c r="E2640" t="str">
        <f>'Liste detaljert wide'!$H$1</f>
        <v>Utvekslingsbev</v>
      </c>
      <c r="F2640" t="str">
        <f t="shared" si="2124"/>
        <v>2023VFM0Utvekslingsbev</v>
      </c>
      <c r="G2640" s="3">
        <f>'Liste detaljert wide'!H480</f>
        <v>0</v>
      </c>
      <c r="H2640" t="str">
        <f>VLOOKUP(E2640,Def!$B$2:$C$15,2,FALSE)</f>
        <v>Utdanningsinsentiv</v>
      </c>
      <c r="I2640" s="3">
        <f>IF(A2640='Enheter, modell og år'!$F$2-1,0,G2640-VLOOKUP(A2640-1&amp;B2640&amp;C2640&amp;E2640,$F$2:$G$7561,2,FALSE))</f>
        <v>0</v>
      </c>
      <c r="J2640" s="3">
        <f>IF(A2640='Enheter, modell og år'!$F$2-1,0,VLOOKUP(A2640-1&amp;B2640&amp;C2640&amp;E2640,$F$2:$G$7561,2,FALSE))</f>
        <v>0</v>
      </c>
    </row>
    <row r="2641" spans="1:10" x14ac:dyDescent="0.25">
      <c r="A2641">
        <f t="shared" ref="A2641:C2641" si="2138">A2101</f>
        <v>2023</v>
      </c>
      <c r="B2641" t="str">
        <f t="shared" si="2138"/>
        <v>VFM</v>
      </c>
      <c r="C2641">
        <f t="shared" si="2138"/>
        <v>0</v>
      </c>
      <c r="D2641">
        <f>IFERROR(VLOOKUP(C2641,'Enheter, modell og år'!$A$2:$B$31,2,FALSE),0)</f>
        <v>0</v>
      </c>
      <c r="E2641" t="str">
        <f>'Liste detaljert wide'!$H$1</f>
        <v>Utvekslingsbev</v>
      </c>
      <c r="F2641" t="str">
        <f t="shared" si="2124"/>
        <v>2023VFM0Utvekslingsbev</v>
      </c>
      <c r="G2641" s="3">
        <f>'Liste detaljert wide'!H481</f>
        <v>0</v>
      </c>
      <c r="H2641" t="str">
        <f>VLOOKUP(E2641,Def!$B$2:$C$15,2,FALSE)</f>
        <v>Utdanningsinsentiv</v>
      </c>
      <c r="I2641" s="3">
        <f>IF(A2641='Enheter, modell og år'!$F$2-1,0,G2641-VLOOKUP(A2641-1&amp;B2641&amp;C2641&amp;E2641,$F$2:$G$7561,2,FALSE))</f>
        <v>0</v>
      </c>
      <c r="J2641" s="3">
        <f>IF(A2641='Enheter, modell og år'!$F$2-1,0,VLOOKUP(A2641-1&amp;B2641&amp;C2641&amp;E2641,$F$2:$G$7561,2,FALSE))</f>
        <v>0</v>
      </c>
    </row>
    <row r="2642" spans="1:10" x14ac:dyDescent="0.25">
      <c r="A2642">
        <f t="shared" ref="A2642:C2642" si="2139">A2102</f>
        <v>2024</v>
      </c>
      <c r="B2642" t="str">
        <f t="shared" si="2139"/>
        <v>VFM</v>
      </c>
      <c r="C2642">
        <f t="shared" si="2139"/>
        <v>0</v>
      </c>
      <c r="D2642">
        <f>IFERROR(VLOOKUP(C2642,'Enheter, modell og år'!$A$2:$B$31,2,FALSE),0)</f>
        <v>0</v>
      </c>
      <c r="E2642" t="str">
        <f>'Liste detaljert wide'!$H$1</f>
        <v>Utvekslingsbev</v>
      </c>
      <c r="F2642" t="str">
        <f t="shared" si="2124"/>
        <v>2024VFM0Utvekslingsbev</v>
      </c>
      <c r="G2642" s="3">
        <f>'Liste detaljert wide'!H482</f>
        <v>0</v>
      </c>
      <c r="H2642" t="str">
        <f>VLOOKUP(E2642,Def!$B$2:$C$15,2,FALSE)</f>
        <v>Utdanningsinsentiv</v>
      </c>
      <c r="I2642" s="3">
        <f>IF(A2642='Enheter, modell og år'!$F$2-1,0,G2642-VLOOKUP(A2642-1&amp;B2642&amp;C2642&amp;E2642,$F$2:$G$7561,2,FALSE))</f>
        <v>0</v>
      </c>
      <c r="J2642" s="3">
        <f>IF(A2642='Enheter, modell og år'!$F$2-1,0,VLOOKUP(A2642-1&amp;B2642&amp;C2642&amp;E2642,$F$2:$G$7561,2,FALSE))</f>
        <v>0</v>
      </c>
    </row>
    <row r="2643" spans="1:10" x14ac:dyDescent="0.25">
      <c r="A2643">
        <f t="shared" ref="A2643:C2643" si="2140">A2103</f>
        <v>2024</v>
      </c>
      <c r="B2643" t="str">
        <f t="shared" si="2140"/>
        <v>VFM</v>
      </c>
      <c r="C2643">
        <f t="shared" si="2140"/>
        <v>0</v>
      </c>
      <c r="D2643">
        <f>IFERROR(VLOOKUP(C2643,'Enheter, modell og år'!$A$2:$B$31,2,FALSE),0)</f>
        <v>0</v>
      </c>
      <c r="E2643" t="str">
        <f>'Liste detaljert wide'!$H$1</f>
        <v>Utvekslingsbev</v>
      </c>
      <c r="F2643" t="str">
        <f t="shared" si="2124"/>
        <v>2024VFM0Utvekslingsbev</v>
      </c>
      <c r="G2643" s="3">
        <f>'Liste detaljert wide'!H483</f>
        <v>0</v>
      </c>
      <c r="H2643" t="str">
        <f>VLOOKUP(E2643,Def!$B$2:$C$15,2,FALSE)</f>
        <v>Utdanningsinsentiv</v>
      </c>
      <c r="I2643" s="3">
        <f>IF(A2643='Enheter, modell og år'!$F$2-1,0,G2643-VLOOKUP(A2643-1&amp;B2643&amp;C2643&amp;E2643,$F$2:$G$7561,2,FALSE))</f>
        <v>0</v>
      </c>
      <c r="J2643" s="3">
        <f>IF(A2643='Enheter, modell og år'!$F$2-1,0,VLOOKUP(A2643-1&amp;B2643&amp;C2643&amp;E2643,$F$2:$G$7561,2,FALSE))</f>
        <v>0</v>
      </c>
    </row>
    <row r="2644" spans="1:10" x14ac:dyDescent="0.25">
      <c r="A2644">
        <f t="shared" ref="A2644:C2644" si="2141">A2104</f>
        <v>2024</v>
      </c>
      <c r="B2644" t="str">
        <f t="shared" si="2141"/>
        <v>VFM</v>
      </c>
      <c r="C2644">
        <f t="shared" si="2141"/>
        <v>0</v>
      </c>
      <c r="D2644">
        <f>IFERROR(VLOOKUP(C2644,'Enheter, modell og år'!$A$2:$B$31,2,FALSE),0)</f>
        <v>0</v>
      </c>
      <c r="E2644" t="str">
        <f>'Liste detaljert wide'!$H$1</f>
        <v>Utvekslingsbev</v>
      </c>
      <c r="F2644" t="str">
        <f t="shared" si="2124"/>
        <v>2024VFM0Utvekslingsbev</v>
      </c>
      <c r="G2644" s="3">
        <f>'Liste detaljert wide'!H484</f>
        <v>0</v>
      </c>
      <c r="H2644" t="str">
        <f>VLOOKUP(E2644,Def!$B$2:$C$15,2,FALSE)</f>
        <v>Utdanningsinsentiv</v>
      </c>
      <c r="I2644" s="3">
        <f>IF(A2644='Enheter, modell og år'!$F$2-1,0,G2644-VLOOKUP(A2644-1&amp;B2644&amp;C2644&amp;E2644,$F$2:$G$7561,2,FALSE))</f>
        <v>0</v>
      </c>
      <c r="J2644" s="3">
        <f>IF(A2644='Enheter, modell og år'!$F$2-1,0,VLOOKUP(A2644-1&amp;B2644&amp;C2644&amp;E2644,$F$2:$G$7561,2,FALSE))</f>
        <v>0</v>
      </c>
    </row>
    <row r="2645" spans="1:10" x14ac:dyDescent="0.25">
      <c r="A2645">
        <f t="shared" ref="A2645:C2645" si="2142">A2105</f>
        <v>2024</v>
      </c>
      <c r="B2645" t="str">
        <f t="shared" si="2142"/>
        <v>VFM</v>
      </c>
      <c r="C2645">
        <f t="shared" si="2142"/>
        <v>0</v>
      </c>
      <c r="D2645">
        <f>IFERROR(VLOOKUP(C2645,'Enheter, modell og år'!$A$2:$B$31,2,FALSE),0)</f>
        <v>0</v>
      </c>
      <c r="E2645" t="str">
        <f>'Liste detaljert wide'!$H$1</f>
        <v>Utvekslingsbev</v>
      </c>
      <c r="F2645" t="str">
        <f t="shared" si="2124"/>
        <v>2024VFM0Utvekslingsbev</v>
      </c>
      <c r="G2645" s="3">
        <f>'Liste detaljert wide'!H485</f>
        <v>0</v>
      </c>
      <c r="H2645" t="str">
        <f>VLOOKUP(E2645,Def!$B$2:$C$15,2,FALSE)</f>
        <v>Utdanningsinsentiv</v>
      </c>
      <c r="I2645" s="3">
        <f>IF(A2645='Enheter, modell og år'!$F$2-1,0,G2645-VLOOKUP(A2645-1&amp;B2645&amp;C2645&amp;E2645,$F$2:$G$7561,2,FALSE))</f>
        <v>0</v>
      </c>
      <c r="J2645" s="3">
        <f>IF(A2645='Enheter, modell og år'!$F$2-1,0,VLOOKUP(A2645-1&amp;B2645&amp;C2645&amp;E2645,$F$2:$G$7561,2,FALSE))</f>
        <v>0</v>
      </c>
    </row>
    <row r="2646" spans="1:10" x14ac:dyDescent="0.25">
      <c r="A2646">
        <f t="shared" ref="A2646:C2646" si="2143">A2106</f>
        <v>2024</v>
      </c>
      <c r="B2646" t="str">
        <f t="shared" si="2143"/>
        <v>VFM</v>
      </c>
      <c r="C2646">
        <f t="shared" si="2143"/>
        <v>0</v>
      </c>
      <c r="D2646">
        <f>IFERROR(VLOOKUP(C2646,'Enheter, modell og år'!$A$2:$B$31,2,FALSE),0)</f>
        <v>0</v>
      </c>
      <c r="E2646" t="str">
        <f>'Liste detaljert wide'!$H$1</f>
        <v>Utvekslingsbev</v>
      </c>
      <c r="F2646" t="str">
        <f t="shared" si="2124"/>
        <v>2024VFM0Utvekslingsbev</v>
      </c>
      <c r="G2646" s="3">
        <f>'Liste detaljert wide'!H486</f>
        <v>0</v>
      </c>
      <c r="H2646" t="str">
        <f>VLOOKUP(E2646,Def!$B$2:$C$15,2,FALSE)</f>
        <v>Utdanningsinsentiv</v>
      </c>
      <c r="I2646" s="3">
        <f>IF(A2646='Enheter, modell og år'!$F$2-1,0,G2646-VLOOKUP(A2646-1&amp;B2646&amp;C2646&amp;E2646,$F$2:$G$7561,2,FALSE))</f>
        <v>0</v>
      </c>
      <c r="J2646" s="3">
        <f>IF(A2646='Enheter, modell og år'!$F$2-1,0,VLOOKUP(A2646-1&amp;B2646&amp;C2646&amp;E2646,$F$2:$G$7561,2,FALSE))</f>
        <v>0</v>
      </c>
    </row>
    <row r="2647" spans="1:10" x14ac:dyDescent="0.25">
      <c r="A2647">
        <f t="shared" ref="A2647:C2647" si="2144">A2107</f>
        <v>2024</v>
      </c>
      <c r="B2647" t="str">
        <f t="shared" si="2144"/>
        <v>VFM</v>
      </c>
      <c r="C2647">
        <f t="shared" si="2144"/>
        <v>0</v>
      </c>
      <c r="D2647">
        <f>IFERROR(VLOOKUP(C2647,'Enheter, modell og år'!$A$2:$B$31,2,FALSE),0)</f>
        <v>0</v>
      </c>
      <c r="E2647" t="str">
        <f>'Liste detaljert wide'!$H$1</f>
        <v>Utvekslingsbev</v>
      </c>
      <c r="F2647" t="str">
        <f t="shared" si="2124"/>
        <v>2024VFM0Utvekslingsbev</v>
      </c>
      <c r="G2647" s="3">
        <f>'Liste detaljert wide'!H487</f>
        <v>0</v>
      </c>
      <c r="H2647" t="str">
        <f>VLOOKUP(E2647,Def!$B$2:$C$15,2,FALSE)</f>
        <v>Utdanningsinsentiv</v>
      </c>
      <c r="I2647" s="3">
        <f>IF(A2647='Enheter, modell og år'!$F$2-1,0,G2647-VLOOKUP(A2647-1&amp;B2647&amp;C2647&amp;E2647,$F$2:$G$7561,2,FALSE))</f>
        <v>0</v>
      </c>
      <c r="J2647" s="3">
        <f>IF(A2647='Enheter, modell og år'!$F$2-1,0,VLOOKUP(A2647-1&amp;B2647&amp;C2647&amp;E2647,$F$2:$G$7561,2,FALSE))</f>
        <v>0</v>
      </c>
    </row>
    <row r="2648" spans="1:10" x14ac:dyDescent="0.25">
      <c r="A2648">
        <f t="shared" ref="A2648:C2648" si="2145">A2108</f>
        <v>2024</v>
      </c>
      <c r="B2648" t="str">
        <f t="shared" si="2145"/>
        <v>VFM</v>
      </c>
      <c r="C2648">
        <f t="shared" si="2145"/>
        <v>0</v>
      </c>
      <c r="D2648">
        <f>IFERROR(VLOOKUP(C2648,'Enheter, modell og år'!$A$2:$B$31,2,FALSE),0)</f>
        <v>0</v>
      </c>
      <c r="E2648" t="str">
        <f>'Liste detaljert wide'!$H$1</f>
        <v>Utvekslingsbev</v>
      </c>
      <c r="F2648" t="str">
        <f t="shared" si="2124"/>
        <v>2024VFM0Utvekslingsbev</v>
      </c>
      <c r="G2648" s="3">
        <f>'Liste detaljert wide'!H488</f>
        <v>0</v>
      </c>
      <c r="H2648" t="str">
        <f>VLOOKUP(E2648,Def!$B$2:$C$15,2,FALSE)</f>
        <v>Utdanningsinsentiv</v>
      </c>
      <c r="I2648" s="3">
        <f>IF(A2648='Enheter, modell og år'!$F$2-1,0,G2648-VLOOKUP(A2648-1&amp;B2648&amp;C2648&amp;E2648,$F$2:$G$7561,2,FALSE))</f>
        <v>0</v>
      </c>
      <c r="J2648" s="3">
        <f>IF(A2648='Enheter, modell og år'!$F$2-1,0,VLOOKUP(A2648-1&amp;B2648&amp;C2648&amp;E2648,$F$2:$G$7561,2,FALSE))</f>
        <v>0</v>
      </c>
    </row>
    <row r="2649" spans="1:10" x14ac:dyDescent="0.25">
      <c r="A2649">
        <f t="shared" ref="A2649:C2649" si="2146">A2109</f>
        <v>2024</v>
      </c>
      <c r="B2649" t="str">
        <f t="shared" si="2146"/>
        <v>VFM</v>
      </c>
      <c r="C2649">
        <f t="shared" si="2146"/>
        <v>0</v>
      </c>
      <c r="D2649">
        <f>IFERROR(VLOOKUP(C2649,'Enheter, modell og år'!$A$2:$B$31,2,FALSE),0)</f>
        <v>0</v>
      </c>
      <c r="E2649" t="str">
        <f>'Liste detaljert wide'!$H$1</f>
        <v>Utvekslingsbev</v>
      </c>
      <c r="F2649" t="str">
        <f t="shared" si="2124"/>
        <v>2024VFM0Utvekslingsbev</v>
      </c>
      <c r="G2649" s="3">
        <f>'Liste detaljert wide'!H489</f>
        <v>0</v>
      </c>
      <c r="H2649" t="str">
        <f>VLOOKUP(E2649,Def!$B$2:$C$15,2,FALSE)</f>
        <v>Utdanningsinsentiv</v>
      </c>
      <c r="I2649" s="3">
        <f>IF(A2649='Enheter, modell og år'!$F$2-1,0,G2649-VLOOKUP(A2649-1&amp;B2649&amp;C2649&amp;E2649,$F$2:$G$7561,2,FALSE))</f>
        <v>0</v>
      </c>
      <c r="J2649" s="3">
        <f>IF(A2649='Enheter, modell og år'!$F$2-1,0,VLOOKUP(A2649-1&amp;B2649&amp;C2649&amp;E2649,$F$2:$G$7561,2,FALSE))</f>
        <v>0</v>
      </c>
    </row>
    <row r="2650" spans="1:10" x14ac:dyDescent="0.25">
      <c r="A2650">
        <f t="shared" ref="A2650:C2650" si="2147">A2110</f>
        <v>2024</v>
      </c>
      <c r="B2650" t="str">
        <f t="shared" si="2147"/>
        <v>VFM</v>
      </c>
      <c r="C2650">
        <f t="shared" si="2147"/>
        <v>0</v>
      </c>
      <c r="D2650">
        <f>IFERROR(VLOOKUP(C2650,'Enheter, modell og år'!$A$2:$B$31,2,FALSE),0)</f>
        <v>0</v>
      </c>
      <c r="E2650" t="str">
        <f>'Liste detaljert wide'!$H$1</f>
        <v>Utvekslingsbev</v>
      </c>
      <c r="F2650" t="str">
        <f t="shared" si="2124"/>
        <v>2024VFM0Utvekslingsbev</v>
      </c>
      <c r="G2650" s="3">
        <f>'Liste detaljert wide'!H490</f>
        <v>0</v>
      </c>
      <c r="H2650" t="str">
        <f>VLOOKUP(E2650,Def!$B$2:$C$15,2,FALSE)</f>
        <v>Utdanningsinsentiv</v>
      </c>
      <c r="I2650" s="3">
        <f>IF(A2650='Enheter, modell og år'!$F$2-1,0,G2650-VLOOKUP(A2650-1&amp;B2650&amp;C2650&amp;E2650,$F$2:$G$7561,2,FALSE))</f>
        <v>0</v>
      </c>
      <c r="J2650" s="3">
        <f>IF(A2650='Enheter, modell og år'!$F$2-1,0,VLOOKUP(A2650-1&amp;B2650&amp;C2650&amp;E2650,$F$2:$G$7561,2,FALSE))</f>
        <v>0</v>
      </c>
    </row>
    <row r="2651" spans="1:10" x14ac:dyDescent="0.25">
      <c r="A2651">
        <f t="shared" ref="A2651:C2651" si="2148">A2111</f>
        <v>2024</v>
      </c>
      <c r="B2651" t="str">
        <f t="shared" si="2148"/>
        <v>VFM</v>
      </c>
      <c r="C2651">
        <f t="shared" si="2148"/>
        <v>0</v>
      </c>
      <c r="D2651">
        <f>IFERROR(VLOOKUP(C2651,'Enheter, modell og år'!$A$2:$B$31,2,FALSE),0)</f>
        <v>0</v>
      </c>
      <c r="E2651" t="str">
        <f>'Liste detaljert wide'!$H$1</f>
        <v>Utvekslingsbev</v>
      </c>
      <c r="F2651" t="str">
        <f t="shared" si="2124"/>
        <v>2024VFM0Utvekslingsbev</v>
      </c>
      <c r="G2651" s="3">
        <f>'Liste detaljert wide'!H491</f>
        <v>0</v>
      </c>
      <c r="H2651" t="str">
        <f>VLOOKUP(E2651,Def!$B$2:$C$15,2,FALSE)</f>
        <v>Utdanningsinsentiv</v>
      </c>
      <c r="I2651" s="3">
        <f>IF(A2651='Enheter, modell og år'!$F$2-1,0,G2651-VLOOKUP(A2651-1&amp;B2651&amp;C2651&amp;E2651,$F$2:$G$7561,2,FALSE))</f>
        <v>0</v>
      </c>
      <c r="J2651" s="3">
        <f>IF(A2651='Enheter, modell og år'!$F$2-1,0,VLOOKUP(A2651-1&amp;B2651&amp;C2651&amp;E2651,$F$2:$G$7561,2,FALSE))</f>
        <v>0</v>
      </c>
    </row>
    <row r="2652" spans="1:10" x14ac:dyDescent="0.25">
      <c r="A2652">
        <f t="shared" ref="A2652:C2652" si="2149">A2112</f>
        <v>2024</v>
      </c>
      <c r="B2652" t="str">
        <f t="shared" si="2149"/>
        <v>VFM</v>
      </c>
      <c r="C2652">
        <f t="shared" si="2149"/>
        <v>0</v>
      </c>
      <c r="D2652">
        <f>IFERROR(VLOOKUP(C2652,'Enheter, modell og år'!$A$2:$B$31,2,FALSE),0)</f>
        <v>0</v>
      </c>
      <c r="E2652" t="str">
        <f>'Liste detaljert wide'!$H$1</f>
        <v>Utvekslingsbev</v>
      </c>
      <c r="F2652" t="str">
        <f t="shared" si="2124"/>
        <v>2024VFM0Utvekslingsbev</v>
      </c>
      <c r="G2652" s="3">
        <f>'Liste detaljert wide'!H492</f>
        <v>0</v>
      </c>
      <c r="H2652" t="str">
        <f>VLOOKUP(E2652,Def!$B$2:$C$15,2,FALSE)</f>
        <v>Utdanningsinsentiv</v>
      </c>
      <c r="I2652" s="3">
        <f>IF(A2652='Enheter, modell og år'!$F$2-1,0,G2652-VLOOKUP(A2652-1&amp;B2652&amp;C2652&amp;E2652,$F$2:$G$7561,2,FALSE))</f>
        <v>0</v>
      </c>
      <c r="J2652" s="3">
        <f>IF(A2652='Enheter, modell og år'!$F$2-1,0,VLOOKUP(A2652-1&amp;B2652&amp;C2652&amp;E2652,$F$2:$G$7561,2,FALSE))</f>
        <v>0</v>
      </c>
    </row>
    <row r="2653" spans="1:10" x14ac:dyDescent="0.25">
      <c r="A2653">
        <f t="shared" ref="A2653:C2653" si="2150">A2113</f>
        <v>2024</v>
      </c>
      <c r="B2653" t="str">
        <f t="shared" si="2150"/>
        <v>VFM</v>
      </c>
      <c r="C2653">
        <f t="shared" si="2150"/>
        <v>0</v>
      </c>
      <c r="D2653">
        <f>IFERROR(VLOOKUP(C2653,'Enheter, modell og år'!$A$2:$B$31,2,FALSE),0)</f>
        <v>0</v>
      </c>
      <c r="E2653" t="str">
        <f>'Liste detaljert wide'!$H$1</f>
        <v>Utvekslingsbev</v>
      </c>
      <c r="F2653" t="str">
        <f t="shared" si="2124"/>
        <v>2024VFM0Utvekslingsbev</v>
      </c>
      <c r="G2653" s="3">
        <f>'Liste detaljert wide'!H493</f>
        <v>0</v>
      </c>
      <c r="H2653" t="str">
        <f>VLOOKUP(E2653,Def!$B$2:$C$15,2,FALSE)</f>
        <v>Utdanningsinsentiv</v>
      </c>
      <c r="I2653" s="3">
        <f>IF(A2653='Enheter, modell og år'!$F$2-1,0,G2653-VLOOKUP(A2653-1&amp;B2653&amp;C2653&amp;E2653,$F$2:$G$7561,2,FALSE))</f>
        <v>0</v>
      </c>
      <c r="J2653" s="3">
        <f>IF(A2653='Enheter, modell og år'!$F$2-1,0,VLOOKUP(A2653-1&amp;B2653&amp;C2653&amp;E2653,$F$2:$G$7561,2,FALSE))</f>
        <v>0</v>
      </c>
    </row>
    <row r="2654" spans="1:10" x14ac:dyDescent="0.25">
      <c r="A2654">
        <f t="shared" ref="A2654:C2654" si="2151">A2114</f>
        <v>2024</v>
      </c>
      <c r="B2654" t="str">
        <f t="shared" si="2151"/>
        <v>VFM</v>
      </c>
      <c r="C2654">
        <f t="shared" si="2151"/>
        <v>0</v>
      </c>
      <c r="D2654">
        <f>IFERROR(VLOOKUP(C2654,'Enheter, modell og år'!$A$2:$B$31,2,FALSE),0)</f>
        <v>0</v>
      </c>
      <c r="E2654" t="str">
        <f>'Liste detaljert wide'!$H$1</f>
        <v>Utvekslingsbev</v>
      </c>
      <c r="F2654" t="str">
        <f t="shared" si="2124"/>
        <v>2024VFM0Utvekslingsbev</v>
      </c>
      <c r="G2654" s="3">
        <f>'Liste detaljert wide'!H494</f>
        <v>0</v>
      </c>
      <c r="H2654" t="str">
        <f>VLOOKUP(E2654,Def!$B$2:$C$15,2,FALSE)</f>
        <v>Utdanningsinsentiv</v>
      </c>
      <c r="I2654" s="3">
        <f>IF(A2654='Enheter, modell og år'!$F$2-1,0,G2654-VLOOKUP(A2654-1&amp;B2654&amp;C2654&amp;E2654,$F$2:$G$7561,2,FALSE))</f>
        <v>0</v>
      </c>
      <c r="J2654" s="3">
        <f>IF(A2654='Enheter, modell og år'!$F$2-1,0,VLOOKUP(A2654-1&amp;B2654&amp;C2654&amp;E2654,$F$2:$G$7561,2,FALSE))</f>
        <v>0</v>
      </c>
    </row>
    <row r="2655" spans="1:10" x14ac:dyDescent="0.25">
      <c r="A2655">
        <f t="shared" ref="A2655:C2655" si="2152">A2115</f>
        <v>2024</v>
      </c>
      <c r="B2655" t="str">
        <f t="shared" si="2152"/>
        <v>VFM</v>
      </c>
      <c r="C2655">
        <f t="shared" si="2152"/>
        <v>0</v>
      </c>
      <c r="D2655">
        <f>IFERROR(VLOOKUP(C2655,'Enheter, modell og år'!$A$2:$B$31,2,FALSE),0)</f>
        <v>0</v>
      </c>
      <c r="E2655" t="str">
        <f>'Liste detaljert wide'!$H$1</f>
        <v>Utvekslingsbev</v>
      </c>
      <c r="F2655" t="str">
        <f t="shared" si="2124"/>
        <v>2024VFM0Utvekslingsbev</v>
      </c>
      <c r="G2655" s="3">
        <f>'Liste detaljert wide'!H495</f>
        <v>0</v>
      </c>
      <c r="H2655" t="str">
        <f>VLOOKUP(E2655,Def!$B$2:$C$15,2,FALSE)</f>
        <v>Utdanningsinsentiv</v>
      </c>
      <c r="I2655" s="3">
        <f>IF(A2655='Enheter, modell og år'!$F$2-1,0,G2655-VLOOKUP(A2655-1&amp;B2655&amp;C2655&amp;E2655,$F$2:$G$7561,2,FALSE))</f>
        <v>0</v>
      </c>
      <c r="J2655" s="3">
        <f>IF(A2655='Enheter, modell og år'!$F$2-1,0,VLOOKUP(A2655-1&amp;B2655&amp;C2655&amp;E2655,$F$2:$G$7561,2,FALSE))</f>
        <v>0</v>
      </c>
    </row>
    <row r="2656" spans="1:10" x14ac:dyDescent="0.25">
      <c r="A2656">
        <f t="shared" ref="A2656:C2656" si="2153">A2116</f>
        <v>2024</v>
      </c>
      <c r="B2656" t="str">
        <f t="shared" si="2153"/>
        <v>VFM</v>
      </c>
      <c r="C2656">
        <f t="shared" si="2153"/>
        <v>0</v>
      </c>
      <c r="D2656">
        <f>IFERROR(VLOOKUP(C2656,'Enheter, modell og år'!$A$2:$B$31,2,FALSE),0)</f>
        <v>0</v>
      </c>
      <c r="E2656" t="str">
        <f>'Liste detaljert wide'!$H$1</f>
        <v>Utvekslingsbev</v>
      </c>
      <c r="F2656" t="str">
        <f t="shared" si="2124"/>
        <v>2024VFM0Utvekslingsbev</v>
      </c>
      <c r="G2656" s="3">
        <f>'Liste detaljert wide'!H496</f>
        <v>0</v>
      </c>
      <c r="H2656" t="str">
        <f>VLOOKUP(E2656,Def!$B$2:$C$15,2,FALSE)</f>
        <v>Utdanningsinsentiv</v>
      </c>
      <c r="I2656" s="3">
        <f>IF(A2656='Enheter, modell og år'!$F$2-1,0,G2656-VLOOKUP(A2656-1&amp;B2656&amp;C2656&amp;E2656,$F$2:$G$7561,2,FALSE))</f>
        <v>0</v>
      </c>
      <c r="J2656" s="3">
        <f>IF(A2656='Enheter, modell og år'!$F$2-1,0,VLOOKUP(A2656-1&amp;B2656&amp;C2656&amp;E2656,$F$2:$G$7561,2,FALSE))</f>
        <v>0</v>
      </c>
    </row>
    <row r="2657" spans="1:10" x14ac:dyDescent="0.25">
      <c r="A2657">
        <f t="shared" ref="A2657:C2657" si="2154">A2117</f>
        <v>2024</v>
      </c>
      <c r="B2657" t="str">
        <f t="shared" si="2154"/>
        <v>VFM</v>
      </c>
      <c r="C2657">
        <f t="shared" si="2154"/>
        <v>0</v>
      </c>
      <c r="D2657">
        <f>IFERROR(VLOOKUP(C2657,'Enheter, modell og år'!$A$2:$B$31,2,FALSE),0)</f>
        <v>0</v>
      </c>
      <c r="E2657" t="str">
        <f>'Liste detaljert wide'!$H$1</f>
        <v>Utvekslingsbev</v>
      </c>
      <c r="F2657" t="str">
        <f t="shared" si="2124"/>
        <v>2024VFM0Utvekslingsbev</v>
      </c>
      <c r="G2657" s="3">
        <f>'Liste detaljert wide'!H497</f>
        <v>0</v>
      </c>
      <c r="H2657" t="str">
        <f>VLOOKUP(E2657,Def!$B$2:$C$15,2,FALSE)</f>
        <v>Utdanningsinsentiv</v>
      </c>
      <c r="I2657" s="3">
        <f>IF(A2657='Enheter, modell og år'!$F$2-1,0,G2657-VLOOKUP(A2657-1&amp;B2657&amp;C2657&amp;E2657,$F$2:$G$7561,2,FALSE))</f>
        <v>0</v>
      </c>
      <c r="J2657" s="3">
        <f>IF(A2657='Enheter, modell og år'!$F$2-1,0,VLOOKUP(A2657-1&amp;B2657&amp;C2657&amp;E2657,$F$2:$G$7561,2,FALSE))</f>
        <v>0</v>
      </c>
    </row>
    <row r="2658" spans="1:10" x14ac:dyDescent="0.25">
      <c r="A2658">
        <f t="shared" ref="A2658:C2658" si="2155">A2118</f>
        <v>2024</v>
      </c>
      <c r="B2658" t="str">
        <f t="shared" si="2155"/>
        <v>VFM</v>
      </c>
      <c r="C2658">
        <f t="shared" si="2155"/>
        <v>0</v>
      </c>
      <c r="D2658">
        <f>IFERROR(VLOOKUP(C2658,'Enheter, modell og år'!$A$2:$B$31,2,FALSE),0)</f>
        <v>0</v>
      </c>
      <c r="E2658" t="str">
        <f>'Liste detaljert wide'!$H$1</f>
        <v>Utvekslingsbev</v>
      </c>
      <c r="F2658" t="str">
        <f t="shared" si="2124"/>
        <v>2024VFM0Utvekslingsbev</v>
      </c>
      <c r="G2658" s="3">
        <f>'Liste detaljert wide'!H498</f>
        <v>0</v>
      </c>
      <c r="H2658" t="str">
        <f>VLOOKUP(E2658,Def!$B$2:$C$15,2,FALSE)</f>
        <v>Utdanningsinsentiv</v>
      </c>
      <c r="I2658" s="3">
        <f>IF(A2658='Enheter, modell og år'!$F$2-1,0,G2658-VLOOKUP(A2658-1&amp;B2658&amp;C2658&amp;E2658,$F$2:$G$7561,2,FALSE))</f>
        <v>0</v>
      </c>
      <c r="J2658" s="3">
        <f>IF(A2658='Enheter, modell og år'!$F$2-1,0,VLOOKUP(A2658-1&amp;B2658&amp;C2658&amp;E2658,$F$2:$G$7561,2,FALSE))</f>
        <v>0</v>
      </c>
    </row>
    <row r="2659" spans="1:10" x14ac:dyDescent="0.25">
      <c r="A2659">
        <f t="shared" ref="A2659:C2659" si="2156">A2119</f>
        <v>2024</v>
      </c>
      <c r="B2659" t="str">
        <f t="shared" si="2156"/>
        <v>VFM</v>
      </c>
      <c r="C2659">
        <f t="shared" si="2156"/>
        <v>0</v>
      </c>
      <c r="D2659">
        <f>IFERROR(VLOOKUP(C2659,'Enheter, modell og år'!$A$2:$B$31,2,FALSE),0)</f>
        <v>0</v>
      </c>
      <c r="E2659" t="str">
        <f>'Liste detaljert wide'!$H$1</f>
        <v>Utvekslingsbev</v>
      </c>
      <c r="F2659" t="str">
        <f t="shared" si="2124"/>
        <v>2024VFM0Utvekslingsbev</v>
      </c>
      <c r="G2659" s="3">
        <f>'Liste detaljert wide'!H499</f>
        <v>0</v>
      </c>
      <c r="H2659" t="str">
        <f>VLOOKUP(E2659,Def!$B$2:$C$15,2,FALSE)</f>
        <v>Utdanningsinsentiv</v>
      </c>
      <c r="I2659" s="3">
        <f>IF(A2659='Enheter, modell og år'!$F$2-1,0,G2659-VLOOKUP(A2659-1&amp;B2659&amp;C2659&amp;E2659,$F$2:$G$7561,2,FALSE))</f>
        <v>0</v>
      </c>
      <c r="J2659" s="3">
        <f>IF(A2659='Enheter, modell og år'!$F$2-1,0,VLOOKUP(A2659-1&amp;B2659&amp;C2659&amp;E2659,$F$2:$G$7561,2,FALSE))</f>
        <v>0</v>
      </c>
    </row>
    <row r="2660" spans="1:10" x14ac:dyDescent="0.25">
      <c r="A2660">
        <f t="shared" ref="A2660:C2660" si="2157">A2120</f>
        <v>2024</v>
      </c>
      <c r="B2660" t="str">
        <f t="shared" si="2157"/>
        <v>VFM</v>
      </c>
      <c r="C2660">
        <f t="shared" si="2157"/>
        <v>0</v>
      </c>
      <c r="D2660">
        <f>IFERROR(VLOOKUP(C2660,'Enheter, modell og år'!$A$2:$B$31,2,FALSE),0)</f>
        <v>0</v>
      </c>
      <c r="E2660" t="str">
        <f>'Liste detaljert wide'!$H$1</f>
        <v>Utvekslingsbev</v>
      </c>
      <c r="F2660" t="str">
        <f t="shared" si="2124"/>
        <v>2024VFM0Utvekslingsbev</v>
      </c>
      <c r="G2660" s="3">
        <f>'Liste detaljert wide'!H500</f>
        <v>0</v>
      </c>
      <c r="H2660" t="str">
        <f>VLOOKUP(E2660,Def!$B$2:$C$15,2,FALSE)</f>
        <v>Utdanningsinsentiv</v>
      </c>
      <c r="I2660" s="3">
        <f>IF(A2660='Enheter, modell og år'!$F$2-1,0,G2660-VLOOKUP(A2660-1&amp;B2660&amp;C2660&amp;E2660,$F$2:$G$7561,2,FALSE))</f>
        <v>0</v>
      </c>
      <c r="J2660" s="3">
        <f>IF(A2660='Enheter, modell og år'!$F$2-1,0,VLOOKUP(A2660-1&amp;B2660&amp;C2660&amp;E2660,$F$2:$G$7561,2,FALSE))</f>
        <v>0</v>
      </c>
    </row>
    <row r="2661" spans="1:10" x14ac:dyDescent="0.25">
      <c r="A2661">
        <f t="shared" ref="A2661:C2661" si="2158">A2121</f>
        <v>2024</v>
      </c>
      <c r="B2661" t="str">
        <f t="shared" si="2158"/>
        <v>VFM</v>
      </c>
      <c r="C2661">
        <f t="shared" si="2158"/>
        <v>0</v>
      </c>
      <c r="D2661">
        <f>IFERROR(VLOOKUP(C2661,'Enheter, modell og år'!$A$2:$B$31,2,FALSE),0)</f>
        <v>0</v>
      </c>
      <c r="E2661" t="str">
        <f>'Liste detaljert wide'!$H$1</f>
        <v>Utvekslingsbev</v>
      </c>
      <c r="F2661" t="str">
        <f t="shared" si="2124"/>
        <v>2024VFM0Utvekslingsbev</v>
      </c>
      <c r="G2661" s="3">
        <f>'Liste detaljert wide'!H501</f>
        <v>0</v>
      </c>
      <c r="H2661" t="str">
        <f>VLOOKUP(E2661,Def!$B$2:$C$15,2,FALSE)</f>
        <v>Utdanningsinsentiv</v>
      </c>
      <c r="I2661" s="3">
        <f>IF(A2661='Enheter, modell og år'!$F$2-1,0,G2661-VLOOKUP(A2661-1&amp;B2661&amp;C2661&amp;E2661,$F$2:$G$7561,2,FALSE))</f>
        <v>0</v>
      </c>
      <c r="J2661" s="3">
        <f>IF(A2661='Enheter, modell og år'!$F$2-1,0,VLOOKUP(A2661-1&amp;B2661&amp;C2661&amp;E2661,$F$2:$G$7561,2,FALSE))</f>
        <v>0</v>
      </c>
    </row>
    <row r="2662" spans="1:10" x14ac:dyDescent="0.25">
      <c r="A2662">
        <f t="shared" ref="A2662:C2662" si="2159">A2122</f>
        <v>2024</v>
      </c>
      <c r="B2662" t="str">
        <f t="shared" si="2159"/>
        <v>VFM</v>
      </c>
      <c r="C2662">
        <f t="shared" si="2159"/>
        <v>0</v>
      </c>
      <c r="D2662">
        <f>IFERROR(VLOOKUP(C2662,'Enheter, modell og år'!$A$2:$B$31,2,FALSE),0)</f>
        <v>0</v>
      </c>
      <c r="E2662" t="str">
        <f>'Liste detaljert wide'!$H$1</f>
        <v>Utvekslingsbev</v>
      </c>
      <c r="F2662" t="str">
        <f t="shared" si="2124"/>
        <v>2024VFM0Utvekslingsbev</v>
      </c>
      <c r="G2662" s="3">
        <f>'Liste detaljert wide'!H502</f>
        <v>0</v>
      </c>
      <c r="H2662" t="str">
        <f>VLOOKUP(E2662,Def!$B$2:$C$15,2,FALSE)</f>
        <v>Utdanningsinsentiv</v>
      </c>
      <c r="I2662" s="3">
        <f>IF(A2662='Enheter, modell og år'!$F$2-1,0,G2662-VLOOKUP(A2662-1&amp;B2662&amp;C2662&amp;E2662,$F$2:$G$7561,2,FALSE))</f>
        <v>0</v>
      </c>
      <c r="J2662" s="3">
        <f>IF(A2662='Enheter, modell og år'!$F$2-1,0,VLOOKUP(A2662-1&amp;B2662&amp;C2662&amp;E2662,$F$2:$G$7561,2,FALSE))</f>
        <v>0</v>
      </c>
    </row>
    <row r="2663" spans="1:10" x14ac:dyDescent="0.25">
      <c r="A2663">
        <f t="shared" ref="A2663:C2663" si="2160">A2123</f>
        <v>2024</v>
      </c>
      <c r="B2663" t="str">
        <f t="shared" si="2160"/>
        <v>VFM</v>
      </c>
      <c r="C2663">
        <f t="shared" si="2160"/>
        <v>0</v>
      </c>
      <c r="D2663">
        <f>IFERROR(VLOOKUP(C2663,'Enheter, modell og år'!$A$2:$B$31,2,FALSE),0)</f>
        <v>0</v>
      </c>
      <c r="E2663" t="str">
        <f>'Liste detaljert wide'!$H$1</f>
        <v>Utvekslingsbev</v>
      </c>
      <c r="F2663" t="str">
        <f t="shared" si="2124"/>
        <v>2024VFM0Utvekslingsbev</v>
      </c>
      <c r="G2663" s="3">
        <f>'Liste detaljert wide'!H503</f>
        <v>0</v>
      </c>
      <c r="H2663" t="str">
        <f>VLOOKUP(E2663,Def!$B$2:$C$15,2,FALSE)</f>
        <v>Utdanningsinsentiv</v>
      </c>
      <c r="I2663" s="3">
        <f>IF(A2663='Enheter, modell og år'!$F$2-1,0,G2663-VLOOKUP(A2663-1&amp;B2663&amp;C2663&amp;E2663,$F$2:$G$7561,2,FALSE))</f>
        <v>0</v>
      </c>
      <c r="J2663" s="3">
        <f>IF(A2663='Enheter, modell og år'!$F$2-1,0,VLOOKUP(A2663-1&amp;B2663&amp;C2663&amp;E2663,$F$2:$G$7561,2,FALSE))</f>
        <v>0</v>
      </c>
    </row>
    <row r="2664" spans="1:10" x14ac:dyDescent="0.25">
      <c r="A2664">
        <f t="shared" ref="A2664:C2664" si="2161">A2124</f>
        <v>2024</v>
      </c>
      <c r="B2664" t="str">
        <f t="shared" si="2161"/>
        <v>VFM</v>
      </c>
      <c r="C2664">
        <f t="shared" si="2161"/>
        <v>0</v>
      </c>
      <c r="D2664">
        <f>IFERROR(VLOOKUP(C2664,'Enheter, modell og år'!$A$2:$B$31,2,FALSE),0)</f>
        <v>0</v>
      </c>
      <c r="E2664" t="str">
        <f>'Liste detaljert wide'!$H$1</f>
        <v>Utvekslingsbev</v>
      </c>
      <c r="F2664" t="str">
        <f t="shared" si="2124"/>
        <v>2024VFM0Utvekslingsbev</v>
      </c>
      <c r="G2664" s="3">
        <f>'Liste detaljert wide'!H504</f>
        <v>0</v>
      </c>
      <c r="H2664" t="str">
        <f>VLOOKUP(E2664,Def!$B$2:$C$15,2,FALSE)</f>
        <v>Utdanningsinsentiv</v>
      </c>
      <c r="I2664" s="3">
        <f>IF(A2664='Enheter, modell og år'!$F$2-1,0,G2664-VLOOKUP(A2664-1&amp;B2664&amp;C2664&amp;E2664,$F$2:$G$7561,2,FALSE))</f>
        <v>0</v>
      </c>
      <c r="J2664" s="3">
        <f>IF(A2664='Enheter, modell og år'!$F$2-1,0,VLOOKUP(A2664-1&amp;B2664&amp;C2664&amp;E2664,$F$2:$G$7561,2,FALSE))</f>
        <v>0</v>
      </c>
    </row>
    <row r="2665" spans="1:10" x14ac:dyDescent="0.25">
      <c r="A2665">
        <f t="shared" ref="A2665:C2665" si="2162">A2125</f>
        <v>2024</v>
      </c>
      <c r="B2665" t="str">
        <f t="shared" si="2162"/>
        <v>VFM</v>
      </c>
      <c r="C2665">
        <f t="shared" si="2162"/>
        <v>0</v>
      </c>
      <c r="D2665">
        <f>IFERROR(VLOOKUP(C2665,'Enheter, modell og år'!$A$2:$B$31,2,FALSE),0)</f>
        <v>0</v>
      </c>
      <c r="E2665" t="str">
        <f>'Liste detaljert wide'!$H$1</f>
        <v>Utvekslingsbev</v>
      </c>
      <c r="F2665" t="str">
        <f t="shared" si="2124"/>
        <v>2024VFM0Utvekslingsbev</v>
      </c>
      <c r="G2665" s="3">
        <f>'Liste detaljert wide'!H505</f>
        <v>0</v>
      </c>
      <c r="H2665" t="str">
        <f>VLOOKUP(E2665,Def!$B$2:$C$15,2,FALSE)</f>
        <v>Utdanningsinsentiv</v>
      </c>
      <c r="I2665" s="3">
        <f>IF(A2665='Enheter, modell og år'!$F$2-1,0,G2665-VLOOKUP(A2665-1&amp;B2665&amp;C2665&amp;E2665,$F$2:$G$7561,2,FALSE))</f>
        <v>0</v>
      </c>
      <c r="J2665" s="3">
        <f>IF(A2665='Enheter, modell og år'!$F$2-1,0,VLOOKUP(A2665-1&amp;B2665&amp;C2665&amp;E2665,$F$2:$G$7561,2,FALSE))</f>
        <v>0</v>
      </c>
    </row>
    <row r="2666" spans="1:10" x14ac:dyDescent="0.25">
      <c r="A2666">
        <f t="shared" ref="A2666:C2666" si="2163">A2126</f>
        <v>2024</v>
      </c>
      <c r="B2666" t="str">
        <f t="shared" si="2163"/>
        <v>VFM</v>
      </c>
      <c r="C2666">
        <f t="shared" si="2163"/>
        <v>0</v>
      </c>
      <c r="D2666">
        <f>IFERROR(VLOOKUP(C2666,'Enheter, modell og år'!$A$2:$B$31,2,FALSE),0)</f>
        <v>0</v>
      </c>
      <c r="E2666" t="str">
        <f>'Liste detaljert wide'!$H$1</f>
        <v>Utvekslingsbev</v>
      </c>
      <c r="F2666" t="str">
        <f t="shared" si="2124"/>
        <v>2024VFM0Utvekslingsbev</v>
      </c>
      <c r="G2666" s="3">
        <f>'Liste detaljert wide'!H506</f>
        <v>0</v>
      </c>
      <c r="H2666" t="str">
        <f>VLOOKUP(E2666,Def!$B$2:$C$15,2,FALSE)</f>
        <v>Utdanningsinsentiv</v>
      </c>
      <c r="I2666" s="3">
        <f>IF(A2666='Enheter, modell og år'!$F$2-1,0,G2666-VLOOKUP(A2666-1&amp;B2666&amp;C2666&amp;E2666,$F$2:$G$7561,2,FALSE))</f>
        <v>0</v>
      </c>
      <c r="J2666" s="3">
        <f>IF(A2666='Enheter, modell og år'!$F$2-1,0,VLOOKUP(A2666-1&amp;B2666&amp;C2666&amp;E2666,$F$2:$G$7561,2,FALSE))</f>
        <v>0</v>
      </c>
    </row>
    <row r="2667" spans="1:10" x14ac:dyDescent="0.25">
      <c r="A2667">
        <f t="shared" ref="A2667:C2667" si="2164">A2127</f>
        <v>2024</v>
      </c>
      <c r="B2667" t="str">
        <f t="shared" si="2164"/>
        <v>VFM</v>
      </c>
      <c r="C2667">
        <f t="shared" si="2164"/>
        <v>0</v>
      </c>
      <c r="D2667">
        <f>IFERROR(VLOOKUP(C2667,'Enheter, modell og år'!$A$2:$B$31,2,FALSE),0)</f>
        <v>0</v>
      </c>
      <c r="E2667" t="str">
        <f>'Liste detaljert wide'!$H$1</f>
        <v>Utvekslingsbev</v>
      </c>
      <c r="F2667" t="str">
        <f t="shared" si="2124"/>
        <v>2024VFM0Utvekslingsbev</v>
      </c>
      <c r="G2667" s="3">
        <f>'Liste detaljert wide'!H507</f>
        <v>0</v>
      </c>
      <c r="H2667" t="str">
        <f>VLOOKUP(E2667,Def!$B$2:$C$15,2,FALSE)</f>
        <v>Utdanningsinsentiv</v>
      </c>
      <c r="I2667" s="3">
        <f>IF(A2667='Enheter, modell og år'!$F$2-1,0,G2667-VLOOKUP(A2667-1&amp;B2667&amp;C2667&amp;E2667,$F$2:$G$7561,2,FALSE))</f>
        <v>0</v>
      </c>
      <c r="J2667" s="3">
        <f>IF(A2667='Enheter, modell og år'!$F$2-1,0,VLOOKUP(A2667-1&amp;B2667&amp;C2667&amp;E2667,$F$2:$G$7561,2,FALSE))</f>
        <v>0</v>
      </c>
    </row>
    <row r="2668" spans="1:10" x14ac:dyDescent="0.25">
      <c r="A2668">
        <f t="shared" ref="A2668:C2668" si="2165">A2128</f>
        <v>2024</v>
      </c>
      <c r="B2668" t="str">
        <f t="shared" si="2165"/>
        <v>VFM</v>
      </c>
      <c r="C2668">
        <f t="shared" si="2165"/>
        <v>0</v>
      </c>
      <c r="D2668">
        <f>IFERROR(VLOOKUP(C2668,'Enheter, modell og år'!$A$2:$B$31,2,FALSE),0)</f>
        <v>0</v>
      </c>
      <c r="E2668" t="str">
        <f>'Liste detaljert wide'!$H$1</f>
        <v>Utvekslingsbev</v>
      </c>
      <c r="F2668" t="str">
        <f t="shared" si="2124"/>
        <v>2024VFM0Utvekslingsbev</v>
      </c>
      <c r="G2668" s="3">
        <f>'Liste detaljert wide'!H508</f>
        <v>0</v>
      </c>
      <c r="H2668" t="str">
        <f>VLOOKUP(E2668,Def!$B$2:$C$15,2,FALSE)</f>
        <v>Utdanningsinsentiv</v>
      </c>
      <c r="I2668" s="3">
        <f>IF(A2668='Enheter, modell og år'!$F$2-1,0,G2668-VLOOKUP(A2668-1&amp;B2668&amp;C2668&amp;E2668,$F$2:$G$7561,2,FALSE))</f>
        <v>0</v>
      </c>
      <c r="J2668" s="3">
        <f>IF(A2668='Enheter, modell og år'!$F$2-1,0,VLOOKUP(A2668-1&amp;B2668&amp;C2668&amp;E2668,$F$2:$G$7561,2,FALSE))</f>
        <v>0</v>
      </c>
    </row>
    <row r="2669" spans="1:10" x14ac:dyDescent="0.25">
      <c r="A2669">
        <f t="shared" ref="A2669:C2669" si="2166">A2129</f>
        <v>2024</v>
      </c>
      <c r="B2669" t="str">
        <f t="shared" si="2166"/>
        <v>VFM</v>
      </c>
      <c r="C2669">
        <f t="shared" si="2166"/>
        <v>0</v>
      </c>
      <c r="D2669">
        <f>IFERROR(VLOOKUP(C2669,'Enheter, modell og år'!$A$2:$B$31,2,FALSE),0)</f>
        <v>0</v>
      </c>
      <c r="E2669" t="str">
        <f>'Liste detaljert wide'!$H$1</f>
        <v>Utvekslingsbev</v>
      </c>
      <c r="F2669" t="str">
        <f t="shared" si="2124"/>
        <v>2024VFM0Utvekslingsbev</v>
      </c>
      <c r="G2669" s="3">
        <f>'Liste detaljert wide'!H509</f>
        <v>0</v>
      </c>
      <c r="H2669" t="str">
        <f>VLOOKUP(E2669,Def!$B$2:$C$15,2,FALSE)</f>
        <v>Utdanningsinsentiv</v>
      </c>
      <c r="I2669" s="3">
        <f>IF(A2669='Enheter, modell og år'!$F$2-1,0,G2669-VLOOKUP(A2669-1&amp;B2669&amp;C2669&amp;E2669,$F$2:$G$7561,2,FALSE))</f>
        <v>0</v>
      </c>
      <c r="J2669" s="3">
        <f>IF(A2669='Enheter, modell og år'!$F$2-1,0,VLOOKUP(A2669-1&amp;B2669&amp;C2669&amp;E2669,$F$2:$G$7561,2,FALSE))</f>
        <v>0</v>
      </c>
    </row>
    <row r="2670" spans="1:10" x14ac:dyDescent="0.25">
      <c r="A2670">
        <f t="shared" ref="A2670:C2670" si="2167">A2130</f>
        <v>2024</v>
      </c>
      <c r="B2670" t="str">
        <f t="shared" si="2167"/>
        <v>VFM</v>
      </c>
      <c r="C2670">
        <f t="shared" si="2167"/>
        <v>0</v>
      </c>
      <c r="D2670">
        <f>IFERROR(VLOOKUP(C2670,'Enheter, modell og år'!$A$2:$B$31,2,FALSE),0)</f>
        <v>0</v>
      </c>
      <c r="E2670" t="str">
        <f>'Liste detaljert wide'!$H$1</f>
        <v>Utvekslingsbev</v>
      </c>
      <c r="F2670" t="str">
        <f t="shared" si="2124"/>
        <v>2024VFM0Utvekslingsbev</v>
      </c>
      <c r="G2670" s="3">
        <f>'Liste detaljert wide'!H510</f>
        <v>0</v>
      </c>
      <c r="H2670" t="str">
        <f>VLOOKUP(E2670,Def!$B$2:$C$15,2,FALSE)</f>
        <v>Utdanningsinsentiv</v>
      </c>
      <c r="I2670" s="3">
        <f>IF(A2670='Enheter, modell og år'!$F$2-1,0,G2670-VLOOKUP(A2670-1&amp;B2670&amp;C2670&amp;E2670,$F$2:$G$7561,2,FALSE))</f>
        <v>0</v>
      </c>
      <c r="J2670" s="3">
        <f>IF(A2670='Enheter, modell og år'!$F$2-1,0,VLOOKUP(A2670-1&amp;B2670&amp;C2670&amp;E2670,$F$2:$G$7561,2,FALSE))</f>
        <v>0</v>
      </c>
    </row>
    <row r="2671" spans="1:10" x14ac:dyDescent="0.25">
      <c r="A2671">
        <f t="shared" ref="A2671:C2671" si="2168">A2131</f>
        <v>2024</v>
      </c>
      <c r="B2671" t="str">
        <f t="shared" si="2168"/>
        <v>VFM</v>
      </c>
      <c r="C2671">
        <f t="shared" si="2168"/>
        <v>0</v>
      </c>
      <c r="D2671">
        <f>IFERROR(VLOOKUP(C2671,'Enheter, modell og år'!$A$2:$B$31,2,FALSE),0)</f>
        <v>0</v>
      </c>
      <c r="E2671" t="str">
        <f>'Liste detaljert wide'!$H$1</f>
        <v>Utvekslingsbev</v>
      </c>
      <c r="F2671" t="str">
        <f t="shared" si="2124"/>
        <v>2024VFM0Utvekslingsbev</v>
      </c>
      <c r="G2671" s="3">
        <f>'Liste detaljert wide'!H511</f>
        <v>0</v>
      </c>
      <c r="H2671" t="str">
        <f>VLOOKUP(E2671,Def!$B$2:$C$15,2,FALSE)</f>
        <v>Utdanningsinsentiv</v>
      </c>
      <c r="I2671" s="3">
        <f>IF(A2671='Enheter, modell og år'!$F$2-1,0,G2671-VLOOKUP(A2671-1&amp;B2671&amp;C2671&amp;E2671,$F$2:$G$7561,2,FALSE))</f>
        <v>0</v>
      </c>
      <c r="J2671" s="3">
        <f>IF(A2671='Enheter, modell og år'!$F$2-1,0,VLOOKUP(A2671-1&amp;B2671&amp;C2671&amp;E2671,$F$2:$G$7561,2,FALSE))</f>
        <v>0</v>
      </c>
    </row>
    <row r="2672" spans="1:10" x14ac:dyDescent="0.25">
      <c r="A2672">
        <f t="shared" ref="A2672:C2672" si="2169">A2132</f>
        <v>2025</v>
      </c>
      <c r="B2672" t="str">
        <f t="shared" si="2169"/>
        <v>VFM</v>
      </c>
      <c r="C2672">
        <f t="shared" si="2169"/>
        <v>0</v>
      </c>
      <c r="D2672">
        <f>IFERROR(VLOOKUP(C2672,'Enheter, modell og år'!$A$2:$B$31,2,FALSE),0)</f>
        <v>0</v>
      </c>
      <c r="E2672" t="str">
        <f>'Liste detaljert wide'!$H$1</f>
        <v>Utvekslingsbev</v>
      </c>
      <c r="F2672" t="str">
        <f t="shared" si="2124"/>
        <v>2025VFM0Utvekslingsbev</v>
      </c>
      <c r="G2672" s="3">
        <f>'Liste detaljert wide'!H512</f>
        <v>0</v>
      </c>
      <c r="H2672" t="str">
        <f>VLOOKUP(E2672,Def!$B$2:$C$15,2,FALSE)</f>
        <v>Utdanningsinsentiv</v>
      </c>
      <c r="I2672" s="3">
        <f>IF(A2672='Enheter, modell og år'!$F$2-1,0,G2672-VLOOKUP(A2672-1&amp;B2672&amp;C2672&amp;E2672,$F$2:$G$7561,2,FALSE))</f>
        <v>0</v>
      </c>
      <c r="J2672" s="3">
        <f>IF(A2672='Enheter, modell og år'!$F$2-1,0,VLOOKUP(A2672-1&amp;B2672&amp;C2672&amp;E2672,$F$2:$G$7561,2,FALSE))</f>
        <v>0</v>
      </c>
    </row>
    <row r="2673" spans="1:10" x14ac:dyDescent="0.25">
      <c r="A2673">
        <f t="shared" ref="A2673:C2673" si="2170">A2133</f>
        <v>2025</v>
      </c>
      <c r="B2673" t="str">
        <f t="shared" si="2170"/>
        <v>VFM</v>
      </c>
      <c r="C2673">
        <f t="shared" si="2170"/>
        <v>0</v>
      </c>
      <c r="D2673">
        <f>IFERROR(VLOOKUP(C2673,'Enheter, modell og år'!$A$2:$B$31,2,FALSE),0)</f>
        <v>0</v>
      </c>
      <c r="E2673" t="str">
        <f>'Liste detaljert wide'!$H$1</f>
        <v>Utvekslingsbev</v>
      </c>
      <c r="F2673" t="str">
        <f t="shared" si="2124"/>
        <v>2025VFM0Utvekslingsbev</v>
      </c>
      <c r="G2673" s="3">
        <f>'Liste detaljert wide'!H513</f>
        <v>0</v>
      </c>
      <c r="H2673" t="str">
        <f>VLOOKUP(E2673,Def!$B$2:$C$15,2,FALSE)</f>
        <v>Utdanningsinsentiv</v>
      </c>
      <c r="I2673" s="3">
        <f>IF(A2673='Enheter, modell og år'!$F$2-1,0,G2673-VLOOKUP(A2673-1&amp;B2673&amp;C2673&amp;E2673,$F$2:$G$7561,2,FALSE))</f>
        <v>0</v>
      </c>
      <c r="J2673" s="3">
        <f>IF(A2673='Enheter, modell og år'!$F$2-1,0,VLOOKUP(A2673-1&amp;B2673&amp;C2673&amp;E2673,$F$2:$G$7561,2,FALSE))</f>
        <v>0</v>
      </c>
    </row>
    <row r="2674" spans="1:10" x14ac:dyDescent="0.25">
      <c r="A2674">
        <f t="shared" ref="A2674:C2674" si="2171">A2134</f>
        <v>2025</v>
      </c>
      <c r="B2674" t="str">
        <f t="shared" si="2171"/>
        <v>VFM</v>
      </c>
      <c r="C2674">
        <f t="shared" si="2171"/>
        <v>0</v>
      </c>
      <c r="D2674">
        <f>IFERROR(VLOOKUP(C2674,'Enheter, modell og år'!$A$2:$B$31,2,FALSE),0)</f>
        <v>0</v>
      </c>
      <c r="E2674" t="str">
        <f>'Liste detaljert wide'!$H$1</f>
        <v>Utvekslingsbev</v>
      </c>
      <c r="F2674" t="str">
        <f t="shared" si="2124"/>
        <v>2025VFM0Utvekslingsbev</v>
      </c>
      <c r="G2674" s="3">
        <f>'Liste detaljert wide'!H514</f>
        <v>0</v>
      </c>
      <c r="H2674" t="str">
        <f>VLOOKUP(E2674,Def!$B$2:$C$15,2,FALSE)</f>
        <v>Utdanningsinsentiv</v>
      </c>
      <c r="I2674" s="3">
        <f>IF(A2674='Enheter, modell og år'!$F$2-1,0,G2674-VLOOKUP(A2674-1&amp;B2674&amp;C2674&amp;E2674,$F$2:$G$7561,2,FALSE))</f>
        <v>0</v>
      </c>
      <c r="J2674" s="3">
        <f>IF(A2674='Enheter, modell og år'!$F$2-1,0,VLOOKUP(A2674-1&amp;B2674&amp;C2674&amp;E2674,$F$2:$G$7561,2,FALSE))</f>
        <v>0</v>
      </c>
    </row>
    <row r="2675" spans="1:10" x14ac:dyDescent="0.25">
      <c r="A2675">
        <f t="shared" ref="A2675:C2675" si="2172">A2135</f>
        <v>2025</v>
      </c>
      <c r="B2675" t="str">
        <f t="shared" si="2172"/>
        <v>VFM</v>
      </c>
      <c r="C2675">
        <f t="shared" si="2172"/>
        <v>0</v>
      </c>
      <c r="D2675">
        <f>IFERROR(VLOOKUP(C2675,'Enheter, modell og år'!$A$2:$B$31,2,FALSE),0)</f>
        <v>0</v>
      </c>
      <c r="E2675" t="str">
        <f>'Liste detaljert wide'!$H$1</f>
        <v>Utvekslingsbev</v>
      </c>
      <c r="F2675" t="str">
        <f t="shared" si="2124"/>
        <v>2025VFM0Utvekslingsbev</v>
      </c>
      <c r="G2675" s="3">
        <f>'Liste detaljert wide'!H515</f>
        <v>0</v>
      </c>
      <c r="H2675" t="str">
        <f>VLOOKUP(E2675,Def!$B$2:$C$15,2,FALSE)</f>
        <v>Utdanningsinsentiv</v>
      </c>
      <c r="I2675" s="3">
        <f>IF(A2675='Enheter, modell og år'!$F$2-1,0,G2675-VLOOKUP(A2675-1&amp;B2675&amp;C2675&amp;E2675,$F$2:$G$7561,2,FALSE))</f>
        <v>0</v>
      </c>
      <c r="J2675" s="3">
        <f>IF(A2675='Enheter, modell og år'!$F$2-1,0,VLOOKUP(A2675-1&amp;B2675&amp;C2675&amp;E2675,$F$2:$G$7561,2,FALSE))</f>
        <v>0</v>
      </c>
    </row>
    <row r="2676" spans="1:10" x14ac:dyDescent="0.25">
      <c r="A2676">
        <f t="shared" ref="A2676:C2676" si="2173">A2136</f>
        <v>2025</v>
      </c>
      <c r="B2676" t="str">
        <f t="shared" si="2173"/>
        <v>VFM</v>
      </c>
      <c r="C2676">
        <f t="shared" si="2173"/>
        <v>0</v>
      </c>
      <c r="D2676">
        <f>IFERROR(VLOOKUP(C2676,'Enheter, modell og år'!$A$2:$B$31,2,FALSE),0)</f>
        <v>0</v>
      </c>
      <c r="E2676" t="str">
        <f>'Liste detaljert wide'!$H$1</f>
        <v>Utvekslingsbev</v>
      </c>
      <c r="F2676" t="str">
        <f t="shared" si="2124"/>
        <v>2025VFM0Utvekslingsbev</v>
      </c>
      <c r="G2676" s="3">
        <f>'Liste detaljert wide'!H516</f>
        <v>0</v>
      </c>
      <c r="H2676" t="str">
        <f>VLOOKUP(E2676,Def!$B$2:$C$15,2,FALSE)</f>
        <v>Utdanningsinsentiv</v>
      </c>
      <c r="I2676" s="3">
        <f>IF(A2676='Enheter, modell og år'!$F$2-1,0,G2676-VLOOKUP(A2676-1&amp;B2676&amp;C2676&amp;E2676,$F$2:$G$7561,2,FALSE))</f>
        <v>0</v>
      </c>
      <c r="J2676" s="3">
        <f>IF(A2676='Enheter, modell og år'!$F$2-1,0,VLOOKUP(A2676-1&amp;B2676&amp;C2676&amp;E2676,$F$2:$G$7561,2,FALSE))</f>
        <v>0</v>
      </c>
    </row>
    <row r="2677" spans="1:10" x14ac:dyDescent="0.25">
      <c r="A2677">
        <f t="shared" ref="A2677:C2677" si="2174">A2137</f>
        <v>2025</v>
      </c>
      <c r="B2677" t="str">
        <f t="shared" si="2174"/>
        <v>VFM</v>
      </c>
      <c r="C2677">
        <f t="shared" si="2174"/>
        <v>0</v>
      </c>
      <c r="D2677">
        <f>IFERROR(VLOOKUP(C2677,'Enheter, modell og år'!$A$2:$B$31,2,FALSE),0)</f>
        <v>0</v>
      </c>
      <c r="E2677" t="str">
        <f>'Liste detaljert wide'!$H$1</f>
        <v>Utvekslingsbev</v>
      </c>
      <c r="F2677" t="str">
        <f t="shared" si="2124"/>
        <v>2025VFM0Utvekslingsbev</v>
      </c>
      <c r="G2677" s="3">
        <f>'Liste detaljert wide'!H517</f>
        <v>0</v>
      </c>
      <c r="H2677" t="str">
        <f>VLOOKUP(E2677,Def!$B$2:$C$15,2,FALSE)</f>
        <v>Utdanningsinsentiv</v>
      </c>
      <c r="I2677" s="3">
        <f>IF(A2677='Enheter, modell og år'!$F$2-1,0,G2677-VLOOKUP(A2677-1&amp;B2677&amp;C2677&amp;E2677,$F$2:$G$7561,2,FALSE))</f>
        <v>0</v>
      </c>
      <c r="J2677" s="3">
        <f>IF(A2677='Enheter, modell og år'!$F$2-1,0,VLOOKUP(A2677-1&amp;B2677&amp;C2677&amp;E2677,$F$2:$G$7561,2,FALSE))</f>
        <v>0</v>
      </c>
    </row>
    <row r="2678" spans="1:10" x14ac:dyDescent="0.25">
      <c r="A2678">
        <f t="shared" ref="A2678:C2678" si="2175">A2138</f>
        <v>2025</v>
      </c>
      <c r="B2678" t="str">
        <f t="shared" si="2175"/>
        <v>VFM</v>
      </c>
      <c r="C2678">
        <f t="shared" si="2175"/>
        <v>0</v>
      </c>
      <c r="D2678">
        <f>IFERROR(VLOOKUP(C2678,'Enheter, modell og år'!$A$2:$B$31,2,FALSE),0)</f>
        <v>0</v>
      </c>
      <c r="E2678" t="str">
        <f>'Liste detaljert wide'!$H$1</f>
        <v>Utvekslingsbev</v>
      </c>
      <c r="F2678" t="str">
        <f t="shared" si="2124"/>
        <v>2025VFM0Utvekslingsbev</v>
      </c>
      <c r="G2678" s="3">
        <f>'Liste detaljert wide'!H518</f>
        <v>0</v>
      </c>
      <c r="H2678" t="str">
        <f>VLOOKUP(E2678,Def!$B$2:$C$15,2,FALSE)</f>
        <v>Utdanningsinsentiv</v>
      </c>
      <c r="I2678" s="3">
        <f>IF(A2678='Enheter, modell og år'!$F$2-1,0,G2678-VLOOKUP(A2678-1&amp;B2678&amp;C2678&amp;E2678,$F$2:$G$7561,2,FALSE))</f>
        <v>0</v>
      </c>
      <c r="J2678" s="3">
        <f>IF(A2678='Enheter, modell og år'!$F$2-1,0,VLOOKUP(A2678-1&amp;B2678&amp;C2678&amp;E2678,$F$2:$G$7561,2,FALSE))</f>
        <v>0</v>
      </c>
    </row>
    <row r="2679" spans="1:10" x14ac:dyDescent="0.25">
      <c r="A2679">
        <f t="shared" ref="A2679:C2679" si="2176">A2139</f>
        <v>2025</v>
      </c>
      <c r="B2679" t="str">
        <f t="shared" si="2176"/>
        <v>VFM</v>
      </c>
      <c r="C2679">
        <f t="shared" si="2176"/>
        <v>0</v>
      </c>
      <c r="D2679">
        <f>IFERROR(VLOOKUP(C2679,'Enheter, modell og år'!$A$2:$B$31,2,FALSE),0)</f>
        <v>0</v>
      </c>
      <c r="E2679" t="str">
        <f>'Liste detaljert wide'!$H$1</f>
        <v>Utvekslingsbev</v>
      </c>
      <c r="F2679" t="str">
        <f t="shared" si="2124"/>
        <v>2025VFM0Utvekslingsbev</v>
      </c>
      <c r="G2679" s="3">
        <f>'Liste detaljert wide'!H519</f>
        <v>0</v>
      </c>
      <c r="H2679" t="str">
        <f>VLOOKUP(E2679,Def!$B$2:$C$15,2,FALSE)</f>
        <v>Utdanningsinsentiv</v>
      </c>
      <c r="I2679" s="3">
        <f>IF(A2679='Enheter, modell og år'!$F$2-1,0,G2679-VLOOKUP(A2679-1&amp;B2679&amp;C2679&amp;E2679,$F$2:$G$7561,2,FALSE))</f>
        <v>0</v>
      </c>
      <c r="J2679" s="3">
        <f>IF(A2679='Enheter, modell og år'!$F$2-1,0,VLOOKUP(A2679-1&amp;B2679&amp;C2679&amp;E2679,$F$2:$G$7561,2,FALSE))</f>
        <v>0</v>
      </c>
    </row>
    <row r="2680" spans="1:10" x14ac:dyDescent="0.25">
      <c r="A2680">
        <f t="shared" ref="A2680:C2680" si="2177">A2140</f>
        <v>2025</v>
      </c>
      <c r="B2680" t="str">
        <f t="shared" si="2177"/>
        <v>VFM</v>
      </c>
      <c r="C2680">
        <f t="shared" si="2177"/>
        <v>0</v>
      </c>
      <c r="D2680">
        <f>IFERROR(VLOOKUP(C2680,'Enheter, modell og år'!$A$2:$B$31,2,FALSE),0)</f>
        <v>0</v>
      </c>
      <c r="E2680" t="str">
        <f>'Liste detaljert wide'!$H$1</f>
        <v>Utvekslingsbev</v>
      </c>
      <c r="F2680" t="str">
        <f t="shared" si="2124"/>
        <v>2025VFM0Utvekslingsbev</v>
      </c>
      <c r="G2680" s="3">
        <f>'Liste detaljert wide'!H520</f>
        <v>0</v>
      </c>
      <c r="H2680" t="str">
        <f>VLOOKUP(E2680,Def!$B$2:$C$15,2,FALSE)</f>
        <v>Utdanningsinsentiv</v>
      </c>
      <c r="I2680" s="3">
        <f>IF(A2680='Enheter, modell og år'!$F$2-1,0,G2680-VLOOKUP(A2680-1&amp;B2680&amp;C2680&amp;E2680,$F$2:$G$7561,2,FALSE))</f>
        <v>0</v>
      </c>
      <c r="J2680" s="3">
        <f>IF(A2680='Enheter, modell og år'!$F$2-1,0,VLOOKUP(A2680-1&amp;B2680&amp;C2680&amp;E2680,$F$2:$G$7561,2,FALSE))</f>
        <v>0</v>
      </c>
    </row>
    <row r="2681" spans="1:10" x14ac:dyDescent="0.25">
      <c r="A2681">
        <f t="shared" ref="A2681:C2681" si="2178">A2141</f>
        <v>2025</v>
      </c>
      <c r="B2681" t="str">
        <f t="shared" si="2178"/>
        <v>VFM</v>
      </c>
      <c r="C2681">
        <f t="shared" si="2178"/>
        <v>0</v>
      </c>
      <c r="D2681">
        <f>IFERROR(VLOOKUP(C2681,'Enheter, modell og år'!$A$2:$B$31,2,FALSE),0)</f>
        <v>0</v>
      </c>
      <c r="E2681" t="str">
        <f>'Liste detaljert wide'!$H$1</f>
        <v>Utvekslingsbev</v>
      </c>
      <c r="F2681" t="str">
        <f t="shared" si="2124"/>
        <v>2025VFM0Utvekslingsbev</v>
      </c>
      <c r="G2681" s="3">
        <f>'Liste detaljert wide'!H521</f>
        <v>0</v>
      </c>
      <c r="H2681" t="str">
        <f>VLOOKUP(E2681,Def!$B$2:$C$15,2,FALSE)</f>
        <v>Utdanningsinsentiv</v>
      </c>
      <c r="I2681" s="3">
        <f>IF(A2681='Enheter, modell og år'!$F$2-1,0,G2681-VLOOKUP(A2681-1&amp;B2681&amp;C2681&amp;E2681,$F$2:$G$7561,2,FALSE))</f>
        <v>0</v>
      </c>
      <c r="J2681" s="3">
        <f>IF(A2681='Enheter, modell og år'!$F$2-1,0,VLOOKUP(A2681-1&amp;B2681&amp;C2681&amp;E2681,$F$2:$G$7561,2,FALSE))</f>
        <v>0</v>
      </c>
    </row>
    <row r="2682" spans="1:10" x14ac:dyDescent="0.25">
      <c r="A2682">
        <f t="shared" ref="A2682:C2682" si="2179">A2142</f>
        <v>2025</v>
      </c>
      <c r="B2682" t="str">
        <f t="shared" si="2179"/>
        <v>VFM</v>
      </c>
      <c r="C2682">
        <f t="shared" si="2179"/>
        <v>0</v>
      </c>
      <c r="D2682">
        <f>IFERROR(VLOOKUP(C2682,'Enheter, modell og år'!$A$2:$B$31,2,FALSE),0)</f>
        <v>0</v>
      </c>
      <c r="E2682" t="str">
        <f>'Liste detaljert wide'!$H$1</f>
        <v>Utvekslingsbev</v>
      </c>
      <c r="F2682" t="str">
        <f t="shared" si="2124"/>
        <v>2025VFM0Utvekslingsbev</v>
      </c>
      <c r="G2682" s="3">
        <f>'Liste detaljert wide'!H522</f>
        <v>0</v>
      </c>
      <c r="H2682" t="str">
        <f>VLOOKUP(E2682,Def!$B$2:$C$15,2,FALSE)</f>
        <v>Utdanningsinsentiv</v>
      </c>
      <c r="I2682" s="3">
        <f>IF(A2682='Enheter, modell og år'!$F$2-1,0,G2682-VLOOKUP(A2682-1&amp;B2682&amp;C2682&amp;E2682,$F$2:$G$7561,2,FALSE))</f>
        <v>0</v>
      </c>
      <c r="J2682" s="3">
        <f>IF(A2682='Enheter, modell og år'!$F$2-1,0,VLOOKUP(A2682-1&amp;B2682&amp;C2682&amp;E2682,$F$2:$G$7561,2,FALSE))</f>
        <v>0</v>
      </c>
    </row>
    <row r="2683" spans="1:10" x14ac:dyDescent="0.25">
      <c r="A2683">
        <f t="shared" ref="A2683:C2683" si="2180">A2143</f>
        <v>2025</v>
      </c>
      <c r="B2683" t="str">
        <f t="shared" si="2180"/>
        <v>VFM</v>
      </c>
      <c r="C2683">
        <f t="shared" si="2180"/>
        <v>0</v>
      </c>
      <c r="D2683">
        <f>IFERROR(VLOOKUP(C2683,'Enheter, modell og år'!$A$2:$B$31,2,FALSE),0)</f>
        <v>0</v>
      </c>
      <c r="E2683" t="str">
        <f>'Liste detaljert wide'!$H$1</f>
        <v>Utvekslingsbev</v>
      </c>
      <c r="F2683" t="str">
        <f t="shared" si="2124"/>
        <v>2025VFM0Utvekslingsbev</v>
      </c>
      <c r="G2683" s="3">
        <f>'Liste detaljert wide'!H523</f>
        <v>0</v>
      </c>
      <c r="H2683" t="str">
        <f>VLOOKUP(E2683,Def!$B$2:$C$15,2,FALSE)</f>
        <v>Utdanningsinsentiv</v>
      </c>
      <c r="I2683" s="3">
        <f>IF(A2683='Enheter, modell og år'!$F$2-1,0,G2683-VLOOKUP(A2683-1&amp;B2683&amp;C2683&amp;E2683,$F$2:$G$7561,2,FALSE))</f>
        <v>0</v>
      </c>
      <c r="J2683" s="3">
        <f>IF(A2683='Enheter, modell og år'!$F$2-1,0,VLOOKUP(A2683-1&amp;B2683&amp;C2683&amp;E2683,$F$2:$G$7561,2,FALSE))</f>
        <v>0</v>
      </c>
    </row>
    <row r="2684" spans="1:10" x14ac:dyDescent="0.25">
      <c r="A2684">
        <f t="shared" ref="A2684:C2684" si="2181">A2144</f>
        <v>2025</v>
      </c>
      <c r="B2684" t="str">
        <f t="shared" si="2181"/>
        <v>VFM</v>
      </c>
      <c r="C2684">
        <f t="shared" si="2181"/>
        <v>0</v>
      </c>
      <c r="D2684">
        <f>IFERROR(VLOOKUP(C2684,'Enheter, modell og år'!$A$2:$B$31,2,FALSE),0)</f>
        <v>0</v>
      </c>
      <c r="E2684" t="str">
        <f>'Liste detaljert wide'!$H$1</f>
        <v>Utvekslingsbev</v>
      </c>
      <c r="F2684" t="str">
        <f t="shared" si="2124"/>
        <v>2025VFM0Utvekslingsbev</v>
      </c>
      <c r="G2684" s="3">
        <f>'Liste detaljert wide'!H524</f>
        <v>0</v>
      </c>
      <c r="H2684" t="str">
        <f>VLOOKUP(E2684,Def!$B$2:$C$15,2,FALSE)</f>
        <v>Utdanningsinsentiv</v>
      </c>
      <c r="I2684" s="3">
        <f>IF(A2684='Enheter, modell og år'!$F$2-1,0,G2684-VLOOKUP(A2684-1&amp;B2684&amp;C2684&amp;E2684,$F$2:$G$7561,2,FALSE))</f>
        <v>0</v>
      </c>
      <c r="J2684" s="3">
        <f>IF(A2684='Enheter, modell og år'!$F$2-1,0,VLOOKUP(A2684-1&amp;B2684&amp;C2684&amp;E2684,$F$2:$G$7561,2,FALSE))</f>
        <v>0</v>
      </c>
    </row>
    <row r="2685" spans="1:10" x14ac:dyDescent="0.25">
      <c r="A2685">
        <f t="shared" ref="A2685:C2685" si="2182">A2145</f>
        <v>2025</v>
      </c>
      <c r="B2685" t="str">
        <f t="shared" si="2182"/>
        <v>VFM</v>
      </c>
      <c r="C2685">
        <f t="shared" si="2182"/>
        <v>0</v>
      </c>
      <c r="D2685">
        <f>IFERROR(VLOOKUP(C2685,'Enheter, modell og år'!$A$2:$B$31,2,FALSE),0)</f>
        <v>0</v>
      </c>
      <c r="E2685" t="str">
        <f>'Liste detaljert wide'!$H$1</f>
        <v>Utvekslingsbev</v>
      </c>
      <c r="F2685" t="str">
        <f t="shared" si="2124"/>
        <v>2025VFM0Utvekslingsbev</v>
      </c>
      <c r="G2685" s="3">
        <f>'Liste detaljert wide'!H525</f>
        <v>0</v>
      </c>
      <c r="H2685" t="str">
        <f>VLOOKUP(E2685,Def!$B$2:$C$15,2,FALSE)</f>
        <v>Utdanningsinsentiv</v>
      </c>
      <c r="I2685" s="3">
        <f>IF(A2685='Enheter, modell og år'!$F$2-1,0,G2685-VLOOKUP(A2685-1&amp;B2685&amp;C2685&amp;E2685,$F$2:$G$7561,2,FALSE))</f>
        <v>0</v>
      </c>
      <c r="J2685" s="3">
        <f>IF(A2685='Enheter, modell og år'!$F$2-1,0,VLOOKUP(A2685-1&amp;B2685&amp;C2685&amp;E2685,$F$2:$G$7561,2,FALSE))</f>
        <v>0</v>
      </c>
    </row>
    <row r="2686" spans="1:10" x14ac:dyDescent="0.25">
      <c r="A2686">
        <f t="shared" ref="A2686:C2686" si="2183">A2146</f>
        <v>2025</v>
      </c>
      <c r="B2686" t="str">
        <f t="shared" si="2183"/>
        <v>VFM</v>
      </c>
      <c r="C2686">
        <f t="shared" si="2183"/>
        <v>0</v>
      </c>
      <c r="D2686">
        <f>IFERROR(VLOOKUP(C2686,'Enheter, modell og år'!$A$2:$B$31,2,FALSE),0)</f>
        <v>0</v>
      </c>
      <c r="E2686" t="str">
        <f>'Liste detaljert wide'!$H$1</f>
        <v>Utvekslingsbev</v>
      </c>
      <c r="F2686" t="str">
        <f t="shared" si="2124"/>
        <v>2025VFM0Utvekslingsbev</v>
      </c>
      <c r="G2686" s="3">
        <f>'Liste detaljert wide'!H526</f>
        <v>0</v>
      </c>
      <c r="H2686" t="str">
        <f>VLOOKUP(E2686,Def!$B$2:$C$15,2,FALSE)</f>
        <v>Utdanningsinsentiv</v>
      </c>
      <c r="I2686" s="3">
        <f>IF(A2686='Enheter, modell og år'!$F$2-1,0,G2686-VLOOKUP(A2686-1&amp;B2686&amp;C2686&amp;E2686,$F$2:$G$7561,2,FALSE))</f>
        <v>0</v>
      </c>
      <c r="J2686" s="3">
        <f>IF(A2686='Enheter, modell og år'!$F$2-1,0,VLOOKUP(A2686-1&amp;B2686&amp;C2686&amp;E2686,$F$2:$G$7561,2,FALSE))</f>
        <v>0</v>
      </c>
    </row>
    <row r="2687" spans="1:10" x14ac:dyDescent="0.25">
      <c r="A2687">
        <f t="shared" ref="A2687:C2687" si="2184">A2147</f>
        <v>2025</v>
      </c>
      <c r="B2687" t="str">
        <f t="shared" si="2184"/>
        <v>VFM</v>
      </c>
      <c r="C2687">
        <f t="shared" si="2184"/>
        <v>0</v>
      </c>
      <c r="D2687">
        <f>IFERROR(VLOOKUP(C2687,'Enheter, modell og år'!$A$2:$B$31,2,FALSE),0)</f>
        <v>0</v>
      </c>
      <c r="E2687" t="str">
        <f>'Liste detaljert wide'!$H$1</f>
        <v>Utvekslingsbev</v>
      </c>
      <c r="F2687" t="str">
        <f t="shared" si="2124"/>
        <v>2025VFM0Utvekslingsbev</v>
      </c>
      <c r="G2687" s="3">
        <f>'Liste detaljert wide'!H527</f>
        <v>0</v>
      </c>
      <c r="H2687" t="str">
        <f>VLOOKUP(E2687,Def!$B$2:$C$15,2,FALSE)</f>
        <v>Utdanningsinsentiv</v>
      </c>
      <c r="I2687" s="3">
        <f>IF(A2687='Enheter, modell og år'!$F$2-1,0,G2687-VLOOKUP(A2687-1&amp;B2687&amp;C2687&amp;E2687,$F$2:$G$7561,2,FALSE))</f>
        <v>0</v>
      </c>
      <c r="J2687" s="3">
        <f>IF(A2687='Enheter, modell og år'!$F$2-1,0,VLOOKUP(A2687-1&amp;B2687&amp;C2687&amp;E2687,$F$2:$G$7561,2,FALSE))</f>
        <v>0</v>
      </c>
    </row>
    <row r="2688" spans="1:10" x14ac:dyDescent="0.25">
      <c r="A2688">
        <f t="shared" ref="A2688:C2688" si="2185">A2148</f>
        <v>2025</v>
      </c>
      <c r="B2688" t="str">
        <f t="shared" si="2185"/>
        <v>VFM</v>
      </c>
      <c r="C2688">
        <f t="shared" si="2185"/>
        <v>0</v>
      </c>
      <c r="D2688">
        <f>IFERROR(VLOOKUP(C2688,'Enheter, modell og år'!$A$2:$B$31,2,FALSE),0)</f>
        <v>0</v>
      </c>
      <c r="E2688" t="str">
        <f>'Liste detaljert wide'!$H$1</f>
        <v>Utvekslingsbev</v>
      </c>
      <c r="F2688" t="str">
        <f t="shared" si="2124"/>
        <v>2025VFM0Utvekslingsbev</v>
      </c>
      <c r="G2688" s="3">
        <f>'Liste detaljert wide'!H528</f>
        <v>0</v>
      </c>
      <c r="H2688" t="str">
        <f>VLOOKUP(E2688,Def!$B$2:$C$15,2,FALSE)</f>
        <v>Utdanningsinsentiv</v>
      </c>
      <c r="I2688" s="3">
        <f>IF(A2688='Enheter, modell og år'!$F$2-1,0,G2688-VLOOKUP(A2688-1&amp;B2688&amp;C2688&amp;E2688,$F$2:$G$7561,2,FALSE))</f>
        <v>0</v>
      </c>
      <c r="J2688" s="3">
        <f>IF(A2688='Enheter, modell og år'!$F$2-1,0,VLOOKUP(A2688-1&amp;B2688&amp;C2688&amp;E2688,$F$2:$G$7561,2,FALSE))</f>
        <v>0</v>
      </c>
    </row>
    <row r="2689" spans="1:10" x14ac:dyDescent="0.25">
      <c r="A2689">
        <f t="shared" ref="A2689:C2689" si="2186">A2149</f>
        <v>2025</v>
      </c>
      <c r="B2689" t="str">
        <f t="shared" si="2186"/>
        <v>VFM</v>
      </c>
      <c r="C2689">
        <f t="shared" si="2186"/>
        <v>0</v>
      </c>
      <c r="D2689">
        <f>IFERROR(VLOOKUP(C2689,'Enheter, modell og år'!$A$2:$B$31,2,FALSE),0)</f>
        <v>0</v>
      </c>
      <c r="E2689" t="str">
        <f>'Liste detaljert wide'!$H$1</f>
        <v>Utvekslingsbev</v>
      </c>
      <c r="F2689" t="str">
        <f t="shared" si="2124"/>
        <v>2025VFM0Utvekslingsbev</v>
      </c>
      <c r="G2689" s="3">
        <f>'Liste detaljert wide'!H529</f>
        <v>0</v>
      </c>
      <c r="H2689" t="str">
        <f>VLOOKUP(E2689,Def!$B$2:$C$15,2,FALSE)</f>
        <v>Utdanningsinsentiv</v>
      </c>
      <c r="I2689" s="3">
        <f>IF(A2689='Enheter, modell og år'!$F$2-1,0,G2689-VLOOKUP(A2689-1&amp;B2689&amp;C2689&amp;E2689,$F$2:$G$7561,2,FALSE))</f>
        <v>0</v>
      </c>
      <c r="J2689" s="3">
        <f>IF(A2689='Enheter, modell og år'!$F$2-1,0,VLOOKUP(A2689-1&amp;B2689&amp;C2689&amp;E2689,$F$2:$G$7561,2,FALSE))</f>
        <v>0</v>
      </c>
    </row>
    <row r="2690" spans="1:10" x14ac:dyDescent="0.25">
      <c r="A2690">
        <f t="shared" ref="A2690:C2690" si="2187">A2150</f>
        <v>2025</v>
      </c>
      <c r="B2690" t="str">
        <f t="shared" si="2187"/>
        <v>VFM</v>
      </c>
      <c r="C2690">
        <f t="shared" si="2187"/>
        <v>0</v>
      </c>
      <c r="D2690">
        <f>IFERROR(VLOOKUP(C2690,'Enheter, modell og år'!$A$2:$B$31,2,FALSE),0)</f>
        <v>0</v>
      </c>
      <c r="E2690" t="str">
        <f>'Liste detaljert wide'!$H$1</f>
        <v>Utvekslingsbev</v>
      </c>
      <c r="F2690" t="str">
        <f t="shared" si="2124"/>
        <v>2025VFM0Utvekslingsbev</v>
      </c>
      <c r="G2690" s="3">
        <f>'Liste detaljert wide'!H530</f>
        <v>0</v>
      </c>
      <c r="H2690" t="str">
        <f>VLOOKUP(E2690,Def!$B$2:$C$15,2,FALSE)</f>
        <v>Utdanningsinsentiv</v>
      </c>
      <c r="I2690" s="3">
        <f>IF(A2690='Enheter, modell og år'!$F$2-1,0,G2690-VLOOKUP(A2690-1&amp;B2690&amp;C2690&amp;E2690,$F$2:$G$7561,2,FALSE))</f>
        <v>0</v>
      </c>
      <c r="J2690" s="3">
        <f>IF(A2690='Enheter, modell og år'!$F$2-1,0,VLOOKUP(A2690-1&amp;B2690&amp;C2690&amp;E2690,$F$2:$G$7561,2,FALSE))</f>
        <v>0</v>
      </c>
    </row>
    <row r="2691" spans="1:10" x14ac:dyDescent="0.25">
      <c r="A2691">
        <f t="shared" ref="A2691:C2691" si="2188">A2151</f>
        <v>2025</v>
      </c>
      <c r="B2691" t="str">
        <f t="shared" si="2188"/>
        <v>VFM</v>
      </c>
      <c r="C2691">
        <f t="shared" si="2188"/>
        <v>0</v>
      </c>
      <c r="D2691">
        <f>IFERROR(VLOOKUP(C2691,'Enheter, modell og år'!$A$2:$B$31,2,FALSE),0)</f>
        <v>0</v>
      </c>
      <c r="E2691" t="str">
        <f>'Liste detaljert wide'!$H$1</f>
        <v>Utvekslingsbev</v>
      </c>
      <c r="F2691" t="str">
        <f t="shared" ref="F2691:F2754" si="2189">A2691&amp;B2691&amp;C2691&amp;E2691</f>
        <v>2025VFM0Utvekslingsbev</v>
      </c>
      <c r="G2691" s="3">
        <f>'Liste detaljert wide'!H531</f>
        <v>0</v>
      </c>
      <c r="H2691" t="str">
        <f>VLOOKUP(E2691,Def!$B$2:$C$15,2,FALSE)</f>
        <v>Utdanningsinsentiv</v>
      </c>
      <c r="I2691" s="3">
        <f>IF(A2691='Enheter, modell og år'!$F$2-1,0,G2691-VLOOKUP(A2691-1&amp;B2691&amp;C2691&amp;E2691,$F$2:$G$7561,2,FALSE))</f>
        <v>0</v>
      </c>
      <c r="J2691" s="3">
        <f>IF(A2691='Enheter, modell og år'!$F$2-1,0,VLOOKUP(A2691-1&amp;B2691&amp;C2691&amp;E2691,$F$2:$G$7561,2,FALSE))</f>
        <v>0</v>
      </c>
    </row>
    <row r="2692" spans="1:10" x14ac:dyDescent="0.25">
      <c r="A2692">
        <f t="shared" ref="A2692:C2692" si="2190">A2152</f>
        <v>2025</v>
      </c>
      <c r="B2692" t="str">
        <f t="shared" si="2190"/>
        <v>VFM</v>
      </c>
      <c r="C2692">
        <f t="shared" si="2190"/>
        <v>0</v>
      </c>
      <c r="D2692">
        <f>IFERROR(VLOOKUP(C2692,'Enheter, modell og år'!$A$2:$B$31,2,FALSE),0)</f>
        <v>0</v>
      </c>
      <c r="E2692" t="str">
        <f>'Liste detaljert wide'!$H$1</f>
        <v>Utvekslingsbev</v>
      </c>
      <c r="F2692" t="str">
        <f t="shared" si="2189"/>
        <v>2025VFM0Utvekslingsbev</v>
      </c>
      <c r="G2692" s="3">
        <f>'Liste detaljert wide'!H532</f>
        <v>0</v>
      </c>
      <c r="H2692" t="str">
        <f>VLOOKUP(E2692,Def!$B$2:$C$15,2,FALSE)</f>
        <v>Utdanningsinsentiv</v>
      </c>
      <c r="I2692" s="3">
        <f>IF(A2692='Enheter, modell og år'!$F$2-1,0,G2692-VLOOKUP(A2692-1&amp;B2692&amp;C2692&amp;E2692,$F$2:$G$7561,2,FALSE))</f>
        <v>0</v>
      </c>
      <c r="J2692" s="3">
        <f>IF(A2692='Enheter, modell og år'!$F$2-1,0,VLOOKUP(A2692-1&amp;B2692&amp;C2692&amp;E2692,$F$2:$G$7561,2,FALSE))</f>
        <v>0</v>
      </c>
    </row>
    <row r="2693" spans="1:10" x14ac:dyDescent="0.25">
      <c r="A2693">
        <f t="shared" ref="A2693:C2693" si="2191">A2153</f>
        <v>2025</v>
      </c>
      <c r="B2693" t="str">
        <f t="shared" si="2191"/>
        <v>VFM</v>
      </c>
      <c r="C2693">
        <f t="shared" si="2191"/>
        <v>0</v>
      </c>
      <c r="D2693">
        <f>IFERROR(VLOOKUP(C2693,'Enheter, modell og år'!$A$2:$B$31,2,FALSE),0)</f>
        <v>0</v>
      </c>
      <c r="E2693" t="str">
        <f>'Liste detaljert wide'!$H$1</f>
        <v>Utvekslingsbev</v>
      </c>
      <c r="F2693" t="str">
        <f t="shared" si="2189"/>
        <v>2025VFM0Utvekslingsbev</v>
      </c>
      <c r="G2693" s="3">
        <f>'Liste detaljert wide'!H533</f>
        <v>0</v>
      </c>
      <c r="H2693" t="str">
        <f>VLOOKUP(E2693,Def!$B$2:$C$15,2,FALSE)</f>
        <v>Utdanningsinsentiv</v>
      </c>
      <c r="I2693" s="3">
        <f>IF(A2693='Enheter, modell og år'!$F$2-1,0,G2693-VLOOKUP(A2693-1&amp;B2693&amp;C2693&amp;E2693,$F$2:$G$7561,2,FALSE))</f>
        <v>0</v>
      </c>
      <c r="J2693" s="3">
        <f>IF(A2693='Enheter, modell og år'!$F$2-1,0,VLOOKUP(A2693-1&amp;B2693&amp;C2693&amp;E2693,$F$2:$G$7561,2,FALSE))</f>
        <v>0</v>
      </c>
    </row>
    <row r="2694" spans="1:10" x14ac:dyDescent="0.25">
      <c r="A2694">
        <f t="shared" ref="A2694:C2694" si="2192">A2154</f>
        <v>2025</v>
      </c>
      <c r="B2694" t="str">
        <f t="shared" si="2192"/>
        <v>VFM</v>
      </c>
      <c r="C2694">
        <f t="shared" si="2192"/>
        <v>0</v>
      </c>
      <c r="D2694">
        <f>IFERROR(VLOOKUP(C2694,'Enheter, modell og år'!$A$2:$B$31,2,FALSE),0)</f>
        <v>0</v>
      </c>
      <c r="E2694" t="str">
        <f>'Liste detaljert wide'!$H$1</f>
        <v>Utvekslingsbev</v>
      </c>
      <c r="F2694" t="str">
        <f t="shared" si="2189"/>
        <v>2025VFM0Utvekslingsbev</v>
      </c>
      <c r="G2694" s="3">
        <f>'Liste detaljert wide'!H534</f>
        <v>0</v>
      </c>
      <c r="H2694" t="str">
        <f>VLOOKUP(E2694,Def!$B$2:$C$15,2,FALSE)</f>
        <v>Utdanningsinsentiv</v>
      </c>
      <c r="I2694" s="3">
        <f>IF(A2694='Enheter, modell og år'!$F$2-1,0,G2694-VLOOKUP(A2694-1&amp;B2694&amp;C2694&amp;E2694,$F$2:$G$7561,2,FALSE))</f>
        <v>0</v>
      </c>
      <c r="J2694" s="3">
        <f>IF(A2694='Enheter, modell og år'!$F$2-1,0,VLOOKUP(A2694-1&amp;B2694&amp;C2694&amp;E2694,$F$2:$G$7561,2,FALSE))</f>
        <v>0</v>
      </c>
    </row>
    <row r="2695" spans="1:10" x14ac:dyDescent="0.25">
      <c r="A2695">
        <f t="shared" ref="A2695:C2695" si="2193">A2155</f>
        <v>2025</v>
      </c>
      <c r="B2695" t="str">
        <f t="shared" si="2193"/>
        <v>VFM</v>
      </c>
      <c r="C2695">
        <f t="shared" si="2193"/>
        <v>0</v>
      </c>
      <c r="D2695">
        <f>IFERROR(VLOOKUP(C2695,'Enheter, modell og år'!$A$2:$B$31,2,FALSE),0)</f>
        <v>0</v>
      </c>
      <c r="E2695" t="str">
        <f>'Liste detaljert wide'!$H$1</f>
        <v>Utvekslingsbev</v>
      </c>
      <c r="F2695" t="str">
        <f t="shared" si="2189"/>
        <v>2025VFM0Utvekslingsbev</v>
      </c>
      <c r="G2695" s="3">
        <f>'Liste detaljert wide'!H535</f>
        <v>0</v>
      </c>
      <c r="H2695" t="str">
        <f>VLOOKUP(E2695,Def!$B$2:$C$15,2,FALSE)</f>
        <v>Utdanningsinsentiv</v>
      </c>
      <c r="I2695" s="3">
        <f>IF(A2695='Enheter, modell og år'!$F$2-1,0,G2695-VLOOKUP(A2695-1&amp;B2695&amp;C2695&amp;E2695,$F$2:$G$7561,2,FALSE))</f>
        <v>0</v>
      </c>
      <c r="J2695" s="3">
        <f>IF(A2695='Enheter, modell og år'!$F$2-1,0,VLOOKUP(A2695-1&amp;B2695&amp;C2695&amp;E2695,$F$2:$G$7561,2,FALSE))</f>
        <v>0</v>
      </c>
    </row>
    <row r="2696" spans="1:10" x14ac:dyDescent="0.25">
      <c r="A2696">
        <f t="shared" ref="A2696:C2696" si="2194">A2156</f>
        <v>2025</v>
      </c>
      <c r="B2696" t="str">
        <f t="shared" si="2194"/>
        <v>VFM</v>
      </c>
      <c r="C2696">
        <f t="shared" si="2194"/>
        <v>0</v>
      </c>
      <c r="D2696">
        <f>IFERROR(VLOOKUP(C2696,'Enheter, modell og år'!$A$2:$B$31,2,FALSE),0)</f>
        <v>0</v>
      </c>
      <c r="E2696" t="str">
        <f>'Liste detaljert wide'!$H$1</f>
        <v>Utvekslingsbev</v>
      </c>
      <c r="F2696" t="str">
        <f t="shared" si="2189"/>
        <v>2025VFM0Utvekslingsbev</v>
      </c>
      <c r="G2696" s="3">
        <f>'Liste detaljert wide'!H536</f>
        <v>0</v>
      </c>
      <c r="H2696" t="str">
        <f>VLOOKUP(E2696,Def!$B$2:$C$15,2,FALSE)</f>
        <v>Utdanningsinsentiv</v>
      </c>
      <c r="I2696" s="3">
        <f>IF(A2696='Enheter, modell og år'!$F$2-1,0,G2696-VLOOKUP(A2696-1&amp;B2696&amp;C2696&amp;E2696,$F$2:$G$7561,2,FALSE))</f>
        <v>0</v>
      </c>
      <c r="J2696" s="3">
        <f>IF(A2696='Enheter, modell og år'!$F$2-1,0,VLOOKUP(A2696-1&amp;B2696&amp;C2696&amp;E2696,$F$2:$G$7561,2,FALSE))</f>
        <v>0</v>
      </c>
    </row>
    <row r="2697" spans="1:10" x14ac:dyDescent="0.25">
      <c r="A2697">
        <f t="shared" ref="A2697:C2697" si="2195">A2157</f>
        <v>2025</v>
      </c>
      <c r="B2697" t="str">
        <f t="shared" si="2195"/>
        <v>VFM</v>
      </c>
      <c r="C2697">
        <f t="shared" si="2195"/>
        <v>0</v>
      </c>
      <c r="D2697">
        <f>IFERROR(VLOOKUP(C2697,'Enheter, modell og år'!$A$2:$B$31,2,FALSE),0)</f>
        <v>0</v>
      </c>
      <c r="E2697" t="str">
        <f>'Liste detaljert wide'!$H$1</f>
        <v>Utvekslingsbev</v>
      </c>
      <c r="F2697" t="str">
        <f t="shared" si="2189"/>
        <v>2025VFM0Utvekslingsbev</v>
      </c>
      <c r="G2697" s="3">
        <f>'Liste detaljert wide'!H537</f>
        <v>0</v>
      </c>
      <c r="H2697" t="str">
        <f>VLOOKUP(E2697,Def!$B$2:$C$15,2,FALSE)</f>
        <v>Utdanningsinsentiv</v>
      </c>
      <c r="I2697" s="3">
        <f>IF(A2697='Enheter, modell og år'!$F$2-1,0,G2697-VLOOKUP(A2697-1&amp;B2697&amp;C2697&amp;E2697,$F$2:$G$7561,2,FALSE))</f>
        <v>0</v>
      </c>
      <c r="J2697" s="3">
        <f>IF(A2697='Enheter, modell og år'!$F$2-1,0,VLOOKUP(A2697-1&amp;B2697&amp;C2697&amp;E2697,$F$2:$G$7561,2,FALSE))</f>
        <v>0</v>
      </c>
    </row>
    <row r="2698" spans="1:10" x14ac:dyDescent="0.25">
      <c r="A2698">
        <f t="shared" ref="A2698:C2698" si="2196">A2158</f>
        <v>2025</v>
      </c>
      <c r="B2698" t="str">
        <f t="shared" si="2196"/>
        <v>VFM</v>
      </c>
      <c r="C2698">
        <f t="shared" si="2196"/>
        <v>0</v>
      </c>
      <c r="D2698">
        <f>IFERROR(VLOOKUP(C2698,'Enheter, modell og år'!$A$2:$B$31,2,FALSE),0)</f>
        <v>0</v>
      </c>
      <c r="E2698" t="str">
        <f>'Liste detaljert wide'!$H$1</f>
        <v>Utvekslingsbev</v>
      </c>
      <c r="F2698" t="str">
        <f t="shared" si="2189"/>
        <v>2025VFM0Utvekslingsbev</v>
      </c>
      <c r="G2698" s="3">
        <f>'Liste detaljert wide'!H538</f>
        <v>0</v>
      </c>
      <c r="H2698" t="str">
        <f>VLOOKUP(E2698,Def!$B$2:$C$15,2,FALSE)</f>
        <v>Utdanningsinsentiv</v>
      </c>
      <c r="I2698" s="3">
        <f>IF(A2698='Enheter, modell og år'!$F$2-1,0,G2698-VLOOKUP(A2698-1&amp;B2698&amp;C2698&amp;E2698,$F$2:$G$7561,2,FALSE))</f>
        <v>0</v>
      </c>
      <c r="J2698" s="3">
        <f>IF(A2698='Enheter, modell og år'!$F$2-1,0,VLOOKUP(A2698-1&amp;B2698&amp;C2698&amp;E2698,$F$2:$G$7561,2,FALSE))</f>
        <v>0</v>
      </c>
    </row>
    <row r="2699" spans="1:10" x14ac:dyDescent="0.25">
      <c r="A2699">
        <f t="shared" ref="A2699:C2699" si="2197">A2159</f>
        <v>2025</v>
      </c>
      <c r="B2699" t="str">
        <f t="shared" si="2197"/>
        <v>VFM</v>
      </c>
      <c r="C2699">
        <f t="shared" si="2197"/>
        <v>0</v>
      </c>
      <c r="D2699">
        <f>IFERROR(VLOOKUP(C2699,'Enheter, modell og år'!$A$2:$B$31,2,FALSE),0)</f>
        <v>0</v>
      </c>
      <c r="E2699" t="str">
        <f>'Liste detaljert wide'!$H$1</f>
        <v>Utvekslingsbev</v>
      </c>
      <c r="F2699" t="str">
        <f t="shared" si="2189"/>
        <v>2025VFM0Utvekslingsbev</v>
      </c>
      <c r="G2699" s="3">
        <f>'Liste detaljert wide'!H539</f>
        <v>0</v>
      </c>
      <c r="H2699" t="str">
        <f>VLOOKUP(E2699,Def!$B$2:$C$15,2,FALSE)</f>
        <v>Utdanningsinsentiv</v>
      </c>
      <c r="I2699" s="3">
        <f>IF(A2699='Enheter, modell og år'!$F$2-1,0,G2699-VLOOKUP(A2699-1&amp;B2699&amp;C2699&amp;E2699,$F$2:$G$7561,2,FALSE))</f>
        <v>0</v>
      </c>
      <c r="J2699" s="3">
        <f>IF(A2699='Enheter, modell og år'!$F$2-1,0,VLOOKUP(A2699-1&amp;B2699&amp;C2699&amp;E2699,$F$2:$G$7561,2,FALSE))</f>
        <v>0</v>
      </c>
    </row>
    <row r="2700" spans="1:10" x14ac:dyDescent="0.25">
      <c r="A2700">
        <f t="shared" ref="A2700:C2700" si="2198">A2160</f>
        <v>2025</v>
      </c>
      <c r="B2700" t="str">
        <f t="shared" si="2198"/>
        <v>VFM</v>
      </c>
      <c r="C2700">
        <f t="shared" si="2198"/>
        <v>0</v>
      </c>
      <c r="D2700">
        <f>IFERROR(VLOOKUP(C2700,'Enheter, modell og år'!$A$2:$B$31,2,FALSE),0)</f>
        <v>0</v>
      </c>
      <c r="E2700" t="str">
        <f>'Liste detaljert wide'!$H$1</f>
        <v>Utvekslingsbev</v>
      </c>
      <c r="F2700" t="str">
        <f t="shared" si="2189"/>
        <v>2025VFM0Utvekslingsbev</v>
      </c>
      <c r="G2700" s="3">
        <f>'Liste detaljert wide'!H540</f>
        <v>0</v>
      </c>
      <c r="H2700" t="str">
        <f>VLOOKUP(E2700,Def!$B$2:$C$15,2,FALSE)</f>
        <v>Utdanningsinsentiv</v>
      </c>
      <c r="I2700" s="3">
        <f>IF(A2700='Enheter, modell og år'!$F$2-1,0,G2700-VLOOKUP(A2700-1&amp;B2700&amp;C2700&amp;E2700,$F$2:$G$7561,2,FALSE))</f>
        <v>0</v>
      </c>
      <c r="J2700" s="3">
        <f>IF(A2700='Enheter, modell og år'!$F$2-1,0,VLOOKUP(A2700-1&amp;B2700&amp;C2700&amp;E2700,$F$2:$G$7561,2,FALSE))</f>
        <v>0</v>
      </c>
    </row>
    <row r="2701" spans="1:10" x14ac:dyDescent="0.25">
      <c r="A2701">
        <f t="shared" ref="A2701:C2702" si="2199">A2161</f>
        <v>2025</v>
      </c>
      <c r="B2701" t="str">
        <f t="shared" si="2199"/>
        <v>VFM</v>
      </c>
      <c r="C2701">
        <f t="shared" si="2199"/>
        <v>0</v>
      </c>
      <c r="D2701">
        <f>IFERROR(VLOOKUP(C2701,'Enheter, modell og år'!$A$2:$B$31,2,FALSE),0)</f>
        <v>0</v>
      </c>
      <c r="E2701" t="str">
        <f>'Liste detaljert wide'!$H$1</f>
        <v>Utvekslingsbev</v>
      </c>
      <c r="F2701" t="str">
        <f t="shared" si="2189"/>
        <v>2025VFM0Utvekslingsbev</v>
      </c>
      <c r="G2701" s="3">
        <f>'Liste detaljert wide'!H541</f>
        <v>0</v>
      </c>
      <c r="H2701" t="str">
        <f>VLOOKUP(E2701,Def!$B$2:$C$15,2,FALSE)</f>
        <v>Utdanningsinsentiv</v>
      </c>
      <c r="I2701" s="3">
        <f>IF(A2701='Enheter, modell og år'!$F$2-1,0,G2701-VLOOKUP(A2701-1&amp;B2701&amp;C2701&amp;E2701,$F$2:$G$7561,2,FALSE))</f>
        <v>0</v>
      </c>
      <c r="J2701" s="3">
        <f>IF(A2701='Enheter, modell og år'!$F$2-1,0,VLOOKUP(A2701-1&amp;B2701&amp;C2701&amp;E2701,$F$2:$G$7561,2,FALSE))</f>
        <v>0</v>
      </c>
    </row>
    <row r="2702" spans="1:10" x14ac:dyDescent="0.25">
      <c r="A2702">
        <f t="shared" si="2199"/>
        <v>2017</v>
      </c>
      <c r="B2702" t="str">
        <f t="shared" si="2199"/>
        <v>RFM</v>
      </c>
      <c r="C2702">
        <f t="shared" si="2199"/>
        <v>0</v>
      </c>
      <c r="D2702">
        <f>IFERROR(VLOOKUP(C2702,'Enheter, modell og år'!$A$2:$B$31,2,FALSE),0)</f>
        <v>0</v>
      </c>
      <c r="E2702" t="str">
        <f>'Liste detaljert wide'!$I$1</f>
        <v>Total utdanningsinsentiv</v>
      </c>
      <c r="F2702" t="str">
        <f t="shared" si="2189"/>
        <v>2017RFM0Total utdanningsinsentiv</v>
      </c>
      <c r="G2702" s="3">
        <f>'Liste detaljert wide'!I2</f>
        <v>0</v>
      </c>
      <c r="H2702" t="str">
        <f>VLOOKUP(E2702,Def!$B$2:$C$15,2,FALSE)</f>
        <v>Total utdanningsinsentiv</v>
      </c>
      <c r="I2702" s="3">
        <f>IF(A2702='Enheter, modell og år'!$F$2-1,0,G2702-VLOOKUP(A2702-1&amp;B2702&amp;C2702&amp;E2702,$F$2:$G$7561,2,FALSE))</f>
        <v>0</v>
      </c>
      <c r="J2702" s="3">
        <f>IF(A2702='Enheter, modell og år'!$F$2-1,0,VLOOKUP(A2702-1&amp;B2702&amp;C2702&amp;E2702,$F$2:$G$7561,2,FALSE))</f>
        <v>0</v>
      </c>
    </row>
    <row r="2703" spans="1:10" x14ac:dyDescent="0.25">
      <c r="A2703">
        <f t="shared" ref="A2703:C2703" si="2200">A2163</f>
        <v>2017</v>
      </c>
      <c r="B2703" t="str">
        <f t="shared" si="2200"/>
        <v>RFM</v>
      </c>
      <c r="C2703">
        <f t="shared" si="2200"/>
        <v>0</v>
      </c>
      <c r="D2703">
        <f>IFERROR(VLOOKUP(C2703,'Enheter, modell og år'!$A$2:$B$31,2,FALSE),0)</f>
        <v>0</v>
      </c>
      <c r="E2703" t="str">
        <f>'Liste detaljert wide'!$I$1</f>
        <v>Total utdanningsinsentiv</v>
      </c>
      <c r="F2703" t="str">
        <f t="shared" si="2189"/>
        <v>2017RFM0Total utdanningsinsentiv</v>
      </c>
      <c r="G2703" s="3">
        <f>'Liste detaljert wide'!I3</f>
        <v>0</v>
      </c>
      <c r="H2703" t="str">
        <f>VLOOKUP(E2703,Def!$B$2:$C$15,2,FALSE)</f>
        <v>Total utdanningsinsentiv</v>
      </c>
      <c r="I2703" s="3">
        <f>IF(A2703='Enheter, modell og år'!$F$2-1,0,G2703-VLOOKUP(A2703-1&amp;B2703&amp;C2703&amp;E2703,$F$2:$G$7561,2,FALSE))</f>
        <v>0</v>
      </c>
      <c r="J2703" s="3">
        <f>IF(A2703='Enheter, modell og år'!$F$2-1,0,VLOOKUP(A2703-1&amp;B2703&amp;C2703&amp;E2703,$F$2:$G$7561,2,FALSE))</f>
        <v>0</v>
      </c>
    </row>
    <row r="2704" spans="1:10" x14ac:dyDescent="0.25">
      <c r="A2704">
        <f t="shared" ref="A2704:C2704" si="2201">A2164</f>
        <v>2017</v>
      </c>
      <c r="B2704" t="str">
        <f t="shared" si="2201"/>
        <v>RFM</v>
      </c>
      <c r="C2704">
        <f t="shared" si="2201"/>
        <v>0</v>
      </c>
      <c r="D2704">
        <f>IFERROR(VLOOKUP(C2704,'Enheter, modell og år'!$A$2:$B$31,2,FALSE),0)</f>
        <v>0</v>
      </c>
      <c r="E2704" t="str">
        <f>'Liste detaljert wide'!$I$1</f>
        <v>Total utdanningsinsentiv</v>
      </c>
      <c r="F2704" t="str">
        <f t="shared" si="2189"/>
        <v>2017RFM0Total utdanningsinsentiv</v>
      </c>
      <c r="G2704" s="3">
        <f>'Liste detaljert wide'!I4</f>
        <v>0</v>
      </c>
      <c r="H2704" t="str">
        <f>VLOOKUP(E2704,Def!$B$2:$C$15,2,FALSE)</f>
        <v>Total utdanningsinsentiv</v>
      </c>
      <c r="I2704" s="3">
        <f>IF(A2704='Enheter, modell og år'!$F$2-1,0,G2704-VLOOKUP(A2704-1&amp;B2704&amp;C2704&amp;E2704,$F$2:$G$7561,2,FALSE))</f>
        <v>0</v>
      </c>
      <c r="J2704" s="3">
        <f>IF(A2704='Enheter, modell og år'!$F$2-1,0,VLOOKUP(A2704-1&amp;B2704&amp;C2704&amp;E2704,$F$2:$G$7561,2,FALSE))</f>
        <v>0</v>
      </c>
    </row>
    <row r="2705" spans="1:10" x14ac:dyDescent="0.25">
      <c r="A2705">
        <f t="shared" ref="A2705:C2705" si="2202">A2165</f>
        <v>2017</v>
      </c>
      <c r="B2705" t="str">
        <f t="shared" si="2202"/>
        <v>RFM</v>
      </c>
      <c r="C2705">
        <f t="shared" si="2202"/>
        <v>0</v>
      </c>
      <c r="D2705">
        <f>IFERROR(VLOOKUP(C2705,'Enheter, modell og år'!$A$2:$B$31,2,FALSE),0)</f>
        <v>0</v>
      </c>
      <c r="E2705" t="str">
        <f>'Liste detaljert wide'!$I$1</f>
        <v>Total utdanningsinsentiv</v>
      </c>
      <c r="F2705" t="str">
        <f t="shared" si="2189"/>
        <v>2017RFM0Total utdanningsinsentiv</v>
      </c>
      <c r="G2705" s="3">
        <f>'Liste detaljert wide'!I5</f>
        <v>0</v>
      </c>
      <c r="H2705" t="str">
        <f>VLOOKUP(E2705,Def!$B$2:$C$15,2,FALSE)</f>
        <v>Total utdanningsinsentiv</v>
      </c>
      <c r="I2705" s="3">
        <f>IF(A2705='Enheter, modell og år'!$F$2-1,0,G2705-VLOOKUP(A2705-1&amp;B2705&amp;C2705&amp;E2705,$F$2:$G$7561,2,FALSE))</f>
        <v>0</v>
      </c>
      <c r="J2705" s="3">
        <f>IF(A2705='Enheter, modell og år'!$F$2-1,0,VLOOKUP(A2705-1&amp;B2705&amp;C2705&amp;E2705,$F$2:$G$7561,2,FALSE))</f>
        <v>0</v>
      </c>
    </row>
    <row r="2706" spans="1:10" x14ac:dyDescent="0.25">
      <c r="A2706">
        <f t="shared" ref="A2706:C2706" si="2203">A2166</f>
        <v>2017</v>
      </c>
      <c r="B2706" t="str">
        <f t="shared" si="2203"/>
        <v>RFM</v>
      </c>
      <c r="C2706">
        <f t="shared" si="2203"/>
        <v>0</v>
      </c>
      <c r="D2706">
        <f>IFERROR(VLOOKUP(C2706,'Enheter, modell og år'!$A$2:$B$31,2,FALSE),0)</f>
        <v>0</v>
      </c>
      <c r="E2706" t="str">
        <f>'Liste detaljert wide'!$I$1</f>
        <v>Total utdanningsinsentiv</v>
      </c>
      <c r="F2706" t="str">
        <f t="shared" si="2189"/>
        <v>2017RFM0Total utdanningsinsentiv</v>
      </c>
      <c r="G2706" s="3">
        <f>'Liste detaljert wide'!I6</f>
        <v>0</v>
      </c>
      <c r="H2706" t="str">
        <f>VLOOKUP(E2706,Def!$B$2:$C$15,2,FALSE)</f>
        <v>Total utdanningsinsentiv</v>
      </c>
      <c r="I2706" s="3">
        <f>IF(A2706='Enheter, modell og år'!$F$2-1,0,G2706-VLOOKUP(A2706-1&amp;B2706&amp;C2706&amp;E2706,$F$2:$G$7561,2,FALSE))</f>
        <v>0</v>
      </c>
      <c r="J2706" s="3">
        <f>IF(A2706='Enheter, modell og år'!$F$2-1,0,VLOOKUP(A2706-1&amp;B2706&amp;C2706&amp;E2706,$F$2:$G$7561,2,FALSE))</f>
        <v>0</v>
      </c>
    </row>
    <row r="2707" spans="1:10" x14ac:dyDescent="0.25">
      <c r="A2707">
        <f t="shared" ref="A2707:C2707" si="2204">A2167</f>
        <v>2017</v>
      </c>
      <c r="B2707" t="str">
        <f t="shared" si="2204"/>
        <v>RFM</v>
      </c>
      <c r="C2707">
        <f t="shared" si="2204"/>
        <v>0</v>
      </c>
      <c r="D2707">
        <f>IFERROR(VLOOKUP(C2707,'Enheter, modell og år'!$A$2:$B$31,2,FALSE),0)</f>
        <v>0</v>
      </c>
      <c r="E2707" t="str">
        <f>'Liste detaljert wide'!$I$1</f>
        <v>Total utdanningsinsentiv</v>
      </c>
      <c r="F2707" t="str">
        <f t="shared" si="2189"/>
        <v>2017RFM0Total utdanningsinsentiv</v>
      </c>
      <c r="G2707" s="3">
        <f>'Liste detaljert wide'!I7</f>
        <v>0</v>
      </c>
      <c r="H2707" t="str">
        <f>VLOOKUP(E2707,Def!$B$2:$C$15,2,FALSE)</f>
        <v>Total utdanningsinsentiv</v>
      </c>
      <c r="I2707" s="3">
        <f>IF(A2707='Enheter, modell og år'!$F$2-1,0,G2707-VLOOKUP(A2707-1&amp;B2707&amp;C2707&amp;E2707,$F$2:$G$7561,2,FALSE))</f>
        <v>0</v>
      </c>
      <c r="J2707" s="3">
        <f>IF(A2707='Enheter, modell og år'!$F$2-1,0,VLOOKUP(A2707-1&amp;B2707&amp;C2707&amp;E2707,$F$2:$G$7561,2,FALSE))</f>
        <v>0</v>
      </c>
    </row>
    <row r="2708" spans="1:10" x14ac:dyDescent="0.25">
      <c r="A2708">
        <f t="shared" ref="A2708:C2708" si="2205">A2168</f>
        <v>2017</v>
      </c>
      <c r="B2708" t="str">
        <f t="shared" si="2205"/>
        <v>RFM</v>
      </c>
      <c r="C2708">
        <f t="shared" si="2205"/>
        <v>0</v>
      </c>
      <c r="D2708">
        <f>IFERROR(VLOOKUP(C2708,'Enheter, modell og år'!$A$2:$B$31,2,FALSE),0)</f>
        <v>0</v>
      </c>
      <c r="E2708" t="str">
        <f>'Liste detaljert wide'!$I$1</f>
        <v>Total utdanningsinsentiv</v>
      </c>
      <c r="F2708" t="str">
        <f t="shared" si="2189"/>
        <v>2017RFM0Total utdanningsinsentiv</v>
      </c>
      <c r="G2708" s="3">
        <f>'Liste detaljert wide'!I8</f>
        <v>0</v>
      </c>
      <c r="H2708" t="str">
        <f>VLOOKUP(E2708,Def!$B$2:$C$15,2,FALSE)</f>
        <v>Total utdanningsinsentiv</v>
      </c>
      <c r="I2708" s="3">
        <f>IF(A2708='Enheter, modell og år'!$F$2-1,0,G2708-VLOOKUP(A2708-1&amp;B2708&amp;C2708&amp;E2708,$F$2:$G$7561,2,FALSE))</f>
        <v>0</v>
      </c>
      <c r="J2708" s="3">
        <f>IF(A2708='Enheter, modell og år'!$F$2-1,0,VLOOKUP(A2708-1&amp;B2708&amp;C2708&amp;E2708,$F$2:$G$7561,2,FALSE))</f>
        <v>0</v>
      </c>
    </row>
    <row r="2709" spans="1:10" x14ac:dyDescent="0.25">
      <c r="A2709">
        <f t="shared" ref="A2709:C2709" si="2206">A2169</f>
        <v>2017</v>
      </c>
      <c r="B2709" t="str">
        <f t="shared" si="2206"/>
        <v>RFM</v>
      </c>
      <c r="C2709">
        <f t="shared" si="2206"/>
        <v>0</v>
      </c>
      <c r="D2709">
        <f>IFERROR(VLOOKUP(C2709,'Enheter, modell og år'!$A$2:$B$31,2,FALSE),0)</f>
        <v>0</v>
      </c>
      <c r="E2709" t="str">
        <f>'Liste detaljert wide'!$I$1</f>
        <v>Total utdanningsinsentiv</v>
      </c>
      <c r="F2709" t="str">
        <f t="shared" si="2189"/>
        <v>2017RFM0Total utdanningsinsentiv</v>
      </c>
      <c r="G2709" s="3">
        <f>'Liste detaljert wide'!I9</f>
        <v>0</v>
      </c>
      <c r="H2709" t="str">
        <f>VLOOKUP(E2709,Def!$B$2:$C$15,2,FALSE)</f>
        <v>Total utdanningsinsentiv</v>
      </c>
      <c r="I2709" s="3">
        <f>IF(A2709='Enheter, modell og år'!$F$2-1,0,G2709-VLOOKUP(A2709-1&amp;B2709&amp;C2709&amp;E2709,$F$2:$G$7561,2,FALSE))</f>
        <v>0</v>
      </c>
      <c r="J2709" s="3">
        <f>IF(A2709='Enheter, modell og år'!$F$2-1,0,VLOOKUP(A2709-1&amp;B2709&amp;C2709&amp;E2709,$F$2:$G$7561,2,FALSE))</f>
        <v>0</v>
      </c>
    </row>
    <row r="2710" spans="1:10" x14ac:dyDescent="0.25">
      <c r="A2710">
        <f t="shared" ref="A2710:C2710" si="2207">A2170</f>
        <v>2017</v>
      </c>
      <c r="B2710" t="str">
        <f t="shared" si="2207"/>
        <v>RFM</v>
      </c>
      <c r="C2710">
        <f t="shared" si="2207"/>
        <v>0</v>
      </c>
      <c r="D2710">
        <f>IFERROR(VLOOKUP(C2710,'Enheter, modell og år'!$A$2:$B$31,2,FALSE),0)</f>
        <v>0</v>
      </c>
      <c r="E2710" t="str">
        <f>'Liste detaljert wide'!$I$1</f>
        <v>Total utdanningsinsentiv</v>
      </c>
      <c r="F2710" t="str">
        <f t="shared" si="2189"/>
        <v>2017RFM0Total utdanningsinsentiv</v>
      </c>
      <c r="G2710" s="3">
        <f>'Liste detaljert wide'!I10</f>
        <v>0</v>
      </c>
      <c r="H2710" t="str">
        <f>VLOOKUP(E2710,Def!$B$2:$C$15,2,FALSE)</f>
        <v>Total utdanningsinsentiv</v>
      </c>
      <c r="I2710" s="3">
        <f>IF(A2710='Enheter, modell og år'!$F$2-1,0,G2710-VLOOKUP(A2710-1&amp;B2710&amp;C2710&amp;E2710,$F$2:$G$7561,2,FALSE))</f>
        <v>0</v>
      </c>
      <c r="J2710" s="3">
        <f>IF(A2710='Enheter, modell og år'!$F$2-1,0,VLOOKUP(A2710-1&amp;B2710&amp;C2710&amp;E2710,$F$2:$G$7561,2,FALSE))</f>
        <v>0</v>
      </c>
    </row>
    <row r="2711" spans="1:10" x14ac:dyDescent="0.25">
      <c r="A2711">
        <f t="shared" ref="A2711:C2711" si="2208">A2171</f>
        <v>2017</v>
      </c>
      <c r="B2711" t="str">
        <f t="shared" si="2208"/>
        <v>RFM</v>
      </c>
      <c r="C2711">
        <f t="shared" si="2208"/>
        <v>0</v>
      </c>
      <c r="D2711">
        <f>IFERROR(VLOOKUP(C2711,'Enheter, modell og år'!$A$2:$B$31,2,FALSE),0)</f>
        <v>0</v>
      </c>
      <c r="E2711" t="str">
        <f>'Liste detaljert wide'!$I$1</f>
        <v>Total utdanningsinsentiv</v>
      </c>
      <c r="F2711" t="str">
        <f t="shared" si="2189"/>
        <v>2017RFM0Total utdanningsinsentiv</v>
      </c>
      <c r="G2711" s="3">
        <f>'Liste detaljert wide'!I11</f>
        <v>0</v>
      </c>
      <c r="H2711" t="str">
        <f>VLOOKUP(E2711,Def!$B$2:$C$15,2,FALSE)</f>
        <v>Total utdanningsinsentiv</v>
      </c>
      <c r="I2711" s="3">
        <f>IF(A2711='Enheter, modell og år'!$F$2-1,0,G2711-VLOOKUP(A2711-1&amp;B2711&amp;C2711&amp;E2711,$F$2:$G$7561,2,FALSE))</f>
        <v>0</v>
      </c>
      <c r="J2711" s="3">
        <f>IF(A2711='Enheter, modell og år'!$F$2-1,0,VLOOKUP(A2711-1&amp;B2711&amp;C2711&amp;E2711,$F$2:$G$7561,2,FALSE))</f>
        <v>0</v>
      </c>
    </row>
    <row r="2712" spans="1:10" x14ac:dyDescent="0.25">
      <c r="A2712">
        <f t="shared" ref="A2712:C2712" si="2209">A2172</f>
        <v>2017</v>
      </c>
      <c r="B2712" t="str">
        <f t="shared" si="2209"/>
        <v>RFM</v>
      </c>
      <c r="C2712">
        <f t="shared" si="2209"/>
        <v>0</v>
      </c>
      <c r="D2712">
        <f>IFERROR(VLOOKUP(C2712,'Enheter, modell og år'!$A$2:$B$31,2,FALSE),0)</f>
        <v>0</v>
      </c>
      <c r="E2712" t="str">
        <f>'Liste detaljert wide'!$I$1</f>
        <v>Total utdanningsinsentiv</v>
      </c>
      <c r="F2712" t="str">
        <f t="shared" si="2189"/>
        <v>2017RFM0Total utdanningsinsentiv</v>
      </c>
      <c r="G2712" s="3">
        <f>'Liste detaljert wide'!I12</f>
        <v>0</v>
      </c>
      <c r="H2712" t="str">
        <f>VLOOKUP(E2712,Def!$B$2:$C$15,2,FALSE)</f>
        <v>Total utdanningsinsentiv</v>
      </c>
      <c r="I2712" s="3">
        <f>IF(A2712='Enheter, modell og år'!$F$2-1,0,G2712-VLOOKUP(A2712-1&amp;B2712&amp;C2712&amp;E2712,$F$2:$G$7561,2,FALSE))</f>
        <v>0</v>
      </c>
      <c r="J2712" s="3">
        <f>IF(A2712='Enheter, modell og år'!$F$2-1,0,VLOOKUP(A2712-1&amp;B2712&amp;C2712&amp;E2712,$F$2:$G$7561,2,FALSE))</f>
        <v>0</v>
      </c>
    </row>
    <row r="2713" spans="1:10" x14ac:dyDescent="0.25">
      <c r="A2713">
        <f t="shared" ref="A2713:C2713" si="2210">A2173</f>
        <v>2017</v>
      </c>
      <c r="B2713" t="str">
        <f t="shared" si="2210"/>
        <v>RFM</v>
      </c>
      <c r="C2713">
        <f t="shared" si="2210"/>
        <v>0</v>
      </c>
      <c r="D2713">
        <f>IFERROR(VLOOKUP(C2713,'Enheter, modell og år'!$A$2:$B$31,2,FALSE),0)</f>
        <v>0</v>
      </c>
      <c r="E2713" t="str">
        <f>'Liste detaljert wide'!$I$1</f>
        <v>Total utdanningsinsentiv</v>
      </c>
      <c r="F2713" t="str">
        <f t="shared" si="2189"/>
        <v>2017RFM0Total utdanningsinsentiv</v>
      </c>
      <c r="G2713" s="3">
        <f>'Liste detaljert wide'!I13</f>
        <v>0</v>
      </c>
      <c r="H2713" t="str">
        <f>VLOOKUP(E2713,Def!$B$2:$C$15,2,FALSE)</f>
        <v>Total utdanningsinsentiv</v>
      </c>
      <c r="I2713" s="3">
        <f>IF(A2713='Enheter, modell og år'!$F$2-1,0,G2713-VLOOKUP(A2713-1&amp;B2713&amp;C2713&amp;E2713,$F$2:$G$7561,2,FALSE))</f>
        <v>0</v>
      </c>
      <c r="J2713" s="3">
        <f>IF(A2713='Enheter, modell og år'!$F$2-1,0,VLOOKUP(A2713-1&amp;B2713&amp;C2713&amp;E2713,$F$2:$G$7561,2,FALSE))</f>
        <v>0</v>
      </c>
    </row>
    <row r="2714" spans="1:10" x14ac:dyDescent="0.25">
      <c r="A2714">
        <f t="shared" ref="A2714:C2714" si="2211">A2174</f>
        <v>2017</v>
      </c>
      <c r="B2714" t="str">
        <f t="shared" si="2211"/>
        <v>RFM</v>
      </c>
      <c r="C2714">
        <f t="shared" si="2211"/>
        <v>0</v>
      </c>
      <c r="D2714">
        <f>IFERROR(VLOOKUP(C2714,'Enheter, modell og år'!$A$2:$B$31,2,FALSE),0)</f>
        <v>0</v>
      </c>
      <c r="E2714" t="str">
        <f>'Liste detaljert wide'!$I$1</f>
        <v>Total utdanningsinsentiv</v>
      </c>
      <c r="F2714" t="str">
        <f t="shared" si="2189"/>
        <v>2017RFM0Total utdanningsinsentiv</v>
      </c>
      <c r="G2714" s="3">
        <f>'Liste detaljert wide'!I14</f>
        <v>0</v>
      </c>
      <c r="H2714" t="str">
        <f>VLOOKUP(E2714,Def!$B$2:$C$15,2,FALSE)</f>
        <v>Total utdanningsinsentiv</v>
      </c>
      <c r="I2714" s="3">
        <f>IF(A2714='Enheter, modell og år'!$F$2-1,0,G2714-VLOOKUP(A2714-1&amp;B2714&amp;C2714&amp;E2714,$F$2:$G$7561,2,FALSE))</f>
        <v>0</v>
      </c>
      <c r="J2714" s="3">
        <f>IF(A2714='Enheter, modell og år'!$F$2-1,0,VLOOKUP(A2714-1&amp;B2714&amp;C2714&amp;E2714,$F$2:$G$7561,2,FALSE))</f>
        <v>0</v>
      </c>
    </row>
    <row r="2715" spans="1:10" x14ac:dyDescent="0.25">
      <c r="A2715">
        <f t="shared" ref="A2715:C2715" si="2212">A2175</f>
        <v>2017</v>
      </c>
      <c r="B2715" t="str">
        <f t="shared" si="2212"/>
        <v>RFM</v>
      </c>
      <c r="C2715">
        <f t="shared" si="2212"/>
        <v>0</v>
      </c>
      <c r="D2715">
        <f>IFERROR(VLOOKUP(C2715,'Enheter, modell og år'!$A$2:$B$31,2,FALSE),0)</f>
        <v>0</v>
      </c>
      <c r="E2715" t="str">
        <f>'Liste detaljert wide'!$I$1</f>
        <v>Total utdanningsinsentiv</v>
      </c>
      <c r="F2715" t="str">
        <f t="shared" si="2189"/>
        <v>2017RFM0Total utdanningsinsentiv</v>
      </c>
      <c r="G2715" s="3">
        <f>'Liste detaljert wide'!I15</f>
        <v>0</v>
      </c>
      <c r="H2715" t="str">
        <f>VLOOKUP(E2715,Def!$B$2:$C$15,2,FALSE)</f>
        <v>Total utdanningsinsentiv</v>
      </c>
      <c r="I2715" s="3">
        <f>IF(A2715='Enheter, modell og år'!$F$2-1,0,G2715-VLOOKUP(A2715-1&amp;B2715&amp;C2715&amp;E2715,$F$2:$G$7561,2,FALSE))</f>
        <v>0</v>
      </c>
      <c r="J2715" s="3">
        <f>IF(A2715='Enheter, modell og år'!$F$2-1,0,VLOOKUP(A2715-1&amp;B2715&amp;C2715&amp;E2715,$F$2:$G$7561,2,FALSE))</f>
        <v>0</v>
      </c>
    </row>
    <row r="2716" spans="1:10" x14ac:dyDescent="0.25">
      <c r="A2716">
        <f t="shared" ref="A2716:C2716" si="2213">A2176</f>
        <v>2017</v>
      </c>
      <c r="B2716" t="str">
        <f t="shared" si="2213"/>
        <v>RFM</v>
      </c>
      <c r="C2716">
        <f t="shared" si="2213"/>
        <v>0</v>
      </c>
      <c r="D2716">
        <f>IFERROR(VLOOKUP(C2716,'Enheter, modell og år'!$A$2:$B$31,2,FALSE),0)</f>
        <v>0</v>
      </c>
      <c r="E2716" t="str">
        <f>'Liste detaljert wide'!$I$1</f>
        <v>Total utdanningsinsentiv</v>
      </c>
      <c r="F2716" t="str">
        <f t="shared" si="2189"/>
        <v>2017RFM0Total utdanningsinsentiv</v>
      </c>
      <c r="G2716" s="3">
        <f>'Liste detaljert wide'!I16</f>
        <v>0</v>
      </c>
      <c r="H2716" t="str">
        <f>VLOOKUP(E2716,Def!$B$2:$C$15,2,FALSE)</f>
        <v>Total utdanningsinsentiv</v>
      </c>
      <c r="I2716" s="3">
        <f>IF(A2716='Enheter, modell og år'!$F$2-1,0,G2716-VLOOKUP(A2716-1&amp;B2716&amp;C2716&amp;E2716,$F$2:$G$7561,2,FALSE))</f>
        <v>0</v>
      </c>
      <c r="J2716" s="3">
        <f>IF(A2716='Enheter, modell og år'!$F$2-1,0,VLOOKUP(A2716-1&amp;B2716&amp;C2716&amp;E2716,$F$2:$G$7561,2,FALSE))</f>
        <v>0</v>
      </c>
    </row>
    <row r="2717" spans="1:10" x14ac:dyDescent="0.25">
      <c r="A2717">
        <f t="shared" ref="A2717:C2717" si="2214">A2177</f>
        <v>2017</v>
      </c>
      <c r="B2717" t="str">
        <f t="shared" si="2214"/>
        <v>RFM</v>
      </c>
      <c r="C2717">
        <f t="shared" si="2214"/>
        <v>0</v>
      </c>
      <c r="D2717">
        <f>IFERROR(VLOOKUP(C2717,'Enheter, modell og år'!$A$2:$B$31,2,FALSE),0)</f>
        <v>0</v>
      </c>
      <c r="E2717" t="str">
        <f>'Liste detaljert wide'!$I$1</f>
        <v>Total utdanningsinsentiv</v>
      </c>
      <c r="F2717" t="str">
        <f t="shared" si="2189"/>
        <v>2017RFM0Total utdanningsinsentiv</v>
      </c>
      <c r="G2717" s="3">
        <f>'Liste detaljert wide'!I17</f>
        <v>0</v>
      </c>
      <c r="H2717" t="str">
        <f>VLOOKUP(E2717,Def!$B$2:$C$15,2,FALSE)</f>
        <v>Total utdanningsinsentiv</v>
      </c>
      <c r="I2717" s="3">
        <f>IF(A2717='Enheter, modell og år'!$F$2-1,0,G2717-VLOOKUP(A2717-1&amp;B2717&amp;C2717&amp;E2717,$F$2:$G$7561,2,FALSE))</f>
        <v>0</v>
      </c>
      <c r="J2717" s="3">
        <f>IF(A2717='Enheter, modell og år'!$F$2-1,0,VLOOKUP(A2717-1&amp;B2717&amp;C2717&amp;E2717,$F$2:$G$7561,2,FALSE))</f>
        <v>0</v>
      </c>
    </row>
    <row r="2718" spans="1:10" x14ac:dyDescent="0.25">
      <c r="A2718">
        <f t="shared" ref="A2718:C2718" si="2215">A2178</f>
        <v>2017</v>
      </c>
      <c r="B2718" t="str">
        <f t="shared" si="2215"/>
        <v>RFM</v>
      </c>
      <c r="C2718">
        <f t="shared" si="2215"/>
        <v>0</v>
      </c>
      <c r="D2718">
        <f>IFERROR(VLOOKUP(C2718,'Enheter, modell og år'!$A$2:$B$31,2,FALSE),0)</f>
        <v>0</v>
      </c>
      <c r="E2718" t="str">
        <f>'Liste detaljert wide'!$I$1</f>
        <v>Total utdanningsinsentiv</v>
      </c>
      <c r="F2718" t="str">
        <f t="shared" si="2189"/>
        <v>2017RFM0Total utdanningsinsentiv</v>
      </c>
      <c r="G2718" s="3">
        <f>'Liste detaljert wide'!I18</f>
        <v>0</v>
      </c>
      <c r="H2718" t="str">
        <f>VLOOKUP(E2718,Def!$B$2:$C$15,2,FALSE)</f>
        <v>Total utdanningsinsentiv</v>
      </c>
      <c r="I2718" s="3">
        <f>IF(A2718='Enheter, modell og år'!$F$2-1,0,G2718-VLOOKUP(A2718-1&amp;B2718&amp;C2718&amp;E2718,$F$2:$G$7561,2,FALSE))</f>
        <v>0</v>
      </c>
      <c r="J2718" s="3">
        <f>IF(A2718='Enheter, modell og år'!$F$2-1,0,VLOOKUP(A2718-1&amp;B2718&amp;C2718&amp;E2718,$F$2:$G$7561,2,FALSE))</f>
        <v>0</v>
      </c>
    </row>
    <row r="2719" spans="1:10" x14ac:dyDescent="0.25">
      <c r="A2719">
        <f t="shared" ref="A2719:C2719" si="2216">A2179</f>
        <v>2017</v>
      </c>
      <c r="B2719" t="str">
        <f t="shared" si="2216"/>
        <v>RFM</v>
      </c>
      <c r="C2719">
        <f t="shared" si="2216"/>
        <v>0</v>
      </c>
      <c r="D2719">
        <f>IFERROR(VLOOKUP(C2719,'Enheter, modell og år'!$A$2:$B$31,2,FALSE),0)</f>
        <v>0</v>
      </c>
      <c r="E2719" t="str">
        <f>'Liste detaljert wide'!$I$1</f>
        <v>Total utdanningsinsentiv</v>
      </c>
      <c r="F2719" t="str">
        <f t="shared" si="2189"/>
        <v>2017RFM0Total utdanningsinsentiv</v>
      </c>
      <c r="G2719" s="3">
        <f>'Liste detaljert wide'!I19</f>
        <v>0</v>
      </c>
      <c r="H2719" t="str">
        <f>VLOOKUP(E2719,Def!$B$2:$C$15,2,FALSE)</f>
        <v>Total utdanningsinsentiv</v>
      </c>
      <c r="I2719" s="3">
        <f>IF(A2719='Enheter, modell og år'!$F$2-1,0,G2719-VLOOKUP(A2719-1&amp;B2719&amp;C2719&amp;E2719,$F$2:$G$7561,2,FALSE))</f>
        <v>0</v>
      </c>
      <c r="J2719" s="3">
        <f>IF(A2719='Enheter, modell og år'!$F$2-1,0,VLOOKUP(A2719-1&amp;B2719&amp;C2719&amp;E2719,$F$2:$G$7561,2,FALSE))</f>
        <v>0</v>
      </c>
    </row>
    <row r="2720" spans="1:10" x14ac:dyDescent="0.25">
      <c r="A2720">
        <f t="shared" ref="A2720:C2720" si="2217">A2180</f>
        <v>2017</v>
      </c>
      <c r="B2720" t="str">
        <f t="shared" si="2217"/>
        <v>RFM</v>
      </c>
      <c r="C2720">
        <f t="shared" si="2217"/>
        <v>0</v>
      </c>
      <c r="D2720">
        <f>IFERROR(VLOOKUP(C2720,'Enheter, modell og år'!$A$2:$B$31,2,FALSE),0)</f>
        <v>0</v>
      </c>
      <c r="E2720" t="str">
        <f>'Liste detaljert wide'!$I$1</f>
        <v>Total utdanningsinsentiv</v>
      </c>
      <c r="F2720" t="str">
        <f t="shared" si="2189"/>
        <v>2017RFM0Total utdanningsinsentiv</v>
      </c>
      <c r="G2720" s="3">
        <f>'Liste detaljert wide'!I20</f>
        <v>0</v>
      </c>
      <c r="H2720" t="str">
        <f>VLOOKUP(E2720,Def!$B$2:$C$15,2,FALSE)</f>
        <v>Total utdanningsinsentiv</v>
      </c>
      <c r="I2720" s="3">
        <f>IF(A2720='Enheter, modell og år'!$F$2-1,0,G2720-VLOOKUP(A2720-1&amp;B2720&amp;C2720&amp;E2720,$F$2:$G$7561,2,FALSE))</f>
        <v>0</v>
      </c>
      <c r="J2720" s="3">
        <f>IF(A2720='Enheter, modell og år'!$F$2-1,0,VLOOKUP(A2720-1&amp;B2720&amp;C2720&amp;E2720,$F$2:$G$7561,2,FALSE))</f>
        <v>0</v>
      </c>
    </row>
    <row r="2721" spans="1:10" x14ac:dyDescent="0.25">
      <c r="A2721">
        <f t="shared" ref="A2721:C2721" si="2218">A2181</f>
        <v>2017</v>
      </c>
      <c r="B2721" t="str">
        <f t="shared" si="2218"/>
        <v>RFM</v>
      </c>
      <c r="C2721">
        <f t="shared" si="2218"/>
        <v>0</v>
      </c>
      <c r="D2721">
        <f>IFERROR(VLOOKUP(C2721,'Enheter, modell og år'!$A$2:$B$31,2,FALSE),0)</f>
        <v>0</v>
      </c>
      <c r="E2721" t="str">
        <f>'Liste detaljert wide'!$I$1</f>
        <v>Total utdanningsinsentiv</v>
      </c>
      <c r="F2721" t="str">
        <f t="shared" si="2189"/>
        <v>2017RFM0Total utdanningsinsentiv</v>
      </c>
      <c r="G2721" s="3">
        <f>'Liste detaljert wide'!I21</f>
        <v>0</v>
      </c>
      <c r="H2721" t="str">
        <f>VLOOKUP(E2721,Def!$B$2:$C$15,2,FALSE)</f>
        <v>Total utdanningsinsentiv</v>
      </c>
      <c r="I2721" s="3">
        <f>IF(A2721='Enheter, modell og år'!$F$2-1,0,G2721-VLOOKUP(A2721-1&amp;B2721&amp;C2721&amp;E2721,$F$2:$G$7561,2,FALSE))</f>
        <v>0</v>
      </c>
      <c r="J2721" s="3">
        <f>IF(A2721='Enheter, modell og år'!$F$2-1,0,VLOOKUP(A2721-1&amp;B2721&amp;C2721&amp;E2721,$F$2:$G$7561,2,FALSE))</f>
        <v>0</v>
      </c>
    </row>
    <row r="2722" spans="1:10" x14ac:dyDescent="0.25">
      <c r="A2722">
        <f t="shared" ref="A2722:C2722" si="2219">A2182</f>
        <v>2017</v>
      </c>
      <c r="B2722" t="str">
        <f t="shared" si="2219"/>
        <v>RFM</v>
      </c>
      <c r="C2722">
        <f t="shared" si="2219"/>
        <v>0</v>
      </c>
      <c r="D2722">
        <f>IFERROR(VLOOKUP(C2722,'Enheter, modell og år'!$A$2:$B$31,2,FALSE),0)</f>
        <v>0</v>
      </c>
      <c r="E2722" t="str">
        <f>'Liste detaljert wide'!$I$1</f>
        <v>Total utdanningsinsentiv</v>
      </c>
      <c r="F2722" t="str">
        <f t="shared" si="2189"/>
        <v>2017RFM0Total utdanningsinsentiv</v>
      </c>
      <c r="G2722" s="3">
        <f>'Liste detaljert wide'!I22</f>
        <v>0</v>
      </c>
      <c r="H2722" t="str">
        <f>VLOOKUP(E2722,Def!$B$2:$C$15,2,FALSE)</f>
        <v>Total utdanningsinsentiv</v>
      </c>
      <c r="I2722" s="3">
        <f>IF(A2722='Enheter, modell og år'!$F$2-1,0,G2722-VLOOKUP(A2722-1&amp;B2722&amp;C2722&amp;E2722,$F$2:$G$7561,2,FALSE))</f>
        <v>0</v>
      </c>
      <c r="J2722" s="3">
        <f>IF(A2722='Enheter, modell og år'!$F$2-1,0,VLOOKUP(A2722-1&amp;B2722&amp;C2722&amp;E2722,$F$2:$G$7561,2,FALSE))</f>
        <v>0</v>
      </c>
    </row>
    <row r="2723" spans="1:10" x14ac:dyDescent="0.25">
      <c r="A2723">
        <f t="shared" ref="A2723:C2723" si="2220">A2183</f>
        <v>2017</v>
      </c>
      <c r="B2723" t="str">
        <f t="shared" si="2220"/>
        <v>RFM</v>
      </c>
      <c r="C2723">
        <f t="shared" si="2220"/>
        <v>0</v>
      </c>
      <c r="D2723">
        <f>IFERROR(VLOOKUP(C2723,'Enheter, modell og år'!$A$2:$B$31,2,FALSE),0)</f>
        <v>0</v>
      </c>
      <c r="E2723" t="str">
        <f>'Liste detaljert wide'!$I$1</f>
        <v>Total utdanningsinsentiv</v>
      </c>
      <c r="F2723" t="str">
        <f t="shared" si="2189"/>
        <v>2017RFM0Total utdanningsinsentiv</v>
      </c>
      <c r="G2723" s="3">
        <f>'Liste detaljert wide'!I23</f>
        <v>0</v>
      </c>
      <c r="H2723" t="str">
        <f>VLOOKUP(E2723,Def!$B$2:$C$15,2,FALSE)</f>
        <v>Total utdanningsinsentiv</v>
      </c>
      <c r="I2723" s="3">
        <f>IF(A2723='Enheter, modell og år'!$F$2-1,0,G2723-VLOOKUP(A2723-1&amp;B2723&amp;C2723&amp;E2723,$F$2:$G$7561,2,FALSE))</f>
        <v>0</v>
      </c>
      <c r="J2723" s="3">
        <f>IF(A2723='Enheter, modell og år'!$F$2-1,0,VLOOKUP(A2723-1&amp;B2723&amp;C2723&amp;E2723,$F$2:$G$7561,2,FALSE))</f>
        <v>0</v>
      </c>
    </row>
    <row r="2724" spans="1:10" x14ac:dyDescent="0.25">
      <c r="A2724">
        <f t="shared" ref="A2724:C2724" si="2221">A2184</f>
        <v>2017</v>
      </c>
      <c r="B2724" t="str">
        <f t="shared" si="2221"/>
        <v>RFM</v>
      </c>
      <c r="C2724">
        <f t="shared" si="2221"/>
        <v>0</v>
      </c>
      <c r="D2724">
        <f>IFERROR(VLOOKUP(C2724,'Enheter, modell og år'!$A$2:$B$31,2,FALSE),0)</f>
        <v>0</v>
      </c>
      <c r="E2724" t="str">
        <f>'Liste detaljert wide'!$I$1</f>
        <v>Total utdanningsinsentiv</v>
      </c>
      <c r="F2724" t="str">
        <f t="shared" si="2189"/>
        <v>2017RFM0Total utdanningsinsentiv</v>
      </c>
      <c r="G2724" s="3">
        <f>'Liste detaljert wide'!I24</f>
        <v>0</v>
      </c>
      <c r="H2724" t="str">
        <f>VLOOKUP(E2724,Def!$B$2:$C$15,2,FALSE)</f>
        <v>Total utdanningsinsentiv</v>
      </c>
      <c r="I2724" s="3">
        <f>IF(A2724='Enheter, modell og år'!$F$2-1,0,G2724-VLOOKUP(A2724-1&amp;B2724&amp;C2724&amp;E2724,$F$2:$G$7561,2,FALSE))</f>
        <v>0</v>
      </c>
      <c r="J2724" s="3">
        <f>IF(A2724='Enheter, modell og år'!$F$2-1,0,VLOOKUP(A2724-1&amp;B2724&amp;C2724&amp;E2724,$F$2:$G$7561,2,FALSE))</f>
        <v>0</v>
      </c>
    </row>
    <row r="2725" spans="1:10" x14ac:dyDescent="0.25">
      <c r="A2725">
        <f t="shared" ref="A2725:C2725" si="2222">A2185</f>
        <v>2017</v>
      </c>
      <c r="B2725" t="str">
        <f t="shared" si="2222"/>
        <v>RFM</v>
      </c>
      <c r="C2725">
        <f t="shared" si="2222"/>
        <v>0</v>
      </c>
      <c r="D2725">
        <f>IFERROR(VLOOKUP(C2725,'Enheter, modell og år'!$A$2:$B$31,2,FALSE),0)</f>
        <v>0</v>
      </c>
      <c r="E2725" t="str">
        <f>'Liste detaljert wide'!$I$1</f>
        <v>Total utdanningsinsentiv</v>
      </c>
      <c r="F2725" t="str">
        <f t="shared" si="2189"/>
        <v>2017RFM0Total utdanningsinsentiv</v>
      </c>
      <c r="G2725" s="3">
        <f>'Liste detaljert wide'!I25</f>
        <v>0</v>
      </c>
      <c r="H2725" t="str">
        <f>VLOOKUP(E2725,Def!$B$2:$C$15,2,FALSE)</f>
        <v>Total utdanningsinsentiv</v>
      </c>
      <c r="I2725" s="3">
        <f>IF(A2725='Enheter, modell og år'!$F$2-1,0,G2725-VLOOKUP(A2725-1&amp;B2725&amp;C2725&amp;E2725,$F$2:$G$7561,2,FALSE))</f>
        <v>0</v>
      </c>
      <c r="J2725" s="3">
        <f>IF(A2725='Enheter, modell og år'!$F$2-1,0,VLOOKUP(A2725-1&amp;B2725&amp;C2725&amp;E2725,$F$2:$G$7561,2,FALSE))</f>
        <v>0</v>
      </c>
    </row>
    <row r="2726" spans="1:10" x14ac:dyDescent="0.25">
      <c r="A2726">
        <f t="shared" ref="A2726:C2726" si="2223">A2186</f>
        <v>2017</v>
      </c>
      <c r="B2726" t="str">
        <f t="shared" si="2223"/>
        <v>RFM</v>
      </c>
      <c r="C2726">
        <f t="shared" si="2223"/>
        <v>0</v>
      </c>
      <c r="D2726">
        <f>IFERROR(VLOOKUP(C2726,'Enheter, modell og år'!$A$2:$B$31,2,FALSE),0)</f>
        <v>0</v>
      </c>
      <c r="E2726" t="str">
        <f>'Liste detaljert wide'!$I$1</f>
        <v>Total utdanningsinsentiv</v>
      </c>
      <c r="F2726" t="str">
        <f t="shared" si="2189"/>
        <v>2017RFM0Total utdanningsinsentiv</v>
      </c>
      <c r="G2726" s="3">
        <f>'Liste detaljert wide'!I26</f>
        <v>0</v>
      </c>
      <c r="H2726" t="str">
        <f>VLOOKUP(E2726,Def!$B$2:$C$15,2,FALSE)</f>
        <v>Total utdanningsinsentiv</v>
      </c>
      <c r="I2726" s="3">
        <f>IF(A2726='Enheter, modell og år'!$F$2-1,0,G2726-VLOOKUP(A2726-1&amp;B2726&amp;C2726&amp;E2726,$F$2:$G$7561,2,FALSE))</f>
        <v>0</v>
      </c>
      <c r="J2726" s="3">
        <f>IF(A2726='Enheter, modell og år'!$F$2-1,0,VLOOKUP(A2726-1&amp;B2726&amp;C2726&amp;E2726,$F$2:$G$7561,2,FALSE))</f>
        <v>0</v>
      </c>
    </row>
    <row r="2727" spans="1:10" x14ac:dyDescent="0.25">
      <c r="A2727">
        <f t="shared" ref="A2727:C2727" si="2224">A2187</f>
        <v>2017</v>
      </c>
      <c r="B2727" t="str">
        <f t="shared" si="2224"/>
        <v>RFM</v>
      </c>
      <c r="C2727">
        <f t="shared" si="2224"/>
        <v>0</v>
      </c>
      <c r="D2727">
        <f>IFERROR(VLOOKUP(C2727,'Enheter, modell og år'!$A$2:$B$31,2,FALSE),0)</f>
        <v>0</v>
      </c>
      <c r="E2727" t="str">
        <f>'Liste detaljert wide'!$I$1</f>
        <v>Total utdanningsinsentiv</v>
      </c>
      <c r="F2727" t="str">
        <f t="shared" si="2189"/>
        <v>2017RFM0Total utdanningsinsentiv</v>
      </c>
      <c r="G2727" s="3">
        <f>'Liste detaljert wide'!I27</f>
        <v>0</v>
      </c>
      <c r="H2727" t="str">
        <f>VLOOKUP(E2727,Def!$B$2:$C$15,2,FALSE)</f>
        <v>Total utdanningsinsentiv</v>
      </c>
      <c r="I2727" s="3">
        <f>IF(A2727='Enheter, modell og år'!$F$2-1,0,G2727-VLOOKUP(A2727-1&amp;B2727&amp;C2727&amp;E2727,$F$2:$G$7561,2,FALSE))</f>
        <v>0</v>
      </c>
      <c r="J2727" s="3">
        <f>IF(A2727='Enheter, modell og år'!$F$2-1,0,VLOOKUP(A2727-1&amp;B2727&amp;C2727&amp;E2727,$F$2:$G$7561,2,FALSE))</f>
        <v>0</v>
      </c>
    </row>
    <row r="2728" spans="1:10" x14ac:dyDescent="0.25">
      <c r="A2728">
        <f t="shared" ref="A2728:C2728" si="2225">A2188</f>
        <v>2017</v>
      </c>
      <c r="B2728" t="str">
        <f t="shared" si="2225"/>
        <v>RFM</v>
      </c>
      <c r="C2728">
        <f t="shared" si="2225"/>
        <v>0</v>
      </c>
      <c r="D2728">
        <f>IFERROR(VLOOKUP(C2728,'Enheter, modell og år'!$A$2:$B$31,2,FALSE),0)</f>
        <v>0</v>
      </c>
      <c r="E2728" t="str">
        <f>'Liste detaljert wide'!$I$1</f>
        <v>Total utdanningsinsentiv</v>
      </c>
      <c r="F2728" t="str">
        <f t="shared" si="2189"/>
        <v>2017RFM0Total utdanningsinsentiv</v>
      </c>
      <c r="G2728" s="3">
        <f>'Liste detaljert wide'!I28</f>
        <v>0</v>
      </c>
      <c r="H2728" t="str">
        <f>VLOOKUP(E2728,Def!$B$2:$C$15,2,FALSE)</f>
        <v>Total utdanningsinsentiv</v>
      </c>
      <c r="I2728" s="3">
        <f>IF(A2728='Enheter, modell og år'!$F$2-1,0,G2728-VLOOKUP(A2728-1&amp;B2728&amp;C2728&amp;E2728,$F$2:$G$7561,2,FALSE))</f>
        <v>0</v>
      </c>
      <c r="J2728" s="3">
        <f>IF(A2728='Enheter, modell og år'!$F$2-1,0,VLOOKUP(A2728-1&amp;B2728&amp;C2728&amp;E2728,$F$2:$G$7561,2,FALSE))</f>
        <v>0</v>
      </c>
    </row>
    <row r="2729" spans="1:10" x14ac:dyDescent="0.25">
      <c r="A2729">
        <f t="shared" ref="A2729:C2729" si="2226">A2189</f>
        <v>2017</v>
      </c>
      <c r="B2729" t="str">
        <f t="shared" si="2226"/>
        <v>RFM</v>
      </c>
      <c r="C2729">
        <f t="shared" si="2226"/>
        <v>0</v>
      </c>
      <c r="D2729">
        <f>IFERROR(VLOOKUP(C2729,'Enheter, modell og år'!$A$2:$B$31,2,FALSE),0)</f>
        <v>0</v>
      </c>
      <c r="E2729" t="str">
        <f>'Liste detaljert wide'!$I$1</f>
        <v>Total utdanningsinsentiv</v>
      </c>
      <c r="F2729" t="str">
        <f t="shared" si="2189"/>
        <v>2017RFM0Total utdanningsinsentiv</v>
      </c>
      <c r="G2729" s="3">
        <f>'Liste detaljert wide'!I29</f>
        <v>0</v>
      </c>
      <c r="H2729" t="str">
        <f>VLOOKUP(E2729,Def!$B$2:$C$15,2,FALSE)</f>
        <v>Total utdanningsinsentiv</v>
      </c>
      <c r="I2729" s="3">
        <f>IF(A2729='Enheter, modell og år'!$F$2-1,0,G2729-VLOOKUP(A2729-1&amp;B2729&amp;C2729&amp;E2729,$F$2:$G$7561,2,FALSE))</f>
        <v>0</v>
      </c>
      <c r="J2729" s="3">
        <f>IF(A2729='Enheter, modell og år'!$F$2-1,0,VLOOKUP(A2729-1&amp;B2729&amp;C2729&amp;E2729,$F$2:$G$7561,2,FALSE))</f>
        <v>0</v>
      </c>
    </row>
    <row r="2730" spans="1:10" x14ac:dyDescent="0.25">
      <c r="A2730">
        <f t="shared" ref="A2730:C2730" si="2227">A2190</f>
        <v>2017</v>
      </c>
      <c r="B2730" t="str">
        <f t="shared" si="2227"/>
        <v>RFM</v>
      </c>
      <c r="C2730">
        <f t="shared" si="2227"/>
        <v>0</v>
      </c>
      <c r="D2730">
        <f>IFERROR(VLOOKUP(C2730,'Enheter, modell og år'!$A$2:$B$31,2,FALSE),0)</f>
        <v>0</v>
      </c>
      <c r="E2730" t="str">
        <f>'Liste detaljert wide'!$I$1</f>
        <v>Total utdanningsinsentiv</v>
      </c>
      <c r="F2730" t="str">
        <f t="shared" si="2189"/>
        <v>2017RFM0Total utdanningsinsentiv</v>
      </c>
      <c r="G2730" s="3">
        <f>'Liste detaljert wide'!I30</f>
        <v>0</v>
      </c>
      <c r="H2730" t="str">
        <f>VLOOKUP(E2730,Def!$B$2:$C$15,2,FALSE)</f>
        <v>Total utdanningsinsentiv</v>
      </c>
      <c r="I2730" s="3">
        <f>IF(A2730='Enheter, modell og år'!$F$2-1,0,G2730-VLOOKUP(A2730-1&amp;B2730&amp;C2730&amp;E2730,$F$2:$G$7561,2,FALSE))</f>
        <v>0</v>
      </c>
      <c r="J2730" s="3">
        <f>IF(A2730='Enheter, modell og år'!$F$2-1,0,VLOOKUP(A2730-1&amp;B2730&amp;C2730&amp;E2730,$F$2:$G$7561,2,FALSE))</f>
        <v>0</v>
      </c>
    </row>
    <row r="2731" spans="1:10" x14ac:dyDescent="0.25">
      <c r="A2731">
        <f t="shared" ref="A2731:C2731" si="2228">A2191</f>
        <v>2017</v>
      </c>
      <c r="B2731" t="str">
        <f t="shared" si="2228"/>
        <v>RFM</v>
      </c>
      <c r="C2731">
        <f t="shared" si="2228"/>
        <v>0</v>
      </c>
      <c r="D2731">
        <f>IFERROR(VLOOKUP(C2731,'Enheter, modell og år'!$A$2:$B$31,2,FALSE),0)</f>
        <v>0</v>
      </c>
      <c r="E2731" t="str">
        <f>'Liste detaljert wide'!$I$1</f>
        <v>Total utdanningsinsentiv</v>
      </c>
      <c r="F2731" t="str">
        <f t="shared" si="2189"/>
        <v>2017RFM0Total utdanningsinsentiv</v>
      </c>
      <c r="G2731" s="3">
        <f>'Liste detaljert wide'!I31</f>
        <v>0</v>
      </c>
      <c r="H2731" t="str">
        <f>VLOOKUP(E2731,Def!$B$2:$C$15,2,FALSE)</f>
        <v>Total utdanningsinsentiv</v>
      </c>
      <c r="I2731" s="3">
        <f>IF(A2731='Enheter, modell og år'!$F$2-1,0,G2731-VLOOKUP(A2731-1&amp;B2731&amp;C2731&amp;E2731,$F$2:$G$7561,2,FALSE))</f>
        <v>0</v>
      </c>
      <c r="J2731" s="3">
        <f>IF(A2731='Enheter, modell og år'!$F$2-1,0,VLOOKUP(A2731-1&amp;B2731&amp;C2731&amp;E2731,$F$2:$G$7561,2,FALSE))</f>
        <v>0</v>
      </c>
    </row>
    <row r="2732" spans="1:10" x14ac:dyDescent="0.25">
      <c r="A2732">
        <f t="shared" ref="A2732:C2732" si="2229">A2192</f>
        <v>2018</v>
      </c>
      <c r="B2732" t="str">
        <f t="shared" si="2229"/>
        <v>RFM</v>
      </c>
      <c r="C2732">
        <f t="shared" si="2229"/>
        <v>0</v>
      </c>
      <c r="D2732">
        <f>IFERROR(VLOOKUP(C2732,'Enheter, modell og år'!$A$2:$B$31,2,FALSE),0)</f>
        <v>0</v>
      </c>
      <c r="E2732" t="str">
        <f>'Liste detaljert wide'!$I$1</f>
        <v>Total utdanningsinsentiv</v>
      </c>
      <c r="F2732" t="str">
        <f t="shared" si="2189"/>
        <v>2018RFM0Total utdanningsinsentiv</v>
      </c>
      <c r="G2732" s="3">
        <f>'Liste detaljert wide'!I32</f>
        <v>0</v>
      </c>
      <c r="H2732" t="str">
        <f>VLOOKUP(E2732,Def!$B$2:$C$15,2,FALSE)</f>
        <v>Total utdanningsinsentiv</v>
      </c>
      <c r="I2732" s="3">
        <f>IF(A2732='Enheter, modell og år'!$F$2-1,0,G2732-VLOOKUP(A2732-1&amp;B2732&amp;C2732&amp;E2732,$F$2:$G$7561,2,FALSE))</f>
        <v>0</v>
      </c>
      <c r="J2732" s="3">
        <f>IF(A2732='Enheter, modell og år'!$F$2-1,0,VLOOKUP(A2732-1&amp;B2732&amp;C2732&amp;E2732,$F$2:$G$7561,2,FALSE))</f>
        <v>0</v>
      </c>
    </row>
    <row r="2733" spans="1:10" x14ac:dyDescent="0.25">
      <c r="A2733">
        <f t="shared" ref="A2733:C2733" si="2230">A2193</f>
        <v>2018</v>
      </c>
      <c r="B2733" t="str">
        <f t="shared" si="2230"/>
        <v>RFM</v>
      </c>
      <c r="C2733">
        <f t="shared" si="2230"/>
        <v>0</v>
      </c>
      <c r="D2733">
        <f>IFERROR(VLOOKUP(C2733,'Enheter, modell og år'!$A$2:$B$31,2,FALSE),0)</f>
        <v>0</v>
      </c>
      <c r="E2733" t="str">
        <f>'Liste detaljert wide'!$I$1</f>
        <v>Total utdanningsinsentiv</v>
      </c>
      <c r="F2733" t="str">
        <f t="shared" si="2189"/>
        <v>2018RFM0Total utdanningsinsentiv</v>
      </c>
      <c r="G2733" s="3">
        <f>'Liste detaljert wide'!I33</f>
        <v>0</v>
      </c>
      <c r="H2733" t="str">
        <f>VLOOKUP(E2733,Def!$B$2:$C$15,2,FALSE)</f>
        <v>Total utdanningsinsentiv</v>
      </c>
      <c r="I2733" s="3">
        <f>IF(A2733='Enheter, modell og år'!$F$2-1,0,G2733-VLOOKUP(A2733-1&amp;B2733&amp;C2733&amp;E2733,$F$2:$G$7561,2,FALSE))</f>
        <v>0</v>
      </c>
      <c r="J2733" s="3">
        <f>IF(A2733='Enheter, modell og år'!$F$2-1,0,VLOOKUP(A2733-1&amp;B2733&amp;C2733&amp;E2733,$F$2:$G$7561,2,FALSE))</f>
        <v>0</v>
      </c>
    </row>
    <row r="2734" spans="1:10" x14ac:dyDescent="0.25">
      <c r="A2734">
        <f t="shared" ref="A2734:C2734" si="2231">A2194</f>
        <v>2018</v>
      </c>
      <c r="B2734" t="str">
        <f t="shared" si="2231"/>
        <v>RFM</v>
      </c>
      <c r="C2734">
        <f t="shared" si="2231"/>
        <v>0</v>
      </c>
      <c r="D2734">
        <f>IFERROR(VLOOKUP(C2734,'Enheter, modell og år'!$A$2:$B$31,2,FALSE),0)</f>
        <v>0</v>
      </c>
      <c r="E2734" t="str">
        <f>'Liste detaljert wide'!$I$1</f>
        <v>Total utdanningsinsentiv</v>
      </c>
      <c r="F2734" t="str">
        <f t="shared" si="2189"/>
        <v>2018RFM0Total utdanningsinsentiv</v>
      </c>
      <c r="G2734" s="3">
        <f>'Liste detaljert wide'!I34</f>
        <v>0</v>
      </c>
      <c r="H2734" t="str">
        <f>VLOOKUP(E2734,Def!$B$2:$C$15,2,FALSE)</f>
        <v>Total utdanningsinsentiv</v>
      </c>
      <c r="I2734" s="3">
        <f>IF(A2734='Enheter, modell og år'!$F$2-1,0,G2734-VLOOKUP(A2734-1&amp;B2734&amp;C2734&amp;E2734,$F$2:$G$7561,2,FALSE))</f>
        <v>0</v>
      </c>
      <c r="J2734" s="3">
        <f>IF(A2734='Enheter, modell og år'!$F$2-1,0,VLOOKUP(A2734-1&amp;B2734&amp;C2734&amp;E2734,$F$2:$G$7561,2,FALSE))</f>
        <v>0</v>
      </c>
    </row>
    <row r="2735" spans="1:10" x14ac:dyDescent="0.25">
      <c r="A2735">
        <f t="shared" ref="A2735:C2735" si="2232">A2195</f>
        <v>2018</v>
      </c>
      <c r="B2735" t="str">
        <f t="shared" si="2232"/>
        <v>RFM</v>
      </c>
      <c r="C2735">
        <f t="shared" si="2232"/>
        <v>0</v>
      </c>
      <c r="D2735">
        <f>IFERROR(VLOOKUP(C2735,'Enheter, modell og år'!$A$2:$B$31,2,FALSE),0)</f>
        <v>0</v>
      </c>
      <c r="E2735" t="str">
        <f>'Liste detaljert wide'!$I$1</f>
        <v>Total utdanningsinsentiv</v>
      </c>
      <c r="F2735" t="str">
        <f t="shared" si="2189"/>
        <v>2018RFM0Total utdanningsinsentiv</v>
      </c>
      <c r="G2735" s="3">
        <f>'Liste detaljert wide'!I35</f>
        <v>0</v>
      </c>
      <c r="H2735" t="str">
        <f>VLOOKUP(E2735,Def!$B$2:$C$15,2,FALSE)</f>
        <v>Total utdanningsinsentiv</v>
      </c>
      <c r="I2735" s="3">
        <f>IF(A2735='Enheter, modell og år'!$F$2-1,0,G2735-VLOOKUP(A2735-1&amp;B2735&amp;C2735&amp;E2735,$F$2:$G$7561,2,FALSE))</f>
        <v>0</v>
      </c>
      <c r="J2735" s="3">
        <f>IF(A2735='Enheter, modell og år'!$F$2-1,0,VLOOKUP(A2735-1&amp;B2735&amp;C2735&amp;E2735,$F$2:$G$7561,2,FALSE))</f>
        <v>0</v>
      </c>
    </row>
    <row r="2736" spans="1:10" x14ac:dyDescent="0.25">
      <c r="A2736">
        <f t="shared" ref="A2736:C2736" si="2233">A2196</f>
        <v>2018</v>
      </c>
      <c r="B2736" t="str">
        <f t="shared" si="2233"/>
        <v>RFM</v>
      </c>
      <c r="C2736">
        <f t="shared" si="2233"/>
        <v>0</v>
      </c>
      <c r="D2736">
        <f>IFERROR(VLOOKUP(C2736,'Enheter, modell og år'!$A$2:$B$31,2,FALSE),0)</f>
        <v>0</v>
      </c>
      <c r="E2736" t="str">
        <f>'Liste detaljert wide'!$I$1</f>
        <v>Total utdanningsinsentiv</v>
      </c>
      <c r="F2736" t="str">
        <f t="shared" si="2189"/>
        <v>2018RFM0Total utdanningsinsentiv</v>
      </c>
      <c r="G2736" s="3">
        <f>'Liste detaljert wide'!I36</f>
        <v>0</v>
      </c>
      <c r="H2736" t="str">
        <f>VLOOKUP(E2736,Def!$B$2:$C$15,2,FALSE)</f>
        <v>Total utdanningsinsentiv</v>
      </c>
      <c r="I2736" s="3">
        <f>IF(A2736='Enheter, modell og år'!$F$2-1,0,G2736-VLOOKUP(A2736-1&amp;B2736&amp;C2736&amp;E2736,$F$2:$G$7561,2,FALSE))</f>
        <v>0</v>
      </c>
      <c r="J2736" s="3">
        <f>IF(A2736='Enheter, modell og år'!$F$2-1,0,VLOOKUP(A2736-1&amp;B2736&amp;C2736&amp;E2736,$F$2:$G$7561,2,FALSE))</f>
        <v>0</v>
      </c>
    </row>
    <row r="2737" spans="1:10" x14ac:dyDescent="0.25">
      <c r="A2737">
        <f t="shared" ref="A2737:C2737" si="2234">A2197</f>
        <v>2018</v>
      </c>
      <c r="B2737" t="str">
        <f t="shared" si="2234"/>
        <v>RFM</v>
      </c>
      <c r="C2737">
        <f t="shared" si="2234"/>
        <v>0</v>
      </c>
      <c r="D2737">
        <f>IFERROR(VLOOKUP(C2737,'Enheter, modell og år'!$A$2:$B$31,2,FALSE),0)</f>
        <v>0</v>
      </c>
      <c r="E2737" t="str">
        <f>'Liste detaljert wide'!$I$1</f>
        <v>Total utdanningsinsentiv</v>
      </c>
      <c r="F2737" t="str">
        <f t="shared" si="2189"/>
        <v>2018RFM0Total utdanningsinsentiv</v>
      </c>
      <c r="G2737" s="3">
        <f>'Liste detaljert wide'!I37</f>
        <v>0</v>
      </c>
      <c r="H2737" t="str">
        <f>VLOOKUP(E2737,Def!$B$2:$C$15,2,FALSE)</f>
        <v>Total utdanningsinsentiv</v>
      </c>
      <c r="I2737" s="3">
        <f>IF(A2737='Enheter, modell og år'!$F$2-1,0,G2737-VLOOKUP(A2737-1&amp;B2737&amp;C2737&amp;E2737,$F$2:$G$7561,2,FALSE))</f>
        <v>0</v>
      </c>
      <c r="J2737" s="3">
        <f>IF(A2737='Enheter, modell og år'!$F$2-1,0,VLOOKUP(A2737-1&amp;B2737&amp;C2737&amp;E2737,$F$2:$G$7561,2,FALSE))</f>
        <v>0</v>
      </c>
    </row>
    <row r="2738" spans="1:10" x14ac:dyDescent="0.25">
      <c r="A2738">
        <f t="shared" ref="A2738:C2738" si="2235">A2198</f>
        <v>2018</v>
      </c>
      <c r="B2738" t="str">
        <f t="shared" si="2235"/>
        <v>RFM</v>
      </c>
      <c r="C2738">
        <f t="shared" si="2235"/>
        <v>0</v>
      </c>
      <c r="D2738">
        <f>IFERROR(VLOOKUP(C2738,'Enheter, modell og år'!$A$2:$B$31,2,FALSE),0)</f>
        <v>0</v>
      </c>
      <c r="E2738" t="str">
        <f>'Liste detaljert wide'!$I$1</f>
        <v>Total utdanningsinsentiv</v>
      </c>
      <c r="F2738" t="str">
        <f t="shared" si="2189"/>
        <v>2018RFM0Total utdanningsinsentiv</v>
      </c>
      <c r="G2738" s="3">
        <f>'Liste detaljert wide'!I38</f>
        <v>0</v>
      </c>
      <c r="H2738" t="str">
        <f>VLOOKUP(E2738,Def!$B$2:$C$15,2,FALSE)</f>
        <v>Total utdanningsinsentiv</v>
      </c>
      <c r="I2738" s="3">
        <f>IF(A2738='Enheter, modell og år'!$F$2-1,0,G2738-VLOOKUP(A2738-1&amp;B2738&amp;C2738&amp;E2738,$F$2:$G$7561,2,FALSE))</f>
        <v>0</v>
      </c>
      <c r="J2738" s="3">
        <f>IF(A2738='Enheter, modell og år'!$F$2-1,0,VLOOKUP(A2738-1&amp;B2738&amp;C2738&amp;E2738,$F$2:$G$7561,2,FALSE))</f>
        <v>0</v>
      </c>
    </row>
    <row r="2739" spans="1:10" x14ac:dyDescent="0.25">
      <c r="A2739">
        <f t="shared" ref="A2739:C2739" si="2236">A2199</f>
        <v>2018</v>
      </c>
      <c r="B2739" t="str">
        <f t="shared" si="2236"/>
        <v>RFM</v>
      </c>
      <c r="C2739">
        <f t="shared" si="2236"/>
        <v>0</v>
      </c>
      <c r="D2739">
        <f>IFERROR(VLOOKUP(C2739,'Enheter, modell og år'!$A$2:$B$31,2,FALSE),0)</f>
        <v>0</v>
      </c>
      <c r="E2739" t="str">
        <f>'Liste detaljert wide'!$I$1</f>
        <v>Total utdanningsinsentiv</v>
      </c>
      <c r="F2739" t="str">
        <f t="shared" si="2189"/>
        <v>2018RFM0Total utdanningsinsentiv</v>
      </c>
      <c r="G2739" s="3">
        <f>'Liste detaljert wide'!I39</f>
        <v>0</v>
      </c>
      <c r="H2739" t="str">
        <f>VLOOKUP(E2739,Def!$B$2:$C$15,2,FALSE)</f>
        <v>Total utdanningsinsentiv</v>
      </c>
      <c r="I2739" s="3">
        <f>IF(A2739='Enheter, modell og år'!$F$2-1,0,G2739-VLOOKUP(A2739-1&amp;B2739&amp;C2739&amp;E2739,$F$2:$G$7561,2,FALSE))</f>
        <v>0</v>
      </c>
      <c r="J2739" s="3">
        <f>IF(A2739='Enheter, modell og år'!$F$2-1,0,VLOOKUP(A2739-1&amp;B2739&amp;C2739&amp;E2739,$F$2:$G$7561,2,FALSE))</f>
        <v>0</v>
      </c>
    </row>
    <row r="2740" spans="1:10" x14ac:dyDescent="0.25">
      <c r="A2740">
        <f t="shared" ref="A2740:C2740" si="2237">A2200</f>
        <v>2018</v>
      </c>
      <c r="B2740" t="str">
        <f t="shared" si="2237"/>
        <v>RFM</v>
      </c>
      <c r="C2740">
        <f t="shared" si="2237"/>
        <v>0</v>
      </c>
      <c r="D2740">
        <f>IFERROR(VLOOKUP(C2740,'Enheter, modell og år'!$A$2:$B$31,2,FALSE),0)</f>
        <v>0</v>
      </c>
      <c r="E2740" t="str">
        <f>'Liste detaljert wide'!$I$1</f>
        <v>Total utdanningsinsentiv</v>
      </c>
      <c r="F2740" t="str">
        <f t="shared" si="2189"/>
        <v>2018RFM0Total utdanningsinsentiv</v>
      </c>
      <c r="G2740" s="3">
        <f>'Liste detaljert wide'!I40</f>
        <v>0</v>
      </c>
      <c r="H2740" t="str">
        <f>VLOOKUP(E2740,Def!$B$2:$C$15,2,FALSE)</f>
        <v>Total utdanningsinsentiv</v>
      </c>
      <c r="I2740" s="3">
        <f>IF(A2740='Enheter, modell og år'!$F$2-1,0,G2740-VLOOKUP(A2740-1&amp;B2740&amp;C2740&amp;E2740,$F$2:$G$7561,2,FALSE))</f>
        <v>0</v>
      </c>
      <c r="J2740" s="3">
        <f>IF(A2740='Enheter, modell og år'!$F$2-1,0,VLOOKUP(A2740-1&amp;B2740&amp;C2740&amp;E2740,$F$2:$G$7561,2,FALSE))</f>
        <v>0</v>
      </c>
    </row>
    <row r="2741" spans="1:10" x14ac:dyDescent="0.25">
      <c r="A2741">
        <f t="shared" ref="A2741:C2741" si="2238">A2201</f>
        <v>2018</v>
      </c>
      <c r="B2741" t="str">
        <f t="shared" si="2238"/>
        <v>RFM</v>
      </c>
      <c r="C2741">
        <f t="shared" si="2238"/>
        <v>0</v>
      </c>
      <c r="D2741">
        <f>IFERROR(VLOOKUP(C2741,'Enheter, modell og år'!$A$2:$B$31,2,FALSE),0)</f>
        <v>0</v>
      </c>
      <c r="E2741" t="str">
        <f>'Liste detaljert wide'!$I$1</f>
        <v>Total utdanningsinsentiv</v>
      </c>
      <c r="F2741" t="str">
        <f t="shared" si="2189"/>
        <v>2018RFM0Total utdanningsinsentiv</v>
      </c>
      <c r="G2741" s="3">
        <f>'Liste detaljert wide'!I41</f>
        <v>0</v>
      </c>
      <c r="H2741" t="str">
        <f>VLOOKUP(E2741,Def!$B$2:$C$15,2,FALSE)</f>
        <v>Total utdanningsinsentiv</v>
      </c>
      <c r="I2741" s="3">
        <f>IF(A2741='Enheter, modell og år'!$F$2-1,0,G2741-VLOOKUP(A2741-1&amp;B2741&amp;C2741&amp;E2741,$F$2:$G$7561,2,FALSE))</f>
        <v>0</v>
      </c>
      <c r="J2741" s="3">
        <f>IF(A2741='Enheter, modell og år'!$F$2-1,0,VLOOKUP(A2741-1&amp;B2741&amp;C2741&amp;E2741,$F$2:$G$7561,2,FALSE))</f>
        <v>0</v>
      </c>
    </row>
    <row r="2742" spans="1:10" x14ac:dyDescent="0.25">
      <c r="A2742">
        <f t="shared" ref="A2742:C2742" si="2239">A2202</f>
        <v>2018</v>
      </c>
      <c r="B2742" t="str">
        <f t="shared" si="2239"/>
        <v>RFM</v>
      </c>
      <c r="C2742">
        <f t="shared" si="2239"/>
        <v>0</v>
      </c>
      <c r="D2742">
        <f>IFERROR(VLOOKUP(C2742,'Enheter, modell og år'!$A$2:$B$31,2,FALSE),0)</f>
        <v>0</v>
      </c>
      <c r="E2742" t="str">
        <f>'Liste detaljert wide'!$I$1</f>
        <v>Total utdanningsinsentiv</v>
      </c>
      <c r="F2742" t="str">
        <f t="shared" si="2189"/>
        <v>2018RFM0Total utdanningsinsentiv</v>
      </c>
      <c r="G2742" s="3">
        <f>'Liste detaljert wide'!I42</f>
        <v>0</v>
      </c>
      <c r="H2742" t="str">
        <f>VLOOKUP(E2742,Def!$B$2:$C$15,2,FALSE)</f>
        <v>Total utdanningsinsentiv</v>
      </c>
      <c r="I2742" s="3">
        <f>IF(A2742='Enheter, modell og år'!$F$2-1,0,G2742-VLOOKUP(A2742-1&amp;B2742&amp;C2742&amp;E2742,$F$2:$G$7561,2,FALSE))</f>
        <v>0</v>
      </c>
      <c r="J2742" s="3">
        <f>IF(A2742='Enheter, modell og år'!$F$2-1,0,VLOOKUP(A2742-1&amp;B2742&amp;C2742&amp;E2742,$F$2:$G$7561,2,FALSE))</f>
        <v>0</v>
      </c>
    </row>
    <row r="2743" spans="1:10" x14ac:dyDescent="0.25">
      <c r="A2743">
        <f t="shared" ref="A2743:C2743" si="2240">A2203</f>
        <v>2018</v>
      </c>
      <c r="B2743" t="str">
        <f t="shared" si="2240"/>
        <v>RFM</v>
      </c>
      <c r="C2743">
        <f t="shared" si="2240"/>
        <v>0</v>
      </c>
      <c r="D2743">
        <f>IFERROR(VLOOKUP(C2743,'Enheter, modell og år'!$A$2:$B$31,2,FALSE),0)</f>
        <v>0</v>
      </c>
      <c r="E2743" t="str">
        <f>'Liste detaljert wide'!$I$1</f>
        <v>Total utdanningsinsentiv</v>
      </c>
      <c r="F2743" t="str">
        <f t="shared" si="2189"/>
        <v>2018RFM0Total utdanningsinsentiv</v>
      </c>
      <c r="G2743" s="3">
        <f>'Liste detaljert wide'!I43</f>
        <v>0</v>
      </c>
      <c r="H2743" t="str">
        <f>VLOOKUP(E2743,Def!$B$2:$C$15,2,FALSE)</f>
        <v>Total utdanningsinsentiv</v>
      </c>
      <c r="I2743" s="3">
        <f>IF(A2743='Enheter, modell og år'!$F$2-1,0,G2743-VLOOKUP(A2743-1&amp;B2743&amp;C2743&amp;E2743,$F$2:$G$7561,2,FALSE))</f>
        <v>0</v>
      </c>
      <c r="J2743" s="3">
        <f>IF(A2743='Enheter, modell og år'!$F$2-1,0,VLOOKUP(A2743-1&amp;B2743&amp;C2743&amp;E2743,$F$2:$G$7561,2,FALSE))</f>
        <v>0</v>
      </c>
    </row>
    <row r="2744" spans="1:10" x14ac:dyDescent="0.25">
      <c r="A2744">
        <f t="shared" ref="A2744:C2744" si="2241">A2204</f>
        <v>2018</v>
      </c>
      <c r="B2744" t="str">
        <f t="shared" si="2241"/>
        <v>RFM</v>
      </c>
      <c r="C2744">
        <f t="shared" si="2241"/>
        <v>0</v>
      </c>
      <c r="D2744">
        <f>IFERROR(VLOOKUP(C2744,'Enheter, modell og år'!$A$2:$B$31,2,FALSE),0)</f>
        <v>0</v>
      </c>
      <c r="E2744" t="str">
        <f>'Liste detaljert wide'!$I$1</f>
        <v>Total utdanningsinsentiv</v>
      </c>
      <c r="F2744" t="str">
        <f t="shared" si="2189"/>
        <v>2018RFM0Total utdanningsinsentiv</v>
      </c>
      <c r="G2744" s="3">
        <f>'Liste detaljert wide'!I44</f>
        <v>0</v>
      </c>
      <c r="H2744" t="str">
        <f>VLOOKUP(E2744,Def!$B$2:$C$15,2,FALSE)</f>
        <v>Total utdanningsinsentiv</v>
      </c>
      <c r="I2744" s="3">
        <f>IF(A2744='Enheter, modell og år'!$F$2-1,0,G2744-VLOOKUP(A2744-1&amp;B2744&amp;C2744&amp;E2744,$F$2:$G$7561,2,FALSE))</f>
        <v>0</v>
      </c>
      <c r="J2744" s="3">
        <f>IF(A2744='Enheter, modell og år'!$F$2-1,0,VLOOKUP(A2744-1&amp;B2744&amp;C2744&amp;E2744,$F$2:$G$7561,2,FALSE))</f>
        <v>0</v>
      </c>
    </row>
    <row r="2745" spans="1:10" x14ac:dyDescent="0.25">
      <c r="A2745">
        <f t="shared" ref="A2745:C2745" si="2242">A2205</f>
        <v>2018</v>
      </c>
      <c r="B2745" t="str">
        <f t="shared" si="2242"/>
        <v>RFM</v>
      </c>
      <c r="C2745">
        <f t="shared" si="2242"/>
        <v>0</v>
      </c>
      <c r="D2745">
        <f>IFERROR(VLOOKUP(C2745,'Enheter, modell og år'!$A$2:$B$31,2,FALSE),0)</f>
        <v>0</v>
      </c>
      <c r="E2745" t="str">
        <f>'Liste detaljert wide'!$I$1</f>
        <v>Total utdanningsinsentiv</v>
      </c>
      <c r="F2745" t="str">
        <f t="shared" si="2189"/>
        <v>2018RFM0Total utdanningsinsentiv</v>
      </c>
      <c r="G2745" s="3">
        <f>'Liste detaljert wide'!I45</f>
        <v>0</v>
      </c>
      <c r="H2745" t="str">
        <f>VLOOKUP(E2745,Def!$B$2:$C$15,2,FALSE)</f>
        <v>Total utdanningsinsentiv</v>
      </c>
      <c r="I2745" s="3">
        <f>IF(A2745='Enheter, modell og år'!$F$2-1,0,G2745-VLOOKUP(A2745-1&amp;B2745&amp;C2745&amp;E2745,$F$2:$G$7561,2,FALSE))</f>
        <v>0</v>
      </c>
      <c r="J2745" s="3">
        <f>IF(A2745='Enheter, modell og år'!$F$2-1,0,VLOOKUP(A2745-1&amp;B2745&amp;C2745&amp;E2745,$F$2:$G$7561,2,FALSE))</f>
        <v>0</v>
      </c>
    </row>
    <row r="2746" spans="1:10" x14ac:dyDescent="0.25">
      <c r="A2746">
        <f t="shared" ref="A2746:C2746" si="2243">A2206</f>
        <v>2018</v>
      </c>
      <c r="B2746" t="str">
        <f t="shared" si="2243"/>
        <v>RFM</v>
      </c>
      <c r="C2746">
        <f t="shared" si="2243"/>
        <v>0</v>
      </c>
      <c r="D2746">
        <f>IFERROR(VLOOKUP(C2746,'Enheter, modell og år'!$A$2:$B$31,2,FALSE),0)</f>
        <v>0</v>
      </c>
      <c r="E2746" t="str">
        <f>'Liste detaljert wide'!$I$1</f>
        <v>Total utdanningsinsentiv</v>
      </c>
      <c r="F2746" t="str">
        <f t="shared" si="2189"/>
        <v>2018RFM0Total utdanningsinsentiv</v>
      </c>
      <c r="G2746" s="3">
        <f>'Liste detaljert wide'!I46</f>
        <v>0</v>
      </c>
      <c r="H2746" t="str">
        <f>VLOOKUP(E2746,Def!$B$2:$C$15,2,FALSE)</f>
        <v>Total utdanningsinsentiv</v>
      </c>
      <c r="I2746" s="3">
        <f>IF(A2746='Enheter, modell og år'!$F$2-1,0,G2746-VLOOKUP(A2746-1&amp;B2746&amp;C2746&amp;E2746,$F$2:$G$7561,2,FALSE))</f>
        <v>0</v>
      </c>
      <c r="J2746" s="3">
        <f>IF(A2746='Enheter, modell og år'!$F$2-1,0,VLOOKUP(A2746-1&amp;B2746&amp;C2746&amp;E2746,$F$2:$G$7561,2,FALSE))</f>
        <v>0</v>
      </c>
    </row>
    <row r="2747" spans="1:10" x14ac:dyDescent="0.25">
      <c r="A2747">
        <f t="shared" ref="A2747:C2747" si="2244">A2207</f>
        <v>2018</v>
      </c>
      <c r="B2747" t="str">
        <f t="shared" si="2244"/>
        <v>RFM</v>
      </c>
      <c r="C2747">
        <f t="shared" si="2244"/>
        <v>0</v>
      </c>
      <c r="D2747">
        <f>IFERROR(VLOOKUP(C2747,'Enheter, modell og år'!$A$2:$B$31,2,FALSE),0)</f>
        <v>0</v>
      </c>
      <c r="E2747" t="str">
        <f>'Liste detaljert wide'!$I$1</f>
        <v>Total utdanningsinsentiv</v>
      </c>
      <c r="F2747" t="str">
        <f t="shared" si="2189"/>
        <v>2018RFM0Total utdanningsinsentiv</v>
      </c>
      <c r="G2747" s="3">
        <f>'Liste detaljert wide'!I47</f>
        <v>0</v>
      </c>
      <c r="H2747" t="str">
        <f>VLOOKUP(E2747,Def!$B$2:$C$15,2,FALSE)</f>
        <v>Total utdanningsinsentiv</v>
      </c>
      <c r="I2747" s="3">
        <f>IF(A2747='Enheter, modell og år'!$F$2-1,0,G2747-VLOOKUP(A2747-1&amp;B2747&amp;C2747&amp;E2747,$F$2:$G$7561,2,FALSE))</f>
        <v>0</v>
      </c>
      <c r="J2747" s="3">
        <f>IF(A2747='Enheter, modell og år'!$F$2-1,0,VLOOKUP(A2747-1&amp;B2747&amp;C2747&amp;E2747,$F$2:$G$7561,2,FALSE))</f>
        <v>0</v>
      </c>
    </row>
    <row r="2748" spans="1:10" x14ac:dyDescent="0.25">
      <c r="A2748">
        <f t="shared" ref="A2748:C2748" si="2245">A2208</f>
        <v>2018</v>
      </c>
      <c r="B2748" t="str">
        <f t="shared" si="2245"/>
        <v>RFM</v>
      </c>
      <c r="C2748">
        <f t="shared" si="2245"/>
        <v>0</v>
      </c>
      <c r="D2748">
        <f>IFERROR(VLOOKUP(C2748,'Enheter, modell og år'!$A$2:$B$31,2,FALSE),0)</f>
        <v>0</v>
      </c>
      <c r="E2748" t="str">
        <f>'Liste detaljert wide'!$I$1</f>
        <v>Total utdanningsinsentiv</v>
      </c>
      <c r="F2748" t="str">
        <f t="shared" si="2189"/>
        <v>2018RFM0Total utdanningsinsentiv</v>
      </c>
      <c r="G2748" s="3">
        <f>'Liste detaljert wide'!I48</f>
        <v>0</v>
      </c>
      <c r="H2748" t="str">
        <f>VLOOKUP(E2748,Def!$B$2:$C$15,2,FALSE)</f>
        <v>Total utdanningsinsentiv</v>
      </c>
      <c r="I2748" s="3">
        <f>IF(A2748='Enheter, modell og år'!$F$2-1,0,G2748-VLOOKUP(A2748-1&amp;B2748&amp;C2748&amp;E2748,$F$2:$G$7561,2,FALSE))</f>
        <v>0</v>
      </c>
      <c r="J2748" s="3">
        <f>IF(A2748='Enheter, modell og år'!$F$2-1,0,VLOOKUP(A2748-1&amp;B2748&amp;C2748&amp;E2748,$F$2:$G$7561,2,FALSE))</f>
        <v>0</v>
      </c>
    </row>
    <row r="2749" spans="1:10" x14ac:dyDescent="0.25">
      <c r="A2749">
        <f t="shared" ref="A2749:C2749" si="2246">A2209</f>
        <v>2018</v>
      </c>
      <c r="B2749" t="str">
        <f t="shared" si="2246"/>
        <v>RFM</v>
      </c>
      <c r="C2749">
        <f t="shared" si="2246"/>
        <v>0</v>
      </c>
      <c r="D2749">
        <f>IFERROR(VLOOKUP(C2749,'Enheter, modell og år'!$A$2:$B$31,2,FALSE),0)</f>
        <v>0</v>
      </c>
      <c r="E2749" t="str">
        <f>'Liste detaljert wide'!$I$1</f>
        <v>Total utdanningsinsentiv</v>
      </c>
      <c r="F2749" t="str">
        <f t="shared" si="2189"/>
        <v>2018RFM0Total utdanningsinsentiv</v>
      </c>
      <c r="G2749" s="3">
        <f>'Liste detaljert wide'!I49</f>
        <v>0</v>
      </c>
      <c r="H2749" t="str">
        <f>VLOOKUP(E2749,Def!$B$2:$C$15,2,FALSE)</f>
        <v>Total utdanningsinsentiv</v>
      </c>
      <c r="I2749" s="3">
        <f>IF(A2749='Enheter, modell og år'!$F$2-1,0,G2749-VLOOKUP(A2749-1&amp;B2749&amp;C2749&amp;E2749,$F$2:$G$7561,2,FALSE))</f>
        <v>0</v>
      </c>
      <c r="J2749" s="3">
        <f>IF(A2749='Enheter, modell og år'!$F$2-1,0,VLOOKUP(A2749-1&amp;B2749&amp;C2749&amp;E2749,$F$2:$G$7561,2,FALSE))</f>
        <v>0</v>
      </c>
    </row>
    <row r="2750" spans="1:10" x14ac:dyDescent="0.25">
      <c r="A2750">
        <f t="shared" ref="A2750:C2750" si="2247">A2210</f>
        <v>2018</v>
      </c>
      <c r="B2750" t="str">
        <f t="shared" si="2247"/>
        <v>RFM</v>
      </c>
      <c r="C2750">
        <f t="shared" si="2247"/>
        <v>0</v>
      </c>
      <c r="D2750">
        <f>IFERROR(VLOOKUP(C2750,'Enheter, modell og år'!$A$2:$B$31,2,FALSE),0)</f>
        <v>0</v>
      </c>
      <c r="E2750" t="str">
        <f>'Liste detaljert wide'!$I$1</f>
        <v>Total utdanningsinsentiv</v>
      </c>
      <c r="F2750" t="str">
        <f t="shared" si="2189"/>
        <v>2018RFM0Total utdanningsinsentiv</v>
      </c>
      <c r="G2750" s="3">
        <f>'Liste detaljert wide'!I50</f>
        <v>0</v>
      </c>
      <c r="H2750" t="str">
        <f>VLOOKUP(E2750,Def!$B$2:$C$15,2,FALSE)</f>
        <v>Total utdanningsinsentiv</v>
      </c>
      <c r="I2750" s="3">
        <f>IF(A2750='Enheter, modell og år'!$F$2-1,0,G2750-VLOOKUP(A2750-1&amp;B2750&amp;C2750&amp;E2750,$F$2:$G$7561,2,FALSE))</f>
        <v>0</v>
      </c>
      <c r="J2750" s="3">
        <f>IF(A2750='Enheter, modell og år'!$F$2-1,0,VLOOKUP(A2750-1&amp;B2750&amp;C2750&amp;E2750,$F$2:$G$7561,2,FALSE))</f>
        <v>0</v>
      </c>
    </row>
    <row r="2751" spans="1:10" x14ac:dyDescent="0.25">
      <c r="A2751">
        <f t="shared" ref="A2751:C2751" si="2248">A2211</f>
        <v>2018</v>
      </c>
      <c r="B2751" t="str">
        <f t="shared" si="2248"/>
        <v>RFM</v>
      </c>
      <c r="C2751">
        <f t="shared" si="2248"/>
        <v>0</v>
      </c>
      <c r="D2751">
        <f>IFERROR(VLOOKUP(C2751,'Enheter, modell og år'!$A$2:$B$31,2,FALSE),0)</f>
        <v>0</v>
      </c>
      <c r="E2751" t="str">
        <f>'Liste detaljert wide'!$I$1</f>
        <v>Total utdanningsinsentiv</v>
      </c>
      <c r="F2751" t="str">
        <f t="shared" si="2189"/>
        <v>2018RFM0Total utdanningsinsentiv</v>
      </c>
      <c r="G2751" s="3">
        <f>'Liste detaljert wide'!I51</f>
        <v>0</v>
      </c>
      <c r="H2751" t="str">
        <f>VLOOKUP(E2751,Def!$B$2:$C$15,2,FALSE)</f>
        <v>Total utdanningsinsentiv</v>
      </c>
      <c r="I2751" s="3">
        <f>IF(A2751='Enheter, modell og år'!$F$2-1,0,G2751-VLOOKUP(A2751-1&amp;B2751&amp;C2751&amp;E2751,$F$2:$G$7561,2,FALSE))</f>
        <v>0</v>
      </c>
      <c r="J2751" s="3">
        <f>IF(A2751='Enheter, modell og år'!$F$2-1,0,VLOOKUP(A2751-1&amp;B2751&amp;C2751&amp;E2751,$F$2:$G$7561,2,FALSE))</f>
        <v>0</v>
      </c>
    </row>
    <row r="2752" spans="1:10" x14ac:dyDescent="0.25">
      <c r="A2752">
        <f t="shared" ref="A2752:C2752" si="2249">A2212</f>
        <v>2018</v>
      </c>
      <c r="B2752" t="str">
        <f t="shared" si="2249"/>
        <v>RFM</v>
      </c>
      <c r="C2752">
        <f t="shared" si="2249"/>
        <v>0</v>
      </c>
      <c r="D2752">
        <f>IFERROR(VLOOKUP(C2752,'Enheter, modell og år'!$A$2:$B$31,2,FALSE),0)</f>
        <v>0</v>
      </c>
      <c r="E2752" t="str">
        <f>'Liste detaljert wide'!$I$1</f>
        <v>Total utdanningsinsentiv</v>
      </c>
      <c r="F2752" t="str">
        <f t="shared" si="2189"/>
        <v>2018RFM0Total utdanningsinsentiv</v>
      </c>
      <c r="G2752" s="3">
        <f>'Liste detaljert wide'!I52</f>
        <v>0</v>
      </c>
      <c r="H2752" t="str">
        <f>VLOOKUP(E2752,Def!$B$2:$C$15,2,FALSE)</f>
        <v>Total utdanningsinsentiv</v>
      </c>
      <c r="I2752" s="3">
        <f>IF(A2752='Enheter, modell og år'!$F$2-1,0,G2752-VLOOKUP(A2752-1&amp;B2752&amp;C2752&amp;E2752,$F$2:$G$7561,2,FALSE))</f>
        <v>0</v>
      </c>
      <c r="J2752" s="3">
        <f>IF(A2752='Enheter, modell og år'!$F$2-1,0,VLOOKUP(A2752-1&amp;B2752&amp;C2752&amp;E2752,$F$2:$G$7561,2,FALSE))</f>
        <v>0</v>
      </c>
    </row>
    <row r="2753" spans="1:10" x14ac:dyDescent="0.25">
      <c r="A2753">
        <f t="shared" ref="A2753:C2753" si="2250">A2213</f>
        <v>2018</v>
      </c>
      <c r="B2753" t="str">
        <f t="shared" si="2250"/>
        <v>RFM</v>
      </c>
      <c r="C2753">
        <f t="shared" si="2250"/>
        <v>0</v>
      </c>
      <c r="D2753">
        <f>IFERROR(VLOOKUP(C2753,'Enheter, modell og år'!$A$2:$B$31,2,FALSE),0)</f>
        <v>0</v>
      </c>
      <c r="E2753" t="str">
        <f>'Liste detaljert wide'!$I$1</f>
        <v>Total utdanningsinsentiv</v>
      </c>
      <c r="F2753" t="str">
        <f t="shared" si="2189"/>
        <v>2018RFM0Total utdanningsinsentiv</v>
      </c>
      <c r="G2753" s="3">
        <f>'Liste detaljert wide'!I53</f>
        <v>0</v>
      </c>
      <c r="H2753" t="str">
        <f>VLOOKUP(E2753,Def!$B$2:$C$15,2,FALSE)</f>
        <v>Total utdanningsinsentiv</v>
      </c>
      <c r="I2753" s="3">
        <f>IF(A2753='Enheter, modell og år'!$F$2-1,0,G2753-VLOOKUP(A2753-1&amp;B2753&amp;C2753&amp;E2753,$F$2:$G$7561,2,FALSE))</f>
        <v>0</v>
      </c>
      <c r="J2753" s="3">
        <f>IF(A2753='Enheter, modell og år'!$F$2-1,0,VLOOKUP(A2753-1&amp;B2753&amp;C2753&amp;E2753,$F$2:$G$7561,2,FALSE))</f>
        <v>0</v>
      </c>
    </row>
    <row r="2754" spans="1:10" x14ac:dyDescent="0.25">
      <c r="A2754">
        <f t="shared" ref="A2754:C2754" si="2251">A2214</f>
        <v>2018</v>
      </c>
      <c r="B2754" t="str">
        <f t="shared" si="2251"/>
        <v>RFM</v>
      </c>
      <c r="C2754">
        <f t="shared" si="2251"/>
        <v>0</v>
      </c>
      <c r="D2754">
        <f>IFERROR(VLOOKUP(C2754,'Enheter, modell og år'!$A$2:$B$31,2,FALSE),0)</f>
        <v>0</v>
      </c>
      <c r="E2754" t="str">
        <f>'Liste detaljert wide'!$I$1</f>
        <v>Total utdanningsinsentiv</v>
      </c>
      <c r="F2754" t="str">
        <f t="shared" si="2189"/>
        <v>2018RFM0Total utdanningsinsentiv</v>
      </c>
      <c r="G2754" s="3">
        <f>'Liste detaljert wide'!I54</f>
        <v>0</v>
      </c>
      <c r="H2754" t="str">
        <f>VLOOKUP(E2754,Def!$B$2:$C$15,2,FALSE)</f>
        <v>Total utdanningsinsentiv</v>
      </c>
      <c r="I2754" s="3">
        <f>IF(A2754='Enheter, modell og år'!$F$2-1,0,G2754-VLOOKUP(A2754-1&amp;B2754&amp;C2754&amp;E2754,$F$2:$G$7561,2,FALSE))</f>
        <v>0</v>
      </c>
      <c r="J2754" s="3">
        <f>IF(A2754='Enheter, modell og år'!$F$2-1,0,VLOOKUP(A2754-1&amp;B2754&amp;C2754&amp;E2754,$F$2:$G$7561,2,FALSE))</f>
        <v>0</v>
      </c>
    </row>
    <row r="2755" spans="1:10" x14ac:dyDescent="0.25">
      <c r="A2755">
        <f t="shared" ref="A2755:C2755" si="2252">A2215</f>
        <v>2018</v>
      </c>
      <c r="B2755" t="str">
        <f t="shared" si="2252"/>
        <v>RFM</v>
      </c>
      <c r="C2755">
        <f t="shared" si="2252"/>
        <v>0</v>
      </c>
      <c r="D2755">
        <f>IFERROR(VLOOKUP(C2755,'Enheter, modell og år'!$A$2:$B$31,2,FALSE),0)</f>
        <v>0</v>
      </c>
      <c r="E2755" t="str">
        <f>'Liste detaljert wide'!$I$1</f>
        <v>Total utdanningsinsentiv</v>
      </c>
      <c r="F2755" t="str">
        <f t="shared" ref="F2755:F2818" si="2253">A2755&amp;B2755&amp;C2755&amp;E2755</f>
        <v>2018RFM0Total utdanningsinsentiv</v>
      </c>
      <c r="G2755" s="3">
        <f>'Liste detaljert wide'!I55</f>
        <v>0</v>
      </c>
      <c r="H2755" t="str">
        <f>VLOOKUP(E2755,Def!$B$2:$C$15,2,FALSE)</f>
        <v>Total utdanningsinsentiv</v>
      </c>
      <c r="I2755" s="3">
        <f>IF(A2755='Enheter, modell og år'!$F$2-1,0,G2755-VLOOKUP(A2755-1&amp;B2755&amp;C2755&amp;E2755,$F$2:$G$7561,2,FALSE))</f>
        <v>0</v>
      </c>
      <c r="J2755" s="3">
        <f>IF(A2755='Enheter, modell og år'!$F$2-1,0,VLOOKUP(A2755-1&amp;B2755&amp;C2755&amp;E2755,$F$2:$G$7561,2,FALSE))</f>
        <v>0</v>
      </c>
    </row>
    <row r="2756" spans="1:10" x14ac:dyDescent="0.25">
      <c r="A2756">
        <f t="shared" ref="A2756:C2756" si="2254">A2216</f>
        <v>2018</v>
      </c>
      <c r="B2756" t="str">
        <f t="shared" si="2254"/>
        <v>RFM</v>
      </c>
      <c r="C2756">
        <f t="shared" si="2254"/>
        <v>0</v>
      </c>
      <c r="D2756">
        <f>IFERROR(VLOOKUP(C2756,'Enheter, modell og år'!$A$2:$B$31,2,FALSE),0)</f>
        <v>0</v>
      </c>
      <c r="E2756" t="str">
        <f>'Liste detaljert wide'!$I$1</f>
        <v>Total utdanningsinsentiv</v>
      </c>
      <c r="F2756" t="str">
        <f t="shared" si="2253"/>
        <v>2018RFM0Total utdanningsinsentiv</v>
      </c>
      <c r="G2756" s="3">
        <f>'Liste detaljert wide'!I56</f>
        <v>0</v>
      </c>
      <c r="H2756" t="str">
        <f>VLOOKUP(E2756,Def!$B$2:$C$15,2,FALSE)</f>
        <v>Total utdanningsinsentiv</v>
      </c>
      <c r="I2756" s="3">
        <f>IF(A2756='Enheter, modell og år'!$F$2-1,0,G2756-VLOOKUP(A2756-1&amp;B2756&amp;C2756&amp;E2756,$F$2:$G$7561,2,FALSE))</f>
        <v>0</v>
      </c>
      <c r="J2756" s="3">
        <f>IF(A2756='Enheter, modell og år'!$F$2-1,0,VLOOKUP(A2756-1&amp;B2756&amp;C2756&amp;E2756,$F$2:$G$7561,2,FALSE))</f>
        <v>0</v>
      </c>
    </row>
    <row r="2757" spans="1:10" x14ac:dyDescent="0.25">
      <c r="A2757">
        <f t="shared" ref="A2757:C2757" si="2255">A2217</f>
        <v>2018</v>
      </c>
      <c r="B2757" t="str">
        <f t="shared" si="2255"/>
        <v>RFM</v>
      </c>
      <c r="C2757">
        <f t="shared" si="2255"/>
        <v>0</v>
      </c>
      <c r="D2757">
        <f>IFERROR(VLOOKUP(C2757,'Enheter, modell og år'!$A$2:$B$31,2,FALSE),0)</f>
        <v>0</v>
      </c>
      <c r="E2757" t="str">
        <f>'Liste detaljert wide'!$I$1</f>
        <v>Total utdanningsinsentiv</v>
      </c>
      <c r="F2757" t="str">
        <f t="shared" si="2253"/>
        <v>2018RFM0Total utdanningsinsentiv</v>
      </c>
      <c r="G2757" s="3">
        <f>'Liste detaljert wide'!I57</f>
        <v>0</v>
      </c>
      <c r="H2757" t="str">
        <f>VLOOKUP(E2757,Def!$B$2:$C$15,2,FALSE)</f>
        <v>Total utdanningsinsentiv</v>
      </c>
      <c r="I2757" s="3">
        <f>IF(A2757='Enheter, modell og år'!$F$2-1,0,G2757-VLOOKUP(A2757-1&amp;B2757&amp;C2757&amp;E2757,$F$2:$G$7561,2,FALSE))</f>
        <v>0</v>
      </c>
      <c r="J2757" s="3">
        <f>IF(A2757='Enheter, modell og år'!$F$2-1,0,VLOOKUP(A2757-1&amp;B2757&amp;C2757&amp;E2757,$F$2:$G$7561,2,FALSE))</f>
        <v>0</v>
      </c>
    </row>
    <row r="2758" spans="1:10" x14ac:dyDescent="0.25">
      <c r="A2758">
        <f t="shared" ref="A2758:C2758" si="2256">A2218</f>
        <v>2018</v>
      </c>
      <c r="B2758" t="str">
        <f t="shared" si="2256"/>
        <v>RFM</v>
      </c>
      <c r="C2758">
        <f t="shared" si="2256"/>
        <v>0</v>
      </c>
      <c r="D2758">
        <f>IFERROR(VLOOKUP(C2758,'Enheter, modell og år'!$A$2:$B$31,2,FALSE),0)</f>
        <v>0</v>
      </c>
      <c r="E2758" t="str">
        <f>'Liste detaljert wide'!$I$1</f>
        <v>Total utdanningsinsentiv</v>
      </c>
      <c r="F2758" t="str">
        <f t="shared" si="2253"/>
        <v>2018RFM0Total utdanningsinsentiv</v>
      </c>
      <c r="G2758" s="3">
        <f>'Liste detaljert wide'!I58</f>
        <v>0</v>
      </c>
      <c r="H2758" t="str">
        <f>VLOOKUP(E2758,Def!$B$2:$C$15,2,FALSE)</f>
        <v>Total utdanningsinsentiv</v>
      </c>
      <c r="I2758" s="3">
        <f>IF(A2758='Enheter, modell og år'!$F$2-1,0,G2758-VLOOKUP(A2758-1&amp;B2758&amp;C2758&amp;E2758,$F$2:$G$7561,2,FALSE))</f>
        <v>0</v>
      </c>
      <c r="J2758" s="3">
        <f>IF(A2758='Enheter, modell og år'!$F$2-1,0,VLOOKUP(A2758-1&amp;B2758&amp;C2758&amp;E2758,$F$2:$G$7561,2,FALSE))</f>
        <v>0</v>
      </c>
    </row>
    <row r="2759" spans="1:10" x14ac:dyDescent="0.25">
      <c r="A2759">
        <f t="shared" ref="A2759:C2759" si="2257">A2219</f>
        <v>2018</v>
      </c>
      <c r="B2759" t="str">
        <f t="shared" si="2257"/>
        <v>RFM</v>
      </c>
      <c r="C2759">
        <f t="shared" si="2257"/>
        <v>0</v>
      </c>
      <c r="D2759">
        <f>IFERROR(VLOOKUP(C2759,'Enheter, modell og år'!$A$2:$B$31,2,FALSE),0)</f>
        <v>0</v>
      </c>
      <c r="E2759" t="str">
        <f>'Liste detaljert wide'!$I$1</f>
        <v>Total utdanningsinsentiv</v>
      </c>
      <c r="F2759" t="str">
        <f t="shared" si="2253"/>
        <v>2018RFM0Total utdanningsinsentiv</v>
      </c>
      <c r="G2759" s="3">
        <f>'Liste detaljert wide'!I59</f>
        <v>0</v>
      </c>
      <c r="H2759" t="str">
        <f>VLOOKUP(E2759,Def!$B$2:$C$15,2,FALSE)</f>
        <v>Total utdanningsinsentiv</v>
      </c>
      <c r="I2759" s="3">
        <f>IF(A2759='Enheter, modell og år'!$F$2-1,0,G2759-VLOOKUP(A2759-1&amp;B2759&amp;C2759&amp;E2759,$F$2:$G$7561,2,FALSE))</f>
        <v>0</v>
      </c>
      <c r="J2759" s="3">
        <f>IF(A2759='Enheter, modell og år'!$F$2-1,0,VLOOKUP(A2759-1&amp;B2759&amp;C2759&amp;E2759,$F$2:$G$7561,2,FALSE))</f>
        <v>0</v>
      </c>
    </row>
    <row r="2760" spans="1:10" x14ac:dyDescent="0.25">
      <c r="A2760">
        <f t="shared" ref="A2760:C2760" si="2258">A2220</f>
        <v>2018</v>
      </c>
      <c r="B2760" t="str">
        <f t="shared" si="2258"/>
        <v>RFM</v>
      </c>
      <c r="C2760">
        <f t="shared" si="2258"/>
        <v>0</v>
      </c>
      <c r="D2760">
        <f>IFERROR(VLOOKUP(C2760,'Enheter, modell og år'!$A$2:$B$31,2,FALSE),0)</f>
        <v>0</v>
      </c>
      <c r="E2760" t="str">
        <f>'Liste detaljert wide'!$I$1</f>
        <v>Total utdanningsinsentiv</v>
      </c>
      <c r="F2760" t="str">
        <f t="shared" si="2253"/>
        <v>2018RFM0Total utdanningsinsentiv</v>
      </c>
      <c r="G2760" s="3">
        <f>'Liste detaljert wide'!I60</f>
        <v>0</v>
      </c>
      <c r="H2760" t="str">
        <f>VLOOKUP(E2760,Def!$B$2:$C$15,2,FALSE)</f>
        <v>Total utdanningsinsentiv</v>
      </c>
      <c r="I2760" s="3">
        <f>IF(A2760='Enheter, modell og år'!$F$2-1,0,G2760-VLOOKUP(A2760-1&amp;B2760&amp;C2760&amp;E2760,$F$2:$G$7561,2,FALSE))</f>
        <v>0</v>
      </c>
      <c r="J2760" s="3">
        <f>IF(A2760='Enheter, modell og år'!$F$2-1,0,VLOOKUP(A2760-1&amp;B2760&amp;C2760&amp;E2760,$F$2:$G$7561,2,FALSE))</f>
        <v>0</v>
      </c>
    </row>
    <row r="2761" spans="1:10" x14ac:dyDescent="0.25">
      <c r="A2761">
        <f t="shared" ref="A2761:C2761" si="2259">A2221</f>
        <v>2018</v>
      </c>
      <c r="B2761" t="str">
        <f t="shared" si="2259"/>
        <v>RFM</v>
      </c>
      <c r="C2761">
        <f t="shared" si="2259"/>
        <v>0</v>
      </c>
      <c r="D2761">
        <f>IFERROR(VLOOKUP(C2761,'Enheter, modell og år'!$A$2:$B$31,2,FALSE),0)</f>
        <v>0</v>
      </c>
      <c r="E2761" t="str">
        <f>'Liste detaljert wide'!$I$1</f>
        <v>Total utdanningsinsentiv</v>
      </c>
      <c r="F2761" t="str">
        <f t="shared" si="2253"/>
        <v>2018RFM0Total utdanningsinsentiv</v>
      </c>
      <c r="G2761" s="3">
        <f>'Liste detaljert wide'!I61</f>
        <v>0</v>
      </c>
      <c r="H2761" t="str">
        <f>VLOOKUP(E2761,Def!$B$2:$C$15,2,FALSE)</f>
        <v>Total utdanningsinsentiv</v>
      </c>
      <c r="I2761" s="3">
        <f>IF(A2761='Enheter, modell og år'!$F$2-1,0,G2761-VLOOKUP(A2761-1&amp;B2761&amp;C2761&amp;E2761,$F$2:$G$7561,2,FALSE))</f>
        <v>0</v>
      </c>
      <c r="J2761" s="3">
        <f>IF(A2761='Enheter, modell og år'!$F$2-1,0,VLOOKUP(A2761-1&amp;B2761&amp;C2761&amp;E2761,$F$2:$G$7561,2,FALSE))</f>
        <v>0</v>
      </c>
    </row>
    <row r="2762" spans="1:10" x14ac:dyDescent="0.25">
      <c r="A2762">
        <f t="shared" ref="A2762:C2762" si="2260">A2222</f>
        <v>2019</v>
      </c>
      <c r="B2762" t="str">
        <f t="shared" si="2260"/>
        <v>RFM</v>
      </c>
      <c r="C2762">
        <f t="shared" si="2260"/>
        <v>0</v>
      </c>
      <c r="D2762">
        <f>IFERROR(VLOOKUP(C2762,'Enheter, modell og år'!$A$2:$B$31,2,FALSE),0)</f>
        <v>0</v>
      </c>
      <c r="E2762" t="str">
        <f>'Liste detaljert wide'!$I$1</f>
        <v>Total utdanningsinsentiv</v>
      </c>
      <c r="F2762" t="str">
        <f t="shared" si="2253"/>
        <v>2019RFM0Total utdanningsinsentiv</v>
      </c>
      <c r="G2762" s="3">
        <f>'Liste detaljert wide'!I62</f>
        <v>0</v>
      </c>
      <c r="H2762" t="str">
        <f>VLOOKUP(E2762,Def!$B$2:$C$15,2,FALSE)</f>
        <v>Total utdanningsinsentiv</v>
      </c>
      <c r="I2762" s="3">
        <f>IF(A2762='Enheter, modell og år'!$F$2-1,0,G2762-VLOOKUP(A2762-1&amp;B2762&amp;C2762&amp;E2762,$F$2:$G$7561,2,FALSE))</f>
        <v>0</v>
      </c>
      <c r="J2762" s="3">
        <f>IF(A2762='Enheter, modell og år'!$F$2-1,0,VLOOKUP(A2762-1&amp;B2762&amp;C2762&amp;E2762,$F$2:$G$7561,2,FALSE))</f>
        <v>0</v>
      </c>
    </row>
    <row r="2763" spans="1:10" x14ac:dyDescent="0.25">
      <c r="A2763">
        <f t="shared" ref="A2763:C2763" si="2261">A2223</f>
        <v>2019</v>
      </c>
      <c r="B2763" t="str">
        <f t="shared" si="2261"/>
        <v>RFM</v>
      </c>
      <c r="C2763">
        <f t="shared" si="2261"/>
        <v>0</v>
      </c>
      <c r="D2763">
        <f>IFERROR(VLOOKUP(C2763,'Enheter, modell og år'!$A$2:$B$31,2,FALSE),0)</f>
        <v>0</v>
      </c>
      <c r="E2763" t="str">
        <f>'Liste detaljert wide'!$I$1</f>
        <v>Total utdanningsinsentiv</v>
      </c>
      <c r="F2763" t="str">
        <f t="shared" si="2253"/>
        <v>2019RFM0Total utdanningsinsentiv</v>
      </c>
      <c r="G2763" s="3">
        <f>'Liste detaljert wide'!I63</f>
        <v>0</v>
      </c>
      <c r="H2763" t="str">
        <f>VLOOKUP(E2763,Def!$B$2:$C$15,2,FALSE)</f>
        <v>Total utdanningsinsentiv</v>
      </c>
      <c r="I2763" s="3">
        <f>IF(A2763='Enheter, modell og år'!$F$2-1,0,G2763-VLOOKUP(A2763-1&amp;B2763&amp;C2763&amp;E2763,$F$2:$G$7561,2,FALSE))</f>
        <v>0</v>
      </c>
      <c r="J2763" s="3">
        <f>IF(A2763='Enheter, modell og år'!$F$2-1,0,VLOOKUP(A2763-1&amp;B2763&amp;C2763&amp;E2763,$F$2:$G$7561,2,FALSE))</f>
        <v>0</v>
      </c>
    </row>
    <row r="2764" spans="1:10" x14ac:dyDescent="0.25">
      <c r="A2764">
        <f t="shared" ref="A2764:C2764" si="2262">A2224</f>
        <v>2019</v>
      </c>
      <c r="B2764" t="str">
        <f t="shared" si="2262"/>
        <v>RFM</v>
      </c>
      <c r="C2764">
        <f t="shared" si="2262"/>
        <v>0</v>
      </c>
      <c r="D2764">
        <f>IFERROR(VLOOKUP(C2764,'Enheter, modell og år'!$A$2:$B$31,2,FALSE),0)</f>
        <v>0</v>
      </c>
      <c r="E2764" t="str">
        <f>'Liste detaljert wide'!$I$1</f>
        <v>Total utdanningsinsentiv</v>
      </c>
      <c r="F2764" t="str">
        <f t="shared" si="2253"/>
        <v>2019RFM0Total utdanningsinsentiv</v>
      </c>
      <c r="G2764" s="3">
        <f>'Liste detaljert wide'!I64</f>
        <v>0</v>
      </c>
      <c r="H2764" t="str">
        <f>VLOOKUP(E2764,Def!$B$2:$C$15,2,FALSE)</f>
        <v>Total utdanningsinsentiv</v>
      </c>
      <c r="I2764" s="3">
        <f>IF(A2764='Enheter, modell og år'!$F$2-1,0,G2764-VLOOKUP(A2764-1&amp;B2764&amp;C2764&amp;E2764,$F$2:$G$7561,2,FALSE))</f>
        <v>0</v>
      </c>
      <c r="J2764" s="3">
        <f>IF(A2764='Enheter, modell og år'!$F$2-1,0,VLOOKUP(A2764-1&amp;B2764&amp;C2764&amp;E2764,$F$2:$G$7561,2,FALSE))</f>
        <v>0</v>
      </c>
    </row>
    <row r="2765" spans="1:10" x14ac:dyDescent="0.25">
      <c r="A2765">
        <f t="shared" ref="A2765:C2765" si="2263">A2225</f>
        <v>2019</v>
      </c>
      <c r="B2765" t="str">
        <f t="shared" si="2263"/>
        <v>RFM</v>
      </c>
      <c r="C2765">
        <f t="shared" si="2263"/>
        <v>0</v>
      </c>
      <c r="D2765">
        <f>IFERROR(VLOOKUP(C2765,'Enheter, modell og år'!$A$2:$B$31,2,FALSE),0)</f>
        <v>0</v>
      </c>
      <c r="E2765" t="str">
        <f>'Liste detaljert wide'!$I$1</f>
        <v>Total utdanningsinsentiv</v>
      </c>
      <c r="F2765" t="str">
        <f t="shared" si="2253"/>
        <v>2019RFM0Total utdanningsinsentiv</v>
      </c>
      <c r="G2765" s="3">
        <f>'Liste detaljert wide'!I65</f>
        <v>0</v>
      </c>
      <c r="H2765" t="str">
        <f>VLOOKUP(E2765,Def!$B$2:$C$15,2,FALSE)</f>
        <v>Total utdanningsinsentiv</v>
      </c>
      <c r="I2765" s="3">
        <f>IF(A2765='Enheter, modell og år'!$F$2-1,0,G2765-VLOOKUP(A2765-1&amp;B2765&amp;C2765&amp;E2765,$F$2:$G$7561,2,FALSE))</f>
        <v>0</v>
      </c>
      <c r="J2765" s="3">
        <f>IF(A2765='Enheter, modell og år'!$F$2-1,0,VLOOKUP(A2765-1&amp;B2765&amp;C2765&amp;E2765,$F$2:$G$7561,2,FALSE))</f>
        <v>0</v>
      </c>
    </row>
    <row r="2766" spans="1:10" x14ac:dyDescent="0.25">
      <c r="A2766">
        <f t="shared" ref="A2766:C2766" si="2264">A2226</f>
        <v>2019</v>
      </c>
      <c r="B2766" t="str">
        <f t="shared" si="2264"/>
        <v>RFM</v>
      </c>
      <c r="C2766">
        <f t="shared" si="2264"/>
        <v>0</v>
      </c>
      <c r="D2766">
        <f>IFERROR(VLOOKUP(C2766,'Enheter, modell og år'!$A$2:$B$31,2,FALSE),0)</f>
        <v>0</v>
      </c>
      <c r="E2766" t="str">
        <f>'Liste detaljert wide'!$I$1</f>
        <v>Total utdanningsinsentiv</v>
      </c>
      <c r="F2766" t="str">
        <f t="shared" si="2253"/>
        <v>2019RFM0Total utdanningsinsentiv</v>
      </c>
      <c r="G2766" s="3">
        <f>'Liste detaljert wide'!I66</f>
        <v>0</v>
      </c>
      <c r="H2766" t="str">
        <f>VLOOKUP(E2766,Def!$B$2:$C$15,2,FALSE)</f>
        <v>Total utdanningsinsentiv</v>
      </c>
      <c r="I2766" s="3">
        <f>IF(A2766='Enheter, modell og år'!$F$2-1,0,G2766-VLOOKUP(A2766-1&amp;B2766&amp;C2766&amp;E2766,$F$2:$G$7561,2,FALSE))</f>
        <v>0</v>
      </c>
      <c r="J2766" s="3">
        <f>IF(A2766='Enheter, modell og år'!$F$2-1,0,VLOOKUP(A2766-1&amp;B2766&amp;C2766&amp;E2766,$F$2:$G$7561,2,FALSE))</f>
        <v>0</v>
      </c>
    </row>
    <row r="2767" spans="1:10" x14ac:dyDescent="0.25">
      <c r="A2767">
        <f t="shared" ref="A2767:C2767" si="2265">A2227</f>
        <v>2019</v>
      </c>
      <c r="B2767" t="str">
        <f t="shared" si="2265"/>
        <v>RFM</v>
      </c>
      <c r="C2767">
        <f t="shared" si="2265"/>
        <v>0</v>
      </c>
      <c r="D2767">
        <f>IFERROR(VLOOKUP(C2767,'Enheter, modell og år'!$A$2:$B$31,2,FALSE),0)</f>
        <v>0</v>
      </c>
      <c r="E2767" t="str">
        <f>'Liste detaljert wide'!$I$1</f>
        <v>Total utdanningsinsentiv</v>
      </c>
      <c r="F2767" t="str">
        <f t="shared" si="2253"/>
        <v>2019RFM0Total utdanningsinsentiv</v>
      </c>
      <c r="G2767" s="3">
        <f>'Liste detaljert wide'!I67</f>
        <v>0</v>
      </c>
      <c r="H2767" t="str">
        <f>VLOOKUP(E2767,Def!$B$2:$C$15,2,FALSE)</f>
        <v>Total utdanningsinsentiv</v>
      </c>
      <c r="I2767" s="3">
        <f>IF(A2767='Enheter, modell og år'!$F$2-1,0,G2767-VLOOKUP(A2767-1&amp;B2767&amp;C2767&amp;E2767,$F$2:$G$7561,2,FALSE))</f>
        <v>0</v>
      </c>
      <c r="J2767" s="3">
        <f>IF(A2767='Enheter, modell og år'!$F$2-1,0,VLOOKUP(A2767-1&amp;B2767&amp;C2767&amp;E2767,$F$2:$G$7561,2,FALSE))</f>
        <v>0</v>
      </c>
    </row>
    <row r="2768" spans="1:10" x14ac:dyDescent="0.25">
      <c r="A2768">
        <f t="shared" ref="A2768:C2768" si="2266">A2228</f>
        <v>2019</v>
      </c>
      <c r="B2768" t="str">
        <f t="shared" si="2266"/>
        <v>RFM</v>
      </c>
      <c r="C2768">
        <f t="shared" si="2266"/>
        <v>0</v>
      </c>
      <c r="D2768">
        <f>IFERROR(VLOOKUP(C2768,'Enheter, modell og år'!$A$2:$B$31,2,FALSE),0)</f>
        <v>0</v>
      </c>
      <c r="E2768" t="str">
        <f>'Liste detaljert wide'!$I$1</f>
        <v>Total utdanningsinsentiv</v>
      </c>
      <c r="F2768" t="str">
        <f t="shared" si="2253"/>
        <v>2019RFM0Total utdanningsinsentiv</v>
      </c>
      <c r="G2768" s="3">
        <f>'Liste detaljert wide'!I68</f>
        <v>0</v>
      </c>
      <c r="H2768" t="str">
        <f>VLOOKUP(E2768,Def!$B$2:$C$15,2,FALSE)</f>
        <v>Total utdanningsinsentiv</v>
      </c>
      <c r="I2768" s="3">
        <f>IF(A2768='Enheter, modell og år'!$F$2-1,0,G2768-VLOOKUP(A2768-1&amp;B2768&amp;C2768&amp;E2768,$F$2:$G$7561,2,FALSE))</f>
        <v>0</v>
      </c>
      <c r="J2768" s="3">
        <f>IF(A2768='Enheter, modell og år'!$F$2-1,0,VLOOKUP(A2768-1&amp;B2768&amp;C2768&amp;E2768,$F$2:$G$7561,2,FALSE))</f>
        <v>0</v>
      </c>
    </row>
    <row r="2769" spans="1:10" x14ac:dyDescent="0.25">
      <c r="A2769">
        <f t="shared" ref="A2769:C2769" si="2267">A2229</f>
        <v>2019</v>
      </c>
      <c r="B2769" t="str">
        <f t="shared" si="2267"/>
        <v>RFM</v>
      </c>
      <c r="C2769">
        <f t="shared" si="2267"/>
        <v>0</v>
      </c>
      <c r="D2769">
        <f>IFERROR(VLOOKUP(C2769,'Enheter, modell og år'!$A$2:$B$31,2,FALSE),0)</f>
        <v>0</v>
      </c>
      <c r="E2769" t="str">
        <f>'Liste detaljert wide'!$I$1</f>
        <v>Total utdanningsinsentiv</v>
      </c>
      <c r="F2769" t="str">
        <f t="shared" si="2253"/>
        <v>2019RFM0Total utdanningsinsentiv</v>
      </c>
      <c r="G2769" s="3">
        <f>'Liste detaljert wide'!I69</f>
        <v>0</v>
      </c>
      <c r="H2769" t="str">
        <f>VLOOKUP(E2769,Def!$B$2:$C$15,2,FALSE)</f>
        <v>Total utdanningsinsentiv</v>
      </c>
      <c r="I2769" s="3">
        <f>IF(A2769='Enheter, modell og år'!$F$2-1,0,G2769-VLOOKUP(A2769-1&amp;B2769&amp;C2769&amp;E2769,$F$2:$G$7561,2,FALSE))</f>
        <v>0</v>
      </c>
      <c r="J2769" s="3">
        <f>IF(A2769='Enheter, modell og år'!$F$2-1,0,VLOOKUP(A2769-1&amp;B2769&amp;C2769&amp;E2769,$F$2:$G$7561,2,FALSE))</f>
        <v>0</v>
      </c>
    </row>
    <row r="2770" spans="1:10" x14ac:dyDescent="0.25">
      <c r="A2770">
        <f t="shared" ref="A2770:C2770" si="2268">A2230</f>
        <v>2019</v>
      </c>
      <c r="B2770" t="str">
        <f t="shared" si="2268"/>
        <v>RFM</v>
      </c>
      <c r="C2770">
        <f t="shared" si="2268"/>
        <v>0</v>
      </c>
      <c r="D2770">
        <f>IFERROR(VLOOKUP(C2770,'Enheter, modell og år'!$A$2:$B$31,2,FALSE),0)</f>
        <v>0</v>
      </c>
      <c r="E2770" t="str">
        <f>'Liste detaljert wide'!$I$1</f>
        <v>Total utdanningsinsentiv</v>
      </c>
      <c r="F2770" t="str">
        <f t="shared" si="2253"/>
        <v>2019RFM0Total utdanningsinsentiv</v>
      </c>
      <c r="G2770" s="3">
        <f>'Liste detaljert wide'!I70</f>
        <v>0</v>
      </c>
      <c r="H2770" t="str">
        <f>VLOOKUP(E2770,Def!$B$2:$C$15,2,FALSE)</f>
        <v>Total utdanningsinsentiv</v>
      </c>
      <c r="I2770" s="3">
        <f>IF(A2770='Enheter, modell og år'!$F$2-1,0,G2770-VLOOKUP(A2770-1&amp;B2770&amp;C2770&amp;E2770,$F$2:$G$7561,2,FALSE))</f>
        <v>0</v>
      </c>
      <c r="J2770" s="3">
        <f>IF(A2770='Enheter, modell og år'!$F$2-1,0,VLOOKUP(A2770-1&amp;B2770&amp;C2770&amp;E2770,$F$2:$G$7561,2,FALSE))</f>
        <v>0</v>
      </c>
    </row>
    <row r="2771" spans="1:10" x14ac:dyDescent="0.25">
      <c r="A2771">
        <f t="shared" ref="A2771:C2771" si="2269">A2231</f>
        <v>2019</v>
      </c>
      <c r="B2771" t="str">
        <f t="shared" si="2269"/>
        <v>RFM</v>
      </c>
      <c r="C2771">
        <f t="shared" si="2269"/>
        <v>0</v>
      </c>
      <c r="D2771">
        <f>IFERROR(VLOOKUP(C2771,'Enheter, modell og år'!$A$2:$B$31,2,FALSE),0)</f>
        <v>0</v>
      </c>
      <c r="E2771" t="str">
        <f>'Liste detaljert wide'!$I$1</f>
        <v>Total utdanningsinsentiv</v>
      </c>
      <c r="F2771" t="str">
        <f t="shared" si="2253"/>
        <v>2019RFM0Total utdanningsinsentiv</v>
      </c>
      <c r="G2771" s="3">
        <f>'Liste detaljert wide'!I71</f>
        <v>0</v>
      </c>
      <c r="H2771" t="str">
        <f>VLOOKUP(E2771,Def!$B$2:$C$15,2,FALSE)</f>
        <v>Total utdanningsinsentiv</v>
      </c>
      <c r="I2771" s="3">
        <f>IF(A2771='Enheter, modell og år'!$F$2-1,0,G2771-VLOOKUP(A2771-1&amp;B2771&amp;C2771&amp;E2771,$F$2:$G$7561,2,FALSE))</f>
        <v>0</v>
      </c>
      <c r="J2771" s="3">
        <f>IF(A2771='Enheter, modell og år'!$F$2-1,0,VLOOKUP(A2771-1&amp;B2771&amp;C2771&amp;E2771,$F$2:$G$7561,2,FALSE))</f>
        <v>0</v>
      </c>
    </row>
    <row r="2772" spans="1:10" x14ac:dyDescent="0.25">
      <c r="A2772">
        <f t="shared" ref="A2772:C2772" si="2270">A2232</f>
        <v>2019</v>
      </c>
      <c r="B2772" t="str">
        <f t="shared" si="2270"/>
        <v>RFM</v>
      </c>
      <c r="C2772">
        <f t="shared" si="2270"/>
        <v>0</v>
      </c>
      <c r="D2772">
        <f>IFERROR(VLOOKUP(C2772,'Enheter, modell og år'!$A$2:$B$31,2,FALSE),0)</f>
        <v>0</v>
      </c>
      <c r="E2772" t="str">
        <f>'Liste detaljert wide'!$I$1</f>
        <v>Total utdanningsinsentiv</v>
      </c>
      <c r="F2772" t="str">
        <f t="shared" si="2253"/>
        <v>2019RFM0Total utdanningsinsentiv</v>
      </c>
      <c r="G2772" s="3">
        <f>'Liste detaljert wide'!I72</f>
        <v>0</v>
      </c>
      <c r="H2772" t="str">
        <f>VLOOKUP(E2772,Def!$B$2:$C$15,2,FALSE)</f>
        <v>Total utdanningsinsentiv</v>
      </c>
      <c r="I2772" s="3">
        <f>IF(A2772='Enheter, modell og år'!$F$2-1,0,G2772-VLOOKUP(A2772-1&amp;B2772&amp;C2772&amp;E2772,$F$2:$G$7561,2,FALSE))</f>
        <v>0</v>
      </c>
      <c r="J2772" s="3">
        <f>IF(A2772='Enheter, modell og år'!$F$2-1,0,VLOOKUP(A2772-1&amp;B2772&amp;C2772&amp;E2772,$F$2:$G$7561,2,FALSE))</f>
        <v>0</v>
      </c>
    </row>
    <row r="2773" spans="1:10" x14ac:dyDescent="0.25">
      <c r="A2773">
        <f t="shared" ref="A2773:C2773" si="2271">A2233</f>
        <v>2019</v>
      </c>
      <c r="B2773" t="str">
        <f t="shared" si="2271"/>
        <v>RFM</v>
      </c>
      <c r="C2773">
        <f t="shared" si="2271"/>
        <v>0</v>
      </c>
      <c r="D2773">
        <f>IFERROR(VLOOKUP(C2773,'Enheter, modell og år'!$A$2:$B$31,2,FALSE),0)</f>
        <v>0</v>
      </c>
      <c r="E2773" t="str">
        <f>'Liste detaljert wide'!$I$1</f>
        <v>Total utdanningsinsentiv</v>
      </c>
      <c r="F2773" t="str">
        <f t="shared" si="2253"/>
        <v>2019RFM0Total utdanningsinsentiv</v>
      </c>
      <c r="G2773" s="3">
        <f>'Liste detaljert wide'!I73</f>
        <v>0</v>
      </c>
      <c r="H2773" t="str">
        <f>VLOOKUP(E2773,Def!$B$2:$C$15,2,FALSE)</f>
        <v>Total utdanningsinsentiv</v>
      </c>
      <c r="I2773" s="3">
        <f>IF(A2773='Enheter, modell og år'!$F$2-1,0,G2773-VLOOKUP(A2773-1&amp;B2773&amp;C2773&amp;E2773,$F$2:$G$7561,2,FALSE))</f>
        <v>0</v>
      </c>
      <c r="J2773" s="3">
        <f>IF(A2773='Enheter, modell og år'!$F$2-1,0,VLOOKUP(A2773-1&amp;B2773&amp;C2773&amp;E2773,$F$2:$G$7561,2,FALSE))</f>
        <v>0</v>
      </c>
    </row>
    <row r="2774" spans="1:10" x14ac:dyDescent="0.25">
      <c r="A2774">
        <f t="shared" ref="A2774:C2774" si="2272">A2234</f>
        <v>2019</v>
      </c>
      <c r="B2774" t="str">
        <f t="shared" si="2272"/>
        <v>RFM</v>
      </c>
      <c r="C2774">
        <f t="shared" si="2272"/>
        <v>0</v>
      </c>
      <c r="D2774">
        <f>IFERROR(VLOOKUP(C2774,'Enheter, modell og år'!$A$2:$B$31,2,FALSE),0)</f>
        <v>0</v>
      </c>
      <c r="E2774" t="str">
        <f>'Liste detaljert wide'!$I$1</f>
        <v>Total utdanningsinsentiv</v>
      </c>
      <c r="F2774" t="str">
        <f t="shared" si="2253"/>
        <v>2019RFM0Total utdanningsinsentiv</v>
      </c>
      <c r="G2774" s="3">
        <f>'Liste detaljert wide'!I74</f>
        <v>0</v>
      </c>
      <c r="H2774" t="str">
        <f>VLOOKUP(E2774,Def!$B$2:$C$15,2,FALSE)</f>
        <v>Total utdanningsinsentiv</v>
      </c>
      <c r="I2774" s="3">
        <f>IF(A2774='Enheter, modell og år'!$F$2-1,0,G2774-VLOOKUP(A2774-1&amp;B2774&amp;C2774&amp;E2774,$F$2:$G$7561,2,FALSE))</f>
        <v>0</v>
      </c>
      <c r="J2774" s="3">
        <f>IF(A2774='Enheter, modell og år'!$F$2-1,0,VLOOKUP(A2774-1&amp;B2774&amp;C2774&amp;E2774,$F$2:$G$7561,2,FALSE))</f>
        <v>0</v>
      </c>
    </row>
    <row r="2775" spans="1:10" x14ac:dyDescent="0.25">
      <c r="A2775">
        <f t="shared" ref="A2775:C2775" si="2273">A2235</f>
        <v>2019</v>
      </c>
      <c r="B2775" t="str">
        <f t="shared" si="2273"/>
        <v>RFM</v>
      </c>
      <c r="C2775">
        <f t="shared" si="2273"/>
        <v>0</v>
      </c>
      <c r="D2775">
        <f>IFERROR(VLOOKUP(C2775,'Enheter, modell og år'!$A$2:$B$31,2,FALSE),0)</f>
        <v>0</v>
      </c>
      <c r="E2775" t="str">
        <f>'Liste detaljert wide'!$I$1</f>
        <v>Total utdanningsinsentiv</v>
      </c>
      <c r="F2775" t="str">
        <f t="shared" si="2253"/>
        <v>2019RFM0Total utdanningsinsentiv</v>
      </c>
      <c r="G2775" s="3">
        <f>'Liste detaljert wide'!I75</f>
        <v>0</v>
      </c>
      <c r="H2775" t="str">
        <f>VLOOKUP(E2775,Def!$B$2:$C$15,2,FALSE)</f>
        <v>Total utdanningsinsentiv</v>
      </c>
      <c r="I2775" s="3">
        <f>IF(A2775='Enheter, modell og år'!$F$2-1,0,G2775-VLOOKUP(A2775-1&amp;B2775&amp;C2775&amp;E2775,$F$2:$G$7561,2,FALSE))</f>
        <v>0</v>
      </c>
      <c r="J2775" s="3">
        <f>IF(A2775='Enheter, modell og år'!$F$2-1,0,VLOOKUP(A2775-1&amp;B2775&amp;C2775&amp;E2775,$F$2:$G$7561,2,FALSE))</f>
        <v>0</v>
      </c>
    </row>
    <row r="2776" spans="1:10" x14ac:dyDescent="0.25">
      <c r="A2776">
        <f t="shared" ref="A2776:C2776" si="2274">A2236</f>
        <v>2019</v>
      </c>
      <c r="B2776" t="str">
        <f t="shared" si="2274"/>
        <v>RFM</v>
      </c>
      <c r="C2776">
        <f t="shared" si="2274"/>
        <v>0</v>
      </c>
      <c r="D2776">
        <f>IFERROR(VLOOKUP(C2776,'Enheter, modell og år'!$A$2:$B$31,2,FALSE),0)</f>
        <v>0</v>
      </c>
      <c r="E2776" t="str">
        <f>'Liste detaljert wide'!$I$1</f>
        <v>Total utdanningsinsentiv</v>
      </c>
      <c r="F2776" t="str">
        <f t="shared" si="2253"/>
        <v>2019RFM0Total utdanningsinsentiv</v>
      </c>
      <c r="G2776" s="3">
        <f>'Liste detaljert wide'!I76</f>
        <v>0</v>
      </c>
      <c r="H2776" t="str">
        <f>VLOOKUP(E2776,Def!$B$2:$C$15,2,FALSE)</f>
        <v>Total utdanningsinsentiv</v>
      </c>
      <c r="I2776" s="3">
        <f>IF(A2776='Enheter, modell og år'!$F$2-1,0,G2776-VLOOKUP(A2776-1&amp;B2776&amp;C2776&amp;E2776,$F$2:$G$7561,2,FALSE))</f>
        <v>0</v>
      </c>
      <c r="J2776" s="3">
        <f>IF(A2776='Enheter, modell og år'!$F$2-1,0,VLOOKUP(A2776-1&amp;B2776&amp;C2776&amp;E2776,$F$2:$G$7561,2,FALSE))</f>
        <v>0</v>
      </c>
    </row>
    <row r="2777" spans="1:10" x14ac:dyDescent="0.25">
      <c r="A2777">
        <f t="shared" ref="A2777:C2777" si="2275">A2237</f>
        <v>2019</v>
      </c>
      <c r="B2777" t="str">
        <f t="shared" si="2275"/>
        <v>RFM</v>
      </c>
      <c r="C2777">
        <f t="shared" si="2275"/>
        <v>0</v>
      </c>
      <c r="D2777">
        <f>IFERROR(VLOOKUP(C2777,'Enheter, modell og år'!$A$2:$B$31,2,FALSE),0)</f>
        <v>0</v>
      </c>
      <c r="E2777" t="str">
        <f>'Liste detaljert wide'!$I$1</f>
        <v>Total utdanningsinsentiv</v>
      </c>
      <c r="F2777" t="str">
        <f t="shared" si="2253"/>
        <v>2019RFM0Total utdanningsinsentiv</v>
      </c>
      <c r="G2777" s="3">
        <f>'Liste detaljert wide'!I77</f>
        <v>0</v>
      </c>
      <c r="H2777" t="str">
        <f>VLOOKUP(E2777,Def!$B$2:$C$15,2,FALSE)</f>
        <v>Total utdanningsinsentiv</v>
      </c>
      <c r="I2777" s="3">
        <f>IF(A2777='Enheter, modell og år'!$F$2-1,0,G2777-VLOOKUP(A2777-1&amp;B2777&amp;C2777&amp;E2777,$F$2:$G$7561,2,FALSE))</f>
        <v>0</v>
      </c>
      <c r="J2777" s="3">
        <f>IF(A2777='Enheter, modell og år'!$F$2-1,0,VLOOKUP(A2777-1&amp;B2777&amp;C2777&amp;E2777,$F$2:$G$7561,2,FALSE))</f>
        <v>0</v>
      </c>
    </row>
    <row r="2778" spans="1:10" x14ac:dyDescent="0.25">
      <c r="A2778">
        <f t="shared" ref="A2778:C2778" si="2276">A2238</f>
        <v>2019</v>
      </c>
      <c r="B2778" t="str">
        <f t="shared" si="2276"/>
        <v>RFM</v>
      </c>
      <c r="C2778">
        <f t="shared" si="2276"/>
        <v>0</v>
      </c>
      <c r="D2778">
        <f>IFERROR(VLOOKUP(C2778,'Enheter, modell og år'!$A$2:$B$31,2,FALSE),0)</f>
        <v>0</v>
      </c>
      <c r="E2778" t="str">
        <f>'Liste detaljert wide'!$I$1</f>
        <v>Total utdanningsinsentiv</v>
      </c>
      <c r="F2778" t="str">
        <f t="shared" si="2253"/>
        <v>2019RFM0Total utdanningsinsentiv</v>
      </c>
      <c r="G2778" s="3">
        <f>'Liste detaljert wide'!I78</f>
        <v>0</v>
      </c>
      <c r="H2778" t="str">
        <f>VLOOKUP(E2778,Def!$B$2:$C$15,2,FALSE)</f>
        <v>Total utdanningsinsentiv</v>
      </c>
      <c r="I2778" s="3">
        <f>IF(A2778='Enheter, modell og år'!$F$2-1,0,G2778-VLOOKUP(A2778-1&amp;B2778&amp;C2778&amp;E2778,$F$2:$G$7561,2,FALSE))</f>
        <v>0</v>
      </c>
      <c r="J2778" s="3">
        <f>IF(A2778='Enheter, modell og år'!$F$2-1,0,VLOOKUP(A2778-1&amp;B2778&amp;C2778&amp;E2778,$F$2:$G$7561,2,FALSE))</f>
        <v>0</v>
      </c>
    </row>
    <row r="2779" spans="1:10" x14ac:dyDescent="0.25">
      <c r="A2779">
        <f t="shared" ref="A2779:C2779" si="2277">A2239</f>
        <v>2019</v>
      </c>
      <c r="B2779" t="str">
        <f t="shared" si="2277"/>
        <v>RFM</v>
      </c>
      <c r="C2779">
        <f t="shared" si="2277"/>
        <v>0</v>
      </c>
      <c r="D2779">
        <f>IFERROR(VLOOKUP(C2779,'Enheter, modell og år'!$A$2:$B$31,2,FALSE),0)</f>
        <v>0</v>
      </c>
      <c r="E2779" t="str">
        <f>'Liste detaljert wide'!$I$1</f>
        <v>Total utdanningsinsentiv</v>
      </c>
      <c r="F2779" t="str">
        <f t="shared" si="2253"/>
        <v>2019RFM0Total utdanningsinsentiv</v>
      </c>
      <c r="G2779" s="3">
        <f>'Liste detaljert wide'!I79</f>
        <v>0</v>
      </c>
      <c r="H2779" t="str">
        <f>VLOOKUP(E2779,Def!$B$2:$C$15,2,FALSE)</f>
        <v>Total utdanningsinsentiv</v>
      </c>
      <c r="I2779" s="3">
        <f>IF(A2779='Enheter, modell og år'!$F$2-1,0,G2779-VLOOKUP(A2779-1&amp;B2779&amp;C2779&amp;E2779,$F$2:$G$7561,2,FALSE))</f>
        <v>0</v>
      </c>
      <c r="J2779" s="3">
        <f>IF(A2779='Enheter, modell og år'!$F$2-1,0,VLOOKUP(A2779-1&amp;B2779&amp;C2779&amp;E2779,$F$2:$G$7561,2,FALSE))</f>
        <v>0</v>
      </c>
    </row>
    <row r="2780" spans="1:10" x14ac:dyDescent="0.25">
      <c r="A2780">
        <f t="shared" ref="A2780:C2780" si="2278">A2240</f>
        <v>2019</v>
      </c>
      <c r="B2780" t="str">
        <f t="shared" si="2278"/>
        <v>RFM</v>
      </c>
      <c r="C2780">
        <f t="shared" si="2278"/>
        <v>0</v>
      </c>
      <c r="D2780">
        <f>IFERROR(VLOOKUP(C2780,'Enheter, modell og år'!$A$2:$B$31,2,FALSE),0)</f>
        <v>0</v>
      </c>
      <c r="E2780" t="str">
        <f>'Liste detaljert wide'!$I$1</f>
        <v>Total utdanningsinsentiv</v>
      </c>
      <c r="F2780" t="str">
        <f t="shared" si="2253"/>
        <v>2019RFM0Total utdanningsinsentiv</v>
      </c>
      <c r="G2780" s="3">
        <f>'Liste detaljert wide'!I80</f>
        <v>0</v>
      </c>
      <c r="H2780" t="str">
        <f>VLOOKUP(E2780,Def!$B$2:$C$15,2,FALSE)</f>
        <v>Total utdanningsinsentiv</v>
      </c>
      <c r="I2780" s="3">
        <f>IF(A2780='Enheter, modell og år'!$F$2-1,0,G2780-VLOOKUP(A2780-1&amp;B2780&amp;C2780&amp;E2780,$F$2:$G$7561,2,FALSE))</f>
        <v>0</v>
      </c>
      <c r="J2780" s="3">
        <f>IF(A2780='Enheter, modell og år'!$F$2-1,0,VLOOKUP(A2780-1&amp;B2780&amp;C2780&amp;E2780,$F$2:$G$7561,2,FALSE))</f>
        <v>0</v>
      </c>
    </row>
    <row r="2781" spans="1:10" x14ac:dyDescent="0.25">
      <c r="A2781">
        <f t="shared" ref="A2781:C2781" si="2279">A2241</f>
        <v>2019</v>
      </c>
      <c r="B2781" t="str">
        <f t="shared" si="2279"/>
        <v>RFM</v>
      </c>
      <c r="C2781">
        <f t="shared" si="2279"/>
        <v>0</v>
      </c>
      <c r="D2781">
        <f>IFERROR(VLOOKUP(C2781,'Enheter, modell og år'!$A$2:$B$31,2,FALSE),0)</f>
        <v>0</v>
      </c>
      <c r="E2781" t="str">
        <f>'Liste detaljert wide'!$I$1</f>
        <v>Total utdanningsinsentiv</v>
      </c>
      <c r="F2781" t="str">
        <f t="shared" si="2253"/>
        <v>2019RFM0Total utdanningsinsentiv</v>
      </c>
      <c r="G2781" s="3">
        <f>'Liste detaljert wide'!I81</f>
        <v>0</v>
      </c>
      <c r="H2781" t="str">
        <f>VLOOKUP(E2781,Def!$B$2:$C$15,2,FALSE)</f>
        <v>Total utdanningsinsentiv</v>
      </c>
      <c r="I2781" s="3">
        <f>IF(A2781='Enheter, modell og år'!$F$2-1,0,G2781-VLOOKUP(A2781-1&amp;B2781&amp;C2781&amp;E2781,$F$2:$G$7561,2,FALSE))</f>
        <v>0</v>
      </c>
      <c r="J2781" s="3">
        <f>IF(A2781='Enheter, modell og år'!$F$2-1,0,VLOOKUP(A2781-1&amp;B2781&amp;C2781&amp;E2781,$F$2:$G$7561,2,FALSE))</f>
        <v>0</v>
      </c>
    </row>
    <row r="2782" spans="1:10" x14ac:dyDescent="0.25">
      <c r="A2782">
        <f t="shared" ref="A2782:C2782" si="2280">A2242</f>
        <v>2019</v>
      </c>
      <c r="B2782" t="str">
        <f t="shared" si="2280"/>
        <v>RFM</v>
      </c>
      <c r="C2782">
        <f t="shared" si="2280"/>
        <v>0</v>
      </c>
      <c r="D2782">
        <f>IFERROR(VLOOKUP(C2782,'Enheter, modell og år'!$A$2:$B$31,2,FALSE),0)</f>
        <v>0</v>
      </c>
      <c r="E2782" t="str">
        <f>'Liste detaljert wide'!$I$1</f>
        <v>Total utdanningsinsentiv</v>
      </c>
      <c r="F2782" t="str">
        <f t="shared" si="2253"/>
        <v>2019RFM0Total utdanningsinsentiv</v>
      </c>
      <c r="G2782" s="3">
        <f>'Liste detaljert wide'!I82</f>
        <v>0</v>
      </c>
      <c r="H2782" t="str">
        <f>VLOOKUP(E2782,Def!$B$2:$C$15,2,FALSE)</f>
        <v>Total utdanningsinsentiv</v>
      </c>
      <c r="I2782" s="3">
        <f>IF(A2782='Enheter, modell og år'!$F$2-1,0,G2782-VLOOKUP(A2782-1&amp;B2782&amp;C2782&amp;E2782,$F$2:$G$7561,2,FALSE))</f>
        <v>0</v>
      </c>
      <c r="J2782" s="3">
        <f>IF(A2782='Enheter, modell og år'!$F$2-1,0,VLOOKUP(A2782-1&amp;B2782&amp;C2782&amp;E2782,$F$2:$G$7561,2,FALSE))</f>
        <v>0</v>
      </c>
    </row>
    <row r="2783" spans="1:10" x14ac:dyDescent="0.25">
      <c r="A2783">
        <f t="shared" ref="A2783:C2783" si="2281">A2243</f>
        <v>2019</v>
      </c>
      <c r="B2783" t="str">
        <f t="shared" si="2281"/>
        <v>RFM</v>
      </c>
      <c r="C2783">
        <f t="shared" si="2281"/>
        <v>0</v>
      </c>
      <c r="D2783">
        <f>IFERROR(VLOOKUP(C2783,'Enheter, modell og år'!$A$2:$B$31,2,FALSE),0)</f>
        <v>0</v>
      </c>
      <c r="E2783" t="str">
        <f>'Liste detaljert wide'!$I$1</f>
        <v>Total utdanningsinsentiv</v>
      </c>
      <c r="F2783" t="str">
        <f t="shared" si="2253"/>
        <v>2019RFM0Total utdanningsinsentiv</v>
      </c>
      <c r="G2783" s="3">
        <f>'Liste detaljert wide'!I83</f>
        <v>0</v>
      </c>
      <c r="H2783" t="str">
        <f>VLOOKUP(E2783,Def!$B$2:$C$15,2,FALSE)</f>
        <v>Total utdanningsinsentiv</v>
      </c>
      <c r="I2783" s="3">
        <f>IF(A2783='Enheter, modell og år'!$F$2-1,0,G2783-VLOOKUP(A2783-1&amp;B2783&amp;C2783&amp;E2783,$F$2:$G$7561,2,FALSE))</f>
        <v>0</v>
      </c>
      <c r="J2783" s="3">
        <f>IF(A2783='Enheter, modell og år'!$F$2-1,0,VLOOKUP(A2783-1&amp;B2783&amp;C2783&amp;E2783,$F$2:$G$7561,2,FALSE))</f>
        <v>0</v>
      </c>
    </row>
    <row r="2784" spans="1:10" x14ac:dyDescent="0.25">
      <c r="A2784">
        <f t="shared" ref="A2784:C2784" si="2282">A2244</f>
        <v>2019</v>
      </c>
      <c r="B2784" t="str">
        <f t="shared" si="2282"/>
        <v>RFM</v>
      </c>
      <c r="C2784">
        <f t="shared" si="2282"/>
        <v>0</v>
      </c>
      <c r="D2784">
        <f>IFERROR(VLOOKUP(C2784,'Enheter, modell og år'!$A$2:$B$31,2,FALSE),0)</f>
        <v>0</v>
      </c>
      <c r="E2784" t="str">
        <f>'Liste detaljert wide'!$I$1</f>
        <v>Total utdanningsinsentiv</v>
      </c>
      <c r="F2784" t="str">
        <f t="shared" si="2253"/>
        <v>2019RFM0Total utdanningsinsentiv</v>
      </c>
      <c r="G2784" s="3">
        <f>'Liste detaljert wide'!I84</f>
        <v>0</v>
      </c>
      <c r="H2784" t="str">
        <f>VLOOKUP(E2784,Def!$B$2:$C$15,2,FALSE)</f>
        <v>Total utdanningsinsentiv</v>
      </c>
      <c r="I2784" s="3">
        <f>IF(A2784='Enheter, modell og år'!$F$2-1,0,G2784-VLOOKUP(A2784-1&amp;B2784&amp;C2784&amp;E2784,$F$2:$G$7561,2,FALSE))</f>
        <v>0</v>
      </c>
      <c r="J2784" s="3">
        <f>IF(A2784='Enheter, modell og år'!$F$2-1,0,VLOOKUP(A2784-1&amp;B2784&amp;C2784&amp;E2784,$F$2:$G$7561,2,FALSE))</f>
        <v>0</v>
      </c>
    </row>
    <row r="2785" spans="1:10" x14ac:dyDescent="0.25">
      <c r="A2785">
        <f t="shared" ref="A2785:C2785" si="2283">A2245</f>
        <v>2019</v>
      </c>
      <c r="B2785" t="str">
        <f t="shared" si="2283"/>
        <v>RFM</v>
      </c>
      <c r="C2785">
        <f t="shared" si="2283"/>
        <v>0</v>
      </c>
      <c r="D2785">
        <f>IFERROR(VLOOKUP(C2785,'Enheter, modell og år'!$A$2:$B$31,2,FALSE),0)</f>
        <v>0</v>
      </c>
      <c r="E2785" t="str">
        <f>'Liste detaljert wide'!$I$1</f>
        <v>Total utdanningsinsentiv</v>
      </c>
      <c r="F2785" t="str">
        <f t="shared" si="2253"/>
        <v>2019RFM0Total utdanningsinsentiv</v>
      </c>
      <c r="G2785" s="3">
        <f>'Liste detaljert wide'!I85</f>
        <v>0</v>
      </c>
      <c r="H2785" t="str">
        <f>VLOOKUP(E2785,Def!$B$2:$C$15,2,FALSE)</f>
        <v>Total utdanningsinsentiv</v>
      </c>
      <c r="I2785" s="3">
        <f>IF(A2785='Enheter, modell og år'!$F$2-1,0,G2785-VLOOKUP(A2785-1&amp;B2785&amp;C2785&amp;E2785,$F$2:$G$7561,2,FALSE))</f>
        <v>0</v>
      </c>
      <c r="J2785" s="3">
        <f>IF(A2785='Enheter, modell og år'!$F$2-1,0,VLOOKUP(A2785-1&amp;B2785&amp;C2785&amp;E2785,$F$2:$G$7561,2,FALSE))</f>
        <v>0</v>
      </c>
    </row>
    <row r="2786" spans="1:10" x14ac:dyDescent="0.25">
      <c r="A2786">
        <f t="shared" ref="A2786:C2786" si="2284">A2246</f>
        <v>2019</v>
      </c>
      <c r="B2786" t="str">
        <f t="shared" si="2284"/>
        <v>RFM</v>
      </c>
      <c r="C2786">
        <f t="shared" si="2284"/>
        <v>0</v>
      </c>
      <c r="D2786">
        <f>IFERROR(VLOOKUP(C2786,'Enheter, modell og år'!$A$2:$B$31,2,FALSE),0)</f>
        <v>0</v>
      </c>
      <c r="E2786" t="str">
        <f>'Liste detaljert wide'!$I$1</f>
        <v>Total utdanningsinsentiv</v>
      </c>
      <c r="F2786" t="str">
        <f t="shared" si="2253"/>
        <v>2019RFM0Total utdanningsinsentiv</v>
      </c>
      <c r="G2786" s="3">
        <f>'Liste detaljert wide'!I86</f>
        <v>0</v>
      </c>
      <c r="H2786" t="str">
        <f>VLOOKUP(E2786,Def!$B$2:$C$15,2,FALSE)</f>
        <v>Total utdanningsinsentiv</v>
      </c>
      <c r="I2786" s="3">
        <f>IF(A2786='Enheter, modell og år'!$F$2-1,0,G2786-VLOOKUP(A2786-1&amp;B2786&amp;C2786&amp;E2786,$F$2:$G$7561,2,FALSE))</f>
        <v>0</v>
      </c>
      <c r="J2786" s="3">
        <f>IF(A2786='Enheter, modell og år'!$F$2-1,0,VLOOKUP(A2786-1&amp;B2786&amp;C2786&amp;E2786,$F$2:$G$7561,2,FALSE))</f>
        <v>0</v>
      </c>
    </row>
    <row r="2787" spans="1:10" x14ac:dyDescent="0.25">
      <c r="A2787">
        <f t="shared" ref="A2787:C2787" si="2285">A2247</f>
        <v>2019</v>
      </c>
      <c r="B2787" t="str">
        <f t="shared" si="2285"/>
        <v>RFM</v>
      </c>
      <c r="C2787">
        <f t="shared" si="2285"/>
        <v>0</v>
      </c>
      <c r="D2787">
        <f>IFERROR(VLOOKUP(C2787,'Enheter, modell og år'!$A$2:$B$31,2,FALSE),0)</f>
        <v>0</v>
      </c>
      <c r="E2787" t="str">
        <f>'Liste detaljert wide'!$I$1</f>
        <v>Total utdanningsinsentiv</v>
      </c>
      <c r="F2787" t="str">
        <f t="shared" si="2253"/>
        <v>2019RFM0Total utdanningsinsentiv</v>
      </c>
      <c r="G2787" s="3">
        <f>'Liste detaljert wide'!I87</f>
        <v>0</v>
      </c>
      <c r="H2787" t="str">
        <f>VLOOKUP(E2787,Def!$B$2:$C$15,2,FALSE)</f>
        <v>Total utdanningsinsentiv</v>
      </c>
      <c r="I2787" s="3">
        <f>IF(A2787='Enheter, modell og år'!$F$2-1,0,G2787-VLOOKUP(A2787-1&amp;B2787&amp;C2787&amp;E2787,$F$2:$G$7561,2,FALSE))</f>
        <v>0</v>
      </c>
      <c r="J2787" s="3">
        <f>IF(A2787='Enheter, modell og år'!$F$2-1,0,VLOOKUP(A2787-1&amp;B2787&amp;C2787&amp;E2787,$F$2:$G$7561,2,FALSE))</f>
        <v>0</v>
      </c>
    </row>
    <row r="2788" spans="1:10" x14ac:dyDescent="0.25">
      <c r="A2788">
        <f t="shared" ref="A2788:C2788" si="2286">A2248</f>
        <v>2019</v>
      </c>
      <c r="B2788" t="str">
        <f t="shared" si="2286"/>
        <v>RFM</v>
      </c>
      <c r="C2788">
        <f t="shared" si="2286"/>
        <v>0</v>
      </c>
      <c r="D2788">
        <f>IFERROR(VLOOKUP(C2788,'Enheter, modell og år'!$A$2:$B$31,2,FALSE),0)</f>
        <v>0</v>
      </c>
      <c r="E2788" t="str">
        <f>'Liste detaljert wide'!$I$1</f>
        <v>Total utdanningsinsentiv</v>
      </c>
      <c r="F2788" t="str">
        <f t="shared" si="2253"/>
        <v>2019RFM0Total utdanningsinsentiv</v>
      </c>
      <c r="G2788" s="3">
        <f>'Liste detaljert wide'!I88</f>
        <v>0</v>
      </c>
      <c r="H2788" t="str">
        <f>VLOOKUP(E2788,Def!$B$2:$C$15,2,FALSE)</f>
        <v>Total utdanningsinsentiv</v>
      </c>
      <c r="I2788" s="3">
        <f>IF(A2788='Enheter, modell og år'!$F$2-1,0,G2788-VLOOKUP(A2788-1&amp;B2788&amp;C2788&amp;E2788,$F$2:$G$7561,2,FALSE))</f>
        <v>0</v>
      </c>
      <c r="J2788" s="3">
        <f>IF(A2788='Enheter, modell og år'!$F$2-1,0,VLOOKUP(A2788-1&amp;B2788&amp;C2788&amp;E2788,$F$2:$G$7561,2,FALSE))</f>
        <v>0</v>
      </c>
    </row>
    <row r="2789" spans="1:10" x14ac:dyDescent="0.25">
      <c r="A2789">
        <f t="shared" ref="A2789:C2789" si="2287">A2249</f>
        <v>2019</v>
      </c>
      <c r="B2789" t="str">
        <f t="shared" si="2287"/>
        <v>RFM</v>
      </c>
      <c r="C2789">
        <f t="shared" si="2287"/>
        <v>0</v>
      </c>
      <c r="D2789">
        <f>IFERROR(VLOOKUP(C2789,'Enheter, modell og år'!$A$2:$B$31,2,FALSE),0)</f>
        <v>0</v>
      </c>
      <c r="E2789" t="str">
        <f>'Liste detaljert wide'!$I$1</f>
        <v>Total utdanningsinsentiv</v>
      </c>
      <c r="F2789" t="str">
        <f t="shared" si="2253"/>
        <v>2019RFM0Total utdanningsinsentiv</v>
      </c>
      <c r="G2789" s="3">
        <f>'Liste detaljert wide'!I89</f>
        <v>0</v>
      </c>
      <c r="H2789" t="str">
        <f>VLOOKUP(E2789,Def!$B$2:$C$15,2,FALSE)</f>
        <v>Total utdanningsinsentiv</v>
      </c>
      <c r="I2789" s="3">
        <f>IF(A2789='Enheter, modell og år'!$F$2-1,0,G2789-VLOOKUP(A2789-1&amp;B2789&amp;C2789&amp;E2789,$F$2:$G$7561,2,FALSE))</f>
        <v>0</v>
      </c>
      <c r="J2789" s="3">
        <f>IF(A2789='Enheter, modell og år'!$F$2-1,0,VLOOKUP(A2789-1&amp;B2789&amp;C2789&amp;E2789,$F$2:$G$7561,2,FALSE))</f>
        <v>0</v>
      </c>
    </row>
    <row r="2790" spans="1:10" x14ac:dyDescent="0.25">
      <c r="A2790">
        <f t="shared" ref="A2790:C2790" si="2288">A2250</f>
        <v>2019</v>
      </c>
      <c r="B2790" t="str">
        <f t="shared" si="2288"/>
        <v>RFM</v>
      </c>
      <c r="C2790">
        <f t="shared" si="2288"/>
        <v>0</v>
      </c>
      <c r="D2790">
        <f>IFERROR(VLOOKUP(C2790,'Enheter, modell og år'!$A$2:$B$31,2,FALSE),0)</f>
        <v>0</v>
      </c>
      <c r="E2790" t="str">
        <f>'Liste detaljert wide'!$I$1</f>
        <v>Total utdanningsinsentiv</v>
      </c>
      <c r="F2790" t="str">
        <f t="shared" si="2253"/>
        <v>2019RFM0Total utdanningsinsentiv</v>
      </c>
      <c r="G2790" s="3">
        <f>'Liste detaljert wide'!I90</f>
        <v>0</v>
      </c>
      <c r="H2790" t="str">
        <f>VLOOKUP(E2790,Def!$B$2:$C$15,2,FALSE)</f>
        <v>Total utdanningsinsentiv</v>
      </c>
      <c r="I2790" s="3">
        <f>IF(A2790='Enheter, modell og år'!$F$2-1,0,G2790-VLOOKUP(A2790-1&amp;B2790&amp;C2790&amp;E2790,$F$2:$G$7561,2,FALSE))</f>
        <v>0</v>
      </c>
      <c r="J2790" s="3">
        <f>IF(A2790='Enheter, modell og år'!$F$2-1,0,VLOOKUP(A2790-1&amp;B2790&amp;C2790&amp;E2790,$F$2:$G$7561,2,FALSE))</f>
        <v>0</v>
      </c>
    </row>
    <row r="2791" spans="1:10" x14ac:dyDescent="0.25">
      <c r="A2791">
        <f t="shared" ref="A2791:C2791" si="2289">A2251</f>
        <v>2019</v>
      </c>
      <c r="B2791" t="str">
        <f t="shared" si="2289"/>
        <v>RFM</v>
      </c>
      <c r="C2791">
        <f t="shared" si="2289"/>
        <v>0</v>
      </c>
      <c r="D2791">
        <f>IFERROR(VLOOKUP(C2791,'Enheter, modell og år'!$A$2:$B$31,2,FALSE),0)</f>
        <v>0</v>
      </c>
      <c r="E2791" t="str">
        <f>'Liste detaljert wide'!$I$1</f>
        <v>Total utdanningsinsentiv</v>
      </c>
      <c r="F2791" t="str">
        <f t="shared" si="2253"/>
        <v>2019RFM0Total utdanningsinsentiv</v>
      </c>
      <c r="G2791" s="3">
        <f>'Liste detaljert wide'!I91</f>
        <v>0</v>
      </c>
      <c r="H2791" t="str">
        <f>VLOOKUP(E2791,Def!$B$2:$C$15,2,FALSE)</f>
        <v>Total utdanningsinsentiv</v>
      </c>
      <c r="I2791" s="3">
        <f>IF(A2791='Enheter, modell og år'!$F$2-1,0,G2791-VLOOKUP(A2791-1&amp;B2791&amp;C2791&amp;E2791,$F$2:$G$7561,2,FALSE))</f>
        <v>0</v>
      </c>
      <c r="J2791" s="3">
        <f>IF(A2791='Enheter, modell og år'!$F$2-1,0,VLOOKUP(A2791-1&amp;B2791&amp;C2791&amp;E2791,$F$2:$G$7561,2,FALSE))</f>
        <v>0</v>
      </c>
    </row>
    <row r="2792" spans="1:10" x14ac:dyDescent="0.25">
      <c r="A2792">
        <f t="shared" ref="A2792:C2792" si="2290">A2252</f>
        <v>2020</v>
      </c>
      <c r="B2792" t="str">
        <f t="shared" si="2290"/>
        <v>RFM</v>
      </c>
      <c r="C2792">
        <f t="shared" si="2290"/>
        <v>0</v>
      </c>
      <c r="D2792">
        <f>IFERROR(VLOOKUP(C2792,'Enheter, modell og år'!$A$2:$B$31,2,FALSE),0)</f>
        <v>0</v>
      </c>
      <c r="E2792" t="str">
        <f>'Liste detaljert wide'!$I$1</f>
        <v>Total utdanningsinsentiv</v>
      </c>
      <c r="F2792" t="str">
        <f t="shared" si="2253"/>
        <v>2020RFM0Total utdanningsinsentiv</v>
      </c>
      <c r="G2792" s="3">
        <f>'Liste detaljert wide'!I92</f>
        <v>0</v>
      </c>
      <c r="H2792" t="str">
        <f>VLOOKUP(E2792,Def!$B$2:$C$15,2,FALSE)</f>
        <v>Total utdanningsinsentiv</v>
      </c>
      <c r="I2792" s="3">
        <f>IF(A2792='Enheter, modell og år'!$F$2-1,0,G2792-VLOOKUP(A2792-1&amp;B2792&amp;C2792&amp;E2792,$F$2:$G$7561,2,FALSE))</f>
        <v>0</v>
      </c>
      <c r="J2792" s="3">
        <f>IF(A2792='Enheter, modell og år'!$F$2-1,0,VLOOKUP(A2792-1&amp;B2792&amp;C2792&amp;E2792,$F$2:$G$7561,2,FALSE))</f>
        <v>0</v>
      </c>
    </row>
    <row r="2793" spans="1:10" x14ac:dyDescent="0.25">
      <c r="A2793">
        <f t="shared" ref="A2793:C2793" si="2291">A2253</f>
        <v>2020</v>
      </c>
      <c r="B2793" t="str">
        <f t="shared" si="2291"/>
        <v>RFM</v>
      </c>
      <c r="C2793">
        <f t="shared" si="2291"/>
        <v>0</v>
      </c>
      <c r="D2793">
        <f>IFERROR(VLOOKUP(C2793,'Enheter, modell og år'!$A$2:$B$31,2,FALSE),0)</f>
        <v>0</v>
      </c>
      <c r="E2793" t="str">
        <f>'Liste detaljert wide'!$I$1</f>
        <v>Total utdanningsinsentiv</v>
      </c>
      <c r="F2793" t="str">
        <f t="shared" si="2253"/>
        <v>2020RFM0Total utdanningsinsentiv</v>
      </c>
      <c r="G2793" s="3">
        <f>'Liste detaljert wide'!I93</f>
        <v>0</v>
      </c>
      <c r="H2793" t="str">
        <f>VLOOKUP(E2793,Def!$B$2:$C$15,2,FALSE)</f>
        <v>Total utdanningsinsentiv</v>
      </c>
      <c r="I2793" s="3">
        <f>IF(A2793='Enheter, modell og år'!$F$2-1,0,G2793-VLOOKUP(A2793-1&amp;B2793&amp;C2793&amp;E2793,$F$2:$G$7561,2,FALSE))</f>
        <v>0</v>
      </c>
      <c r="J2793" s="3">
        <f>IF(A2793='Enheter, modell og år'!$F$2-1,0,VLOOKUP(A2793-1&amp;B2793&amp;C2793&amp;E2793,$F$2:$G$7561,2,FALSE))</f>
        <v>0</v>
      </c>
    </row>
    <row r="2794" spans="1:10" x14ac:dyDescent="0.25">
      <c r="A2794">
        <f t="shared" ref="A2794:C2794" si="2292">A2254</f>
        <v>2020</v>
      </c>
      <c r="B2794" t="str">
        <f t="shared" si="2292"/>
        <v>RFM</v>
      </c>
      <c r="C2794">
        <f t="shared" si="2292"/>
        <v>0</v>
      </c>
      <c r="D2794">
        <f>IFERROR(VLOOKUP(C2794,'Enheter, modell og år'!$A$2:$B$31,2,FALSE),0)</f>
        <v>0</v>
      </c>
      <c r="E2794" t="str">
        <f>'Liste detaljert wide'!$I$1</f>
        <v>Total utdanningsinsentiv</v>
      </c>
      <c r="F2794" t="str">
        <f t="shared" si="2253"/>
        <v>2020RFM0Total utdanningsinsentiv</v>
      </c>
      <c r="G2794" s="3">
        <f>'Liste detaljert wide'!I94</f>
        <v>0</v>
      </c>
      <c r="H2794" t="str">
        <f>VLOOKUP(E2794,Def!$B$2:$C$15,2,FALSE)</f>
        <v>Total utdanningsinsentiv</v>
      </c>
      <c r="I2794" s="3">
        <f>IF(A2794='Enheter, modell og år'!$F$2-1,0,G2794-VLOOKUP(A2794-1&amp;B2794&amp;C2794&amp;E2794,$F$2:$G$7561,2,FALSE))</f>
        <v>0</v>
      </c>
      <c r="J2794" s="3">
        <f>IF(A2794='Enheter, modell og år'!$F$2-1,0,VLOOKUP(A2794-1&amp;B2794&amp;C2794&amp;E2794,$F$2:$G$7561,2,FALSE))</f>
        <v>0</v>
      </c>
    </row>
    <row r="2795" spans="1:10" x14ac:dyDescent="0.25">
      <c r="A2795">
        <f t="shared" ref="A2795:C2795" si="2293">A2255</f>
        <v>2020</v>
      </c>
      <c r="B2795" t="str">
        <f t="shared" si="2293"/>
        <v>RFM</v>
      </c>
      <c r="C2795">
        <f t="shared" si="2293"/>
        <v>0</v>
      </c>
      <c r="D2795">
        <f>IFERROR(VLOOKUP(C2795,'Enheter, modell og år'!$A$2:$B$31,2,FALSE),0)</f>
        <v>0</v>
      </c>
      <c r="E2795" t="str">
        <f>'Liste detaljert wide'!$I$1</f>
        <v>Total utdanningsinsentiv</v>
      </c>
      <c r="F2795" t="str">
        <f t="shared" si="2253"/>
        <v>2020RFM0Total utdanningsinsentiv</v>
      </c>
      <c r="G2795" s="3">
        <f>'Liste detaljert wide'!I95</f>
        <v>0</v>
      </c>
      <c r="H2795" t="str">
        <f>VLOOKUP(E2795,Def!$B$2:$C$15,2,FALSE)</f>
        <v>Total utdanningsinsentiv</v>
      </c>
      <c r="I2795" s="3">
        <f>IF(A2795='Enheter, modell og år'!$F$2-1,0,G2795-VLOOKUP(A2795-1&amp;B2795&amp;C2795&amp;E2795,$F$2:$G$7561,2,FALSE))</f>
        <v>0</v>
      </c>
      <c r="J2795" s="3">
        <f>IF(A2795='Enheter, modell og år'!$F$2-1,0,VLOOKUP(A2795-1&amp;B2795&amp;C2795&amp;E2795,$F$2:$G$7561,2,FALSE))</f>
        <v>0</v>
      </c>
    </row>
    <row r="2796" spans="1:10" x14ac:dyDescent="0.25">
      <c r="A2796">
        <f t="shared" ref="A2796:C2796" si="2294">A2256</f>
        <v>2020</v>
      </c>
      <c r="B2796" t="str">
        <f t="shared" si="2294"/>
        <v>RFM</v>
      </c>
      <c r="C2796">
        <f t="shared" si="2294"/>
        <v>0</v>
      </c>
      <c r="D2796">
        <f>IFERROR(VLOOKUP(C2796,'Enheter, modell og år'!$A$2:$B$31,2,FALSE),0)</f>
        <v>0</v>
      </c>
      <c r="E2796" t="str">
        <f>'Liste detaljert wide'!$I$1</f>
        <v>Total utdanningsinsentiv</v>
      </c>
      <c r="F2796" t="str">
        <f t="shared" si="2253"/>
        <v>2020RFM0Total utdanningsinsentiv</v>
      </c>
      <c r="G2796" s="3">
        <f>'Liste detaljert wide'!I96</f>
        <v>0</v>
      </c>
      <c r="H2796" t="str">
        <f>VLOOKUP(E2796,Def!$B$2:$C$15,2,FALSE)</f>
        <v>Total utdanningsinsentiv</v>
      </c>
      <c r="I2796" s="3">
        <f>IF(A2796='Enheter, modell og år'!$F$2-1,0,G2796-VLOOKUP(A2796-1&amp;B2796&amp;C2796&amp;E2796,$F$2:$G$7561,2,FALSE))</f>
        <v>0</v>
      </c>
      <c r="J2796" s="3">
        <f>IF(A2796='Enheter, modell og år'!$F$2-1,0,VLOOKUP(A2796-1&amp;B2796&amp;C2796&amp;E2796,$F$2:$G$7561,2,FALSE))</f>
        <v>0</v>
      </c>
    </row>
    <row r="2797" spans="1:10" x14ac:dyDescent="0.25">
      <c r="A2797">
        <f t="shared" ref="A2797:C2797" si="2295">A2257</f>
        <v>2020</v>
      </c>
      <c r="B2797" t="str">
        <f t="shared" si="2295"/>
        <v>RFM</v>
      </c>
      <c r="C2797">
        <f t="shared" si="2295"/>
        <v>0</v>
      </c>
      <c r="D2797">
        <f>IFERROR(VLOOKUP(C2797,'Enheter, modell og år'!$A$2:$B$31,2,FALSE),0)</f>
        <v>0</v>
      </c>
      <c r="E2797" t="str">
        <f>'Liste detaljert wide'!$I$1</f>
        <v>Total utdanningsinsentiv</v>
      </c>
      <c r="F2797" t="str">
        <f t="shared" si="2253"/>
        <v>2020RFM0Total utdanningsinsentiv</v>
      </c>
      <c r="G2797" s="3">
        <f>'Liste detaljert wide'!I97</f>
        <v>0</v>
      </c>
      <c r="H2797" t="str">
        <f>VLOOKUP(E2797,Def!$B$2:$C$15,2,FALSE)</f>
        <v>Total utdanningsinsentiv</v>
      </c>
      <c r="I2797" s="3">
        <f>IF(A2797='Enheter, modell og år'!$F$2-1,0,G2797-VLOOKUP(A2797-1&amp;B2797&amp;C2797&amp;E2797,$F$2:$G$7561,2,FALSE))</f>
        <v>0</v>
      </c>
      <c r="J2797" s="3">
        <f>IF(A2797='Enheter, modell og år'!$F$2-1,0,VLOOKUP(A2797-1&amp;B2797&amp;C2797&amp;E2797,$F$2:$G$7561,2,FALSE))</f>
        <v>0</v>
      </c>
    </row>
    <row r="2798" spans="1:10" x14ac:dyDescent="0.25">
      <c r="A2798">
        <f t="shared" ref="A2798:C2798" si="2296">A2258</f>
        <v>2020</v>
      </c>
      <c r="B2798" t="str">
        <f t="shared" si="2296"/>
        <v>RFM</v>
      </c>
      <c r="C2798">
        <f t="shared" si="2296"/>
        <v>0</v>
      </c>
      <c r="D2798">
        <f>IFERROR(VLOOKUP(C2798,'Enheter, modell og år'!$A$2:$B$31,2,FALSE),0)</f>
        <v>0</v>
      </c>
      <c r="E2798" t="str">
        <f>'Liste detaljert wide'!$I$1</f>
        <v>Total utdanningsinsentiv</v>
      </c>
      <c r="F2798" t="str">
        <f t="shared" si="2253"/>
        <v>2020RFM0Total utdanningsinsentiv</v>
      </c>
      <c r="G2798" s="3">
        <f>'Liste detaljert wide'!I98</f>
        <v>0</v>
      </c>
      <c r="H2798" t="str">
        <f>VLOOKUP(E2798,Def!$B$2:$C$15,2,FALSE)</f>
        <v>Total utdanningsinsentiv</v>
      </c>
      <c r="I2798" s="3">
        <f>IF(A2798='Enheter, modell og år'!$F$2-1,0,G2798-VLOOKUP(A2798-1&amp;B2798&amp;C2798&amp;E2798,$F$2:$G$7561,2,FALSE))</f>
        <v>0</v>
      </c>
      <c r="J2798" s="3">
        <f>IF(A2798='Enheter, modell og år'!$F$2-1,0,VLOOKUP(A2798-1&amp;B2798&amp;C2798&amp;E2798,$F$2:$G$7561,2,FALSE))</f>
        <v>0</v>
      </c>
    </row>
    <row r="2799" spans="1:10" x14ac:dyDescent="0.25">
      <c r="A2799">
        <f t="shared" ref="A2799:C2799" si="2297">A2259</f>
        <v>2020</v>
      </c>
      <c r="B2799" t="str">
        <f t="shared" si="2297"/>
        <v>RFM</v>
      </c>
      <c r="C2799">
        <f t="shared" si="2297"/>
        <v>0</v>
      </c>
      <c r="D2799">
        <f>IFERROR(VLOOKUP(C2799,'Enheter, modell og år'!$A$2:$B$31,2,FALSE),0)</f>
        <v>0</v>
      </c>
      <c r="E2799" t="str">
        <f>'Liste detaljert wide'!$I$1</f>
        <v>Total utdanningsinsentiv</v>
      </c>
      <c r="F2799" t="str">
        <f t="shared" si="2253"/>
        <v>2020RFM0Total utdanningsinsentiv</v>
      </c>
      <c r="G2799" s="3">
        <f>'Liste detaljert wide'!I99</f>
        <v>0</v>
      </c>
      <c r="H2799" t="str">
        <f>VLOOKUP(E2799,Def!$B$2:$C$15,2,FALSE)</f>
        <v>Total utdanningsinsentiv</v>
      </c>
      <c r="I2799" s="3">
        <f>IF(A2799='Enheter, modell og år'!$F$2-1,0,G2799-VLOOKUP(A2799-1&amp;B2799&amp;C2799&amp;E2799,$F$2:$G$7561,2,FALSE))</f>
        <v>0</v>
      </c>
      <c r="J2799" s="3">
        <f>IF(A2799='Enheter, modell og år'!$F$2-1,0,VLOOKUP(A2799-1&amp;B2799&amp;C2799&amp;E2799,$F$2:$G$7561,2,FALSE))</f>
        <v>0</v>
      </c>
    </row>
    <row r="2800" spans="1:10" x14ac:dyDescent="0.25">
      <c r="A2800">
        <f t="shared" ref="A2800:C2800" si="2298">A2260</f>
        <v>2020</v>
      </c>
      <c r="B2800" t="str">
        <f t="shared" si="2298"/>
        <v>RFM</v>
      </c>
      <c r="C2800">
        <f t="shared" si="2298"/>
        <v>0</v>
      </c>
      <c r="D2800">
        <f>IFERROR(VLOOKUP(C2800,'Enheter, modell og år'!$A$2:$B$31,2,FALSE),0)</f>
        <v>0</v>
      </c>
      <c r="E2800" t="str">
        <f>'Liste detaljert wide'!$I$1</f>
        <v>Total utdanningsinsentiv</v>
      </c>
      <c r="F2800" t="str">
        <f t="shared" si="2253"/>
        <v>2020RFM0Total utdanningsinsentiv</v>
      </c>
      <c r="G2800" s="3">
        <f>'Liste detaljert wide'!I100</f>
        <v>0</v>
      </c>
      <c r="H2800" t="str">
        <f>VLOOKUP(E2800,Def!$B$2:$C$15,2,FALSE)</f>
        <v>Total utdanningsinsentiv</v>
      </c>
      <c r="I2800" s="3">
        <f>IF(A2800='Enheter, modell og år'!$F$2-1,0,G2800-VLOOKUP(A2800-1&amp;B2800&amp;C2800&amp;E2800,$F$2:$G$7561,2,FALSE))</f>
        <v>0</v>
      </c>
      <c r="J2800" s="3">
        <f>IF(A2800='Enheter, modell og år'!$F$2-1,0,VLOOKUP(A2800-1&amp;B2800&amp;C2800&amp;E2800,$F$2:$G$7561,2,FALSE))</f>
        <v>0</v>
      </c>
    </row>
    <row r="2801" spans="1:10" x14ac:dyDescent="0.25">
      <c r="A2801">
        <f t="shared" ref="A2801:C2801" si="2299">A2261</f>
        <v>2020</v>
      </c>
      <c r="B2801" t="str">
        <f t="shared" si="2299"/>
        <v>RFM</v>
      </c>
      <c r="C2801">
        <f t="shared" si="2299"/>
        <v>0</v>
      </c>
      <c r="D2801">
        <f>IFERROR(VLOOKUP(C2801,'Enheter, modell og år'!$A$2:$B$31,2,FALSE),0)</f>
        <v>0</v>
      </c>
      <c r="E2801" t="str">
        <f>'Liste detaljert wide'!$I$1</f>
        <v>Total utdanningsinsentiv</v>
      </c>
      <c r="F2801" t="str">
        <f t="shared" si="2253"/>
        <v>2020RFM0Total utdanningsinsentiv</v>
      </c>
      <c r="G2801" s="3">
        <f>'Liste detaljert wide'!I101</f>
        <v>0</v>
      </c>
      <c r="H2801" t="str">
        <f>VLOOKUP(E2801,Def!$B$2:$C$15,2,FALSE)</f>
        <v>Total utdanningsinsentiv</v>
      </c>
      <c r="I2801" s="3">
        <f>IF(A2801='Enheter, modell og år'!$F$2-1,0,G2801-VLOOKUP(A2801-1&amp;B2801&amp;C2801&amp;E2801,$F$2:$G$7561,2,FALSE))</f>
        <v>0</v>
      </c>
      <c r="J2801" s="3">
        <f>IF(A2801='Enheter, modell og år'!$F$2-1,0,VLOOKUP(A2801-1&amp;B2801&amp;C2801&amp;E2801,$F$2:$G$7561,2,FALSE))</f>
        <v>0</v>
      </c>
    </row>
    <row r="2802" spans="1:10" x14ac:dyDescent="0.25">
      <c r="A2802">
        <f t="shared" ref="A2802:C2802" si="2300">A2262</f>
        <v>2020</v>
      </c>
      <c r="B2802" t="str">
        <f t="shared" si="2300"/>
        <v>RFM</v>
      </c>
      <c r="C2802">
        <f t="shared" si="2300"/>
        <v>0</v>
      </c>
      <c r="D2802">
        <f>IFERROR(VLOOKUP(C2802,'Enheter, modell og år'!$A$2:$B$31,2,FALSE),0)</f>
        <v>0</v>
      </c>
      <c r="E2802" t="str">
        <f>'Liste detaljert wide'!$I$1</f>
        <v>Total utdanningsinsentiv</v>
      </c>
      <c r="F2802" t="str">
        <f t="shared" si="2253"/>
        <v>2020RFM0Total utdanningsinsentiv</v>
      </c>
      <c r="G2802" s="3">
        <f>'Liste detaljert wide'!I102</f>
        <v>0</v>
      </c>
      <c r="H2802" t="str">
        <f>VLOOKUP(E2802,Def!$B$2:$C$15,2,FALSE)</f>
        <v>Total utdanningsinsentiv</v>
      </c>
      <c r="I2802" s="3">
        <f>IF(A2802='Enheter, modell og år'!$F$2-1,0,G2802-VLOOKUP(A2802-1&amp;B2802&amp;C2802&amp;E2802,$F$2:$G$7561,2,FALSE))</f>
        <v>0</v>
      </c>
      <c r="J2802" s="3">
        <f>IF(A2802='Enheter, modell og år'!$F$2-1,0,VLOOKUP(A2802-1&amp;B2802&amp;C2802&amp;E2802,$F$2:$G$7561,2,FALSE))</f>
        <v>0</v>
      </c>
    </row>
    <row r="2803" spans="1:10" x14ac:dyDescent="0.25">
      <c r="A2803">
        <f t="shared" ref="A2803:C2803" si="2301">A2263</f>
        <v>2020</v>
      </c>
      <c r="B2803" t="str">
        <f t="shared" si="2301"/>
        <v>RFM</v>
      </c>
      <c r="C2803">
        <f t="shared" si="2301"/>
        <v>0</v>
      </c>
      <c r="D2803">
        <f>IFERROR(VLOOKUP(C2803,'Enheter, modell og år'!$A$2:$B$31,2,FALSE),0)</f>
        <v>0</v>
      </c>
      <c r="E2803" t="str">
        <f>'Liste detaljert wide'!$I$1</f>
        <v>Total utdanningsinsentiv</v>
      </c>
      <c r="F2803" t="str">
        <f t="shared" si="2253"/>
        <v>2020RFM0Total utdanningsinsentiv</v>
      </c>
      <c r="G2803" s="3">
        <f>'Liste detaljert wide'!I103</f>
        <v>0</v>
      </c>
      <c r="H2803" t="str">
        <f>VLOOKUP(E2803,Def!$B$2:$C$15,2,FALSE)</f>
        <v>Total utdanningsinsentiv</v>
      </c>
      <c r="I2803" s="3">
        <f>IF(A2803='Enheter, modell og år'!$F$2-1,0,G2803-VLOOKUP(A2803-1&amp;B2803&amp;C2803&amp;E2803,$F$2:$G$7561,2,FALSE))</f>
        <v>0</v>
      </c>
      <c r="J2803" s="3">
        <f>IF(A2803='Enheter, modell og år'!$F$2-1,0,VLOOKUP(A2803-1&amp;B2803&amp;C2803&amp;E2803,$F$2:$G$7561,2,FALSE))</f>
        <v>0</v>
      </c>
    </row>
    <row r="2804" spans="1:10" x14ac:dyDescent="0.25">
      <c r="A2804">
        <f t="shared" ref="A2804:C2804" si="2302">A2264</f>
        <v>2020</v>
      </c>
      <c r="B2804" t="str">
        <f t="shared" si="2302"/>
        <v>RFM</v>
      </c>
      <c r="C2804">
        <f t="shared" si="2302"/>
        <v>0</v>
      </c>
      <c r="D2804">
        <f>IFERROR(VLOOKUP(C2804,'Enheter, modell og år'!$A$2:$B$31,2,FALSE),0)</f>
        <v>0</v>
      </c>
      <c r="E2804" t="str">
        <f>'Liste detaljert wide'!$I$1</f>
        <v>Total utdanningsinsentiv</v>
      </c>
      <c r="F2804" t="str">
        <f t="shared" si="2253"/>
        <v>2020RFM0Total utdanningsinsentiv</v>
      </c>
      <c r="G2804" s="3">
        <f>'Liste detaljert wide'!I104</f>
        <v>0</v>
      </c>
      <c r="H2804" t="str">
        <f>VLOOKUP(E2804,Def!$B$2:$C$15,2,FALSE)</f>
        <v>Total utdanningsinsentiv</v>
      </c>
      <c r="I2804" s="3">
        <f>IF(A2804='Enheter, modell og år'!$F$2-1,0,G2804-VLOOKUP(A2804-1&amp;B2804&amp;C2804&amp;E2804,$F$2:$G$7561,2,FALSE))</f>
        <v>0</v>
      </c>
      <c r="J2804" s="3">
        <f>IF(A2804='Enheter, modell og år'!$F$2-1,0,VLOOKUP(A2804-1&amp;B2804&amp;C2804&amp;E2804,$F$2:$G$7561,2,FALSE))</f>
        <v>0</v>
      </c>
    </row>
    <row r="2805" spans="1:10" x14ac:dyDescent="0.25">
      <c r="A2805">
        <f t="shared" ref="A2805:C2805" si="2303">A2265</f>
        <v>2020</v>
      </c>
      <c r="B2805" t="str">
        <f t="shared" si="2303"/>
        <v>RFM</v>
      </c>
      <c r="C2805">
        <f t="shared" si="2303"/>
        <v>0</v>
      </c>
      <c r="D2805">
        <f>IFERROR(VLOOKUP(C2805,'Enheter, modell og år'!$A$2:$B$31,2,FALSE),0)</f>
        <v>0</v>
      </c>
      <c r="E2805" t="str">
        <f>'Liste detaljert wide'!$I$1</f>
        <v>Total utdanningsinsentiv</v>
      </c>
      <c r="F2805" t="str">
        <f t="shared" si="2253"/>
        <v>2020RFM0Total utdanningsinsentiv</v>
      </c>
      <c r="G2805" s="3">
        <f>'Liste detaljert wide'!I105</f>
        <v>0</v>
      </c>
      <c r="H2805" t="str">
        <f>VLOOKUP(E2805,Def!$B$2:$C$15,2,FALSE)</f>
        <v>Total utdanningsinsentiv</v>
      </c>
      <c r="I2805" s="3">
        <f>IF(A2805='Enheter, modell og år'!$F$2-1,0,G2805-VLOOKUP(A2805-1&amp;B2805&amp;C2805&amp;E2805,$F$2:$G$7561,2,FALSE))</f>
        <v>0</v>
      </c>
      <c r="J2805" s="3">
        <f>IF(A2805='Enheter, modell og år'!$F$2-1,0,VLOOKUP(A2805-1&amp;B2805&amp;C2805&amp;E2805,$F$2:$G$7561,2,FALSE))</f>
        <v>0</v>
      </c>
    </row>
    <row r="2806" spans="1:10" x14ac:dyDescent="0.25">
      <c r="A2806">
        <f t="shared" ref="A2806:C2806" si="2304">A2266</f>
        <v>2020</v>
      </c>
      <c r="B2806" t="str">
        <f t="shared" si="2304"/>
        <v>RFM</v>
      </c>
      <c r="C2806">
        <f t="shared" si="2304"/>
        <v>0</v>
      </c>
      <c r="D2806">
        <f>IFERROR(VLOOKUP(C2806,'Enheter, modell og år'!$A$2:$B$31,2,FALSE),0)</f>
        <v>0</v>
      </c>
      <c r="E2806" t="str">
        <f>'Liste detaljert wide'!$I$1</f>
        <v>Total utdanningsinsentiv</v>
      </c>
      <c r="F2806" t="str">
        <f t="shared" si="2253"/>
        <v>2020RFM0Total utdanningsinsentiv</v>
      </c>
      <c r="G2806" s="3">
        <f>'Liste detaljert wide'!I106</f>
        <v>0</v>
      </c>
      <c r="H2806" t="str">
        <f>VLOOKUP(E2806,Def!$B$2:$C$15,2,FALSE)</f>
        <v>Total utdanningsinsentiv</v>
      </c>
      <c r="I2806" s="3">
        <f>IF(A2806='Enheter, modell og år'!$F$2-1,0,G2806-VLOOKUP(A2806-1&amp;B2806&amp;C2806&amp;E2806,$F$2:$G$7561,2,FALSE))</f>
        <v>0</v>
      </c>
      <c r="J2806" s="3">
        <f>IF(A2806='Enheter, modell og år'!$F$2-1,0,VLOOKUP(A2806-1&amp;B2806&amp;C2806&amp;E2806,$F$2:$G$7561,2,FALSE))</f>
        <v>0</v>
      </c>
    </row>
    <row r="2807" spans="1:10" x14ac:dyDescent="0.25">
      <c r="A2807">
        <f t="shared" ref="A2807:C2807" si="2305">A2267</f>
        <v>2020</v>
      </c>
      <c r="B2807" t="str">
        <f t="shared" si="2305"/>
        <v>RFM</v>
      </c>
      <c r="C2807">
        <f t="shared" si="2305"/>
        <v>0</v>
      </c>
      <c r="D2807">
        <f>IFERROR(VLOOKUP(C2807,'Enheter, modell og år'!$A$2:$B$31,2,FALSE),0)</f>
        <v>0</v>
      </c>
      <c r="E2807" t="str">
        <f>'Liste detaljert wide'!$I$1</f>
        <v>Total utdanningsinsentiv</v>
      </c>
      <c r="F2807" t="str">
        <f t="shared" si="2253"/>
        <v>2020RFM0Total utdanningsinsentiv</v>
      </c>
      <c r="G2807" s="3">
        <f>'Liste detaljert wide'!I107</f>
        <v>0</v>
      </c>
      <c r="H2807" t="str">
        <f>VLOOKUP(E2807,Def!$B$2:$C$15,2,FALSE)</f>
        <v>Total utdanningsinsentiv</v>
      </c>
      <c r="I2807" s="3">
        <f>IF(A2807='Enheter, modell og år'!$F$2-1,0,G2807-VLOOKUP(A2807-1&amp;B2807&amp;C2807&amp;E2807,$F$2:$G$7561,2,FALSE))</f>
        <v>0</v>
      </c>
      <c r="J2807" s="3">
        <f>IF(A2807='Enheter, modell og år'!$F$2-1,0,VLOOKUP(A2807-1&amp;B2807&amp;C2807&amp;E2807,$F$2:$G$7561,2,FALSE))</f>
        <v>0</v>
      </c>
    </row>
    <row r="2808" spans="1:10" x14ac:dyDescent="0.25">
      <c r="A2808">
        <f t="shared" ref="A2808:C2808" si="2306">A2268</f>
        <v>2020</v>
      </c>
      <c r="B2808" t="str">
        <f t="shared" si="2306"/>
        <v>RFM</v>
      </c>
      <c r="C2808">
        <f t="shared" si="2306"/>
        <v>0</v>
      </c>
      <c r="D2808">
        <f>IFERROR(VLOOKUP(C2808,'Enheter, modell og år'!$A$2:$B$31,2,FALSE),0)</f>
        <v>0</v>
      </c>
      <c r="E2808" t="str">
        <f>'Liste detaljert wide'!$I$1</f>
        <v>Total utdanningsinsentiv</v>
      </c>
      <c r="F2808" t="str">
        <f t="shared" si="2253"/>
        <v>2020RFM0Total utdanningsinsentiv</v>
      </c>
      <c r="G2808" s="3">
        <f>'Liste detaljert wide'!I108</f>
        <v>0</v>
      </c>
      <c r="H2808" t="str">
        <f>VLOOKUP(E2808,Def!$B$2:$C$15,2,FALSE)</f>
        <v>Total utdanningsinsentiv</v>
      </c>
      <c r="I2808" s="3">
        <f>IF(A2808='Enheter, modell og år'!$F$2-1,0,G2808-VLOOKUP(A2808-1&amp;B2808&amp;C2808&amp;E2808,$F$2:$G$7561,2,FALSE))</f>
        <v>0</v>
      </c>
      <c r="J2808" s="3">
        <f>IF(A2808='Enheter, modell og år'!$F$2-1,0,VLOOKUP(A2808-1&amp;B2808&amp;C2808&amp;E2808,$F$2:$G$7561,2,FALSE))</f>
        <v>0</v>
      </c>
    </row>
    <row r="2809" spans="1:10" x14ac:dyDescent="0.25">
      <c r="A2809">
        <f t="shared" ref="A2809:C2809" si="2307">A2269</f>
        <v>2020</v>
      </c>
      <c r="B2809" t="str">
        <f t="shared" si="2307"/>
        <v>RFM</v>
      </c>
      <c r="C2809">
        <f t="shared" si="2307"/>
        <v>0</v>
      </c>
      <c r="D2809">
        <f>IFERROR(VLOOKUP(C2809,'Enheter, modell og år'!$A$2:$B$31,2,FALSE),0)</f>
        <v>0</v>
      </c>
      <c r="E2809" t="str">
        <f>'Liste detaljert wide'!$I$1</f>
        <v>Total utdanningsinsentiv</v>
      </c>
      <c r="F2809" t="str">
        <f t="shared" si="2253"/>
        <v>2020RFM0Total utdanningsinsentiv</v>
      </c>
      <c r="G2809" s="3">
        <f>'Liste detaljert wide'!I109</f>
        <v>0</v>
      </c>
      <c r="H2809" t="str">
        <f>VLOOKUP(E2809,Def!$B$2:$C$15,2,FALSE)</f>
        <v>Total utdanningsinsentiv</v>
      </c>
      <c r="I2809" s="3">
        <f>IF(A2809='Enheter, modell og år'!$F$2-1,0,G2809-VLOOKUP(A2809-1&amp;B2809&amp;C2809&amp;E2809,$F$2:$G$7561,2,FALSE))</f>
        <v>0</v>
      </c>
      <c r="J2809" s="3">
        <f>IF(A2809='Enheter, modell og år'!$F$2-1,0,VLOOKUP(A2809-1&amp;B2809&amp;C2809&amp;E2809,$F$2:$G$7561,2,FALSE))</f>
        <v>0</v>
      </c>
    </row>
    <row r="2810" spans="1:10" x14ac:dyDescent="0.25">
      <c r="A2810">
        <f t="shared" ref="A2810:C2810" si="2308">A2270</f>
        <v>2020</v>
      </c>
      <c r="B2810" t="str">
        <f t="shared" si="2308"/>
        <v>RFM</v>
      </c>
      <c r="C2810">
        <f t="shared" si="2308"/>
        <v>0</v>
      </c>
      <c r="D2810">
        <f>IFERROR(VLOOKUP(C2810,'Enheter, modell og år'!$A$2:$B$31,2,FALSE),0)</f>
        <v>0</v>
      </c>
      <c r="E2810" t="str">
        <f>'Liste detaljert wide'!$I$1</f>
        <v>Total utdanningsinsentiv</v>
      </c>
      <c r="F2810" t="str">
        <f t="shared" si="2253"/>
        <v>2020RFM0Total utdanningsinsentiv</v>
      </c>
      <c r="G2810" s="3">
        <f>'Liste detaljert wide'!I110</f>
        <v>0</v>
      </c>
      <c r="H2810" t="str">
        <f>VLOOKUP(E2810,Def!$B$2:$C$15,2,FALSE)</f>
        <v>Total utdanningsinsentiv</v>
      </c>
      <c r="I2810" s="3">
        <f>IF(A2810='Enheter, modell og år'!$F$2-1,0,G2810-VLOOKUP(A2810-1&amp;B2810&amp;C2810&amp;E2810,$F$2:$G$7561,2,FALSE))</f>
        <v>0</v>
      </c>
      <c r="J2810" s="3">
        <f>IF(A2810='Enheter, modell og år'!$F$2-1,0,VLOOKUP(A2810-1&amp;B2810&amp;C2810&amp;E2810,$F$2:$G$7561,2,FALSE))</f>
        <v>0</v>
      </c>
    </row>
    <row r="2811" spans="1:10" x14ac:dyDescent="0.25">
      <c r="A2811">
        <f t="shared" ref="A2811:C2811" si="2309">A2271</f>
        <v>2020</v>
      </c>
      <c r="B2811" t="str">
        <f t="shared" si="2309"/>
        <v>RFM</v>
      </c>
      <c r="C2811">
        <f t="shared" si="2309"/>
        <v>0</v>
      </c>
      <c r="D2811">
        <f>IFERROR(VLOOKUP(C2811,'Enheter, modell og år'!$A$2:$B$31,2,FALSE),0)</f>
        <v>0</v>
      </c>
      <c r="E2811" t="str">
        <f>'Liste detaljert wide'!$I$1</f>
        <v>Total utdanningsinsentiv</v>
      </c>
      <c r="F2811" t="str">
        <f t="shared" si="2253"/>
        <v>2020RFM0Total utdanningsinsentiv</v>
      </c>
      <c r="G2811" s="3">
        <f>'Liste detaljert wide'!I111</f>
        <v>0</v>
      </c>
      <c r="H2811" t="str">
        <f>VLOOKUP(E2811,Def!$B$2:$C$15,2,FALSE)</f>
        <v>Total utdanningsinsentiv</v>
      </c>
      <c r="I2811" s="3">
        <f>IF(A2811='Enheter, modell og år'!$F$2-1,0,G2811-VLOOKUP(A2811-1&amp;B2811&amp;C2811&amp;E2811,$F$2:$G$7561,2,FALSE))</f>
        <v>0</v>
      </c>
      <c r="J2811" s="3">
        <f>IF(A2811='Enheter, modell og år'!$F$2-1,0,VLOOKUP(A2811-1&amp;B2811&amp;C2811&amp;E2811,$F$2:$G$7561,2,FALSE))</f>
        <v>0</v>
      </c>
    </row>
    <row r="2812" spans="1:10" x14ac:dyDescent="0.25">
      <c r="A2812">
        <f t="shared" ref="A2812:C2812" si="2310">A2272</f>
        <v>2020</v>
      </c>
      <c r="B2812" t="str">
        <f t="shared" si="2310"/>
        <v>RFM</v>
      </c>
      <c r="C2812">
        <f t="shared" si="2310"/>
        <v>0</v>
      </c>
      <c r="D2812">
        <f>IFERROR(VLOOKUP(C2812,'Enheter, modell og år'!$A$2:$B$31,2,FALSE),0)</f>
        <v>0</v>
      </c>
      <c r="E2812" t="str">
        <f>'Liste detaljert wide'!$I$1</f>
        <v>Total utdanningsinsentiv</v>
      </c>
      <c r="F2812" t="str">
        <f t="shared" si="2253"/>
        <v>2020RFM0Total utdanningsinsentiv</v>
      </c>
      <c r="G2812" s="3">
        <f>'Liste detaljert wide'!I112</f>
        <v>0</v>
      </c>
      <c r="H2812" t="str">
        <f>VLOOKUP(E2812,Def!$B$2:$C$15,2,FALSE)</f>
        <v>Total utdanningsinsentiv</v>
      </c>
      <c r="I2812" s="3">
        <f>IF(A2812='Enheter, modell og år'!$F$2-1,0,G2812-VLOOKUP(A2812-1&amp;B2812&amp;C2812&amp;E2812,$F$2:$G$7561,2,FALSE))</f>
        <v>0</v>
      </c>
      <c r="J2812" s="3">
        <f>IF(A2812='Enheter, modell og år'!$F$2-1,0,VLOOKUP(A2812-1&amp;B2812&amp;C2812&amp;E2812,$F$2:$G$7561,2,FALSE))</f>
        <v>0</v>
      </c>
    </row>
    <row r="2813" spans="1:10" x14ac:dyDescent="0.25">
      <c r="A2813">
        <f t="shared" ref="A2813:C2813" si="2311">A2273</f>
        <v>2020</v>
      </c>
      <c r="B2813" t="str">
        <f t="shared" si="2311"/>
        <v>RFM</v>
      </c>
      <c r="C2813">
        <f t="shared" si="2311"/>
        <v>0</v>
      </c>
      <c r="D2813">
        <f>IFERROR(VLOOKUP(C2813,'Enheter, modell og år'!$A$2:$B$31,2,FALSE),0)</f>
        <v>0</v>
      </c>
      <c r="E2813" t="str">
        <f>'Liste detaljert wide'!$I$1</f>
        <v>Total utdanningsinsentiv</v>
      </c>
      <c r="F2813" t="str">
        <f t="shared" si="2253"/>
        <v>2020RFM0Total utdanningsinsentiv</v>
      </c>
      <c r="G2813" s="3">
        <f>'Liste detaljert wide'!I113</f>
        <v>0</v>
      </c>
      <c r="H2813" t="str">
        <f>VLOOKUP(E2813,Def!$B$2:$C$15,2,FALSE)</f>
        <v>Total utdanningsinsentiv</v>
      </c>
      <c r="I2813" s="3">
        <f>IF(A2813='Enheter, modell og år'!$F$2-1,0,G2813-VLOOKUP(A2813-1&amp;B2813&amp;C2813&amp;E2813,$F$2:$G$7561,2,FALSE))</f>
        <v>0</v>
      </c>
      <c r="J2813" s="3">
        <f>IF(A2813='Enheter, modell og år'!$F$2-1,0,VLOOKUP(A2813-1&amp;B2813&amp;C2813&amp;E2813,$F$2:$G$7561,2,FALSE))</f>
        <v>0</v>
      </c>
    </row>
    <row r="2814" spans="1:10" x14ac:dyDescent="0.25">
      <c r="A2814">
        <f t="shared" ref="A2814:C2814" si="2312">A2274</f>
        <v>2020</v>
      </c>
      <c r="B2814" t="str">
        <f t="shared" si="2312"/>
        <v>RFM</v>
      </c>
      <c r="C2814">
        <f t="shared" si="2312"/>
        <v>0</v>
      </c>
      <c r="D2814">
        <f>IFERROR(VLOOKUP(C2814,'Enheter, modell og år'!$A$2:$B$31,2,FALSE),0)</f>
        <v>0</v>
      </c>
      <c r="E2814" t="str">
        <f>'Liste detaljert wide'!$I$1</f>
        <v>Total utdanningsinsentiv</v>
      </c>
      <c r="F2814" t="str">
        <f t="shared" si="2253"/>
        <v>2020RFM0Total utdanningsinsentiv</v>
      </c>
      <c r="G2814" s="3">
        <f>'Liste detaljert wide'!I114</f>
        <v>0</v>
      </c>
      <c r="H2814" t="str">
        <f>VLOOKUP(E2814,Def!$B$2:$C$15,2,FALSE)</f>
        <v>Total utdanningsinsentiv</v>
      </c>
      <c r="I2814" s="3">
        <f>IF(A2814='Enheter, modell og år'!$F$2-1,0,G2814-VLOOKUP(A2814-1&amp;B2814&amp;C2814&amp;E2814,$F$2:$G$7561,2,FALSE))</f>
        <v>0</v>
      </c>
      <c r="J2814" s="3">
        <f>IF(A2814='Enheter, modell og år'!$F$2-1,0,VLOOKUP(A2814-1&amp;B2814&amp;C2814&amp;E2814,$F$2:$G$7561,2,FALSE))</f>
        <v>0</v>
      </c>
    </row>
    <row r="2815" spans="1:10" x14ac:dyDescent="0.25">
      <c r="A2815">
        <f t="shared" ref="A2815:C2815" si="2313">A2275</f>
        <v>2020</v>
      </c>
      <c r="B2815" t="str">
        <f t="shared" si="2313"/>
        <v>RFM</v>
      </c>
      <c r="C2815">
        <f t="shared" si="2313"/>
        <v>0</v>
      </c>
      <c r="D2815">
        <f>IFERROR(VLOOKUP(C2815,'Enheter, modell og år'!$A$2:$B$31,2,FALSE),0)</f>
        <v>0</v>
      </c>
      <c r="E2815" t="str">
        <f>'Liste detaljert wide'!$I$1</f>
        <v>Total utdanningsinsentiv</v>
      </c>
      <c r="F2815" t="str">
        <f t="shared" si="2253"/>
        <v>2020RFM0Total utdanningsinsentiv</v>
      </c>
      <c r="G2815" s="3">
        <f>'Liste detaljert wide'!I115</f>
        <v>0</v>
      </c>
      <c r="H2815" t="str">
        <f>VLOOKUP(E2815,Def!$B$2:$C$15,2,FALSE)</f>
        <v>Total utdanningsinsentiv</v>
      </c>
      <c r="I2815" s="3">
        <f>IF(A2815='Enheter, modell og år'!$F$2-1,0,G2815-VLOOKUP(A2815-1&amp;B2815&amp;C2815&amp;E2815,$F$2:$G$7561,2,FALSE))</f>
        <v>0</v>
      </c>
      <c r="J2815" s="3">
        <f>IF(A2815='Enheter, modell og år'!$F$2-1,0,VLOOKUP(A2815-1&amp;B2815&amp;C2815&amp;E2815,$F$2:$G$7561,2,FALSE))</f>
        <v>0</v>
      </c>
    </row>
    <row r="2816" spans="1:10" x14ac:dyDescent="0.25">
      <c r="A2816">
        <f t="shared" ref="A2816:C2816" si="2314">A2276</f>
        <v>2020</v>
      </c>
      <c r="B2816" t="str">
        <f t="shared" si="2314"/>
        <v>RFM</v>
      </c>
      <c r="C2816">
        <f t="shared" si="2314"/>
        <v>0</v>
      </c>
      <c r="D2816">
        <f>IFERROR(VLOOKUP(C2816,'Enheter, modell og år'!$A$2:$B$31,2,FALSE),0)</f>
        <v>0</v>
      </c>
      <c r="E2816" t="str">
        <f>'Liste detaljert wide'!$I$1</f>
        <v>Total utdanningsinsentiv</v>
      </c>
      <c r="F2816" t="str">
        <f t="shared" si="2253"/>
        <v>2020RFM0Total utdanningsinsentiv</v>
      </c>
      <c r="G2816" s="3">
        <f>'Liste detaljert wide'!I116</f>
        <v>0</v>
      </c>
      <c r="H2816" t="str">
        <f>VLOOKUP(E2816,Def!$B$2:$C$15,2,FALSE)</f>
        <v>Total utdanningsinsentiv</v>
      </c>
      <c r="I2816" s="3">
        <f>IF(A2816='Enheter, modell og år'!$F$2-1,0,G2816-VLOOKUP(A2816-1&amp;B2816&amp;C2816&amp;E2816,$F$2:$G$7561,2,FALSE))</f>
        <v>0</v>
      </c>
      <c r="J2816" s="3">
        <f>IF(A2816='Enheter, modell og år'!$F$2-1,0,VLOOKUP(A2816-1&amp;B2816&amp;C2816&amp;E2816,$F$2:$G$7561,2,FALSE))</f>
        <v>0</v>
      </c>
    </row>
    <row r="2817" spans="1:10" x14ac:dyDescent="0.25">
      <c r="A2817">
        <f t="shared" ref="A2817:C2817" si="2315">A2277</f>
        <v>2020</v>
      </c>
      <c r="B2817" t="str">
        <f t="shared" si="2315"/>
        <v>RFM</v>
      </c>
      <c r="C2817">
        <f t="shared" si="2315"/>
        <v>0</v>
      </c>
      <c r="D2817">
        <f>IFERROR(VLOOKUP(C2817,'Enheter, modell og år'!$A$2:$B$31,2,FALSE),0)</f>
        <v>0</v>
      </c>
      <c r="E2817" t="str">
        <f>'Liste detaljert wide'!$I$1</f>
        <v>Total utdanningsinsentiv</v>
      </c>
      <c r="F2817" t="str">
        <f t="shared" si="2253"/>
        <v>2020RFM0Total utdanningsinsentiv</v>
      </c>
      <c r="G2817" s="3">
        <f>'Liste detaljert wide'!I117</f>
        <v>0</v>
      </c>
      <c r="H2817" t="str">
        <f>VLOOKUP(E2817,Def!$B$2:$C$15,2,FALSE)</f>
        <v>Total utdanningsinsentiv</v>
      </c>
      <c r="I2817" s="3">
        <f>IF(A2817='Enheter, modell og år'!$F$2-1,0,G2817-VLOOKUP(A2817-1&amp;B2817&amp;C2817&amp;E2817,$F$2:$G$7561,2,FALSE))</f>
        <v>0</v>
      </c>
      <c r="J2817" s="3">
        <f>IF(A2817='Enheter, modell og år'!$F$2-1,0,VLOOKUP(A2817-1&amp;B2817&amp;C2817&amp;E2817,$F$2:$G$7561,2,FALSE))</f>
        <v>0</v>
      </c>
    </row>
    <row r="2818" spans="1:10" x14ac:dyDescent="0.25">
      <c r="A2818">
        <f t="shared" ref="A2818:C2818" si="2316">A2278</f>
        <v>2020</v>
      </c>
      <c r="B2818" t="str">
        <f t="shared" si="2316"/>
        <v>RFM</v>
      </c>
      <c r="C2818">
        <f t="shared" si="2316"/>
        <v>0</v>
      </c>
      <c r="D2818">
        <f>IFERROR(VLOOKUP(C2818,'Enheter, modell og år'!$A$2:$B$31,2,FALSE),0)</f>
        <v>0</v>
      </c>
      <c r="E2818" t="str">
        <f>'Liste detaljert wide'!$I$1</f>
        <v>Total utdanningsinsentiv</v>
      </c>
      <c r="F2818" t="str">
        <f t="shared" si="2253"/>
        <v>2020RFM0Total utdanningsinsentiv</v>
      </c>
      <c r="G2818" s="3">
        <f>'Liste detaljert wide'!I118</f>
        <v>0</v>
      </c>
      <c r="H2818" t="str">
        <f>VLOOKUP(E2818,Def!$B$2:$C$15,2,FALSE)</f>
        <v>Total utdanningsinsentiv</v>
      </c>
      <c r="I2818" s="3">
        <f>IF(A2818='Enheter, modell og år'!$F$2-1,0,G2818-VLOOKUP(A2818-1&amp;B2818&amp;C2818&amp;E2818,$F$2:$G$7561,2,FALSE))</f>
        <v>0</v>
      </c>
      <c r="J2818" s="3">
        <f>IF(A2818='Enheter, modell og år'!$F$2-1,0,VLOOKUP(A2818-1&amp;B2818&amp;C2818&amp;E2818,$F$2:$G$7561,2,FALSE))</f>
        <v>0</v>
      </c>
    </row>
    <row r="2819" spans="1:10" x14ac:dyDescent="0.25">
      <c r="A2819">
        <f t="shared" ref="A2819:C2819" si="2317">A2279</f>
        <v>2020</v>
      </c>
      <c r="B2819" t="str">
        <f t="shared" si="2317"/>
        <v>RFM</v>
      </c>
      <c r="C2819">
        <f t="shared" si="2317"/>
        <v>0</v>
      </c>
      <c r="D2819">
        <f>IFERROR(VLOOKUP(C2819,'Enheter, modell og år'!$A$2:$B$31,2,FALSE),0)</f>
        <v>0</v>
      </c>
      <c r="E2819" t="str">
        <f>'Liste detaljert wide'!$I$1</f>
        <v>Total utdanningsinsentiv</v>
      </c>
      <c r="F2819" t="str">
        <f t="shared" ref="F2819:F2882" si="2318">A2819&amp;B2819&amp;C2819&amp;E2819</f>
        <v>2020RFM0Total utdanningsinsentiv</v>
      </c>
      <c r="G2819" s="3">
        <f>'Liste detaljert wide'!I119</f>
        <v>0</v>
      </c>
      <c r="H2819" t="str">
        <f>VLOOKUP(E2819,Def!$B$2:$C$15,2,FALSE)</f>
        <v>Total utdanningsinsentiv</v>
      </c>
      <c r="I2819" s="3">
        <f>IF(A2819='Enheter, modell og år'!$F$2-1,0,G2819-VLOOKUP(A2819-1&amp;B2819&amp;C2819&amp;E2819,$F$2:$G$7561,2,FALSE))</f>
        <v>0</v>
      </c>
      <c r="J2819" s="3">
        <f>IF(A2819='Enheter, modell og år'!$F$2-1,0,VLOOKUP(A2819-1&amp;B2819&amp;C2819&amp;E2819,$F$2:$G$7561,2,FALSE))</f>
        <v>0</v>
      </c>
    </row>
    <row r="2820" spans="1:10" x14ac:dyDescent="0.25">
      <c r="A2820">
        <f t="shared" ref="A2820:C2820" si="2319">A2280</f>
        <v>2020</v>
      </c>
      <c r="B2820" t="str">
        <f t="shared" si="2319"/>
        <v>RFM</v>
      </c>
      <c r="C2820">
        <f t="shared" si="2319"/>
        <v>0</v>
      </c>
      <c r="D2820">
        <f>IFERROR(VLOOKUP(C2820,'Enheter, modell og år'!$A$2:$B$31,2,FALSE),0)</f>
        <v>0</v>
      </c>
      <c r="E2820" t="str">
        <f>'Liste detaljert wide'!$I$1</f>
        <v>Total utdanningsinsentiv</v>
      </c>
      <c r="F2820" t="str">
        <f t="shared" si="2318"/>
        <v>2020RFM0Total utdanningsinsentiv</v>
      </c>
      <c r="G2820" s="3">
        <f>'Liste detaljert wide'!I120</f>
        <v>0</v>
      </c>
      <c r="H2820" t="str">
        <f>VLOOKUP(E2820,Def!$B$2:$C$15,2,FALSE)</f>
        <v>Total utdanningsinsentiv</v>
      </c>
      <c r="I2820" s="3">
        <f>IF(A2820='Enheter, modell og år'!$F$2-1,0,G2820-VLOOKUP(A2820-1&amp;B2820&amp;C2820&amp;E2820,$F$2:$G$7561,2,FALSE))</f>
        <v>0</v>
      </c>
      <c r="J2820" s="3">
        <f>IF(A2820='Enheter, modell og år'!$F$2-1,0,VLOOKUP(A2820-1&amp;B2820&amp;C2820&amp;E2820,$F$2:$G$7561,2,FALSE))</f>
        <v>0</v>
      </c>
    </row>
    <row r="2821" spans="1:10" x14ac:dyDescent="0.25">
      <c r="A2821">
        <f t="shared" ref="A2821:C2821" si="2320">A2281</f>
        <v>2020</v>
      </c>
      <c r="B2821" t="str">
        <f t="shared" si="2320"/>
        <v>RFM</v>
      </c>
      <c r="C2821">
        <f t="shared" si="2320"/>
        <v>0</v>
      </c>
      <c r="D2821">
        <f>IFERROR(VLOOKUP(C2821,'Enheter, modell og år'!$A$2:$B$31,2,FALSE),0)</f>
        <v>0</v>
      </c>
      <c r="E2821" t="str">
        <f>'Liste detaljert wide'!$I$1</f>
        <v>Total utdanningsinsentiv</v>
      </c>
      <c r="F2821" t="str">
        <f t="shared" si="2318"/>
        <v>2020RFM0Total utdanningsinsentiv</v>
      </c>
      <c r="G2821" s="3">
        <f>'Liste detaljert wide'!I121</f>
        <v>0</v>
      </c>
      <c r="H2821" t="str">
        <f>VLOOKUP(E2821,Def!$B$2:$C$15,2,FALSE)</f>
        <v>Total utdanningsinsentiv</v>
      </c>
      <c r="I2821" s="3">
        <f>IF(A2821='Enheter, modell og år'!$F$2-1,0,G2821-VLOOKUP(A2821-1&amp;B2821&amp;C2821&amp;E2821,$F$2:$G$7561,2,FALSE))</f>
        <v>0</v>
      </c>
      <c r="J2821" s="3">
        <f>IF(A2821='Enheter, modell og år'!$F$2-1,0,VLOOKUP(A2821-1&amp;B2821&amp;C2821&amp;E2821,$F$2:$G$7561,2,FALSE))</f>
        <v>0</v>
      </c>
    </row>
    <row r="2822" spans="1:10" x14ac:dyDescent="0.25">
      <c r="A2822">
        <f t="shared" ref="A2822:C2822" si="2321">A2282</f>
        <v>2021</v>
      </c>
      <c r="B2822" t="str">
        <f t="shared" si="2321"/>
        <v>RFM</v>
      </c>
      <c r="C2822">
        <f t="shared" si="2321"/>
        <v>0</v>
      </c>
      <c r="D2822">
        <f>IFERROR(VLOOKUP(C2822,'Enheter, modell og år'!$A$2:$B$31,2,FALSE),0)</f>
        <v>0</v>
      </c>
      <c r="E2822" t="str">
        <f>'Liste detaljert wide'!$I$1</f>
        <v>Total utdanningsinsentiv</v>
      </c>
      <c r="F2822" t="str">
        <f t="shared" si="2318"/>
        <v>2021RFM0Total utdanningsinsentiv</v>
      </c>
      <c r="G2822" s="3">
        <f>'Liste detaljert wide'!I122</f>
        <v>0</v>
      </c>
      <c r="H2822" t="str">
        <f>VLOOKUP(E2822,Def!$B$2:$C$15,2,FALSE)</f>
        <v>Total utdanningsinsentiv</v>
      </c>
      <c r="I2822" s="3">
        <f>IF(A2822='Enheter, modell og år'!$F$2-1,0,G2822-VLOOKUP(A2822-1&amp;B2822&amp;C2822&amp;E2822,$F$2:$G$7561,2,FALSE))</f>
        <v>0</v>
      </c>
      <c r="J2822" s="3">
        <f>IF(A2822='Enheter, modell og år'!$F$2-1,0,VLOOKUP(A2822-1&amp;B2822&amp;C2822&amp;E2822,$F$2:$G$7561,2,FALSE))</f>
        <v>0</v>
      </c>
    </row>
    <row r="2823" spans="1:10" x14ac:dyDescent="0.25">
      <c r="A2823">
        <f t="shared" ref="A2823:C2823" si="2322">A2283</f>
        <v>2021</v>
      </c>
      <c r="B2823" t="str">
        <f t="shared" si="2322"/>
        <v>RFM</v>
      </c>
      <c r="C2823">
        <f t="shared" si="2322"/>
        <v>0</v>
      </c>
      <c r="D2823">
        <f>IFERROR(VLOOKUP(C2823,'Enheter, modell og år'!$A$2:$B$31,2,FALSE),0)</f>
        <v>0</v>
      </c>
      <c r="E2823" t="str">
        <f>'Liste detaljert wide'!$I$1</f>
        <v>Total utdanningsinsentiv</v>
      </c>
      <c r="F2823" t="str">
        <f t="shared" si="2318"/>
        <v>2021RFM0Total utdanningsinsentiv</v>
      </c>
      <c r="G2823" s="3">
        <f>'Liste detaljert wide'!I123</f>
        <v>0</v>
      </c>
      <c r="H2823" t="str">
        <f>VLOOKUP(E2823,Def!$B$2:$C$15,2,FALSE)</f>
        <v>Total utdanningsinsentiv</v>
      </c>
      <c r="I2823" s="3">
        <f>IF(A2823='Enheter, modell og år'!$F$2-1,0,G2823-VLOOKUP(A2823-1&amp;B2823&amp;C2823&amp;E2823,$F$2:$G$7561,2,FALSE))</f>
        <v>0</v>
      </c>
      <c r="J2823" s="3">
        <f>IF(A2823='Enheter, modell og år'!$F$2-1,0,VLOOKUP(A2823-1&amp;B2823&amp;C2823&amp;E2823,$F$2:$G$7561,2,FALSE))</f>
        <v>0</v>
      </c>
    </row>
    <row r="2824" spans="1:10" x14ac:dyDescent="0.25">
      <c r="A2824">
        <f t="shared" ref="A2824:C2824" si="2323">A2284</f>
        <v>2021</v>
      </c>
      <c r="B2824" t="str">
        <f t="shared" si="2323"/>
        <v>RFM</v>
      </c>
      <c r="C2824">
        <f t="shared" si="2323"/>
        <v>0</v>
      </c>
      <c r="D2824">
        <f>IFERROR(VLOOKUP(C2824,'Enheter, modell og år'!$A$2:$B$31,2,FALSE),0)</f>
        <v>0</v>
      </c>
      <c r="E2824" t="str">
        <f>'Liste detaljert wide'!$I$1</f>
        <v>Total utdanningsinsentiv</v>
      </c>
      <c r="F2824" t="str">
        <f t="shared" si="2318"/>
        <v>2021RFM0Total utdanningsinsentiv</v>
      </c>
      <c r="G2824" s="3">
        <f>'Liste detaljert wide'!I124</f>
        <v>0</v>
      </c>
      <c r="H2824" t="str">
        <f>VLOOKUP(E2824,Def!$B$2:$C$15,2,FALSE)</f>
        <v>Total utdanningsinsentiv</v>
      </c>
      <c r="I2824" s="3">
        <f>IF(A2824='Enheter, modell og år'!$F$2-1,0,G2824-VLOOKUP(A2824-1&amp;B2824&amp;C2824&amp;E2824,$F$2:$G$7561,2,FALSE))</f>
        <v>0</v>
      </c>
      <c r="J2824" s="3">
        <f>IF(A2824='Enheter, modell og år'!$F$2-1,0,VLOOKUP(A2824-1&amp;B2824&amp;C2824&amp;E2824,$F$2:$G$7561,2,FALSE))</f>
        <v>0</v>
      </c>
    </row>
    <row r="2825" spans="1:10" x14ac:dyDescent="0.25">
      <c r="A2825">
        <f t="shared" ref="A2825:C2825" si="2324">A2285</f>
        <v>2021</v>
      </c>
      <c r="B2825" t="str">
        <f t="shared" si="2324"/>
        <v>RFM</v>
      </c>
      <c r="C2825">
        <f t="shared" si="2324"/>
        <v>0</v>
      </c>
      <c r="D2825">
        <f>IFERROR(VLOOKUP(C2825,'Enheter, modell og år'!$A$2:$B$31,2,FALSE),0)</f>
        <v>0</v>
      </c>
      <c r="E2825" t="str">
        <f>'Liste detaljert wide'!$I$1</f>
        <v>Total utdanningsinsentiv</v>
      </c>
      <c r="F2825" t="str">
        <f t="shared" si="2318"/>
        <v>2021RFM0Total utdanningsinsentiv</v>
      </c>
      <c r="G2825" s="3">
        <f>'Liste detaljert wide'!I125</f>
        <v>0</v>
      </c>
      <c r="H2825" t="str">
        <f>VLOOKUP(E2825,Def!$B$2:$C$15,2,FALSE)</f>
        <v>Total utdanningsinsentiv</v>
      </c>
      <c r="I2825" s="3">
        <f>IF(A2825='Enheter, modell og år'!$F$2-1,0,G2825-VLOOKUP(A2825-1&amp;B2825&amp;C2825&amp;E2825,$F$2:$G$7561,2,FALSE))</f>
        <v>0</v>
      </c>
      <c r="J2825" s="3">
        <f>IF(A2825='Enheter, modell og år'!$F$2-1,0,VLOOKUP(A2825-1&amp;B2825&amp;C2825&amp;E2825,$F$2:$G$7561,2,FALSE))</f>
        <v>0</v>
      </c>
    </row>
    <row r="2826" spans="1:10" x14ac:dyDescent="0.25">
      <c r="A2826">
        <f t="shared" ref="A2826:C2826" si="2325">A2286</f>
        <v>2021</v>
      </c>
      <c r="B2826" t="str">
        <f t="shared" si="2325"/>
        <v>RFM</v>
      </c>
      <c r="C2826">
        <f t="shared" si="2325"/>
        <v>0</v>
      </c>
      <c r="D2826">
        <f>IFERROR(VLOOKUP(C2826,'Enheter, modell og år'!$A$2:$B$31,2,FALSE),0)</f>
        <v>0</v>
      </c>
      <c r="E2826" t="str">
        <f>'Liste detaljert wide'!$I$1</f>
        <v>Total utdanningsinsentiv</v>
      </c>
      <c r="F2826" t="str">
        <f t="shared" si="2318"/>
        <v>2021RFM0Total utdanningsinsentiv</v>
      </c>
      <c r="G2826" s="3">
        <f>'Liste detaljert wide'!I126</f>
        <v>0</v>
      </c>
      <c r="H2826" t="str">
        <f>VLOOKUP(E2826,Def!$B$2:$C$15,2,FALSE)</f>
        <v>Total utdanningsinsentiv</v>
      </c>
      <c r="I2826" s="3">
        <f>IF(A2826='Enheter, modell og år'!$F$2-1,0,G2826-VLOOKUP(A2826-1&amp;B2826&amp;C2826&amp;E2826,$F$2:$G$7561,2,FALSE))</f>
        <v>0</v>
      </c>
      <c r="J2826" s="3">
        <f>IF(A2826='Enheter, modell og år'!$F$2-1,0,VLOOKUP(A2826-1&amp;B2826&amp;C2826&amp;E2826,$F$2:$G$7561,2,FALSE))</f>
        <v>0</v>
      </c>
    </row>
    <row r="2827" spans="1:10" x14ac:dyDescent="0.25">
      <c r="A2827">
        <f t="shared" ref="A2827:C2827" si="2326">A2287</f>
        <v>2021</v>
      </c>
      <c r="B2827" t="str">
        <f t="shared" si="2326"/>
        <v>RFM</v>
      </c>
      <c r="C2827">
        <f t="shared" si="2326"/>
        <v>0</v>
      </c>
      <c r="D2827">
        <f>IFERROR(VLOOKUP(C2827,'Enheter, modell og år'!$A$2:$B$31,2,FALSE),0)</f>
        <v>0</v>
      </c>
      <c r="E2827" t="str">
        <f>'Liste detaljert wide'!$I$1</f>
        <v>Total utdanningsinsentiv</v>
      </c>
      <c r="F2827" t="str">
        <f t="shared" si="2318"/>
        <v>2021RFM0Total utdanningsinsentiv</v>
      </c>
      <c r="G2827" s="3">
        <f>'Liste detaljert wide'!I127</f>
        <v>0</v>
      </c>
      <c r="H2827" t="str">
        <f>VLOOKUP(E2827,Def!$B$2:$C$15,2,FALSE)</f>
        <v>Total utdanningsinsentiv</v>
      </c>
      <c r="I2827" s="3">
        <f>IF(A2827='Enheter, modell og år'!$F$2-1,0,G2827-VLOOKUP(A2827-1&amp;B2827&amp;C2827&amp;E2827,$F$2:$G$7561,2,FALSE))</f>
        <v>0</v>
      </c>
      <c r="J2827" s="3">
        <f>IF(A2827='Enheter, modell og år'!$F$2-1,0,VLOOKUP(A2827-1&amp;B2827&amp;C2827&amp;E2827,$F$2:$G$7561,2,FALSE))</f>
        <v>0</v>
      </c>
    </row>
    <row r="2828" spans="1:10" x14ac:dyDescent="0.25">
      <c r="A2828">
        <f t="shared" ref="A2828:C2828" si="2327">A2288</f>
        <v>2021</v>
      </c>
      <c r="B2828" t="str">
        <f t="shared" si="2327"/>
        <v>RFM</v>
      </c>
      <c r="C2828">
        <f t="shared" si="2327"/>
        <v>0</v>
      </c>
      <c r="D2828">
        <f>IFERROR(VLOOKUP(C2828,'Enheter, modell og år'!$A$2:$B$31,2,FALSE),0)</f>
        <v>0</v>
      </c>
      <c r="E2828" t="str">
        <f>'Liste detaljert wide'!$I$1</f>
        <v>Total utdanningsinsentiv</v>
      </c>
      <c r="F2828" t="str">
        <f t="shared" si="2318"/>
        <v>2021RFM0Total utdanningsinsentiv</v>
      </c>
      <c r="G2828" s="3">
        <f>'Liste detaljert wide'!I128</f>
        <v>0</v>
      </c>
      <c r="H2828" t="str">
        <f>VLOOKUP(E2828,Def!$B$2:$C$15,2,FALSE)</f>
        <v>Total utdanningsinsentiv</v>
      </c>
      <c r="I2828" s="3">
        <f>IF(A2828='Enheter, modell og år'!$F$2-1,0,G2828-VLOOKUP(A2828-1&amp;B2828&amp;C2828&amp;E2828,$F$2:$G$7561,2,FALSE))</f>
        <v>0</v>
      </c>
      <c r="J2828" s="3">
        <f>IF(A2828='Enheter, modell og år'!$F$2-1,0,VLOOKUP(A2828-1&amp;B2828&amp;C2828&amp;E2828,$F$2:$G$7561,2,FALSE))</f>
        <v>0</v>
      </c>
    </row>
    <row r="2829" spans="1:10" x14ac:dyDescent="0.25">
      <c r="A2829">
        <f t="shared" ref="A2829:C2829" si="2328">A2289</f>
        <v>2021</v>
      </c>
      <c r="B2829" t="str">
        <f t="shared" si="2328"/>
        <v>RFM</v>
      </c>
      <c r="C2829">
        <f t="shared" si="2328"/>
        <v>0</v>
      </c>
      <c r="D2829">
        <f>IFERROR(VLOOKUP(C2829,'Enheter, modell og år'!$A$2:$B$31,2,FALSE),0)</f>
        <v>0</v>
      </c>
      <c r="E2829" t="str">
        <f>'Liste detaljert wide'!$I$1</f>
        <v>Total utdanningsinsentiv</v>
      </c>
      <c r="F2829" t="str">
        <f t="shared" si="2318"/>
        <v>2021RFM0Total utdanningsinsentiv</v>
      </c>
      <c r="G2829" s="3">
        <f>'Liste detaljert wide'!I129</f>
        <v>0</v>
      </c>
      <c r="H2829" t="str">
        <f>VLOOKUP(E2829,Def!$B$2:$C$15,2,FALSE)</f>
        <v>Total utdanningsinsentiv</v>
      </c>
      <c r="I2829" s="3">
        <f>IF(A2829='Enheter, modell og år'!$F$2-1,0,G2829-VLOOKUP(A2829-1&amp;B2829&amp;C2829&amp;E2829,$F$2:$G$7561,2,FALSE))</f>
        <v>0</v>
      </c>
      <c r="J2829" s="3">
        <f>IF(A2829='Enheter, modell og år'!$F$2-1,0,VLOOKUP(A2829-1&amp;B2829&amp;C2829&amp;E2829,$F$2:$G$7561,2,FALSE))</f>
        <v>0</v>
      </c>
    </row>
    <row r="2830" spans="1:10" x14ac:dyDescent="0.25">
      <c r="A2830">
        <f t="shared" ref="A2830:C2830" si="2329">A2290</f>
        <v>2021</v>
      </c>
      <c r="B2830" t="str">
        <f t="shared" si="2329"/>
        <v>RFM</v>
      </c>
      <c r="C2830">
        <f t="shared" si="2329"/>
        <v>0</v>
      </c>
      <c r="D2830">
        <f>IFERROR(VLOOKUP(C2830,'Enheter, modell og år'!$A$2:$B$31,2,FALSE),0)</f>
        <v>0</v>
      </c>
      <c r="E2830" t="str">
        <f>'Liste detaljert wide'!$I$1</f>
        <v>Total utdanningsinsentiv</v>
      </c>
      <c r="F2830" t="str">
        <f t="shared" si="2318"/>
        <v>2021RFM0Total utdanningsinsentiv</v>
      </c>
      <c r="G2830" s="3">
        <f>'Liste detaljert wide'!I130</f>
        <v>0</v>
      </c>
      <c r="H2830" t="str">
        <f>VLOOKUP(E2830,Def!$B$2:$C$15,2,FALSE)</f>
        <v>Total utdanningsinsentiv</v>
      </c>
      <c r="I2830" s="3">
        <f>IF(A2830='Enheter, modell og år'!$F$2-1,0,G2830-VLOOKUP(A2830-1&amp;B2830&amp;C2830&amp;E2830,$F$2:$G$7561,2,FALSE))</f>
        <v>0</v>
      </c>
      <c r="J2830" s="3">
        <f>IF(A2830='Enheter, modell og år'!$F$2-1,0,VLOOKUP(A2830-1&amp;B2830&amp;C2830&amp;E2830,$F$2:$G$7561,2,FALSE))</f>
        <v>0</v>
      </c>
    </row>
    <row r="2831" spans="1:10" x14ac:dyDescent="0.25">
      <c r="A2831">
        <f t="shared" ref="A2831:C2831" si="2330">A2291</f>
        <v>2021</v>
      </c>
      <c r="B2831" t="str">
        <f t="shared" si="2330"/>
        <v>RFM</v>
      </c>
      <c r="C2831">
        <f t="shared" si="2330"/>
        <v>0</v>
      </c>
      <c r="D2831">
        <f>IFERROR(VLOOKUP(C2831,'Enheter, modell og år'!$A$2:$B$31,2,FALSE),0)</f>
        <v>0</v>
      </c>
      <c r="E2831" t="str">
        <f>'Liste detaljert wide'!$I$1</f>
        <v>Total utdanningsinsentiv</v>
      </c>
      <c r="F2831" t="str">
        <f t="shared" si="2318"/>
        <v>2021RFM0Total utdanningsinsentiv</v>
      </c>
      <c r="G2831" s="3">
        <f>'Liste detaljert wide'!I131</f>
        <v>0</v>
      </c>
      <c r="H2831" t="str">
        <f>VLOOKUP(E2831,Def!$B$2:$C$15,2,FALSE)</f>
        <v>Total utdanningsinsentiv</v>
      </c>
      <c r="I2831" s="3">
        <f>IF(A2831='Enheter, modell og år'!$F$2-1,0,G2831-VLOOKUP(A2831-1&amp;B2831&amp;C2831&amp;E2831,$F$2:$G$7561,2,FALSE))</f>
        <v>0</v>
      </c>
      <c r="J2831" s="3">
        <f>IF(A2831='Enheter, modell og år'!$F$2-1,0,VLOOKUP(A2831-1&amp;B2831&amp;C2831&amp;E2831,$F$2:$G$7561,2,FALSE))</f>
        <v>0</v>
      </c>
    </row>
    <row r="2832" spans="1:10" x14ac:dyDescent="0.25">
      <c r="A2832">
        <f t="shared" ref="A2832:C2832" si="2331">A2292</f>
        <v>2021</v>
      </c>
      <c r="B2832" t="str">
        <f t="shared" si="2331"/>
        <v>RFM</v>
      </c>
      <c r="C2832">
        <f t="shared" si="2331"/>
        <v>0</v>
      </c>
      <c r="D2832">
        <f>IFERROR(VLOOKUP(C2832,'Enheter, modell og år'!$A$2:$B$31,2,FALSE),0)</f>
        <v>0</v>
      </c>
      <c r="E2832" t="str">
        <f>'Liste detaljert wide'!$I$1</f>
        <v>Total utdanningsinsentiv</v>
      </c>
      <c r="F2832" t="str">
        <f t="shared" si="2318"/>
        <v>2021RFM0Total utdanningsinsentiv</v>
      </c>
      <c r="G2832" s="3">
        <f>'Liste detaljert wide'!I132</f>
        <v>0</v>
      </c>
      <c r="H2832" t="str">
        <f>VLOOKUP(E2832,Def!$B$2:$C$15,2,FALSE)</f>
        <v>Total utdanningsinsentiv</v>
      </c>
      <c r="I2832" s="3">
        <f>IF(A2832='Enheter, modell og år'!$F$2-1,0,G2832-VLOOKUP(A2832-1&amp;B2832&amp;C2832&amp;E2832,$F$2:$G$7561,2,FALSE))</f>
        <v>0</v>
      </c>
      <c r="J2832" s="3">
        <f>IF(A2832='Enheter, modell og år'!$F$2-1,0,VLOOKUP(A2832-1&amp;B2832&amp;C2832&amp;E2832,$F$2:$G$7561,2,FALSE))</f>
        <v>0</v>
      </c>
    </row>
    <row r="2833" spans="1:10" x14ac:dyDescent="0.25">
      <c r="A2833">
        <f t="shared" ref="A2833:C2833" si="2332">A2293</f>
        <v>2021</v>
      </c>
      <c r="B2833" t="str">
        <f t="shared" si="2332"/>
        <v>RFM</v>
      </c>
      <c r="C2833">
        <f t="shared" si="2332"/>
        <v>0</v>
      </c>
      <c r="D2833">
        <f>IFERROR(VLOOKUP(C2833,'Enheter, modell og år'!$A$2:$B$31,2,FALSE),0)</f>
        <v>0</v>
      </c>
      <c r="E2833" t="str">
        <f>'Liste detaljert wide'!$I$1</f>
        <v>Total utdanningsinsentiv</v>
      </c>
      <c r="F2833" t="str">
        <f t="shared" si="2318"/>
        <v>2021RFM0Total utdanningsinsentiv</v>
      </c>
      <c r="G2833" s="3">
        <f>'Liste detaljert wide'!I133</f>
        <v>0</v>
      </c>
      <c r="H2833" t="str">
        <f>VLOOKUP(E2833,Def!$B$2:$C$15,2,FALSE)</f>
        <v>Total utdanningsinsentiv</v>
      </c>
      <c r="I2833" s="3">
        <f>IF(A2833='Enheter, modell og år'!$F$2-1,0,G2833-VLOOKUP(A2833-1&amp;B2833&amp;C2833&amp;E2833,$F$2:$G$7561,2,FALSE))</f>
        <v>0</v>
      </c>
      <c r="J2833" s="3">
        <f>IF(A2833='Enheter, modell og år'!$F$2-1,0,VLOOKUP(A2833-1&amp;B2833&amp;C2833&amp;E2833,$F$2:$G$7561,2,FALSE))</f>
        <v>0</v>
      </c>
    </row>
    <row r="2834" spans="1:10" x14ac:dyDescent="0.25">
      <c r="A2834">
        <f t="shared" ref="A2834:C2834" si="2333">A2294</f>
        <v>2021</v>
      </c>
      <c r="B2834" t="str">
        <f t="shared" si="2333"/>
        <v>RFM</v>
      </c>
      <c r="C2834">
        <f t="shared" si="2333"/>
        <v>0</v>
      </c>
      <c r="D2834">
        <f>IFERROR(VLOOKUP(C2834,'Enheter, modell og år'!$A$2:$B$31,2,FALSE),0)</f>
        <v>0</v>
      </c>
      <c r="E2834" t="str">
        <f>'Liste detaljert wide'!$I$1</f>
        <v>Total utdanningsinsentiv</v>
      </c>
      <c r="F2834" t="str">
        <f t="shared" si="2318"/>
        <v>2021RFM0Total utdanningsinsentiv</v>
      </c>
      <c r="G2834" s="3">
        <f>'Liste detaljert wide'!I134</f>
        <v>0</v>
      </c>
      <c r="H2834" t="str">
        <f>VLOOKUP(E2834,Def!$B$2:$C$15,2,FALSE)</f>
        <v>Total utdanningsinsentiv</v>
      </c>
      <c r="I2834" s="3">
        <f>IF(A2834='Enheter, modell og år'!$F$2-1,0,G2834-VLOOKUP(A2834-1&amp;B2834&amp;C2834&amp;E2834,$F$2:$G$7561,2,FALSE))</f>
        <v>0</v>
      </c>
      <c r="J2834" s="3">
        <f>IF(A2834='Enheter, modell og år'!$F$2-1,0,VLOOKUP(A2834-1&amp;B2834&amp;C2834&amp;E2834,$F$2:$G$7561,2,FALSE))</f>
        <v>0</v>
      </c>
    </row>
    <row r="2835" spans="1:10" x14ac:dyDescent="0.25">
      <c r="A2835">
        <f t="shared" ref="A2835:C2835" si="2334">A2295</f>
        <v>2021</v>
      </c>
      <c r="B2835" t="str">
        <f t="shared" si="2334"/>
        <v>RFM</v>
      </c>
      <c r="C2835">
        <f t="shared" si="2334"/>
        <v>0</v>
      </c>
      <c r="D2835">
        <f>IFERROR(VLOOKUP(C2835,'Enheter, modell og år'!$A$2:$B$31,2,FALSE),0)</f>
        <v>0</v>
      </c>
      <c r="E2835" t="str">
        <f>'Liste detaljert wide'!$I$1</f>
        <v>Total utdanningsinsentiv</v>
      </c>
      <c r="F2835" t="str">
        <f t="shared" si="2318"/>
        <v>2021RFM0Total utdanningsinsentiv</v>
      </c>
      <c r="G2835" s="3">
        <f>'Liste detaljert wide'!I135</f>
        <v>0</v>
      </c>
      <c r="H2835" t="str">
        <f>VLOOKUP(E2835,Def!$B$2:$C$15,2,FALSE)</f>
        <v>Total utdanningsinsentiv</v>
      </c>
      <c r="I2835" s="3">
        <f>IF(A2835='Enheter, modell og år'!$F$2-1,0,G2835-VLOOKUP(A2835-1&amp;B2835&amp;C2835&amp;E2835,$F$2:$G$7561,2,FALSE))</f>
        <v>0</v>
      </c>
      <c r="J2835" s="3">
        <f>IF(A2835='Enheter, modell og år'!$F$2-1,0,VLOOKUP(A2835-1&amp;B2835&amp;C2835&amp;E2835,$F$2:$G$7561,2,FALSE))</f>
        <v>0</v>
      </c>
    </row>
    <row r="2836" spans="1:10" x14ac:dyDescent="0.25">
      <c r="A2836">
        <f t="shared" ref="A2836:C2836" si="2335">A2296</f>
        <v>2021</v>
      </c>
      <c r="B2836" t="str">
        <f t="shared" si="2335"/>
        <v>RFM</v>
      </c>
      <c r="C2836">
        <f t="shared" si="2335"/>
        <v>0</v>
      </c>
      <c r="D2836">
        <f>IFERROR(VLOOKUP(C2836,'Enheter, modell og år'!$A$2:$B$31,2,FALSE),0)</f>
        <v>0</v>
      </c>
      <c r="E2836" t="str">
        <f>'Liste detaljert wide'!$I$1</f>
        <v>Total utdanningsinsentiv</v>
      </c>
      <c r="F2836" t="str">
        <f t="shared" si="2318"/>
        <v>2021RFM0Total utdanningsinsentiv</v>
      </c>
      <c r="G2836" s="3">
        <f>'Liste detaljert wide'!I136</f>
        <v>0</v>
      </c>
      <c r="H2836" t="str">
        <f>VLOOKUP(E2836,Def!$B$2:$C$15,2,FALSE)</f>
        <v>Total utdanningsinsentiv</v>
      </c>
      <c r="I2836" s="3">
        <f>IF(A2836='Enheter, modell og år'!$F$2-1,0,G2836-VLOOKUP(A2836-1&amp;B2836&amp;C2836&amp;E2836,$F$2:$G$7561,2,FALSE))</f>
        <v>0</v>
      </c>
      <c r="J2836" s="3">
        <f>IF(A2836='Enheter, modell og år'!$F$2-1,0,VLOOKUP(A2836-1&amp;B2836&amp;C2836&amp;E2836,$F$2:$G$7561,2,FALSE))</f>
        <v>0</v>
      </c>
    </row>
    <row r="2837" spans="1:10" x14ac:dyDescent="0.25">
      <c r="A2837">
        <f t="shared" ref="A2837:C2837" si="2336">A2297</f>
        <v>2021</v>
      </c>
      <c r="B2837" t="str">
        <f t="shared" si="2336"/>
        <v>RFM</v>
      </c>
      <c r="C2837">
        <f t="shared" si="2336"/>
        <v>0</v>
      </c>
      <c r="D2837">
        <f>IFERROR(VLOOKUP(C2837,'Enheter, modell og år'!$A$2:$B$31,2,FALSE),0)</f>
        <v>0</v>
      </c>
      <c r="E2837" t="str">
        <f>'Liste detaljert wide'!$I$1</f>
        <v>Total utdanningsinsentiv</v>
      </c>
      <c r="F2837" t="str">
        <f t="shared" si="2318"/>
        <v>2021RFM0Total utdanningsinsentiv</v>
      </c>
      <c r="G2837" s="3">
        <f>'Liste detaljert wide'!I137</f>
        <v>0</v>
      </c>
      <c r="H2837" t="str">
        <f>VLOOKUP(E2837,Def!$B$2:$C$15,2,FALSE)</f>
        <v>Total utdanningsinsentiv</v>
      </c>
      <c r="I2837" s="3">
        <f>IF(A2837='Enheter, modell og år'!$F$2-1,0,G2837-VLOOKUP(A2837-1&amp;B2837&amp;C2837&amp;E2837,$F$2:$G$7561,2,FALSE))</f>
        <v>0</v>
      </c>
      <c r="J2837" s="3">
        <f>IF(A2837='Enheter, modell og år'!$F$2-1,0,VLOOKUP(A2837-1&amp;B2837&amp;C2837&amp;E2837,$F$2:$G$7561,2,FALSE))</f>
        <v>0</v>
      </c>
    </row>
    <row r="2838" spans="1:10" x14ac:dyDescent="0.25">
      <c r="A2838">
        <f t="shared" ref="A2838:C2838" si="2337">A2298</f>
        <v>2021</v>
      </c>
      <c r="B2838" t="str">
        <f t="shared" si="2337"/>
        <v>RFM</v>
      </c>
      <c r="C2838">
        <f t="shared" si="2337"/>
        <v>0</v>
      </c>
      <c r="D2838">
        <f>IFERROR(VLOOKUP(C2838,'Enheter, modell og år'!$A$2:$B$31,2,FALSE),0)</f>
        <v>0</v>
      </c>
      <c r="E2838" t="str">
        <f>'Liste detaljert wide'!$I$1</f>
        <v>Total utdanningsinsentiv</v>
      </c>
      <c r="F2838" t="str">
        <f t="shared" si="2318"/>
        <v>2021RFM0Total utdanningsinsentiv</v>
      </c>
      <c r="G2838" s="3">
        <f>'Liste detaljert wide'!I138</f>
        <v>0</v>
      </c>
      <c r="H2838" t="str">
        <f>VLOOKUP(E2838,Def!$B$2:$C$15,2,FALSE)</f>
        <v>Total utdanningsinsentiv</v>
      </c>
      <c r="I2838" s="3">
        <f>IF(A2838='Enheter, modell og år'!$F$2-1,0,G2838-VLOOKUP(A2838-1&amp;B2838&amp;C2838&amp;E2838,$F$2:$G$7561,2,FALSE))</f>
        <v>0</v>
      </c>
      <c r="J2838" s="3">
        <f>IF(A2838='Enheter, modell og år'!$F$2-1,0,VLOOKUP(A2838-1&amp;B2838&amp;C2838&amp;E2838,$F$2:$G$7561,2,FALSE))</f>
        <v>0</v>
      </c>
    </row>
    <row r="2839" spans="1:10" x14ac:dyDescent="0.25">
      <c r="A2839">
        <f t="shared" ref="A2839:C2839" si="2338">A2299</f>
        <v>2021</v>
      </c>
      <c r="B2839" t="str">
        <f t="shared" si="2338"/>
        <v>RFM</v>
      </c>
      <c r="C2839">
        <f t="shared" si="2338"/>
        <v>0</v>
      </c>
      <c r="D2839">
        <f>IFERROR(VLOOKUP(C2839,'Enheter, modell og år'!$A$2:$B$31,2,FALSE),0)</f>
        <v>0</v>
      </c>
      <c r="E2839" t="str">
        <f>'Liste detaljert wide'!$I$1</f>
        <v>Total utdanningsinsentiv</v>
      </c>
      <c r="F2839" t="str">
        <f t="shared" si="2318"/>
        <v>2021RFM0Total utdanningsinsentiv</v>
      </c>
      <c r="G2839" s="3">
        <f>'Liste detaljert wide'!I139</f>
        <v>0</v>
      </c>
      <c r="H2839" t="str">
        <f>VLOOKUP(E2839,Def!$B$2:$C$15,2,FALSE)</f>
        <v>Total utdanningsinsentiv</v>
      </c>
      <c r="I2839" s="3">
        <f>IF(A2839='Enheter, modell og år'!$F$2-1,0,G2839-VLOOKUP(A2839-1&amp;B2839&amp;C2839&amp;E2839,$F$2:$G$7561,2,FALSE))</f>
        <v>0</v>
      </c>
      <c r="J2839" s="3">
        <f>IF(A2839='Enheter, modell og år'!$F$2-1,0,VLOOKUP(A2839-1&amp;B2839&amp;C2839&amp;E2839,$F$2:$G$7561,2,FALSE))</f>
        <v>0</v>
      </c>
    </row>
    <row r="2840" spans="1:10" x14ac:dyDescent="0.25">
      <c r="A2840">
        <f t="shared" ref="A2840:C2840" si="2339">A2300</f>
        <v>2021</v>
      </c>
      <c r="B2840" t="str">
        <f t="shared" si="2339"/>
        <v>RFM</v>
      </c>
      <c r="C2840">
        <f t="shared" si="2339"/>
        <v>0</v>
      </c>
      <c r="D2840">
        <f>IFERROR(VLOOKUP(C2840,'Enheter, modell og år'!$A$2:$B$31,2,FALSE),0)</f>
        <v>0</v>
      </c>
      <c r="E2840" t="str">
        <f>'Liste detaljert wide'!$I$1</f>
        <v>Total utdanningsinsentiv</v>
      </c>
      <c r="F2840" t="str">
        <f t="shared" si="2318"/>
        <v>2021RFM0Total utdanningsinsentiv</v>
      </c>
      <c r="G2840" s="3">
        <f>'Liste detaljert wide'!I140</f>
        <v>0</v>
      </c>
      <c r="H2840" t="str">
        <f>VLOOKUP(E2840,Def!$B$2:$C$15,2,FALSE)</f>
        <v>Total utdanningsinsentiv</v>
      </c>
      <c r="I2840" s="3">
        <f>IF(A2840='Enheter, modell og år'!$F$2-1,0,G2840-VLOOKUP(A2840-1&amp;B2840&amp;C2840&amp;E2840,$F$2:$G$7561,2,FALSE))</f>
        <v>0</v>
      </c>
      <c r="J2840" s="3">
        <f>IF(A2840='Enheter, modell og år'!$F$2-1,0,VLOOKUP(A2840-1&amp;B2840&amp;C2840&amp;E2840,$F$2:$G$7561,2,FALSE))</f>
        <v>0</v>
      </c>
    </row>
    <row r="2841" spans="1:10" x14ac:dyDescent="0.25">
      <c r="A2841">
        <f t="shared" ref="A2841:C2841" si="2340">A2301</f>
        <v>2021</v>
      </c>
      <c r="B2841" t="str">
        <f t="shared" si="2340"/>
        <v>RFM</v>
      </c>
      <c r="C2841">
        <f t="shared" si="2340"/>
        <v>0</v>
      </c>
      <c r="D2841">
        <f>IFERROR(VLOOKUP(C2841,'Enheter, modell og år'!$A$2:$B$31,2,FALSE),0)</f>
        <v>0</v>
      </c>
      <c r="E2841" t="str">
        <f>'Liste detaljert wide'!$I$1</f>
        <v>Total utdanningsinsentiv</v>
      </c>
      <c r="F2841" t="str">
        <f t="shared" si="2318"/>
        <v>2021RFM0Total utdanningsinsentiv</v>
      </c>
      <c r="G2841" s="3">
        <f>'Liste detaljert wide'!I141</f>
        <v>0</v>
      </c>
      <c r="H2841" t="str">
        <f>VLOOKUP(E2841,Def!$B$2:$C$15,2,FALSE)</f>
        <v>Total utdanningsinsentiv</v>
      </c>
      <c r="I2841" s="3">
        <f>IF(A2841='Enheter, modell og år'!$F$2-1,0,G2841-VLOOKUP(A2841-1&amp;B2841&amp;C2841&amp;E2841,$F$2:$G$7561,2,FALSE))</f>
        <v>0</v>
      </c>
      <c r="J2841" s="3">
        <f>IF(A2841='Enheter, modell og år'!$F$2-1,0,VLOOKUP(A2841-1&amp;B2841&amp;C2841&amp;E2841,$F$2:$G$7561,2,FALSE))</f>
        <v>0</v>
      </c>
    </row>
    <row r="2842" spans="1:10" x14ac:dyDescent="0.25">
      <c r="A2842">
        <f t="shared" ref="A2842:C2842" si="2341">A2302</f>
        <v>2021</v>
      </c>
      <c r="B2842" t="str">
        <f t="shared" si="2341"/>
        <v>RFM</v>
      </c>
      <c r="C2842">
        <f t="shared" si="2341"/>
        <v>0</v>
      </c>
      <c r="D2842">
        <f>IFERROR(VLOOKUP(C2842,'Enheter, modell og år'!$A$2:$B$31,2,FALSE),0)</f>
        <v>0</v>
      </c>
      <c r="E2842" t="str">
        <f>'Liste detaljert wide'!$I$1</f>
        <v>Total utdanningsinsentiv</v>
      </c>
      <c r="F2842" t="str">
        <f t="shared" si="2318"/>
        <v>2021RFM0Total utdanningsinsentiv</v>
      </c>
      <c r="G2842" s="3">
        <f>'Liste detaljert wide'!I142</f>
        <v>0</v>
      </c>
      <c r="H2842" t="str">
        <f>VLOOKUP(E2842,Def!$B$2:$C$15,2,FALSE)</f>
        <v>Total utdanningsinsentiv</v>
      </c>
      <c r="I2842" s="3">
        <f>IF(A2842='Enheter, modell og år'!$F$2-1,0,G2842-VLOOKUP(A2842-1&amp;B2842&amp;C2842&amp;E2842,$F$2:$G$7561,2,FALSE))</f>
        <v>0</v>
      </c>
      <c r="J2842" s="3">
        <f>IF(A2842='Enheter, modell og år'!$F$2-1,0,VLOOKUP(A2842-1&amp;B2842&amp;C2842&amp;E2842,$F$2:$G$7561,2,FALSE))</f>
        <v>0</v>
      </c>
    </row>
    <row r="2843" spans="1:10" x14ac:dyDescent="0.25">
      <c r="A2843">
        <f t="shared" ref="A2843:C2843" si="2342">A2303</f>
        <v>2021</v>
      </c>
      <c r="B2843" t="str">
        <f t="shared" si="2342"/>
        <v>RFM</v>
      </c>
      <c r="C2843">
        <f t="shared" si="2342"/>
        <v>0</v>
      </c>
      <c r="D2843">
        <f>IFERROR(VLOOKUP(C2843,'Enheter, modell og år'!$A$2:$B$31,2,FALSE),0)</f>
        <v>0</v>
      </c>
      <c r="E2843" t="str">
        <f>'Liste detaljert wide'!$I$1</f>
        <v>Total utdanningsinsentiv</v>
      </c>
      <c r="F2843" t="str">
        <f t="shared" si="2318"/>
        <v>2021RFM0Total utdanningsinsentiv</v>
      </c>
      <c r="G2843" s="3">
        <f>'Liste detaljert wide'!I143</f>
        <v>0</v>
      </c>
      <c r="H2843" t="str">
        <f>VLOOKUP(E2843,Def!$B$2:$C$15,2,FALSE)</f>
        <v>Total utdanningsinsentiv</v>
      </c>
      <c r="I2843" s="3">
        <f>IF(A2843='Enheter, modell og år'!$F$2-1,0,G2843-VLOOKUP(A2843-1&amp;B2843&amp;C2843&amp;E2843,$F$2:$G$7561,2,FALSE))</f>
        <v>0</v>
      </c>
      <c r="J2843" s="3">
        <f>IF(A2843='Enheter, modell og år'!$F$2-1,0,VLOOKUP(A2843-1&amp;B2843&amp;C2843&amp;E2843,$F$2:$G$7561,2,FALSE))</f>
        <v>0</v>
      </c>
    </row>
    <row r="2844" spans="1:10" x14ac:dyDescent="0.25">
      <c r="A2844">
        <f t="shared" ref="A2844:C2844" si="2343">A2304</f>
        <v>2021</v>
      </c>
      <c r="B2844" t="str">
        <f t="shared" si="2343"/>
        <v>RFM</v>
      </c>
      <c r="C2844">
        <f t="shared" si="2343"/>
        <v>0</v>
      </c>
      <c r="D2844">
        <f>IFERROR(VLOOKUP(C2844,'Enheter, modell og år'!$A$2:$B$31,2,FALSE),0)</f>
        <v>0</v>
      </c>
      <c r="E2844" t="str">
        <f>'Liste detaljert wide'!$I$1</f>
        <v>Total utdanningsinsentiv</v>
      </c>
      <c r="F2844" t="str">
        <f t="shared" si="2318"/>
        <v>2021RFM0Total utdanningsinsentiv</v>
      </c>
      <c r="G2844" s="3">
        <f>'Liste detaljert wide'!I144</f>
        <v>0</v>
      </c>
      <c r="H2844" t="str">
        <f>VLOOKUP(E2844,Def!$B$2:$C$15,2,FALSE)</f>
        <v>Total utdanningsinsentiv</v>
      </c>
      <c r="I2844" s="3">
        <f>IF(A2844='Enheter, modell og år'!$F$2-1,0,G2844-VLOOKUP(A2844-1&amp;B2844&amp;C2844&amp;E2844,$F$2:$G$7561,2,FALSE))</f>
        <v>0</v>
      </c>
      <c r="J2844" s="3">
        <f>IF(A2844='Enheter, modell og år'!$F$2-1,0,VLOOKUP(A2844-1&amp;B2844&amp;C2844&amp;E2844,$F$2:$G$7561,2,FALSE))</f>
        <v>0</v>
      </c>
    </row>
    <row r="2845" spans="1:10" x14ac:dyDescent="0.25">
      <c r="A2845">
        <f t="shared" ref="A2845:C2845" si="2344">A2305</f>
        <v>2021</v>
      </c>
      <c r="B2845" t="str">
        <f t="shared" si="2344"/>
        <v>RFM</v>
      </c>
      <c r="C2845">
        <f t="shared" si="2344"/>
        <v>0</v>
      </c>
      <c r="D2845">
        <f>IFERROR(VLOOKUP(C2845,'Enheter, modell og år'!$A$2:$B$31,2,FALSE),0)</f>
        <v>0</v>
      </c>
      <c r="E2845" t="str">
        <f>'Liste detaljert wide'!$I$1</f>
        <v>Total utdanningsinsentiv</v>
      </c>
      <c r="F2845" t="str">
        <f t="shared" si="2318"/>
        <v>2021RFM0Total utdanningsinsentiv</v>
      </c>
      <c r="G2845" s="3">
        <f>'Liste detaljert wide'!I145</f>
        <v>0</v>
      </c>
      <c r="H2845" t="str">
        <f>VLOOKUP(E2845,Def!$B$2:$C$15,2,FALSE)</f>
        <v>Total utdanningsinsentiv</v>
      </c>
      <c r="I2845" s="3">
        <f>IF(A2845='Enheter, modell og år'!$F$2-1,0,G2845-VLOOKUP(A2845-1&amp;B2845&amp;C2845&amp;E2845,$F$2:$G$7561,2,FALSE))</f>
        <v>0</v>
      </c>
      <c r="J2845" s="3">
        <f>IF(A2845='Enheter, modell og år'!$F$2-1,0,VLOOKUP(A2845-1&amp;B2845&amp;C2845&amp;E2845,$F$2:$G$7561,2,FALSE))</f>
        <v>0</v>
      </c>
    </row>
    <row r="2846" spans="1:10" x14ac:dyDescent="0.25">
      <c r="A2846">
        <f t="shared" ref="A2846:C2846" si="2345">A2306</f>
        <v>2021</v>
      </c>
      <c r="B2846" t="str">
        <f t="shared" si="2345"/>
        <v>RFM</v>
      </c>
      <c r="C2846">
        <f t="shared" si="2345"/>
        <v>0</v>
      </c>
      <c r="D2846">
        <f>IFERROR(VLOOKUP(C2846,'Enheter, modell og år'!$A$2:$B$31,2,FALSE),0)</f>
        <v>0</v>
      </c>
      <c r="E2846" t="str">
        <f>'Liste detaljert wide'!$I$1</f>
        <v>Total utdanningsinsentiv</v>
      </c>
      <c r="F2846" t="str">
        <f t="shared" si="2318"/>
        <v>2021RFM0Total utdanningsinsentiv</v>
      </c>
      <c r="G2846" s="3">
        <f>'Liste detaljert wide'!I146</f>
        <v>0</v>
      </c>
      <c r="H2846" t="str">
        <f>VLOOKUP(E2846,Def!$B$2:$C$15,2,FALSE)</f>
        <v>Total utdanningsinsentiv</v>
      </c>
      <c r="I2846" s="3">
        <f>IF(A2846='Enheter, modell og år'!$F$2-1,0,G2846-VLOOKUP(A2846-1&amp;B2846&amp;C2846&amp;E2846,$F$2:$G$7561,2,FALSE))</f>
        <v>0</v>
      </c>
      <c r="J2846" s="3">
        <f>IF(A2846='Enheter, modell og år'!$F$2-1,0,VLOOKUP(A2846-1&amp;B2846&amp;C2846&amp;E2846,$F$2:$G$7561,2,FALSE))</f>
        <v>0</v>
      </c>
    </row>
    <row r="2847" spans="1:10" x14ac:dyDescent="0.25">
      <c r="A2847">
        <f t="shared" ref="A2847:C2847" si="2346">A2307</f>
        <v>2021</v>
      </c>
      <c r="B2847" t="str">
        <f t="shared" si="2346"/>
        <v>RFM</v>
      </c>
      <c r="C2847">
        <f t="shared" si="2346"/>
        <v>0</v>
      </c>
      <c r="D2847">
        <f>IFERROR(VLOOKUP(C2847,'Enheter, modell og år'!$A$2:$B$31,2,FALSE),0)</f>
        <v>0</v>
      </c>
      <c r="E2847" t="str">
        <f>'Liste detaljert wide'!$I$1</f>
        <v>Total utdanningsinsentiv</v>
      </c>
      <c r="F2847" t="str">
        <f t="shared" si="2318"/>
        <v>2021RFM0Total utdanningsinsentiv</v>
      </c>
      <c r="G2847" s="3">
        <f>'Liste detaljert wide'!I147</f>
        <v>0</v>
      </c>
      <c r="H2847" t="str">
        <f>VLOOKUP(E2847,Def!$B$2:$C$15,2,FALSE)</f>
        <v>Total utdanningsinsentiv</v>
      </c>
      <c r="I2847" s="3">
        <f>IF(A2847='Enheter, modell og år'!$F$2-1,0,G2847-VLOOKUP(A2847-1&amp;B2847&amp;C2847&amp;E2847,$F$2:$G$7561,2,FALSE))</f>
        <v>0</v>
      </c>
      <c r="J2847" s="3">
        <f>IF(A2847='Enheter, modell og år'!$F$2-1,0,VLOOKUP(A2847-1&amp;B2847&amp;C2847&amp;E2847,$F$2:$G$7561,2,FALSE))</f>
        <v>0</v>
      </c>
    </row>
    <row r="2848" spans="1:10" x14ac:dyDescent="0.25">
      <c r="A2848">
        <f t="shared" ref="A2848:C2848" si="2347">A2308</f>
        <v>2021</v>
      </c>
      <c r="B2848" t="str">
        <f t="shared" si="2347"/>
        <v>RFM</v>
      </c>
      <c r="C2848">
        <f t="shared" si="2347"/>
        <v>0</v>
      </c>
      <c r="D2848">
        <f>IFERROR(VLOOKUP(C2848,'Enheter, modell og år'!$A$2:$B$31,2,FALSE),0)</f>
        <v>0</v>
      </c>
      <c r="E2848" t="str">
        <f>'Liste detaljert wide'!$I$1</f>
        <v>Total utdanningsinsentiv</v>
      </c>
      <c r="F2848" t="str">
        <f t="shared" si="2318"/>
        <v>2021RFM0Total utdanningsinsentiv</v>
      </c>
      <c r="G2848" s="3">
        <f>'Liste detaljert wide'!I148</f>
        <v>0</v>
      </c>
      <c r="H2848" t="str">
        <f>VLOOKUP(E2848,Def!$B$2:$C$15,2,FALSE)</f>
        <v>Total utdanningsinsentiv</v>
      </c>
      <c r="I2848" s="3">
        <f>IF(A2848='Enheter, modell og år'!$F$2-1,0,G2848-VLOOKUP(A2848-1&amp;B2848&amp;C2848&amp;E2848,$F$2:$G$7561,2,FALSE))</f>
        <v>0</v>
      </c>
      <c r="J2848" s="3">
        <f>IF(A2848='Enheter, modell og år'!$F$2-1,0,VLOOKUP(A2848-1&amp;B2848&amp;C2848&amp;E2848,$F$2:$G$7561,2,FALSE))</f>
        <v>0</v>
      </c>
    </row>
    <row r="2849" spans="1:10" x14ac:dyDescent="0.25">
      <c r="A2849">
        <f t="shared" ref="A2849:C2849" si="2348">A2309</f>
        <v>2021</v>
      </c>
      <c r="B2849" t="str">
        <f t="shared" si="2348"/>
        <v>RFM</v>
      </c>
      <c r="C2849">
        <f t="shared" si="2348"/>
        <v>0</v>
      </c>
      <c r="D2849">
        <f>IFERROR(VLOOKUP(C2849,'Enheter, modell og år'!$A$2:$B$31,2,FALSE),0)</f>
        <v>0</v>
      </c>
      <c r="E2849" t="str">
        <f>'Liste detaljert wide'!$I$1</f>
        <v>Total utdanningsinsentiv</v>
      </c>
      <c r="F2849" t="str">
        <f t="shared" si="2318"/>
        <v>2021RFM0Total utdanningsinsentiv</v>
      </c>
      <c r="G2849" s="3">
        <f>'Liste detaljert wide'!I149</f>
        <v>0</v>
      </c>
      <c r="H2849" t="str">
        <f>VLOOKUP(E2849,Def!$B$2:$C$15,2,FALSE)</f>
        <v>Total utdanningsinsentiv</v>
      </c>
      <c r="I2849" s="3">
        <f>IF(A2849='Enheter, modell og år'!$F$2-1,0,G2849-VLOOKUP(A2849-1&amp;B2849&amp;C2849&amp;E2849,$F$2:$G$7561,2,FALSE))</f>
        <v>0</v>
      </c>
      <c r="J2849" s="3">
        <f>IF(A2849='Enheter, modell og år'!$F$2-1,0,VLOOKUP(A2849-1&amp;B2849&amp;C2849&amp;E2849,$F$2:$G$7561,2,FALSE))</f>
        <v>0</v>
      </c>
    </row>
    <row r="2850" spans="1:10" x14ac:dyDescent="0.25">
      <c r="A2850">
        <f t="shared" ref="A2850:C2850" si="2349">A2310</f>
        <v>2021</v>
      </c>
      <c r="B2850" t="str">
        <f t="shared" si="2349"/>
        <v>RFM</v>
      </c>
      <c r="C2850">
        <f t="shared" si="2349"/>
        <v>0</v>
      </c>
      <c r="D2850">
        <f>IFERROR(VLOOKUP(C2850,'Enheter, modell og år'!$A$2:$B$31,2,FALSE),0)</f>
        <v>0</v>
      </c>
      <c r="E2850" t="str">
        <f>'Liste detaljert wide'!$I$1</f>
        <v>Total utdanningsinsentiv</v>
      </c>
      <c r="F2850" t="str">
        <f t="shared" si="2318"/>
        <v>2021RFM0Total utdanningsinsentiv</v>
      </c>
      <c r="G2850" s="3">
        <f>'Liste detaljert wide'!I150</f>
        <v>0</v>
      </c>
      <c r="H2850" t="str">
        <f>VLOOKUP(E2850,Def!$B$2:$C$15,2,FALSE)</f>
        <v>Total utdanningsinsentiv</v>
      </c>
      <c r="I2850" s="3">
        <f>IF(A2850='Enheter, modell og år'!$F$2-1,0,G2850-VLOOKUP(A2850-1&amp;B2850&amp;C2850&amp;E2850,$F$2:$G$7561,2,FALSE))</f>
        <v>0</v>
      </c>
      <c r="J2850" s="3">
        <f>IF(A2850='Enheter, modell og år'!$F$2-1,0,VLOOKUP(A2850-1&amp;B2850&amp;C2850&amp;E2850,$F$2:$G$7561,2,FALSE))</f>
        <v>0</v>
      </c>
    </row>
    <row r="2851" spans="1:10" x14ac:dyDescent="0.25">
      <c r="A2851">
        <f t="shared" ref="A2851:C2851" si="2350">A2311</f>
        <v>2021</v>
      </c>
      <c r="B2851" t="str">
        <f t="shared" si="2350"/>
        <v>RFM</v>
      </c>
      <c r="C2851">
        <f t="shared" si="2350"/>
        <v>0</v>
      </c>
      <c r="D2851">
        <f>IFERROR(VLOOKUP(C2851,'Enheter, modell og år'!$A$2:$B$31,2,FALSE),0)</f>
        <v>0</v>
      </c>
      <c r="E2851" t="str">
        <f>'Liste detaljert wide'!$I$1</f>
        <v>Total utdanningsinsentiv</v>
      </c>
      <c r="F2851" t="str">
        <f t="shared" si="2318"/>
        <v>2021RFM0Total utdanningsinsentiv</v>
      </c>
      <c r="G2851" s="3">
        <f>'Liste detaljert wide'!I151</f>
        <v>0</v>
      </c>
      <c r="H2851" t="str">
        <f>VLOOKUP(E2851,Def!$B$2:$C$15,2,FALSE)</f>
        <v>Total utdanningsinsentiv</v>
      </c>
      <c r="I2851" s="3">
        <f>IF(A2851='Enheter, modell og år'!$F$2-1,0,G2851-VLOOKUP(A2851-1&amp;B2851&amp;C2851&amp;E2851,$F$2:$G$7561,2,FALSE))</f>
        <v>0</v>
      </c>
      <c r="J2851" s="3">
        <f>IF(A2851='Enheter, modell og år'!$F$2-1,0,VLOOKUP(A2851-1&amp;B2851&amp;C2851&amp;E2851,$F$2:$G$7561,2,FALSE))</f>
        <v>0</v>
      </c>
    </row>
    <row r="2852" spans="1:10" x14ac:dyDescent="0.25">
      <c r="A2852">
        <f t="shared" ref="A2852:C2852" si="2351">A2312</f>
        <v>2022</v>
      </c>
      <c r="B2852" t="str">
        <f t="shared" si="2351"/>
        <v>RFM</v>
      </c>
      <c r="C2852">
        <f t="shared" si="2351"/>
        <v>0</v>
      </c>
      <c r="D2852">
        <f>IFERROR(VLOOKUP(C2852,'Enheter, modell og år'!$A$2:$B$31,2,FALSE),0)</f>
        <v>0</v>
      </c>
      <c r="E2852" t="str">
        <f>'Liste detaljert wide'!$I$1</f>
        <v>Total utdanningsinsentiv</v>
      </c>
      <c r="F2852" t="str">
        <f t="shared" si="2318"/>
        <v>2022RFM0Total utdanningsinsentiv</v>
      </c>
      <c r="G2852" s="3">
        <f>'Liste detaljert wide'!I152</f>
        <v>0</v>
      </c>
      <c r="H2852" t="str">
        <f>VLOOKUP(E2852,Def!$B$2:$C$15,2,FALSE)</f>
        <v>Total utdanningsinsentiv</v>
      </c>
      <c r="I2852" s="3">
        <f>IF(A2852='Enheter, modell og år'!$F$2-1,0,G2852-VLOOKUP(A2852-1&amp;B2852&amp;C2852&amp;E2852,$F$2:$G$7561,2,FALSE))</f>
        <v>0</v>
      </c>
      <c r="J2852" s="3">
        <f>IF(A2852='Enheter, modell og år'!$F$2-1,0,VLOOKUP(A2852-1&amp;B2852&amp;C2852&amp;E2852,$F$2:$G$7561,2,FALSE))</f>
        <v>0</v>
      </c>
    </row>
    <row r="2853" spans="1:10" x14ac:dyDescent="0.25">
      <c r="A2853">
        <f t="shared" ref="A2853:C2853" si="2352">A2313</f>
        <v>2022</v>
      </c>
      <c r="B2853" t="str">
        <f t="shared" si="2352"/>
        <v>RFM</v>
      </c>
      <c r="C2853">
        <f t="shared" si="2352"/>
        <v>0</v>
      </c>
      <c r="D2853">
        <f>IFERROR(VLOOKUP(C2853,'Enheter, modell og år'!$A$2:$B$31,2,FALSE),0)</f>
        <v>0</v>
      </c>
      <c r="E2853" t="str">
        <f>'Liste detaljert wide'!$I$1</f>
        <v>Total utdanningsinsentiv</v>
      </c>
      <c r="F2853" t="str">
        <f t="shared" si="2318"/>
        <v>2022RFM0Total utdanningsinsentiv</v>
      </c>
      <c r="G2853" s="3">
        <f>'Liste detaljert wide'!I153</f>
        <v>0</v>
      </c>
      <c r="H2853" t="str">
        <f>VLOOKUP(E2853,Def!$B$2:$C$15,2,FALSE)</f>
        <v>Total utdanningsinsentiv</v>
      </c>
      <c r="I2853" s="3">
        <f>IF(A2853='Enheter, modell og år'!$F$2-1,0,G2853-VLOOKUP(A2853-1&amp;B2853&amp;C2853&amp;E2853,$F$2:$G$7561,2,FALSE))</f>
        <v>0</v>
      </c>
      <c r="J2853" s="3">
        <f>IF(A2853='Enheter, modell og år'!$F$2-1,0,VLOOKUP(A2853-1&amp;B2853&amp;C2853&amp;E2853,$F$2:$G$7561,2,FALSE))</f>
        <v>0</v>
      </c>
    </row>
    <row r="2854" spans="1:10" x14ac:dyDescent="0.25">
      <c r="A2854">
        <f t="shared" ref="A2854:C2854" si="2353">A2314</f>
        <v>2022</v>
      </c>
      <c r="B2854" t="str">
        <f t="shared" si="2353"/>
        <v>RFM</v>
      </c>
      <c r="C2854">
        <f t="shared" si="2353"/>
        <v>0</v>
      </c>
      <c r="D2854">
        <f>IFERROR(VLOOKUP(C2854,'Enheter, modell og år'!$A$2:$B$31,2,FALSE),0)</f>
        <v>0</v>
      </c>
      <c r="E2854" t="str">
        <f>'Liste detaljert wide'!$I$1</f>
        <v>Total utdanningsinsentiv</v>
      </c>
      <c r="F2854" t="str">
        <f t="shared" si="2318"/>
        <v>2022RFM0Total utdanningsinsentiv</v>
      </c>
      <c r="G2854" s="3">
        <f>'Liste detaljert wide'!I154</f>
        <v>0</v>
      </c>
      <c r="H2854" t="str">
        <f>VLOOKUP(E2854,Def!$B$2:$C$15,2,FALSE)</f>
        <v>Total utdanningsinsentiv</v>
      </c>
      <c r="I2854" s="3">
        <f>IF(A2854='Enheter, modell og år'!$F$2-1,0,G2854-VLOOKUP(A2854-1&amp;B2854&amp;C2854&amp;E2854,$F$2:$G$7561,2,FALSE))</f>
        <v>0</v>
      </c>
      <c r="J2854" s="3">
        <f>IF(A2854='Enheter, modell og år'!$F$2-1,0,VLOOKUP(A2854-1&amp;B2854&amp;C2854&amp;E2854,$F$2:$G$7561,2,FALSE))</f>
        <v>0</v>
      </c>
    </row>
    <row r="2855" spans="1:10" x14ac:dyDescent="0.25">
      <c r="A2855">
        <f t="shared" ref="A2855:C2855" si="2354">A2315</f>
        <v>2022</v>
      </c>
      <c r="B2855" t="str">
        <f t="shared" si="2354"/>
        <v>RFM</v>
      </c>
      <c r="C2855">
        <f t="shared" si="2354"/>
        <v>0</v>
      </c>
      <c r="D2855">
        <f>IFERROR(VLOOKUP(C2855,'Enheter, modell og år'!$A$2:$B$31,2,FALSE),0)</f>
        <v>0</v>
      </c>
      <c r="E2855" t="str">
        <f>'Liste detaljert wide'!$I$1</f>
        <v>Total utdanningsinsentiv</v>
      </c>
      <c r="F2855" t="str">
        <f t="shared" si="2318"/>
        <v>2022RFM0Total utdanningsinsentiv</v>
      </c>
      <c r="G2855" s="3">
        <f>'Liste detaljert wide'!I155</f>
        <v>0</v>
      </c>
      <c r="H2855" t="str">
        <f>VLOOKUP(E2855,Def!$B$2:$C$15,2,FALSE)</f>
        <v>Total utdanningsinsentiv</v>
      </c>
      <c r="I2855" s="3">
        <f>IF(A2855='Enheter, modell og år'!$F$2-1,0,G2855-VLOOKUP(A2855-1&amp;B2855&amp;C2855&amp;E2855,$F$2:$G$7561,2,FALSE))</f>
        <v>0</v>
      </c>
      <c r="J2855" s="3">
        <f>IF(A2855='Enheter, modell og år'!$F$2-1,0,VLOOKUP(A2855-1&amp;B2855&amp;C2855&amp;E2855,$F$2:$G$7561,2,FALSE))</f>
        <v>0</v>
      </c>
    </row>
    <row r="2856" spans="1:10" x14ac:dyDescent="0.25">
      <c r="A2856">
        <f t="shared" ref="A2856:C2856" si="2355">A2316</f>
        <v>2022</v>
      </c>
      <c r="B2856" t="str">
        <f t="shared" si="2355"/>
        <v>RFM</v>
      </c>
      <c r="C2856">
        <f t="shared" si="2355"/>
        <v>0</v>
      </c>
      <c r="D2856">
        <f>IFERROR(VLOOKUP(C2856,'Enheter, modell og år'!$A$2:$B$31,2,FALSE),0)</f>
        <v>0</v>
      </c>
      <c r="E2856" t="str">
        <f>'Liste detaljert wide'!$I$1</f>
        <v>Total utdanningsinsentiv</v>
      </c>
      <c r="F2856" t="str">
        <f t="shared" si="2318"/>
        <v>2022RFM0Total utdanningsinsentiv</v>
      </c>
      <c r="G2856" s="3">
        <f>'Liste detaljert wide'!I156</f>
        <v>0</v>
      </c>
      <c r="H2856" t="str">
        <f>VLOOKUP(E2856,Def!$B$2:$C$15,2,FALSE)</f>
        <v>Total utdanningsinsentiv</v>
      </c>
      <c r="I2856" s="3">
        <f>IF(A2856='Enheter, modell og år'!$F$2-1,0,G2856-VLOOKUP(A2856-1&amp;B2856&amp;C2856&amp;E2856,$F$2:$G$7561,2,FALSE))</f>
        <v>0</v>
      </c>
      <c r="J2856" s="3">
        <f>IF(A2856='Enheter, modell og år'!$F$2-1,0,VLOOKUP(A2856-1&amp;B2856&amp;C2856&amp;E2856,$F$2:$G$7561,2,FALSE))</f>
        <v>0</v>
      </c>
    </row>
    <row r="2857" spans="1:10" x14ac:dyDescent="0.25">
      <c r="A2857">
        <f t="shared" ref="A2857:C2857" si="2356">A2317</f>
        <v>2022</v>
      </c>
      <c r="B2857" t="str">
        <f t="shared" si="2356"/>
        <v>RFM</v>
      </c>
      <c r="C2857">
        <f t="shared" si="2356"/>
        <v>0</v>
      </c>
      <c r="D2857">
        <f>IFERROR(VLOOKUP(C2857,'Enheter, modell og år'!$A$2:$B$31,2,FALSE),0)</f>
        <v>0</v>
      </c>
      <c r="E2857" t="str">
        <f>'Liste detaljert wide'!$I$1</f>
        <v>Total utdanningsinsentiv</v>
      </c>
      <c r="F2857" t="str">
        <f t="shared" si="2318"/>
        <v>2022RFM0Total utdanningsinsentiv</v>
      </c>
      <c r="G2857" s="3">
        <f>'Liste detaljert wide'!I157</f>
        <v>0</v>
      </c>
      <c r="H2857" t="str">
        <f>VLOOKUP(E2857,Def!$B$2:$C$15,2,FALSE)</f>
        <v>Total utdanningsinsentiv</v>
      </c>
      <c r="I2857" s="3">
        <f>IF(A2857='Enheter, modell og år'!$F$2-1,0,G2857-VLOOKUP(A2857-1&amp;B2857&amp;C2857&amp;E2857,$F$2:$G$7561,2,FALSE))</f>
        <v>0</v>
      </c>
      <c r="J2857" s="3">
        <f>IF(A2857='Enheter, modell og år'!$F$2-1,0,VLOOKUP(A2857-1&amp;B2857&amp;C2857&amp;E2857,$F$2:$G$7561,2,FALSE))</f>
        <v>0</v>
      </c>
    </row>
    <row r="2858" spans="1:10" x14ac:dyDescent="0.25">
      <c r="A2858">
        <f t="shared" ref="A2858:C2858" si="2357">A2318</f>
        <v>2022</v>
      </c>
      <c r="B2858" t="str">
        <f t="shared" si="2357"/>
        <v>RFM</v>
      </c>
      <c r="C2858">
        <f t="shared" si="2357"/>
        <v>0</v>
      </c>
      <c r="D2858">
        <f>IFERROR(VLOOKUP(C2858,'Enheter, modell og år'!$A$2:$B$31,2,FALSE),0)</f>
        <v>0</v>
      </c>
      <c r="E2858" t="str">
        <f>'Liste detaljert wide'!$I$1</f>
        <v>Total utdanningsinsentiv</v>
      </c>
      <c r="F2858" t="str">
        <f t="shared" si="2318"/>
        <v>2022RFM0Total utdanningsinsentiv</v>
      </c>
      <c r="G2858" s="3">
        <f>'Liste detaljert wide'!I158</f>
        <v>0</v>
      </c>
      <c r="H2858" t="str">
        <f>VLOOKUP(E2858,Def!$B$2:$C$15,2,FALSE)</f>
        <v>Total utdanningsinsentiv</v>
      </c>
      <c r="I2858" s="3">
        <f>IF(A2858='Enheter, modell og år'!$F$2-1,0,G2858-VLOOKUP(A2858-1&amp;B2858&amp;C2858&amp;E2858,$F$2:$G$7561,2,FALSE))</f>
        <v>0</v>
      </c>
      <c r="J2858" s="3">
        <f>IF(A2858='Enheter, modell og år'!$F$2-1,0,VLOOKUP(A2858-1&amp;B2858&amp;C2858&amp;E2858,$F$2:$G$7561,2,FALSE))</f>
        <v>0</v>
      </c>
    </row>
    <row r="2859" spans="1:10" x14ac:dyDescent="0.25">
      <c r="A2859">
        <f t="shared" ref="A2859:C2859" si="2358">A2319</f>
        <v>2022</v>
      </c>
      <c r="B2859" t="str">
        <f t="shared" si="2358"/>
        <v>RFM</v>
      </c>
      <c r="C2859">
        <f t="shared" si="2358"/>
        <v>0</v>
      </c>
      <c r="D2859">
        <f>IFERROR(VLOOKUP(C2859,'Enheter, modell og år'!$A$2:$B$31,2,FALSE),0)</f>
        <v>0</v>
      </c>
      <c r="E2859" t="str">
        <f>'Liste detaljert wide'!$I$1</f>
        <v>Total utdanningsinsentiv</v>
      </c>
      <c r="F2859" t="str">
        <f t="shared" si="2318"/>
        <v>2022RFM0Total utdanningsinsentiv</v>
      </c>
      <c r="G2859" s="3">
        <f>'Liste detaljert wide'!I159</f>
        <v>0</v>
      </c>
      <c r="H2859" t="str">
        <f>VLOOKUP(E2859,Def!$B$2:$C$15,2,FALSE)</f>
        <v>Total utdanningsinsentiv</v>
      </c>
      <c r="I2859" s="3">
        <f>IF(A2859='Enheter, modell og år'!$F$2-1,0,G2859-VLOOKUP(A2859-1&amp;B2859&amp;C2859&amp;E2859,$F$2:$G$7561,2,FALSE))</f>
        <v>0</v>
      </c>
      <c r="J2859" s="3">
        <f>IF(A2859='Enheter, modell og år'!$F$2-1,0,VLOOKUP(A2859-1&amp;B2859&amp;C2859&amp;E2859,$F$2:$G$7561,2,FALSE))</f>
        <v>0</v>
      </c>
    </row>
    <row r="2860" spans="1:10" x14ac:dyDescent="0.25">
      <c r="A2860">
        <f t="shared" ref="A2860:C2860" si="2359">A2320</f>
        <v>2022</v>
      </c>
      <c r="B2860" t="str">
        <f t="shared" si="2359"/>
        <v>RFM</v>
      </c>
      <c r="C2860">
        <f t="shared" si="2359"/>
        <v>0</v>
      </c>
      <c r="D2860">
        <f>IFERROR(VLOOKUP(C2860,'Enheter, modell og år'!$A$2:$B$31,2,FALSE),0)</f>
        <v>0</v>
      </c>
      <c r="E2860" t="str">
        <f>'Liste detaljert wide'!$I$1</f>
        <v>Total utdanningsinsentiv</v>
      </c>
      <c r="F2860" t="str">
        <f t="shared" si="2318"/>
        <v>2022RFM0Total utdanningsinsentiv</v>
      </c>
      <c r="G2860" s="3">
        <f>'Liste detaljert wide'!I160</f>
        <v>0</v>
      </c>
      <c r="H2860" t="str">
        <f>VLOOKUP(E2860,Def!$B$2:$C$15,2,FALSE)</f>
        <v>Total utdanningsinsentiv</v>
      </c>
      <c r="I2860" s="3">
        <f>IF(A2860='Enheter, modell og år'!$F$2-1,0,G2860-VLOOKUP(A2860-1&amp;B2860&amp;C2860&amp;E2860,$F$2:$G$7561,2,FALSE))</f>
        <v>0</v>
      </c>
      <c r="J2860" s="3">
        <f>IF(A2860='Enheter, modell og år'!$F$2-1,0,VLOOKUP(A2860-1&amp;B2860&amp;C2860&amp;E2860,$F$2:$G$7561,2,FALSE))</f>
        <v>0</v>
      </c>
    </row>
    <row r="2861" spans="1:10" x14ac:dyDescent="0.25">
      <c r="A2861">
        <f t="shared" ref="A2861:C2861" si="2360">A2321</f>
        <v>2022</v>
      </c>
      <c r="B2861" t="str">
        <f t="shared" si="2360"/>
        <v>RFM</v>
      </c>
      <c r="C2861">
        <f t="shared" si="2360"/>
        <v>0</v>
      </c>
      <c r="D2861">
        <f>IFERROR(VLOOKUP(C2861,'Enheter, modell og år'!$A$2:$B$31,2,FALSE),0)</f>
        <v>0</v>
      </c>
      <c r="E2861" t="str">
        <f>'Liste detaljert wide'!$I$1</f>
        <v>Total utdanningsinsentiv</v>
      </c>
      <c r="F2861" t="str">
        <f t="shared" si="2318"/>
        <v>2022RFM0Total utdanningsinsentiv</v>
      </c>
      <c r="G2861" s="3">
        <f>'Liste detaljert wide'!I161</f>
        <v>0</v>
      </c>
      <c r="H2861" t="str">
        <f>VLOOKUP(E2861,Def!$B$2:$C$15,2,FALSE)</f>
        <v>Total utdanningsinsentiv</v>
      </c>
      <c r="I2861" s="3">
        <f>IF(A2861='Enheter, modell og år'!$F$2-1,0,G2861-VLOOKUP(A2861-1&amp;B2861&amp;C2861&amp;E2861,$F$2:$G$7561,2,FALSE))</f>
        <v>0</v>
      </c>
      <c r="J2861" s="3">
        <f>IF(A2861='Enheter, modell og år'!$F$2-1,0,VLOOKUP(A2861-1&amp;B2861&amp;C2861&amp;E2861,$F$2:$G$7561,2,FALSE))</f>
        <v>0</v>
      </c>
    </row>
    <row r="2862" spans="1:10" x14ac:dyDescent="0.25">
      <c r="A2862">
        <f t="shared" ref="A2862:C2862" si="2361">A2322</f>
        <v>2022</v>
      </c>
      <c r="B2862" t="str">
        <f t="shared" si="2361"/>
        <v>RFM</v>
      </c>
      <c r="C2862">
        <f t="shared" si="2361"/>
        <v>0</v>
      </c>
      <c r="D2862">
        <f>IFERROR(VLOOKUP(C2862,'Enheter, modell og år'!$A$2:$B$31,2,FALSE),0)</f>
        <v>0</v>
      </c>
      <c r="E2862" t="str">
        <f>'Liste detaljert wide'!$I$1</f>
        <v>Total utdanningsinsentiv</v>
      </c>
      <c r="F2862" t="str">
        <f t="shared" si="2318"/>
        <v>2022RFM0Total utdanningsinsentiv</v>
      </c>
      <c r="G2862" s="3">
        <f>'Liste detaljert wide'!I162</f>
        <v>0</v>
      </c>
      <c r="H2862" t="str">
        <f>VLOOKUP(E2862,Def!$B$2:$C$15,2,FALSE)</f>
        <v>Total utdanningsinsentiv</v>
      </c>
      <c r="I2862" s="3">
        <f>IF(A2862='Enheter, modell og år'!$F$2-1,0,G2862-VLOOKUP(A2862-1&amp;B2862&amp;C2862&amp;E2862,$F$2:$G$7561,2,FALSE))</f>
        <v>0</v>
      </c>
      <c r="J2862" s="3">
        <f>IF(A2862='Enheter, modell og år'!$F$2-1,0,VLOOKUP(A2862-1&amp;B2862&amp;C2862&amp;E2862,$F$2:$G$7561,2,FALSE))</f>
        <v>0</v>
      </c>
    </row>
    <row r="2863" spans="1:10" x14ac:dyDescent="0.25">
      <c r="A2863">
        <f t="shared" ref="A2863:C2863" si="2362">A2323</f>
        <v>2022</v>
      </c>
      <c r="B2863" t="str">
        <f t="shared" si="2362"/>
        <v>RFM</v>
      </c>
      <c r="C2863">
        <f t="shared" si="2362"/>
        <v>0</v>
      </c>
      <c r="D2863">
        <f>IFERROR(VLOOKUP(C2863,'Enheter, modell og år'!$A$2:$B$31,2,FALSE),0)</f>
        <v>0</v>
      </c>
      <c r="E2863" t="str">
        <f>'Liste detaljert wide'!$I$1</f>
        <v>Total utdanningsinsentiv</v>
      </c>
      <c r="F2863" t="str">
        <f t="shared" si="2318"/>
        <v>2022RFM0Total utdanningsinsentiv</v>
      </c>
      <c r="G2863" s="3">
        <f>'Liste detaljert wide'!I163</f>
        <v>0</v>
      </c>
      <c r="H2863" t="str">
        <f>VLOOKUP(E2863,Def!$B$2:$C$15,2,FALSE)</f>
        <v>Total utdanningsinsentiv</v>
      </c>
      <c r="I2863" s="3">
        <f>IF(A2863='Enheter, modell og år'!$F$2-1,0,G2863-VLOOKUP(A2863-1&amp;B2863&amp;C2863&amp;E2863,$F$2:$G$7561,2,FALSE))</f>
        <v>0</v>
      </c>
      <c r="J2863" s="3">
        <f>IF(A2863='Enheter, modell og år'!$F$2-1,0,VLOOKUP(A2863-1&amp;B2863&amp;C2863&amp;E2863,$F$2:$G$7561,2,FALSE))</f>
        <v>0</v>
      </c>
    </row>
    <row r="2864" spans="1:10" x14ac:dyDescent="0.25">
      <c r="A2864">
        <f t="shared" ref="A2864:C2864" si="2363">A2324</f>
        <v>2022</v>
      </c>
      <c r="B2864" t="str">
        <f t="shared" si="2363"/>
        <v>RFM</v>
      </c>
      <c r="C2864">
        <f t="shared" si="2363"/>
        <v>0</v>
      </c>
      <c r="D2864">
        <f>IFERROR(VLOOKUP(C2864,'Enheter, modell og år'!$A$2:$B$31,2,FALSE),0)</f>
        <v>0</v>
      </c>
      <c r="E2864" t="str">
        <f>'Liste detaljert wide'!$I$1</f>
        <v>Total utdanningsinsentiv</v>
      </c>
      <c r="F2864" t="str">
        <f t="shared" si="2318"/>
        <v>2022RFM0Total utdanningsinsentiv</v>
      </c>
      <c r="G2864" s="3">
        <f>'Liste detaljert wide'!I164</f>
        <v>0</v>
      </c>
      <c r="H2864" t="str">
        <f>VLOOKUP(E2864,Def!$B$2:$C$15,2,FALSE)</f>
        <v>Total utdanningsinsentiv</v>
      </c>
      <c r="I2864" s="3">
        <f>IF(A2864='Enheter, modell og år'!$F$2-1,0,G2864-VLOOKUP(A2864-1&amp;B2864&amp;C2864&amp;E2864,$F$2:$G$7561,2,FALSE))</f>
        <v>0</v>
      </c>
      <c r="J2864" s="3">
        <f>IF(A2864='Enheter, modell og år'!$F$2-1,0,VLOOKUP(A2864-1&amp;B2864&amp;C2864&amp;E2864,$F$2:$G$7561,2,FALSE))</f>
        <v>0</v>
      </c>
    </row>
    <row r="2865" spans="1:10" x14ac:dyDescent="0.25">
      <c r="A2865">
        <f t="shared" ref="A2865:C2865" si="2364">A2325</f>
        <v>2022</v>
      </c>
      <c r="B2865" t="str">
        <f t="shared" si="2364"/>
        <v>RFM</v>
      </c>
      <c r="C2865">
        <f t="shared" si="2364"/>
        <v>0</v>
      </c>
      <c r="D2865">
        <f>IFERROR(VLOOKUP(C2865,'Enheter, modell og år'!$A$2:$B$31,2,FALSE),0)</f>
        <v>0</v>
      </c>
      <c r="E2865" t="str">
        <f>'Liste detaljert wide'!$I$1</f>
        <v>Total utdanningsinsentiv</v>
      </c>
      <c r="F2865" t="str">
        <f t="shared" si="2318"/>
        <v>2022RFM0Total utdanningsinsentiv</v>
      </c>
      <c r="G2865" s="3">
        <f>'Liste detaljert wide'!I165</f>
        <v>0</v>
      </c>
      <c r="H2865" t="str">
        <f>VLOOKUP(E2865,Def!$B$2:$C$15,2,FALSE)</f>
        <v>Total utdanningsinsentiv</v>
      </c>
      <c r="I2865" s="3">
        <f>IF(A2865='Enheter, modell og år'!$F$2-1,0,G2865-VLOOKUP(A2865-1&amp;B2865&amp;C2865&amp;E2865,$F$2:$G$7561,2,FALSE))</f>
        <v>0</v>
      </c>
      <c r="J2865" s="3">
        <f>IF(A2865='Enheter, modell og år'!$F$2-1,0,VLOOKUP(A2865-1&amp;B2865&amp;C2865&amp;E2865,$F$2:$G$7561,2,FALSE))</f>
        <v>0</v>
      </c>
    </row>
    <row r="2866" spans="1:10" x14ac:dyDescent="0.25">
      <c r="A2866">
        <f t="shared" ref="A2866:C2866" si="2365">A2326</f>
        <v>2022</v>
      </c>
      <c r="B2866" t="str">
        <f t="shared" si="2365"/>
        <v>RFM</v>
      </c>
      <c r="C2866">
        <f t="shared" si="2365"/>
        <v>0</v>
      </c>
      <c r="D2866">
        <f>IFERROR(VLOOKUP(C2866,'Enheter, modell og år'!$A$2:$B$31,2,FALSE),0)</f>
        <v>0</v>
      </c>
      <c r="E2866" t="str">
        <f>'Liste detaljert wide'!$I$1</f>
        <v>Total utdanningsinsentiv</v>
      </c>
      <c r="F2866" t="str">
        <f t="shared" si="2318"/>
        <v>2022RFM0Total utdanningsinsentiv</v>
      </c>
      <c r="G2866" s="3">
        <f>'Liste detaljert wide'!I166</f>
        <v>0</v>
      </c>
      <c r="H2866" t="str">
        <f>VLOOKUP(E2866,Def!$B$2:$C$15,2,FALSE)</f>
        <v>Total utdanningsinsentiv</v>
      </c>
      <c r="I2866" s="3">
        <f>IF(A2866='Enheter, modell og år'!$F$2-1,0,G2866-VLOOKUP(A2866-1&amp;B2866&amp;C2866&amp;E2866,$F$2:$G$7561,2,FALSE))</f>
        <v>0</v>
      </c>
      <c r="J2866" s="3">
        <f>IF(A2866='Enheter, modell og år'!$F$2-1,0,VLOOKUP(A2866-1&amp;B2866&amp;C2866&amp;E2866,$F$2:$G$7561,2,FALSE))</f>
        <v>0</v>
      </c>
    </row>
    <row r="2867" spans="1:10" x14ac:dyDescent="0.25">
      <c r="A2867">
        <f t="shared" ref="A2867:C2867" si="2366">A2327</f>
        <v>2022</v>
      </c>
      <c r="B2867" t="str">
        <f t="shared" si="2366"/>
        <v>RFM</v>
      </c>
      <c r="C2867">
        <f t="shared" si="2366"/>
        <v>0</v>
      </c>
      <c r="D2867">
        <f>IFERROR(VLOOKUP(C2867,'Enheter, modell og år'!$A$2:$B$31,2,FALSE),0)</f>
        <v>0</v>
      </c>
      <c r="E2867" t="str">
        <f>'Liste detaljert wide'!$I$1</f>
        <v>Total utdanningsinsentiv</v>
      </c>
      <c r="F2867" t="str">
        <f t="shared" si="2318"/>
        <v>2022RFM0Total utdanningsinsentiv</v>
      </c>
      <c r="G2867" s="3">
        <f>'Liste detaljert wide'!I167</f>
        <v>0</v>
      </c>
      <c r="H2867" t="str">
        <f>VLOOKUP(E2867,Def!$B$2:$C$15,2,FALSE)</f>
        <v>Total utdanningsinsentiv</v>
      </c>
      <c r="I2867" s="3">
        <f>IF(A2867='Enheter, modell og år'!$F$2-1,0,G2867-VLOOKUP(A2867-1&amp;B2867&amp;C2867&amp;E2867,$F$2:$G$7561,2,FALSE))</f>
        <v>0</v>
      </c>
      <c r="J2867" s="3">
        <f>IF(A2867='Enheter, modell og år'!$F$2-1,0,VLOOKUP(A2867-1&amp;B2867&amp;C2867&amp;E2867,$F$2:$G$7561,2,FALSE))</f>
        <v>0</v>
      </c>
    </row>
    <row r="2868" spans="1:10" x14ac:dyDescent="0.25">
      <c r="A2868">
        <f t="shared" ref="A2868:C2868" si="2367">A2328</f>
        <v>2022</v>
      </c>
      <c r="B2868" t="str">
        <f t="shared" si="2367"/>
        <v>RFM</v>
      </c>
      <c r="C2868">
        <f t="shared" si="2367"/>
        <v>0</v>
      </c>
      <c r="D2868">
        <f>IFERROR(VLOOKUP(C2868,'Enheter, modell og år'!$A$2:$B$31,2,FALSE),0)</f>
        <v>0</v>
      </c>
      <c r="E2868" t="str">
        <f>'Liste detaljert wide'!$I$1</f>
        <v>Total utdanningsinsentiv</v>
      </c>
      <c r="F2868" t="str">
        <f t="shared" si="2318"/>
        <v>2022RFM0Total utdanningsinsentiv</v>
      </c>
      <c r="G2868" s="3">
        <f>'Liste detaljert wide'!I168</f>
        <v>0</v>
      </c>
      <c r="H2868" t="str">
        <f>VLOOKUP(E2868,Def!$B$2:$C$15,2,FALSE)</f>
        <v>Total utdanningsinsentiv</v>
      </c>
      <c r="I2868" s="3">
        <f>IF(A2868='Enheter, modell og år'!$F$2-1,0,G2868-VLOOKUP(A2868-1&amp;B2868&amp;C2868&amp;E2868,$F$2:$G$7561,2,FALSE))</f>
        <v>0</v>
      </c>
      <c r="J2868" s="3">
        <f>IF(A2868='Enheter, modell og år'!$F$2-1,0,VLOOKUP(A2868-1&amp;B2868&amp;C2868&amp;E2868,$F$2:$G$7561,2,FALSE))</f>
        <v>0</v>
      </c>
    </row>
    <row r="2869" spans="1:10" x14ac:dyDescent="0.25">
      <c r="A2869">
        <f t="shared" ref="A2869:C2869" si="2368">A2329</f>
        <v>2022</v>
      </c>
      <c r="B2869" t="str">
        <f t="shared" si="2368"/>
        <v>RFM</v>
      </c>
      <c r="C2869">
        <f t="shared" si="2368"/>
        <v>0</v>
      </c>
      <c r="D2869">
        <f>IFERROR(VLOOKUP(C2869,'Enheter, modell og år'!$A$2:$B$31,2,FALSE),0)</f>
        <v>0</v>
      </c>
      <c r="E2869" t="str">
        <f>'Liste detaljert wide'!$I$1</f>
        <v>Total utdanningsinsentiv</v>
      </c>
      <c r="F2869" t="str">
        <f t="shared" si="2318"/>
        <v>2022RFM0Total utdanningsinsentiv</v>
      </c>
      <c r="G2869" s="3">
        <f>'Liste detaljert wide'!I169</f>
        <v>0</v>
      </c>
      <c r="H2869" t="str">
        <f>VLOOKUP(E2869,Def!$B$2:$C$15,2,FALSE)</f>
        <v>Total utdanningsinsentiv</v>
      </c>
      <c r="I2869" s="3">
        <f>IF(A2869='Enheter, modell og år'!$F$2-1,0,G2869-VLOOKUP(A2869-1&amp;B2869&amp;C2869&amp;E2869,$F$2:$G$7561,2,FALSE))</f>
        <v>0</v>
      </c>
      <c r="J2869" s="3">
        <f>IF(A2869='Enheter, modell og år'!$F$2-1,0,VLOOKUP(A2869-1&amp;B2869&amp;C2869&amp;E2869,$F$2:$G$7561,2,FALSE))</f>
        <v>0</v>
      </c>
    </row>
    <row r="2870" spans="1:10" x14ac:dyDescent="0.25">
      <c r="A2870">
        <f t="shared" ref="A2870:C2870" si="2369">A2330</f>
        <v>2022</v>
      </c>
      <c r="B2870" t="str">
        <f t="shared" si="2369"/>
        <v>RFM</v>
      </c>
      <c r="C2870">
        <f t="shared" si="2369"/>
        <v>0</v>
      </c>
      <c r="D2870">
        <f>IFERROR(VLOOKUP(C2870,'Enheter, modell og år'!$A$2:$B$31,2,FALSE),0)</f>
        <v>0</v>
      </c>
      <c r="E2870" t="str">
        <f>'Liste detaljert wide'!$I$1</f>
        <v>Total utdanningsinsentiv</v>
      </c>
      <c r="F2870" t="str">
        <f t="shared" si="2318"/>
        <v>2022RFM0Total utdanningsinsentiv</v>
      </c>
      <c r="G2870" s="3">
        <f>'Liste detaljert wide'!I170</f>
        <v>0</v>
      </c>
      <c r="H2870" t="str">
        <f>VLOOKUP(E2870,Def!$B$2:$C$15,2,FALSE)</f>
        <v>Total utdanningsinsentiv</v>
      </c>
      <c r="I2870" s="3">
        <f>IF(A2870='Enheter, modell og år'!$F$2-1,0,G2870-VLOOKUP(A2870-1&amp;B2870&amp;C2870&amp;E2870,$F$2:$G$7561,2,FALSE))</f>
        <v>0</v>
      </c>
      <c r="J2870" s="3">
        <f>IF(A2870='Enheter, modell og år'!$F$2-1,0,VLOOKUP(A2870-1&amp;B2870&amp;C2870&amp;E2870,$F$2:$G$7561,2,FALSE))</f>
        <v>0</v>
      </c>
    </row>
    <row r="2871" spans="1:10" x14ac:dyDescent="0.25">
      <c r="A2871">
        <f t="shared" ref="A2871:C2871" si="2370">A2331</f>
        <v>2022</v>
      </c>
      <c r="B2871" t="str">
        <f t="shared" si="2370"/>
        <v>RFM</v>
      </c>
      <c r="C2871">
        <f t="shared" si="2370"/>
        <v>0</v>
      </c>
      <c r="D2871">
        <f>IFERROR(VLOOKUP(C2871,'Enheter, modell og år'!$A$2:$B$31,2,FALSE),0)</f>
        <v>0</v>
      </c>
      <c r="E2871" t="str">
        <f>'Liste detaljert wide'!$I$1</f>
        <v>Total utdanningsinsentiv</v>
      </c>
      <c r="F2871" t="str">
        <f t="shared" si="2318"/>
        <v>2022RFM0Total utdanningsinsentiv</v>
      </c>
      <c r="G2871" s="3">
        <f>'Liste detaljert wide'!I171</f>
        <v>0</v>
      </c>
      <c r="H2871" t="str">
        <f>VLOOKUP(E2871,Def!$B$2:$C$15,2,FALSE)</f>
        <v>Total utdanningsinsentiv</v>
      </c>
      <c r="I2871" s="3">
        <f>IF(A2871='Enheter, modell og år'!$F$2-1,0,G2871-VLOOKUP(A2871-1&amp;B2871&amp;C2871&amp;E2871,$F$2:$G$7561,2,FALSE))</f>
        <v>0</v>
      </c>
      <c r="J2871" s="3">
        <f>IF(A2871='Enheter, modell og år'!$F$2-1,0,VLOOKUP(A2871-1&amp;B2871&amp;C2871&amp;E2871,$F$2:$G$7561,2,FALSE))</f>
        <v>0</v>
      </c>
    </row>
    <row r="2872" spans="1:10" x14ac:dyDescent="0.25">
      <c r="A2872">
        <f t="shared" ref="A2872:C2872" si="2371">A2332</f>
        <v>2022</v>
      </c>
      <c r="B2872" t="str">
        <f t="shared" si="2371"/>
        <v>RFM</v>
      </c>
      <c r="C2872">
        <f t="shared" si="2371"/>
        <v>0</v>
      </c>
      <c r="D2872">
        <f>IFERROR(VLOOKUP(C2872,'Enheter, modell og år'!$A$2:$B$31,2,FALSE),0)</f>
        <v>0</v>
      </c>
      <c r="E2872" t="str">
        <f>'Liste detaljert wide'!$I$1</f>
        <v>Total utdanningsinsentiv</v>
      </c>
      <c r="F2872" t="str">
        <f t="shared" si="2318"/>
        <v>2022RFM0Total utdanningsinsentiv</v>
      </c>
      <c r="G2872" s="3">
        <f>'Liste detaljert wide'!I172</f>
        <v>0</v>
      </c>
      <c r="H2872" t="str">
        <f>VLOOKUP(E2872,Def!$B$2:$C$15,2,FALSE)</f>
        <v>Total utdanningsinsentiv</v>
      </c>
      <c r="I2872" s="3">
        <f>IF(A2872='Enheter, modell og år'!$F$2-1,0,G2872-VLOOKUP(A2872-1&amp;B2872&amp;C2872&amp;E2872,$F$2:$G$7561,2,FALSE))</f>
        <v>0</v>
      </c>
      <c r="J2872" s="3">
        <f>IF(A2872='Enheter, modell og år'!$F$2-1,0,VLOOKUP(A2872-1&amp;B2872&amp;C2872&amp;E2872,$F$2:$G$7561,2,FALSE))</f>
        <v>0</v>
      </c>
    </row>
    <row r="2873" spans="1:10" x14ac:dyDescent="0.25">
      <c r="A2873">
        <f t="shared" ref="A2873:C2873" si="2372">A2333</f>
        <v>2022</v>
      </c>
      <c r="B2873" t="str">
        <f t="shared" si="2372"/>
        <v>RFM</v>
      </c>
      <c r="C2873">
        <f t="shared" si="2372"/>
        <v>0</v>
      </c>
      <c r="D2873">
        <f>IFERROR(VLOOKUP(C2873,'Enheter, modell og år'!$A$2:$B$31,2,FALSE),0)</f>
        <v>0</v>
      </c>
      <c r="E2873" t="str">
        <f>'Liste detaljert wide'!$I$1</f>
        <v>Total utdanningsinsentiv</v>
      </c>
      <c r="F2873" t="str">
        <f t="shared" si="2318"/>
        <v>2022RFM0Total utdanningsinsentiv</v>
      </c>
      <c r="G2873" s="3">
        <f>'Liste detaljert wide'!I173</f>
        <v>0</v>
      </c>
      <c r="H2873" t="str">
        <f>VLOOKUP(E2873,Def!$B$2:$C$15,2,FALSE)</f>
        <v>Total utdanningsinsentiv</v>
      </c>
      <c r="I2873" s="3">
        <f>IF(A2873='Enheter, modell og år'!$F$2-1,0,G2873-VLOOKUP(A2873-1&amp;B2873&amp;C2873&amp;E2873,$F$2:$G$7561,2,FALSE))</f>
        <v>0</v>
      </c>
      <c r="J2873" s="3">
        <f>IF(A2873='Enheter, modell og år'!$F$2-1,0,VLOOKUP(A2873-1&amp;B2873&amp;C2873&amp;E2873,$F$2:$G$7561,2,FALSE))</f>
        <v>0</v>
      </c>
    </row>
    <row r="2874" spans="1:10" x14ac:dyDescent="0.25">
      <c r="A2874">
        <f t="shared" ref="A2874:C2874" si="2373">A2334</f>
        <v>2022</v>
      </c>
      <c r="B2874" t="str">
        <f t="shared" si="2373"/>
        <v>RFM</v>
      </c>
      <c r="C2874">
        <f t="shared" si="2373"/>
        <v>0</v>
      </c>
      <c r="D2874">
        <f>IFERROR(VLOOKUP(C2874,'Enheter, modell og år'!$A$2:$B$31,2,FALSE),0)</f>
        <v>0</v>
      </c>
      <c r="E2874" t="str">
        <f>'Liste detaljert wide'!$I$1</f>
        <v>Total utdanningsinsentiv</v>
      </c>
      <c r="F2874" t="str">
        <f t="shared" si="2318"/>
        <v>2022RFM0Total utdanningsinsentiv</v>
      </c>
      <c r="G2874" s="3">
        <f>'Liste detaljert wide'!I174</f>
        <v>0</v>
      </c>
      <c r="H2874" t="str">
        <f>VLOOKUP(E2874,Def!$B$2:$C$15,2,FALSE)</f>
        <v>Total utdanningsinsentiv</v>
      </c>
      <c r="I2874" s="3">
        <f>IF(A2874='Enheter, modell og år'!$F$2-1,0,G2874-VLOOKUP(A2874-1&amp;B2874&amp;C2874&amp;E2874,$F$2:$G$7561,2,FALSE))</f>
        <v>0</v>
      </c>
      <c r="J2874" s="3">
        <f>IF(A2874='Enheter, modell og år'!$F$2-1,0,VLOOKUP(A2874-1&amp;B2874&amp;C2874&amp;E2874,$F$2:$G$7561,2,FALSE))</f>
        <v>0</v>
      </c>
    </row>
    <row r="2875" spans="1:10" x14ac:dyDescent="0.25">
      <c r="A2875">
        <f t="shared" ref="A2875:C2875" si="2374">A2335</f>
        <v>2022</v>
      </c>
      <c r="B2875" t="str">
        <f t="shared" si="2374"/>
        <v>RFM</v>
      </c>
      <c r="C2875">
        <f t="shared" si="2374"/>
        <v>0</v>
      </c>
      <c r="D2875">
        <f>IFERROR(VLOOKUP(C2875,'Enheter, modell og år'!$A$2:$B$31,2,FALSE),0)</f>
        <v>0</v>
      </c>
      <c r="E2875" t="str">
        <f>'Liste detaljert wide'!$I$1</f>
        <v>Total utdanningsinsentiv</v>
      </c>
      <c r="F2875" t="str">
        <f t="shared" si="2318"/>
        <v>2022RFM0Total utdanningsinsentiv</v>
      </c>
      <c r="G2875" s="3">
        <f>'Liste detaljert wide'!I175</f>
        <v>0</v>
      </c>
      <c r="H2875" t="str">
        <f>VLOOKUP(E2875,Def!$B$2:$C$15,2,FALSE)</f>
        <v>Total utdanningsinsentiv</v>
      </c>
      <c r="I2875" s="3">
        <f>IF(A2875='Enheter, modell og år'!$F$2-1,0,G2875-VLOOKUP(A2875-1&amp;B2875&amp;C2875&amp;E2875,$F$2:$G$7561,2,FALSE))</f>
        <v>0</v>
      </c>
      <c r="J2875" s="3">
        <f>IF(A2875='Enheter, modell og år'!$F$2-1,0,VLOOKUP(A2875-1&amp;B2875&amp;C2875&amp;E2875,$F$2:$G$7561,2,FALSE))</f>
        <v>0</v>
      </c>
    </row>
    <row r="2876" spans="1:10" x14ac:dyDescent="0.25">
      <c r="A2876">
        <f t="shared" ref="A2876:C2876" si="2375">A2336</f>
        <v>2022</v>
      </c>
      <c r="B2876" t="str">
        <f t="shared" si="2375"/>
        <v>RFM</v>
      </c>
      <c r="C2876">
        <f t="shared" si="2375"/>
        <v>0</v>
      </c>
      <c r="D2876">
        <f>IFERROR(VLOOKUP(C2876,'Enheter, modell og år'!$A$2:$B$31,2,FALSE),0)</f>
        <v>0</v>
      </c>
      <c r="E2876" t="str">
        <f>'Liste detaljert wide'!$I$1</f>
        <v>Total utdanningsinsentiv</v>
      </c>
      <c r="F2876" t="str">
        <f t="shared" si="2318"/>
        <v>2022RFM0Total utdanningsinsentiv</v>
      </c>
      <c r="G2876" s="3">
        <f>'Liste detaljert wide'!I176</f>
        <v>0</v>
      </c>
      <c r="H2876" t="str">
        <f>VLOOKUP(E2876,Def!$B$2:$C$15,2,FALSE)</f>
        <v>Total utdanningsinsentiv</v>
      </c>
      <c r="I2876" s="3">
        <f>IF(A2876='Enheter, modell og år'!$F$2-1,0,G2876-VLOOKUP(A2876-1&amp;B2876&amp;C2876&amp;E2876,$F$2:$G$7561,2,FALSE))</f>
        <v>0</v>
      </c>
      <c r="J2876" s="3">
        <f>IF(A2876='Enheter, modell og år'!$F$2-1,0,VLOOKUP(A2876-1&amp;B2876&amp;C2876&amp;E2876,$F$2:$G$7561,2,FALSE))</f>
        <v>0</v>
      </c>
    </row>
    <row r="2877" spans="1:10" x14ac:dyDescent="0.25">
      <c r="A2877">
        <f t="shared" ref="A2877:C2877" si="2376">A2337</f>
        <v>2022</v>
      </c>
      <c r="B2877" t="str">
        <f t="shared" si="2376"/>
        <v>RFM</v>
      </c>
      <c r="C2877">
        <f t="shared" si="2376"/>
        <v>0</v>
      </c>
      <c r="D2877">
        <f>IFERROR(VLOOKUP(C2877,'Enheter, modell og år'!$A$2:$B$31,2,FALSE),0)</f>
        <v>0</v>
      </c>
      <c r="E2877" t="str">
        <f>'Liste detaljert wide'!$I$1</f>
        <v>Total utdanningsinsentiv</v>
      </c>
      <c r="F2877" t="str">
        <f t="shared" si="2318"/>
        <v>2022RFM0Total utdanningsinsentiv</v>
      </c>
      <c r="G2877" s="3">
        <f>'Liste detaljert wide'!I177</f>
        <v>0</v>
      </c>
      <c r="H2877" t="str">
        <f>VLOOKUP(E2877,Def!$B$2:$C$15,2,FALSE)</f>
        <v>Total utdanningsinsentiv</v>
      </c>
      <c r="I2877" s="3">
        <f>IF(A2877='Enheter, modell og år'!$F$2-1,0,G2877-VLOOKUP(A2877-1&amp;B2877&amp;C2877&amp;E2877,$F$2:$G$7561,2,FALSE))</f>
        <v>0</v>
      </c>
      <c r="J2877" s="3">
        <f>IF(A2877='Enheter, modell og år'!$F$2-1,0,VLOOKUP(A2877-1&amp;B2877&amp;C2877&amp;E2877,$F$2:$G$7561,2,FALSE))</f>
        <v>0</v>
      </c>
    </row>
    <row r="2878" spans="1:10" x14ac:dyDescent="0.25">
      <c r="A2878">
        <f t="shared" ref="A2878:C2878" si="2377">A2338</f>
        <v>2022</v>
      </c>
      <c r="B2878" t="str">
        <f t="shared" si="2377"/>
        <v>RFM</v>
      </c>
      <c r="C2878">
        <f t="shared" si="2377"/>
        <v>0</v>
      </c>
      <c r="D2878">
        <f>IFERROR(VLOOKUP(C2878,'Enheter, modell og år'!$A$2:$B$31,2,FALSE),0)</f>
        <v>0</v>
      </c>
      <c r="E2878" t="str">
        <f>'Liste detaljert wide'!$I$1</f>
        <v>Total utdanningsinsentiv</v>
      </c>
      <c r="F2878" t="str">
        <f t="shared" si="2318"/>
        <v>2022RFM0Total utdanningsinsentiv</v>
      </c>
      <c r="G2878" s="3">
        <f>'Liste detaljert wide'!I178</f>
        <v>0</v>
      </c>
      <c r="H2878" t="str">
        <f>VLOOKUP(E2878,Def!$B$2:$C$15,2,FALSE)</f>
        <v>Total utdanningsinsentiv</v>
      </c>
      <c r="I2878" s="3">
        <f>IF(A2878='Enheter, modell og år'!$F$2-1,0,G2878-VLOOKUP(A2878-1&amp;B2878&amp;C2878&amp;E2878,$F$2:$G$7561,2,FALSE))</f>
        <v>0</v>
      </c>
      <c r="J2878" s="3">
        <f>IF(A2878='Enheter, modell og år'!$F$2-1,0,VLOOKUP(A2878-1&amp;B2878&amp;C2878&amp;E2878,$F$2:$G$7561,2,FALSE))</f>
        <v>0</v>
      </c>
    </row>
    <row r="2879" spans="1:10" x14ac:dyDescent="0.25">
      <c r="A2879">
        <f t="shared" ref="A2879:C2879" si="2378">A2339</f>
        <v>2022</v>
      </c>
      <c r="B2879" t="str">
        <f t="shared" si="2378"/>
        <v>RFM</v>
      </c>
      <c r="C2879">
        <f t="shared" si="2378"/>
        <v>0</v>
      </c>
      <c r="D2879">
        <f>IFERROR(VLOOKUP(C2879,'Enheter, modell og år'!$A$2:$B$31,2,FALSE),0)</f>
        <v>0</v>
      </c>
      <c r="E2879" t="str">
        <f>'Liste detaljert wide'!$I$1</f>
        <v>Total utdanningsinsentiv</v>
      </c>
      <c r="F2879" t="str">
        <f t="shared" si="2318"/>
        <v>2022RFM0Total utdanningsinsentiv</v>
      </c>
      <c r="G2879" s="3">
        <f>'Liste detaljert wide'!I179</f>
        <v>0</v>
      </c>
      <c r="H2879" t="str">
        <f>VLOOKUP(E2879,Def!$B$2:$C$15,2,FALSE)</f>
        <v>Total utdanningsinsentiv</v>
      </c>
      <c r="I2879" s="3">
        <f>IF(A2879='Enheter, modell og år'!$F$2-1,0,G2879-VLOOKUP(A2879-1&amp;B2879&amp;C2879&amp;E2879,$F$2:$G$7561,2,FALSE))</f>
        <v>0</v>
      </c>
      <c r="J2879" s="3">
        <f>IF(A2879='Enheter, modell og år'!$F$2-1,0,VLOOKUP(A2879-1&amp;B2879&amp;C2879&amp;E2879,$F$2:$G$7561,2,FALSE))</f>
        <v>0</v>
      </c>
    </row>
    <row r="2880" spans="1:10" x14ac:dyDescent="0.25">
      <c r="A2880">
        <f t="shared" ref="A2880:C2880" si="2379">A2340</f>
        <v>2022</v>
      </c>
      <c r="B2880" t="str">
        <f t="shared" si="2379"/>
        <v>RFM</v>
      </c>
      <c r="C2880">
        <f t="shared" si="2379"/>
        <v>0</v>
      </c>
      <c r="D2880">
        <f>IFERROR(VLOOKUP(C2880,'Enheter, modell og år'!$A$2:$B$31,2,FALSE),0)</f>
        <v>0</v>
      </c>
      <c r="E2880" t="str">
        <f>'Liste detaljert wide'!$I$1</f>
        <v>Total utdanningsinsentiv</v>
      </c>
      <c r="F2880" t="str">
        <f t="shared" si="2318"/>
        <v>2022RFM0Total utdanningsinsentiv</v>
      </c>
      <c r="G2880" s="3">
        <f>'Liste detaljert wide'!I180</f>
        <v>0</v>
      </c>
      <c r="H2880" t="str">
        <f>VLOOKUP(E2880,Def!$B$2:$C$15,2,FALSE)</f>
        <v>Total utdanningsinsentiv</v>
      </c>
      <c r="I2880" s="3">
        <f>IF(A2880='Enheter, modell og år'!$F$2-1,0,G2880-VLOOKUP(A2880-1&amp;B2880&amp;C2880&amp;E2880,$F$2:$G$7561,2,FALSE))</f>
        <v>0</v>
      </c>
      <c r="J2880" s="3">
        <f>IF(A2880='Enheter, modell og år'!$F$2-1,0,VLOOKUP(A2880-1&amp;B2880&amp;C2880&amp;E2880,$F$2:$G$7561,2,FALSE))</f>
        <v>0</v>
      </c>
    </row>
    <row r="2881" spans="1:10" x14ac:dyDescent="0.25">
      <c r="A2881">
        <f t="shared" ref="A2881:C2881" si="2380">A2341</f>
        <v>2022</v>
      </c>
      <c r="B2881" t="str">
        <f t="shared" si="2380"/>
        <v>RFM</v>
      </c>
      <c r="C2881">
        <f t="shared" si="2380"/>
        <v>0</v>
      </c>
      <c r="D2881">
        <f>IFERROR(VLOOKUP(C2881,'Enheter, modell og år'!$A$2:$B$31,2,FALSE),0)</f>
        <v>0</v>
      </c>
      <c r="E2881" t="str">
        <f>'Liste detaljert wide'!$I$1</f>
        <v>Total utdanningsinsentiv</v>
      </c>
      <c r="F2881" t="str">
        <f t="shared" si="2318"/>
        <v>2022RFM0Total utdanningsinsentiv</v>
      </c>
      <c r="G2881" s="3">
        <f>'Liste detaljert wide'!I181</f>
        <v>0</v>
      </c>
      <c r="H2881" t="str">
        <f>VLOOKUP(E2881,Def!$B$2:$C$15,2,FALSE)</f>
        <v>Total utdanningsinsentiv</v>
      </c>
      <c r="I2881" s="3">
        <f>IF(A2881='Enheter, modell og år'!$F$2-1,0,G2881-VLOOKUP(A2881-1&amp;B2881&amp;C2881&amp;E2881,$F$2:$G$7561,2,FALSE))</f>
        <v>0</v>
      </c>
      <c r="J2881" s="3">
        <f>IF(A2881='Enheter, modell og år'!$F$2-1,0,VLOOKUP(A2881-1&amp;B2881&amp;C2881&amp;E2881,$F$2:$G$7561,2,FALSE))</f>
        <v>0</v>
      </c>
    </row>
    <row r="2882" spans="1:10" x14ac:dyDescent="0.25">
      <c r="A2882">
        <f t="shared" ref="A2882:C2882" si="2381">A2342</f>
        <v>2023</v>
      </c>
      <c r="B2882" t="str">
        <f t="shared" si="2381"/>
        <v>RFM</v>
      </c>
      <c r="C2882">
        <f t="shared" si="2381"/>
        <v>0</v>
      </c>
      <c r="D2882">
        <f>IFERROR(VLOOKUP(C2882,'Enheter, modell og år'!$A$2:$B$31,2,FALSE),0)</f>
        <v>0</v>
      </c>
      <c r="E2882" t="str">
        <f>'Liste detaljert wide'!$I$1</f>
        <v>Total utdanningsinsentiv</v>
      </c>
      <c r="F2882" t="str">
        <f t="shared" si="2318"/>
        <v>2023RFM0Total utdanningsinsentiv</v>
      </c>
      <c r="G2882" s="3">
        <f>'Liste detaljert wide'!I182</f>
        <v>0</v>
      </c>
      <c r="H2882" t="str">
        <f>VLOOKUP(E2882,Def!$B$2:$C$15,2,FALSE)</f>
        <v>Total utdanningsinsentiv</v>
      </c>
      <c r="I2882" s="3">
        <f>IF(A2882='Enheter, modell og år'!$F$2-1,0,G2882-VLOOKUP(A2882-1&amp;B2882&amp;C2882&amp;E2882,$F$2:$G$7561,2,FALSE))</f>
        <v>0</v>
      </c>
      <c r="J2882" s="3">
        <f>IF(A2882='Enheter, modell og år'!$F$2-1,0,VLOOKUP(A2882-1&amp;B2882&amp;C2882&amp;E2882,$F$2:$G$7561,2,FALSE))</f>
        <v>0</v>
      </c>
    </row>
    <row r="2883" spans="1:10" x14ac:dyDescent="0.25">
      <c r="A2883">
        <f t="shared" ref="A2883:C2883" si="2382">A2343</f>
        <v>2023</v>
      </c>
      <c r="B2883" t="str">
        <f t="shared" si="2382"/>
        <v>RFM</v>
      </c>
      <c r="C2883">
        <f t="shared" si="2382"/>
        <v>0</v>
      </c>
      <c r="D2883">
        <f>IFERROR(VLOOKUP(C2883,'Enheter, modell og år'!$A$2:$B$31,2,FALSE),0)</f>
        <v>0</v>
      </c>
      <c r="E2883" t="str">
        <f>'Liste detaljert wide'!$I$1</f>
        <v>Total utdanningsinsentiv</v>
      </c>
      <c r="F2883" t="str">
        <f t="shared" ref="F2883:F2946" si="2383">A2883&amp;B2883&amp;C2883&amp;E2883</f>
        <v>2023RFM0Total utdanningsinsentiv</v>
      </c>
      <c r="G2883" s="3">
        <f>'Liste detaljert wide'!I183</f>
        <v>0</v>
      </c>
      <c r="H2883" t="str">
        <f>VLOOKUP(E2883,Def!$B$2:$C$15,2,FALSE)</f>
        <v>Total utdanningsinsentiv</v>
      </c>
      <c r="I2883" s="3">
        <f>IF(A2883='Enheter, modell og år'!$F$2-1,0,G2883-VLOOKUP(A2883-1&amp;B2883&amp;C2883&amp;E2883,$F$2:$G$7561,2,FALSE))</f>
        <v>0</v>
      </c>
      <c r="J2883" s="3">
        <f>IF(A2883='Enheter, modell og år'!$F$2-1,0,VLOOKUP(A2883-1&amp;B2883&amp;C2883&amp;E2883,$F$2:$G$7561,2,FALSE))</f>
        <v>0</v>
      </c>
    </row>
    <row r="2884" spans="1:10" x14ac:dyDescent="0.25">
      <c r="A2884">
        <f t="shared" ref="A2884:C2884" si="2384">A2344</f>
        <v>2023</v>
      </c>
      <c r="B2884" t="str">
        <f t="shared" si="2384"/>
        <v>RFM</v>
      </c>
      <c r="C2884">
        <f t="shared" si="2384"/>
        <v>0</v>
      </c>
      <c r="D2884">
        <f>IFERROR(VLOOKUP(C2884,'Enheter, modell og år'!$A$2:$B$31,2,FALSE),0)</f>
        <v>0</v>
      </c>
      <c r="E2884" t="str">
        <f>'Liste detaljert wide'!$I$1</f>
        <v>Total utdanningsinsentiv</v>
      </c>
      <c r="F2884" t="str">
        <f t="shared" si="2383"/>
        <v>2023RFM0Total utdanningsinsentiv</v>
      </c>
      <c r="G2884" s="3">
        <f>'Liste detaljert wide'!I184</f>
        <v>0</v>
      </c>
      <c r="H2884" t="str">
        <f>VLOOKUP(E2884,Def!$B$2:$C$15,2,FALSE)</f>
        <v>Total utdanningsinsentiv</v>
      </c>
      <c r="I2884" s="3">
        <f>IF(A2884='Enheter, modell og år'!$F$2-1,0,G2884-VLOOKUP(A2884-1&amp;B2884&amp;C2884&amp;E2884,$F$2:$G$7561,2,FALSE))</f>
        <v>0</v>
      </c>
      <c r="J2884" s="3">
        <f>IF(A2884='Enheter, modell og år'!$F$2-1,0,VLOOKUP(A2884-1&amp;B2884&amp;C2884&amp;E2884,$F$2:$G$7561,2,FALSE))</f>
        <v>0</v>
      </c>
    </row>
    <row r="2885" spans="1:10" x14ac:dyDescent="0.25">
      <c r="A2885">
        <f t="shared" ref="A2885:C2885" si="2385">A2345</f>
        <v>2023</v>
      </c>
      <c r="B2885" t="str">
        <f t="shared" si="2385"/>
        <v>RFM</v>
      </c>
      <c r="C2885">
        <f t="shared" si="2385"/>
        <v>0</v>
      </c>
      <c r="D2885">
        <f>IFERROR(VLOOKUP(C2885,'Enheter, modell og år'!$A$2:$B$31,2,FALSE),0)</f>
        <v>0</v>
      </c>
      <c r="E2885" t="str">
        <f>'Liste detaljert wide'!$I$1</f>
        <v>Total utdanningsinsentiv</v>
      </c>
      <c r="F2885" t="str">
        <f t="shared" si="2383"/>
        <v>2023RFM0Total utdanningsinsentiv</v>
      </c>
      <c r="G2885" s="3">
        <f>'Liste detaljert wide'!I185</f>
        <v>0</v>
      </c>
      <c r="H2885" t="str">
        <f>VLOOKUP(E2885,Def!$B$2:$C$15,2,FALSE)</f>
        <v>Total utdanningsinsentiv</v>
      </c>
      <c r="I2885" s="3">
        <f>IF(A2885='Enheter, modell og år'!$F$2-1,0,G2885-VLOOKUP(A2885-1&amp;B2885&amp;C2885&amp;E2885,$F$2:$G$7561,2,FALSE))</f>
        <v>0</v>
      </c>
      <c r="J2885" s="3">
        <f>IF(A2885='Enheter, modell og år'!$F$2-1,0,VLOOKUP(A2885-1&amp;B2885&amp;C2885&amp;E2885,$F$2:$G$7561,2,FALSE))</f>
        <v>0</v>
      </c>
    </row>
    <row r="2886" spans="1:10" x14ac:dyDescent="0.25">
      <c r="A2886">
        <f t="shared" ref="A2886:C2886" si="2386">A2346</f>
        <v>2023</v>
      </c>
      <c r="B2886" t="str">
        <f t="shared" si="2386"/>
        <v>RFM</v>
      </c>
      <c r="C2886">
        <f t="shared" si="2386"/>
        <v>0</v>
      </c>
      <c r="D2886">
        <f>IFERROR(VLOOKUP(C2886,'Enheter, modell og år'!$A$2:$B$31,2,FALSE),0)</f>
        <v>0</v>
      </c>
      <c r="E2886" t="str">
        <f>'Liste detaljert wide'!$I$1</f>
        <v>Total utdanningsinsentiv</v>
      </c>
      <c r="F2886" t="str">
        <f t="shared" si="2383"/>
        <v>2023RFM0Total utdanningsinsentiv</v>
      </c>
      <c r="G2886" s="3">
        <f>'Liste detaljert wide'!I186</f>
        <v>0</v>
      </c>
      <c r="H2886" t="str">
        <f>VLOOKUP(E2886,Def!$B$2:$C$15,2,FALSE)</f>
        <v>Total utdanningsinsentiv</v>
      </c>
      <c r="I2886" s="3">
        <f>IF(A2886='Enheter, modell og år'!$F$2-1,0,G2886-VLOOKUP(A2886-1&amp;B2886&amp;C2886&amp;E2886,$F$2:$G$7561,2,FALSE))</f>
        <v>0</v>
      </c>
      <c r="J2886" s="3">
        <f>IF(A2886='Enheter, modell og år'!$F$2-1,0,VLOOKUP(A2886-1&amp;B2886&amp;C2886&amp;E2886,$F$2:$G$7561,2,FALSE))</f>
        <v>0</v>
      </c>
    </row>
    <row r="2887" spans="1:10" x14ac:dyDescent="0.25">
      <c r="A2887">
        <f t="shared" ref="A2887:C2887" si="2387">A2347</f>
        <v>2023</v>
      </c>
      <c r="B2887" t="str">
        <f t="shared" si="2387"/>
        <v>RFM</v>
      </c>
      <c r="C2887">
        <f t="shared" si="2387"/>
        <v>0</v>
      </c>
      <c r="D2887">
        <f>IFERROR(VLOOKUP(C2887,'Enheter, modell og år'!$A$2:$B$31,2,FALSE),0)</f>
        <v>0</v>
      </c>
      <c r="E2887" t="str">
        <f>'Liste detaljert wide'!$I$1</f>
        <v>Total utdanningsinsentiv</v>
      </c>
      <c r="F2887" t="str">
        <f t="shared" si="2383"/>
        <v>2023RFM0Total utdanningsinsentiv</v>
      </c>
      <c r="G2887" s="3">
        <f>'Liste detaljert wide'!I187</f>
        <v>0</v>
      </c>
      <c r="H2887" t="str">
        <f>VLOOKUP(E2887,Def!$B$2:$C$15,2,FALSE)</f>
        <v>Total utdanningsinsentiv</v>
      </c>
      <c r="I2887" s="3">
        <f>IF(A2887='Enheter, modell og år'!$F$2-1,0,G2887-VLOOKUP(A2887-1&amp;B2887&amp;C2887&amp;E2887,$F$2:$G$7561,2,FALSE))</f>
        <v>0</v>
      </c>
      <c r="J2887" s="3">
        <f>IF(A2887='Enheter, modell og år'!$F$2-1,0,VLOOKUP(A2887-1&amp;B2887&amp;C2887&amp;E2887,$F$2:$G$7561,2,FALSE))</f>
        <v>0</v>
      </c>
    </row>
    <row r="2888" spans="1:10" x14ac:dyDescent="0.25">
      <c r="A2888">
        <f t="shared" ref="A2888:C2888" si="2388">A2348</f>
        <v>2023</v>
      </c>
      <c r="B2888" t="str">
        <f t="shared" si="2388"/>
        <v>RFM</v>
      </c>
      <c r="C2888">
        <f t="shared" si="2388"/>
        <v>0</v>
      </c>
      <c r="D2888">
        <f>IFERROR(VLOOKUP(C2888,'Enheter, modell og år'!$A$2:$B$31,2,FALSE),0)</f>
        <v>0</v>
      </c>
      <c r="E2888" t="str">
        <f>'Liste detaljert wide'!$I$1</f>
        <v>Total utdanningsinsentiv</v>
      </c>
      <c r="F2888" t="str">
        <f t="shared" si="2383"/>
        <v>2023RFM0Total utdanningsinsentiv</v>
      </c>
      <c r="G2888" s="3">
        <f>'Liste detaljert wide'!I188</f>
        <v>0</v>
      </c>
      <c r="H2888" t="str">
        <f>VLOOKUP(E2888,Def!$B$2:$C$15,2,FALSE)</f>
        <v>Total utdanningsinsentiv</v>
      </c>
      <c r="I2888" s="3">
        <f>IF(A2888='Enheter, modell og år'!$F$2-1,0,G2888-VLOOKUP(A2888-1&amp;B2888&amp;C2888&amp;E2888,$F$2:$G$7561,2,FALSE))</f>
        <v>0</v>
      </c>
      <c r="J2888" s="3">
        <f>IF(A2888='Enheter, modell og år'!$F$2-1,0,VLOOKUP(A2888-1&amp;B2888&amp;C2888&amp;E2888,$F$2:$G$7561,2,FALSE))</f>
        <v>0</v>
      </c>
    </row>
    <row r="2889" spans="1:10" x14ac:dyDescent="0.25">
      <c r="A2889">
        <f t="shared" ref="A2889:C2889" si="2389">A2349</f>
        <v>2023</v>
      </c>
      <c r="B2889" t="str">
        <f t="shared" si="2389"/>
        <v>RFM</v>
      </c>
      <c r="C2889">
        <f t="shared" si="2389"/>
        <v>0</v>
      </c>
      <c r="D2889">
        <f>IFERROR(VLOOKUP(C2889,'Enheter, modell og år'!$A$2:$B$31,2,FALSE),0)</f>
        <v>0</v>
      </c>
      <c r="E2889" t="str">
        <f>'Liste detaljert wide'!$I$1</f>
        <v>Total utdanningsinsentiv</v>
      </c>
      <c r="F2889" t="str">
        <f t="shared" si="2383"/>
        <v>2023RFM0Total utdanningsinsentiv</v>
      </c>
      <c r="G2889" s="3">
        <f>'Liste detaljert wide'!I189</f>
        <v>0</v>
      </c>
      <c r="H2889" t="str">
        <f>VLOOKUP(E2889,Def!$B$2:$C$15,2,FALSE)</f>
        <v>Total utdanningsinsentiv</v>
      </c>
      <c r="I2889" s="3">
        <f>IF(A2889='Enheter, modell og år'!$F$2-1,0,G2889-VLOOKUP(A2889-1&amp;B2889&amp;C2889&amp;E2889,$F$2:$G$7561,2,FALSE))</f>
        <v>0</v>
      </c>
      <c r="J2889" s="3">
        <f>IF(A2889='Enheter, modell og år'!$F$2-1,0,VLOOKUP(A2889-1&amp;B2889&amp;C2889&amp;E2889,$F$2:$G$7561,2,FALSE))</f>
        <v>0</v>
      </c>
    </row>
    <row r="2890" spans="1:10" x14ac:dyDescent="0.25">
      <c r="A2890">
        <f t="shared" ref="A2890:C2890" si="2390">A2350</f>
        <v>2023</v>
      </c>
      <c r="B2890" t="str">
        <f t="shared" si="2390"/>
        <v>RFM</v>
      </c>
      <c r="C2890">
        <f t="shared" si="2390"/>
        <v>0</v>
      </c>
      <c r="D2890">
        <f>IFERROR(VLOOKUP(C2890,'Enheter, modell og år'!$A$2:$B$31,2,FALSE),0)</f>
        <v>0</v>
      </c>
      <c r="E2890" t="str">
        <f>'Liste detaljert wide'!$I$1</f>
        <v>Total utdanningsinsentiv</v>
      </c>
      <c r="F2890" t="str">
        <f t="shared" si="2383"/>
        <v>2023RFM0Total utdanningsinsentiv</v>
      </c>
      <c r="G2890" s="3">
        <f>'Liste detaljert wide'!I190</f>
        <v>0</v>
      </c>
      <c r="H2890" t="str">
        <f>VLOOKUP(E2890,Def!$B$2:$C$15,2,FALSE)</f>
        <v>Total utdanningsinsentiv</v>
      </c>
      <c r="I2890" s="3">
        <f>IF(A2890='Enheter, modell og år'!$F$2-1,0,G2890-VLOOKUP(A2890-1&amp;B2890&amp;C2890&amp;E2890,$F$2:$G$7561,2,FALSE))</f>
        <v>0</v>
      </c>
      <c r="J2890" s="3">
        <f>IF(A2890='Enheter, modell og år'!$F$2-1,0,VLOOKUP(A2890-1&amp;B2890&amp;C2890&amp;E2890,$F$2:$G$7561,2,FALSE))</f>
        <v>0</v>
      </c>
    </row>
    <row r="2891" spans="1:10" x14ac:dyDescent="0.25">
      <c r="A2891">
        <f t="shared" ref="A2891:C2891" si="2391">A2351</f>
        <v>2023</v>
      </c>
      <c r="B2891" t="str">
        <f t="shared" si="2391"/>
        <v>RFM</v>
      </c>
      <c r="C2891">
        <f t="shared" si="2391"/>
        <v>0</v>
      </c>
      <c r="D2891">
        <f>IFERROR(VLOOKUP(C2891,'Enheter, modell og år'!$A$2:$B$31,2,FALSE),0)</f>
        <v>0</v>
      </c>
      <c r="E2891" t="str">
        <f>'Liste detaljert wide'!$I$1</f>
        <v>Total utdanningsinsentiv</v>
      </c>
      <c r="F2891" t="str">
        <f t="shared" si="2383"/>
        <v>2023RFM0Total utdanningsinsentiv</v>
      </c>
      <c r="G2891" s="3">
        <f>'Liste detaljert wide'!I191</f>
        <v>0</v>
      </c>
      <c r="H2891" t="str">
        <f>VLOOKUP(E2891,Def!$B$2:$C$15,2,FALSE)</f>
        <v>Total utdanningsinsentiv</v>
      </c>
      <c r="I2891" s="3">
        <f>IF(A2891='Enheter, modell og år'!$F$2-1,0,G2891-VLOOKUP(A2891-1&amp;B2891&amp;C2891&amp;E2891,$F$2:$G$7561,2,FALSE))</f>
        <v>0</v>
      </c>
      <c r="J2891" s="3">
        <f>IF(A2891='Enheter, modell og år'!$F$2-1,0,VLOOKUP(A2891-1&amp;B2891&amp;C2891&amp;E2891,$F$2:$G$7561,2,FALSE))</f>
        <v>0</v>
      </c>
    </row>
    <row r="2892" spans="1:10" x14ac:dyDescent="0.25">
      <c r="A2892">
        <f t="shared" ref="A2892:C2892" si="2392">A2352</f>
        <v>2023</v>
      </c>
      <c r="B2892" t="str">
        <f t="shared" si="2392"/>
        <v>RFM</v>
      </c>
      <c r="C2892">
        <f t="shared" si="2392"/>
        <v>0</v>
      </c>
      <c r="D2892">
        <f>IFERROR(VLOOKUP(C2892,'Enheter, modell og år'!$A$2:$B$31,2,FALSE),0)</f>
        <v>0</v>
      </c>
      <c r="E2892" t="str">
        <f>'Liste detaljert wide'!$I$1</f>
        <v>Total utdanningsinsentiv</v>
      </c>
      <c r="F2892" t="str">
        <f t="shared" si="2383"/>
        <v>2023RFM0Total utdanningsinsentiv</v>
      </c>
      <c r="G2892" s="3">
        <f>'Liste detaljert wide'!I192</f>
        <v>0</v>
      </c>
      <c r="H2892" t="str">
        <f>VLOOKUP(E2892,Def!$B$2:$C$15,2,FALSE)</f>
        <v>Total utdanningsinsentiv</v>
      </c>
      <c r="I2892" s="3">
        <f>IF(A2892='Enheter, modell og år'!$F$2-1,0,G2892-VLOOKUP(A2892-1&amp;B2892&amp;C2892&amp;E2892,$F$2:$G$7561,2,FALSE))</f>
        <v>0</v>
      </c>
      <c r="J2892" s="3">
        <f>IF(A2892='Enheter, modell og år'!$F$2-1,0,VLOOKUP(A2892-1&amp;B2892&amp;C2892&amp;E2892,$F$2:$G$7561,2,FALSE))</f>
        <v>0</v>
      </c>
    </row>
    <row r="2893" spans="1:10" x14ac:dyDescent="0.25">
      <c r="A2893">
        <f t="shared" ref="A2893:C2893" si="2393">A2353</f>
        <v>2023</v>
      </c>
      <c r="B2893" t="str">
        <f t="shared" si="2393"/>
        <v>RFM</v>
      </c>
      <c r="C2893">
        <f t="shared" si="2393"/>
        <v>0</v>
      </c>
      <c r="D2893">
        <f>IFERROR(VLOOKUP(C2893,'Enheter, modell og år'!$A$2:$B$31,2,FALSE),0)</f>
        <v>0</v>
      </c>
      <c r="E2893" t="str">
        <f>'Liste detaljert wide'!$I$1</f>
        <v>Total utdanningsinsentiv</v>
      </c>
      <c r="F2893" t="str">
        <f t="shared" si="2383"/>
        <v>2023RFM0Total utdanningsinsentiv</v>
      </c>
      <c r="G2893" s="3">
        <f>'Liste detaljert wide'!I193</f>
        <v>0</v>
      </c>
      <c r="H2893" t="str">
        <f>VLOOKUP(E2893,Def!$B$2:$C$15,2,FALSE)</f>
        <v>Total utdanningsinsentiv</v>
      </c>
      <c r="I2893" s="3">
        <f>IF(A2893='Enheter, modell og år'!$F$2-1,0,G2893-VLOOKUP(A2893-1&amp;B2893&amp;C2893&amp;E2893,$F$2:$G$7561,2,FALSE))</f>
        <v>0</v>
      </c>
      <c r="J2893" s="3">
        <f>IF(A2893='Enheter, modell og år'!$F$2-1,0,VLOOKUP(A2893-1&amp;B2893&amp;C2893&amp;E2893,$F$2:$G$7561,2,FALSE))</f>
        <v>0</v>
      </c>
    </row>
    <row r="2894" spans="1:10" x14ac:dyDescent="0.25">
      <c r="A2894">
        <f t="shared" ref="A2894:C2894" si="2394">A2354</f>
        <v>2023</v>
      </c>
      <c r="B2894" t="str">
        <f t="shared" si="2394"/>
        <v>RFM</v>
      </c>
      <c r="C2894">
        <f t="shared" si="2394"/>
        <v>0</v>
      </c>
      <c r="D2894">
        <f>IFERROR(VLOOKUP(C2894,'Enheter, modell og år'!$A$2:$B$31,2,FALSE),0)</f>
        <v>0</v>
      </c>
      <c r="E2894" t="str">
        <f>'Liste detaljert wide'!$I$1</f>
        <v>Total utdanningsinsentiv</v>
      </c>
      <c r="F2894" t="str">
        <f t="shared" si="2383"/>
        <v>2023RFM0Total utdanningsinsentiv</v>
      </c>
      <c r="G2894" s="3">
        <f>'Liste detaljert wide'!I194</f>
        <v>0</v>
      </c>
      <c r="H2894" t="str">
        <f>VLOOKUP(E2894,Def!$B$2:$C$15,2,FALSE)</f>
        <v>Total utdanningsinsentiv</v>
      </c>
      <c r="I2894" s="3">
        <f>IF(A2894='Enheter, modell og år'!$F$2-1,0,G2894-VLOOKUP(A2894-1&amp;B2894&amp;C2894&amp;E2894,$F$2:$G$7561,2,FALSE))</f>
        <v>0</v>
      </c>
      <c r="J2894" s="3">
        <f>IF(A2894='Enheter, modell og år'!$F$2-1,0,VLOOKUP(A2894-1&amp;B2894&amp;C2894&amp;E2894,$F$2:$G$7561,2,FALSE))</f>
        <v>0</v>
      </c>
    </row>
    <row r="2895" spans="1:10" x14ac:dyDescent="0.25">
      <c r="A2895">
        <f t="shared" ref="A2895:C2895" si="2395">A2355</f>
        <v>2023</v>
      </c>
      <c r="B2895" t="str">
        <f t="shared" si="2395"/>
        <v>RFM</v>
      </c>
      <c r="C2895">
        <f t="shared" si="2395"/>
        <v>0</v>
      </c>
      <c r="D2895">
        <f>IFERROR(VLOOKUP(C2895,'Enheter, modell og år'!$A$2:$B$31,2,FALSE),0)</f>
        <v>0</v>
      </c>
      <c r="E2895" t="str">
        <f>'Liste detaljert wide'!$I$1</f>
        <v>Total utdanningsinsentiv</v>
      </c>
      <c r="F2895" t="str">
        <f t="shared" si="2383"/>
        <v>2023RFM0Total utdanningsinsentiv</v>
      </c>
      <c r="G2895" s="3">
        <f>'Liste detaljert wide'!I195</f>
        <v>0</v>
      </c>
      <c r="H2895" t="str">
        <f>VLOOKUP(E2895,Def!$B$2:$C$15,2,FALSE)</f>
        <v>Total utdanningsinsentiv</v>
      </c>
      <c r="I2895" s="3">
        <f>IF(A2895='Enheter, modell og år'!$F$2-1,0,G2895-VLOOKUP(A2895-1&amp;B2895&amp;C2895&amp;E2895,$F$2:$G$7561,2,FALSE))</f>
        <v>0</v>
      </c>
      <c r="J2895" s="3">
        <f>IF(A2895='Enheter, modell og år'!$F$2-1,0,VLOOKUP(A2895-1&amp;B2895&amp;C2895&amp;E2895,$F$2:$G$7561,2,FALSE))</f>
        <v>0</v>
      </c>
    </row>
    <row r="2896" spans="1:10" x14ac:dyDescent="0.25">
      <c r="A2896">
        <f t="shared" ref="A2896:C2896" si="2396">A2356</f>
        <v>2023</v>
      </c>
      <c r="B2896" t="str">
        <f t="shared" si="2396"/>
        <v>RFM</v>
      </c>
      <c r="C2896">
        <f t="shared" si="2396"/>
        <v>0</v>
      </c>
      <c r="D2896">
        <f>IFERROR(VLOOKUP(C2896,'Enheter, modell og år'!$A$2:$B$31,2,FALSE),0)</f>
        <v>0</v>
      </c>
      <c r="E2896" t="str">
        <f>'Liste detaljert wide'!$I$1</f>
        <v>Total utdanningsinsentiv</v>
      </c>
      <c r="F2896" t="str">
        <f t="shared" si="2383"/>
        <v>2023RFM0Total utdanningsinsentiv</v>
      </c>
      <c r="G2896" s="3">
        <f>'Liste detaljert wide'!I196</f>
        <v>0</v>
      </c>
      <c r="H2896" t="str">
        <f>VLOOKUP(E2896,Def!$B$2:$C$15,2,FALSE)</f>
        <v>Total utdanningsinsentiv</v>
      </c>
      <c r="I2896" s="3">
        <f>IF(A2896='Enheter, modell og år'!$F$2-1,0,G2896-VLOOKUP(A2896-1&amp;B2896&amp;C2896&amp;E2896,$F$2:$G$7561,2,FALSE))</f>
        <v>0</v>
      </c>
      <c r="J2896" s="3">
        <f>IF(A2896='Enheter, modell og år'!$F$2-1,0,VLOOKUP(A2896-1&amp;B2896&amp;C2896&amp;E2896,$F$2:$G$7561,2,FALSE))</f>
        <v>0</v>
      </c>
    </row>
    <row r="2897" spans="1:10" x14ac:dyDescent="0.25">
      <c r="A2897">
        <f t="shared" ref="A2897:C2897" si="2397">A2357</f>
        <v>2023</v>
      </c>
      <c r="B2897" t="str">
        <f t="shared" si="2397"/>
        <v>RFM</v>
      </c>
      <c r="C2897">
        <f t="shared" si="2397"/>
        <v>0</v>
      </c>
      <c r="D2897">
        <f>IFERROR(VLOOKUP(C2897,'Enheter, modell og år'!$A$2:$B$31,2,FALSE),0)</f>
        <v>0</v>
      </c>
      <c r="E2897" t="str">
        <f>'Liste detaljert wide'!$I$1</f>
        <v>Total utdanningsinsentiv</v>
      </c>
      <c r="F2897" t="str">
        <f t="shared" si="2383"/>
        <v>2023RFM0Total utdanningsinsentiv</v>
      </c>
      <c r="G2897" s="3">
        <f>'Liste detaljert wide'!I197</f>
        <v>0</v>
      </c>
      <c r="H2897" t="str">
        <f>VLOOKUP(E2897,Def!$B$2:$C$15,2,FALSE)</f>
        <v>Total utdanningsinsentiv</v>
      </c>
      <c r="I2897" s="3">
        <f>IF(A2897='Enheter, modell og år'!$F$2-1,0,G2897-VLOOKUP(A2897-1&amp;B2897&amp;C2897&amp;E2897,$F$2:$G$7561,2,FALSE))</f>
        <v>0</v>
      </c>
      <c r="J2897" s="3">
        <f>IF(A2897='Enheter, modell og år'!$F$2-1,0,VLOOKUP(A2897-1&amp;B2897&amp;C2897&amp;E2897,$F$2:$G$7561,2,FALSE))</f>
        <v>0</v>
      </c>
    </row>
    <row r="2898" spans="1:10" x14ac:dyDescent="0.25">
      <c r="A2898">
        <f t="shared" ref="A2898:C2898" si="2398">A2358</f>
        <v>2023</v>
      </c>
      <c r="B2898" t="str">
        <f t="shared" si="2398"/>
        <v>RFM</v>
      </c>
      <c r="C2898">
        <f t="shared" si="2398"/>
        <v>0</v>
      </c>
      <c r="D2898">
        <f>IFERROR(VLOOKUP(C2898,'Enheter, modell og år'!$A$2:$B$31,2,FALSE),0)</f>
        <v>0</v>
      </c>
      <c r="E2898" t="str">
        <f>'Liste detaljert wide'!$I$1</f>
        <v>Total utdanningsinsentiv</v>
      </c>
      <c r="F2898" t="str">
        <f t="shared" si="2383"/>
        <v>2023RFM0Total utdanningsinsentiv</v>
      </c>
      <c r="G2898" s="3">
        <f>'Liste detaljert wide'!I198</f>
        <v>0</v>
      </c>
      <c r="H2898" t="str">
        <f>VLOOKUP(E2898,Def!$B$2:$C$15,2,FALSE)</f>
        <v>Total utdanningsinsentiv</v>
      </c>
      <c r="I2898" s="3">
        <f>IF(A2898='Enheter, modell og år'!$F$2-1,0,G2898-VLOOKUP(A2898-1&amp;B2898&amp;C2898&amp;E2898,$F$2:$G$7561,2,FALSE))</f>
        <v>0</v>
      </c>
      <c r="J2898" s="3">
        <f>IF(A2898='Enheter, modell og år'!$F$2-1,0,VLOOKUP(A2898-1&amp;B2898&amp;C2898&amp;E2898,$F$2:$G$7561,2,FALSE))</f>
        <v>0</v>
      </c>
    </row>
    <row r="2899" spans="1:10" x14ac:dyDescent="0.25">
      <c r="A2899">
        <f t="shared" ref="A2899:C2899" si="2399">A2359</f>
        <v>2023</v>
      </c>
      <c r="B2899" t="str">
        <f t="shared" si="2399"/>
        <v>RFM</v>
      </c>
      <c r="C2899">
        <f t="shared" si="2399"/>
        <v>0</v>
      </c>
      <c r="D2899">
        <f>IFERROR(VLOOKUP(C2899,'Enheter, modell og år'!$A$2:$B$31,2,FALSE),0)</f>
        <v>0</v>
      </c>
      <c r="E2899" t="str">
        <f>'Liste detaljert wide'!$I$1</f>
        <v>Total utdanningsinsentiv</v>
      </c>
      <c r="F2899" t="str">
        <f t="shared" si="2383"/>
        <v>2023RFM0Total utdanningsinsentiv</v>
      </c>
      <c r="G2899" s="3">
        <f>'Liste detaljert wide'!I199</f>
        <v>0</v>
      </c>
      <c r="H2899" t="str">
        <f>VLOOKUP(E2899,Def!$B$2:$C$15,2,FALSE)</f>
        <v>Total utdanningsinsentiv</v>
      </c>
      <c r="I2899" s="3">
        <f>IF(A2899='Enheter, modell og år'!$F$2-1,0,G2899-VLOOKUP(A2899-1&amp;B2899&amp;C2899&amp;E2899,$F$2:$G$7561,2,FALSE))</f>
        <v>0</v>
      </c>
      <c r="J2899" s="3">
        <f>IF(A2899='Enheter, modell og år'!$F$2-1,0,VLOOKUP(A2899-1&amp;B2899&amp;C2899&amp;E2899,$F$2:$G$7561,2,FALSE))</f>
        <v>0</v>
      </c>
    </row>
    <row r="2900" spans="1:10" x14ac:dyDescent="0.25">
      <c r="A2900">
        <f t="shared" ref="A2900:C2900" si="2400">A2360</f>
        <v>2023</v>
      </c>
      <c r="B2900" t="str">
        <f t="shared" si="2400"/>
        <v>RFM</v>
      </c>
      <c r="C2900">
        <f t="shared" si="2400"/>
        <v>0</v>
      </c>
      <c r="D2900">
        <f>IFERROR(VLOOKUP(C2900,'Enheter, modell og år'!$A$2:$B$31,2,FALSE),0)</f>
        <v>0</v>
      </c>
      <c r="E2900" t="str">
        <f>'Liste detaljert wide'!$I$1</f>
        <v>Total utdanningsinsentiv</v>
      </c>
      <c r="F2900" t="str">
        <f t="shared" si="2383"/>
        <v>2023RFM0Total utdanningsinsentiv</v>
      </c>
      <c r="G2900" s="3">
        <f>'Liste detaljert wide'!I200</f>
        <v>0</v>
      </c>
      <c r="H2900" t="str">
        <f>VLOOKUP(E2900,Def!$B$2:$C$15,2,FALSE)</f>
        <v>Total utdanningsinsentiv</v>
      </c>
      <c r="I2900" s="3">
        <f>IF(A2900='Enheter, modell og år'!$F$2-1,0,G2900-VLOOKUP(A2900-1&amp;B2900&amp;C2900&amp;E2900,$F$2:$G$7561,2,FALSE))</f>
        <v>0</v>
      </c>
      <c r="J2900" s="3">
        <f>IF(A2900='Enheter, modell og år'!$F$2-1,0,VLOOKUP(A2900-1&amp;B2900&amp;C2900&amp;E2900,$F$2:$G$7561,2,FALSE))</f>
        <v>0</v>
      </c>
    </row>
    <row r="2901" spans="1:10" x14ac:dyDescent="0.25">
      <c r="A2901">
        <f t="shared" ref="A2901:C2901" si="2401">A2361</f>
        <v>2023</v>
      </c>
      <c r="B2901" t="str">
        <f t="shared" si="2401"/>
        <v>RFM</v>
      </c>
      <c r="C2901">
        <f t="shared" si="2401"/>
        <v>0</v>
      </c>
      <c r="D2901">
        <f>IFERROR(VLOOKUP(C2901,'Enheter, modell og år'!$A$2:$B$31,2,FALSE),0)</f>
        <v>0</v>
      </c>
      <c r="E2901" t="str">
        <f>'Liste detaljert wide'!$I$1</f>
        <v>Total utdanningsinsentiv</v>
      </c>
      <c r="F2901" t="str">
        <f t="shared" si="2383"/>
        <v>2023RFM0Total utdanningsinsentiv</v>
      </c>
      <c r="G2901" s="3">
        <f>'Liste detaljert wide'!I201</f>
        <v>0</v>
      </c>
      <c r="H2901" t="str">
        <f>VLOOKUP(E2901,Def!$B$2:$C$15,2,FALSE)</f>
        <v>Total utdanningsinsentiv</v>
      </c>
      <c r="I2901" s="3">
        <f>IF(A2901='Enheter, modell og år'!$F$2-1,0,G2901-VLOOKUP(A2901-1&amp;B2901&amp;C2901&amp;E2901,$F$2:$G$7561,2,FALSE))</f>
        <v>0</v>
      </c>
      <c r="J2901" s="3">
        <f>IF(A2901='Enheter, modell og år'!$F$2-1,0,VLOOKUP(A2901-1&amp;B2901&amp;C2901&amp;E2901,$F$2:$G$7561,2,FALSE))</f>
        <v>0</v>
      </c>
    </row>
    <row r="2902" spans="1:10" x14ac:dyDescent="0.25">
      <c r="A2902">
        <f t="shared" ref="A2902:C2902" si="2402">A2362</f>
        <v>2023</v>
      </c>
      <c r="B2902" t="str">
        <f t="shared" si="2402"/>
        <v>RFM</v>
      </c>
      <c r="C2902">
        <f t="shared" si="2402"/>
        <v>0</v>
      </c>
      <c r="D2902">
        <f>IFERROR(VLOOKUP(C2902,'Enheter, modell og år'!$A$2:$B$31,2,FALSE),0)</f>
        <v>0</v>
      </c>
      <c r="E2902" t="str">
        <f>'Liste detaljert wide'!$I$1</f>
        <v>Total utdanningsinsentiv</v>
      </c>
      <c r="F2902" t="str">
        <f t="shared" si="2383"/>
        <v>2023RFM0Total utdanningsinsentiv</v>
      </c>
      <c r="G2902" s="3">
        <f>'Liste detaljert wide'!I202</f>
        <v>0</v>
      </c>
      <c r="H2902" t="str">
        <f>VLOOKUP(E2902,Def!$B$2:$C$15,2,FALSE)</f>
        <v>Total utdanningsinsentiv</v>
      </c>
      <c r="I2902" s="3">
        <f>IF(A2902='Enheter, modell og år'!$F$2-1,0,G2902-VLOOKUP(A2902-1&amp;B2902&amp;C2902&amp;E2902,$F$2:$G$7561,2,FALSE))</f>
        <v>0</v>
      </c>
      <c r="J2902" s="3">
        <f>IF(A2902='Enheter, modell og år'!$F$2-1,0,VLOOKUP(A2902-1&amp;B2902&amp;C2902&amp;E2902,$F$2:$G$7561,2,FALSE))</f>
        <v>0</v>
      </c>
    </row>
    <row r="2903" spans="1:10" x14ac:dyDescent="0.25">
      <c r="A2903">
        <f t="shared" ref="A2903:C2903" si="2403">A2363</f>
        <v>2023</v>
      </c>
      <c r="B2903" t="str">
        <f t="shared" si="2403"/>
        <v>RFM</v>
      </c>
      <c r="C2903">
        <f t="shared" si="2403"/>
        <v>0</v>
      </c>
      <c r="D2903">
        <f>IFERROR(VLOOKUP(C2903,'Enheter, modell og år'!$A$2:$B$31,2,FALSE),0)</f>
        <v>0</v>
      </c>
      <c r="E2903" t="str">
        <f>'Liste detaljert wide'!$I$1</f>
        <v>Total utdanningsinsentiv</v>
      </c>
      <c r="F2903" t="str">
        <f t="shared" si="2383"/>
        <v>2023RFM0Total utdanningsinsentiv</v>
      </c>
      <c r="G2903" s="3">
        <f>'Liste detaljert wide'!I203</f>
        <v>0</v>
      </c>
      <c r="H2903" t="str">
        <f>VLOOKUP(E2903,Def!$B$2:$C$15,2,FALSE)</f>
        <v>Total utdanningsinsentiv</v>
      </c>
      <c r="I2903" s="3">
        <f>IF(A2903='Enheter, modell og år'!$F$2-1,0,G2903-VLOOKUP(A2903-1&amp;B2903&amp;C2903&amp;E2903,$F$2:$G$7561,2,FALSE))</f>
        <v>0</v>
      </c>
      <c r="J2903" s="3">
        <f>IF(A2903='Enheter, modell og år'!$F$2-1,0,VLOOKUP(A2903-1&amp;B2903&amp;C2903&amp;E2903,$F$2:$G$7561,2,FALSE))</f>
        <v>0</v>
      </c>
    </row>
    <row r="2904" spans="1:10" x14ac:dyDescent="0.25">
      <c r="A2904">
        <f t="shared" ref="A2904:C2904" si="2404">A2364</f>
        <v>2023</v>
      </c>
      <c r="B2904" t="str">
        <f t="shared" si="2404"/>
        <v>RFM</v>
      </c>
      <c r="C2904">
        <f t="shared" si="2404"/>
        <v>0</v>
      </c>
      <c r="D2904">
        <f>IFERROR(VLOOKUP(C2904,'Enheter, modell og år'!$A$2:$B$31,2,FALSE),0)</f>
        <v>0</v>
      </c>
      <c r="E2904" t="str">
        <f>'Liste detaljert wide'!$I$1</f>
        <v>Total utdanningsinsentiv</v>
      </c>
      <c r="F2904" t="str">
        <f t="shared" si="2383"/>
        <v>2023RFM0Total utdanningsinsentiv</v>
      </c>
      <c r="G2904" s="3">
        <f>'Liste detaljert wide'!I204</f>
        <v>0</v>
      </c>
      <c r="H2904" t="str">
        <f>VLOOKUP(E2904,Def!$B$2:$C$15,2,FALSE)</f>
        <v>Total utdanningsinsentiv</v>
      </c>
      <c r="I2904" s="3">
        <f>IF(A2904='Enheter, modell og år'!$F$2-1,0,G2904-VLOOKUP(A2904-1&amp;B2904&amp;C2904&amp;E2904,$F$2:$G$7561,2,FALSE))</f>
        <v>0</v>
      </c>
      <c r="J2904" s="3">
        <f>IF(A2904='Enheter, modell og år'!$F$2-1,0,VLOOKUP(A2904-1&amp;B2904&amp;C2904&amp;E2904,$F$2:$G$7561,2,FALSE))</f>
        <v>0</v>
      </c>
    </row>
    <row r="2905" spans="1:10" x14ac:dyDescent="0.25">
      <c r="A2905">
        <f t="shared" ref="A2905:C2905" si="2405">A2365</f>
        <v>2023</v>
      </c>
      <c r="B2905" t="str">
        <f t="shared" si="2405"/>
        <v>RFM</v>
      </c>
      <c r="C2905">
        <f t="shared" si="2405"/>
        <v>0</v>
      </c>
      <c r="D2905">
        <f>IFERROR(VLOOKUP(C2905,'Enheter, modell og år'!$A$2:$B$31,2,FALSE),0)</f>
        <v>0</v>
      </c>
      <c r="E2905" t="str">
        <f>'Liste detaljert wide'!$I$1</f>
        <v>Total utdanningsinsentiv</v>
      </c>
      <c r="F2905" t="str">
        <f t="shared" si="2383"/>
        <v>2023RFM0Total utdanningsinsentiv</v>
      </c>
      <c r="G2905" s="3">
        <f>'Liste detaljert wide'!I205</f>
        <v>0</v>
      </c>
      <c r="H2905" t="str">
        <f>VLOOKUP(E2905,Def!$B$2:$C$15,2,FALSE)</f>
        <v>Total utdanningsinsentiv</v>
      </c>
      <c r="I2905" s="3">
        <f>IF(A2905='Enheter, modell og år'!$F$2-1,0,G2905-VLOOKUP(A2905-1&amp;B2905&amp;C2905&amp;E2905,$F$2:$G$7561,2,FALSE))</f>
        <v>0</v>
      </c>
      <c r="J2905" s="3">
        <f>IF(A2905='Enheter, modell og år'!$F$2-1,0,VLOOKUP(A2905-1&amp;B2905&amp;C2905&amp;E2905,$F$2:$G$7561,2,FALSE))</f>
        <v>0</v>
      </c>
    </row>
    <row r="2906" spans="1:10" x14ac:dyDescent="0.25">
      <c r="A2906">
        <f t="shared" ref="A2906:C2906" si="2406">A2366</f>
        <v>2023</v>
      </c>
      <c r="B2906" t="str">
        <f t="shared" si="2406"/>
        <v>RFM</v>
      </c>
      <c r="C2906">
        <f t="shared" si="2406"/>
        <v>0</v>
      </c>
      <c r="D2906">
        <f>IFERROR(VLOOKUP(C2906,'Enheter, modell og år'!$A$2:$B$31,2,FALSE),0)</f>
        <v>0</v>
      </c>
      <c r="E2906" t="str">
        <f>'Liste detaljert wide'!$I$1</f>
        <v>Total utdanningsinsentiv</v>
      </c>
      <c r="F2906" t="str">
        <f t="shared" si="2383"/>
        <v>2023RFM0Total utdanningsinsentiv</v>
      </c>
      <c r="G2906" s="3">
        <f>'Liste detaljert wide'!I206</f>
        <v>0</v>
      </c>
      <c r="H2906" t="str">
        <f>VLOOKUP(E2906,Def!$B$2:$C$15,2,FALSE)</f>
        <v>Total utdanningsinsentiv</v>
      </c>
      <c r="I2906" s="3">
        <f>IF(A2906='Enheter, modell og år'!$F$2-1,0,G2906-VLOOKUP(A2906-1&amp;B2906&amp;C2906&amp;E2906,$F$2:$G$7561,2,FALSE))</f>
        <v>0</v>
      </c>
      <c r="J2906" s="3">
        <f>IF(A2906='Enheter, modell og år'!$F$2-1,0,VLOOKUP(A2906-1&amp;B2906&amp;C2906&amp;E2906,$F$2:$G$7561,2,FALSE))</f>
        <v>0</v>
      </c>
    </row>
    <row r="2907" spans="1:10" x14ac:dyDescent="0.25">
      <c r="A2907">
        <f t="shared" ref="A2907:C2907" si="2407">A2367</f>
        <v>2023</v>
      </c>
      <c r="B2907" t="str">
        <f t="shared" si="2407"/>
        <v>RFM</v>
      </c>
      <c r="C2907">
        <f t="shared" si="2407"/>
        <v>0</v>
      </c>
      <c r="D2907">
        <f>IFERROR(VLOOKUP(C2907,'Enheter, modell og år'!$A$2:$B$31,2,FALSE),0)</f>
        <v>0</v>
      </c>
      <c r="E2907" t="str">
        <f>'Liste detaljert wide'!$I$1</f>
        <v>Total utdanningsinsentiv</v>
      </c>
      <c r="F2907" t="str">
        <f t="shared" si="2383"/>
        <v>2023RFM0Total utdanningsinsentiv</v>
      </c>
      <c r="G2907" s="3">
        <f>'Liste detaljert wide'!I207</f>
        <v>0</v>
      </c>
      <c r="H2907" t="str">
        <f>VLOOKUP(E2907,Def!$B$2:$C$15,2,FALSE)</f>
        <v>Total utdanningsinsentiv</v>
      </c>
      <c r="I2907" s="3">
        <f>IF(A2907='Enheter, modell og år'!$F$2-1,0,G2907-VLOOKUP(A2907-1&amp;B2907&amp;C2907&amp;E2907,$F$2:$G$7561,2,FALSE))</f>
        <v>0</v>
      </c>
      <c r="J2907" s="3">
        <f>IF(A2907='Enheter, modell og år'!$F$2-1,0,VLOOKUP(A2907-1&amp;B2907&amp;C2907&amp;E2907,$F$2:$G$7561,2,FALSE))</f>
        <v>0</v>
      </c>
    </row>
    <row r="2908" spans="1:10" x14ac:dyDescent="0.25">
      <c r="A2908">
        <f t="shared" ref="A2908:C2908" si="2408">A2368</f>
        <v>2023</v>
      </c>
      <c r="B2908" t="str">
        <f t="shared" si="2408"/>
        <v>RFM</v>
      </c>
      <c r="C2908">
        <f t="shared" si="2408"/>
        <v>0</v>
      </c>
      <c r="D2908">
        <f>IFERROR(VLOOKUP(C2908,'Enheter, modell og år'!$A$2:$B$31,2,FALSE),0)</f>
        <v>0</v>
      </c>
      <c r="E2908" t="str">
        <f>'Liste detaljert wide'!$I$1</f>
        <v>Total utdanningsinsentiv</v>
      </c>
      <c r="F2908" t="str">
        <f t="shared" si="2383"/>
        <v>2023RFM0Total utdanningsinsentiv</v>
      </c>
      <c r="G2908" s="3">
        <f>'Liste detaljert wide'!I208</f>
        <v>0</v>
      </c>
      <c r="H2908" t="str">
        <f>VLOOKUP(E2908,Def!$B$2:$C$15,2,FALSE)</f>
        <v>Total utdanningsinsentiv</v>
      </c>
      <c r="I2908" s="3">
        <f>IF(A2908='Enheter, modell og år'!$F$2-1,0,G2908-VLOOKUP(A2908-1&amp;B2908&amp;C2908&amp;E2908,$F$2:$G$7561,2,FALSE))</f>
        <v>0</v>
      </c>
      <c r="J2908" s="3">
        <f>IF(A2908='Enheter, modell og år'!$F$2-1,0,VLOOKUP(A2908-1&amp;B2908&amp;C2908&amp;E2908,$F$2:$G$7561,2,FALSE))</f>
        <v>0</v>
      </c>
    </row>
    <row r="2909" spans="1:10" x14ac:dyDescent="0.25">
      <c r="A2909">
        <f t="shared" ref="A2909:C2909" si="2409">A2369</f>
        <v>2023</v>
      </c>
      <c r="B2909" t="str">
        <f t="shared" si="2409"/>
        <v>RFM</v>
      </c>
      <c r="C2909">
        <f t="shared" si="2409"/>
        <v>0</v>
      </c>
      <c r="D2909">
        <f>IFERROR(VLOOKUP(C2909,'Enheter, modell og år'!$A$2:$B$31,2,FALSE),0)</f>
        <v>0</v>
      </c>
      <c r="E2909" t="str">
        <f>'Liste detaljert wide'!$I$1</f>
        <v>Total utdanningsinsentiv</v>
      </c>
      <c r="F2909" t="str">
        <f t="shared" si="2383"/>
        <v>2023RFM0Total utdanningsinsentiv</v>
      </c>
      <c r="G2909" s="3">
        <f>'Liste detaljert wide'!I209</f>
        <v>0</v>
      </c>
      <c r="H2909" t="str">
        <f>VLOOKUP(E2909,Def!$B$2:$C$15,2,FALSE)</f>
        <v>Total utdanningsinsentiv</v>
      </c>
      <c r="I2909" s="3">
        <f>IF(A2909='Enheter, modell og år'!$F$2-1,0,G2909-VLOOKUP(A2909-1&amp;B2909&amp;C2909&amp;E2909,$F$2:$G$7561,2,FALSE))</f>
        <v>0</v>
      </c>
      <c r="J2909" s="3">
        <f>IF(A2909='Enheter, modell og år'!$F$2-1,0,VLOOKUP(A2909-1&amp;B2909&amp;C2909&amp;E2909,$F$2:$G$7561,2,FALSE))</f>
        <v>0</v>
      </c>
    </row>
    <row r="2910" spans="1:10" x14ac:dyDescent="0.25">
      <c r="A2910">
        <f t="shared" ref="A2910:C2910" si="2410">A2370</f>
        <v>2023</v>
      </c>
      <c r="B2910" t="str">
        <f t="shared" si="2410"/>
        <v>RFM</v>
      </c>
      <c r="C2910">
        <f t="shared" si="2410"/>
        <v>0</v>
      </c>
      <c r="D2910">
        <f>IFERROR(VLOOKUP(C2910,'Enheter, modell og år'!$A$2:$B$31,2,FALSE),0)</f>
        <v>0</v>
      </c>
      <c r="E2910" t="str">
        <f>'Liste detaljert wide'!$I$1</f>
        <v>Total utdanningsinsentiv</v>
      </c>
      <c r="F2910" t="str">
        <f t="shared" si="2383"/>
        <v>2023RFM0Total utdanningsinsentiv</v>
      </c>
      <c r="G2910" s="3">
        <f>'Liste detaljert wide'!I210</f>
        <v>0</v>
      </c>
      <c r="H2910" t="str">
        <f>VLOOKUP(E2910,Def!$B$2:$C$15,2,FALSE)</f>
        <v>Total utdanningsinsentiv</v>
      </c>
      <c r="I2910" s="3">
        <f>IF(A2910='Enheter, modell og år'!$F$2-1,0,G2910-VLOOKUP(A2910-1&amp;B2910&amp;C2910&amp;E2910,$F$2:$G$7561,2,FALSE))</f>
        <v>0</v>
      </c>
      <c r="J2910" s="3">
        <f>IF(A2910='Enheter, modell og år'!$F$2-1,0,VLOOKUP(A2910-1&amp;B2910&amp;C2910&amp;E2910,$F$2:$G$7561,2,FALSE))</f>
        <v>0</v>
      </c>
    </row>
    <row r="2911" spans="1:10" x14ac:dyDescent="0.25">
      <c r="A2911">
        <f t="shared" ref="A2911:C2911" si="2411">A2371</f>
        <v>2023</v>
      </c>
      <c r="B2911" t="str">
        <f t="shared" si="2411"/>
        <v>RFM</v>
      </c>
      <c r="C2911">
        <f t="shared" si="2411"/>
        <v>0</v>
      </c>
      <c r="D2911">
        <f>IFERROR(VLOOKUP(C2911,'Enheter, modell og år'!$A$2:$B$31,2,FALSE),0)</f>
        <v>0</v>
      </c>
      <c r="E2911" t="str">
        <f>'Liste detaljert wide'!$I$1</f>
        <v>Total utdanningsinsentiv</v>
      </c>
      <c r="F2911" t="str">
        <f t="shared" si="2383"/>
        <v>2023RFM0Total utdanningsinsentiv</v>
      </c>
      <c r="G2911" s="3">
        <f>'Liste detaljert wide'!I211</f>
        <v>0</v>
      </c>
      <c r="H2911" t="str">
        <f>VLOOKUP(E2911,Def!$B$2:$C$15,2,FALSE)</f>
        <v>Total utdanningsinsentiv</v>
      </c>
      <c r="I2911" s="3">
        <f>IF(A2911='Enheter, modell og år'!$F$2-1,0,G2911-VLOOKUP(A2911-1&amp;B2911&amp;C2911&amp;E2911,$F$2:$G$7561,2,FALSE))</f>
        <v>0</v>
      </c>
      <c r="J2911" s="3">
        <f>IF(A2911='Enheter, modell og år'!$F$2-1,0,VLOOKUP(A2911-1&amp;B2911&amp;C2911&amp;E2911,$F$2:$G$7561,2,FALSE))</f>
        <v>0</v>
      </c>
    </row>
    <row r="2912" spans="1:10" x14ac:dyDescent="0.25">
      <c r="A2912">
        <f t="shared" ref="A2912:C2912" si="2412">A2372</f>
        <v>2024</v>
      </c>
      <c r="B2912" t="str">
        <f t="shared" si="2412"/>
        <v>RFM</v>
      </c>
      <c r="C2912">
        <f t="shared" si="2412"/>
        <v>0</v>
      </c>
      <c r="D2912">
        <f>IFERROR(VLOOKUP(C2912,'Enheter, modell og år'!$A$2:$B$31,2,FALSE),0)</f>
        <v>0</v>
      </c>
      <c r="E2912" t="str">
        <f>'Liste detaljert wide'!$I$1</f>
        <v>Total utdanningsinsentiv</v>
      </c>
      <c r="F2912" t="str">
        <f t="shared" si="2383"/>
        <v>2024RFM0Total utdanningsinsentiv</v>
      </c>
      <c r="G2912" s="3">
        <f>'Liste detaljert wide'!I212</f>
        <v>0</v>
      </c>
      <c r="H2912" t="str">
        <f>VLOOKUP(E2912,Def!$B$2:$C$15,2,FALSE)</f>
        <v>Total utdanningsinsentiv</v>
      </c>
      <c r="I2912" s="3">
        <f>IF(A2912='Enheter, modell og år'!$F$2-1,0,G2912-VLOOKUP(A2912-1&amp;B2912&amp;C2912&amp;E2912,$F$2:$G$7561,2,FALSE))</f>
        <v>0</v>
      </c>
      <c r="J2912" s="3">
        <f>IF(A2912='Enheter, modell og år'!$F$2-1,0,VLOOKUP(A2912-1&amp;B2912&amp;C2912&amp;E2912,$F$2:$G$7561,2,FALSE))</f>
        <v>0</v>
      </c>
    </row>
    <row r="2913" spans="1:10" x14ac:dyDescent="0.25">
      <c r="A2913">
        <f t="shared" ref="A2913:C2913" si="2413">A2373</f>
        <v>2024</v>
      </c>
      <c r="B2913" t="str">
        <f t="shared" si="2413"/>
        <v>RFM</v>
      </c>
      <c r="C2913">
        <f t="shared" si="2413"/>
        <v>0</v>
      </c>
      <c r="D2913">
        <f>IFERROR(VLOOKUP(C2913,'Enheter, modell og år'!$A$2:$B$31,2,FALSE),0)</f>
        <v>0</v>
      </c>
      <c r="E2913" t="str">
        <f>'Liste detaljert wide'!$I$1</f>
        <v>Total utdanningsinsentiv</v>
      </c>
      <c r="F2913" t="str">
        <f t="shared" si="2383"/>
        <v>2024RFM0Total utdanningsinsentiv</v>
      </c>
      <c r="G2913" s="3">
        <f>'Liste detaljert wide'!I213</f>
        <v>0</v>
      </c>
      <c r="H2913" t="str">
        <f>VLOOKUP(E2913,Def!$B$2:$C$15,2,FALSE)</f>
        <v>Total utdanningsinsentiv</v>
      </c>
      <c r="I2913" s="3">
        <f>IF(A2913='Enheter, modell og år'!$F$2-1,0,G2913-VLOOKUP(A2913-1&amp;B2913&amp;C2913&amp;E2913,$F$2:$G$7561,2,FALSE))</f>
        <v>0</v>
      </c>
      <c r="J2913" s="3">
        <f>IF(A2913='Enheter, modell og år'!$F$2-1,0,VLOOKUP(A2913-1&amp;B2913&amp;C2913&amp;E2913,$F$2:$G$7561,2,FALSE))</f>
        <v>0</v>
      </c>
    </row>
    <row r="2914" spans="1:10" x14ac:dyDescent="0.25">
      <c r="A2914">
        <f t="shared" ref="A2914:C2914" si="2414">A2374</f>
        <v>2024</v>
      </c>
      <c r="B2914" t="str">
        <f t="shared" si="2414"/>
        <v>RFM</v>
      </c>
      <c r="C2914">
        <f t="shared" si="2414"/>
        <v>0</v>
      </c>
      <c r="D2914">
        <f>IFERROR(VLOOKUP(C2914,'Enheter, modell og år'!$A$2:$B$31,2,FALSE),0)</f>
        <v>0</v>
      </c>
      <c r="E2914" t="str">
        <f>'Liste detaljert wide'!$I$1</f>
        <v>Total utdanningsinsentiv</v>
      </c>
      <c r="F2914" t="str">
        <f t="shared" si="2383"/>
        <v>2024RFM0Total utdanningsinsentiv</v>
      </c>
      <c r="G2914" s="3">
        <f>'Liste detaljert wide'!I214</f>
        <v>0</v>
      </c>
      <c r="H2914" t="str">
        <f>VLOOKUP(E2914,Def!$B$2:$C$15,2,FALSE)</f>
        <v>Total utdanningsinsentiv</v>
      </c>
      <c r="I2914" s="3">
        <f>IF(A2914='Enheter, modell og år'!$F$2-1,0,G2914-VLOOKUP(A2914-1&amp;B2914&amp;C2914&amp;E2914,$F$2:$G$7561,2,FALSE))</f>
        <v>0</v>
      </c>
      <c r="J2914" s="3">
        <f>IF(A2914='Enheter, modell og år'!$F$2-1,0,VLOOKUP(A2914-1&amp;B2914&amp;C2914&amp;E2914,$F$2:$G$7561,2,FALSE))</f>
        <v>0</v>
      </c>
    </row>
    <row r="2915" spans="1:10" x14ac:dyDescent="0.25">
      <c r="A2915">
        <f t="shared" ref="A2915:C2915" si="2415">A2375</f>
        <v>2024</v>
      </c>
      <c r="B2915" t="str">
        <f t="shared" si="2415"/>
        <v>RFM</v>
      </c>
      <c r="C2915">
        <f t="shared" si="2415"/>
        <v>0</v>
      </c>
      <c r="D2915">
        <f>IFERROR(VLOOKUP(C2915,'Enheter, modell og år'!$A$2:$B$31,2,FALSE),0)</f>
        <v>0</v>
      </c>
      <c r="E2915" t="str">
        <f>'Liste detaljert wide'!$I$1</f>
        <v>Total utdanningsinsentiv</v>
      </c>
      <c r="F2915" t="str">
        <f t="shared" si="2383"/>
        <v>2024RFM0Total utdanningsinsentiv</v>
      </c>
      <c r="G2915" s="3">
        <f>'Liste detaljert wide'!I215</f>
        <v>0</v>
      </c>
      <c r="H2915" t="str">
        <f>VLOOKUP(E2915,Def!$B$2:$C$15,2,FALSE)</f>
        <v>Total utdanningsinsentiv</v>
      </c>
      <c r="I2915" s="3">
        <f>IF(A2915='Enheter, modell og år'!$F$2-1,0,G2915-VLOOKUP(A2915-1&amp;B2915&amp;C2915&amp;E2915,$F$2:$G$7561,2,FALSE))</f>
        <v>0</v>
      </c>
      <c r="J2915" s="3">
        <f>IF(A2915='Enheter, modell og år'!$F$2-1,0,VLOOKUP(A2915-1&amp;B2915&amp;C2915&amp;E2915,$F$2:$G$7561,2,FALSE))</f>
        <v>0</v>
      </c>
    </row>
    <row r="2916" spans="1:10" x14ac:dyDescent="0.25">
      <c r="A2916">
        <f t="shared" ref="A2916:C2916" si="2416">A2376</f>
        <v>2024</v>
      </c>
      <c r="B2916" t="str">
        <f t="shared" si="2416"/>
        <v>RFM</v>
      </c>
      <c r="C2916">
        <f t="shared" si="2416"/>
        <v>0</v>
      </c>
      <c r="D2916">
        <f>IFERROR(VLOOKUP(C2916,'Enheter, modell og år'!$A$2:$B$31,2,FALSE),0)</f>
        <v>0</v>
      </c>
      <c r="E2916" t="str">
        <f>'Liste detaljert wide'!$I$1</f>
        <v>Total utdanningsinsentiv</v>
      </c>
      <c r="F2916" t="str">
        <f t="shared" si="2383"/>
        <v>2024RFM0Total utdanningsinsentiv</v>
      </c>
      <c r="G2916" s="3">
        <f>'Liste detaljert wide'!I216</f>
        <v>0</v>
      </c>
      <c r="H2916" t="str">
        <f>VLOOKUP(E2916,Def!$B$2:$C$15,2,FALSE)</f>
        <v>Total utdanningsinsentiv</v>
      </c>
      <c r="I2916" s="3">
        <f>IF(A2916='Enheter, modell og år'!$F$2-1,0,G2916-VLOOKUP(A2916-1&amp;B2916&amp;C2916&amp;E2916,$F$2:$G$7561,2,FALSE))</f>
        <v>0</v>
      </c>
      <c r="J2916" s="3">
        <f>IF(A2916='Enheter, modell og år'!$F$2-1,0,VLOOKUP(A2916-1&amp;B2916&amp;C2916&amp;E2916,$F$2:$G$7561,2,FALSE))</f>
        <v>0</v>
      </c>
    </row>
    <row r="2917" spans="1:10" x14ac:dyDescent="0.25">
      <c r="A2917">
        <f t="shared" ref="A2917:C2917" si="2417">A2377</f>
        <v>2024</v>
      </c>
      <c r="B2917" t="str">
        <f t="shared" si="2417"/>
        <v>RFM</v>
      </c>
      <c r="C2917">
        <f t="shared" si="2417"/>
        <v>0</v>
      </c>
      <c r="D2917">
        <f>IFERROR(VLOOKUP(C2917,'Enheter, modell og år'!$A$2:$B$31,2,FALSE),0)</f>
        <v>0</v>
      </c>
      <c r="E2917" t="str">
        <f>'Liste detaljert wide'!$I$1</f>
        <v>Total utdanningsinsentiv</v>
      </c>
      <c r="F2917" t="str">
        <f t="shared" si="2383"/>
        <v>2024RFM0Total utdanningsinsentiv</v>
      </c>
      <c r="G2917" s="3">
        <f>'Liste detaljert wide'!I217</f>
        <v>0</v>
      </c>
      <c r="H2917" t="str">
        <f>VLOOKUP(E2917,Def!$B$2:$C$15,2,FALSE)</f>
        <v>Total utdanningsinsentiv</v>
      </c>
      <c r="I2917" s="3">
        <f>IF(A2917='Enheter, modell og år'!$F$2-1,0,G2917-VLOOKUP(A2917-1&amp;B2917&amp;C2917&amp;E2917,$F$2:$G$7561,2,FALSE))</f>
        <v>0</v>
      </c>
      <c r="J2917" s="3">
        <f>IF(A2917='Enheter, modell og år'!$F$2-1,0,VLOOKUP(A2917-1&amp;B2917&amp;C2917&amp;E2917,$F$2:$G$7561,2,FALSE))</f>
        <v>0</v>
      </c>
    </row>
    <row r="2918" spans="1:10" x14ac:dyDescent="0.25">
      <c r="A2918">
        <f t="shared" ref="A2918:C2918" si="2418">A2378</f>
        <v>2024</v>
      </c>
      <c r="B2918" t="str">
        <f t="shared" si="2418"/>
        <v>RFM</v>
      </c>
      <c r="C2918">
        <f t="shared" si="2418"/>
        <v>0</v>
      </c>
      <c r="D2918">
        <f>IFERROR(VLOOKUP(C2918,'Enheter, modell og år'!$A$2:$B$31,2,FALSE),0)</f>
        <v>0</v>
      </c>
      <c r="E2918" t="str">
        <f>'Liste detaljert wide'!$I$1</f>
        <v>Total utdanningsinsentiv</v>
      </c>
      <c r="F2918" t="str">
        <f t="shared" si="2383"/>
        <v>2024RFM0Total utdanningsinsentiv</v>
      </c>
      <c r="G2918" s="3">
        <f>'Liste detaljert wide'!I218</f>
        <v>0</v>
      </c>
      <c r="H2918" t="str">
        <f>VLOOKUP(E2918,Def!$B$2:$C$15,2,FALSE)</f>
        <v>Total utdanningsinsentiv</v>
      </c>
      <c r="I2918" s="3">
        <f>IF(A2918='Enheter, modell og år'!$F$2-1,0,G2918-VLOOKUP(A2918-1&amp;B2918&amp;C2918&amp;E2918,$F$2:$G$7561,2,FALSE))</f>
        <v>0</v>
      </c>
      <c r="J2918" s="3">
        <f>IF(A2918='Enheter, modell og år'!$F$2-1,0,VLOOKUP(A2918-1&amp;B2918&amp;C2918&amp;E2918,$F$2:$G$7561,2,FALSE))</f>
        <v>0</v>
      </c>
    </row>
    <row r="2919" spans="1:10" x14ac:dyDescent="0.25">
      <c r="A2919">
        <f t="shared" ref="A2919:C2919" si="2419">A2379</f>
        <v>2024</v>
      </c>
      <c r="B2919" t="str">
        <f t="shared" si="2419"/>
        <v>RFM</v>
      </c>
      <c r="C2919">
        <f t="shared" si="2419"/>
        <v>0</v>
      </c>
      <c r="D2919">
        <f>IFERROR(VLOOKUP(C2919,'Enheter, modell og år'!$A$2:$B$31,2,FALSE),0)</f>
        <v>0</v>
      </c>
      <c r="E2919" t="str">
        <f>'Liste detaljert wide'!$I$1</f>
        <v>Total utdanningsinsentiv</v>
      </c>
      <c r="F2919" t="str">
        <f t="shared" si="2383"/>
        <v>2024RFM0Total utdanningsinsentiv</v>
      </c>
      <c r="G2919" s="3">
        <f>'Liste detaljert wide'!I219</f>
        <v>0</v>
      </c>
      <c r="H2919" t="str">
        <f>VLOOKUP(E2919,Def!$B$2:$C$15,2,FALSE)</f>
        <v>Total utdanningsinsentiv</v>
      </c>
      <c r="I2919" s="3">
        <f>IF(A2919='Enheter, modell og år'!$F$2-1,0,G2919-VLOOKUP(A2919-1&amp;B2919&amp;C2919&amp;E2919,$F$2:$G$7561,2,FALSE))</f>
        <v>0</v>
      </c>
      <c r="J2919" s="3">
        <f>IF(A2919='Enheter, modell og år'!$F$2-1,0,VLOOKUP(A2919-1&amp;B2919&amp;C2919&amp;E2919,$F$2:$G$7561,2,FALSE))</f>
        <v>0</v>
      </c>
    </row>
    <row r="2920" spans="1:10" x14ac:dyDescent="0.25">
      <c r="A2920">
        <f t="shared" ref="A2920:C2920" si="2420">A2380</f>
        <v>2024</v>
      </c>
      <c r="B2920" t="str">
        <f t="shared" si="2420"/>
        <v>RFM</v>
      </c>
      <c r="C2920">
        <f t="shared" si="2420"/>
        <v>0</v>
      </c>
      <c r="D2920">
        <f>IFERROR(VLOOKUP(C2920,'Enheter, modell og år'!$A$2:$B$31,2,FALSE),0)</f>
        <v>0</v>
      </c>
      <c r="E2920" t="str">
        <f>'Liste detaljert wide'!$I$1</f>
        <v>Total utdanningsinsentiv</v>
      </c>
      <c r="F2920" t="str">
        <f t="shared" si="2383"/>
        <v>2024RFM0Total utdanningsinsentiv</v>
      </c>
      <c r="G2920" s="3">
        <f>'Liste detaljert wide'!I220</f>
        <v>0</v>
      </c>
      <c r="H2920" t="str">
        <f>VLOOKUP(E2920,Def!$B$2:$C$15,2,FALSE)</f>
        <v>Total utdanningsinsentiv</v>
      </c>
      <c r="I2920" s="3">
        <f>IF(A2920='Enheter, modell og år'!$F$2-1,0,G2920-VLOOKUP(A2920-1&amp;B2920&amp;C2920&amp;E2920,$F$2:$G$7561,2,FALSE))</f>
        <v>0</v>
      </c>
      <c r="J2920" s="3">
        <f>IF(A2920='Enheter, modell og år'!$F$2-1,0,VLOOKUP(A2920-1&amp;B2920&amp;C2920&amp;E2920,$F$2:$G$7561,2,FALSE))</f>
        <v>0</v>
      </c>
    </row>
    <row r="2921" spans="1:10" x14ac:dyDescent="0.25">
      <c r="A2921">
        <f t="shared" ref="A2921:C2921" si="2421">A2381</f>
        <v>2024</v>
      </c>
      <c r="B2921" t="str">
        <f t="shared" si="2421"/>
        <v>RFM</v>
      </c>
      <c r="C2921">
        <f t="shared" si="2421"/>
        <v>0</v>
      </c>
      <c r="D2921">
        <f>IFERROR(VLOOKUP(C2921,'Enheter, modell og år'!$A$2:$B$31,2,FALSE),0)</f>
        <v>0</v>
      </c>
      <c r="E2921" t="str">
        <f>'Liste detaljert wide'!$I$1</f>
        <v>Total utdanningsinsentiv</v>
      </c>
      <c r="F2921" t="str">
        <f t="shared" si="2383"/>
        <v>2024RFM0Total utdanningsinsentiv</v>
      </c>
      <c r="G2921" s="3">
        <f>'Liste detaljert wide'!I221</f>
        <v>0</v>
      </c>
      <c r="H2921" t="str">
        <f>VLOOKUP(E2921,Def!$B$2:$C$15,2,FALSE)</f>
        <v>Total utdanningsinsentiv</v>
      </c>
      <c r="I2921" s="3">
        <f>IF(A2921='Enheter, modell og år'!$F$2-1,0,G2921-VLOOKUP(A2921-1&amp;B2921&amp;C2921&amp;E2921,$F$2:$G$7561,2,FALSE))</f>
        <v>0</v>
      </c>
      <c r="J2921" s="3">
        <f>IF(A2921='Enheter, modell og år'!$F$2-1,0,VLOOKUP(A2921-1&amp;B2921&amp;C2921&amp;E2921,$F$2:$G$7561,2,FALSE))</f>
        <v>0</v>
      </c>
    </row>
    <row r="2922" spans="1:10" x14ac:dyDescent="0.25">
      <c r="A2922">
        <f t="shared" ref="A2922:C2922" si="2422">A2382</f>
        <v>2024</v>
      </c>
      <c r="B2922" t="str">
        <f t="shared" si="2422"/>
        <v>RFM</v>
      </c>
      <c r="C2922">
        <f t="shared" si="2422"/>
        <v>0</v>
      </c>
      <c r="D2922">
        <f>IFERROR(VLOOKUP(C2922,'Enheter, modell og år'!$A$2:$B$31,2,FALSE),0)</f>
        <v>0</v>
      </c>
      <c r="E2922" t="str">
        <f>'Liste detaljert wide'!$I$1</f>
        <v>Total utdanningsinsentiv</v>
      </c>
      <c r="F2922" t="str">
        <f t="shared" si="2383"/>
        <v>2024RFM0Total utdanningsinsentiv</v>
      </c>
      <c r="G2922" s="3">
        <f>'Liste detaljert wide'!I222</f>
        <v>0</v>
      </c>
      <c r="H2922" t="str">
        <f>VLOOKUP(E2922,Def!$B$2:$C$15,2,FALSE)</f>
        <v>Total utdanningsinsentiv</v>
      </c>
      <c r="I2922" s="3">
        <f>IF(A2922='Enheter, modell og år'!$F$2-1,0,G2922-VLOOKUP(A2922-1&amp;B2922&amp;C2922&amp;E2922,$F$2:$G$7561,2,FALSE))</f>
        <v>0</v>
      </c>
      <c r="J2922" s="3">
        <f>IF(A2922='Enheter, modell og år'!$F$2-1,0,VLOOKUP(A2922-1&amp;B2922&amp;C2922&amp;E2922,$F$2:$G$7561,2,FALSE))</f>
        <v>0</v>
      </c>
    </row>
    <row r="2923" spans="1:10" x14ac:dyDescent="0.25">
      <c r="A2923">
        <f t="shared" ref="A2923:C2923" si="2423">A2383</f>
        <v>2024</v>
      </c>
      <c r="B2923" t="str">
        <f t="shared" si="2423"/>
        <v>RFM</v>
      </c>
      <c r="C2923">
        <f t="shared" si="2423"/>
        <v>0</v>
      </c>
      <c r="D2923">
        <f>IFERROR(VLOOKUP(C2923,'Enheter, modell og år'!$A$2:$B$31,2,FALSE),0)</f>
        <v>0</v>
      </c>
      <c r="E2923" t="str">
        <f>'Liste detaljert wide'!$I$1</f>
        <v>Total utdanningsinsentiv</v>
      </c>
      <c r="F2923" t="str">
        <f t="shared" si="2383"/>
        <v>2024RFM0Total utdanningsinsentiv</v>
      </c>
      <c r="G2923" s="3">
        <f>'Liste detaljert wide'!I223</f>
        <v>0</v>
      </c>
      <c r="H2923" t="str">
        <f>VLOOKUP(E2923,Def!$B$2:$C$15,2,FALSE)</f>
        <v>Total utdanningsinsentiv</v>
      </c>
      <c r="I2923" s="3">
        <f>IF(A2923='Enheter, modell og år'!$F$2-1,0,G2923-VLOOKUP(A2923-1&amp;B2923&amp;C2923&amp;E2923,$F$2:$G$7561,2,FALSE))</f>
        <v>0</v>
      </c>
      <c r="J2923" s="3">
        <f>IF(A2923='Enheter, modell og år'!$F$2-1,0,VLOOKUP(A2923-1&amp;B2923&amp;C2923&amp;E2923,$F$2:$G$7561,2,FALSE))</f>
        <v>0</v>
      </c>
    </row>
    <row r="2924" spans="1:10" x14ac:dyDescent="0.25">
      <c r="A2924">
        <f t="shared" ref="A2924:C2924" si="2424">A2384</f>
        <v>2024</v>
      </c>
      <c r="B2924" t="str">
        <f t="shared" si="2424"/>
        <v>RFM</v>
      </c>
      <c r="C2924">
        <f t="shared" si="2424"/>
        <v>0</v>
      </c>
      <c r="D2924">
        <f>IFERROR(VLOOKUP(C2924,'Enheter, modell og år'!$A$2:$B$31,2,FALSE),0)</f>
        <v>0</v>
      </c>
      <c r="E2924" t="str">
        <f>'Liste detaljert wide'!$I$1</f>
        <v>Total utdanningsinsentiv</v>
      </c>
      <c r="F2924" t="str">
        <f t="shared" si="2383"/>
        <v>2024RFM0Total utdanningsinsentiv</v>
      </c>
      <c r="G2924" s="3">
        <f>'Liste detaljert wide'!I224</f>
        <v>0</v>
      </c>
      <c r="H2924" t="str">
        <f>VLOOKUP(E2924,Def!$B$2:$C$15,2,FALSE)</f>
        <v>Total utdanningsinsentiv</v>
      </c>
      <c r="I2924" s="3">
        <f>IF(A2924='Enheter, modell og år'!$F$2-1,0,G2924-VLOOKUP(A2924-1&amp;B2924&amp;C2924&amp;E2924,$F$2:$G$7561,2,FALSE))</f>
        <v>0</v>
      </c>
      <c r="J2924" s="3">
        <f>IF(A2924='Enheter, modell og år'!$F$2-1,0,VLOOKUP(A2924-1&amp;B2924&amp;C2924&amp;E2924,$F$2:$G$7561,2,FALSE))</f>
        <v>0</v>
      </c>
    </row>
    <row r="2925" spans="1:10" x14ac:dyDescent="0.25">
      <c r="A2925">
        <f t="shared" ref="A2925:C2925" si="2425">A2385</f>
        <v>2024</v>
      </c>
      <c r="B2925" t="str">
        <f t="shared" si="2425"/>
        <v>RFM</v>
      </c>
      <c r="C2925">
        <f t="shared" si="2425"/>
        <v>0</v>
      </c>
      <c r="D2925">
        <f>IFERROR(VLOOKUP(C2925,'Enheter, modell og år'!$A$2:$B$31,2,FALSE),0)</f>
        <v>0</v>
      </c>
      <c r="E2925" t="str">
        <f>'Liste detaljert wide'!$I$1</f>
        <v>Total utdanningsinsentiv</v>
      </c>
      <c r="F2925" t="str">
        <f t="shared" si="2383"/>
        <v>2024RFM0Total utdanningsinsentiv</v>
      </c>
      <c r="G2925" s="3">
        <f>'Liste detaljert wide'!I225</f>
        <v>0</v>
      </c>
      <c r="H2925" t="str">
        <f>VLOOKUP(E2925,Def!$B$2:$C$15,2,FALSE)</f>
        <v>Total utdanningsinsentiv</v>
      </c>
      <c r="I2925" s="3">
        <f>IF(A2925='Enheter, modell og år'!$F$2-1,0,G2925-VLOOKUP(A2925-1&amp;B2925&amp;C2925&amp;E2925,$F$2:$G$7561,2,FALSE))</f>
        <v>0</v>
      </c>
      <c r="J2925" s="3">
        <f>IF(A2925='Enheter, modell og år'!$F$2-1,0,VLOOKUP(A2925-1&amp;B2925&amp;C2925&amp;E2925,$F$2:$G$7561,2,FALSE))</f>
        <v>0</v>
      </c>
    </row>
    <row r="2926" spans="1:10" x14ac:dyDescent="0.25">
      <c r="A2926">
        <f t="shared" ref="A2926:C2926" si="2426">A2386</f>
        <v>2024</v>
      </c>
      <c r="B2926" t="str">
        <f t="shared" si="2426"/>
        <v>RFM</v>
      </c>
      <c r="C2926">
        <f t="shared" si="2426"/>
        <v>0</v>
      </c>
      <c r="D2926">
        <f>IFERROR(VLOOKUP(C2926,'Enheter, modell og år'!$A$2:$B$31,2,FALSE),0)</f>
        <v>0</v>
      </c>
      <c r="E2926" t="str">
        <f>'Liste detaljert wide'!$I$1</f>
        <v>Total utdanningsinsentiv</v>
      </c>
      <c r="F2926" t="str">
        <f t="shared" si="2383"/>
        <v>2024RFM0Total utdanningsinsentiv</v>
      </c>
      <c r="G2926" s="3">
        <f>'Liste detaljert wide'!I226</f>
        <v>0</v>
      </c>
      <c r="H2926" t="str">
        <f>VLOOKUP(E2926,Def!$B$2:$C$15,2,FALSE)</f>
        <v>Total utdanningsinsentiv</v>
      </c>
      <c r="I2926" s="3">
        <f>IF(A2926='Enheter, modell og år'!$F$2-1,0,G2926-VLOOKUP(A2926-1&amp;B2926&amp;C2926&amp;E2926,$F$2:$G$7561,2,FALSE))</f>
        <v>0</v>
      </c>
      <c r="J2926" s="3">
        <f>IF(A2926='Enheter, modell og år'!$F$2-1,0,VLOOKUP(A2926-1&amp;B2926&amp;C2926&amp;E2926,$F$2:$G$7561,2,FALSE))</f>
        <v>0</v>
      </c>
    </row>
    <row r="2927" spans="1:10" x14ac:dyDescent="0.25">
      <c r="A2927">
        <f t="shared" ref="A2927:C2927" si="2427">A2387</f>
        <v>2024</v>
      </c>
      <c r="B2927" t="str">
        <f t="shared" si="2427"/>
        <v>RFM</v>
      </c>
      <c r="C2927">
        <f t="shared" si="2427"/>
        <v>0</v>
      </c>
      <c r="D2927">
        <f>IFERROR(VLOOKUP(C2927,'Enheter, modell og år'!$A$2:$B$31,2,FALSE),0)</f>
        <v>0</v>
      </c>
      <c r="E2927" t="str">
        <f>'Liste detaljert wide'!$I$1</f>
        <v>Total utdanningsinsentiv</v>
      </c>
      <c r="F2927" t="str">
        <f t="shared" si="2383"/>
        <v>2024RFM0Total utdanningsinsentiv</v>
      </c>
      <c r="G2927" s="3">
        <f>'Liste detaljert wide'!I227</f>
        <v>0</v>
      </c>
      <c r="H2927" t="str">
        <f>VLOOKUP(E2927,Def!$B$2:$C$15,2,FALSE)</f>
        <v>Total utdanningsinsentiv</v>
      </c>
      <c r="I2927" s="3">
        <f>IF(A2927='Enheter, modell og år'!$F$2-1,0,G2927-VLOOKUP(A2927-1&amp;B2927&amp;C2927&amp;E2927,$F$2:$G$7561,2,FALSE))</f>
        <v>0</v>
      </c>
      <c r="J2927" s="3">
        <f>IF(A2927='Enheter, modell og år'!$F$2-1,0,VLOOKUP(A2927-1&amp;B2927&amp;C2927&amp;E2927,$F$2:$G$7561,2,FALSE))</f>
        <v>0</v>
      </c>
    </row>
    <row r="2928" spans="1:10" x14ac:dyDescent="0.25">
      <c r="A2928">
        <f t="shared" ref="A2928:C2928" si="2428">A2388</f>
        <v>2024</v>
      </c>
      <c r="B2928" t="str">
        <f t="shared" si="2428"/>
        <v>RFM</v>
      </c>
      <c r="C2928">
        <f t="shared" si="2428"/>
        <v>0</v>
      </c>
      <c r="D2928">
        <f>IFERROR(VLOOKUP(C2928,'Enheter, modell og år'!$A$2:$B$31,2,FALSE),0)</f>
        <v>0</v>
      </c>
      <c r="E2928" t="str">
        <f>'Liste detaljert wide'!$I$1</f>
        <v>Total utdanningsinsentiv</v>
      </c>
      <c r="F2928" t="str">
        <f t="shared" si="2383"/>
        <v>2024RFM0Total utdanningsinsentiv</v>
      </c>
      <c r="G2928" s="3">
        <f>'Liste detaljert wide'!I228</f>
        <v>0</v>
      </c>
      <c r="H2928" t="str">
        <f>VLOOKUP(E2928,Def!$B$2:$C$15,2,FALSE)</f>
        <v>Total utdanningsinsentiv</v>
      </c>
      <c r="I2928" s="3">
        <f>IF(A2928='Enheter, modell og år'!$F$2-1,0,G2928-VLOOKUP(A2928-1&amp;B2928&amp;C2928&amp;E2928,$F$2:$G$7561,2,FALSE))</f>
        <v>0</v>
      </c>
      <c r="J2928" s="3">
        <f>IF(A2928='Enheter, modell og år'!$F$2-1,0,VLOOKUP(A2928-1&amp;B2928&amp;C2928&amp;E2928,$F$2:$G$7561,2,FALSE))</f>
        <v>0</v>
      </c>
    </row>
    <row r="2929" spans="1:10" x14ac:dyDescent="0.25">
      <c r="A2929">
        <f t="shared" ref="A2929:C2929" si="2429">A2389</f>
        <v>2024</v>
      </c>
      <c r="B2929" t="str">
        <f t="shared" si="2429"/>
        <v>RFM</v>
      </c>
      <c r="C2929">
        <f t="shared" si="2429"/>
        <v>0</v>
      </c>
      <c r="D2929">
        <f>IFERROR(VLOOKUP(C2929,'Enheter, modell og år'!$A$2:$B$31,2,FALSE),0)</f>
        <v>0</v>
      </c>
      <c r="E2929" t="str">
        <f>'Liste detaljert wide'!$I$1</f>
        <v>Total utdanningsinsentiv</v>
      </c>
      <c r="F2929" t="str">
        <f t="shared" si="2383"/>
        <v>2024RFM0Total utdanningsinsentiv</v>
      </c>
      <c r="G2929" s="3">
        <f>'Liste detaljert wide'!I229</f>
        <v>0</v>
      </c>
      <c r="H2929" t="str">
        <f>VLOOKUP(E2929,Def!$B$2:$C$15,2,FALSE)</f>
        <v>Total utdanningsinsentiv</v>
      </c>
      <c r="I2929" s="3">
        <f>IF(A2929='Enheter, modell og år'!$F$2-1,0,G2929-VLOOKUP(A2929-1&amp;B2929&amp;C2929&amp;E2929,$F$2:$G$7561,2,FALSE))</f>
        <v>0</v>
      </c>
      <c r="J2929" s="3">
        <f>IF(A2929='Enheter, modell og år'!$F$2-1,0,VLOOKUP(A2929-1&amp;B2929&amp;C2929&amp;E2929,$F$2:$G$7561,2,FALSE))</f>
        <v>0</v>
      </c>
    </row>
    <row r="2930" spans="1:10" x14ac:dyDescent="0.25">
      <c r="A2930">
        <f t="shared" ref="A2930:C2930" si="2430">A2390</f>
        <v>2024</v>
      </c>
      <c r="B2930" t="str">
        <f t="shared" si="2430"/>
        <v>RFM</v>
      </c>
      <c r="C2930">
        <f t="shared" si="2430"/>
        <v>0</v>
      </c>
      <c r="D2930">
        <f>IFERROR(VLOOKUP(C2930,'Enheter, modell og år'!$A$2:$B$31,2,FALSE),0)</f>
        <v>0</v>
      </c>
      <c r="E2930" t="str">
        <f>'Liste detaljert wide'!$I$1</f>
        <v>Total utdanningsinsentiv</v>
      </c>
      <c r="F2930" t="str">
        <f t="shared" si="2383"/>
        <v>2024RFM0Total utdanningsinsentiv</v>
      </c>
      <c r="G2930" s="3">
        <f>'Liste detaljert wide'!I230</f>
        <v>0</v>
      </c>
      <c r="H2930" t="str">
        <f>VLOOKUP(E2930,Def!$B$2:$C$15,2,FALSE)</f>
        <v>Total utdanningsinsentiv</v>
      </c>
      <c r="I2930" s="3">
        <f>IF(A2930='Enheter, modell og år'!$F$2-1,0,G2930-VLOOKUP(A2930-1&amp;B2930&amp;C2930&amp;E2930,$F$2:$G$7561,2,FALSE))</f>
        <v>0</v>
      </c>
      <c r="J2930" s="3">
        <f>IF(A2930='Enheter, modell og år'!$F$2-1,0,VLOOKUP(A2930-1&amp;B2930&amp;C2930&amp;E2930,$F$2:$G$7561,2,FALSE))</f>
        <v>0</v>
      </c>
    </row>
    <row r="2931" spans="1:10" x14ac:dyDescent="0.25">
      <c r="A2931">
        <f t="shared" ref="A2931:C2931" si="2431">A2391</f>
        <v>2024</v>
      </c>
      <c r="B2931" t="str">
        <f t="shared" si="2431"/>
        <v>RFM</v>
      </c>
      <c r="C2931">
        <f t="shared" si="2431"/>
        <v>0</v>
      </c>
      <c r="D2931">
        <f>IFERROR(VLOOKUP(C2931,'Enheter, modell og år'!$A$2:$B$31,2,FALSE),0)</f>
        <v>0</v>
      </c>
      <c r="E2931" t="str">
        <f>'Liste detaljert wide'!$I$1</f>
        <v>Total utdanningsinsentiv</v>
      </c>
      <c r="F2931" t="str">
        <f t="shared" si="2383"/>
        <v>2024RFM0Total utdanningsinsentiv</v>
      </c>
      <c r="G2931" s="3">
        <f>'Liste detaljert wide'!I231</f>
        <v>0</v>
      </c>
      <c r="H2931" t="str">
        <f>VLOOKUP(E2931,Def!$B$2:$C$15,2,FALSE)</f>
        <v>Total utdanningsinsentiv</v>
      </c>
      <c r="I2931" s="3">
        <f>IF(A2931='Enheter, modell og år'!$F$2-1,0,G2931-VLOOKUP(A2931-1&amp;B2931&amp;C2931&amp;E2931,$F$2:$G$7561,2,FALSE))</f>
        <v>0</v>
      </c>
      <c r="J2931" s="3">
        <f>IF(A2931='Enheter, modell og år'!$F$2-1,0,VLOOKUP(A2931-1&amp;B2931&amp;C2931&amp;E2931,$F$2:$G$7561,2,FALSE))</f>
        <v>0</v>
      </c>
    </row>
    <row r="2932" spans="1:10" x14ac:dyDescent="0.25">
      <c r="A2932">
        <f t="shared" ref="A2932:C2932" si="2432">A2392</f>
        <v>2024</v>
      </c>
      <c r="B2932" t="str">
        <f t="shared" si="2432"/>
        <v>RFM</v>
      </c>
      <c r="C2932">
        <f t="shared" si="2432"/>
        <v>0</v>
      </c>
      <c r="D2932">
        <f>IFERROR(VLOOKUP(C2932,'Enheter, modell og år'!$A$2:$B$31,2,FALSE),0)</f>
        <v>0</v>
      </c>
      <c r="E2932" t="str">
        <f>'Liste detaljert wide'!$I$1</f>
        <v>Total utdanningsinsentiv</v>
      </c>
      <c r="F2932" t="str">
        <f t="shared" si="2383"/>
        <v>2024RFM0Total utdanningsinsentiv</v>
      </c>
      <c r="G2932" s="3">
        <f>'Liste detaljert wide'!I232</f>
        <v>0</v>
      </c>
      <c r="H2932" t="str">
        <f>VLOOKUP(E2932,Def!$B$2:$C$15,2,FALSE)</f>
        <v>Total utdanningsinsentiv</v>
      </c>
      <c r="I2932" s="3">
        <f>IF(A2932='Enheter, modell og år'!$F$2-1,0,G2932-VLOOKUP(A2932-1&amp;B2932&amp;C2932&amp;E2932,$F$2:$G$7561,2,FALSE))</f>
        <v>0</v>
      </c>
      <c r="J2932" s="3">
        <f>IF(A2932='Enheter, modell og år'!$F$2-1,0,VLOOKUP(A2932-1&amp;B2932&amp;C2932&amp;E2932,$F$2:$G$7561,2,FALSE))</f>
        <v>0</v>
      </c>
    </row>
    <row r="2933" spans="1:10" x14ac:dyDescent="0.25">
      <c r="A2933">
        <f t="shared" ref="A2933:C2933" si="2433">A2393</f>
        <v>2024</v>
      </c>
      <c r="B2933" t="str">
        <f t="shared" si="2433"/>
        <v>RFM</v>
      </c>
      <c r="C2933">
        <f t="shared" si="2433"/>
        <v>0</v>
      </c>
      <c r="D2933">
        <f>IFERROR(VLOOKUP(C2933,'Enheter, modell og år'!$A$2:$B$31,2,FALSE),0)</f>
        <v>0</v>
      </c>
      <c r="E2933" t="str">
        <f>'Liste detaljert wide'!$I$1</f>
        <v>Total utdanningsinsentiv</v>
      </c>
      <c r="F2933" t="str">
        <f t="shared" si="2383"/>
        <v>2024RFM0Total utdanningsinsentiv</v>
      </c>
      <c r="G2933" s="3">
        <f>'Liste detaljert wide'!I233</f>
        <v>0</v>
      </c>
      <c r="H2933" t="str">
        <f>VLOOKUP(E2933,Def!$B$2:$C$15,2,FALSE)</f>
        <v>Total utdanningsinsentiv</v>
      </c>
      <c r="I2933" s="3">
        <f>IF(A2933='Enheter, modell og år'!$F$2-1,0,G2933-VLOOKUP(A2933-1&amp;B2933&amp;C2933&amp;E2933,$F$2:$G$7561,2,FALSE))</f>
        <v>0</v>
      </c>
      <c r="J2933" s="3">
        <f>IF(A2933='Enheter, modell og år'!$F$2-1,0,VLOOKUP(A2933-1&amp;B2933&amp;C2933&amp;E2933,$F$2:$G$7561,2,FALSE))</f>
        <v>0</v>
      </c>
    </row>
    <row r="2934" spans="1:10" x14ac:dyDescent="0.25">
      <c r="A2934">
        <f t="shared" ref="A2934:C2934" si="2434">A2394</f>
        <v>2024</v>
      </c>
      <c r="B2934" t="str">
        <f t="shared" si="2434"/>
        <v>RFM</v>
      </c>
      <c r="C2934">
        <f t="shared" si="2434"/>
        <v>0</v>
      </c>
      <c r="D2934">
        <f>IFERROR(VLOOKUP(C2934,'Enheter, modell og år'!$A$2:$B$31,2,FALSE),0)</f>
        <v>0</v>
      </c>
      <c r="E2934" t="str">
        <f>'Liste detaljert wide'!$I$1</f>
        <v>Total utdanningsinsentiv</v>
      </c>
      <c r="F2934" t="str">
        <f t="shared" si="2383"/>
        <v>2024RFM0Total utdanningsinsentiv</v>
      </c>
      <c r="G2934" s="3">
        <f>'Liste detaljert wide'!I234</f>
        <v>0</v>
      </c>
      <c r="H2934" t="str">
        <f>VLOOKUP(E2934,Def!$B$2:$C$15,2,FALSE)</f>
        <v>Total utdanningsinsentiv</v>
      </c>
      <c r="I2934" s="3">
        <f>IF(A2934='Enheter, modell og år'!$F$2-1,0,G2934-VLOOKUP(A2934-1&amp;B2934&amp;C2934&amp;E2934,$F$2:$G$7561,2,FALSE))</f>
        <v>0</v>
      </c>
      <c r="J2934" s="3">
        <f>IF(A2934='Enheter, modell og år'!$F$2-1,0,VLOOKUP(A2934-1&amp;B2934&amp;C2934&amp;E2934,$F$2:$G$7561,2,FALSE))</f>
        <v>0</v>
      </c>
    </row>
    <row r="2935" spans="1:10" x14ac:dyDescent="0.25">
      <c r="A2935">
        <f t="shared" ref="A2935:C2935" si="2435">A2395</f>
        <v>2024</v>
      </c>
      <c r="B2935" t="str">
        <f t="shared" si="2435"/>
        <v>RFM</v>
      </c>
      <c r="C2935">
        <f t="shared" si="2435"/>
        <v>0</v>
      </c>
      <c r="D2935">
        <f>IFERROR(VLOOKUP(C2935,'Enheter, modell og år'!$A$2:$B$31,2,FALSE),0)</f>
        <v>0</v>
      </c>
      <c r="E2935" t="str">
        <f>'Liste detaljert wide'!$I$1</f>
        <v>Total utdanningsinsentiv</v>
      </c>
      <c r="F2935" t="str">
        <f t="shared" si="2383"/>
        <v>2024RFM0Total utdanningsinsentiv</v>
      </c>
      <c r="G2935" s="3">
        <f>'Liste detaljert wide'!I235</f>
        <v>0</v>
      </c>
      <c r="H2935" t="str">
        <f>VLOOKUP(E2935,Def!$B$2:$C$15,2,FALSE)</f>
        <v>Total utdanningsinsentiv</v>
      </c>
      <c r="I2935" s="3">
        <f>IF(A2935='Enheter, modell og år'!$F$2-1,0,G2935-VLOOKUP(A2935-1&amp;B2935&amp;C2935&amp;E2935,$F$2:$G$7561,2,FALSE))</f>
        <v>0</v>
      </c>
      <c r="J2935" s="3">
        <f>IF(A2935='Enheter, modell og år'!$F$2-1,0,VLOOKUP(A2935-1&amp;B2935&amp;C2935&amp;E2935,$F$2:$G$7561,2,FALSE))</f>
        <v>0</v>
      </c>
    </row>
    <row r="2936" spans="1:10" x14ac:dyDescent="0.25">
      <c r="A2936">
        <f t="shared" ref="A2936:C2936" si="2436">A2396</f>
        <v>2024</v>
      </c>
      <c r="B2936" t="str">
        <f t="shared" si="2436"/>
        <v>RFM</v>
      </c>
      <c r="C2936">
        <f t="shared" si="2436"/>
        <v>0</v>
      </c>
      <c r="D2936">
        <f>IFERROR(VLOOKUP(C2936,'Enheter, modell og år'!$A$2:$B$31,2,FALSE),0)</f>
        <v>0</v>
      </c>
      <c r="E2936" t="str">
        <f>'Liste detaljert wide'!$I$1</f>
        <v>Total utdanningsinsentiv</v>
      </c>
      <c r="F2936" t="str">
        <f t="shared" si="2383"/>
        <v>2024RFM0Total utdanningsinsentiv</v>
      </c>
      <c r="G2936" s="3">
        <f>'Liste detaljert wide'!I236</f>
        <v>0</v>
      </c>
      <c r="H2936" t="str">
        <f>VLOOKUP(E2936,Def!$B$2:$C$15,2,FALSE)</f>
        <v>Total utdanningsinsentiv</v>
      </c>
      <c r="I2936" s="3">
        <f>IF(A2936='Enheter, modell og år'!$F$2-1,0,G2936-VLOOKUP(A2936-1&amp;B2936&amp;C2936&amp;E2936,$F$2:$G$7561,2,FALSE))</f>
        <v>0</v>
      </c>
      <c r="J2936" s="3">
        <f>IF(A2936='Enheter, modell og år'!$F$2-1,0,VLOOKUP(A2936-1&amp;B2936&amp;C2936&amp;E2936,$F$2:$G$7561,2,FALSE))</f>
        <v>0</v>
      </c>
    </row>
    <row r="2937" spans="1:10" x14ac:dyDescent="0.25">
      <c r="A2937">
        <f t="shared" ref="A2937:C2937" si="2437">A2397</f>
        <v>2024</v>
      </c>
      <c r="B2937" t="str">
        <f t="shared" si="2437"/>
        <v>RFM</v>
      </c>
      <c r="C2937">
        <f t="shared" si="2437"/>
        <v>0</v>
      </c>
      <c r="D2937">
        <f>IFERROR(VLOOKUP(C2937,'Enheter, modell og år'!$A$2:$B$31,2,FALSE),0)</f>
        <v>0</v>
      </c>
      <c r="E2937" t="str">
        <f>'Liste detaljert wide'!$I$1</f>
        <v>Total utdanningsinsentiv</v>
      </c>
      <c r="F2937" t="str">
        <f t="shared" si="2383"/>
        <v>2024RFM0Total utdanningsinsentiv</v>
      </c>
      <c r="G2937" s="3">
        <f>'Liste detaljert wide'!I237</f>
        <v>0</v>
      </c>
      <c r="H2937" t="str">
        <f>VLOOKUP(E2937,Def!$B$2:$C$15,2,FALSE)</f>
        <v>Total utdanningsinsentiv</v>
      </c>
      <c r="I2937" s="3">
        <f>IF(A2937='Enheter, modell og år'!$F$2-1,0,G2937-VLOOKUP(A2937-1&amp;B2937&amp;C2937&amp;E2937,$F$2:$G$7561,2,FALSE))</f>
        <v>0</v>
      </c>
      <c r="J2937" s="3">
        <f>IF(A2937='Enheter, modell og år'!$F$2-1,0,VLOOKUP(A2937-1&amp;B2937&amp;C2937&amp;E2937,$F$2:$G$7561,2,FALSE))</f>
        <v>0</v>
      </c>
    </row>
    <row r="2938" spans="1:10" x14ac:dyDescent="0.25">
      <c r="A2938">
        <f t="shared" ref="A2938:C2938" si="2438">A2398</f>
        <v>2024</v>
      </c>
      <c r="B2938" t="str">
        <f t="shared" si="2438"/>
        <v>RFM</v>
      </c>
      <c r="C2938">
        <f t="shared" si="2438"/>
        <v>0</v>
      </c>
      <c r="D2938">
        <f>IFERROR(VLOOKUP(C2938,'Enheter, modell og år'!$A$2:$B$31,2,FALSE),0)</f>
        <v>0</v>
      </c>
      <c r="E2938" t="str">
        <f>'Liste detaljert wide'!$I$1</f>
        <v>Total utdanningsinsentiv</v>
      </c>
      <c r="F2938" t="str">
        <f t="shared" si="2383"/>
        <v>2024RFM0Total utdanningsinsentiv</v>
      </c>
      <c r="G2938" s="3">
        <f>'Liste detaljert wide'!I238</f>
        <v>0</v>
      </c>
      <c r="H2938" t="str">
        <f>VLOOKUP(E2938,Def!$B$2:$C$15,2,FALSE)</f>
        <v>Total utdanningsinsentiv</v>
      </c>
      <c r="I2938" s="3">
        <f>IF(A2938='Enheter, modell og år'!$F$2-1,0,G2938-VLOOKUP(A2938-1&amp;B2938&amp;C2938&amp;E2938,$F$2:$G$7561,2,FALSE))</f>
        <v>0</v>
      </c>
      <c r="J2938" s="3">
        <f>IF(A2938='Enheter, modell og år'!$F$2-1,0,VLOOKUP(A2938-1&amp;B2938&amp;C2938&amp;E2938,$F$2:$G$7561,2,FALSE))</f>
        <v>0</v>
      </c>
    </row>
    <row r="2939" spans="1:10" x14ac:dyDescent="0.25">
      <c r="A2939">
        <f t="shared" ref="A2939:C2939" si="2439">A2399</f>
        <v>2024</v>
      </c>
      <c r="B2939" t="str">
        <f t="shared" si="2439"/>
        <v>RFM</v>
      </c>
      <c r="C2939">
        <f t="shared" si="2439"/>
        <v>0</v>
      </c>
      <c r="D2939">
        <f>IFERROR(VLOOKUP(C2939,'Enheter, modell og år'!$A$2:$B$31,2,FALSE),0)</f>
        <v>0</v>
      </c>
      <c r="E2939" t="str">
        <f>'Liste detaljert wide'!$I$1</f>
        <v>Total utdanningsinsentiv</v>
      </c>
      <c r="F2939" t="str">
        <f t="shared" si="2383"/>
        <v>2024RFM0Total utdanningsinsentiv</v>
      </c>
      <c r="G2939" s="3">
        <f>'Liste detaljert wide'!I239</f>
        <v>0</v>
      </c>
      <c r="H2939" t="str">
        <f>VLOOKUP(E2939,Def!$B$2:$C$15,2,FALSE)</f>
        <v>Total utdanningsinsentiv</v>
      </c>
      <c r="I2939" s="3">
        <f>IF(A2939='Enheter, modell og år'!$F$2-1,0,G2939-VLOOKUP(A2939-1&amp;B2939&amp;C2939&amp;E2939,$F$2:$G$7561,2,FALSE))</f>
        <v>0</v>
      </c>
      <c r="J2939" s="3">
        <f>IF(A2939='Enheter, modell og år'!$F$2-1,0,VLOOKUP(A2939-1&amp;B2939&amp;C2939&amp;E2939,$F$2:$G$7561,2,FALSE))</f>
        <v>0</v>
      </c>
    </row>
    <row r="2940" spans="1:10" x14ac:dyDescent="0.25">
      <c r="A2940">
        <f t="shared" ref="A2940:C2940" si="2440">A2400</f>
        <v>2024</v>
      </c>
      <c r="B2940" t="str">
        <f t="shared" si="2440"/>
        <v>RFM</v>
      </c>
      <c r="C2940">
        <f t="shared" si="2440"/>
        <v>0</v>
      </c>
      <c r="D2940">
        <f>IFERROR(VLOOKUP(C2940,'Enheter, modell og år'!$A$2:$B$31,2,FALSE),0)</f>
        <v>0</v>
      </c>
      <c r="E2940" t="str">
        <f>'Liste detaljert wide'!$I$1</f>
        <v>Total utdanningsinsentiv</v>
      </c>
      <c r="F2940" t="str">
        <f t="shared" si="2383"/>
        <v>2024RFM0Total utdanningsinsentiv</v>
      </c>
      <c r="G2940" s="3">
        <f>'Liste detaljert wide'!I240</f>
        <v>0</v>
      </c>
      <c r="H2940" t="str">
        <f>VLOOKUP(E2940,Def!$B$2:$C$15,2,FALSE)</f>
        <v>Total utdanningsinsentiv</v>
      </c>
      <c r="I2940" s="3">
        <f>IF(A2940='Enheter, modell og år'!$F$2-1,0,G2940-VLOOKUP(A2940-1&amp;B2940&amp;C2940&amp;E2940,$F$2:$G$7561,2,FALSE))</f>
        <v>0</v>
      </c>
      <c r="J2940" s="3">
        <f>IF(A2940='Enheter, modell og år'!$F$2-1,0,VLOOKUP(A2940-1&amp;B2940&amp;C2940&amp;E2940,$F$2:$G$7561,2,FALSE))</f>
        <v>0</v>
      </c>
    </row>
    <row r="2941" spans="1:10" x14ac:dyDescent="0.25">
      <c r="A2941">
        <f t="shared" ref="A2941:C2941" si="2441">A2401</f>
        <v>2024</v>
      </c>
      <c r="B2941" t="str">
        <f t="shared" si="2441"/>
        <v>RFM</v>
      </c>
      <c r="C2941">
        <f t="shared" si="2441"/>
        <v>0</v>
      </c>
      <c r="D2941">
        <f>IFERROR(VLOOKUP(C2941,'Enheter, modell og år'!$A$2:$B$31,2,FALSE),0)</f>
        <v>0</v>
      </c>
      <c r="E2941" t="str">
        <f>'Liste detaljert wide'!$I$1</f>
        <v>Total utdanningsinsentiv</v>
      </c>
      <c r="F2941" t="str">
        <f t="shared" si="2383"/>
        <v>2024RFM0Total utdanningsinsentiv</v>
      </c>
      <c r="G2941" s="3">
        <f>'Liste detaljert wide'!I241</f>
        <v>0</v>
      </c>
      <c r="H2941" t="str">
        <f>VLOOKUP(E2941,Def!$B$2:$C$15,2,FALSE)</f>
        <v>Total utdanningsinsentiv</v>
      </c>
      <c r="I2941" s="3">
        <f>IF(A2941='Enheter, modell og år'!$F$2-1,0,G2941-VLOOKUP(A2941-1&amp;B2941&amp;C2941&amp;E2941,$F$2:$G$7561,2,FALSE))</f>
        <v>0</v>
      </c>
      <c r="J2941" s="3">
        <f>IF(A2941='Enheter, modell og år'!$F$2-1,0,VLOOKUP(A2941-1&amp;B2941&amp;C2941&amp;E2941,$F$2:$G$7561,2,FALSE))</f>
        <v>0</v>
      </c>
    </row>
    <row r="2942" spans="1:10" x14ac:dyDescent="0.25">
      <c r="A2942">
        <f t="shared" ref="A2942:C2942" si="2442">A2402</f>
        <v>2025</v>
      </c>
      <c r="B2942" t="str">
        <f t="shared" si="2442"/>
        <v>RFM</v>
      </c>
      <c r="C2942">
        <f t="shared" si="2442"/>
        <v>0</v>
      </c>
      <c r="D2942">
        <f>IFERROR(VLOOKUP(C2942,'Enheter, modell og år'!$A$2:$B$31,2,FALSE),0)</f>
        <v>0</v>
      </c>
      <c r="E2942" t="str">
        <f>'Liste detaljert wide'!$I$1</f>
        <v>Total utdanningsinsentiv</v>
      </c>
      <c r="F2942" t="str">
        <f t="shared" si="2383"/>
        <v>2025RFM0Total utdanningsinsentiv</v>
      </c>
      <c r="G2942" s="3">
        <f>'Liste detaljert wide'!I242</f>
        <v>0</v>
      </c>
      <c r="H2942" t="str">
        <f>VLOOKUP(E2942,Def!$B$2:$C$15,2,FALSE)</f>
        <v>Total utdanningsinsentiv</v>
      </c>
      <c r="I2942" s="3">
        <f>IF(A2942='Enheter, modell og år'!$F$2-1,0,G2942-VLOOKUP(A2942-1&amp;B2942&amp;C2942&amp;E2942,$F$2:$G$7561,2,FALSE))</f>
        <v>0</v>
      </c>
      <c r="J2942" s="3">
        <f>IF(A2942='Enheter, modell og år'!$F$2-1,0,VLOOKUP(A2942-1&amp;B2942&amp;C2942&amp;E2942,$F$2:$G$7561,2,FALSE))</f>
        <v>0</v>
      </c>
    </row>
    <row r="2943" spans="1:10" x14ac:dyDescent="0.25">
      <c r="A2943">
        <f t="shared" ref="A2943:C2943" si="2443">A2403</f>
        <v>2025</v>
      </c>
      <c r="B2943" t="str">
        <f t="shared" si="2443"/>
        <v>RFM</v>
      </c>
      <c r="C2943">
        <f t="shared" si="2443"/>
        <v>0</v>
      </c>
      <c r="D2943">
        <f>IFERROR(VLOOKUP(C2943,'Enheter, modell og år'!$A$2:$B$31,2,FALSE),0)</f>
        <v>0</v>
      </c>
      <c r="E2943" t="str">
        <f>'Liste detaljert wide'!$I$1</f>
        <v>Total utdanningsinsentiv</v>
      </c>
      <c r="F2943" t="str">
        <f t="shared" si="2383"/>
        <v>2025RFM0Total utdanningsinsentiv</v>
      </c>
      <c r="G2943" s="3">
        <f>'Liste detaljert wide'!I243</f>
        <v>0</v>
      </c>
      <c r="H2943" t="str">
        <f>VLOOKUP(E2943,Def!$B$2:$C$15,2,FALSE)</f>
        <v>Total utdanningsinsentiv</v>
      </c>
      <c r="I2943" s="3">
        <f>IF(A2943='Enheter, modell og år'!$F$2-1,0,G2943-VLOOKUP(A2943-1&amp;B2943&amp;C2943&amp;E2943,$F$2:$G$7561,2,FALSE))</f>
        <v>0</v>
      </c>
      <c r="J2943" s="3">
        <f>IF(A2943='Enheter, modell og år'!$F$2-1,0,VLOOKUP(A2943-1&amp;B2943&amp;C2943&amp;E2943,$F$2:$G$7561,2,FALSE))</f>
        <v>0</v>
      </c>
    </row>
    <row r="2944" spans="1:10" x14ac:dyDescent="0.25">
      <c r="A2944">
        <f t="shared" ref="A2944:C2944" si="2444">A2404</f>
        <v>2025</v>
      </c>
      <c r="B2944" t="str">
        <f t="shared" si="2444"/>
        <v>RFM</v>
      </c>
      <c r="C2944">
        <f t="shared" si="2444"/>
        <v>0</v>
      </c>
      <c r="D2944">
        <f>IFERROR(VLOOKUP(C2944,'Enheter, modell og år'!$A$2:$B$31,2,FALSE),0)</f>
        <v>0</v>
      </c>
      <c r="E2944" t="str">
        <f>'Liste detaljert wide'!$I$1</f>
        <v>Total utdanningsinsentiv</v>
      </c>
      <c r="F2944" t="str">
        <f t="shared" si="2383"/>
        <v>2025RFM0Total utdanningsinsentiv</v>
      </c>
      <c r="G2944" s="3">
        <f>'Liste detaljert wide'!I244</f>
        <v>0</v>
      </c>
      <c r="H2944" t="str">
        <f>VLOOKUP(E2944,Def!$B$2:$C$15,2,FALSE)</f>
        <v>Total utdanningsinsentiv</v>
      </c>
      <c r="I2944" s="3">
        <f>IF(A2944='Enheter, modell og år'!$F$2-1,0,G2944-VLOOKUP(A2944-1&amp;B2944&amp;C2944&amp;E2944,$F$2:$G$7561,2,FALSE))</f>
        <v>0</v>
      </c>
      <c r="J2944" s="3">
        <f>IF(A2944='Enheter, modell og år'!$F$2-1,0,VLOOKUP(A2944-1&amp;B2944&amp;C2944&amp;E2944,$F$2:$G$7561,2,FALSE))</f>
        <v>0</v>
      </c>
    </row>
    <row r="2945" spans="1:10" x14ac:dyDescent="0.25">
      <c r="A2945">
        <f t="shared" ref="A2945:C2945" si="2445">A2405</f>
        <v>2025</v>
      </c>
      <c r="B2945" t="str">
        <f t="shared" si="2445"/>
        <v>RFM</v>
      </c>
      <c r="C2945">
        <f t="shared" si="2445"/>
        <v>0</v>
      </c>
      <c r="D2945">
        <f>IFERROR(VLOOKUP(C2945,'Enheter, modell og år'!$A$2:$B$31,2,FALSE),0)</f>
        <v>0</v>
      </c>
      <c r="E2945" t="str">
        <f>'Liste detaljert wide'!$I$1</f>
        <v>Total utdanningsinsentiv</v>
      </c>
      <c r="F2945" t="str">
        <f t="shared" si="2383"/>
        <v>2025RFM0Total utdanningsinsentiv</v>
      </c>
      <c r="G2945" s="3">
        <f>'Liste detaljert wide'!I245</f>
        <v>0</v>
      </c>
      <c r="H2945" t="str">
        <f>VLOOKUP(E2945,Def!$B$2:$C$15,2,FALSE)</f>
        <v>Total utdanningsinsentiv</v>
      </c>
      <c r="I2945" s="3">
        <f>IF(A2945='Enheter, modell og år'!$F$2-1,0,G2945-VLOOKUP(A2945-1&amp;B2945&amp;C2945&amp;E2945,$F$2:$G$7561,2,FALSE))</f>
        <v>0</v>
      </c>
      <c r="J2945" s="3">
        <f>IF(A2945='Enheter, modell og år'!$F$2-1,0,VLOOKUP(A2945-1&amp;B2945&amp;C2945&amp;E2945,$F$2:$G$7561,2,FALSE))</f>
        <v>0</v>
      </c>
    </row>
    <row r="2946" spans="1:10" x14ac:dyDescent="0.25">
      <c r="A2946">
        <f t="shared" ref="A2946:C2946" si="2446">A2406</f>
        <v>2025</v>
      </c>
      <c r="B2946" t="str">
        <f t="shared" si="2446"/>
        <v>RFM</v>
      </c>
      <c r="C2946">
        <f t="shared" si="2446"/>
        <v>0</v>
      </c>
      <c r="D2946">
        <f>IFERROR(VLOOKUP(C2946,'Enheter, modell og år'!$A$2:$B$31,2,FALSE),0)</f>
        <v>0</v>
      </c>
      <c r="E2946" t="str">
        <f>'Liste detaljert wide'!$I$1</f>
        <v>Total utdanningsinsentiv</v>
      </c>
      <c r="F2946" t="str">
        <f t="shared" si="2383"/>
        <v>2025RFM0Total utdanningsinsentiv</v>
      </c>
      <c r="G2946" s="3">
        <f>'Liste detaljert wide'!I246</f>
        <v>0</v>
      </c>
      <c r="H2946" t="str">
        <f>VLOOKUP(E2946,Def!$B$2:$C$15,2,FALSE)</f>
        <v>Total utdanningsinsentiv</v>
      </c>
      <c r="I2946" s="3">
        <f>IF(A2946='Enheter, modell og år'!$F$2-1,0,G2946-VLOOKUP(A2946-1&amp;B2946&amp;C2946&amp;E2946,$F$2:$G$7561,2,FALSE))</f>
        <v>0</v>
      </c>
      <c r="J2946" s="3">
        <f>IF(A2946='Enheter, modell og år'!$F$2-1,0,VLOOKUP(A2946-1&amp;B2946&amp;C2946&amp;E2946,$F$2:$G$7561,2,FALSE))</f>
        <v>0</v>
      </c>
    </row>
    <row r="2947" spans="1:10" x14ac:dyDescent="0.25">
      <c r="A2947">
        <f t="shared" ref="A2947:C2947" si="2447">A2407</f>
        <v>2025</v>
      </c>
      <c r="B2947" t="str">
        <f t="shared" si="2447"/>
        <v>RFM</v>
      </c>
      <c r="C2947">
        <f t="shared" si="2447"/>
        <v>0</v>
      </c>
      <c r="D2947">
        <f>IFERROR(VLOOKUP(C2947,'Enheter, modell og år'!$A$2:$B$31,2,FALSE),0)</f>
        <v>0</v>
      </c>
      <c r="E2947" t="str">
        <f>'Liste detaljert wide'!$I$1</f>
        <v>Total utdanningsinsentiv</v>
      </c>
      <c r="F2947" t="str">
        <f t="shared" ref="F2947:F3010" si="2448">A2947&amp;B2947&amp;C2947&amp;E2947</f>
        <v>2025RFM0Total utdanningsinsentiv</v>
      </c>
      <c r="G2947" s="3">
        <f>'Liste detaljert wide'!I247</f>
        <v>0</v>
      </c>
      <c r="H2947" t="str">
        <f>VLOOKUP(E2947,Def!$B$2:$C$15,2,FALSE)</f>
        <v>Total utdanningsinsentiv</v>
      </c>
      <c r="I2947" s="3">
        <f>IF(A2947='Enheter, modell og år'!$F$2-1,0,G2947-VLOOKUP(A2947-1&amp;B2947&amp;C2947&amp;E2947,$F$2:$G$7561,2,FALSE))</f>
        <v>0</v>
      </c>
      <c r="J2947" s="3">
        <f>IF(A2947='Enheter, modell og år'!$F$2-1,0,VLOOKUP(A2947-1&amp;B2947&amp;C2947&amp;E2947,$F$2:$G$7561,2,FALSE))</f>
        <v>0</v>
      </c>
    </row>
    <row r="2948" spans="1:10" x14ac:dyDescent="0.25">
      <c r="A2948">
        <f t="shared" ref="A2948:C2948" si="2449">A2408</f>
        <v>2025</v>
      </c>
      <c r="B2948" t="str">
        <f t="shared" si="2449"/>
        <v>RFM</v>
      </c>
      <c r="C2948">
        <f t="shared" si="2449"/>
        <v>0</v>
      </c>
      <c r="D2948">
        <f>IFERROR(VLOOKUP(C2948,'Enheter, modell og år'!$A$2:$B$31,2,FALSE),0)</f>
        <v>0</v>
      </c>
      <c r="E2948" t="str">
        <f>'Liste detaljert wide'!$I$1</f>
        <v>Total utdanningsinsentiv</v>
      </c>
      <c r="F2948" t="str">
        <f t="shared" si="2448"/>
        <v>2025RFM0Total utdanningsinsentiv</v>
      </c>
      <c r="G2948" s="3">
        <f>'Liste detaljert wide'!I248</f>
        <v>0</v>
      </c>
      <c r="H2948" t="str">
        <f>VLOOKUP(E2948,Def!$B$2:$C$15,2,FALSE)</f>
        <v>Total utdanningsinsentiv</v>
      </c>
      <c r="I2948" s="3">
        <f>IF(A2948='Enheter, modell og år'!$F$2-1,0,G2948-VLOOKUP(A2948-1&amp;B2948&amp;C2948&amp;E2948,$F$2:$G$7561,2,FALSE))</f>
        <v>0</v>
      </c>
      <c r="J2948" s="3">
        <f>IF(A2948='Enheter, modell og år'!$F$2-1,0,VLOOKUP(A2948-1&amp;B2948&amp;C2948&amp;E2948,$F$2:$G$7561,2,FALSE))</f>
        <v>0</v>
      </c>
    </row>
    <row r="2949" spans="1:10" x14ac:dyDescent="0.25">
      <c r="A2949">
        <f t="shared" ref="A2949:C2949" si="2450">A2409</f>
        <v>2025</v>
      </c>
      <c r="B2949" t="str">
        <f t="shared" si="2450"/>
        <v>RFM</v>
      </c>
      <c r="C2949">
        <f t="shared" si="2450"/>
        <v>0</v>
      </c>
      <c r="D2949">
        <f>IFERROR(VLOOKUP(C2949,'Enheter, modell og år'!$A$2:$B$31,2,FALSE),0)</f>
        <v>0</v>
      </c>
      <c r="E2949" t="str">
        <f>'Liste detaljert wide'!$I$1</f>
        <v>Total utdanningsinsentiv</v>
      </c>
      <c r="F2949" t="str">
        <f t="shared" si="2448"/>
        <v>2025RFM0Total utdanningsinsentiv</v>
      </c>
      <c r="G2949" s="3">
        <f>'Liste detaljert wide'!I249</f>
        <v>0</v>
      </c>
      <c r="H2949" t="str">
        <f>VLOOKUP(E2949,Def!$B$2:$C$15,2,FALSE)</f>
        <v>Total utdanningsinsentiv</v>
      </c>
      <c r="I2949" s="3">
        <f>IF(A2949='Enheter, modell og år'!$F$2-1,0,G2949-VLOOKUP(A2949-1&amp;B2949&amp;C2949&amp;E2949,$F$2:$G$7561,2,FALSE))</f>
        <v>0</v>
      </c>
      <c r="J2949" s="3">
        <f>IF(A2949='Enheter, modell og år'!$F$2-1,0,VLOOKUP(A2949-1&amp;B2949&amp;C2949&amp;E2949,$F$2:$G$7561,2,FALSE))</f>
        <v>0</v>
      </c>
    </row>
    <row r="2950" spans="1:10" x14ac:dyDescent="0.25">
      <c r="A2950">
        <f t="shared" ref="A2950:C2950" si="2451">A2410</f>
        <v>2025</v>
      </c>
      <c r="B2950" t="str">
        <f t="shared" si="2451"/>
        <v>RFM</v>
      </c>
      <c r="C2950">
        <f t="shared" si="2451"/>
        <v>0</v>
      </c>
      <c r="D2950">
        <f>IFERROR(VLOOKUP(C2950,'Enheter, modell og år'!$A$2:$B$31,2,FALSE),0)</f>
        <v>0</v>
      </c>
      <c r="E2950" t="str">
        <f>'Liste detaljert wide'!$I$1</f>
        <v>Total utdanningsinsentiv</v>
      </c>
      <c r="F2950" t="str">
        <f t="shared" si="2448"/>
        <v>2025RFM0Total utdanningsinsentiv</v>
      </c>
      <c r="G2950" s="3">
        <f>'Liste detaljert wide'!I250</f>
        <v>0</v>
      </c>
      <c r="H2950" t="str">
        <f>VLOOKUP(E2950,Def!$B$2:$C$15,2,FALSE)</f>
        <v>Total utdanningsinsentiv</v>
      </c>
      <c r="I2950" s="3">
        <f>IF(A2950='Enheter, modell og år'!$F$2-1,0,G2950-VLOOKUP(A2950-1&amp;B2950&amp;C2950&amp;E2950,$F$2:$G$7561,2,FALSE))</f>
        <v>0</v>
      </c>
      <c r="J2950" s="3">
        <f>IF(A2950='Enheter, modell og år'!$F$2-1,0,VLOOKUP(A2950-1&amp;B2950&amp;C2950&amp;E2950,$F$2:$G$7561,2,FALSE))</f>
        <v>0</v>
      </c>
    </row>
    <row r="2951" spans="1:10" x14ac:dyDescent="0.25">
      <c r="A2951">
        <f t="shared" ref="A2951:C2951" si="2452">A2411</f>
        <v>2025</v>
      </c>
      <c r="B2951" t="str">
        <f t="shared" si="2452"/>
        <v>RFM</v>
      </c>
      <c r="C2951">
        <f t="shared" si="2452"/>
        <v>0</v>
      </c>
      <c r="D2951">
        <f>IFERROR(VLOOKUP(C2951,'Enheter, modell og år'!$A$2:$B$31,2,FALSE),0)</f>
        <v>0</v>
      </c>
      <c r="E2951" t="str">
        <f>'Liste detaljert wide'!$I$1</f>
        <v>Total utdanningsinsentiv</v>
      </c>
      <c r="F2951" t="str">
        <f t="shared" si="2448"/>
        <v>2025RFM0Total utdanningsinsentiv</v>
      </c>
      <c r="G2951" s="3">
        <f>'Liste detaljert wide'!I251</f>
        <v>0</v>
      </c>
      <c r="H2951" t="str">
        <f>VLOOKUP(E2951,Def!$B$2:$C$15,2,FALSE)</f>
        <v>Total utdanningsinsentiv</v>
      </c>
      <c r="I2951" s="3">
        <f>IF(A2951='Enheter, modell og år'!$F$2-1,0,G2951-VLOOKUP(A2951-1&amp;B2951&amp;C2951&amp;E2951,$F$2:$G$7561,2,FALSE))</f>
        <v>0</v>
      </c>
      <c r="J2951" s="3">
        <f>IF(A2951='Enheter, modell og år'!$F$2-1,0,VLOOKUP(A2951-1&amp;B2951&amp;C2951&amp;E2951,$F$2:$G$7561,2,FALSE))</f>
        <v>0</v>
      </c>
    </row>
    <row r="2952" spans="1:10" x14ac:dyDescent="0.25">
      <c r="A2952">
        <f t="shared" ref="A2952:C2952" si="2453">A2412</f>
        <v>2025</v>
      </c>
      <c r="B2952" t="str">
        <f t="shared" si="2453"/>
        <v>RFM</v>
      </c>
      <c r="C2952">
        <f t="shared" si="2453"/>
        <v>0</v>
      </c>
      <c r="D2952">
        <f>IFERROR(VLOOKUP(C2952,'Enheter, modell og år'!$A$2:$B$31,2,FALSE),0)</f>
        <v>0</v>
      </c>
      <c r="E2952" t="str">
        <f>'Liste detaljert wide'!$I$1</f>
        <v>Total utdanningsinsentiv</v>
      </c>
      <c r="F2952" t="str">
        <f t="shared" si="2448"/>
        <v>2025RFM0Total utdanningsinsentiv</v>
      </c>
      <c r="G2952" s="3">
        <f>'Liste detaljert wide'!I252</f>
        <v>0</v>
      </c>
      <c r="H2952" t="str">
        <f>VLOOKUP(E2952,Def!$B$2:$C$15,2,FALSE)</f>
        <v>Total utdanningsinsentiv</v>
      </c>
      <c r="I2952" s="3">
        <f>IF(A2952='Enheter, modell og år'!$F$2-1,0,G2952-VLOOKUP(A2952-1&amp;B2952&amp;C2952&amp;E2952,$F$2:$G$7561,2,FALSE))</f>
        <v>0</v>
      </c>
      <c r="J2952" s="3">
        <f>IF(A2952='Enheter, modell og år'!$F$2-1,0,VLOOKUP(A2952-1&amp;B2952&amp;C2952&amp;E2952,$F$2:$G$7561,2,FALSE))</f>
        <v>0</v>
      </c>
    </row>
    <row r="2953" spans="1:10" x14ac:dyDescent="0.25">
      <c r="A2953">
        <f t="shared" ref="A2953:C2953" si="2454">A2413</f>
        <v>2025</v>
      </c>
      <c r="B2953" t="str">
        <f t="shared" si="2454"/>
        <v>RFM</v>
      </c>
      <c r="C2953">
        <f t="shared" si="2454"/>
        <v>0</v>
      </c>
      <c r="D2953">
        <f>IFERROR(VLOOKUP(C2953,'Enheter, modell og år'!$A$2:$B$31,2,FALSE),0)</f>
        <v>0</v>
      </c>
      <c r="E2953" t="str">
        <f>'Liste detaljert wide'!$I$1</f>
        <v>Total utdanningsinsentiv</v>
      </c>
      <c r="F2953" t="str">
        <f t="shared" si="2448"/>
        <v>2025RFM0Total utdanningsinsentiv</v>
      </c>
      <c r="G2953" s="3">
        <f>'Liste detaljert wide'!I253</f>
        <v>0</v>
      </c>
      <c r="H2953" t="str">
        <f>VLOOKUP(E2953,Def!$B$2:$C$15,2,FALSE)</f>
        <v>Total utdanningsinsentiv</v>
      </c>
      <c r="I2953" s="3">
        <f>IF(A2953='Enheter, modell og år'!$F$2-1,0,G2953-VLOOKUP(A2953-1&amp;B2953&amp;C2953&amp;E2953,$F$2:$G$7561,2,FALSE))</f>
        <v>0</v>
      </c>
      <c r="J2953" s="3">
        <f>IF(A2953='Enheter, modell og år'!$F$2-1,0,VLOOKUP(A2953-1&amp;B2953&amp;C2953&amp;E2953,$F$2:$G$7561,2,FALSE))</f>
        <v>0</v>
      </c>
    </row>
    <row r="2954" spans="1:10" x14ac:dyDescent="0.25">
      <c r="A2954">
        <f t="shared" ref="A2954:C2954" si="2455">A2414</f>
        <v>2025</v>
      </c>
      <c r="B2954" t="str">
        <f t="shared" si="2455"/>
        <v>RFM</v>
      </c>
      <c r="C2954">
        <f t="shared" si="2455"/>
        <v>0</v>
      </c>
      <c r="D2954">
        <f>IFERROR(VLOOKUP(C2954,'Enheter, modell og år'!$A$2:$B$31,2,FALSE),0)</f>
        <v>0</v>
      </c>
      <c r="E2954" t="str">
        <f>'Liste detaljert wide'!$I$1</f>
        <v>Total utdanningsinsentiv</v>
      </c>
      <c r="F2954" t="str">
        <f t="shared" si="2448"/>
        <v>2025RFM0Total utdanningsinsentiv</v>
      </c>
      <c r="G2954" s="3">
        <f>'Liste detaljert wide'!I254</f>
        <v>0</v>
      </c>
      <c r="H2954" t="str">
        <f>VLOOKUP(E2954,Def!$B$2:$C$15,2,FALSE)</f>
        <v>Total utdanningsinsentiv</v>
      </c>
      <c r="I2954" s="3">
        <f>IF(A2954='Enheter, modell og år'!$F$2-1,0,G2954-VLOOKUP(A2954-1&amp;B2954&amp;C2954&amp;E2954,$F$2:$G$7561,2,FALSE))</f>
        <v>0</v>
      </c>
      <c r="J2954" s="3">
        <f>IF(A2954='Enheter, modell og år'!$F$2-1,0,VLOOKUP(A2954-1&amp;B2954&amp;C2954&amp;E2954,$F$2:$G$7561,2,FALSE))</f>
        <v>0</v>
      </c>
    </row>
    <row r="2955" spans="1:10" x14ac:dyDescent="0.25">
      <c r="A2955">
        <f t="shared" ref="A2955:C2955" si="2456">A2415</f>
        <v>2025</v>
      </c>
      <c r="B2955" t="str">
        <f t="shared" si="2456"/>
        <v>RFM</v>
      </c>
      <c r="C2955">
        <f t="shared" si="2456"/>
        <v>0</v>
      </c>
      <c r="D2955">
        <f>IFERROR(VLOOKUP(C2955,'Enheter, modell og år'!$A$2:$B$31,2,FALSE),0)</f>
        <v>0</v>
      </c>
      <c r="E2955" t="str">
        <f>'Liste detaljert wide'!$I$1</f>
        <v>Total utdanningsinsentiv</v>
      </c>
      <c r="F2955" t="str">
        <f t="shared" si="2448"/>
        <v>2025RFM0Total utdanningsinsentiv</v>
      </c>
      <c r="G2955" s="3">
        <f>'Liste detaljert wide'!I255</f>
        <v>0</v>
      </c>
      <c r="H2955" t="str">
        <f>VLOOKUP(E2955,Def!$B$2:$C$15,2,FALSE)</f>
        <v>Total utdanningsinsentiv</v>
      </c>
      <c r="I2955" s="3">
        <f>IF(A2955='Enheter, modell og år'!$F$2-1,0,G2955-VLOOKUP(A2955-1&amp;B2955&amp;C2955&amp;E2955,$F$2:$G$7561,2,FALSE))</f>
        <v>0</v>
      </c>
      <c r="J2955" s="3">
        <f>IF(A2955='Enheter, modell og år'!$F$2-1,0,VLOOKUP(A2955-1&amp;B2955&amp;C2955&amp;E2955,$F$2:$G$7561,2,FALSE))</f>
        <v>0</v>
      </c>
    </row>
    <row r="2956" spans="1:10" x14ac:dyDescent="0.25">
      <c r="A2956">
        <f t="shared" ref="A2956:C2956" si="2457">A2416</f>
        <v>2025</v>
      </c>
      <c r="B2956" t="str">
        <f t="shared" si="2457"/>
        <v>RFM</v>
      </c>
      <c r="C2956">
        <f t="shared" si="2457"/>
        <v>0</v>
      </c>
      <c r="D2956">
        <f>IFERROR(VLOOKUP(C2956,'Enheter, modell og år'!$A$2:$B$31,2,FALSE),0)</f>
        <v>0</v>
      </c>
      <c r="E2956" t="str">
        <f>'Liste detaljert wide'!$I$1</f>
        <v>Total utdanningsinsentiv</v>
      </c>
      <c r="F2956" t="str">
        <f t="shared" si="2448"/>
        <v>2025RFM0Total utdanningsinsentiv</v>
      </c>
      <c r="G2956" s="3">
        <f>'Liste detaljert wide'!I256</f>
        <v>0</v>
      </c>
      <c r="H2956" t="str">
        <f>VLOOKUP(E2956,Def!$B$2:$C$15,2,FALSE)</f>
        <v>Total utdanningsinsentiv</v>
      </c>
      <c r="I2956" s="3">
        <f>IF(A2956='Enheter, modell og år'!$F$2-1,0,G2956-VLOOKUP(A2956-1&amp;B2956&amp;C2956&amp;E2956,$F$2:$G$7561,2,FALSE))</f>
        <v>0</v>
      </c>
      <c r="J2956" s="3">
        <f>IF(A2956='Enheter, modell og år'!$F$2-1,0,VLOOKUP(A2956-1&amp;B2956&amp;C2956&amp;E2956,$F$2:$G$7561,2,FALSE))</f>
        <v>0</v>
      </c>
    </row>
    <row r="2957" spans="1:10" x14ac:dyDescent="0.25">
      <c r="A2957">
        <f t="shared" ref="A2957:C2957" si="2458">A2417</f>
        <v>2025</v>
      </c>
      <c r="B2957" t="str">
        <f t="shared" si="2458"/>
        <v>RFM</v>
      </c>
      <c r="C2957">
        <f t="shared" si="2458"/>
        <v>0</v>
      </c>
      <c r="D2957">
        <f>IFERROR(VLOOKUP(C2957,'Enheter, modell og år'!$A$2:$B$31,2,FALSE),0)</f>
        <v>0</v>
      </c>
      <c r="E2957" t="str">
        <f>'Liste detaljert wide'!$I$1</f>
        <v>Total utdanningsinsentiv</v>
      </c>
      <c r="F2957" t="str">
        <f t="shared" si="2448"/>
        <v>2025RFM0Total utdanningsinsentiv</v>
      </c>
      <c r="G2957" s="3">
        <f>'Liste detaljert wide'!I257</f>
        <v>0</v>
      </c>
      <c r="H2957" t="str">
        <f>VLOOKUP(E2957,Def!$B$2:$C$15,2,FALSE)</f>
        <v>Total utdanningsinsentiv</v>
      </c>
      <c r="I2957" s="3">
        <f>IF(A2957='Enheter, modell og år'!$F$2-1,0,G2957-VLOOKUP(A2957-1&amp;B2957&amp;C2957&amp;E2957,$F$2:$G$7561,2,FALSE))</f>
        <v>0</v>
      </c>
      <c r="J2957" s="3">
        <f>IF(A2957='Enheter, modell og år'!$F$2-1,0,VLOOKUP(A2957-1&amp;B2957&amp;C2957&amp;E2957,$F$2:$G$7561,2,FALSE))</f>
        <v>0</v>
      </c>
    </row>
    <row r="2958" spans="1:10" x14ac:dyDescent="0.25">
      <c r="A2958">
        <f t="shared" ref="A2958:C2958" si="2459">A2418</f>
        <v>2025</v>
      </c>
      <c r="B2958" t="str">
        <f t="shared" si="2459"/>
        <v>RFM</v>
      </c>
      <c r="C2958">
        <f t="shared" si="2459"/>
        <v>0</v>
      </c>
      <c r="D2958">
        <f>IFERROR(VLOOKUP(C2958,'Enheter, modell og år'!$A$2:$B$31,2,FALSE),0)</f>
        <v>0</v>
      </c>
      <c r="E2958" t="str">
        <f>'Liste detaljert wide'!$I$1</f>
        <v>Total utdanningsinsentiv</v>
      </c>
      <c r="F2958" t="str">
        <f t="shared" si="2448"/>
        <v>2025RFM0Total utdanningsinsentiv</v>
      </c>
      <c r="G2958" s="3">
        <f>'Liste detaljert wide'!I258</f>
        <v>0</v>
      </c>
      <c r="H2958" t="str">
        <f>VLOOKUP(E2958,Def!$B$2:$C$15,2,FALSE)</f>
        <v>Total utdanningsinsentiv</v>
      </c>
      <c r="I2958" s="3">
        <f>IF(A2958='Enheter, modell og år'!$F$2-1,0,G2958-VLOOKUP(A2958-1&amp;B2958&amp;C2958&amp;E2958,$F$2:$G$7561,2,FALSE))</f>
        <v>0</v>
      </c>
      <c r="J2958" s="3">
        <f>IF(A2958='Enheter, modell og år'!$F$2-1,0,VLOOKUP(A2958-1&amp;B2958&amp;C2958&amp;E2958,$F$2:$G$7561,2,FALSE))</f>
        <v>0</v>
      </c>
    </row>
    <row r="2959" spans="1:10" x14ac:dyDescent="0.25">
      <c r="A2959">
        <f t="shared" ref="A2959:C2959" si="2460">A2419</f>
        <v>2025</v>
      </c>
      <c r="B2959" t="str">
        <f t="shared" si="2460"/>
        <v>RFM</v>
      </c>
      <c r="C2959">
        <f t="shared" si="2460"/>
        <v>0</v>
      </c>
      <c r="D2959">
        <f>IFERROR(VLOOKUP(C2959,'Enheter, modell og år'!$A$2:$B$31,2,FALSE),0)</f>
        <v>0</v>
      </c>
      <c r="E2959" t="str">
        <f>'Liste detaljert wide'!$I$1</f>
        <v>Total utdanningsinsentiv</v>
      </c>
      <c r="F2959" t="str">
        <f t="shared" si="2448"/>
        <v>2025RFM0Total utdanningsinsentiv</v>
      </c>
      <c r="G2959" s="3">
        <f>'Liste detaljert wide'!I259</f>
        <v>0</v>
      </c>
      <c r="H2959" t="str">
        <f>VLOOKUP(E2959,Def!$B$2:$C$15,2,FALSE)</f>
        <v>Total utdanningsinsentiv</v>
      </c>
      <c r="I2959" s="3">
        <f>IF(A2959='Enheter, modell og år'!$F$2-1,0,G2959-VLOOKUP(A2959-1&amp;B2959&amp;C2959&amp;E2959,$F$2:$G$7561,2,FALSE))</f>
        <v>0</v>
      </c>
      <c r="J2959" s="3">
        <f>IF(A2959='Enheter, modell og år'!$F$2-1,0,VLOOKUP(A2959-1&amp;B2959&amp;C2959&amp;E2959,$F$2:$G$7561,2,FALSE))</f>
        <v>0</v>
      </c>
    </row>
    <row r="2960" spans="1:10" x14ac:dyDescent="0.25">
      <c r="A2960">
        <f t="shared" ref="A2960:C2960" si="2461">A2420</f>
        <v>2025</v>
      </c>
      <c r="B2960" t="str">
        <f t="shared" si="2461"/>
        <v>RFM</v>
      </c>
      <c r="C2960">
        <f t="shared" si="2461"/>
        <v>0</v>
      </c>
      <c r="D2960">
        <f>IFERROR(VLOOKUP(C2960,'Enheter, modell og år'!$A$2:$B$31,2,FALSE),0)</f>
        <v>0</v>
      </c>
      <c r="E2960" t="str">
        <f>'Liste detaljert wide'!$I$1</f>
        <v>Total utdanningsinsentiv</v>
      </c>
      <c r="F2960" t="str">
        <f t="shared" si="2448"/>
        <v>2025RFM0Total utdanningsinsentiv</v>
      </c>
      <c r="G2960" s="3">
        <f>'Liste detaljert wide'!I260</f>
        <v>0</v>
      </c>
      <c r="H2960" t="str">
        <f>VLOOKUP(E2960,Def!$B$2:$C$15,2,FALSE)</f>
        <v>Total utdanningsinsentiv</v>
      </c>
      <c r="I2960" s="3">
        <f>IF(A2960='Enheter, modell og år'!$F$2-1,0,G2960-VLOOKUP(A2960-1&amp;B2960&amp;C2960&amp;E2960,$F$2:$G$7561,2,FALSE))</f>
        <v>0</v>
      </c>
      <c r="J2960" s="3">
        <f>IF(A2960='Enheter, modell og år'!$F$2-1,0,VLOOKUP(A2960-1&amp;B2960&amp;C2960&amp;E2960,$F$2:$G$7561,2,FALSE))</f>
        <v>0</v>
      </c>
    </row>
    <row r="2961" spans="1:10" x14ac:dyDescent="0.25">
      <c r="A2961">
        <f t="shared" ref="A2961:C2961" si="2462">A2421</f>
        <v>2025</v>
      </c>
      <c r="B2961" t="str">
        <f t="shared" si="2462"/>
        <v>RFM</v>
      </c>
      <c r="C2961">
        <f t="shared" si="2462"/>
        <v>0</v>
      </c>
      <c r="D2961">
        <f>IFERROR(VLOOKUP(C2961,'Enheter, modell og år'!$A$2:$B$31,2,FALSE),0)</f>
        <v>0</v>
      </c>
      <c r="E2961" t="str">
        <f>'Liste detaljert wide'!$I$1</f>
        <v>Total utdanningsinsentiv</v>
      </c>
      <c r="F2961" t="str">
        <f t="shared" si="2448"/>
        <v>2025RFM0Total utdanningsinsentiv</v>
      </c>
      <c r="G2961" s="3">
        <f>'Liste detaljert wide'!I261</f>
        <v>0</v>
      </c>
      <c r="H2961" t="str">
        <f>VLOOKUP(E2961,Def!$B$2:$C$15,2,FALSE)</f>
        <v>Total utdanningsinsentiv</v>
      </c>
      <c r="I2961" s="3">
        <f>IF(A2961='Enheter, modell og år'!$F$2-1,0,G2961-VLOOKUP(A2961-1&amp;B2961&amp;C2961&amp;E2961,$F$2:$G$7561,2,FALSE))</f>
        <v>0</v>
      </c>
      <c r="J2961" s="3">
        <f>IF(A2961='Enheter, modell og år'!$F$2-1,0,VLOOKUP(A2961-1&amp;B2961&amp;C2961&amp;E2961,$F$2:$G$7561,2,FALSE))</f>
        <v>0</v>
      </c>
    </row>
    <row r="2962" spans="1:10" x14ac:dyDescent="0.25">
      <c r="A2962">
        <f t="shared" ref="A2962:C2962" si="2463">A2422</f>
        <v>2025</v>
      </c>
      <c r="B2962" t="str">
        <f t="shared" si="2463"/>
        <v>RFM</v>
      </c>
      <c r="C2962">
        <f t="shared" si="2463"/>
        <v>0</v>
      </c>
      <c r="D2962">
        <f>IFERROR(VLOOKUP(C2962,'Enheter, modell og år'!$A$2:$B$31,2,FALSE),0)</f>
        <v>0</v>
      </c>
      <c r="E2962" t="str">
        <f>'Liste detaljert wide'!$I$1</f>
        <v>Total utdanningsinsentiv</v>
      </c>
      <c r="F2962" t="str">
        <f t="shared" si="2448"/>
        <v>2025RFM0Total utdanningsinsentiv</v>
      </c>
      <c r="G2962" s="3">
        <f>'Liste detaljert wide'!I262</f>
        <v>0</v>
      </c>
      <c r="H2962" t="str">
        <f>VLOOKUP(E2962,Def!$B$2:$C$15,2,FALSE)</f>
        <v>Total utdanningsinsentiv</v>
      </c>
      <c r="I2962" s="3">
        <f>IF(A2962='Enheter, modell og år'!$F$2-1,0,G2962-VLOOKUP(A2962-1&amp;B2962&amp;C2962&amp;E2962,$F$2:$G$7561,2,FALSE))</f>
        <v>0</v>
      </c>
      <c r="J2962" s="3">
        <f>IF(A2962='Enheter, modell og år'!$F$2-1,0,VLOOKUP(A2962-1&amp;B2962&amp;C2962&amp;E2962,$F$2:$G$7561,2,FALSE))</f>
        <v>0</v>
      </c>
    </row>
    <row r="2963" spans="1:10" x14ac:dyDescent="0.25">
      <c r="A2963">
        <f t="shared" ref="A2963:C2963" si="2464">A2423</f>
        <v>2025</v>
      </c>
      <c r="B2963" t="str">
        <f t="shared" si="2464"/>
        <v>RFM</v>
      </c>
      <c r="C2963">
        <f t="shared" si="2464"/>
        <v>0</v>
      </c>
      <c r="D2963">
        <f>IFERROR(VLOOKUP(C2963,'Enheter, modell og år'!$A$2:$B$31,2,FALSE),0)</f>
        <v>0</v>
      </c>
      <c r="E2963" t="str">
        <f>'Liste detaljert wide'!$I$1</f>
        <v>Total utdanningsinsentiv</v>
      </c>
      <c r="F2963" t="str">
        <f t="shared" si="2448"/>
        <v>2025RFM0Total utdanningsinsentiv</v>
      </c>
      <c r="G2963" s="3">
        <f>'Liste detaljert wide'!I263</f>
        <v>0</v>
      </c>
      <c r="H2963" t="str">
        <f>VLOOKUP(E2963,Def!$B$2:$C$15,2,FALSE)</f>
        <v>Total utdanningsinsentiv</v>
      </c>
      <c r="I2963" s="3">
        <f>IF(A2963='Enheter, modell og år'!$F$2-1,0,G2963-VLOOKUP(A2963-1&amp;B2963&amp;C2963&amp;E2963,$F$2:$G$7561,2,FALSE))</f>
        <v>0</v>
      </c>
      <c r="J2963" s="3">
        <f>IF(A2963='Enheter, modell og år'!$F$2-1,0,VLOOKUP(A2963-1&amp;B2963&amp;C2963&amp;E2963,$F$2:$G$7561,2,FALSE))</f>
        <v>0</v>
      </c>
    </row>
    <row r="2964" spans="1:10" x14ac:dyDescent="0.25">
      <c r="A2964">
        <f t="shared" ref="A2964:C2964" si="2465">A2424</f>
        <v>2025</v>
      </c>
      <c r="B2964" t="str">
        <f t="shared" si="2465"/>
        <v>RFM</v>
      </c>
      <c r="C2964">
        <f t="shared" si="2465"/>
        <v>0</v>
      </c>
      <c r="D2964">
        <f>IFERROR(VLOOKUP(C2964,'Enheter, modell og år'!$A$2:$B$31,2,FALSE),0)</f>
        <v>0</v>
      </c>
      <c r="E2964" t="str">
        <f>'Liste detaljert wide'!$I$1</f>
        <v>Total utdanningsinsentiv</v>
      </c>
      <c r="F2964" t="str">
        <f t="shared" si="2448"/>
        <v>2025RFM0Total utdanningsinsentiv</v>
      </c>
      <c r="G2964" s="3">
        <f>'Liste detaljert wide'!I264</f>
        <v>0</v>
      </c>
      <c r="H2964" t="str">
        <f>VLOOKUP(E2964,Def!$B$2:$C$15,2,FALSE)</f>
        <v>Total utdanningsinsentiv</v>
      </c>
      <c r="I2964" s="3">
        <f>IF(A2964='Enheter, modell og år'!$F$2-1,0,G2964-VLOOKUP(A2964-1&amp;B2964&amp;C2964&amp;E2964,$F$2:$G$7561,2,FALSE))</f>
        <v>0</v>
      </c>
      <c r="J2964" s="3">
        <f>IF(A2964='Enheter, modell og år'!$F$2-1,0,VLOOKUP(A2964-1&amp;B2964&amp;C2964&amp;E2964,$F$2:$G$7561,2,FALSE))</f>
        <v>0</v>
      </c>
    </row>
    <row r="2965" spans="1:10" x14ac:dyDescent="0.25">
      <c r="A2965">
        <f t="shared" ref="A2965:C2965" si="2466">A2425</f>
        <v>2025</v>
      </c>
      <c r="B2965" t="str">
        <f t="shared" si="2466"/>
        <v>RFM</v>
      </c>
      <c r="C2965">
        <f t="shared" si="2466"/>
        <v>0</v>
      </c>
      <c r="D2965">
        <f>IFERROR(VLOOKUP(C2965,'Enheter, modell og år'!$A$2:$B$31,2,FALSE),0)</f>
        <v>0</v>
      </c>
      <c r="E2965" t="str">
        <f>'Liste detaljert wide'!$I$1</f>
        <v>Total utdanningsinsentiv</v>
      </c>
      <c r="F2965" t="str">
        <f t="shared" si="2448"/>
        <v>2025RFM0Total utdanningsinsentiv</v>
      </c>
      <c r="G2965" s="3">
        <f>'Liste detaljert wide'!I265</f>
        <v>0</v>
      </c>
      <c r="H2965" t="str">
        <f>VLOOKUP(E2965,Def!$B$2:$C$15,2,FALSE)</f>
        <v>Total utdanningsinsentiv</v>
      </c>
      <c r="I2965" s="3">
        <f>IF(A2965='Enheter, modell og år'!$F$2-1,0,G2965-VLOOKUP(A2965-1&amp;B2965&amp;C2965&amp;E2965,$F$2:$G$7561,2,FALSE))</f>
        <v>0</v>
      </c>
      <c r="J2965" s="3">
        <f>IF(A2965='Enheter, modell og år'!$F$2-1,0,VLOOKUP(A2965-1&amp;B2965&amp;C2965&amp;E2965,$F$2:$G$7561,2,FALSE))</f>
        <v>0</v>
      </c>
    </row>
    <row r="2966" spans="1:10" x14ac:dyDescent="0.25">
      <c r="A2966">
        <f t="shared" ref="A2966:C2966" si="2467">A2426</f>
        <v>2025</v>
      </c>
      <c r="B2966" t="str">
        <f t="shared" si="2467"/>
        <v>RFM</v>
      </c>
      <c r="C2966">
        <f t="shared" si="2467"/>
        <v>0</v>
      </c>
      <c r="D2966">
        <f>IFERROR(VLOOKUP(C2966,'Enheter, modell og år'!$A$2:$B$31,2,FALSE),0)</f>
        <v>0</v>
      </c>
      <c r="E2966" t="str">
        <f>'Liste detaljert wide'!$I$1</f>
        <v>Total utdanningsinsentiv</v>
      </c>
      <c r="F2966" t="str">
        <f t="shared" si="2448"/>
        <v>2025RFM0Total utdanningsinsentiv</v>
      </c>
      <c r="G2966" s="3">
        <f>'Liste detaljert wide'!I266</f>
        <v>0</v>
      </c>
      <c r="H2966" t="str">
        <f>VLOOKUP(E2966,Def!$B$2:$C$15,2,FALSE)</f>
        <v>Total utdanningsinsentiv</v>
      </c>
      <c r="I2966" s="3">
        <f>IF(A2966='Enheter, modell og år'!$F$2-1,0,G2966-VLOOKUP(A2966-1&amp;B2966&amp;C2966&amp;E2966,$F$2:$G$7561,2,FALSE))</f>
        <v>0</v>
      </c>
      <c r="J2966" s="3">
        <f>IF(A2966='Enheter, modell og år'!$F$2-1,0,VLOOKUP(A2966-1&amp;B2966&amp;C2966&amp;E2966,$F$2:$G$7561,2,FALSE))</f>
        <v>0</v>
      </c>
    </row>
    <row r="2967" spans="1:10" x14ac:dyDescent="0.25">
      <c r="A2967">
        <f t="shared" ref="A2967:C2967" si="2468">A2427</f>
        <v>2025</v>
      </c>
      <c r="B2967" t="str">
        <f t="shared" si="2468"/>
        <v>RFM</v>
      </c>
      <c r="C2967">
        <f t="shared" si="2468"/>
        <v>0</v>
      </c>
      <c r="D2967">
        <f>IFERROR(VLOOKUP(C2967,'Enheter, modell og år'!$A$2:$B$31,2,FALSE),0)</f>
        <v>0</v>
      </c>
      <c r="E2967" t="str">
        <f>'Liste detaljert wide'!$I$1</f>
        <v>Total utdanningsinsentiv</v>
      </c>
      <c r="F2967" t="str">
        <f t="shared" si="2448"/>
        <v>2025RFM0Total utdanningsinsentiv</v>
      </c>
      <c r="G2967" s="3">
        <f>'Liste detaljert wide'!I267</f>
        <v>0</v>
      </c>
      <c r="H2967" t="str">
        <f>VLOOKUP(E2967,Def!$B$2:$C$15,2,FALSE)</f>
        <v>Total utdanningsinsentiv</v>
      </c>
      <c r="I2967" s="3">
        <f>IF(A2967='Enheter, modell og år'!$F$2-1,0,G2967-VLOOKUP(A2967-1&amp;B2967&amp;C2967&amp;E2967,$F$2:$G$7561,2,FALSE))</f>
        <v>0</v>
      </c>
      <c r="J2967" s="3">
        <f>IF(A2967='Enheter, modell og år'!$F$2-1,0,VLOOKUP(A2967-1&amp;B2967&amp;C2967&amp;E2967,$F$2:$G$7561,2,FALSE))</f>
        <v>0</v>
      </c>
    </row>
    <row r="2968" spans="1:10" x14ac:dyDescent="0.25">
      <c r="A2968">
        <f t="shared" ref="A2968:C2968" si="2469">A2428</f>
        <v>2025</v>
      </c>
      <c r="B2968" t="str">
        <f t="shared" si="2469"/>
        <v>RFM</v>
      </c>
      <c r="C2968">
        <f t="shared" si="2469"/>
        <v>0</v>
      </c>
      <c r="D2968">
        <f>IFERROR(VLOOKUP(C2968,'Enheter, modell og år'!$A$2:$B$31,2,FALSE),0)</f>
        <v>0</v>
      </c>
      <c r="E2968" t="str">
        <f>'Liste detaljert wide'!$I$1</f>
        <v>Total utdanningsinsentiv</v>
      </c>
      <c r="F2968" t="str">
        <f t="shared" si="2448"/>
        <v>2025RFM0Total utdanningsinsentiv</v>
      </c>
      <c r="G2968" s="3">
        <f>'Liste detaljert wide'!I268</f>
        <v>0</v>
      </c>
      <c r="H2968" t="str">
        <f>VLOOKUP(E2968,Def!$B$2:$C$15,2,FALSE)</f>
        <v>Total utdanningsinsentiv</v>
      </c>
      <c r="I2968" s="3">
        <f>IF(A2968='Enheter, modell og år'!$F$2-1,0,G2968-VLOOKUP(A2968-1&amp;B2968&amp;C2968&amp;E2968,$F$2:$G$7561,2,FALSE))</f>
        <v>0</v>
      </c>
      <c r="J2968" s="3">
        <f>IF(A2968='Enheter, modell og år'!$F$2-1,0,VLOOKUP(A2968-1&amp;B2968&amp;C2968&amp;E2968,$F$2:$G$7561,2,FALSE))</f>
        <v>0</v>
      </c>
    </row>
    <row r="2969" spans="1:10" x14ac:dyDescent="0.25">
      <c r="A2969">
        <f t="shared" ref="A2969:C2969" si="2470">A2429</f>
        <v>2025</v>
      </c>
      <c r="B2969" t="str">
        <f t="shared" si="2470"/>
        <v>RFM</v>
      </c>
      <c r="C2969">
        <f t="shared" si="2470"/>
        <v>0</v>
      </c>
      <c r="D2969">
        <f>IFERROR(VLOOKUP(C2969,'Enheter, modell og år'!$A$2:$B$31,2,FALSE),0)</f>
        <v>0</v>
      </c>
      <c r="E2969" t="str">
        <f>'Liste detaljert wide'!$I$1</f>
        <v>Total utdanningsinsentiv</v>
      </c>
      <c r="F2969" t="str">
        <f t="shared" si="2448"/>
        <v>2025RFM0Total utdanningsinsentiv</v>
      </c>
      <c r="G2969" s="3">
        <f>'Liste detaljert wide'!I269</f>
        <v>0</v>
      </c>
      <c r="H2969" t="str">
        <f>VLOOKUP(E2969,Def!$B$2:$C$15,2,FALSE)</f>
        <v>Total utdanningsinsentiv</v>
      </c>
      <c r="I2969" s="3">
        <f>IF(A2969='Enheter, modell og år'!$F$2-1,0,G2969-VLOOKUP(A2969-1&amp;B2969&amp;C2969&amp;E2969,$F$2:$G$7561,2,FALSE))</f>
        <v>0</v>
      </c>
      <c r="J2969" s="3">
        <f>IF(A2969='Enheter, modell og år'!$F$2-1,0,VLOOKUP(A2969-1&amp;B2969&amp;C2969&amp;E2969,$F$2:$G$7561,2,FALSE))</f>
        <v>0</v>
      </c>
    </row>
    <row r="2970" spans="1:10" x14ac:dyDescent="0.25">
      <c r="A2970">
        <f t="shared" ref="A2970:C2970" si="2471">A2430</f>
        <v>2025</v>
      </c>
      <c r="B2970" t="str">
        <f t="shared" si="2471"/>
        <v>RFM</v>
      </c>
      <c r="C2970">
        <f t="shared" si="2471"/>
        <v>0</v>
      </c>
      <c r="D2970">
        <f>IFERROR(VLOOKUP(C2970,'Enheter, modell og år'!$A$2:$B$31,2,FALSE),0)</f>
        <v>0</v>
      </c>
      <c r="E2970" t="str">
        <f>'Liste detaljert wide'!$I$1</f>
        <v>Total utdanningsinsentiv</v>
      </c>
      <c r="F2970" t="str">
        <f t="shared" si="2448"/>
        <v>2025RFM0Total utdanningsinsentiv</v>
      </c>
      <c r="G2970" s="3">
        <f>'Liste detaljert wide'!I270</f>
        <v>0</v>
      </c>
      <c r="H2970" t="str">
        <f>VLOOKUP(E2970,Def!$B$2:$C$15,2,FALSE)</f>
        <v>Total utdanningsinsentiv</v>
      </c>
      <c r="I2970" s="3">
        <f>IF(A2970='Enheter, modell og år'!$F$2-1,0,G2970-VLOOKUP(A2970-1&amp;B2970&amp;C2970&amp;E2970,$F$2:$G$7561,2,FALSE))</f>
        <v>0</v>
      </c>
      <c r="J2970" s="3">
        <f>IF(A2970='Enheter, modell og år'!$F$2-1,0,VLOOKUP(A2970-1&amp;B2970&amp;C2970&amp;E2970,$F$2:$G$7561,2,FALSE))</f>
        <v>0</v>
      </c>
    </row>
    <row r="2971" spans="1:10" x14ac:dyDescent="0.25">
      <c r="A2971">
        <f t="shared" ref="A2971:C2971" si="2472">A2431</f>
        <v>2025</v>
      </c>
      <c r="B2971" t="str">
        <f t="shared" si="2472"/>
        <v>RFM</v>
      </c>
      <c r="C2971">
        <f t="shared" si="2472"/>
        <v>0</v>
      </c>
      <c r="D2971">
        <f>IFERROR(VLOOKUP(C2971,'Enheter, modell og år'!$A$2:$B$31,2,FALSE),0)</f>
        <v>0</v>
      </c>
      <c r="E2971" t="str">
        <f>'Liste detaljert wide'!$I$1</f>
        <v>Total utdanningsinsentiv</v>
      </c>
      <c r="F2971" t="str">
        <f t="shared" si="2448"/>
        <v>2025RFM0Total utdanningsinsentiv</v>
      </c>
      <c r="G2971" s="3">
        <f>'Liste detaljert wide'!I271</f>
        <v>0</v>
      </c>
      <c r="H2971" t="str">
        <f>VLOOKUP(E2971,Def!$B$2:$C$15,2,FALSE)</f>
        <v>Total utdanningsinsentiv</v>
      </c>
      <c r="I2971" s="3">
        <f>IF(A2971='Enheter, modell og år'!$F$2-1,0,G2971-VLOOKUP(A2971-1&amp;B2971&amp;C2971&amp;E2971,$F$2:$G$7561,2,FALSE))</f>
        <v>0</v>
      </c>
      <c r="J2971" s="3">
        <f>IF(A2971='Enheter, modell og år'!$F$2-1,0,VLOOKUP(A2971-1&amp;B2971&amp;C2971&amp;E2971,$F$2:$G$7561,2,FALSE))</f>
        <v>0</v>
      </c>
    </row>
    <row r="2972" spans="1:10" x14ac:dyDescent="0.25">
      <c r="A2972">
        <f t="shared" ref="A2972:C2972" si="2473">A2432</f>
        <v>2017</v>
      </c>
      <c r="B2972" t="str">
        <f t="shared" si="2473"/>
        <v>VFM</v>
      </c>
      <c r="C2972">
        <f t="shared" si="2473"/>
        <v>0</v>
      </c>
      <c r="D2972">
        <f>IFERROR(VLOOKUP(C2972,'Enheter, modell og år'!$A$2:$B$31,2,FALSE),0)</f>
        <v>0</v>
      </c>
      <c r="E2972" t="str">
        <f>'Liste detaljert wide'!$I$1</f>
        <v>Total utdanningsinsentiv</v>
      </c>
      <c r="F2972" t="str">
        <f t="shared" si="2448"/>
        <v>2017VFM0Total utdanningsinsentiv</v>
      </c>
      <c r="G2972" s="3">
        <f>'Liste detaljert wide'!I272</f>
        <v>0</v>
      </c>
      <c r="H2972" t="str">
        <f>VLOOKUP(E2972,Def!$B$2:$C$15,2,FALSE)</f>
        <v>Total utdanningsinsentiv</v>
      </c>
      <c r="I2972" s="3">
        <f>IF(A2972='Enheter, modell og år'!$F$2-1,0,G2972-VLOOKUP(A2972-1&amp;B2972&amp;C2972&amp;E2972,$F$2:$G$7561,2,FALSE))</f>
        <v>0</v>
      </c>
      <c r="J2972" s="3">
        <f>IF(A2972='Enheter, modell og år'!$F$2-1,0,VLOOKUP(A2972-1&amp;B2972&amp;C2972&amp;E2972,$F$2:$G$7561,2,FALSE))</f>
        <v>0</v>
      </c>
    </row>
    <row r="2973" spans="1:10" x14ac:dyDescent="0.25">
      <c r="A2973">
        <f t="shared" ref="A2973:C2973" si="2474">A2433</f>
        <v>2017</v>
      </c>
      <c r="B2973" t="str">
        <f t="shared" si="2474"/>
        <v>VFM</v>
      </c>
      <c r="C2973">
        <f t="shared" si="2474"/>
        <v>0</v>
      </c>
      <c r="D2973">
        <f>IFERROR(VLOOKUP(C2973,'Enheter, modell og år'!$A$2:$B$31,2,FALSE),0)</f>
        <v>0</v>
      </c>
      <c r="E2973" t="str">
        <f>'Liste detaljert wide'!$I$1</f>
        <v>Total utdanningsinsentiv</v>
      </c>
      <c r="F2973" t="str">
        <f t="shared" si="2448"/>
        <v>2017VFM0Total utdanningsinsentiv</v>
      </c>
      <c r="G2973" s="3">
        <f>'Liste detaljert wide'!I273</f>
        <v>0</v>
      </c>
      <c r="H2973" t="str">
        <f>VLOOKUP(E2973,Def!$B$2:$C$15,2,FALSE)</f>
        <v>Total utdanningsinsentiv</v>
      </c>
      <c r="I2973" s="3">
        <f>IF(A2973='Enheter, modell og år'!$F$2-1,0,G2973-VLOOKUP(A2973-1&amp;B2973&amp;C2973&amp;E2973,$F$2:$G$7561,2,FALSE))</f>
        <v>0</v>
      </c>
      <c r="J2973" s="3">
        <f>IF(A2973='Enheter, modell og år'!$F$2-1,0,VLOOKUP(A2973-1&amp;B2973&amp;C2973&amp;E2973,$F$2:$G$7561,2,FALSE))</f>
        <v>0</v>
      </c>
    </row>
    <row r="2974" spans="1:10" x14ac:dyDescent="0.25">
      <c r="A2974">
        <f t="shared" ref="A2974:C2974" si="2475">A2434</f>
        <v>2017</v>
      </c>
      <c r="B2974" t="str">
        <f t="shared" si="2475"/>
        <v>VFM</v>
      </c>
      <c r="C2974">
        <f t="shared" si="2475"/>
        <v>0</v>
      </c>
      <c r="D2974">
        <f>IFERROR(VLOOKUP(C2974,'Enheter, modell og år'!$A$2:$B$31,2,FALSE),0)</f>
        <v>0</v>
      </c>
      <c r="E2974" t="str">
        <f>'Liste detaljert wide'!$I$1</f>
        <v>Total utdanningsinsentiv</v>
      </c>
      <c r="F2974" t="str">
        <f t="shared" si="2448"/>
        <v>2017VFM0Total utdanningsinsentiv</v>
      </c>
      <c r="G2974" s="3">
        <f>'Liste detaljert wide'!I274</f>
        <v>0</v>
      </c>
      <c r="H2974" t="str">
        <f>VLOOKUP(E2974,Def!$B$2:$C$15,2,FALSE)</f>
        <v>Total utdanningsinsentiv</v>
      </c>
      <c r="I2974" s="3">
        <f>IF(A2974='Enheter, modell og år'!$F$2-1,0,G2974-VLOOKUP(A2974-1&amp;B2974&amp;C2974&amp;E2974,$F$2:$G$7561,2,FALSE))</f>
        <v>0</v>
      </c>
      <c r="J2974" s="3">
        <f>IF(A2974='Enheter, modell og år'!$F$2-1,0,VLOOKUP(A2974-1&amp;B2974&amp;C2974&amp;E2974,$F$2:$G$7561,2,FALSE))</f>
        <v>0</v>
      </c>
    </row>
    <row r="2975" spans="1:10" x14ac:dyDescent="0.25">
      <c r="A2975">
        <f t="shared" ref="A2975:C2975" si="2476">A2435</f>
        <v>2017</v>
      </c>
      <c r="B2975" t="str">
        <f t="shared" si="2476"/>
        <v>VFM</v>
      </c>
      <c r="C2975">
        <f t="shared" si="2476"/>
        <v>0</v>
      </c>
      <c r="D2975">
        <f>IFERROR(VLOOKUP(C2975,'Enheter, modell og år'!$A$2:$B$31,2,FALSE),0)</f>
        <v>0</v>
      </c>
      <c r="E2975" t="str">
        <f>'Liste detaljert wide'!$I$1</f>
        <v>Total utdanningsinsentiv</v>
      </c>
      <c r="F2975" t="str">
        <f t="shared" si="2448"/>
        <v>2017VFM0Total utdanningsinsentiv</v>
      </c>
      <c r="G2975" s="3">
        <f>'Liste detaljert wide'!I275</f>
        <v>0</v>
      </c>
      <c r="H2975" t="str">
        <f>VLOOKUP(E2975,Def!$B$2:$C$15,2,FALSE)</f>
        <v>Total utdanningsinsentiv</v>
      </c>
      <c r="I2975" s="3">
        <f>IF(A2975='Enheter, modell og år'!$F$2-1,0,G2975-VLOOKUP(A2975-1&amp;B2975&amp;C2975&amp;E2975,$F$2:$G$7561,2,FALSE))</f>
        <v>0</v>
      </c>
      <c r="J2975" s="3">
        <f>IF(A2975='Enheter, modell og år'!$F$2-1,0,VLOOKUP(A2975-1&amp;B2975&amp;C2975&amp;E2975,$F$2:$G$7561,2,FALSE))</f>
        <v>0</v>
      </c>
    </row>
    <row r="2976" spans="1:10" x14ac:dyDescent="0.25">
      <c r="A2976">
        <f t="shared" ref="A2976:C2976" si="2477">A2436</f>
        <v>2017</v>
      </c>
      <c r="B2976" t="str">
        <f t="shared" si="2477"/>
        <v>VFM</v>
      </c>
      <c r="C2976">
        <f t="shared" si="2477"/>
        <v>0</v>
      </c>
      <c r="D2976">
        <f>IFERROR(VLOOKUP(C2976,'Enheter, modell og år'!$A$2:$B$31,2,FALSE),0)</f>
        <v>0</v>
      </c>
      <c r="E2976" t="str">
        <f>'Liste detaljert wide'!$I$1</f>
        <v>Total utdanningsinsentiv</v>
      </c>
      <c r="F2976" t="str">
        <f t="shared" si="2448"/>
        <v>2017VFM0Total utdanningsinsentiv</v>
      </c>
      <c r="G2976" s="3">
        <f>'Liste detaljert wide'!I276</f>
        <v>0</v>
      </c>
      <c r="H2976" t="str">
        <f>VLOOKUP(E2976,Def!$B$2:$C$15,2,FALSE)</f>
        <v>Total utdanningsinsentiv</v>
      </c>
      <c r="I2976" s="3">
        <f>IF(A2976='Enheter, modell og år'!$F$2-1,0,G2976-VLOOKUP(A2976-1&amp;B2976&amp;C2976&amp;E2976,$F$2:$G$7561,2,FALSE))</f>
        <v>0</v>
      </c>
      <c r="J2976" s="3">
        <f>IF(A2976='Enheter, modell og år'!$F$2-1,0,VLOOKUP(A2976-1&amp;B2976&amp;C2976&amp;E2976,$F$2:$G$7561,2,FALSE))</f>
        <v>0</v>
      </c>
    </row>
    <row r="2977" spans="1:10" x14ac:dyDescent="0.25">
      <c r="A2977">
        <f t="shared" ref="A2977:C2977" si="2478">A2437</f>
        <v>2017</v>
      </c>
      <c r="B2977" t="str">
        <f t="shared" si="2478"/>
        <v>VFM</v>
      </c>
      <c r="C2977">
        <f t="shared" si="2478"/>
        <v>0</v>
      </c>
      <c r="D2977">
        <f>IFERROR(VLOOKUP(C2977,'Enheter, modell og år'!$A$2:$B$31,2,FALSE),0)</f>
        <v>0</v>
      </c>
      <c r="E2977" t="str">
        <f>'Liste detaljert wide'!$I$1</f>
        <v>Total utdanningsinsentiv</v>
      </c>
      <c r="F2977" t="str">
        <f t="shared" si="2448"/>
        <v>2017VFM0Total utdanningsinsentiv</v>
      </c>
      <c r="G2977" s="3">
        <f>'Liste detaljert wide'!I277</f>
        <v>0</v>
      </c>
      <c r="H2977" t="str">
        <f>VLOOKUP(E2977,Def!$B$2:$C$15,2,FALSE)</f>
        <v>Total utdanningsinsentiv</v>
      </c>
      <c r="I2977" s="3">
        <f>IF(A2977='Enheter, modell og år'!$F$2-1,0,G2977-VLOOKUP(A2977-1&amp;B2977&amp;C2977&amp;E2977,$F$2:$G$7561,2,FALSE))</f>
        <v>0</v>
      </c>
      <c r="J2977" s="3">
        <f>IF(A2977='Enheter, modell og år'!$F$2-1,0,VLOOKUP(A2977-1&amp;B2977&amp;C2977&amp;E2977,$F$2:$G$7561,2,FALSE))</f>
        <v>0</v>
      </c>
    </row>
    <row r="2978" spans="1:10" x14ac:dyDescent="0.25">
      <c r="A2978">
        <f t="shared" ref="A2978:C2978" si="2479">A2438</f>
        <v>2017</v>
      </c>
      <c r="B2978" t="str">
        <f t="shared" si="2479"/>
        <v>VFM</v>
      </c>
      <c r="C2978">
        <f t="shared" si="2479"/>
        <v>0</v>
      </c>
      <c r="D2978">
        <f>IFERROR(VLOOKUP(C2978,'Enheter, modell og år'!$A$2:$B$31,2,FALSE),0)</f>
        <v>0</v>
      </c>
      <c r="E2978" t="str">
        <f>'Liste detaljert wide'!$I$1</f>
        <v>Total utdanningsinsentiv</v>
      </c>
      <c r="F2978" t="str">
        <f t="shared" si="2448"/>
        <v>2017VFM0Total utdanningsinsentiv</v>
      </c>
      <c r="G2978" s="3">
        <f>'Liste detaljert wide'!I278</f>
        <v>0</v>
      </c>
      <c r="H2978" t="str">
        <f>VLOOKUP(E2978,Def!$B$2:$C$15,2,FALSE)</f>
        <v>Total utdanningsinsentiv</v>
      </c>
      <c r="I2978" s="3">
        <f>IF(A2978='Enheter, modell og år'!$F$2-1,0,G2978-VLOOKUP(A2978-1&amp;B2978&amp;C2978&amp;E2978,$F$2:$G$7561,2,FALSE))</f>
        <v>0</v>
      </c>
      <c r="J2978" s="3">
        <f>IF(A2978='Enheter, modell og år'!$F$2-1,0,VLOOKUP(A2978-1&amp;B2978&amp;C2978&amp;E2978,$F$2:$G$7561,2,FALSE))</f>
        <v>0</v>
      </c>
    </row>
    <row r="2979" spans="1:10" x14ac:dyDescent="0.25">
      <c r="A2979">
        <f t="shared" ref="A2979:C2979" si="2480">A2439</f>
        <v>2017</v>
      </c>
      <c r="B2979" t="str">
        <f t="shared" si="2480"/>
        <v>VFM</v>
      </c>
      <c r="C2979">
        <f t="shared" si="2480"/>
        <v>0</v>
      </c>
      <c r="D2979">
        <f>IFERROR(VLOOKUP(C2979,'Enheter, modell og år'!$A$2:$B$31,2,FALSE),0)</f>
        <v>0</v>
      </c>
      <c r="E2979" t="str">
        <f>'Liste detaljert wide'!$I$1</f>
        <v>Total utdanningsinsentiv</v>
      </c>
      <c r="F2979" t="str">
        <f t="shared" si="2448"/>
        <v>2017VFM0Total utdanningsinsentiv</v>
      </c>
      <c r="G2979" s="3">
        <f>'Liste detaljert wide'!I279</f>
        <v>0</v>
      </c>
      <c r="H2979" t="str">
        <f>VLOOKUP(E2979,Def!$B$2:$C$15,2,FALSE)</f>
        <v>Total utdanningsinsentiv</v>
      </c>
      <c r="I2979" s="3">
        <f>IF(A2979='Enheter, modell og år'!$F$2-1,0,G2979-VLOOKUP(A2979-1&amp;B2979&amp;C2979&amp;E2979,$F$2:$G$7561,2,FALSE))</f>
        <v>0</v>
      </c>
      <c r="J2979" s="3">
        <f>IF(A2979='Enheter, modell og år'!$F$2-1,0,VLOOKUP(A2979-1&amp;B2979&amp;C2979&amp;E2979,$F$2:$G$7561,2,FALSE))</f>
        <v>0</v>
      </c>
    </row>
    <row r="2980" spans="1:10" x14ac:dyDescent="0.25">
      <c r="A2980">
        <f t="shared" ref="A2980:C2980" si="2481">A2440</f>
        <v>2017</v>
      </c>
      <c r="B2980" t="str">
        <f t="shared" si="2481"/>
        <v>VFM</v>
      </c>
      <c r="C2980">
        <f t="shared" si="2481"/>
        <v>0</v>
      </c>
      <c r="D2980">
        <f>IFERROR(VLOOKUP(C2980,'Enheter, modell og år'!$A$2:$B$31,2,FALSE),0)</f>
        <v>0</v>
      </c>
      <c r="E2980" t="str">
        <f>'Liste detaljert wide'!$I$1</f>
        <v>Total utdanningsinsentiv</v>
      </c>
      <c r="F2980" t="str">
        <f t="shared" si="2448"/>
        <v>2017VFM0Total utdanningsinsentiv</v>
      </c>
      <c r="G2980" s="3">
        <f>'Liste detaljert wide'!I280</f>
        <v>0</v>
      </c>
      <c r="H2980" t="str">
        <f>VLOOKUP(E2980,Def!$B$2:$C$15,2,FALSE)</f>
        <v>Total utdanningsinsentiv</v>
      </c>
      <c r="I2980" s="3">
        <f>IF(A2980='Enheter, modell og år'!$F$2-1,0,G2980-VLOOKUP(A2980-1&amp;B2980&amp;C2980&amp;E2980,$F$2:$G$7561,2,FALSE))</f>
        <v>0</v>
      </c>
      <c r="J2980" s="3">
        <f>IF(A2980='Enheter, modell og år'!$F$2-1,0,VLOOKUP(A2980-1&amp;B2980&amp;C2980&amp;E2980,$F$2:$G$7561,2,FALSE))</f>
        <v>0</v>
      </c>
    </row>
    <row r="2981" spans="1:10" x14ac:dyDescent="0.25">
      <c r="A2981">
        <f t="shared" ref="A2981:C2981" si="2482">A2441</f>
        <v>2017</v>
      </c>
      <c r="B2981" t="str">
        <f t="shared" si="2482"/>
        <v>VFM</v>
      </c>
      <c r="C2981">
        <f t="shared" si="2482"/>
        <v>0</v>
      </c>
      <c r="D2981">
        <f>IFERROR(VLOOKUP(C2981,'Enheter, modell og år'!$A$2:$B$31,2,FALSE),0)</f>
        <v>0</v>
      </c>
      <c r="E2981" t="str">
        <f>'Liste detaljert wide'!$I$1</f>
        <v>Total utdanningsinsentiv</v>
      </c>
      <c r="F2981" t="str">
        <f t="shared" si="2448"/>
        <v>2017VFM0Total utdanningsinsentiv</v>
      </c>
      <c r="G2981" s="3">
        <f>'Liste detaljert wide'!I281</f>
        <v>0</v>
      </c>
      <c r="H2981" t="str">
        <f>VLOOKUP(E2981,Def!$B$2:$C$15,2,FALSE)</f>
        <v>Total utdanningsinsentiv</v>
      </c>
      <c r="I2981" s="3">
        <f>IF(A2981='Enheter, modell og år'!$F$2-1,0,G2981-VLOOKUP(A2981-1&amp;B2981&amp;C2981&amp;E2981,$F$2:$G$7561,2,FALSE))</f>
        <v>0</v>
      </c>
      <c r="J2981" s="3">
        <f>IF(A2981='Enheter, modell og år'!$F$2-1,0,VLOOKUP(A2981-1&amp;B2981&amp;C2981&amp;E2981,$F$2:$G$7561,2,FALSE))</f>
        <v>0</v>
      </c>
    </row>
    <row r="2982" spans="1:10" x14ac:dyDescent="0.25">
      <c r="A2982">
        <f t="shared" ref="A2982:C2982" si="2483">A2442</f>
        <v>2017</v>
      </c>
      <c r="B2982" t="str">
        <f t="shared" si="2483"/>
        <v>VFM</v>
      </c>
      <c r="C2982">
        <f t="shared" si="2483"/>
        <v>0</v>
      </c>
      <c r="D2982">
        <f>IFERROR(VLOOKUP(C2982,'Enheter, modell og år'!$A$2:$B$31,2,FALSE),0)</f>
        <v>0</v>
      </c>
      <c r="E2982" t="str">
        <f>'Liste detaljert wide'!$I$1</f>
        <v>Total utdanningsinsentiv</v>
      </c>
      <c r="F2982" t="str">
        <f t="shared" si="2448"/>
        <v>2017VFM0Total utdanningsinsentiv</v>
      </c>
      <c r="G2982" s="3">
        <f>'Liste detaljert wide'!I282</f>
        <v>0</v>
      </c>
      <c r="H2982" t="str">
        <f>VLOOKUP(E2982,Def!$B$2:$C$15,2,FALSE)</f>
        <v>Total utdanningsinsentiv</v>
      </c>
      <c r="I2982" s="3">
        <f>IF(A2982='Enheter, modell og år'!$F$2-1,0,G2982-VLOOKUP(A2982-1&amp;B2982&amp;C2982&amp;E2982,$F$2:$G$7561,2,FALSE))</f>
        <v>0</v>
      </c>
      <c r="J2982" s="3">
        <f>IF(A2982='Enheter, modell og år'!$F$2-1,0,VLOOKUP(A2982-1&amp;B2982&amp;C2982&amp;E2982,$F$2:$G$7561,2,FALSE))</f>
        <v>0</v>
      </c>
    </row>
    <row r="2983" spans="1:10" x14ac:dyDescent="0.25">
      <c r="A2983">
        <f t="shared" ref="A2983:C2983" si="2484">A2443</f>
        <v>2017</v>
      </c>
      <c r="B2983" t="str">
        <f t="shared" si="2484"/>
        <v>VFM</v>
      </c>
      <c r="C2983">
        <f t="shared" si="2484"/>
        <v>0</v>
      </c>
      <c r="D2983">
        <f>IFERROR(VLOOKUP(C2983,'Enheter, modell og år'!$A$2:$B$31,2,FALSE),0)</f>
        <v>0</v>
      </c>
      <c r="E2983" t="str">
        <f>'Liste detaljert wide'!$I$1</f>
        <v>Total utdanningsinsentiv</v>
      </c>
      <c r="F2983" t="str">
        <f t="shared" si="2448"/>
        <v>2017VFM0Total utdanningsinsentiv</v>
      </c>
      <c r="G2983" s="3">
        <f>'Liste detaljert wide'!I283</f>
        <v>0</v>
      </c>
      <c r="H2983" t="str">
        <f>VLOOKUP(E2983,Def!$B$2:$C$15,2,FALSE)</f>
        <v>Total utdanningsinsentiv</v>
      </c>
      <c r="I2983" s="3">
        <f>IF(A2983='Enheter, modell og år'!$F$2-1,0,G2983-VLOOKUP(A2983-1&amp;B2983&amp;C2983&amp;E2983,$F$2:$G$7561,2,FALSE))</f>
        <v>0</v>
      </c>
      <c r="J2983" s="3">
        <f>IF(A2983='Enheter, modell og år'!$F$2-1,0,VLOOKUP(A2983-1&amp;B2983&amp;C2983&amp;E2983,$F$2:$G$7561,2,FALSE))</f>
        <v>0</v>
      </c>
    </row>
    <row r="2984" spans="1:10" x14ac:dyDescent="0.25">
      <c r="A2984">
        <f t="shared" ref="A2984:C2984" si="2485">A2444</f>
        <v>2017</v>
      </c>
      <c r="B2984" t="str">
        <f t="shared" si="2485"/>
        <v>VFM</v>
      </c>
      <c r="C2984">
        <f t="shared" si="2485"/>
        <v>0</v>
      </c>
      <c r="D2984">
        <f>IFERROR(VLOOKUP(C2984,'Enheter, modell og år'!$A$2:$B$31,2,FALSE),0)</f>
        <v>0</v>
      </c>
      <c r="E2984" t="str">
        <f>'Liste detaljert wide'!$I$1</f>
        <v>Total utdanningsinsentiv</v>
      </c>
      <c r="F2984" t="str">
        <f t="shared" si="2448"/>
        <v>2017VFM0Total utdanningsinsentiv</v>
      </c>
      <c r="G2984" s="3">
        <f>'Liste detaljert wide'!I284</f>
        <v>0</v>
      </c>
      <c r="H2984" t="str">
        <f>VLOOKUP(E2984,Def!$B$2:$C$15,2,FALSE)</f>
        <v>Total utdanningsinsentiv</v>
      </c>
      <c r="I2984" s="3">
        <f>IF(A2984='Enheter, modell og år'!$F$2-1,0,G2984-VLOOKUP(A2984-1&amp;B2984&amp;C2984&amp;E2984,$F$2:$G$7561,2,FALSE))</f>
        <v>0</v>
      </c>
      <c r="J2984" s="3">
        <f>IF(A2984='Enheter, modell og år'!$F$2-1,0,VLOOKUP(A2984-1&amp;B2984&amp;C2984&amp;E2984,$F$2:$G$7561,2,FALSE))</f>
        <v>0</v>
      </c>
    </row>
    <row r="2985" spans="1:10" x14ac:dyDescent="0.25">
      <c r="A2985">
        <f t="shared" ref="A2985:C2985" si="2486">A2445</f>
        <v>2017</v>
      </c>
      <c r="B2985" t="str">
        <f t="shared" si="2486"/>
        <v>VFM</v>
      </c>
      <c r="C2985">
        <f t="shared" si="2486"/>
        <v>0</v>
      </c>
      <c r="D2985">
        <f>IFERROR(VLOOKUP(C2985,'Enheter, modell og år'!$A$2:$B$31,2,FALSE),0)</f>
        <v>0</v>
      </c>
      <c r="E2985" t="str">
        <f>'Liste detaljert wide'!$I$1</f>
        <v>Total utdanningsinsentiv</v>
      </c>
      <c r="F2985" t="str">
        <f t="shared" si="2448"/>
        <v>2017VFM0Total utdanningsinsentiv</v>
      </c>
      <c r="G2985" s="3">
        <f>'Liste detaljert wide'!I285</f>
        <v>0</v>
      </c>
      <c r="H2985" t="str">
        <f>VLOOKUP(E2985,Def!$B$2:$C$15,2,FALSE)</f>
        <v>Total utdanningsinsentiv</v>
      </c>
      <c r="I2985" s="3">
        <f>IF(A2985='Enheter, modell og år'!$F$2-1,0,G2985-VLOOKUP(A2985-1&amp;B2985&amp;C2985&amp;E2985,$F$2:$G$7561,2,FALSE))</f>
        <v>0</v>
      </c>
      <c r="J2985" s="3">
        <f>IF(A2985='Enheter, modell og år'!$F$2-1,0,VLOOKUP(A2985-1&amp;B2985&amp;C2985&amp;E2985,$F$2:$G$7561,2,FALSE))</f>
        <v>0</v>
      </c>
    </row>
    <row r="2986" spans="1:10" x14ac:dyDescent="0.25">
      <c r="A2986">
        <f t="shared" ref="A2986:C2986" si="2487">A2446</f>
        <v>2017</v>
      </c>
      <c r="B2986" t="str">
        <f t="shared" si="2487"/>
        <v>VFM</v>
      </c>
      <c r="C2986">
        <f t="shared" si="2487"/>
        <v>0</v>
      </c>
      <c r="D2986">
        <f>IFERROR(VLOOKUP(C2986,'Enheter, modell og år'!$A$2:$B$31,2,FALSE),0)</f>
        <v>0</v>
      </c>
      <c r="E2986" t="str">
        <f>'Liste detaljert wide'!$I$1</f>
        <v>Total utdanningsinsentiv</v>
      </c>
      <c r="F2986" t="str">
        <f t="shared" si="2448"/>
        <v>2017VFM0Total utdanningsinsentiv</v>
      </c>
      <c r="G2986" s="3">
        <f>'Liste detaljert wide'!I286</f>
        <v>0</v>
      </c>
      <c r="H2986" t="str">
        <f>VLOOKUP(E2986,Def!$B$2:$C$15,2,FALSE)</f>
        <v>Total utdanningsinsentiv</v>
      </c>
      <c r="I2986" s="3">
        <f>IF(A2986='Enheter, modell og år'!$F$2-1,0,G2986-VLOOKUP(A2986-1&amp;B2986&amp;C2986&amp;E2986,$F$2:$G$7561,2,FALSE))</f>
        <v>0</v>
      </c>
      <c r="J2986" s="3">
        <f>IF(A2986='Enheter, modell og år'!$F$2-1,0,VLOOKUP(A2986-1&amp;B2986&amp;C2986&amp;E2986,$F$2:$G$7561,2,FALSE))</f>
        <v>0</v>
      </c>
    </row>
    <row r="2987" spans="1:10" x14ac:dyDescent="0.25">
      <c r="A2987">
        <f t="shared" ref="A2987:C2987" si="2488">A2447</f>
        <v>2017</v>
      </c>
      <c r="B2987" t="str">
        <f t="shared" si="2488"/>
        <v>VFM</v>
      </c>
      <c r="C2987">
        <f t="shared" si="2488"/>
        <v>0</v>
      </c>
      <c r="D2987">
        <f>IFERROR(VLOOKUP(C2987,'Enheter, modell og år'!$A$2:$B$31,2,FALSE),0)</f>
        <v>0</v>
      </c>
      <c r="E2987" t="str">
        <f>'Liste detaljert wide'!$I$1</f>
        <v>Total utdanningsinsentiv</v>
      </c>
      <c r="F2987" t="str">
        <f t="shared" si="2448"/>
        <v>2017VFM0Total utdanningsinsentiv</v>
      </c>
      <c r="G2987" s="3">
        <f>'Liste detaljert wide'!I287</f>
        <v>0</v>
      </c>
      <c r="H2987" t="str">
        <f>VLOOKUP(E2987,Def!$B$2:$C$15,2,FALSE)</f>
        <v>Total utdanningsinsentiv</v>
      </c>
      <c r="I2987" s="3">
        <f>IF(A2987='Enheter, modell og år'!$F$2-1,0,G2987-VLOOKUP(A2987-1&amp;B2987&amp;C2987&amp;E2987,$F$2:$G$7561,2,FALSE))</f>
        <v>0</v>
      </c>
      <c r="J2987" s="3">
        <f>IF(A2987='Enheter, modell og år'!$F$2-1,0,VLOOKUP(A2987-1&amp;B2987&amp;C2987&amp;E2987,$F$2:$G$7561,2,FALSE))</f>
        <v>0</v>
      </c>
    </row>
    <row r="2988" spans="1:10" x14ac:dyDescent="0.25">
      <c r="A2988">
        <f t="shared" ref="A2988:C2988" si="2489">A2448</f>
        <v>2017</v>
      </c>
      <c r="B2988" t="str">
        <f t="shared" si="2489"/>
        <v>VFM</v>
      </c>
      <c r="C2988">
        <f t="shared" si="2489"/>
        <v>0</v>
      </c>
      <c r="D2988">
        <f>IFERROR(VLOOKUP(C2988,'Enheter, modell og år'!$A$2:$B$31,2,FALSE),0)</f>
        <v>0</v>
      </c>
      <c r="E2988" t="str">
        <f>'Liste detaljert wide'!$I$1</f>
        <v>Total utdanningsinsentiv</v>
      </c>
      <c r="F2988" t="str">
        <f t="shared" si="2448"/>
        <v>2017VFM0Total utdanningsinsentiv</v>
      </c>
      <c r="G2988" s="3">
        <f>'Liste detaljert wide'!I288</f>
        <v>0</v>
      </c>
      <c r="H2988" t="str">
        <f>VLOOKUP(E2988,Def!$B$2:$C$15,2,FALSE)</f>
        <v>Total utdanningsinsentiv</v>
      </c>
      <c r="I2988" s="3">
        <f>IF(A2988='Enheter, modell og år'!$F$2-1,0,G2988-VLOOKUP(A2988-1&amp;B2988&amp;C2988&amp;E2988,$F$2:$G$7561,2,FALSE))</f>
        <v>0</v>
      </c>
      <c r="J2988" s="3">
        <f>IF(A2988='Enheter, modell og år'!$F$2-1,0,VLOOKUP(A2988-1&amp;B2988&amp;C2988&amp;E2988,$F$2:$G$7561,2,FALSE))</f>
        <v>0</v>
      </c>
    </row>
    <row r="2989" spans="1:10" x14ac:dyDescent="0.25">
      <c r="A2989">
        <f t="shared" ref="A2989:C2989" si="2490">A2449</f>
        <v>2017</v>
      </c>
      <c r="B2989" t="str">
        <f t="shared" si="2490"/>
        <v>VFM</v>
      </c>
      <c r="C2989">
        <f t="shared" si="2490"/>
        <v>0</v>
      </c>
      <c r="D2989">
        <f>IFERROR(VLOOKUP(C2989,'Enheter, modell og år'!$A$2:$B$31,2,FALSE),0)</f>
        <v>0</v>
      </c>
      <c r="E2989" t="str">
        <f>'Liste detaljert wide'!$I$1</f>
        <v>Total utdanningsinsentiv</v>
      </c>
      <c r="F2989" t="str">
        <f t="shared" si="2448"/>
        <v>2017VFM0Total utdanningsinsentiv</v>
      </c>
      <c r="G2989" s="3">
        <f>'Liste detaljert wide'!I289</f>
        <v>0</v>
      </c>
      <c r="H2989" t="str">
        <f>VLOOKUP(E2989,Def!$B$2:$C$15,2,FALSE)</f>
        <v>Total utdanningsinsentiv</v>
      </c>
      <c r="I2989" s="3">
        <f>IF(A2989='Enheter, modell og år'!$F$2-1,0,G2989-VLOOKUP(A2989-1&amp;B2989&amp;C2989&amp;E2989,$F$2:$G$7561,2,FALSE))</f>
        <v>0</v>
      </c>
      <c r="J2989" s="3">
        <f>IF(A2989='Enheter, modell og år'!$F$2-1,0,VLOOKUP(A2989-1&amp;B2989&amp;C2989&amp;E2989,$F$2:$G$7561,2,FALSE))</f>
        <v>0</v>
      </c>
    </row>
    <row r="2990" spans="1:10" x14ac:dyDescent="0.25">
      <c r="A2990">
        <f t="shared" ref="A2990:C2990" si="2491">A2450</f>
        <v>2017</v>
      </c>
      <c r="B2990" t="str">
        <f t="shared" si="2491"/>
        <v>VFM</v>
      </c>
      <c r="C2990">
        <f t="shared" si="2491"/>
        <v>0</v>
      </c>
      <c r="D2990">
        <f>IFERROR(VLOOKUP(C2990,'Enheter, modell og år'!$A$2:$B$31,2,FALSE),0)</f>
        <v>0</v>
      </c>
      <c r="E2990" t="str">
        <f>'Liste detaljert wide'!$I$1</f>
        <v>Total utdanningsinsentiv</v>
      </c>
      <c r="F2990" t="str">
        <f t="shared" si="2448"/>
        <v>2017VFM0Total utdanningsinsentiv</v>
      </c>
      <c r="G2990" s="3">
        <f>'Liste detaljert wide'!I290</f>
        <v>0</v>
      </c>
      <c r="H2990" t="str">
        <f>VLOOKUP(E2990,Def!$B$2:$C$15,2,FALSE)</f>
        <v>Total utdanningsinsentiv</v>
      </c>
      <c r="I2990" s="3">
        <f>IF(A2990='Enheter, modell og år'!$F$2-1,0,G2990-VLOOKUP(A2990-1&amp;B2990&amp;C2990&amp;E2990,$F$2:$G$7561,2,FALSE))</f>
        <v>0</v>
      </c>
      <c r="J2990" s="3">
        <f>IF(A2990='Enheter, modell og år'!$F$2-1,0,VLOOKUP(A2990-1&amp;B2990&amp;C2990&amp;E2990,$F$2:$G$7561,2,FALSE))</f>
        <v>0</v>
      </c>
    </row>
    <row r="2991" spans="1:10" x14ac:dyDescent="0.25">
      <c r="A2991">
        <f t="shared" ref="A2991:C2991" si="2492">A2451</f>
        <v>2017</v>
      </c>
      <c r="B2991" t="str">
        <f t="shared" si="2492"/>
        <v>VFM</v>
      </c>
      <c r="C2991">
        <f t="shared" si="2492"/>
        <v>0</v>
      </c>
      <c r="D2991">
        <f>IFERROR(VLOOKUP(C2991,'Enheter, modell og år'!$A$2:$B$31,2,FALSE),0)</f>
        <v>0</v>
      </c>
      <c r="E2991" t="str">
        <f>'Liste detaljert wide'!$I$1</f>
        <v>Total utdanningsinsentiv</v>
      </c>
      <c r="F2991" t="str">
        <f t="shared" si="2448"/>
        <v>2017VFM0Total utdanningsinsentiv</v>
      </c>
      <c r="G2991" s="3">
        <f>'Liste detaljert wide'!I291</f>
        <v>0</v>
      </c>
      <c r="H2991" t="str">
        <f>VLOOKUP(E2991,Def!$B$2:$C$15,2,FALSE)</f>
        <v>Total utdanningsinsentiv</v>
      </c>
      <c r="I2991" s="3">
        <f>IF(A2991='Enheter, modell og år'!$F$2-1,0,G2991-VLOOKUP(A2991-1&amp;B2991&amp;C2991&amp;E2991,$F$2:$G$7561,2,FALSE))</f>
        <v>0</v>
      </c>
      <c r="J2991" s="3">
        <f>IF(A2991='Enheter, modell og år'!$F$2-1,0,VLOOKUP(A2991-1&amp;B2991&amp;C2991&amp;E2991,$F$2:$G$7561,2,FALSE))</f>
        <v>0</v>
      </c>
    </row>
    <row r="2992" spans="1:10" x14ac:dyDescent="0.25">
      <c r="A2992">
        <f t="shared" ref="A2992:C2992" si="2493">A2452</f>
        <v>2017</v>
      </c>
      <c r="B2992" t="str">
        <f t="shared" si="2493"/>
        <v>VFM</v>
      </c>
      <c r="C2992">
        <f t="shared" si="2493"/>
        <v>0</v>
      </c>
      <c r="D2992">
        <f>IFERROR(VLOOKUP(C2992,'Enheter, modell og år'!$A$2:$B$31,2,FALSE),0)</f>
        <v>0</v>
      </c>
      <c r="E2992" t="str">
        <f>'Liste detaljert wide'!$I$1</f>
        <v>Total utdanningsinsentiv</v>
      </c>
      <c r="F2992" t="str">
        <f t="shared" si="2448"/>
        <v>2017VFM0Total utdanningsinsentiv</v>
      </c>
      <c r="G2992" s="3">
        <f>'Liste detaljert wide'!I292</f>
        <v>0</v>
      </c>
      <c r="H2992" t="str">
        <f>VLOOKUP(E2992,Def!$B$2:$C$15,2,FALSE)</f>
        <v>Total utdanningsinsentiv</v>
      </c>
      <c r="I2992" s="3">
        <f>IF(A2992='Enheter, modell og år'!$F$2-1,0,G2992-VLOOKUP(A2992-1&amp;B2992&amp;C2992&amp;E2992,$F$2:$G$7561,2,FALSE))</f>
        <v>0</v>
      </c>
      <c r="J2992" s="3">
        <f>IF(A2992='Enheter, modell og år'!$F$2-1,0,VLOOKUP(A2992-1&amp;B2992&amp;C2992&amp;E2992,$F$2:$G$7561,2,FALSE))</f>
        <v>0</v>
      </c>
    </row>
    <row r="2993" spans="1:10" x14ac:dyDescent="0.25">
      <c r="A2993">
        <f t="shared" ref="A2993:C2993" si="2494">A2453</f>
        <v>2017</v>
      </c>
      <c r="B2993" t="str">
        <f t="shared" si="2494"/>
        <v>VFM</v>
      </c>
      <c r="C2993">
        <f t="shared" si="2494"/>
        <v>0</v>
      </c>
      <c r="D2993">
        <f>IFERROR(VLOOKUP(C2993,'Enheter, modell og år'!$A$2:$B$31,2,FALSE),0)</f>
        <v>0</v>
      </c>
      <c r="E2993" t="str">
        <f>'Liste detaljert wide'!$I$1</f>
        <v>Total utdanningsinsentiv</v>
      </c>
      <c r="F2993" t="str">
        <f t="shared" si="2448"/>
        <v>2017VFM0Total utdanningsinsentiv</v>
      </c>
      <c r="G2993" s="3">
        <f>'Liste detaljert wide'!I293</f>
        <v>0</v>
      </c>
      <c r="H2993" t="str">
        <f>VLOOKUP(E2993,Def!$B$2:$C$15,2,FALSE)</f>
        <v>Total utdanningsinsentiv</v>
      </c>
      <c r="I2993" s="3">
        <f>IF(A2993='Enheter, modell og år'!$F$2-1,0,G2993-VLOOKUP(A2993-1&amp;B2993&amp;C2993&amp;E2993,$F$2:$G$7561,2,FALSE))</f>
        <v>0</v>
      </c>
      <c r="J2993" s="3">
        <f>IF(A2993='Enheter, modell og år'!$F$2-1,0,VLOOKUP(A2993-1&amp;B2993&amp;C2993&amp;E2993,$F$2:$G$7561,2,FALSE))</f>
        <v>0</v>
      </c>
    </row>
    <row r="2994" spans="1:10" x14ac:dyDescent="0.25">
      <c r="A2994">
        <f t="shared" ref="A2994:C2994" si="2495">A2454</f>
        <v>2017</v>
      </c>
      <c r="B2994" t="str">
        <f t="shared" si="2495"/>
        <v>VFM</v>
      </c>
      <c r="C2994">
        <f t="shared" si="2495"/>
        <v>0</v>
      </c>
      <c r="D2994">
        <f>IFERROR(VLOOKUP(C2994,'Enheter, modell og år'!$A$2:$B$31,2,FALSE),0)</f>
        <v>0</v>
      </c>
      <c r="E2994" t="str">
        <f>'Liste detaljert wide'!$I$1</f>
        <v>Total utdanningsinsentiv</v>
      </c>
      <c r="F2994" t="str">
        <f t="shared" si="2448"/>
        <v>2017VFM0Total utdanningsinsentiv</v>
      </c>
      <c r="G2994" s="3">
        <f>'Liste detaljert wide'!I294</f>
        <v>0</v>
      </c>
      <c r="H2994" t="str">
        <f>VLOOKUP(E2994,Def!$B$2:$C$15,2,FALSE)</f>
        <v>Total utdanningsinsentiv</v>
      </c>
      <c r="I2994" s="3">
        <f>IF(A2994='Enheter, modell og år'!$F$2-1,0,G2994-VLOOKUP(A2994-1&amp;B2994&amp;C2994&amp;E2994,$F$2:$G$7561,2,FALSE))</f>
        <v>0</v>
      </c>
      <c r="J2994" s="3">
        <f>IF(A2994='Enheter, modell og år'!$F$2-1,0,VLOOKUP(A2994-1&amp;B2994&amp;C2994&amp;E2994,$F$2:$G$7561,2,FALSE))</f>
        <v>0</v>
      </c>
    </row>
    <row r="2995" spans="1:10" x14ac:dyDescent="0.25">
      <c r="A2995">
        <f t="shared" ref="A2995:C2995" si="2496">A2455</f>
        <v>2017</v>
      </c>
      <c r="B2995" t="str">
        <f t="shared" si="2496"/>
        <v>VFM</v>
      </c>
      <c r="C2995">
        <f t="shared" si="2496"/>
        <v>0</v>
      </c>
      <c r="D2995">
        <f>IFERROR(VLOOKUP(C2995,'Enheter, modell og år'!$A$2:$B$31,2,FALSE),0)</f>
        <v>0</v>
      </c>
      <c r="E2995" t="str">
        <f>'Liste detaljert wide'!$I$1</f>
        <v>Total utdanningsinsentiv</v>
      </c>
      <c r="F2995" t="str">
        <f t="shared" si="2448"/>
        <v>2017VFM0Total utdanningsinsentiv</v>
      </c>
      <c r="G2995" s="3">
        <f>'Liste detaljert wide'!I295</f>
        <v>0</v>
      </c>
      <c r="H2995" t="str">
        <f>VLOOKUP(E2995,Def!$B$2:$C$15,2,FALSE)</f>
        <v>Total utdanningsinsentiv</v>
      </c>
      <c r="I2995" s="3">
        <f>IF(A2995='Enheter, modell og år'!$F$2-1,0,G2995-VLOOKUP(A2995-1&amp;B2995&amp;C2995&amp;E2995,$F$2:$G$7561,2,FALSE))</f>
        <v>0</v>
      </c>
      <c r="J2995" s="3">
        <f>IF(A2995='Enheter, modell og år'!$F$2-1,0,VLOOKUP(A2995-1&amp;B2995&amp;C2995&amp;E2995,$F$2:$G$7561,2,FALSE))</f>
        <v>0</v>
      </c>
    </row>
    <row r="2996" spans="1:10" x14ac:dyDescent="0.25">
      <c r="A2996">
        <f t="shared" ref="A2996:C2996" si="2497">A2456</f>
        <v>2017</v>
      </c>
      <c r="B2996" t="str">
        <f t="shared" si="2497"/>
        <v>VFM</v>
      </c>
      <c r="C2996">
        <f t="shared" si="2497"/>
        <v>0</v>
      </c>
      <c r="D2996">
        <f>IFERROR(VLOOKUP(C2996,'Enheter, modell og år'!$A$2:$B$31,2,FALSE),0)</f>
        <v>0</v>
      </c>
      <c r="E2996" t="str">
        <f>'Liste detaljert wide'!$I$1</f>
        <v>Total utdanningsinsentiv</v>
      </c>
      <c r="F2996" t="str">
        <f t="shared" si="2448"/>
        <v>2017VFM0Total utdanningsinsentiv</v>
      </c>
      <c r="G2996" s="3">
        <f>'Liste detaljert wide'!I296</f>
        <v>0</v>
      </c>
      <c r="H2996" t="str">
        <f>VLOOKUP(E2996,Def!$B$2:$C$15,2,FALSE)</f>
        <v>Total utdanningsinsentiv</v>
      </c>
      <c r="I2996" s="3">
        <f>IF(A2996='Enheter, modell og år'!$F$2-1,0,G2996-VLOOKUP(A2996-1&amp;B2996&amp;C2996&amp;E2996,$F$2:$G$7561,2,FALSE))</f>
        <v>0</v>
      </c>
      <c r="J2996" s="3">
        <f>IF(A2996='Enheter, modell og år'!$F$2-1,0,VLOOKUP(A2996-1&amp;B2996&amp;C2996&amp;E2996,$F$2:$G$7561,2,FALSE))</f>
        <v>0</v>
      </c>
    </row>
    <row r="2997" spans="1:10" x14ac:dyDescent="0.25">
      <c r="A2997">
        <f t="shared" ref="A2997:C2997" si="2498">A2457</f>
        <v>2017</v>
      </c>
      <c r="B2997" t="str">
        <f t="shared" si="2498"/>
        <v>VFM</v>
      </c>
      <c r="C2997">
        <f t="shared" si="2498"/>
        <v>0</v>
      </c>
      <c r="D2997">
        <f>IFERROR(VLOOKUP(C2997,'Enheter, modell og år'!$A$2:$B$31,2,FALSE),0)</f>
        <v>0</v>
      </c>
      <c r="E2997" t="str">
        <f>'Liste detaljert wide'!$I$1</f>
        <v>Total utdanningsinsentiv</v>
      </c>
      <c r="F2997" t="str">
        <f t="shared" si="2448"/>
        <v>2017VFM0Total utdanningsinsentiv</v>
      </c>
      <c r="G2997" s="3">
        <f>'Liste detaljert wide'!I297</f>
        <v>0</v>
      </c>
      <c r="H2997" t="str">
        <f>VLOOKUP(E2997,Def!$B$2:$C$15,2,FALSE)</f>
        <v>Total utdanningsinsentiv</v>
      </c>
      <c r="I2997" s="3">
        <f>IF(A2997='Enheter, modell og år'!$F$2-1,0,G2997-VLOOKUP(A2997-1&amp;B2997&amp;C2997&amp;E2997,$F$2:$G$7561,2,FALSE))</f>
        <v>0</v>
      </c>
      <c r="J2997" s="3">
        <f>IF(A2997='Enheter, modell og år'!$F$2-1,0,VLOOKUP(A2997-1&amp;B2997&amp;C2997&amp;E2997,$F$2:$G$7561,2,FALSE))</f>
        <v>0</v>
      </c>
    </row>
    <row r="2998" spans="1:10" x14ac:dyDescent="0.25">
      <c r="A2998">
        <f t="shared" ref="A2998:C2998" si="2499">A2458</f>
        <v>2017</v>
      </c>
      <c r="B2998" t="str">
        <f t="shared" si="2499"/>
        <v>VFM</v>
      </c>
      <c r="C2998">
        <f t="shared" si="2499"/>
        <v>0</v>
      </c>
      <c r="D2998">
        <f>IFERROR(VLOOKUP(C2998,'Enheter, modell og år'!$A$2:$B$31,2,FALSE),0)</f>
        <v>0</v>
      </c>
      <c r="E2998" t="str">
        <f>'Liste detaljert wide'!$I$1</f>
        <v>Total utdanningsinsentiv</v>
      </c>
      <c r="F2998" t="str">
        <f t="shared" si="2448"/>
        <v>2017VFM0Total utdanningsinsentiv</v>
      </c>
      <c r="G2998" s="3">
        <f>'Liste detaljert wide'!I298</f>
        <v>0</v>
      </c>
      <c r="H2998" t="str">
        <f>VLOOKUP(E2998,Def!$B$2:$C$15,2,FALSE)</f>
        <v>Total utdanningsinsentiv</v>
      </c>
      <c r="I2998" s="3">
        <f>IF(A2998='Enheter, modell og år'!$F$2-1,0,G2998-VLOOKUP(A2998-1&amp;B2998&amp;C2998&amp;E2998,$F$2:$G$7561,2,FALSE))</f>
        <v>0</v>
      </c>
      <c r="J2998" s="3">
        <f>IF(A2998='Enheter, modell og år'!$F$2-1,0,VLOOKUP(A2998-1&amp;B2998&amp;C2998&amp;E2998,$F$2:$G$7561,2,FALSE))</f>
        <v>0</v>
      </c>
    </row>
    <row r="2999" spans="1:10" x14ac:dyDescent="0.25">
      <c r="A2999">
        <f t="shared" ref="A2999:C2999" si="2500">A2459</f>
        <v>2017</v>
      </c>
      <c r="B2999" t="str">
        <f t="shared" si="2500"/>
        <v>VFM</v>
      </c>
      <c r="C2999">
        <f t="shared" si="2500"/>
        <v>0</v>
      </c>
      <c r="D2999">
        <f>IFERROR(VLOOKUP(C2999,'Enheter, modell og år'!$A$2:$B$31,2,FALSE),0)</f>
        <v>0</v>
      </c>
      <c r="E2999" t="str">
        <f>'Liste detaljert wide'!$I$1</f>
        <v>Total utdanningsinsentiv</v>
      </c>
      <c r="F2999" t="str">
        <f t="shared" si="2448"/>
        <v>2017VFM0Total utdanningsinsentiv</v>
      </c>
      <c r="G2999" s="3">
        <f>'Liste detaljert wide'!I299</f>
        <v>0</v>
      </c>
      <c r="H2999" t="str">
        <f>VLOOKUP(E2999,Def!$B$2:$C$15,2,FALSE)</f>
        <v>Total utdanningsinsentiv</v>
      </c>
      <c r="I2999" s="3">
        <f>IF(A2999='Enheter, modell og år'!$F$2-1,0,G2999-VLOOKUP(A2999-1&amp;B2999&amp;C2999&amp;E2999,$F$2:$G$7561,2,FALSE))</f>
        <v>0</v>
      </c>
      <c r="J2999" s="3">
        <f>IF(A2999='Enheter, modell og år'!$F$2-1,0,VLOOKUP(A2999-1&amp;B2999&amp;C2999&amp;E2999,$F$2:$G$7561,2,FALSE))</f>
        <v>0</v>
      </c>
    </row>
    <row r="3000" spans="1:10" x14ac:dyDescent="0.25">
      <c r="A3000">
        <f t="shared" ref="A3000:C3000" si="2501">A2460</f>
        <v>2017</v>
      </c>
      <c r="B3000" t="str">
        <f t="shared" si="2501"/>
        <v>VFM</v>
      </c>
      <c r="C3000">
        <f t="shared" si="2501"/>
        <v>0</v>
      </c>
      <c r="D3000">
        <f>IFERROR(VLOOKUP(C3000,'Enheter, modell og år'!$A$2:$B$31,2,FALSE),0)</f>
        <v>0</v>
      </c>
      <c r="E3000" t="str">
        <f>'Liste detaljert wide'!$I$1</f>
        <v>Total utdanningsinsentiv</v>
      </c>
      <c r="F3000" t="str">
        <f t="shared" si="2448"/>
        <v>2017VFM0Total utdanningsinsentiv</v>
      </c>
      <c r="G3000" s="3">
        <f>'Liste detaljert wide'!I300</f>
        <v>0</v>
      </c>
      <c r="H3000" t="str">
        <f>VLOOKUP(E3000,Def!$B$2:$C$15,2,FALSE)</f>
        <v>Total utdanningsinsentiv</v>
      </c>
      <c r="I3000" s="3">
        <f>IF(A3000='Enheter, modell og år'!$F$2-1,0,G3000-VLOOKUP(A3000-1&amp;B3000&amp;C3000&amp;E3000,$F$2:$G$7561,2,FALSE))</f>
        <v>0</v>
      </c>
      <c r="J3000" s="3">
        <f>IF(A3000='Enheter, modell og år'!$F$2-1,0,VLOOKUP(A3000-1&amp;B3000&amp;C3000&amp;E3000,$F$2:$G$7561,2,FALSE))</f>
        <v>0</v>
      </c>
    </row>
    <row r="3001" spans="1:10" x14ac:dyDescent="0.25">
      <c r="A3001">
        <f t="shared" ref="A3001:C3001" si="2502">A2461</f>
        <v>2017</v>
      </c>
      <c r="B3001" t="str">
        <f t="shared" si="2502"/>
        <v>VFM</v>
      </c>
      <c r="C3001">
        <f t="shared" si="2502"/>
        <v>0</v>
      </c>
      <c r="D3001">
        <f>IFERROR(VLOOKUP(C3001,'Enheter, modell og år'!$A$2:$B$31,2,FALSE),0)</f>
        <v>0</v>
      </c>
      <c r="E3001" t="str">
        <f>'Liste detaljert wide'!$I$1</f>
        <v>Total utdanningsinsentiv</v>
      </c>
      <c r="F3001" t="str">
        <f t="shared" si="2448"/>
        <v>2017VFM0Total utdanningsinsentiv</v>
      </c>
      <c r="G3001" s="3">
        <f>'Liste detaljert wide'!I301</f>
        <v>0</v>
      </c>
      <c r="H3001" t="str">
        <f>VLOOKUP(E3001,Def!$B$2:$C$15,2,FALSE)</f>
        <v>Total utdanningsinsentiv</v>
      </c>
      <c r="I3001" s="3">
        <f>IF(A3001='Enheter, modell og år'!$F$2-1,0,G3001-VLOOKUP(A3001-1&amp;B3001&amp;C3001&amp;E3001,$F$2:$G$7561,2,FALSE))</f>
        <v>0</v>
      </c>
      <c r="J3001" s="3">
        <f>IF(A3001='Enheter, modell og år'!$F$2-1,0,VLOOKUP(A3001-1&amp;B3001&amp;C3001&amp;E3001,$F$2:$G$7561,2,FALSE))</f>
        <v>0</v>
      </c>
    </row>
    <row r="3002" spans="1:10" x14ac:dyDescent="0.25">
      <c r="A3002">
        <f t="shared" ref="A3002:C3002" si="2503">A2462</f>
        <v>2018</v>
      </c>
      <c r="B3002" t="str">
        <f t="shared" si="2503"/>
        <v>VFM</v>
      </c>
      <c r="C3002">
        <f t="shared" si="2503"/>
        <v>0</v>
      </c>
      <c r="D3002">
        <f>IFERROR(VLOOKUP(C3002,'Enheter, modell og år'!$A$2:$B$31,2,FALSE),0)</f>
        <v>0</v>
      </c>
      <c r="E3002" t="str">
        <f>'Liste detaljert wide'!$I$1</f>
        <v>Total utdanningsinsentiv</v>
      </c>
      <c r="F3002" t="str">
        <f t="shared" si="2448"/>
        <v>2018VFM0Total utdanningsinsentiv</v>
      </c>
      <c r="G3002" s="3">
        <f>'Liste detaljert wide'!I302</f>
        <v>0</v>
      </c>
      <c r="H3002" t="str">
        <f>VLOOKUP(E3002,Def!$B$2:$C$15,2,FALSE)</f>
        <v>Total utdanningsinsentiv</v>
      </c>
      <c r="I3002" s="3">
        <f>IF(A3002='Enheter, modell og år'!$F$2-1,0,G3002-VLOOKUP(A3002-1&amp;B3002&amp;C3002&amp;E3002,$F$2:$G$7561,2,FALSE))</f>
        <v>0</v>
      </c>
      <c r="J3002" s="3">
        <f>IF(A3002='Enheter, modell og år'!$F$2-1,0,VLOOKUP(A3002-1&amp;B3002&amp;C3002&amp;E3002,$F$2:$G$7561,2,FALSE))</f>
        <v>0</v>
      </c>
    </row>
    <row r="3003" spans="1:10" x14ac:dyDescent="0.25">
      <c r="A3003">
        <f t="shared" ref="A3003:C3003" si="2504">A2463</f>
        <v>2018</v>
      </c>
      <c r="B3003" t="str">
        <f t="shared" si="2504"/>
        <v>VFM</v>
      </c>
      <c r="C3003">
        <f t="shared" si="2504"/>
        <v>0</v>
      </c>
      <c r="D3003">
        <f>IFERROR(VLOOKUP(C3003,'Enheter, modell og år'!$A$2:$B$31,2,FALSE),0)</f>
        <v>0</v>
      </c>
      <c r="E3003" t="str">
        <f>'Liste detaljert wide'!$I$1</f>
        <v>Total utdanningsinsentiv</v>
      </c>
      <c r="F3003" t="str">
        <f t="shared" si="2448"/>
        <v>2018VFM0Total utdanningsinsentiv</v>
      </c>
      <c r="G3003" s="3">
        <f>'Liste detaljert wide'!I303</f>
        <v>0</v>
      </c>
      <c r="H3003" t="str">
        <f>VLOOKUP(E3003,Def!$B$2:$C$15,2,FALSE)</f>
        <v>Total utdanningsinsentiv</v>
      </c>
      <c r="I3003" s="3">
        <f>IF(A3003='Enheter, modell og år'!$F$2-1,0,G3003-VLOOKUP(A3003-1&amp;B3003&amp;C3003&amp;E3003,$F$2:$G$7561,2,FALSE))</f>
        <v>0</v>
      </c>
      <c r="J3003" s="3">
        <f>IF(A3003='Enheter, modell og år'!$F$2-1,0,VLOOKUP(A3003-1&amp;B3003&amp;C3003&amp;E3003,$F$2:$G$7561,2,FALSE))</f>
        <v>0</v>
      </c>
    </row>
    <row r="3004" spans="1:10" x14ac:dyDescent="0.25">
      <c r="A3004">
        <f t="shared" ref="A3004:C3004" si="2505">A2464</f>
        <v>2018</v>
      </c>
      <c r="B3004" t="str">
        <f t="shared" si="2505"/>
        <v>VFM</v>
      </c>
      <c r="C3004">
        <f t="shared" si="2505"/>
        <v>0</v>
      </c>
      <c r="D3004">
        <f>IFERROR(VLOOKUP(C3004,'Enheter, modell og år'!$A$2:$B$31,2,FALSE),0)</f>
        <v>0</v>
      </c>
      <c r="E3004" t="str">
        <f>'Liste detaljert wide'!$I$1</f>
        <v>Total utdanningsinsentiv</v>
      </c>
      <c r="F3004" t="str">
        <f t="shared" si="2448"/>
        <v>2018VFM0Total utdanningsinsentiv</v>
      </c>
      <c r="G3004" s="3">
        <f>'Liste detaljert wide'!I304</f>
        <v>0</v>
      </c>
      <c r="H3004" t="str">
        <f>VLOOKUP(E3004,Def!$B$2:$C$15,2,FALSE)</f>
        <v>Total utdanningsinsentiv</v>
      </c>
      <c r="I3004" s="3">
        <f>IF(A3004='Enheter, modell og år'!$F$2-1,0,G3004-VLOOKUP(A3004-1&amp;B3004&amp;C3004&amp;E3004,$F$2:$G$7561,2,FALSE))</f>
        <v>0</v>
      </c>
      <c r="J3004" s="3">
        <f>IF(A3004='Enheter, modell og år'!$F$2-1,0,VLOOKUP(A3004-1&amp;B3004&amp;C3004&amp;E3004,$F$2:$G$7561,2,FALSE))</f>
        <v>0</v>
      </c>
    </row>
    <row r="3005" spans="1:10" x14ac:dyDescent="0.25">
      <c r="A3005">
        <f t="shared" ref="A3005:C3005" si="2506">A2465</f>
        <v>2018</v>
      </c>
      <c r="B3005" t="str">
        <f t="shared" si="2506"/>
        <v>VFM</v>
      </c>
      <c r="C3005">
        <f t="shared" si="2506"/>
        <v>0</v>
      </c>
      <c r="D3005">
        <f>IFERROR(VLOOKUP(C3005,'Enheter, modell og år'!$A$2:$B$31,2,FALSE),0)</f>
        <v>0</v>
      </c>
      <c r="E3005" t="str">
        <f>'Liste detaljert wide'!$I$1</f>
        <v>Total utdanningsinsentiv</v>
      </c>
      <c r="F3005" t="str">
        <f t="shared" si="2448"/>
        <v>2018VFM0Total utdanningsinsentiv</v>
      </c>
      <c r="G3005" s="3">
        <f>'Liste detaljert wide'!I305</f>
        <v>0</v>
      </c>
      <c r="H3005" t="str">
        <f>VLOOKUP(E3005,Def!$B$2:$C$15,2,FALSE)</f>
        <v>Total utdanningsinsentiv</v>
      </c>
      <c r="I3005" s="3">
        <f>IF(A3005='Enheter, modell og år'!$F$2-1,0,G3005-VLOOKUP(A3005-1&amp;B3005&amp;C3005&amp;E3005,$F$2:$G$7561,2,FALSE))</f>
        <v>0</v>
      </c>
      <c r="J3005" s="3">
        <f>IF(A3005='Enheter, modell og år'!$F$2-1,0,VLOOKUP(A3005-1&amp;B3005&amp;C3005&amp;E3005,$F$2:$G$7561,2,FALSE))</f>
        <v>0</v>
      </c>
    </row>
    <row r="3006" spans="1:10" x14ac:dyDescent="0.25">
      <c r="A3006">
        <f t="shared" ref="A3006:C3006" si="2507">A2466</f>
        <v>2018</v>
      </c>
      <c r="B3006" t="str">
        <f t="shared" si="2507"/>
        <v>VFM</v>
      </c>
      <c r="C3006">
        <f t="shared" si="2507"/>
        <v>0</v>
      </c>
      <c r="D3006">
        <f>IFERROR(VLOOKUP(C3006,'Enheter, modell og år'!$A$2:$B$31,2,FALSE),0)</f>
        <v>0</v>
      </c>
      <c r="E3006" t="str">
        <f>'Liste detaljert wide'!$I$1</f>
        <v>Total utdanningsinsentiv</v>
      </c>
      <c r="F3006" t="str">
        <f t="shared" si="2448"/>
        <v>2018VFM0Total utdanningsinsentiv</v>
      </c>
      <c r="G3006" s="3">
        <f>'Liste detaljert wide'!I306</f>
        <v>0</v>
      </c>
      <c r="H3006" t="str">
        <f>VLOOKUP(E3006,Def!$B$2:$C$15,2,FALSE)</f>
        <v>Total utdanningsinsentiv</v>
      </c>
      <c r="I3006" s="3">
        <f>IF(A3006='Enheter, modell og år'!$F$2-1,0,G3006-VLOOKUP(A3006-1&amp;B3006&amp;C3006&amp;E3006,$F$2:$G$7561,2,FALSE))</f>
        <v>0</v>
      </c>
      <c r="J3006" s="3">
        <f>IF(A3006='Enheter, modell og år'!$F$2-1,0,VLOOKUP(A3006-1&amp;B3006&amp;C3006&amp;E3006,$F$2:$G$7561,2,FALSE))</f>
        <v>0</v>
      </c>
    </row>
    <row r="3007" spans="1:10" x14ac:dyDescent="0.25">
      <c r="A3007">
        <f t="shared" ref="A3007:C3007" si="2508">A2467</f>
        <v>2018</v>
      </c>
      <c r="B3007" t="str">
        <f t="shared" si="2508"/>
        <v>VFM</v>
      </c>
      <c r="C3007">
        <f t="shared" si="2508"/>
        <v>0</v>
      </c>
      <c r="D3007">
        <f>IFERROR(VLOOKUP(C3007,'Enheter, modell og år'!$A$2:$B$31,2,FALSE),0)</f>
        <v>0</v>
      </c>
      <c r="E3007" t="str">
        <f>'Liste detaljert wide'!$I$1</f>
        <v>Total utdanningsinsentiv</v>
      </c>
      <c r="F3007" t="str">
        <f t="shared" si="2448"/>
        <v>2018VFM0Total utdanningsinsentiv</v>
      </c>
      <c r="G3007" s="3">
        <f>'Liste detaljert wide'!I307</f>
        <v>0</v>
      </c>
      <c r="H3007" t="str">
        <f>VLOOKUP(E3007,Def!$B$2:$C$15,2,FALSE)</f>
        <v>Total utdanningsinsentiv</v>
      </c>
      <c r="I3007" s="3">
        <f>IF(A3007='Enheter, modell og år'!$F$2-1,0,G3007-VLOOKUP(A3007-1&amp;B3007&amp;C3007&amp;E3007,$F$2:$G$7561,2,FALSE))</f>
        <v>0</v>
      </c>
      <c r="J3007" s="3">
        <f>IF(A3007='Enheter, modell og år'!$F$2-1,0,VLOOKUP(A3007-1&amp;B3007&amp;C3007&amp;E3007,$F$2:$G$7561,2,FALSE))</f>
        <v>0</v>
      </c>
    </row>
    <row r="3008" spans="1:10" x14ac:dyDescent="0.25">
      <c r="A3008">
        <f t="shared" ref="A3008:C3008" si="2509">A2468</f>
        <v>2018</v>
      </c>
      <c r="B3008" t="str">
        <f t="shared" si="2509"/>
        <v>VFM</v>
      </c>
      <c r="C3008">
        <f t="shared" si="2509"/>
        <v>0</v>
      </c>
      <c r="D3008">
        <f>IFERROR(VLOOKUP(C3008,'Enheter, modell og år'!$A$2:$B$31,2,FALSE),0)</f>
        <v>0</v>
      </c>
      <c r="E3008" t="str">
        <f>'Liste detaljert wide'!$I$1</f>
        <v>Total utdanningsinsentiv</v>
      </c>
      <c r="F3008" t="str">
        <f t="shared" si="2448"/>
        <v>2018VFM0Total utdanningsinsentiv</v>
      </c>
      <c r="G3008" s="3">
        <f>'Liste detaljert wide'!I308</f>
        <v>0</v>
      </c>
      <c r="H3008" t="str">
        <f>VLOOKUP(E3008,Def!$B$2:$C$15,2,FALSE)</f>
        <v>Total utdanningsinsentiv</v>
      </c>
      <c r="I3008" s="3">
        <f>IF(A3008='Enheter, modell og år'!$F$2-1,0,G3008-VLOOKUP(A3008-1&amp;B3008&amp;C3008&amp;E3008,$F$2:$G$7561,2,FALSE))</f>
        <v>0</v>
      </c>
      <c r="J3008" s="3">
        <f>IF(A3008='Enheter, modell og år'!$F$2-1,0,VLOOKUP(A3008-1&amp;B3008&amp;C3008&amp;E3008,$F$2:$G$7561,2,FALSE))</f>
        <v>0</v>
      </c>
    </row>
    <row r="3009" spans="1:10" x14ac:dyDescent="0.25">
      <c r="A3009">
        <f t="shared" ref="A3009:C3009" si="2510">A2469</f>
        <v>2018</v>
      </c>
      <c r="B3009" t="str">
        <f t="shared" si="2510"/>
        <v>VFM</v>
      </c>
      <c r="C3009">
        <f t="shared" si="2510"/>
        <v>0</v>
      </c>
      <c r="D3009">
        <f>IFERROR(VLOOKUP(C3009,'Enheter, modell og år'!$A$2:$B$31,2,FALSE),0)</f>
        <v>0</v>
      </c>
      <c r="E3009" t="str">
        <f>'Liste detaljert wide'!$I$1</f>
        <v>Total utdanningsinsentiv</v>
      </c>
      <c r="F3009" t="str">
        <f t="shared" si="2448"/>
        <v>2018VFM0Total utdanningsinsentiv</v>
      </c>
      <c r="G3009" s="3">
        <f>'Liste detaljert wide'!I309</f>
        <v>0</v>
      </c>
      <c r="H3009" t="str">
        <f>VLOOKUP(E3009,Def!$B$2:$C$15,2,FALSE)</f>
        <v>Total utdanningsinsentiv</v>
      </c>
      <c r="I3009" s="3">
        <f>IF(A3009='Enheter, modell og år'!$F$2-1,0,G3009-VLOOKUP(A3009-1&amp;B3009&amp;C3009&amp;E3009,$F$2:$G$7561,2,FALSE))</f>
        <v>0</v>
      </c>
      <c r="J3009" s="3">
        <f>IF(A3009='Enheter, modell og år'!$F$2-1,0,VLOOKUP(A3009-1&amp;B3009&amp;C3009&amp;E3009,$F$2:$G$7561,2,FALSE))</f>
        <v>0</v>
      </c>
    </row>
    <row r="3010" spans="1:10" x14ac:dyDescent="0.25">
      <c r="A3010">
        <f t="shared" ref="A3010:C3010" si="2511">A2470</f>
        <v>2018</v>
      </c>
      <c r="B3010" t="str">
        <f t="shared" si="2511"/>
        <v>VFM</v>
      </c>
      <c r="C3010">
        <f t="shared" si="2511"/>
        <v>0</v>
      </c>
      <c r="D3010">
        <f>IFERROR(VLOOKUP(C3010,'Enheter, modell og år'!$A$2:$B$31,2,FALSE),0)</f>
        <v>0</v>
      </c>
      <c r="E3010" t="str">
        <f>'Liste detaljert wide'!$I$1</f>
        <v>Total utdanningsinsentiv</v>
      </c>
      <c r="F3010" t="str">
        <f t="shared" si="2448"/>
        <v>2018VFM0Total utdanningsinsentiv</v>
      </c>
      <c r="G3010" s="3">
        <f>'Liste detaljert wide'!I310</f>
        <v>0</v>
      </c>
      <c r="H3010" t="str">
        <f>VLOOKUP(E3010,Def!$B$2:$C$15,2,FALSE)</f>
        <v>Total utdanningsinsentiv</v>
      </c>
      <c r="I3010" s="3">
        <f>IF(A3010='Enheter, modell og år'!$F$2-1,0,G3010-VLOOKUP(A3010-1&amp;B3010&amp;C3010&amp;E3010,$F$2:$G$7561,2,FALSE))</f>
        <v>0</v>
      </c>
      <c r="J3010" s="3">
        <f>IF(A3010='Enheter, modell og år'!$F$2-1,0,VLOOKUP(A3010-1&amp;B3010&amp;C3010&amp;E3010,$F$2:$G$7561,2,FALSE))</f>
        <v>0</v>
      </c>
    </row>
    <row r="3011" spans="1:10" x14ac:dyDescent="0.25">
      <c r="A3011">
        <f t="shared" ref="A3011:C3011" si="2512">A2471</f>
        <v>2018</v>
      </c>
      <c r="B3011" t="str">
        <f t="shared" si="2512"/>
        <v>VFM</v>
      </c>
      <c r="C3011">
        <f t="shared" si="2512"/>
        <v>0</v>
      </c>
      <c r="D3011">
        <f>IFERROR(VLOOKUP(C3011,'Enheter, modell og år'!$A$2:$B$31,2,FALSE),0)</f>
        <v>0</v>
      </c>
      <c r="E3011" t="str">
        <f>'Liste detaljert wide'!$I$1</f>
        <v>Total utdanningsinsentiv</v>
      </c>
      <c r="F3011" t="str">
        <f t="shared" ref="F3011:F3074" si="2513">A3011&amp;B3011&amp;C3011&amp;E3011</f>
        <v>2018VFM0Total utdanningsinsentiv</v>
      </c>
      <c r="G3011" s="3">
        <f>'Liste detaljert wide'!I311</f>
        <v>0</v>
      </c>
      <c r="H3011" t="str">
        <f>VLOOKUP(E3011,Def!$B$2:$C$15,2,FALSE)</f>
        <v>Total utdanningsinsentiv</v>
      </c>
      <c r="I3011" s="3">
        <f>IF(A3011='Enheter, modell og år'!$F$2-1,0,G3011-VLOOKUP(A3011-1&amp;B3011&amp;C3011&amp;E3011,$F$2:$G$7561,2,FALSE))</f>
        <v>0</v>
      </c>
      <c r="J3011" s="3">
        <f>IF(A3011='Enheter, modell og år'!$F$2-1,0,VLOOKUP(A3011-1&amp;B3011&amp;C3011&amp;E3011,$F$2:$G$7561,2,FALSE))</f>
        <v>0</v>
      </c>
    </row>
    <row r="3012" spans="1:10" x14ac:dyDescent="0.25">
      <c r="A3012">
        <f t="shared" ref="A3012:C3012" si="2514">A2472</f>
        <v>2018</v>
      </c>
      <c r="B3012" t="str">
        <f t="shared" si="2514"/>
        <v>VFM</v>
      </c>
      <c r="C3012">
        <f t="shared" si="2514"/>
        <v>0</v>
      </c>
      <c r="D3012">
        <f>IFERROR(VLOOKUP(C3012,'Enheter, modell og år'!$A$2:$B$31,2,FALSE),0)</f>
        <v>0</v>
      </c>
      <c r="E3012" t="str">
        <f>'Liste detaljert wide'!$I$1</f>
        <v>Total utdanningsinsentiv</v>
      </c>
      <c r="F3012" t="str">
        <f t="shared" si="2513"/>
        <v>2018VFM0Total utdanningsinsentiv</v>
      </c>
      <c r="G3012" s="3">
        <f>'Liste detaljert wide'!I312</f>
        <v>0</v>
      </c>
      <c r="H3012" t="str">
        <f>VLOOKUP(E3012,Def!$B$2:$C$15,2,FALSE)</f>
        <v>Total utdanningsinsentiv</v>
      </c>
      <c r="I3012" s="3">
        <f>IF(A3012='Enheter, modell og år'!$F$2-1,0,G3012-VLOOKUP(A3012-1&amp;B3012&amp;C3012&amp;E3012,$F$2:$G$7561,2,FALSE))</f>
        <v>0</v>
      </c>
      <c r="J3012" s="3">
        <f>IF(A3012='Enheter, modell og år'!$F$2-1,0,VLOOKUP(A3012-1&amp;B3012&amp;C3012&amp;E3012,$F$2:$G$7561,2,FALSE))</f>
        <v>0</v>
      </c>
    </row>
    <row r="3013" spans="1:10" x14ac:dyDescent="0.25">
      <c r="A3013">
        <f t="shared" ref="A3013:C3013" si="2515">A2473</f>
        <v>2018</v>
      </c>
      <c r="B3013" t="str">
        <f t="shared" si="2515"/>
        <v>VFM</v>
      </c>
      <c r="C3013">
        <f t="shared" si="2515"/>
        <v>0</v>
      </c>
      <c r="D3013">
        <f>IFERROR(VLOOKUP(C3013,'Enheter, modell og år'!$A$2:$B$31,2,FALSE),0)</f>
        <v>0</v>
      </c>
      <c r="E3013" t="str">
        <f>'Liste detaljert wide'!$I$1</f>
        <v>Total utdanningsinsentiv</v>
      </c>
      <c r="F3013" t="str">
        <f t="shared" si="2513"/>
        <v>2018VFM0Total utdanningsinsentiv</v>
      </c>
      <c r="G3013" s="3">
        <f>'Liste detaljert wide'!I313</f>
        <v>0</v>
      </c>
      <c r="H3013" t="str">
        <f>VLOOKUP(E3013,Def!$B$2:$C$15,2,FALSE)</f>
        <v>Total utdanningsinsentiv</v>
      </c>
      <c r="I3013" s="3">
        <f>IF(A3013='Enheter, modell og år'!$F$2-1,0,G3013-VLOOKUP(A3013-1&amp;B3013&amp;C3013&amp;E3013,$F$2:$G$7561,2,FALSE))</f>
        <v>0</v>
      </c>
      <c r="J3013" s="3">
        <f>IF(A3013='Enheter, modell og år'!$F$2-1,0,VLOOKUP(A3013-1&amp;B3013&amp;C3013&amp;E3013,$F$2:$G$7561,2,FALSE))</f>
        <v>0</v>
      </c>
    </row>
    <row r="3014" spans="1:10" x14ac:dyDescent="0.25">
      <c r="A3014">
        <f t="shared" ref="A3014:C3014" si="2516">A2474</f>
        <v>2018</v>
      </c>
      <c r="B3014" t="str">
        <f t="shared" si="2516"/>
        <v>VFM</v>
      </c>
      <c r="C3014">
        <f t="shared" si="2516"/>
        <v>0</v>
      </c>
      <c r="D3014">
        <f>IFERROR(VLOOKUP(C3014,'Enheter, modell og år'!$A$2:$B$31,2,FALSE),0)</f>
        <v>0</v>
      </c>
      <c r="E3014" t="str">
        <f>'Liste detaljert wide'!$I$1</f>
        <v>Total utdanningsinsentiv</v>
      </c>
      <c r="F3014" t="str">
        <f t="shared" si="2513"/>
        <v>2018VFM0Total utdanningsinsentiv</v>
      </c>
      <c r="G3014" s="3">
        <f>'Liste detaljert wide'!I314</f>
        <v>0</v>
      </c>
      <c r="H3014" t="str">
        <f>VLOOKUP(E3014,Def!$B$2:$C$15,2,FALSE)</f>
        <v>Total utdanningsinsentiv</v>
      </c>
      <c r="I3014" s="3">
        <f>IF(A3014='Enheter, modell og år'!$F$2-1,0,G3014-VLOOKUP(A3014-1&amp;B3014&amp;C3014&amp;E3014,$F$2:$G$7561,2,FALSE))</f>
        <v>0</v>
      </c>
      <c r="J3014" s="3">
        <f>IF(A3014='Enheter, modell og år'!$F$2-1,0,VLOOKUP(A3014-1&amp;B3014&amp;C3014&amp;E3014,$F$2:$G$7561,2,FALSE))</f>
        <v>0</v>
      </c>
    </row>
    <row r="3015" spans="1:10" x14ac:dyDescent="0.25">
      <c r="A3015">
        <f t="shared" ref="A3015:C3015" si="2517">A2475</f>
        <v>2018</v>
      </c>
      <c r="B3015" t="str">
        <f t="shared" si="2517"/>
        <v>VFM</v>
      </c>
      <c r="C3015">
        <f t="shared" si="2517"/>
        <v>0</v>
      </c>
      <c r="D3015">
        <f>IFERROR(VLOOKUP(C3015,'Enheter, modell og år'!$A$2:$B$31,2,FALSE),0)</f>
        <v>0</v>
      </c>
      <c r="E3015" t="str">
        <f>'Liste detaljert wide'!$I$1</f>
        <v>Total utdanningsinsentiv</v>
      </c>
      <c r="F3015" t="str">
        <f t="shared" si="2513"/>
        <v>2018VFM0Total utdanningsinsentiv</v>
      </c>
      <c r="G3015" s="3">
        <f>'Liste detaljert wide'!I315</f>
        <v>0</v>
      </c>
      <c r="H3015" t="str">
        <f>VLOOKUP(E3015,Def!$B$2:$C$15,2,FALSE)</f>
        <v>Total utdanningsinsentiv</v>
      </c>
      <c r="I3015" s="3">
        <f>IF(A3015='Enheter, modell og år'!$F$2-1,0,G3015-VLOOKUP(A3015-1&amp;B3015&amp;C3015&amp;E3015,$F$2:$G$7561,2,FALSE))</f>
        <v>0</v>
      </c>
      <c r="J3015" s="3">
        <f>IF(A3015='Enheter, modell og år'!$F$2-1,0,VLOOKUP(A3015-1&amp;B3015&amp;C3015&amp;E3015,$F$2:$G$7561,2,FALSE))</f>
        <v>0</v>
      </c>
    </row>
    <row r="3016" spans="1:10" x14ac:dyDescent="0.25">
      <c r="A3016">
        <f t="shared" ref="A3016:C3016" si="2518">A2476</f>
        <v>2018</v>
      </c>
      <c r="B3016" t="str">
        <f t="shared" si="2518"/>
        <v>VFM</v>
      </c>
      <c r="C3016">
        <f t="shared" si="2518"/>
        <v>0</v>
      </c>
      <c r="D3016">
        <f>IFERROR(VLOOKUP(C3016,'Enheter, modell og år'!$A$2:$B$31,2,FALSE),0)</f>
        <v>0</v>
      </c>
      <c r="E3016" t="str">
        <f>'Liste detaljert wide'!$I$1</f>
        <v>Total utdanningsinsentiv</v>
      </c>
      <c r="F3016" t="str">
        <f t="shared" si="2513"/>
        <v>2018VFM0Total utdanningsinsentiv</v>
      </c>
      <c r="G3016" s="3">
        <f>'Liste detaljert wide'!I316</f>
        <v>0</v>
      </c>
      <c r="H3016" t="str">
        <f>VLOOKUP(E3016,Def!$B$2:$C$15,2,FALSE)</f>
        <v>Total utdanningsinsentiv</v>
      </c>
      <c r="I3016" s="3">
        <f>IF(A3016='Enheter, modell og år'!$F$2-1,0,G3016-VLOOKUP(A3016-1&amp;B3016&amp;C3016&amp;E3016,$F$2:$G$7561,2,FALSE))</f>
        <v>0</v>
      </c>
      <c r="J3016" s="3">
        <f>IF(A3016='Enheter, modell og år'!$F$2-1,0,VLOOKUP(A3016-1&amp;B3016&amp;C3016&amp;E3016,$F$2:$G$7561,2,FALSE))</f>
        <v>0</v>
      </c>
    </row>
    <row r="3017" spans="1:10" x14ac:dyDescent="0.25">
      <c r="A3017">
        <f t="shared" ref="A3017:C3017" si="2519">A2477</f>
        <v>2018</v>
      </c>
      <c r="B3017" t="str">
        <f t="shared" si="2519"/>
        <v>VFM</v>
      </c>
      <c r="C3017">
        <f t="shared" si="2519"/>
        <v>0</v>
      </c>
      <c r="D3017">
        <f>IFERROR(VLOOKUP(C3017,'Enheter, modell og år'!$A$2:$B$31,2,FALSE),0)</f>
        <v>0</v>
      </c>
      <c r="E3017" t="str">
        <f>'Liste detaljert wide'!$I$1</f>
        <v>Total utdanningsinsentiv</v>
      </c>
      <c r="F3017" t="str">
        <f t="shared" si="2513"/>
        <v>2018VFM0Total utdanningsinsentiv</v>
      </c>
      <c r="G3017" s="3">
        <f>'Liste detaljert wide'!I317</f>
        <v>0</v>
      </c>
      <c r="H3017" t="str">
        <f>VLOOKUP(E3017,Def!$B$2:$C$15,2,FALSE)</f>
        <v>Total utdanningsinsentiv</v>
      </c>
      <c r="I3017" s="3">
        <f>IF(A3017='Enheter, modell og år'!$F$2-1,0,G3017-VLOOKUP(A3017-1&amp;B3017&amp;C3017&amp;E3017,$F$2:$G$7561,2,FALSE))</f>
        <v>0</v>
      </c>
      <c r="J3017" s="3">
        <f>IF(A3017='Enheter, modell og år'!$F$2-1,0,VLOOKUP(A3017-1&amp;B3017&amp;C3017&amp;E3017,$F$2:$G$7561,2,FALSE))</f>
        <v>0</v>
      </c>
    </row>
    <row r="3018" spans="1:10" x14ac:dyDescent="0.25">
      <c r="A3018">
        <f t="shared" ref="A3018:C3018" si="2520">A2478</f>
        <v>2018</v>
      </c>
      <c r="B3018" t="str">
        <f t="shared" si="2520"/>
        <v>VFM</v>
      </c>
      <c r="C3018">
        <f t="shared" si="2520"/>
        <v>0</v>
      </c>
      <c r="D3018">
        <f>IFERROR(VLOOKUP(C3018,'Enheter, modell og år'!$A$2:$B$31,2,FALSE),0)</f>
        <v>0</v>
      </c>
      <c r="E3018" t="str">
        <f>'Liste detaljert wide'!$I$1</f>
        <v>Total utdanningsinsentiv</v>
      </c>
      <c r="F3018" t="str">
        <f t="shared" si="2513"/>
        <v>2018VFM0Total utdanningsinsentiv</v>
      </c>
      <c r="G3018" s="3">
        <f>'Liste detaljert wide'!I318</f>
        <v>0</v>
      </c>
      <c r="H3018" t="str">
        <f>VLOOKUP(E3018,Def!$B$2:$C$15,2,FALSE)</f>
        <v>Total utdanningsinsentiv</v>
      </c>
      <c r="I3018" s="3">
        <f>IF(A3018='Enheter, modell og år'!$F$2-1,0,G3018-VLOOKUP(A3018-1&amp;B3018&amp;C3018&amp;E3018,$F$2:$G$7561,2,FALSE))</f>
        <v>0</v>
      </c>
      <c r="J3018" s="3">
        <f>IF(A3018='Enheter, modell og år'!$F$2-1,0,VLOOKUP(A3018-1&amp;B3018&amp;C3018&amp;E3018,$F$2:$G$7561,2,FALSE))</f>
        <v>0</v>
      </c>
    </row>
    <row r="3019" spans="1:10" x14ac:dyDescent="0.25">
      <c r="A3019">
        <f t="shared" ref="A3019:C3019" si="2521">A2479</f>
        <v>2018</v>
      </c>
      <c r="B3019" t="str">
        <f t="shared" si="2521"/>
        <v>VFM</v>
      </c>
      <c r="C3019">
        <f t="shared" si="2521"/>
        <v>0</v>
      </c>
      <c r="D3019">
        <f>IFERROR(VLOOKUP(C3019,'Enheter, modell og år'!$A$2:$B$31,2,FALSE),0)</f>
        <v>0</v>
      </c>
      <c r="E3019" t="str">
        <f>'Liste detaljert wide'!$I$1</f>
        <v>Total utdanningsinsentiv</v>
      </c>
      <c r="F3019" t="str">
        <f t="shared" si="2513"/>
        <v>2018VFM0Total utdanningsinsentiv</v>
      </c>
      <c r="G3019" s="3">
        <f>'Liste detaljert wide'!I319</f>
        <v>0</v>
      </c>
      <c r="H3019" t="str">
        <f>VLOOKUP(E3019,Def!$B$2:$C$15,2,FALSE)</f>
        <v>Total utdanningsinsentiv</v>
      </c>
      <c r="I3019" s="3">
        <f>IF(A3019='Enheter, modell og år'!$F$2-1,0,G3019-VLOOKUP(A3019-1&amp;B3019&amp;C3019&amp;E3019,$F$2:$G$7561,2,FALSE))</f>
        <v>0</v>
      </c>
      <c r="J3019" s="3">
        <f>IF(A3019='Enheter, modell og år'!$F$2-1,0,VLOOKUP(A3019-1&amp;B3019&amp;C3019&amp;E3019,$F$2:$G$7561,2,FALSE))</f>
        <v>0</v>
      </c>
    </row>
    <row r="3020" spans="1:10" x14ac:dyDescent="0.25">
      <c r="A3020">
        <f t="shared" ref="A3020:C3020" si="2522">A2480</f>
        <v>2018</v>
      </c>
      <c r="B3020" t="str">
        <f t="shared" si="2522"/>
        <v>VFM</v>
      </c>
      <c r="C3020">
        <f t="shared" si="2522"/>
        <v>0</v>
      </c>
      <c r="D3020">
        <f>IFERROR(VLOOKUP(C3020,'Enheter, modell og år'!$A$2:$B$31,2,FALSE),0)</f>
        <v>0</v>
      </c>
      <c r="E3020" t="str">
        <f>'Liste detaljert wide'!$I$1</f>
        <v>Total utdanningsinsentiv</v>
      </c>
      <c r="F3020" t="str">
        <f t="shared" si="2513"/>
        <v>2018VFM0Total utdanningsinsentiv</v>
      </c>
      <c r="G3020" s="3">
        <f>'Liste detaljert wide'!I320</f>
        <v>0</v>
      </c>
      <c r="H3020" t="str">
        <f>VLOOKUP(E3020,Def!$B$2:$C$15,2,FALSE)</f>
        <v>Total utdanningsinsentiv</v>
      </c>
      <c r="I3020" s="3">
        <f>IF(A3020='Enheter, modell og år'!$F$2-1,0,G3020-VLOOKUP(A3020-1&amp;B3020&amp;C3020&amp;E3020,$F$2:$G$7561,2,FALSE))</f>
        <v>0</v>
      </c>
      <c r="J3020" s="3">
        <f>IF(A3020='Enheter, modell og år'!$F$2-1,0,VLOOKUP(A3020-1&amp;B3020&amp;C3020&amp;E3020,$F$2:$G$7561,2,FALSE))</f>
        <v>0</v>
      </c>
    </row>
    <row r="3021" spans="1:10" x14ac:dyDescent="0.25">
      <c r="A3021">
        <f t="shared" ref="A3021:C3021" si="2523">A2481</f>
        <v>2018</v>
      </c>
      <c r="B3021" t="str">
        <f t="shared" si="2523"/>
        <v>VFM</v>
      </c>
      <c r="C3021">
        <f t="shared" si="2523"/>
        <v>0</v>
      </c>
      <c r="D3021">
        <f>IFERROR(VLOOKUP(C3021,'Enheter, modell og år'!$A$2:$B$31,2,FALSE),0)</f>
        <v>0</v>
      </c>
      <c r="E3021" t="str">
        <f>'Liste detaljert wide'!$I$1</f>
        <v>Total utdanningsinsentiv</v>
      </c>
      <c r="F3021" t="str">
        <f t="shared" si="2513"/>
        <v>2018VFM0Total utdanningsinsentiv</v>
      </c>
      <c r="G3021" s="3">
        <f>'Liste detaljert wide'!I321</f>
        <v>0</v>
      </c>
      <c r="H3021" t="str">
        <f>VLOOKUP(E3021,Def!$B$2:$C$15,2,FALSE)</f>
        <v>Total utdanningsinsentiv</v>
      </c>
      <c r="I3021" s="3">
        <f>IF(A3021='Enheter, modell og år'!$F$2-1,0,G3021-VLOOKUP(A3021-1&amp;B3021&amp;C3021&amp;E3021,$F$2:$G$7561,2,FALSE))</f>
        <v>0</v>
      </c>
      <c r="J3021" s="3">
        <f>IF(A3021='Enheter, modell og år'!$F$2-1,0,VLOOKUP(A3021-1&amp;B3021&amp;C3021&amp;E3021,$F$2:$G$7561,2,FALSE))</f>
        <v>0</v>
      </c>
    </row>
    <row r="3022" spans="1:10" x14ac:dyDescent="0.25">
      <c r="A3022">
        <f t="shared" ref="A3022:C3022" si="2524">A2482</f>
        <v>2018</v>
      </c>
      <c r="B3022" t="str">
        <f t="shared" si="2524"/>
        <v>VFM</v>
      </c>
      <c r="C3022">
        <f t="shared" si="2524"/>
        <v>0</v>
      </c>
      <c r="D3022">
        <f>IFERROR(VLOOKUP(C3022,'Enheter, modell og år'!$A$2:$B$31,2,FALSE),0)</f>
        <v>0</v>
      </c>
      <c r="E3022" t="str">
        <f>'Liste detaljert wide'!$I$1</f>
        <v>Total utdanningsinsentiv</v>
      </c>
      <c r="F3022" t="str">
        <f t="shared" si="2513"/>
        <v>2018VFM0Total utdanningsinsentiv</v>
      </c>
      <c r="G3022" s="3">
        <f>'Liste detaljert wide'!I322</f>
        <v>0</v>
      </c>
      <c r="H3022" t="str">
        <f>VLOOKUP(E3022,Def!$B$2:$C$15,2,FALSE)</f>
        <v>Total utdanningsinsentiv</v>
      </c>
      <c r="I3022" s="3">
        <f>IF(A3022='Enheter, modell og år'!$F$2-1,0,G3022-VLOOKUP(A3022-1&amp;B3022&amp;C3022&amp;E3022,$F$2:$G$7561,2,FALSE))</f>
        <v>0</v>
      </c>
      <c r="J3022" s="3">
        <f>IF(A3022='Enheter, modell og år'!$F$2-1,0,VLOOKUP(A3022-1&amp;B3022&amp;C3022&amp;E3022,$F$2:$G$7561,2,FALSE))</f>
        <v>0</v>
      </c>
    </row>
    <row r="3023" spans="1:10" x14ac:dyDescent="0.25">
      <c r="A3023">
        <f t="shared" ref="A3023:C3023" si="2525">A2483</f>
        <v>2018</v>
      </c>
      <c r="B3023" t="str">
        <f t="shared" si="2525"/>
        <v>VFM</v>
      </c>
      <c r="C3023">
        <f t="shared" si="2525"/>
        <v>0</v>
      </c>
      <c r="D3023">
        <f>IFERROR(VLOOKUP(C3023,'Enheter, modell og år'!$A$2:$B$31,2,FALSE),0)</f>
        <v>0</v>
      </c>
      <c r="E3023" t="str">
        <f>'Liste detaljert wide'!$I$1</f>
        <v>Total utdanningsinsentiv</v>
      </c>
      <c r="F3023" t="str">
        <f t="shared" si="2513"/>
        <v>2018VFM0Total utdanningsinsentiv</v>
      </c>
      <c r="G3023" s="3">
        <f>'Liste detaljert wide'!I323</f>
        <v>0</v>
      </c>
      <c r="H3023" t="str">
        <f>VLOOKUP(E3023,Def!$B$2:$C$15,2,FALSE)</f>
        <v>Total utdanningsinsentiv</v>
      </c>
      <c r="I3023" s="3">
        <f>IF(A3023='Enheter, modell og år'!$F$2-1,0,G3023-VLOOKUP(A3023-1&amp;B3023&amp;C3023&amp;E3023,$F$2:$G$7561,2,FALSE))</f>
        <v>0</v>
      </c>
      <c r="J3023" s="3">
        <f>IF(A3023='Enheter, modell og år'!$F$2-1,0,VLOOKUP(A3023-1&amp;B3023&amp;C3023&amp;E3023,$F$2:$G$7561,2,FALSE))</f>
        <v>0</v>
      </c>
    </row>
    <row r="3024" spans="1:10" x14ac:dyDescent="0.25">
      <c r="A3024">
        <f t="shared" ref="A3024:C3024" si="2526">A2484</f>
        <v>2018</v>
      </c>
      <c r="B3024" t="str">
        <f t="shared" si="2526"/>
        <v>VFM</v>
      </c>
      <c r="C3024">
        <f t="shared" si="2526"/>
        <v>0</v>
      </c>
      <c r="D3024">
        <f>IFERROR(VLOOKUP(C3024,'Enheter, modell og år'!$A$2:$B$31,2,FALSE),0)</f>
        <v>0</v>
      </c>
      <c r="E3024" t="str">
        <f>'Liste detaljert wide'!$I$1</f>
        <v>Total utdanningsinsentiv</v>
      </c>
      <c r="F3024" t="str">
        <f t="shared" si="2513"/>
        <v>2018VFM0Total utdanningsinsentiv</v>
      </c>
      <c r="G3024" s="3">
        <f>'Liste detaljert wide'!I324</f>
        <v>0</v>
      </c>
      <c r="H3024" t="str">
        <f>VLOOKUP(E3024,Def!$B$2:$C$15,2,FALSE)</f>
        <v>Total utdanningsinsentiv</v>
      </c>
      <c r="I3024" s="3">
        <f>IF(A3024='Enheter, modell og år'!$F$2-1,0,G3024-VLOOKUP(A3024-1&amp;B3024&amp;C3024&amp;E3024,$F$2:$G$7561,2,FALSE))</f>
        <v>0</v>
      </c>
      <c r="J3024" s="3">
        <f>IF(A3024='Enheter, modell og år'!$F$2-1,0,VLOOKUP(A3024-1&amp;B3024&amp;C3024&amp;E3024,$F$2:$G$7561,2,FALSE))</f>
        <v>0</v>
      </c>
    </row>
    <row r="3025" spans="1:10" x14ac:dyDescent="0.25">
      <c r="A3025">
        <f t="shared" ref="A3025:C3025" si="2527">A2485</f>
        <v>2018</v>
      </c>
      <c r="B3025" t="str">
        <f t="shared" si="2527"/>
        <v>VFM</v>
      </c>
      <c r="C3025">
        <f t="shared" si="2527"/>
        <v>0</v>
      </c>
      <c r="D3025">
        <f>IFERROR(VLOOKUP(C3025,'Enheter, modell og år'!$A$2:$B$31,2,FALSE),0)</f>
        <v>0</v>
      </c>
      <c r="E3025" t="str">
        <f>'Liste detaljert wide'!$I$1</f>
        <v>Total utdanningsinsentiv</v>
      </c>
      <c r="F3025" t="str">
        <f t="shared" si="2513"/>
        <v>2018VFM0Total utdanningsinsentiv</v>
      </c>
      <c r="G3025" s="3">
        <f>'Liste detaljert wide'!I325</f>
        <v>0</v>
      </c>
      <c r="H3025" t="str">
        <f>VLOOKUP(E3025,Def!$B$2:$C$15,2,FALSE)</f>
        <v>Total utdanningsinsentiv</v>
      </c>
      <c r="I3025" s="3">
        <f>IF(A3025='Enheter, modell og år'!$F$2-1,0,G3025-VLOOKUP(A3025-1&amp;B3025&amp;C3025&amp;E3025,$F$2:$G$7561,2,FALSE))</f>
        <v>0</v>
      </c>
      <c r="J3025" s="3">
        <f>IF(A3025='Enheter, modell og år'!$F$2-1,0,VLOOKUP(A3025-1&amp;B3025&amp;C3025&amp;E3025,$F$2:$G$7561,2,FALSE))</f>
        <v>0</v>
      </c>
    </row>
    <row r="3026" spans="1:10" x14ac:dyDescent="0.25">
      <c r="A3026">
        <f t="shared" ref="A3026:C3026" si="2528">A2486</f>
        <v>2018</v>
      </c>
      <c r="B3026" t="str">
        <f t="shared" si="2528"/>
        <v>VFM</v>
      </c>
      <c r="C3026">
        <f t="shared" si="2528"/>
        <v>0</v>
      </c>
      <c r="D3026">
        <f>IFERROR(VLOOKUP(C3026,'Enheter, modell og år'!$A$2:$B$31,2,FALSE),0)</f>
        <v>0</v>
      </c>
      <c r="E3026" t="str">
        <f>'Liste detaljert wide'!$I$1</f>
        <v>Total utdanningsinsentiv</v>
      </c>
      <c r="F3026" t="str">
        <f t="shared" si="2513"/>
        <v>2018VFM0Total utdanningsinsentiv</v>
      </c>
      <c r="G3026" s="3">
        <f>'Liste detaljert wide'!I326</f>
        <v>0</v>
      </c>
      <c r="H3026" t="str">
        <f>VLOOKUP(E3026,Def!$B$2:$C$15,2,FALSE)</f>
        <v>Total utdanningsinsentiv</v>
      </c>
      <c r="I3026" s="3">
        <f>IF(A3026='Enheter, modell og år'!$F$2-1,0,G3026-VLOOKUP(A3026-1&amp;B3026&amp;C3026&amp;E3026,$F$2:$G$7561,2,FALSE))</f>
        <v>0</v>
      </c>
      <c r="J3026" s="3">
        <f>IF(A3026='Enheter, modell og år'!$F$2-1,0,VLOOKUP(A3026-1&amp;B3026&amp;C3026&amp;E3026,$F$2:$G$7561,2,FALSE))</f>
        <v>0</v>
      </c>
    </row>
    <row r="3027" spans="1:10" x14ac:dyDescent="0.25">
      <c r="A3027">
        <f t="shared" ref="A3027:C3027" si="2529">A2487</f>
        <v>2018</v>
      </c>
      <c r="B3027" t="str">
        <f t="shared" si="2529"/>
        <v>VFM</v>
      </c>
      <c r="C3027">
        <f t="shared" si="2529"/>
        <v>0</v>
      </c>
      <c r="D3027">
        <f>IFERROR(VLOOKUP(C3027,'Enheter, modell og år'!$A$2:$B$31,2,FALSE),0)</f>
        <v>0</v>
      </c>
      <c r="E3027" t="str">
        <f>'Liste detaljert wide'!$I$1</f>
        <v>Total utdanningsinsentiv</v>
      </c>
      <c r="F3027" t="str">
        <f t="shared" si="2513"/>
        <v>2018VFM0Total utdanningsinsentiv</v>
      </c>
      <c r="G3027" s="3">
        <f>'Liste detaljert wide'!I327</f>
        <v>0</v>
      </c>
      <c r="H3027" t="str">
        <f>VLOOKUP(E3027,Def!$B$2:$C$15,2,FALSE)</f>
        <v>Total utdanningsinsentiv</v>
      </c>
      <c r="I3027" s="3">
        <f>IF(A3027='Enheter, modell og år'!$F$2-1,0,G3027-VLOOKUP(A3027-1&amp;B3027&amp;C3027&amp;E3027,$F$2:$G$7561,2,FALSE))</f>
        <v>0</v>
      </c>
      <c r="J3027" s="3">
        <f>IF(A3027='Enheter, modell og år'!$F$2-1,0,VLOOKUP(A3027-1&amp;B3027&amp;C3027&amp;E3027,$F$2:$G$7561,2,FALSE))</f>
        <v>0</v>
      </c>
    </row>
    <row r="3028" spans="1:10" x14ac:dyDescent="0.25">
      <c r="A3028">
        <f t="shared" ref="A3028:C3028" si="2530">A2488</f>
        <v>2018</v>
      </c>
      <c r="B3028" t="str">
        <f t="shared" si="2530"/>
        <v>VFM</v>
      </c>
      <c r="C3028">
        <f t="shared" si="2530"/>
        <v>0</v>
      </c>
      <c r="D3028">
        <f>IFERROR(VLOOKUP(C3028,'Enheter, modell og år'!$A$2:$B$31,2,FALSE),0)</f>
        <v>0</v>
      </c>
      <c r="E3028" t="str">
        <f>'Liste detaljert wide'!$I$1</f>
        <v>Total utdanningsinsentiv</v>
      </c>
      <c r="F3028" t="str">
        <f t="shared" si="2513"/>
        <v>2018VFM0Total utdanningsinsentiv</v>
      </c>
      <c r="G3028" s="3">
        <f>'Liste detaljert wide'!I328</f>
        <v>0</v>
      </c>
      <c r="H3028" t="str">
        <f>VLOOKUP(E3028,Def!$B$2:$C$15,2,FALSE)</f>
        <v>Total utdanningsinsentiv</v>
      </c>
      <c r="I3028" s="3">
        <f>IF(A3028='Enheter, modell og år'!$F$2-1,0,G3028-VLOOKUP(A3028-1&amp;B3028&amp;C3028&amp;E3028,$F$2:$G$7561,2,FALSE))</f>
        <v>0</v>
      </c>
      <c r="J3028" s="3">
        <f>IF(A3028='Enheter, modell og år'!$F$2-1,0,VLOOKUP(A3028-1&amp;B3028&amp;C3028&amp;E3028,$F$2:$G$7561,2,FALSE))</f>
        <v>0</v>
      </c>
    </row>
    <row r="3029" spans="1:10" x14ac:dyDescent="0.25">
      <c r="A3029">
        <f t="shared" ref="A3029:C3029" si="2531">A2489</f>
        <v>2018</v>
      </c>
      <c r="B3029" t="str">
        <f t="shared" si="2531"/>
        <v>VFM</v>
      </c>
      <c r="C3029">
        <f t="shared" si="2531"/>
        <v>0</v>
      </c>
      <c r="D3029">
        <f>IFERROR(VLOOKUP(C3029,'Enheter, modell og år'!$A$2:$B$31,2,FALSE),0)</f>
        <v>0</v>
      </c>
      <c r="E3029" t="str">
        <f>'Liste detaljert wide'!$I$1</f>
        <v>Total utdanningsinsentiv</v>
      </c>
      <c r="F3029" t="str">
        <f t="shared" si="2513"/>
        <v>2018VFM0Total utdanningsinsentiv</v>
      </c>
      <c r="G3029" s="3">
        <f>'Liste detaljert wide'!I329</f>
        <v>0</v>
      </c>
      <c r="H3029" t="str">
        <f>VLOOKUP(E3029,Def!$B$2:$C$15,2,FALSE)</f>
        <v>Total utdanningsinsentiv</v>
      </c>
      <c r="I3029" s="3">
        <f>IF(A3029='Enheter, modell og år'!$F$2-1,0,G3029-VLOOKUP(A3029-1&amp;B3029&amp;C3029&amp;E3029,$F$2:$G$7561,2,FALSE))</f>
        <v>0</v>
      </c>
      <c r="J3029" s="3">
        <f>IF(A3029='Enheter, modell og år'!$F$2-1,0,VLOOKUP(A3029-1&amp;B3029&amp;C3029&amp;E3029,$F$2:$G$7561,2,FALSE))</f>
        <v>0</v>
      </c>
    </row>
    <row r="3030" spans="1:10" x14ac:dyDescent="0.25">
      <c r="A3030">
        <f t="shared" ref="A3030:C3030" si="2532">A2490</f>
        <v>2018</v>
      </c>
      <c r="B3030" t="str">
        <f t="shared" si="2532"/>
        <v>VFM</v>
      </c>
      <c r="C3030">
        <f t="shared" si="2532"/>
        <v>0</v>
      </c>
      <c r="D3030">
        <f>IFERROR(VLOOKUP(C3030,'Enheter, modell og år'!$A$2:$B$31,2,FALSE),0)</f>
        <v>0</v>
      </c>
      <c r="E3030" t="str">
        <f>'Liste detaljert wide'!$I$1</f>
        <v>Total utdanningsinsentiv</v>
      </c>
      <c r="F3030" t="str">
        <f t="shared" si="2513"/>
        <v>2018VFM0Total utdanningsinsentiv</v>
      </c>
      <c r="G3030" s="3">
        <f>'Liste detaljert wide'!I330</f>
        <v>0</v>
      </c>
      <c r="H3030" t="str">
        <f>VLOOKUP(E3030,Def!$B$2:$C$15,2,FALSE)</f>
        <v>Total utdanningsinsentiv</v>
      </c>
      <c r="I3030" s="3">
        <f>IF(A3030='Enheter, modell og år'!$F$2-1,0,G3030-VLOOKUP(A3030-1&amp;B3030&amp;C3030&amp;E3030,$F$2:$G$7561,2,FALSE))</f>
        <v>0</v>
      </c>
      <c r="J3030" s="3">
        <f>IF(A3030='Enheter, modell og år'!$F$2-1,0,VLOOKUP(A3030-1&amp;B3030&amp;C3030&amp;E3030,$F$2:$G$7561,2,FALSE))</f>
        <v>0</v>
      </c>
    </row>
    <row r="3031" spans="1:10" x14ac:dyDescent="0.25">
      <c r="A3031">
        <f t="shared" ref="A3031:C3031" si="2533">A2491</f>
        <v>2018</v>
      </c>
      <c r="B3031" t="str">
        <f t="shared" si="2533"/>
        <v>VFM</v>
      </c>
      <c r="C3031">
        <f t="shared" si="2533"/>
        <v>0</v>
      </c>
      <c r="D3031">
        <f>IFERROR(VLOOKUP(C3031,'Enheter, modell og år'!$A$2:$B$31,2,FALSE),0)</f>
        <v>0</v>
      </c>
      <c r="E3031" t="str">
        <f>'Liste detaljert wide'!$I$1</f>
        <v>Total utdanningsinsentiv</v>
      </c>
      <c r="F3031" t="str">
        <f t="shared" si="2513"/>
        <v>2018VFM0Total utdanningsinsentiv</v>
      </c>
      <c r="G3031" s="3">
        <f>'Liste detaljert wide'!I331</f>
        <v>0</v>
      </c>
      <c r="H3031" t="str">
        <f>VLOOKUP(E3031,Def!$B$2:$C$15,2,FALSE)</f>
        <v>Total utdanningsinsentiv</v>
      </c>
      <c r="I3031" s="3">
        <f>IF(A3031='Enheter, modell og år'!$F$2-1,0,G3031-VLOOKUP(A3031-1&amp;B3031&amp;C3031&amp;E3031,$F$2:$G$7561,2,FALSE))</f>
        <v>0</v>
      </c>
      <c r="J3031" s="3">
        <f>IF(A3031='Enheter, modell og år'!$F$2-1,0,VLOOKUP(A3031-1&amp;B3031&amp;C3031&amp;E3031,$F$2:$G$7561,2,FALSE))</f>
        <v>0</v>
      </c>
    </row>
    <row r="3032" spans="1:10" x14ac:dyDescent="0.25">
      <c r="A3032">
        <f t="shared" ref="A3032:C3032" si="2534">A2492</f>
        <v>2019</v>
      </c>
      <c r="B3032" t="str">
        <f t="shared" si="2534"/>
        <v>VFM</v>
      </c>
      <c r="C3032">
        <f t="shared" si="2534"/>
        <v>0</v>
      </c>
      <c r="D3032">
        <f>IFERROR(VLOOKUP(C3032,'Enheter, modell og år'!$A$2:$B$31,2,FALSE),0)</f>
        <v>0</v>
      </c>
      <c r="E3032" t="str">
        <f>'Liste detaljert wide'!$I$1</f>
        <v>Total utdanningsinsentiv</v>
      </c>
      <c r="F3032" t="str">
        <f t="shared" si="2513"/>
        <v>2019VFM0Total utdanningsinsentiv</v>
      </c>
      <c r="G3032" s="3">
        <f>'Liste detaljert wide'!I332</f>
        <v>0</v>
      </c>
      <c r="H3032" t="str">
        <f>VLOOKUP(E3032,Def!$B$2:$C$15,2,FALSE)</f>
        <v>Total utdanningsinsentiv</v>
      </c>
      <c r="I3032" s="3">
        <f>IF(A3032='Enheter, modell og år'!$F$2-1,0,G3032-VLOOKUP(A3032-1&amp;B3032&amp;C3032&amp;E3032,$F$2:$G$7561,2,FALSE))</f>
        <v>0</v>
      </c>
      <c r="J3032" s="3">
        <f>IF(A3032='Enheter, modell og år'!$F$2-1,0,VLOOKUP(A3032-1&amp;B3032&amp;C3032&amp;E3032,$F$2:$G$7561,2,FALSE))</f>
        <v>0</v>
      </c>
    </row>
    <row r="3033" spans="1:10" x14ac:dyDescent="0.25">
      <c r="A3033">
        <f t="shared" ref="A3033:C3033" si="2535">A2493</f>
        <v>2019</v>
      </c>
      <c r="B3033" t="str">
        <f t="shared" si="2535"/>
        <v>VFM</v>
      </c>
      <c r="C3033">
        <f t="shared" si="2535"/>
        <v>0</v>
      </c>
      <c r="D3033">
        <f>IFERROR(VLOOKUP(C3033,'Enheter, modell og år'!$A$2:$B$31,2,FALSE),0)</f>
        <v>0</v>
      </c>
      <c r="E3033" t="str">
        <f>'Liste detaljert wide'!$I$1</f>
        <v>Total utdanningsinsentiv</v>
      </c>
      <c r="F3033" t="str">
        <f t="shared" si="2513"/>
        <v>2019VFM0Total utdanningsinsentiv</v>
      </c>
      <c r="G3033" s="3">
        <f>'Liste detaljert wide'!I333</f>
        <v>0</v>
      </c>
      <c r="H3033" t="str">
        <f>VLOOKUP(E3033,Def!$B$2:$C$15,2,FALSE)</f>
        <v>Total utdanningsinsentiv</v>
      </c>
      <c r="I3033" s="3">
        <f>IF(A3033='Enheter, modell og år'!$F$2-1,0,G3033-VLOOKUP(A3033-1&amp;B3033&amp;C3033&amp;E3033,$F$2:$G$7561,2,FALSE))</f>
        <v>0</v>
      </c>
      <c r="J3033" s="3">
        <f>IF(A3033='Enheter, modell og år'!$F$2-1,0,VLOOKUP(A3033-1&amp;B3033&amp;C3033&amp;E3033,$F$2:$G$7561,2,FALSE))</f>
        <v>0</v>
      </c>
    </row>
    <row r="3034" spans="1:10" x14ac:dyDescent="0.25">
      <c r="A3034">
        <f t="shared" ref="A3034:C3034" si="2536">A2494</f>
        <v>2019</v>
      </c>
      <c r="B3034" t="str">
        <f t="shared" si="2536"/>
        <v>VFM</v>
      </c>
      <c r="C3034">
        <f t="shared" si="2536"/>
        <v>0</v>
      </c>
      <c r="D3034">
        <f>IFERROR(VLOOKUP(C3034,'Enheter, modell og år'!$A$2:$B$31,2,FALSE),0)</f>
        <v>0</v>
      </c>
      <c r="E3034" t="str">
        <f>'Liste detaljert wide'!$I$1</f>
        <v>Total utdanningsinsentiv</v>
      </c>
      <c r="F3034" t="str">
        <f t="shared" si="2513"/>
        <v>2019VFM0Total utdanningsinsentiv</v>
      </c>
      <c r="G3034" s="3">
        <f>'Liste detaljert wide'!I334</f>
        <v>0</v>
      </c>
      <c r="H3034" t="str">
        <f>VLOOKUP(E3034,Def!$B$2:$C$15,2,FALSE)</f>
        <v>Total utdanningsinsentiv</v>
      </c>
      <c r="I3034" s="3">
        <f>IF(A3034='Enheter, modell og år'!$F$2-1,0,G3034-VLOOKUP(A3034-1&amp;B3034&amp;C3034&amp;E3034,$F$2:$G$7561,2,FALSE))</f>
        <v>0</v>
      </c>
      <c r="J3034" s="3">
        <f>IF(A3034='Enheter, modell og år'!$F$2-1,0,VLOOKUP(A3034-1&amp;B3034&amp;C3034&amp;E3034,$F$2:$G$7561,2,FALSE))</f>
        <v>0</v>
      </c>
    </row>
    <row r="3035" spans="1:10" x14ac:dyDescent="0.25">
      <c r="A3035">
        <f t="shared" ref="A3035:C3035" si="2537">A2495</f>
        <v>2019</v>
      </c>
      <c r="B3035" t="str">
        <f t="shared" si="2537"/>
        <v>VFM</v>
      </c>
      <c r="C3035">
        <f t="shared" si="2537"/>
        <v>0</v>
      </c>
      <c r="D3035">
        <f>IFERROR(VLOOKUP(C3035,'Enheter, modell og år'!$A$2:$B$31,2,FALSE),0)</f>
        <v>0</v>
      </c>
      <c r="E3035" t="str">
        <f>'Liste detaljert wide'!$I$1</f>
        <v>Total utdanningsinsentiv</v>
      </c>
      <c r="F3035" t="str">
        <f t="shared" si="2513"/>
        <v>2019VFM0Total utdanningsinsentiv</v>
      </c>
      <c r="G3035" s="3">
        <f>'Liste detaljert wide'!I335</f>
        <v>0</v>
      </c>
      <c r="H3035" t="str">
        <f>VLOOKUP(E3035,Def!$B$2:$C$15,2,FALSE)</f>
        <v>Total utdanningsinsentiv</v>
      </c>
      <c r="I3035" s="3">
        <f>IF(A3035='Enheter, modell og år'!$F$2-1,0,G3035-VLOOKUP(A3035-1&amp;B3035&amp;C3035&amp;E3035,$F$2:$G$7561,2,FALSE))</f>
        <v>0</v>
      </c>
      <c r="J3035" s="3">
        <f>IF(A3035='Enheter, modell og år'!$F$2-1,0,VLOOKUP(A3035-1&amp;B3035&amp;C3035&amp;E3035,$F$2:$G$7561,2,FALSE))</f>
        <v>0</v>
      </c>
    </row>
    <row r="3036" spans="1:10" x14ac:dyDescent="0.25">
      <c r="A3036">
        <f t="shared" ref="A3036:C3036" si="2538">A2496</f>
        <v>2019</v>
      </c>
      <c r="B3036" t="str">
        <f t="shared" si="2538"/>
        <v>VFM</v>
      </c>
      <c r="C3036">
        <f t="shared" si="2538"/>
        <v>0</v>
      </c>
      <c r="D3036">
        <f>IFERROR(VLOOKUP(C3036,'Enheter, modell og år'!$A$2:$B$31,2,FALSE),0)</f>
        <v>0</v>
      </c>
      <c r="E3036" t="str">
        <f>'Liste detaljert wide'!$I$1</f>
        <v>Total utdanningsinsentiv</v>
      </c>
      <c r="F3036" t="str">
        <f t="shared" si="2513"/>
        <v>2019VFM0Total utdanningsinsentiv</v>
      </c>
      <c r="G3036" s="3">
        <f>'Liste detaljert wide'!I336</f>
        <v>0</v>
      </c>
      <c r="H3036" t="str">
        <f>VLOOKUP(E3036,Def!$B$2:$C$15,2,FALSE)</f>
        <v>Total utdanningsinsentiv</v>
      </c>
      <c r="I3036" s="3">
        <f>IF(A3036='Enheter, modell og år'!$F$2-1,0,G3036-VLOOKUP(A3036-1&amp;B3036&amp;C3036&amp;E3036,$F$2:$G$7561,2,FALSE))</f>
        <v>0</v>
      </c>
      <c r="J3036" s="3">
        <f>IF(A3036='Enheter, modell og år'!$F$2-1,0,VLOOKUP(A3036-1&amp;B3036&amp;C3036&amp;E3036,$F$2:$G$7561,2,FALSE))</f>
        <v>0</v>
      </c>
    </row>
    <row r="3037" spans="1:10" x14ac:dyDescent="0.25">
      <c r="A3037">
        <f t="shared" ref="A3037:C3037" si="2539">A2497</f>
        <v>2019</v>
      </c>
      <c r="B3037" t="str">
        <f t="shared" si="2539"/>
        <v>VFM</v>
      </c>
      <c r="C3037">
        <f t="shared" si="2539"/>
        <v>0</v>
      </c>
      <c r="D3037">
        <f>IFERROR(VLOOKUP(C3037,'Enheter, modell og år'!$A$2:$B$31,2,FALSE),0)</f>
        <v>0</v>
      </c>
      <c r="E3037" t="str">
        <f>'Liste detaljert wide'!$I$1</f>
        <v>Total utdanningsinsentiv</v>
      </c>
      <c r="F3037" t="str">
        <f t="shared" si="2513"/>
        <v>2019VFM0Total utdanningsinsentiv</v>
      </c>
      <c r="G3037" s="3">
        <f>'Liste detaljert wide'!I337</f>
        <v>0</v>
      </c>
      <c r="H3037" t="str">
        <f>VLOOKUP(E3037,Def!$B$2:$C$15,2,FALSE)</f>
        <v>Total utdanningsinsentiv</v>
      </c>
      <c r="I3037" s="3">
        <f>IF(A3037='Enheter, modell og år'!$F$2-1,0,G3037-VLOOKUP(A3037-1&amp;B3037&amp;C3037&amp;E3037,$F$2:$G$7561,2,FALSE))</f>
        <v>0</v>
      </c>
      <c r="J3037" s="3">
        <f>IF(A3037='Enheter, modell og år'!$F$2-1,0,VLOOKUP(A3037-1&amp;B3037&amp;C3037&amp;E3037,$F$2:$G$7561,2,FALSE))</f>
        <v>0</v>
      </c>
    </row>
    <row r="3038" spans="1:10" x14ac:dyDescent="0.25">
      <c r="A3038">
        <f t="shared" ref="A3038:C3038" si="2540">A2498</f>
        <v>2019</v>
      </c>
      <c r="B3038" t="str">
        <f t="shared" si="2540"/>
        <v>VFM</v>
      </c>
      <c r="C3038">
        <f t="shared" si="2540"/>
        <v>0</v>
      </c>
      <c r="D3038">
        <f>IFERROR(VLOOKUP(C3038,'Enheter, modell og år'!$A$2:$B$31,2,FALSE),0)</f>
        <v>0</v>
      </c>
      <c r="E3038" t="str">
        <f>'Liste detaljert wide'!$I$1</f>
        <v>Total utdanningsinsentiv</v>
      </c>
      <c r="F3038" t="str">
        <f t="shared" si="2513"/>
        <v>2019VFM0Total utdanningsinsentiv</v>
      </c>
      <c r="G3038" s="3">
        <f>'Liste detaljert wide'!I338</f>
        <v>0</v>
      </c>
      <c r="H3038" t="str">
        <f>VLOOKUP(E3038,Def!$B$2:$C$15,2,FALSE)</f>
        <v>Total utdanningsinsentiv</v>
      </c>
      <c r="I3038" s="3">
        <f>IF(A3038='Enheter, modell og år'!$F$2-1,0,G3038-VLOOKUP(A3038-1&amp;B3038&amp;C3038&amp;E3038,$F$2:$G$7561,2,FALSE))</f>
        <v>0</v>
      </c>
      <c r="J3038" s="3">
        <f>IF(A3038='Enheter, modell og år'!$F$2-1,0,VLOOKUP(A3038-1&amp;B3038&amp;C3038&amp;E3038,$F$2:$G$7561,2,FALSE))</f>
        <v>0</v>
      </c>
    </row>
    <row r="3039" spans="1:10" x14ac:dyDescent="0.25">
      <c r="A3039">
        <f t="shared" ref="A3039:C3039" si="2541">A2499</f>
        <v>2019</v>
      </c>
      <c r="B3039" t="str">
        <f t="shared" si="2541"/>
        <v>VFM</v>
      </c>
      <c r="C3039">
        <f t="shared" si="2541"/>
        <v>0</v>
      </c>
      <c r="D3039">
        <f>IFERROR(VLOOKUP(C3039,'Enheter, modell og år'!$A$2:$B$31,2,FALSE),0)</f>
        <v>0</v>
      </c>
      <c r="E3039" t="str">
        <f>'Liste detaljert wide'!$I$1</f>
        <v>Total utdanningsinsentiv</v>
      </c>
      <c r="F3039" t="str">
        <f t="shared" si="2513"/>
        <v>2019VFM0Total utdanningsinsentiv</v>
      </c>
      <c r="G3039" s="3">
        <f>'Liste detaljert wide'!I339</f>
        <v>0</v>
      </c>
      <c r="H3039" t="str">
        <f>VLOOKUP(E3039,Def!$B$2:$C$15,2,FALSE)</f>
        <v>Total utdanningsinsentiv</v>
      </c>
      <c r="I3039" s="3">
        <f>IF(A3039='Enheter, modell og år'!$F$2-1,0,G3039-VLOOKUP(A3039-1&amp;B3039&amp;C3039&amp;E3039,$F$2:$G$7561,2,FALSE))</f>
        <v>0</v>
      </c>
      <c r="J3039" s="3">
        <f>IF(A3039='Enheter, modell og år'!$F$2-1,0,VLOOKUP(A3039-1&amp;B3039&amp;C3039&amp;E3039,$F$2:$G$7561,2,FALSE))</f>
        <v>0</v>
      </c>
    </row>
    <row r="3040" spans="1:10" x14ac:dyDescent="0.25">
      <c r="A3040">
        <f t="shared" ref="A3040:C3040" si="2542">A2500</f>
        <v>2019</v>
      </c>
      <c r="B3040" t="str">
        <f t="shared" si="2542"/>
        <v>VFM</v>
      </c>
      <c r="C3040">
        <f t="shared" si="2542"/>
        <v>0</v>
      </c>
      <c r="D3040">
        <f>IFERROR(VLOOKUP(C3040,'Enheter, modell og år'!$A$2:$B$31,2,FALSE),0)</f>
        <v>0</v>
      </c>
      <c r="E3040" t="str">
        <f>'Liste detaljert wide'!$I$1</f>
        <v>Total utdanningsinsentiv</v>
      </c>
      <c r="F3040" t="str">
        <f t="shared" si="2513"/>
        <v>2019VFM0Total utdanningsinsentiv</v>
      </c>
      <c r="G3040" s="3">
        <f>'Liste detaljert wide'!I340</f>
        <v>0</v>
      </c>
      <c r="H3040" t="str">
        <f>VLOOKUP(E3040,Def!$B$2:$C$15,2,FALSE)</f>
        <v>Total utdanningsinsentiv</v>
      </c>
      <c r="I3040" s="3">
        <f>IF(A3040='Enheter, modell og år'!$F$2-1,0,G3040-VLOOKUP(A3040-1&amp;B3040&amp;C3040&amp;E3040,$F$2:$G$7561,2,FALSE))</f>
        <v>0</v>
      </c>
      <c r="J3040" s="3">
        <f>IF(A3040='Enheter, modell og år'!$F$2-1,0,VLOOKUP(A3040-1&amp;B3040&amp;C3040&amp;E3040,$F$2:$G$7561,2,FALSE))</f>
        <v>0</v>
      </c>
    </row>
    <row r="3041" spans="1:10" x14ac:dyDescent="0.25">
      <c r="A3041">
        <f t="shared" ref="A3041:C3041" si="2543">A2501</f>
        <v>2019</v>
      </c>
      <c r="B3041" t="str">
        <f t="shared" si="2543"/>
        <v>VFM</v>
      </c>
      <c r="C3041">
        <f t="shared" si="2543"/>
        <v>0</v>
      </c>
      <c r="D3041">
        <f>IFERROR(VLOOKUP(C3041,'Enheter, modell og år'!$A$2:$B$31,2,FALSE),0)</f>
        <v>0</v>
      </c>
      <c r="E3041" t="str">
        <f>'Liste detaljert wide'!$I$1</f>
        <v>Total utdanningsinsentiv</v>
      </c>
      <c r="F3041" t="str">
        <f t="shared" si="2513"/>
        <v>2019VFM0Total utdanningsinsentiv</v>
      </c>
      <c r="G3041" s="3">
        <f>'Liste detaljert wide'!I341</f>
        <v>0</v>
      </c>
      <c r="H3041" t="str">
        <f>VLOOKUP(E3041,Def!$B$2:$C$15,2,FALSE)</f>
        <v>Total utdanningsinsentiv</v>
      </c>
      <c r="I3041" s="3">
        <f>IF(A3041='Enheter, modell og år'!$F$2-1,0,G3041-VLOOKUP(A3041-1&amp;B3041&amp;C3041&amp;E3041,$F$2:$G$7561,2,FALSE))</f>
        <v>0</v>
      </c>
      <c r="J3041" s="3">
        <f>IF(A3041='Enheter, modell og år'!$F$2-1,0,VLOOKUP(A3041-1&amp;B3041&amp;C3041&amp;E3041,$F$2:$G$7561,2,FALSE))</f>
        <v>0</v>
      </c>
    </row>
    <row r="3042" spans="1:10" x14ac:dyDescent="0.25">
      <c r="A3042">
        <f t="shared" ref="A3042:C3042" si="2544">A2502</f>
        <v>2019</v>
      </c>
      <c r="B3042" t="str">
        <f t="shared" si="2544"/>
        <v>VFM</v>
      </c>
      <c r="C3042">
        <f t="shared" si="2544"/>
        <v>0</v>
      </c>
      <c r="D3042">
        <f>IFERROR(VLOOKUP(C3042,'Enheter, modell og år'!$A$2:$B$31,2,FALSE),0)</f>
        <v>0</v>
      </c>
      <c r="E3042" t="str">
        <f>'Liste detaljert wide'!$I$1</f>
        <v>Total utdanningsinsentiv</v>
      </c>
      <c r="F3042" t="str">
        <f t="shared" si="2513"/>
        <v>2019VFM0Total utdanningsinsentiv</v>
      </c>
      <c r="G3042" s="3">
        <f>'Liste detaljert wide'!I342</f>
        <v>0</v>
      </c>
      <c r="H3042" t="str">
        <f>VLOOKUP(E3042,Def!$B$2:$C$15,2,FALSE)</f>
        <v>Total utdanningsinsentiv</v>
      </c>
      <c r="I3042" s="3">
        <f>IF(A3042='Enheter, modell og år'!$F$2-1,0,G3042-VLOOKUP(A3042-1&amp;B3042&amp;C3042&amp;E3042,$F$2:$G$7561,2,FALSE))</f>
        <v>0</v>
      </c>
      <c r="J3042" s="3">
        <f>IF(A3042='Enheter, modell og år'!$F$2-1,0,VLOOKUP(A3042-1&amp;B3042&amp;C3042&amp;E3042,$F$2:$G$7561,2,FALSE))</f>
        <v>0</v>
      </c>
    </row>
    <row r="3043" spans="1:10" x14ac:dyDescent="0.25">
      <c r="A3043">
        <f t="shared" ref="A3043:C3043" si="2545">A2503</f>
        <v>2019</v>
      </c>
      <c r="B3043" t="str">
        <f t="shared" si="2545"/>
        <v>VFM</v>
      </c>
      <c r="C3043">
        <f t="shared" si="2545"/>
        <v>0</v>
      </c>
      <c r="D3043">
        <f>IFERROR(VLOOKUP(C3043,'Enheter, modell og år'!$A$2:$B$31,2,FALSE),0)</f>
        <v>0</v>
      </c>
      <c r="E3043" t="str">
        <f>'Liste detaljert wide'!$I$1</f>
        <v>Total utdanningsinsentiv</v>
      </c>
      <c r="F3043" t="str">
        <f t="shared" si="2513"/>
        <v>2019VFM0Total utdanningsinsentiv</v>
      </c>
      <c r="G3043" s="3">
        <f>'Liste detaljert wide'!I343</f>
        <v>0</v>
      </c>
      <c r="H3043" t="str">
        <f>VLOOKUP(E3043,Def!$B$2:$C$15,2,FALSE)</f>
        <v>Total utdanningsinsentiv</v>
      </c>
      <c r="I3043" s="3">
        <f>IF(A3043='Enheter, modell og år'!$F$2-1,0,G3043-VLOOKUP(A3043-1&amp;B3043&amp;C3043&amp;E3043,$F$2:$G$7561,2,FALSE))</f>
        <v>0</v>
      </c>
      <c r="J3043" s="3">
        <f>IF(A3043='Enheter, modell og år'!$F$2-1,0,VLOOKUP(A3043-1&amp;B3043&amp;C3043&amp;E3043,$F$2:$G$7561,2,FALSE))</f>
        <v>0</v>
      </c>
    </row>
    <row r="3044" spans="1:10" x14ac:dyDescent="0.25">
      <c r="A3044">
        <f t="shared" ref="A3044:C3044" si="2546">A2504</f>
        <v>2019</v>
      </c>
      <c r="B3044" t="str">
        <f t="shared" si="2546"/>
        <v>VFM</v>
      </c>
      <c r="C3044">
        <f t="shared" si="2546"/>
        <v>0</v>
      </c>
      <c r="D3044">
        <f>IFERROR(VLOOKUP(C3044,'Enheter, modell og år'!$A$2:$B$31,2,FALSE),0)</f>
        <v>0</v>
      </c>
      <c r="E3044" t="str">
        <f>'Liste detaljert wide'!$I$1</f>
        <v>Total utdanningsinsentiv</v>
      </c>
      <c r="F3044" t="str">
        <f t="shared" si="2513"/>
        <v>2019VFM0Total utdanningsinsentiv</v>
      </c>
      <c r="G3044" s="3">
        <f>'Liste detaljert wide'!I344</f>
        <v>0</v>
      </c>
      <c r="H3044" t="str">
        <f>VLOOKUP(E3044,Def!$B$2:$C$15,2,FALSE)</f>
        <v>Total utdanningsinsentiv</v>
      </c>
      <c r="I3044" s="3">
        <f>IF(A3044='Enheter, modell og år'!$F$2-1,0,G3044-VLOOKUP(A3044-1&amp;B3044&amp;C3044&amp;E3044,$F$2:$G$7561,2,FALSE))</f>
        <v>0</v>
      </c>
      <c r="J3044" s="3">
        <f>IF(A3044='Enheter, modell og år'!$F$2-1,0,VLOOKUP(A3044-1&amp;B3044&amp;C3044&amp;E3044,$F$2:$G$7561,2,FALSE))</f>
        <v>0</v>
      </c>
    </row>
    <row r="3045" spans="1:10" x14ac:dyDescent="0.25">
      <c r="A3045">
        <f t="shared" ref="A3045:C3045" si="2547">A2505</f>
        <v>2019</v>
      </c>
      <c r="B3045" t="str">
        <f t="shared" si="2547"/>
        <v>VFM</v>
      </c>
      <c r="C3045">
        <f t="shared" si="2547"/>
        <v>0</v>
      </c>
      <c r="D3045">
        <f>IFERROR(VLOOKUP(C3045,'Enheter, modell og år'!$A$2:$B$31,2,FALSE),0)</f>
        <v>0</v>
      </c>
      <c r="E3045" t="str">
        <f>'Liste detaljert wide'!$I$1</f>
        <v>Total utdanningsinsentiv</v>
      </c>
      <c r="F3045" t="str">
        <f t="shared" si="2513"/>
        <v>2019VFM0Total utdanningsinsentiv</v>
      </c>
      <c r="G3045" s="3">
        <f>'Liste detaljert wide'!I345</f>
        <v>0</v>
      </c>
      <c r="H3045" t="str">
        <f>VLOOKUP(E3045,Def!$B$2:$C$15,2,FALSE)</f>
        <v>Total utdanningsinsentiv</v>
      </c>
      <c r="I3045" s="3">
        <f>IF(A3045='Enheter, modell og år'!$F$2-1,0,G3045-VLOOKUP(A3045-1&amp;B3045&amp;C3045&amp;E3045,$F$2:$G$7561,2,FALSE))</f>
        <v>0</v>
      </c>
      <c r="J3045" s="3">
        <f>IF(A3045='Enheter, modell og år'!$F$2-1,0,VLOOKUP(A3045-1&amp;B3045&amp;C3045&amp;E3045,$F$2:$G$7561,2,FALSE))</f>
        <v>0</v>
      </c>
    </row>
    <row r="3046" spans="1:10" x14ac:dyDescent="0.25">
      <c r="A3046">
        <f t="shared" ref="A3046:C3046" si="2548">A2506</f>
        <v>2019</v>
      </c>
      <c r="B3046" t="str">
        <f t="shared" si="2548"/>
        <v>VFM</v>
      </c>
      <c r="C3046">
        <f t="shared" si="2548"/>
        <v>0</v>
      </c>
      <c r="D3046">
        <f>IFERROR(VLOOKUP(C3046,'Enheter, modell og år'!$A$2:$B$31,2,FALSE),0)</f>
        <v>0</v>
      </c>
      <c r="E3046" t="str">
        <f>'Liste detaljert wide'!$I$1</f>
        <v>Total utdanningsinsentiv</v>
      </c>
      <c r="F3046" t="str">
        <f t="shared" si="2513"/>
        <v>2019VFM0Total utdanningsinsentiv</v>
      </c>
      <c r="G3046" s="3">
        <f>'Liste detaljert wide'!I346</f>
        <v>0</v>
      </c>
      <c r="H3046" t="str">
        <f>VLOOKUP(E3046,Def!$B$2:$C$15,2,FALSE)</f>
        <v>Total utdanningsinsentiv</v>
      </c>
      <c r="I3046" s="3">
        <f>IF(A3046='Enheter, modell og år'!$F$2-1,0,G3046-VLOOKUP(A3046-1&amp;B3046&amp;C3046&amp;E3046,$F$2:$G$7561,2,FALSE))</f>
        <v>0</v>
      </c>
      <c r="J3046" s="3">
        <f>IF(A3046='Enheter, modell og år'!$F$2-1,0,VLOOKUP(A3046-1&amp;B3046&amp;C3046&amp;E3046,$F$2:$G$7561,2,FALSE))</f>
        <v>0</v>
      </c>
    </row>
    <row r="3047" spans="1:10" x14ac:dyDescent="0.25">
      <c r="A3047">
        <f t="shared" ref="A3047:C3047" si="2549">A2507</f>
        <v>2019</v>
      </c>
      <c r="B3047" t="str">
        <f t="shared" si="2549"/>
        <v>VFM</v>
      </c>
      <c r="C3047">
        <f t="shared" si="2549"/>
        <v>0</v>
      </c>
      <c r="D3047">
        <f>IFERROR(VLOOKUP(C3047,'Enheter, modell og år'!$A$2:$B$31,2,FALSE),0)</f>
        <v>0</v>
      </c>
      <c r="E3047" t="str">
        <f>'Liste detaljert wide'!$I$1</f>
        <v>Total utdanningsinsentiv</v>
      </c>
      <c r="F3047" t="str">
        <f t="shared" si="2513"/>
        <v>2019VFM0Total utdanningsinsentiv</v>
      </c>
      <c r="G3047" s="3">
        <f>'Liste detaljert wide'!I347</f>
        <v>0</v>
      </c>
      <c r="H3047" t="str">
        <f>VLOOKUP(E3047,Def!$B$2:$C$15,2,FALSE)</f>
        <v>Total utdanningsinsentiv</v>
      </c>
      <c r="I3047" s="3">
        <f>IF(A3047='Enheter, modell og år'!$F$2-1,0,G3047-VLOOKUP(A3047-1&amp;B3047&amp;C3047&amp;E3047,$F$2:$G$7561,2,FALSE))</f>
        <v>0</v>
      </c>
      <c r="J3047" s="3">
        <f>IF(A3047='Enheter, modell og år'!$F$2-1,0,VLOOKUP(A3047-1&amp;B3047&amp;C3047&amp;E3047,$F$2:$G$7561,2,FALSE))</f>
        <v>0</v>
      </c>
    </row>
    <row r="3048" spans="1:10" x14ac:dyDescent="0.25">
      <c r="A3048">
        <f t="shared" ref="A3048:C3048" si="2550">A2508</f>
        <v>2019</v>
      </c>
      <c r="B3048" t="str">
        <f t="shared" si="2550"/>
        <v>VFM</v>
      </c>
      <c r="C3048">
        <f t="shared" si="2550"/>
        <v>0</v>
      </c>
      <c r="D3048">
        <f>IFERROR(VLOOKUP(C3048,'Enheter, modell og år'!$A$2:$B$31,2,FALSE),0)</f>
        <v>0</v>
      </c>
      <c r="E3048" t="str">
        <f>'Liste detaljert wide'!$I$1</f>
        <v>Total utdanningsinsentiv</v>
      </c>
      <c r="F3048" t="str">
        <f t="shared" si="2513"/>
        <v>2019VFM0Total utdanningsinsentiv</v>
      </c>
      <c r="G3048" s="3">
        <f>'Liste detaljert wide'!I348</f>
        <v>0</v>
      </c>
      <c r="H3048" t="str">
        <f>VLOOKUP(E3048,Def!$B$2:$C$15,2,FALSE)</f>
        <v>Total utdanningsinsentiv</v>
      </c>
      <c r="I3048" s="3">
        <f>IF(A3048='Enheter, modell og år'!$F$2-1,0,G3048-VLOOKUP(A3048-1&amp;B3048&amp;C3048&amp;E3048,$F$2:$G$7561,2,FALSE))</f>
        <v>0</v>
      </c>
      <c r="J3048" s="3">
        <f>IF(A3048='Enheter, modell og år'!$F$2-1,0,VLOOKUP(A3048-1&amp;B3048&amp;C3048&amp;E3048,$F$2:$G$7561,2,FALSE))</f>
        <v>0</v>
      </c>
    </row>
    <row r="3049" spans="1:10" x14ac:dyDescent="0.25">
      <c r="A3049">
        <f t="shared" ref="A3049:C3049" si="2551">A2509</f>
        <v>2019</v>
      </c>
      <c r="B3049" t="str">
        <f t="shared" si="2551"/>
        <v>VFM</v>
      </c>
      <c r="C3049">
        <f t="shared" si="2551"/>
        <v>0</v>
      </c>
      <c r="D3049">
        <f>IFERROR(VLOOKUP(C3049,'Enheter, modell og år'!$A$2:$B$31,2,FALSE),0)</f>
        <v>0</v>
      </c>
      <c r="E3049" t="str">
        <f>'Liste detaljert wide'!$I$1</f>
        <v>Total utdanningsinsentiv</v>
      </c>
      <c r="F3049" t="str">
        <f t="shared" si="2513"/>
        <v>2019VFM0Total utdanningsinsentiv</v>
      </c>
      <c r="G3049" s="3">
        <f>'Liste detaljert wide'!I349</f>
        <v>0</v>
      </c>
      <c r="H3049" t="str">
        <f>VLOOKUP(E3049,Def!$B$2:$C$15,2,FALSE)</f>
        <v>Total utdanningsinsentiv</v>
      </c>
      <c r="I3049" s="3">
        <f>IF(A3049='Enheter, modell og år'!$F$2-1,0,G3049-VLOOKUP(A3049-1&amp;B3049&amp;C3049&amp;E3049,$F$2:$G$7561,2,FALSE))</f>
        <v>0</v>
      </c>
      <c r="J3049" s="3">
        <f>IF(A3049='Enheter, modell og år'!$F$2-1,0,VLOOKUP(A3049-1&amp;B3049&amp;C3049&amp;E3049,$F$2:$G$7561,2,FALSE))</f>
        <v>0</v>
      </c>
    </row>
    <row r="3050" spans="1:10" x14ac:dyDescent="0.25">
      <c r="A3050">
        <f t="shared" ref="A3050:C3050" si="2552">A2510</f>
        <v>2019</v>
      </c>
      <c r="B3050" t="str">
        <f t="shared" si="2552"/>
        <v>VFM</v>
      </c>
      <c r="C3050">
        <f t="shared" si="2552"/>
        <v>0</v>
      </c>
      <c r="D3050">
        <f>IFERROR(VLOOKUP(C3050,'Enheter, modell og år'!$A$2:$B$31,2,FALSE),0)</f>
        <v>0</v>
      </c>
      <c r="E3050" t="str">
        <f>'Liste detaljert wide'!$I$1</f>
        <v>Total utdanningsinsentiv</v>
      </c>
      <c r="F3050" t="str">
        <f t="shared" si="2513"/>
        <v>2019VFM0Total utdanningsinsentiv</v>
      </c>
      <c r="G3050" s="3">
        <f>'Liste detaljert wide'!I350</f>
        <v>0</v>
      </c>
      <c r="H3050" t="str">
        <f>VLOOKUP(E3050,Def!$B$2:$C$15,2,FALSE)</f>
        <v>Total utdanningsinsentiv</v>
      </c>
      <c r="I3050" s="3">
        <f>IF(A3050='Enheter, modell og år'!$F$2-1,0,G3050-VLOOKUP(A3050-1&amp;B3050&amp;C3050&amp;E3050,$F$2:$G$7561,2,FALSE))</f>
        <v>0</v>
      </c>
      <c r="J3050" s="3">
        <f>IF(A3050='Enheter, modell og år'!$F$2-1,0,VLOOKUP(A3050-1&amp;B3050&amp;C3050&amp;E3050,$F$2:$G$7561,2,FALSE))</f>
        <v>0</v>
      </c>
    </row>
    <row r="3051" spans="1:10" x14ac:dyDescent="0.25">
      <c r="A3051">
        <f t="shared" ref="A3051:C3051" si="2553">A2511</f>
        <v>2019</v>
      </c>
      <c r="B3051" t="str">
        <f t="shared" si="2553"/>
        <v>VFM</v>
      </c>
      <c r="C3051">
        <f t="shared" si="2553"/>
        <v>0</v>
      </c>
      <c r="D3051">
        <f>IFERROR(VLOOKUP(C3051,'Enheter, modell og år'!$A$2:$B$31,2,FALSE),0)</f>
        <v>0</v>
      </c>
      <c r="E3051" t="str">
        <f>'Liste detaljert wide'!$I$1</f>
        <v>Total utdanningsinsentiv</v>
      </c>
      <c r="F3051" t="str">
        <f t="shared" si="2513"/>
        <v>2019VFM0Total utdanningsinsentiv</v>
      </c>
      <c r="G3051" s="3">
        <f>'Liste detaljert wide'!I351</f>
        <v>0</v>
      </c>
      <c r="H3051" t="str">
        <f>VLOOKUP(E3051,Def!$B$2:$C$15,2,FALSE)</f>
        <v>Total utdanningsinsentiv</v>
      </c>
      <c r="I3051" s="3">
        <f>IF(A3051='Enheter, modell og år'!$F$2-1,0,G3051-VLOOKUP(A3051-1&amp;B3051&amp;C3051&amp;E3051,$F$2:$G$7561,2,FALSE))</f>
        <v>0</v>
      </c>
      <c r="J3051" s="3">
        <f>IF(A3051='Enheter, modell og år'!$F$2-1,0,VLOOKUP(A3051-1&amp;B3051&amp;C3051&amp;E3051,$F$2:$G$7561,2,FALSE))</f>
        <v>0</v>
      </c>
    </row>
    <row r="3052" spans="1:10" x14ac:dyDescent="0.25">
      <c r="A3052">
        <f t="shared" ref="A3052:C3052" si="2554">A2512</f>
        <v>2019</v>
      </c>
      <c r="B3052" t="str">
        <f t="shared" si="2554"/>
        <v>VFM</v>
      </c>
      <c r="C3052">
        <f t="shared" si="2554"/>
        <v>0</v>
      </c>
      <c r="D3052">
        <f>IFERROR(VLOOKUP(C3052,'Enheter, modell og år'!$A$2:$B$31,2,FALSE),0)</f>
        <v>0</v>
      </c>
      <c r="E3052" t="str">
        <f>'Liste detaljert wide'!$I$1</f>
        <v>Total utdanningsinsentiv</v>
      </c>
      <c r="F3052" t="str">
        <f t="shared" si="2513"/>
        <v>2019VFM0Total utdanningsinsentiv</v>
      </c>
      <c r="G3052" s="3">
        <f>'Liste detaljert wide'!I352</f>
        <v>0</v>
      </c>
      <c r="H3052" t="str">
        <f>VLOOKUP(E3052,Def!$B$2:$C$15,2,FALSE)</f>
        <v>Total utdanningsinsentiv</v>
      </c>
      <c r="I3052" s="3">
        <f>IF(A3052='Enheter, modell og år'!$F$2-1,0,G3052-VLOOKUP(A3052-1&amp;B3052&amp;C3052&amp;E3052,$F$2:$G$7561,2,FALSE))</f>
        <v>0</v>
      </c>
      <c r="J3052" s="3">
        <f>IF(A3052='Enheter, modell og år'!$F$2-1,0,VLOOKUP(A3052-1&amp;B3052&amp;C3052&amp;E3052,$F$2:$G$7561,2,FALSE))</f>
        <v>0</v>
      </c>
    </row>
    <row r="3053" spans="1:10" x14ac:dyDescent="0.25">
      <c r="A3053">
        <f t="shared" ref="A3053:C3053" si="2555">A2513</f>
        <v>2019</v>
      </c>
      <c r="B3053" t="str">
        <f t="shared" si="2555"/>
        <v>VFM</v>
      </c>
      <c r="C3053">
        <f t="shared" si="2555"/>
        <v>0</v>
      </c>
      <c r="D3053">
        <f>IFERROR(VLOOKUP(C3053,'Enheter, modell og år'!$A$2:$B$31,2,FALSE),0)</f>
        <v>0</v>
      </c>
      <c r="E3053" t="str">
        <f>'Liste detaljert wide'!$I$1</f>
        <v>Total utdanningsinsentiv</v>
      </c>
      <c r="F3053" t="str">
        <f t="shared" si="2513"/>
        <v>2019VFM0Total utdanningsinsentiv</v>
      </c>
      <c r="G3053" s="3">
        <f>'Liste detaljert wide'!I353</f>
        <v>0</v>
      </c>
      <c r="H3053" t="str">
        <f>VLOOKUP(E3053,Def!$B$2:$C$15,2,FALSE)</f>
        <v>Total utdanningsinsentiv</v>
      </c>
      <c r="I3053" s="3">
        <f>IF(A3053='Enheter, modell og år'!$F$2-1,0,G3053-VLOOKUP(A3053-1&amp;B3053&amp;C3053&amp;E3053,$F$2:$G$7561,2,FALSE))</f>
        <v>0</v>
      </c>
      <c r="J3053" s="3">
        <f>IF(A3053='Enheter, modell og år'!$F$2-1,0,VLOOKUP(A3053-1&amp;B3053&amp;C3053&amp;E3053,$F$2:$G$7561,2,FALSE))</f>
        <v>0</v>
      </c>
    </row>
    <row r="3054" spans="1:10" x14ac:dyDescent="0.25">
      <c r="A3054">
        <f t="shared" ref="A3054:C3054" si="2556">A2514</f>
        <v>2019</v>
      </c>
      <c r="B3054" t="str">
        <f t="shared" si="2556"/>
        <v>VFM</v>
      </c>
      <c r="C3054">
        <f t="shared" si="2556"/>
        <v>0</v>
      </c>
      <c r="D3054">
        <f>IFERROR(VLOOKUP(C3054,'Enheter, modell og år'!$A$2:$B$31,2,FALSE),0)</f>
        <v>0</v>
      </c>
      <c r="E3054" t="str">
        <f>'Liste detaljert wide'!$I$1</f>
        <v>Total utdanningsinsentiv</v>
      </c>
      <c r="F3054" t="str">
        <f t="shared" si="2513"/>
        <v>2019VFM0Total utdanningsinsentiv</v>
      </c>
      <c r="G3054" s="3">
        <f>'Liste detaljert wide'!I354</f>
        <v>0</v>
      </c>
      <c r="H3054" t="str">
        <f>VLOOKUP(E3054,Def!$B$2:$C$15,2,FALSE)</f>
        <v>Total utdanningsinsentiv</v>
      </c>
      <c r="I3054" s="3">
        <f>IF(A3054='Enheter, modell og år'!$F$2-1,0,G3054-VLOOKUP(A3054-1&amp;B3054&amp;C3054&amp;E3054,$F$2:$G$7561,2,FALSE))</f>
        <v>0</v>
      </c>
      <c r="J3054" s="3">
        <f>IF(A3054='Enheter, modell og år'!$F$2-1,0,VLOOKUP(A3054-1&amp;B3054&amp;C3054&amp;E3054,$F$2:$G$7561,2,FALSE))</f>
        <v>0</v>
      </c>
    </row>
    <row r="3055" spans="1:10" x14ac:dyDescent="0.25">
      <c r="A3055">
        <f t="shared" ref="A3055:C3055" si="2557">A2515</f>
        <v>2019</v>
      </c>
      <c r="B3055" t="str">
        <f t="shared" si="2557"/>
        <v>VFM</v>
      </c>
      <c r="C3055">
        <f t="shared" si="2557"/>
        <v>0</v>
      </c>
      <c r="D3055">
        <f>IFERROR(VLOOKUP(C3055,'Enheter, modell og år'!$A$2:$B$31,2,FALSE),0)</f>
        <v>0</v>
      </c>
      <c r="E3055" t="str">
        <f>'Liste detaljert wide'!$I$1</f>
        <v>Total utdanningsinsentiv</v>
      </c>
      <c r="F3055" t="str">
        <f t="shared" si="2513"/>
        <v>2019VFM0Total utdanningsinsentiv</v>
      </c>
      <c r="G3055" s="3">
        <f>'Liste detaljert wide'!I355</f>
        <v>0</v>
      </c>
      <c r="H3055" t="str">
        <f>VLOOKUP(E3055,Def!$B$2:$C$15,2,FALSE)</f>
        <v>Total utdanningsinsentiv</v>
      </c>
      <c r="I3055" s="3">
        <f>IF(A3055='Enheter, modell og år'!$F$2-1,0,G3055-VLOOKUP(A3055-1&amp;B3055&amp;C3055&amp;E3055,$F$2:$G$7561,2,FALSE))</f>
        <v>0</v>
      </c>
      <c r="J3055" s="3">
        <f>IF(A3055='Enheter, modell og år'!$F$2-1,0,VLOOKUP(A3055-1&amp;B3055&amp;C3055&amp;E3055,$F$2:$G$7561,2,FALSE))</f>
        <v>0</v>
      </c>
    </row>
    <row r="3056" spans="1:10" x14ac:dyDescent="0.25">
      <c r="A3056">
        <f t="shared" ref="A3056:C3056" si="2558">A2516</f>
        <v>2019</v>
      </c>
      <c r="B3056" t="str">
        <f t="shared" si="2558"/>
        <v>VFM</v>
      </c>
      <c r="C3056">
        <f t="shared" si="2558"/>
        <v>0</v>
      </c>
      <c r="D3056">
        <f>IFERROR(VLOOKUP(C3056,'Enheter, modell og år'!$A$2:$B$31,2,FALSE),0)</f>
        <v>0</v>
      </c>
      <c r="E3056" t="str">
        <f>'Liste detaljert wide'!$I$1</f>
        <v>Total utdanningsinsentiv</v>
      </c>
      <c r="F3056" t="str">
        <f t="shared" si="2513"/>
        <v>2019VFM0Total utdanningsinsentiv</v>
      </c>
      <c r="G3056" s="3">
        <f>'Liste detaljert wide'!I356</f>
        <v>0</v>
      </c>
      <c r="H3056" t="str">
        <f>VLOOKUP(E3056,Def!$B$2:$C$15,2,FALSE)</f>
        <v>Total utdanningsinsentiv</v>
      </c>
      <c r="I3056" s="3">
        <f>IF(A3056='Enheter, modell og år'!$F$2-1,0,G3056-VLOOKUP(A3056-1&amp;B3056&amp;C3056&amp;E3056,$F$2:$G$7561,2,FALSE))</f>
        <v>0</v>
      </c>
      <c r="J3056" s="3">
        <f>IF(A3056='Enheter, modell og år'!$F$2-1,0,VLOOKUP(A3056-1&amp;B3056&amp;C3056&amp;E3056,$F$2:$G$7561,2,FALSE))</f>
        <v>0</v>
      </c>
    </row>
    <row r="3057" spans="1:10" x14ac:dyDescent="0.25">
      <c r="A3057">
        <f t="shared" ref="A3057:C3057" si="2559">A2517</f>
        <v>2019</v>
      </c>
      <c r="B3057" t="str">
        <f t="shared" si="2559"/>
        <v>VFM</v>
      </c>
      <c r="C3057">
        <f t="shared" si="2559"/>
        <v>0</v>
      </c>
      <c r="D3057">
        <f>IFERROR(VLOOKUP(C3057,'Enheter, modell og år'!$A$2:$B$31,2,FALSE),0)</f>
        <v>0</v>
      </c>
      <c r="E3057" t="str">
        <f>'Liste detaljert wide'!$I$1</f>
        <v>Total utdanningsinsentiv</v>
      </c>
      <c r="F3057" t="str">
        <f t="shared" si="2513"/>
        <v>2019VFM0Total utdanningsinsentiv</v>
      </c>
      <c r="G3057" s="3">
        <f>'Liste detaljert wide'!I357</f>
        <v>0</v>
      </c>
      <c r="H3057" t="str">
        <f>VLOOKUP(E3057,Def!$B$2:$C$15,2,FALSE)</f>
        <v>Total utdanningsinsentiv</v>
      </c>
      <c r="I3057" s="3">
        <f>IF(A3057='Enheter, modell og år'!$F$2-1,0,G3057-VLOOKUP(A3057-1&amp;B3057&amp;C3057&amp;E3057,$F$2:$G$7561,2,FALSE))</f>
        <v>0</v>
      </c>
      <c r="J3057" s="3">
        <f>IF(A3057='Enheter, modell og år'!$F$2-1,0,VLOOKUP(A3057-1&amp;B3057&amp;C3057&amp;E3057,$F$2:$G$7561,2,FALSE))</f>
        <v>0</v>
      </c>
    </row>
    <row r="3058" spans="1:10" x14ac:dyDescent="0.25">
      <c r="A3058">
        <f t="shared" ref="A3058:C3058" si="2560">A2518</f>
        <v>2019</v>
      </c>
      <c r="B3058" t="str">
        <f t="shared" si="2560"/>
        <v>VFM</v>
      </c>
      <c r="C3058">
        <f t="shared" si="2560"/>
        <v>0</v>
      </c>
      <c r="D3058">
        <f>IFERROR(VLOOKUP(C3058,'Enheter, modell og år'!$A$2:$B$31,2,FALSE),0)</f>
        <v>0</v>
      </c>
      <c r="E3058" t="str">
        <f>'Liste detaljert wide'!$I$1</f>
        <v>Total utdanningsinsentiv</v>
      </c>
      <c r="F3058" t="str">
        <f t="shared" si="2513"/>
        <v>2019VFM0Total utdanningsinsentiv</v>
      </c>
      <c r="G3058" s="3">
        <f>'Liste detaljert wide'!I358</f>
        <v>0</v>
      </c>
      <c r="H3058" t="str">
        <f>VLOOKUP(E3058,Def!$B$2:$C$15,2,FALSE)</f>
        <v>Total utdanningsinsentiv</v>
      </c>
      <c r="I3058" s="3">
        <f>IF(A3058='Enheter, modell og år'!$F$2-1,0,G3058-VLOOKUP(A3058-1&amp;B3058&amp;C3058&amp;E3058,$F$2:$G$7561,2,FALSE))</f>
        <v>0</v>
      </c>
      <c r="J3058" s="3">
        <f>IF(A3058='Enheter, modell og år'!$F$2-1,0,VLOOKUP(A3058-1&amp;B3058&amp;C3058&amp;E3058,$F$2:$G$7561,2,FALSE))</f>
        <v>0</v>
      </c>
    </row>
    <row r="3059" spans="1:10" x14ac:dyDescent="0.25">
      <c r="A3059">
        <f t="shared" ref="A3059:C3059" si="2561">A2519</f>
        <v>2019</v>
      </c>
      <c r="B3059" t="str">
        <f t="shared" si="2561"/>
        <v>VFM</v>
      </c>
      <c r="C3059">
        <f t="shared" si="2561"/>
        <v>0</v>
      </c>
      <c r="D3059">
        <f>IFERROR(VLOOKUP(C3059,'Enheter, modell og år'!$A$2:$B$31,2,FALSE),0)</f>
        <v>0</v>
      </c>
      <c r="E3059" t="str">
        <f>'Liste detaljert wide'!$I$1</f>
        <v>Total utdanningsinsentiv</v>
      </c>
      <c r="F3059" t="str">
        <f t="shared" si="2513"/>
        <v>2019VFM0Total utdanningsinsentiv</v>
      </c>
      <c r="G3059" s="3">
        <f>'Liste detaljert wide'!I359</f>
        <v>0</v>
      </c>
      <c r="H3059" t="str">
        <f>VLOOKUP(E3059,Def!$B$2:$C$15,2,FALSE)</f>
        <v>Total utdanningsinsentiv</v>
      </c>
      <c r="I3059" s="3">
        <f>IF(A3059='Enheter, modell og år'!$F$2-1,0,G3059-VLOOKUP(A3059-1&amp;B3059&amp;C3059&amp;E3059,$F$2:$G$7561,2,FALSE))</f>
        <v>0</v>
      </c>
      <c r="J3059" s="3">
        <f>IF(A3059='Enheter, modell og år'!$F$2-1,0,VLOOKUP(A3059-1&amp;B3059&amp;C3059&amp;E3059,$F$2:$G$7561,2,FALSE))</f>
        <v>0</v>
      </c>
    </row>
    <row r="3060" spans="1:10" x14ac:dyDescent="0.25">
      <c r="A3060">
        <f t="shared" ref="A3060:C3060" si="2562">A2520</f>
        <v>2019</v>
      </c>
      <c r="B3060" t="str">
        <f t="shared" si="2562"/>
        <v>VFM</v>
      </c>
      <c r="C3060">
        <f t="shared" si="2562"/>
        <v>0</v>
      </c>
      <c r="D3060">
        <f>IFERROR(VLOOKUP(C3060,'Enheter, modell og år'!$A$2:$B$31,2,FALSE),0)</f>
        <v>0</v>
      </c>
      <c r="E3060" t="str">
        <f>'Liste detaljert wide'!$I$1</f>
        <v>Total utdanningsinsentiv</v>
      </c>
      <c r="F3060" t="str">
        <f t="shared" si="2513"/>
        <v>2019VFM0Total utdanningsinsentiv</v>
      </c>
      <c r="G3060" s="3">
        <f>'Liste detaljert wide'!I360</f>
        <v>0</v>
      </c>
      <c r="H3060" t="str">
        <f>VLOOKUP(E3060,Def!$B$2:$C$15,2,FALSE)</f>
        <v>Total utdanningsinsentiv</v>
      </c>
      <c r="I3060" s="3">
        <f>IF(A3060='Enheter, modell og år'!$F$2-1,0,G3060-VLOOKUP(A3060-1&amp;B3060&amp;C3060&amp;E3060,$F$2:$G$7561,2,FALSE))</f>
        <v>0</v>
      </c>
      <c r="J3060" s="3">
        <f>IF(A3060='Enheter, modell og år'!$F$2-1,0,VLOOKUP(A3060-1&amp;B3060&amp;C3060&amp;E3060,$F$2:$G$7561,2,FALSE))</f>
        <v>0</v>
      </c>
    </row>
    <row r="3061" spans="1:10" x14ac:dyDescent="0.25">
      <c r="A3061">
        <f t="shared" ref="A3061:C3061" si="2563">A2521</f>
        <v>2019</v>
      </c>
      <c r="B3061" t="str">
        <f t="shared" si="2563"/>
        <v>VFM</v>
      </c>
      <c r="C3061">
        <f t="shared" si="2563"/>
        <v>0</v>
      </c>
      <c r="D3061">
        <f>IFERROR(VLOOKUP(C3061,'Enheter, modell og år'!$A$2:$B$31,2,FALSE),0)</f>
        <v>0</v>
      </c>
      <c r="E3061" t="str">
        <f>'Liste detaljert wide'!$I$1</f>
        <v>Total utdanningsinsentiv</v>
      </c>
      <c r="F3061" t="str">
        <f t="shared" si="2513"/>
        <v>2019VFM0Total utdanningsinsentiv</v>
      </c>
      <c r="G3061" s="3">
        <f>'Liste detaljert wide'!I361</f>
        <v>0</v>
      </c>
      <c r="H3061" t="str">
        <f>VLOOKUP(E3061,Def!$B$2:$C$15,2,FALSE)</f>
        <v>Total utdanningsinsentiv</v>
      </c>
      <c r="I3061" s="3">
        <f>IF(A3061='Enheter, modell og år'!$F$2-1,0,G3061-VLOOKUP(A3061-1&amp;B3061&amp;C3061&amp;E3061,$F$2:$G$7561,2,FALSE))</f>
        <v>0</v>
      </c>
      <c r="J3061" s="3">
        <f>IF(A3061='Enheter, modell og år'!$F$2-1,0,VLOOKUP(A3061-1&amp;B3061&amp;C3061&amp;E3061,$F$2:$G$7561,2,FALSE))</f>
        <v>0</v>
      </c>
    </row>
    <row r="3062" spans="1:10" x14ac:dyDescent="0.25">
      <c r="A3062">
        <f t="shared" ref="A3062:C3062" si="2564">A2522</f>
        <v>2020</v>
      </c>
      <c r="B3062" t="str">
        <f t="shared" si="2564"/>
        <v>VFM</v>
      </c>
      <c r="C3062">
        <f t="shared" si="2564"/>
        <v>0</v>
      </c>
      <c r="D3062">
        <f>IFERROR(VLOOKUP(C3062,'Enheter, modell og år'!$A$2:$B$31,2,FALSE),0)</f>
        <v>0</v>
      </c>
      <c r="E3062" t="str">
        <f>'Liste detaljert wide'!$I$1</f>
        <v>Total utdanningsinsentiv</v>
      </c>
      <c r="F3062" t="str">
        <f t="shared" si="2513"/>
        <v>2020VFM0Total utdanningsinsentiv</v>
      </c>
      <c r="G3062" s="3">
        <f>'Liste detaljert wide'!I362</f>
        <v>0</v>
      </c>
      <c r="H3062" t="str">
        <f>VLOOKUP(E3062,Def!$B$2:$C$15,2,FALSE)</f>
        <v>Total utdanningsinsentiv</v>
      </c>
      <c r="I3062" s="3">
        <f>IF(A3062='Enheter, modell og år'!$F$2-1,0,G3062-VLOOKUP(A3062-1&amp;B3062&amp;C3062&amp;E3062,$F$2:$G$7561,2,FALSE))</f>
        <v>0</v>
      </c>
      <c r="J3062" s="3">
        <f>IF(A3062='Enheter, modell og år'!$F$2-1,0,VLOOKUP(A3062-1&amp;B3062&amp;C3062&amp;E3062,$F$2:$G$7561,2,FALSE))</f>
        <v>0</v>
      </c>
    </row>
    <row r="3063" spans="1:10" x14ac:dyDescent="0.25">
      <c r="A3063">
        <f t="shared" ref="A3063:C3063" si="2565">A2523</f>
        <v>2020</v>
      </c>
      <c r="B3063" t="str">
        <f t="shared" si="2565"/>
        <v>VFM</v>
      </c>
      <c r="C3063">
        <f t="shared" si="2565"/>
        <v>0</v>
      </c>
      <c r="D3063">
        <f>IFERROR(VLOOKUP(C3063,'Enheter, modell og år'!$A$2:$B$31,2,FALSE),0)</f>
        <v>0</v>
      </c>
      <c r="E3063" t="str">
        <f>'Liste detaljert wide'!$I$1</f>
        <v>Total utdanningsinsentiv</v>
      </c>
      <c r="F3063" t="str">
        <f t="shared" si="2513"/>
        <v>2020VFM0Total utdanningsinsentiv</v>
      </c>
      <c r="G3063" s="3">
        <f>'Liste detaljert wide'!I363</f>
        <v>0</v>
      </c>
      <c r="H3063" t="str">
        <f>VLOOKUP(E3063,Def!$B$2:$C$15,2,FALSE)</f>
        <v>Total utdanningsinsentiv</v>
      </c>
      <c r="I3063" s="3">
        <f>IF(A3063='Enheter, modell og år'!$F$2-1,0,G3063-VLOOKUP(A3063-1&amp;B3063&amp;C3063&amp;E3063,$F$2:$G$7561,2,FALSE))</f>
        <v>0</v>
      </c>
      <c r="J3063" s="3">
        <f>IF(A3063='Enheter, modell og år'!$F$2-1,0,VLOOKUP(A3063-1&amp;B3063&amp;C3063&amp;E3063,$F$2:$G$7561,2,FALSE))</f>
        <v>0</v>
      </c>
    </row>
    <row r="3064" spans="1:10" x14ac:dyDescent="0.25">
      <c r="A3064">
        <f t="shared" ref="A3064:C3064" si="2566">A2524</f>
        <v>2020</v>
      </c>
      <c r="B3064" t="str">
        <f t="shared" si="2566"/>
        <v>VFM</v>
      </c>
      <c r="C3064">
        <f t="shared" si="2566"/>
        <v>0</v>
      </c>
      <c r="D3064">
        <f>IFERROR(VLOOKUP(C3064,'Enheter, modell og år'!$A$2:$B$31,2,FALSE),0)</f>
        <v>0</v>
      </c>
      <c r="E3064" t="str">
        <f>'Liste detaljert wide'!$I$1</f>
        <v>Total utdanningsinsentiv</v>
      </c>
      <c r="F3064" t="str">
        <f t="shared" si="2513"/>
        <v>2020VFM0Total utdanningsinsentiv</v>
      </c>
      <c r="G3064" s="3">
        <f>'Liste detaljert wide'!I364</f>
        <v>0</v>
      </c>
      <c r="H3064" t="str">
        <f>VLOOKUP(E3064,Def!$B$2:$C$15,2,FALSE)</f>
        <v>Total utdanningsinsentiv</v>
      </c>
      <c r="I3064" s="3">
        <f>IF(A3064='Enheter, modell og år'!$F$2-1,0,G3064-VLOOKUP(A3064-1&amp;B3064&amp;C3064&amp;E3064,$F$2:$G$7561,2,FALSE))</f>
        <v>0</v>
      </c>
      <c r="J3064" s="3">
        <f>IF(A3064='Enheter, modell og år'!$F$2-1,0,VLOOKUP(A3064-1&amp;B3064&amp;C3064&amp;E3064,$F$2:$G$7561,2,FALSE))</f>
        <v>0</v>
      </c>
    </row>
    <row r="3065" spans="1:10" x14ac:dyDescent="0.25">
      <c r="A3065">
        <f t="shared" ref="A3065:C3065" si="2567">A2525</f>
        <v>2020</v>
      </c>
      <c r="B3065" t="str">
        <f t="shared" si="2567"/>
        <v>VFM</v>
      </c>
      <c r="C3065">
        <f t="shared" si="2567"/>
        <v>0</v>
      </c>
      <c r="D3065">
        <f>IFERROR(VLOOKUP(C3065,'Enheter, modell og år'!$A$2:$B$31,2,FALSE),0)</f>
        <v>0</v>
      </c>
      <c r="E3065" t="str">
        <f>'Liste detaljert wide'!$I$1</f>
        <v>Total utdanningsinsentiv</v>
      </c>
      <c r="F3065" t="str">
        <f t="shared" si="2513"/>
        <v>2020VFM0Total utdanningsinsentiv</v>
      </c>
      <c r="G3065" s="3">
        <f>'Liste detaljert wide'!I365</f>
        <v>0</v>
      </c>
      <c r="H3065" t="str">
        <f>VLOOKUP(E3065,Def!$B$2:$C$15,2,FALSE)</f>
        <v>Total utdanningsinsentiv</v>
      </c>
      <c r="I3065" s="3">
        <f>IF(A3065='Enheter, modell og år'!$F$2-1,0,G3065-VLOOKUP(A3065-1&amp;B3065&amp;C3065&amp;E3065,$F$2:$G$7561,2,FALSE))</f>
        <v>0</v>
      </c>
      <c r="J3065" s="3">
        <f>IF(A3065='Enheter, modell og år'!$F$2-1,0,VLOOKUP(A3065-1&amp;B3065&amp;C3065&amp;E3065,$F$2:$G$7561,2,FALSE))</f>
        <v>0</v>
      </c>
    </row>
    <row r="3066" spans="1:10" x14ac:dyDescent="0.25">
      <c r="A3066">
        <f t="shared" ref="A3066:C3066" si="2568">A2526</f>
        <v>2020</v>
      </c>
      <c r="B3066" t="str">
        <f t="shared" si="2568"/>
        <v>VFM</v>
      </c>
      <c r="C3066">
        <f t="shared" si="2568"/>
        <v>0</v>
      </c>
      <c r="D3066">
        <f>IFERROR(VLOOKUP(C3066,'Enheter, modell og år'!$A$2:$B$31,2,FALSE),0)</f>
        <v>0</v>
      </c>
      <c r="E3066" t="str">
        <f>'Liste detaljert wide'!$I$1</f>
        <v>Total utdanningsinsentiv</v>
      </c>
      <c r="F3066" t="str">
        <f t="shared" si="2513"/>
        <v>2020VFM0Total utdanningsinsentiv</v>
      </c>
      <c r="G3066" s="3">
        <f>'Liste detaljert wide'!I366</f>
        <v>0</v>
      </c>
      <c r="H3066" t="str">
        <f>VLOOKUP(E3066,Def!$B$2:$C$15,2,FALSE)</f>
        <v>Total utdanningsinsentiv</v>
      </c>
      <c r="I3066" s="3">
        <f>IF(A3066='Enheter, modell og år'!$F$2-1,0,G3066-VLOOKUP(A3066-1&amp;B3066&amp;C3066&amp;E3066,$F$2:$G$7561,2,FALSE))</f>
        <v>0</v>
      </c>
      <c r="J3066" s="3">
        <f>IF(A3066='Enheter, modell og år'!$F$2-1,0,VLOOKUP(A3066-1&amp;B3066&amp;C3066&amp;E3066,$F$2:$G$7561,2,FALSE))</f>
        <v>0</v>
      </c>
    </row>
    <row r="3067" spans="1:10" x14ac:dyDescent="0.25">
      <c r="A3067">
        <f t="shared" ref="A3067:C3067" si="2569">A2527</f>
        <v>2020</v>
      </c>
      <c r="B3067" t="str">
        <f t="shared" si="2569"/>
        <v>VFM</v>
      </c>
      <c r="C3067">
        <f t="shared" si="2569"/>
        <v>0</v>
      </c>
      <c r="D3067">
        <f>IFERROR(VLOOKUP(C3067,'Enheter, modell og år'!$A$2:$B$31,2,FALSE),0)</f>
        <v>0</v>
      </c>
      <c r="E3067" t="str">
        <f>'Liste detaljert wide'!$I$1</f>
        <v>Total utdanningsinsentiv</v>
      </c>
      <c r="F3067" t="str">
        <f t="shared" si="2513"/>
        <v>2020VFM0Total utdanningsinsentiv</v>
      </c>
      <c r="G3067" s="3">
        <f>'Liste detaljert wide'!I367</f>
        <v>0</v>
      </c>
      <c r="H3067" t="str">
        <f>VLOOKUP(E3067,Def!$B$2:$C$15,2,FALSE)</f>
        <v>Total utdanningsinsentiv</v>
      </c>
      <c r="I3067" s="3">
        <f>IF(A3067='Enheter, modell og år'!$F$2-1,0,G3067-VLOOKUP(A3067-1&amp;B3067&amp;C3067&amp;E3067,$F$2:$G$7561,2,FALSE))</f>
        <v>0</v>
      </c>
      <c r="J3067" s="3">
        <f>IF(A3067='Enheter, modell og år'!$F$2-1,0,VLOOKUP(A3067-1&amp;B3067&amp;C3067&amp;E3067,$F$2:$G$7561,2,FALSE))</f>
        <v>0</v>
      </c>
    </row>
    <row r="3068" spans="1:10" x14ac:dyDescent="0.25">
      <c r="A3068">
        <f t="shared" ref="A3068:C3068" si="2570">A2528</f>
        <v>2020</v>
      </c>
      <c r="B3068" t="str">
        <f t="shared" si="2570"/>
        <v>VFM</v>
      </c>
      <c r="C3068">
        <f t="shared" si="2570"/>
        <v>0</v>
      </c>
      <c r="D3068">
        <f>IFERROR(VLOOKUP(C3068,'Enheter, modell og år'!$A$2:$B$31,2,FALSE),0)</f>
        <v>0</v>
      </c>
      <c r="E3068" t="str">
        <f>'Liste detaljert wide'!$I$1</f>
        <v>Total utdanningsinsentiv</v>
      </c>
      <c r="F3068" t="str">
        <f t="shared" si="2513"/>
        <v>2020VFM0Total utdanningsinsentiv</v>
      </c>
      <c r="G3068" s="3">
        <f>'Liste detaljert wide'!I368</f>
        <v>0</v>
      </c>
      <c r="H3068" t="str">
        <f>VLOOKUP(E3068,Def!$B$2:$C$15,2,FALSE)</f>
        <v>Total utdanningsinsentiv</v>
      </c>
      <c r="I3068" s="3">
        <f>IF(A3068='Enheter, modell og år'!$F$2-1,0,G3068-VLOOKUP(A3068-1&amp;B3068&amp;C3068&amp;E3068,$F$2:$G$7561,2,FALSE))</f>
        <v>0</v>
      </c>
      <c r="J3068" s="3">
        <f>IF(A3068='Enheter, modell og år'!$F$2-1,0,VLOOKUP(A3068-1&amp;B3068&amp;C3068&amp;E3068,$F$2:$G$7561,2,FALSE))</f>
        <v>0</v>
      </c>
    </row>
    <row r="3069" spans="1:10" x14ac:dyDescent="0.25">
      <c r="A3069">
        <f t="shared" ref="A3069:C3069" si="2571">A2529</f>
        <v>2020</v>
      </c>
      <c r="B3069" t="str">
        <f t="shared" si="2571"/>
        <v>VFM</v>
      </c>
      <c r="C3069">
        <f t="shared" si="2571"/>
        <v>0</v>
      </c>
      <c r="D3069">
        <f>IFERROR(VLOOKUP(C3069,'Enheter, modell og år'!$A$2:$B$31,2,FALSE),0)</f>
        <v>0</v>
      </c>
      <c r="E3069" t="str">
        <f>'Liste detaljert wide'!$I$1</f>
        <v>Total utdanningsinsentiv</v>
      </c>
      <c r="F3069" t="str">
        <f t="shared" si="2513"/>
        <v>2020VFM0Total utdanningsinsentiv</v>
      </c>
      <c r="G3069" s="3">
        <f>'Liste detaljert wide'!I369</f>
        <v>0</v>
      </c>
      <c r="H3069" t="str">
        <f>VLOOKUP(E3069,Def!$B$2:$C$15,2,FALSE)</f>
        <v>Total utdanningsinsentiv</v>
      </c>
      <c r="I3069" s="3">
        <f>IF(A3069='Enheter, modell og år'!$F$2-1,0,G3069-VLOOKUP(A3069-1&amp;B3069&amp;C3069&amp;E3069,$F$2:$G$7561,2,FALSE))</f>
        <v>0</v>
      </c>
      <c r="J3069" s="3">
        <f>IF(A3069='Enheter, modell og år'!$F$2-1,0,VLOOKUP(A3069-1&amp;B3069&amp;C3069&amp;E3069,$F$2:$G$7561,2,FALSE))</f>
        <v>0</v>
      </c>
    </row>
    <row r="3070" spans="1:10" x14ac:dyDescent="0.25">
      <c r="A3070">
        <f t="shared" ref="A3070:C3070" si="2572">A2530</f>
        <v>2020</v>
      </c>
      <c r="B3070" t="str">
        <f t="shared" si="2572"/>
        <v>VFM</v>
      </c>
      <c r="C3070">
        <f t="shared" si="2572"/>
        <v>0</v>
      </c>
      <c r="D3070">
        <f>IFERROR(VLOOKUP(C3070,'Enheter, modell og år'!$A$2:$B$31,2,FALSE),0)</f>
        <v>0</v>
      </c>
      <c r="E3070" t="str">
        <f>'Liste detaljert wide'!$I$1</f>
        <v>Total utdanningsinsentiv</v>
      </c>
      <c r="F3070" t="str">
        <f t="shared" si="2513"/>
        <v>2020VFM0Total utdanningsinsentiv</v>
      </c>
      <c r="G3070" s="3">
        <f>'Liste detaljert wide'!I370</f>
        <v>0</v>
      </c>
      <c r="H3070" t="str">
        <f>VLOOKUP(E3070,Def!$B$2:$C$15,2,FALSE)</f>
        <v>Total utdanningsinsentiv</v>
      </c>
      <c r="I3070" s="3">
        <f>IF(A3070='Enheter, modell og år'!$F$2-1,0,G3070-VLOOKUP(A3070-1&amp;B3070&amp;C3070&amp;E3070,$F$2:$G$7561,2,FALSE))</f>
        <v>0</v>
      </c>
      <c r="J3070" s="3">
        <f>IF(A3070='Enheter, modell og år'!$F$2-1,0,VLOOKUP(A3070-1&amp;B3070&amp;C3070&amp;E3070,$F$2:$G$7561,2,FALSE))</f>
        <v>0</v>
      </c>
    </row>
    <row r="3071" spans="1:10" x14ac:dyDescent="0.25">
      <c r="A3071">
        <f t="shared" ref="A3071:C3071" si="2573">A2531</f>
        <v>2020</v>
      </c>
      <c r="B3071" t="str">
        <f t="shared" si="2573"/>
        <v>VFM</v>
      </c>
      <c r="C3071">
        <f t="shared" si="2573"/>
        <v>0</v>
      </c>
      <c r="D3071">
        <f>IFERROR(VLOOKUP(C3071,'Enheter, modell og år'!$A$2:$B$31,2,FALSE),0)</f>
        <v>0</v>
      </c>
      <c r="E3071" t="str">
        <f>'Liste detaljert wide'!$I$1</f>
        <v>Total utdanningsinsentiv</v>
      </c>
      <c r="F3071" t="str">
        <f t="shared" si="2513"/>
        <v>2020VFM0Total utdanningsinsentiv</v>
      </c>
      <c r="G3071" s="3">
        <f>'Liste detaljert wide'!I371</f>
        <v>0</v>
      </c>
      <c r="H3071" t="str">
        <f>VLOOKUP(E3071,Def!$B$2:$C$15,2,FALSE)</f>
        <v>Total utdanningsinsentiv</v>
      </c>
      <c r="I3071" s="3">
        <f>IF(A3071='Enheter, modell og år'!$F$2-1,0,G3071-VLOOKUP(A3071-1&amp;B3071&amp;C3071&amp;E3071,$F$2:$G$7561,2,FALSE))</f>
        <v>0</v>
      </c>
      <c r="J3071" s="3">
        <f>IF(A3071='Enheter, modell og år'!$F$2-1,0,VLOOKUP(A3071-1&amp;B3071&amp;C3071&amp;E3071,$F$2:$G$7561,2,FALSE))</f>
        <v>0</v>
      </c>
    </row>
    <row r="3072" spans="1:10" x14ac:dyDescent="0.25">
      <c r="A3072">
        <f t="shared" ref="A3072:C3072" si="2574">A2532</f>
        <v>2020</v>
      </c>
      <c r="B3072" t="str">
        <f t="shared" si="2574"/>
        <v>VFM</v>
      </c>
      <c r="C3072">
        <f t="shared" si="2574"/>
        <v>0</v>
      </c>
      <c r="D3072">
        <f>IFERROR(VLOOKUP(C3072,'Enheter, modell og år'!$A$2:$B$31,2,FALSE),0)</f>
        <v>0</v>
      </c>
      <c r="E3072" t="str">
        <f>'Liste detaljert wide'!$I$1</f>
        <v>Total utdanningsinsentiv</v>
      </c>
      <c r="F3072" t="str">
        <f t="shared" si="2513"/>
        <v>2020VFM0Total utdanningsinsentiv</v>
      </c>
      <c r="G3072" s="3">
        <f>'Liste detaljert wide'!I372</f>
        <v>0</v>
      </c>
      <c r="H3072" t="str">
        <f>VLOOKUP(E3072,Def!$B$2:$C$15,2,FALSE)</f>
        <v>Total utdanningsinsentiv</v>
      </c>
      <c r="I3072" s="3">
        <f>IF(A3072='Enheter, modell og år'!$F$2-1,0,G3072-VLOOKUP(A3072-1&amp;B3072&amp;C3072&amp;E3072,$F$2:$G$7561,2,FALSE))</f>
        <v>0</v>
      </c>
      <c r="J3072" s="3">
        <f>IF(A3072='Enheter, modell og år'!$F$2-1,0,VLOOKUP(A3072-1&amp;B3072&amp;C3072&amp;E3072,$F$2:$G$7561,2,FALSE))</f>
        <v>0</v>
      </c>
    </row>
    <row r="3073" spans="1:10" x14ac:dyDescent="0.25">
      <c r="A3073">
        <f t="shared" ref="A3073:C3073" si="2575">A2533</f>
        <v>2020</v>
      </c>
      <c r="B3073" t="str">
        <f t="shared" si="2575"/>
        <v>VFM</v>
      </c>
      <c r="C3073">
        <f t="shared" si="2575"/>
        <v>0</v>
      </c>
      <c r="D3073">
        <f>IFERROR(VLOOKUP(C3073,'Enheter, modell og år'!$A$2:$B$31,2,FALSE),0)</f>
        <v>0</v>
      </c>
      <c r="E3073" t="str">
        <f>'Liste detaljert wide'!$I$1</f>
        <v>Total utdanningsinsentiv</v>
      </c>
      <c r="F3073" t="str">
        <f t="shared" si="2513"/>
        <v>2020VFM0Total utdanningsinsentiv</v>
      </c>
      <c r="G3073" s="3">
        <f>'Liste detaljert wide'!I373</f>
        <v>0</v>
      </c>
      <c r="H3073" t="str">
        <f>VLOOKUP(E3073,Def!$B$2:$C$15,2,FALSE)</f>
        <v>Total utdanningsinsentiv</v>
      </c>
      <c r="I3073" s="3">
        <f>IF(A3073='Enheter, modell og år'!$F$2-1,0,G3073-VLOOKUP(A3073-1&amp;B3073&amp;C3073&amp;E3073,$F$2:$G$7561,2,FALSE))</f>
        <v>0</v>
      </c>
      <c r="J3073" s="3">
        <f>IF(A3073='Enheter, modell og år'!$F$2-1,0,VLOOKUP(A3073-1&amp;B3073&amp;C3073&amp;E3073,$F$2:$G$7561,2,FALSE))</f>
        <v>0</v>
      </c>
    </row>
    <row r="3074" spans="1:10" x14ac:dyDescent="0.25">
      <c r="A3074">
        <f t="shared" ref="A3074:C3074" si="2576">A2534</f>
        <v>2020</v>
      </c>
      <c r="B3074" t="str">
        <f t="shared" si="2576"/>
        <v>VFM</v>
      </c>
      <c r="C3074">
        <f t="shared" si="2576"/>
        <v>0</v>
      </c>
      <c r="D3074">
        <f>IFERROR(VLOOKUP(C3074,'Enheter, modell og år'!$A$2:$B$31,2,FALSE),0)</f>
        <v>0</v>
      </c>
      <c r="E3074" t="str">
        <f>'Liste detaljert wide'!$I$1</f>
        <v>Total utdanningsinsentiv</v>
      </c>
      <c r="F3074" t="str">
        <f t="shared" si="2513"/>
        <v>2020VFM0Total utdanningsinsentiv</v>
      </c>
      <c r="G3074" s="3">
        <f>'Liste detaljert wide'!I374</f>
        <v>0</v>
      </c>
      <c r="H3074" t="str">
        <f>VLOOKUP(E3074,Def!$B$2:$C$15,2,FALSE)</f>
        <v>Total utdanningsinsentiv</v>
      </c>
      <c r="I3074" s="3">
        <f>IF(A3074='Enheter, modell og år'!$F$2-1,0,G3074-VLOOKUP(A3074-1&amp;B3074&amp;C3074&amp;E3074,$F$2:$G$7561,2,FALSE))</f>
        <v>0</v>
      </c>
      <c r="J3074" s="3">
        <f>IF(A3074='Enheter, modell og år'!$F$2-1,0,VLOOKUP(A3074-1&amp;B3074&amp;C3074&amp;E3074,$F$2:$G$7561,2,FALSE))</f>
        <v>0</v>
      </c>
    </row>
    <row r="3075" spans="1:10" x14ac:dyDescent="0.25">
      <c r="A3075">
        <f t="shared" ref="A3075:C3075" si="2577">A2535</f>
        <v>2020</v>
      </c>
      <c r="B3075" t="str">
        <f t="shared" si="2577"/>
        <v>VFM</v>
      </c>
      <c r="C3075">
        <f t="shared" si="2577"/>
        <v>0</v>
      </c>
      <c r="D3075">
        <f>IFERROR(VLOOKUP(C3075,'Enheter, modell og år'!$A$2:$B$31,2,FALSE),0)</f>
        <v>0</v>
      </c>
      <c r="E3075" t="str">
        <f>'Liste detaljert wide'!$I$1</f>
        <v>Total utdanningsinsentiv</v>
      </c>
      <c r="F3075" t="str">
        <f t="shared" ref="F3075:F3138" si="2578">A3075&amp;B3075&amp;C3075&amp;E3075</f>
        <v>2020VFM0Total utdanningsinsentiv</v>
      </c>
      <c r="G3075" s="3">
        <f>'Liste detaljert wide'!I375</f>
        <v>0</v>
      </c>
      <c r="H3075" t="str">
        <f>VLOOKUP(E3075,Def!$B$2:$C$15,2,FALSE)</f>
        <v>Total utdanningsinsentiv</v>
      </c>
      <c r="I3075" s="3">
        <f>IF(A3075='Enheter, modell og år'!$F$2-1,0,G3075-VLOOKUP(A3075-1&amp;B3075&amp;C3075&amp;E3075,$F$2:$G$7561,2,FALSE))</f>
        <v>0</v>
      </c>
      <c r="J3075" s="3">
        <f>IF(A3075='Enheter, modell og år'!$F$2-1,0,VLOOKUP(A3075-1&amp;B3075&amp;C3075&amp;E3075,$F$2:$G$7561,2,FALSE))</f>
        <v>0</v>
      </c>
    </row>
    <row r="3076" spans="1:10" x14ac:dyDescent="0.25">
      <c r="A3076">
        <f t="shared" ref="A3076:C3076" si="2579">A2536</f>
        <v>2020</v>
      </c>
      <c r="B3076" t="str">
        <f t="shared" si="2579"/>
        <v>VFM</v>
      </c>
      <c r="C3076">
        <f t="shared" si="2579"/>
        <v>0</v>
      </c>
      <c r="D3076">
        <f>IFERROR(VLOOKUP(C3076,'Enheter, modell og år'!$A$2:$B$31,2,FALSE),0)</f>
        <v>0</v>
      </c>
      <c r="E3076" t="str">
        <f>'Liste detaljert wide'!$I$1</f>
        <v>Total utdanningsinsentiv</v>
      </c>
      <c r="F3076" t="str">
        <f t="shared" si="2578"/>
        <v>2020VFM0Total utdanningsinsentiv</v>
      </c>
      <c r="G3076" s="3">
        <f>'Liste detaljert wide'!I376</f>
        <v>0</v>
      </c>
      <c r="H3076" t="str">
        <f>VLOOKUP(E3076,Def!$B$2:$C$15,2,FALSE)</f>
        <v>Total utdanningsinsentiv</v>
      </c>
      <c r="I3076" s="3">
        <f>IF(A3076='Enheter, modell og år'!$F$2-1,0,G3076-VLOOKUP(A3076-1&amp;B3076&amp;C3076&amp;E3076,$F$2:$G$7561,2,FALSE))</f>
        <v>0</v>
      </c>
      <c r="J3076" s="3">
        <f>IF(A3076='Enheter, modell og år'!$F$2-1,0,VLOOKUP(A3076-1&amp;B3076&amp;C3076&amp;E3076,$F$2:$G$7561,2,FALSE))</f>
        <v>0</v>
      </c>
    </row>
    <row r="3077" spans="1:10" x14ac:dyDescent="0.25">
      <c r="A3077">
        <f t="shared" ref="A3077:C3077" si="2580">A2537</f>
        <v>2020</v>
      </c>
      <c r="B3077" t="str">
        <f t="shared" si="2580"/>
        <v>VFM</v>
      </c>
      <c r="C3077">
        <f t="shared" si="2580"/>
        <v>0</v>
      </c>
      <c r="D3077">
        <f>IFERROR(VLOOKUP(C3077,'Enheter, modell og år'!$A$2:$B$31,2,FALSE),0)</f>
        <v>0</v>
      </c>
      <c r="E3077" t="str">
        <f>'Liste detaljert wide'!$I$1</f>
        <v>Total utdanningsinsentiv</v>
      </c>
      <c r="F3077" t="str">
        <f t="shared" si="2578"/>
        <v>2020VFM0Total utdanningsinsentiv</v>
      </c>
      <c r="G3077" s="3">
        <f>'Liste detaljert wide'!I377</f>
        <v>0</v>
      </c>
      <c r="H3077" t="str">
        <f>VLOOKUP(E3077,Def!$B$2:$C$15,2,FALSE)</f>
        <v>Total utdanningsinsentiv</v>
      </c>
      <c r="I3077" s="3">
        <f>IF(A3077='Enheter, modell og år'!$F$2-1,0,G3077-VLOOKUP(A3077-1&amp;B3077&amp;C3077&amp;E3077,$F$2:$G$7561,2,FALSE))</f>
        <v>0</v>
      </c>
      <c r="J3077" s="3">
        <f>IF(A3077='Enheter, modell og år'!$F$2-1,0,VLOOKUP(A3077-1&amp;B3077&amp;C3077&amp;E3077,$F$2:$G$7561,2,FALSE))</f>
        <v>0</v>
      </c>
    </row>
    <row r="3078" spans="1:10" x14ac:dyDescent="0.25">
      <c r="A3078">
        <f t="shared" ref="A3078:C3078" si="2581">A2538</f>
        <v>2020</v>
      </c>
      <c r="B3078" t="str">
        <f t="shared" si="2581"/>
        <v>VFM</v>
      </c>
      <c r="C3078">
        <f t="shared" si="2581"/>
        <v>0</v>
      </c>
      <c r="D3078">
        <f>IFERROR(VLOOKUP(C3078,'Enheter, modell og år'!$A$2:$B$31,2,FALSE),0)</f>
        <v>0</v>
      </c>
      <c r="E3078" t="str">
        <f>'Liste detaljert wide'!$I$1</f>
        <v>Total utdanningsinsentiv</v>
      </c>
      <c r="F3078" t="str">
        <f t="shared" si="2578"/>
        <v>2020VFM0Total utdanningsinsentiv</v>
      </c>
      <c r="G3078" s="3">
        <f>'Liste detaljert wide'!I378</f>
        <v>0</v>
      </c>
      <c r="H3078" t="str">
        <f>VLOOKUP(E3078,Def!$B$2:$C$15,2,FALSE)</f>
        <v>Total utdanningsinsentiv</v>
      </c>
      <c r="I3078" s="3">
        <f>IF(A3078='Enheter, modell og år'!$F$2-1,0,G3078-VLOOKUP(A3078-1&amp;B3078&amp;C3078&amp;E3078,$F$2:$G$7561,2,FALSE))</f>
        <v>0</v>
      </c>
      <c r="J3078" s="3">
        <f>IF(A3078='Enheter, modell og år'!$F$2-1,0,VLOOKUP(A3078-1&amp;B3078&amp;C3078&amp;E3078,$F$2:$G$7561,2,FALSE))</f>
        <v>0</v>
      </c>
    </row>
    <row r="3079" spans="1:10" x14ac:dyDescent="0.25">
      <c r="A3079">
        <f t="shared" ref="A3079:C3079" si="2582">A2539</f>
        <v>2020</v>
      </c>
      <c r="B3079" t="str">
        <f t="shared" si="2582"/>
        <v>VFM</v>
      </c>
      <c r="C3079">
        <f t="shared" si="2582"/>
        <v>0</v>
      </c>
      <c r="D3079">
        <f>IFERROR(VLOOKUP(C3079,'Enheter, modell og år'!$A$2:$B$31,2,FALSE),0)</f>
        <v>0</v>
      </c>
      <c r="E3079" t="str">
        <f>'Liste detaljert wide'!$I$1</f>
        <v>Total utdanningsinsentiv</v>
      </c>
      <c r="F3079" t="str">
        <f t="shared" si="2578"/>
        <v>2020VFM0Total utdanningsinsentiv</v>
      </c>
      <c r="G3079" s="3">
        <f>'Liste detaljert wide'!I379</f>
        <v>0</v>
      </c>
      <c r="H3079" t="str">
        <f>VLOOKUP(E3079,Def!$B$2:$C$15,2,FALSE)</f>
        <v>Total utdanningsinsentiv</v>
      </c>
      <c r="I3079" s="3">
        <f>IF(A3079='Enheter, modell og år'!$F$2-1,0,G3079-VLOOKUP(A3079-1&amp;B3079&amp;C3079&amp;E3079,$F$2:$G$7561,2,FALSE))</f>
        <v>0</v>
      </c>
      <c r="J3079" s="3">
        <f>IF(A3079='Enheter, modell og år'!$F$2-1,0,VLOOKUP(A3079-1&amp;B3079&amp;C3079&amp;E3079,$F$2:$G$7561,2,FALSE))</f>
        <v>0</v>
      </c>
    </row>
    <row r="3080" spans="1:10" x14ac:dyDescent="0.25">
      <c r="A3080">
        <f t="shared" ref="A3080:C3080" si="2583">A2540</f>
        <v>2020</v>
      </c>
      <c r="B3080" t="str">
        <f t="shared" si="2583"/>
        <v>VFM</v>
      </c>
      <c r="C3080">
        <f t="shared" si="2583"/>
        <v>0</v>
      </c>
      <c r="D3080">
        <f>IFERROR(VLOOKUP(C3080,'Enheter, modell og år'!$A$2:$B$31,2,FALSE),0)</f>
        <v>0</v>
      </c>
      <c r="E3080" t="str">
        <f>'Liste detaljert wide'!$I$1</f>
        <v>Total utdanningsinsentiv</v>
      </c>
      <c r="F3080" t="str">
        <f t="shared" si="2578"/>
        <v>2020VFM0Total utdanningsinsentiv</v>
      </c>
      <c r="G3080" s="3">
        <f>'Liste detaljert wide'!I380</f>
        <v>0</v>
      </c>
      <c r="H3080" t="str">
        <f>VLOOKUP(E3080,Def!$B$2:$C$15,2,FALSE)</f>
        <v>Total utdanningsinsentiv</v>
      </c>
      <c r="I3080" s="3">
        <f>IF(A3080='Enheter, modell og år'!$F$2-1,0,G3080-VLOOKUP(A3080-1&amp;B3080&amp;C3080&amp;E3080,$F$2:$G$7561,2,FALSE))</f>
        <v>0</v>
      </c>
      <c r="J3080" s="3">
        <f>IF(A3080='Enheter, modell og år'!$F$2-1,0,VLOOKUP(A3080-1&amp;B3080&amp;C3080&amp;E3080,$F$2:$G$7561,2,FALSE))</f>
        <v>0</v>
      </c>
    </row>
    <row r="3081" spans="1:10" x14ac:dyDescent="0.25">
      <c r="A3081">
        <f t="shared" ref="A3081:C3081" si="2584">A2541</f>
        <v>2020</v>
      </c>
      <c r="B3081" t="str">
        <f t="shared" si="2584"/>
        <v>VFM</v>
      </c>
      <c r="C3081">
        <f t="shared" si="2584"/>
        <v>0</v>
      </c>
      <c r="D3081">
        <f>IFERROR(VLOOKUP(C3081,'Enheter, modell og år'!$A$2:$B$31,2,FALSE),0)</f>
        <v>0</v>
      </c>
      <c r="E3081" t="str">
        <f>'Liste detaljert wide'!$I$1</f>
        <v>Total utdanningsinsentiv</v>
      </c>
      <c r="F3081" t="str">
        <f t="shared" si="2578"/>
        <v>2020VFM0Total utdanningsinsentiv</v>
      </c>
      <c r="G3081" s="3">
        <f>'Liste detaljert wide'!I381</f>
        <v>0</v>
      </c>
      <c r="H3081" t="str">
        <f>VLOOKUP(E3081,Def!$B$2:$C$15,2,FALSE)</f>
        <v>Total utdanningsinsentiv</v>
      </c>
      <c r="I3081" s="3">
        <f>IF(A3081='Enheter, modell og år'!$F$2-1,0,G3081-VLOOKUP(A3081-1&amp;B3081&amp;C3081&amp;E3081,$F$2:$G$7561,2,FALSE))</f>
        <v>0</v>
      </c>
      <c r="J3081" s="3">
        <f>IF(A3081='Enheter, modell og år'!$F$2-1,0,VLOOKUP(A3081-1&amp;B3081&amp;C3081&amp;E3081,$F$2:$G$7561,2,FALSE))</f>
        <v>0</v>
      </c>
    </row>
    <row r="3082" spans="1:10" x14ac:dyDescent="0.25">
      <c r="A3082">
        <f t="shared" ref="A3082:C3082" si="2585">A2542</f>
        <v>2020</v>
      </c>
      <c r="B3082" t="str">
        <f t="shared" si="2585"/>
        <v>VFM</v>
      </c>
      <c r="C3082">
        <f t="shared" si="2585"/>
        <v>0</v>
      </c>
      <c r="D3082">
        <f>IFERROR(VLOOKUP(C3082,'Enheter, modell og år'!$A$2:$B$31,2,FALSE),0)</f>
        <v>0</v>
      </c>
      <c r="E3082" t="str">
        <f>'Liste detaljert wide'!$I$1</f>
        <v>Total utdanningsinsentiv</v>
      </c>
      <c r="F3082" t="str">
        <f t="shared" si="2578"/>
        <v>2020VFM0Total utdanningsinsentiv</v>
      </c>
      <c r="G3082" s="3">
        <f>'Liste detaljert wide'!I382</f>
        <v>0</v>
      </c>
      <c r="H3082" t="str">
        <f>VLOOKUP(E3082,Def!$B$2:$C$15,2,FALSE)</f>
        <v>Total utdanningsinsentiv</v>
      </c>
      <c r="I3082" s="3">
        <f>IF(A3082='Enheter, modell og år'!$F$2-1,0,G3082-VLOOKUP(A3082-1&amp;B3082&amp;C3082&amp;E3082,$F$2:$G$7561,2,FALSE))</f>
        <v>0</v>
      </c>
      <c r="J3082" s="3">
        <f>IF(A3082='Enheter, modell og år'!$F$2-1,0,VLOOKUP(A3082-1&amp;B3082&amp;C3082&amp;E3082,$F$2:$G$7561,2,FALSE))</f>
        <v>0</v>
      </c>
    </row>
    <row r="3083" spans="1:10" x14ac:dyDescent="0.25">
      <c r="A3083">
        <f t="shared" ref="A3083:C3083" si="2586">A2543</f>
        <v>2020</v>
      </c>
      <c r="B3083" t="str">
        <f t="shared" si="2586"/>
        <v>VFM</v>
      </c>
      <c r="C3083">
        <f t="shared" si="2586"/>
        <v>0</v>
      </c>
      <c r="D3083">
        <f>IFERROR(VLOOKUP(C3083,'Enheter, modell og år'!$A$2:$B$31,2,FALSE),0)</f>
        <v>0</v>
      </c>
      <c r="E3083" t="str">
        <f>'Liste detaljert wide'!$I$1</f>
        <v>Total utdanningsinsentiv</v>
      </c>
      <c r="F3083" t="str">
        <f t="shared" si="2578"/>
        <v>2020VFM0Total utdanningsinsentiv</v>
      </c>
      <c r="G3083" s="3">
        <f>'Liste detaljert wide'!I383</f>
        <v>0</v>
      </c>
      <c r="H3083" t="str">
        <f>VLOOKUP(E3083,Def!$B$2:$C$15,2,FALSE)</f>
        <v>Total utdanningsinsentiv</v>
      </c>
      <c r="I3083" s="3">
        <f>IF(A3083='Enheter, modell og år'!$F$2-1,0,G3083-VLOOKUP(A3083-1&amp;B3083&amp;C3083&amp;E3083,$F$2:$G$7561,2,FALSE))</f>
        <v>0</v>
      </c>
      <c r="J3083" s="3">
        <f>IF(A3083='Enheter, modell og år'!$F$2-1,0,VLOOKUP(A3083-1&amp;B3083&amp;C3083&amp;E3083,$F$2:$G$7561,2,FALSE))</f>
        <v>0</v>
      </c>
    </row>
    <row r="3084" spans="1:10" x14ac:dyDescent="0.25">
      <c r="A3084">
        <f t="shared" ref="A3084:C3084" si="2587">A2544</f>
        <v>2020</v>
      </c>
      <c r="B3084" t="str">
        <f t="shared" si="2587"/>
        <v>VFM</v>
      </c>
      <c r="C3084">
        <f t="shared" si="2587"/>
        <v>0</v>
      </c>
      <c r="D3084">
        <f>IFERROR(VLOOKUP(C3084,'Enheter, modell og år'!$A$2:$B$31,2,FALSE),0)</f>
        <v>0</v>
      </c>
      <c r="E3084" t="str">
        <f>'Liste detaljert wide'!$I$1</f>
        <v>Total utdanningsinsentiv</v>
      </c>
      <c r="F3084" t="str">
        <f t="shared" si="2578"/>
        <v>2020VFM0Total utdanningsinsentiv</v>
      </c>
      <c r="G3084" s="3">
        <f>'Liste detaljert wide'!I384</f>
        <v>0</v>
      </c>
      <c r="H3084" t="str">
        <f>VLOOKUP(E3084,Def!$B$2:$C$15,2,FALSE)</f>
        <v>Total utdanningsinsentiv</v>
      </c>
      <c r="I3084" s="3">
        <f>IF(A3084='Enheter, modell og år'!$F$2-1,0,G3084-VLOOKUP(A3084-1&amp;B3084&amp;C3084&amp;E3084,$F$2:$G$7561,2,FALSE))</f>
        <v>0</v>
      </c>
      <c r="J3084" s="3">
        <f>IF(A3084='Enheter, modell og år'!$F$2-1,0,VLOOKUP(A3084-1&amp;B3084&amp;C3084&amp;E3084,$F$2:$G$7561,2,FALSE))</f>
        <v>0</v>
      </c>
    </row>
    <row r="3085" spans="1:10" x14ac:dyDescent="0.25">
      <c r="A3085">
        <f t="shared" ref="A3085:C3085" si="2588">A2545</f>
        <v>2020</v>
      </c>
      <c r="B3085" t="str">
        <f t="shared" si="2588"/>
        <v>VFM</v>
      </c>
      <c r="C3085">
        <f t="shared" si="2588"/>
        <v>0</v>
      </c>
      <c r="D3085">
        <f>IFERROR(VLOOKUP(C3085,'Enheter, modell og år'!$A$2:$B$31,2,FALSE),0)</f>
        <v>0</v>
      </c>
      <c r="E3085" t="str">
        <f>'Liste detaljert wide'!$I$1</f>
        <v>Total utdanningsinsentiv</v>
      </c>
      <c r="F3085" t="str">
        <f t="shared" si="2578"/>
        <v>2020VFM0Total utdanningsinsentiv</v>
      </c>
      <c r="G3085" s="3">
        <f>'Liste detaljert wide'!I385</f>
        <v>0</v>
      </c>
      <c r="H3085" t="str">
        <f>VLOOKUP(E3085,Def!$B$2:$C$15,2,FALSE)</f>
        <v>Total utdanningsinsentiv</v>
      </c>
      <c r="I3085" s="3">
        <f>IF(A3085='Enheter, modell og år'!$F$2-1,0,G3085-VLOOKUP(A3085-1&amp;B3085&amp;C3085&amp;E3085,$F$2:$G$7561,2,FALSE))</f>
        <v>0</v>
      </c>
      <c r="J3085" s="3">
        <f>IF(A3085='Enheter, modell og år'!$F$2-1,0,VLOOKUP(A3085-1&amp;B3085&amp;C3085&amp;E3085,$F$2:$G$7561,2,FALSE))</f>
        <v>0</v>
      </c>
    </row>
    <row r="3086" spans="1:10" x14ac:dyDescent="0.25">
      <c r="A3086">
        <f t="shared" ref="A3086:C3086" si="2589">A2546</f>
        <v>2020</v>
      </c>
      <c r="B3086" t="str">
        <f t="shared" si="2589"/>
        <v>VFM</v>
      </c>
      <c r="C3086">
        <f t="shared" si="2589"/>
        <v>0</v>
      </c>
      <c r="D3086">
        <f>IFERROR(VLOOKUP(C3086,'Enheter, modell og år'!$A$2:$B$31,2,FALSE),0)</f>
        <v>0</v>
      </c>
      <c r="E3086" t="str">
        <f>'Liste detaljert wide'!$I$1</f>
        <v>Total utdanningsinsentiv</v>
      </c>
      <c r="F3086" t="str">
        <f t="shared" si="2578"/>
        <v>2020VFM0Total utdanningsinsentiv</v>
      </c>
      <c r="G3086" s="3">
        <f>'Liste detaljert wide'!I386</f>
        <v>0</v>
      </c>
      <c r="H3086" t="str">
        <f>VLOOKUP(E3086,Def!$B$2:$C$15,2,FALSE)</f>
        <v>Total utdanningsinsentiv</v>
      </c>
      <c r="I3086" s="3">
        <f>IF(A3086='Enheter, modell og år'!$F$2-1,0,G3086-VLOOKUP(A3086-1&amp;B3086&amp;C3086&amp;E3086,$F$2:$G$7561,2,FALSE))</f>
        <v>0</v>
      </c>
      <c r="J3086" s="3">
        <f>IF(A3086='Enheter, modell og år'!$F$2-1,0,VLOOKUP(A3086-1&amp;B3086&amp;C3086&amp;E3086,$F$2:$G$7561,2,FALSE))</f>
        <v>0</v>
      </c>
    </row>
    <row r="3087" spans="1:10" x14ac:dyDescent="0.25">
      <c r="A3087">
        <f t="shared" ref="A3087:C3087" si="2590">A2547</f>
        <v>2020</v>
      </c>
      <c r="B3087" t="str">
        <f t="shared" si="2590"/>
        <v>VFM</v>
      </c>
      <c r="C3087">
        <f t="shared" si="2590"/>
        <v>0</v>
      </c>
      <c r="D3087">
        <f>IFERROR(VLOOKUP(C3087,'Enheter, modell og år'!$A$2:$B$31,2,FALSE),0)</f>
        <v>0</v>
      </c>
      <c r="E3087" t="str">
        <f>'Liste detaljert wide'!$I$1</f>
        <v>Total utdanningsinsentiv</v>
      </c>
      <c r="F3087" t="str">
        <f t="shared" si="2578"/>
        <v>2020VFM0Total utdanningsinsentiv</v>
      </c>
      <c r="G3087" s="3">
        <f>'Liste detaljert wide'!I387</f>
        <v>0</v>
      </c>
      <c r="H3087" t="str">
        <f>VLOOKUP(E3087,Def!$B$2:$C$15,2,FALSE)</f>
        <v>Total utdanningsinsentiv</v>
      </c>
      <c r="I3087" s="3">
        <f>IF(A3087='Enheter, modell og år'!$F$2-1,0,G3087-VLOOKUP(A3087-1&amp;B3087&amp;C3087&amp;E3087,$F$2:$G$7561,2,FALSE))</f>
        <v>0</v>
      </c>
      <c r="J3087" s="3">
        <f>IF(A3087='Enheter, modell og år'!$F$2-1,0,VLOOKUP(A3087-1&amp;B3087&amp;C3087&amp;E3087,$F$2:$G$7561,2,FALSE))</f>
        <v>0</v>
      </c>
    </row>
    <row r="3088" spans="1:10" x14ac:dyDescent="0.25">
      <c r="A3088">
        <f t="shared" ref="A3088:C3088" si="2591">A2548</f>
        <v>2020</v>
      </c>
      <c r="B3088" t="str">
        <f t="shared" si="2591"/>
        <v>VFM</v>
      </c>
      <c r="C3088">
        <f t="shared" si="2591"/>
        <v>0</v>
      </c>
      <c r="D3088">
        <f>IFERROR(VLOOKUP(C3088,'Enheter, modell og år'!$A$2:$B$31,2,FALSE),0)</f>
        <v>0</v>
      </c>
      <c r="E3088" t="str">
        <f>'Liste detaljert wide'!$I$1</f>
        <v>Total utdanningsinsentiv</v>
      </c>
      <c r="F3088" t="str">
        <f t="shared" si="2578"/>
        <v>2020VFM0Total utdanningsinsentiv</v>
      </c>
      <c r="G3088" s="3">
        <f>'Liste detaljert wide'!I388</f>
        <v>0</v>
      </c>
      <c r="H3088" t="str">
        <f>VLOOKUP(E3088,Def!$B$2:$C$15,2,FALSE)</f>
        <v>Total utdanningsinsentiv</v>
      </c>
      <c r="I3088" s="3">
        <f>IF(A3088='Enheter, modell og år'!$F$2-1,0,G3088-VLOOKUP(A3088-1&amp;B3088&amp;C3088&amp;E3088,$F$2:$G$7561,2,FALSE))</f>
        <v>0</v>
      </c>
      <c r="J3088" s="3">
        <f>IF(A3088='Enheter, modell og år'!$F$2-1,0,VLOOKUP(A3088-1&amp;B3088&amp;C3088&amp;E3088,$F$2:$G$7561,2,FALSE))</f>
        <v>0</v>
      </c>
    </row>
    <row r="3089" spans="1:10" x14ac:dyDescent="0.25">
      <c r="A3089">
        <f t="shared" ref="A3089:C3089" si="2592">A2549</f>
        <v>2020</v>
      </c>
      <c r="B3089" t="str">
        <f t="shared" si="2592"/>
        <v>VFM</v>
      </c>
      <c r="C3089">
        <f t="shared" si="2592"/>
        <v>0</v>
      </c>
      <c r="D3089">
        <f>IFERROR(VLOOKUP(C3089,'Enheter, modell og år'!$A$2:$B$31,2,FALSE),0)</f>
        <v>0</v>
      </c>
      <c r="E3089" t="str">
        <f>'Liste detaljert wide'!$I$1</f>
        <v>Total utdanningsinsentiv</v>
      </c>
      <c r="F3089" t="str">
        <f t="shared" si="2578"/>
        <v>2020VFM0Total utdanningsinsentiv</v>
      </c>
      <c r="G3089" s="3">
        <f>'Liste detaljert wide'!I389</f>
        <v>0</v>
      </c>
      <c r="H3089" t="str">
        <f>VLOOKUP(E3089,Def!$B$2:$C$15,2,FALSE)</f>
        <v>Total utdanningsinsentiv</v>
      </c>
      <c r="I3089" s="3">
        <f>IF(A3089='Enheter, modell og år'!$F$2-1,0,G3089-VLOOKUP(A3089-1&amp;B3089&amp;C3089&amp;E3089,$F$2:$G$7561,2,FALSE))</f>
        <v>0</v>
      </c>
      <c r="J3089" s="3">
        <f>IF(A3089='Enheter, modell og år'!$F$2-1,0,VLOOKUP(A3089-1&amp;B3089&amp;C3089&amp;E3089,$F$2:$G$7561,2,FALSE))</f>
        <v>0</v>
      </c>
    </row>
    <row r="3090" spans="1:10" x14ac:dyDescent="0.25">
      <c r="A3090">
        <f t="shared" ref="A3090:C3090" si="2593">A2550</f>
        <v>2020</v>
      </c>
      <c r="B3090" t="str">
        <f t="shared" si="2593"/>
        <v>VFM</v>
      </c>
      <c r="C3090">
        <f t="shared" si="2593"/>
        <v>0</v>
      </c>
      <c r="D3090">
        <f>IFERROR(VLOOKUP(C3090,'Enheter, modell og år'!$A$2:$B$31,2,FALSE),0)</f>
        <v>0</v>
      </c>
      <c r="E3090" t="str">
        <f>'Liste detaljert wide'!$I$1</f>
        <v>Total utdanningsinsentiv</v>
      </c>
      <c r="F3090" t="str">
        <f t="shared" si="2578"/>
        <v>2020VFM0Total utdanningsinsentiv</v>
      </c>
      <c r="G3090" s="3">
        <f>'Liste detaljert wide'!I390</f>
        <v>0</v>
      </c>
      <c r="H3090" t="str">
        <f>VLOOKUP(E3090,Def!$B$2:$C$15,2,FALSE)</f>
        <v>Total utdanningsinsentiv</v>
      </c>
      <c r="I3090" s="3">
        <f>IF(A3090='Enheter, modell og år'!$F$2-1,0,G3090-VLOOKUP(A3090-1&amp;B3090&amp;C3090&amp;E3090,$F$2:$G$7561,2,FALSE))</f>
        <v>0</v>
      </c>
      <c r="J3090" s="3">
        <f>IF(A3090='Enheter, modell og år'!$F$2-1,0,VLOOKUP(A3090-1&amp;B3090&amp;C3090&amp;E3090,$F$2:$G$7561,2,FALSE))</f>
        <v>0</v>
      </c>
    </row>
    <row r="3091" spans="1:10" x14ac:dyDescent="0.25">
      <c r="A3091">
        <f t="shared" ref="A3091:C3091" si="2594">A2551</f>
        <v>2020</v>
      </c>
      <c r="B3091" t="str">
        <f t="shared" si="2594"/>
        <v>VFM</v>
      </c>
      <c r="C3091">
        <f t="shared" si="2594"/>
        <v>0</v>
      </c>
      <c r="D3091">
        <f>IFERROR(VLOOKUP(C3091,'Enheter, modell og år'!$A$2:$B$31,2,FALSE),0)</f>
        <v>0</v>
      </c>
      <c r="E3091" t="str">
        <f>'Liste detaljert wide'!$I$1</f>
        <v>Total utdanningsinsentiv</v>
      </c>
      <c r="F3091" t="str">
        <f t="shared" si="2578"/>
        <v>2020VFM0Total utdanningsinsentiv</v>
      </c>
      <c r="G3091" s="3">
        <f>'Liste detaljert wide'!I391</f>
        <v>0</v>
      </c>
      <c r="H3091" t="str">
        <f>VLOOKUP(E3091,Def!$B$2:$C$15,2,FALSE)</f>
        <v>Total utdanningsinsentiv</v>
      </c>
      <c r="I3091" s="3">
        <f>IF(A3091='Enheter, modell og år'!$F$2-1,0,G3091-VLOOKUP(A3091-1&amp;B3091&amp;C3091&amp;E3091,$F$2:$G$7561,2,FALSE))</f>
        <v>0</v>
      </c>
      <c r="J3091" s="3">
        <f>IF(A3091='Enheter, modell og år'!$F$2-1,0,VLOOKUP(A3091-1&amp;B3091&amp;C3091&amp;E3091,$F$2:$G$7561,2,FALSE))</f>
        <v>0</v>
      </c>
    </row>
    <row r="3092" spans="1:10" x14ac:dyDescent="0.25">
      <c r="A3092">
        <f t="shared" ref="A3092:C3092" si="2595">A2552</f>
        <v>2021</v>
      </c>
      <c r="B3092" t="str">
        <f t="shared" si="2595"/>
        <v>VFM</v>
      </c>
      <c r="C3092">
        <f t="shared" si="2595"/>
        <v>0</v>
      </c>
      <c r="D3092">
        <f>IFERROR(VLOOKUP(C3092,'Enheter, modell og år'!$A$2:$B$31,2,FALSE),0)</f>
        <v>0</v>
      </c>
      <c r="E3092" t="str">
        <f>'Liste detaljert wide'!$I$1</f>
        <v>Total utdanningsinsentiv</v>
      </c>
      <c r="F3092" t="str">
        <f t="shared" si="2578"/>
        <v>2021VFM0Total utdanningsinsentiv</v>
      </c>
      <c r="G3092" s="3">
        <f>'Liste detaljert wide'!I392</f>
        <v>0</v>
      </c>
      <c r="H3092" t="str">
        <f>VLOOKUP(E3092,Def!$B$2:$C$15,2,FALSE)</f>
        <v>Total utdanningsinsentiv</v>
      </c>
      <c r="I3092" s="3">
        <f>IF(A3092='Enheter, modell og år'!$F$2-1,0,G3092-VLOOKUP(A3092-1&amp;B3092&amp;C3092&amp;E3092,$F$2:$G$7561,2,FALSE))</f>
        <v>0</v>
      </c>
      <c r="J3092" s="3">
        <f>IF(A3092='Enheter, modell og år'!$F$2-1,0,VLOOKUP(A3092-1&amp;B3092&amp;C3092&amp;E3092,$F$2:$G$7561,2,FALSE))</f>
        <v>0</v>
      </c>
    </row>
    <row r="3093" spans="1:10" x14ac:dyDescent="0.25">
      <c r="A3093">
        <f t="shared" ref="A3093:C3093" si="2596">A2553</f>
        <v>2021</v>
      </c>
      <c r="B3093" t="str">
        <f t="shared" si="2596"/>
        <v>VFM</v>
      </c>
      <c r="C3093">
        <f t="shared" si="2596"/>
        <v>0</v>
      </c>
      <c r="D3093">
        <f>IFERROR(VLOOKUP(C3093,'Enheter, modell og år'!$A$2:$B$31,2,FALSE),0)</f>
        <v>0</v>
      </c>
      <c r="E3093" t="str">
        <f>'Liste detaljert wide'!$I$1</f>
        <v>Total utdanningsinsentiv</v>
      </c>
      <c r="F3093" t="str">
        <f t="shared" si="2578"/>
        <v>2021VFM0Total utdanningsinsentiv</v>
      </c>
      <c r="G3093" s="3">
        <f>'Liste detaljert wide'!I393</f>
        <v>0</v>
      </c>
      <c r="H3093" t="str">
        <f>VLOOKUP(E3093,Def!$B$2:$C$15,2,FALSE)</f>
        <v>Total utdanningsinsentiv</v>
      </c>
      <c r="I3093" s="3">
        <f>IF(A3093='Enheter, modell og år'!$F$2-1,0,G3093-VLOOKUP(A3093-1&amp;B3093&amp;C3093&amp;E3093,$F$2:$G$7561,2,FALSE))</f>
        <v>0</v>
      </c>
      <c r="J3093" s="3">
        <f>IF(A3093='Enheter, modell og år'!$F$2-1,0,VLOOKUP(A3093-1&amp;B3093&amp;C3093&amp;E3093,$F$2:$G$7561,2,FALSE))</f>
        <v>0</v>
      </c>
    </row>
    <row r="3094" spans="1:10" x14ac:dyDescent="0.25">
      <c r="A3094">
        <f t="shared" ref="A3094:C3094" si="2597">A2554</f>
        <v>2021</v>
      </c>
      <c r="B3094" t="str">
        <f t="shared" si="2597"/>
        <v>VFM</v>
      </c>
      <c r="C3094">
        <f t="shared" si="2597"/>
        <v>0</v>
      </c>
      <c r="D3094">
        <f>IFERROR(VLOOKUP(C3094,'Enheter, modell og år'!$A$2:$B$31,2,FALSE),0)</f>
        <v>0</v>
      </c>
      <c r="E3094" t="str">
        <f>'Liste detaljert wide'!$I$1</f>
        <v>Total utdanningsinsentiv</v>
      </c>
      <c r="F3094" t="str">
        <f t="shared" si="2578"/>
        <v>2021VFM0Total utdanningsinsentiv</v>
      </c>
      <c r="G3094" s="3">
        <f>'Liste detaljert wide'!I394</f>
        <v>0</v>
      </c>
      <c r="H3094" t="str">
        <f>VLOOKUP(E3094,Def!$B$2:$C$15,2,FALSE)</f>
        <v>Total utdanningsinsentiv</v>
      </c>
      <c r="I3094" s="3">
        <f>IF(A3094='Enheter, modell og år'!$F$2-1,0,G3094-VLOOKUP(A3094-1&amp;B3094&amp;C3094&amp;E3094,$F$2:$G$7561,2,FALSE))</f>
        <v>0</v>
      </c>
      <c r="J3094" s="3">
        <f>IF(A3094='Enheter, modell og år'!$F$2-1,0,VLOOKUP(A3094-1&amp;B3094&amp;C3094&amp;E3094,$F$2:$G$7561,2,FALSE))</f>
        <v>0</v>
      </c>
    </row>
    <row r="3095" spans="1:10" x14ac:dyDescent="0.25">
      <c r="A3095">
        <f t="shared" ref="A3095:C3095" si="2598">A2555</f>
        <v>2021</v>
      </c>
      <c r="B3095" t="str">
        <f t="shared" si="2598"/>
        <v>VFM</v>
      </c>
      <c r="C3095">
        <f t="shared" si="2598"/>
        <v>0</v>
      </c>
      <c r="D3095">
        <f>IFERROR(VLOOKUP(C3095,'Enheter, modell og år'!$A$2:$B$31,2,FALSE),0)</f>
        <v>0</v>
      </c>
      <c r="E3095" t="str">
        <f>'Liste detaljert wide'!$I$1</f>
        <v>Total utdanningsinsentiv</v>
      </c>
      <c r="F3095" t="str">
        <f t="shared" si="2578"/>
        <v>2021VFM0Total utdanningsinsentiv</v>
      </c>
      <c r="G3095" s="3">
        <f>'Liste detaljert wide'!I395</f>
        <v>0</v>
      </c>
      <c r="H3095" t="str">
        <f>VLOOKUP(E3095,Def!$B$2:$C$15,2,FALSE)</f>
        <v>Total utdanningsinsentiv</v>
      </c>
      <c r="I3095" s="3">
        <f>IF(A3095='Enheter, modell og år'!$F$2-1,0,G3095-VLOOKUP(A3095-1&amp;B3095&amp;C3095&amp;E3095,$F$2:$G$7561,2,FALSE))</f>
        <v>0</v>
      </c>
      <c r="J3095" s="3">
        <f>IF(A3095='Enheter, modell og år'!$F$2-1,0,VLOOKUP(A3095-1&amp;B3095&amp;C3095&amp;E3095,$F$2:$G$7561,2,FALSE))</f>
        <v>0</v>
      </c>
    </row>
    <row r="3096" spans="1:10" x14ac:dyDescent="0.25">
      <c r="A3096">
        <f t="shared" ref="A3096:C3096" si="2599">A2556</f>
        <v>2021</v>
      </c>
      <c r="B3096" t="str">
        <f t="shared" si="2599"/>
        <v>VFM</v>
      </c>
      <c r="C3096">
        <f t="shared" si="2599"/>
        <v>0</v>
      </c>
      <c r="D3096">
        <f>IFERROR(VLOOKUP(C3096,'Enheter, modell og år'!$A$2:$B$31,2,FALSE),0)</f>
        <v>0</v>
      </c>
      <c r="E3096" t="str">
        <f>'Liste detaljert wide'!$I$1</f>
        <v>Total utdanningsinsentiv</v>
      </c>
      <c r="F3096" t="str">
        <f t="shared" si="2578"/>
        <v>2021VFM0Total utdanningsinsentiv</v>
      </c>
      <c r="G3096" s="3">
        <f>'Liste detaljert wide'!I396</f>
        <v>0</v>
      </c>
      <c r="H3096" t="str">
        <f>VLOOKUP(E3096,Def!$B$2:$C$15,2,FALSE)</f>
        <v>Total utdanningsinsentiv</v>
      </c>
      <c r="I3096" s="3">
        <f>IF(A3096='Enheter, modell og år'!$F$2-1,0,G3096-VLOOKUP(A3096-1&amp;B3096&amp;C3096&amp;E3096,$F$2:$G$7561,2,FALSE))</f>
        <v>0</v>
      </c>
      <c r="J3096" s="3">
        <f>IF(A3096='Enheter, modell og år'!$F$2-1,0,VLOOKUP(A3096-1&amp;B3096&amp;C3096&amp;E3096,$F$2:$G$7561,2,FALSE))</f>
        <v>0</v>
      </c>
    </row>
    <row r="3097" spans="1:10" x14ac:dyDescent="0.25">
      <c r="A3097">
        <f t="shared" ref="A3097:C3097" si="2600">A2557</f>
        <v>2021</v>
      </c>
      <c r="B3097" t="str">
        <f t="shared" si="2600"/>
        <v>VFM</v>
      </c>
      <c r="C3097">
        <f t="shared" si="2600"/>
        <v>0</v>
      </c>
      <c r="D3097">
        <f>IFERROR(VLOOKUP(C3097,'Enheter, modell og år'!$A$2:$B$31,2,FALSE),0)</f>
        <v>0</v>
      </c>
      <c r="E3097" t="str">
        <f>'Liste detaljert wide'!$I$1</f>
        <v>Total utdanningsinsentiv</v>
      </c>
      <c r="F3097" t="str">
        <f t="shared" si="2578"/>
        <v>2021VFM0Total utdanningsinsentiv</v>
      </c>
      <c r="G3097" s="3">
        <f>'Liste detaljert wide'!I397</f>
        <v>0</v>
      </c>
      <c r="H3097" t="str">
        <f>VLOOKUP(E3097,Def!$B$2:$C$15,2,FALSE)</f>
        <v>Total utdanningsinsentiv</v>
      </c>
      <c r="I3097" s="3">
        <f>IF(A3097='Enheter, modell og år'!$F$2-1,0,G3097-VLOOKUP(A3097-1&amp;B3097&amp;C3097&amp;E3097,$F$2:$G$7561,2,FALSE))</f>
        <v>0</v>
      </c>
      <c r="J3097" s="3">
        <f>IF(A3097='Enheter, modell og år'!$F$2-1,0,VLOOKUP(A3097-1&amp;B3097&amp;C3097&amp;E3097,$F$2:$G$7561,2,FALSE))</f>
        <v>0</v>
      </c>
    </row>
    <row r="3098" spans="1:10" x14ac:dyDescent="0.25">
      <c r="A3098">
        <f t="shared" ref="A3098:C3098" si="2601">A2558</f>
        <v>2021</v>
      </c>
      <c r="B3098" t="str">
        <f t="shared" si="2601"/>
        <v>VFM</v>
      </c>
      <c r="C3098">
        <f t="shared" si="2601"/>
        <v>0</v>
      </c>
      <c r="D3098">
        <f>IFERROR(VLOOKUP(C3098,'Enheter, modell og år'!$A$2:$B$31,2,FALSE),0)</f>
        <v>0</v>
      </c>
      <c r="E3098" t="str">
        <f>'Liste detaljert wide'!$I$1</f>
        <v>Total utdanningsinsentiv</v>
      </c>
      <c r="F3098" t="str">
        <f t="shared" si="2578"/>
        <v>2021VFM0Total utdanningsinsentiv</v>
      </c>
      <c r="G3098" s="3">
        <f>'Liste detaljert wide'!I398</f>
        <v>0</v>
      </c>
      <c r="H3098" t="str">
        <f>VLOOKUP(E3098,Def!$B$2:$C$15,2,FALSE)</f>
        <v>Total utdanningsinsentiv</v>
      </c>
      <c r="I3098" s="3">
        <f>IF(A3098='Enheter, modell og år'!$F$2-1,0,G3098-VLOOKUP(A3098-1&amp;B3098&amp;C3098&amp;E3098,$F$2:$G$7561,2,FALSE))</f>
        <v>0</v>
      </c>
      <c r="J3098" s="3">
        <f>IF(A3098='Enheter, modell og år'!$F$2-1,0,VLOOKUP(A3098-1&amp;B3098&amp;C3098&amp;E3098,$F$2:$G$7561,2,FALSE))</f>
        <v>0</v>
      </c>
    </row>
    <row r="3099" spans="1:10" x14ac:dyDescent="0.25">
      <c r="A3099">
        <f t="shared" ref="A3099:C3099" si="2602">A2559</f>
        <v>2021</v>
      </c>
      <c r="B3099" t="str">
        <f t="shared" si="2602"/>
        <v>VFM</v>
      </c>
      <c r="C3099">
        <f t="shared" si="2602"/>
        <v>0</v>
      </c>
      <c r="D3099">
        <f>IFERROR(VLOOKUP(C3099,'Enheter, modell og år'!$A$2:$B$31,2,FALSE),0)</f>
        <v>0</v>
      </c>
      <c r="E3099" t="str">
        <f>'Liste detaljert wide'!$I$1</f>
        <v>Total utdanningsinsentiv</v>
      </c>
      <c r="F3099" t="str">
        <f t="shared" si="2578"/>
        <v>2021VFM0Total utdanningsinsentiv</v>
      </c>
      <c r="G3099" s="3">
        <f>'Liste detaljert wide'!I399</f>
        <v>0</v>
      </c>
      <c r="H3099" t="str">
        <f>VLOOKUP(E3099,Def!$B$2:$C$15,2,FALSE)</f>
        <v>Total utdanningsinsentiv</v>
      </c>
      <c r="I3099" s="3">
        <f>IF(A3099='Enheter, modell og år'!$F$2-1,0,G3099-VLOOKUP(A3099-1&amp;B3099&amp;C3099&amp;E3099,$F$2:$G$7561,2,FALSE))</f>
        <v>0</v>
      </c>
      <c r="J3099" s="3">
        <f>IF(A3099='Enheter, modell og år'!$F$2-1,0,VLOOKUP(A3099-1&amp;B3099&amp;C3099&amp;E3099,$F$2:$G$7561,2,FALSE))</f>
        <v>0</v>
      </c>
    </row>
    <row r="3100" spans="1:10" x14ac:dyDescent="0.25">
      <c r="A3100">
        <f t="shared" ref="A3100:C3100" si="2603">A2560</f>
        <v>2021</v>
      </c>
      <c r="B3100" t="str">
        <f t="shared" si="2603"/>
        <v>VFM</v>
      </c>
      <c r="C3100">
        <f t="shared" si="2603"/>
        <v>0</v>
      </c>
      <c r="D3100">
        <f>IFERROR(VLOOKUP(C3100,'Enheter, modell og år'!$A$2:$B$31,2,FALSE),0)</f>
        <v>0</v>
      </c>
      <c r="E3100" t="str">
        <f>'Liste detaljert wide'!$I$1</f>
        <v>Total utdanningsinsentiv</v>
      </c>
      <c r="F3100" t="str">
        <f t="shared" si="2578"/>
        <v>2021VFM0Total utdanningsinsentiv</v>
      </c>
      <c r="G3100" s="3">
        <f>'Liste detaljert wide'!I400</f>
        <v>0</v>
      </c>
      <c r="H3100" t="str">
        <f>VLOOKUP(E3100,Def!$B$2:$C$15,2,FALSE)</f>
        <v>Total utdanningsinsentiv</v>
      </c>
      <c r="I3100" s="3">
        <f>IF(A3100='Enheter, modell og år'!$F$2-1,0,G3100-VLOOKUP(A3100-1&amp;B3100&amp;C3100&amp;E3100,$F$2:$G$7561,2,FALSE))</f>
        <v>0</v>
      </c>
      <c r="J3100" s="3">
        <f>IF(A3100='Enheter, modell og år'!$F$2-1,0,VLOOKUP(A3100-1&amp;B3100&amp;C3100&amp;E3100,$F$2:$G$7561,2,FALSE))</f>
        <v>0</v>
      </c>
    </row>
    <row r="3101" spans="1:10" x14ac:dyDescent="0.25">
      <c r="A3101">
        <f t="shared" ref="A3101:C3101" si="2604">A2561</f>
        <v>2021</v>
      </c>
      <c r="B3101" t="str">
        <f t="shared" si="2604"/>
        <v>VFM</v>
      </c>
      <c r="C3101">
        <f t="shared" si="2604"/>
        <v>0</v>
      </c>
      <c r="D3101">
        <f>IFERROR(VLOOKUP(C3101,'Enheter, modell og år'!$A$2:$B$31,2,FALSE),0)</f>
        <v>0</v>
      </c>
      <c r="E3101" t="str">
        <f>'Liste detaljert wide'!$I$1</f>
        <v>Total utdanningsinsentiv</v>
      </c>
      <c r="F3101" t="str">
        <f t="shared" si="2578"/>
        <v>2021VFM0Total utdanningsinsentiv</v>
      </c>
      <c r="G3101" s="3">
        <f>'Liste detaljert wide'!I401</f>
        <v>0</v>
      </c>
      <c r="H3101" t="str">
        <f>VLOOKUP(E3101,Def!$B$2:$C$15,2,FALSE)</f>
        <v>Total utdanningsinsentiv</v>
      </c>
      <c r="I3101" s="3">
        <f>IF(A3101='Enheter, modell og år'!$F$2-1,0,G3101-VLOOKUP(A3101-1&amp;B3101&amp;C3101&amp;E3101,$F$2:$G$7561,2,FALSE))</f>
        <v>0</v>
      </c>
      <c r="J3101" s="3">
        <f>IF(A3101='Enheter, modell og år'!$F$2-1,0,VLOOKUP(A3101-1&amp;B3101&amp;C3101&amp;E3101,$F$2:$G$7561,2,FALSE))</f>
        <v>0</v>
      </c>
    </row>
    <row r="3102" spans="1:10" x14ac:dyDescent="0.25">
      <c r="A3102">
        <f t="shared" ref="A3102:C3102" si="2605">A2562</f>
        <v>2021</v>
      </c>
      <c r="B3102" t="str">
        <f t="shared" si="2605"/>
        <v>VFM</v>
      </c>
      <c r="C3102">
        <f t="shared" si="2605"/>
        <v>0</v>
      </c>
      <c r="D3102">
        <f>IFERROR(VLOOKUP(C3102,'Enheter, modell og år'!$A$2:$B$31,2,FALSE),0)</f>
        <v>0</v>
      </c>
      <c r="E3102" t="str">
        <f>'Liste detaljert wide'!$I$1</f>
        <v>Total utdanningsinsentiv</v>
      </c>
      <c r="F3102" t="str">
        <f t="shared" si="2578"/>
        <v>2021VFM0Total utdanningsinsentiv</v>
      </c>
      <c r="G3102" s="3">
        <f>'Liste detaljert wide'!I402</f>
        <v>0</v>
      </c>
      <c r="H3102" t="str">
        <f>VLOOKUP(E3102,Def!$B$2:$C$15,2,FALSE)</f>
        <v>Total utdanningsinsentiv</v>
      </c>
      <c r="I3102" s="3">
        <f>IF(A3102='Enheter, modell og år'!$F$2-1,0,G3102-VLOOKUP(A3102-1&amp;B3102&amp;C3102&amp;E3102,$F$2:$G$7561,2,FALSE))</f>
        <v>0</v>
      </c>
      <c r="J3102" s="3">
        <f>IF(A3102='Enheter, modell og år'!$F$2-1,0,VLOOKUP(A3102-1&amp;B3102&amp;C3102&amp;E3102,$F$2:$G$7561,2,FALSE))</f>
        <v>0</v>
      </c>
    </row>
    <row r="3103" spans="1:10" x14ac:dyDescent="0.25">
      <c r="A3103">
        <f t="shared" ref="A3103:C3103" si="2606">A2563</f>
        <v>2021</v>
      </c>
      <c r="B3103" t="str">
        <f t="shared" si="2606"/>
        <v>VFM</v>
      </c>
      <c r="C3103">
        <f t="shared" si="2606"/>
        <v>0</v>
      </c>
      <c r="D3103">
        <f>IFERROR(VLOOKUP(C3103,'Enheter, modell og år'!$A$2:$B$31,2,FALSE),0)</f>
        <v>0</v>
      </c>
      <c r="E3103" t="str">
        <f>'Liste detaljert wide'!$I$1</f>
        <v>Total utdanningsinsentiv</v>
      </c>
      <c r="F3103" t="str">
        <f t="shared" si="2578"/>
        <v>2021VFM0Total utdanningsinsentiv</v>
      </c>
      <c r="G3103" s="3">
        <f>'Liste detaljert wide'!I403</f>
        <v>0</v>
      </c>
      <c r="H3103" t="str">
        <f>VLOOKUP(E3103,Def!$B$2:$C$15,2,FALSE)</f>
        <v>Total utdanningsinsentiv</v>
      </c>
      <c r="I3103" s="3">
        <f>IF(A3103='Enheter, modell og år'!$F$2-1,0,G3103-VLOOKUP(A3103-1&amp;B3103&amp;C3103&amp;E3103,$F$2:$G$7561,2,FALSE))</f>
        <v>0</v>
      </c>
      <c r="J3103" s="3">
        <f>IF(A3103='Enheter, modell og år'!$F$2-1,0,VLOOKUP(A3103-1&amp;B3103&amp;C3103&amp;E3103,$F$2:$G$7561,2,FALSE))</f>
        <v>0</v>
      </c>
    </row>
    <row r="3104" spans="1:10" x14ac:dyDescent="0.25">
      <c r="A3104">
        <f t="shared" ref="A3104:C3104" si="2607">A2564</f>
        <v>2021</v>
      </c>
      <c r="B3104" t="str">
        <f t="shared" si="2607"/>
        <v>VFM</v>
      </c>
      <c r="C3104">
        <f t="shared" si="2607"/>
        <v>0</v>
      </c>
      <c r="D3104">
        <f>IFERROR(VLOOKUP(C3104,'Enheter, modell og år'!$A$2:$B$31,2,FALSE),0)</f>
        <v>0</v>
      </c>
      <c r="E3104" t="str">
        <f>'Liste detaljert wide'!$I$1</f>
        <v>Total utdanningsinsentiv</v>
      </c>
      <c r="F3104" t="str">
        <f t="shared" si="2578"/>
        <v>2021VFM0Total utdanningsinsentiv</v>
      </c>
      <c r="G3104" s="3">
        <f>'Liste detaljert wide'!I404</f>
        <v>0</v>
      </c>
      <c r="H3104" t="str">
        <f>VLOOKUP(E3104,Def!$B$2:$C$15,2,FALSE)</f>
        <v>Total utdanningsinsentiv</v>
      </c>
      <c r="I3104" s="3">
        <f>IF(A3104='Enheter, modell og år'!$F$2-1,0,G3104-VLOOKUP(A3104-1&amp;B3104&amp;C3104&amp;E3104,$F$2:$G$7561,2,FALSE))</f>
        <v>0</v>
      </c>
      <c r="J3104" s="3">
        <f>IF(A3104='Enheter, modell og år'!$F$2-1,0,VLOOKUP(A3104-1&amp;B3104&amp;C3104&amp;E3104,$F$2:$G$7561,2,FALSE))</f>
        <v>0</v>
      </c>
    </row>
    <row r="3105" spans="1:10" x14ac:dyDescent="0.25">
      <c r="A3105">
        <f t="shared" ref="A3105:C3105" si="2608">A2565</f>
        <v>2021</v>
      </c>
      <c r="B3105" t="str">
        <f t="shared" si="2608"/>
        <v>VFM</v>
      </c>
      <c r="C3105">
        <f t="shared" si="2608"/>
        <v>0</v>
      </c>
      <c r="D3105">
        <f>IFERROR(VLOOKUP(C3105,'Enheter, modell og år'!$A$2:$B$31,2,FALSE),0)</f>
        <v>0</v>
      </c>
      <c r="E3105" t="str">
        <f>'Liste detaljert wide'!$I$1</f>
        <v>Total utdanningsinsentiv</v>
      </c>
      <c r="F3105" t="str">
        <f t="shared" si="2578"/>
        <v>2021VFM0Total utdanningsinsentiv</v>
      </c>
      <c r="G3105" s="3">
        <f>'Liste detaljert wide'!I405</f>
        <v>0</v>
      </c>
      <c r="H3105" t="str">
        <f>VLOOKUP(E3105,Def!$B$2:$C$15,2,FALSE)</f>
        <v>Total utdanningsinsentiv</v>
      </c>
      <c r="I3105" s="3">
        <f>IF(A3105='Enheter, modell og år'!$F$2-1,0,G3105-VLOOKUP(A3105-1&amp;B3105&amp;C3105&amp;E3105,$F$2:$G$7561,2,FALSE))</f>
        <v>0</v>
      </c>
      <c r="J3105" s="3">
        <f>IF(A3105='Enheter, modell og år'!$F$2-1,0,VLOOKUP(A3105-1&amp;B3105&amp;C3105&amp;E3105,$F$2:$G$7561,2,FALSE))</f>
        <v>0</v>
      </c>
    </row>
    <row r="3106" spans="1:10" x14ac:dyDescent="0.25">
      <c r="A3106">
        <f t="shared" ref="A3106:C3106" si="2609">A2566</f>
        <v>2021</v>
      </c>
      <c r="B3106" t="str">
        <f t="shared" si="2609"/>
        <v>VFM</v>
      </c>
      <c r="C3106">
        <f t="shared" si="2609"/>
        <v>0</v>
      </c>
      <c r="D3106">
        <f>IFERROR(VLOOKUP(C3106,'Enheter, modell og år'!$A$2:$B$31,2,FALSE),0)</f>
        <v>0</v>
      </c>
      <c r="E3106" t="str">
        <f>'Liste detaljert wide'!$I$1</f>
        <v>Total utdanningsinsentiv</v>
      </c>
      <c r="F3106" t="str">
        <f t="shared" si="2578"/>
        <v>2021VFM0Total utdanningsinsentiv</v>
      </c>
      <c r="G3106" s="3">
        <f>'Liste detaljert wide'!I406</f>
        <v>0</v>
      </c>
      <c r="H3106" t="str">
        <f>VLOOKUP(E3106,Def!$B$2:$C$15,2,FALSE)</f>
        <v>Total utdanningsinsentiv</v>
      </c>
      <c r="I3106" s="3">
        <f>IF(A3106='Enheter, modell og år'!$F$2-1,0,G3106-VLOOKUP(A3106-1&amp;B3106&amp;C3106&amp;E3106,$F$2:$G$7561,2,FALSE))</f>
        <v>0</v>
      </c>
      <c r="J3106" s="3">
        <f>IF(A3106='Enheter, modell og år'!$F$2-1,0,VLOOKUP(A3106-1&amp;B3106&amp;C3106&amp;E3106,$F$2:$G$7561,2,FALSE))</f>
        <v>0</v>
      </c>
    </row>
    <row r="3107" spans="1:10" x14ac:dyDescent="0.25">
      <c r="A3107">
        <f t="shared" ref="A3107:C3107" si="2610">A2567</f>
        <v>2021</v>
      </c>
      <c r="B3107" t="str">
        <f t="shared" si="2610"/>
        <v>VFM</v>
      </c>
      <c r="C3107">
        <f t="shared" si="2610"/>
        <v>0</v>
      </c>
      <c r="D3107">
        <f>IFERROR(VLOOKUP(C3107,'Enheter, modell og år'!$A$2:$B$31,2,FALSE),0)</f>
        <v>0</v>
      </c>
      <c r="E3107" t="str">
        <f>'Liste detaljert wide'!$I$1</f>
        <v>Total utdanningsinsentiv</v>
      </c>
      <c r="F3107" t="str">
        <f t="shared" si="2578"/>
        <v>2021VFM0Total utdanningsinsentiv</v>
      </c>
      <c r="G3107" s="3">
        <f>'Liste detaljert wide'!I407</f>
        <v>0</v>
      </c>
      <c r="H3107" t="str">
        <f>VLOOKUP(E3107,Def!$B$2:$C$15,2,FALSE)</f>
        <v>Total utdanningsinsentiv</v>
      </c>
      <c r="I3107" s="3">
        <f>IF(A3107='Enheter, modell og år'!$F$2-1,0,G3107-VLOOKUP(A3107-1&amp;B3107&amp;C3107&amp;E3107,$F$2:$G$7561,2,FALSE))</f>
        <v>0</v>
      </c>
      <c r="J3107" s="3">
        <f>IF(A3107='Enheter, modell og år'!$F$2-1,0,VLOOKUP(A3107-1&amp;B3107&amp;C3107&amp;E3107,$F$2:$G$7561,2,FALSE))</f>
        <v>0</v>
      </c>
    </row>
    <row r="3108" spans="1:10" x14ac:dyDescent="0.25">
      <c r="A3108">
        <f t="shared" ref="A3108:C3108" si="2611">A2568</f>
        <v>2021</v>
      </c>
      <c r="B3108" t="str">
        <f t="shared" si="2611"/>
        <v>VFM</v>
      </c>
      <c r="C3108">
        <f t="shared" si="2611"/>
        <v>0</v>
      </c>
      <c r="D3108">
        <f>IFERROR(VLOOKUP(C3108,'Enheter, modell og år'!$A$2:$B$31,2,FALSE),0)</f>
        <v>0</v>
      </c>
      <c r="E3108" t="str">
        <f>'Liste detaljert wide'!$I$1</f>
        <v>Total utdanningsinsentiv</v>
      </c>
      <c r="F3108" t="str">
        <f t="shared" si="2578"/>
        <v>2021VFM0Total utdanningsinsentiv</v>
      </c>
      <c r="G3108" s="3">
        <f>'Liste detaljert wide'!I408</f>
        <v>0</v>
      </c>
      <c r="H3108" t="str">
        <f>VLOOKUP(E3108,Def!$B$2:$C$15,2,FALSE)</f>
        <v>Total utdanningsinsentiv</v>
      </c>
      <c r="I3108" s="3">
        <f>IF(A3108='Enheter, modell og år'!$F$2-1,0,G3108-VLOOKUP(A3108-1&amp;B3108&amp;C3108&amp;E3108,$F$2:$G$7561,2,FALSE))</f>
        <v>0</v>
      </c>
      <c r="J3108" s="3">
        <f>IF(A3108='Enheter, modell og år'!$F$2-1,0,VLOOKUP(A3108-1&amp;B3108&amp;C3108&amp;E3108,$F$2:$G$7561,2,FALSE))</f>
        <v>0</v>
      </c>
    </row>
    <row r="3109" spans="1:10" x14ac:dyDescent="0.25">
      <c r="A3109">
        <f t="shared" ref="A3109:C3109" si="2612">A2569</f>
        <v>2021</v>
      </c>
      <c r="B3109" t="str">
        <f t="shared" si="2612"/>
        <v>VFM</v>
      </c>
      <c r="C3109">
        <f t="shared" si="2612"/>
        <v>0</v>
      </c>
      <c r="D3109">
        <f>IFERROR(VLOOKUP(C3109,'Enheter, modell og år'!$A$2:$B$31,2,FALSE),0)</f>
        <v>0</v>
      </c>
      <c r="E3109" t="str">
        <f>'Liste detaljert wide'!$I$1</f>
        <v>Total utdanningsinsentiv</v>
      </c>
      <c r="F3109" t="str">
        <f t="shared" si="2578"/>
        <v>2021VFM0Total utdanningsinsentiv</v>
      </c>
      <c r="G3109" s="3">
        <f>'Liste detaljert wide'!I409</f>
        <v>0</v>
      </c>
      <c r="H3109" t="str">
        <f>VLOOKUP(E3109,Def!$B$2:$C$15,2,FALSE)</f>
        <v>Total utdanningsinsentiv</v>
      </c>
      <c r="I3109" s="3">
        <f>IF(A3109='Enheter, modell og år'!$F$2-1,0,G3109-VLOOKUP(A3109-1&amp;B3109&amp;C3109&amp;E3109,$F$2:$G$7561,2,FALSE))</f>
        <v>0</v>
      </c>
      <c r="J3109" s="3">
        <f>IF(A3109='Enheter, modell og år'!$F$2-1,0,VLOOKUP(A3109-1&amp;B3109&amp;C3109&amp;E3109,$F$2:$G$7561,2,FALSE))</f>
        <v>0</v>
      </c>
    </row>
    <row r="3110" spans="1:10" x14ac:dyDescent="0.25">
      <c r="A3110">
        <f t="shared" ref="A3110:C3110" si="2613">A2570</f>
        <v>2021</v>
      </c>
      <c r="B3110" t="str">
        <f t="shared" si="2613"/>
        <v>VFM</v>
      </c>
      <c r="C3110">
        <f t="shared" si="2613"/>
        <v>0</v>
      </c>
      <c r="D3110">
        <f>IFERROR(VLOOKUP(C3110,'Enheter, modell og år'!$A$2:$B$31,2,FALSE),0)</f>
        <v>0</v>
      </c>
      <c r="E3110" t="str">
        <f>'Liste detaljert wide'!$I$1</f>
        <v>Total utdanningsinsentiv</v>
      </c>
      <c r="F3110" t="str">
        <f t="shared" si="2578"/>
        <v>2021VFM0Total utdanningsinsentiv</v>
      </c>
      <c r="G3110" s="3">
        <f>'Liste detaljert wide'!I410</f>
        <v>0</v>
      </c>
      <c r="H3110" t="str">
        <f>VLOOKUP(E3110,Def!$B$2:$C$15,2,FALSE)</f>
        <v>Total utdanningsinsentiv</v>
      </c>
      <c r="I3110" s="3">
        <f>IF(A3110='Enheter, modell og år'!$F$2-1,0,G3110-VLOOKUP(A3110-1&amp;B3110&amp;C3110&amp;E3110,$F$2:$G$7561,2,FALSE))</f>
        <v>0</v>
      </c>
      <c r="J3110" s="3">
        <f>IF(A3110='Enheter, modell og år'!$F$2-1,0,VLOOKUP(A3110-1&amp;B3110&amp;C3110&amp;E3110,$F$2:$G$7561,2,FALSE))</f>
        <v>0</v>
      </c>
    </row>
    <row r="3111" spans="1:10" x14ac:dyDescent="0.25">
      <c r="A3111">
        <f t="shared" ref="A3111:C3111" si="2614">A2571</f>
        <v>2021</v>
      </c>
      <c r="B3111" t="str">
        <f t="shared" si="2614"/>
        <v>VFM</v>
      </c>
      <c r="C3111">
        <f t="shared" si="2614"/>
        <v>0</v>
      </c>
      <c r="D3111">
        <f>IFERROR(VLOOKUP(C3111,'Enheter, modell og år'!$A$2:$B$31,2,FALSE),0)</f>
        <v>0</v>
      </c>
      <c r="E3111" t="str">
        <f>'Liste detaljert wide'!$I$1</f>
        <v>Total utdanningsinsentiv</v>
      </c>
      <c r="F3111" t="str">
        <f t="shared" si="2578"/>
        <v>2021VFM0Total utdanningsinsentiv</v>
      </c>
      <c r="G3111" s="3">
        <f>'Liste detaljert wide'!I411</f>
        <v>0</v>
      </c>
      <c r="H3111" t="str">
        <f>VLOOKUP(E3111,Def!$B$2:$C$15,2,FALSE)</f>
        <v>Total utdanningsinsentiv</v>
      </c>
      <c r="I3111" s="3">
        <f>IF(A3111='Enheter, modell og år'!$F$2-1,0,G3111-VLOOKUP(A3111-1&amp;B3111&amp;C3111&amp;E3111,$F$2:$G$7561,2,FALSE))</f>
        <v>0</v>
      </c>
      <c r="J3111" s="3">
        <f>IF(A3111='Enheter, modell og år'!$F$2-1,0,VLOOKUP(A3111-1&amp;B3111&amp;C3111&amp;E3111,$F$2:$G$7561,2,FALSE))</f>
        <v>0</v>
      </c>
    </row>
    <row r="3112" spans="1:10" x14ac:dyDescent="0.25">
      <c r="A3112">
        <f t="shared" ref="A3112:C3112" si="2615">A2572</f>
        <v>2021</v>
      </c>
      <c r="B3112" t="str">
        <f t="shared" si="2615"/>
        <v>VFM</v>
      </c>
      <c r="C3112">
        <f t="shared" si="2615"/>
        <v>0</v>
      </c>
      <c r="D3112">
        <f>IFERROR(VLOOKUP(C3112,'Enheter, modell og år'!$A$2:$B$31,2,FALSE),0)</f>
        <v>0</v>
      </c>
      <c r="E3112" t="str">
        <f>'Liste detaljert wide'!$I$1</f>
        <v>Total utdanningsinsentiv</v>
      </c>
      <c r="F3112" t="str">
        <f t="shared" si="2578"/>
        <v>2021VFM0Total utdanningsinsentiv</v>
      </c>
      <c r="G3112" s="3">
        <f>'Liste detaljert wide'!I412</f>
        <v>0</v>
      </c>
      <c r="H3112" t="str">
        <f>VLOOKUP(E3112,Def!$B$2:$C$15,2,FALSE)</f>
        <v>Total utdanningsinsentiv</v>
      </c>
      <c r="I3112" s="3">
        <f>IF(A3112='Enheter, modell og år'!$F$2-1,0,G3112-VLOOKUP(A3112-1&amp;B3112&amp;C3112&amp;E3112,$F$2:$G$7561,2,FALSE))</f>
        <v>0</v>
      </c>
      <c r="J3112" s="3">
        <f>IF(A3112='Enheter, modell og år'!$F$2-1,0,VLOOKUP(A3112-1&amp;B3112&amp;C3112&amp;E3112,$F$2:$G$7561,2,FALSE))</f>
        <v>0</v>
      </c>
    </row>
    <row r="3113" spans="1:10" x14ac:dyDescent="0.25">
      <c r="A3113">
        <f t="shared" ref="A3113:C3113" si="2616">A2573</f>
        <v>2021</v>
      </c>
      <c r="B3113" t="str">
        <f t="shared" si="2616"/>
        <v>VFM</v>
      </c>
      <c r="C3113">
        <f t="shared" si="2616"/>
        <v>0</v>
      </c>
      <c r="D3113">
        <f>IFERROR(VLOOKUP(C3113,'Enheter, modell og år'!$A$2:$B$31,2,FALSE),0)</f>
        <v>0</v>
      </c>
      <c r="E3113" t="str">
        <f>'Liste detaljert wide'!$I$1</f>
        <v>Total utdanningsinsentiv</v>
      </c>
      <c r="F3113" t="str">
        <f t="shared" si="2578"/>
        <v>2021VFM0Total utdanningsinsentiv</v>
      </c>
      <c r="G3113" s="3">
        <f>'Liste detaljert wide'!I413</f>
        <v>0</v>
      </c>
      <c r="H3113" t="str">
        <f>VLOOKUP(E3113,Def!$B$2:$C$15,2,FALSE)</f>
        <v>Total utdanningsinsentiv</v>
      </c>
      <c r="I3113" s="3">
        <f>IF(A3113='Enheter, modell og år'!$F$2-1,0,G3113-VLOOKUP(A3113-1&amp;B3113&amp;C3113&amp;E3113,$F$2:$G$7561,2,FALSE))</f>
        <v>0</v>
      </c>
      <c r="J3113" s="3">
        <f>IF(A3113='Enheter, modell og år'!$F$2-1,0,VLOOKUP(A3113-1&amp;B3113&amp;C3113&amp;E3113,$F$2:$G$7561,2,FALSE))</f>
        <v>0</v>
      </c>
    </row>
    <row r="3114" spans="1:10" x14ac:dyDescent="0.25">
      <c r="A3114">
        <f t="shared" ref="A3114:C3114" si="2617">A2574</f>
        <v>2021</v>
      </c>
      <c r="B3114" t="str">
        <f t="shared" si="2617"/>
        <v>VFM</v>
      </c>
      <c r="C3114">
        <f t="shared" si="2617"/>
        <v>0</v>
      </c>
      <c r="D3114">
        <f>IFERROR(VLOOKUP(C3114,'Enheter, modell og år'!$A$2:$B$31,2,FALSE),0)</f>
        <v>0</v>
      </c>
      <c r="E3114" t="str">
        <f>'Liste detaljert wide'!$I$1</f>
        <v>Total utdanningsinsentiv</v>
      </c>
      <c r="F3114" t="str">
        <f t="shared" si="2578"/>
        <v>2021VFM0Total utdanningsinsentiv</v>
      </c>
      <c r="G3114" s="3">
        <f>'Liste detaljert wide'!I414</f>
        <v>0</v>
      </c>
      <c r="H3114" t="str">
        <f>VLOOKUP(E3114,Def!$B$2:$C$15,2,FALSE)</f>
        <v>Total utdanningsinsentiv</v>
      </c>
      <c r="I3114" s="3">
        <f>IF(A3114='Enheter, modell og år'!$F$2-1,0,G3114-VLOOKUP(A3114-1&amp;B3114&amp;C3114&amp;E3114,$F$2:$G$7561,2,FALSE))</f>
        <v>0</v>
      </c>
      <c r="J3114" s="3">
        <f>IF(A3114='Enheter, modell og år'!$F$2-1,0,VLOOKUP(A3114-1&amp;B3114&amp;C3114&amp;E3114,$F$2:$G$7561,2,FALSE))</f>
        <v>0</v>
      </c>
    </row>
    <row r="3115" spans="1:10" x14ac:dyDescent="0.25">
      <c r="A3115">
        <f t="shared" ref="A3115:C3115" si="2618">A2575</f>
        <v>2021</v>
      </c>
      <c r="B3115" t="str">
        <f t="shared" si="2618"/>
        <v>VFM</v>
      </c>
      <c r="C3115">
        <f t="shared" si="2618"/>
        <v>0</v>
      </c>
      <c r="D3115">
        <f>IFERROR(VLOOKUP(C3115,'Enheter, modell og år'!$A$2:$B$31,2,FALSE),0)</f>
        <v>0</v>
      </c>
      <c r="E3115" t="str">
        <f>'Liste detaljert wide'!$I$1</f>
        <v>Total utdanningsinsentiv</v>
      </c>
      <c r="F3115" t="str">
        <f t="shared" si="2578"/>
        <v>2021VFM0Total utdanningsinsentiv</v>
      </c>
      <c r="G3115" s="3">
        <f>'Liste detaljert wide'!I415</f>
        <v>0</v>
      </c>
      <c r="H3115" t="str">
        <f>VLOOKUP(E3115,Def!$B$2:$C$15,2,FALSE)</f>
        <v>Total utdanningsinsentiv</v>
      </c>
      <c r="I3115" s="3">
        <f>IF(A3115='Enheter, modell og år'!$F$2-1,0,G3115-VLOOKUP(A3115-1&amp;B3115&amp;C3115&amp;E3115,$F$2:$G$7561,2,FALSE))</f>
        <v>0</v>
      </c>
      <c r="J3115" s="3">
        <f>IF(A3115='Enheter, modell og år'!$F$2-1,0,VLOOKUP(A3115-1&amp;B3115&amp;C3115&amp;E3115,$F$2:$G$7561,2,FALSE))</f>
        <v>0</v>
      </c>
    </row>
    <row r="3116" spans="1:10" x14ac:dyDescent="0.25">
      <c r="A3116">
        <f t="shared" ref="A3116:C3116" si="2619">A2576</f>
        <v>2021</v>
      </c>
      <c r="B3116" t="str">
        <f t="shared" si="2619"/>
        <v>VFM</v>
      </c>
      <c r="C3116">
        <f t="shared" si="2619"/>
        <v>0</v>
      </c>
      <c r="D3116">
        <f>IFERROR(VLOOKUP(C3116,'Enheter, modell og år'!$A$2:$B$31,2,FALSE),0)</f>
        <v>0</v>
      </c>
      <c r="E3116" t="str">
        <f>'Liste detaljert wide'!$I$1</f>
        <v>Total utdanningsinsentiv</v>
      </c>
      <c r="F3116" t="str">
        <f t="shared" si="2578"/>
        <v>2021VFM0Total utdanningsinsentiv</v>
      </c>
      <c r="G3116" s="3">
        <f>'Liste detaljert wide'!I416</f>
        <v>0</v>
      </c>
      <c r="H3116" t="str">
        <f>VLOOKUP(E3116,Def!$B$2:$C$15,2,FALSE)</f>
        <v>Total utdanningsinsentiv</v>
      </c>
      <c r="I3116" s="3">
        <f>IF(A3116='Enheter, modell og år'!$F$2-1,0,G3116-VLOOKUP(A3116-1&amp;B3116&amp;C3116&amp;E3116,$F$2:$G$7561,2,FALSE))</f>
        <v>0</v>
      </c>
      <c r="J3116" s="3">
        <f>IF(A3116='Enheter, modell og år'!$F$2-1,0,VLOOKUP(A3116-1&amp;B3116&amp;C3116&amp;E3116,$F$2:$G$7561,2,FALSE))</f>
        <v>0</v>
      </c>
    </row>
    <row r="3117" spans="1:10" x14ac:dyDescent="0.25">
      <c r="A3117">
        <f t="shared" ref="A3117:C3117" si="2620">A2577</f>
        <v>2021</v>
      </c>
      <c r="B3117" t="str">
        <f t="shared" si="2620"/>
        <v>VFM</v>
      </c>
      <c r="C3117">
        <f t="shared" si="2620"/>
        <v>0</v>
      </c>
      <c r="D3117">
        <f>IFERROR(VLOOKUP(C3117,'Enheter, modell og år'!$A$2:$B$31,2,FALSE),0)</f>
        <v>0</v>
      </c>
      <c r="E3117" t="str">
        <f>'Liste detaljert wide'!$I$1</f>
        <v>Total utdanningsinsentiv</v>
      </c>
      <c r="F3117" t="str">
        <f t="shared" si="2578"/>
        <v>2021VFM0Total utdanningsinsentiv</v>
      </c>
      <c r="G3117" s="3">
        <f>'Liste detaljert wide'!I417</f>
        <v>0</v>
      </c>
      <c r="H3117" t="str">
        <f>VLOOKUP(E3117,Def!$B$2:$C$15,2,FALSE)</f>
        <v>Total utdanningsinsentiv</v>
      </c>
      <c r="I3117" s="3">
        <f>IF(A3117='Enheter, modell og år'!$F$2-1,0,G3117-VLOOKUP(A3117-1&amp;B3117&amp;C3117&amp;E3117,$F$2:$G$7561,2,FALSE))</f>
        <v>0</v>
      </c>
      <c r="J3117" s="3">
        <f>IF(A3117='Enheter, modell og år'!$F$2-1,0,VLOOKUP(A3117-1&amp;B3117&amp;C3117&amp;E3117,$F$2:$G$7561,2,FALSE))</f>
        <v>0</v>
      </c>
    </row>
    <row r="3118" spans="1:10" x14ac:dyDescent="0.25">
      <c r="A3118">
        <f t="shared" ref="A3118:C3118" si="2621">A2578</f>
        <v>2021</v>
      </c>
      <c r="B3118" t="str">
        <f t="shared" si="2621"/>
        <v>VFM</v>
      </c>
      <c r="C3118">
        <f t="shared" si="2621"/>
        <v>0</v>
      </c>
      <c r="D3118">
        <f>IFERROR(VLOOKUP(C3118,'Enheter, modell og år'!$A$2:$B$31,2,FALSE),0)</f>
        <v>0</v>
      </c>
      <c r="E3118" t="str">
        <f>'Liste detaljert wide'!$I$1</f>
        <v>Total utdanningsinsentiv</v>
      </c>
      <c r="F3118" t="str">
        <f t="shared" si="2578"/>
        <v>2021VFM0Total utdanningsinsentiv</v>
      </c>
      <c r="G3118" s="3">
        <f>'Liste detaljert wide'!I418</f>
        <v>0</v>
      </c>
      <c r="H3118" t="str">
        <f>VLOOKUP(E3118,Def!$B$2:$C$15,2,FALSE)</f>
        <v>Total utdanningsinsentiv</v>
      </c>
      <c r="I3118" s="3">
        <f>IF(A3118='Enheter, modell og år'!$F$2-1,0,G3118-VLOOKUP(A3118-1&amp;B3118&amp;C3118&amp;E3118,$F$2:$G$7561,2,FALSE))</f>
        <v>0</v>
      </c>
      <c r="J3118" s="3">
        <f>IF(A3118='Enheter, modell og år'!$F$2-1,0,VLOOKUP(A3118-1&amp;B3118&amp;C3118&amp;E3118,$F$2:$G$7561,2,FALSE))</f>
        <v>0</v>
      </c>
    </row>
    <row r="3119" spans="1:10" x14ac:dyDescent="0.25">
      <c r="A3119">
        <f t="shared" ref="A3119:C3119" si="2622">A2579</f>
        <v>2021</v>
      </c>
      <c r="B3119" t="str">
        <f t="shared" si="2622"/>
        <v>VFM</v>
      </c>
      <c r="C3119">
        <f t="shared" si="2622"/>
        <v>0</v>
      </c>
      <c r="D3119">
        <f>IFERROR(VLOOKUP(C3119,'Enheter, modell og år'!$A$2:$B$31,2,FALSE),0)</f>
        <v>0</v>
      </c>
      <c r="E3119" t="str">
        <f>'Liste detaljert wide'!$I$1</f>
        <v>Total utdanningsinsentiv</v>
      </c>
      <c r="F3119" t="str">
        <f t="shared" si="2578"/>
        <v>2021VFM0Total utdanningsinsentiv</v>
      </c>
      <c r="G3119" s="3">
        <f>'Liste detaljert wide'!I419</f>
        <v>0</v>
      </c>
      <c r="H3119" t="str">
        <f>VLOOKUP(E3119,Def!$B$2:$C$15,2,FALSE)</f>
        <v>Total utdanningsinsentiv</v>
      </c>
      <c r="I3119" s="3">
        <f>IF(A3119='Enheter, modell og år'!$F$2-1,0,G3119-VLOOKUP(A3119-1&amp;B3119&amp;C3119&amp;E3119,$F$2:$G$7561,2,FALSE))</f>
        <v>0</v>
      </c>
      <c r="J3119" s="3">
        <f>IF(A3119='Enheter, modell og år'!$F$2-1,0,VLOOKUP(A3119-1&amp;B3119&amp;C3119&amp;E3119,$F$2:$G$7561,2,FALSE))</f>
        <v>0</v>
      </c>
    </row>
    <row r="3120" spans="1:10" x14ac:dyDescent="0.25">
      <c r="A3120">
        <f t="shared" ref="A3120:C3120" si="2623">A2580</f>
        <v>2021</v>
      </c>
      <c r="B3120" t="str">
        <f t="shared" si="2623"/>
        <v>VFM</v>
      </c>
      <c r="C3120">
        <f t="shared" si="2623"/>
        <v>0</v>
      </c>
      <c r="D3120">
        <f>IFERROR(VLOOKUP(C3120,'Enheter, modell og år'!$A$2:$B$31,2,FALSE),0)</f>
        <v>0</v>
      </c>
      <c r="E3120" t="str">
        <f>'Liste detaljert wide'!$I$1</f>
        <v>Total utdanningsinsentiv</v>
      </c>
      <c r="F3120" t="str">
        <f t="shared" si="2578"/>
        <v>2021VFM0Total utdanningsinsentiv</v>
      </c>
      <c r="G3120" s="3">
        <f>'Liste detaljert wide'!I420</f>
        <v>0</v>
      </c>
      <c r="H3120" t="str">
        <f>VLOOKUP(E3120,Def!$B$2:$C$15,2,FALSE)</f>
        <v>Total utdanningsinsentiv</v>
      </c>
      <c r="I3120" s="3">
        <f>IF(A3120='Enheter, modell og år'!$F$2-1,0,G3120-VLOOKUP(A3120-1&amp;B3120&amp;C3120&amp;E3120,$F$2:$G$7561,2,FALSE))</f>
        <v>0</v>
      </c>
      <c r="J3120" s="3">
        <f>IF(A3120='Enheter, modell og år'!$F$2-1,0,VLOOKUP(A3120-1&amp;B3120&amp;C3120&amp;E3120,$F$2:$G$7561,2,FALSE))</f>
        <v>0</v>
      </c>
    </row>
    <row r="3121" spans="1:10" x14ac:dyDescent="0.25">
      <c r="A3121">
        <f t="shared" ref="A3121:C3121" si="2624">A2581</f>
        <v>2021</v>
      </c>
      <c r="B3121" t="str">
        <f t="shared" si="2624"/>
        <v>VFM</v>
      </c>
      <c r="C3121">
        <f t="shared" si="2624"/>
        <v>0</v>
      </c>
      <c r="D3121">
        <f>IFERROR(VLOOKUP(C3121,'Enheter, modell og år'!$A$2:$B$31,2,FALSE),0)</f>
        <v>0</v>
      </c>
      <c r="E3121" t="str">
        <f>'Liste detaljert wide'!$I$1</f>
        <v>Total utdanningsinsentiv</v>
      </c>
      <c r="F3121" t="str">
        <f t="shared" si="2578"/>
        <v>2021VFM0Total utdanningsinsentiv</v>
      </c>
      <c r="G3121" s="3">
        <f>'Liste detaljert wide'!I421</f>
        <v>0</v>
      </c>
      <c r="H3121" t="str">
        <f>VLOOKUP(E3121,Def!$B$2:$C$15,2,FALSE)</f>
        <v>Total utdanningsinsentiv</v>
      </c>
      <c r="I3121" s="3">
        <f>IF(A3121='Enheter, modell og år'!$F$2-1,0,G3121-VLOOKUP(A3121-1&amp;B3121&amp;C3121&amp;E3121,$F$2:$G$7561,2,FALSE))</f>
        <v>0</v>
      </c>
      <c r="J3121" s="3">
        <f>IF(A3121='Enheter, modell og år'!$F$2-1,0,VLOOKUP(A3121-1&amp;B3121&amp;C3121&amp;E3121,$F$2:$G$7561,2,FALSE))</f>
        <v>0</v>
      </c>
    </row>
    <row r="3122" spans="1:10" x14ac:dyDescent="0.25">
      <c r="A3122">
        <f t="shared" ref="A3122:C3122" si="2625">A2582</f>
        <v>2022</v>
      </c>
      <c r="B3122" t="str">
        <f t="shared" si="2625"/>
        <v>VFM</v>
      </c>
      <c r="C3122">
        <f t="shared" si="2625"/>
        <v>0</v>
      </c>
      <c r="D3122">
        <f>IFERROR(VLOOKUP(C3122,'Enheter, modell og år'!$A$2:$B$31,2,FALSE),0)</f>
        <v>0</v>
      </c>
      <c r="E3122" t="str">
        <f>'Liste detaljert wide'!$I$1</f>
        <v>Total utdanningsinsentiv</v>
      </c>
      <c r="F3122" t="str">
        <f t="shared" si="2578"/>
        <v>2022VFM0Total utdanningsinsentiv</v>
      </c>
      <c r="G3122" s="3">
        <f>'Liste detaljert wide'!I422</f>
        <v>0</v>
      </c>
      <c r="H3122" t="str">
        <f>VLOOKUP(E3122,Def!$B$2:$C$15,2,FALSE)</f>
        <v>Total utdanningsinsentiv</v>
      </c>
      <c r="I3122" s="3">
        <f>IF(A3122='Enheter, modell og år'!$F$2-1,0,G3122-VLOOKUP(A3122-1&amp;B3122&amp;C3122&amp;E3122,$F$2:$G$7561,2,FALSE))</f>
        <v>0</v>
      </c>
      <c r="J3122" s="3">
        <f>IF(A3122='Enheter, modell og år'!$F$2-1,0,VLOOKUP(A3122-1&amp;B3122&amp;C3122&amp;E3122,$F$2:$G$7561,2,FALSE))</f>
        <v>0</v>
      </c>
    </row>
    <row r="3123" spans="1:10" x14ac:dyDescent="0.25">
      <c r="A3123">
        <f t="shared" ref="A3123:C3123" si="2626">A2583</f>
        <v>2022</v>
      </c>
      <c r="B3123" t="str">
        <f t="shared" si="2626"/>
        <v>VFM</v>
      </c>
      <c r="C3123">
        <f t="shared" si="2626"/>
        <v>0</v>
      </c>
      <c r="D3123">
        <f>IFERROR(VLOOKUP(C3123,'Enheter, modell og år'!$A$2:$B$31,2,FALSE),0)</f>
        <v>0</v>
      </c>
      <c r="E3123" t="str">
        <f>'Liste detaljert wide'!$I$1</f>
        <v>Total utdanningsinsentiv</v>
      </c>
      <c r="F3123" t="str">
        <f t="shared" si="2578"/>
        <v>2022VFM0Total utdanningsinsentiv</v>
      </c>
      <c r="G3123" s="3">
        <f>'Liste detaljert wide'!I423</f>
        <v>0</v>
      </c>
      <c r="H3123" t="str">
        <f>VLOOKUP(E3123,Def!$B$2:$C$15,2,FALSE)</f>
        <v>Total utdanningsinsentiv</v>
      </c>
      <c r="I3123" s="3">
        <f>IF(A3123='Enheter, modell og år'!$F$2-1,0,G3123-VLOOKUP(A3123-1&amp;B3123&amp;C3123&amp;E3123,$F$2:$G$7561,2,FALSE))</f>
        <v>0</v>
      </c>
      <c r="J3123" s="3">
        <f>IF(A3123='Enheter, modell og år'!$F$2-1,0,VLOOKUP(A3123-1&amp;B3123&amp;C3123&amp;E3123,$F$2:$G$7561,2,FALSE))</f>
        <v>0</v>
      </c>
    </row>
    <row r="3124" spans="1:10" x14ac:dyDescent="0.25">
      <c r="A3124">
        <f t="shared" ref="A3124:C3124" si="2627">A2584</f>
        <v>2022</v>
      </c>
      <c r="B3124" t="str">
        <f t="shared" si="2627"/>
        <v>VFM</v>
      </c>
      <c r="C3124">
        <f t="shared" si="2627"/>
        <v>0</v>
      </c>
      <c r="D3124">
        <f>IFERROR(VLOOKUP(C3124,'Enheter, modell og år'!$A$2:$B$31,2,FALSE),0)</f>
        <v>0</v>
      </c>
      <c r="E3124" t="str">
        <f>'Liste detaljert wide'!$I$1</f>
        <v>Total utdanningsinsentiv</v>
      </c>
      <c r="F3124" t="str">
        <f t="shared" si="2578"/>
        <v>2022VFM0Total utdanningsinsentiv</v>
      </c>
      <c r="G3124" s="3">
        <f>'Liste detaljert wide'!I424</f>
        <v>0</v>
      </c>
      <c r="H3124" t="str">
        <f>VLOOKUP(E3124,Def!$B$2:$C$15,2,FALSE)</f>
        <v>Total utdanningsinsentiv</v>
      </c>
      <c r="I3124" s="3">
        <f>IF(A3124='Enheter, modell og år'!$F$2-1,0,G3124-VLOOKUP(A3124-1&amp;B3124&amp;C3124&amp;E3124,$F$2:$G$7561,2,FALSE))</f>
        <v>0</v>
      </c>
      <c r="J3124" s="3">
        <f>IF(A3124='Enheter, modell og år'!$F$2-1,0,VLOOKUP(A3124-1&amp;B3124&amp;C3124&amp;E3124,$F$2:$G$7561,2,FALSE))</f>
        <v>0</v>
      </c>
    </row>
    <row r="3125" spans="1:10" x14ac:dyDescent="0.25">
      <c r="A3125">
        <f t="shared" ref="A3125:C3125" si="2628">A2585</f>
        <v>2022</v>
      </c>
      <c r="B3125" t="str">
        <f t="shared" si="2628"/>
        <v>VFM</v>
      </c>
      <c r="C3125">
        <f t="shared" si="2628"/>
        <v>0</v>
      </c>
      <c r="D3125">
        <f>IFERROR(VLOOKUP(C3125,'Enheter, modell og år'!$A$2:$B$31,2,FALSE),0)</f>
        <v>0</v>
      </c>
      <c r="E3125" t="str">
        <f>'Liste detaljert wide'!$I$1</f>
        <v>Total utdanningsinsentiv</v>
      </c>
      <c r="F3125" t="str">
        <f t="shared" si="2578"/>
        <v>2022VFM0Total utdanningsinsentiv</v>
      </c>
      <c r="G3125" s="3">
        <f>'Liste detaljert wide'!I425</f>
        <v>0</v>
      </c>
      <c r="H3125" t="str">
        <f>VLOOKUP(E3125,Def!$B$2:$C$15,2,FALSE)</f>
        <v>Total utdanningsinsentiv</v>
      </c>
      <c r="I3125" s="3">
        <f>IF(A3125='Enheter, modell og år'!$F$2-1,0,G3125-VLOOKUP(A3125-1&amp;B3125&amp;C3125&amp;E3125,$F$2:$G$7561,2,FALSE))</f>
        <v>0</v>
      </c>
      <c r="J3125" s="3">
        <f>IF(A3125='Enheter, modell og år'!$F$2-1,0,VLOOKUP(A3125-1&amp;B3125&amp;C3125&amp;E3125,$F$2:$G$7561,2,FALSE))</f>
        <v>0</v>
      </c>
    </row>
    <row r="3126" spans="1:10" x14ac:dyDescent="0.25">
      <c r="A3126">
        <f t="shared" ref="A3126:C3126" si="2629">A2586</f>
        <v>2022</v>
      </c>
      <c r="B3126" t="str">
        <f t="shared" si="2629"/>
        <v>VFM</v>
      </c>
      <c r="C3126">
        <f t="shared" si="2629"/>
        <v>0</v>
      </c>
      <c r="D3126">
        <f>IFERROR(VLOOKUP(C3126,'Enheter, modell og år'!$A$2:$B$31,2,FALSE),0)</f>
        <v>0</v>
      </c>
      <c r="E3126" t="str">
        <f>'Liste detaljert wide'!$I$1</f>
        <v>Total utdanningsinsentiv</v>
      </c>
      <c r="F3126" t="str">
        <f t="shared" si="2578"/>
        <v>2022VFM0Total utdanningsinsentiv</v>
      </c>
      <c r="G3126" s="3">
        <f>'Liste detaljert wide'!I426</f>
        <v>0</v>
      </c>
      <c r="H3126" t="str">
        <f>VLOOKUP(E3126,Def!$B$2:$C$15,2,FALSE)</f>
        <v>Total utdanningsinsentiv</v>
      </c>
      <c r="I3126" s="3">
        <f>IF(A3126='Enheter, modell og år'!$F$2-1,0,G3126-VLOOKUP(A3126-1&amp;B3126&amp;C3126&amp;E3126,$F$2:$G$7561,2,FALSE))</f>
        <v>0</v>
      </c>
      <c r="J3126" s="3">
        <f>IF(A3126='Enheter, modell og år'!$F$2-1,0,VLOOKUP(A3126-1&amp;B3126&amp;C3126&amp;E3126,$F$2:$G$7561,2,FALSE))</f>
        <v>0</v>
      </c>
    </row>
    <row r="3127" spans="1:10" x14ac:dyDescent="0.25">
      <c r="A3127">
        <f t="shared" ref="A3127:C3127" si="2630">A2587</f>
        <v>2022</v>
      </c>
      <c r="B3127" t="str">
        <f t="shared" si="2630"/>
        <v>VFM</v>
      </c>
      <c r="C3127">
        <f t="shared" si="2630"/>
        <v>0</v>
      </c>
      <c r="D3127">
        <f>IFERROR(VLOOKUP(C3127,'Enheter, modell og år'!$A$2:$B$31,2,FALSE),0)</f>
        <v>0</v>
      </c>
      <c r="E3127" t="str">
        <f>'Liste detaljert wide'!$I$1</f>
        <v>Total utdanningsinsentiv</v>
      </c>
      <c r="F3127" t="str">
        <f t="shared" si="2578"/>
        <v>2022VFM0Total utdanningsinsentiv</v>
      </c>
      <c r="G3127" s="3">
        <f>'Liste detaljert wide'!I427</f>
        <v>0</v>
      </c>
      <c r="H3127" t="str">
        <f>VLOOKUP(E3127,Def!$B$2:$C$15,2,FALSE)</f>
        <v>Total utdanningsinsentiv</v>
      </c>
      <c r="I3127" s="3">
        <f>IF(A3127='Enheter, modell og år'!$F$2-1,0,G3127-VLOOKUP(A3127-1&amp;B3127&amp;C3127&amp;E3127,$F$2:$G$7561,2,FALSE))</f>
        <v>0</v>
      </c>
      <c r="J3127" s="3">
        <f>IF(A3127='Enheter, modell og år'!$F$2-1,0,VLOOKUP(A3127-1&amp;B3127&amp;C3127&amp;E3127,$F$2:$G$7561,2,FALSE))</f>
        <v>0</v>
      </c>
    </row>
    <row r="3128" spans="1:10" x14ac:dyDescent="0.25">
      <c r="A3128">
        <f t="shared" ref="A3128:C3128" si="2631">A2588</f>
        <v>2022</v>
      </c>
      <c r="B3128" t="str">
        <f t="shared" si="2631"/>
        <v>VFM</v>
      </c>
      <c r="C3128">
        <f t="shared" si="2631"/>
        <v>0</v>
      </c>
      <c r="D3128">
        <f>IFERROR(VLOOKUP(C3128,'Enheter, modell og år'!$A$2:$B$31,2,FALSE),0)</f>
        <v>0</v>
      </c>
      <c r="E3128" t="str">
        <f>'Liste detaljert wide'!$I$1</f>
        <v>Total utdanningsinsentiv</v>
      </c>
      <c r="F3128" t="str">
        <f t="shared" si="2578"/>
        <v>2022VFM0Total utdanningsinsentiv</v>
      </c>
      <c r="G3128" s="3">
        <f>'Liste detaljert wide'!I428</f>
        <v>0</v>
      </c>
      <c r="H3128" t="str">
        <f>VLOOKUP(E3128,Def!$B$2:$C$15,2,FALSE)</f>
        <v>Total utdanningsinsentiv</v>
      </c>
      <c r="I3128" s="3">
        <f>IF(A3128='Enheter, modell og år'!$F$2-1,0,G3128-VLOOKUP(A3128-1&amp;B3128&amp;C3128&amp;E3128,$F$2:$G$7561,2,FALSE))</f>
        <v>0</v>
      </c>
      <c r="J3128" s="3">
        <f>IF(A3128='Enheter, modell og år'!$F$2-1,0,VLOOKUP(A3128-1&amp;B3128&amp;C3128&amp;E3128,$F$2:$G$7561,2,FALSE))</f>
        <v>0</v>
      </c>
    </row>
    <row r="3129" spans="1:10" x14ac:dyDescent="0.25">
      <c r="A3129">
        <f t="shared" ref="A3129:C3129" si="2632">A2589</f>
        <v>2022</v>
      </c>
      <c r="B3129" t="str">
        <f t="shared" si="2632"/>
        <v>VFM</v>
      </c>
      <c r="C3129">
        <f t="shared" si="2632"/>
        <v>0</v>
      </c>
      <c r="D3129">
        <f>IFERROR(VLOOKUP(C3129,'Enheter, modell og år'!$A$2:$B$31,2,FALSE),0)</f>
        <v>0</v>
      </c>
      <c r="E3129" t="str">
        <f>'Liste detaljert wide'!$I$1</f>
        <v>Total utdanningsinsentiv</v>
      </c>
      <c r="F3129" t="str">
        <f t="shared" si="2578"/>
        <v>2022VFM0Total utdanningsinsentiv</v>
      </c>
      <c r="G3129" s="3">
        <f>'Liste detaljert wide'!I429</f>
        <v>0</v>
      </c>
      <c r="H3129" t="str">
        <f>VLOOKUP(E3129,Def!$B$2:$C$15,2,FALSE)</f>
        <v>Total utdanningsinsentiv</v>
      </c>
      <c r="I3129" s="3">
        <f>IF(A3129='Enheter, modell og år'!$F$2-1,0,G3129-VLOOKUP(A3129-1&amp;B3129&amp;C3129&amp;E3129,$F$2:$G$7561,2,FALSE))</f>
        <v>0</v>
      </c>
      <c r="J3129" s="3">
        <f>IF(A3129='Enheter, modell og år'!$F$2-1,0,VLOOKUP(A3129-1&amp;B3129&amp;C3129&amp;E3129,$F$2:$G$7561,2,FALSE))</f>
        <v>0</v>
      </c>
    </row>
    <row r="3130" spans="1:10" x14ac:dyDescent="0.25">
      <c r="A3130">
        <f t="shared" ref="A3130:C3130" si="2633">A2590</f>
        <v>2022</v>
      </c>
      <c r="B3130" t="str">
        <f t="shared" si="2633"/>
        <v>VFM</v>
      </c>
      <c r="C3130">
        <f t="shared" si="2633"/>
        <v>0</v>
      </c>
      <c r="D3130">
        <f>IFERROR(VLOOKUP(C3130,'Enheter, modell og år'!$A$2:$B$31,2,FALSE),0)</f>
        <v>0</v>
      </c>
      <c r="E3130" t="str">
        <f>'Liste detaljert wide'!$I$1</f>
        <v>Total utdanningsinsentiv</v>
      </c>
      <c r="F3130" t="str">
        <f t="shared" si="2578"/>
        <v>2022VFM0Total utdanningsinsentiv</v>
      </c>
      <c r="G3130" s="3">
        <f>'Liste detaljert wide'!I430</f>
        <v>0</v>
      </c>
      <c r="H3130" t="str">
        <f>VLOOKUP(E3130,Def!$B$2:$C$15,2,FALSE)</f>
        <v>Total utdanningsinsentiv</v>
      </c>
      <c r="I3130" s="3">
        <f>IF(A3130='Enheter, modell og år'!$F$2-1,0,G3130-VLOOKUP(A3130-1&amp;B3130&amp;C3130&amp;E3130,$F$2:$G$7561,2,FALSE))</f>
        <v>0</v>
      </c>
      <c r="J3130" s="3">
        <f>IF(A3130='Enheter, modell og år'!$F$2-1,0,VLOOKUP(A3130-1&amp;B3130&amp;C3130&amp;E3130,$F$2:$G$7561,2,FALSE))</f>
        <v>0</v>
      </c>
    </row>
    <row r="3131" spans="1:10" x14ac:dyDescent="0.25">
      <c r="A3131">
        <f t="shared" ref="A3131:C3131" si="2634">A2591</f>
        <v>2022</v>
      </c>
      <c r="B3131" t="str">
        <f t="shared" si="2634"/>
        <v>VFM</v>
      </c>
      <c r="C3131">
        <f t="shared" si="2634"/>
        <v>0</v>
      </c>
      <c r="D3131">
        <f>IFERROR(VLOOKUP(C3131,'Enheter, modell og år'!$A$2:$B$31,2,FALSE),0)</f>
        <v>0</v>
      </c>
      <c r="E3131" t="str">
        <f>'Liste detaljert wide'!$I$1</f>
        <v>Total utdanningsinsentiv</v>
      </c>
      <c r="F3131" t="str">
        <f t="shared" si="2578"/>
        <v>2022VFM0Total utdanningsinsentiv</v>
      </c>
      <c r="G3131" s="3">
        <f>'Liste detaljert wide'!I431</f>
        <v>0</v>
      </c>
      <c r="H3131" t="str">
        <f>VLOOKUP(E3131,Def!$B$2:$C$15,2,FALSE)</f>
        <v>Total utdanningsinsentiv</v>
      </c>
      <c r="I3131" s="3">
        <f>IF(A3131='Enheter, modell og år'!$F$2-1,0,G3131-VLOOKUP(A3131-1&amp;B3131&amp;C3131&amp;E3131,$F$2:$G$7561,2,FALSE))</f>
        <v>0</v>
      </c>
      <c r="J3131" s="3">
        <f>IF(A3131='Enheter, modell og år'!$F$2-1,0,VLOOKUP(A3131-1&amp;B3131&amp;C3131&amp;E3131,$F$2:$G$7561,2,FALSE))</f>
        <v>0</v>
      </c>
    </row>
    <row r="3132" spans="1:10" x14ac:dyDescent="0.25">
      <c r="A3132">
        <f t="shared" ref="A3132:C3132" si="2635">A2592</f>
        <v>2022</v>
      </c>
      <c r="B3132" t="str">
        <f t="shared" si="2635"/>
        <v>VFM</v>
      </c>
      <c r="C3132">
        <f t="shared" si="2635"/>
        <v>0</v>
      </c>
      <c r="D3132">
        <f>IFERROR(VLOOKUP(C3132,'Enheter, modell og år'!$A$2:$B$31,2,FALSE),0)</f>
        <v>0</v>
      </c>
      <c r="E3132" t="str">
        <f>'Liste detaljert wide'!$I$1</f>
        <v>Total utdanningsinsentiv</v>
      </c>
      <c r="F3132" t="str">
        <f t="shared" si="2578"/>
        <v>2022VFM0Total utdanningsinsentiv</v>
      </c>
      <c r="G3132" s="3">
        <f>'Liste detaljert wide'!I432</f>
        <v>0</v>
      </c>
      <c r="H3132" t="str">
        <f>VLOOKUP(E3132,Def!$B$2:$C$15,2,FALSE)</f>
        <v>Total utdanningsinsentiv</v>
      </c>
      <c r="I3132" s="3">
        <f>IF(A3132='Enheter, modell og år'!$F$2-1,0,G3132-VLOOKUP(A3132-1&amp;B3132&amp;C3132&amp;E3132,$F$2:$G$7561,2,FALSE))</f>
        <v>0</v>
      </c>
      <c r="J3132" s="3">
        <f>IF(A3132='Enheter, modell og år'!$F$2-1,0,VLOOKUP(A3132-1&amp;B3132&amp;C3132&amp;E3132,$F$2:$G$7561,2,FALSE))</f>
        <v>0</v>
      </c>
    </row>
    <row r="3133" spans="1:10" x14ac:dyDescent="0.25">
      <c r="A3133">
        <f t="shared" ref="A3133:C3133" si="2636">A2593</f>
        <v>2022</v>
      </c>
      <c r="B3133" t="str">
        <f t="shared" si="2636"/>
        <v>VFM</v>
      </c>
      <c r="C3133">
        <f t="shared" si="2636"/>
        <v>0</v>
      </c>
      <c r="D3133">
        <f>IFERROR(VLOOKUP(C3133,'Enheter, modell og år'!$A$2:$B$31,2,FALSE),0)</f>
        <v>0</v>
      </c>
      <c r="E3133" t="str">
        <f>'Liste detaljert wide'!$I$1</f>
        <v>Total utdanningsinsentiv</v>
      </c>
      <c r="F3133" t="str">
        <f t="shared" si="2578"/>
        <v>2022VFM0Total utdanningsinsentiv</v>
      </c>
      <c r="G3133" s="3">
        <f>'Liste detaljert wide'!I433</f>
        <v>0</v>
      </c>
      <c r="H3133" t="str">
        <f>VLOOKUP(E3133,Def!$B$2:$C$15,2,FALSE)</f>
        <v>Total utdanningsinsentiv</v>
      </c>
      <c r="I3133" s="3">
        <f>IF(A3133='Enheter, modell og år'!$F$2-1,0,G3133-VLOOKUP(A3133-1&amp;B3133&amp;C3133&amp;E3133,$F$2:$G$7561,2,FALSE))</f>
        <v>0</v>
      </c>
      <c r="J3133" s="3">
        <f>IF(A3133='Enheter, modell og år'!$F$2-1,0,VLOOKUP(A3133-1&amp;B3133&amp;C3133&amp;E3133,$F$2:$G$7561,2,FALSE))</f>
        <v>0</v>
      </c>
    </row>
    <row r="3134" spans="1:10" x14ac:dyDescent="0.25">
      <c r="A3134">
        <f t="shared" ref="A3134:C3134" si="2637">A2594</f>
        <v>2022</v>
      </c>
      <c r="B3134" t="str">
        <f t="shared" si="2637"/>
        <v>VFM</v>
      </c>
      <c r="C3134">
        <f t="shared" si="2637"/>
        <v>0</v>
      </c>
      <c r="D3134">
        <f>IFERROR(VLOOKUP(C3134,'Enheter, modell og år'!$A$2:$B$31,2,FALSE),0)</f>
        <v>0</v>
      </c>
      <c r="E3134" t="str">
        <f>'Liste detaljert wide'!$I$1</f>
        <v>Total utdanningsinsentiv</v>
      </c>
      <c r="F3134" t="str">
        <f t="shared" si="2578"/>
        <v>2022VFM0Total utdanningsinsentiv</v>
      </c>
      <c r="G3134" s="3">
        <f>'Liste detaljert wide'!I434</f>
        <v>0</v>
      </c>
      <c r="H3134" t="str">
        <f>VLOOKUP(E3134,Def!$B$2:$C$15,2,FALSE)</f>
        <v>Total utdanningsinsentiv</v>
      </c>
      <c r="I3134" s="3">
        <f>IF(A3134='Enheter, modell og år'!$F$2-1,0,G3134-VLOOKUP(A3134-1&amp;B3134&amp;C3134&amp;E3134,$F$2:$G$7561,2,FALSE))</f>
        <v>0</v>
      </c>
      <c r="J3134" s="3">
        <f>IF(A3134='Enheter, modell og år'!$F$2-1,0,VLOOKUP(A3134-1&amp;B3134&amp;C3134&amp;E3134,$F$2:$G$7561,2,FALSE))</f>
        <v>0</v>
      </c>
    </row>
    <row r="3135" spans="1:10" x14ac:dyDescent="0.25">
      <c r="A3135">
        <f t="shared" ref="A3135:C3135" si="2638">A2595</f>
        <v>2022</v>
      </c>
      <c r="B3135" t="str">
        <f t="shared" si="2638"/>
        <v>VFM</v>
      </c>
      <c r="C3135">
        <f t="shared" si="2638"/>
        <v>0</v>
      </c>
      <c r="D3135">
        <f>IFERROR(VLOOKUP(C3135,'Enheter, modell og år'!$A$2:$B$31,2,FALSE),0)</f>
        <v>0</v>
      </c>
      <c r="E3135" t="str">
        <f>'Liste detaljert wide'!$I$1</f>
        <v>Total utdanningsinsentiv</v>
      </c>
      <c r="F3135" t="str">
        <f t="shared" si="2578"/>
        <v>2022VFM0Total utdanningsinsentiv</v>
      </c>
      <c r="G3135" s="3">
        <f>'Liste detaljert wide'!I435</f>
        <v>0</v>
      </c>
      <c r="H3135" t="str">
        <f>VLOOKUP(E3135,Def!$B$2:$C$15,2,FALSE)</f>
        <v>Total utdanningsinsentiv</v>
      </c>
      <c r="I3135" s="3">
        <f>IF(A3135='Enheter, modell og år'!$F$2-1,0,G3135-VLOOKUP(A3135-1&amp;B3135&amp;C3135&amp;E3135,$F$2:$G$7561,2,FALSE))</f>
        <v>0</v>
      </c>
      <c r="J3135" s="3">
        <f>IF(A3135='Enheter, modell og år'!$F$2-1,0,VLOOKUP(A3135-1&amp;B3135&amp;C3135&amp;E3135,$F$2:$G$7561,2,FALSE))</f>
        <v>0</v>
      </c>
    </row>
    <row r="3136" spans="1:10" x14ac:dyDescent="0.25">
      <c r="A3136">
        <f t="shared" ref="A3136:C3136" si="2639">A2596</f>
        <v>2022</v>
      </c>
      <c r="B3136" t="str">
        <f t="shared" si="2639"/>
        <v>VFM</v>
      </c>
      <c r="C3136">
        <f t="shared" si="2639"/>
        <v>0</v>
      </c>
      <c r="D3136">
        <f>IFERROR(VLOOKUP(C3136,'Enheter, modell og år'!$A$2:$B$31,2,FALSE),0)</f>
        <v>0</v>
      </c>
      <c r="E3136" t="str">
        <f>'Liste detaljert wide'!$I$1</f>
        <v>Total utdanningsinsentiv</v>
      </c>
      <c r="F3136" t="str">
        <f t="shared" si="2578"/>
        <v>2022VFM0Total utdanningsinsentiv</v>
      </c>
      <c r="G3136" s="3">
        <f>'Liste detaljert wide'!I436</f>
        <v>0</v>
      </c>
      <c r="H3136" t="str">
        <f>VLOOKUP(E3136,Def!$B$2:$C$15,2,FALSE)</f>
        <v>Total utdanningsinsentiv</v>
      </c>
      <c r="I3136" s="3">
        <f>IF(A3136='Enheter, modell og år'!$F$2-1,0,G3136-VLOOKUP(A3136-1&amp;B3136&amp;C3136&amp;E3136,$F$2:$G$7561,2,FALSE))</f>
        <v>0</v>
      </c>
      <c r="J3136" s="3">
        <f>IF(A3136='Enheter, modell og år'!$F$2-1,0,VLOOKUP(A3136-1&amp;B3136&amp;C3136&amp;E3136,$F$2:$G$7561,2,FALSE))</f>
        <v>0</v>
      </c>
    </row>
    <row r="3137" spans="1:10" x14ac:dyDescent="0.25">
      <c r="A3137">
        <f t="shared" ref="A3137:C3137" si="2640">A2597</f>
        <v>2022</v>
      </c>
      <c r="B3137" t="str">
        <f t="shared" si="2640"/>
        <v>VFM</v>
      </c>
      <c r="C3137">
        <f t="shared" si="2640"/>
        <v>0</v>
      </c>
      <c r="D3137">
        <f>IFERROR(VLOOKUP(C3137,'Enheter, modell og år'!$A$2:$B$31,2,FALSE),0)</f>
        <v>0</v>
      </c>
      <c r="E3137" t="str">
        <f>'Liste detaljert wide'!$I$1</f>
        <v>Total utdanningsinsentiv</v>
      </c>
      <c r="F3137" t="str">
        <f t="shared" si="2578"/>
        <v>2022VFM0Total utdanningsinsentiv</v>
      </c>
      <c r="G3137" s="3">
        <f>'Liste detaljert wide'!I437</f>
        <v>0</v>
      </c>
      <c r="H3137" t="str">
        <f>VLOOKUP(E3137,Def!$B$2:$C$15,2,FALSE)</f>
        <v>Total utdanningsinsentiv</v>
      </c>
      <c r="I3137" s="3">
        <f>IF(A3137='Enheter, modell og år'!$F$2-1,0,G3137-VLOOKUP(A3137-1&amp;B3137&amp;C3137&amp;E3137,$F$2:$G$7561,2,FALSE))</f>
        <v>0</v>
      </c>
      <c r="J3137" s="3">
        <f>IF(A3137='Enheter, modell og år'!$F$2-1,0,VLOOKUP(A3137-1&amp;B3137&amp;C3137&amp;E3137,$F$2:$G$7561,2,FALSE))</f>
        <v>0</v>
      </c>
    </row>
    <row r="3138" spans="1:10" x14ac:dyDescent="0.25">
      <c r="A3138">
        <f t="shared" ref="A3138:C3138" si="2641">A2598</f>
        <v>2022</v>
      </c>
      <c r="B3138" t="str">
        <f t="shared" si="2641"/>
        <v>VFM</v>
      </c>
      <c r="C3138">
        <f t="shared" si="2641"/>
        <v>0</v>
      </c>
      <c r="D3138">
        <f>IFERROR(VLOOKUP(C3138,'Enheter, modell og år'!$A$2:$B$31,2,FALSE),0)</f>
        <v>0</v>
      </c>
      <c r="E3138" t="str">
        <f>'Liste detaljert wide'!$I$1</f>
        <v>Total utdanningsinsentiv</v>
      </c>
      <c r="F3138" t="str">
        <f t="shared" si="2578"/>
        <v>2022VFM0Total utdanningsinsentiv</v>
      </c>
      <c r="G3138" s="3">
        <f>'Liste detaljert wide'!I438</f>
        <v>0</v>
      </c>
      <c r="H3138" t="str">
        <f>VLOOKUP(E3138,Def!$B$2:$C$15,2,FALSE)</f>
        <v>Total utdanningsinsentiv</v>
      </c>
      <c r="I3138" s="3">
        <f>IF(A3138='Enheter, modell og år'!$F$2-1,0,G3138-VLOOKUP(A3138-1&amp;B3138&amp;C3138&amp;E3138,$F$2:$G$7561,2,FALSE))</f>
        <v>0</v>
      </c>
      <c r="J3138" s="3">
        <f>IF(A3138='Enheter, modell og år'!$F$2-1,0,VLOOKUP(A3138-1&amp;B3138&amp;C3138&amp;E3138,$F$2:$G$7561,2,FALSE))</f>
        <v>0</v>
      </c>
    </row>
    <row r="3139" spans="1:10" x14ac:dyDescent="0.25">
      <c r="A3139">
        <f t="shared" ref="A3139:C3139" si="2642">A2599</f>
        <v>2022</v>
      </c>
      <c r="B3139" t="str">
        <f t="shared" si="2642"/>
        <v>VFM</v>
      </c>
      <c r="C3139">
        <f t="shared" si="2642"/>
        <v>0</v>
      </c>
      <c r="D3139">
        <f>IFERROR(VLOOKUP(C3139,'Enheter, modell og år'!$A$2:$B$31,2,FALSE),0)</f>
        <v>0</v>
      </c>
      <c r="E3139" t="str">
        <f>'Liste detaljert wide'!$I$1</f>
        <v>Total utdanningsinsentiv</v>
      </c>
      <c r="F3139" t="str">
        <f t="shared" ref="F3139:F3202" si="2643">A3139&amp;B3139&amp;C3139&amp;E3139</f>
        <v>2022VFM0Total utdanningsinsentiv</v>
      </c>
      <c r="G3139" s="3">
        <f>'Liste detaljert wide'!I439</f>
        <v>0</v>
      </c>
      <c r="H3139" t="str">
        <f>VLOOKUP(E3139,Def!$B$2:$C$15,2,FALSE)</f>
        <v>Total utdanningsinsentiv</v>
      </c>
      <c r="I3139" s="3">
        <f>IF(A3139='Enheter, modell og år'!$F$2-1,0,G3139-VLOOKUP(A3139-1&amp;B3139&amp;C3139&amp;E3139,$F$2:$G$7561,2,FALSE))</f>
        <v>0</v>
      </c>
      <c r="J3139" s="3">
        <f>IF(A3139='Enheter, modell og år'!$F$2-1,0,VLOOKUP(A3139-1&amp;B3139&amp;C3139&amp;E3139,$F$2:$G$7561,2,FALSE))</f>
        <v>0</v>
      </c>
    </row>
    <row r="3140" spans="1:10" x14ac:dyDescent="0.25">
      <c r="A3140">
        <f t="shared" ref="A3140:C3140" si="2644">A2600</f>
        <v>2022</v>
      </c>
      <c r="B3140" t="str">
        <f t="shared" si="2644"/>
        <v>VFM</v>
      </c>
      <c r="C3140">
        <f t="shared" si="2644"/>
        <v>0</v>
      </c>
      <c r="D3140">
        <f>IFERROR(VLOOKUP(C3140,'Enheter, modell og år'!$A$2:$B$31,2,FALSE),0)</f>
        <v>0</v>
      </c>
      <c r="E3140" t="str">
        <f>'Liste detaljert wide'!$I$1</f>
        <v>Total utdanningsinsentiv</v>
      </c>
      <c r="F3140" t="str">
        <f t="shared" si="2643"/>
        <v>2022VFM0Total utdanningsinsentiv</v>
      </c>
      <c r="G3140" s="3">
        <f>'Liste detaljert wide'!I440</f>
        <v>0</v>
      </c>
      <c r="H3140" t="str">
        <f>VLOOKUP(E3140,Def!$B$2:$C$15,2,FALSE)</f>
        <v>Total utdanningsinsentiv</v>
      </c>
      <c r="I3140" s="3">
        <f>IF(A3140='Enheter, modell og år'!$F$2-1,0,G3140-VLOOKUP(A3140-1&amp;B3140&amp;C3140&amp;E3140,$F$2:$G$7561,2,FALSE))</f>
        <v>0</v>
      </c>
      <c r="J3140" s="3">
        <f>IF(A3140='Enheter, modell og år'!$F$2-1,0,VLOOKUP(A3140-1&amp;B3140&amp;C3140&amp;E3140,$F$2:$G$7561,2,FALSE))</f>
        <v>0</v>
      </c>
    </row>
    <row r="3141" spans="1:10" x14ac:dyDescent="0.25">
      <c r="A3141">
        <f t="shared" ref="A3141:C3141" si="2645">A2601</f>
        <v>2022</v>
      </c>
      <c r="B3141" t="str">
        <f t="shared" si="2645"/>
        <v>VFM</v>
      </c>
      <c r="C3141">
        <f t="shared" si="2645"/>
        <v>0</v>
      </c>
      <c r="D3141">
        <f>IFERROR(VLOOKUP(C3141,'Enheter, modell og år'!$A$2:$B$31,2,FALSE),0)</f>
        <v>0</v>
      </c>
      <c r="E3141" t="str">
        <f>'Liste detaljert wide'!$I$1</f>
        <v>Total utdanningsinsentiv</v>
      </c>
      <c r="F3141" t="str">
        <f t="shared" si="2643"/>
        <v>2022VFM0Total utdanningsinsentiv</v>
      </c>
      <c r="G3141" s="3">
        <f>'Liste detaljert wide'!I441</f>
        <v>0</v>
      </c>
      <c r="H3141" t="str">
        <f>VLOOKUP(E3141,Def!$B$2:$C$15,2,FALSE)</f>
        <v>Total utdanningsinsentiv</v>
      </c>
      <c r="I3141" s="3">
        <f>IF(A3141='Enheter, modell og år'!$F$2-1,0,G3141-VLOOKUP(A3141-1&amp;B3141&amp;C3141&amp;E3141,$F$2:$G$7561,2,FALSE))</f>
        <v>0</v>
      </c>
      <c r="J3141" s="3">
        <f>IF(A3141='Enheter, modell og år'!$F$2-1,0,VLOOKUP(A3141-1&amp;B3141&amp;C3141&amp;E3141,$F$2:$G$7561,2,FALSE))</f>
        <v>0</v>
      </c>
    </row>
    <row r="3142" spans="1:10" x14ac:dyDescent="0.25">
      <c r="A3142">
        <f t="shared" ref="A3142:C3142" si="2646">A2602</f>
        <v>2022</v>
      </c>
      <c r="B3142" t="str">
        <f t="shared" si="2646"/>
        <v>VFM</v>
      </c>
      <c r="C3142">
        <f t="shared" si="2646"/>
        <v>0</v>
      </c>
      <c r="D3142">
        <f>IFERROR(VLOOKUP(C3142,'Enheter, modell og år'!$A$2:$B$31,2,FALSE),0)</f>
        <v>0</v>
      </c>
      <c r="E3142" t="str">
        <f>'Liste detaljert wide'!$I$1</f>
        <v>Total utdanningsinsentiv</v>
      </c>
      <c r="F3142" t="str">
        <f t="shared" si="2643"/>
        <v>2022VFM0Total utdanningsinsentiv</v>
      </c>
      <c r="G3142" s="3">
        <f>'Liste detaljert wide'!I442</f>
        <v>0</v>
      </c>
      <c r="H3142" t="str">
        <f>VLOOKUP(E3142,Def!$B$2:$C$15,2,FALSE)</f>
        <v>Total utdanningsinsentiv</v>
      </c>
      <c r="I3142" s="3">
        <f>IF(A3142='Enheter, modell og år'!$F$2-1,0,G3142-VLOOKUP(A3142-1&amp;B3142&amp;C3142&amp;E3142,$F$2:$G$7561,2,FALSE))</f>
        <v>0</v>
      </c>
      <c r="J3142" s="3">
        <f>IF(A3142='Enheter, modell og år'!$F$2-1,0,VLOOKUP(A3142-1&amp;B3142&amp;C3142&amp;E3142,$F$2:$G$7561,2,FALSE))</f>
        <v>0</v>
      </c>
    </row>
    <row r="3143" spans="1:10" x14ac:dyDescent="0.25">
      <c r="A3143">
        <f t="shared" ref="A3143:C3143" si="2647">A2603</f>
        <v>2022</v>
      </c>
      <c r="B3143" t="str">
        <f t="shared" si="2647"/>
        <v>VFM</v>
      </c>
      <c r="C3143">
        <f t="shared" si="2647"/>
        <v>0</v>
      </c>
      <c r="D3143">
        <f>IFERROR(VLOOKUP(C3143,'Enheter, modell og år'!$A$2:$B$31,2,FALSE),0)</f>
        <v>0</v>
      </c>
      <c r="E3143" t="str">
        <f>'Liste detaljert wide'!$I$1</f>
        <v>Total utdanningsinsentiv</v>
      </c>
      <c r="F3143" t="str">
        <f t="shared" si="2643"/>
        <v>2022VFM0Total utdanningsinsentiv</v>
      </c>
      <c r="G3143" s="3">
        <f>'Liste detaljert wide'!I443</f>
        <v>0</v>
      </c>
      <c r="H3143" t="str">
        <f>VLOOKUP(E3143,Def!$B$2:$C$15,2,FALSE)</f>
        <v>Total utdanningsinsentiv</v>
      </c>
      <c r="I3143" s="3">
        <f>IF(A3143='Enheter, modell og år'!$F$2-1,0,G3143-VLOOKUP(A3143-1&amp;B3143&amp;C3143&amp;E3143,$F$2:$G$7561,2,FALSE))</f>
        <v>0</v>
      </c>
      <c r="J3143" s="3">
        <f>IF(A3143='Enheter, modell og år'!$F$2-1,0,VLOOKUP(A3143-1&amp;B3143&amp;C3143&amp;E3143,$F$2:$G$7561,2,FALSE))</f>
        <v>0</v>
      </c>
    </row>
    <row r="3144" spans="1:10" x14ac:dyDescent="0.25">
      <c r="A3144">
        <f t="shared" ref="A3144:C3144" si="2648">A2604</f>
        <v>2022</v>
      </c>
      <c r="B3144" t="str">
        <f t="shared" si="2648"/>
        <v>VFM</v>
      </c>
      <c r="C3144">
        <f t="shared" si="2648"/>
        <v>0</v>
      </c>
      <c r="D3144">
        <f>IFERROR(VLOOKUP(C3144,'Enheter, modell og år'!$A$2:$B$31,2,FALSE),0)</f>
        <v>0</v>
      </c>
      <c r="E3144" t="str">
        <f>'Liste detaljert wide'!$I$1</f>
        <v>Total utdanningsinsentiv</v>
      </c>
      <c r="F3144" t="str">
        <f t="shared" si="2643"/>
        <v>2022VFM0Total utdanningsinsentiv</v>
      </c>
      <c r="G3144" s="3">
        <f>'Liste detaljert wide'!I444</f>
        <v>0</v>
      </c>
      <c r="H3144" t="str">
        <f>VLOOKUP(E3144,Def!$B$2:$C$15,2,FALSE)</f>
        <v>Total utdanningsinsentiv</v>
      </c>
      <c r="I3144" s="3">
        <f>IF(A3144='Enheter, modell og år'!$F$2-1,0,G3144-VLOOKUP(A3144-1&amp;B3144&amp;C3144&amp;E3144,$F$2:$G$7561,2,FALSE))</f>
        <v>0</v>
      </c>
      <c r="J3144" s="3">
        <f>IF(A3144='Enheter, modell og år'!$F$2-1,0,VLOOKUP(A3144-1&amp;B3144&amp;C3144&amp;E3144,$F$2:$G$7561,2,FALSE))</f>
        <v>0</v>
      </c>
    </row>
    <row r="3145" spans="1:10" x14ac:dyDescent="0.25">
      <c r="A3145">
        <f t="shared" ref="A3145:C3145" si="2649">A2605</f>
        <v>2022</v>
      </c>
      <c r="B3145" t="str">
        <f t="shared" si="2649"/>
        <v>VFM</v>
      </c>
      <c r="C3145">
        <f t="shared" si="2649"/>
        <v>0</v>
      </c>
      <c r="D3145">
        <f>IFERROR(VLOOKUP(C3145,'Enheter, modell og år'!$A$2:$B$31,2,FALSE),0)</f>
        <v>0</v>
      </c>
      <c r="E3145" t="str">
        <f>'Liste detaljert wide'!$I$1</f>
        <v>Total utdanningsinsentiv</v>
      </c>
      <c r="F3145" t="str">
        <f t="shared" si="2643"/>
        <v>2022VFM0Total utdanningsinsentiv</v>
      </c>
      <c r="G3145" s="3">
        <f>'Liste detaljert wide'!I445</f>
        <v>0</v>
      </c>
      <c r="H3145" t="str">
        <f>VLOOKUP(E3145,Def!$B$2:$C$15,2,FALSE)</f>
        <v>Total utdanningsinsentiv</v>
      </c>
      <c r="I3145" s="3">
        <f>IF(A3145='Enheter, modell og år'!$F$2-1,0,G3145-VLOOKUP(A3145-1&amp;B3145&amp;C3145&amp;E3145,$F$2:$G$7561,2,FALSE))</f>
        <v>0</v>
      </c>
      <c r="J3145" s="3">
        <f>IF(A3145='Enheter, modell og år'!$F$2-1,0,VLOOKUP(A3145-1&amp;B3145&amp;C3145&amp;E3145,$F$2:$G$7561,2,FALSE))</f>
        <v>0</v>
      </c>
    </row>
    <row r="3146" spans="1:10" x14ac:dyDescent="0.25">
      <c r="A3146">
        <f t="shared" ref="A3146:C3146" si="2650">A2606</f>
        <v>2022</v>
      </c>
      <c r="B3146" t="str">
        <f t="shared" si="2650"/>
        <v>VFM</v>
      </c>
      <c r="C3146">
        <f t="shared" si="2650"/>
        <v>0</v>
      </c>
      <c r="D3146">
        <f>IFERROR(VLOOKUP(C3146,'Enheter, modell og år'!$A$2:$B$31,2,FALSE),0)</f>
        <v>0</v>
      </c>
      <c r="E3146" t="str">
        <f>'Liste detaljert wide'!$I$1</f>
        <v>Total utdanningsinsentiv</v>
      </c>
      <c r="F3146" t="str">
        <f t="shared" si="2643"/>
        <v>2022VFM0Total utdanningsinsentiv</v>
      </c>
      <c r="G3146" s="3">
        <f>'Liste detaljert wide'!I446</f>
        <v>0</v>
      </c>
      <c r="H3146" t="str">
        <f>VLOOKUP(E3146,Def!$B$2:$C$15,2,FALSE)</f>
        <v>Total utdanningsinsentiv</v>
      </c>
      <c r="I3146" s="3">
        <f>IF(A3146='Enheter, modell og år'!$F$2-1,0,G3146-VLOOKUP(A3146-1&amp;B3146&amp;C3146&amp;E3146,$F$2:$G$7561,2,FALSE))</f>
        <v>0</v>
      </c>
      <c r="J3146" s="3">
        <f>IF(A3146='Enheter, modell og år'!$F$2-1,0,VLOOKUP(A3146-1&amp;B3146&amp;C3146&amp;E3146,$F$2:$G$7561,2,FALSE))</f>
        <v>0</v>
      </c>
    </row>
    <row r="3147" spans="1:10" x14ac:dyDescent="0.25">
      <c r="A3147">
        <f t="shared" ref="A3147:C3147" si="2651">A2607</f>
        <v>2022</v>
      </c>
      <c r="B3147" t="str">
        <f t="shared" si="2651"/>
        <v>VFM</v>
      </c>
      <c r="C3147">
        <f t="shared" si="2651"/>
        <v>0</v>
      </c>
      <c r="D3147">
        <f>IFERROR(VLOOKUP(C3147,'Enheter, modell og år'!$A$2:$B$31,2,FALSE),0)</f>
        <v>0</v>
      </c>
      <c r="E3147" t="str">
        <f>'Liste detaljert wide'!$I$1</f>
        <v>Total utdanningsinsentiv</v>
      </c>
      <c r="F3147" t="str">
        <f t="shared" si="2643"/>
        <v>2022VFM0Total utdanningsinsentiv</v>
      </c>
      <c r="G3147" s="3">
        <f>'Liste detaljert wide'!I447</f>
        <v>0</v>
      </c>
      <c r="H3147" t="str">
        <f>VLOOKUP(E3147,Def!$B$2:$C$15,2,FALSE)</f>
        <v>Total utdanningsinsentiv</v>
      </c>
      <c r="I3147" s="3">
        <f>IF(A3147='Enheter, modell og år'!$F$2-1,0,G3147-VLOOKUP(A3147-1&amp;B3147&amp;C3147&amp;E3147,$F$2:$G$7561,2,FALSE))</f>
        <v>0</v>
      </c>
      <c r="J3147" s="3">
        <f>IF(A3147='Enheter, modell og år'!$F$2-1,0,VLOOKUP(A3147-1&amp;B3147&amp;C3147&amp;E3147,$F$2:$G$7561,2,FALSE))</f>
        <v>0</v>
      </c>
    </row>
    <row r="3148" spans="1:10" x14ac:dyDescent="0.25">
      <c r="A3148">
        <f t="shared" ref="A3148:C3148" si="2652">A2608</f>
        <v>2022</v>
      </c>
      <c r="B3148" t="str">
        <f t="shared" si="2652"/>
        <v>VFM</v>
      </c>
      <c r="C3148">
        <f t="shared" si="2652"/>
        <v>0</v>
      </c>
      <c r="D3148">
        <f>IFERROR(VLOOKUP(C3148,'Enheter, modell og år'!$A$2:$B$31,2,FALSE),0)</f>
        <v>0</v>
      </c>
      <c r="E3148" t="str">
        <f>'Liste detaljert wide'!$I$1</f>
        <v>Total utdanningsinsentiv</v>
      </c>
      <c r="F3148" t="str">
        <f t="shared" si="2643"/>
        <v>2022VFM0Total utdanningsinsentiv</v>
      </c>
      <c r="G3148" s="3">
        <f>'Liste detaljert wide'!I448</f>
        <v>0</v>
      </c>
      <c r="H3148" t="str">
        <f>VLOOKUP(E3148,Def!$B$2:$C$15,2,FALSE)</f>
        <v>Total utdanningsinsentiv</v>
      </c>
      <c r="I3148" s="3">
        <f>IF(A3148='Enheter, modell og år'!$F$2-1,0,G3148-VLOOKUP(A3148-1&amp;B3148&amp;C3148&amp;E3148,$F$2:$G$7561,2,FALSE))</f>
        <v>0</v>
      </c>
      <c r="J3148" s="3">
        <f>IF(A3148='Enheter, modell og år'!$F$2-1,0,VLOOKUP(A3148-1&amp;B3148&amp;C3148&amp;E3148,$F$2:$G$7561,2,FALSE))</f>
        <v>0</v>
      </c>
    </row>
    <row r="3149" spans="1:10" x14ac:dyDescent="0.25">
      <c r="A3149">
        <f t="shared" ref="A3149:C3149" si="2653">A2609</f>
        <v>2022</v>
      </c>
      <c r="B3149" t="str">
        <f t="shared" si="2653"/>
        <v>VFM</v>
      </c>
      <c r="C3149">
        <f t="shared" si="2653"/>
        <v>0</v>
      </c>
      <c r="D3149">
        <f>IFERROR(VLOOKUP(C3149,'Enheter, modell og år'!$A$2:$B$31,2,FALSE),0)</f>
        <v>0</v>
      </c>
      <c r="E3149" t="str">
        <f>'Liste detaljert wide'!$I$1</f>
        <v>Total utdanningsinsentiv</v>
      </c>
      <c r="F3149" t="str">
        <f t="shared" si="2643"/>
        <v>2022VFM0Total utdanningsinsentiv</v>
      </c>
      <c r="G3149" s="3">
        <f>'Liste detaljert wide'!I449</f>
        <v>0</v>
      </c>
      <c r="H3149" t="str">
        <f>VLOOKUP(E3149,Def!$B$2:$C$15,2,FALSE)</f>
        <v>Total utdanningsinsentiv</v>
      </c>
      <c r="I3149" s="3">
        <f>IF(A3149='Enheter, modell og år'!$F$2-1,0,G3149-VLOOKUP(A3149-1&amp;B3149&amp;C3149&amp;E3149,$F$2:$G$7561,2,FALSE))</f>
        <v>0</v>
      </c>
      <c r="J3149" s="3">
        <f>IF(A3149='Enheter, modell og år'!$F$2-1,0,VLOOKUP(A3149-1&amp;B3149&amp;C3149&amp;E3149,$F$2:$G$7561,2,FALSE))</f>
        <v>0</v>
      </c>
    </row>
    <row r="3150" spans="1:10" x14ac:dyDescent="0.25">
      <c r="A3150">
        <f t="shared" ref="A3150:C3150" si="2654">A2610</f>
        <v>2022</v>
      </c>
      <c r="B3150" t="str">
        <f t="shared" si="2654"/>
        <v>VFM</v>
      </c>
      <c r="C3150">
        <f t="shared" si="2654"/>
        <v>0</v>
      </c>
      <c r="D3150">
        <f>IFERROR(VLOOKUP(C3150,'Enheter, modell og år'!$A$2:$B$31,2,FALSE),0)</f>
        <v>0</v>
      </c>
      <c r="E3150" t="str">
        <f>'Liste detaljert wide'!$I$1</f>
        <v>Total utdanningsinsentiv</v>
      </c>
      <c r="F3150" t="str">
        <f t="shared" si="2643"/>
        <v>2022VFM0Total utdanningsinsentiv</v>
      </c>
      <c r="G3150" s="3">
        <f>'Liste detaljert wide'!I450</f>
        <v>0</v>
      </c>
      <c r="H3150" t="str">
        <f>VLOOKUP(E3150,Def!$B$2:$C$15,2,FALSE)</f>
        <v>Total utdanningsinsentiv</v>
      </c>
      <c r="I3150" s="3">
        <f>IF(A3150='Enheter, modell og år'!$F$2-1,0,G3150-VLOOKUP(A3150-1&amp;B3150&amp;C3150&amp;E3150,$F$2:$G$7561,2,FALSE))</f>
        <v>0</v>
      </c>
      <c r="J3150" s="3">
        <f>IF(A3150='Enheter, modell og år'!$F$2-1,0,VLOOKUP(A3150-1&amp;B3150&amp;C3150&amp;E3150,$F$2:$G$7561,2,FALSE))</f>
        <v>0</v>
      </c>
    </row>
    <row r="3151" spans="1:10" x14ac:dyDescent="0.25">
      <c r="A3151">
        <f t="shared" ref="A3151:C3151" si="2655">A2611</f>
        <v>2022</v>
      </c>
      <c r="B3151" t="str">
        <f t="shared" si="2655"/>
        <v>VFM</v>
      </c>
      <c r="C3151">
        <f t="shared" si="2655"/>
        <v>0</v>
      </c>
      <c r="D3151">
        <f>IFERROR(VLOOKUP(C3151,'Enheter, modell og år'!$A$2:$B$31,2,FALSE),0)</f>
        <v>0</v>
      </c>
      <c r="E3151" t="str">
        <f>'Liste detaljert wide'!$I$1</f>
        <v>Total utdanningsinsentiv</v>
      </c>
      <c r="F3151" t="str">
        <f t="shared" si="2643"/>
        <v>2022VFM0Total utdanningsinsentiv</v>
      </c>
      <c r="G3151" s="3">
        <f>'Liste detaljert wide'!I451</f>
        <v>0</v>
      </c>
      <c r="H3151" t="str">
        <f>VLOOKUP(E3151,Def!$B$2:$C$15,2,FALSE)</f>
        <v>Total utdanningsinsentiv</v>
      </c>
      <c r="I3151" s="3">
        <f>IF(A3151='Enheter, modell og år'!$F$2-1,0,G3151-VLOOKUP(A3151-1&amp;B3151&amp;C3151&amp;E3151,$F$2:$G$7561,2,FALSE))</f>
        <v>0</v>
      </c>
      <c r="J3151" s="3">
        <f>IF(A3151='Enheter, modell og år'!$F$2-1,0,VLOOKUP(A3151-1&amp;B3151&amp;C3151&amp;E3151,$F$2:$G$7561,2,FALSE))</f>
        <v>0</v>
      </c>
    </row>
    <row r="3152" spans="1:10" x14ac:dyDescent="0.25">
      <c r="A3152">
        <f t="shared" ref="A3152:C3152" si="2656">A2612</f>
        <v>2023</v>
      </c>
      <c r="B3152" t="str">
        <f t="shared" si="2656"/>
        <v>VFM</v>
      </c>
      <c r="C3152">
        <f t="shared" si="2656"/>
        <v>0</v>
      </c>
      <c r="D3152">
        <f>IFERROR(VLOOKUP(C3152,'Enheter, modell og år'!$A$2:$B$31,2,FALSE),0)</f>
        <v>0</v>
      </c>
      <c r="E3152" t="str">
        <f>'Liste detaljert wide'!$I$1</f>
        <v>Total utdanningsinsentiv</v>
      </c>
      <c r="F3152" t="str">
        <f t="shared" si="2643"/>
        <v>2023VFM0Total utdanningsinsentiv</v>
      </c>
      <c r="G3152" s="3">
        <f>'Liste detaljert wide'!I452</f>
        <v>0</v>
      </c>
      <c r="H3152" t="str">
        <f>VLOOKUP(E3152,Def!$B$2:$C$15,2,FALSE)</f>
        <v>Total utdanningsinsentiv</v>
      </c>
      <c r="I3152" s="3">
        <f>IF(A3152='Enheter, modell og år'!$F$2-1,0,G3152-VLOOKUP(A3152-1&amp;B3152&amp;C3152&amp;E3152,$F$2:$G$7561,2,FALSE))</f>
        <v>0</v>
      </c>
      <c r="J3152" s="3">
        <f>IF(A3152='Enheter, modell og år'!$F$2-1,0,VLOOKUP(A3152-1&amp;B3152&amp;C3152&amp;E3152,$F$2:$G$7561,2,FALSE))</f>
        <v>0</v>
      </c>
    </row>
    <row r="3153" spans="1:10" x14ac:dyDescent="0.25">
      <c r="A3153">
        <f t="shared" ref="A3153:C3153" si="2657">A2613</f>
        <v>2023</v>
      </c>
      <c r="B3153" t="str">
        <f t="shared" si="2657"/>
        <v>VFM</v>
      </c>
      <c r="C3153">
        <f t="shared" si="2657"/>
        <v>0</v>
      </c>
      <c r="D3153">
        <f>IFERROR(VLOOKUP(C3153,'Enheter, modell og år'!$A$2:$B$31,2,FALSE),0)</f>
        <v>0</v>
      </c>
      <c r="E3153" t="str">
        <f>'Liste detaljert wide'!$I$1</f>
        <v>Total utdanningsinsentiv</v>
      </c>
      <c r="F3153" t="str">
        <f t="shared" si="2643"/>
        <v>2023VFM0Total utdanningsinsentiv</v>
      </c>
      <c r="G3153" s="3">
        <f>'Liste detaljert wide'!I453</f>
        <v>0</v>
      </c>
      <c r="H3153" t="str">
        <f>VLOOKUP(E3153,Def!$B$2:$C$15,2,FALSE)</f>
        <v>Total utdanningsinsentiv</v>
      </c>
      <c r="I3153" s="3">
        <f>IF(A3153='Enheter, modell og år'!$F$2-1,0,G3153-VLOOKUP(A3153-1&amp;B3153&amp;C3153&amp;E3153,$F$2:$G$7561,2,FALSE))</f>
        <v>0</v>
      </c>
      <c r="J3153" s="3">
        <f>IF(A3153='Enheter, modell og år'!$F$2-1,0,VLOOKUP(A3153-1&amp;B3153&amp;C3153&amp;E3153,$F$2:$G$7561,2,FALSE))</f>
        <v>0</v>
      </c>
    </row>
    <row r="3154" spans="1:10" x14ac:dyDescent="0.25">
      <c r="A3154">
        <f t="shared" ref="A3154:C3154" si="2658">A2614</f>
        <v>2023</v>
      </c>
      <c r="B3154" t="str">
        <f t="shared" si="2658"/>
        <v>VFM</v>
      </c>
      <c r="C3154">
        <f t="shared" si="2658"/>
        <v>0</v>
      </c>
      <c r="D3154">
        <f>IFERROR(VLOOKUP(C3154,'Enheter, modell og år'!$A$2:$B$31,2,FALSE),0)</f>
        <v>0</v>
      </c>
      <c r="E3154" t="str">
        <f>'Liste detaljert wide'!$I$1</f>
        <v>Total utdanningsinsentiv</v>
      </c>
      <c r="F3154" t="str">
        <f t="shared" si="2643"/>
        <v>2023VFM0Total utdanningsinsentiv</v>
      </c>
      <c r="G3154" s="3">
        <f>'Liste detaljert wide'!I454</f>
        <v>0</v>
      </c>
      <c r="H3154" t="str">
        <f>VLOOKUP(E3154,Def!$B$2:$C$15,2,FALSE)</f>
        <v>Total utdanningsinsentiv</v>
      </c>
      <c r="I3154" s="3">
        <f>IF(A3154='Enheter, modell og år'!$F$2-1,0,G3154-VLOOKUP(A3154-1&amp;B3154&amp;C3154&amp;E3154,$F$2:$G$7561,2,FALSE))</f>
        <v>0</v>
      </c>
      <c r="J3154" s="3">
        <f>IF(A3154='Enheter, modell og år'!$F$2-1,0,VLOOKUP(A3154-1&amp;B3154&amp;C3154&amp;E3154,$F$2:$G$7561,2,FALSE))</f>
        <v>0</v>
      </c>
    </row>
    <row r="3155" spans="1:10" x14ac:dyDescent="0.25">
      <c r="A3155">
        <f t="shared" ref="A3155:C3155" si="2659">A2615</f>
        <v>2023</v>
      </c>
      <c r="B3155" t="str">
        <f t="shared" si="2659"/>
        <v>VFM</v>
      </c>
      <c r="C3155">
        <f t="shared" si="2659"/>
        <v>0</v>
      </c>
      <c r="D3155">
        <f>IFERROR(VLOOKUP(C3155,'Enheter, modell og år'!$A$2:$B$31,2,FALSE),0)</f>
        <v>0</v>
      </c>
      <c r="E3155" t="str">
        <f>'Liste detaljert wide'!$I$1</f>
        <v>Total utdanningsinsentiv</v>
      </c>
      <c r="F3155" t="str">
        <f t="shared" si="2643"/>
        <v>2023VFM0Total utdanningsinsentiv</v>
      </c>
      <c r="G3155" s="3">
        <f>'Liste detaljert wide'!I455</f>
        <v>0</v>
      </c>
      <c r="H3155" t="str">
        <f>VLOOKUP(E3155,Def!$B$2:$C$15,2,FALSE)</f>
        <v>Total utdanningsinsentiv</v>
      </c>
      <c r="I3155" s="3">
        <f>IF(A3155='Enheter, modell og år'!$F$2-1,0,G3155-VLOOKUP(A3155-1&amp;B3155&amp;C3155&amp;E3155,$F$2:$G$7561,2,FALSE))</f>
        <v>0</v>
      </c>
      <c r="J3155" s="3">
        <f>IF(A3155='Enheter, modell og år'!$F$2-1,0,VLOOKUP(A3155-1&amp;B3155&amp;C3155&amp;E3155,$F$2:$G$7561,2,FALSE))</f>
        <v>0</v>
      </c>
    </row>
    <row r="3156" spans="1:10" x14ac:dyDescent="0.25">
      <c r="A3156">
        <f t="shared" ref="A3156:C3156" si="2660">A2616</f>
        <v>2023</v>
      </c>
      <c r="B3156" t="str">
        <f t="shared" si="2660"/>
        <v>VFM</v>
      </c>
      <c r="C3156">
        <f t="shared" si="2660"/>
        <v>0</v>
      </c>
      <c r="D3156">
        <f>IFERROR(VLOOKUP(C3156,'Enheter, modell og år'!$A$2:$B$31,2,FALSE),0)</f>
        <v>0</v>
      </c>
      <c r="E3156" t="str">
        <f>'Liste detaljert wide'!$I$1</f>
        <v>Total utdanningsinsentiv</v>
      </c>
      <c r="F3156" t="str">
        <f t="shared" si="2643"/>
        <v>2023VFM0Total utdanningsinsentiv</v>
      </c>
      <c r="G3156" s="3">
        <f>'Liste detaljert wide'!I456</f>
        <v>0</v>
      </c>
      <c r="H3156" t="str">
        <f>VLOOKUP(E3156,Def!$B$2:$C$15,2,FALSE)</f>
        <v>Total utdanningsinsentiv</v>
      </c>
      <c r="I3156" s="3">
        <f>IF(A3156='Enheter, modell og år'!$F$2-1,0,G3156-VLOOKUP(A3156-1&amp;B3156&amp;C3156&amp;E3156,$F$2:$G$7561,2,FALSE))</f>
        <v>0</v>
      </c>
      <c r="J3156" s="3">
        <f>IF(A3156='Enheter, modell og år'!$F$2-1,0,VLOOKUP(A3156-1&amp;B3156&amp;C3156&amp;E3156,$F$2:$G$7561,2,FALSE))</f>
        <v>0</v>
      </c>
    </row>
    <row r="3157" spans="1:10" x14ac:dyDescent="0.25">
      <c r="A3157">
        <f t="shared" ref="A3157:C3157" si="2661">A2617</f>
        <v>2023</v>
      </c>
      <c r="B3157" t="str">
        <f t="shared" si="2661"/>
        <v>VFM</v>
      </c>
      <c r="C3157">
        <f t="shared" si="2661"/>
        <v>0</v>
      </c>
      <c r="D3157">
        <f>IFERROR(VLOOKUP(C3157,'Enheter, modell og år'!$A$2:$B$31,2,FALSE),0)</f>
        <v>0</v>
      </c>
      <c r="E3157" t="str">
        <f>'Liste detaljert wide'!$I$1</f>
        <v>Total utdanningsinsentiv</v>
      </c>
      <c r="F3157" t="str">
        <f t="shared" si="2643"/>
        <v>2023VFM0Total utdanningsinsentiv</v>
      </c>
      <c r="G3157" s="3">
        <f>'Liste detaljert wide'!I457</f>
        <v>0</v>
      </c>
      <c r="H3157" t="str">
        <f>VLOOKUP(E3157,Def!$B$2:$C$15,2,FALSE)</f>
        <v>Total utdanningsinsentiv</v>
      </c>
      <c r="I3157" s="3">
        <f>IF(A3157='Enheter, modell og år'!$F$2-1,0,G3157-VLOOKUP(A3157-1&amp;B3157&amp;C3157&amp;E3157,$F$2:$G$7561,2,FALSE))</f>
        <v>0</v>
      </c>
      <c r="J3157" s="3">
        <f>IF(A3157='Enheter, modell og år'!$F$2-1,0,VLOOKUP(A3157-1&amp;B3157&amp;C3157&amp;E3157,$F$2:$G$7561,2,FALSE))</f>
        <v>0</v>
      </c>
    </row>
    <row r="3158" spans="1:10" x14ac:dyDescent="0.25">
      <c r="A3158">
        <f t="shared" ref="A3158:C3158" si="2662">A2618</f>
        <v>2023</v>
      </c>
      <c r="B3158" t="str">
        <f t="shared" si="2662"/>
        <v>VFM</v>
      </c>
      <c r="C3158">
        <f t="shared" si="2662"/>
        <v>0</v>
      </c>
      <c r="D3158">
        <f>IFERROR(VLOOKUP(C3158,'Enheter, modell og år'!$A$2:$B$31,2,FALSE),0)</f>
        <v>0</v>
      </c>
      <c r="E3158" t="str">
        <f>'Liste detaljert wide'!$I$1</f>
        <v>Total utdanningsinsentiv</v>
      </c>
      <c r="F3158" t="str">
        <f t="shared" si="2643"/>
        <v>2023VFM0Total utdanningsinsentiv</v>
      </c>
      <c r="G3158" s="3">
        <f>'Liste detaljert wide'!I458</f>
        <v>0</v>
      </c>
      <c r="H3158" t="str">
        <f>VLOOKUP(E3158,Def!$B$2:$C$15,2,FALSE)</f>
        <v>Total utdanningsinsentiv</v>
      </c>
      <c r="I3158" s="3">
        <f>IF(A3158='Enheter, modell og år'!$F$2-1,0,G3158-VLOOKUP(A3158-1&amp;B3158&amp;C3158&amp;E3158,$F$2:$G$7561,2,FALSE))</f>
        <v>0</v>
      </c>
      <c r="J3158" s="3">
        <f>IF(A3158='Enheter, modell og år'!$F$2-1,0,VLOOKUP(A3158-1&amp;B3158&amp;C3158&amp;E3158,$F$2:$G$7561,2,FALSE))</f>
        <v>0</v>
      </c>
    </row>
    <row r="3159" spans="1:10" x14ac:dyDescent="0.25">
      <c r="A3159">
        <f t="shared" ref="A3159:C3159" si="2663">A2619</f>
        <v>2023</v>
      </c>
      <c r="B3159" t="str">
        <f t="shared" si="2663"/>
        <v>VFM</v>
      </c>
      <c r="C3159">
        <f t="shared" si="2663"/>
        <v>0</v>
      </c>
      <c r="D3159">
        <f>IFERROR(VLOOKUP(C3159,'Enheter, modell og år'!$A$2:$B$31,2,FALSE),0)</f>
        <v>0</v>
      </c>
      <c r="E3159" t="str">
        <f>'Liste detaljert wide'!$I$1</f>
        <v>Total utdanningsinsentiv</v>
      </c>
      <c r="F3159" t="str">
        <f t="shared" si="2643"/>
        <v>2023VFM0Total utdanningsinsentiv</v>
      </c>
      <c r="G3159" s="3">
        <f>'Liste detaljert wide'!I459</f>
        <v>0</v>
      </c>
      <c r="H3159" t="str">
        <f>VLOOKUP(E3159,Def!$B$2:$C$15,2,FALSE)</f>
        <v>Total utdanningsinsentiv</v>
      </c>
      <c r="I3159" s="3">
        <f>IF(A3159='Enheter, modell og år'!$F$2-1,0,G3159-VLOOKUP(A3159-1&amp;B3159&amp;C3159&amp;E3159,$F$2:$G$7561,2,FALSE))</f>
        <v>0</v>
      </c>
      <c r="J3159" s="3">
        <f>IF(A3159='Enheter, modell og år'!$F$2-1,0,VLOOKUP(A3159-1&amp;B3159&amp;C3159&amp;E3159,$F$2:$G$7561,2,FALSE))</f>
        <v>0</v>
      </c>
    </row>
    <row r="3160" spans="1:10" x14ac:dyDescent="0.25">
      <c r="A3160">
        <f t="shared" ref="A3160:C3160" si="2664">A2620</f>
        <v>2023</v>
      </c>
      <c r="B3160" t="str">
        <f t="shared" si="2664"/>
        <v>VFM</v>
      </c>
      <c r="C3160">
        <f t="shared" si="2664"/>
        <v>0</v>
      </c>
      <c r="D3160">
        <f>IFERROR(VLOOKUP(C3160,'Enheter, modell og år'!$A$2:$B$31,2,FALSE),0)</f>
        <v>0</v>
      </c>
      <c r="E3160" t="str">
        <f>'Liste detaljert wide'!$I$1</f>
        <v>Total utdanningsinsentiv</v>
      </c>
      <c r="F3160" t="str">
        <f t="shared" si="2643"/>
        <v>2023VFM0Total utdanningsinsentiv</v>
      </c>
      <c r="G3160" s="3">
        <f>'Liste detaljert wide'!I460</f>
        <v>0</v>
      </c>
      <c r="H3160" t="str">
        <f>VLOOKUP(E3160,Def!$B$2:$C$15,2,FALSE)</f>
        <v>Total utdanningsinsentiv</v>
      </c>
      <c r="I3160" s="3">
        <f>IF(A3160='Enheter, modell og år'!$F$2-1,0,G3160-VLOOKUP(A3160-1&amp;B3160&amp;C3160&amp;E3160,$F$2:$G$7561,2,FALSE))</f>
        <v>0</v>
      </c>
      <c r="J3160" s="3">
        <f>IF(A3160='Enheter, modell og år'!$F$2-1,0,VLOOKUP(A3160-1&amp;B3160&amp;C3160&amp;E3160,$F$2:$G$7561,2,FALSE))</f>
        <v>0</v>
      </c>
    </row>
    <row r="3161" spans="1:10" x14ac:dyDescent="0.25">
      <c r="A3161">
        <f t="shared" ref="A3161:C3161" si="2665">A2621</f>
        <v>2023</v>
      </c>
      <c r="B3161" t="str">
        <f t="shared" si="2665"/>
        <v>VFM</v>
      </c>
      <c r="C3161">
        <f t="shared" si="2665"/>
        <v>0</v>
      </c>
      <c r="D3161">
        <f>IFERROR(VLOOKUP(C3161,'Enheter, modell og år'!$A$2:$B$31,2,FALSE),0)</f>
        <v>0</v>
      </c>
      <c r="E3161" t="str">
        <f>'Liste detaljert wide'!$I$1</f>
        <v>Total utdanningsinsentiv</v>
      </c>
      <c r="F3161" t="str">
        <f t="shared" si="2643"/>
        <v>2023VFM0Total utdanningsinsentiv</v>
      </c>
      <c r="G3161" s="3">
        <f>'Liste detaljert wide'!I461</f>
        <v>0</v>
      </c>
      <c r="H3161" t="str">
        <f>VLOOKUP(E3161,Def!$B$2:$C$15,2,FALSE)</f>
        <v>Total utdanningsinsentiv</v>
      </c>
      <c r="I3161" s="3">
        <f>IF(A3161='Enheter, modell og år'!$F$2-1,0,G3161-VLOOKUP(A3161-1&amp;B3161&amp;C3161&amp;E3161,$F$2:$G$7561,2,FALSE))</f>
        <v>0</v>
      </c>
      <c r="J3161" s="3">
        <f>IF(A3161='Enheter, modell og år'!$F$2-1,0,VLOOKUP(A3161-1&amp;B3161&amp;C3161&amp;E3161,$F$2:$G$7561,2,FALSE))</f>
        <v>0</v>
      </c>
    </row>
    <row r="3162" spans="1:10" x14ac:dyDescent="0.25">
      <c r="A3162">
        <f t="shared" ref="A3162:C3162" si="2666">A2622</f>
        <v>2023</v>
      </c>
      <c r="B3162" t="str">
        <f t="shared" si="2666"/>
        <v>VFM</v>
      </c>
      <c r="C3162">
        <f t="shared" si="2666"/>
        <v>0</v>
      </c>
      <c r="D3162">
        <f>IFERROR(VLOOKUP(C3162,'Enheter, modell og år'!$A$2:$B$31,2,FALSE),0)</f>
        <v>0</v>
      </c>
      <c r="E3162" t="str">
        <f>'Liste detaljert wide'!$I$1</f>
        <v>Total utdanningsinsentiv</v>
      </c>
      <c r="F3162" t="str">
        <f t="shared" si="2643"/>
        <v>2023VFM0Total utdanningsinsentiv</v>
      </c>
      <c r="G3162" s="3">
        <f>'Liste detaljert wide'!I462</f>
        <v>0</v>
      </c>
      <c r="H3162" t="str">
        <f>VLOOKUP(E3162,Def!$B$2:$C$15,2,FALSE)</f>
        <v>Total utdanningsinsentiv</v>
      </c>
      <c r="I3162" s="3">
        <f>IF(A3162='Enheter, modell og år'!$F$2-1,0,G3162-VLOOKUP(A3162-1&amp;B3162&amp;C3162&amp;E3162,$F$2:$G$7561,2,FALSE))</f>
        <v>0</v>
      </c>
      <c r="J3162" s="3">
        <f>IF(A3162='Enheter, modell og år'!$F$2-1,0,VLOOKUP(A3162-1&amp;B3162&amp;C3162&amp;E3162,$F$2:$G$7561,2,FALSE))</f>
        <v>0</v>
      </c>
    </row>
    <row r="3163" spans="1:10" x14ac:dyDescent="0.25">
      <c r="A3163">
        <f t="shared" ref="A3163:C3163" si="2667">A2623</f>
        <v>2023</v>
      </c>
      <c r="B3163" t="str">
        <f t="shared" si="2667"/>
        <v>VFM</v>
      </c>
      <c r="C3163">
        <f t="shared" si="2667"/>
        <v>0</v>
      </c>
      <c r="D3163">
        <f>IFERROR(VLOOKUP(C3163,'Enheter, modell og år'!$A$2:$B$31,2,FALSE),0)</f>
        <v>0</v>
      </c>
      <c r="E3163" t="str">
        <f>'Liste detaljert wide'!$I$1</f>
        <v>Total utdanningsinsentiv</v>
      </c>
      <c r="F3163" t="str">
        <f t="shared" si="2643"/>
        <v>2023VFM0Total utdanningsinsentiv</v>
      </c>
      <c r="G3163" s="3">
        <f>'Liste detaljert wide'!I463</f>
        <v>0</v>
      </c>
      <c r="H3163" t="str">
        <f>VLOOKUP(E3163,Def!$B$2:$C$15,2,FALSE)</f>
        <v>Total utdanningsinsentiv</v>
      </c>
      <c r="I3163" s="3">
        <f>IF(A3163='Enheter, modell og år'!$F$2-1,0,G3163-VLOOKUP(A3163-1&amp;B3163&amp;C3163&amp;E3163,$F$2:$G$7561,2,FALSE))</f>
        <v>0</v>
      </c>
      <c r="J3163" s="3">
        <f>IF(A3163='Enheter, modell og år'!$F$2-1,0,VLOOKUP(A3163-1&amp;B3163&amp;C3163&amp;E3163,$F$2:$G$7561,2,FALSE))</f>
        <v>0</v>
      </c>
    </row>
    <row r="3164" spans="1:10" x14ac:dyDescent="0.25">
      <c r="A3164">
        <f t="shared" ref="A3164:C3164" si="2668">A2624</f>
        <v>2023</v>
      </c>
      <c r="B3164" t="str">
        <f t="shared" si="2668"/>
        <v>VFM</v>
      </c>
      <c r="C3164">
        <f t="shared" si="2668"/>
        <v>0</v>
      </c>
      <c r="D3164">
        <f>IFERROR(VLOOKUP(C3164,'Enheter, modell og år'!$A$2:$B$31,2,FALSE),0)</f>
        <v>0</v>
      </c>
      <c r="E3164" t="str">
        <f>'Liste detaljert wide'!$I$1</f>
        <v>Total utdanningsinsentiv</v>
      </c>
      <c r="F3164" t="str">
        <f t="shared" si="2643"/>
        <v>2023VFM0Total utdanningsinsentiv</v>
      </c>
      <c r="G3164" s="3">
        <f>'Liste detaljert wide'!I464</f>
        <v>0</v>
      </c>
      <c r="H3164" t="str">
        <f>VLOOKUP(E3164,Def!$B$2:$C$15,2,FALSE)</f>
        <v>Total utdanningsinsentiv</v>
      </c>
      <c r="I3164" s="3">
        <f>IF(A3164='Enheter, modell og år'!$F$2-1,0,G3164-VLOOKUP(A3164-1&amp;B3164&amp;C3164&amp;E3164,$F$2:$G$7561,2,FALSE))</f>
        <v>0</v>
      </c>
      <c r="J3164" s="3">
        <f>IF(A3164='Enheter, modell og år'!$F$2-1,0,VLOOKUP(A3164-1&amp;B3164&amp;C3164&amp;E3164,$F$2:$G$7561,2,FALSE))</f>
        <v>0</v>
      </c>
    </row>
    <row r="3165" spans="1:10" x14ac:dyDescent="0.25">
      <c r="A3165">
        <f t="shared" ref="A3165:C3165" si="2669">A2625</f>
        <v>2023</v>
      </c>
      <c r="B3165" t="str">
        <f t="shared" si="2669"/>
        <v>VFM</v>
      </c>
      <c r="C3165">
        <f t="shared" si="2669"/>
        <v>0</v>
      </c>
      <c r="D3165">
        <f>IFERROR(VLOOKUP(C3165,'Enheter, modell og år'!$A$2:$B$31,2,FALSE),0)</f>
        <v>0</v>
      </c>
      <c r="E3165" t="str">
        <f>'Liste detaljert wide'!$I$1</f>
        <v>Total utdanningsinsentiv</v>
      </c>
      <c r="F3165" t="str">
        <f t="shared" si="2643"/>
        <v>2023VFM0Total utdanningsinsentiv</v>
      </c>
      <c r="G3165" s="3">
        <f>'Liste detaljert wide'!I465</f>
        <v>0</v>
      </c>
      <c r="H3165" t="str">
        <f>VLOOKUP(E3165,Def!$B$2:$C$15,2,FALSE)</f>
        <v>Total utdanningsinsentiv</v>
      </c>
      <c r="I3165" s="3">
        <f>IF(A3165='Enheter, modell og år'!$F$2-1,0,G3165-VLOOKUP(A3165-1&amp;B3165&amp;C3165&amp;E3165,$F$2:$G$7561,2,FALSE))</f>
        <v>0</v>
      </c>
      <c r="J3165" s="3">
        <f>IF(A3165='Enheter, modell og år'!$F$2-1,0,VLOOKUP(A3165-1&amp;B3165&amp;C3165&amp;E3165,$F$2:$G$7561,2,FALSE))</f>
        <v>0</v>
      </c>
    </row>
    <row r="3166" spans="1:10" x14ac:dyDescent="0.25">
      <c r="A3166">
        <f t="shared" ref="A3166:C3166" si="2670">A2626</f>
        <v>2023</v>
      </c>
      <c r="B3166" t="str">
        <f t="shared" si="2670"/>
        <v>VFM</v>
      </c>
      <c r="C3166">
        <f t="shared" si="2670"/>
        <v>0</v>
      </c>
      <c r="D3166">
        <f>IFERROR(VLOOKUP(C3166,'Enheter, modell og år'!$A$2:$B$31,2,FALSE),0)</f>
        <v>0</v>
      </c>
      <c r="E3166" t="str">
        <f>'Liste detaljert wide'!$I$1</f>
        <v>Total utdanningsinsentiv</v>
      </c>
      <c r="F3166" t="str">
        <f t="shared" si="2643"/>
        <v>2023VFM0Total utdanningsinsentiv</v>
      </c>
      <c r="G3166" s="3">
        <f>'Liste detaljert wide'!I466</f>
        <v>0</v>
      </c>
      <c r="H3166" t="str">
        <f>VLOOKUP(E3166,Def!$B$2:$C$15,2,FALSE)</f>
        <v>Total utdanningsinsentiv</v>
      </c>
      <c r="I3166" s="3">
        <f>IF(A3166='Enheter, modell og år'!$F$2-1,0,G3166-VLOOKUP(A3166-1&amp;B3166&amp;C3166&amp;E3166,$F$2:$G$7561,2,FALSE))</f>
        <v>0</v>
      </c>
      <c r="J3166" s="3">
        <f>IF(A3166='Enheter, modell og år'!$F$2-1,0,VLOOKUP(A3166-1&amp;B3166&amp;C3166&amp;E3166,$F$2:$G$7561,2,FALSE))</f>
        <v>0</v>
      </c>
    </row>
    <row r="3167" spans="1:10" x14ac:dyDescent="0.25">
      <c r="A3167">
        <f t="shared" ref="A3167:C3167" si="2671">A2627</f>
        <v>2023</v>
      </c>
      <c r="B3167" t="str">
        <f t="shared" si="2671"/>
        <v>VFM</v>
      </c>
      <c r="C3167">
        <f t="shared" si="2671"/>
        <v>0</v>
      </c>
      <c r="D3167">
        <f>IFERROR(VLOOKUP(C3167,'Enheter, modell og år'!$A$2:$B$31,2,FALSE),0)</f>
        <v>0</v>
      </c>
      <c r="E3167" t="str">
        <f>'Liste detaljert wide'!$I$1</f>
        <v>Total utdanningsinsentiv</v>
      </c>
      <c r="F3167" t="str">
        <f t="shared" si="2643"/>
        <v>2023VFM0Total utdanningsinsentiv</v>
      </c>
      <c r="G3167" s="3">
        <f>'Liste detaljert wide'!I467</f>
        <v>0</v>
      </c>
      <c r="H3167" t="str">
        <f>VLOOKUP(E3167,Def!$B$2:$C$15,2,FALSE)</f>
        <v>Total utdanningsinsentiv</v>
      </c>
      <c r="I3167" s="3">
        <f>IF(A3167='Enheter, modell og år'!$F$2-1,0,G3167-VLOOKUP(A3167-1&amp;B3167&amp;C3167&amp;E3167,$F$2:$G$7561,2,FALSE))</f>
        <v>0</v>
      </c>
      <c r="J3167" s="3">
        <f>IF(A3167='Enheter, modell og år'!$F$2-1,0,VLOOKUP(A3167-1&amp;B3167&amp;C3167&amp;E3167,$F$2:$G$7561,2,FALSE))</f>
        <v>0</v>
      </c>
    </row>
    <row r="3168" spans="1:10" x14ac:dyDescent="0.25">
      <c r="A3168">
        <f t="shared" ref="A3168:C3168" si="2672">A2628</f>
        <v>2023</v>
      </c>
      <c r="B3168" t="str">
        <f t="shared" si="2672"/>
        <v>VFM</v>
      </c>
      <c r="C3168">
        <f t="shared" si="2672"/>
        <v>0</v>
      </c>
      <c r="D3168">
        <f>IFERROR(VLOOKUP(C3168,'Enheter, modell og år'!$A$2:$B$31,2,FALSE),0)</f>
        <v>0</v>
      </c>
      <c r="E3168" t="str">
        <f>'Liste detaljert wide'!$I$1</f>
        <v>Total utdanningsinsentiv</v>
      </c>
      <c r="F3168" t="str">
        <f t="shared" si="2643"/>
        <v>2023VFM0Total utdanningsinsentiv</v>
      </c>
      <c r="G3168" s="3">
        <f>'Liste detaljert wide'!I468</f>
        <v>0</v>
      </c>
      <c r="H3168" t="str">
        <f>VLOOKUP(E3168,Def!$B$2:$C$15,2,FALSE)</f>
        <v>Total utdanningsinsentiv</v>
      </c>
      <c r="I3168" s="3">
        <f>IF(A3168='Enheter, modell og år'!$F$2-1,0,G3168-VLOOKUP(A3168-1&amp;B3168&amp;C3168&amp;E3168,$F$2:$G$7561,2,FALSE))</f>
        <v>0</v>
      </c>
      <c r="J3168" s="3">
        <f>IF(A3168='Enheter, modell og år'!$F$2-1,0,VLOOKUP(A3168-1&amp;B3168&amp;C3168&amp;E3168,$F$2:$G$7561,2,FALSE))</f>
        <v>0</v>
      </c>
    </row>
    <row r="3169" spans="1:10" x14ac:dyDescent="0.25">
      <c r="A3169">
        <f t="shared" ref="A3169:C3169" si="2673">A2629</f>
        <v>2023</v>
      </c>
      <c r="B3169" t="str">
        <f t="shared" si="2673"/>
        <v>VFM</v>
      </c>
      <c r="C3169">
        <f t="shared" si="2673"/>
        <v>0</v>
      </c>
      <c r="D3169">
        <f>IFERROR(VLOOKUP(C3169,'Enheter, modell og år'!$A$2:$B$31,2,FALSE),0)</f>
        <v>0</v>
      </c>
      <c r="E3169" t="str">
        <f>'Liste detaljert wide'!$I$1</f>
        <v>Total utdanningsinsentiv</v>
      </c>
      <c r="F3169" t="str">
        <f t="shared" si="2643"/>
        <v>2023VFM0Total utdanningsinsentiv</v>
      </c>
      <c r="G3169" s="3">
        <f>'Liste detaljert wide'!I469</f>
        <v>0</v>
      </c>
      <c r="H3169" t="str">
        <f>VLOOKUP(E3169,Def!$B$2:$C$15,2,FALSE)</f>
        <v>Total utdanningsinsentiv</v>
      </c>
      <c r="I3169" s="3">
        <f>IF(A3169='Enheter, modell og år'!$F$2-1,0,G3169-VLOOKUP(A3169-1&amp;B3169&amp;C3169&amp;E3169,$F$2:$G$7561,2,FALSE))</f>
        <v>0</v>
      </c>
      <c r="J3169" s="3">
        <f>IF(A3169='Enheter, modell og år'!$F$2-1,0,VLOOKUP(A3169-1&amp;B3169&amp;C3169&amp;E3169,$F$2:$G$7561,2,FALSE))</f>
        <v>0</v>
      </c>
    </row>
    <row r="3170" spans="1:10" x14ac:dyDescent="0.25">
      <c r="A3170">
        <f t="shared" ref="A3170:C3170" si="2674">A2630</f>
        <v>2023</v>
      </c>
      <c r="B3170" t="str">
        <f t="shared" si="2674"/>
        <v>VFM</v>
      </c>
      <c r="C3170">
        <f t="shared" si="2674"/>
        <v>0</v>
      </c>
      <c r="D3170">
        <f>IFERROR(VLOOKUP(C3170,'Enheter, modell og år'!$A$2:$B$31,2,FALSE),0)</f>
        <v>0</v>
      </c>
      <c r="E3170" t="str">
        <f>'Liste detaljert wide'!$I$1</f>
        <v>Total utdanningsinsentiv</v>
      </c>
      <c r="F3170" t="str">
        <f t="shared" si="2643"/>
        <v>2023VFM0Total utdanningsinsentiv</v>
      </c>
      <c r="G3170" s="3">
        <f>'Liste detaljert wide'!I470</f>
        <v>0</v>
      </c>
      <c r="H3170" t="str">
        <f>VLOOKUP(E3170,Def!$B$2:$C$15,2,FALSE)</f>
        <v>Total utdanningsinsentiv</v>
      </c>
      <c r="I3170" s="3">
        <f>IF(A3170='Enheter, modell og år'!$F$2-1,0,G3170-VLOOKUP(A3170-1&amp;B3170&amp;C3170&amp;E3170,$F$2:$G$7561,2,FALSE))</f>
        <v>0</v>
      </c>
      <c r="J3170" s="3">
        <f>IF(A3170='Enheter, modell og år'!$F$2-1,0,VLOOKUP(A3170-1&amp;B3170&amp;C3170&amp;E3170,$F$2:$G$7561,2,FALSE))</f>
        <v>0</v>
      </c>
    </row>
    <row r="3171" spans="1:10" x14ac:dyDescent="0.25">
      <c r="A3171">
        <f t="shared" ref="A3171:C3171" si="2675">A2631</f>
        <v>2023</v>
      </c>
      <c r="B3171" t="str">
        <f t="shared" si="2675"/>
        <v>VFM</v>
      </c>
      <c r="C3171">
        <f t="shared" si="2675"/>
        <v>0</v>
      </c>
      <c r="D3171">
        <f>IFERROR(VLOOKUP(C3171,'Enheter, modell og år'!$A$2:$B$31,2,FALSE),0)</f>
        <v>0</v>
      </c>
      <c r="E3171" t="str">
        <f>'Liste detaljert wide'!$I$1</f>
        <v>Total utdanningsinsentiv</v>
      </c>
      <c r="F3171" t="str">
        <f t="shared" si="2643"/>
        <v>2023VFM0Total utdanningsinsentiv</v>
      </c>
      <c r="G3171" s="3">
        <f>'Liste detaljert wide'!I471</f>
        <v>0</v>
      </c>
      <c r="H3171" t="str">
        <f>VLOOKUP(E3171,Def!$B$2:$C$15,2,FALSE)</f>
        <v>Total utdanningsinsentiv</v>
      </c>
      <c r="I3171" s="3">
        <f>IF(A3171='Enheter, modell og år'!$F$2-1,0,G3171-VLOOKUP(A3171-1&amp;B3171&amp;C3171&amp;E3171,$F$2:$G$7561,2,FALSE))</f>
        <v>0</v>
      </c>
      <c r="J3171" s="3">
        <f>IF(A3171='Enheter, modell og år'!$F$2-1,0,VLOOKUP(A3171-1&amp;B3171&amp;C3171&amp;E3171,$F$2:$G$7561,2,FALSE))</f>
        <v>0</v>
      </c>
    </row>
    <row r="3172" spans="1:10" x14ac:dyDescent="0.25">
      <c r="A3172">
        <f t="shared" ref="A3172:C3172" si="2676">A2632</f>
        <v>2023</v>
      </c>
      <c r="B3172" t="str">
        <f t="shared" si="2676"/>
        <v>VFM</v>
      </c>
      <c r="C3172">
        <f t="shared" si="2676"/>
        <v>0</v>
      </c>
      <c r="D3172">
        <f>IFERROR(VLOOKUP(C3172,'Enheter, modell og år'!$A$2:$B$31,2,FALSE),0)</f>
        <v>0</v>
      </c>
      <c r="E3172" t="str">
        <f>'Liste detaljert wide'!$I$1</f>
        <v>Total utdanningsinsentiv</v>
      </c>
      <c r="F3172" t="str">
        <f t="shared" si="2643"/>
        <v>2023VFM0Total utdanningsinsentiv</v>
      </c>
      <c r="G3172" s="3">
        <f>'Liste detaljert wide'!I472</f>
        <v>0</v>
      </c>
      <c r="H3172" t="str">
        <f>VLOOKUP(E3172,Def!$B$2:$C$15,2,FALSE)</f>
        <v>Total utdanningsinsentiv</v>
      </c>
      <c r="I3172" s="3">
        <f>IF(A3172='Enheter, modell og år'!$F$2-1,0,G3172-VLOOKUP(A3172-1&amp;B3172&amp;C3172&amp;E3172,$F$2:$G$7561,2,FALSE))</f>
        <v>0</v>
      </c>
      <c r="J3172" s="3">
        <f>IF(A3172='Enheter, modell og år'!$F$2-1,0,VLOOKUP(A3172-1&amp;B3172&amp;C3172&amp;E3172,$F$2:$G$7561,2,FALSE))</f>
        <v>0</v>
      </c>
    </row>
    <row r="3173" spans="1:10" x14ac:dyDescent="0.25">
      <c r="A3173">
        <f t="shared" ref="A3173:C3173" si="2677">A2633</f>
        <v>2023</v>
      </c>
      <c r="B3173" t="str">
        <f t="shared" si="2677"/>
        <v>VFM</v>
      </c>
      <c r="C3173">
        <f t="shared" si="2677"/>
        <v>0</v>
      </c>
      <c r="D3173">
        <f>IFERROR(VLOOKUP(C3173,'Enheter, modell og år'!$A$2:$B$31,2,FALSE),0)</f>
        <v>0</v>
      </c>
      <c r="E3173" t="str">
        <f>'Liste detaljert wide'!$I$1</f>
        <v>Total utdanningsinsentiv</v>
      </c>
      <c r="F3173" t="str">
        <f t="shared" si="2643"/>
        <v>2023VFM0Total utdanningsinsentiv</v>
      </c>
      <c r="G3173" s="3">
        <f>'Liste detaljert wide'!I473</f>
        <v>0</v>
      </c>
      <c r="H3173" t="str">
        <f>VLOOKUP(E3173,Def!$B$2:$C$15,2,FALSE)</f>
        <v>Total utdanningsinsentiv</v>
      </c>
      <c r="I3173" s="3">
        <f>IF(A3173='Enheter, modell og år'!$F$2-1,0,G3173-VLOOKUP(A3173-1&amp;B3173&amp;C3173&amp;E3173,$F$2:$G$7561,2,FALSE))</f>
        <v>0</v>
      </c>
      <c r="J3173" s="3">
        <f>IF(A3173='Enheter, modell og år'!$F$2-1,0,VLOOKUP(A3173-1&amp;B3173&amp;C3173&amp;E3173,$F$2:$G$7561,2,FALSE))</f>
        <v>0</v>
      </c>
    </row>
    <row r="3174" spans="1:10" x14ac:dyDescent="0.25">
      <c r="A3174">
        <f t="shared" ref="A3174:C3174" si="2678">A2634</f>
        <v>2023</v>
      </c>
      <c r="B3174" t="str">
        <f t="shared" si="2678"/>
        <v>VFM</v>
      </c>
      <c r="C3174">
        <f t="shared" si="2678"/>
        <v>0</v>
      </c>
      <c r="D3174">
        <f>IFERROR(VLOOKUP(C3174,'Enheter, modell og år'!$A$2:$B$31,2,FALSE),0)</f>
        <v>0</v>
      </c>
      <c r="E3174" t="str">
        <f>'Liste detaljert wide'!$I$1</f>
        <v>Total utdanningsinsentiv</v>
      </c>
      <c r="F3174" t="str">
        <f t="shared" si="2643"/>
        <v>2023VFM0Total utdanningsinsentiv</v>
      </c>
      <c r="G3174" s="3">
        <f>'Liste detaljert wide'!I474</f>
        <v>0</v>
      </c>
      <c r="H3174" t="str">
        <f>VLOOKUP(E3174,Def!$B$2:$C$15,2,FALSE)</f>
        <v>Total utdanningsinsentiv</v>
      </c>
      <c r="I3174" s="3">
        <f>IF(A3174='Enheter, modell og år'!$F$2-1,0,G3174-VLOOKUP(A3174-1&amp;B3174&amp;C3174&amp;E3174,$F$2:$G$7561,2,FALSE))</f>
        <v>0</v>
      </c>
      <c r="J3174" s="3">
        <f>IF(A3174='Enheter, modell og år'!$F$2-1,0,VLOOKUP(A3174-1&amp;B3174&amp;C3174&amp;E3174,$F$2:$G$7561,2,FALSE))</f>
        <v>0</v>
      </c>
    </row>
    <row r="3175" spans="1:10" x14ac:dyDescent="0.25">
      <c r="A3175">
        <f t="shared" ref="A3175:C3175" si="2679">A2635</f>
        <v>2023</v>
      </c>
      <c r="B3175" t="str">
        <f t="shared" si="2679"/>
        <v>VFM</v>
      </c>
      <c r="C3175">
        <f t="shared" si="2679"/>
        <v>0</v>
      </c>
      <c r="D3175">
        <f>IFERROR(VLOOKUP(C3175,'Enheter, modell og år'!$A$2:$B$31,2,FALSE),0)</f>
        <v>0</v>
      </c>
      <c r="E3175" t="str">
        <f>'Liste detaljert wide'!$I$1</f>
        <v>Total utdanningsinsentiv</v>
      </c>
      <c r="F3175" t="str">
        <f t="shared" si="2643"/>
        <v>2023VFM0Total utdanningsinsentiv</v>
      </c>
      <c r="G3175" s="3">
        <f>'Liste detaljert wide'!I475</f>
        <v>0</v>
      </c>
      <c r="H3175" t="str">
        <f>VLOOKUP(E3175,Def!$B$2:$C$15,2,FALSE)</f>
        <v>Total utdanningsinsentiv</v>
      </c>
      <c r="I3175" s="3">
        <f>IF(A3175='Enheter, modell og år'!$F$2-1,0,G3175-VLOOKUP(A3175-1&amp;B3175&amp;C3175&amp;E3175,$F$2:$G$7561,2,FALSE))</f>
        <v>0</v>
      </c>
      <c r="J3175" s="3">
        <f>IF(A3175='Enheter, modell og år'!$F$2-1,0,VLOOKUP(A3175-1&amp;B3175&amp;C3175&amp;E3175,$F$2:$G$7561,2,FALSE))</f>
        <v>0</v>
      </c>
    </row>
    <row r="3176" spans="1:10" x14ac:dyDescent="0.25">
      <c r="A3176">
        <f t="shared" ref="A3176:C3176" si="2680">A2636</f>
        <v>2023</v>
      </c>
      <c r="B3176" t="str">
        <f t="shared" si="2680"/>
        <v>VFM</v>
      </c>
      <c r="C3176">
        <f t="shared" si="2680"/>
        <v>0</v>
      </c>
      <c r="D3176">
        <f>IFERROR(VLOOKUP(C3176,'Enheter, modell og år'!$A$2:$B$31,2,FALSE),0)</f>
        <v>0</v>
      </c>
      <c r="E3176" t="str">
        <f>'Liste detaljert wide'!$I$1</f>
        <v>Total utdanningsinsentiv</v>
      </c>
      <c r="F3176" t="str">
        <f t="shared" si="2643"/>
        <v>2023VFM0Total utdanningsinsentiv</v>
      </c>
      <c r="G3176" s="3">
        <f>'Liste detaljert wide'!I476</f>
        <v>0</v>
      </c>
      <c r="H3176" t="str">
        <f>VLOOKUP(E3176,Def!$B$2:$C$15,2,FALSE)</f>
        <v>Total utdanningsinsentiv</v>
      </c>
      <c r="I3176" s="3">
        <f>IF(A3176='Enheter, modell og år'!$F$2-1,0,G3176-VLOOKUP(A3176-1&amp;B3176&amp;C3176&amp;E3176,$F$2:$G$7561,2,FALSE))</f>
        <v>0</v>
      </c>
      <c r="J3176" s="3">
        <f>IF(A3176='Enheter, modell og år'!$F$2-1,0,VLOOKUP(A3176-1&amp;B3176&amp;C3176&amp;E3176,$F$2:$G$7561,2,FALSE))</f>
        <v>0</v>
      </c>
    </row>
    <row r="3177" spans="1:10" x14ac:dyDescent="0.25">
      <c r="A3177">
        <f t="shared" ref="A3177:C3177" si="2681">A2637</f>
        <v>2023</v>
      </c>
      <c r="B3177" t="str">
        <f t="shared" si="2681"/>
        <v>VFM</v>
      </c>
      <c r="C3177">
        <f t="shared" si="2681"/>
        <v>0</v>
      </c>
      <c r="D3177">
        <f>IFERROR(VLOOKUP(C3177,'Enheter, modell og år'!$A$2:$B$31,2,FALSE),0)</f>
        <v>0</v>
      </c>
      <c r="E3177" t="str">
        <f>'Liste detaljert wide'!$I$1</f>
        <v>Total utdanningsinsentiv</v>
      </c>
      <c r="F3177" t="str">
        <f t="shared" si="2643"/>
        <v>2023VFM0Total utdanningsinsentiv</v>
      </c>
      <c r="G3177" s="3">
        <f>'Liste detaljert wide'!I477</f>
        <v>0</v>
      </c>
      <c r="H3177" t="str">
        <f>VLOOKUP(E3177,Def!$B$2:$C$15,2,FALSE)</f>
        <v>Total utdanningsinsentiv</v>
      </c>
      <c r="I3177" s="3">
        <f>IF(A3177='Enheter, modell og år'!$F$2-1,0,G3177-VLOOKUP(A3177-1&amp;B3177&amp;C3177&amp;E3177,$F$2:$G$7561,2,FALSE))</f>
        <v>0</v>
      </c>
      <c r="J3177" s="3">
        <f>IF(A3177='Enheter, modell og år'!$F$2-1,0,VLOOKUP(A3177-1&amp;B3177&amp;C3177&amp;E3177,$F$2:$G$7561,2,FALSE))</f>
        <v>0</v>
      </c>
    </row>
    <row r="3178" spans="1:10" x14ac:dyDescent="0.25">
      <c r="A3178">
        <f t="shared" ref="A3178:C3178" si="2682">A2638</f>
        <v>2023</v>
      </c>
      <c r="B3178" t="str">
        <f t="shared" si="2682"/>
        <v>VFM</v>
      </c>
      <c r="C3178">
        <f t="shared" si="2682"/>
        <v>0</v>
      </c>
      <c r="D3178">
        <f>IFERROR(VLOOKUP(C3178,'Enheter, modell og år'!$A$2:$B$31,2,FALSE),0)</f>
        <v>0</v>
      </c>
      <c r="E3178" t="str">
        <f>'Liste detaljert wide'!$I$1</f>
        <v>Total utdanningsinsentiv</v>
      </c>
      <c r="F3178" t="str">
        <f t="shared" si="2643"/>
        <v>2023VFM0Total utdanningsinsentiv</v>
      </c>
      <c r="G3178" s="3">
        <f>'Liste detaljert wide'!I478</f>
        <v>0</v>
      </c>
      <c r="H3178" t="str">
        <f>VLOOKUP(E3178,Def!$B$2:$C$15,2,FALSE)</f>
        <v>Total utdanningsinsentiv</v>
      </c>
      <c r="I3178" s="3">
        <f>IF(A3178='Enheter, modell og år'!$F$2-1,0,G3178-VLOOKUP(A3178-1&amp;B3178&amp;C3178&amp;E3178,$F$2:$G$7561,2,FALSE))</f>
        <v>0</v>
      </c>
      <c r="J3178" s="3">
        <f>IF(A3178='Enheter, modell og år'!$F$2-1,0,VLOOKUP(A3178-1&amp;B3178&amp;C3178&amp;E3178,$F$2:$G$7561,2,FALSE))</f>
        <v>0</v>
      </c>
    </row>
    <row r="3179" spans="1:10" x14ac:dyDescent="0.25">
      <c r="A3179">
        <f t="shared" ref="A3179:C3179" si="2683">A2639</f>
        <v>2023</v>
      </c>
      <c r="B3179" t="str">
        <f t="shared" si="2683"/>
        <v>VFM</v>
      </c>
      <c r="C3179">
        <f t="shared" si="2683"/>
        <v>0</v>
      </c>
      <c r="D3179">
        <f>IFERROR(VLOOKUP(C3179,'Enheter, modell og år'!$A$2:$B$31,2,FALSE),0)</f>
        <v>0</v>
      </c>
      <c r="E3179" t="str">
        <f>'Liste detaljert wide'!$I$1</f>
        <v>Total utdanningsinsentiv</v>
      </c>
      <c r="F3179" t="str">
        <f t="shared" si="2643"/>
        <v>2023VFM0Total utdanningsinsentiv</v>
      </c>
      <c r="G3179" s="3">
        <f>'Liste detaljert wide'!I479</f>
        <v>0</v>
      </c>
      <c r="H3179" t="str">
        <f>VLOOKUP(E3179,Def!$B$2:$C$15,2,FALSE)</f>
        <v>Total utdanningsinsentiv</v>
      </c>
      <c r="I3179" s="3">
        <f>IF(A3179='Enheter, modell og år'!$F$2-1,0,G3179-VLOOKUP(A3179-1&amp;B3179&amp;C3179&amp;E3179,$F$2:$G$7561,2,FALSE))</f>
        <v>0</v>
      </c>
      <c r="J3179" s="3">
        <f>IF(A3179='Enheter, modell og år'!$F$2-1,0,VLOOKUP(A3179-1&amp;B3179&amp;C3179&amp;E3179,$F$2:$G$7561,2,FALSE))</f>
        <v>0</v>
      </c>
    </row>
    <row r="3180" spans="1:10" x14ac:dyDescent="0.25">
      <c r="A3180">
        <f t="shared" ref="A3180:C3180" si="2684">A2640</f>
        <v>2023</v>
      </c>
      <c r="B3180" t="str">
        <f t="shared" si="2684"/>
        <v>VFM</v>
      </c>
      <c r="C3180">
        <f t="shared" si="2684"/>
        <v>0</v>
      </c>
      <c r="D3180">
        <f>IFERROR(VLOOKUP(C3180,'Enheter, modell og år'!$A$2:$B$31,2,FALSE),0)</f>
        <v>0</v>
      </c>
      <c r="E3180" t="str">
        <f>'Liste detaljert wide'!$I$1</f>
        <v>Total utdanningsinsentiv</v>
      </c>
      <c r="F3180" t="str">
        <f t="shared" si="2643"/>
        <v>2023VFM0Total utdanningsinsentiv</v>
      </c>
      <c r="G3180" s="3">
        <f>'Liste detaljert wide'!I480</f>
        <v>0</v>
      </c>
      <c r="H3180" t="str">
        <f>VLOOKUP(E3180,Def!$B$2:$C$15,2,FALSE)</f>
        <v>Total utdanningsinsentiv</v>
      </c>
      <c r="I3180" s="3">
        <f>IF(A3180='Enheter, modell og år'!$F$2-1,0,G3180-VLOOKUP(A3180-1&amp;B3180&amp;C3180&amp;E3180,$F$2:$G$7561,2,FALSE))</f>
        <v>0</v>
      </c>
      <c r="J3180" s="3">
        <f>IF(A3180='Enheter, modell og år'!$F$2-1,0,VLOOKUP(A3180-1&amp;B3180&amp;C3180&amp;E3180,$F$2:$G$7561,2,FALSE))</f>
        <v>0</v>
      </c>
    </row>
    <row r="3181" spans="1:10" x14ac:dyDescent="0.25">
      <c r="A3181">
        <f t="shared" ref="A3181:C3181" si="2685">A2641</f>
        <v>2023</v>
      </c>
      <c r="B3181" t="str">
        <f t="shared" si="2685"/>
        <v>VFM</v>
      </c>
      <c r="C3181">
        <f t="shared" si="2685"/>
        <v>0</v>
      </c>
      <c r="D3181">
        <f>IFERROR(VLOOKUP(C3181,'Enheter, modell og år'!$A$2:$B$31,2,FALSE),0)</f>
        <v>0</v>
      </c>
      <c r="E3181" t="str">
        <f>'Liste detaljert wide'!$I$1</f>
        <v>Total utdanningsinsentiv</v>
      </c>
      <c r="F3181" t="str">
        <f t="shared" si="2643"/>
        <v>2023VFM0Total utdanningsinsentiv</v>
      </c>
      <c r="G3181" s="3">
        <f>'Liste detaljert wide'!I481</f>
        <v>0</v>
      </c>
      <c r="H3181" t="str">
        <f>VLOOKUP(E3181,Def!$B$2:$C$15,2,FALSE)</f>
        <v>Total utdanningsinsentiv</v>
      </c>
      <c r="I3181" s="3">
        <f>IF(A3181='Enheter, modell og år'!$F$2-1,0,G3181-VLOOKUP(A3181-1&amp;B3181&amp;C3181&amp;E3181,$F$2:$G$7561,2,FALSE))</f>
        <v>0</v>
      </c>
      <c r="J3181" s="3">
        <f>IF(A3181='Enheter, modell og år'!$F$2-1,0,VLOOKUP(A3181-1&amp;B3181&amp;C3181&amp;E3181,$F$2:$G$7561,2,FALSE))</f>
        <v>0</v>
      </c>
    </row>
    <row r="3182" spans="1:10" x14ac:dyDescent="0.25">
      <c r="A3182">
        <f t="shared" ref="A3182:C3182" si="2686">A2642</f>
        <v>2024</v>
      </c>
      <c r="B3182" t="str">
        <f t="shared" si="2686"/>
        <v>VFM</v>
      </c>
      <c r="C3182">
        <f t="shared" si="2686"/>
        <v>0</v>
      </c>
      <c r="D3182">
        <f>IFERROR(VLOOKUP(C3182,'Enheter, modell og år'!$A$2:$B$31,2,FALSE),0)</f>
        <v>0</v>
      </c>
      <c r="E3182" t="str">
        <f>'Liste detaljert wide'!$I$1</f>
        <v>Total utdanningsinsentiv</v>
      </c>
      <c r="F3182" t="str">
        <f t="shared" si="2643"/>
        <v>2024VFM0Total utdanningsinsentiv</v>
      </c>
      <c r="G3182" s="3">
        <f>'Liste detaljert wide'!I482</f>
        <v>0</v>
      </c>
      <c r="H3182" t="str">
        <f>VLOOKUP(E3182,Def!$B$2:$C$15,2,FALSE)</f>
        <v>Total utdanningsinsentiv</v>
      </c>
      <c r="I3182" s="3">
        <f>IF(A3182='Enheter, modell og år'!$F$2-1,0,G3182-VLOOKUP(A3182-1&amp;B3182&amp;C3182&amp;E3182,$F$2:$G$7561,2,FALSE))</f>
        <v>0</v>
      </c>
      <c r="J3182" s="3">
        <f>IF(A3182='Enheter, modell og år'!$F$2-1,0,VLOOKUP(A3182-1&amp;B3182&amp;C3182&amp;E3182,$F$2:$G$7561,2,FALSE))</f>
        <v>0</v>
      </c>
    </row>
    <row r="3183" spans="1:10" x14ac:dyDescent="0.25">
      <c r="A3183">
        <f t="shared" ref="A3183:C3183" si="2687">A2643</f>
        <v>2024</v>
      </c>
      <c r="B3183" t="str">
        <f t="shared" si="2687"/>
        <v>VFM</v>
      </c>
      <c r="C3183">
        <f t="shared" si="2687"/>
        <v>0</v>
      </c>
      <c r="D3183">
        <f>IFERROR(VLOOKUP(C3183,'Enheter, modell og år'!$A$2:$B$31,2,FALSE),0)</f>
        <v>0</v>
      </c>
      <c r="E3183" t="str">
        <f>'Liste detaljert wide'!$I$1</f>
        <v>Total utdanningsinsentiv</v>
      </c>
      <c r="F3183" t="str">
        <f t="shared" si="2643"/>
        <v>2024VFM0Total utdanningsinsentiv</v>
      </c>
      <c r="G3183" s="3">
        <f>'Liste detaljert wide'!I483</f>
        <v>0</v>
      </c>
      <c r="H3183" t="str">
        <f>VLOOKUP(E3183,Def!$B$2:$C$15,2,FALSE)</f>
        <v>Total utdanningsinsentiv</v>
      </c>
      <c r="I3183" s="3">
        <f>IF(A3183='Enheter, modell og år'!$F$2-1,0,G3183-VLOOKUP(A3183-1&amp;B3183&amp;C3183&amp;E3183,$F$2:$G$7561,2,FALSE))</f>
        <v>0</v>
      </c>
      <c r="J3183" s="3">
        <f>IF(A3183='Enheter, modell og år'!$F$2-1,0,VLOOKUP(A3183-1&amp;B3183&amp;C3183&amp;E3183,$F$2:$G$7561,2,FALSE))</f>
        <v>0</v>
      </c>
    </row>
    <row r="3184" spans="1:10" x14ac:dyDescent="0.25">
      <c r="A3184">
        <f t="shared" ref="A3184:C3184" si="2688">A2644</f>
        <v>2024</v>
      </c>
      <c r="B3184" t="str">
        <f t="shared" si="2688"/>
        <v>VFM</v>
      </c>
      <c r="C3184">
        <f t="shared" si="2688"/>
        <v>0</v>
      </c>
      <c r="D3184">
        <f>IFERROR(VLOOKUP(C3184,'Enheter, modell og år'!$A$2:$B$31,2,FALSE),0)</f>
        <v>0</v>
      </c>
      <c r="E3184" t="str">
        <f>'Liste detaljert wide'!$I$1</f>
        <v>Total utdanningsinsentiv</v>
      </c>
      <c r="F3184" t="str">
        <f t="shared" si="2643"/>
        <v>2024VFM0Total utdanningsinsentiv</v>
      </c>
      <c r="G3184" s="3">
        <f>'Liste detaljert wide'!I484</f>
        <v>0</v>
      </c>
      <c r="H3184" t="str">
        <f>VLOOKUP(E3184,Def!$B$2:$C$15,2,FALSE)</f>
        <v>Total utdanningsinsentiv</v>
      </c>
      <c r="I3184" s="3">
        <f>IF(A3184='Enheter, modell og år'!$F$2-1,0,G3184-VLOOKUP(A3184-1&amp;B3184&amp;C3184&amp;E3184,$F$2:$G$7561,2,FALSE))</f>
        <v>0</v>
      </c>
      <c r="J3184" s="3">
        <f>IF(A3184='Enheter, modell og år'!$F$2-1,0,VLOOKUP(A3184-1&amp;B3184&amp;C3184&amp;E3184,$F$2:$G$7561,2,FALSE))</f>
        <v>0</v>
      </c>
    </row>
    <row r="3185" spans="1:10" x14ac:dyDescent="0.25">
      <c r="A3185">
        <f t="shared" ref="A3185:C3185" si="2689">A2645</f>
        <v>2024</v>
      </c>
      <c r="B3185" t="str">
        <f t="shared" si="2689"/>
        <v>VFM</v>
      </c>
      <c r="C3185">
        <f t="shared" si="2689"/>
        <v>0</v>
      </c>
      <c r="D3185">
        <f>IFERROR(VLOOKUP(C3185,'Enheter, modell og år'!$A$2:$B$31,2,FALSE),0)</f>
        <v>0</v>
      </c>
      <c r="E3185" t="str">
        <f>'Liste detaljert wide'!$I$1</f>
        <v>Total utdanningsinsentiv</v>
      </c>
      <c r="F3185" t="str">
        <f t="shared" si="2643"/>
        <v>2024VFM0Total utdanningsinsentiv</v>
      </c>
      <c r="G3185" s="3">
        <f>'Liste detaljert wide'!I485</f>
        <v>0</v>
      </c>
      <c r="H3185" t="str">
        <f>VLOOKUP(E3185,Def!$B$2:$C$15,2,FALSE)</f>
        <v>Total utdanningsinsentiv</v>
      </c>
      <c r="I3185" s="3">
        <f>IF(A3185='Enheter, modell og år'!$F$2-1,0,G3185-VLOOKUP(A3185-1&amp;B3185&amp;C3185&amp;E3185,$F$2:$G$7561,2,FALSE))</f>
        <v>0</v>
      </c>
      <c r="J3185" s="3">
        <f>IF(A3185='Enheter, modell og år'!$F$2-1,0,VLOOKUP(A3185-1&amp;B3185&amp;C3185&amp;E3185,$F$2:$G$7561,2,FALSE))</f>
        <v>0</v>
      </c>
    </row>
    <row r="3186" spans="1:10" x14ac:dyDescent="0.25">
      <c r="A3186">
        <f t="shared" ref="A3186:C3186" si="2690">A2646</f>
        <v>2024</v>
      </c>
      <c r="B3186" t="str">
        <f t="shared" si="2690"/>
        <v>VFM</v>
      </c>
      <c r="C3186">
        <f t="shared" si="2690"/>
        <v>0</v>
      </c>
      <c r="D3186">
        <f>IFERROR(VLOOKUP(C3186,'Enheter, modell og år'!$A$2:$B$31,2,FALSE),0)</f>
        <v>0</v>
      </c>
      <c r="E3186" t="str">
        <f>'Liste detaljert wide'!$I$1</f>
        <v>Total utdanningsinsentiv</v>
      </c>
      <c r="F3186" t="str">
        <f t="shared" si="2643"/>
        <v>2024VFM0Total utdanningsinsentiv</v>
      </c>
      <c r="G3186" s="3">
        <f>'Liste detaljert wide'!I486</f>
        <v>0</v>
      </c>
      <c r="H3186" t="str">
        <f>VLOOKUP(E3186,Def!$B$2:$C$15,2,FALSE)</f>
        <v>Total utdanningsinsentiv</v>
      </c>
      <c r="I3186" s="3">
        <f>IF(A3186='Enheter, modell og år'!$F$2-1,0,G3186-VLOOKUP(A3186-1&amp;B3186&amp;C3186&amp;E3186,$F$2:$G$7561,2,FALSE))</f>
        <v>0</v>
      </c>
      <c r="J3186" s="3">
        <f>IF(A3186='Enheter, modell og år'!$F$2-1,0,VLOOKUP(A3186-1&amp;B3186&amp;C3186&amp;E3186,$F$2:$G$7561,2,FALSE))</f>
        <v>0</v>
      </c>
    </row>
    <row r="3187" spans="1:10" x14ac:dyDescent="0.25">
      <c r="A3187">
        <f t="shared" ref="A3187:C3187" si="2691">A2647</f>
        <v>2024</v>
      </c>
      <c r="B3187" t="str">
        <f t="shared" si="2691"/>
        <v>VFM</v>
      </c>
      <c r="C3187">
        <f t="shared" si="2691"/>
        <v>0</v>
      </c>
      <c r="D3187">
        <f>IFERROR(VLOOKUP(C3187,'Enheter, modell og år'!$A$2:$B$31,2,FALSE),0)</f>
        <v>0</v>
      </c>
      <c r="E3187" t="str">
        <f>'Liste detaljert wide'!$I$1</f>
        <v>Total utdanningsinsentiv</v>
      </c>
      <c r="F3187" t="str">
        <f t="shared" si="2643"/>
        <v>2024VFM0Total utdanningsinsentiv</v>
      </c>
      <c r="G3187" s="3">
        <f>'Liste detaljert wide'!I487</f>
        <v>0</v>
      </c>
      <c r="H3187" t="str">
        <f>VLOOKUP(E3187,Def!$B$2:$C$15,2,FALSE)</f>
        <v>Total utdanningsinsentiv</v>
      </c>
      <c r="I3187" s="3">
        <f>IF(A3187='Enheter, modell og år'!$F$2-1,0,G3187-VLOOKUP(A3187-1&amp;B3187&amp;C3187&amp;E3187,$F$2:$G$7561,2,FALSE))</f>
        <v>0</v>
      </c>
      <c r="J3187" s="3">
        <f>IF(A3187='Enheter, modell og år'!$F$2-1,0,VLOOKUP(A3187-1&amp;B3187&amp;C3187&amp;E3187,$F$2:$G$7561,2,FALSE))</f>
        <v>0</v>
      </c>
    </row>
    <row r="3188" spans="1:10" x14ac:dyDescent="0.25">
      <c r="A3188">
        <f t="shared" ref="A3188:C3188" si="2692">A2648</f>
        <v>2024</v>
      </c>
      <c r="B3188" t="str">
        <f t="shared" si="2692"/>
        <v>VFM</v>
      </c>
      <c r="C3188">
        <f t="shared" si="2692"/>
        <v>0</v>
      </c>
      <c r="D3188">
        <f>IFERROR(VLOOKUP(C3188,'Enheter, modell og år'!$A$2:$B$31,2,FALSE),0)</f>
        <v>0</v>
      </c>
      <c r="E3188" t="str">
        <f>'Liste detaljert wide'!$I$1</f>
        <v>Total utdanningsinsentiv</v>
      </c>
      <c r="F3188" t="str">
        <f t="shared" si="2643"/>
        <v>2024VFM0Total utdanningsinsentiv</v>
      </c>
      <c r="G3188" s="3">
        <f>'Liste detaljert wide'!I488</f>
        <v>0</v>
      </c>
      <c r="H3188" t="str">
        <f>VLOOKUP(E3188,Def!$B$2:$C$15,2,FALSE)</f>
        <v>Total utdanningsinsentiv</v>
      </c>
      <c r="I3188" s="3">
        <f>IF(A3188='Enheter, modell og år'!$F$2-1,0,G3188-VLOOKUP(A3188-1&amp;B3188&amp;C3188&amp;E3188,$F$2:$G$7561,2,FALSE))</f>
        <v>0</v>
      </c>
      <c r="J3188" s="3">
        <f>IF(A3188='Enheter, modell og år'!$F$2-1,0,VLOOKUP(A3188-1&amp;B3188&amp;C3188&amp;E3188,$F$2:$G$7561,2,FALSE))</f>
        <v>0</v>
      </c>
    </row>
    <row r="3189" spans="1:10" x14ac:dyDescent="0.25">
      <c r="A3189">
        <f t="shared" ref="A3189:C3189" si="2693">A2649</f>
        <v>2024</v>
      </c>
      <c r="B3189" t="str">
        <f t="shared" si="2693"/>
        <v>VFM</v>
      </c>
      <c r="C3189">
        <f t="shared" si="2693"/>
        <v>0</v>
      </c>
      <c r="D3189">
        <f>IFERROR(VLOOKUP(C3189,'Enheter, modell og år'!$A$2:$B$31,2,FALSE),0)</f>
        <v>0</v>
      </c>
      <c r="E3189" t="str">
        <f>'Liste detaljert wide'!$I$1</f>
        <v>Total utdanningsinsentiv</v>
      </c>
      <c r="F3189" t="str">
        <f t="shared" si="2643"/>
        <v>2024VFM0Total utdanningsinsentiv</v>
      </c>
      <c r="G3189" s="3">
        <f>'Liste detaljert wide'!I489</f>
        <v>0</v>
      </c>
      <c r="H3189" t="str">
        <f>VLOOKUP(E3189,Def!$B$2:$C$15,2,FALSE)</f>
        <v>Total utdanningsinsentiv</v>
      </c>
      <c r="I3189" s="3">
        <f>IF(A3189='Enheter, modell og år'!$F$2-1,0,G3189-VLOOKUP(A3189-1&amp;B3189&amp;C3189&amp;E3189,$F$2:$G$7561,2,FALSE))</f>
        <v>0</v>
      </c>
      <c r="J3189" s="3">
        <f>IF(A3189='Enheter, modell og år'!$F$2-1,0,VLOOKUP(A3189-1&amp;B3189&amp;C3189&amp;E3189,$F$2:$G$7561,2,FALSE))</f>
        <v>0</v>
      </c>
    </row>
    <row r="3190" spans="1:10" x14ac:dyDescent="0.25">
      <c r="A3190">
        <f t="shared" ref="A3190:C3190" si="2694">A2650</f>
        <v>2024</v>
      </c>
      <c r="B3190" t="str">
        <f t="shared" si="2694"/>
        <v>VFM</v>
      </c>
      <c r="C3190">
        <f t="shared" si="2694"/>
        <v>0</v>
      </c>
      <c r="D3190">
        <f>IFERROR(VLOOKUP(C3190,'Enheter, modell og år'!$A$2:$B$31,2,FALSE),0)</f>
        <v>0</v>
      </c>
      <c r="E3190" t="str">
        <f>'Liste detaljert wide'!$I$1</f>
        <v>Total utdanningsinsentiv</v>
      </c>
      <c r="F3190" t="str">
        <f t="shared" si="2643"/>
        <v>2024VFM0Total utdanningsinsentiv</v>
      </c>
      <c r="G3190" s="3">
        <f>'Liste detaljert wide'!I490</f>
        <v>0</v>
      </c>
      <c r="H3190" t="str">
        <f>VLOOKUP(E3190,Def!$B$2:$C$15,2,FALSE)</f>
        <v>Total utdanningsinsentiv</v>
      </c>
      <c r="I3190" s="3">
        <f>IF(A3190='Enheter, modell og år'!$F$2-1,0,G3190-VLOOKUP(A3190-1&amp;B3190&amp;C3190&amp;E3190,$F$2:$G$7561,2,FALSE))</f>
        <v>0</v>
      </c>
      <c r="J3190" s="3">
        <f>IF(A3190='Enheter, modell og år'!$F$2-1,0,VLOOKUP(A3190-1&amp;B3190&amp;C3190&amp;E3190,$F$2:$G$7561,2,FALSE))</f>
        <v>0</v>
      </c>
    </row>
    <row r="3191" spans="1:10" x14ac:dyDescent="0.25">
      <c r="A3191">
        <f t="shared" ref="A3191:C3191" si="2695">A2651</f>
        <v>2024</v>
      </c>
      <c r="B3191" t="str">
        <f t="shared" si="2695"/>
        <v>VFM</v>
      </c>
      <c r="C3191">
        <f t="shared" si="2695"/>
        <v>0</v>
      </c>
      <c r="D3191">
        <f>IFERROR(VLOOKUP(C3191,'Enheter, modell og år'!$A$2:$B$31,2,FALSE),0)</f>
        <v>0</v>
      </c>
      <c r="E3191" t="str">
        <f>'Liste detaljert wide'!$I$1</f>
        <v>Total utdanningsinsentiv</v>
      </c>
      <c r="F3191" t="str">
        <f t="shared" si="2643"/>
        <v>2024VFM0Total utdanningsinsentiv</v>
      </c>
      <c r="G3191" s="3">
        <f>'Liste detaljert wide'!I491</f>
        <v>0</v>
      </c>
      <c r="H3191" t="str">
        <f>VLOOKUP(E3191,Def!$B$2:$C$15,2,FALSE)</f>
        <v>Total utdanningsinsentiv</v>
      </c>
      <c r="I3191" s="3">
        <f>IF(A3191='Enheter, modell og år'!$F$2-1,0,G3191-VLOOKUP(A3191-1&amp;B3191&amp;C3191&amp;E3191,$F$2:$G$7561,2,FALSE))</f>
        <v>0</v>
      </c>
      <c r="J3191" s="3">
        <f>IF(A3191='Enheter, modell og år'!$F$2-1,0,VLOOKUP(A3191-1&amp;B3191&amp;C3191&amp;E3191,$F$2:$G$7561,2,FALSE))</f>
        <v>0</v>
      </c>
    </row>
    <row r="3192" spans="1:10" x14ac:dyDescent="0.25">
      <c r="A3192">
        <f t="shared" ref="A3192:C3192" si="2696">A2652</f>
        <v>2024</v>
      </c>
      <c r="B3192" t="str">
        <f t="shared" si="2696"/>
        <v>VFM</v>
      </c>
      <c r="C3192">
        <f t="shared" si="2696"/>
        <v>0</v>
      </c>
      <c r="D3192">
        <f>IFERROR(VLOOKUP(C3192,'Enheter, modell og år'!$A$2:$B$31,2,FALSE),0)</f>
        <v>0</v>
      </c>
      <c r="E3192" t="str">
        <f>'Liste detaljert wide'!$I$1</f>
        <v>Total utdanningsinsentiv</v>
      </c>
      <c r="F3192" t="str">
        <f t="shared" si="2643"/>
        <v>2024VFM0Total utdanningsinsentiv</v>
      </c>
      <c r="G3192" s="3">
        <f>'Liste detaljert wide'!I492</f>
        <v>0</v>
      </c>
      <c r="H3192" t="str">
        <f>VLOOKUP(E3192,Def!$B$2:$C$15,2,FALSE)</f>
        <v>Total utdanningsinsentiv</v>
      </c>
      <c r="I3192" s="3">
        <f>IF(A3192='Enheter, modell og år'!$F$2-1,0,G3192-VLOOKUP(A3192-1&amp;B3192&amp;C3192&amp;E3192,$F$2:$G$7561,2,FALSE))</f>
        <v>0</v>
      </c>
      <c r="J3192" s="3">
        <f>IF(A3192='Enheter, modell og år'!$F$2-1,0,VLOOKUP(A3192-1&amp;B3192&amp;C3192&amp;E3192,$F$2:$G$7561,2,FALSE))</f>
        <v>0</v>
      </c>
    </row>
    <row r="3193" spans="1:10" x14ac:dyDescent="0.25">
      <c r="A3193">
        <f t="shared" ref="A3193:C3193" si="2697">A2653</f>
        <v>2024</v>
      </c>
      <c r="B3193" t="str">
        <f t="shared" si="2697"/>
        <v>VFM</v>
      </c>
      <c r="C3193">
        <f t="shared" si="2697"/>
        <v>0</v>
      </c>
      <c r="D3193">
        <f>IFERROR(VLOOKUP(C3193,'Enheter, modell og år'!$A$2:$B$31,2,FALSE),0)</f>
        <v>0</v>
      </c>
      <c r="E3193" t="str">
        <f>'Liste detaljert wide'!$I$1</f>
        <v>Total utdanningsinsentiv</v>
      </c>
      <c r="F3193" t="str">
        <f t="shared" si="2643"/>
        <v>2024VFM0Total utdanningsinsentiv</v>
      </c>
      <c r="G3193" s="3">
        <f>'Liste detaljert wide'!I493</f>
        <v>0</v>
      </c>
      <c r="H3193" t="str">
        <f>VLOOKUP(E3193,Def!$B$2:$C$15,2,FALSE)</f>
        <v>Total utdanningsinsentiv</v>
      </c>
      <c r="I3193" s="3">
        <f>IF(A3193='Enheter, modell og år'!$F$2-1,0,G3193-VLOOKUP(A3193-1&amp;B3193&amp;C3193&amp;E3193,$F$2:$G$7561,2,FALSE))</f>
        <v>0</v>
      </c>
      <c r="J3193" s="3">
        <f>IF(A3193='Enheter, modell og år'!$F$2-1,0,VLOOKUP(A3193-1&amp;B3193&amp;C3193&amp;E3193,$F$2:$G$7561,2,FALSE))</f>
        <v>0</v>
      </c>
    </row>
    <row r="3194" spans="1:10" x14ac:dyDescent="0.25">
      <c r="A3194">
        <f t="shared" ref="A3194:C3194" si="2698">A2654</f>
        <v>2024</v>
      </c>
      <c r="B3194" t="str">
        <f t="shared" si="2698"/>
        <v>VFM</v>
      </c>
      <c r="C3194">
        <f t="shared" si="2698"/>
        <v>0</v>
      </c>
      <c r="D3194">
        <f>IFERROR(VLOOKUP(C3194,'Enheter, modell og år'!$A$2:$B$31,2,FALSE),0)</f>
        <v>0</v>
      </c>
      <c r="E3194" t="str">
        <f>'Liste detaljert wide'!$I$1</f>
        <v>Total utdanningsinsentiv</v>
      </c>
      <c r="F3194" t="str">
        <f t="shared" si="2643"/>
        <v>2024VFM0Total utdanningsinsentiv</v>
      </c>
      <c r="G3194" s="3">
        <f>'Liste detaljert wide'!I494</f>
        <v>0</v>
      </c>
      <c r="H3194" t="str">
        <f>VLOOKUP(E3194,Def!$B$2:$C$15,2,FALSE)</f>
        <v>Total utdanningsinsentiv</v>
      </c>
      <c r="I3194" s="3">
        <f>IF(A3194='Enheter, modell og år'!$F$2-1,0,G3194-VLOOKUP(A3194-1&amp;B3194&amp;C3194&amp;E3194,$F$2:$G$7561,2,FALSE))</f>
        <v>0</v>
      </c>
      <c r="J3194" s="3">
        <f>IF(A3194='Enheter, modell og år'!$F$2-1,0,VLOOKUP(A3194-1&amp;B3194&amp;C3194&amp;E3194,$F$2:$G$7561,2,FALSE))</f>
        <v>0</v>
      </c>
    </row>
    <row r="3195" spans="1:10" x14ac:dyDescent="0.25">
      <c r="A3195">
        <f t="shared" ref="A3195:C3195" si="2699">A2655</f>
        <v>2024</v>
      </c>
      <c r="B3195" t="str">
        <f t="shared" si="2699"/>
        <v>VFM</v>
      </c>
      <c r="C3195">
        <f t="shared" si="2699"/>
        <v>0</v>
      </c>
      <c r="D3195">
        <f>IFERROR(VLOOKUP(C3195,'Enheter, modell og år'!$A$2:$B$31,2,FALSE),0)</f>
        <v>0</v>
      </c>
      <c r="E3195" t="str">
        <f>'Liste detaljert wide'!$I$1</f>
        <v>Total utdanningsinsentiv</v>
      </c>
      <c r="F3195" t="str">
        <f t="shared" si="2643"/>
        <v>2024VFM0Total utdanningsinsentiv</v>
      </c>
      <c r="G3195" s="3">
        <f>'Liste detaljert wide'!I495</f>
        <v>0</v>
      </c>
      <c r="H3195" t="str">
        <f>VLOOKUP(E3195,Def!$B$2:$C$15,2,FALSE)</f>
        <v>Total utdanningsinsentiv</v>
      </c>
      <c r="I3195" s="3">
        <f>IF(A3195='Enheter, modell og år'!$F$2-1,0,G3195-VLOOKUP(A3195-1&amp;B3195&amp;C3195&amp;E3195,$F$2:$G$7561,2,FALSE))</f>
        <v>0</v>
      </c>
      <c r="J3195" s="3">
        <f>IF(A3195='Enheter, modell og år'!$F$2-1,0,VLOOKUP(A3195-1&amp;B3195&amp;C3195&amp;E3195,$F$2:$G$7561,2,FALSE))</f>
        <v>0</v>
      </c>
    </row>
    <row r="3196" spans="1:10" x14ac:dyDescent="0.25">
      <c r="A3196">
        <f t="shared" ref="A3196:C3196" si="2700">A2656</f>
        <v>2024</v>
      </c>
      <c r="B3196" t="str">
        <f t="shared" si="2700"/>
        <v>VFM</v>
      </c>
      <c r="C3196">
        <f t="shared" si="2700"/>
        <v>0</v>
      </c>
      <c r="D3196">
        <f>IFERROR(VLOOKUP(C3196,'Enheter, modell og år'!$A$2:$B$31,2,FALSE),0)</f>
        <v>0</v>
      </c>
      <c r="E3196" t="str">
        <f>'Liste detaljert wide'!$I$1</f>
        <v>Total utdanningsinsentiv</v>
      </c>
      <c r="F3196" t="str">
        <f t="shared" si="2643"/>
        <v>2024VFM0Total utdanningsinsentiv</v>
      </c>
      <c r="G3196" s="3">
        <f>'Liste detaljert wide'!I496</f>
        <v>0</v>
      </c>
      <c r="H3196" t="str">
        <f>VLOOKUP(E3196,Def!$B$2:$C$15,2,FALSE)</f>
        <v>Total utdanningsinsentiv</v>
      </c>
      <c r="I3196" s="3">
        <f>IF(A3196='Enheter, modell og år'!$F$2-1,0,G3196-VLOOKUP(A3196-1&amp;B3196&amp;C3196&amp;E3196,$F$2:$G$7561,2,FALSE))</f>
        <v>0</v>
      </c>
      <c r="J3196" s="3">
        <f>IF(A3196='Enheter, modell og år'!$F$2-1,0,VLOOKUP(A3196-1&amp;B3196&amp;C3196&amp;E3196,$F$2:$G$7561,2,FALSE))</f>
        <v>0</v>
      </c>
    </row>
    <row r="3197" spans="1:10" x14ac:dyDescent="0.25">
      <c r="A3197">
        <f t="shared" ref="A3197:C3197" si="2701">A2657</f>
        <v>2024</v>
      </c>
      <c r="B3197" t="str">
        <f t="shared" si="2701"/>
        <v>VFM</v>
      </c>
      <c r="C3197">
        <f t="shared" si="2701"/>
        <v>0</v>
      </c>
      <c r="D3197">
        <f>IFERROR(VLOOKUP(C3197,'Enheter, modell og år'!$A$2:$B$31,2,FALSE),0)</f>
        <v>0</v>
      </c>
      <c r="E3197" t="str">
        <f>'Liste detaljert wide'!$I$1</f>
        <v>Total utdanningsinsentiv</v>
      </c>
      <c r="F3197" t="str">
        <f t="shared" si="2643"/>
        <v>2024VFM0Total utdanningsinsentiv</v>
      </c>
      <c r="G3197" s="3">
        <f>'Liste detaljert wide'!I497</f>
        <v>0</v>
      </c>
      <c r="H3197" t="str">
        <f>VLOOKUP(E3197,Def!$B$2:$C$15,2,FALSE)</f>
        <v>Total utdanningsinsentiv</v>
      </c>
      <c r="I3197" s="3">
        <f>IF(A3197='Enheter, modell og år'!$F$2-1,0,G3197-VLOOKUP(A3197-1&amp;B3197&amp;C3197&amp;E3197,$F$2:$G$7561,2,FALSE))</f>
        <v>0</v>
      </c>
      <c r="J3197" s="3">
        <f>IF(A3197='Enheter, modell og år'!$F$2-1,0,VLOOKUP(A3197-1&amp;B3197&amp;C3197&amp;E3197,$F$2:$G$7561,2,FALSE))</f>
        <v>0</v>
      </c>
    </row>
    <row r="3198" spans="1:10" x14ac:dyDescent="0.25">
      <c r="A3198">
        <f t="shared" ref="A3198:C3198" si="2702">A2658</f>
        <v>2024</v>
      </c>
      <c r="B3198" t="str">
        <f t="shared" si="2702"/>
        <v>VFM</v>
      </c>
      <c r="C3198">
        <f t="shared" si="2702"/>
        <v>0</v>
      </c>
      <c r="D3198">
        <f>IFERROR(VLOOKUP(C3198,'Enheter, modell og år'!$A$2:$B$31,2,FALSE),0)</f>
        <v>0</v>
      </c>
      <c r="E3198" t="str">
        <f>'Liste detaljert wide'!$I$1</f>
        <v>Total utdanningsinsentiv</v>
      </c>
      <c r="F3198" t="str">
        <f t="shared" si="2643"/>
        <v>2024VFM0Total utdanningsinsentiv</v>
      </c>
      <c r="G3198" s="3">
        <f>'Liste detaljert wide'!I498</f>
        <v>0</v>
      </c>
      <c r="H3198" t="str">
        <f>VLOOKUP(E3198,Def!$B$2:$C$15,2,FALSE)</f>
        <v>Total utdanningsinsentiv</v>
      </c>
      <c r="I3198" s="3">
        <f>IF(A3198='Enheter, modell og år'!$F$2-1,0,G3198-VLOOKUP(A3198-1&amp;B3198&amp;C3198&amp;E3198,$F$2:$G$7561,2,FALSE))</f>
        <v>0</v>
      </c>
      <c r="J3198" s="3">
        <f>IF(A3198='Enheter, modell og år'!$F$2-1,0,VLOOKUP(A3198-1&amp;B3198&amp;C3198&amp;E3198,$F$2:$G$7561,2,FALSE))</f>
        <v>0</v>
      </c>
    </row>
    <row r="3199" spans="1:10" x14ac:dyDescent="0.25">
      <c r="A3199">
        <f t="shared" ref="A3199:C3199" si="2703">A2659</f>
        <v>2024</v>
      </c>
      <c r="B3199" t="str">
        <f t="shared" si="2703"/>
        <v>VFM</v>
      </c>
      <c r="C3199">
        <f t="shared" si="2703"/>
        <v>0</v>
      </c>
      <c r="D3199">
        <f>IFERROR(VLOOKUP(C3199,'Enheter, modell og år'!$A$2:$B$31,2,FALSE),0)</f>
        <v>0</v>
      </c>
      <c r="E3199" t="str">
        <f>'Liste detaljert wide'!$I$1</f>
        <v>Total utdanningsinsentiv</v>
      </c>
      <c r="F3199" t="str">
        <f t="shared" si="2643"/>
        <v>2024VFM0Total utdanningsinsentiv</v>
      </c>
      <c r="G3199" s="3">
        <f>'Liste detaljert wide'!I499</f>
        <v>0</v>
      </c>
      <c r="H3199" t="str">
        <f>VLOOKUP(E3199,Def!$B$2:$C$15,2,FALSE)</f>
        <v>Total utdanningsinsentiv</v>
      </c>
      <c r="I3199" s="3">
        <f>IF(A3199='Enheter, modell og år'!$F$2-1,0,G3199-VLOOKUP(A3199-1&amp;B3199&amp;C3199&amp;E3199,$F$2:$G$7561,2,FALSE))</f>
        <v>0</v>
      </c>
      <c r="J3199" s="3">
        <f>IF(A3199='Enheter, modell og år'!$F$2-1,0,VLOOKUP(A3199-1&amp;B3199&amp;C3199&amp;E3199,$F$2:$G$7561,2,FALSE))</f>
        <v>0</v>
      </c>
    </row>
    <row r="3200" spans="1:10" x14ac:dyDescent="0.25">
      <c r="A3200">
        <f t="shared" ref="A3200:C3200" si="2704">A2660</f>
        <v>2024</v>
      </c>
      <c r="B3200" t="str">
        <f t="shared" si="2704"/>
        <v>VFM</v>
      </c>
      <c r="C3200">
        <f t="shared" si="2704"/>
        <v>0</v>
      </c>
      <c r="D3200">
        <f>IFERROR(VLOOKUP(C3200,'Enheter, modell og år'!$A$2:$B$31,2,FALSE),0)</f>
        <v>0</v>
      </c>
      <c r="E3200" t="str">
        <f>'Liste detaljert wide'!$I$1</f>
        <v>Total utdanningsinsentiv</v>
      </c>
      <c r="F3200" t="str">
        <f t="shared" si="2643"/>
        <v>2024VFM0Total utdanningsinsentiv</v>
      </c>
      <c r="G3200" s="3">
        <f>'Liste detaljert wide'!I500</f>
        <v>0</v>
      </c>
      <c r="H3200" t="str">
        <f>VLOOKUP(E3200,Def!$B$2:$C$15,2,FALSE)</f>
        <v>Total utdanningsinsentiv</v>
      </c>
      <c r="I3200" s="3">
        <f>IF(A3200='Enheter, modell og år'!$F$2-1,0,G3200-VLOOKUP(A3200-1&amp;B3200&amp;C3200&amp;E3200,$F$2:$G$7561,2,FALSE))</f>
        <v>0</v>
      </c>
      <c r="J3200" s="3">
        <f>IF(A3200='Enheter, modell og år'!$F$2-1,0,VLOOKUP(A3200-1&amp;B3200&amp;C3200&amp;E3200,$F$2:$G$7561,2,FALSE))</f>
        <v>0</v>
      </c>
    </row>
    <row r="3201" spans="1:10" x14ac:dyDescent="0.25">
      <c r="A3201">
        <f t="shared" ref="A3201:C3201" si="2705">A2661</f>
        <v>2024</v>
      </c>
      <c r="B3201" t="str">
        <f t="shared" si="2705"/>
        <v>VFM</v>
      </c>
      <c r="C3201">
        <f t="shared" si="2705"/>
        <v>0</v>
      </c>
      <c r="D3201">
        <f>IFERROR(VLOOKUP(C3201,'Enheter, modell og år'!$A$2:$B$31,2,FALSE),0)</f>
        <v>0</v>
      </c>
      <c r="E3201" t="str">
        <f>'Liste detaljert wide'!$I$1</f>
        <v>Total utdanningsinsentiv</v>
      </c>
      <c r="F3201" t="str">
        <f t="shared" si="2643"/>
        <v>2024VFM0Total utdanningsinsentiv</v>
      </c>
      <c r="G3201" s="3">
        <f>'Liste detaljert wide'!I501</f>
        <v>0</v>
      </c>
      <c r="H3201" t="str">
        <f>VLOOKUP(E3201,Def!$B$2:$C$15,2,FALSE)</f>
        <v>Total utdanningsinsentiv</v>
      </c>
      <c r="I3201" s="3">
        <f>IF(A3201='Enheter, modell og år'!$F$2-1,0,G3201-VLOOKUP(A3201-1&amp;B3201&amp;C3201&amp;E3201,$F$2:$G$7561,2,FALSE))</f>
        <v>0</v>
      </c>
      <c r="J3201" s="3">
        <f>IF(A3201='Enheter, modell og år'!$F$2-1,0,VLOOKUP(A3201-1&amp;B3201&amp;C3201&amp;E3201,$F$2:$G$7561,2,FALSE))</f>
        <v>0</v>
      </c>
    </row>
    <row r="3202" spans="1:10" x14ac:dyDescent="0.25">
      <c r="A3202">
        <f t="shared" ref="A3202:C3202" si="2706">A2662</f>
        <v>2024</v>
      </c>
      <c r="B3202" t="str">
        <f t="shared" si="2706"/>
        <v>VFM</v>
      </c>
      <c r="C3202">
        <f t="shared" si="2706"/>
        <v>0</v>
      </c>
      <c r="D3202">
        <f>IFERROR(VLOOKUP(C3202,'Enheter, modell og år'!$A$2:$B$31,2,FALSE),0)</f>
        <v>0</v>
      </c>
      <c r="E3202" t="str">
        <f>'Liste detaljert wide'!$I$1</f>
        <v>Total utdanningsinsentiv</v>
      </c>
      <c r="F3202" t="str">
        <f t="shared" si="2643"/>
        <v>2024VFM0Total utdanningsinsentiv</v>
      </c>
      <c r="G3202" s="3">
        <f>'Liste detaljert wide'!I502</f>
        <v>0</v>
      </c>
      <c r="H3202" t="str">
        <f>VLOOKUP(E3202,Def!$B$2:$C$15,2,FALSE)</f>
        <v>Total utdanningsinsentiv</v>
      </c>
      <c r="I3202" s="3">
        <f>IF(A3202='Enheter, modell og år'!$F$2-1,0,G3202-VLOOKUP(A3202-1&amp;B3202&amp;C3202&amp;E3202,$F$2:$G$7561,2,FALSE))</f>
        <v>0</v>
      </c>
      <c r="J3202" s="3">
        <f>IF(A3202='Enheter, modell og år'!$F$2-1,0,VLOOKUP(A3202-1&amp;B3202&amp;C3202&amp;E3202,$F$2:$G$7561,2,FALSE))</f>
        <v>0</v>
      </c>
    </row>
    <row r="3203" spans="1:10" x14ac:dyDescent="0.25">
      <c r="A3203">
        <f t="shared" ref="A3203:C3203" si="2707">A2663</f>
        <v>2024</v>
      </c>
      <c r="B3203" t="str">
        <f t="shared" si="2707"/>
        <v>VFM</v>
      </c>
      <c r="C3203">
        <f t="shared" si="2707"/>
        <v>0</v>
      </c>
      <c r="D3203">
        <f>IFERROR(VLOOKUP(C3203,'Enheter, modell og år'!$A$2:$B$31,2,FALSE),0)</f>
        <v>0</v>
      </c>
      <c r="E3203" t="str">
        <f>'Liste detaljert wide'!$I$1</f>
        <v>Total utdanningsinsentiv</v>
      </c>
      <c r="F3203" t="str">
        <f t="shared" ref="F3203:F3266" si="2708">A3203&amp;B3203&amp;C3203&amp;E3203</f>
        <v>2024VFM0Total utdanningsinsentiv</v>
      </c>
      <c r="G3203" s="3">
        <f>'Liste detaljert wide'!I503</f>
        <v>0</v>
      </c>
      <c r="H3203" t="str">
        <f>VLOOKUP(E3203,Def!$B$2:$C$15,2,FALSE)</f>
        <v>Total utdanningsinsentiv</v>
      </c>
      <c r="I3203" s="3">
        <f>IF(A3203='Enheter, modell og år'!$F$2-1,0,G3203-VLOOKUP(A3203-1&amp;B3203&amp;C3203&amp;E3203,$F$2:$G$7561,2,FALSE))</f>
        <v>0</v>
      </c>
      <c r="J3203" s="3">
        <f>IF(A3203='Enheter, modell og år'!$F$2-1,0,VLOOKUP(A3203-1&amp;B3203&amp;C3203&amp;E3203,$F$2:$G$7561,2,FALSE))</f>
        <v>0</v>
      </c>
    </row>
    <row r="3204" spans="1:10" x14ac:dyDescent="0.25">
      <c r="A3204">
        <f t="shared" ref="A3204:C3204" si="2709">A2664</f>
        <v>2024</v>
      </c>
      <c r="B3204" t="str">
        <f t="shared" si="2709"/>
        <v>VFM</v>
      </c>
      <c r="C3204">
        <f t="shared" si="2709"/>
        <v>0</v>
      </c>
      <c r="D3204">
        <f>IFERROR(VLOOKUP(C3204,'Enheter, modell og år'!$A$2:$B$31,2,FALSE),0)</f>
        <v>0</v>
      </c>
      <c r="E3204" t="str">
        <f>'Liste detaljert wide'!$I$1</f>
        <v>Total utdanningsinsentiv</v>
      </c>
      <c r="F3204" t="str">
        <f t="shared" si="2708"/>
        <v>2024VFM0Total utdanningsinsentiv</v>
      </c>
      <c r="G3204" s="3">
        <f>'Liste detaljert wide'!I504</f>
        <v>0</v>
      </c>
      <c r="H3204" t="str">
        <f>VLOOKUP(E3204,Def!$B$2:$C$15,2,FALSE)</f>
        <v>Total utdanningsinsentiv</v>
      </c>
      <c r="I3204" s="3">
        <f>IF(A3204='Enheter, modell og år'!$F$2-1,0,G3204-VLOOKUP(A3204-1&amp;B3204&amp;C3204&amp;E3204,$F$2:$G$7561,2,FALSE))</f>
        <v>0</v>
      </c>
      <c r="J3204" s="3">
        <f>IF(A3204='Enheter, modell og år'!$F$2-1,0,VLOOKUP(A3204-1&amp;B3204&amp;C3204&amp;E3204,$F$2:$G$7561,2,FALSE))</f>
        <v>0</v>
      </c>
    </row>
    <row r="3205" spans="1:10" x14ac:dyDescent="0.25">
      <c r="A3205">
        <f t="shared" ref="A3205:C3205" si="2710">A2665</f>
        <v>2024</v>
      </c>
      <c r="B3205" t="str">
        <f t="shared" si="2710"/>
        <v>VFM</v>
      </c>
      <c r="C3205">
        <f t="shared" si="2710"/>
        <v>0</v>
      </c>
      <c r="D3205">
        <f>IFERROR(VLOOKUP(C3205,'Enheter, modell og år'!$A$2:$B$31,2,FALSE),0)</f>
        <v>0</v>
      </c>
      <c r="E3205" t="str">
        <f>'Liste detaljert wide'!$I$1</f>
        <v>Total utdanningsinsentiv</v>
      </c>
      <c r="F3205" t="str">
        <f t="shared" si="2708"/>
        <v>2024VFM0Total utdanningsinsentiv</v>
      </c>
      <c r="G3205" s="3">
        <f>'Liste detaljert wide'!I505</f>
        <v>0</v>
      </c>
      <c r="H3205" t="str">
        <f>VLOOKUP(E3205,Def!$B$2:$C$15,2,FALSE)</f>
        <v>Total utdanningsinsentiv</v>
      </c>
      <c r="I3205" s="3">
        <f>IF(A3205='Enheter, modell og år'!$F$2-1,0,G3205-VLOOKUP(A3205-1&amp;B3205&amp;C3205&amp;E3205,$F$2:$G$7561,2,FALSE))</f>
        <v>0</v>
      </c>
      <c r="J3205" s="3">
        <f>IF(A3205='Enheter, modell og år'!$F$2-1,0,VLOOKUP(A3205-1&amp;B3205&amp;C3205&amp;E3205,$F$2:$G$7561,2,FALSE))</f>
        <v>0</v>
      </c>
    </row>
    <row r="3206" spans="1:10" x14ac:dyDescent="0.25">
      <c r="A3206">
        <f t="shared" ref="A3206:C3206" si="2711">A2666</f>
        <v>2024</v>
      </c>
      <c r="B3206" t="str">
        <f t="shared" si="2711"/>
        <v>VFM</v>
      </c>
      <c r="C3206">
        <f t="shared" si="2711"/>
        <v>0</v>
      </c>
      <c r="D3206">
        <f>IFERROR(VLOOKUP(C3206,'Enheter, modell og år'!$A$2:$B$31,2,FALSE),0)</f>
        <v>0</v>
      </c>
      <c r="E3206" t="str">
        <f>'Liste detaljert wide'!$I$1</f>
        <v>Total utdanningsinsentiv</v>
      </c>
      <c r="F3206" t="str">
        <f t="shared" si="2708"/>
        <v>2024VFM0Total utdanningsinsentiv</v>
      </c>
      <c r="G3206" s="3">
        <f>'Liste detaljert wide'!I506</f>
        <v>0</v>
      </c>
      <c r="H3206" t="str">
        <f>VLOOKUP(E3206,Def!$B$2:$C$15,2,FALSE)</f>
        <v>Total utdanningsinsentiv</v>
      </c>
      <c r="I3206" s="3">
        <f>IF(A3206='Enheter, modell og år'!$F$2-1,0,G3206-VLOOKUP(A3206-1&amp;B3206&amp;C3206&amp;E3206,$F$2:$G$7561,2,FALSE))</f>
        <v>0</v>
      </c>
      <c r="J3206" s="3">
        <f>IF(A3206='Enheter, modell og år'!$F$2-1,0,VLOOKUP(A3206-1&amp;B3206&amp;C3206&amp;E3206,$F$2:$G$7561,2,FALSE))</f>
        <v>0</v>
      </c>
    </row>
    <row r="3207" spans="1:10" x14ac:dyDescent="0.25">
      <c r="A3207">
        <f t="shared" ref="A3207:C3207" si="2712">A2667</f>
        <v>2024</v>
      </c>
      <c r="B3207" t="str">
        <f t="shared" si="2712"/>
        <v>VFM</v>
      </c>
      <c r="C3207">
        <f t="shared" si="2712"/>
        <v>0</v>
      </c>
      <c r="D3207">
        <f>IFERROR(VLOOKUP(C3207,'Enheter, modell og år'!$A$2:$B$31,2,FALSE),0)</f>
        <v>0</v>
      </c>
      <c r="E3207" t="str">
        <f>'Liste detaljert wide'!$I$1</f>
        <v>Total utdanningsinsentiv</v>
      </c>
      <c r="F3207" t="str">
        <f t="shared" si="2708"/>
        <v>2024VFM0Total utdanningsinsentiv</v>
      </c>
      <c r="G3207" s="3">
        <f>'Liste detaljert wide'!I507</f>
        <v>0</v>
      </c>
      <c r="H3207" t="str">
        <f>VLOOKUP(E3207,Def!$B$2:$C$15,2,FALSE)</f>
        <v>Total utdanningsinsentiv</v>
      </c>
      <c r="I3207" s="3">
        <f>IF(A3207='Enheter, modell og år'!$F$2-1,0,G3207-VLOOKUP(A3207-1&amp;B3207&amp;C3207&amp;E3207,$F$2:$G$7561,2,FALSE))</f>
        <v>0</v>
      </c>
      <c r="J3207" s="3">
        <f>IF(A3207='Enheter, modell og år'!$F$2-1,0,VLOOKUP(A3207-1&amp;B3207&amp;C3207&amp;E3207,$F$2:$G$7561,2,FALSE))</f>
        <v>0</v>
      </c>
    </row>
    <row r="3208" spans="1:10" x14ac:dyDescent="0.25">
      <c r="A3208">
        <f t="shared" ref="A3208:C3208" si="2713">A2668</f>
        <v>2024</v>
      </c>
      <c r="B3208" t="str">
        <f t="shared" si="2713"/>
        <v>VFM</v>
      </c>
      <c r="C3208">
        <f t="shared" si="2713"/>
        <v>0</v>
      </c>
      <c r="D3208">
        <f>IFERROR(VLOOKUP(C3208,'Enheter, modell og år'!$A$2:$B$31,2,FALSE),0)</f>
        <v>0</v>
      </c>
      <c r="E3208" t="str">
        <f>'Liste detaljert wide'!$I$1</f>
        <v>Total utdanningsinsentiv</v>
      </c>
      <c r="F3208" t="str">
        <f t="shared" si="2708"/>
        <v>2024VFM0Total utdanningsinsentiv</v>
      </c>
      <c r="G3208" s="3">
        <f>'Liste detaljert wide'!I508</f>
        <v>0</v>
      </c>
      <c r="H3208" t="str">
        <f>VLOOKUP(E3208,Def!$B$2:$C$15,2,FALSE)</f>
        <v>Total utdanningsinsentiv</v>
      </c>
      <c r="I3208" s="3">
        <f>IF(A3208='Enheter, modell og år'!$F$2-1,0,G3208-VLOOKUP(A3208-1&amp;B3208&amp;C3208&amp;E3208,$F$2:$G$7561,2,FALSE))</f>
        <v>0</v>
      </c>
      <c r="J3208" s="3">
        <f>IF(A3208='Enheter, modell og år'!$F$2-1,0,VLOOKUP(A3208-1&amp;B3208&amp;C3208&amp;E3208,$F$2:$G$7561,2,FALSE))</f>
        <v>0</v>
      </c>
    </row>
    <row r="3209" spans="1:10" x14ac:dyDescent="0.25">
      <c r="A3209">
        <f t="shared" ref="A3209:C3209" si="2714">A2669</f>
        <v>2024</v>
      </c>
      <c r="B3209" t="str">
        <f t="shared" si="2714"/>
        <v>VFM</v>
      </c>
      <c r="C3209">
        <f t="shared" si="2714"/>
        <v>0</v>
      </c>
      <c r="D3209">
        <f>IFERROR(VLOOKUP(C3209,'Enheter, modell og år'!$A$2:$B$31,2,FALSE),0)</f>
        <v>0</v>
      </c>
      <c r="E3209" t="str">
        <f>'Liste detaljert wide'!$I$1</f>
        <v>Total utdanningsinsentiv</v>
      </c>
      <c r="F3209" t="str">
        <f t="shared" si="2708"/>
        <v>2024VFM0Total utdanningsinsentiv</v>
      </c>
      <c r="G3209" s="3">
        <f>'Liste detaljert wide'!I509</f>
        <v>0</v>
      </c>
      <c r="H3209" t="str">
        <f>VLOOKUP(E3209,Def!$B$2:$C$15,2,FALSE)</f>
        <v>Total utdanningsinsentiv</v>
      </c>
      <c r="I3209" s="3">
        <f>IF(A3209='Enheter, modell og år'!$F$2-1,0,G3209-VLOOKUP(A3209-1&amp;B3209&amp;C3209&amp;E3209,$F$2:$G$7561,2,FALSE))</f>
        <v>0</v>
      </c>
      <c r="J3209" s="3">
        <f>IF(A3209='Enheter, modell og år'!$F$2-1,0,VLOOKUP(A3209-1&amp;B3209&amp;C3209&amp;E3209,$F$2:$G$7561,2,FALSE))</f>
        <v>0</v>
      </c>
    </row>
    <row r="3210" spans="1:10" x14ac:dyDescent="0.25">
      <c r="A3210">
        <f t="shared" ref="A3210:C3210" si="2715">A2670</f>
        <v>2024</v>
      </c>
      <c r="B3210" t="str">
        <f t="shared" si="2715"/>
        <v>VFM</v>
      </c>
      <c r="C3210">
        <f t="shared" si="2715"/>
        <v>0</v>
      </c>
      <c r="D3210">
        <f>IFERROR(VLOOKUP(C3210,'Enheter, modell og år'!$A$2:$B$31,2,FALSE),0)</f>
        <v>0</v>
      </c>
      <c r="E3210" t="str">
        <f>'Liste detaljert wide'!$I$1</f>
        <v>Total utdanningsinsentiv</v>
      </c>
      <c r="F3210" t="str">
        <f t="shared" si="2708"/>
        <v>2024VFM0Total utdanningsinsentiv</v>
      </c>
      <c r="G3210" s="3">
        <f>'Liste detaljert wide'!I510</f>
        <v>0</v>
      </c>
      <c r="H3210" t="str">
        <f>VLOOKUP(E3210,Def!$B$2:$C$15,2,FALSE)</f>
        <v>Total utdanningsinsentiv</v>
      </c>
      <c r="I3210" s="3">
        <f>IF(A3210='Enheter, modell og år'!$F$2-1,0,G3210-VLOOKUP(A3210-1&amp;B3210&amp;C3210&amp;E3210,$F$2:$G$7561,2,FALSE))</f>
        <v>0</v>
      </c>
      <c r="J3210" s="3">
        <f>IF(A3210='Enheter, modell og år'!$F$2-1,0,VLOOKUP(A3210-1&amp;B3210&amp;C3210&amp;E3210,$F$2:$G$7561,2,FALSE))</f>
        <v>0</v>
      </c>
    </row>
    <row r="3211" spans="1:10" x14ac:dyDescent="0.25">
      <c r="A3211">
        <f t="shared" ref="A3211:C3211" si="2716">A2671</f>
        <v>2024</v>
      </c>
      <c r="B3211" t="str">
        <f t="shared" si="2716"/>
        <v>VFM</v>
      </c>
      <c r="C3211">
        <f t="shared" si="2716"/>
        <v>0</v>
      </c>
      <c r="D3211">
        <f>IFERROR(VLOOKUP(C3211,'Enheter, modell og år'!$A$2:$B$31,2,FALSE),0)</f>
        <v>0</v>
      </c>
      <c r="E3211" t="str">
        <f>'Liste detaljert wide'!$I$1</f>
        <v>Total utdanningsinsentiv</v>
      </c>
      <c r="F3211" t="str">
        <f t="shared" si="2708"/>
        <v>2024VFM0Total utdanningsinsentiv</v>
      </c>
      <c r="G3211" s="3">
        <f>'Liste detaljert wide'!I511</f>
        <v>0</v>
      </c>
      <c r="H3211" t="str">
        <f>VLOOKUP(E3211,Def!$B$2:$C$15,2,FALSE)</f>
        <v>Total utdanningsinsentiv</v>
      </c>
      <c r="I3211" s="3">
        <f>IF(A3211='Enheter, modell og år'!$F$2-1,0,G3211-VLOOKUP(A3211-1&amp;B3211&amp;C3211&amp;E3211,$F$2:$G$7561,2,FALSE))</f>
        <v>0</v>
      </c>
      <c r="J3211" s="3">
        <f>IF(A3211='Enheter, modell og år'!$F$2-1,0,VLOOKUP(A3211-1&amp;B3211&amp;C3211&amp;E3211,$F$2:$G$7561,2,FALSE))</f>
        <v>0</v>
      </c>
    </row>
    <row r="3212" spans="1:10" x14ac:dyDescent="0.25">
      <c r="A3212">
        <f t="shared" ref="A3212:C3212" si="2717">A2672</f>
        <v>2025</v>
      </c>
      <c r="B3212" t="str">
        <f t="shared" si="2717"/>
        <v>VFM</v>
      </c>
      <c r="C3212">
        <f t="shared" si="2717"/>
        <v>0</v>
      </c>
      <c r="D3212">
        <f>IFERROR(VLOOKUP(C3212,'Enheter, modell og år'!$A$2:$B$31,2,FALSE),0)</f>
        <v>0</v>
      </c>
      <c r="E3212" t="str">
        <f>'Liste detaljert wide'!$I$1</f>
        <v>Total utdanningsinsentiv</v>
      </c>
      <c r="F3212" t="str">
        <f t="shared" si="2708"/>
        <v>2025VFM0Total utdanningsinsentiv</v>
      </c>
      <c r="G3212" s="3">
        <f>'Liste detaljert wide'!I512</f>
        <v>0</v>
      </c>
      <c r="H3212" t="str">
        <f>VLOOKUP(E3212,Def!$B$2:$C$15,2,FALSE)</f>
        <v>Total utdanningsinsentiv</v>
      </c>
      <c r="I3212" s="3">
        <f>IF(A3212='Enheter, modell og år'!$F$2-1,0,G3212-VLOOKUP(A3212-1&amp;B3212&amp;C3212&amp;E3212,$F$2:$G$7561,2,FALSE))</f>
        <v>0</v>
      </c>
      <c r="J3212" s="3">
        <f>IF(A3212='Enheter, modell og år'!$F$2-1,0,VLOOKUP(A3212-1&amp;B3212&amp;C3212&amp;E3212,$F$2:$G$7561,2,FALSE))</f>
        <v>0</v>
      </c>
    </row>
    <row r="3213" spans="1:10" x14ac:dyDescent="0.25">
      <c r="A3213">
        <f t="shared" ref="A3213:C3213" si="2718">A2673</f>
        <v>2025</v>
      </c>
      <c r="B3213" t="str">
        <f t="shared" si="2718"/>
        <v>VFM</v>
      </c>
      <c r="C3213">
        <f t="shared" si="2718"/>
        <v>0</v>
      </c>
      <c r="D3213">
        <f>IFERROR(VLOOKUP(C3213,'Enheter, modell og år'!$A$2:$B$31,2,FALSE),0)</f>
        <v>0</v>
      </c>
      <c r="E3213" t="str">
        <f>'Liste detaljert wide'!$I$1</f>
        <v>Total utdanningsinsentiv</v>
      </c>
      <c r="F3213" t="str">
        <f t="shared" si="2708"/>
        <v>2025VFM0Total utdanningsinsentiv</v>
      </c>
      <c r="G3213" s="3">
        <f>'Liste detaljert wide'!I513</f>
        <v>0</v>
      </c>
      <c r="H3213" t="str">
        <f>VLOOKUP(E3213,Def!$B$2:$C$15,2,FALSE)</f>
        <v>Total utdanningsinsentiv</v>
      </c>
      <c r="I3213" s="3">
        <f>IF(A3213='Enheter, modell og år'!$F$2-1,0,G3213-VLOOKUP(A3213-1&amp;B3213&amp;C3213&amp;E3213,$F$2:$G$7561,2,FALSE))</f>
        <v>0</v>
      </c>
      <c r="J3213" s="3">
        <f>IF(A3213='Enheter, modell og år'!$F$2-1,0,VLOOKUP(A3213-1&amp;B3213&amp;C3213&amp;E3213,$F$2:$G$7561,2,FALSE))</f>
        <v>0</v>
      </c>
    </row>
    <row r="3214" spans="1:10" x14ac:dyDescent="0.25">
      <c r="A3214">
        <f t="shared" ref="A3214:C3214" si="2719">A2674</f>
        <v>2025</v>
      </c>
      <c r="B3214" t="str">
        <f t="shared" si="2719"/>
        <v>VFM</v>
      </c>
      <c r="C3214">
        <f t="shared" si="2719"/>
        <v>0</v>
      </c>
      <c r="D3214">
        <f>IFERROR(VLOOKUP(C3214,'Enheter, modell og år'!$A$2:$B$31,2,FALSE),0)</f>
        <v>0</v>
      </c>
      <c r="E3214" t="str">
        <f>'Liste detaljert wide'!$I$1</f>
        <v>Total utdanningsinsentiv</v>
      </c>
      <c r="F3214" t="str">
        <f t="shared" si="2708"/>
        <v>2025VFM0Total utdanningsinsentiv</v>
      </c>
      <c r="G3214" s="3">
        <f>'Liste detaljert wide'!I514</f>
        <v>0</v>
      </c>
      <c r="H3214" t="str">
        <f>VLOOKUP(E3214,Def!$B$2:$C$15,2,FALSE)</f>
        <v>Total utdanningsinsentiv</v>
      </c>
      <c r="I3214" s="3">
        <f>IF(A3214='Enheter, modell og år'!$F$2-1,0,G3214-VLOOKUP(A3214-1&amp;B3214&amp;C3214&amp;E3214,$F$2:$G$7561,2,FALSE))</f>
        <v>0</v>
      </c>
      <c r="J3214" s="3">
        <f>IF(A3214='Enheter, modell og år'!$F$2-1,0,VLOOKUP(A3214-1&amp;B3214&amp;C3214&amp;E3214,$F$2:$G$7561,2,FALSE))</f>
        <v>0</v>
      </c>
    </row>
    <row r="3215" spans="1:10" x14ac:dyDescent="0.25">
      <c r="A3215">
        <f t="shared" ref="A3215:C3215" si="2720">A2675</f>
        <v>2025</v>
      </c>
      <c r="B3215" t="str">
        <f t="shared" si="2720"/>
        <v>VFM</v>
      </c>
      <c r="C3215">
        <f t="shared" si="2720"/>
        <v>0</v>
      </c>
      <c r="D3215">
        <f>IFERROR(VLOOKUP(C3215,'Enheter, modell og år'!$A$2:$B$31,2,FALSE),0)</f>
        <v>0</v>
      </c>
      <c r="E3215" t="str">
        <f>'Liste detaljert wide'!$I$1</f>
        <v>Total utdanningsinsentiv</v>
      </c>
      <c r="F3215" t="str">
        <f t="shared" si="2708"/>
        <v>2025VFM0Total utdanningsinsentiv</v>
      </c>
      <c r="G3215" s="3">
        <f>'Liste detaljert wide'!I515</f>
        <v>0</v>
      </c>
      <c r="H3215" t="str">
        <f>VLOOKUP(E3215,Def!$B$2:$C$15,2,FALSE)</f>
        <v>Total utdanningsinsentiv</v>
      </c>
      <c r="I3215" s="3">
        <f>IF(A3215='Enheter, modell og år'!$F$2-1,0,G3215-VLOOKUP(A3215-1&amp;B3215&amp;C3215&amp;E3215,$F$2:$G$7561,2,FALSE))</f>
        <v>0</v>
      </c>
      <c r="J3215" s="3">
        <f>IF(A3215='Enheter, modell og år'!$F$2-1,0,VLOOKUP(A3215-1&amp;B3215&amp;C3215&amp;E3215,$F$2:$G$7561,2,FALSE))</f>
        <v>0</v>
      </c>
    </row>
    <row r="3216" spans="1:10" x14ac:dyDescent="0.25">
      <c r="A3216">
        <f t="shared" ref="A3216:C3216" si="2721">A2676</f>
        <v>2025</v>
      </c>
      <c r="B3216" t="str">
        <f t="shared" si="2721"/>
        <v>VFM</v>
      </c>
      <c r="C3216">
        <f t="shared" si="2721"/>
        <v>0</v>
      </c>
      <c r="D3216">
        <f>IFERROR(VLOOKUP(C3216,'Enheter, modell og år'!$A$2:$B$31,2,FALSE),0)</f>
        <v>0</v>
      </c>
      <c r="E3216" t="str">
        <f>'Liste detaljert wide'!$I$1</f>
        <v>Total utdanningsinsentiv</v>
      </c>
      <c r="F3216" t="str">
        <f t="shared" si="2708"/>
        <v>2025VFM0Total utdanningsinsentiv</v>
      </c>
      <c r="G3216" s="3">
        <f>'Liste detaljert wide'!I516</f>
        <v>0</v>
      </c>
      <c r="H3216" t="str">
        <f>VLOOKUP(E3216,Def!$B$2:$C$15,2,FALSE)</f>
        <v>Total utdanningsinsentiv</v>
      </c>
      <c r="I3216" s="3">
        <f>IF(A3216='Enheter, modell og år'!$F$2-1,0,G3216-VLOOKUP(A3216-1&amp;B3216&amp;C3216&amp;E3216,$F$2:$G$7561,2,FALSE))</f>
        <v>0</v>
      </c>
      <c r="J3216" s="3">
        <f>IF(A3216='Enheter, modell og år'!$F$2-1,0,VLOOKUP(A3216-1&amp;B3216&amp;C3216&amp;E3216,$F$2:$G$7561,2,FALSE))</f>
        <v>0</v>
      </c>
    </row>
    <row r="3217" spans="1:10" x14ac:dyDescent="0.25">
      <c r="A3217">
        <f t="shared" ref="A3217:C3217" si="2722">A2677</f>
        <v>2025</v>
      </c>
      <c r="B3217" t="str">
        <f t="shared" si="2722"/>
        <v>VFM</v>
      </c>
      <c r="C3217">
        <f t="shared" si="2722"/>
        <v>0</v>
      </c>
      <c r="D3217">
        <f>IFERROR(VLOOKUP(C3217,'Enheter, modell og år'!$A$2:$B$31,2,FALSE),0)</f>
        <v>0</v>
      </c>
      <c r="E3217" t="str">
        <f>'Liste detaljert wide'!$I$1</f>
        <v>Total utdanningsinsentiv</v>
      </c>
      <c r="F3217" t="str">
        <f t="shared" si="2708"/>
        <v>2025VFM0Total utdanningsinsentiv</v>
      </c>
      <c r="G3217" s="3">
        <f>'Liste detaljert wide'!I517</f>
        <v>0</v>
      </c>
      <c r="H3217" t="str">
        <f>VLOOKUP(E3217,Def!$B$2:$C$15,2,FALSE)</f>
        <v>Total utdanningsinsentiv</v>
      </c>
      <c r="I3217" s="3">
        <f>IF(A3217='Enheter, modell og år'!$F$2-1,0,G3217-VLOOKUP(A3217-1&amp;B3217&amp;C3217&amp;E3217,$F$2:$G$7561,2,FALSE))</f>
        <v>0</v>
      </c>
      <c r="J3217" s="3">
        <f>IF(A3217='Enheter, modell og år'!$F$2-1,0,VLOOKUP(A3217-1&amp;B3217&amp;C3217&amp;E3217,$F$2:$G$7561,2,FALSE))</f>
        <v>0</v>
      </c>
    </row>
    <row r="3218" spans="1:10" x14ac:dyDescent="0.25">
      <c r="A3218">
        <f t="shared" ref="A3218:C3218" si="2723">A2678</f>
        <v>2025</v>
      </c>
      <c r="B3218" t="str">
        <f t="shared" si="2723"/>
        <v>VFM</v>
      </c>
      <c r="C3218">
        <f t="shared" si="2723"/>
        <v>0</v>
      </c>
      <c r="D3218">
        <f>IFERROR(VLOOKUP(C3218,'Enheter, modell og år'!$A$2:$B$31,2,FALSE),0)</f>
        <v>0</v>
      </c>
      <c r="E3218" t="str">
        <f>'Liste detaljert wide'!$I$1</f>
        <v>Total utdanningsinsentiv</v>
      </c>
      <c r="F3218" t="str">
        <f t="shared" si="2708"/>
        <v>2025VFM0Total utdanningsinsentiv</v>
      </c>
      <c r="G3218" s="3">
        <f>'Liste detaljert wide'!I518</f>
        <v>0</v>
      </c>
      <c r="H3218" t="str">
        <f>VLOOKUP(E3218,Def!$B$2:$C$15,2,FALSE)</f>
        <v>Total utdanningsinsentiv</v>
      </c>
      <c r="I3218" s="3">
        <f>IF(A3218='Enheter, modell og år'!$F$2-1,0,G3218-VLOOKUP(A3218-1&amp;B3218&amp;C3218&amp;E3218,$F$2:$G$7561,2,FALSE))</f>
        <v>0</v>
      </c>
      <c r="J3218" s="3">
        <f>IF(A3218='Enheter, modell og år'!$F$2-1,0,VLOOKUP(A3218-1&amp;B3218&amp;C3218&amp;E3218,$F$2:$G$7561,2,FALSE))</f>
        <v>0</v>
      </c>
    </row>
    <row r="3219" spans="1:10" x14ac:dyDescent="0.25">
      <c r="A3219">
        <f t="shared" ref="A3219:C3219" si="2724">A2679</f>
        <v>2025</v>
      </c>
      <c r="B3219" t="str">
        <f t="shared" si="2724"/>
        <v>VFM</v>
      </c>
      <c r="C3219">
        <f t="shared" si="2724"/>
        <v>0</v>
      </c>
      <c r="D3219">
        <f>IFERROR(VLOOKUP(C3219,'Enheter, modell og år'!$A$2:$B$31,2,FALSE),0)</f>
        <v>0</v>
      </c>
      <c r="E3219" t="str">
        <f>'Liste detaljert wide'!$I$1</f>
        <v>Total utdanningsinsentiv</v>
      </c>
      <c r="F3219" t="str">
        <f t="shared" si="2708"/>
        <v>2025VFM0Total utdanningsinsentiv</v>
      </c>
      <c r="G3219" s="3">
        <f>'Liste detaljert wide'!I519</f>
        <v>0</v>
      </c>
      <c r="H3219" t="str">
        <f>VLOOKUP(E3219,Def!$B$2:$C$15,2,FALSE)</f>
        <v>Total utdanningsinsentiv</v>
      </c>
      <c r="I3219" s="3">
        <f>IF(A3219='Enheter, modell og år'!$F$2-1,0,G3219-VLOOKUP(A3219-1&amp;B3219&amp;C3219&amp;E3219,$F$2:$G$7561,2,FALSE))</f>
        <v>0</v>
      </c>
      <c r="J3219" s="3">
        <f>IF(A3219='Enheter, modell og år'!$F$2-1,0,VLOOKUP(A3219-1&amp;B3219&amp;C3219&amp;E3219,$F$2:$G$7561,2,FALSE))</f>
        <v>0</v>
      </c>
    </row>
    <row r="3220" spans="1:10" x14ac:dyDescent="0.25">
      <c r="A3220">
        <f t="shared" ref="A3220:C3220" si="2725">A2680</f>
        <v>2025</v>
      </c>
      <c r="B3220" t="str">
        <f t="shared" si="2725"/>
        <v>VFM</v>
      </c>
      <c r="C3220">
        <f t="shared" si="2725"/>
        <v>0</v>
      </c>
      <c r="D3220">
        <f>IFERROR(VLOOKUP(C3220,'Enheter, modell og år'!$A$2:$B$31,2,FALSE),0)</f>
        <v>0</v>
      </c>
      <c r="E3220" t="str">
        <f>'Liste detaljert wide'!$I$1</f>
        <v>Total utdanningsinsentiv</v>
      </c>
      <c r="F3220" t="str">
        <f t="shared" si="2708"/>
        <v>2025VFM0Total utdanningsinsentiv</v>
      </c>
      <c r="G3220" s="3">
        <f>'Liste detaljert wide'!I520</f>
        <v>0</v>
      </c>
      <c r="H3220" t="str">
        <f>VLOOKUP(E3220,Def!$B$2:$C$15,2,FALSE)</f>
        <v>Total utdanningsinsentiv</v>
      </c>
      <c r="I3220" s="3">
        <f>IF(A3220='Enheter, modell og år'!$F$2-1,0,G3220-VLOOKUP(A3220-1&amp;B3220&amp;C3220&amp;E3220,$F$2:$G$7561,2,FALSE))</f>
        <v>0</v>
      </c>
      <c r="J3220" s="3">
        <f>IF(A3220='Enheter, modell og år'!$F$2-1,0,VLOOKUP(A3220-1&amp;B3220&amp;C3220&amp;E3220,$F$2:$G$7561,2,FALSE))</f>
        <v>0</v>
      </c>
    </row>
    <row r="3221" spans="1:10" x14ac:dyDescent="0.25">
      <c r="A3221">
        <f t="shared" ref="A3221:C3221" si="2726">A2681</f>
        <v>2025</v>
      </c>
      <c r="B3221" t="str">
        <f t="shared" si="2726"/>
        <v>VFM</v>
      </c>
      <c r="C3221">
        <f t="shared" si="2726"/>
        <v>0</v>
      </c>
      <c r="D3221">
        <f>IFERROR(VLOOKUP(C3221,'Enheter, modell og år'!$A$2:$B$31,2,FALSE),0)</f>
        <v>0</v>
      </c>
      <c r="E3221" t="str">
        <f>'Liste detaljert wide'!$I$1</f>
        <v>Total utdanningsinsentiv</v>
      </c>
      <c r="F3221" t="str">
        <f t="shared" si="2708"/>
        <v>2025VFM0Total utdanningsinsentiv</v>
      </c>
      <c r="G3221" s="3">
        <f>'Liste detaljert wide'!I521</f>
        <v>0</v>
      </c>
      <c r="H3221" t="str">
        <f>VLOOKUP(E3221,Def!$B$2:$C$15,2,FALSE)</f>
        <v>Total utdanningsinsentiv</v>
      </c>
      <c r="I3221" s="3">
        <f>IF(A3221='Enheter, modell og år'!$F$2-1,0,G3221-VLOOKUP(A3221-1&amp;B3221&amp;C3221&amp;E3221,$F$2:$G$7561,2,FALSE))</f>
        <v>0</v>
      </c>
      <c r="J3221" s="3">
        <f>IF(A3221='Enheter, modell og år'!$F$2-1,0,VLOOKUP(A3221-1&amp;B3221&amp;C3221&amp;E3221,$F$2:$G$7561,2,FALSE))</f>
        <v>0</v>
      </c>
    </row>
    <row r="3222" spans="1:10" x14ac:dyDescent="0.25">
      <c r="A3222">
        <f t="shared" ref="A3222:C3222" si="2727">A2682</f>
        <v>2025</v>
      </c>
      <c r="B3222" t="str">
        <f t="shared" si="2727"/>
        <v>VFM</v>
      </c>
      <c r="C3222">
        <f t="shared" si="2727"/>
        <v>0</v>
      </c>
      <c r="D3222">
        <f>IFERROR(VLOOKUP(C3222,'Enheter, modell og år'!$A$2:$B$31,2,FALSE),0)</f>
        <v>0</v>
      </c>
      <c r="E3222" t="str">
        <f>'Liste detaljert wide'!$I$1</f>
        <v>Total utdanningsinsentiv</v>
      </c>
      <c r="F3222" t="str">
        <f t="shared" si="2708"/>
        <v>2025VFM0Total utdanningsinsentiv</v>
      </c>
      <c r="G3222" s="3">
        <f>'Liste detaljert wide'!I522</f>
        <v>0</v>
      </c>
      <c r="H3222" t="str">
        <f>VLOOKUP(E3222,Def!$B$2:$C$15,2,FALSE)</f>
        <v>Total utdanningsinsentiv</v>
      </c>
      <c r="I3222" s="3">
        <f>IF(A3222='Enheter, modell og år'!$F$2-1,0,G3222-VLOOKUP(A3222-1&amp;B3222&amp;C3222&amp;E3222,$F$2:$G$7561,2,FALSE))</f>
        <v>0</v>
      </c>
      <c r="J3222" s="3">
        <f>IF(A3222='Enheter, modell og år'!$F$2-1,0,VLOOKUP(A3222-1&amp;B3222&amp;C3222&amp;E3222,$F$2:$G$7561,2,FALSE))</f>
        <v>0</v>
      </c>
    </row>
    <row r="3223" spans="1:10" x14ac:dyDescent="0.25">
      <c r="A3223">
        <f t="shared" ref="A3223:C3223" si="2728">A2683</f>
        <v>2025</v>
      </c>
      <c r="B3223" t="str">
        <f t="shared" si="2728"/>
        <v>VFM</v>
      </c>
      <c r="C3223">
        <f t="shared" si="2728"/>
        <v>0</v>
      </c>
      <c r="D3223">
        <f>IFERROR(VLOOKUP(C3223,'Enheter, modell og år'!$A$2:$B$31,2,FALSE),0)</f>
        <v>0</v>
      </c>
      <c r="E3223" t="str">
        <f>'Liste detaljert wide'!$I$1</f>
        <v>Total utdanningsinsentiv</v>
      </c>
      <c r="F3223" t="str">
        <f t="shared" si="2708"/>
        <v>2025VFM0Total utdanningsinsentiv</v>
      </c>
      <c r="G3223" s="3">
        <f>'Liste detaljert wide'!I523</f>
        <v>0</v>
      </c>
      <c r="H3223" t="str">
        <f>VLOOKUP(E3223,Def!$B$2:$C$15,2,FALSE)</f>
        <v>Total utdanningsinsentiv</v>
      </c>
      <c r="I3223" s="3">
        <f>IF(A3223='Enheter, modell og år'!$F$2-1,0,G3223-VLOOKUP(A3223-1&amp;B3223&amp;C3223&amp;E3223,$F$2:$G$7561,2,FALSE))</f>
        <v>0</v>
      </c>
      <c r="J3223" s="3">
        <f>IF(A3223='Enheter, modell og år'!$F$2-1,0,VLOOKUP(A3223-1&amp;B3223&amp;C3223&amp;E3223,$F$2:$G$7561,2,FALSE))</f>
        <v>0</v>
      </c>
    </row>
    <row r="3224" spans="1:10" x14ac:dyDescent="0.25">
      <c r="A3224">
        <f t="shared" ref="A3224:C3224" si="2729">A2684</f>
        <v>2025</v>
      </c>
      <c r="B3224" t="str">
        <f t="shared" si="2729"/>
        <v>VFM</v>
      </c>
      <c r="C3224">
        <f t="shared" si="2729"/>
        <v>0</v>
      </c>
      <c r="D3224">
        <f>IFERROR(VLOOKUP(C3224,'Enheter, modell og år'!$A$2:$B$31,2,FALSE),0)</f>
        <v>0</v>
      </c>
      <c r="E3224" t="str">
        <f>'Liste detaljert wide'!$I$1</f>
        <v>Total utdanningsinsentiv</v>
      </c>
      <c r="F3224" t="str">
        <f t="shared" si="2708"/>
        <v>2025VFM0Total utdanningsinsentiv</v>
      </c>
      <c r="G3224" s="3">
        <f>'Liste detaljert wide'!I524</f>
        <v>0</v>
      </c>
      <c r="H3224" t="str">
        <f>VLOOKUP(E3224,Def!$B$2:$C$15,2,FALSE)</f>
        <v>Total utdanningsinsentiv</v>
      </c>
      <c r="I3224" s="3">
        <f>IF(A3224='Enheter, modell og år'!$F$2-1,0,G3224-VLOOKUP(A3224-1&amp;B3224&amp;C3224&amp;E3224,$F$2:$G$7561,2,FALSE))</f>
        <v>0</v>
      </c>
      <c r="J3224" s="3">
        <f>IF(A3224='Enheter, modell og år'!$F$2-1,0,VLOOKUP(A3224-1&amp;B3224&amp;C3224&amp;E3224,$F$2:$G$7561,2,FALSE))</f>
        <v>0</v>
      </c>
    </row>
    <row r="3225" spans="1:10" x14ac:dyDescent="0.25">
      <c r="A3225">
        <f t="shared" ref="A3225:C3225" si="2730">A2685</f>
        <v>2025</v>
      </c>
      <c r="B3225" t="str">
        <f t="shared" si="2730"/>
        <v>VFM</v>
      </c>
      <c r="C3225">
        <f t="shared" si="2730"/>
        <v>0</v>
      </c>
      <c r="D3225">
        <f>IFERROR(VLOOKUP(C3225,'Enheter, modell og år'!$A$2:$B$31,2,FALSE),0)</f>
        <v>0</v>
      </c>
      <c r="E3225" t="str">
        <f>'Liste detaljert wide'!$I$1</f>
        <v>Total utdanningsinsentiv</v>
      </c>
      <c r="F3225" t="str">
        <f t="shared" si="2708"/>
        <v>2025VFM0Total utdanningsinsentiv</v>
      </c>
      <c r="G3225" s="3">
        <f>'Liste detaljert wide'!I525</f>
        <v>0</v>
      </c>
      <c r="H3225" t="str">
        <f>VLOOKUP(E3225,Def!$B$2:$C$15,2,FALSE)</f>
        <v>Total utdanningsinsentiv</v>
      </c>
      <c r="I3225" s="3">
        <f>IF(A3225='Enheter, modell og år'!$F$2-1,0,G3225-VLOOKUP(A3225-1&amp;B3225&amp;C3225&amp;E3225,$F$2:$G$7561,2,FALSE))</f>
        <v>0</v>
      </c>
      <c r="J3225" s="3">
        <f>IF(A3225='Enheter, modell og år'!$F$2-1,0,VLOOKUP(A3225-1&amp;B3225&amp;C3225&amp;E3225,$F$2:$G$7561,2,FALSE))</f>
        <v>0</v>
      </c>
    </row>
    <row r="3226" spans="1:10" x14ac:dyDescent="0.25">
      <c r="A3226">
        <f t="shared" ref="A3226:C3226" si="2731">A2686</f>
        <v>2025</v>
      </c>
      <c r="B3226" t="str">
        <f t="shared" si="2731"/>
        <v>VFM</v>
      </c>
      <c r="C3226">
        <f t="shared" si="2731"/>
        <v>0</v>
      </c>
      <c r="D3226">
        <f>IFERROR(VLOOKUP(C3226,'Enheter, modell og år'!$A$2:$B$31,2,FALSE),0)</f>
        <v>0</v>
      </c>
      <c r="E3226" t="str">
        <f>'Liste detaljert wide'!$I$1</f>
        <v>Total utdanningsinsentiv</v>
      </c>
      <c r="F3226" t="str">
        <f t="shared" si="2708"/>
        <v>2025VFM0Total utdanningsinsentiv</v>
      </c>
      <c r="G3226" s="3">
        <f>'Liste detaljert wide'!I526</f>
        <v>0</v>
      </c>
      <c r="H3226" t="str">
        <f>VLOOKUP(E3226,Def!$B$2:$C$15,2,FALSE)</f>
        <v>Total utdanningsinsentiv</v>
      </c>
      <c r="I3226" s="3">
        <f>IF(A3226='Enheter, modell og år'!$F$2-1,0,G3226-VLOOKUP(A3226-1&amp;B3226&amp;C3226&amp;E3226,$F$2:$G$7561,2,FALSE))</f>
        <v>0</v>
      </c>
      <c r="J3226" s="3">
        <f>IF(A3226='Enheter, modell og år'!$F$2-1,0,VLOOKUP(A3226-1&amp;B3226&amp;C3226&amp;E3226,$F$2:$G$7561,2,FALSE))</f>
        <v>0</v>
      </c>
    </row>
    <row r="3227" spans="1:10" x14ac:dyDescent="0.25">
      <c r="A3227">
        <f t="shared" ref="A3227:C3227" si="2732">A2687</f>
        <v>2025</v>
      </c>
      <c r="B3227" t="str">
        <f t="shared" si="2732"/>
        <v>VFM</v>
      </c>
      <c r="C3227">
        <f t="shared" si="2732"/>
        <v>0</v>
      </c>
      <c r="D3227">
        <f>IFERROR(VLOOKUP(C3227,'Enheter, modell og år'!$A$2:$B$31,2,FALSE),0)</f>
        <v>0</v>
      </c>
      <c r="E3227" t="str">
        <f>'Liste detaljert wide'!$I$1</f>
        <v>Total utdanningsinsentiv</v>
      </c>
      <c r="F3227" t="str">
        <f t="shared" si="2708"/>
        <v>2025VFM0Total utdanningsinsentiv</v>
      </c>
      <c r="G3227" s="3">
        <f>'Liste detaljert wide'!I527</f>
        <v>0</v>
      </c>
      <c r="H3227" t="str">
        <f>VLOOKUP(E3227,Def!$B$2:$C$15,2,FALSE)</f>
        <v>Total utdanningsinsentiv</v>
      </c>
      <c r="I3227" s="3">
        <f>IF(A3227='Enheter, modell og år'!$F$2-1,0,G3227-VLOOKUP(A3227-1&amp;B3227&amp;C3227&amp;E3227,$F$2:$G$7561,2,FALSE))</f>
        <v>0</v>
      </c>
      <c r="J3227" s="3">
        <f>IF(A3227='Enheter, modell og år'!$F$2-1,0,VLOOKUP(A3227-1&amp;B3227&amp;C3227&amp;E3227,$F$2:$G$7561,2,FALSE))</f>
        <v>0</v>
      </c>
    </row>
    <row r="3228" spans="1:10" x14ac:dyDescent="0.25">
      <c r="A3228">
        <f t="shared" ref="A3228:C3228" si="2733">A2688</f>
        <v>2025</v>
      </c>
      <c r="B3228" t="str">
        <f t="shared" si="2733"/>
        <v>VFM</v>
      </c>
      <c r="C3228">
        <f t="shared" si="2733"/>
        <v>0</v>
      </c>
      <c r="D3228">
        <f>IFERROR(VLOOKUP(C3228,'Enheter, modell og år'!$A$2:$B$31,2,FALSE),0)</f>
        <v>0</v>
      </c>
      <c r="E3228" t="str">
        <f>'Liste detaljert wide'!$I$1</f>
        <v>Total utdanningsinsentiv</v>
      </c>
      <c r="F3228" t="str">
        <f t="shared" si="2708"/>
        <v>2025VFM0Total utdanningsinsentiv</v>
      </c>
      <c r="G3228" s="3">
        <f>'Liste detaljert wide'!I528</f>
        <v>0</v>
      </c>
      <c r="H3228" t="str">
        <f>VLOOKUP(E3228,Def!$B$2:$C$15,2,FALSE)</f>
        <v>Total utdanningsinsentiv</v>
      </c>
      <c r="I3228" s="3">
        <f>IF(A3228='Enheter, modell og år'!$F$2-1,0,G3228-VLOOKUP(A3228-1&amp;B3228&amp;C3228&amp;E3228,$F$2:$G$7561,2,FALSE))</f>
        <v>0</v>
      </c>
      <c r="J3228" s="3">
        <f>IF(A3228='Enheter, modell og år'!$F$2-1,0,VLOOKUP(A3228-1&amp;B3228&amp;C3228&amp;E3228,$F$2:$G$7561,2,FALSE))</f>
        <v>0</v>
      </c>
    </row>
    <row r="3229" spans="1:10" x14ac:dyDescent="0.25">
      <c r="A3229">
        <f t="shared" ref="A3229:C3229" si="2734">A2689</f>
        <v>2025</v>
      </c>
      <c r="B3229" t="str">
        <f t="shared" si="2734"/>
        <v>VFM</v>
      </c>
      <c r="C3229">
        <f t="shared" si="2734"/>
        <v>0</v>
      </c>
      <c r="D3229">
        <f>IFERROR(VLOOKUP(C3229,'Enheter, modell og år'!$A$2:$B$31,2,FALSE),0)</f>
        <v>0</v>
      </c>
      <c r="E3229" t="str">
        <f>'Liste detaljert wide'!$I$1</f>
        <v>Total utdanningsinsentiv</v>
      </c>
      <c r="F3229" t="str">
        <f t="shared" si="2708"/>
        <v>2025VFM0Total utdanningsinsentiv</v>
      </c>
      <c r="G3229" s="3">
        <f>'Liste detaljert wide'!I529</f>
        <v>0</v>
      </c>
      <c r="H3229" t="str">
        <f>VLOOKUP(E3229,Def!$B$2:$C$15,2,FALSE)</f>
        <v>Total utdanningsinsentiv</v>
      </c>
      <c r="I3229" s="3">
        <f>IF(A3229='Enheter, modell og år'!$F$2-1,0,G3229-VLOOKUP(A3229-1&amp;B3229&amp;C3229&amp;E3229,$F$2:$G$7561,2,FALSE))</f>
        <v>0</v>
      </c>
      <c r="J3229" s="3">
        <f>IF(A3229='Enheter, modell og år'!$F$2-1,0,VLOOKUP(A3229-1&amp;B3229&amp;C3229&amp;E3229,$F$2:$G$7561,2,FALSE))</f>
        <v>0</v>
      </c>
    </row>
    <row r="3230" spans="1:10" x14ac:dyDescent="0.25">
      <c r="A3230">
        <f t="shared" ref="A3230:C3230" si="2735">A2690</f>
        <v>2025</v>
      </c>
      <c r="B3230" t="str">
        <f t="shared" si="2735"/>
        <v>VFM</v>
      </c>
      <c r="C3230">
        <f t="shared" si="2735"/>
        <v>0</v>
      </c>
      <c r="D3230">
        <f>IFERROR(VLOOKUP(C3230,'Enheter, modell og år'!$A$2:$B$31,2,FALSE),0)</f>
        <v>0</v>
      </c>
      <c r="E3230" t="str">
        <f>'Liste detaljert wide'!$I$1</f>
        <v>Total utdanningsinsentiv</v>
      </c>
      <c r="F3230" t="str">
        <f t="shared" si="2708"/>
        <v>2025VFM0Total utdanningsinsentiv</v>
      </c>
      <c r="G3230" s="3">
        <f>'Liste detaljert wide'!I530</f>
        <v>0</v>
      </c>
      <c r="H3230" t="str">
        <f>VLOOKUP(E3230,Def!$B$2:$C$15,2,FALSE)</f>
        <v>Total utdanningsinsentiv</v>
      </c>
      <c r="I3230" s="3">
        <f>IF(A3230='Enheter, modell og år'!$F$2-1,0,G3230-VLOOKUP(A3230-1&amp;B3230&amp;C3230&amp;E3230,$F$2:$G$7561,2,FALSE))</f>
        <v>0</v>
      </c>
      <c r="J3230" s="3">
        <f>IF(A3230='Enheter, modell og år'!$F$2-1,0,VLOOKUP(A3230-1&amp;B3230&amp;C3230&amp;E3230,$F$2:$G$7561,2,FALSE))</f>
        <v>0</v>
      </c>
    </row>
    <row r="3231" spans="1:10" x14ac:dyDescent="0.25">
      <c r="A3231">
        <f t="shared" ref="A3231:C3231" si="2736">A2691</f>
        <v>2025</v>
      </c>
      <c r="B3231" t="str">
        <f t="shared" si="2736"/>
        <v>VFM</v>
      </c>
      <c r="C3231">
        <f t="shared" si="2736"/>
        <v>0</v>
      </c>
      <c r="D3231">
        <f>IFERROR(VLOOKUP(C3231,'Enheter, modell og år'!$A$2:$B$31,2,FALSE),0)</f>
        <v>0</v>
      </c>
      <c r="E3231" t="str">
        <f>'Liste detaljert wide'!$I$1</f>
        <v>Total utdanningsinsentiv</v>
      </c>
      <c r="F3231" t="str">
        <f t="shared" si="2708"/>
        <v>2025VFM0Total utdanningsinsentiv</v>
      </c>
      <c r="G3231" s="3">
        <f>'Liste detaljert wide'!I531</f>
        <v>0</v>
      </c>
      <c r="H3231" t="str">
        <f>VLOOKUP(E3231,Def!$B$2:$C$15,2,FALSE)</f>
        <v>Total utdanningsinsentiv</v>
      </c>
      <c r="I3231" s="3">
        <f>IF(A3231='Enheter, modell og år'!$F$2-1,0,G3231-VLOOKUP(A3231-1&amp;B3231&amp;C3231&amp;E3231,$F$2:$G$7561,2,FALSE))</f>
        <v>0</v>
      </c>
      <c r="J3231" s="3">
        <f>IF(A3231='Enheter, modell og år'!$F$2-1,0,VLOOKUP(A3231-1&amp;B3231&amp;C3231&amp;E3231,$F$2:$G$7561,2,FALSE))</f>
        <v>0</v>
      </c>
    </row>
    <row r="3232" spans="1:10" x14ac:dyDescent="0.25">
      <c r="A3232">
        <f t="shared" ref="A3232:C3232" si="2737">A2692</f>
        <v>2025</v>
      </c>
      <c r="B3232" t="str">
        <f t="shared" si="2737"/>
        <v>VFM</v>
      </c>
      <c r="C3232">
        <f t="shared" si="2737"/>
        <v>0</v>
      </c>
      <c r="D3232">
        <f>IFERROR(VLOOKUP(C3232,'Enheter, modell og år'!$A$2:$B$31,2,FALSE),0)</f>
        <v>0</v>
      </c>
      <c r="E3232" t="str">
        <f>'Liste detaljert wide'!$I$1</f>
        <v>Total utdanningsinsentiv</v>
      </c>
      <c r="F3232" t="str">
        <f t="shared" si="2708"/>
        <v>2025VFM0Total utdanningsinsentiv</v>
      </c>
      <c r="G3232" s="3">
        <f>'Liste detaljert wide'!I532</f>
        <v>0</v>
      </c>
      <c r="H3232" t="str">
        <f>VLOOKUP(E3232,Def!$B$2:$C$15,2,FALSE)</f>
        <v>Total utdanningsinsentiv</v>
      </c>
      <c r="I3232" s="3">
        <f>IF(A3232='Enheter, modell og år'!$F$2-1,0,G3232-VLOOKUP(A3232-1&amp;B3232&amp;C3232&amp;E3232,$F$2:$G$7561,2,FALSE))</f>
        <v>0</v>
      </c>
      <c r="J3232" s="3">
        <f>IF(A3232='Enheter, modell og år'!$F$2-1,0,VLOOKUP(A3232-1&amp;B3232&amp;C3232&amp;E3232,$F$2:$G$7561,2,FALSE))</f>
        <v>0</v>
      </c>
    </row>
    <row r="3233" spans="1:10" x14ac:dyDescent="0.25">
      <c r="A3233">
        <f t="shared" ref="A3233:C3233" si="2738">A2693</f>
        <v>2025</v>
      </c>
      <c r="B3233" t="str">
        <f t="shared" si="2738"/>
        <v>VFM</v>
      </c>
      <c r="C3233">
        <f t="shared" si="2738"/>
        <v>0</v>
      </c>
      <c r="D3233">
        <f>IFERROR(VLOOKUP(C3233,'Enheter, modell og år'!$A$2:$B$31,2,FALSE),0)</f>
        <v>0</v>
      </c>
      <c r="E3233" t="str">
        <f>'Liste detaljert wide'!$I$1</f>
        <v>Total utdanningsinsentiv</v>
      </c>
      <c r="F3233" t="str">
        <f t="shared" si="2708"/>
        <v>2025VFM0Total utdanningsinsentiv</v>
      </c>
      <c r="G3233" s="3">
        <f>'Liste detaljert wide'!I533</f>
        <v>0</v>
      </c>
      <c r="H3233" t="str">
        <f>VLOOKUP(E3233,Def!$B$2:$C$15,2,FALSE)</f>
        <v>Total utdanningsinsentiv</v>
      </c>
      <c r="I3233" s="3">
        <f>IF(A3233='Enheter, modell og år'!$F$2-1,0,G3233-VLOOKUP(A3233-1&amp;B3233&amp;C3233&amp;E3233,$F$2:$G$7561,2,FALSE))</f>
        <v>0</v>
      </c>
      <c r="J3233" s="3">
        <f>IF(A3233='Enheter, modell og år'!$F$2-1,0,VLOOKUP(A3233-1&amp;B3233&amp;C3233&amp;E3233,$F$2:$G$7561,2,FALSE))</f>
        <v>0</v>
      </c>
    </row>
    <row r="3234" spans="1:10" x14ac:dyDescent="0.25">
      <c r="A3234">
        <f t="shared" ref="A3234:C3234" si="2739">A2694</f>
        <v>2025</v>
      </c>
      <c r="B3234" t="str">
        <f t="shared" si="2739"/>
        <v>VFM</v>
      </c>
      <c r="C3234">
        <f t="shared" si="2739"/>
        <v>0</v>
      </c>
      <c r="D3234">
        <f>IFERROR(VLOOKUP(C3234,'Enheter, modell og år'!$A$2:$B$31,2,FALSE),0)</f>
        <v>0</v>
      </c>
      <c r="E3234" t="str">
        <f>'Liste detaljert wide'!$I$1</f>
        <v>Total utdanningsinsentiv</v>
      </c>
      <c r="F3234" t="str">
        <f t="shared" si="2708"/>
        <v>2025VFM0Total utdanningsinsentiv</v>
      </c>
      <c r="G3234" s="3">
        <f>'Liste detaljert wide'!I534</f>
        <v>0</v>
      </c>
      <c r="H3234" t="str">
        <f>VLOOKUP(E3234,Def!$B$2:$C$15,2,FALSE)</f>
        <v>Total utdanningsinsentiv</v>
      </c>
      <c r="I3234" s="3">
        <f>IF(A3234='Enheter, modell og år'!$F$2-1,0,G3234-VLOOKUP(A3234-1&amp;B3234&amp;C3234&amp;E3234,$F$2:$G$7561,2,FALSE))</f>
        <v>0</v>
      </c>
      <c r="J3234" s="3">
        <f>IF(A3234='Enheter, modell og år'!$F$2-1,0,VLOOKUP(A3234-1&amp;B3234&amp;C3234&amp;E3234,$F$2:$G$7561,2,FALSE))</f>
        <v>0</v>
      </c>
    </row>
    <row r="3235" spans="1:10" x14ac:dyDescent="0.25">
      <c r="A3235">
        <f t="shared" ref="A3235:C3235" si="2740">A2695</f>
        <v>2025</v>
      </c>
      <c r="B3235" t="str">
        <f t="shared" si="2740"/>
        <v>VFM</v>
      </c>
      <c r="C3235">
        <f t="shared" si="2740"/>
        <v>0</v>
      </c>
      <c r="D3235">
        <f>IFERROR(VLOOKUP(C3235,'Enheter, modell og år'!$A$2:$B$31,2,FALSE),0)</f>
        <v>0</v>
      </c>
      <c r="E3235" t="str">
        <f>'Liste detaljert wide'!$I$1</f>
        <v>Total utdanningsinsentiv</v>
      </c>
      <c r="F3235" t="str">
        <f t="shared" si="2708"/>
        <v>2025VFM0Total utdanningsinsentiv</v>
      </c>
      <c r="G3235" s="3">
        <f>'Liste detaljert wide'!I535</f>
        <v>0</v>
      </c>
      <c r="H3235" t="str">
        <f>VLOOKUP(E3235,Def!$B$2:$C$15,2,FALSE)</f>
        <v>Total utdanningsinsentiv</v>
      </c>
      <c r="I3235" s="3">
        <f>IF(A3235='Enheter, modell og år'!$F$2-1,0,G3235-VLOOKUP(A3235-1&amp;B3235&amp;C3235&amp;E3235,$F$2:$G$7561,2,FALSE))</f>
        <v>0</v>
      </c>
      <c r="J3235" s="3">
        <f>IF(A3235='Enheter, modell og år'!$F$2-1,0,VLOOKUP(A3235-1&amp;B3235&amp;C3235&amp;E3235,$F$2:$G$7561,2,FALSE))</f>
        <v>0</v>
      </c>
    </row>
    <row r="3236" spans="1:10" x14ac:dyDescent="0.25">
      <c r="A3236">
        <f t="shared" ref="A3236:C3236" si="2741">A2696</f>
        <v>2025</v>
      </c>
      <c r="B3236" t="str">
        <f t="shared" si="2741"/>
        <v>VFM</v>
      </c>
      <c r="C3236">
        <f t="shared" si="2741"/>
        <v>0</v>
      </c>
      <c r="D3236">
        <f>IFERROR(VLOOKUP(C3236,'Enheter, modell og år'!$A$2:$B$31,2,FALSE),0)</f>
        <v>0</v>
      </c>
      <c r="E3236" t="str">
        <f>'Liste detaljert wide'!$I$1</f>
        <v>Total utdanningsinsentiv</v>
      </c>
      <c r="F3236" t="str">
        <f t="shared" si="2708"/>
        <v>2025VFM0Total utdanningsinsentiv</v>
      </c>
      <c r="G3236" s="3">
        <f>'Liste detaljert wide'!I536</f>
        <v>0</v>
      </c>
      <c r="H3236" t="str">
        <f>VLOOKUP(E3236,Def!$B$2:$C$15,2,FALSE)</f>
        <v>Total utdanningsinsentiv</v>
      </c>
      <c r="I3236" s="3">
        <f>IF(A3236='Enheter, modell og år'!$F$2-1,0,G3236-VLOOKUP(A3236-1&amp;B3236&amp;C3236&amp;E3236,$F$2:$G$7561,2,FALSE))</f>
        <v>0</v>
      </c>
      <c r="J3236" s="3">
        <f>IF(A3236='Enheter, modell og år'!$F$2-1,0,VLOOKUP(A3236-1&amp;B3236&amp;C3236&amp;E3236,$F$2:$G$7561,2,FALSE))</f>
        <v>0</v>
      </c>
    </row>
    <row r="3237" spans="1:10" x14ac:dyDescent="0.25">
      <c r="A3237">
        <f t="shared" ref="A3237:C3237" si="2742">A2697</f>
        <v>2025</v>
      </c>
      <c r="B3237" t="str">
        <f t="shared" si="2742"/>
        <v>VFM</v>
      </c>
      <c r="C3237">
        <f t="shared" si="2742"/>
        <v>0</v>
      </c>
      <c r="D3237">
        <f>IFERROR(VLOOKUP(C3237,'Enheter, modell og år'!$A$2:$B$31,2,FALSE),0)</f>
        <v>0</v>
      </c>
      <c r="E3237" t="str">
        <f>'Liste detaljert wide'!$I$1</f>
        <v>Total utdanningsinsentiv</v>
      </c>
      <c r="F3237" t="str">
        <f t="shared" si="2708"/>
        <v>2025VFM0Total utdanningsinsentiv</v>
      </c>
      <c r="G3237" s="3">
        <f>'Liste detaljert wide'!I537</f>
        <v>0</v>
      </c>
      <c r="H3237" t="str">
        <f>VLOOKUP(E3237,Def!$B$2:$C$15,2,FALSE)</f>
        <v>Total utdanningsinsentiv</v>
      </c>
      <c r="I3237" s="3">
        <f>IF(A3237='Enheter, modell og år'!$F$2-1,0,G3237-VLOOKUP(A3237-1&amp;B3237&amp;C3237&amp;E3237,$F$2:$G$7561,2,FALSE))</f>
        <v>0</v>
      </c>
      <c r="J3237" s="3">
        <f>IF(A3237='Enheter, modell og år'!$F$2-1,0,VLOOKUP(A3237-1&amp;B3237&amp;C3237&amp;E3237,$F$2:$G$7561,2,FALSE))</f>
        <v>0</v>
      </c>
    </row>
    <row r="3238" spans="1:10" x14ac:dyDescent="0.25">
      <c r="A3238">
        <f t="shared" ref="A3238:C3238" si="2743">A2698</f>
        <v>2025</v>
      </c>
      <c r="B3238" t="str">
        <f t="shared" si="2743"/>
        <v>VFM</v>
      </c>
      <c r="C3238">
        <f t="shared" si="2743"/>
        <v>0</v>
      </c>
      <c r="D3238">
        <f>IFERROR(VLOOKUP(C3238,'Enheter, modell og år'!$A$2:$B$31,2,FALSE),0)</f>
        <v>0</v>
      </c>
      <c r="E3238" t="str">
        <f>'Liste detaljert wide'!$I$1</f>
        <v>Total utdanningsinsentiv</v>
      </c>
      <c r="F3238" t="str">
        <f t="shared" si="2708"/>
        <v>2025VFM0Total utdanningsinsentiv</v>
      </c>
      <c r="G3238" s="3">
        <f>'Liste detaljert wide'!I538</f>
        <v>0</v>
      </c>
      <c r="H3238" t="str">
        <f>VLOOKUP(E3238,Def!$B$2:$C$15,2,FALSE)</f>
        <v>Total utdanningsinsentiv</v>
      </c>
      <c r="I3238" s="3">
        <f>IF(A3238='Enheter, modell og år'!$F$2-1,0,G3238-VLOOKUP(A3238-1&amp;B3238&amp;C3238&amp;E3238,$F$2:$G$7561,2,FALSE))</f>
        <v>0</v>
      </c>
      <c r="J3238" s="3">
        <f>IF(A3238='Enheter, modell og år'!$F$2-1,0,VLOOKUP(A3238-1&amp;B3238&amp;C3238&amp;E3238,$F$2:$G$7561,2,FALSE))</f>
        <v>0</v>
      </c>
    </row>
    <row r="3239" spans="1:10" x14ac:dyDescent="0.25">
      <c r="A3239">
        <f t="shared" ref="A3239:C3239" si="2744">A2699</f>
        <v>2025</v>
      </c>
      <c r="B3239" t="str">
        <f t="shared" si="2744"/>
        <v>VFM</v>
      </c>
      <c r="C3239">
        <f t="shared" si="2744"/>
        <v>0</v>
      </c>
      <c r="D3239">
        <f>IFERROR(VLOOKUP(C3239,'Enheter, modell og år'!$A$2:$B$31,2,FALSE),0)</f>
        <v>0</v>
      </c>
      <c r="E3239" t="str">
        <f>'Liste detaljert wide'!$I$1</f>
        <v>Total utdanningsinsentiv</v>
      </c>
      <c r="F3239" t="str">
        <f t="shared" si="2708"/>
        <v>2025VFM0Total utdanningsinsentiv</v>
      </c>
      <c r="G3239" s="3">
        <f>'Liste detaljert wide'!I539</f>
        <v>0</v>
      </c>
      <c r="H3239" t="str">
        <f>VLOOKUP(E3239,Def!$B$2:$C$15,2,FALSE)</f>
        <v>Total utdanningsinsentiv</v>
      </c>
      <c r="I3239" s="3">
        <f>IF(A3239='Enheter, modell og år'!$F$2-1,0,G3239-VLOOKUP(A3239-1&amp;B3239&amp;C3239&amp;E3239,$F$2:$G$7561,2,FALSE))</f>
        <v>0</v>
      </c>
      <c r="J3239" s="3">
        <f>IF(A3239='Enheter, modell og år'!$F$2-1,0,VLOOKUP(A3239-1&amp;B3239&amp;C3239&amp;E3239,$F$2:$G$7561,2,FALSE))</f>
        <v>0</v>
      </c>
    </row>
    <row r="3240" spans="1:10" x14ac:dyDescent="0.25">
      <c r="A3240">
        <f t="shared" ref="A3240:C3240" si="2745">A2700</f>
        <v>2025</v>
      </c>
      <c r="B3240" t="str">
        <f t="shared" si="2745"/>
        <v>VFM</v>
      </c>
      <c r="C3240">
        <f t="shared" si="2745"/>
        <v>0</v>
      </c>
      <c r="D3240">
        <f>IFERROR(VLOOKUP(C3240,'Enheter, modell og år'!$A$2:$B$31,2,FALSE),0)</f>
        <v>0</v>
      </c>
      <c r="E3240" t="str">
        <f>'Liste detaljert wide'!$I$1</f>
        <v>Total utdanningsinsentiv</v>
      </c>
      <c r="F3240" t="str">
        <f t="shared" si="2708"/>
        <v>2025VFM0Total utdanningsinsentiv</v>
      </c>
      <c r="G3240" s="3">
        <f>'Liste detaljert wide'!I540</f>
        <v>0</v>
      </c>
      <c r="H3240" t="str">
        <f>VLOOKUP(E3240,Def!$B$2:$C$15,2,FALSE)</f>
        <v>Total utdanningsinsentiv</v>
      </c>
      <c r="I3240" s="3">
        <f>IF(A3240='Enheter, modell og år'!$F$2-1,0,G3240-VLOOKUP(A3240-1&amp;B3240&amp;C3240&amp;E3240,$F$2:$G$7561,2,FALSE))</f>
        <v>0</v>
      </c>
      <c r="J3240" s="3">
        <f>IF(A3240='Enheter, modell og år'!$F$2-1,0,VLOOKUP(A3240-1&amp;B3240&amp;C3240&amp;E3240,$F$2:$G$7561,2,FALSE))</f>
        <v>0</v>
      </c>
    </row>
    <row r="3241" spans="1:10" x14ac:dyDescent="0.25">
      <c r="A3241">
        <f t="shared" ref="A3241:C3242" si="2746">A2701</f>
        <v>2025</v>
      </c>
      <c r="B3241" t="str">
        <f t="shared" si="2746"/>
        <v>VFM</v>
      </c>
      <c r="C3241">
        <f t="shared" si="2746"/>
        <v>0</v>
      </c>
      <c r="D3241">
        <f>IFERROR(VLOOKUP(C3241,'Enheter, modell og år'!$A$2:$B$31,2,FALSE),0)</f>
        <v>0</v>
      </c>
      <c r="E3241" t="str">
        <f>'Liste detaljert wide'!$I$1</f>
        <v>Total utdanningsinsentiv</v>
      </c>
      <c r="F3241" t="str">
        <f t="shared" si="2708"/>
        <v>2025VFM0Total utdanningsinsentiv</v>
      </c>
      <c r="G3241" s="3">
        <f>'Liste detaljert wide'!I541</f>
        <v>0</v>
      </c>
      <c r="H3241" t="str">
        <f>VLOOKUP(E3241,Def!$B$2:$C$15,2,FALSE)</f>
        <v>Total utdanningsinsentiv</v>
      </c>
      <c r="I3241" s="3">
        <f>IF(A3241='Enheter, modell og år'!$F$2-1,0,G3241-VLOOKUP(A3241-1&amp;B3241&amp;C3241&amp;E3241,$F$2:$G$7561,2,FALSE))</f>
        <v>0</v>
      </c>
      <c r="J3241" s="3">
        <f>IF(A3241='Enheter, modell og år'!$F$2-1,0,VLOOKUP(A3241-1&amp;B3241&amp;C3241&amp;E3241,$F$2:$G$7561,2,FALSE))</f>
        <v>0</v>
      </c>
    </row>
    <row r="3242" spans="1:10" x14ac:dyDescent="0.25">
      <c r="A3242">
        <f t="shared" si="2746"/>
        <v>2017</v>
      </c>
      <c r="B3242" t="str">
        <f t="shared" si="2746"/>
        <v>RFM</v>
      </c>
      <c r="C3242">
        <f t="shared" si="2746"/>
        <v>0</v>
      </c>
      <c r="D3242">
        <f>IFERROR(VLOOKUP(C3242,'Enheter, modell og år'!$A$2:$B$31,2,FALSE),0)</f>
        <v>0</v>
      </c>
      <c r="E3242" t="str">
        <f>'Liste detaljert wide'!$J$1</f>
        <v>Avlagte doktorgrader</v>
      </c>
      <c r="F3242" t="str">
        <f t="shared" si="2708"/>
        <v>2017RFM0Avlagte doktorgrader</v>
      </c>
      <c r="G3242" s="3">
        <f>'Liste detaljert wide'!J2</f>
        <v>0</v>
      </c>
      <c r="H3242" t="str">
        <f>VLOOKUP(E3242,Def!$B$2:$C$15,2,FALSE)</f>
        <v>Forskningsinsentiv</v>
      </c>
      <c r="I3242" s="3">
        <f>IF(A3242='Enheter, modell og år'!$F$2-1,0,G3242-VLOOKUP(A3242-1&amp;B3242&amp;C3242&amp;E3242,$F$2:$G$7561,2,FALSE))</f>
        <v>0</v>
      </c>
      <c r="J3242" s="3">
        <f>IF(A3242='Enheter, modell og år'!$F$2-1,0,VLOOKUP(A3242-1&amp;B3242&amp;C3242&amp;E3242,$F$2:$G$7561,2,FALSE))</f>
        <v>0</v>
      </c>
    </row>
    <row r="3243" spans="1:10" x14ac:dyDescent="0.25">
      <c r="A3243">
        <f t="shared" ref="A3243:C3243" si="2747">A2703</f>
        <v>2017</v>
      </c>
      <c r="B3243" t="str">
        <f t="shared" si="2747"/>
        <v>RFM</v>
      </c>
      <c r="C3243">
        <f t="shared" si="2747"/>
        <v>0</v>
      </c>
      <c r="D3243">
        <f>IFERROR(VLOOKUP(C3243,'Enheter, modell og år'!$A$2:$B$31,2,FALSE),0)</f>
        <v>0</v>
      </c>
      <c r="E3243" t="str">
        <f>'Liste detaljert wide'!$J$1</f>
        <v>Avlagte doktorgrader</v>
      </c>
      <c r="F3243" t="str">
        <f t="shared" si="2708"/>
        <v>2017RFM0Avlagte doktorgrader</v>
      </c>
      <c r="G3243" s="3">
        <f>'Liste detaljert wide'!J3</f>
        <v>0</v>
      </c>
      <c r="H3243" t="str">
        <f>VLOOKUP(E3243,Def!$B$2:$C$15,2,FALSE)</f>
        <v>Forskningsinsentiv</v>
      </c>
      <c r="I3243" s="3">
        <f>IF(A3243='Enheter, modell og år'!$F$2-1,0,G3243-VLOOKUP(A3243-1&amp;B3243&amp;C3243&amp;E3243,$F$2:$G$7561,2,FALSE))</f>
        <v>0</v>
      </c>
      <c r="J3243" s="3">
        <f>IF(A3243='Enheter, modell og år'!$F$2-1,0,VLOOKUP(A3243-1&amp;B3243&amp;C3243&amp;E3243,$F$2:$G$7561,2,FALSE))</f>
        <v>0</v>
      </c>
    </row>
    <row r="3244" spans="1:10" x14ac:dyDescent="0.25">
      <c r="A3244">
        <f t="shared" ref="A3244:C3244" si="2748">A2704</f>
        <v>2017</v>
      </c>
      <c r="B3244" t="str">
        <f t="shared" si="2748"/>
        <v>RFM</v>
      </c>
      <c r="C3244">
        <f t="shared" si="2748"/>
        <v>0</v>
      </c>
      <c r="D3244">
        <f>IFERROR(VLOOKUP(C3244,'Enheter, modell og år'!$A$2:$B$31,2,FALSE),0)</f>
        <v>0</v>
      </c>
      <c r="E3244" t="str">
        <f>'Liste detaljert wide'!$J$1</f>
        <v>Avlagte doktorgrader</v>
      </c>
      <c r="F3244" t="str">
        <f t="shared" si="2708"/>
        <v>2017RFM0Avlagte doktorgrader</v>
      </c>
      <c r="G3244" s="3">
        <f>'Liste detaljert wide'!J4</f>
        <v>0</v>
      </c>
      <c r="H3244" t="str">
        <f>VLOOKUP(E3244,Def!$B$2:$C$15,2,FALSE)</f>
        <v>Forskningsinsentiv</v>
      </c>
      <c r="I3244" s="3">
        <f>IF(A3244='Enheter, modell og år'!$F$2-1,0,G3244-VLOOKUP(A3244-1&amp;B3244&amp;C3244&amp;E3244,$F$2:$G$7561,2,FALSE))</f>
        <v>0</v>
      </c>
      <c r="J3244" s="3">
        <f>IF(A3244='Enheter, modell og år'!$F$2-1,0,VLOOKUP(A3244-1&amp;B3244&amp;C3244&amp;E3244,$F$2:$G$7561,2,FALSE))</f>
        <v>0</v>
      </c>
    </row>
    <row r="3245" spans="1:10" x14ac:dyDescent="0.25">
      <c r="A3245">
        <f t="shared" ref="A3245:C3245" si="2749">A2705</f>
        <v>2017</v>
      </c>
      <c r="B3245" t="str">
        <f t="shared" si="2749"/>
        <v>RFM</v>
      </c>
      <c r="C3245">
        <f t="shared" si="2749"/>
        <v>0</v>
      </c>
      <c r="D3245">
        <f>IFERROR(VLOOKUP(C3245,'Enheter, modell og år'!$A$2:$B$31,2,FALSE),0)</f>
        <v>0</v>
      </c>
      <c r="E3245" t="str">
        <f>'Liste detaljert wide'!$J$1</f>
        <v>Avlagte doktorgrader</v>
      </c>
      <c r="F3245" t="str">
        <f t="shared" si="2708"/>
        <v>2017RFM0Avlagte doktorgrader</v>
      </c>
      <c r="G3245" s="3">
        <f>'Liste detaljert wide'!J5</f>
        <v>0</v>
      </c>
      <c r="H3245" t="str">
        <f>VLOOKUP(E3245,Def!$B$2:$C$15,2,FALSE)</f>
        <v>Forskningsinsentiv</v>
      </c>
      <c r="I3245" s="3">
        <f>IF(A3245='Enheter, modell og år'!$F$2-1,0,G3245-VLOOKUP(A3245-1&amp;B3245&amp;C3245&amp;E3245,$F$2:$G$7561,2,FALSE))</f>
        <v>0</v>
      </c>
      <c r="J3245" s="3">
        <f>IF(A3245='Enheter, modell og år'!$F$2-1,0,VLOOKUP(A3245-1&amp;B3245&amp;C3245&amp;E3245,$F$2:$G$7561,2,FALSE))</f>
        <v>0</v>
      </c>
    </row>
    <row r="3246" spans="1:10" x14ac:dyDescent="0.25">
      <c r="A3246">
        <f t="shared" ref="A3246:C3246" si="2750">A2706</f>
        <v>2017</v>
      </c>
      <c r="B3246" t="str">
        <f t="shared" si="2750"/>
        <v>RFM</v>
      </c>
      <c r="C3246">
        <f t="shared" si="2750"/>
        <v>0</v>
      </c>
      <c r="D3246">
        <f>IFERROR(VLOOKUP(C3246,'Enheter, modell og år'!$A$2:$B$31,2,FALSE),0)</f>
        <v>0</v>
      </c>
      <c r="E3246" t="str">
        <f>'Liste detaljert wide'!$J$1</f>
        <v>Avlagte doktorgrader</v>
      </c>
      <c r="F3246" t="str">
        <f t="shared" si="2708"/>
        <v>2017RFM0Avlagte doktorgrader</v>
      </c>
      <c r="G3246" s="3">
        <f>'Liste detaljert wide'!J6</f>
        <v>0</v>
      </c>
      <c r="H3246" t="str">
        <f>VLOOKUP(E3246,Def!$B$2:$C$15,2,FALSE)</f>
        <v>Forskningsinsentiv</v>
      </c>
      <c r="I3246" s="3">
        <f>IF(A3246='Enheter, modell og år'!$F$2-1,0,G3246-VLOOKUP(A3246-1&amp;B3246&amp;C3246&amp;E3246,$F$2:$G$7561,2,FALSE))</f>
        <v>0</v>
      </c>
      <c r="J3246" s="3">
        <f>IF(A3246='Enheter, modell og år'!$F$2-1,0,VLOOKUP(A3246-1&amp;B3246&amp;C3246&amp;E3246,$F$2:$G$7561,2,FALSE))</f>
        <v>0</v>
      </c>
    </row>
    <row r="3247" spans="1:10" x14ac:dyDescent="0.25">
      <c r="A3247">
        <f t="shared" ref="A3247:C3247" si="2751">A2707</f>
        <v>2017</v>
      </c>
      <c r="B3247" t="str">
        <f t="shared" si="2751"/>
        <v>RFM</v>
      </c>
      <c r="C3247">
        <f t="shared" si="2751"/>
        <v>0</v>
      </c>
      <c r="D3247">
        <f>IFERROR(VLOOKUP(C3247,'Enheter, modell og år'!$A$2:$B$31,2,FALSE),0)</f>
        <v>0</v>
      </c>
      <c r="E3247" t="str">
        <f>'Liste detaljert wide'!$J$1</f>
        <v>Avlagte doktorgrader</v>
      </c>
      <c r="F3247" t="str">
        <f t="shared" si="2708"/>
        <v>2017RFM0Avlagte doktorgrader</v>
      </c>
      <c r="G3247" s="3">
        <f>'Liste detaljert wide'!J7</f>
        <v>0</v>
      </c>
      <c r="H3247" t="str">
        <f>VLOOKUP(E3247,Def!$B$2:$C$15,2,FALSE)</f>
        <v>Forskningsinsentiv</v>
      </c>
      <c r="I3247" s="3">
        <f>IF(A3247='Enheter, modell og år'!$F$2-1,0,G3247-VLOOKUP(A3247-1&amp;B3247&amp;C3247&amp;E3247,$F$2:$G$7561,2,FALSE))</f>
        <v>0</v>
      </c>
      <c r="J3247" s="3">
        <f>IF(A3247='Enheter, modell og år'!$F$2-1,0,VLOOKUP(A3247-1&amp;B3247&amp;C3247&amp;E3247,$F$2:$G$7561,2,FALSE))</f>
        <v>0</v>
      </c>
    </row>
    <row r="3248" spans="1:10" x14ac:dyDescent="0.25">
      <c r="A3248">
        <f t="shared" ref="A3248:C3248" si="2752">A2708</f>
        <v>2017</v>
      </c>
      <c r="B3248" t="str">
        <f t="shared" si="2752"/>
        <v>RFM</v>
      </c>
      <c r="C3248">
        <f t="shared" si="2752"/>
        <v>0</v>
      </c>
      <c r="D3248">
        <f>IFERROR(VLOOKUP(C3248,'Enheter, modell og år'!$A$2:$B$31,2,FALSE),0)</f>
        <v>0</v>
      </c>
      <c r="E3248" t="str">
        <f>'Liste detaljert wide'!$J$1</f>
        <v>Avlagte doktorgrader</v>
      </c>
      <c r="F3248" t="str">
        <f t="shared" si="2708"/>
        <v>2017RFM0Avlagte doktorgrader</v>
      </c>
      <c r="G3248" s="3">
        <f>'Liste detaljert wide'!J8</f>
        <v>0</v>
      </c>
      <c r="H3248" t="str">
        <f>VLOOKUP(E3248,Def!$B$2:$C$15,2,FALSE)</f>
        <v>Forskningsinsentiv</v>
      </c>
      <c r="I3248" s="3">
        <f>IF(A3248='Enheter, modell og år'!$F$2-1,0,G3248-VLOOKUP(A3248-1&amp;B3248&amp;C3248&amp;E3248,$F$2:$G$7561,2,FALSE))</f>
        <v>0</v>
      </c>
      <c r="J3248" s="3">
        <f>IF(A3248='Enheter, modell og år'!$F$2-1,0,VLOOKUP(A3248-1&amp;B3248&amp;C3248&amp;E3248,$F$2:$G$7561,2,FALSE))</f>
        <v>0</v>
      </c>
    </row>
    <row r="3249" spans="1:10" x14ac:dyDescent="0.25">
      <c r="A3249">
        <f t="shared" ref="A3249:C3249" si="2753">A2709</f>
        <v>2017</v>
      </c>
      <c r="B3249" t="str">
        <f t="shared" si="2753"/>
        <v>RFM</v>
      </c>
      <c r="C3249">
        <f t="shared" si="2753"/>
        <v>0</v>
      </c>
      <c r="D3249">
        <f>IFERROR(VLOOKUP(C3249,'Enheter, modell og år'!$A$2:$B$31,2,FALSE),0)</f>
        <v>0</v>
      </c>
      <c r="E3249" t="str">
        <f>'Liste detaljert wide'!$J$1</f>
        <v>Avlagte doktorgrader</v>
      </c>
      <c r="F3249" t="str">
        <f t="shared" si="2708"/>
        <v>2017RFM0Avlagte doktorgrader</v>
      </c>
      <c r="G3249" s="3">
        <f>'Liste detaljert wide'!J9</f>
        <v>0</v>
      </c>
      <c r="H3249" t="str">
        <f>VLOOKUP(E3249,Def!$B$2:$C$15,2,FALSE)</f>
        <v>Forskningsinsentiv</v>
      </c>
      <c r="I3249" s="3">
        <f>IF(A3249='Enheter, modell og år'!$F$2-1,0,G3249-VLOOKUP(A3249-1&amp;B3249&amp;C3249&amp;E3249,$F$2:$G$7561,2,FALSE))</f>
        <v>0</v>
      </c>
      <c r="J3249" s="3">
        <f>IF(A3249='Enheter, modell og år'!$F$2-1,0,VLOOKUP(A3249-1&amp;B3249&amp;C3249&amp;E3249,$F$2:$G$7561,2,FALSE))</f>
        <v>0</v>
      </c>
    </row>
    <row r="3250" spans="1:10" x14ac:dyDescent="0.25">
      <c r="A3250">
        <f t="shared" ref="A3250:C3250" si="2754">A2710</f>
        <v>2017</v>
      </c>
      <c r="B3250" t="str">
        <f t="shared" si="2754"/>
        <v>RFM</v>
      </c>
      <c r="C3250">
        <f t="shared" si="2754"/>
        <v>0</v>
      </c>
      <c r="D3250">
        <f>IFERROR(VLOOKUP(C3250,'Enheter, modell og år'!$A$2:$B$31,2,FALSE),0)</f>
        <v>0</v>
      </c>
      <c r="E3250" t="str">
        <f>'Liste detaljert wide'!$J$1</f>
        <v>Avlagte doktorgrader</v>
      </c>
      <c r="F3250" t="str">
        <f t="shared" si="2708"/>
        <v>2017RFM0Avlagte doktorgrader</v>
      </c>
      <c r="G3250" s="3">
        <f>'Liste detaljert wide'!J10</f>
        <v>0</v>
      </c>
      <c r="H3250" t="str">
        <f>VLOOKUP(E3250,Def!$B$2:$C$15,2,FALSE)</f>
        <v>Forskningsinsentiv</v>
      </c>
      <c r="I3250" s="3">
        <f>IF(A3250='Enheter, modell og år'!$F$2-1,0,G3250-VLOOKUP(A3250-1&amp;B3250&amp;C3250&amp;E3250,$F$2:$G$7561,2,FALSE))</f>
        <v>0</v>
      </c>
      <c r="J3250" s="3">
        <f>IF(A3250='Enheter, modell og år'!$F$2-1,0,VLOOKUP(A3250-1&amp;B3250&amp;C3250&amp;E3250,$F$2:$G$7561,2,FALSE))</f>
        <v>0</v>
      </c>
    </row>
    <row r="3251" spans="1:10" x14ac:dyDescent="0.25">
      <c r="A3251">
        <f t="shared" ref="A3251:C3251" si="2755">A2711</f>
        <v>2017</v>
      </c>
      <c r="B3251" t="str">
        <f t="shared" si="2755"/>
        <v>RFM</v>
      </c>
      <c r="C3251">
        <f t="shared" si="2755"/>
        <v>0</v>
      </c>
      <c r="D3251">
        <f>IFERROR(VLOOKUP(C3251,'Enheter, modell og år'!$A$2:$B$31,2,FALSE),0)</f>
        <v>0</v>
      </c>
      <c r="E3251" t="str">
        <f>'Liste detaljert wide'!$J$1</f>
        <v>Avlagte doktorgrader</v>
      </c>
      <c r="F3251" t="str">
        <f t="shared" si="2708"/>
        <v>2017RFM0Avlagte doktorgrader</v>
      </c>
      <c r="G3251" s="3">
        <f>'Liste detaljert wide'!J11</f>
        <v>0</v>
      </c>
      <c r="H3251" t="str">
        <f>VLOOKUP(E3251,Def!$B$2:$C$15,2,FALSE)</f>
        <v>Forskningsinsentiv</v>
      </c>
      <c r="I3251" s="3">
        <f>IF(A3251='Enheter, modell og år'!$F$2-1,0,G3251-VLOOKUP(A3251-1&amp;B3251&amp;C3251&amp;E3251,$F$2:$G$7561,2,FALSE))</f>
        <v>0</v>
      </c>
      <c r="J3251" s="3">
        <f>IF(A3251='Enheter, modell og år'!$F$2-1,0,VLOOKUP(A3251-1&amp;B3251&amp;C3251&amp;E3251,$F$2:$G$7561,2,FALSE))</f>
        <v>0</v>
      </c>
    </row>
    <row r="3252" spans="1:10" x14ac:dyDescent="0.25">
      <c r="A3252">
        <f t="shared" ref="A3252:C3252" si="2756">A2712</f>
        <v>2017</v>
      </c>
      <c r="B3252" t="str">
        <f t="shared" si="2756"/>
        <v>RFM</v>
      </c>
      <c r="C3252">
        <f t="shared" si="2756"/>
        <v>0</v>
      </c>
      <c r="D3252">
        <f>IFERROR(VLOOKUP(C3252,'Enheter, modell og år'!$A$2:$B$31,2,FALSE),0)</f>
        <v>0</v>
      </c>
      <c r="E3252" t="str">
        <f>'Liste detaljert wide'!$J$1</f>
        <v>Avlagte doktorgrader</v>
      </c>
      <c r="F3252" t="str">
        <f t="shared" si="2708"/>
        <v>2017RFM0Avlagte doktorgrader</v>
      </c>
      <c r="G3252" s="3">
        <f>'Liste detaljert wide'!J12</f>
        <v>0</v>
      </c>
      <c r="H3252" t="str">
        <f>VLOOKUP(E3252,Def!$B$2:$C$15,2,FALSE)</f>
        <v>Forskningsinsentiv</v>
      </c>
      <c r="I3252" s="3">
        <f>IF(A3252='Enheter, modell og år'!$F$2-1,0,G3252-VLOOKUP(A3252-1&amp;B3252&amp;C3252&amp;E3252,$F$2:$G$7561,2,FALSE))</f>
        <v>0</v>
      </c>
      <c r="J3252" s="3">
        <f>IF(A3252='Enheter, modell og år'!$F$2-1,0,VLOOKUP(A3252-1&amp;B3252&amp;C3252&amp;E3252,$F$2:$G$7561,2,FALSE))</f>
        <v>0</v>
      </c>
    </row>
    <row r="3253" spans="1:10" x14ac:dyDescent="0.25">
      <c r="A3253">
        <f t="shared" ref="A3253:C3253" si="2757">A2713</f>
        <v>2017</v>
      </c>
      <c r="B3253" t="str">
        <f t="shared" si="2757"/>
        <v>RFM</v>
      </c>
      <c r="C3253">
        <f t="shared" si="2757"/>
        <v>0</v>
      </c>
      <c r="D3253">
        <f>IFERROR(VLOOKUP(C3253,'Enheter, modell og år'!$A$2:$B$31,2,FALSE),0)</f>
        <v>0</v>
      </c>
      <c r="E3253" t="str">
        <f>'Liste detaljert wide'!$J$1</f>
        <v>Avlagte doktorgrader</v>
      </c>
      <c r="F3253" t="str">
        <f t="shared" si="2708"/>
        <v>2017RFM0Avlagte doktorgrader</v>
      </c>
      <c r="G3253" s="3">
        <f>'Liste detaljert wide'!J13</f>
        <v>0</v>
      </c>
      <c r="H3253" t="str">
        <f>VLOOKUP(E3253,Def!$B$2:$C$15,2,FALSE)</f>
        <v>Forskningsinsentiv</v>
      </c>
      <c r="I3253" s="3">
        <f>IF(A3253='Enheter, modell og år'!$F$2-1,0,G3253-VLOOKUP(A3253-1&amp;B3253&amp;C3253&amp;E3253,$F$2:$G$7561,2,FALSE))</f>
        <v>0</v>
      </c>
      <c r="J3253" s="3">
        <f>IF(A3253='Enheter, modell og år'!$F$2-1,0,VLOOKUP(A3253-1&amp;B3253&amp;C3253&amp;E3253,$F$2:$G$7561,2,FALSE))</f>
        <v>0</v>
      </c>
    </row>
    <row r="3254" spans="1:10" x14ac:dyDescent="0.25">
      <c r="A3254">
        <f t="shared" ref="A3254:C3254" si="2758">A2714</f>
        <v>2017</v>
      </c>
      <c r="B3254" t="str">
        <f t="shared" si="2758"/>
        <v>RFM</v>
      </c>
      <c r="C3254">
        <f t="shared" si="2758"/>
        <v>0</v>
      </c>
      <c r="D3254">
        <f>IFERROR(VLOOKUP(C3254,'Enheter, modell og år'!$A$2:$B$31,2,FALSE),0)</f>
        <v>0</v>
      </c>
      <c r="E3254" t="str">
        <f>'Liste detaljert wide'!$J$1</f>
        <v>Avlagte doktorgrader</v>
      </c>
      <c r="F3254" t="str">
        <f t="shared" si="2708"/>
        <v>2017RFM0Avlagte doktorgrader</v>
      </c>
      <c r="G3254" s="3">
        <f>'Liste detaljert wide'!J14</f>
        <v>0</v>
      </c>
      <c r="H3254" t="str">
        <f>VLOOKUP(E3254,Def!$B$2:$C$15,2,FALSE)</f>
        <v>Forskningsinsentiv</v>
      </c>
      <c r="I3254" s="3">
        <f>IF(A3254='Enheter, modell og år'!$F$2-1,0,G3254-VLOOKUP(A3254-1&amp;B3254&amp;C3254&amp;E3254,$F$2:$G$7561,2,FALSE))</f>
        <v>0</v>
      </c>
      <c r="J3254" s="3">
        <f>IF(A3254='Enheter, modell og år'!$F$2-1,0,VLOOKUP(A3254-1&amp;B3254&amp;C3254&amp;E3254,$F$2:$G$7561,2,FALSE))</f>
        <v>0</v>
      </c>
    </row>
    <row r="3255" spans="1:10" x14ac:dyDescent="0.25">
      <c r="A3255">
        <f t="shared" ref="A3255:C3255" si="2759">A2715</f>
        <v>2017</v>
      </c>
      <c r="B3255" t="str">
        <f t="shared" si="2759"/>
        <v>RFM</v>
      </c>
      <c r="C3255">
        <f t="shared" si="2759"/>
        <v>0</v>
      </c>
      <c r="D3255">
        <f>IFERROR(VLOOKUP(C3255,'Enheter, modell og år'!$A$2:$B$31,2,FALSE),0)</f>
        <v>0</v>
      </c>
      <c r="E3255" t="str">
        <f>'Liste detaljert wide'!$J$1</f>
        <v>Avlagte doktorgrader</v>
      </c>
      <c r="F3255" t="str">
        <f t="shared" si="2708"/>
        <v>2017RFM0Avlagte doktorgrader</v>
      </c>
      <c r="G3255" s="3">
        <f>'Liste detaljert wide'!J15</f>
        <v>0</v>
      </c>
      <c r="H3255" t="str">
        <f>VLOOKUP(E3255,Def!$B$2:$C$15,2,FALSE)</f>
        <v>Forskningsinsentiv</v>
      </c>
      <c r="I3255" s="3">
        <f>IF(A3255='Enheter, modell og år'!$F$2-1,0,G3255-VLOOKUP(A3255-1&amp;B3255&amp;C3255&amp;E3255,$F$2:$G$7561,2,FALSE))</f>
        <v>0</v>
      </c>
      <c r="J3255" s="3">
        <f>IF(A3255='Enheter, modell og år'!$F$2-1,0,VLOOKUP(A3255-1&amp;B3255&amp;C3255&amp;E3255,$F$2:$G$7561,2,FALSE))</f>
        <v>0</v>
      </c>
    </row>
    <row r="3256" spans="1:10" x14ac:dyDescent="0.25">
      <c r="A3256">
        <f t="shared" ref="A3256:C3256" si="2760">A2716</f>
        <v>2017</v>
      </c>
      <c r="B3256" t="str">
        <f t="shared" si="2760"/>
        <v>RFM</v>
      </c>
      <c r="C3256">
        <f t="shared" si="2760"/>
        <v>0</v>
      </c>
      <c r="D3256">
        <f>IFERROR(VLOOKUP(C3256,'Enheter, modell og år'!$A$2:$B$31,2,FALSE),0)</f>
        <v>0</v>
      </c>
      <c r="E3256" t="str">
        <f>'Liste detaljert wide'!$J$1</f>
        <v>Avlagte doktorgrader</v>
      </c>
      <c r="F3256" t="str">
        <f t="shared" si="2708"/>
        <v>2017RFM0Avlagte doktorgrader</v>
      </c>
      <c r="G3256" s="3">
        <f>'Liste detaljert wide'!J16</f>
        <v>0</v>
      </c>
      <c r="H3256" t="str">
        <f>VLOOKUP(E3256,Def!$B$2:$C$15,2,FALSE)</f>
        <v>Forskningsinsentiv</v>
      </c>
      <c r="I3256" s="3">
        <f>IF(A3256='Enheter, modell og år'!$F$2-1,0,G3256-VLOOKUP(A3256-1&amp;B3256&amp;C3256&amp;E3256,$F$2:$G$7561,2,FALSE))</f>
        <v>0</v>
      </c>
      <c r="J3256" s="3">
        <f>IF(A3256='Enheter, modell og år'!$F$2-1,0,VLOOKUP(A3256-1&amp;B3256&amp;C3256&amp;E3256,$F$2:$G$7561,2,FALSE))</f>
        <v>0</v>
      </c>
    </row>
    <row r="3257" spans="1:10" x14ac:dyDescent="0.25">
      <c r="A3257">
        <f t="shared" ref="A3257:C3257" si="2761">A2717</f>
        <v>2017</v>
      </c>
      <c r="B3257" t="str">
        <f t="shared" si="2761"/>
        <v>RFM</v>
      </c>
      <c r="C3257">
        <f t="shared" si="2761"/>
        <v>0</v>
      </c>
      <c r="D3257">
        <f>IFERROR(VLOOKUP(C3257,'Enheter, modell og år'!$A$2:$B$31,2,FALSE),0)</f>
        <v>0</v>
      </c>
      <c r="E3257" t="str">
        <f>'Liste detaljert wide'!$J$1</f>
        <v>Avlagte doktorgrader</v>
      </c>
      <c r="F3257" t="str">
        <f t="shared" si="2708"/>
        <v>2017RFM0Avlagte doktorgrader</v>
      </c>
      <c r="G3257" s="3">
        <f>'Liste detaljert wide'!J17</f>
        <v>0</v>
      </c>
      <c r="H3257" t="str">
        <f>VLOOKUP(E3257,Def!$B$2:$C$15,2,FALSE)</f>
        <v>Forskningsinsentiv</v>
      </c>
      <c r="I3257" s="3">
        <f>IF(A3257='Enheter, modell og år'!$F$2-1,0,G3257-VLOOKUP(A3257-1&amp;B3257&amp;C3257&amp;E3257,$F$2:$G$7561,2,FALSE))</f>
        <v>0</v>
      </c>
      <c r="J3257" s="3">
        <f>IF(A3257='Enheter, modell og år'!$F$2-1,0,VLOOKUP(A3257-1&amp;B3257&amp;C3257&amp;E3257,$F$2:$G$7561,2,FALSE))</f>
        <v>0</v>
      </c>
    </row>
    <row r="3258" spans="1:10" x14ac:dyDescent="0.25">
      <c r="A3258">
        <f t="shared" ref="A3258:C3258" si="2762">A2718</f>
        <v>2017</v>
      </c>
      <c r="B3258" t="str">
        <f t="shared" si="2762"/>
        <v>RFM</v>
      </c>
      <c r="C3258">
        <f t="shared" si="2762"/>
        <v>0</v>
      </c>
      <c r="D3258">
        <f>IFERROR(VLOOKUP(C3258,'Enheter, modell og år'!$A$2:$B$31,2,FALSE),0)</f>
        <v>0</v>
      </c>
      <c r="E3258" t="str">
        <f>'Liste detaljert wide'!$J$1</f>
        <v>Avlagte doktorgrader</v>
      </c>
      <c r="F3258" t="str">
        <f t="shared" si="2708"/>
        <v>2017RFM0Avlagte doktorgrader</v>
      </c>
      <c r="G3258" s="3">
        <f>'Liste detaljert wide'!J18</f>
        <v>0</v>
      </c>
      <c r="H3258" t="str">
        <f>VLOOKUP(E3258,Def!$B$2:$C$15,2,FALSE)</f>
        <v>Forskningsinsentiv</v>
      </c>
      <c r="I3258" s="3">
        <f>IF(A3258='Enheter, modell og år'!$F$2-1,0,G3258-VLOOKUP(A3258-1&amp;B3258&amp;C3258&amp;E3258,$F$2:$G$7561,2,FALSE))</f>
        <v>0</v>
      </c>
      <c r="J3258" s="3">
        <f>IF(A3258='Enheter, modell og år'!$F$2-1,0,VLOOKUP(A3258-1&amp;B3258&amp;C3258&amp;E3258,$F$2:$G$7561,2,FALSE))</f>
        <v>0</v>
      </c>
    </row>
    <row r="3259" spans="1:10" x14ac:dyDescent="0.25">
      <c r="A3259">
        <f t="shared" ref="A3259:C3259" si="2763">A2719</f>
        <v>2017</v>
      </c>
      <c r="B3259" t="str">
        <f t="shared" si="2763"/>
        <v>RFM</v>
      </c>
      <c r="C3259">
        <f t="shared" si="2763"/>
        <v>0</v>
      </c>
      <c r="D3259">
        <f>IFERROR(VLOOKUP(C3259,'Enheter, modell og år'!$A$2:$B$31,2,FALSE),0)</f>
        <v>0</v>
      </c>
      <c r="E3259" t="str">
        <f>'Liste detaljert wide'!$J$1</f>
        <v>Avlagte doktorgrader</v>
      </c>
      <c r="F3259" t="str">
        <f t="shared" si="2708"/>
        <v>2017RFM0Avlagte doktorgrader</v>
      </c>
      <c r="G3259" s="3">
        <f>'Liste detaljert wide'!J19</f>
        <v>0</v>
      </c>
      <c r="H3259" t="str">
        <f>VLOOKUP(E3259,Def!$B$2:$C$15,2,FALSE)</f>
        <v>Forskningsinsentiv</v>
      </c>
      <c r="I3259" s="3">
        <f>IF(A3259='Enheter, modell og år'!$F$2-1,0,G3259-VLOOKUP(A3259-1&amp;B3259&amp;C3259&amp;E3259,$F$2:$G$7561,2,FALSE))</f>
        <v>0</v>
      </c>
      <c r="J3259" s="3">
        <f>IF(A3259='Enheter, modell og år'!$F$2-1,0,VLOOKUP(A3259-1&amp;B3259&amp;C3259&amp;E3259,$F$2:$G$7561,2,FALSE))</f>
        <v>0</v>
      </c>
    </row>
    <row r="3260" spans="1:10" x14ac:dyDescent="0.25">
      <c r="A3260">
        <f t="shared" ref="A3260:C3260" si="2764">A2720</f>
        <v>2017</v>
      </c>
      <c r="B3260" t="str">
        <f t="shared" si="2764"/>
        <v>RFM</v>
      </c>
      <c r="C3260">
        <f t="shared" si="2764"/>
        <v>0</v>
      </c>
      <c r="D3260">
        <f>IFERROR(VLOOKUP(C3260,'Enheter, modell og år'!$A$2:$B$31,2,FALSE),0)</f>
        <v>0</v>
      </c>
      <c r="E3260" t="str">
        <f>'Liste detaljert wide'!$J$1</f>
        <v>Avlagte doktorgrader</v>
      </c>
      <c r="F3260" t="str">
        <f t="shared" si="2708"/>
        <v>2017RFM0Avlagte doktorgrader</v>
      </c>
      <c r="G3260" s="3">
        <f>'Liste detaljert wide'!J20</f>
        <v>0</v>
      </c>
      <c r="H3260" t="str">
        <f>VLOOKUP(E3260,Def!$B$2:$C$15,2,FALSE)</f>
        <v>Forskningsinsentiv</v>
      </c>
      <c r="I3260" s="3">
        <f>IF(A3260='Enheter, modell og år'!$F$2-1,0,G3260-VLOOKUP(A3260-1&amp;B3260&amp;C3260&amp;E3260,$F$2:$G$7561,2,FALSE))</f>
        <v>0</v>
      </c>
      <c r="J3260" s="3">
        <f>IF(A3260='Enheter, modell og år'!$F$2-1,0,VLOOKUP(A3260-1&amp;B3260&amp;C3260&amp;E3260,$F$2:$G$7561,2,FALSE))</f>
        <v>0</v>
      </c>
    </row>
    <row r="3261" spans="1:10" x14ac:dyDescent="0.25">
      <c r="A3261">
        <f t="shared" ref="A3261:C3261" si="2765">A2721</f>
        <v>2017</v>
      </c>
      <c r="B3261" t="str">
        <f t="shared" si="2765"/>
        <v>RFM</v>
      </c>
      <c r="C3261">
        <f t="shared" si="2765"/>
        <v>0</v>
      </c>
      <c r="D3261">
        <f>IFERROR(VLOOKUP(C3261,'Enheter, modell og år'!$A$2:$B$31,2,FALSE),0)</f>
        <v>0</v>
      </c>
      <c r="E3261" t="str">
        <f>'Liste detaljert wide'!$J$1</f>
        <v>Avlagte doktorgrader</v>
      </c>
      <c r="F3261" t="str">
        <f t="shared" si="2708"/>
        <v>2017RFM0Avlagte doktorgrader</v>
      </c>
      <c r="G3261" s="3">
        <f>'Liste detaljert wide'!J21</f>
        <v>0</v>
      </c>
      <c r="H3261" t="str">
        <f>VLOOKUP(E3261,Def!$B$2:$C$15,2,FALSE)</f>
        <v>Forskningsinsentiv</v>
      </c>
      <c r="I3261" s="3">
        <f>IF(A3261='Enheter, modell og år'!$F$2-1,0,G3261-VLOOKUP(A3261-1&amp;B3261&amp;C3261&amp;E3261,$F$2:$G$7561,2,FALSE))</f>
        <v>0</v>
      </c>
      <c r="J3261" s="3">
        <f>IF(A3261='Enheter, modell og år'!$F$2-1,0,VLOOKUP(A3261-1&amp;B3261&amp;C3261&amp;E3261,$F$2:$G$7561,2,FALSE))</f>
        <v>0</v>
      </c>
    </row>
    <row r="3262" spans="1:10" x14ac:dyDescent="0.25">
      <c r="A3262">
        <f t="shared" ref="A3262:C3262" si="2766">A2722</f>
        <v>2017</v>
      </c>
      <c r="B3262" t="str">
        <f t="shared" si="2766"/>
        <v>RFM</v>
      </c>
      <c r="C3262">
        <f t="shared" si="2766"/>
        <v>0</v>
      </c>
      <c r="D3262">
        <f>IFERROR(VLOOKUP(C3262,'Enheter, modell og år'!$A$2:$B$31,2,FALSE),0)</f>
        <v>0</v>
      </c>
      <c r="E3262" t="str">
        <f>'Liste detaljert wide'!$J$1</f>
        <v>Avlagte doktorgrader</v>
      </c>
      <c r="F3262" t="str">
        <f t="shared" si="2708"/>
        <v>2017RFM0Avlagte doktorgrader</v>
      </c>
      <c r="G3262" s="3">
        <f>'Liste detaljert wide'!J22</f>
        <v>0</v>
      </c>
      <c r="H3262" t="str">
        <f>VLOOKUP(E3262,Def!$B$2:$C$15,2,FALSE)</f>
        <v>Forskningsinsentiv</v>
      </c>
      <c r="I3262" s="3">
        <f>IF(A3262='Enheter, modell og år'!$F$2-1,0,G3262-VLOOKUP(A3262-1&amp;B3262&amp;C3262&amp;E3262,$F$2:$G$7561,2,FALSE))</f>
        <v>0</v>
      </c>
      <c r="J3262" s="3">
        <f>IF(A3262='Enheter, modell og år'!$F$2-1,0,VLOOKUP(A3262-1&amp;B3262&amp;C3262&amp;E3262,$F$2:$G$7561,2,FALSE))</f>
        <v>0</v>
      </c>
    </row>
    <row r="3263" spans="1:10" x14ac:dyDescent="0.25">
      <c r="A3263">
        <f t="shared" ref="A3263:C3263" si="2767">A2723</f>
        <v>2017</v>
      </c>
      <c r="B3263" t="str">
        <f t="shared" si="2767"/>
        <v>RFM</v>
      </c>
      <c r="C3263">
        <f t="shared" si="2767"/>
        <v>0</v>
      </c>
      <c r="D3263">
        <f>IFERROR(VLOOKUP(C3263,'Enheter, modell og år'!$A$2:$B$31,2,FALSE),0)</f>
        <v>0</v>
      </c>
      <c r="E3263" t="str">
        <f>'Liste detaljert wide'!$J$1</f>
        <v>Avlagte doktorgrader</v>
      </c>
      <c r="F3263" t="str">
        <f t="shared" si="2708"/>
        <v>2017RFM0Avlagte doktorgrader</v>
      </c>
      <c r="G3263" s="3">
        <f>'Liste detaljert wide'!J23</f>
        <v>0</v>
      </c>
      <c r="H3263" t="str">
        <f>VLOOKUP(E3263,Def!$B$2:$C$15,2,FALSE)</f>
        <v>Forskningsinsentiv</v>
      </c>
      <c r="I3263" s="3">
        <f>IF(A3263='Enheter, modell og år'!$F$2-1,0,G3263-VLOOKUP(A3263-1&amp;B3263&amp;C3263&amp;E3263,$F$2:$G$7561,2,FALSE))</f>
        <v>0</v>
      </c>
      <c r="J3263" s="3">
        <f>IF(A3263='Enheter, modell og år'!$F$2-1,0,VLOOKUP(A3263-1&amp;B3263&amp;C3263&amp;E3263,$F$2:$G$7561,2,FALSE))</f>
        <v>0</v>
      </c>
    </row>
    <row r="3264" spans="1:10" x14ac:dyDescent="0.25">
      <c r="A3264">
        <f t="shared" ref="A3264:C3264" si="2768">A2724</f>
        <v>2017</v>
      </c>
      <c r="B3264" t="str">
        <f t="shared" si="2768"/>
        <v>RFM</v>
      </c>
      <c r="C3264">
        <f t="shared" si="2768"/>
        <v>0</v>
      </c>
      <c r="D3264">
        <f>IFERROR(VLOOKUP(C3264,'Enheter, modell og år'!$A$2:$B$31,2,FALSE),0)</f>
        <v>0</v>
      </c>
      <c r="E3264" t="str">
        <f>'Liste detaljert wide'!$J$1</f>
        <v>Avlagte doktorgrader</v>
      </c>
      <c r="F3264" t="str">
        <f t="shared" si="2708"/>
        <v>2017RFM0Avlagte doktorgrader</v>
      </c>
      <c r="G3264" s="3">
        <f>'Liste detaljert wide'!J24</f>
        <v>0</v>
      </c>
      <c r="H3264" t="str">
        <f>VLOOKUP(E3264,Def!$B$2:$C$15,2,FALSE)</f>
        <v>Forskningsinsentiv</v>
      </c>
      <c r="I3264" s="3">
        <f>IF(A3264='Enheter, modell og år'!$F$2-1,0,G3264-VLOOKUP(A3264-1&amp;B3264&amp;C3264&amp;E3264,$F$2:$G$7561,2,FALSE))</f>
        <v>0</v>
      </c>
      <c r="J3264" s="3">
        <f>IF(A3264='Enheter, modell og år'!$F$2-1,0,VLOOKUP(A3264-1&amp;B3264&amp;C3264&amp;E3264,$F$2:$G$7561,2,FALSE))</f>
        <v>0</v>
      </c>
    </row>
    <row r="3265" spans="1:10" x14ac:dyDescent="0.25">
      <c r="A3265">
        <f t="shared" ref="A3265:C3265" si="2769">A2725</f>
        <v>2017</v>
      </c>
      <c r="B3265" t="str">
        <f t="shared" si="2769"/>
        <v>RFM</v>
      </c>
      <c r="C3265">
        <f t="shared" si="2769"/>
        <v>0</v>
      </c>
      <c r="D3265">
        <f>IFERROR(VLOOKUP(C3265,'Enheter, modell og år'!$A$2:$B$31,2,FALSE),0)</f>
        <v>0</v>
      </c>
      <c r="E3265" t="str">
        <f>'Liste detaljert wide'!$J$1</f>
        <v>Avlagte doktorgrader</v>
      </c>
      <c r="F3265" t="str">
        <f t="shared" si="2708"/>
        <v>2017RFM0Avlagte doktorgrader</v>
      </c>
      <c r="G3265" s="3">
        <f>'Liste detaljert wide'!J25</f>
        <v>0</v>
      </c>
      <c r="H3265" t="str">
        <f>VLOOKUP(E3265,Def!$B$2:$C$15,2,FALSE)</f>
        <v>Forskningsinsentiv</v>
      </c>
      <c r="I3265" s="3">
        <f>IF(A3265='Enheter, modell og år'!$F$2-1,0,G3265-VLOOKUP(A3265-1&amp;B3265&amp;C3265&amp;E3265,$F$2:$G$7561,2,FALSE))</f>
        <v>0</v>
      </c>
      <c r="J3265" s="3">
        <f>IF(A3265='Enheter, modell og år'!$F$2-1,0,VLOOKUP(A3265-1&amp;B3265&amp;C3265&amp;E3265,$F$2:$G$7561,2,FALSE))</f>
        <v>0</v>
      </c>
    </row>
    <row r="3266" spans="1:10" x14ac:dyDescent="0.25">
      <c r="A3266">
        <f t="shared" ref="A3266:C3266" si="2770">A2726</f>
        <v>2017</v>
      </c>
      <c r="B3266" t="str">
        <f t="shared" si="2770"/>
        <v>RFM</v>
      </c>
      <c r="C3266">
        <f t="shared" si="2770"/>
        <v>0</v>
      </c>
      <c r="D3266">
        <f>IFERROR(VLOOKUP(C3266,'Enheter, modell og år'!$A$2:$B$31,2,FALSE),0)</f>
        <v>0</v>
      </c>
      <c r="E3266" t="str">
        <f>'Liste detaljert wide'!$J$1</f>
        <v>Avlagte doktorgrader</v>
      </c>
      <c r="F3266" t="str">
        <f t="shared" si="2708"/>
        <v>2017RFM0Avlagte doktorgrader</v>
      </c>
      <c r="G3266" s="3">
        <f>'Liste detaljert wide'!J26</f>
        <v>0</v>
      </c>
      <c r="H3266" t="str">
        <f>VLOOKUP(E3266,Def!$B$2:$C$15,2,FALSE)</f>
        <v>Forskningsinsentiv</v>
      </c>
      <c r="I3266" s="3">
        <f>IF(A3266='Enheter, modell og år'!$F$2-1,0,G3266-VLOOKUP(A3266-1&amp;B3266&amp;C3266&amp;E3266,$F$2:$G$7561,2,FALSE))</f>
        <v>0</v>
      </c>
      <c r="J3266" s="3">
        <f>IF(A3266='Enheter, modell og år'!$F$2-1,0,VLOOKUP(A3266-1&amp;B3266&amp;C3266&amp;E3266,$F$2:$G$7561,2,FALSE))</f>
        <v>0</v>
      </c>
    </row>
    <row r="3267" spans="1:10" x14ac:dyDescent="0.25">
      <c r="A3267">
        <f t="shared" ref="A3267:C3267" si="2771">A2727</f>
        <v>2017</v>
      </c>
      <c r="B3267" t="str">
        <f t="shared" si="2771"/>
        <v>RFM</v>
      </c>
      <c r="C3267">
        <f t="shared" si="2771"/>
        <v>0</v>
      </c>
      <c r="D3267">
        <f>IFERROR(VLOOKUP(C3267,'Enheter, modell og år'!$A$2:$B$31,2,FALSE),0)</f>
        <v>0</v>
      </c>
      <c r="E3267" t="str">
        <f>'Liste detaljert wide'!$J$1</f>
        <v>Avlagte doktorgrader</v>
      </c>
      <c r="F3267" t="str">
        <f t="shared" ref="F3267:F3330" si="2772">A3267&amp;B3267&amp;C3267&amp;E3267</f>
        <v>2017RFM0Avlagte doktorgrader</v>
      </c>
      <c r="G3267" s="3">
        <f>'Liste detaljert wide'!J27</f>
        <v>0</v>
      </c>
      <c r="H3267" t="str">
        <f>VLOOKUP(E3267,Def!$B$2:$C$15,2,FALSE)</f>
        <v>Forskningsinsentiv</v>
      </c>
      <c r="I3267" s="3">
        <f>IF(A3267='Enheter, modell og år'!$F$2-1,0,G3267-VLOOKUP(A3267-1&amp;B3267&amp;C3267&amp;E3267,$F$2:$G$7561,2,FALSE))</f>
        <v>0</v>
      </c>
      <c r="J3267" s="3">
        <f>IF(A3267='Enheter, modell og år'!$F$2-1,0,VLOOKUP(A3267-1&amp;B3267&amp;C3267&amp;E3267,$F$2:$G$7561,2,FALSE))</f>
        <v>0</v>
      </c>
    </row>
    <row r="3268" spans="1:10" x14ac:dyDescent="0.25">
      <c r="A3268">
        <f t="shared" ref="A3268:C3268" si="2773">A2728</f>
        <v>2017</v>
      </c>
      <c r="B3268" t="str">
        <f t="shared" si="2773"/>
        <v>RFM</v>
      </c>
      <c r="C3268">
        <f t="shared" si="2773"/>
        <v>0</v>
      </c>
      <c r="D3268">
        <f>IFERROR(VLOOKUP(C3268,'Enheter, modell og år'!$A$2:$B$31,2,FALSE),0)</f>
        <v>0</v>
      </c>
      <c r="E3268" t="str">
        <f>'Liste detaljert wide'!$J$1</f>
        <v>Avlagte doktorgrader</v>
      </c>
      <c r="F3268" t="str">
        <f t="shared" si="2772"/>
        <v>2017RFM0Avlagte doktorgrader</v>
      </c>
      <c r="G3268" s="3">
        <f>'Liste detaljert wide'!J28</f>
        <v>0</v>
      </c>
      <c r="H3268" t="str">
        <f>VLOOKUP(E3268,Def!$B$2:$C$15,2,FALSE)</f>
        <v>Forskningsinsentiv</v>
      </c>
      <c r="I3268" s="3">
        <f>IF(A3268='Enheter, modell og år'!$F$2-1,0,G3268-VLOOKUP(A3268-1&amp;B3268&amp;C3268&amp;E3268,$F$2:$G$7561,2,FALSE))</f>
        <v>0</v>
      </c>
      <c r="J3268" s="3">
        <f>IF(A3268='Enheter, modell og år'!$F$2-1,0,VLOOKUP(A3268-1&amp;B3268&amp;C3268&amp;E3268,$F$2:$G$7561,2,FALSE))</f>
        <v>0</v>
      </c>
    </row>
    <row r="3269" spans="1:10" x14ac:dyDescent="0.25">
      <c r="A3269">
        <f t="shared" ref="A3269:C3269" si="2774">A2729</f>
        <v>2017</v>
      </c>
      <c r="B3269" t="str">
        <f t="shared" si="2774"/>
        <v>RFM</v>
      </c>
      <c r="C3269">
        <f t="shared" si="2774"/>
        <v>0</v>
      </c>
      <c r="D3269">
        <f>IFERROR(VLOOKUP(C3269,'Enheter, modell og år'!$A$2:$B$31,2,FALSE),0)</f>
        <v>0</v>
      </c>
      <c r="E3269" t="str">
        <f>'Liste detaljert wide'!$J$1</f>
        <v>Avlagte doktorgrader</v>
      </c>
      <c r="F3269" t="str">
        <f t="shared" si="2772"/>
        <v>2017RFM0Avlagte doktorgrader</v>
      </c>
      <c r="G3269" s="3">
        <f>'Liste detaljert wide'!J29</f>
        <v>0</v>
      </c>
      <c r="H3269" t="str">
        <f>VLOOKUP(E3269,Def!$B$2:$C$15,2,FALSE)</f>
        <v>Forskningsinsentiv</v>
      </c>
      <c r="I3269" s="3">
        <f>IF(A3269='Enheter, modell og år'!$F$2-1,0,G3269-VLOOKUP(A3269-1&amp;B3269&amp;C3269&amp;E3269,$F$2:$G$7561,2,FALSE))</f>
        <v>0</v>
      </c>
      <c r="J3269" s="3">
        <f>IF(A3269='Enheter, modell og år'!$F$2-1,0,VLOOKUP(A3269-1&amp;B3269&amp;C3269&amp;E3269,$F$2:$G$7561,2,FALSE))</f>
        <v>0</v>
      </c>
    </row>
    <row r="3270" spans="1:10" x14ac:dyDescent="0.25">
      <c r="A3270">
        <f t="shared" ref="A3270:C3270" si="2775">A2730</f>
        <v>2017</v>
      </c>
      <c r="B3270" t="str">
        <f t="shared" si="2775"/>
        <v>RFM</v>
      </c>
      <c r="C3270">
        <f t="shared" si="2775"/>
        <v>0</v>
      </c>
      <c r="D3270">
        <f>IFERROR(VLOOKUP(C3270,'Enheter, modell og år'!$A$2:$B$31,2,FALSE),0)</f>
        <v>0</v>
      </c>
      <c r="E3270" t="str">
        <f>'Liste detaljert wide'!$J$1</f>
        <v>Avlagte doktorgrader</v>
      </c>
      <c r="F3270" t="str">
        <f t="shared" si="2772"/>
        <v>2017RFM0Avlagte doktorgrader</v>
      </c>
      <c r="G3270" s="3">
        <f>'Liste detaljert wide'!J30</f>
        <v>0</v>
      </c>
      <c r="H3270" t="str">
        <f>VLOOKUP(E3270,Def!$B$2:$C$15,2,FALSE)</f>
        <v>Forskningsinsentiv</v>
      </c>
      <c r="I3270" s="3">
        <f>IF(A3270='Enheter, modell og år'!$F$2-1,0,G3270-VLOOKUP(A3270-1&amp;B3270&amp;C3270&amp;E3270,$F$2:$G$7561,2,FALSE))</f>
        <v>0</v>
      </c>
      <c r="J3270" s="3">
        <f>IF(A3270='Enheter, modell og år'!$F$2-1,0,VLOOKUP(A3270-1&amp;B3270&amp;C3270&amp;E3270,$F$2:$G$7561,2,FALSE))</f>
        <v>0</v>
      </c>
    </row>
    <row r="3271" spans="1:10" x14ac:dyDescent="0.25">
      <c r="A3271">
        <f t="shared" ref="A3271:C3271" si="2776">A2731</f>
        <v>2017</v>
      </c>
      <c r="B3271" t="str">
        <f t="shared" si="2776"/>
        <v>RFM</v>
      </c>
      <c r="C3271">
        <f t="shared" si="2776"/>
        <v>0</v>
      </c>
      <c r="D3271">
        <f>IFERROR(VLOOKUP(C3271,'Enheter, modell og år'!$A$2:$B$31,2,FALSE),0)</f>
        <v>0</v>
      </c>
      <c r="E3271" t="str">
        <f>'Liste detaljert wide'!$J$1</f>
        <v>Avlagte doktorgrader</v>
      </c>
      <c r="F3271" t="str">
        <f t="shared" si="2772"/>
        <v>2017RFM0Avlagte doktorgrader</v>
      </c>
      <c r="G3271" s="3">
        <f>'Liste detaljert wide'!J31</f>
        <v>0</v>
      </c>
      <c r="H3271" t="str">
        <f>VLOOKUP(E3271,Def!$B$2:$C$15,2,FALSE)</f>
        <v>Forskningsinsentiv</v>
      </c>
      <c r="I3271" s="3">
        <f>IF(A3271='Enheter, modell og år'!$F$2-1,0,G3271-VLOOKUP(A3271-1&amp;B3271&amp;C3271&amp;E3271,$F$2:$G$7561,2,FALSE))</f>
        <v>0</v>
      </c>
      <c r="J3271" s="3">
        <f>IF(A3271='Enheter, modell og år'!$F$2-1,0,VLOOKUP(A3271-1&amp;B3271&amp;C3271&amp;E3271,$F$2:$G$7561,2,FALSE))</f>
        <v>0</v>
      </c>
    </row>
    <row r="3272" spans="1:10" x14ac:dyDescent="0.25">
      <c r="A3272">
        <f t="shared" ref="A3272:C3272" si="2777">A2732</f>
        <v>2018</v>
      </c>
      <c r="B3272" t="str">
        <f t="shared" si="2777"/>
        <v>RFM</v>
      </c>
      <c r="C3272">
        <f t="shared" si="2777"/>
        <v>0</v>
      </c>
      <c r="D3272">
        <f>IFERROR(VLOOKUP(C3272,'Enheter, modell og år'!$A$2:$B$31,2,FALSE),0)</f>
        <v>0</v>
      </c>
      <c r="E3272" t="str">
        <f>'Liste detaljert wide'!$J$1</f>
        <v>Avlagte doktorgrader</v>
      </c>
      <c r="F3272" t="str">
        <f t="shared" si="2772"/>
        <v>2018RFM0Avlagte doktorgrader</v>
      </c>
      <c r="G3272" s="3">
        <f>'Liste detaljert wide'!J32</f>
        <v>0</v>
      </c>
      <c r="H3272" t="str">
        <f>VLOOKUP(E3272,Def!$B$2:$C$15,2,FALSE)</f>
        <v>Forskningsinsentiv</v>
      </c>
      <c r="I3272" s="3">
        <f>IF(A3272='Enheter, modell og år'!$F$2-1,0,G3272-VLOOKUP(A3272-1&amp;B3272&amp;C3272&amp;E3272,$F$2:$G$7561,2,FALSE))</f>
        <v>0</v>
      </c>
      <c r="J3272" s="3">
        <f>IF(A3272='Enheter, modell og år'!$F$2-1,0,VLOOKUP(A3272-1&amp;B3272&amp;C3272&amp;E3272,$F$2:$G$7561,2,FALSE))</f>
        <v>0</v>
      </c>
    </row>
    <row r="3273" spans="1:10" x14ac:dyDescent="0.25">
      <c r="A3273">
        <f t="shared" ref="A3273:C3273" si="2778">A2733</f>
        <v>2018</v>
      </c>
      <c r="B3273" t="str">
        <f t="shared" si="2778"/>
        <v>RFM</v>
      </c>
      <c r="C3273">
        <f t="shared" si="2778"/>
        <v>0</v>
      </c>
      <c r="D3273">
        <f>IFERROR(VLOOKUP(C3273,'Enheter, modell og år'!$A$2:$B$31,2,FALSE),0)</f>
        <v>0</v>
      </c>
      <c r="E3273" t="str">
        <f>'Liste detaljert wide'!$J$1</f>
        <v>Avlagte doktorgrader</v>
      </c>
      <c r="F3273" t="str">
        <f t="shared" si="2772"/>
        <v>2018RFM0Avlagte doktorgrader</v>
      </c>
      <c r="G3273" s="3">
        <f>'Liste detaljert wide'!J33</f>
        <v>0</v>
      </c>
      <c r="H3273" t="str">
        <f>VLOOKUP(E3273,Def!$B$2:$C$15,2,FALSE)</f>
        <v>Forskningsinsentiv</v>
      </c>
      <c r="I3273" s="3">
        <f>IF(A3273='Enheter, modell og år'!$F$2-1,0,G3273-VLOOKUP(A3273-1&amp;B3273&amp;C3273&amp;E3273,$F$2:$G$7561,2,FALSE))</f>
        <v>0</v>
      </c>
      <c r="J3273" s="3">
        <f>IF(A3273='Enheter, modell og år'!$F$2-1,0,VLOOKUP(A3273-1&amp;B3273&amp;C3273&amp;E3273,$F$2:$G$7561,2,FALSE))</f>
        <v>0</v>
      </c>
    </row>
    <row r="3274" spans="1:10" x14ac:dyDescent="0.25">
      <c r="A3274">
        <f t="shared" ref="A3274:C3274" si="2779">A2734</f>
        <v>2018</v>
      </c>
      <c r="B3274" t="str">
        <f t="shared" si="2779"/>
        <v>RFM</v>
      </c>
      <c r="C3274">
        <f t="shared" si="2779"/>
        <v>0</v>
      </c>
      <c r="D3274">
        <f>IFERROR(VLOOKUP(C3274,'Enheter, modell og år'!$A$2:$B$31,2,FALSE),0)</f>
        <v>0</v>
      </c>
      <c r="E3274" t="str">
        <f>'Liste detaljert wide'!$J$1</f>
        <v>Avlagte doktorgrader</v>
      </c>
      <c r="F3274" t="str">
        <f t="shared" si="2772"/>
        <v>2018RFM0Avlagte doktorgrader</v>
      </c>
      <c r="G3274" s="3">
        <f>'Liste detaljert wide'!J34</f>
        <v>0</v>
      </c>
      <c r="H3274" t="str">
        <f>VLOOKUP(E3274,Def!$B$2:$C$15,2,FALSE)</f>
        <v>Forskningsinsentiv</v>
      </c>
      <c r="I3274" s="3">
        <f>IF(A3274='Enheter, modell og år'!$F$2-1,0,G3274-VLOOKUP(A3274-1&amp;B3274&amp;C3274&amp;E3274,$F$2:$G$7561,2,FALSE))</f>
        <v>0</v>
      </c>
      <c r="J3274" s="3">
        <f>IF(A3274='Enheter, modell og år'!$F$2-1,0,VLOOKUP(A3274-1&amp;B3274&amp;C3274&amp;E3274,$F$2:$G$7561,2,FALSE))</f>
        <v>0</v>
      </c>
    </row>
    <row r="3275" spans="1:10" x14ac:dyDescent="0.25">
      <c r="A3275">
        <f t="shared" ref="A3275:C3275" si="2780">A2735</f>
        <v>2018</v>
      </c>
      <c r="B3275" t="str">
        <f t="shared" si="2780"/>
        <v>RFM</v>
      </c>
      <c r="C3275">
        <f t="shared" si="2780"/>
        <v>0</v>
      </c>
      <c r="D3275">
        <f>IFERROR(VLOOKUP(C3275,'Enheter, modell og år'!$A$2:$B$31,2,FALSE),0)</f>
        <v>0</v>
      </c>
      <c r="E3275" t="str">
        <f>'Liste detaljert wide'!$J$1</f>
        <v>Avlagte doktorgrader</v>
      </c>
      <c r="F3275" t="str">
        <f t="shared" si="2772"/>
        <v>2018RFM0Avlagte doktorgrader</v>
      </c>
      <c r="G3275" s="3">
        <f>'Liste detaljert wide'!J35</f>
        <v>0</v>
      </c>
      <c r="H3275" t="str">
        <f>VLOOKUP(E3275,Def!$B$2:$C$15,2,FALSE)</f>
        <v>Forskningsinsentiv</v>
      </c>
      <c r="I3275" s="3">
        <f>IF(A3275='Enheter, modell og år'!$F$2-1,0,G3275-VLOOKUP(A3275-1&amp;B3275&amp;C3275&amp;E3275,$F$2:$G$7561,2,FALSE))</f>
        <v>0</v>
      </c>
      <c r="J3275" s="3">
        <f>IF(A3275='Enheter, modell og år'!$F$2-1,0,VLOOKUP(A3275-1&amp;B3275&amp;C3275&amp;E3275,$F$2:$G$7561,2,FALSE))</f>
        <v>0</v>
      </c>
    </row>
    <row r="3276" spans="1:10" x14ac:dyDescent="0.25">
      <c r="A3276">
        <f t="shared" ref="A3276:C3276" si="2781">A2736</f>
        <v>2018</v>
      </c>
      <c r="B3276" t="str">
        <f t="shared" si="2781"/>
        <v>RFM</v>
      </c>
      <c r="C3276">
        <f t="shared" si="2781"/>
        <v>0</v>
      </c>
      <c r="D3276">
        <f>IFERROR(VLOOKUP(C3276,'Enheter, modell og år'!$A$2:$B$31,2,FALSE),0)</f>
        <v>0</v>
      </c>
      <c r="E3276" t="str">
        <f>'Liste detaljert wide'!$J$1</f>
        <v>Avlagte doktorgrader</v>
      </c>
      <c r="F3276" t="str">
        <f t="shared" si="2772"/>
        <v>2018RFM0Avlagte doktorgrader</v>
      </c>
      <c r="G3276" s="3">
        <f>'Liste detaljert wide'!J36</f>
        <v>0</v>
      </c>
      <c r="H3276" t="str">
        <f>VLOOKUP(E3276,Def!$B$2:$C$15,2,FALSE)</f>
        <v>Forskningsinsentiv</v>
      </c>
      <c r="I3276" s="3">
        <f>IF(A3276='Enheter, modell og år'!$F$2-1,0,G3276-VLOOKUP(A3276-1&amp;B3276&amp;C3276&amp;E3276,$F$2:$G$7561,2,FALSE))</f>
        <v>0</v>
      </c>
      <c r="J3276" s="3">
        <f>IF(A3276='Enheter, modell og år'!$F$2-1,0,VLOOKUP(A3276-1&amp;B3276&amp;C3276&amp;E3276,$F$2:$G$7561,2,FALSE))</f>
        <v>0</v>
      </c>
    </row>
    <row r="3277" spans="1:10" x14ac:dyDescent="0.25">
      <c r="A3277">
        <f t="shared" ref="A3277:C3277" si="2782">A2737</f>
        <v>2018</v>
      </c>
      <c r="B3277" t="str">
        <f t="shared" si="2782"/>
        <v>RFM</v>
      </c>
      <c r="C3277">
        <f t="shared" si="2782"/>
        <v>0</v>
      </c>
      <c r="D3277">
        <f>IFERROR(VLOOKUP(C3277,'Enheter, modell og år'!$A$2:$B$31,2,FALSE),0)</f>
        <v>0</v>
      </c>
      <c r="E3277" t="str">
        <f>'Liste detaljert wide'!$J$1</f>
        <v>Avlagte doktorgrader</v>
      </c>
      <c r="F3277" t="str">
        <f t="shared" si="2772"/>
        <v>2018RFM0Avlagte doktorgrader</v>
      </c>
      <c r="G3277" s="3">
        <f>'Liste detaljert wide'!J37</f>
        <v>0</v>
      </c>
      <c r="H3277" t="str">
        <f>VLOOKUP(E3277,Def!$B$2:$C$15,2,FALSE)</f>
        <v>Forskningsinsentiv</v>
      </c>
      <c r="I3277" s="3">
        <f>IF(A3277='Enheter, modell og år'!$F$2-1,0,G3277-VLOOKUP(A3277-1&amp;B3277&amp;C3277&amp;E3277,$F$2:$G$7561,2,FALSE))</f>
        <v>0</v>
      </c>
      <c r="J3277" s="3">
        <f>IF(A3277='Enheter, modell og år'!$F$2-1,0,VLOOKUP(A3277-1&amp;B3277&amp;C3277&amp;E3277,$F$2:$G$7561,2,FALSE))</f>
        <v>0</v>
      </c>
    </row>
    <row r="3278" spans="1:10" x14ac:dyDescent="0.25">
      <c r="A3278">
        <f t="shared" ref="A3278:C3278" si="2783">A2738</f>
        <v>2018</v>
      </c>
      <c r="B3278" t="str">
        <f t="shared" si="2783"/>
        <v>RFM</v>
      </c>
      <c r="C3278">
        <f t="shared" si="2783"/>
        <v>0</v>
      </c>
      <c r="D3278">
        <f>IFERROR(VLOOKUP(C3278,'Enheter, modell og år'!$A$2:$B$31,2,FALSE),0)</f>
        <v>0</v>
      </c>
      <c r="E3278" t="str">
        <f>'Liste detaljert wide'!$J$1</f>
        <v>Avlagte doktorgrader</v>
      </c>
      <c r="F3278" t="str">
        <f t="shared" si="2772"/>
        <v>2018RFM0Avlagte doktorgrader</v>
      </c>
      <c r="G3278" s="3">
        <f>'Liste detaljert wide'!J38</f>
        <v>0</v>
      </c>
      <c r="H3278" t="str">
        <f>VLOOKUP(E3278,Def!$B$2:$C$15,2,FALSE)</f>
        <v>Forskningsinsentiv</v>
      </c>
      <c r="I3278" s="3">
        <f>IF(A3278='Enheter, modell og år'!$F$2-1,0,G3278-VLOOKUP(A3278-1&amp;B3278&amp;C3278&amp;E3278,$F$2:$G$7561,2,FALSE))</f>
        <v>0</v>
      </c>
      <c r="J3278" s="3">
        <f>IF(A3278='Enheter, modell og år'!$F$2-1,0,VLOOKUP(A3278-1&amp;B3278&amp;C3278&amp;E3278,$F$2:$G$7561,2,FALSE))</f>
        <v>0</v>
      </c>
    </row>
    <row r="3279" spans="1:10" x14ac:dyDescent="0.25">
      <c r="A3279">
        <f t="shared" ref="A3279:C3279" si="2784">A2739</f>
        <v>2018</v>
      </c>
      <c r="B3279" t="str">
        <f t="shared" si="2784"/>
        <v>RFM</v>
      </c>
      <c r="C3279">
        <f t="shared" si="2784"/>
        <v>0</v>
      </c>
      <c r="D3279">
        <f>IFERROR(VLOOKUP(C3279,'Enheter, modell og år'!$A$2:$B$31,2,FALSE),0)</f>
        <v>0</v>
      </c>
      <c r="E3279" t="str">
        <f>'Liste detaljert wide'!$J$1</f>
        <v>Avlagte doktorgrader</v>
      </c>
      <c r="F3279" t="str">
        <f t="shared" si="2772"/>
        <v>2018RFM0Avlagte doktorgrader</v>
      </c>
      <c r="G3279" s="3">
        <f>'Liste detaljert wide'!J39</f>
        <v>0</v>
      </c>
      <c r="H3279" t="str">
        <f>VLOOKUP(E3279,Def!$B$2:$C$15,2,FALSE)</f>
        <v>Forskningsinsentiv</v>
      </c>
      <c r="I3279" s="3">
        <f>IF(A3279='Enheter, modell og år'!$F$2-1,0,G3279-VLOOKUP(A3279-1&amp;B3279&amp;C3279&amp;E3279,$F$2:$G$7561,2,FALSE))</f>
        <v>0</v>
      </c>
      <c r="J3279" s="3">
        <f>IF(A3279='Enheter, modell og år'!$F$2-1,0,VLOOKUP(A3279-1&amp;B3279&amp;C3279&amp;E3279,$F$2:$G$7561,2,FALSE))</f>
        <v>0</v>
      </c>
    </row>
    <row r="3280" spans="1:10" x14ac:dyDescent="0.25">
      <c r="A3280">
        <f t="shared" ref="A3280:C3280" si="2785">A2740</f>
        <v>2018</v>
      </c>
      <c r="B3280" t="str">
        <f t="shared" si="2785"/>
        <v>RFM</v>
      </c>
      <c r="C3280">
        <f t="shared" si="2785"/>
        <v>0</v>
      </c>
      <c r="D3280">
        <f>IFERROR(VLOOKUP(C3280,'Enheter, modell og år'!$A$2:$B$31,2,FALSE),0)</f>
        <v>0</v>
      </c>
      <c r="E3280" t="str">
        <f>'Liste detaljert wide'!$J$1</f>
        <v>Avlagte doktorgrader</v>
      </c>
      <c r="F3280" t="str">
        <f t="shared" si="2772"/>
        <v>2018RFM0Avlagte doktorgrader</v>
      </c>
      <c r="G3280" s="3">
        <f>'Liste detaljert wide'!J40</f>
        <v>0</v>
      </c>
      <c r="H3280" t="str">
        <f>VLOOKUP(E3280,Def!$B$2:$C$15,2,FALSE)</f>
        <v>Forskningsinsentiv</v>
      </c>
      <c r="I3280" s="3">
        <f>IF(A3280='Enheter, modell og år'!$F$2-1,0,G3280-VLOOKUP(A3280-1&amp;B3280&amp;C3280&amp;E3280,$F$2:$G$7561,2,FALSE))</f>
        <v>0</v>
      </c>
      <c r="J3280" s="3">
        <f>IF(A3280='Enheter, modell og år'!$F$2-1,0,VLOOKUP(A3280-1&amp;B3280&amp;C3280&amp;E3280,$F$2:$G$7561,2,FALSE))</f>
        <v>0</v>
      </c>
    </row>
    <row r="3281" spans="1:10" x14ac:dyDescent="0.25">
      <c r="A3281">
        <f t="shared" ref="A3281:C3281" si="2786">A2741</f>
        <v>2018</v>
      </c>
      <c r="B3281" t="str">
        <f t="shared" si="2786"/>
        <v>RFM</v>
      </c>
      <c r="C3281">
        <f t="shared" si="2786"/>
        <v>0</v>
      </c>
      <c r="D3281">
        <f>IFERROR(VLOOKUP(C3281,'Enheter, modell og år'!$A$2:$B$31,2,FALSE),0)</f>
        <v>0</v>
      </c>
      <c r="E3281" t="str">
        <f>'Liste detaljert wide'!$J$1</f>
        <v>Avlagte doktorgrader</v>
      </c>
      <c r="F3281" t="str">
        <f t="shared" si="2772"/>
        <v>2018RFM0Avlagte doktorgrader</v>
      </c>
      <c r="G3281" s="3">
        <f>'Liste detaljert wide'!J41</f>
        <v>0</v>
      </c>
      <c r="H3281" t="str">
        <f>VLOOKUP(E3281,Def!$B$2:$C$15,2,FALSE)</f>
        <v>Forskningsinsentiv</v>
      </c>
      <c r="I3281" s="3">
        <f>IF(A3281='Enheter, modell og år'!$F$2-1,0,G3281-VLOOKUP(A3281-1&amp;B3281&amp;C3281&amp;E3281,$F$2:$G$7561,2,FALSE))</f>
        <v>0</v>
      </c>
      <c r="J3281" s="3">
        <f>IF(A3281='Enheter, modell og år'!$F$2-1,0,VLOOKUP(A3281-1&amp;B3281&amp;C3281&amp;E3281,$F$2:$G$7561,2,FALSE))</f>
        <v>0</v>
      </c>
    </row>
    <row r="3282" spans="1:10" x14ac:dyDescent="0.25">
      <c r="A3282">
        <f t="shared" ref="A3282:C3282" si="2787">A2742</f>
        <v>2018</v>
      </c>
      <c r="B3282" t="str">
        <f t="shared" si="2787"/>
        <v>RFM</v>
      </c>
      <c r="C3282">
        <f t="shared" si="2787"/>
        <v>0</v>
      </c>
      <c r="D3282">
        <f>IFERROR(VLOOKUP(C3282,'Enheter, modell og år'!$A$2:$B$31,2,FALSE),0)</f>
        <v>0</v>
      </c>
      <c r="E3282" t="str">
        <f>'Liste detaljert wide'!$J$1</f>
        <v>Avlagte doktorgrader</v>
      </c>
      <c r="F3282" t="str">
        <f t="shared" si="2772"/>
        <v>2018RFM0Avlagte doktorgrader</v>
      </c>
      <c r="G3282" s="3">
        <f>'Liste detaljert wide'!J42</f>
        <v>0</v>
      </c>
      <c r="H3282" t="str">
        <f>VLOOKUP(E3282,Def!$B$2:$C$15,2,FALSE)</f>
        <v>Forskningsinsentiv</v>
      </c>
      <c r="I3282" s="3">
        <f>IF(A3282='Enheter, modell og år'!$F$2-1,0,G3282-VLOOKUP(A3282-1&amp;B3282&amp;C3282&amp;E3282,$F$2:$G$7561,2,FALSE))</f>
        <v>0</v>
      </c>
      <c r="J3282" s="3">
        <f>IF(A3282='Enheter, modell og år'!$F$2-1,0,VLOOKUP(A3282-1&amp;B3282&amp;C3282&amp;E3282,$F$2:$G$7561,2,FALSE))</f>
        <v>0</v>
      </c>
    </row>
    <row r="3283" spans="1:10" x14ac:dyDescent="0.25">
      <c r="A3283">
        <f t="shared" ref="A3283:C3283" si="2788">A2743</f>
        <v>2018</v>
      </c>
      <c r="B3283" t="str">
        <f t="shared" si="2788"/>
        <v>RFM</v>
      </c>
      <c r="C3283">
        <f t="shared" si="2788"/>
        <v>0</v>
      </c>
      <c r="D3283">
        <f>IFERROR(VLOOKUP(C3283,'Enheter, modell og år'!$A$2:$B$31,2,FALSE),0)</f>
        <v>0</v>
      </c>
      <c r="E3283" t="str">
        <f>'Liste detaljert wide'!$J$1</f>
        <v>Avlagte doktorgrader</v>
      </c>
      <c r="F3283" t="str">
        <f t="shared" si="2772"/>
        <v>2018RFM0Avlagte doktorgrader</v>
      </c>
      <c r="G3283" s="3">
        <f>'Liste detaljert wide'!J43</f>
        <v>0</v>
      </c>
      <c r="H3283" t="str">
        <f>VLOOKUP(E3283,Def!$B$2:$C$15,2,FALSE)</f>
        <v>Forskningsinsentiv</v>
      </c>
      <c r="I3283" s="3">
        <f>IF(A3283='Enheter, modell og år'!$F$2-1,0,G3283-VLOOKUP(A3283-1&amp;B3283&amp;C3283&amp;E3283,$F$2:$G$7561,2,FALSE))</f>
        <v>0</v>
      </c>
      <c r="J3283" s="3">
        <f>IF(A3283='Enheter, modell og år'!$F$2-1,0,VLOOKUP(A3283-1&amp;B3283&amp;C3283&amp;E3283,$F$2:$G$7561,2,FALSE))</f>
        <v>0</v>
      </c>
    </row>
    <row r="3284" spans="1:10" x14ac:dyDescent="0.25">
      <c r="A3284">
        <f t="shared" ref="A3284:C3284" si="2789">A2744</f>
        <v>2018</v>
      </c>
      <c r="B3284" t="str">
        <f t="shared" si="2789"/>
        <v>RFM</v>
      </c>
      <c r="C3284">
        <f t="shared" si="2789"/>
        <v>0</v>
      </c>
      <c r="D3284">
        <f>IFERROR(VLOOKUP(C3284,'Enheter, modell og år'!$A$2:$B$31,2,FALSE),0)</f>
        <v>0</v>
      </c>
      <c r="E3284" t="str">
        <f>'Liste detaljert wide'!$J$1</f>
        <v>Avlagte doktorgrader</v>
      </c>
      <c r="F3284" t="str">
        <f t="shared" si="2772"/>
        <v>2018RFM0Avlagte doktorgrader</v>
      </c>
      <c r="G3284" s="3">
        <f>'Liste detaljert wide'!J44</f>
        <v>0</v>
      </c>
      <c r="H3284" t="str">
        <f>VLOOKUP(E3284,Def!$B$2:$C$15,2,FALSE)</f>
        <v>Forskningsinsentiv</v>
      </c>
      <c r="I3284" s="3">
        <f>IF(A3284='Enheter, modell og år'!$F$2-1,0,G3284-VLOOKUP(A3284-1&amp;B3284&amp;C3284&amp;E3284,$F$2:$G$7561,2,FALSE))</f>
        <v>0</v>
      </c>
      <c r="J3284" s="3">
        <f>IF(A3284='Enheter, modell og år'!$F$2-1,0,VLOOKUP(A3284-1&amp;B3284&amp;C3284&amp;E3284,$F$2:$G$7561,2,FALSE))</f>
        <v>0</v>
      </c>
    </row>
    <row r="3285" spans="1:10" x14ac:dyDescent="0.25">
      <c r="A3285">
        <f t="shared" ref="A3285:C3285" si="2790">A2745</f>
        <v>2018</v>
      </c>
      <c r="B3285" t="str">
        <f t="shared" si="2790"/>
        <v>RFM</v>
      </c>
      <c r="C3285">
        <f t="shared" si="2790"/>
        <v>0</v>
      </c>
      <c r="D3285">
        <f>IFERROR(VLOOKUP(C3285,'Enheter, modell og år'!$A$2:$B$31,2,FALSE),0)</f>
        <v>0</v>
      </c>
      <c r="E3285" t="str">
        <f>'Liste detaljert wide'!$J$1</f>
        <v>Avlagte doktorgrader</v>
      </c>
      <c r="F3285" t="str">
        <f t="shared" si="2772"/>
        <v>2018RFM0Avlagte doktorgrader</v>
      </c>
      <c r="G3285" s="3">
        <f>'Liste detaljert wide'!J45</f>
        <v>0</v>
      </c>
      <c r="H3285" t="str">
        <f>VLOOKUP(E3285,Def!$B$2:$C$15,2,FALSE)</f>
        <v>Forskningsinsentiv</v>
      </c>
      <c r="I3285" s="3">
        <f>IF(A3285='Enheter, modell og år'!$F$2-1,0,G3285-VLOOKUP(A3285-1&amp;B3285&amp;C3285&amp;E3285,$F$2:$G$7561,2,FALSE))</f>
        <v>0</v>
      </c>
      <c r="J3285" s="3">
        <f>IF(A3285='Enheter, modell og år'!$F$2-1,0,VLOOKUP(A3285-1&amp;B3285&amp;C3285&amp;E3285,$F$2:$G$7561,2,FALSE))</f>
        <v>0</v>
      </c>
    </row>
    <row r="3286" spans="1:10" x14ac:dyDescent="0.25">
      <c r="A3286">
        <f t="shared" ref="A3286:C3286" si="2791">A2746</f>
        <v>2018</v>
      </c>
      <c r="B3286" t="str">
        <f t="shared" si="2791"/>
        <v>RFM</v>
      </c>
      <c r="C3286">
        <f t="shared" si="2791"/>
        <v>0</v>
      </c>
      <c r="D3286">
        <f>IFERROR(VLOOKUP(C3286,'Enheter, modell og år'!$A$2:$B$31,2,FALSE),0)</f>
        <v>0</v>
      </c>
      <c r="E3286" t="str">
        <f>'Liste detaljert wide'!$J$1</f>
        <v>Avlagte doktorgrader</v>
      </c>
      <c r="F3286" t="str">
        <f t="shared" si="2772"/>
        <v>2018RFM0Avlagte doktorgrader</v>
      </c>
      <c r="G3286" s="3">
        <f>'Liste detaljert wide'!J46</f>
        <v>0</v>
      </c>
      <c r="H3286" t="str">
        <f>VLOOKUP(E3286,Def!$B$2:$C$15,2,FALSE)</f>
        <v>Forskningsinsentiv</v>
      </c>
      <c r="I3286" s="3">
        <f>IF(A3286='Enheter, modell og år'!$F$2-1,0,G3286-VLOOKUP(A3286-1&amp;B3286&amp;C3286&amp;E3286,$F$2:$G$7561,2,FALSE))</f>
        <v>0</v>
      </c>
      <c r="J3286" s="3">
        <f>IF(A3286='Enheter, modell og år'!$F$2-1,0,VLOOKUP(A3286-1&amp;B3286&amp;C3286&amp;E3286,$F$2:$G$7561,2,FALSE))</f>
        <v>0</v>
      </c>
    </row>
    <row r="3287" spans="1:10" x14ac:dyDescent="0.25">
      <c r="A3287">
        <f t="shared" ref="A3287:C3287" si="2792">A2747</f>
        <v>2018</v>
      </c>
      <c r="B3287" t="str">
        <f t="shared" si="2792"/>
        <v>RFM</v>
      </c>
      <c r="C3287">
        <f t="shared" si="2792"/>
        <v>0</v>
      </c>
      <c r="D3287">
        <f>IFERROR(VLOOKUP(C3287,'Enheter, modell og år'!$A$2:$B$31,2,FALSE),0)</f>
        <v>0</v>
      </c>
      <c r="E3287" t="str">
        <f>'Liste detaljert wide'!$J$1</f>
        <v>Avlagte doktorgrader</v>
      </c>
      <c r="F3287" t="str">
        <f t="shared" si="2772"/>
        <v>2018RFM0Avlagte doktorgrader</v>
      </c>
      <c r="G3287" s="3">
        <f>'Liste detaljert wide'!J47</f>
        <v>0</v>
      </c>
      <c r="H3287" t="str">
        <f>VLOOKUP(E3287,Def!$B$2:$C$15,2,FALSE)</f>
        <v>Forskningsinsentiv</v>
      </c>
      <c r="I3287" s="3">
        <f>IF(A3287='Enheter, modell og år'!$F$2-1,0,G3287-VLOOKUP(A3287-1&amp;B3287&amp;C3287&amp;E3287,$F$2:$G$7561,2,FALSE))</f>
        <v>0</v>
      </c>
      <c r="J3287" s="3">
        <f>IF(A3287='Enheter, modell og år'!$F$2-1,0,VLOOKUP(A3287-1&amp;B3287&amp;C3287&amp;E3287,$F$2:$G$7561,2,FALSE))</f>
        <v>0</v>
      </c>
    </row>
    <row r="3288" spans="1:10" x14ac:dyDescent="0.25">
      <c r="A3288">
        <f t="shared" ref="A3288:C3288" si="2793">A2748</f>
        <v>2018</v>
      </c>
      <c r="B3288" t="str">
        <f t="shared" si="2793"/>
        <v>RFM</v>
      </c>
      <c r="C3288">
        <f t="shared" si="2793"/>
        <v>0</v>
      </c>
      <c r="D3288">
        <f>IFERROR(VLOOKUP(C3288,'Enheter, modell og år'!$A$2:$B$31,2,FALSE),0)</f>
        <v>0</v>
      </c>
      <c r="E3288" t="str">
        <f>'Liste detaljert wide'!$J$1</f>
        <v>Avlagte doktorgrader</v>
      </c>
      <c r="F3288" t="str">
        <f t="shared" si="2772"/>
        <v>2018RFM0Avlagte doktorgrader</v>
      </c>
      <c r="G3288" s="3">
        <f>'Liste detaljert wide'!J48</f>
        <v>0</v>
      </c>
      <c r="H3288" t="str">
        <f>VLOOKUP(E3288,Def!$B$2:$C$15,2,FALSE)</f>
        <v>Forskningsinsentiv</v>
      </c>
      <c r="I3288" s="3">
        <f>IF(A3288='Enheter, modell og år'!$F$2-1,0,G3288-VLOOKUP(A3288-1&amp;B3288&amp;C3288&amp;E3288,$F$2:$G$7561,2,FALSE))</f>
        <v>0</v>
      </c>
      <c r="J3288" s="3">
        <f>IF(A3288='Enheter, modell og år'!$F$2-1,0,VLOOKUP(A3288-1&amp;B3288&amp;C3288&amp;E3288,$F$2:$G$7561,2,FALSE))</f>
        <v>0</v>
      </c>
    </row>
    <row r="3289" spans="1:10" x14ac:dyDescent="0.25">
      <c r="A3289">
        <f t="shared" ref="A3289:C3289" si="2794">A2749</f>
        <v>2018</v>
      </c>
      <c r="B3289" t="str">
        <f t="shared" si="2794"/>
        <v>RFM</v>
      </c>
      <c r="C3289">
        <f t="shared" si="2794"/>
        <v>0</v>
      </c>
      <c r="D3289">
        <f>IFERROR(VLOOKUP(C3289,'Enheter, modell og år'!$A$2:$B$31,2,FALSE),0)</f>
        <v>0</v>
      </c>
      <c r="E3289" t="str">
        <f>'Liste detaljert wide'!$J$1</f>
        <v>Avlagte doktorgrader</v>
      </c>
      <c r="F3289" t="str">
        <f t="shared" si="2772"/>
        <v>2018RFM0Avlagte doktorgrader</v>
      </c>
      <c r="G3289" s="3">
        <f>'Liste detaljert wide'!J49</f>
        <v>0</v>
      </c>
      <c r="H3289" t="str">
        <f>VLOOKUP(E3289,Def!$B$2:$C$15,2,FALSE)</f>
        <v>Forskningsinsentiv</v>
      </c>
      <c r="I3289" s="3">
        <f>IF(A3289='Enheter, modell og år'!$F$2-1,0,G3289-VLOOKUP(A3289-1&amp;B3289&amp;C3289&amp;E3289,$F$2:$G$7561,2,FALSE))</f>
        <v>0</v>
      </c>
      <c r="J3289" s="3">
        <f>IF(A3289='Enheter, modell og år'!$F$2-1,0,VLOOKUP(A3289-1&amp;B3289&amp;C3289&amp;E3289,$F$2:$G$7561,2,FALSE))</f>
        <v>0</v>
      </c>
    </row>
    <row r="3290" spans="1:10" x14ac:dyDescent="0.25">
      <c r="A3290">
        <f t="shared" ref="A3290:C3290" si="2795">A2750</f>
        <v>2018</v>
      </c>
      <c r="B3290" t="str">
        <f t="shared" si="2795"/>
        <v>RFM</v>
      </c>
      <c r="C3290">
        <f t="shared" si="2795"/>
        <v>0</v>
      </c>
      <c r="D3290">
        <f>IFERROR(VLOOKUP(C3290,'Enheter, modell og år'!$A$2:$B$31,2,FALSE),0)</f>
        <v>0</v>
      </c>
      <c r="E3290" t="str">
        <f>'Liste detaljert wide'!$J$1</f>
        <v>Avlagte doktorgrader</v>
      </c>
      <c r="F3290" t="str">
        <f t="shared" si="2772"/>
        <v>2018RFM0Avlagte doktorgrader</v>
      </c>
      <c r="G3290" s="3">
        <f>'Liste detaljert wide'!J50</f>
        <v>0</v>
      </c>
      <c r="H3290" t="str">
        <f>VLOOKUP(E3290,Def!$B$2:$C$15,2,FALSE)</f>
        <v>Forskningsinsentiv</v>
      </c>
      <c r="I3290" s="3">
        <f>IF(A3290='Enheter, modell og år'!$F$2-1,0,G3290-VLOOKUP(A3290-1&amp;B3290&amp;C3290&amp;E3290,$F$2:$G$7561,2,FALSE))</f>
        <v>0</v>
      </c>
      <c r="J3290" s="3">
        <f>IF(A3290='Enheter, modell og år'!$F$2-1,0,VLOOKUP(A3290-1&amp;B3290&amp;C3290&amp;E3290,$F$2:$G$7561,2,FALSE))</f>
        <v>0</v>
      </c>
    </row>
    <row r="3291" spans="1:10" x14ac:dyDescent="0.25">
      <c r="A3291">
        <f t="shared" ref="A3291:C3291" si="2796">A2751</f>
        <v>2018</v>
      </c>
      <c r="B3291" t="str">
        <f t="shared" si="2796"/>
        <v>RFM</v>
      </c>
      <c r="C3291">
        <f t="shared" si="2796"/>
        <v>0</v>
      </c>
      <c r="D3291">
        <f>IFERROR(VLOOKUP(C3291,'Enheter, modell og år'!$A$2:$B$31,2,FALSE),0)</f>
        <v>0</v>
      </c>
      <c r="E3291" t="str">
        <f>'Liste detaljert wide'!$J$1</f>
        <v>Avlagte doktorgrader</v>
      </c>
      <c r="F3291" t="str">
        <f t="shared" si="2772"/>
        <v>2018RFM0Avlagte doktorgrader</v>
      </c>
      <c r="G3291" s="3">
        <f>'Liste detaljert wide'!J51</f>
        <v>0</v>
      </c>
      <c r="H3291" t="str">
        <f>VLOOKUP(E3291,Def!$B$2:$C$15,2,FALSE)</f>
        <v>Forskningsinsentiv</v>
      </c>
      <c r="I3291" s="3">
        <f>IF(A3291='Enheter, modell og år'!$F$2-1,0,G3291-VLOOKUP(A3291-1&amp;B3291&amp;C3291&amp;E3291,$F$2:$G$7561,2,FALSE))</f>
        <v>0</v>
      </c>
      <c r="J3291" s="3">
        <f>IF(A3291='Enheter, modell og år'!$F$2-1,0,VLOOKUP(A3291-1&amp;B3291&amp;C3291&amp;E3291,$F$2:$G$7561,2,FALSE))</f>
        <v>0</v>
      </c>
    </row>
    <row r="3292" spans="1:10" x14ac:dyDescent="0.25">
      <c r="A3292">
        <f t="shared" ref="A3292:C3292" si="2797">A2752</f>
        <v>2018</v>
      </c>
      <c r="B3292" t="str">
        <f t="shared" si="2797"/>
        <v>RFM</v>
      </c>
      <c r="C3292">
        <f t="shared" si="2797"/>
        <v>0</v>
      </c>
      <c r="D3292">
        <f>IFERROR(VLOOKUP(C3292,'Enheter, modell og år'!$A$2:$B$31,2,FALSE),0)</f>
        <v>0</v>
      </c>
      <c r="E3292" t="str">
        <f>'Liste detaljert wide'!$J$1</f>
        <v>Avlagte doktorgrader</v>
      </c>
      <c r="F3292" t="str">
        <f t="shared" si="2772"/>
        <v>2018RFM0Avlagte doktorgrader</v>
      </c>
      <c r="G3292" s="3">
        <f>'Liste detaljert wide'!J52</f>
        <v>0</v>
      </c>
      <c r="H3292" t="str">
        <f>VLOOKUP(E3292,Def!$B$2:$C$15,2,FALSE)</f>
        <v>Forskningsinsentiv</v>
      </c>
      <c r="I3292" s="3">
        <f>IF(A3292='Enheter, modell og år'!$F$2-1,0,G3292-VLOOKUP(A3292-1&amp;B3292&amp;C3292&amp;E3292,$F$2:$G$7561,2,FALSE))</f>
        <v>0</v>
      </c>
      <c r="J3292" s="3">
        <f>IF(A3292='Enheter, modell og år'!$F$2-1,0,VLOOKUP(A3292-1&amp;B3292&amp;C3292&amp;E3292,$F$2:$G$7561,2,FALSE))</f>
        <v>0</v>
      </c>
    </row>
    <row r="3293" spans="1:10" x14ac:dyDescent="0.25">
      <c r="A3293">
        <f t="shared" ref="A3293:C3293" si="2798">A2753</f>
        <v>2018</v>
      </c>
      <c r="B3293" t="str">
        <f t="shared" si="2798"/>
        <v>RFM</v>
      </c>
      <c r="C3293">
        <f t="shared" si="2798"/>
        <v>0</v>
      </c>
      <c r="D3293">
        <f>IFERROR(VLOOKUP(C3293,'Enheter, modell og år'!$A$2:$B$31,2,FALSE),0)</f>
        <v>0</v>
      </c>
      <c r="E3293" t="str">
        <f>'Liste detaljert wide'!$J$1</f>
        <v>Avlagte doktorgrader</v>
      </c>
      <c r="F3293" t="str">
        <f t="shared" si="2772"/>
        <v>2018RFM0Avlagte doktorgrader</v>
      </c>
      <c r="G3293" s="3">
        <f>'Liste detaljert wide'!J53</f>
        <v>0</v>
      </c>
      <c r="H3293" t="str">
        <f>VLOOKUP(E3293,Def!$B$2:$C$15,2,FALSE)</f>
        <v>Forskningsinsentiv</v>
      </c>
      <c r="I3293" s="3">
        <f>IF(A3293='Enheter, modell og år'!$F$2-1,0,G3293-VLOOKUP(A3293-1&amp;B3293&amp;C3293&amp;E3293,$F$2:$G$7561,2,FALSE))</f>
        <v>0</v>
      </c>
      <c r="J3293" s="3">
        <f>IF(A3293='Enheter, modell og år'!$F$2-1,0,VLOOKUP(A3293-1&amp;B3293&amp;C3293&amp;E3293,$F$2:$G$7561,2,FALSE))</f>
        <v>0</v>
      </c>
    </row>
    <row r="3294" spans="1:10" x14ac:dyDescent="0.25">
      <c r="A3294">
        <f t="shared" ref="A3294:C3294" si="2799">A2754</f>
        <v>2018</v>
      </c>
      <c r="B3294" t="str">
        <f t="shared" si="2799"/>
        <v>RFM</v>
      </c>
      <c r="C3294">
        <f t="shared" si="2799"/>
        <v>0</v>
      </c>
      <c r="D3294">
        <f>IFERROR(VLOOKUP(C3294,'Enheter, modell og år'!$A$2:$B$31,2,FALSE),0)</f>
        <v>0</v>
      </c>
      <c r="E3294" t="str">
        <f>'Liste detaljert wide'!$J$1</f>
        <v>Avlagte doktorgrader</v>
      </c>
      <c r="F3294" t="str">
        <f t="shared" si="2772"/>
        <v>2018RFM0Avlagte doktorgrader</v>
      </c>
      <c r="G3294" s="3">
        <f>'Liste detaljert wide'!J54</f>
        <v>0</v>
      </c>
      <c r="H3294" t="str">
        <f>VLOOKUP(E3294,Def!$B$2:$C$15,2,FALSE)</f>
        <v>Forskningsinsentiv</v>
      </c>
      <c r="I3294" s="3">
        <f>IF(A3294='Enheter, modell og år'!$F$2-1,0,G3294-VLOOKUP(A3294-1&amp;B3294&amp;C3294&amp;E3294,$F$2:$G$7561,2,FALSE))</f>
        <v>0</v>
      </c>
      <c r="J3294" s="3">
        <f>IF(A3294='Enheter, modell og år'!$F$2-1,0,VLOOKUP(A3294-1&amp;B3294&amp;C3294&amp;E3294,$F$2:$G$7561,2,FALSE))</f>
        <v>0</v>
      </c>
    </row>
    <row r="3295" spans="1:10" x14ac:dyDescent="0.25">
      <c r="A3295">
        <f t="shared" ref="A3295:C3295" si="2800">A2755</f>
        <v>2018</v>
      </c>
      <c r="B3295" t="str">
        <f t="shared" si="2800"/>
        <v>RFM</v>
      </c>
      <c r="C3295">
        <f t="shared" si="2800"/>
        <v>0</v>
      </c>
      <c r="D3295">
        <f>IFERROR(VLOOKUP(C3295,'Enheter, modell og år'!$A$2:$B$31,2,FALSE),0)</f>
        <v>0</v>
      </c>
      <c r="E3295" t="str">
        <f>'Liste detaljert wide'!$J$1</f>
        <v>Avlagte doktorgrader</v>
      </c>
      <c r="F3295" t="str">
        <f t="shared" si="2772"/>
        <v>2018RFM0Avlagte doktorgrader</v>
      </c>
      <c r="G3295" s="3">
        <f>'Liste detaljert wide'!J55</f>
        <v>0</v>
      </c>
      <c r="H3295" t="str">
        <f>VLOOKUP(E3295,Def!$B$2:$C$15,2,FALSE)</f>
        <v>Forskningsinsentiv</v>
      </c>
      <c r="I3295" s="3">
        <f>IF(A3295='Enheter, modell og år'!$F$2-1,0,G3295-VLOOKUP(A3295-1&amp;B3295&amp;C3295&amp;E3295,$F$2:$G$7561,2,FALSE))</f>
        <v>0</v>
      </c>
      <c r="J3295" s="3">
        <f>IF(A3295='Enheter, modell og år'!$F$2-1,0,VLOOKUP(A3295-1&amp;B3295&amp;C3295&amp;E3295,$F$2:$G$7561,2,FALSE))</f>
        <v>0</v>
      </c>
    </row>
    <row r="3296" spans="1:10" x14ac:dyDescent="0.25">
      <c r="A3296">
        <f t="shared" ref="A3296:C3296" si="2801">A2756</f>
        <v>2018</v>
      </c>
      <c r="B3296" t="str">
        <f t="shared" si="2801"/>
        <v>RFM</v>
      </c>
      <c r="C3296">
        <f t="shared" si="2801"/>
        <v>0</v>
      </c>
      <c r="D3296">
        <f>IFERROR(VLOOKUP(C3296,'Enheter, modell og år'!$A$2:$B$31,2,FALSE),0)</f>
        <v>0</v>
      </c>
      <c r="E3296" t="str">
        <f>'Liste detaljert wide'!$J$1</f>
        <v>Avlagte doktorgrader</v>
      </c>
      <c r="F3296" t="str">
        <f t="shared" si="2772"/>
        <v>2018RFM0Avlagte doktorgrader</v>
      </c>
      <c r="G3296" s="3">
        <f>'Liste detaljert wide'!J56</f>
        <v>0</v>
      </c>
      <c r="H3296" t="str">
        <f>VLOOKUP(E3296,Def!$B$2:$C$15,2,FALSE)</f>
        <v>Forskningsinsentiv</v>
      </c>
      <c r="I3296" s="3">
        <f>IF(A3296='Enheter, modell og år'!$F$2-1,0,G3296-VLOOKUP(A3296-1&amp;B3296&amp;C3296&amp;E3296,$F$2:$G$7561,2,FALSE))</f>
        <v>0</v>
      </c>
      <c r="J3296" s="3">
        <f>IF(A3296='Enheter, modell og år'!$F$2-1,0,VLOOKUP(A3296-1&amp;B3296&amp;C3296&amp;E3296,$F$2:$G$7561,2,FALSE))</f>
        <v>0</v>
      </c>
    </row>
    <row r="3297" spans="1:10" x14ac:dyDescent="0.25">
      <c r="A3297">
        <f t="shared" ref="A3297:C3297" si="2802">A2757</f>
        <v>2018</v>
      </c>
      <c r="B3297" t="str">
        <f t="shared" si="2802"/>
        <v>RFM</v>
      </c>
      <c r="C3297">
        <f t="shared" si="2802"/>
        <v>0</v>
      </c>
      <c r="D3297">
        <f>IFERROR(VLOOKUP(C3297,'Enheter, modell og år'!$A$2:$B$31,2,FALSE),0)</f>
        <v>0</v>
      </c>
      <c r="E3297" t="str">
        <f>'Liste detaljert wide'!$J$1</f>
        <v>Avlagte doktorgrader</v>
      </c>
      <c r="F3297" t="str">
        <f t="shared" si="2772"/>
        <v>2018RFM0Avlagte doktorgrader</v>
      </c>
      <c r="G3297" s="3">
        <f>'Liste detaljert wide'!J57</f>
        <v>0</v>
      </c>
      <c r="H3297" t="str">
        <f>VLOOKUP(E3297,Def!$B$2:$C$15,2,FALSE)</f>
        <v>Forskningsinsentiv</v>
      </c>
      <c r="I3297" s="3">
        <f>IF(A3297='Enheter, modell og år'!$F$2-1,0,G3297-VLOOKUP(A3297-1&amp;B3297&amp;C3297&amp;E3297,$F$2:$G$7561,2,FALSE))</f>
        <v>0</v>
      </c>
      <c r="J3297" s="3">
        <f>IF(A3297='Enheter, modell og år'!$F$2-1,0,VLOOKUP(A3297-1&amp;B3297&amp;C3297&amp;E3297,$F$2:$G$7561,2,FALSE))</f>
        <v>0</v>
      </c>
    </row>
    <row r="3298" spans="1:10" x14ac:dyDescent="0.25">
      <c r="A3298">
        <f t="shared" ref="A3298:C3298" si="2803">A2758</f>
        <v>2018</v>
      </c>
      <c r="B3298" t="str">
        <f t="shared" si="2803"/>
        <v>RFM</v>
      </c>
      <c r="C3298">
        <f t="shared" si="2803"/>
        <v>0</v>
      </c>
      <c r="D3298">
        <f>IFERROR(VLOOKUP(C3298,'Enheter, modell og år'!$A$2:$B$31,2,FALSE),0)</f>
        <v>0</v>
      </c>
      <c r="E3298" t="str">
        <f>'Liste detaljert wide'!$J$1</f>
        <v>Avlagte doktorgrader</v>
      </c>
      <c r="F3298" t="str">
        <f t="shared" si="2772"/>
        <v>2018RFM0Avlagte doktorgrader</v>
      </c>
      <c r="G3298" s="3">
        <f>'Liste detaljert wide'!J58</f>
        <v>0</v>
      </c>
      <c r="H3298" t="str">
        <f>VLOOKUP(E3298,Def!$B$2:$C$15,2,FALSE)</f>
        <v>Forskningsinsentiv</v>
      </c>
      <c r="I3298" s="3">
        <f>IF(A3298='Enheter, modell og år'!$F$2-1,0,G3298-VLOOKUP(A3298-1&amp;B3298&amp;C3298&amp;E3298,$F$2:$G$7561,2,FALSE))</f>
        <v>0</v>
      </c>
      <c r="J3298" s="3">
        <f>IF(A3298='Enheter, modell og år'!$F$2-1,0,VLOOKUP(A3298-1&amp;B3298&amp;C3298&amp;E3298,$F$2:$G$7561,2,FALSE))</f>
        <v>0</v>
      </c>
    </row>
    <row r="3299" spans="1:10" x14ac:dyDescent="0.25">
      <c r="A3299">
        <f t="shared" ref="A3299:C3299" si="2804">A2759</f>
        <v>2018</v>
      </c>
      <c r="B3299" t="str">
        <f t="shared" si="2804"/>
        <v>RFM</v>
      </c>
      <c r="C3299">
        <f t="shared" si="2804"/>
        <v>0</v>
      </c>
      <c r="D3299">
        <f>IFERROR(VLOOKUP(C3299,'Enheter, modell og år'!$A$2:$B$31,2,FALSE),0)</f>
        <v>0</v>
      </c>
      <c r="E3299" t="str">
        <f>'Liste detaljert wide'!$J$1</f>
        <v>Avlagte doktorgrader</v>
      </c>
      <c r="F3299" t="str">
        <f t="shared" si="2772"/>
        <v>2018RFM0Avlagte doktorgrader</v>
      </c>
      <c r="G3299" s="3">
        <f>'Liste detaljert wide'!J59</f>
        <v>0</v>
      </c>
      <c r="H3299" t="str">
        <f>VLOOKUP(E3299,Def!$B$2:$C$15,2,FALSE)</f>
        <v>Forskningsinsentiv</v>
      </c>
      <c r="I3299" s="3">
        <f>IF(A3299='Enheter, modell og år'!$F$2-1,0,G3299-VLOOKUP(A3299-1&amp;B3299&amp;C3299&amp;E3299,$F$2:$G$7561,2,FALSE))</f>
        <v>0</v>
      </c>
      <c r="J3299" s="3">
        <f>IF(A3299='Enheter, modell og år'!$F$2-1,0,VLOOKUP(A3299-1&amp;B3299&amp;C3299&amp;E3299,$F$2:$G$7561,2,FALSE))</f>
        <v>0</v>
      </c>
    </row>
    <row r="3300" spans="1:10" x14ac:dyDescent="0.25">
      <c r="A3300">
        <f t="shared" ref="A3300:C3300" si="2805">A2760</f>
        <v>2018</v>
      </c>
      <c r="B3300" t="str">
        <f t="shared" si="2805"/>
        <v>RFM</v>
      </c>
      <c r="C3300">
        <f t="shared" si="2805"/>
        <v>0</v>
      </c>
      <c r="D3300">
        <f>IFERROR(VLOOKUP(C3300,'Enheter, modell og år'!$A$2:$B$31,2,FALSE),0)</f>
        <v>0</v>
      </c>
      <c r="E3300" t="str">
        <f>'Liste detaljert wide'!$J$1</f>
        <v>Avlagte doktorgrader</v>
      </c>
      <c r="F3300" t="str">
        <f t="shared" si="2772"/>
        <v>2018RFM0Avlagte doktorgrader</v>
      </c>
      <c r="G3300" s="3">
        <f>'Liste detaljert wide'!J60</f>
        <v>0</v>
      </c>
      <c r="H3300" t="str">
        <f>VLOOKUP(E3300,Def!$B$2:$C$15,2,FALSE)</f>
        <v>Forskningsinsentiv</v>
      </c>
      <c r="I3300" s="3">
        <f>IF(A3300='Enheter, modell og år'!$F$2-1,0,G3300-VLOOKUP(A3300-1&amp;B3300&amp;C3300&amp;E3300,$F$2:$G$7561,2,FALSE))</f>
        <v>0</v>
      </c>
      <c r="J3300" s="3">
        <f>IF(A3300='Enheter, modell og år'!$F$2-1,0,VLOOKUP(A3300-1&amp;B3300&amp;C3300&amp;E3300,$F$2:$G$7561,2,FALSE))</f>
        <v>0</v>
      </c>
    </row>
    <row r="3301" spans="1:10" x14ac:dyDescent="0.25">
      <c r="A3301">
        <f t="shared" ref="A3301:C3301" si="2806">A2761</f>
        <v>2018</v>
      </c>
      <c r="B3301" t="str">
        <f t="shared" si="2806"/>
        <v>RFM</v>
      </c>
      <c r="C3301">
        <f t="shared" si="2806"/>
        <v>0</v>
      </c>
      <c r="D3301">
        <f>IFERROR(VLOOKUP(C3301,'Enheter, modell og år'!$A$2:$B$31,2,FALSE),0)</f>
        <v>0</v>
      </c>
      <c r="E3301" t="str">
        <f>'Liste detaljert wide'!$J$1</f>
        <v>Avlagte doktorgrader</v>
      </c>
      <c r="F3301" t="str">
        <f t="shared" si="2772"/>
        <v>2018RFM0Avlagte doktorgrader</v>
      </c>
      <c r="G3301" s="3">
        <f>'Liste detaljert wide'!J61</f>
        <v>0</v>
      </c>
      <c r="H3301" t="str">
        <f>VLOOKUP(E3301,Def!$B$2:$C$15,2,FALSE)</f>
        <v>Forskningsinsentiv</v>
      </c>
      <c r="I3301" s="3">
        <f>IF(A3301='Enheter, modell og år'!$F$2-1,0,G3301-VLOOKUP(A3301-1&amp;B3301&amp;C3301&amp;E3301,$F$2:$G$7561,2,FALSE))</f>
        <v>0</v>
      </c>
      <c r="J3301" s="3">
        <f>IF(A3301='Enheter, modell og år'!$F$2-1,0,VLOOKUP(A3301-1&amp;B3301&amp;C3301&amp;E3301,$F$2:$G$7561,2,FALSE))</f>
        <v>0</v>
      </c>
    </row>
    <row r="3302" spans="1:10" x14ac:dyDescent="0.25">
      <c r="A3302">
        <f t="shared" ref="A3302:C3302" si="2807">A2762</f>
        <v>2019</v>
      </c>
      <c r="B3302" t="str">
        <f t="shared" si="2807"/>
        <v>RFM</v>
      </c>
      <c r="C3302">
        <f t="shared" si="2807"/>
        <v>0</v>
      </c>
      <c r="D3302">
        <f>IFERROR(VLOOKUP(C3302,'Enheter, modell og år'!$A$2:$B$31,2,FALSE),0)</f>
        <v>0</v>
      </c>
      <c r="E3302" t="str">
        <f>'Liste detaljert wide'!$J$1</f>
        <v>Avlagte doktorgrader</v>
      </c>
      <c r="F3302" t="str">
        <f t="shared" si="2772"/>
        <v>2019RFM0Avlagte doktorgrader</v>
      </c>
      <c r="G3302" s="3">
        <f>'Liste detaljert wide'!J62</f>
        <v>0</v>
      </c>
      <c r="H3302" t="str">
        <f>VLOOKUP(E3302,Def!$B$2:$C$15,2,FALSE)</f>
        <v>Forskningsinsentiv</v>
      </c>
      <c r="I3302" s="3">
        <f>IF(A3302='Enheter, modell og år'!$F$2-1,0,G3302-VLOOKUP(A3302-1&amp;B3302&amp;C3302&amp;E3302,$F$2:$G$7561,2,FALSE))</f>
        <v>0</v>
      </c>
      <c r="J3302" s="3">
        <f>IF(A3302='Enheter, modell og år'!$F$2-1,0,VLOOKUP(A3302-1&amp;B3302&amp;C3302&amp;E3302,$F$2:$G$7561,2,FALSE))</f>
        <v>0</v>
      </c>
    </row>
    <row r="3303" spans="1:10" x14ac:dyDescent="0.25">
      <c r="A3303">
        <f t="shared" ref="A3303:C3303" si="2808">A2763</f>
        <v>2019</v>
      </c>
      <c r="B3303" t="str">
        <f t="shared" si="2808"/>
        <v>RFM</v>
      </c>
      <c r="C3303">
        <f t="shared" si="2808"/>
        <v>0</v>
      </c>
      <c r="D3303">
        <f>IFERROR(VLOOKUP(C3303,'Enheter, modell og år'!$A$2:$B$31,2,FALSE),0)</f>
        <v>0</v>
      </c>
      <c r="E3303" t="str">
        <f>'Liste detaljert wide'!$J$1</f>
        <v>Avlagte doktorgrader</v>
      </c>
      <c r="F3303" t="str">
        <f t="shared" si="2772"/>
        <v>2019RFM0Avlagte doktorgrader</v>
      </c>
      <c r="G3303" s="3">
        <f>'Liste detaljert wide'!J63</f>
        <v>0</v>
      </c>
      <c r="H3303" t="str">
        <f>VLOOKUP(E3303,Def!$B$2:$C$15,2,FALSE)</f>
        <v>Forskningsinsentiv</v>
      </c>
      <c r="I3303" s="3">
        <f>IF(A3303='Enheter, modell og år'!$F$2-1,0,G3303-VLOOKUP(A3303-1&amp;B3303&amp;C3303&amp;E3303,$F$2:$G$7561,2,FALSE))</f>
        <v>0</v>
      </c>
      <c r="J3303" s="3">
        <f>IF(A3303='Enheter, modell og år'!$F$2-1,0,VLOOKUP(A3303-1&amp;B3303&amp;C3303&amp;E3303,$F$2:$G$7561,2,FALSE))</f>
        <v>0</v>
      </c>
    </row>
    <row r="3304" spans="1:10" x14ac:dyDescent="0.25">
      <c r="A3304">
        <f t="shared" ref="A3304:C3304" si="2809">A2764</f>
        <v>2019</v>
      </c>
      <c r="B3304" t="str">
        <f t="shared" si="2809"/>
        <v>RFM</v>
      </c>
      <c r="C3304">
        <f t="shared" si="2809"/>
        <v>0</v>
      </c>
      <c r="D3304">
        <f>IFERROR(VLOOKUP(C3304,'Enheter, modell og år'!$A$2:$B$31,2,FALSE),0)</f>
        <v>0</v>
      </c>
      <c r="E3304" t="str">
        <f>'Liste detaljert wide'!$J$1</f>
        <v>Avlagte doktorgrader</v>
      </c>
      <c r="F3304" t="str">
        <f t="shared" si="2772"/>
        <v>2019RFM0Avlagte doktorgrader</v>
      </c>
      <c r="G3304" s="3">
        <f>'Liste detaljert wide'!J64</f>
        <v>0</v>
      </c>
      <c r="H3304" t="str">
        <f>VLOOKUP(E3304,Def!$B$2:$C$15,2,FALSE)</f>
        <v>Forskningsinsentiv</v>
      </c>
      <c r="I3304" s="3">
        <f>IF(A3304='Enheter, modell og år'!$F$2-1,0,G3304-VLOOKUP(A3304-1&amp;B3304&amp;C3304&amp;E3304,$F$2:$G$7561,2,FALSE))</f>
        <v>0</v>
      </c>
      <c r="J3304" s="3">
        <f>IF(A3304='Enheter, modell og år'!$F$2-1,0,VLOOKUP(A3304-1&amp;B3304&amp;C3304&amp;E3304,$F$2:$G$7561,2,FALSE))</f>
        <v>0</v>
      </c>
    </row>
    <row r="3305" spans="1:10" x14ac:dyDescent="0.25">
      <c r="A3305">
        <f t="shared" ref="A3305:C3305" si="2810">A2765</f>
        <v>2019</v>
      </c>
      <c r="B3305" t="str">
        <f t="shared" si="2810"/>
        <v>RFM</v>
      </c>
      <c r="C3305">
        <f t="shared" si="2810"/>
        <v>0</v>
      </c>
      <c r="D3305">
        <f>IFERROR(VLOOKUP(C3305,'Enheter, modell og år'!$A$2:$B$31,2,FALSE),0)</f>
        <v>0</v>
      </c>
      <c r="E3305" t="str">
        <f>'Liste detaljert wide'!$J$1</f>
        <v>Avlagte doktorgrader</v>
      </c>
      <c r="F3305" t="str">
        <f t="shared" si="2772"/>
        <v>2019RFM0Avlagte doktorgrader</v>
      </c>
      <c r="G3305" s="3">
        <f>'Liste detaljert wide'!J65</f>
        <v>0</v>
      </c>
      <c r="H3305" t="str">
        <f>VLOOKUP(E3305,Def!$B$2:$C$15,2,FALSE)</f>
        <v>Forskningsinsentiv</v>
      </c>
      <c r="I3305" s="3">
        <f>IF(A3305='Enheter, modell og år'!$F$2-1,0,G3305-VLOOKUP(A3305-1&amp;B3305&amp;C3305&amp;E3305,$F$2:$G$7561,2,FALSE))</f>
        <v>0</v>
      </c>
      <c r="J3305" s="3">
        <f>IF(A3305='Enheter, modell og år'!$F$2-1,0,VLOOKUP(A3305-1&amp;B3305&amp;C3305&amp;E3305,$F$2:$G$7561,2,FALSE))</f>
        <v>0</v>
      </c>
    </row>
    <row r="3306" spans="1:10" x14ac:dyDescent="0.25">
      <c r="A3306">
        <f t="shared" ref="A3306:C3306" si="2811">A2766</f>
        <v>2019</v>
      </c>
      <c r="B3306" t="str">
        <f t="shared" si="2811"/>
        <v>RFM</v>
      </c>
      <c r="C3306">
        <f t="shared" si="2811"/>
        <v>0</v>
      </c>
      <c r="D3306">
        <f>IFERROR(VLOOKUP(C3306,'Enheter, modell og år'!$A$2:$B$31,2,FALSE),0)</f>
        <v>0</v>
      </c>
      <c r="E3306" t="str">
        <f>'Liste detaljert wide'!$J$1</f>
        <v>Avlagte doktorgrader</v>
      </c>
      <c r="F3306" t="str">
        <f t="shared" si="2772"/>
        <v>2019RFM0Avlagte doktorgrader</v>
      </c>
      <c r="G3306" s="3">
        <f>'Liste detaljert wide'!J66</f>
        <v>0</v>
      </c>
      <c r="H3306" t="str">
        <f>VLOOKUP(E3306,Def!$B$2:$C$15,2,FALSE)</f>
        <v>Forskningsinsentiv</v>
      </c>
      <c r="I3306" s="3">
        <f>IF(A3306='Enheter, modell og år'!$F$2-1,0,G3306-VLOOKUP(A3306-1&amp;B3306&amp;C3306&amp;E3306,$F$2:$G$7561,2,FALSE))</f>
        <v>0</v>
      </c>
      <c r="J3306" s="3">
        <f>IF(A3306='Enheter, modell og år'!$F$2-1,0,VLOOKUP(A3306-1&amp;B3306&amp;C3306&amp;E3306,$F$2:$G$7561,2,FALSE))</f>
        <v>0</v>
      </c>
    </row>
    <row r="3307" spans="1:10" x14ac:dyDescent="0.25">
      <c r="A3307">
        <f t="shared" ref="A3307:C3307" si="2812">A2767</f>
        <v>2019</v>
      </c>
      <c r="B3307" t="str">
        <f t="shared" si="2812"/>
        <v>RFM</v>
      </c>
      <c r="C3307">
        <f t="shared" si="2812"/>
        <v>0</v>
      </c>
      <c r="D3307">
        <f>IFERROR(VLOOKUP(C3307,'Enheter, modell og år'!$A$2:$B$31,2,FALSE),0)</f>
        <v>0</v>
      </c>
      <c r="E3307" t="str">
        <f>'Liste detaljert wide'!$J$1</f>
        <v>Avlagte doktorgrader</v>
      </c>
      <c r="F3307" t="str">
        <f t="shared" si="2772"/>
        <v>2019RFM0Avlagte doktorgrader</v>
      </c>
      <c r="G3307" s="3">
        <f>'Liste detaljert wide'!J67</f>
        <v>0</v>
      </c>
      <c r="H3307" t="str">
        <f>VLOOKUP(E3307,Def!$B$2:$C$15,2,FALSE)</f>
        <v>Forskningsinsentiv</v>
      </c>
      <c r="I3307" s="3">
        <f>IF(A3307='Enheter, modell og år'!$F$2-1,0,G3307-VLOOKUP(A3307-1&amp;B3307&amp;C3307&amp;E3307,$F$2:$G$7561,2,FALSE))</f>
        <v>0</v>
      </c>
      <c r="J3307" s="3">
        <f>IF(A3307='Enheter, modell og år'!$F$2-1,0,VLOOKUP(A3307-1&amp;B3307&amp;C3307&amp;E3307,$F$2:$G$7561,2,FALSE))</f>
        <v>0</v>
      </c>
    </row>
    <row r="3308" spans="1:10" x14ac:dyDescent="0.25">
      <c r="A3308">
        <f t="shared" ref="A3308:C3308" si="2813">A2768</f>
        <v>2019</v>
      </c>
      <c r="B3308" t="str">
        <f t="shared" si="2813"/>
        <v>RFM</v>
      </c>
      <c r="C3308">
        <f t="shared" si="2813"/>
        <v>0</v>
      </c>
      <c r="D3308">
        <f>IFERROR(VLOOKUP(C3308,'Enheter, modell og år'!$A$2:$B$31,2,FALSE),0)</f>
        <v>0</v>
      </c>
      <c r="E3308" t="str">
        <f>'Liste detaljert wide'!$J$1</f>
        <v>Avlagte doktorgrader</v>
      </c>
      <c r="F3308" t="str">
        <f t="shared" si="2772"/>
        <v>2019RFM0Avlagte doktorgrader</v>
      </c>
      <c r="G3308" s="3">
        <f>'Liste detaljert wide'!J68</f>
        <v>0</v>
      </c>
      <c r="H3308" t="str">
        <f>VLOOKUP(E3308,Def!$B$2:$C$15,2,FALSE)</f>
        <v>Forskningsinsentiv</v>
      </c>
      <c r="I3308" s="3">
        <f>IF(A3308='Enheter, modell og år'!$F$2-1,0,G3308-VLOOKUP(A3308-1&amp;B3308&amp;C3308&amp;E3308,$F$2:$G$7561,2,FALSE))</f>
        <v>0</v>
      </c>
      <c r="J3308" s="3">
        <f>IF(A3308='Enheter, modell og år'!$F$2-1,0,VLOOKUP(A3308-1&amp;B3308&amp;C3308&amp;E3308,$F$2:$G$7561,2,FALSE))</f>
        <v>0</v>
      </c>
    </row>
    <row r="3309" spans="1:10" x14ac:dyDescent="0.25">
      <c r="A3309">
        <f t="shared" ref="A3309:C3309" si="2814">A2769</f>
        <v>2019</v>
      </c>
      <c r="B3309" t="str">
        <f t="shared" si="2814"/>
        <v>RFM</v>
      </c>
      <c r="C3309">
        <f t="shared" si="2814"/>
        <v>0</v>
      </c>
      <c r="D3309">
        <f>IFERROR(VLOOKUP(C3309,'Enheter, modell og år'!$A$2:$B$31,2,FALSE),0)</f>
        <v>0</v>
      </c>
      <c r="E3309" t="str">
        <f>'Liste detaljert wide'!$J$1</f>
        <v>Avlagte doktorgrader</v>
      </c>
      <c r="F3309" t="str">
        <f t="shared" si="2772"/>
        <v>2019RFM0Avlagte doktorgrader</v>
      </c>
      <c r="G3309" s="3">
        <f>'Liste detaljert wide'!J69</f>
        <v>0</v>
      </c>
      <c r="H3309" t="str">
        <f>VLOOKUP(E3309,Def!$B$2:$C$15,2,FALSE)</f>
        <v>Forskningsinsentiv</v>
      </c>
      <c r="I3309" s="3">
        <f>IF(A3309='Enheter, modell og år'!$F$2-1,0,G3309-VLOOKUP(A3309-1&amp;B3309&amp;C3309&amp;E3309,$F$2:$G$7561,2,FALSE))</f>
        <v>0</v>
      </c>
      <c r="J3309" s="3">
        <f>IF(A3309='Enheter, modell og år'!$F$2-1,0,VLOOKUP(A3309-1&amp;B3309&amp;C3309&amp;E3309,$F$2:$G$7561,2,FALSE))</f>
        <v>0</v>
      </c>
    </row>
    <row r="3310" spans="1:10" x14ac:dyDescent="0.25">
      <c r="A3310">
        <f t="shared" ref="A3310:C3310" si="2815">A2770</f>
        <v>2019</v>
      </c>
      <c r="B3310" t="str">
        <f t="shared" si="2815"/>
        <v>RFM</v>
      </c>
      <c r="C3310">
        <f t="shared" si="2815"/>
        <v>0</v>
      </c>
      <c r="D3310">
        <f>IFERROR(VLOOKUP(C3310,'Enheter, modell og år'!$A$2:$B$31,2,FALSE),0)</f>
        <v>0</v>
      </c>
      <c r="E3310" t="str">
        <f>'Liste detaljert wide'!$J$1</f>
        <v>Avlagte doktorgrader</v>
      </c>
      <c r="F3310" t="str">
        <f t="shared" si="2772"/>
        <v>2019RFM0Avlagte doktorgrader</v>
      </c>
      <c r="G3310" s="3">
        <f>'Liste detaljert wide'!J70</f>
        <v>0</v>
      </c>
      <c r="H3310" t="str">
        <f>VLOOKUP(E3310,Def!$B$2:$C$15,2,FALSE)</f>
        <v>Forskningsinsentiv</v>
      </c>
      <c r="I3310" s="3">
        <f>IF(A3310='Enheter, modell og år'!$F$2-1,0,G3310-VLOOKUP(A3310-1&amp;B3310&amp;C3310&amp;E3310,$F$2:$G$7561,2,FALSE))</f>
        <v>0</v>
      </c>
      <c r="J3310" s="3">
        <f>IF(A3310='Enheter, modell og år'!$F$2-1,0,VLOOKUP(A3310-1&amp;B3310&amp;C3310&amp;E3310,$F$2:$G$7561,2,FALSE))</f>
        <v>0</v>
      </c>
    </row>
    <row r="3311" spans="1:10" x14ac:dyDescent="0.25">
      <c r="A3311">
        <f t="shared" ref="A3311:C3311" si="2816">A2771</f>
        <v>2019</v>
      </c>
      <c r="B3311" t="str">
        <f t="shared" si="2816"/>
        <v>RFM</v>
      </c>
      <c r="C3311">
        <f t="shared" si="2816"/>
        <v>0</v>
      </c>
      <c r="D3311">
        <f>IFERROR(VLOOKUP(C3311,'Enheter, modell og år'!$A$2:$B$31,2,FALSE),0)</f>
        <v>0</v>
      </c>
      <c r="E3311" t="str">
        <f>'Liste detaljert wide'!$J$1</f>
        <v>Avlagte doktorgrader</v>
      </c>
      <c r="F3311" t="str">
        <f t="shared" si="2772"/>
        <v>2019RFM0Avlagte doktorgrader</v>
      </c>
      <c r="G3311" s="3">
        <f>'Liste detaljert wide'!J71</f>
        <v>0</v>
      </c>
      <c r="H3311" t="str">
        <f>VLOOKUP(E3311,Def!$B$2:$C$15,2,FALSE)</f>
        <v>Forskningsinsentiv</v>
      </c>
      <c r="I3311" s="3">
        <f>IF(A3311='Enheter, modell og år'!$F$2-1,0,G3311-VLOOKUP(A3311-1&amp;B3311&amp;C3311&amp;E3311,$F$2:$G$7561,2,FALSE))</f>
        <v>0</v>
      </c>
      <c r="J3311" s="3">
        <f>IF(A3311='Enheter, modell og år'!$F$2-1,0,VLOOKUP(A3311-1&amp;B3311&amp;C3311&amp;E3311,$F$2:$G$7561,2,FALSE))</f>
        <v>0</v>
      </c>
    </row>
    <row r="3312" spans="1:10" x14ac:dyDescent="0.25">
      <c r="A3312">
        <f t="shared" ref="A3312:C3312" si="2817">A2772</f>
        <v>2019</v>
      </c>
      <c r="B3312" t="str">
        <f t="shared" si="2817"/>
        <v>RFM</v>
      </c>
      <c r="C3312">
        <f t="shared" si="2817"/>
        <v>0</v>
      </c>
      <c r="D3312">
        <f>IFERROR(VLOOKUP(C3312,'Enheter, modell og år'!$A$2:$B$31,2,FALSE),0)</f>
        <v>0</v>
      </c>
      <c r="E3312" t="str">
        <f>'Liste detaljert wide'!$J$1</f>
        <v>Avlagte doktorgrader</v>
      </c>
      <c r="F3312" t="str">
        <f t="shared" si="2772"/>
        <v>2019RFM0Avlagte doktorgrader</v>
      </c>
      <c r="G3312" s="3">
        <f>'Liste detaljert wide'!J72</f>
        <v>0</v>
      </c>
      <c r="H3312" t="str">
        <f>VLOOKUP(E3312,Def!$B$2:$C$15,2,FALSE)</f>
        <v>Forskningsinsentiv</v>
      </c>
      <c r="I3312" s="3">
        <f>IF(A3312='Enheter, modell og år'!$F$2-1,0,G3312-VLOOKUP(A3312-1&amp;B3312&amp;C3312&amp;E3312,$F$2:$G$7561,2,FALSE))</f>
        <v>0</v>
      </c>
      <c r="J3312" s="3">
        <f>IF(A3312='Enheter, modell og år'!$F$2-1,0,VLOOKUP(A3312-1&amp;B3312&amp;C3312&amp;E3312,$F$2:$G$7561,2,FALSE))</f>
        <v>0</v>
      </c>
    </row>
    <row r="3313" spans="1:10" x14ac:dyDescent="0.25">
      <c r="A3313">
        <f t="shared" ref="A3313:C3313" si="2818">A2773</f>
        <v>2019</v>
      </c>
      <c r="B3313" t="str">
        <f t="shared" si="2818"/>
        <v>RFM</v>
      </c>
      <c r="C3313">
        <f t="shared" si="2818"/>
        <v>0</v>
      </c>
      <c r="D3313">
        <f>IFERROR(VLOOKUP(C3313,'Enheter, modell og år'!$A$2:$B$31,2,FALSE),0)</f>
        <v>0</v>
      </c>
      <c r="E3313" t="str">
        <f>'Liste detaljert wide'!$J$1</f>
        <v>Avlagte doktorgrader</v>
      </c>
      <c r="F3313" t="str">
        <f t="shared" si="2772"/>
        <v>2019RFM0Avlagte doktorgrader</v>
      </c>
      <c r="G3313" s="3">
        <f>'Liste detaljert wide'!J73</f>
        <v>0</v>
      </c>
      <c r="H3313" t="str">
        <f>VLOOKUP(E3313,Def!$B$2:$C$15,2,FALSE)</f>
        <v>Forskningsinsentiv</v>
      </c>
      <c r="I3313" s="3">
        <f>IF(A3313='Enheter, modell og år'!$F$2-1,0,G3313-VLOOKUP(A3313-1&amp;B3313&amp;C3313&amp;E3313,$F$2:$G$7561,2,FALSE))</f>
        <v>0</v>
      </c>
      <c r="J3313" s="3">
        <f>IF(A3313='Enheter, modell og år'!$F$2-1,0,VLOOKUP(A3313-1&amp;B3313&amp;C3313&amp;E3313,$F$2:$G$7561,2,FALSE))</f>
        <v>0</v>
      </c>
    </row>
    <row r="3314" spans="1:10" x14ac:dyDescent="0.25">
      <c r="A3314">
        <f t="shared" ref="A3314:C3314" si="2819">A2774</f>
        <v>2019</v>
      </c>
      <c r="B3314" t="str">
        <f t="shared" si="2819"/>
        <v>RFM</v>
      </c>
      <c r="C3314">
        <f t="shared" si="2819"/>
        <v>0</v>
      </c>
      <c r="D3314">
        <f>IFERROR(VLOOKUP(C3314,'Enheter, modell og år'!$A$2:$B$31,2,FALSE),0)</f>
        <v>0</v>
      </c>
      <c r="E3314" t="str">
        <f>'Liste detaljert wide'!$J$1</f>
        <v>Avlagte doktorgrader</v>
      </c>
      <c r="F3314" t="str">
        <f t="shared" si="2772"/>
        <v>2019RFM0Avlagte doktorgrader</v>
      </c>
      <c r="G3314" s="3">
        <f>'Liste detaljert wide'!J74</f>
        <v>0</v>
      </c>
      <c r="H3314" t="str">
        <f>VLOOKUP(E3314,Def!$B$2:$C$15,2,FALSE)</f>
        <v>Forskningsinsentiv</v>
      </c>
      <c r="I3314" s="3">
        <f>IF(A3314='Enheter, modell og år'!$F$2-1,0,G3314-VLOOKUP(A3314-1&amp;B3314&amp;C3314&amp;E3314,$F$2:$G$7561,2,FALSE))</f>
        <v>0</v>
      </c>
      <c r="J3314" s="3">
        <f>IF(A3314='Enheter, modell og år'!$F$2-1,0,VLOOKUP(A3314-1&amp;B3314&amp;C3314&amp;E3314,$F$2:$G$7561,2,FALSE))</f>
        <v>0</v>
      </c>
    </row>
    <row r="3315" spans="1:10" x14ac:dyDescent="0.25">
      <c r="A3315">
        <f t="shared" ref="A3315:C3315" si="2820">A2775</f>
        <v>2019</v>
      </c>
      <c r="B3315" t="str">
        <f t="shared" si="2820"/>
        <v>RFM</v>
      </c>
      <c r="C3315">
        <f t="shared" si="2820"/>
        <v>0</v>
      </c>
      <c r="D3315">
        <f>IFERROR(VLOOKUP(C3315,'Enheter, modell og år'!$A$2:$B$31,2,FALSE),0)</f>
        <v>0</v>
      </c>
      <c r="E3315" t="str">
        <f>'Liste detaljert wide'!$J$1</f>
        <v>Avlagte doktorgrader</v>
      </c>
      <c r="F3315" t="str">
        <f t="shared" si="2772"/>
        <v>2019RFM0Avlagte doktorgrader</v>
      </c>
      <c r="G3315" s="3">
        <f>'Liste detaljert wide'!J75</f>
        <v>0</v>
      </c>
      <c r="H3315" t="str">
        <f>VLOOKUP(E3315,Def!$B$2:$C$15,2,FALSE)</f>
        <v>Forskningsinsentiv</v>
      </c>
      <c r="I3315" s="3">
        <f>IF(A3315='Enheter, modell og år'!$F$2-1,0,G3315-VLOOKUP(A3315-1&amp;B3315&amp;C3315&amp;E3315,$F$2:$G$7561,2,FALSE))</f>
        <v>0</v>
      </c>
      <c r="J3315" s="3">
        <f>IF(A3315='Enheter, modell og år'!$F$2-1,0,VLOOKUP(A3315-1&amp;B3315&amp;C3315&amp;E3315,$F$2:$G$7561,2,FALSE))</f>
        <v>0</v>
      </c>
    </row>
    <row r="3316" spans="1:10" x14ac:dyDescent="0.25">
      <c r="A3316">
        <f t="shared" ref="A3316:C3316" si="2821">A2776</f>
        <v>2019</v>
      </c>
      <c r="B3316" t="str">
        <f t="shared" si="2821"/>
        <v>RFM</v>
      </c>
      <c r="C3316">
        <f t="shared" si="2821"/>
        <v>0</v>
      </c>
      <c r="D3316">
        <f>IFERROR(VLOOKUP(C3316,'Enheter, modell og år'!$A$2:$B$31,2,FALSE),0)</f>
        <v>0</v>
      </c>
      <c r="E3316" t="str">
        <f>'Liste detaljert wide'!$J$1</f>
        <v>Avlagte doktorgrader</v>
      </c>
      <c r="F3316" t="str">
        <f t="shared" si="2772"/>
        <v>2019RFM0Avlagte doktorgrader</v>
      </c>
      <c r="G3316" s="3">
        <f>'Liste detaljert wide'!J76</f>
        <v>0</v>
      </c>
      <c r="H3316" t="str">
        <f>VLOOKUP(E3316,Def!$B$2:$C$15,2,FALSE)</f>
        <v>Forskningsinsentiv</v>
      </c>
      <c r="I3316" s="3">
        <f>IF(A3316='Enheter, modell og år'!$F$2-1,0,G3316-VLOOKUP(A3316-1&amp;B3316&amp;C3316&amp;E3316,$F$2:$G$7561,2,FALSE))</f>
        <v>0</v>
      </c>
      <c r="J3316" s="3">
        <f>IF(A3316='Enheter, modell og år'!$F$2-1,0,VLOOKUP(A3316-1&amp;B3316&amp;C3316&amp;E3316,$F$2:$G$7561,2,FALSE))</f>
        <v>0</v>
      </c>
    </row>
    <row r="3317" spans="1:10" x14ac:dyDescent="0.25">
      <c r="A3317">
        <f t="shared" ref="A3317:C3317" si="2822">A2777</f>
        <v>2019</v>
      </c>
      <c r="B3317" t="str">
        <f t="shared" si="2822"/>
        <v>RFM</v>
      </c>
      <c r="C3317">
        <f t="shared" si="2822"/>
        <v>0</v>
      </c>
      <c r="D3317">
        <f>IFERROR(VLOOKUP(C3317,'Enheter, modell og år'!$A$2:$B$31,2,FALSE),0)</f>
        <v>0</v>
      </c>
      <c r="E3317" t="str">
        <f>'Liste detaljert wide'!$J$1</f>
        <v>Avlagte doktorgrader</v>
      </c>
      <c r="F3317" t="str">
        <f t="shared" si="2772"/>
        <v>2019RFM0Avlagte doktorgrader</v>
      </c>
      <c r="G3317" s="3">
        <f>'Liste detaljert wide'!J77</f>
        <v>0</v>
      </c>
      <c r="H3317" t="str">
        <f>VLOOKUP(E3317,Def!$B$2:$C$15,2,FALSE)</f>
        <v>Forskningsinsentiv</v>
      </c>
      <c r="I3317" s="3">
        <f>IF(A3317='Enheter, modell og år'!$F$2-1,0,G3317-VLOOKUP(A3317-1&amp;B3317&amp;C3317&amp;E3317,$F$2:$G$7561,2,FALSE))</f>
        <v>0</v>
      </c>
      <c r="J3317" s="3">
        <f>IF(A3317='Enheter, modell og år'!$F$2-1,0,VLOOKUP(A3317-1&amp;B3317&amp;C3317&amp;E3317,$F$2:$G$7561,2,FALSE))</f>
        <v>0</v>
      </c>
    </row>
    <row r="3318" spans="1:10" x14ac:dyDescent="0.25">
      <c r="A3318">
        <f t="shared" ref="A3318:C3318" si="2823">A2778</f>
        <v>2019</v>
      </c>
      <c r="B3318" t="str">
        <f t="shared" si="2823"/>
        <v>RFM</v>
      </c>
      <c r="C3318">
        <f t="shared" si="2823"/>
        <v>0</v>
      </c>
      <c r="D3318">
        <f>IFERROR(VLOOKUP(C3318,'Enheter, modell og år'!$A$2:$B$31,2,FALSE),0)</f>
        <v>0</v>
      </c>
      <c r="E3318" t="str">
        <f>'Liste detaljert wide'!$J$1</f>
        <v>Avlagte doktorgrader</v>
      </c>
      <c r="F3318" t="str">
        <f t="shared" si="2772"/>
        <v>2019RFM0Avlagte doktorgrader</v>
      </c>
      <c r="G3318" s="3">
        <f>'Liste detaljert wide'!J78</f>
        <v>0</v>
      </c>
      <c r="H3318" t="str">
        <f>VLOOKUP(E3318,Def!$B$2:$C$15,2,FALSE)</f>
        <v>Forskningsinsentiv</v>
      </c>
      <c r="I3318" s="3">
        <f>IF(A3318='Enheter, modell og år'!$F$2-1,0,G3318-VLOOKUP(A3318-1&amp;B3318&amp;C3318&amp;E3318,$F$2:$G$7561,2,FALSE))</f>
        <v>0</v>
      </c>
      <c r="J3318" s="3">
        <f>IF(A3318='Enheter, modell og år'!$F$2-1,0,VLOOKUP(A3318-1&amp;B3318&amp;C3318&amp;E3318,$F$2:$G$7561,2,FALSE))</f>
        <v>0</v>
      </c>
    </row>
    <row r="3319" spans="1:10" x14ac:dyDescent="0.25">
      <c r="A3319">
        <f t="shared" ref="A3319:C3319" si="2824">A2779</f>
        <v>2019</v>
      </c>
      <c r="B3319" t="str">
        <f t="shared" si="2824"/>
        <v>RFM</v>
      </c>
      <c r="C3319">
        <f t="shared" si="2824"/>
        <v>0</v>
      </c>
      <c r="D3319">
        <f>IFERROR(VLOOKUP(C3319,'Enheter, modell og år'!$A$2:$B$31,2,FALSE),0)</f>
        <v>0</v>
      </c>
      <c r="E3319" t="str">
        <f>'Liste detaljert wide'!$J$1</f>
        <v>Avlagte doktorgrader</v>
      </c>
      <c r="F3319" t="str">
        <f t="shared" si="2772"/>
        <v>2019RFM0Avlagte doktorgrader</v>
      </c>
      <c r="G3319" s="3">
        <f>'Liste detaljert wide'!J79</f>
        <v>0</v>
      </c>
      <c r="H3319" t="str">
        <f>VLOOKUP(E3319,Def!$B$2:$C$15,2,FALSE)</f>
        <v>Forskningsinsentiv</v>
      </c>
      <c r="I3319" s="3">
        <f>IF(A3319='Enheter, modell og år'!$F$2-1,0,G3319-VLOOKUP(A3319-1&amp;B3319&amp;C3319&amp;E3319,$F$2:$G$7561,2,FALSE))</f>
        <v>0</v>
      </c>
      <c r="J3319" s="3">
        <f>IF(A3319='Enheter, modell og år'!$F$2-1,0,VLOOKUP(A3319-1&amp;B3319&amp;C3319&amp;E3319,$F$2:$G$7561,2,FALSE))</f>
        <v>0</v>
      </c>
    </row>
    <row r="3320" spans="1:10" x14ac:dyDescent="0.25">
      <c r="A3320">
        <f t="shared" ref="A3320:C3320" si="2825">A2780</f>
        <v>2019</v>
      </c>
      <c r="B3320" t="str">
        <f t="shared" si="2825"/>
        <v>RFM</v>
      </c>
      <c r="C3320">
        <f t="shared" si="2825"/>
        <v>0</v>
      </c>
      <c r="D3320">
        <f>IFERROR(VLOOKUP(C3320,'Enheter, modell og år'!$A$2:$B$31,2,FALSE),0)</f>
        <v>0</v>
      </c>
      <c r="E3320" t="str">
        <f>'Liste detaljert wide'!$J$1</f>
        <v>Avlagte doktorgrader</v>
      </c>
      <c r="F3320" t="str">
        <f t="shared" si="2772"/>
        <v>2019RFM0Avlagte doktorgrader</v>
      </c>
      <c r="G3320" s="3">
        <f>'Liste detaljert wide'!J80</f>
        <v>0</v>
      </c>
      <c r="H3320" t="str">
        <f>VLOOKUP(E3320,Def!$B$2:$C$15,2,FALSE)</f>
        <v>Forskningsinsentiv</v>
      </c>
      <c r="I3320" s="3">
        <f>IF(A3320='Enheter, modell og år'!$F$2-1,0,G3320-VLOOKUP(A3320-1&amp;B3320&amp;C3320&amp;E3320,$F$2:$G$7561,2,FALSE))</f>
        <v>0</v>
      </c>
      <c r="J3320" s="3">
        <f>IF(A3320='Enheter, modell og år'!$F$2-1,0,VLOOKUP(A3320-1&amp;B3320&amp;C3320&amp;E3320,$F$2:$G$7561,2,FALSE))</f>
        <v>0</v>
      </c>
    </row>
    <row r="3321" spans="1:10" x14ac:dyDescent="0.25">
      <c r="A3321">
        <f t="shared" ref="A3321:C3321" si="2826">A2781</f>
        <v>2019</v>
      </c>
      <c r="B3321" t="str">
        <f t="shared" si="2826"/>
        <v>RFM</v>
      </c>
      <c r="C3321">
        <f t="shared" si="2826"/>
        <v>0</v>
      </c>
      <c r="D3321">
        <f>IFERROR(VLOOKUP(C3321,'Enheter, modell og år'!$A$2:$B$31,2,FALSE),0)</f>
        <v>0</v>
      </c>
      <c r="E3321" t="str">
        <f>'Liste detaljert wide'!$J$1</f>
        <v>Avlagte doktorgrader</v>
      </c>
      <c r="F3321" t="str">
        <f t="shared" si="2772"/>
        <v>2019RFM0Avlagte doktorgrader</v>
      </c>
      <c r="G3321" s="3">
        <f>'Liste detaljert wide'!J81</f>
        <v>0</v>
      </c>
      <c r="H3321" t="str">
        <f>VLOOKUP(E3321,Def!$B$2:$C$15,2,FALSE)</f>
        <v>Forskningsinsentiv</v>
      </c>
      <c r="I3321" s="3">
        <f>IF(A3321='Enheter, modell og år'!$F$2-1,0,G3321-VLOOKUP(A3321-1&amp;B3321&amp;C3321&amp;E3321,$F$2:$G$7561,2,FALSE))</f>
        <v>0</v>
      </c>
      <c r="J3321" s="3">
        <f>IF(A3321='Enheter, modell og år'!$F$2-1,0,VLOOKUP(A3321-1&amp;B3321&amp;C3321&amp;E3321,$F$2:$G$7561,2,FALSE))</f>
        <v>0</v>
      </c>
    </row>
    <row r="3322" spans="1:10" x14ac:dyDescent="0.25">
      <c r="A3322">
        <f t="shared" ref="A3322:C3322" si="2827">A2782</f>
        <v>2019</v>
      </c>
      <c r="B3322" t="str">
        <f t="shared" si="2827"/>
        <v>RFM</v>
      </c>
      <c r="C3322">
        <f t="shared" si="2827"/>
        <v>0</v>
      </c>
      <c r="D3322">
        <f>IFERROR(VLOOKUP(C3322,'Enheter, modell og år'!$A$2:$B$31,2,FALSE),0)</f>
        <v>0</v>
      </c>
      <c r="E3322" t="str">
        <f>'Liste detaljert wide'!$J$1</f>
        <v>Avlagte doktorgrader</v>
      </c>
      <c r="F3322" t="str">
        <f t="shared" si="2772"/>
        <v>2019RFM0Avlagte doktorgrader</v>
      </c>
      <c r="G3322" s="3">
        <f>'Liste detaljert wide'!J82</f>
        <v>0</v>
      </c>
      <c r="H3322" t="str">
        <f>VLOOKUP(E3322,Def!$B$2:$C$15,2,FALSE)</f>
        <v>Forskningsinsentiv</v>
      </c>
      <c r="I3322" s="3">
        <f>IF(A3322='Enheter, modell og år'!$F$2-1,0,G3322-VLOOKUP(A3322-1&amp;B3322&amp;C3322&amp;E3322,$F$2:$G$7561,2,FALSE))</f>
        <v>0</v>
      </c>
      <c r="J3322" s="3">
        <f>IF(A3322='Enheter, modell og år'!$F$2-1,0,VLOOKUP(A3322-1&amp;B3322&amp;C3322&amp;E3322,$F$2:$G$7561,2,FALSE))</f>
        <v>0</v>
      </c>
    </row>
    <row r="3323" spans="1:10" x14ac:dyDescent="0.25">
      <c r="A3323">
        <f t="shared" ref="A3323:C3323" si="2828">A2783</f>
        <v>2019</v>
      </c>
      <c r="B3323" t="str">
        <f t="shared" si="2828"/>
        <v>RFM</v>
      </c>
      <c r="C3323">
        <f t="shared" si="2828"/>
        <v>0</v>
      </c>
      <c r="D3323">
        <f>IFERROR(VLOOKUP(C3323,'Enheter, modell og år'!$A$2:$B$31,2,FALSE),0)</f>
        <v>0</v>
      </c>
      <c r="E3323" t="str">
        <f>'Liste detaljert wide'!$J$1</f>
        <v>Avlagte doktorgrader</v>
      </c>
      <c r="F3323" t="str">
        <f t="shared" si="2772"/>
        <v>2019RFM0Avlagte doktorgrader</v>
      </c>
      <c r="G3323" s="3">
        <f>'Liste detaljert wide'!J83</f>
        <v>0</v>
      </c>
      <c r="H3323" t="str">
        <f>VLOOKUP(E3323,Def!$B$2:$C$15,2,FALSE)</f>
        <v>Forskningsinsentiv</v>
      </c>
      <c r="I3323" s="3">
        <f>IF(A3323='Enheter, modell og år'!$F$2-1,0,G3323-VLOOKUP(A3323-1&amp;B3323&amp;C3323&amp;E3323,$F$2:$G$7561,2,FALSE))</f>
        <v>0</v>
      </c>
      <c r="J3323" s="3">
        <f>IF(A3323='Enheter, modell og år'!$F$2-1,0,VLOOKUP(A3323-1&amp;B3323&amp;C3323&amp;E3323,$F$2:$G$7561,2,FALSE))</f>
        <v>0</v>
      </c>
    </row>
    <row r="3324" spans="1:10" x14ac:dyDescent="0.25">
      <c r="A3324">
        <f t="shared" ref="A3324:C3324" si="2829">A2784</f>
        <v>2019</v>
      </c>
      <c r="B3324" t="str">
        <f t="shared" si="2829"/>
        <v>RFM</v>
      </c>
      <c r="C3324">
        <f t="shared" si="2829"/>
        <v>0</v>
      </c>
      <c r="D3324">
        <f>IFERROR(VLOOKUP(C3324,'Enheter, modell og år'!$A$2:$B$31,2,FALSE),0)</f>
        <v>0</v>
      </c>
      <c r="E3324" t="str">
        <f>'Liste detaljert wide'!$J$1</f>
        <v>Avlagte doktorgrader</v>
      </c>
      <c r="F3324" t="str">
        <f t="shared" si="2772"/>
        <v>2019RFM0Avlagte doktorgrader</v>
      </c>
      <c r="G3324" s="3">
        <f>'Liste detaljert wide'!J84</f>
        <v>0</v>
      </c>
      <c r="H3324" t="str">
        <f>VLOOKUP(E3324,Def!$B$2:$C$15,2,FALSE)</f>
        <v>Forskningsinsentiv</v>
      </c>
      <c r="I3324" s="3">
        <f>IF(A3324='Enheter, modell og år'!$F$2-1,0,G3324-VLOOKUP(A3324-1&amp;B3324&amp;C3324&amp;E3324,$F$2:$G$7561,2,FALSE))</f>
        <v>0</v>
      </c>
      <c r="J3324" s="3">
        <f>IF(A3324='Enheter, modell og år'!$F$2-1,0,VLOOKUP(A3324-1&amp;B3324&amp;C3324&amp;E3324,$F$2:$G$7561,2,FALSE))</f>
        <v>0</v>
      </c>
    </row>
    <row r="3325" spans="1:10" x14ac:dyDescent="0.25">
      <c r="A3325">
        <f t="shared" ref="A3325:C3325" si="2830">A2785</f>
        <v>2019</v>
      </c>
      <c r="B3325" t="str">
        <f t="shared" si="2830"/>
        <v>RFM</v>
      </c>
      <c r="C3325">
        <f t="shared" si="2830"/>
        <v>0</v>
      </c>
      <c r="D3325">
        <f>IFERROR(VLOOKUP(C3325,'Enheter, modell og år'!$A$2:$B$31,2,FALSE),0)</f>
        <v>0</v>
      </c>
      <c r="E3325" t="str">
        <f>'Liste detaljert wide'!$J$1</f>
        <v>Avlagte doktorgrader</v>
      </c>
      <c r="F3325" t="str">
        <f t="shared" si="2772"/>
        <v>2019RFM0Avlagte doktorgrader</v>
      </c>
      <c r="G3325" s="3">
        <f>'Liste detaljert wide'!J85</f>
        <v>0</v>
      </c>
      <c r="H3325" t="str">
        <f>VLOOKUP(E3325,Def!$B$2:$C$15,2,FALSE)</f>
        <v>Forskningsinsentiv</v>
      </c>
      <c r="I3325" s="3">
        <f>IF(A3325='Enheter, modell og år'!$F$2-1,0,G3325-VLOOKUP(A3325-1&amp;B3325&amp;C3325&amp;E3325,$F$2:$G$7561,2,FALSE))</f>
        <v>0</v>
      </c>
      <c r="J3325" s="3">
        <f>IF(A3325='Enheter, modell og år'!$F$2-1,0,VLOOKUP(A3325-1&amp;B3325&amp;C3325&amp;E3325,$F$2:$G$7561,2,FALSE))</f>
        <v>0</v>
      </c>
    </row>
    <row r="3326" spans="1:10" x14ac:dyDescent="0.25">
      <c r="A3326">
        <f t="shared" ref="A3326:C3326" si="2831">A2786</f>
        <v>2019</v>
      </c>
      <c r="B3326" t="str">
        <f t="shared" si="2831"/>
        <v>RFM</v>
      </c>
      <c r="C3326">
        <f t="shared" si="2831"/>
        <v>0</v>
      </c>
      <c r="D3326">
        <f>IFERROR(VLOOKUP(C3326,'Enheter, modell og år'!$A$2:$B$31,2,FALSE),0)</f>
        <v>0</v>
      </c>
      <c r="E3326" t="str">
        <f>'Liste detaljert wide'!$J$1</f>
        <v>Avlagte doktorgrader</v>
      </c>
      <c r="F3326" t="str">
        <f t="shared" si="2772"/>
        <v>2019RFM0Avlagte doktorgrader</v>
      </c>
      <c r="G3326" s="3">
        <f>'Liste detaljert wide'!J86</f>
        <v>0</v>
      </c>
      <c r="H3326" t="str">
        <f>VLOOKUP(E3326,Def!$B$2:$C$15,2,FALSE)</f>
        <v>Forskningsinsentiv</v>
      </c>
      <c r="I3326" s="3">
        <f>IF(A3326='Enheter, modell og år'!$F$2-1,0,G3326-VLOOKUP(A3326-1&amp;B3326&amp;C3326&amp;E3326,$F$2:$G$7561,2,FALSE))</f>
        <v>0</v>
      </c>
      <c r="J3326" s="3">
        <f>IF(A3326='Enheter, modell og år'!$F$2-1,0,VLOOKUP(A3326-1&amp;B3326&amp;C3326&amp;E3326,$F$2:$G$7561,2,FALSE))</f>
        <v>0</v>
      </c>
    </row>
    <row r="3327" spans="1:10" x14ac:dyDescent="0.25">
      <c r="A3327">
        <f t="shared" ref="A3327:C3327" si="2832">A2787</f>
        <v>2019</v>
      </c>
      <c r="B3327" t="str">
        <f t="shared" si="2832"/>
        <v>RFM</v>
      </c>
      <c r="C3327">
        <f t="shared" si="2832"/>
        <v>0</v>
      </c>
      <c r="D3327">
        <f>IFERROR(VLOOKUP(C3327,'Enheter, modell og år'!$A$2:$B$31,2,FALSE),0)</f>
        <v>0</v>
      </c>
      <c r="E3327" t="str">
        <f>'Liste detaljert wide'!$J$1</f>
        <v>Avlagte doktorgrader</v>
      </c>
      <c r="F3327" t="str">
        <f t="shared" si="2772"/>
        <v>2019RFM0Avlagte doktorgrader</v>
      </c>
      <c r="G3327" s="3">
        <f>'Liste detaljert wide'!J87</f>
        <v>0</v>
      </c>
      <c r="H3327" t="str">
        <f>VLOOKUP(E3327,Def!$B$2:$C$15,2,FALSE)</f>
        <v>Forskningsinsentiv</v>
      </c>
      <c r="I3327" s="3">
        <f>IF(A3327='Enheter, modell og år'!$F$2-1,0,G3327-VLOOKUP(A3327-1&amp;B3327&amp;C3327&amp;E3327,$F$2:$G$7561,2,FALSE))</f>
        <v>0</v>
      </c>
      <c r="J3327" s="3">
        <f>IF(A3327='Enheter, modell og år'!$F$2-1,0,VLOOKUP(A3327-1&amp;B3327&amp;C3327&amp;E3327,$F$2:$G$7561,2,FALSE))</f>
        <v>0</v>
      </c>
    </row>
    <row r="3328" spans="1:10" x14ac:dyDescent="0.25">
      <c r="A3328">
        <f t="shared" ref="A3328:C3328" si="2833">A2788</f>
        <v>2019</v>
      </c>
      <c r="B3328" t="str">
        <f t="shared" si="2833"/>
        <v>RFM</v>
      </c>
      <c r="C3328">
        <f t="shared" si="2833"/>
        <v>0</v>
      </c>
      <c r="D3328">
        <f>IFERROR(VLOOKUP(C3328,'Enheter, modell og år'!$A$2:$B$31,2,FALSE),0)</f>
        <v>0</v>
      </c>
      <c r="E3328" t="str">
        <f>'Liste detaljert wide'!$J$1</f>
        <v>Avlagte doktorgrader</v>
      </c>
      <c r="F3328" t="str">
        <f t="shared" si="2772"/>
        <v>2019RFM0Avlagte doktorgrader</v>
      </c>
      <c r="G3328" s="3">
        <f>'Liste detaljert wide'!J88</f>
        <v>0</v>
      </c>
      <c r="H3328" t="str">
        <f>VLOOKUP(E3328,Def!$B$2:$C$15,2,FALSE)</f>
        <v>Forskningsinsentiv</v>
      </c>
      <c r="I3328" s="3">
        <f>IF(A3328='Enheter, modell og år'!$F$2-1,0,G3328-VLOOKUP(A3328-1&amp;B3328&amp;C3328&amp;E3328,$F$2:$G$7561,2,FALSE))</f>
        <v>0</v>
      </c>
      <c r="J3328" s="3">
        <f>IF(A3328='Enheter, modell og år'!$F$2-1,0,VLOOKUP(A3328-1&amp;B3328&amp;C3328&amp;E3328,$F$2:$G$7561,2,FALSE))</f>
        <v>0</v>
      </c>
    </row>
    <row r="3329" spans="1:10" x14ac:dyDescent="0.25">
      <c r="A3329">
        <f t="shared" ref="A3329:C3329" si="2834">A2789</f>
        <v>2019</v>
      </c>
      <c r="B3329" t="str">
        <f t="shared" si="2834"/>
        <v>RFM</v>
      </c>
      <c r="C3329">
        <f t="shared" si="2834"/>
        <v>0</v>
      </c>
      <c r="D3329">
        <f>IFERROR(VLOOKUP(C3329,'Enheter, modell og år'!$A$2:$B$31,2,FALSE),0)</f>
        <v>0</v>
      </c>
      <c r="E3329" t="str">
        <f>'Liste detaljert wide'!$J$1</f>
        <v>Avlagte doktorgrader</v>
      </c>
      <c r="F3329" t="str">
        <f t="shared" si="2772"/>
        <v>2019RFM0Avlagte doktorgrader</v>
      </c>
      <c r="G3329" s="3">
        <f>'Liste detaljert wide'!J89</f>
        <v>0</v>
      </c>
      <c r="H3329" t="str">
        <f>VLOOKUP(E3329,Def!$B$2:$C$15,2,FALSE)</f>
        <v>Forskningsinsentiv</v>
      </c>
      <c r="I3329" s="3">
        <f>IF(A3329='Enheter, modell og år'!$F$2-1,0,G3329-VLOOKUP(A3329-1&amp;B3329&amp;C3329&amp;E3329,$F$2:$G$7561,2,FALSE))</f>
        <v>0</v>
      </c>
      <c r="J3329" s="3">
        <f>IF(A3329='Enheter, modell og år'!$F$2-1,0,VLOOKUP(A3329-1&amp;B3329&amp;C3329&amp;E3329,$F$2:$G$7561,2,FALSE))</f>
        <v>0</v>
      </c>
    </row>
    <row r="3330" spans="1:10" x14ac:dyDescent="0.25">
      <c r="A3330">
        <f t="shared" ref="A3330:C3330" si="2835">A2790</f>
        <v>2019</v>
      </c>
      <c r="B3330" t="str">
        <f t="shared" si="2835"/>
        <v>RFM</v>
      </c>
      <c r="C3330">
        <f t="shared" si="2835"/>
        <v>0</v>
      </c>
      <c r="D3330">
        <f>IFERROR(VLOOKUP(C3330,'Enheter, modell og år'!$A$2:$B$31,2,FALSE),0)</f>
        <v>0</v>
      </c>
      <c r="E3330" t="str">
        <f>'Liste detaljert wide'!$J$1</f>
        <v>Avlagte doktorgrader</v>
      </c>
      <c r="F3330" t="str">
        <f t="shared" si="2772"/>
        <v>2019RFM0Avlagte doktorgrader</v>
      </c>
      <c r="G3330" s="3">
        <f>'Liste detaljert wide'!J90</f>
        <v>0</v>
      </c>
      <c r="H3330" t="str">
        <f>VLOOKUP(E3330,Def!$B$2:$C$15,2,FALSE)</f>
        <v>Forskningsinsentiv</v>
      </c>
      <c r="I3330" s="3">
        <f>IF(A3330='Enheter, modell og år'!$F$2-1,0,G3330-VLOOKUP(A3330-1&amp;B3330&amp;C3330&amp;E3330,$F$2:$G$7561,2,FALSE))</f>
        <v>0</v>
      </c>
      <c r="J3330" s="3">
        <f>IF(A3330='Enheter, modell og år'!$F$2-1,0,VLOOKUP(A3330-1&amp;B3330&amp;C3330&amp;E3330,$F$2:$G$7561,2,FALSE))</f>
        <v>0</v>
      </c>
    </row>
    <row r="3331" spans="1:10" x14ac:dyDescent="0.25">
      <c r="A3331">
        <f t="shared" ref="A3331:C3331" si="2836">A2791</f>
        <v>2019</v>
      </c>
      <c r="B3331" t="str">
        <f t="shared" si="2836"/>
        <v>RFM</v>
      </c>
      <c r="C3331">
        <f t="shared" si="2836"/>
        <v>0</v>
      </c>
      <c r="D3331">
        <f>IFERROR(VLOOKUP(C3331,'Enheter, modell og år'!$A$2:$B$31,2,FALSE),0)</f>
        <v>0</v>
      </c>
      <c r="E3331" t="str">
        <f>'Liste detaljert wide'!$J$1</f>
        <v>Avlagte doktorgrader</v>
      </c>
      <c r="F3331" t="str">
        <f t="shared" ref="F3331:F3394" si="2837">A3331&amp;B3331&amp;C3331&amp;E3331</f>
        <v>2019RFM0Avlagte doktorgrader</v>
      </c>
      <c r="G3331" s="3">
        <f>'Liste detaljert wide'!J91</f>
        <v>0</v>
      </c>
      <c r="H3331" t="str">
        <f>VLOOKUP(E3331,Def!$B$2:$C$15,2,FALSE)</f>
        <v>Forskningsinsentiv</v>
      </c>
      <c r="I3331" s="3">
        <f>IF(A3331='Enheter, modell og år'!$F$2-1,0,G3331-VLOOKUP(A3331-1&amp;B3331&amp;C3331&amp;E3331,$F$2:$G$7561,2,FALSE))</f>
        <v>0</v>
      </c>
      <c r="J3331" s="3">
        <f>IF(A3331='Enheter, modell og år'!$F$2-1,0,VLOOKUP(A3331-1&amp;B3331&amp;C3331&amp;E3331,$F$2:$G$7561,2,FALSE))</f>
        <v>0</v>
      </c>
    </row>
    <row r="3332" spans="1:10" x14ac:dyDescent="0.25">
      <c r="A3332">
        <f t="shared" ref="A3332:C3332" si="2838">A2792</f>
        <v>2020</v>
      </c>
      <c r="B3332" t="str">
        <f t="shared" si="2838"/>
        <v>RFM</v>
      </c>
      <c r="C3332">
        <f t="shared" si="2838"/>
        <v>0</v>
      </c>
      <c r="D3332">
        <f>IFERROR(VLOOKUP(C3332,'Enheter, modell og år'!$A$2:$B$31,2,FALSE),0)</f>
        <v>0</v>
      </c>
      <c r="E3332" t="str">
        <f>'Liste detaljert wide'!$J$1</f>
        <v>Avlagte doktorgrader</v>
      </c>
      <c r="F3332" t="str">
        <f t="shared" si="2837"/>
        <v>2020RFM0Avlagte doktorgrader</v>
      </c>
      <c r="G3332" s="3">
        <f>'Liste detaljert wide'!J92</f>
        <v>0</v>
      </c>
      <c r="H3332" t="str">
        <f>VLOOKUP(E3332,Def!$B$2:$C$15,2,FALSE)</f>
        <v>Forskningsinsentiv</v>
      </c>
      <c r="I3332" s="3">
        <f>IF(A3332='Enheter, modell og år'!$F$2-1,0,G3332-VLOOKUP(A3332-1&amp;B3332&amp;C3332&amp;E3332,$F$2:$G$7561,2,FALSE))</f>
        <v>0</v>
      </c>
      <c r="J3332" s="3">
        <f>IF(A3332='Enheter, modell og år'!$F$2-1,0,VLOOKUP(A3332-1&amp;B3332&amp;C3332&amp;E3332,$F$2:$G$7561,2,FALSE))</f>
        <v>0</v>
      </c>
    </row>
    <row r="3333" spans="1:10" x14ac:dyDescent="0.25">
      <c r="A3333">
        <f t="shared" ref="A3333:C3333" si="2839">A2793</f>
        <v>2020</v>
      </c>
      <c r="B3333" t="str">
        <f t="shared" si="2839"/>
        <v>RFM</v>
      </c>
      <c r="C3333">
        <f t="shared" si="2839"/>
        <v>0</v>
      </c>
      <c r="D3333">
        <f>IFERROR(VLOOKUP(C3333,'Enheter, modell og år'!$A$2:$B$31,2,FALSE),0)</f>
        <v>0</v>
      </c>
      <c r="E3333" t="str">
        <f>'Liste detaljert wide'!$J$1</f>
        <v>Avlagte doktorgrader</v>
      </c>
      <c r="F3333" t="str">
        <f t="shared" si="2837"/>
        <v>2020RFM0Avlagte doktorgrader</v>
      </c>
      <c r="G3333" s="3">
        <f>'Liste detaljert wide'!J93</f>
        <v>0</v>
      </c>
      <c r="H3333" t="str">
        <f>VLOOKUP(E3333,Def!$B$2:$C$15,2,FALSE)</f>
        <v>Forskningsinsentiv</v>
      </c>
      <c r="I3333" s="3">
        <f>IF(A3333='Enheter, modell og år'!$F$2-1,0,G3333-VLOOKUP(A3333-1&amp;B3333&amp;C3333&amp;E3333,$F$2:$G$7561,2,FALSE))</f>
        <v>0</v>
      </c>
      <c r="J3333" s="3">
        <f>IF(A3333='Enheter, modell og år'!$F$2-1,0,VLOOKUP(A3333-1&amp;B3333&amp;C3333&amp;E3333,$F$2:$G$7561,2,FALSE))</f>
        <v>0</v>
      </c>
    </row>
    <row r="3334" spans="1:10" x14ac:dyDescent="0.25">
      <c r="A3334">
        <f t="shared" ref="A3334:C3334" si="2840">A2794</f>
        <v>2020</v>
      </c>
      <c r="B3334" t="str">
        <f t="shared" si="2840"/>
        <v>RFM</v>
      </c>
      <c r="C3334">
        <f t="shared" si="2840"/>
        <v>0</v>
      </c>
      <c r="D3334">
        <f>IFERROR(VLOOKUP(C3334,'Enheter, modell og år'!$A$2:$B$31,2,FALSE),0)</f>
        <v>0</v>
      </c>
      <c r="E3334" t="str">
        <f>'Liste detaljert wide'!$J$1</f>
        <v>Avlagte doktorgrader</v>
      </c>
      <c r="F3334" t="str">
        <f t="shared" si="2837"/>
        <v>2020RFM0Avlagte doktorgrader</v>
      </c>
      <c r="G3334" s="3">
        <f>'Liste detaljert wide'!J94</f>
        <v>0</v>
      </c>
      <c r="H3334" t="str">
        <f>VLOOKUP(E3334,Def!$B$2:$C$15,2,FALSE)</f>
        <v>Forskningsinsentiv</v>
      </c>
      <c r="I3334" s="3">
        <f>IF(A3334='Enheter, modell og år'!$F$2-1,0,G3334-VLOOKUP(A3334-1&amp;B3334&amp;C3334&amp;E3334,$F$2:$G$7561,2,FALSE))</f>
        <v>0</v>
      </c>
      <c r="J3334" s="3">
        <f>IF(A3334='Enheter, modell og år'!$F$2-1,0,VLOOKUP(A3334-1&amp;B3334&amp;C3334&amp;E3334,$F$2:$G$7561,2,FALSE))</f>
        <v>0</v>
      </c>
    </row>
    <row r="3335" spans="1:10" x14ac:dyDescent="0.25">
      <c r="A3335">
        <f t="shared" ref="A3335:C3335" si="2841">A2795</f>
        <v>2020</v>
      </c>
      <c r="B3335" t="str">
        <f t="shared" si="2841"/>
        <v>RFM</v>
      </c>
      <c r="C3335">
        <f t="shared" si="2841"/>
        <v>0</v>
      </c>
      <c r="D3335">
        <f>IFERROR(VLOOKUP(C3335,'Enheter, modell og år'!$A$2:$B$31,2,FALSE),0)</f>
        <v>0</v>
      </c>
      <c r="E3335" t="str">
        <f>'Liste detaljert wide'!$J$1</f>
        <v>Avlagte doktorgrader</v>
      </c>
      <c r="F3335" t="str">
        <f t="shared" si="2837"/>
        <v>2020RFM0Avlagte doktorgrader</v>
      </c>
      <c r="G3335" s="3">
        <f>'Liste detaljert wide'!J95</f>
        <v>0</v>
      </c>
      <c r="H3335" t="str">
        <f>VLOOKUP(E3335,Def!$B$2:$C$15,2,FALSE)</f>
        <v>Forskningsinsentiv</v>
      </c>
      <c r="I3335" s="3">
        <f>IF(A3335='Enheter, modell og år'!$F$2-1,0,G3335-VLOOKUP(A3335-1&amp;B3335&amp;C3335&amp;E3335,$F$2:$G$7561,2,FALSE))</f>
        <v>0</v>
      </c>
      <c r="J3335" s="3">
        <f>IF(A3335='Enheter, modell og år'!$F$2-1,0,VLOOKUP(A3335-1&amp;B3335&amp;C3335&amp;E3335,$F$2:$G$7561,2,FALSE))</f>
        <v>0</v>
      </c>
    </row>
    <row r="3336" spans="1:10" x14ac:dyDescent="0.25">
      <c r="A3336">
        <f t="shared" ref="A3336:C3336" si="2842">A2796</f>
        <v>2020</v>
      </c>
      <c r="B3336" t="str">
        <f t="shared" si="2842"/>
        <v>RFM</v>
      </c>
      <c r="C3336">
        <f t="shared" si="2842"/>
        <v>0</v>
      </c>
      <c r="D3336">
        <f>IFERROR(VLOOKUP(C3336,'Enheter, modell og år'!$A$2:$B$31,2,FALSE),0)</f>
        <v>0</v>
      </c>
      <c r="E3336" t="str">
        <f>'Liste detaljert wide'!$J$1</f>
        <v>Avlagte doktorgrader</v>
      </c>
      <c r="F3336" t="str">
        <f t="shared" si="2837"/>
        <v>2020RFM0Avlagte doktorgrader</v>
      </c>
      <c r="G3336" s="3">
        <f>'Liste detaljert wide'!J96</f>
        <v>0</v>
      </c>
      <c r="H3336" t="str">
        <f>VLOOKUP(E3336,Def!$B$2:$C$15,2,FALSE)</f>
        <v>Forskningsinsentiv</v>
      </c>
      <c r="I3336" s="3">
        <f>IF(A3336='Enheter, modell og år'!$F$2-1,0,G3336-VLOOKUP(A3336-1&amp;B3336&amp;C3336&amp;E3336,$F$2:$G$7561,2,FALSE))</f>
        <v>0</v>
      </c>
      <c r="J3336" s="3">
        <f>IF(A3336='Enheter, modell og år'!$F$2-1,0,VLOOKUP(A3336-1&amp;B3336&amp;C3336&amp;E3336,$F$2:$G$7561,2,FALSE))</f>
        <v>0</v>
      </c>
    </row>
    <row r="3337" spans="1:10" x14ac:dyDescent="0.25">
      <c r="A3337">
        <f t="shared" ref="A3337:C3337" si="2843">A2797</f>
        <v>2020</v>
      </c>
      <c r="B3337" t="str">
        <f t="shared" si="2843"/>
        <v>RFM</v>
      </c>
      <c r="C3337">
        <f t="shared" si="2843"/>
        <v>0</v>
      </c>
      <c r="D3337">
        <f>IFERROR(VLOOKUP(C3337,'Enheter, modell og år'!$A$2:$B$31,2,FALSE),0)</f>
        <v>0</v>
      </c>
      <c r="E3337" t="str">
        <f>'Liste detaljert wide'!$J$1</f>
        <v>Avlagte doktorgrader</v>
      </c>
      <c r="F3337" t="str">
        <f t="shared" si="2837"/>
        <v>2020RFM0Avlagte doktorgrader</v>
      </c>
      <c r="G3337" s="3">
        <f>'Liste detaljert wide'!J97</f>
        <v>0</v>
      </c>
      <c r="H3337" t="str">
        <f>VLOOKUP(E3337,Def!$B$2:$C$15,2,FALSE)</f>
        <v>Forskningsinsentiv</v>
      </c>
      <c r="I3337" s="3">
        <f>IF(A3337='Enheter, modell og år'!$F$2-1,0,G3337-VLOOKUP(A3337-1&amp;B3337&amp;C3337&amp;E3337,$F$2:$G$7561,2,FALSE))</f>
        <v>0</v>
      </c>
      <c r="J3337" s="3">
        <f>IF(A3337='Enheter, modell og år'!$F$2-1,0,VLOOKUP(A3337-1&amp;B3337&amp;C3337&amp;E3337,$F$2:$G$7561,2,FALSE))</f>
        <v>0</v>
      </c>
    </row>
    <row r="3338" spans="1:10" x14ac:dyDescent="0.25">
      <c r="A3338">
        <f t="shared" ref="A3338:C3338" si="2844">A2798</f>
        <v>2020</v>
      </c>
      <c r="B3338" t="str">
        <f t="shared" si="2844"/>
        <v>RFM</v>
      </c>
      <c r="C3338">
        <f t="shared" si="2844"/>
        <v>0</v>
      </c>
      <c r="D3338">
        <f>IFERROR(VLOOKUP(C3338,'Enheter, modell og år'!$A$2:$B$31,2,FALSE),0)</f>
        <v>0</v>
      </c>
      <c r="E3338" t="str">
        <f>'Liste detaljert wide'!$J$1</f>
        <v>Avlagte doktorgrader</v>
      </c>
      <c r="F3338" t="str">
        <f t="shared" si="2837"/>
        <v>2020RFM0Avlagte doktorgrader</v>
      </c>
      <c r="G3338" s="3">
        <f>'Liste detaljert wide'!J98</f>
        <v>0</v>
      </c>
      <c r="H3338" t="str">
        <f>VLOOKUP(E3338,Def!$B$2:$C$15,2,FALSE)</f>
        <v>Forskningsinsentiv</v>
      </c>
      <c r="I3338" s="3">
        <f>IF(A3338='Enheter, modell og år'!$F$2-1,0,G3338-VLOOKUP(A3338-1&amp;B3338&amp;C3338&amp;E3338,$F$2:$G$7561,2,FALSE))</f>
        <v>0</v>
      </c>
      <c r="J3338" s="3">
        <f>IF(A3338='Enheter, modell og år'!$F$2-1,0,VLOOKUP(A3338-1&amp;B3338&amp;C3338&amp;E3338,$F$2:$G$7561,2,FALSE))</f>
        <v>0</v>
      </c>
    </row>
    <row r="3339" spans="1:10" x14ac:dyDescent="0.25">
      <c r="A3339">
        <f t="shared" ref="A3339:C3339" si="2845">A2799</f>
        <v>2020</v>
      </c>
      <c r="B3339" t="str">
        <f t="shared" si="2845"/>
        <v>RFM</v>
      </c>
      <c r="C3339">
        <f t="shared" si="2845"/>
        <v>0</v>
      </c>
      <c r="D3339">
        <f>IFERROR(VLOOKUP(C3339,'Enheter, modell og år'!$A$2:$B$31,2,FALSE),0)</f>
        <v>0</v>
      </c>
      <c r="E3339" t="str">
        <f>'Liste detaljert wide'!$J$1</f>
        <v>Avlagte doktorgrader</v>
      </c>
      <c r="F3339" t="str">
        <f t="shared" si="2837"/>
        <v>2020RFM0Avlagte doktorgrader</v>
      </c>
      <c r="G3339" s="3">
        <f>'Liste detaljert wide'!J99</f>
        <v>0</v>
      </c>
      <c r="H3339" t="str">
        <f>VLOOKUP(E3339,Def!$B$2:$C$15,2,FALSE)</f>
        <v>Forskningsinsentiv</v>
      </c>
      <c r="I3339" s="3">
        <f>IF(A3339='Enheter, modell og år'!$F$2-1,0,G3339-VLOOKUP(A3339-1&amp;B3339&amp;C3339&amp;E3339,$F$2:$G$7561,2,FALSE))</f>
        <v>0</v>
      </c>
      <c r="J3339" s="3">
        <f>IF(A3339='Enheter, modell og år'!$F$2-1,0,VLOOKUP(A3339-1&amp;B3339&amp;C3339&amp;E3339,$F$2:$G$7561,2,FALSE))</f>
        <v>0</v>
      </c>
    </row>
    <row r="3340" spans="1:10" x14ac:dyDescent="0.25">
      <c r="A3340">
        <f t="shared" ref="A3340:C3340" si="2846">A2800</f>
        <v>2020</v>
      </c>
      <c r="B3340" t="str">
        <f t="shared" si="2846"/>
        <v>RFM</v>
      </c>
      <c r="C3340">
        <f t="shared" si="2846"/>
        <v>0</v>
      </c>
      <c r="D3340">
        <f>IFERROR(VLOOKUP(C3340,'Enheter, modell og år'!$A$2:$B$31,2,FALSE),0)</f>
        <v>0</v>
      </c>
      <c r="E3340" t="str">
        <f>'Liste detaljert wide'!$J$1</f>
        <v>Avlagte doktorgrader</v>
      </c>
      <c r="F3340" t="str">
        <f t="shared" si="2837"/>
        <v>2020RFM0Avlagte doktorgrader</v>
      </c>
      <c r="G3340" s="3">
        <f>'Liste detaljert wide'!J100</f>
        <v>0</v>
      </c>
      <c r="H3340" t="str">
        <f>VLOOKUP(E3340,Def!$B$2:$C$15,2,FALSE)</f>
        <v>Forskningsinsentiv</v>
      </c>
      <c r="I3340" s="3">
        <f>IF(A3340='Enheter, modell og år'!$F$2-1,0,G3340-VLOOKUP(A3340-1&amp;B3340&amp;C3340&amp;E3340,$F$2:$G$7561,2,FALSE))</f>
        <v>0</v>
      </c>
      <c r="J3340" s="3">
        <f>IF(A3340='Enheter, modell og år'!$F$2-1,0,VLOOKUP(A3340-1&amp;B3340&amp;C3340&amp;E3340,$F$2:$G$7561,2,FALSE))</f>
        <v>0</v>
      </c>
    </row>
    <row r="3341" spans="1:10" x14ac:dyDescent="0.25">
      <c r="A3341">
        <f t="shared" ref="A3341:C3341" si="2847">A2801</f>
        <v>2020</v>
      </c>
      <c r="B3341" t="str">
        <f t="shared" si="2847"/>
        <v>RFM</v>
      </c>
      <c r="C3341">
        <f t="shared" si="2847"/>
        <v>0</v>
      </c>
      <c r="D3341">
        <f>IFERROR(VLOOKUP(C3341,'Enheter, modell og år'!$A$2:$B$31,2,FALSE),0)</f>
        <v>0</v>
      </c>
      <c r="E3341" t="str">
        <f>'Liste detaljert wide'!$J$1</f>
        <v>Avlagte doktorgrader</v>
      </c>
      <c r="F3341" t="str">
        <f t="shared" si="2837"/>
        <v>2020RFM0Avlagte doktorgrader</v>
      </c>
      <c r="G3341" s="3">
        <f>'Liste detaljert wide'!J101</f>
        <v>0</v>
      </c>
      <c r="H3341" t="str">
        <f>VLOOKUP(E3341,Def!$B$2:$C$15,2,FALSE)</f>
        <v>Forskningsinsentiv</v>
      </c>
      <c r="I3341" s="3">
        <f>IF(A3341='Enheter, modell og år'!$F$2-1,0,G3341-VLOOKUP(A3341-1&amp;B3341&amp;C3341&amp;E3341,$F$2:$G$7561,2,FALSE))</f>
        <v>0</v>
      </c>
      <c r="J3341" s="3">
        <f>IF(A3341='Enheter, modell og år'!$F$2-1,0,VLOOKUP(A3341-1&amp;B3341&amp;C3341&amp;E3341,$F$2:$G$7561,2,FALSE))</f>
        <v>0</v>
      </c>
    </row>
    <row r="3342" spans="1:10" x14ac:dyDescent="0.25">
      <c r="A3342">
        <f t="shared" ref="A3342:C3342" si="2848">A2802</f>
        <v>2020</v>
      </c>
      <c r="B3342" t="str">
        <f t="shared" si="2848"/>
        <v>RFM</v>
      </c>
      <c r="C3342">
        <f t="shared" si="2848"/>
        <v>0</v>
      </c>
      <c r="D3342">
        <f>IFERROR(VLOOKUP(C3342,'Enheter, modell og år'!$A$2:$B$31,2,FALSE),0)</f>
        <v>0</v>
      </c>
      <c r="E3342" t="str">
        <f>'Liste detaljert wide'!$J$1</f>
        <v>Avlagte doktorgrader</v>
      </c>
      <c r="F3342" t="str">
        <f t="shared" si="2837"/>
        <v>2020RFM0Avlagte doktorgrader</v>
      </c>
      <c r="G3342" s="3">
        <f>'Liste detaljert wide'!J102</f>
        <v>0</v>
      </c>
      <c r="H3342" t="str">
        <f>VLOOKUP(E3342,Def!$B$2:$C$15,2,FALSE)</f>
        <v>Forskningsinsentiv</v>
      </c>
      <c r="I3342" s="3">
        <f>IF(A3342='Enheter, modell og år'!$F$2-1,0,G3342-VLOOKUP(A3342-1&amp;B3342&amp;C3342&amp;E3342,$F$2:$G$7561,2,FALSE))</f>
        <v>0</v>
      </c>
      <c r="J3342" s="3">
        <f>IF(A3342='Enheter, modell og år'!$F$2-1,0,VLOOKUP(A3342-1&amp;B3342&amp;C3342&amp;E3342,$F$2:$G$7561,2,FALSE))</f>
        <v>0</v>
      </c>
    </row>
    <row r="3343" spans="1:10" x14ac:dyDescent="0.25">
      <c r="A3343">
        <f t="shared" ref="A3343:C3343" si="2849">A2803</f>
        <v>2020</v>
      </c>
      <c r="B3343" t="str">
        <f t="shared" si="2849"/>
        <v>RFM</v>
      </c>
      <c r="C3343">
        <f t="shared" si="2849"/>
        <v>0</v>
      </c>
      <c r="D3343">
        <f>IFERROR(VLOOKUP(C3343,'Enheter, modell og år'!$A$2:$B$31,2,FALSE),0)</f>
        <v>0</v>
      </c>
      <c r="E3343" t="str">
        <f>'Liste detaljert wide'!$J$1</f>
        <v>Avlagte doktorgrader</v>
      </c>
      <c r="F3343" t="str">
        <f t="shared" si="2837"/>
        <v>2020RFM0Avlagte doktorgrader</v>
      </c>
      <c r="G3343" s="3">
        <f>'Liste detaljert wide'!J103</f>
        <v>0</v>
      </c>
      <c r="H3343" t="str">
        <f>VLOOKUP(E3343,Def!$B$2:$C$15,2,FALSE)</f>
        <v>Forskningsinsentiv</v>
      </c>
      <c r="I3343" s="3">
        <f>IF(A3343='Enheter, modell og år'!$F$2-1,0,G3343-VLOOKUP(A3343-1&amp;B3343&amp;C3343&amp;E3343,$F$2:$G$7561,2,FALSE))</f>
        <v>0</v>
      </c>
      <c r="J3343" s="3">
        <f>IF(A3343='Enheter, modell og år'!$F$2-1,0,VLOOKUP(A3343-1&amp;B3343&amp;C3343&amp;E3343,$F$2:$G$7561,2,FALSE))</f>
        <v>0</v>
      </c>
    </row>
    <row r="3344" spans="1:10" x14ac:dyDescent="0.25">
      <c r="A3344">
        <f t="shared" ref="A3344:C3344" si="2850">A2804</f>
        <v>2020</v>
      </c>
      <c r="B3344" t="str">
        <f t="shared" si="2850"/>
        <v>RFM</v>
      </c>
      <c r="C3344">
        <f t="shared" si="2850"/>
        <v>0</v>
      </c>
      <c r="D3344">
        <f>IFERROR(VLOOKUP(C3344,'Enheter, modell og år'!$A$2:$B$31,2,FALSE),0)</f>
        <v>0</v>
      </c>
      <c r="E3344" t="str">
        <f>'Liste detaljert wide'!$J$1</f>
        <v>Avlagte doktorgrader</v>
      </c>
      <c r="F3344" t="str">
        <f t="shared" si="2837"/>
        <v>2020RFM0Avlagte doktorgrader</v>
      </c>
      <c r="G3344" s="3">
        <f>'Liste detaljert wide'!J104</f>
        <v>0</v>
      </c>
      <c r="H3344" t="str">
        <f>VLOOKUP(E3344,Def!$B$2:$C$15,2,FALSE)</f>
        <v>Forskningsinsentiv</v>
      </c>
      <c r="I3344" s="3">
        <f>IF(A3344='Enheter, modell og år'!$F$2-1,0,G3344-VLOOKUP(A3344-1&amp;B3344&amp;C3344&amp;E3344,$F$2:$G$7561,2,FALSE))</f>
        <v>0</v>
      </c>
      <c r="J3344" s="3">
        <f>IF(A3344='Enheter, modell og år'!$F$2-1,0,VLOOKUP(A3344-1&amp;B3344&amp;C3344&amp;E3344,$F$2:$G$7561,2,FALSE))</f>
        <v>0</v>
      </c>
    </row>
    <row r="3345" spans="1:10" x14ac:dyDescent="0.25">
      <c r="A3345">
        <f t="shared" ref="A3345:C3345" si="2851">A2805</f>
        <v>2020</v>
      </c>
      <c r="B3345" t="str">
        <f t="shared" si="2851"/>
        <v>RFM</v>
      </c>
      <c r="C3345">
        <f t="shared" si="2851"/>
        <v>0</v>
      </c>
      <c r="D3345">
        <f>IFERROR(VLOOKUP(C3345,'Enheter, modell og år'!$A$2:$B$31,2,FALSE),0)</f>
        <v>0</v>
      </c>
      <c r="E3345" t="str">
        <f>'Liste detaljert wide'!$J$1</f>
        <v>Avlagte doktorgrader</v>
      </c>
      <c r="F3345" t="str">
        <f t="shared" si="2837"/>
        <v>2020RFM0Avlagte doktorgrader</v>
      </c>
      <c r="G3345" s="3">
        <f>'Liste detaljert wide'!J105</f>
        <v>0</v>
      </c>
      <c r="H3345" t="str">
        <f>VLOOKUP(E3345,Def!$B$2:$C$15,2,FALSE)</f>
        <v>Forskningsinsentiv</v>
      </c>
      <c r="I3345" s="3">
        <f>IF(A3345='Enheter, modell og år'!$F$2-1,0,G3345-VLOOKUP(A3345-1&amp;B3345&amp;C3345&amp;E3345,$F$2:$G$7561,2,FALSE))</f>
        <v>0</v>
      </c>
      <c r="J3345" s="3">
        <f>IF(A3345='Enheter, modell og år'!$F$2-1,0,VLOOKUP(A3345-1&amp;B3345&amp;C3345&amp;E3345,$F$2:$G$7561,2,FALSE))</f>
        <v>0</v>
      </c>
    </row>
    <row r="3346" spans="1:10" x14ac:dyDescent="0.25">
      <c r="A3346">
        <f t="shared" ref="A3346:C3346" si="2852">A2806</f>
        <v>2020</v>
      </c>
      <c r="B3346" t="str">
        <f t="shared" si="2852"/>
        <v>RFM</v>
      </c>
      <c r="C3346">
        <f t="shared" si="2852"/>
        <v>0</v>
      </c>
      <c r="D3346">
        <f>IFERROR(VLOOKUP(C3346,'Enheter, modell og år'!$A$2:$B$31,2,FALSE),0)</f>
        <v>0</v>
      </c>
      <c r="E3346" t="str">
        <f>'Liste detaljert wide'!$J$1</f>
        <v>Avlagte doktorgrader</v>
      </c>
      <c r="F3346" t="str">
        <f t="shared" si="2837"/>
        <v>2020RFM0Avlagte doktorgrader</v>
      </c>
      <c r="G3346" s="3">
        <f>'Liste detaljert wide'!J106</f>
        <v>0</v>
      </c>
      <c r="H3346" t="str">
        <f>VLOOKUP(E3346,Def!$B$2:$C$15,2,FALSE)</f>
        <v>Forskningsinsentiv</v>
      </c>
      <c r="I3346" s="3">
        <f>IF(A3346='Enheter, modell og år'!$F$2-1,0,G3346-VLOOKUP(A3346-1&amp;B3346&amp;C3346&amp;E3346,$F$2:$G$7561,2,FALSE))</f>
        <v>0</v>
      </c>
      <c r="J3346" s="3">
        <f>IF(A3346='Enheter, modell og år'!$F$2-1,0,VLOOKUP(A3346-1&amp;B3346&amp;C3346&amp;E3346,$F$2:$G$7561,2,FALSE))</f>
        <v>0</v>
      </c>
    </row>
    <row r="3347" spans="1:10" x14ac:dyDescent="0.25">
      <c r="A3347">
        <f t="shared" ref="A3347:C3347" si="2853">A2807</f>
        <v>2020</v>
      </c>
      <c r="B3347" t="str">
        <f t="shared" si="2853"/>
        <v>RFM</v>
      </c>
      <c r="C3347">
        <f t="shared" si="2853"/>
        <v>0</v>
      </c>
      <c r="D3347">
        <f>IFERROR(VLOOKUP(C3347,'Enheter, modell og år'!$A$2:$B$31,2,FALSE),0)</f>
        <v>0</v>
      </c>
      <c r="E3347" t="str">
        <f>'Liste detaljert wide'!$J$1</f>
        <v>Avlagte doktorgrader</v>
      </c>
      <c r="F3347" t="str">
        <f t="shared" si="2837"/>
        <v>2020RFM0Avlagte doktorgrader</v>
      </c>
      <c r="G3347" s="3">
        <f>'Liste detaljert wide'!J107</f>
        <v>0</v>
      </c>
      <c r="H3347" t="str">
        <f>VLOOKUP(E3347,Def!$B$2:$C$15,2,FALSE)</f>
        <v>Forskningsinsentiv</v>
      </c>
      <c r="I3347" s="3">
        <f>IF(A3347='Enheter, modell og år'!$F$2-1,0,G3347-VLOOKUP(A3347-1&amp;B3347&amp;C3347&amp;E3347,$F$2:$G$7561,2,FALSE))</f>
        <v>0</v>
      </c>
      <c r="J3347" s="3">
        <f>IF(A3347='Enheter, modell og år'!$F$2-1,0,VLOOKUP(A3347-1&amp;B3347&amp;C3347&amp;E3347,$F$2:$G$7561,2,FALSE))</f>
        <v>0</v>
      </c>
    </row>
    <row r="3348" spans="1:10" x14ac:dyDescent="0.25">
      <c r="A3348">
        <f t="shared" ref="A3348:C3348" si="2854">A2808</f>
        <v>2020</v>
      </c>
      <c r="B3348" t="str">
        <f t="shared" si="2854"/>
        <v>RFM</v>
      </c>
      <c r="C3348">
        <f t="shared" si="2854"/>
        <v>0</v>
      </c>
      <c r="D3348">
        <f>IFERROR(VLOOKUP(C3348,'Enheter, modell og år'!$A$2:$B$31,2,FALSE),0)</f>
        <v>0</v>
      </c>
      <c r="E3348" t="str">
        <f>'Liste detaljert wide'!$J$1</f>
        <v>Avlagte doktorgrader</v>
      </c>
      <c r="F3348" t="str">
        <f t="shared" si="2837"/>
        <v>2020RFM0Avlagte doktorgrader</v>
      </c>
      <c r="G3348" s="3">
        <f>'Liste detaljert wide'!J108</f>
        <v>0</v>
      </c>
      <c r="H3348" t="str">
        <f>VLOOKUP(E3348,Def!$B$2:$C$15,2,FALSE)</f>
        <v>Forskningsinsentiv</v>
      </c>
      <c r="I3348" s="3">
        <f>IF(A3348='Enheter, modell og år'!$F$2-1,0,G3348-VLOOKUP(A3348-1&amp;B3348&amp;C3348&amp;E3348,$F$2:$G$7561,2,FALSE))</f>
        <v>0</v>
      </c>
      <c r="J3348" s="3">
        <f>IF(A3348='Enheter, modell og år'!$F$2-1,0,VLOOKUP(A3348-1&amp;B3348&amp;C3348&amp;E3348,$F$2:$G$7561,2,FALSE))</f>
        <v>0</v>
      </c>
    </row>
    <row r="3349" spans="1:10" x14ac:dyDescent="0.25">
      <c r="A3349">
        <f t="shared" ref="A3349:C3349" si="2855">A2809</f>
        <v>2020</v>
      </c>
      <c r="B3349" t="str">
        <f t="shared" si="2855"/>
        <v>RFM</v>
      </c>
      <c r="C3349">
        <f t="shared" si="2855"/>
        <v>0</v>
      </c>
      <c r="D3349">
        <f>IFERROR(VLOOKUP(C3349,'Enheter, modell og år'!$A$2:$B$31,2,FALSE),0)</f>
        <v>0</v>
      </c>
      <c r="E3349" t="str">
        <f>'Liste detaljert wide'!$J$1</f>
        <v>Avlagte doktorgrader</v>
      </c>
      <c r="F3349" t="str">
        <f t="shared" si="2837"/>
        <v>2020RFM0Avlagte doktorgrader</v>
      </c>
      <c r="G3349" s="3">
        <f>'Liste detaljert wide'!J109</f>
        <v>0</v>
      </c>
      <c r="H3349" t="str">
        <f>VLOOKUP(E3349,Def!$B$2:$C$15,2,FALSE)</f>
        <v>Forskningsinsentiv</v>
      </c>
      <c r="I3349" s="3">
        <f>IF(A3349='Enheter, modell og år'!$F$2-1,0,G3349-VLOOKUP(A3349-1&amp;B3349&amp;C3349&amp;E3349,$F$2:$G$7561,2,FALSE))</f>
        <v>0</v>
      </c>
      <c r="J3349" s="3">
        <f>IF(A3349='Enheter, modell og år'!$F$2-1,0,VLOOKUP(A3349-1&amp;B3349&amp;C3349&amp;E3349,$F$2:$G$7561,2,FALSE))</f>
        <v>0</v>
      </c>
    </row>
    <row r="3350" spans="1:10" x14ac:dyDescent="0.25">
      <c r="A3350">
        <f t="shared" ref="A3350:C3350" si="2856">A2810</f>
        <v>2020</v>
      </c>
      <c r="B3350" t="str">
        <f t="shared" si="2856"/>
        <v>RFM</v>
      </c>
      <c r="C3350">
        <f t="shared" si="2856"/>
        <v>0</v>
      </c>
      <c r="D3350">
        <f>IFERROR(VLOOKUP(C3350,'Enheter, modell og år'!$A$2:$B$31,2,FALSE),0)</f>
        <v>0</v>
      </c>
      <c r="E3350" t="str">
        <f>'Liste detaljert wide'!$J$1</f>
        <v>Avlagte doktorgrader</v>
      </c>
      <c r="F3350" t="str">
        <f t="shared" si="2837"/>
        <v>2020RFM0Avlagte doktorgrader</v>
      </c>
      <c r="G3350" s="3">
        <f>'Liste detaljert wide'!J110</f>
        <v>0</v>
      </c>
      <c r="H3350" t="str">
        <f>VLOOKUP(E3350,Def!$B$2:$C$15,2,FALSE)</f>
        <v>Forskningsinsentiv</v>
      </c>
      <c r="I3350" s="3">
        <f>IF(A3350='Enheter, modell og år'!$F$2-1,0,G3350-VLOOKUP(A3350-1&amp;B3350&amp;C3350&amp;E3350,$F$2:$G$7561,2,FALSE))</f>
        <v>0</v>
      </c>
      <c r="J3350" s="3">
        <f>IF(A3350='Enheter, modell og år'!$F$2-1,0,VLOOKUP(A3350-1&amp;B3350&amp;C3350&amp;E3350,$F$2:$G$7561,2,FALSE))</f>
        <v>0</v>
      </c>
    </row>
    <row r="3351" spans="1:10" x14ac:dyDescent="0.25">
      <c r="A3351">
        <f t="shared" ref="A3351:C3351" si="2857">A2811</f>
        <v>2020</v>
      </c>
      <c r="B3351" t="str">
        <f t="shared" si="2857"/>
        <v>RFM</v>
      </c>
      <c r="C3351">
        <f t="shared" si="2857"/>
        <v>0</v>
      </c>
      <c r="D3351">
        <f>IFERROR(VLOOKUP(C3351,'Enheter, modell og år'!$A$2:$B$31,2,FALSE),0)</f>
        <v>0</v>
      </c>
      <c r="E3351" t="str">
        <f>'Liste detaljert wide'!$J$1</f>
        <v>Avlagte doktorgrader</v>
      </c>
      <c r="F3351" t="str">
        <f t="shared" si="2837"/>
        <v>2020RFM0Avlagte doktorgrader</v>
      </c>
      <c r="G3351" s="3">
        <f>'Liste detaljert wide'!J111</f>
        <v>0</v>
      </c>
      <c r="H3351" t="str">
        <f>VLOOKUP(E3351,Def!$B$2:$C$15,2,FALSE)</f>
        <v>Forskningsinsentiv</v>
      </c>
      <c r="I3351" s="3">
        <f>IF(A3351='Enheter, modell og år'!$F$2-1,0,G3351-VLOOKUP(A3351-1&amp;B3351&amp;C3351&amp;E3351,$F$2:$G$7561,2,FALSE))</f>
        <v>0</v>
      </c>
      <c r="J3351" s="3">
        <f>IF(A3351='Enheter, modell og år'!$F$2-1,0,VLOOKUP(A3351-1&amp;B3351&amp;C3351&amp;E3351,$F$2:$G$7561,2,FALSE))</f>
        <v>0</v>
      </c>
    </row>
    <row r="3352" spans="1:10" x14ac:dyDescent="0.25">
      <c r="A3352">
        <f t="shared" ref="A3352:C3352" si="2858">A2812</f>
        <v>2020</v>
      </c>
      <c r="B3352" t="str">
        <f t="shared" si="2858"/>
        <v>RFM</v>
      </c>
      <c r="C3352">
        <f t="shared" si="2858"/>
        <v>0</v>
      </c>
      <c r="D3352">
        <f>IFERROR(VLOOKUP(C3352,'Enheter, modell og år'!$A$2:$B$31,2,FALSE),0)</f>
        <v>0</v>
      </c>
      <c r="E3352" t="str">
        <f>'Liste detaljert wide'!$J$1</f>
        <v>Avlagte doktorgrader</v>
      </c>
      <c r="F3352" t="str">
        <f t="shared" si="2837"/>
        <v>2020RFM0Avlagte doktorgrader</v>
      </c>
      <c r="G3352" s="3">
        <f>'Liste detaljert wide'!J112</f>
        <v>0</v>
      </c>
      <c r="H3352" t="str">
        <f>VLOOKUP(E3352,Def!$B$2:$C$15,2,FALSE)</f>
        <v>Forskningsinsentiv</v>
      </c>
      <c r="I3352" s="3">
        <f>IF(A3352='Enheter, modell og år'!$F$2-1,0,G3352-VLOOKUP(A3352-1&amp;B3352&amp;C3352&amp;E3352,$F$2:$G$7561,2,FALSE))</f>
        <v>0</v>
      </c>
      <c r="J3352" s="3">
        <f>IF(A3352='Enheter, modell og år'!$F$2-1,0,VLOOKUP(A3352-1&amp;B3352&amp;C3352&amp;E3352,$F$2:$G$7561,2,FALSE))</f>
        <v>0</v>
      </c>
    </row>
    <row r="3353" spans="1:10" x14ac:dyDescent="0.25">
      <c r="A3353">
        <f t="shared" ref="A3353:C3353" si="2859">A2813</f>
        <v>2020</v>
      </c>
      <c r="B3353" t="str">
        <f t="shared" si="2859"/>
        <v>RFM</v>
      </c>
      <c r="C3353">
        <f t="shared" si="2859"/>
        <v>0</v>
      </c>
      <c r="D3353">
        <f>IFERROR(VLOOKUP(C3353,'Enheter, modell og år'!$A$2:$B$31,2,FALSE),0)</f>
        <v>0</v>
      </c>
      <c r="E3353" t="str">
        <f>'Liste detaljert wide'!$J$1</f>
        <v>Avlagte doktorgrader</v>
      </c>
      <c r="F3353" t="str">
        <f t="shared" si="2837"/>
        <v>2020RFM0Avlagte doktorgrader</v>
      </c>
      <c r="G3353" s="3">
        <f>'Liste detaljert wide'!J113</f>
        <v>0</v>
      </c>
      <c r="H3353" t="str">
        <f>VLOOKUP(E3353,Def!$B$2:$C$15,2,FALSE)</f>
        <v>Forskningsinsentiv</v>
      </c>
      <c r="I3353" s="3">
        <f>IF(A3353='Enheter, modell og år'!$F$2-1,0,G3353-VLOOKUP(A3353-1&amp;B3353&amp;C3353&amp;E3353,$F$2:$G$7561,2,FALSE))</f>
        <v>0</v>
      </c>
      <c r="J3353" s="3">
        <f>IF(A3353='Enheter, modell og år'!$F$2-1,0,VLOOKUP(A3353-1&amp;B3353&amp;C3353&amp;E3353,$F$2:$G$7561,2,FALSE))</f>
        <v>0</v>
      </c>
    </row>
    <row r="3354" spans="1:10" x14ac:dyDescent="0.25">
      <c r="A3354">
        <f t="shared" ref="A3354:C3354" si="2860">A2814</f>
        <v>2020</v>
      </c>
      <c r="B3354" t="str">
        <f t="shared" si="2860"/>
        <v>RFM</v>
      </c>
      <c r="C3354">
        <f t="shared" si="2860"/>
        <v>0</v>
      </c>
      <c r="D3354">
        <f>IFERROR(VLOOKUP(C3354,'Enheter, modell og år'!$A$2:$B$31,2,FALSE),0)</f>
        <v>0</v>
      </c>
      <c r="E3354" t="str">
        <f>'Liste detaljert wide'!$J$1</f>
        <v>Avlagte doktorgrader</v>
      </c>
      <c r="F3354" t="str">
        <f t="shared" si="2837"/>
        <v>2020RFM0Avlagte doktorgrader</v>
      </c>
      <c r="G3354" s="3">
        <f>'Liste detaljert wide'!J114</f>
        <v>0</v>
      </c>
      <c r="H3354" t="str">
        <f>VLOOKUP(E3354,Def!$B$2:$C$15,2,FALSE)</f>
        <v>Forskningsinsentiv</v>
      </c>
      <c r="I3354" s="3">
        <f>IF(A3354='Enheter, modell og år'!$F$2-1,0,G3354-VLOOKUP(A3354-1&amp;B3354&amp;C3354&amp;E3354,$F$2:$G$7561,2,FALSE))</f>
        <v>0</v>
      </c>
      <c r="J3354" s="3">
        <f>IF(A3354='Enheter, modell og år'!$F$2-1,0,VLOOKUP(A3354-1&amp;B3354&amp;C3354&amp;E3354,$F$2:$G$7561,2,FALSE))</f>
        <v>0</v>
      </c>
    </row>
    <row r="3355" spans="1:10" x14ac:dyDescent="0.25">
      <c r="A3355">
        <f t="shared" ref="A3355:C3355" si="2861">A2815</f>
        <v>2020</v>
      </c>
      <c r="B3355" t="str">
        <f t="shared" si="2861"/>
        <v>RFM</v>
      </c>
      <c r="C3355">
        <f t="shared" si="2861"/>
        <v>0</v>
      </c>
      <c r="D3355">
        <f>IFERROR(VLOOKUP(C3355,'Enheter, modell og år'!$A$2:$B$31,2,FALSE),0)</f>
        <v>0</v>
      </c>
      <c r="E3355" t="str">
        <f>'Liste detaljert wide'!$J$1</f>
        <v>Avlagte doktorgrader</v>
      </c>
      <c r="F3355" t="str">
        <f t="shared" si="2837"/>
        <v>2020RFM0Avlagte doktorgrader</v>
      </c>
      <c r="G3355" s="3">
        <f>'Liste detaljert wide'!J115</f>
        <v>0</v>
      </c>
      <c r="H3355" t="str">
        <f>VLOOKUP(E3355,Def!$B$2:$C$15,2,FALSE)</f>
        <v>Forskningsinsentiv</v>
      </c>
      <c r="I3355" s="3">
        <f>IF(A3355='Enheter, modell og år'!$F$2-1,0,G3355-VLOOKUP(A3355-1&amp;B3355&amp;C3355&amp;E3355,$F$2:$G$7561,2,FALSE))</f>
        <v>0</v>
      </c>
      <c r="J3355" s="3">
        <f>IF(A3355='Enheter, modell og år'!$F$2-1,0,VLOOKUP(A3355-1&amp;B3355&amp;C3355&amp;E3355,$F$2:$G$7561,2,FALSE))</f>
        <v>0</v>
      </c>
    </row>
    <row r="3356" spans="1:10" x14ac:dyDescent="0.25">
      <c r="A3356">
        <f t="shared" ref="A3356:C3356" si="2862">A2816</f>
        <v>2020</v>
      </c>
      <c r="B3356" t="str">
        <f t="shared" si="2862"/>
        <v>RFM</v>
      </c>
      <c r="C3356">
        <f t="shared" si="2862"/>
        <v>0</v>
      </c>
      <c r="D3356">
        <f>IFERROR(VLOOKUP(C3356,'Enheter, modell og år'!$A$2:$B$31,2,FALSE),0)</f>
        <v>0</v>
      </c>
      <c r="E3356" t="str">
        <f>'Liste detaljert wide'!$J$1</f>
        <v>Avlagte doktorgrader</v>
      </c>
      <c r="F3356" t="str">
        <f t="shared" si="2837"/>
        <v>2020RFM0Avlagte doktorgrader</v>
      </c>
      <c r="G3356" s="3">
        <f>'Liste detaljert wide'!J116</f>
        <v>0</v>
      </c>
      <c r="H3356" t="str">
        <f>VLOOKUP(E3356,Def!$B$2:$C$15,2,FALSE)</f>
        <v>Forskningsinsentiv</v>
      </c>
      <c r="I3356" s="3">
        <f>IF(A3356='Enheter, modell og år'!$F$2-1,0,G3356-VLOOKUP(A3356-1&amp;B3356&amp;C3356&amp;E3356,$F$2:$G$7561,2,FALSE))</f>
        <v>0</v>
      </c>
      <c r="J3356" s="3">
        <f>IF(A3356='Enheter, modell og år'!$F$2-1,0,VLOOKUP(A3356-1&amp;B3356&amp;C3356&amp;E3356,$F$2:$G$7561,2,FALSE))</f>
        <v>0</v>
      </c>
    </row>
    <row r="3357" spans="1:10" x14ac:dyDescent="0.25">
      <c r="A3357">
        <f t="shared" ref="A3357:C3357" si="2863">A2817</f>
        <v>2020</v>
      </c>
      <c r="B3357" t="str">
        <f t="shared" si="2863"/>
        <v>RFM</v>
      </c>
      <c r="C3357">
        <f t="shared" si="2863"/>
        <v>0</v>
      </c>
      <c r="D3357">
        <f>IFERROR(VLOOKUP(C3357,'Enheter, modell og år'!$A$2:$B$31,2,FALSE),0)</f>
        <v>0</v>
      </c>
      <c r="E3357" t="str">
        <f>'Liste detaljert wide'!$J$1</f>
        <v>Avlagte doktorgrader</v>
      </c>
      <c r="F3357" t="str">
        <f t="shared" si="2837"/>
        <v>2020RFM0Avlagte doktorgrader</v>
      </c>
      <c r="G3357" s="3">
        <f>'Liste detaljert wide'!J117</f>
        <v>0</v>
      </c>
      <c r="H3357" t="str">
        <f>VLOOKUP(E3357,Def!$B$2:$C$15,2,FALSE)</f>
        <v>Forskningsinsentiv</v>
      </c>
      <c r="I3357" s="3">
        <f>IF(A3357='Enheter, modell og år'!$F$2-1,0,G3357-VLOOKUP(A3357-1&amp;B3357&amp;C3357&amp;E3357,$F$2:$G$7561,2,FALSE))</f>
        <v>0</v>
      </c>
      <c r="J3357" s="3">
        <f>IF(A3357='Enheter, modell og år'!$F$2-1,0,VLOOKUP(A3357-1&amp;B3357&amp;C3357&amp;E3357,$F$2:$G$7561,2,FALSE))</f>
        <v>0</v>
      </c>
    </row>
    <row r="3358" spans="1:10" x14ac:dyDescent="0.25">
      <c r="A3358">
        <f t="shared" ref="A3358:C3358" si="2864">A2818</f>
        <v>2020</v>
      </c>
      <c r="B3358" t="str">
        <f t="shared" si="2864"/>
        <v>RFM</v>
      </c>
      <c r="C3358">
        <f t="shared" si="2864"/>
        <v>0</v>
      </c>
      <c r="D3358">
        <f>IFERROR(VLOOKUP(C3358,'Enheter, modell og år'!$A$2:$B$31,2,FALSE),0)</f>
        <v>0</v>
      </c>
      <c r="E3358" t="str">
        <f>'Liste detaljert wide'!$J$1</f>
        <v>Avlagte doktorgrader</v>
      </c>
      <c r="F3358" t="str">
        <f t="shared" si="2837"/>
        <v>2020RFM0Avlagte doktorgrader</v>
      </c>
      <c r="G3358" s="3">
        <f>'Liste detaljert wide'!J118</f>
        <v>0</v>
      </c>
      <c r="H3358" t="str">
        <f>VLOOKUP(E3358,Def!$B$2:$C$15,2,FALSE)</f>
        <v>Forskningsinsentiv</v>
      </c>
      <c r="I3358" s="3">
        <f>IF(A3358='Enheter, modell og år'!$F$2-1,0,G3358-VLOOKUP(A3358-1&amp;B3358&amp;C3358&amp;E3358,$F$2:$G$7561,2,FALSE))</f>
        <v>0</v>
      </c>
      <c r="J3358" s="3">
        <f>IF(A3358='Enheter, modell og år'!$F$2-1,0,VLOOKUP(A3358-1&amp;B3358&amp;C3358&amp;E3358,$F$2:$G$7561,2,FALSE))</f>
        <v>0</v>
      </c>
    </row>
    <row r="3359" spans="1:10" x14ac:dyDescent="0.25">
      <c r="A3359">
        <f t="shared" ref="A3359:C3359" si="2865">A2819</f>
        <v>2020</v>
      </c>
      <c r="B3359" t="str">
        <f t="shared" si="2865"/>
        <v>RFM</v>
      </c>
      <c r="C3359">
        <f t="shared" si="2865"/>
        <v>0</v>
      </c>
      <c r="D3359">
        <f>IFERROR(VLOOKUP(C3359,'Enheter, modell og år'!$A$2:$B$31,2,FALSE),0)</f>
        <v>0</v>
      </c>
      <c r="E3359" t="str">
        <f>'Liste detaljert wide'!$J$1</f>
        <v>Avlagte doktorgrader</v>
      </c>
      <c r="F3359" t="str">
        <f t="shared" si="2837"/>
        <v>2020RFM0Avlagte doktorgrader</v>
      </c>
      <c r="G3359" s="3">
        <f>'Liste detaljert wide'!J119</f>
        <v>0</v>
      </c>
      <c r="H3359" t="str">
        <f>VLOOKUP(E3359,Def!$B$2:$C$15,2,FALSE)</f>
        <v>Forskningsinsentiv</v>
      </c>
      <c r="I3359" s="3">
        <f>IF(A3359='Enheter, modell og år'!$F$2-1,0,G3359-VLOOKUP(A3359-1&amp;B3359&amp;C3359&amp;E3359,$F$2:$G$7561,2,FALSE))</f>
        <v>0</v>
      </c>
      <c r="J3359" s="3">
        <f>IF(A3359='Enheter, modell og år'!$F$2-1,0,VLOOKUP(A3359-1&amp;B3359&amp;C3359&amp;E3359,$F$2:$G$7561,2,FALSE))</f>
        <v>0</v>
      </c>
    </row>
    <row r="3360" spans="1:10" x14ac:dyDescent="0.25">
      <c r="A3360">
        <f t="shared" ref="A3360:C3360" si="2866">A2820</f>
        <v>2020</v>
      </c>
      <c r="B3360" t="str">
        <f t="shared" si="2866"/>
        <v>RFM</v>
      </c>
      <c r="C3360">
        <f t="shared" si="2866"/>
        <v>0</v>
      </c>
      <c r="D3360">
        <f>IFERROR(VLOOKUP(C3360,'Enheter, modell og år'!$A$2:$B$31,2,FALSE),0)</f>
        <v>0</v>
      </c>
      <c r="E3360" t="str">
        <f>'Liste detaljert wide'!$J$1</f>
        <v>Avlagte doktorgrader</v>
      </c>
      <c r="F3360" t="str">
        <f t="shared" si="2837"/>
        <v>2020RFM0Avlagte doktorgrader</v>
      </c>
      <c r="G3360" s="3">
        <f>'Liste detaljert wide'!J120</f>
        <v>0</v>
      </c>
      <c r="H3360" t="str">
        <f>VLOOKUP(E3360,Def!$B$2:$C$15,2,FALSE)</f>
        <v>Forskningsinsentiv</v>
      </c>
      <c r="I3360" s="3">
        <f>IF(A3360='Enheter, modell og år'!$F$2-1,0,G3360-VLOOKUP(A3360-1&amp;B3360&amp;C3360&amp;E3360,$F$2:$G$7561,2,FALSE))</f>
        <v>0</v>
      </c>
      <c r="J3360" s="3">
        <f>IF(A3360='Enheter, modell og år'!$F$2-1,0,VLOOKUP(A3360-1&amp;B3360&amp;C3360&amp;E3360,$F$2:$G$7561,2,FALSE))</f>
        <v>0</v>
      </c>
    </row>
    <row r="3361" spans="1:10" x14ac:dyDescent="0.25">
      <c r="A3361">
        <f t="shared" ref="A3361:C3361" si="2867">A2821</f>
        <v>2020</v>
      </c>
      <c r="B3361" t="str">
        <f t="shared" si="2867"/>
        <v>RFM</v>
      </c>
      <c r="C3361">
        <f t="shared" si="2867"/>
        <v>0</v>
      </c>
      <c r="D3361">
        <f>IFERROR(VLOOKUP(C3361,'Enheter, modell og år'!$A$2:$B$31,2,FALSE),0)</f>
        <v>0</v>
      </c>
      <c r="E3361" t="str">
        <f>'Liste detaljert wide'!$J$1</f>
        <v>Avlagte doktorgrader</v>
      </c>
      <c r="F3361" t="str">
        <f t="shared" si="2837"/>
        <v>2020RFM0Avlagte doktorgrader</v>
      </c>
      <c r="G3361" s="3">
        <f>'Liste detaljert wide'!J121</f>
        <v>0</v>
      </c>
      <c r="H3361" t="str">
        <f>VLOOKUP(E3361,Def!$B$2:$C$15,2,FALSE)</f>
        <v>Forskningsinsentiv</v>
      </c>
      <c r="I3361" s="3">
        <f>IF(A3361='Enheter, modell og år'!$F$2-1,0,G3361-VLOOKUP(A3361-1&amp;B3361&amp;C3361&amp;E3361,$F$2:$G$7561,2,FALSE))</f>
        <v>0</v>
      </c>
      <c r="J3361" s="3">
        <f>IF(A3361='Enheter, modell og år'!$F$2-1,0,VLOOKUP(A3361-1&amp;B3361&amp;C3361&amp;E3361,$F$2:$G$7561,2,FALSE))</f>
        <v>0</v>
      </c>
    </row>
    <row r="3362" spans="1:10" x14ac:dyDescent="0.25">
      <c r="A3362">
        <f t="shared" ref="A3362:C3362" si="2868">A2822</f>
        <v>2021</v>
      </c>
      <c r="B3362" t="str">
        <f t="shared" si="2868"/>
        <v>RFM</v>
      </c>
      <c r="C3362">
        <f t="shared" si="2868"/>
        <v>0</v>
      </c>
      <c r="D3362">
        <f>IFERROR(VLOOKUP(C3362,'Enheter, modell og år'!$A$2:$B$31,2,FALSE),0)</f>
        <v>0</v>
      </c>
      <c r="E3362" t="str">
        <f>'Liste detaljert wide'!$J$1</f>
        <v>Avlagte doktorgrader</v>
      </c>
      <c r="F3362" t="str">
        <f t="shared" si="2837"/>
        <v>2021RFM0Avlagte doktorgrader</v>
      </c>
      <c r="G3362" s="3">
        <f>'Liste detaljert wide'!J122</f>
        <v>0</v>
      </c>
      <c r="H3362" t="str">
        <f>VLOOKUP(E3362,Def!$B$2:$C$15,2,FALSE)</f>
        <v>Forskningsinsentiv</v>
      </c>
      <c r="I3362" s="3">
        <f>IF(A3362='Enheter, modell og år'!$F$2-1,0,G3362-VLOOKUP(A3362-1&amp;B3362&amp;C3362&amp;E3362,$F$2:$G$7561,2,FALSE))</f>
        <v>0</v>
      </c>
      <c r="J3362" s="3">
        <f>IF(A3362='Enheter, modell og år'!$F$2-1,0,VLOOKUP(A3362-1&amp;B3362&amp;C3362&amp;E3362,$F$2:$G$7561,2,FALSE))</f>
        <v>0</v>
      </c>
    </row>
    <row r="3363" spans="1:10" x14ac:dyDescent="0.25">
      <c r="A3363">
        <f t="shared" ref="A3363:C3363" si="2869">A2823</f>
        <v>2021</v>
      </c>
      <c r="B3363" t="str">
        <f t="shared" si="2869"/>
        <v>RFM</v>
      </c>
      <c r="C3363">
        <f t="shared" si="2869"/>
        <v>0</v>
      </c>
      <c r="D3363">
        <f>IFERROR(VLOOKUP(C3363,'Enheter, modell og år'!$A$2:$B$31,2,FALSE),0)</f>
        <v>0</v>
      </c>
      <c r="E3363" t="str">
        <f>'Liste detaljert wide'!$J$1</f>
        <v>Avlagte doktorgrader</v>
      </c>
      <c r="F3363" t="str">
        <f t="shared" si="2837"/>
        <v>2021RFM0Avlagte doktorgrader</v>
      </c>
      <c r="G3363" s="3">
        <f>'Liste detaljert wide'!J123</f>
        <v>0</v>
      </c>
      <c r="H3363" t="str">
        <f>VLOOKUP(E3363,Def!$B$2:$C$15,2,FALSE)</f>
        <v>Forskningsinsentiv</v>
      </c>
      <c r="I3363" s="3">
        <f>IF(A3363='Enheter, modell og år'!$F$2-1,0,G3363-VLOOKUP(A3363-1&amp;B3363&amp;C3363&amp;E3363,$F$2:$G$7561,2,FALSE))</f>
        <v>0</v>
      </c>
      <c r="J3363" s="3">
        <f>IF(A3363='Enheter, modell og år'!$F$2-1,0,VLOOKUP(A3363-1&amp;B3363&amp;C3363&amp;E3363,$F$2:$G$7561,2,FALSE))</f>
        <v>0</v>
      </c>
    </row>
    <row r="3364" spans="1:10" x14ac:dyDescent="0.25">
      <c r="A3364">
        <f t="shared" ref="A3364:C3364" si="2870">A2824</f>
        <v>2021</v>
      </c>
      <c r="B3364" t="str">
        <f t="shared" si="2870"/>
        <v>RFM</v>
      </c>
      <c r="C3364">
        <f t="shared" si="2870"/>
        <v>0</v>
      </c>
      <c r="D3364">
        <f>IFERROR(VLOOKUP(C3364,'Enheter, modell og år'!$A$2:$B$31,2,FALSE),0)</f>
        <v>0</v>
      </c>
      <c r="E3364" t="str">
        <f>'Liste detaljert wide'!$J$1</f>
        <v>Avlagte doktorgrader</v>
      </c>
      <c r="F3364" t="str">
        <f t="shared" si="2837"/>
        <v>2021RFM0Avlagte doktorgrader</v>
      </c>
      <c r="G3364" s="3">
        <f>'Liste detaljert wide'!J124</f>
        <v>0</v>
      </c>
      <c r="H3364" t="str">
        <f>VLOOKUP(E3364,Def!$B$2:$C$15,2,FALSE)</f>
        <v>Forskningsinsentiv</v>
      </c>
      <c r="I3364" s="3">
        <f>IF(A3364='Enheter, modell og år'!$F$2-1,0,G3364-VLOOKUP(A3364-1&amp;B3364&amp;C3364&amp;E3364,$F$2:$G$7561,2,FALSE))</f>
        <v>0</v>
      </c>
      <c r="J3364" s="3">
        <f>IF(A3364='Enheter, modell og år'!$F$2-1,0,VLOOKUP(A3364-1&amp;B3364&amp;C3364&amp;E3364,$F$2:$G$7561,2,FALSE))</f>
        <v>0</v>
      </c>
    </row>
    <row r="3365" spans="1:10" x14ac:dyDescent="0.25">
      <c r="A3365">
        <f t="shared" ref="A3365:C3365" si="2871">A2825</f>
        <v>2021</v>
      </c>
      <c r="B3365" t="str">
        <f t="shared" si="2871"/>
        <v>RFM</v>
      </c>
      <c r="C3365">
        <f t="shared" si="2871"/>
        <v>0</v>
      </c>
      <c r="D3365">
        <f>IFERROR(VLOOKUP(C3365,'Enheter, modell og år'!$A$2:$B$31,2,FALSE),0)</f>
        <v>0</v>
      </c>
      <c r="E3365" t="str">
        <f>'Liste detaljert wide'!$J$1</f>
        <v>Avlagte doktorgrader</v>
      </c>
      <c r="F3365" t="str">
        <f t="shared" si="2837"/>
        <v>2021RFM0Avlagte doktorgrader</v>
      </c>
      <c r="G3365" s="3">
        <f>'Liste detaljert wide'!J125</f>
        <v>0</v>
      </c>
      <c r="H3365" t="str">
        <f>VLOOKUP(E3365,Def!$B$2:$C$15,2,FALSE)</f>
        <v>Forskningsinsentiv</v>
      </c>
      <c r="I3365" s="3">
        <f>IF(A3365='Enheter, modell og år'!$F$2-1,0,G3365-VLOOKUP(A3365-1&amp;B3365&amp;C3365&amp;E3365,$F$2:$G$7561,2,FALSE))</f>
        <v>0</v>
      </c>
      <c r="J3365" s="3">
        <f>IF(A3365='Enheter, modell og år'!$F$2-1,0,VLOOKUP(A3365-1&amp;B3365&amp;C3365&amp;E3365,$F$2:$G$7561,2,FALSE))</f>
        <v>0</v>
      </c>
    </row>
    <row r="3366" spans="1:10" x14ac:dyDescent="0.25">
      <c r="A3366">
        <f t="shared" ref="A3366:C3366" si="2872">A2826</f>
        <v>2021</v>
      </c>
      <c r="B3366" t="str">
        <f t="shared" si="2872"/>
        <v>RFM</v>
      </c>
      <c r="C3366">
        <f t="shared" si="2872"/>
        <v>0</v>
      </c>
      <c r="D3366">
        <f>IFERROR(VLOOKUP(C3366,'Enheter, modell og år'!$A$2:$B$31,2,FALSE),0)</f>
        <v>0</v>
      </c>
      <c r="E3366" t="str">
        <f>'Liste detaljert wide'!$J$1</f>
        <v>Avlagte doktorgrader</v>
      </c>
      <c r="F3366" t="str">
        <f t="shared" si="2837"/>
        <v>2021RFM0Avlagte doktorgrader</v>
      </c>
      <c r="G3366" s="3">
        <f>'Liste detaljert wide'!J126</f>
        <v>0</v>
      </c>
      <c r="H3366" t="str">
        <f>VLOOKUP(E3366,Def!$B$2:$C$15,2,FALSE)</f>
        <v>Forskningsinsentiv</v>
      </c>
      <c r="I3366" s="3">
        <f>IF(A3366='Enheter, modell og år'!$F$2-1,0,G3366-VLOOKUP(A3366-1&amp;B3366&amp;C3366&amp;E3366,$F$2:$G$7561,2,FALSE))</f>
        <v>0</v>
      </c>
      <c r="J3366" s="3">
        <f>IF(A3366='Enheter, modell og år'!$F$2-1,0,VLOOKUP(A3366-1&amp;B3366&amp;C3366&amp;E3366,$F$2:$G$7561,2,FALSE))</f>
        <v>0</v>
      </c>
    </row>
    <row r="3367" spans="1:10" x14ac:dyDescent="0.25">
      <c r="A3367">
        <f t="shared" ref="A3367:C3367" si="2873">A2827</f>
        <v>2021</v>
      </c>
      <c r="B3367" t="str">
        <f t="shared" si="2873"/>
        <v>RFM</v>
      </c>
      <c r="C3367">
        <f t="shared" si="2873"/>
        <v>0</v>
      </c>
      <c r="D3367">
        <f>IFERROR(VLOOKUP(C3367,'Enheter, modell og år'!$A$2:$B$31,2,FALSE),0)</f>
        <v>0</v>
      </c>
      <c r="E3367" t="str">
        <f>'Liste detaljert wide'!$J$1</f>
        <v>Avlagte doktorgrader</v>
      </c>
      <c r="F3367" t="str">
        <f t="shared" si="2837"/>
        <v>2021RFM0Avlagte doktorgrader</v>
      </c>
      <c r="G3367" s="3">
        <f>'Liste detaljert wide'!J127</f>
        <v>0</v>
      </c>
      <c r="H3367" t="str">
        <f>VLOOKUP(E3367,Def!$B$2:$C$15,2,FALSE)</f>
        <v>Forskningsinsentiv</v>
      </c>
      <c r="I3367" s="3">
        <f>IF(A3367='Enheter, modell og år'!$F$2-1,0,G3367-VLOOKUP(A3367-1&amp;B3367&amp;C3367&amp;E3367,$F$2:$G$7561,2,FALSE))</f>
        <v>0</v>
      </c>
      <c r="J3367" s="3">
        <f>IF(A3367='Enheter, modell og år'!$F$2-1,0,VLOOKUP(A3367-1&amp;B3367&amp;C3367&amp;E3367,$F$2:$G$7561,2,FALSE))</f>
        <v>0</v>
      </c>
    </row>
    <row r="3368" spans="1:10" x14ac:dyDescent="0.25">
      <c r="A3368">
        <f t="shared" ref="A3368:C3368" si="2874">A2828</f>
        <v>2021</v>
      </c>
      <c r="B3368" t="str">
        <f t="shared" si="2874"/>
        <v>RFM</v>
      </c>
      <c r="C3368">
        <f t="shared" si="2874"/>
        <v>0</v>
      </c>
      <c r="D3368">
        <f>IFERROR(VLOOKUP(C3368,'Enheter, modell og år'!$A$2:$B$31,2,FALSE),0)</f>
        <v>0</v>
      </c>
      <c r="E3368" t="str">
        <f>'Liste detaljert wide'!$J$1</f>
        <v>Avlagte doktorgrader</v>
      </c>
      <c r="F3368" t="str">
        <f t="shared" si="2837"/>
        <v>2021RFM0Avlagte doktorgrader</v>
      </c>
      <c r="G3368" s="3">
        <f>'Liste detaljert wide'!J128</f>
        <v>0</v>
      </c>
      <c r="H3368" t="str">
        <f>VLOOKUP(E3368,Def!$B$2:$C$15,2,FALSE)</f>
        <v>Forskningsinsentiv</v>
      </c>
      <c r="I3368" s="3">
        <f>IF(A3368='Enheter, modell og år'!$F$2-1,0,G3368-VLOOKUP(A3368-1&amp;B3368&amp;C3368&amp;E3368,$F$2:$G$7561,2,FALSE))</f>
        <v>0</v>
      </c>
      <c r="J3368" s="3">
        <f>IF(A3368='Enheter, modell og år'!$F$2-1,0,VLOOKUP(A3368-1&amp;B3368&amp;C3368&amp;E3368,$F$2:$G$7561,2,FALSE))</f>
        <v>0</v>
      </c>
    </row>
    <row r="3369" spans="1:10" x14ac:dyDescent="0.25">
      <c r="A3369">
        <f t="shared" ref="A3369:C3369" si="2875">A2829</f>
        <v>2021</v>
      </c>
      <c r="B3369" t="str">
        <f t="shared" si="2875"/>
        <v>RFM</v>
      </c>
      <c r="C3369">
        <f t="shared" si="2875"/>
        <v>0</v>
      </c>
      <c r="D3369">
        <f>IFERROR(VLOOKUP(C3369,'Enheter, modell og år'!$A$2:$B$31,2,FALSE),0)</f>
        <v>0</v>
      </c>
      <c r="E3369" t="str">
        <f>'Liste detaljert wide'!$J$1</f>
        <v>Avlagte doktorgrader</v>
      </c>
      <c r="F3369" t="str">
        <f t="shared" si="2837"/>
        <v>2021RFM0Avlagte doktorgrader</v>
      </c>
      <c r="G3369" s="3">
        <f>'Liste detaljert wide'!J129</f>
        <v>0</v>
      </c>
      <c r="H3369" t="str">
        <f>VLOOKUP(E3369,Def!$B$2:$C$15,2,FALSE)</f>
        <v>Forskningsinsentiv</v>
      </c>
      <c r="I3369" s="3">
        <f>IF(A3369='Enheter, modell og år'!$F$2-1,0,G3369-VLOOKUP(A3369-1&amp;B3369&amp;C3369&amp;E3369,$F$2:$G$7561,2,FALSE))</f>
        <v>0</v>
      </c>
      <c r="J3369" s="3">
        <f>IF(A3369='Enheter, modell og år'!$F$2-1,0,VLOOKUP(A3369-1&amp;B3369&amp;C3369&amp;E3369,$F$2:$G$7561,2,FALSE))</f>
        <v>0</v>
      </c>
    </row>
    <row r="3370" spans="1:10" x14ac:dyDescent="0.25">
      <c r="A3370">
        <f t="shared" ref="A3370:C3370" si="2876">A2830</f>
        <v>2021</v>
      </c>
      <c r="B3370" t="str">
        <f t="shared" si="2876"/>
        <v>RFM</v>
      </c>
      <c r="C3370">
        <f t="shared" si="2876"/>
        <v>0</v>
      </c>
      <c r="D3370">
        <f>IFERROR(VLOOKUP(C3370,'Enheter, modell og år'!$A$2:$B$31,2,FALSE),0)</f>
        <v>0</v>
      </c>
      <c r="E3370" t="str">
        <f>'Liste detaljert wide'!$J$1</f>
        <v>Avlagte doktorgrader</v>
      </c>
      <c r="F3370" t="str">
        <f t="shared" si="2837"/>
        <v>2021RFM0Avlagte doktorgrader</v>
      </c>
      <c r="G3370" s="3">
        <f>'Liste detaljert wide'!J130</f>
        <v>0</v>
      </c>
      <c r="H3370" t="str">
        <f>VLOOKUP(E3370,Def!$B$2:$C$15,2,FALSE)</f>
        <v>Forskningsinsentiv</v>
      </c>
      <c r="I3370" s="3">
        <f>IF(A3370='Enheter, modell og år'!$F$2-1,0,G3370-VLOOKUP(A3370-1&amp;B3370&amp;C3370&amp;E3370,$F$2:$G$7561,2,FALSE))</f>
        <v>0</v>
      </c>
      <c r="J3370" s="3">
        <f>IF(A3370='Enheter, modell og år'!$F$2-1,0,VLOOKUP(A3370-1&amp;B3370&amp;C3370&amp;E3370,$F$2:$G$7561,2,FALSE))</f>
        <v>0</v>
      </c>
    </row>
    <row r="3371" spans="1:10" x14ac:dyDescent="0.25">
      <c r="A3371">
        <f t="shared" ref="A3371:C3371" si="2877">A2831</f>
        <v>2021</v>
      </c>
      <c r="B3371" t="str">
        <f t="shared" si="2877"/>
        <v>RFM</v>
      </c>
      <c r="C3371">
        <f t="shared" si="2877"/>
        <v>0</v>
      </c>
      <c r="D3371">
        <f>IFERROR(VLOOKUP(C3371,'Enheter, modell og år'!$A$2:$B$31,2,FALSE),0)</f>
        <v>0</v>
      </c>
      <c r="E3371" t="str">
        <f>'Liste detaljert wide'!$J$1</f>
        <v>Avlagte doktorgrader</v>
      </c>
      <c r="F3371" t="str">
        <f t="shared" si="2837"/>
        <v>2021RFM0Avlagte doktorgrader</v>
      </c>
      <c r="G3371" s="3">
        <f>'Liste detaljert wide'!J131</f>
        <v>0</v>
      </c>
      <c r="H3371" t="str">
        <f>VLOOKUP(E3371,Def!$B$2:$C$15,2,FALSE)</f>
        <v>Forskningsinsentiv</v>
      </c>
      <c r="I3371" s="3">
        <f>IF(A3371='Enheter, modell og år'!$F$2-1,0,G3371-VLOOKUP(A3371-1&amp;B3371&amp;C3371&amp;E3371,$F$2:$G$7561,2,FALSE))</f>
        <v>0</v>
      </c>
      <c r="J3371" s="3">
        <f>IF(A3371='Enheter, modell og år'!$F$2-1,0,VLOOKUP(A3371-1&amp;B3371&amp;C3371&amp;E3371,$F$2:$G$7561,2,FALSE))</f>
        <v>0</v>
      </c>
    </row>
    <row r="3372" spans="1:10" x14ac:dyDescent="0.25">
      <c r="A3372">
        <f t="shared" ref="A3372:C3372" si="2878">A2832</f>
        <v>2021</v>
      </c>
      <c r="B3372" t="str">
        <f t="shared" si="2878"/>
        <v>RFM</v>
      </c>
      <c r="C3372">
        <f t="shared" si="2878"/>
        <v>0</v>
      </c>
      <c r="D3372">
        <f>IFERROR(VLOOKUP(C3372,'Enheter, modell og år'!$A$2:$B$31,2,FALSE),0)</f>
        <v>0</v>
      </c>
      <c r="E3372" t="str">
        <f>'Liste detaljert wide'!$J$1</f>
        <v>Avlagte doktorgrader</v>
      </c>
      <c r="F3372" t="str">
        <f t="shared" si="2837"/>
        <v>2021RFM0Avlagte doktorgrader</v>
      </c>
      <c r="G3372" s="3">
        <f>'Liste detaljert wide'!J132</f>
        <v>0</v>
      </c>
      <c r="H3372" t="str">
        <f>VLOOKUP(E3372,Def!$B$2:$C$15,2,FALSE)</f>
        <v>Forskningsinsentiv</v>
      </c>
      <c r="I3372" s="3">
        <f>IF(A3372='Enheter, modell og år'!$F$2-1,0,G3372-VLOOKUP(A3372-1&amp;B3372&amp;C3372&amp;E3372,$F$2:$G$7561,2,FALSE))</f>
        <v>0</v>
      </c>
      <c r="J3372" s="3">
        <f>IF(A3372='Enheter, modell og år'!$F$2-1,0,VLOOKUP(A3372-1&amp;B3372&amp;C3372&amp;E3372,$F$2:$G$7561,2,FALSE))</f>
        <v>0</v>
      </c>
    </row>
    <row r="3373" spans="1:10" x14ac:dyDescent="0.25">
      <c r="A3373">
        <f t="shared" ref="A3373:C3373" si="2879">A2833</f>
        <v>2021</v>
      </c>
      <c r="B3373" t="str">
        <f t="shared" si="2879"/>
        <v>RFM</v>
      </c>
      <c r="C3373">
        <f t="shared" si="2879"/>
        <v>0</v>
      </c>
      <c r="D3373">
        <f>IFERROR(VLOOKUP(C3373,'Enheter, modell og år'!$A$2:$B$31,2,FALSE),0)</f>
        <v>0</v>
      </c>
      <c r="E3373" t="str">
        <f>'Liste detaljert wide'!$J$1</f>
        <v>Avlagte doktorgrader</v>
      </c>
      <c r="F3373" t="str">
        <f t="shared" si="2837"/>
        <v>2021RFM0Avlagte doktorgrader</v>
      </c>
      <c r="G3373" s="3">
        <f>'Liste detaljert wide'!J133</f>
        <v>0</v>
      </c>
      <c r="H3373" t="str">
        <f>VLOOKUP(E3373,Def!$B$2:$C$15,2,FALSE)</f>
        <v>Forskningsinsentiv</v>
      </c>
      <c r="I3373" s="3">
        <f>IF(A3373='Enheter, modell og år'!$F$2-1,0,G3373-VLOOKUP(A3373-1&amp;B3373&amp;C3373&amp;E3373,$F$2:$G$7561,2,FALSE))</f>
        <v>0</v>
      </c>
      <c r="J3373" s="3">
        <f>IF(A3373='Enheter, modell og år'!$F$2-1,0,VLOOKUP(A3373-1&amp;B3373&amp;C3373&amp;E3373,$F$2:$G$7561,2,FALSE))</f>
        <v>0</v>
      </c>
    </row>
    <row r="3374" spans="1:10" x14ac:dyDescent="0.25">
      <c r="A3374">
        <f t="shared" ref="A3374:C3374" si="2880">A2834</f>
        <v>2021</v>
      </c>
      <c r="B3374" t="str">
        <f t="shared" si="2880"/>
        <v>RFM</v>
      </c>
      <c r="C3374">
        <f t="shared" si="2880"/>
        <v>0</v>
      </c>
      <c r="D3374">
        <f>IFERROR(VLOOKUP(C3374,'Enheter, modell og år'!$A$2:$B$31,2,FALSE),0)</f>
        <v>0</v>
      </c>
      <c r="E3374" t="str">
        <f>'Liste detaljert wide'!$J$1</f>
        <v>Avlagte doktorgrader</v>
      </c>
      <c r="F3374" t="str">
        <f t="shared" si="2837"/>
        <v>2021RFM0Avlagte doktorgrader</v>
      </c>
      <c r="G3374" s="3">
        <f>'Liste detaljert wide'!J134</f>
        <v>0</v>
      </c>
      <c r="H3374" t="str">
        <f>VLOOKUP(E3374,Def!$B$2:$C$15,2,FALSE)</f>
        <v>Forskningsinsentiv</v>
      </c>
      <c r="I3374" s="3">
        <f>IF(A3374='Enheter, modell og år'!$F$2-1,0,G3374-VLOOKUP(A3374-1&amp;B3374&amp;C3374&amp;E3374,$F$2:$G$7561,2,FALSE))</f>
        <v>0</v>
      </c>
      <c r="J3374" s="3">
        <f>IF(A3374='Enheter, modell og år'!$F$2-1,0,VLOOKUP(A3374-1&amp;B3374&amp;C3374&amp;E3374,$F$2:$G$7561,2,FALSE))</f>
        <v>0</v>
      </c>
    </row>
    <row r="3375" spans="1:10" x14ac:dyDescent="0.25">
      <c r="A3375">
        <f t="shared" ref="A3375:C3375" si="2881">A2835</f>
        <v>2021</v>
      </c>
      <c r="B3375" t="str">
        <f t="shared" si="2881"/>
        <v>RFM</v>
      </c>
      <c r="C3375">
        <f t="shared" si="2881"/>
        <v>0</v>
      </c>
      <c r="D3375">
        <f>IFERROR(VLOOKUP(C3375,'Enheter, modell og år'!$A$2:$B$31,2,FALSE),0)</f>
        <v>0</v>
      </c>
      <c r="E3375" t="str">
        <f>'Liste detaljert wide'!$J$1</f>
        <v>Avlagte doktorgrader</v>
      </c>
      <c r="F3375" t="str">
        <f t="shared" si="2837"/>
        <v>2021RFM0Avlagte doktorgrader</v>
      </c>
      <c r="G3375" s="3">
        <f>'Liste detaljert wide'!J135</f>
        <v>0</v>
      </c>
      <c r="H3375" t="str">
        <f>VLOOKUP(E3375,Def!$B$2:$C$15,2,FALSE)</f>
        <v>Forskningsinsentiv</v>
      </c>
      <c r="I3375" s="3">
        <f>IF(A3375='Enheter, modell og år'!$F$2-1,0,G3375-VLOOKUP(A3375-1&amp;B3375&amp;C3375&amp;E3375,$F$2:$G$7561,2,FALSE))</f>
        <v>0</v>
      </c>
      <c r="J3375" s="3">
        <f>IF(A3375='Enheter, modell og år'!$F$2-1,0,VLOOKUP(A3375-1&amp;B3375&amp;C3375&amp;E3375,$F$2:$G$7561,2,FALSE))</f>
        <v>0</v>
      </c>
    </row>
    <row r="3376" spans="1:10" x14ac:dyDescent="0.25">
      <c r="A3376">
        <f t="shared" ref="A3376:C3376" si="2882">A2836</f>
        <v>2021</v>
      </c>
      <c r="B3376" t="str">
        <f t="shared" si="2882"/>
        <v>RFM</v>
      </c>
      <c r="C3376">
        <f t="shared" si="2882"/>
        <v>0</v>
      </c>
      <c r="D3376">
        <f>IFERROR(VLOOKUP(C3376,'Enheter, modell og år'!$A$2:$B$31,2,FALSE),0)</f>
        <v>0</v>
      </c>
      <c r="E3376" t="str">
        <f>'Liste detaljert wide'!$J$1</f>
        <v>Avlagte doktorgrader</v>
      </c>
      <c r="F3376" t="str">
        <f t="shared" si="2837"/>
        <v>2021RFM0Avlagte doktorgrader</v>
      </c>
      <c r="G3376" s="3">
        <f>'Liste detaljert wide'!J136</f>
        <v>0</v>
      </c>
      <c r="H3376" t="str">
        <f>VLOOKUP(E3376,Def!$B$2:$C$15,2,FALSE)</f>
        <v>Forskningsinsentiv</v>
      </c>
      <c r="I3376" s="3">
        <f>IF(A3376='Enheter, modell og år'!$F$2-1,0,G3376-VLOOKUP(A3376-1&amp;B3376&amp;C3376&amp;E3376,$F$2:$G$7561,2,FALSE))</f>
        <v>0</v>
      </c>
      <c r="J3376" s="3">
        <f>IF(A3376='Enheter, modell og år'!$F$2-1,0,VLOOKUP(A3376-1&amp;B3376&amp;C3376&amp;E3376,$F$2:$G$7561,2,FALSE))</f>
        <v>0</v>
      </c>
    </row>
    <row r="3377" spans="1:10" x14ac:dyDescent="0.25">
      <c r="A3377">
        <f t="shared" ref="A3377:C3377" si="2883">A2837</f>
        <v>2021</v>
      </c>
      <c r="B3377" t="str">
        <f t="shared" si="2883"/>
        <v>RFM</v>
      </c>
      <c r="C3377">
        <f t="shared" si="2883"/>
        <v>0</v>
      </c>
      <c r="D3377">
        <f>IFERROR(VLOOKUP(C3377,'Enheter, modell og år'!$A$2:$B$31,2,FALSE),0)</f>
        <v>0</v>
      </c>
      <c r="E3377" t="str">
        <f>'Liste detaljert wide'!$J$1</f>
        <v>Avlagte doktorgrader</v>
      </c>
      <c r="F3377" t="str">
        <f t="shared" si="2837"/>
        <v>2021RFM0Avlagte doktorgrader</v>
      </c>
      <c r="G3377" s="3">
        <f>'Liste detaljert wide'!J137</f>
        <v>0</v>
      </c>
      <c r="H3377" t="str">
        <f>VLOOKUP(E3377,Def!$B$2:$C$15,2,FALSE)</f>
        <v>Forskningsinsentiv</v>
      </c>
      <c r="I3377" s="3">
        <f>IF(A3377='Enheter, modell og år'!$F$2-1,0,G3377-VLOOKUP(A3377-1&amp;B3377&amp;C3377&amp;E3377,$F$2:$G$7561,2,FALSE))</f>
        <v>0</v>
      </c>
      <c r="J3377" s="3">
        <f>IF(A3377='Enheter, modell og år'!$F$2-1,0,VLOOKUP(A3377-1&amp;B3377&amp;C3377&amp;E3377,$F$2:$G$7561,2,FALSE))</f>
        <v>0</v>
      </c>
    </row>
    <row r="3378" spans="1:10" x14ac:dyDescent="0.25">
      <c r="A3378">
        <f t="shared" ref="A3378:C3378" si="2884">A2838</f>
        <v>2021</v>
      </c>
      <c r="B3378" t="str">
        <f t="shared" si="2884"/>
        <v>RFM</v>
      </c>
      <c r="C3378">
        <f t="shared" si="2884"/>
        <v>0</v>
      </c>
      <c r="D3378">
        <f>IFERROR(VLOOKUP(C3378,'Enheter, modell og år'!$A$2:$B$31,2,FALSE),0)</f>
        <v>0</v>
      </c>
      <c r="E3378" t="str">
        <f>'Liste detaljert wide'!$J$1</f>
        <v>Avlagte doktorgrader</v>
      </c>
      <c r="F3378" t="str">
        <f t="shared" si="2837"/>
        <v>2021RFM0Avlagte doktorgrader</v>
      </c>
      <c r="G3378" s="3">
        <f>'Liste detaljert wide'!J138</f>
        <v>0</v>
      </c>
      <c r="H3378" t="str">
        <f>VLOOKUP(E3378,Def!$B$2:$C$15,2,FALSE)</f>
        <v>Forskningsinsentiv</v>
      </c>
      <c r="I3378" s="3">
        <f>IF(A3378='Enheter, modell og år'!$F$2-1,0,G3378-VLOOKUP(A3378-1&amp;B3378&amp;C3378&amp;E3378,$F$2:$G$7561,2,FALSE))</f>
        <v>0</v>
      </c>
      <c r="J3378" s="3">
        <f>IF(A3378='Enheter, modell og år'!$F$2-1,0,VLOOKUP(A3378-1&amp;B3378&amp;C3378&amp;E3378,$F$2:$G$7561,2,FALSE))</f>
        <v>0</v>
      </c>
    </row>
    <row r="3379" spans="1:10" x14ac:dyDescent="0.25">
      <c r="A3379">
        <f t="shared" ref="A3379:C3379" si="2885">A2839</f>
        <v>2021</v>
      </c>
      <c r="B3379" t="str">
        <f t="shared" si="2885"/>
        <v>RFM</v>
      </c>
      <c r="C3379">
        <f t="shared" si="2885"/>
        <v>0</v>
      </c>
      <c r="D3379">
        <f>IFERROR(VLOOKUP(C3379,'Enheter, modell og år'!$A$2:$B$31,2,FALSE),0)</f>
        <v>0</v>
      </c>
      <c r="E3379" t="str">
        <f>'Liste detaljert wide'!$J$1</f>
        <v>Avlagte doktorgrader</v>
      </c>
      <c r="F3379" t="str">
        <f t="shared" si="2837"/>
        <v>2021RFM0Avlagte doktorgrader</v>
      </c>
      <c r="G3379" s="3">
        <f>'Liste detaljert wide'!J139</f>
        <v>0</v>
      </c>
      <c r="H3379" t="str">
        <f>VLOOKUP(E3379,Def!$B$2:$C$15,2,FALSE)</f>
        <v>Forskningsinsentiv</v>
      </c>
      <c r="I3379" s="3">
        <f>IF(A3379='Enheter, modell og år'!$F$2-1,0,G3379-VLOOKUP(A3379-1&amp;B3379&amp;C3379&amp;E3379,$F$2:$G$7561,2,FALSE))</f>
        <v>0</v>
      </c>
      <c r="J3379" s="3">
        <f>IF(A3379='Enheter, modell og år'!$F$2-1,0,VLOOKUP(A3379-1&amp;B3379&amp;C3379&amp;E3379,$F$2:$G$7561,2,FALSE))</f>
        <v>0</v>
      </c>
    </row>
    <row r="3380" spans="1:10" x14ac:dyDescent="0.25">
      <c r="A3380">
        <f t="shared" ref="A3380:C3380" si="2886">A2840</f>
        <v>2021</v>
      </c>
      <c r="B3380" t="str">
        <f t="shared" si="2886"/>
        <v>RFM</v>
      </c>
      <c r="C3380">
        <f t="shared" si="2886"/>
        <v>0</v>
      </c>
      <c r="D3380">
        <f>IFERROR(VLOOKUP(C3380,'Enheter, modell og år'!$A$2:$B$31,2,FALSE),0)</f>
        <v>0</v>
      </c>
      <c r="E3380" t="str">
        <f>'Liste detaljert wide'!$J$1</f>
        <v>Avlagte doktorgrader</v>
      </c>
      <c r="F3380" t="str">
        <f t="shared" si="2837"/>
        <v>2021RFM0Avlagte doktorgrader</v>
      </c>
      <c r="G3380" s="3">
        <f>'Liste detaljert wide'!J140</f>
        <v>0</v>
      </c>
      <c r="H3380" t="str">
        <f>VLOOKUP(E3380,Def!$B$2:$C$15,2,FALSE)</f>
        <v>Forskningsinsentiv</v>
      </c>
      <c r="I3380" s="3">
        <f>IF(A3380='Enheter, modell og år'!$F$2-1,0,G3380-VLOOKUP(A3380-1&amp;B3380&amp;C3380&amp;E3380,$F$2:$G$7561,2,FALSE))</f>
        <v>0</v>
      </c>
      <c r="J3380" s="3">
        <f>IF(A3380='Enheter, modell og år'!$F$2-1,0,VLOOKUP(A3380-1&amp;B3380&amp;C3380&amp;E3380,$F$2:$G$7561,2,FALSE))</f>
        <v>0</v>
      </c>
    </row>
    <row r="3381" spans="1:10" x14ac:dyDescent="0.25">
      <c r="A3381">
        <f t="shared" ref="A3381:C3381" si="2887">A2841</f>
        <v>2021</v>
      </c>
      <c r="B3381" t="str">
        <f t="shared" si="2887"/>
        <v>RFM</v>
      </c>
      <c r="C3381">
        <f t="shared" si="2887"/>
        <v>0</v>
      </c>
      <c r="D3381">
        <f>IFERROR(VLOOKUP(C3381,'Enheter, modell og år'!$A$2:$B$31,2,FALSE),0)</f>
        <v>0</v>
      </c>
      <c r="E3381" t="str">
        <f>'Liste detaljert wide'!$J$1</f>
        <v>Avlagte doktorgrader</v>
      </c>
      <c r="F3381" t="str">
        <f t="shared" si="2837"/>
        <v>2021RFM0Avlagte doktorgrader</v>
      </c>
      <c r="G3381" s="3">
        <f>'Liste detaljert wide'!J141</f>
        <v>0</v>
      </c>
      <c r="H3381" t="str">
        <f>VLOOKUP(E3381,Def!$B$2:$C$15,2,FALSE)</f>
        <v>Forskningsinsentiv</v>
      </c>
      <c r="I3381" s="3">
        <f>IF(A3381='Enheter, modell og år'!$F$2-1,0,G3381-VLOOKUP(A3381-1&amp;B3381&amp;C3381&amp;E3381,$F$2:$G$7561,2,FALSE))</f>
        <v>0</v>
      </c>
      <c r="J3381" s="3">
        <f>IF(A3381='Enheter, modell og år'!$F$2-1,0,VLOOKUP(A3381-1&amp;B3381&amp;C3381&amp;E3381,$F$2:$G$7561,2,FALSE))</f>
        <v>0</v>
      </c>
    </row>
    <row r="3382" spans="1:10" x14ac:dyDescent="0.25">
      <c r="A3382">
        <f t="shared" ref="A3382:C3382" si="2888">A2842</f>
        <v>2021</v>
      </c>
      <c r="B3382" t="str">
        <f t="shared" si="2888"/>
        <v>RFM</v>
      </c>
      <c r="C3382">
        <f t="shared" si="2888"/>
        <v>0</v>
      </c>
      <c r="D3382">
        <f>IFERROR(VLOOKUP(C3382,'Enheter, modell og år'!$A$2:$B$31,2,FALSE),0)</f>
        <v>0</v>
      </c>
      <c r="E3382" t="str">
        <f>'Liste detaljert wide'!$J$1</f>
        <v>Avlagte doktorgrader</v>
      </c>
      <c r="F3382" t="str">
        <f t="shared" si="2837"/>
        <v>2021RFM0Avlagte doktorgrader</v>
      </c>
      <c r="G3382" s="3">
        <f>'Liste detaljert wide'!J142</f>
        <v>0</v>
      </c>
      <c r="H3382" t="str">
        <f>VLOOKUP(E3382,Def!$B$2:$C$15,2,FALSE)</f>
        <v>Forskningsinsentiv</v>
      </c>
      <c r="I3382" s="3">
        <f>IF(A3382='Enheter, modell og år'!$F$2-1,0,G3382-VLOOKUP(A3382-1&amp;B3382&amp;C3382&amp;E3382,$F$2:$G$7561,2,FALSE))</f>
        <v>0</v>
      </c>
      <c r="J3382" s="3">
        <f>IF(A3382='Enheter, modell og år'!$F$2-1,0,VLOOKUP(A3382-1&amp;B3382&amp;C3382&amp;E3382,$F$2:$G$7561,2,FALSE))</f>
        <v>0</v>
      </c>
    </row>
    <row r="3383" spans="1:10" x14ac:dyDescent="0.25">
      <c r="A3383">
        <f t="shared" ref="A3383:C3383" si="2889">A2843</f>
        <v>2021</v>
      </c>
      <c r="B3383" t="str">
        <f t="shared" si="2889"/>
        <v>RFM</v>
      </c>
      <c r="C3383">
        <f t="shared" si="2889"/>
        <v>0</v>
      </c>
      <c r="D3383">
        <f>IFERROR(VLOOKUP(C3383,'Enheter, modell og år'!$A$2:$B$31,2,FALSE),0)</f>
        <v>0</v>
      </c>
      <c r="E3383" t="str">
        <f>'Liste detaljert wide'!$J$1</f>
        <v>Avlagte doktorgrader</v>
      </c>
      <c r="F3383" t="str">
        <f t="shared" si="2837"/>
        <v>2021RFM0Avlagte doktorgrader</v>
      </c>
      <c r="G3383" s="3">
        <f>'Liste detaljert wide'!J143</f>
        <v>0</v>
      </c>
      <c r="H3383" t="str">
        <f>VLOOKUP(E3383,Def!$B$2:$C$15,2,FALSE)</f>
        <v>Forskningsinsentiv</v>
      </c>
      <c r="I3383" s="3">
        <f>IF(A3383='Enheter, modell og år'!$F$2-1,0,G3383-VLOOKUP(A3383-1&amp;B3383&amp;C3383&amp;E3383,$F$2:$G$7561,2,FALSE))</f>
        <v>0</v>
      </c>
      <c r="J3383" s="3">
        <f>IF(A3383='Enheter, modell og år'!$F$2-1,0,VLOOKUP(A3383-1&amp;B3383&amp;C3383&amp;E3383,$F$2:$G$7561,2,FALSE))</f>
        <v>0</v>
      </c>
    </row>
    <row r="3384" spans="1:10" x14ac:dyDescent="0.25">
      <c r="A3384">
        <f t="shared" ref="A3384:C3384" si="2890">A2844</f>
        <v>2021</v>
      </c>
      <c r="B3384" t="str">
        <f t="shared" si="2890"/>
        <v>RFM</v>
      </c>
      <c r="C3384">
        <f t="shared" si="2890"/>
        <v>0</v>
      </c>
      <c r="D3384">
        <f>IFERROR(VLOOKUP(C3384,'Enheter, modell og år'!$A$2:$B$31,2,FALSE),0)</f>
        <v>0</v>
      </c>
      <c r="E3384" t="str">
        <f>'Liste detaljert wide'!$J$1</f>
        <v>Avlagte doktorgrader</v>
      </c>
      <c r="F3384" t="str">
        <f t="shared" si="2837"/>
        <v>2021RFM0Avlagte doktorgrader</v>
      </c>
      <c r="G3384" s="3">
        <f>'Liste detaljert wide'!J144</f>
        <v>0</v>
      </c>
      <c r="H3384" t="str">
        <f>VLOOKUP(E3384,Def!$B$2:$C$15,2,FALSE)</f>
        <v>Forskningsinsentiv</v>
      </c>
      <c r="I3384" s="3">
        <f>IF(A3384='Enheter, modell og år'!$F$2-1,0,G3384-VLOOKUP(A3384-1&amp;B3384&amp;C3384&amp;E3384,$F$2:$G$7561,2,FALSE))</f>
        <v>0</v>
      </c>
      <c r="J3384" s="3">
        <f>IF(A3384='Enheter, modell og år'!$F$2-1,0,VLOOKUP(A3384-1&amp;B3384&amp;C3384&amp;E3384,$F$2:$G$7561,2,FALSE))</f>
        <v>0</v>
      </c>
    </row>
    <row r="3385" spans="1:10" x14ac:dyDescent="0.25">
      <c r="A3385">
        <f t="shared" ref="A3385:C3385" si="2891">A2845</f>
        <v>2021</v>
      </c>
      <c r="B3385" t="str">
        <f t="shared" si="2891"/>
        <v>RFM</v>
      </c>
      <c r="C3385">
        <f t="shared" si="2891"/>
        <v>0</v>
      </c>
      <c r="D3385">
        <f>IFERROR(VLOOKUP(C3385,'Enheter, modell og år'!$A$2:$B$31,2,FALSE),0)</f>
        <v>0</v>
      </c>
      <c r="E3385" t="str">
        <f>'Liste detaljert wide'!$J$1</f>
        <v>Avlagte doktorgrader</v>
      </c>
      <c r="F3385" t="str">
        <f t="shared" si="2837"/>
        <v>2021RFM0Avlagte doktorgrader</v>
      </c>
      <c r="G3385" s="3">
        <f>'Liste detaljert wide'!J145</f>
        <v>0</v>
      </c>
      <c r="H3385" t="str">
        <f>VLOOKUP(E3385,Def!$B$2:$C$15,2,FALSE)</f>
        <v>Forskningsinsentiv</v>
      </c>
      <c r="I3385" s="3">
        <f>IF(A3385='Enheter, modell og år'!$F$2-1,0,G3385-VLOOKUP(A3385-1&amp;B3385&amp;C3385&amp;E3385,$F$2:$G$7561,2,FALSE))</f>
        <v>0</v>
      </c>
      <c r="J3385" s="3">
        <f>IF(A3385='Enheter, modell og år'!$F$2-1,0,VLOOKUP(A3385-1&amp;B3385&amp;C3385&amp;E3385,$F$2:$G$7561,2,FALSE))</f>
        <v>0</v>
      </c>
    </row>
    <row r="3386" spans="1:10" x14ac:dyDescent="0.25">
      <c r="A3386">
        <f t="shared" ref="A3386:C3386" si="2892">A2846</f>
        <v>2021</v>
      </c>
      <c r="B3386" t="str">
        <f t="shared" si="2892"/>
        <v>RFM</v>
      </c>
      <c r="C3386">
        <f t="shared" si="2892"/>
        <v>0</v>
      </c>
      <c r="D3386">
        <f>IFERROR(VLOOKUP(C3386,'Enheter, modell og år'!$A$2:$B$31,2,FALSE),0)</f>
        <v>0</v>
      </c>
      <c r="E3386" t="str">
        <f>'Liste detaljert wide'!$J$1</f>
        <v>Avlagte doktorgrader</v>
      </c>
      <c r="F3386" t="str">
        <f t="shared" si="2837"/>
        <v>2021RFM0Avlagte doktorgrader</v>
      </c>
      <c r="G3386" s="3">
        <f>'Liste detaljert wide'!J146</f>
        <v>0</v>
      </c>
      <c r="H3386" t="str">
        <f>VLOOKUP(E3386,Def!$B$2:$C$15,2,FALSE)</f>
        <v>Forskningsinsentiv</v>
      </c>
      <c r="I3386" s="3">
        <f>IF(A3386='Enheter, modell og år'!$F$2-1,0,G3386-VLOOKUP(A3386-1&amp;B3386&amp;C3386&amp;E3386,$F$2:$G$7561,2,FALSE))</f>
        <v>0</v>
      </c>
      <c r="J3386" s="3">
        <f>IF(A3386='Enheter, modell og år'!$F$2-1,0,VLOOKUP(A3386-1&amp;B3386&amp;C3386&amp;E3386,$F$2:$G$7561,2,FALSE))</f>
        <v>0</v>
      </c>
    </row>
    <row r="3387" spans="1:10" x14ac:dyDescent="0.25">
      <c r="A3387">
        <f t="shared" ref="A3387:C3387" si="2893">A2847</f>
        <v>2021</v>
      </c>
      <c r="B3387" t="str">
        <f t="shared" si="2893"/>
        <v>RFM</v>
      </c>
      <c r="C3387">
        <f t="shared" si="2893"/>
        <v>0</v>
      </c>
      <c r="D3387">
        <f>IFERROR(VLOOKUP(C3387,'Enheter, modell og år'!$A$2:$B$31,2,FALSE),0)</f>
        <v>0</v>
      </c>
      <c r="E3387" t="str">
        <f>'Liste detaljert wide'!$J$1</f>
        <v>Avlagte doktorgrader</v>
      </c>
      <c r="F3387" t="str">
        <f t="shared" si="2837"/>
        <v>2021RFM0Avlagte doktorgrader</v>
      </c>
      <c r="G3387" s="3">
        <f>'Liste detaljert wide'!J147</f>
        <v>0</v>
      </c>
      <c r="H3387" t="str">
        <f>VLOOKUP(E3387,Def!$B$2:$C$15,2,FALSE)</f>
        <v>Forskningsinsentiv</v>
      </c>
      <c r="I3387" s="3">
        <f>IF(A3387='Enheter, modell og år'!$F$2-1,0,G3387-VLOOKUP(A3387-1&amp;B3387&amp;C3387&amp;E3387,$F$2:$G$7561,2,FALSE))</f>
        <v>0</v>
      </c>
      <c r="J3387" s="3">
        <f>IF(A3387='Enheter, modell og år'!$F$2-1,0,VLOOKUP(A3387-1&amp;B3387&amp;C3387&amp;E3387,$F$2:$G$7561,2,FALSE))</f>
        <v>0</v>
      </c>
    </row>
    <row r="3388" spans="1:10" x14ac:dyDescent="0.25">
      <c r="A3388">
        <f t="shared" ref="A3388:C3388" si="2894">A2848</f>
        <v>2021</v>
      </c>
      <c r="B3388" t="str">
        <f t="shared" si="2894"/>
        <v>RFM</v>
      </c>
      <c r="C3388">
        <f t="shared" si="2894"/>
        <v>0</v>
      </c>
      <c r="D3388">
        <f>IFERROR(VLOOKUP(C3388,'Enheter, modell og år'!$A$2:$B$31,2,FALSE),0)</f>
        <v>0</v>
      </c>
      <c r="E3388" t="str">
        <f>'Liste detaljert wide'!$J$1</f>
        <v>Avlagte doktorgrader</v>
      </c>
      <c r="F3388" t="str">
        <f t="shared" si="2837"/>
        <v>2021RFM0Avlagte doktorgrader</v>
      </c>
      <c r="G3388" s="3">
        <f>'Liste detaljert wide'!J148</f>
        <v>0</v>
      </c>
      <c r="H3388" t="str">
        <f>VLOOKUP(E3388,Def!$B$2:$C$15,2,FALSE)</f>
        <v>Forskningsinsentiv</v>
      </c>
      <c r="I3388" s="3">
        <f>IF(A3388='Enheter, modell og år'!$F$2-1,0,G3388-VLOOKUP(A3388-1&amp;B3388&amp;C3388&amp;E3388,$F$2:$G$7561,2,FALSE))</f>
        <v>0</v>
      </c>
      <c r="J3388" s="3">
        <f>IF(A3388='Enheter, modell og år'!$F$2-1,0,VLOOKUP(A3388-1&amp;B3388&amp;C3388&amp;E3388,$F$2:$G$7561,2,FALSE))</f>
        <v>0</v>
      </c>
    </row>
    <row r="3389" spans="1:10" x14ac:dyDescent="0.25">
      <c r="A3389">
        <f t="shared" ref="A3389:C3389" si="2895">A2849</f>
        <v>2021</v>
      </c>
      <c r="B3389" t="str">
        <f t="shared" si="2895"/>
        <v>RFM</v>
      </c>
      <c r="C3389">
        <f t="shared" si="2895"/>
        <v>0</v>
      </c>
      <c r="D3389">
        <f>IFERROR(VLOOKUP(C3389,'Enheter, modell og år'!$A$2:$B$31,2,FALSE),0)</f>
        <v>0</v>
      </c>
      <c r="E3389" t="str">
        <f>'Liste detaljert wide'!$J$1</f>
        <v>Avlagte doktorgrader</v>
      </c>
      <c r="F3389" t="str">
        <f t="shared" si="2837"/>
        <v>2021RFM0Avlagte doktorgrader</v>
      </c>
      <c r="G3389" s="3">
        <f>'Liste detaljert wide'!J149</f>
        <v>0</v>
      </c>
      <c r="H3389" t="str">
        <f>VLOOKUP(E3389,Def!$B$2:$C$15,2,FALSE)</f>
        <v>Forskningsinsentiv</v>
      </c>
      <c r="I3389" s="3">
        <f>IF(A3389='Enheter, modell og år'!$F$2-1,0,G3389-VLOOKUP(A3389-1&amp;B3389&amp;C3389&amp;E3389,$F$2:$G$7561,2,FALSE))</f>
        <v>0</v>
      </c>
      <c r="J3389" s="3">
        <f>IF(A3389='Enheter, modell og år'!$F$2-1,0,VLOOKUP(A3389-1&amp;B3389&amp;C3389&amp;E3389,$F$2:$G$7561,2,FALSE))</f>
        <v>0</v>
      </c>
    </row>
    <row r="3390" spans="1:10" x14ac:dyDescent="0.25">
      <c r="A3390">
        <f t="shared" ref="A3390:C3390" si="2896">A2850</f>
        <v>2021</v>
      </c>
      <c r="B3390" t="str">
        <f t="shared" si="2896"/>
        <v>RFM</v>
      </c>
      <c r="C3390">
        <f t="shared" si="2896"/>
        <v>0</v>
      </c>
      <c r="D3390">
        <f>IFERROR(VLOOKUP(C3390,'Enheter, modell og år'!$A$2:$B$31,2,FALSE),0)</f>
        <v>0</v>
      </c>
      <c r="E3390" t="str">
        <f>'Liste detaljert wide'!$J$1</f>
        <v>Avlagte doktorgrader</v>
      </c>
      <c r="F3390" t="str">
        <f t="shared" si="2837"/>
        <v>2021RFM0Avlagte doktorgrader</v>
      </c>
      <c r="G3390" s="3">
        <f>'Liste detaljert wide'!J150</f>
        <v>0</v>
      </c>
      <c r="H3390" t="str">
        <f>VLOOKUP(E3390,Def!$B$2:$C$15,2,FALSE)</f>
        <v>Forskningsinsentiv</v>
      </c>
      <c r="I3390" s="3">
        <f>IF(A3390='Enheter, modell og år'!$F$2-1,0,G3390-VLOOKUP(A3390-1&amp;B3390&amp;C3390&amp;E3390,$F$2:$G$7561,2,FALSE))</f>
        <v>0</v>
      </c>
      <c r="J3390" s="3">
        <f>IF(A3390='Enheter, modell og år'!$F$2-1,0,VLOOKUP(A3390-1&amp;B3390&amp;C3390&amp;E3390,$F$2:$G$7561,2,FALSE))</f>
        <v>0</v>
      </c>
    </row>
    <row r="3391" spans="1:10" x14ac:dyDescent="0.25">
      <c r="A3391">
        <f t="shared" ref="A3391:C3391" si="2897">A2851</f>
        <v>2021</v>
      </c>
      <c r="B3391" t="str">
        <f t="shared" si="2897"/>
        <v>RFM</v>
      </c>
      <c r="C3391">
        <f t="shared" si="2897"/>
        <v>0</v>
      </c>
      <c r="D3391">
        <f>IFERROR(VLOOKUP(C3391,'Enheter, modell og år'!$A$2:$B$31,2,FALSE),0)</f>
        <v>0</v>
      </c>
      <c r="E3391" t="str">
        <f>'Liste detaljert wide'!$J$1</f>
        <v>Avlagte doktorgrader</v>
      </c>
      <c r="F3391" t="str">
        <f t="shared" si="2837"/>
        <v>2021RFM0Avlagte doktorgrader</v>
      </c>
      <c r="G3391" s="3">
        <f>'Liste detaljert wide'!J151</f>
        <v>0</v>
      </c>
      <c r="H3391" t="str">
        <f>VLOOKUP(E3391,Def!$B$2:$C$15,2,FALSE)</f>
        <v>Forskningsinsentiv</v>
      </c>
      <c r="I3391" s="3">
        <f>IF(A3391='Enheter, modell og år'!$F$2-1,0,G3391-VLOOKUP(A3391-1&amp;B3391&amp;C3391&amp;E3391,$F$2:$G$7561,2,FALSE))</f>
        <v>0</v>
      </c>
      <c r="J3391" s="3">
        <f>IF(A3391='Enheter, modell og år'!$F$2-1,0,VLOOKUP(A3391-1&amp;B3391&amp;C3391&amp;E3391,$F$2:$G$7561,2,FALSE))</f>
        <v>0</v>
      </c>
    </row>
    <row r="3392" spans="1:10" x14ac:dyDescent="0.25">
      <c r="A3392">
        <f t="shared" ref="A3392:C3392" si="2898">A2852</f>
        <v>2022</v>
      </c>
      <c r="B3392" t="str">
        <f t="shared" si="2898"/>
        <v>RFM</v>
      </c>
      <c r="C3392">
        <f t="shared" si="2898"/>
        <v>0</v>
      </c>
      <c r="D3392">
        <f>IFERROR(VLOOKUP(C3392,'Enheter, modell og år'!$A$2:$B$31,2,FALSE),0)</f>
        <v>0</v>
      </c>
      <c r="E3392" t="str">
        <f>'Liste detaljert wide'!$J$1</f>
        <v>Avlagte doktorgrader</v>
      </c>
      <c r="F3392" t="str">
        <f t="shared" si="2837"/>
        <v>2022RFM0Avlagte doktorgrader</v>
      </c>
      <c r="G3392" s="3">
        <f>'Liste detaljert wide'!J152</f>
        <v>0</v>
      </c>
      <c r="H3392" t="str">
        <f>VLOOKUP(E3392,Def!$B$2:$C$15,2,FALSE)</f>
        <v>Forskningsinsentiv</v>
      </c>
      <c r="I3392" s="3">
        <f>IF(A3392='Enheter, modell og år'!$F$2-1,0,G3392-VLOOKUP(A3392-1&amp;B3392&amp;C3392&amp;E3392,$F$2:$G$7561,2,FALSE))</f>
        <v>0</v>
      </c>
      <c r="J3392" s="3">
        <f>IF(A3392='Enheter, modell og år'!$F$2-1,0,VLOOKUP(A3392-1&amp;B3392&amp;C3392&amp;E3392,$F$2:$G$7561,2,FALSE))</f>
        <v>0</v>
      </c>
    </row>
    <row r="3393" spans="1:10" x14ac:dyDescent="0.25">
      <c r="A3393">
        <f t="shared" ref="A3393:C3393" si="2899">A2853</f>
        <v>2022</v>
      </c>
      <c r="B3393" t="str">
        <f t="shared" si="2899"/>
        <v>RFM</v>
      </c>
      <c r="C3393">
        <f t="shared" si="2899"/>
        <v>0</v>
      </c>
      <c r="D3393">
        <f>IFERROR(VLOOKUP(C3393,'Enheter, modell og år'!$A$2:$B$31,2,FALSE),0)</f>
        <v>0</v>
      </c>
      <c r="E3393" t="str">
        <f>'Liste detaljert wide'!$J$1</f>
        <v>Avlagte doktorgrader</v>
      </c>
      <c r="F3393" t="str">
        <f t="shared" si="2837"/>
        <v>2022RFM0Avlagte doktorgrader</v>
      </c>
      <c r="G3393" s="3">
        <f>'Liste detaljert wide'!J153</f>
        <v>0</v>
      </c>
      <c r="H3393" t="str">
        <f>VLOOKUP(E3393,Def!$B$2:$C$15,2,FALSE)</f>
        <v>Forskningsinsentiv</v>
      </c>
      <c r="I3393" s="3">
        <f>IF(A3393='Enheter, modell og år'!$F$2-1,0,G3393-VLOOKUP(A3393-1&amp;B3393&amp;C3393&amp;E3393,$F$2:$G$7561,2,FALSE))</f>
        <v>0</v>
      </c>
      <c r="J3393" s="3">
        <f>IF(A3393='Enheter, modell og år'!$F$2-1,0,VLOOKUP(A3393-1&amp;B3393&amp;C3393&amp;E3393,$F$2:$G$7561,2,FALSE))</f>
        <v>0</v>
      </c>
    </row>
    <row r="3394" spans="1:10" x14ac:dyDescent="0.25">
      <c r="A3394">
        <f t="shared" ref="A3394:C3394" si="2900">A2854</f>
        <v>2022</v>
      </c>
      <c r="B3394" t="str">
        <f t="shared" si="2900"/>
        <v>RFM</v>
      </c>
      <c r="C3394">
        <f t="shared" si="2900"/>
        <v>0</v>
      </c>
      <c r="D3394">
        <f>IFERROR(VLOOKUP(C3394,'Enheter, modell og år'!$A$2:$B$31,2,FALSE),0)</f>
        <v>0</v>
      </c>
      <c r="E3394" t="str">
        <f>'Liste detaljert wide'!$J$1</f>
        <v>Avlagte doktorgrader</v>
      </c>
      <c r="F3394" t="str">
        <f t="shared" si="2837"/>
        <v>2022RFM0Avlagte doktorgrader</v>
      </c>
      <c r="G3394" s="3">
        <f>'Liste detaljert wide'!J154</f>
        <v>0</v>
      </c>
      <c r="H3394" t="str">
        <f>VLOOKUP(E3394,Def!$B$2:$C$15,2,FALSE)</f>
        <v>Forskningsinsentiv</v>
      </c>
      <c r="I3394" s="3">
        <f>IF(A3394='Enheter, modell og år'!$F$2-1,0,G3394-VLOOKUP(A3394-1&amp;B3394&amp;C3394&amp;E3394,$F$2:$G$7561,2,FALSE))</f>
        <v>0</v>
      </c>
      <c r="J3394" s="3">
        <f>IF(A3394='Enheter, modell og år'!$F$2-1,0,VLOOKUP(A3394-1&amp;B3394&amp;C3394&amp;E3394,$F$2:$G$7561,2,FALSE))</f>
        <v>0</v>
      </c>
    </row>
    <row r="3395" spans="1:10" x14ac:dyDescent="0.25">
      <c r="A3395">
        <f t="shared" ref="A3395:C3395" si="2901">A2855</f>
        <v>2022</v>
      </c>
      <c r="B3395" t="str">
        <f t="shared" si="2901"/>
        <v>RFM</v>
      </c>
      <c r="C3395">
        <f t="shared" si="2901"/>
        <v>0</v>
      </c>
      <c r="D3395">
        <f>IFERROR(VLOOKUP(C3395,'Enheter, modell og år'!$A$2:$B$31,2,FALSE),0)</f>
        <v>0</v>
      </c>
      <c r="E3395" t="str">
        <f>'Liste detaljert wide'!$J$1</f>
        <v>Avlagte doktorgrader</v>
      </c>
      <c r="F3395" t="str">
        <f t="shared" ref="F3395:F3458" si="2902">A3395&amp;B3395&amp;C3395&amp;E3395</f>
        <v>2022RFM0Avlagte doktorgrader</v>
      </c>
      <c r="G3395" s="3">
        <f>'Liste detaljert wide'!J155</f>
        <v>0</v>
      </c>
      <c r="H3395" t="str">
        <f>VLOOKUP(E3395,Def!$B$2:$C$15,2,FALSE)</f>
        <v>Forskningsinsentiv</v>
      </c>
      <c r="I3395" s="3">
        <f>IF(A3395='Enheter, modell og år'!$F$2-1,0,G3395-VLOOKUP(A3395-1&amp;B3395&amp;C3395&amp;E3395,$F$2:$G$7561,2,FALSE))</f>
        <v>0</v>
      </c>
      <c r="J3395" s="3">
        <f>IF(A3395='Enheter, modell og år'!$F$2-1,0,VLOOKUP(A3395-1&amp;B3395&amp;C3395&amp;E3395,$F$2:$G$7561,2,FALSE))</f>
        <v>0</v>
      </c>
    </row>
    <row r="3396" spans="1:10" x14ac:dyDescent="0.25">
      <c r="A3396">
        <f t="shared" ref="A3396:C3396" si="2903">A2856</f>
        <v>2022</v>
      </c>
      <c r="B3396" t="str">
        <f t="shared" si="2903"/>
        <v>RFM</v>
      </c>
      <c r="C3396">
        <f t="shared" si="2903"/>
        <v>0</v>
      </c>
      <c r="D3396">
        <f>IFERROR(VLOOKUP(C3396,'Enheter, modell og år'!$A$2:$B$31,2,FALSE),0)</f>
        <v>0</v>
      </c>
      <c r="E3396" t="str">
        <f>'Liste detaljert wide'!$J$1</f>
        <v>Avlagte doktorgrader</v>
      </c>
      <c r="F3396" t="str">
        <f t="shared" si="2902"/>
        <v>2022RFM0Avlagte doktorgrader</v>
      </c>
      <c r="G3396" s="3">
        <f>'Liste detaljert wide'!J156</f>
        <v>0</v>
      </c>
      <c r="H3396" t="str">
        <f>VLOOKUP(E3396,Def!$B$2:$C$15,2,FALSE)</f>
        <v>Forskningsinsentiv</v>
      </c>
      <c r="I3396" s="3">
        <f>IF(A3396='Enheter, modell og år'!$F$2-1,0,G3396-VLOOKUP(A3396-1&amp;B3396&amp;C3396&amp;E3396,$F$2:$G$7561,2,FALSE))</f>
        <v>0</v>
      </c>
      <c r="J3396" s="3">
        <f>IF(A3396='Enheter, modell og år'!$F$2-1,0,VLOOKUP(A3396-1&amp;B3396&amp;C3396&amp;E3396,$F$2:$G$7561,2,FALSE))</f>
        <v>0</v>
      </c>
    </row>
    <row r="3397" spans="1:10" x14ac:dyDescent="0.25">
      <c r="A3397">
        <f t="shared" ref="A3397:C3397" si="2904">A2857</f>
        <v>2022</v>
      </c>
      <c r="B3397" t="str">
        <f t="shared" si="2904"/>
        <v>RFM</v>
      </c>
      <c r="C3397">
        <f t="shared" si="2904"/>
        <v>0</v>
      </c>
      <c r="D3397">
        <f>IFERROR(VLOOKUP(C3397,'Enheter, modell og år'!$A$2:$B$31,2,FALSE),0)</f>
        <v>0</v>
      </c>
      <c r="E3397" t="str">
        <f>'Liste detaljert wide'!$J$1</f>
        <v>Avlagte doktorgrader</v>
      </c>
      <c r="F3397" t="str">
        <f t="shared" si="2902"/>
        <v>2022RFM0Avlagte doktorgrader</v>
      </c>
      <c r="G3397" s="3">
        <f>'Liste detaljert wide'!J157</f>
        <v>0</v>
      </c>
      <c r="H3397" t="str">
        <f>VLOOKUP(E3397,Def!$B$2:$C$15,2,FALSE)</f>
        <v>Forskningsinsentiv</v>
      </c>
      <c r="I3397" s="3">
        <f>IF(A3397='Enheter, modell og år'!$F$2-1,0,G3397-VLOOKUP(A3397-1&amp;B3397&amp;C3397&amp;E3397,$F$2:$G$7561,2,FALSE))</f>
        <v>0</v>
      </c>
      <c r="J3397" s="3">
        <f>IF(A3397='Enheter, modell og år'!$F$2-1,0,VLOOKUP(A3397-1&amp;B3397&amp;C3397&amp;E3397,$F$2:$G$7561,2,FALSE))</f>
        <v>0</v>
      </c>
    </row>
    <row r="3398" spans="1:10" x14ac:dyDescent="0.25">
      <c r="A3398">
        <f t="shared" ref="A3398:C3398" si="2905">A2858</f>
        <v>2022</v>
      </c>
      <c r="B3398" t="str">
        <f t="shared" si="2905"/>
        <v>RFM</v>
      </c>
      <c r="C3398">
        <f t="shared" si="2905"/>
        <v>0</v>
      </c>
      <c r="D3398">
        <f>IFERROR(VLOOKUP(C3398,'Enheter, modell og år'!$A$2:$B$31,2,FALSE),0)</f>
        <v>0</v>
      </c>
      <c r="E3398" t="str">
        <f>'Liste detaljert wide'!$J$1</f>
        <v>Avlagte doktorgrader</v>
      </c>
      <c r="F3398" t="str">
        <f t="shared" si="2902"/>
        <v>2022RFM0Avlagte doktorgrader</v>
      </c>
      <c r="G3398" s="3">
        <f>'Liste detaljert wide'!J158</f>
        <v>0</v>
      </c>
      <c r="H3398" t="str">
        <f>VLOOKUP(E3398,Def!$B$2:$C$15,2,FALSE)</f>
        <v>Forskningsinsentiv</v>
      </c>
      <c r="I3398" s="3">
        <f>IF(A3398='Enheter, modell og år'!$F$2-1,0,G3398-VLOOKUP(A3398-1&amp;B3398&amp;C3398&amp;E3398,$F$2:$G$7561,2,FALSE))</f>
        <v>0</v>
      </c>
      <c r="J3398" s="3">
        <f>IF(A3398='Enheter, modell og år'!$F$2-1,0,VLOOKUP(A3398-1&amp;B3398&amp;C3398&amp;E3398,$F$2:$G$7561,2,FALSE))</f>
        <v>0</v>
      </c>
    </row>
    <row r="3399" spans="1:10" x14ac:dyDescent="0.25">
      <c r="A3399">
        <f t="shared" ref="A3399:C3399" si="2906">A2859</f>
        <v>2022</v>
      </c>
      <c r="B3399" t="str">
        <f t="shared" si="2906"/>
        <v>RFM</v>
      </c>
      <c r="C3399">
        <f t="shared" si="2906"/>
        <v>0</v>
      </c>
      <c r="D3399">
        <f>IFERROR(VLOOKUP(C3399,'Enheter, modell og år'!$A$2:$B$31,2,FALSE),0)</f>
        <v>0</v>
      </c>
      <c r="E3399" t="str">
        <f>'Liste detaljert wide'!$J$1</f>
        <v>Avlagte doktorgrader</v>
      </c>
      <c r="F3399" t="str">
        <f t="shared" si="2902"/>
        <v>2022RFM0Avlagte doktorgrader</v>
      </c>
      <c r="G3399" s="3">
        <f>'Liste detaljert wide'!J159</f>
        <v>0</v>
      </c>
      <c r="H3399" t="str">
        <f>VLOOKUP(E3399,Def!$B$2:$C$15,2,FALSE)</f>
        <v>Forskningsinsentiv</v>
      </c>
      <c r="I3399" s="3">
        <f>IF(A3399='Enheter, modell og år'!$F$2-1,0,G3399-VLOOKUP(A3399-1&amp;B3399&amp;C3399&amp;E3399,$F$2:$G$7561,2,FALSE))</f>
        <v>0</v>
      </c>
      <c r="J3399" s="3">
        <f>IF(A3399='Enheter, modell og år'!$F$2-1,0,VLOOKUP(A3399-1&amp;B3399&amp;C3399&amp;E3399,$F$2:$G$7561,2,FALSE))</f>
        <v>0</v>
      </c>
    </row>
    <row r="3400" spans="1:10" x14ac:dyDescent="0.25">
      <c r="A3400">
        <f t="shared" ref="A3400:C3400" si="2907">A2860</f>
        <v>2022</v>
      </c>
      <c r="B3400" t="str">
        <f t="shared" si="2907"/>
        <v>RFM</v>
      </c>
      <c r="C3400">
        <f t="shared" si="2907"/>
        <v>0</v>
      </c>
      <c r="D3400">
        <f>IFERROR(VLOOKUP(C3400,'Enheter, modell og år'!$A$2:$B$31,2,FALSE),0)</f>
        <v>0</v>
      </c>
      <c r="E3400" t="str">
        <f>'Liste detaljert wide'!$J$1</f>
        <v>Avlagte doktorgrader</v>
      </c>
      <c r="F3400" t="str">
        <f t="shared" si="2902"/>
        <v>2022RFM0Avlagte doktorgrader</v>
      </c>
      <c r="G3400" s="3">
        <f>'Liste detaljert wide'!J160</f>
        <v>0</v>
      </c>
      <c r="H3400" t="str">
        <f>VLOOKUP(E3400,Def!$B$2:$C$15,2,FALSE)</f>
        <v>Forskningsinsentiv</v>
      </c>
      <c r="I3400" s="3">
        <f>IF(A3400='Enheter, modell og år'!$F$2-1,0,G3400-VLOOKUP(A3400-1&amp;B3400&amp;C3400&amp;E3400,$F$2:$G$7561,2,FALSE))</f>
        <v>0</v>
      </c>
      <c r="J3400" s="3">
        <f>IF(A3400='Enheter, modell og år'!$F$2-1,0,VLOOKUP(A3400-1&amp;B3400&amp;C3400&amp;E3400,$F$2:$G$7561,2,FALSE))</f>
        <v>0</v>
      </c>
    </row>
    <row r="3401" spans="1:10" x14ac:dyDescent="0.25">
      <c r="A3401">
        <f t="shared" ref="A3401:C3401" si="2908">A2861</f>
        <v>2022</v>
      </c>
      <c r="B3401" t="str">
        <f t="shared" si="2908"/>
        <v>RFM</v>
      </c>
      <c r="C3401">
        <f t="shared" si="2908"/>
        <v>0</v>
      </c>
      <c r="D3401">
        <f>IFERROR(VLOOKUP(C3401,'Enheter, modell og år'!$A$2:$B$31,2,FALSE),0)</f>
        <v>0</v>
      </c>
      <c r="E3401" t="str">
        <f>'Liste detaljert wide'!$J$1</f>
        <v>Avlagte doktorgrader</v>
      </c>
      <c r="F3401" t="str">
        <f t="shared" si="2902"/>
        <v>2022RFM0Avlagte doktorgrader</v>
      </c>
      <c r="G3401" s="3">
        <f>'Liste detaljert wide'!J161</f>
        <v>0</v>
      </c>
      <c r="H3401" t="str">
        <f>VLOOKUP(E3401,Def!$B$2:$C$15,2,FALSE)</f>
        <v>Forskningsinsentiv</v>
      </c>
      <c r="I3401" s="3">
        <f>IF(A3401='Enheter, modell og år'!$F$2-1,0,G3401-VLOOKUP(A3401-1&amp;B3401&amp;C3401&amp;E3401,$F$2:$G$7561,2,FALSE))</f>
        <v>0</v>
      </c>
      <c r="J3401" s="3">
        <f>IF(A3401='Enheter, modell og år'!$F$2-1,0,VLOOKUP(A3401-1&amp;B3401&amp;C3401&amp;E3401,$F$2:$G$7561,2,FALSE))</f>
        <v>0</v>
      </c>
    </row>
    <row r="3402" spans="1:10" x14ac:dyDescent="0.25">
      <c r="A3402">
        <f t="shared" ref="A3402:C3402" si="2909">A2862</f>
        <v>2022</v>
      </c>
      <c r="B3402" t="str">
        <f t="shared" si="2909"/>
        <v>RFM</v>
      </c>
      <c r="C3402">
        <f t="shared" si="2909"/>
        <v>0</v>
      </c>
      <c r="D3402">
        <f>IFERROR(VLOOKUP(C3402,'Enheter, modell og år'!$A$2:$B$31,2,FALSE),0)</f>
        <v>0</v>
      </c>
      <c r="E3402" t="str">
        <f>'Liste detaljert wide'!$J$1</f>
        <v>Avlagte doktorgrader</v>
      </c>
      <c r="F3402" t="str">
        <f t="shared" si="2902"/>
        <v>2022RFM0Avlagte doktorgrader</v>
      </c>
      <c r="G3402" s="3">
        <f>'Liste detaljert wide'!J162</f>
        <v>0</v>
      </c>
      <c r="H3402" t="str">
        <f>VLOOKUP(E3402,Def!$B$2:$C$15,2,FALSE)</f>
        <v>Forskningsinsentiv</v>
      </c>
      <c r="I3402" s="3">
        <f>IF(A3402='Enheter, modell og år'!$F$2-1,0,G3402-VLOOKUP(A3402-1&amp;B3402&amp;C3402&amp;E3402,$F$2:$G$7561,2,FALSE))</f>
        <v>0</v>
      </c>
      <c r="J3402" s="3">
        <f>IF(A3402='Enheter, modell og år'!$F$2-1,0,VLOOKUP(A3402-1&amp;B3402&amp;C3402&amp;E3402,$F$2:$G$7561,2,FALSE))</f>
        <v>0</v>
      </c>
    </row>
    <row r="3403" spans="1:10" x14ac:dyDescent="0.25">
      <c r="A3403">
        <f t="shared" ref="A3403:C3403" si="2910">A2863</f>
        <v>2022</v>
      </c>
      <c r="B3403" t="str">
        <f t="shared" si="2910"/>
        <v>RFM</v>
      </c>
      <c r="C3403">
        <f t="shared" si="2910"/>
        <v>0</v>
      </c>
      <c r="D3403">
        <f>IFERROR(VLOOKUP(C3403,'Enheter, modell og år'!$A$2:$B$31,2,FALSE),0)</f>
        <v>0</v>
      </c>
      <c r="E3403" t="str">
        <f>'Liste detaljert wide'!$J$1</f>
        <v>Avlagte doktorgrader</v>
      </c>
      <c r="F3403" t="str">
        <f t="shared" si="2902"/>
        <v>2022RFM0Avlagte doktorgrader</v>
      </c>
      <c r="G3403" s="3">
        <f>'Liste detaljert wide'!J163</f>
        <v>0</v>
      </c>
      <c r="H3403" t="str">
        <f>VLOOKUP(E3403,Def!$B$2:$C$15,2,FALSE)</f>
        <v>Forskningsinsentiv</v>
      </c>
      <c r="I3403" s="3">
        <f>IF(A3403='Enheter, modell og år'!$F$2-1,0,G3403-VLOOKUP(A3403-1&amp;B3403&amp;C3403&amp;E3403,$F$2:$G$7561,2,FALSE))</f>
        <v>0</v>
      </c>
      <c r="J3403" s="3">
        <f>IF(A3403='Enheter, modell og år'!$F$2-1,0,VLOOKUP(A3403-1&amp;B3403&amp;C3403&amp;E3403,$F$2:$G$7561,2,FALSE))</f>
        <v>0</v>
      </c>
    </row>
    <row r="3404" spans="1:10" x14ac:dyDescent="0.25">
      <c r="A3404">
        <f t="shared" ref="A3404:C3404" si="2911">A2864</f>
        <v>2022</v>
      </c>
      <c r="B3404" t="str">
        <f t="shared" si="2911"/>
        <v>RFM</v>
      </c>
      <c r="C3404">
        <f t="shared" si="2911"/>
        <v>0</v>
      </c>
      <c r="D3404">
        <f>IFERROR(VLOOKUP(C3404,'Enheter, modell og år'!$A$2:$B$31,2,FALSE),0)</f>
        <v>0</v>
      </c>
      <c r="E3404" t="str">
        <f>'Liste detaljert wide'!$J$1</f>
        <v>Avlagte doktorgrader</v>
      </c>
      <c r="F3404" t="str">
        <f t="shared" si="2902"/>
        <v>2022RFM0Avlagte doktorgrader</v>
      </c>
      <c r="G3404" s="3">
        <f>'Liste detaljert wide'!J164</f>
        <v>0</v>
      </c>
      <c r="H3404" t="str">
        <f>VLOOKUP(E3404,Def!$B$2:$C$15,2,FALSE)</f>
        <v>Forskningsinsentiv</v>
      </c>
      <c r="I3404" s="3">
        <f>IF(A3404='Enheter, modell og år'!$F$2-1,0,G3404-VLOOKUP(A3404-1&amp;B3404&amp;C3404&amp;E3404,$F$2:$G$7561,2,FALSE))</f>
        <v>0</v>
      </c>
      <c r="J3404" s="3">
        <f>IF(A3404='Enheter, modell og år'!$F$2-1,0,VLOOKUP(A3404-1&amp;B3404&amp;C3404&amp;E3404,$F$2:$G$7561,2,FALSE))</f>
        <v>0</v>
      </c>
    </row>
    <row r="3405" spans="1:10" x14ac:dyDescent="0.25">
      <c r="A3405">
        <f t="shared" ref="A3405:C3405" si="2912">A2865</f>
        <v>2022</v>
      </c>
      <c r="B3405" t="str">
        <f t="shared" si="2912"/>
        <v>RFM</v>
      </c>
      <c r="C3405">
        <f t="shared" si="2912"/>
        <v>0</v>
      </c>
      <c r="D3405">
        <f>IFERROR(VLOOKUP(C3405,'Enheter, modell og år'!$A$2:$B$31,2,FALSE),0)</f>
        <v>0</v>
      </c>
      <c r="E3405" t="str">
        <f>'Liste detaljert wide'!$J$1</f>
        <v>Avlagte doktorgrader</v>
      </c>
      <c r="F3405" t="str">
        <f t="shared" si="2902"/>
        <v>2022RFM0Avlagte doktorgrader</v>
      </c>
      <c r="G3405" s="3">
        <f>'Liste detaljert wide'!J165</f>
        <v>0</v>
      </c>
      <c r="H3405" t="str">
        <f>VLOOKUP(E3405,Def!$B$2:$C$15,2,FALSE)</f>
        <v>Forskningsinsentiv</v>
      </c>
      <c r="I3405" s="3">
        <f>IF(A3405='Enheter, modell og år'!$F$2-1,0,G3405-VLOOKUP(A3405-1&amp;B3405&amp;C3405&amp;E3405,$F$2:$G$7561,2,FALSE))</f>
        <v>0</v>
      </c>
      <c r="J3405" s="3">
        <f>IF(A3405='Enheter, modell og år'!$F$2-1,0,VLOOKUP(A3405-1&amp;B3405&amp;C3405&amp;E3405,$F$2:$G$7561,2,FALSE))</f>
        <v>0</v>
      </c>
    </row>
    <row r="3406" spans="1:10" x14ac:dyDescent="0.25">
      <c r="A3406">
        <f t="shared" ref="A3406:C3406" si="2913">A2866</f>
        <v>2022</v>
      </c>
      <c r="B3406" t="str">
        <f t="shared" si="2913"/>
        <v>RFM</v>
      </c>
      <c r="C3406">
        <f t="shared" si="2913"/>
        <v>0</v>
      </c>
      <c r="D3406">
        <f>IFERROR(VLOOKUP(C3406,'Enheter, modell og år'!$A$2:$B$31,2,FALSE),0)</f>
        <v>0</v>
      </c>
      <c r="E3406" t="str">
        <f>'Liste detaljert wide'!$J$1</f>
        <v>Avlagte doktorgrader</v>
      </c>
      <c r="F3406" t="str">
        <f t="shared" si="2902"/>
        <v>2022RFM0Avlagte doktorgrader</v>
      </c>
      <c r="G3406" s="3">
        <f>'Liste detaljert wide'!J166</f>
        <v>0</v>
      </c>
      <c r="H3406" t="str">
        <f>VLOOKUP(E3406,Def!$B$2:$C$15,2,FALSE)</f>
        <v>Forskningsinsentiv</v>
      </c>
      <c r="I3406" s="3">
        <f>IF(A3406='Enheter, modell og år'!$F$2-1,0,G3406-VLOOKUP(A3406-1&amp;B3406&amp;C3406&amp;E3406,$F$2:$G$7561,2,FALSE))</f>
        <v>0</v>
      </c>
      <c r="J3406" s="3">
        <f>IF(A3406='Enheter, modell og år'!$F$2-1,0,VLOOKUP(A3406-1&amp;B3406&amp;C3406&amp;E3406,$F$2:$G$7561,2,FALSE))</f>
        <v>0</v>
      </c>
    </row>
    <row r="3407" spans="1:10" x14ac:dyDescent="0.25">
      <c r="A3407">
        <f t="shared" ref="A3407:C3407" si="2914">A2867</f>
        <v>2022</v>
      </c>
      <c r="B3407" t="str">
        <f t="shared" si="2914"/>
        <v>RFM</v>
      </c>
      <c r="C3407">
        <f t="shared" si="2914"/>
        <v>0</v>
      </c>
      <c r="D3407">
        <f>IFERROR(VLOOKUP(C3407,'Enheter, modell og år'!$A$2:$B$31,2,FALSE),0)</f>
        <v>0</v>
      </c>
      <c r="E3407" t="str">
        <f>'Liste detaljert wide'!$J$1</f>
        <v>Avlagte doktorgrader</v>
      </c>
      <c r="F3407" t="str">
        <f t="shared" si="2902"/>
        <v>2022RFM0Avlagte doktorgrader</v>
      </c>
      <c r="G3407" s="3">
        <f>'Liste detaljert wide'!J167</f>
        <v>0</v>
      </c>
      <c r="H3407" t="str">
        <f>VLOOKUP(E3407,Def!$B$2:$C$15,2,FALSE)</f>
        <v>Forskningsinsentiv</v>
      </c>
      <c r="I3407" s="3">
        <f>IF(A3407='Enheter, modell og år'!$F$2-1,0,G3407-VLOOKUP(A3407-1&amp;B3407&amp;C3407&amp;E3407,$F$2:$G$7561,2,FALSE))</f>
        <v>0</v>
      </c>
      <c r="J3407" s="3">
        <f>IF(A3407='Enheter, modell og år'!$F$2-1,0,VLOOKUP(A3407-1&amp;B3407&amp;C3407&amp;E3407,$F$2:$G$7561,2,FALSE))</f>
        <v>0</v>
      </c>
    </row>
    <row r="3408" spans="1:10" x14ac:dyDescent="0.25">
      <c r="A3408">
        <f t="shared" ref="A3408:C3408" si="2915">A2868</f>
        <v>2022</v>
      </c>
      <c r="B3408" t="str">
        <f t="shared" si="2915"/>
        <v>RFM</v>
      </c>
      <c r="C3408">
        <f t="shared" si="2915"/>
        <v>0</v>
      </c>
      <c r="D3408">
        <f>IFERROR(VLOOKUP(C3408,'Enheter, modell og år'!$A$2:$B$31,2,FALSE),0)</f>
        <v>0</v>
      </c>
      <c r="E3408" t="str">
        <f>'Liste detaljert wide'!$J$1</f>
        <v>Avlagte doktorgrader</v>
      </c>
      <c r="F3408" t="str">
        <f t="shared" si="2902"/>
        <v>2022RFM0Avlagte doktorgrader</v>
      </c>
      <c r="G3408" s="3">
        <f>'Liste detaljert wide'!J168</f>
        <v>0</v>
      </c>
      <c r="H3408" t="str">
        <f>VLOOKUP(E3408,Def!$B$2:$C$15,2,FALSE)</f>
        <v>Forskningsinsentiv</v>
      </c>
      <c r="I3408" s="3">
        <f>IF(A3408='Enheter, modell og år'!$F$2-1,0,G3408-VLOOKUP(A3408-1&amp;B3408&amp;C3408&amp;E3408,$F$2:$G$7561,2,FALSE))</f>
        <v>0</v>
      </c>
      <c r="J3408" s="3">
        <f>IF(A3408='Enheter, modell og år'!$F$2-1,0,VLOOKUP(A3408-1&amp;B3408&amp;C3408&amp;E3408,$F$2:$G$7561,2,FALSE))</f>
        <v>0</v>
      </c>
    </row>
    <row r="3409" spans="1:10" x14ac:dyDescent="0.25">
      <c r="A3409">
        <f t="shared" ref="A3409:C3409" si="2916">A2869</f>
        <v>2022</v>
      </c>
      <c r="B3409" t="str">
        <f t="shared" si="2916"/>
        <v>RFM</v>
      </c>
      <c r="C3409">
        <f t="shared" si="2916"/>
        <v>0</v>
      </c>
      <c r="D3409">
        <f>IFERROR(VLOOKUP(C3409,'Enheter, modell og år'!$A$2:$B$31,2,FALSE),0)</f>
        <v>0</v>
      </c>
      <c r="E3409" t="str">
        <f>'Liste detaljert wide'!$J$1</f>
        <v>Avlagte doktorgrader</v>
      </c>
      <c r="F3409" t="str">
        <f t="shared" si="2902"/>
        <v>2022RFM0Avlagte doktorgrader</v>
      </c>
      <c r="G3409" s="3">
        <f>'Liste detaljert wide'!J169</f>
        <v>0</v>
      </c>
      <c r="H3409" t="str">
        <f>VLOOKUP(E3409,Def!$B$2:$C$15,2,FALSE)</f>
        <v>Forskningsinsentiv</v>
      </c>
      <c r="I3409" s="3">
        <f>IF(A3409='Enheter, modell og år'!$F$2-1,0,G3409-VLOOKUP(A3409-1&amp;B3409&amp;C3409&amp;E3409,$F$2:$G$7561,2,FALSE))</f>
        <v>0</v>
      </c>
      <c r="J3409" s="3">
        <f>IF(A3409='Enheter, modell og år'!$F$2-1,0,VLOOKUP(A3409-1&amp;B3409&amp;C3409&amp;E3409,$F$2:$G$7561,2,FALSE))</f>
        <v>0</v>
      </c>
    </row>
    <row r="3410" spans="1:10" x14ac:dyDescent="0.25">
      <c r="A3410">
        <f t="shared" ref="A3410:C3410" si="2917">A2870</f>
        <v>2022</v>
      </c>
      <c r="B3410" t="str">
        <f t="shared" si="2917"/>
        <v>RFM</v>
      </c>
      <c r="C3410">
        <f t="shared" si="2917"/>
        <v>0</v>
      </c>
      <c r="D3410">
        <f>IFERROR(VLOOKUP(C3410,'Enheter, modell og år'!$A$2:$B$31,2,FALSE),0)</f>
        <v>0</v>
      </c>
      <c r="E3410" t="str">
        <f>'Liste detaljert wide'!$J$1</f>
        <v>Avlagte doktorgrader</v>
      </c>
      <c r="F3410" t="str">
        <f t="shared" si="2902"/>
        <v>2022RFM0Avlagte doktorgrader</v>
      </c>
      <c r="G3410" s="3">
        <f>'Liste detaljert wide'!J170</f>
        <v>0</v>
      </c>
      <c r="H3410" t="str">
        <f>VLOOKUP(E3410,Def!$B$2:$C$15,2,FALSE)</f>
        <v>Forskningsinsentiv</v>
      </c>
      <c r="I3410" s="3">
        <f>IF(A3410='Enheter, modell og år'!$F$2-1,0,G3410-VLOOKUP(A3410-1&amp;B3410&amp;C3410&amp;E3410,$F$2:$G$7561,2,FALSE))</f>
        <v>0</v>
      </c>
      <c r="J3410" s="3">
        <f>IF(A3410='Enheter, modell og år'!$F$2-1,0,VLOOKUP(A3410-1&amp;B3410&amp;C3410&amp;E3410,$F$2:$G$7561,2,FALSE))</f>
        <v>0</v>
      </c>
    </row>
    <row r="3411" spans="1:10" x14ac:dyDescent="0.25">
      <c r="A3411">
        <f t="shared" ref="A3411:C3411" si="2918">A2871</f>
        <v>2022</v>
      </c>
      <c r="B3411" t="str">
        <f t="shared" si="2918"/>
        <v>RFM</v>
      </c>
      <c r="C3411">
        <f t="shared" si="2918"/>
        <v>0</v>
      </c>
      <c r="D3411">
        <f>IFERROR(VLOOKUP(C3411,'Enheter, modell og år'!$A$2:$B$31,2,FALSE),0)</f>
        <v>0</v>
      </c>
      <c r="E3411" t="str">
        <f>'Liste detaljert wide'!$J$1</f>
        <v>Avlagte doktorgrader</v>
      </c>
      <c r="F3411" t="str">
        <f t="shared" si="2902"/>
        <v>2022RFM0Avlagte doktorgrader</v>
      </c>
      <c r="G3411" s="3">
        <f>'Liste detaljert wide'!J171</f>
        <v>0</v>
      </c>
      <c r="H3411" t="str">
        <f>VLOOKUP(E3411,Def!$B$2:$C$15,2,FALSE)</f>
        <v>Forskningsinsentiv</v>
      </c>
      <c r="I3411" s="3">
        <f>IF(A3411='Enheter, modell og år'!$F$2-1,0,G3411-VLOOKUP(A3411-1&amp;B3411&amp;C3411&amp;E3411,$F$2:$G$7561,2,FALSE))</f>
        <v>0</v>
      </c>
      <c r="J3411" s="3">
        <f>IF(A3411='Enheter, modell og år'!$F$2-1,0,VLOOKUP(A3411-1&amp;B3411&amp;C3411&amp;E3411,$F$2:$G$7561,2,FALSE))</f>
        <v>0</v>
      </c>
    </row>
    <row r="3412" spans="1:10" x14ac:dyDescent="0.25">
      <c r="A3412">
        <f t="shared" ref="A3412:C3412" si="2919">A2872</f>
        <v>2022</v>
      </c>
      <c r="B3412" t="str">
        <f t="shared" si="2919"/>
        <v>RFM</v>
      </c>
      <c r="C3412">
        <f t="shared" si="2919"/>
        <v>0</v>
      </c>
      <c r="D3412">
        <f>IFERROR(VLOOKUP(C3412,'Enheter, modell og år'!$A$2:$B$31,2,FALSE),0)</f>
        <v>0</v>
      </c>
      <c r="E3412" t="str">
        <f>'Liste detaljert wide'!$J$1</f>
        <v>Avlagte doktorgrader</v>
      </c>
      <c r="F3412" t="str">
        <f t="shared" si="2902"/>
        <v>2022RFM0Avlagte doktorgrader</v>
      </c>
      <c r="G3412" s="3">
        <f>'Liste detaljert wide'!J172</f>
        <v>0</v>
      </c>
      <c r="H3412" t="str">
        <f>VLOOKUP(E3412,Def!$B$2:$C$15,2,FALSE)</f>
        <v>Forskningsinsentiv</v>
      </c>
      <c r="I3412" s="3">
        <f>IF(A3412='Enheter, modell og år'!$F$2-1,0,G3412-VLOOKUP(A3412-1&amp;B3412&amp;C3412&amp;E3412,$F$2:$G$7561,2,FALSE))</f>
        <v>0</v>
      </c>
      <c r="J3412" s="3">
        <f>IF(A3412='Enheter, modell og år'!$F$2-1,0,VLOOKUP(A3412-1&amp;B3412&amp;C3412&amp;E3412,$F$2:$G$7561,2,FALSE))</f>
        <v>0</v>
      </c>
    </row>
    <row r="3413" spans="1:10" x14ac:dyDescent="0.25">
      <c r="A3413">
        <f t="shared" ref="A3413:C3413" si="2920">A2873</f>
        <v>2022</v>
      </c>
      <c r="B3413" t="str">
        <f t="shared" si="2920"/>
        <v>RFM</v>
      </c>
      <c r="C3413">
        <f t="shared" si="2920"/>
        <v>0</v>
      </c>
      <c r="D3413">
        <f>IFERROR(VLOOKUP(C3413,'Enheter, modell og år'!$A$2:$B$31,2,FALSE),0)</f>
        <v>0</v>
      </c>
      <c r="E3413" t="str">
        <f>'Liste detaljert wide'!$J$1</f>
        <v>Avlagte doktorgrader</v>
      </c>
      <c r="F3413" t="str">
        <f t="shared" si="2902"/>
        <v>2022RFM0Avlagte doktorgrader</v>
      </c>
      <c r="G3413" s="3">
        <f>'Liste detaljert wide'!J173</f>
        <v>0</v>
      </c>
      <c r="H3413" t="str">
        <f>VLOOKUP(E3413,Def!$B$2:$C$15,2,FALSE)</f>
        <v>Forskningsinsentiv</v>
      </c>
      <c r="I3413" s="3">
        <f>IF(A3413='Enheter, modell og år'!$F$2-1,0,G3413-VLOOKUP(A3413-1&amp;B3413&amp;C3413&amp;E3413,$F$2:$G$7561,2,FALSE))</f>
        <v>0</v>
      </c>
      <c r="J3413" s="3">
        <f>IF(A3413='Enheter, modell og år'!$F$2-1,0,VLOOKUP(A3413-1&amp;B3413&amp;C3413&amp;E3413,$F$2:$G$7561,2,FALSE))</f>
        <v>0</v>
      </c>
    </row>
    <row r="3414" spans="1:10" x14ac:dyDescent="0.25">
      <c r="A3414">
        <f t="shared" ref="A3414:C3414" si="2921">A2874</f>
        <v>2022</v>
      </c>
      <c r="B3414" t="str">
        <f t="shared" si="2921"/>
        <v>RFM</v>
      </c>
      <c r="C3414">
        <f t="shared" si="2921"/>
        <v>0</v>
      </c>
      <c r="D3414">
        <f>IFERROR(VLOOKUP(C3414,'Enheter, modell og år'!$A$2:$B$31,2,FALSE),0)</f>
        <v>0</v>
      </c>
      <c r="E3414" t="str">
        <f>'Liste detaljert wide'!$J$1</f>
        <v>Avlagte doktorgrader</v>
      </c>
      <c r="F3414" t="str">
        <f t="shared" si="2902"/>
        <v>2022RFM0Avlagte doktorgrader</v>
      </c>
      <c r="G3414" s="3">
        <f>'Liste detaljert wide'!J174</f>
        <v>0</v>
      </c>
      <c r="H3414" t="str">
        <f>VLOOKUP(E3414,Def!$B$2:$C$15,2,FALSE)</f>
        <v>Forskningsinsentiv</v>
      </c>
      <c r="I3414" s="3">
        <f>IF(A3414='Enheter, modell og år'!$F$2-1,0,G3414-VLOOKUP(A3414-1&amp;B3414&amp;C3414&amp;E3414,$F$2:$G$7561,2,FALSE))</f>
        <v>0</v>
      </c>
      <c r="J3414" s="3">
        <f>IF(A3414='Enheter, modell og år'!$F$2-1,0,VLOOKUP(A3414-1&amp;B3414&amp;C3414&amp;E3414,$F$2:$G$7561,2,FALSE))</f>
        <v>0</v>
      </c>
    </row>
    <row r="3415" spans="1:10" x14ac:dyDescent="0.25">
      <c r="A3415">
        <f t="shared" ref="A3415:C3415" si="2922">A2875</f>
        <v>2022</v>
      </c>
      <c r="B3415" t="str">
        <f t="shared" si="2922"/>
        <v>RFM</v>
      </c>
      <c r="C3415">
        <f t="shared" si="2922"/>
        <v>0</v>
      </c>
      <c r="D3415">
        <f>IFERROR(VLOOKUP(C3415,'Enheter, modell og år'!$A$2:$B$31,2,FALSE),0)</f>
        <v>0</v>
      </c>
      <c r="E3415" t="str">
        <f>'Liste detaljert wide'!$J$1</f>
        <v>Avlagte doktorgrader</v>
      </c>
      <c r="F3415" t="str">
        <f t="shared" si="2902"/>
        <v>2022RFM0Avlagte doktorgrader</v>
      </c>
      <c r="G3415" s="3">
        <f>'Liste detaljert wide'!J175</f>
        <v>0</v>
      </c>
      <c r="H3415" t="str">
        <f>VLOOKUP(E3415,Def!$B$2:$C$15,2,FALSE)</f>
        <v>Forskningsinsentiv</v>
      </c>
      <c r="I3415" s="3">
        <f>IF(A3415='Enheter, modell og år'!$F$2-1,0,G3415-VLOOKUP(A3415-1&amp;B3415&amp;C3415&amp;E3415,$F$2:$G$7561,2,FALSE))</f>
        <v>0</v>
      </c>
      <c r="J3415" s="3">
        <f>IF(A3415='Enheter, modell og år'!$F$2-1,0,VLOOKUP(A3415-1&amp;B3415&amp;C3415&amp;E3415,$F$2:$G$7561,2,FALSE))</f>
        <v>0</v>
      </c>
    </row>
    <row r="3416" spans="1:10" x14ac:dyDescent="0.25">
      <c r="A3416">
        <f t="shared" ref="A3416:C3416" si="2923">A2876</f>
        <v>2022</v>
      </c>
      <c r="B3416" t="str">
        <f t="shared" si="2923"/>
        <v>RFM</v>
      </c>
      <c r="C3416">
        <f t="shared" si="2923"/>
        <v>0</v>
      </c>
      <c r="D3416">
        <f>IFERROR(VLOOKUP(C3416,'Enheter, modell og år'!$A$2:$B$31,2,FALSE),0)</f>
        <v>0</v>
      </c>
      <c r="E3416" t="str">
        <f>'Liste detaljert wide'!$J$1</f>
        <v>Avlagte doktorgrader</v>
      </c>
      <c r="F3416" t="str">
        <f t="shared" si="2902"/>
        <v>2022RFM0Avlagte doktorgrader</v>
      </c>
      <c r="G3416" s="3">
        <f>'Liste detaljert wide'!J176</f>
        <v>0</v>
      </c>
      <c r="H3416" t="str">
        <f>VLOOKUP(E3416,Def!$B$2:$C$15,2,FALSE)</f>
        <v>Forskningsinsentiv</v>
      </c>
      <c r="I3416" s="3">
        <f>IF(A3416='Enheter, modell og år'!$F$2-1,0,G3416-VLOOKUP(A3416-1&amp;B3416&amp;C3416&amp;E3416,$F$2:$G$7561,2,FALSE))</f>
        <v>0</v>
      </c>
      <c r="J3416" s="3">
        <f>IF(A3416='Enheter, modell og år'!$F$2-1,0,VLOOKUP(A3416-1&amp;B3416&amp;C3416&amp;E3416,$F$2:$G$7561,2,FALSE))</f>
        <v>0</v>
      </c>
    </row>
    <row r="3417" spans="1:10" x14ac:dyDescent="0.25">
      <c r="A3417">
        <f t="shared" ref="A3417:C3417" si="2924">A2877</f>
        <v>2022</v>
      </c>
      <c r="B3417" t="str">
        <f t="shared" si="2924"/>
        <v>RFM</v>
      </c>
      <c r="C3417">
        <f t="shared" si="2924"/>
        <v>0</v>
      </c>
      <c r="D3417">
        <f>IFERROR(VLOOKUP(C3417,'Enheter, modell og år'!$A$2:$B$31,2,FALSE),0)</f>
        <v>0</v>
      </c>
      <c r="E3417" t="str">
        <f>'Liste detaljert wide'!$J$1</f>
        <v>Avlagte doktorgrader</v>
      </c>
      <c r="F3417" t="str">
        <f t="shared" si="2902"/>
        <v>2022RFM0Avlagte doktorgrader</v>
      </c>
      <c r="G3417" s="3">
        <f>'Liste detaljert wide'!J177</f>
        <v>0</v>
      </c>
      <c r="H3417" t="str">
        <f>VLOOKUP(E3417,Def!$B$2:$C$15,2,FALSE)</f>
        <v>Forskningsinsentiv</v>
      </c>
      <c r="I3417" s="3">
        <f>IF(A3417='Enheter, modell og år'!$F$2-1,0,G3417-VLOOKUP(A3417-1&amp;B3417&amp;C3417&amp;E3417,$F$2:$G$7561,2,FALSE))</f>
        <v>0</v>
      </c>
      <c r="J3417" s="3">
        <f>IF(A3417='Enheter, modell og år'!$F$2-1,0,VLOOKUP(A3417-1&amp;B3417&amp;C3417&amp;E3417,$F$2:$G$7561,2,FALSE))</f>
        <v>0</v>
      </c>
    </row>
    <row r="3418" spans="1:10" x14ac:dyDescent="0.25">
      <c r="A3418">
        <f t="shared" ref="A3418:C3418" si="2925">A2878</f>
        <v>2022</v>
      </c>
      <c r="B3418" t="str">
        <f t="shared" si="2925"/>
        <v>RFM</v>
      </c>
      <c r="C3418">
        <f t="shared" si="2925"/>
        <v>0</v>
      </c>
      <c r="D3418">
        <f>IFERROR(VLOOKUP(C3418,'Enheter, modell og år'!$A$2:$B$31,2,FALSE),0)</f>
        <v>0</v>
      </c>
      <c r="E3418" t="str">
        <f>'Liste detaljert wide'!$J$1</f>
        <v>Avlagte doktorgrader</v>
      </c>
      <c r="F3418" t="str">
        <f t="shared" si="2902"/>
        <v>2022RFM0Avlagte doktorgrader</v>
      </c>
      <c r="G3418" s="3">
        <f>'Liste detaljert wide'!J178</f>
        <v>0</v>
      </c>
      <c r="H3418" t="str">
        <f>VLOOKUP(E3418,Def!$B$2:$C$15,2,FALSE)</f>
        <v>Forskningsinsentiv</v>
      </c>
      <c r="I3418" s="3">
        <f>IF(A3418='Enheter, modell og år'!$F$2-1,0,G3418-VLOOKUP(A3418-1&amp;B3418&amp;C3418&amp;E3418,$F$2:$G$7561,2,FALSE))</f>
        <v>0</v>
      </c>
      <c r="J3418" s="3">
        <f>IF(A3418='Enheter, modell og år'!$F$2-1,0,VLOOKUP(A3418-1&amp;B3418&amp;C3418&amp;E3418,$F$2:$G$7561,2,FALSE))</f>
        <v>0</v>
      </c>
    </row>
    <row r="3419" spans="1:10" x14ac:dyDescent="0.25">
      <c r="A3419">
        <f t="shared" ref="A3419:C3419" si="2926">A2879</f>
        <v>2022</v>
      </c>
      <c r="B3419" t="str">
        <f t="shared" si="2926"/>
        <v>RFM</v>
      </c>
      <c r="C3419">
        <f t="shared" si="2926"/>
        <v>0</v>
      </c>
      <c r="D3419">
        <f>IFERROR(VLOOKUP(C3419,'Enheter, modell og år'!$A$2:$B$31,2,FALSE),0)</f>
        <v>0</v>
      </c>
      <c r="E3419" t="str">
        <f>'Liste detaljert wide'!$J$1</f>
        <v>Avlagte doktorgrader</v>
      </c>
      <c r="F3419" t="str">
        <f t="shared" si="2902"/>
        <v>2022RFM0Avlagte doktorgrader</v>
      </c>
      <c r="G3419" s="3">
        <f>'Liste detaljert wide'!J179</f>
        <v>0</v>
      </c>
      <c r="H3419" t="str">
        <f>VLOOKUP(E3419,Def!$B$2:$C$15,2,FALSE)</f>
        <v>Forskningsinsentiv</v>
      </c>
      <c r="I3419" s="3">
        <f>IF(A3419='Enheter, modell og år'!$F$2-1,0,G3419-VLOOKUP(A3419-1&amp;B3419&amp;C3419&amp;E3419,$F$2:$G$7561,2,FALSE))</f>
        <v>0</v>
      </c>
      <c r="J3419" s="3">
        <f>IF(A3419='Enheter, modell og år'!$F$2-1,0,VLOOKUP(A3419-1&amp;B3419&amp;C3419&amp;E3419,$F$2:$G$7561,2,FALSE))</f>
        <v>0</v>
      </c>
    </row>
    <row r="3420" spans="1:10" x14ac:dyDescent="0.25">
      <c r="A3420">
        <f t="shared" ref="A3420:C3420" si="2927">A2880</f>
        <v>2022</v>
      </c>
      <c r="B3420" t="str">
        <f t="shared" si="2927"/>
        <v>RFM</v>
      </c>
      <c r="C3420">
        <f t="shared" si="2927"/>
        <v>0</v>
      </c>
      <c r="D3420">
        <f>IFERROR(VLOOKUP(C3420,'Enheter, modell og år'!$A$2:$B$31,2,FALSE),0)</f>
        <v>0</v>
      </c>
      <c r="E3420" t="str">
        <f>'Liste detaljert wide'!$J$1</f>
        <v>Avlagte doktorgrader</v>
      </c>
      <c r="F3420" t="str">
        <f t="shared" si="2902"/>
        <v>2022RFM0Avlagte doktorgrader</v>
      </c>
      <c r="G3420" s="3">
        <f>'Liste detaljert wide'!J180</f>
        <v>0</v>
      </c>
      <c r="H3420" t="str">
        <f>VLOOKUP(E3420,Def!$B$2:$C$15,2,FALSE)</f>
        <v>Forskningsinsentiv</v>
      </c>
      <c r="I3420" s="3">
        <f>IF(A3420='Enheter, modell og år'!$F$2-1,0,G3420-VLOOKUP(A3420-1&amp;B3420&amp;C3420&amp;E3420,$F$2:$G$7561,2,FALSE))</f>
        <v>0</v>
      </c>
      <c r="J3420" s="3">
        <f>IF(A3420='Enheter, modell og år'!$F$2-1,0,VLOOKUP(A3420-1&amp;B3420&amp;C3420&amp;E3420,$F$2:$G$7561,2,FALSE))</f>
        <v>0</v>
      </c>
    </row>
    <row r="3421" spans="1:10" x14ac:dyDescent="0.25">
      <c r="A3421">
        <f t="shared" ref="A3421:C3421" si="2928">A2881</f>
        <v>2022</v>
      </c>
      <c r="B3421" t="str">
        <f t="shared" si="2928"/>
        <v>RFM</v>
      </c>
      <c r="C3421">
        <f t="shared" si="2928"/>
        <v>0</v>
      </c>
      <c r="D3421">
        <f>IFERROR(VLOOKUP(C3421,'Enheter, modell og år'!$A$2:$B$31,2,FALSE),0)</f>
        <v>0</v>
      </c>
      <c r="E3421" t="str">
        <f>'Liste detaljert wide'!$J$1</f>
        <v>Avlagte doktorgrader</v>
      </c>
      <c r="F3421" t="str">
        <f t="shared" si="2902"/>
        <v>2022RFM0Avlagte doktorgrader</v>
      </c>
      <c r="G3421" s="3">
        <f>'Liste detaljert wide'!J181</f>
        <v>0</v>
      </c>
      <c r="H3421" t="str">
        <f>VLOOKUP(E3421,Def!$B$2:$C$15,2,FALSE)</f>
        <v>Forskningsinsentiv</v>
      </c>
      <c r="I3421" s="3">
        <f>IF(A3421='Enheter, modell og år'!$F$2-1,0,G3421-VLOOKUP(A3421-1&amp;B3421&amp;C3421&amp;E3421,$F$2:$G$7561,2,FALSE))</f>
        <v>0</v>
      </c>
      <c r="J3421" s="3">
        <f>IF(A3421='Enheter, modell og år'!$F$2-1,0,VLOOKUP(A3421-1&amp;B3421&amp;C3421&amp;E3421,$F$2:$G$7561,2,FALSE))</f>
        <v>0</v>
      </c>
    </row>
    <row r="3422" spans="1:10" x14ac:dyDescent="0.25">
      <c r="A3422">
        <f t="shared" ref="A3422:C3422" si="2929">A2882</f>
        <v>2023</v>
      </c>
      <c r="B3422" t="str">
        <f t="shared" si="2929"/>
        <v>RFM</v>
      </c>
      <c r="C3422">
        <f t="shared" si="2929"/>
        <v>0</v>
      </c>
      <c r="D3422">
        <f>IFERROR(VLOOKUP(C3422,'Enheter, modell og år'!$A$2:$B$31,2,FALSE),0)</f>
        <v>0</v>
      </c>
      <c r="E3422" t="str">
        <f>'Liste detaljert wide'!$J$1</f>
        <v>Avlagte doktorgrader</v>
      </c>
      <c r="F3422" t="str">
        <f t="shared" si="2902"/>
        <v>2023RFM0Avlagte doktorgrader</v>
      </c>
      <c r="G3422" s="3">
        <f>'Liste detaljert wide'!J182</f>
        <v>0</v>
      </c>
      <c r="H3422" t="str">
        <f>VLOOKUP(E3422,Def!$B$2:$C$15,2,FALSE)</f>
        <v>Forskningsinsentiv</v>
      </c>
      <c r="I3422" s="3">
        <f>IF(A3422='Enheter, modell og år'!$F$2-1,0,G3422-VLOOKUP(A3422-1&amp;B3422&amp;C3422&amp;E3422,$F$2:$G$7561,2,FALSE))</f>
        <v>0</v>
      </c>
      <c r="J3422" s="3">
        <f>IF(A3422='Enheter, modell og år'!$F$2-1,0,VLOOKUP(A3422-1&amp;B3422&amp;C3422&amp;E3422,$F$2:$G$7561,2,FALSE))</f>
        <v>0</v>
      </c>
    </row>
    <row r="3423" spans="1:10" x14ac:dyDescent="0.25">
      <c r="A3423">
        <f t="shared" ref="A3423:C3423" si="2930">A2883</f>
        <v>2023</v>
      </c>
      <c r="B3423" t="str">
        <f t="shared" si="2930"/>
        <v>RFM</v>
      </c>
      <c r="C3423">
        <f t="shared" si="2930"/>
        <v>0</v>
      </c>
      <c r="D3423">
        <f>IFERROR(VLOOKUP(C3423,'Enheter, modell og år'!$A$2:$B$31,2,FALSE),0)</f>
        <v>0</v>
      </c>
      <c r="E3423" t="str">
        <f>'Liste detaljert wide'!$J$1</f>
        <v>Avlagte doktorgrader</v>
      </c>
      <c r="F3423" t="str">
        <f t="shared" si="2902"/>
        <v>2023RFM0Avlagte doktorgrader</v>
      </c>
      <c r="G3423" s="3">
        <f>'Liste detaljert wide'!J183</f>
        <v>0</v>
      </c>
      <c r="H3423" t="str">
        <f>VLOOKUP(E3423,Def!$B$2:$C$15,2,FALSE)</f>
        <v>Forskningsinsentiv</v>
      </c>
      <c r="I3423" s="3">
        <f>IF(A3423='Enheter, modell og år'!$F$2-1,0,G3423-VLOOKUP(A3423-1&amp;B3423&amp;C3423&amp;E3423,$F$2:$G$7561,2,FALSE))</f>
        <v>0</v>
      </c>
      <c r="J3423" s="3">
        <f>IF(A3423='Enheter, modell og år'!$F$2-1,0,VLOOKUP(A3423-1&amp;B3423&amp;C3423&amp;E3423,$F$2:$G$7561,2,FALSE))</f>
        <v>0</v>
      </c>
    </row>
    <row r="3424" spans="1:10" x14ac:dyDescent="0.25">
      <c r="A3424">
        <f t="shared" ref="A3424:C3424" si="2931">A2884</f>
        <v>2023</v>
      </c>
      <c r="B3424" t="str">
        <f t="shared" si="2931"/>
        <v>RFM</v>
      </c>
      <c r="C3424">
        <f t="shared" si="2931"/>
        <v>0</v>
      </c>
      <c r="D3424">
        <f>IFERROR(VLOOKUP(C3424,'Enheter, modell og år'!$A$2:$B$31,2,FALSE),0)</f>
        <v>0</v>
      </c>
      <c r="E3424" t="str">
        <f>'Liste detaljert wide'!$J$1</f>
        <v>Avlagte doktorgrader</v>
      </c>
      <c r="F3424" t="str">
        <f t="shared" si="2902"/>
        <v>2023RFM0Avlagte doktorgrader</v>
      </c>
      <c r="G3424" s="3">
        <f>'Liste detaljert wide'!J184</f>
        <v>0</v>
      </c>
      <c r="H3424" t="str">
        <f>VLOOKUP(E3424,Def!$B$2:$C$15,2,FALSE)</f>
        <v>Forskningsinsentiv</v>
      </c>
      <c r="I3424" s="3">
        <f>IF(A3424='Enheter, modell og år'!$F$2-1,0,G3424-VLOOKUP(A3424-1&amp;B3424&amp;C3424&amp;E3424,$F$2:$G$7561,2,FALSE))</f>
        <v>0</v>
      </c>
      <c r="J3424" s="3">
        <f>IF(A3424='Enheter, modell og år'!$F$2-1,0,VLOOKUP(A3424-1&amp;B3424&amp;C3424&amp;E3424,$F$2:$G$7561,2,FALSE))</f>
        <v>0</v>
      </c>
    </row>
    <row r="3425" spans="1:10" x14ac:dyDescent="0.25">
      <c r="A3425">
        <f t="shared" ref="A3425:C3425" si="2932">A2885</f>
        <v>2023</v>
      </c>
      <c r="B3425" t="str">
        <f t="shared" si="2932"/>
        <v>RFM</v>
      </c>
      <c r="C3425">
        <f t="shared" si="2932"/>
        <v>0</v>
      </c>
      <c r="D3425">
        <f>IFERROR(VLOOKUP(C3425,'Enheter, modell og år'!$A$2:$B$31,2,FALSE),0)</f>
        <v>0</v>
      </c>
      <c r="E3425" t="str">
        <f>'Liste detaljert wide'!$J$1</f>
        <v>Avlagte doktorgrader</v>
      </c>
      <c r="F3425" t="str">
        <f t="shared" si="2902"/>
        <v>2023RFM0Avlagte doktorgrader</v>
      </c>
      <c r="G3425" s="3">
        <f>'Liste detaljert wide'!J185</f>
        <v>0</v>
      </c>
      <c r="H3425" t="str">
        <f>VLOOKUP(E3425,Def!$B$2:$C$15,2,FALSE)</f>
        <v>Forskningsinsentiv</v>
      </c>
      <c r="I3425" s="3">
        <f>IF(A3425='Enheter, modell og år'!$F$2-1,0,G3425-VLOOKUP(A3425-1&amp;B3425&amp;C3425&amp;E3425,$F$2:$G$7561,2,FALSE))</f>
        <v>0</v>
      </c>
      <c r="J3425" s="3">
        <f>IF(A3425='Enheter, modell og år'!$F$2-1,0,VLOOKUP(A3425-1&amp;B3425&amp;C3425&amp;E3425,$F$2:$G$7561,2,FALSE))</f>
        <v>0</v>
      </c>
    </row>
    <row r="3426" spans="1:10" x14ac:dyDescent="0.25">
      <c r="A3426">
        <f t="shared" ref="A3426:C3426" si="2933">A2886</f>
        <v>2023</v>
      </c>
      <c r="B3426" t="str">
        <f t="shared" si="2933"/>
        <v>RFM</v>
      </c>
      <c r="C3426">
        <f t="shared" si="2933"/>
        <v>0</v>
      </c>
      <c r="D3426">
        <f>IFERROR(VLOOKUP(C3426,'Enheter, modell og år'!$A$2:$B$31,2,FALSE),0)</f>
        <v>0</v>
      </c>
      <c r="E3426" t="str">
        <f>'Liste detaljert wide'!$J$1</f>
        <v>Avlagte doktorgrader</v>
      </c>
      <c r="F3426" t="str">
        <f t="shared" si="2902"/>
        <v>2023RFM0Avlagte doktorgrader</v>
      </c>
      <c r="G3426" s="3">
        <f>'Liste detaljert wide'!J186</f>
        <v>0</v>
      </c>
      <c r="H3426" t="str">
        <f>VLOOKUP(E3426,Def!$B$2:$C$15,2,FALSE)</f>
        <v>Forskningsinsentiv</v>
      </c>
      <c r="I3426" s="3">
        <f>IF(A3426='Enheter, modell og år'!$F$2-1,0,G3426-VLOOKUP(A3426-1&amp;B3426&amp;C3426&amp;E3426,$F$2:$G$7561,2,FALSE))</f>
        <v>0</v>
      </c>
      <c r="J3426" s="3">
        <f>IF(A3426='Enheter, modell og år'!$F$2-1,0,VLOOKUP(A3426-1&amp;B3426&amp;C3426&amp;E3426,$F$2:$G$7561,2,FALSE))</f>
        <v>0</v>
      </c>
    </row>
    <row r="3427" spans="1:10" x14ac:dyDescent="0.25">
      <c r="A3427">
        <f t="shared" ref="A3427:C3427" si="2934">A2887</f>
        <v>2023</v>
      </c>
      <c r="B3427" t="str">
        <f t="shared" si="2934"/>
        <v>RFM</v>
      </c>
      <c r="C3427">
        <f t="shared" si="2934"/>
        <v>0</v>
      </c>
      <c r="D3427">
        <f>IFERROR(VLOOKUP(C3427,'Enheter, modell og år'!$A$2:$B$31,2,FALSE),0)</f>
        <v>0</v>
      </c>
      <c r="E3427" t="str">
        <f>'Liste detaljert wide'!$J$1</f>
        <v>Avlagte doktorgrader</v>
      </c>
      <c r="F3427" t="str">
        <f t="shared" si="2902"/>
        <v>2023RFM0Avlagte doktorgrader</v>
      </c>
      <c r="G3427" s="3">
        <f>'Liste detaljert wide'!J187</f>
        <v>0</v>
      </c>
      <c r="H3427" t="str">
        <f>VLOOKUP(E3427,Def!$B$2:$C$15,2,FALSE)</f>
        <v>Forskningsinsentiv</v>
      </c>
      <c r="I3427" s="3">
        <f>IF(A3427='Enheter, modell og år'!$F$2-1,0,G3427-VLOOKUP(A3427-1&amp;B3427&amp;C3427&amp;E3427,$F$2:$G$7561,2,FALSE))</f>
        <v>0</v>
      </c>
      <c r="J3427" s="3">
        <f>IF(A3427='Enheter, modell og år'!$F$2-1,0,VLOOKUP(A3427-1&amp;B3427&amp;C3427&amp;E3427,$F$2:$G$7561,2,FALSE))</f>
        <v>0</v>
      </c>
    </row>
    <row r="3428" spans="1:10" x14ac:dyDescent="0.25">
      <c r="A3428">
        <f t="shared" ref="A3428:C3428" si="2935">A2888</f>
        <v>2023</v>
      </c>
      <c r="B3428" t="str">
        <f t="shared" si="2935"/>
        <v>RFM</v>
      </c>
      <c r="C3428">
        <f t="shared" si="2935"/>
        <v>0</v>
      </c>
      <c r="D3428">
        <f>IFERROR(VLOOKUP(C3428,'Enheter, modell og år'!$A$2:$B$31,2,FALSE),0)</f>
        <v>0</v>
      </c>
      <c r="E3428" t="str">
        <f>'Liste detaljert wide'!$J$1</f>
        <v>Avlagte doktorgrader</v>
      </c>
      <c r="F3428" t="str">
        <f t="shared" si="2902"/>
        <v>2023RFM0Avlagte doktorgrader</v>
      </c>
      <c r="G3428" s="3">
        <f>'Liste detaljert wide'!J188</f>
        <v>0</v>
      </c>
      <c r="H3428" t="str">
        <f>VLOOKUP(E3428,Def!$B$2:$C$15,2,FALSE)</f>
        <v>Forskningsinsentiv</v>
      </c>
      <c r="I3428" s="3">
        <f>IF(A3428='Enheter, modell og år'!$F$2-1,0,G3428-VLOOKUP(A3428-1&amp;B3428&amp;C3428&amp;E3428,$F$2:$G$7561,2,FALSE))</f>
        <v>0</v>
      </c>
      <c r="J3428" s="3">
        <f>IF(A3428='Enheter, modell og år'!$F$2-1,0,VLOOKUP(A3428-1&amp;B3428&amp;C3428&amp;E3428,$F$2:$G$7561,2,FALSE))</f>
        <v>0</v>
      </c>
    </row>
    <row r="3429" spans="1:10" x14ac:dyDescent="0.25">
      <c r="A3429">
        <f t="shared" ref="A3429:C3429" si="2936">A2889</f>
        <v>2023</v>
      </c>
      <c r="B3429" t="str">
        <f t="shared" si="2936"/>
        <v>RFM</v>
      </c>
      <c r="C3429">
        <f t="shared" si="2936"/>
        <v>0</v>
      </c>
      <c r="D3429">
        <f>IFERROR(VLOOKUP(C3429,'Enheter, modell og år'!$A$2:$B$31,2,FALSE),0)</f>
        <v>0</v>
      </c>
      <c r="E3429" t="str">
        <f>'Liste detaljert wide'!$J$1</f>
        <v>Avlagte doktorgrader</v>
      </c>
      <c r="F3429" t="str">
        <f t="shared" si="2902"/>
        <v>2023RFM0Avlagte doktorgrader</v>
      </c>
      <c r="G3429" s="3">
        <f>'Liste detaljert wide'!J189</f>
        <v>0</v>
      </c>
      <c r="H3429" t="str">
        <f>VLOOKUP(E3429,Def!$B$2:$C$15,2,FALSE)</f>
        <v>Forskningsinsentiv</v>
      </c>
      <c r="I3429" s="3">
        <f>IF(A3429='Enheter, modell og år'!$F$2-1,0,G3429-VLOOKUP(A3429-1&amp;B3429&amp;C3429&amp;E3429,$F$2:$G$7561,2,FALSE))</f>
        <v>0</v>
      </c>
      <c r="J3429" s="3">
        <f>IF(A3429='Enheter, modell og år'!$F$2-1,0,VLOOKUP(A3429-1&amp;B3429&amp;C3429&amp;E3429,$F$2:$G$7561,2,FALSE))</f>
        <v>0</v>
      </c>
    </row>
    <row r="3430" spans="1:10" x14ac:dyDescent="0.25">
      <c r="A3430">
        <f t="shared" ref="A3430:C3430" si="2937">A2890</f>
        <v>2023</v>
      </c>
      <c r="B3430" t="str">
        <f t="shared" si="2937"/>
        <v>RFM</v>
      </c>
      <c r="C3430">
        <f t="shared" si="2937"/>
        <v>0</v>
      </c>
      <c r="D3430">
        <f>IFERROR(VLOOKUP(C3430,'Enheter, modell og år'!$A$2:$B$31,2,FALSE),0)</f>
        <v>0</v>
      </c>
      <c r="E3430" t="str">
        <f>'Liste detaljert wide'!$J$1</f>
        <v>Avlagte doktorgrader</v>
      </c>
      <c r="F3430" t="str">
        <f t="shared" si="2902"/>
        <v>2023RFM0Avlagte doktorgrader</v>
      </c>
      <c r="G3430" s="3">
        <f>'Liste detaljert wide'!J190</f>
        <v>0</v>
      </c>
      <c r="H3430" t="str">
        <f>VLOOKUP(E3430,Def!$B$2:$C$15,2,FALSE)</f>
        <v>Forskningsinsentiv</v>
      </c>
      <c r="I3430" s="3">
        <f>IF(A3430='Enheter, modell og år'!$F$2-1,0,G3430-VLOOKUP(A3430-1&amp;B3430&amp;C3430&amp;E3430,$F$2:$G$7561,2,FALSE))</f>
        <v>0</v>
      </c>
      <c r="J3430" s="3">
        <f>IF(A3430='Enheter, modell og år'!$F$2-1,0,VLOOKUP(A3430-1&amp;B3430&amp;C3430&amp;E3430,$F$2:$G$7561,2,FALSE))</f>
        <v>0</v>
      </c>
    </row>
    <row r="3431" spans="1:10" x14ac:dyDescent="0.25">
      <c r="A3431">
        <f t="shared" ref="A3431:C3431" si="2938">A2891</f>
        <v>2023</v>
      </c>
      <c r="B3431" t="str">
        <f t="shared" si="2938"/>
        <v>RFM</v>
      </c>
      <c r="C3431">
        <f t="shared" si="2938"/>
        <v>0</v>
      </c>
      <c r="D3431">
        <f>IFERROR(VLOOKUP(C3431,'Enheter, modell og år'!$A$2:$B$31,2,FALSE),0)</f>
        <v>0</v>
      </c>
      <c r="E3431" t="str">
        <f>'Liste detaljert wide'!$J$1</f>
        <v>Avlagte doktorgrader</v>
      </c>
      <c r="F3431" t="str">
        <f t="shared" si="2902"/>
        <v>2023RFM0Avlagte doktorgrader</v>
      </c>
      <c r="G3431" s="3">
        <f>'Liste detaljert wide'!J191</f>
        <v>0</v>
      </c>
      <c r="H3431" t="str">
        <f>VLOOKUP(E3431,Def!$B$2:$C$15,2,FALSE)</f>
        <v>Forskningsinsentiv</v>
      </c>
      <c r="I3431" s="3">
        <f>IF(A3431='Enheter, modell og år'!$F$2-1,0,G3431-VLOOKUP(A3431-1&amp;B3431&amp;C3431&amp;E3431,$F$2:$G$7561,2,FALSE))</f>
        <v>0</v>
      </c>
      <c r="J3431" s="3">
        <f>IF(A3431='Enheter, modell og år'!$F$2-1,0,VLOOKUP(A3431-1&amp;B3431&amp;C3431&amp;E3431,$F$2:$G$7561,2,FALSE))</f>
        <v>0</v>
      </c>
    </row>
    <row r="3432" spans="1:10" x14ac:dyDescent="0.25">
      <c r="A3432">
        <f t="shared" ref="A3432:C3432" si="2939">A2892</f>
        <v>2023</v>
      </c>
      <c r="B3432" t="str">
        <f t="shared" si="2939"/>
        <v>RFM</v>
      </c>
      <c r="C3432">
        <f t="shared" si="2939"/>
        <v>0</v>
      </c>
      <c r="D3432">
        <f>IFERROR(VLOOKUP(C3432,'Enheter, modell og år'!$A$2:$B$31,2,FALSE),0)</f>
        <v>0</v>
      </c>
      <c r="E3432" t="str">
        <f>'Liste detaljert wide'!$J$1</f>
        <v>Avlagte doktorgrader</v>
      </c>
      <c r="F3432" t="str">
        <f t="shared" si="2902"/>
        <v>2023RFM0Avlagte doktorgrader</v>
      </c>
      <c r="G3432" s="3">
        <f>'Liste detaljert wide'!J192</f>
        <v>0</v>
      </c>
      <c r="H3432" t="str">
        <f>VLOOKUP(E3432,Def!$B$2:$C$15,2,FALSE)</f>
        <v>Forskningsinsentiv</v>
      </c>
      <c r="I3432" s="3">
        <f>IF(A3432='Enheter, modell og år'!$F$2-1,0,G3432-VLOOKUP(A3432-1&amp;B3432&amp;C3432&amp;E3432,$F$2:$G$7561,2,FALSE))</f>
        <v>0</v>
      </c>
      <c r="J3432" s="3">
        <f>IF(A3432='Enheter, modell og år'!$F$2-1,0,VLOOKUP(A3432-1&amp;B3432&amp;C3432&amp;E3432,$F$2:$G$7561,2,FALSE))</f>
        <v>0</v>
      </c>
    </row>
    <row r="3433" spans="1:10" x14ac:dyDescent="0.25">
      <c r="A3433">
        <f t="shared" ref="A3433:C3433" si="2940">A2893</f>
        <v>2023</v>
      </c>
      <c r="B3433" t="str">
        <f t="shared" si="2940"/>
        <v>RFM</v>
      </c>
      <c r="C3433">
        <f t="shared" si="2940"/>
        <v>0</v>
      </c>
      <c r="D3433">
        <f>IFERROR(VLOOKUP(C3433,'Enheter, modell og år'!$A$2:$B$31,2,FALSE),0)</f>
        <v>0</v>
      </c>
      <c r="E3433" t="str">
        <f>'Liste detaljert wide'!$J$1</f>
        <v>Avlagte doktorgrader</v>
      </c>
      <c r="F3433" t="str">
        <f t="shared" si="2902"/>
        <v>2023RFM0Avlagte doktorgrader</v>
      </c>
      <c r="G3433" s="3">
        <f>'Liste detaljert wide'!J193</f>
        <v>0</v>
      </c>
      <c r="H3433" t="str">
        <f>VLOOKUP(E3433,Def!$B$2:$C$15,2,FALSE)</f>
        <v>Forskningsinsentiv</v>
      </c>
      <c r="I3433" s="3">
        <f>IF(A3433='Enheter, modell og år'!$F$2-1,0,G3433-VLOOKUP(A3433-1&amp;B3433&amp;C3433&amp;E3433,$F$2:$G$7561,2,FALSE))</f>
        <v>0</v>
      </c>
      <c r="J3433" s="3">
        <f>IF(A3433='Enheter, modell og år'!$F$2-1,0,VLOOKUP(A3433-1&amp;B3433&amp;C3433&amp;E3433,$F$2:$G$7561,2,FALSE))</f>
        <v>0</v>
      </c>
    </row>
    <row r="3434" spans="1:10" x14ac:dyDescent="0.25">
      <c r="A3434">
        <f t="shared" ref="A3434:C3434" si="2941">A2894</f>
        <v>2023</v>
      </c>
      <c r="B3434" t="str">
        <f t="shared" si="2941"/>
        <v>RFM</v>
      </c>
      <c r="C3434">
        <f t="shared" si="2941"/>
        <v>0</v>
      </c>
      <c r="D3434">
        <f>IFERROR(VLOOKUP(C3434,'Enheter, modell og år'!$A$2:$B$31,2,FALSE),0)</f>
        <v>0</v>
      </c>
      <c r="E3434" t="str">
        <f>'Liste detaljert wide'!$J$1</f>
        <v>Avlagte doktorgrader</v>
      </c>
      <c r="F3434" t="str">
        <f t="shared" si="2902"/>
        <v>2023RFM0Avlagte doktorgrader</v>
      </c>
      <c r="G3434" s="3">
        <f>'Liste detaljert wide'!J194</f>
        <v>0</v>
      </c>
      <c r="H3434" t="str">
        <f>VLOOKUP(E3434,Def!$B$2:$C$15,2,FALSE)</f>
        <v>Forskningsinsentiv</v>
      </c>
      <c r="I3434" s="3">
        <f>IF(A3434='Enheter, modell og år'!$F$2-1,0,G3434-VLOOKUP(A3434-1&amp;B3434&amp;C3434&amp;E3434,$F$2:$G$7561,2,FALSE))</f>
        <v>0</v>
      </c>
      <c r="J3434" s="3">
        <f>IF(A3434='Enheter, modell og år'!$F$2-1,0,VLOOKUP(A3434-1&amp;B3434&amp;C3434&amp;E3434,$F$2:$G$7561,2,FALSE))</f>
        <v>0</v>
      </c>
    </row>
    <row r="3435" spans="1:10" x14ac:dyDescent="0.25">
      <c r="A3435">
        <f t="shared" ref="A3435:C3435" si="2942">A2895</f>
        <v>2023</v>
      </c>
      <c r="B3435" t="str">
        <f t="shared" si="2942"/>
        <v>RFM</v>
      </c>
      <c r="C3435">
        <f t="shared" si="2942"/>
        <v>0</v>
      </c>
      <c r="D3435">
        <f>IFERROR(VLOOKUP(C3435,'Enheter, modell og år'!$A$2:$B$31,2,FALSE),0)</f>
        <v>0</v>
      </c>
      <c r="E3435" t="str">
        <f>'Liste detaljert wide'!$J$1</f>
        <v>Avlagte doktorgrader</v>
      </c>
      <c r="F3435" t="str">
        <f t="shared" si="2902"/>
        <v>2023RFM0Avlagte doktorgrader</v>
      </c>
      <c r="G3435" s="3">
        <f>'Liste detaljert wide'!J195</f>
        <v>0</v>
      </c>
      <c r="H3435" t="str">
        <f>VLOOKUP(E3435,Def!$B$2:$C$15,2,FALSE)</f>
        <v>Forskningsinsentiv</v>
      </c>
      <c r="I3435" s="3">
        <f>IF(A3435='Enheter, modell og år'!$F$2-1,0,G3435-VLOOKUP(A3435-1&amp;B3435&amp;C3435&amp;E3435,$F$2:$G$7561,2,FALSE))</f>
        <v>0</v>
      </c>
      <c r="J3435" s="3">
        <f>IF(A3435='Enheter, modell og år'!$F$2-1,0,VLOOKUP(A3435-1&amp;B3435&amp;C3435&amp;E3435,$F$2:$G$7561,2,FALSE))</f>
        <v>0</v>
      </c>
    </row>
    <row r="3436" spans="1:10" x14ac:dyDescent="0.25">
      <c r="A3436">
        <f t="shared" ref="A3436:C3436" si="2943">A2896</f>
        <v>2023</v>
      </c>
      <c r="B3436" t="str">
        <f t="shared" si="2943"/>
        <v>RFM</v>
      </c>
      <c r="C3436">
        <f t="shared" si="2943"/>
        <v>0</v>
      </c>
      <c r="D3436">
        <f>IFERROR(VLOOKUP(C3436,'Enheter, modell og år'!$A$2:$B$31,2,FALSE),0)</f>
        <v>0</v>
      </c>
      <c r="E3436" t="str">
        <f>'Liste detaljert wide'!$J$1</f>
        <v>Avlagte doktorgrader</v>
      </c>
      <c r="F3436" t="str">
        <f t="shared" si="2902"/>
        <v>2023RFM0Avlagte doktorgrader</v>
      </c>
      <c r="G3436" s="3">
        <f>'Liste detaljert wide'!J196</f>
        <v>0</v>
      </c>
      <c r="H3436" t="str">
        <f>VLOOKUP(E3436,Def!$B$2:$C$15,2,FALSE)</f>
        <v>Forskningsinsentiv</v>
      </c>
      <c r="I3436" s="3">
        <f>IF(A3436='Enheter, modell og år'!$F$2-1,0,G3436-VLOOKUP(A3436-1&amp;B3436&amp;C3436&amp;E3436,$F$2:$G$7561,2,FALSE))</f>
        <v>0</v>
      </c>
      <c r="J3436" s="3">
        <f>IF(A3436='Enheter, modell og år'!$F$2-1,0,VLOOKUP(A3436-1&amp;B3436&amp;C3436&amp;E3436,$F$2:$G$7561,2,FALSE))</f>
        <v>0</v>
      </c>
    </row>
    <row r="3437" spans="1:10" x14ac:dyDescent="0.25">
      <c r="A3437">
        <f t="shared" ref="A3437:C3437" si="2944">A2897</f>
        <v>2023</v>
      </c>
      <c r="B3437" t="str">
        <f t="shared" si="2944"/>
        <v>RFM</v>
      </c>
      <c r="C3437">
        <f t="shared" si="2944"/>
        <v>0</v>
      </c>
      <c r="D3437">
        <f>IFERROR(VLOOKUP(C3437,'Enheter, modell og år'!$A$2:$B$31,2,FALSE),0)</f>
        <v>0</v>
      </c>
      <c r="E3437" t="str">
        <f>'Liste detaljert wide'!$J$1</f>
        <v>Avlagte doktorgrader</v>
      </c>
      <c r="F3437" t="str">
        <f t="shared" si="2902"/>
        <v>2023RFM0Avlagte doktorgrader</v>
      </c>
      <c r="G3437" s="3">
        <f>'Liste detaljert wide'!J197</f>
        <v>0</v>
      </c>
      <c r="H3437" t="str">
        <f>VLOOKUP(E3437,Def!$B$2:$C$15,2,FALSE)</f>
        <v>Forskningsinsentiv</v>
      </c>
      <c r="I3437" s="3">
        <f>IF(A3437='Enheter, modell og år'!$F$2-1,0,G3437-VLOOKUP(A3437-1&amp;B3437&amp;C3437&amp;E3437,$F$2:$G$7561,2,FALSE))</f>
        <v>0</v>
      </c>
      <c r="J3437" s="3">
        <f>IF(A3437='Enheter, modell og år'!$F$2-1,0,VLOOKUP(A3437-1&amp;B3437&amp;C3437&amp;E3437,$F$2:$G$7561,2,FALSE))</f>
        <v>0</v>
      </c>
    </row>
    <row r="3438" spans="1:10" x14ac:dyDescent="0.25">
      <c r="A3438">
        <f t="shared" ref="A3438:C3438" si="2945">A2898</f>
        <v>2023</v>
      </c>
      <c r="B3438" t="str">
        <f t="shared" si="2945"/>
        <v>RFM</v>
      </c>
      <c r="C3438">
        <f t="shared" si="2945"/>
        <v>0</v>
      </c>
      <c r="D3438">
        <f>IFERROR(VLOOKUP(C3438,'Enheter, modell og år'!$A$2:$B$31,2,FALSE),0)</f>
        <v>0</v>
      </c>
      <c r="E3438" t="str">
        <f>'Liste detaljert wide'!$J$1</f>
        <v>Avlagte doktorgrader</v>
      </c>
      <c r="F3438" t="str">
        <f t="shared" si="2902"/>
        <v>2023RFM0Avlagte doktorgrader</v>
      </c>
      <c r="G3438" s="3">
        <f>'Liste detaljert wide'!J198</f>
        <v>0</v>
      </c>
      <c r="H3438" t="str">
        <f>VLOOKUP(E3438,Def!$B$2:$C$15,2,FALSE)</f>
        <v>Forskningsinsentiv</v>
      </c>
      <c r="I3438" s="3">
        <f>IF(A3438='Enheter, modell og år'!$F$2-1,0,G3438-VLOOKUP(A3438-1&amp;B3438&amp;C3438&amp;E3438,$F$2:$G$7561,2,FALSE))</f>
        <v>0</v>
      </c>
      <c r="J3438" s="3">
        <f>IF(A3438='Enheter, modell og år'!$F$2-1,0,VLOOKUP(A3438-1&amp;B3438&amp;C3438&amp;E3438,$F$2:$G$7561,2,FALSE))</f>
        <v>0</v>
      </c>
    </row>
    <row r="3439" spans="1:10" x14ac:dyDescent="0.25">
      <c r="A3439">
        <f t="shared" ref="A3439:C3439" si="2946">A2899</f>
        <v>2023</v>
      </c>
      <c r="B3439" t="str">
        <f t="shared" si="2946"/>
        <v>RFM</v>
      </c>
      <c r="C3439">
        <f t="shared" si="2946"/>
        <v>0</v>
      </c>
      <c r="D3439">
        <f>IFERROR(VLOOKUP(C3439,'Enheter, modell og år'!$A$2:$B$31,2,FALSE),0)</f>
        <v>0</v>
      </c>
      <c r="E3439" t="str">
        <f>'Liste detaljert wide'!$J$1</f>
        <v>Avlagte doktorgrader</v>
      </c>
      <c r="F3439" t="str">
        <f t="shared" si="2902"/>
        <v>2023RFM0Avlagte doktorgrader</v>
      </c>
      <c r="G3439" s="3">
        <f>'Liste detaljert wide'!J199</f>
        <v>0</v>
      </c>
      <c r="H3439" t="str">
        <f>VLOOKUP(E3439,Def!$B$2:$C$15,2,FALSE)</f>
        <v>Forskningsinsentiv</v>
      </c>
      <c r="I3439" s="3">
        <f>IF(A3439='Enheter, modell og år'!$F$2-1,0,G3439-VLOOKUP(A3439-1&amp;B3439&amp;C3439&amp;E3439,$F$2:$G$7561,2,FALSE))</f>
        <v>0</v>
      </c>
      <c r="J3439" s="3">
        <f>IF(A3439='Enheter, modell og år'!$F$2-1,0,VLOOKUP(A3439-1&amp;B3439&amp;C3439&amp;E3439,$F$2:$G$7561,2,FALSE))</f>
        <v>0</v>
      </c>
    </row>
    <row r="3440" spans="1:10" x14ac:dyDescent="0.25">
      <c r="A3440">
        <f t="shared" ref="A3440:C3440" si="2947">A2900</f>
        <v>2023</v>
      </c>
      <c r="B3440" t="str">
        <f t="shared" si="2947"/>
        <v>RFM</v>
      </c>
      <c r="C3440">
        <f t="shared" si="2947"/>
        <v>0</v>
      </c>
      <c r="D3440">
        <f>IFERROR(VLOOKUP(C3440,'Enheter, modell og år'!$A$2:$B$31,2,FALSE),0)</f>
        <v>0</v>
      </c>
      <c r="E3440" t="str">
        <f>'Liste detaljert wide'!$J$1</f>
        <v>Avlagte doktorgrader</v>
      </c>
      <c r="F3440" t="str">
        <f t="shared" si="2902"/>
        <v>2023RFM0Avlagte doktorgrader</v>
      </c>
      <c r="G3440" s="3">
        <f>'Liste detaljert wide'!J200</f>
        <v>0</v>
      </c>
      <c r="H3440" t="str">
        <f>VLOOKUP(E3440,Def!$B$2:$C$15,2,FALSE)</f>
        <v>Forskningsinsentiv</v>
      </c>
      <c r="I3440" s="3">
        <f>IF(A3440='Enheter, modell og år'!$F$2-1,0,G3440-VLOOKUP(A3440-1&amp;B3440&amp;C3440&amp;E3440,$F$2:$G$7561,2,FALSE))</f>
        <v>0</v>
      </c>
      <c r="J3440" s="3">
        <f>IF(A3440='Enheter, modell og år'!$F$2-1,0,VLOOKUP(A3440-1&amp;B3440&amp;C3440&amp;E3440,$F$2:$G$7561,2,FALSE))</f>
        <v>0</v>
      </c>
    </row>
    <row r="3441" spans="1:10" x14ac:dyDescent="0.25">
      <c r="A3441">
        <f t="shared" ref="A3441:C3441" si="2948">A2901</f>
        <v>2023</v>
      </c>
      <c r="B3441" t="str">
        <f t="shared" si="2948"/>
        <v>RFM</v>
      </c>
      <c r="C3441">
        <f t="shared" si="2948"/>
        <v>0</v>
      </c>
      <c r="D3441">
        <f>IFERROR(VLOOKUP(C3441,'Enheter, modell og år'!$A$2:$B$31,2,FALSE),0)</f>
        <v>0</v>
      </c>
      <c r="E3441" t="str">
        <f>'Liste detaljert wide'!$J$1</f>
        <v>Avlagte doktorgrader</v>
      </c>
      <c r="F3441" t="str">
        <f t="shared" si="2902"/>
        <v>2023RFM0Avlagte doktorgrader</v>
      </c>
      <c r="G3441" s="3">
        <f>'Liste detaljert wide'!J201</f>
        <v>0</v>
      </c>
      <c r="H3441" t="str">
        <f>VLOOKUP(E3441,Def!$B$2:$C$15,2,FALSE)</f>
        <v>Forskningsinsentiv</v>
      </c>
      <c r="I3441" s="3">
        <f>IF(A3441='Enheter, modell og år'!$F$2-1,0,G3441-VLOOKUP(A3441-1&amp;B3441&amp;C3441&amp;E3441,$F$2:$G$7561,2,FALSE))</f>
        <v>0</v>
      </c>
      <c r="J3441" s="3">
        <f>IF(A3441='Enheter, modell og år'!$F$2-1,0,VLOOKUP(A3441-1&amp;B3441&amp;C3441&amp;E3441,$F$2:$G$7561,2,FALSE))</f>
        <v>0</v>
      </c>
    </row>
    <row r="3442" spans="1:10" x14ac:dyDescent="0.25">
      <c r="A3442">
        <f t="shared" ref="A3442:C3442" si="2949">A2902</f>
        <v>2023</v>
      </c>
      <c r="B3442" t="str">
        <f t="shared" si="2949"/>
        <v>RFM</v>
      </c>
      <c r="C3442">
        <f t="shared" si="2949"/>
        <v>0</v>
      </c>
      <c r="D3442">
        <f>IFERROR(VLOOKUP(C3442,'Enheter, modell og år'!$A$2:$B$31,2,FALSE),0)</f>
        <v>0</v>
      </c>
      <c r="E3442" t="str">
        <f>'Liste detaljert wide'!$J$1</f>
        <v>Avlagte doktorgrader</v>
      </c>
      <c r="F3442" t="str">
        <f t="shared" si="2902"/>
        <v>2023RFM0Avlagte doktorgrader</v>
      </c>
      <c r="G3442" s="3">
        <f>'Liste detaljert wide'!J202</f>
        <v>0</v>
      </c>
      <c r="H3442" t="str">
        <f>VLOOKUP(E3442,Def!$B$2:$C$15,2,FALSE)</f>
        <v>Forskningsinsentiv</v>
      </c>
      <c r="I3442" s="3">
        <f>IF(A3442='Enheter, modell og år'!$F$2-1,0,G3442-VLOOKUP(A3442-1&amp;B3442&amp;C3442&amp;E3442,$F$2:$G$7561,2,FALSE))</f>
        <v>0</v>
      </c>
      <c r="J3442" s="3">
        <f>IF(A3442='Enheter, modell og år'!$F$2-1,0,VLOOKUP(A3442-1&amp;B3442&amp;C3442&amp;E3442,$F$2:$G$7561,2,FALSE))</f>
        <v>0</v>
      </c>
    </row>
    <row r="3443" spans="1:10" x14ac:dyDescent="0.25">
      <c r="A3443">
        <f t="shared" ref="A3443:C3443" si="2950">A2903</f>
        <v>2023</v>
      </c>
      <c r="B3443" t="str">
        <f t="shared" si="2950"/>
        <v>RFM</v>
      </c>
      <c r="C3443">
        <f t="shared" si="2950"/>
        <v>0</v>
      </c>
      <c r="D3443">
        <f>IFERROR(VLOOKUP(C3443,'Enheter, modell og år'!$A$2:$B$31,2,FALSE),0)</f>
        <v>0</v>
      </c>
      <c r="E3443" t="str">
        <f>'Liste detaljert wide'!$J$1</f>
        <v>Avlagte doktorgrader</v>
      </c>
      <c r="F3443" t="str">
        <f t="shared" si="2902"/>
        <v>2023RFM0Avlagte doktorgrader</v>
      </c>
      <c r="G3443" s="3">
        <f>'Liste detaljert wide'!J203</f>
        <v>0</v>
      </c>
      <c r="H3443" t="str">
        <f>VLOOKUP(E3443,Def!$B$2:$C$15,2,FALSE)</f>
        <v>Forskningsinsentiv</v>
      </c>
      <c r="I3443" s="3">
        <f>IF(A3443='Enheter, modell og år'!$F$2-1,0,G3443-VLOOKUP(A3443-1&amp;B3443&amp;C3443&amp;E3443,$F$2:$G$7561,2,FALSE))</f>
        <v>0</v>
      </c>
      <c r="J3443" s="3">
        <f>IF(A3443='Enheter, modell og år'!$F$2-1,0,VLOOKUP(A3443-1&amp;B3443&amp;C3443&amp;E3443,$F$2:$G$7561,2,FALSE))</f>
        <v>0</v>
      </c>
    </row>
    <row r="3444" spans="1:10" x14ac:dyDescent="0.25">
      <c r="A3444">
        <f t="shared" ref="A3444:C3444" si="2951">A2904</f>
        <v>2023</v>
      </c>
      <c r="B3444" t="str">
        <f t="shared" si="2951"/>
        <v>RFM</v>
      </c>
      <c r="C3444">
        <f t="shared" si="2951"/>
        <v>0</v>
      </c>
      <c r="D3444">
        <f>IFERROR(VLOOKUP(C3444,'Enheter, modell og år'!$A$2:$B$31,2,FALSE),0)</f>
        <v>0</v>
      </c>
      <c r="E3444" t="str">
        <f>'Liste detaljert wide'!$J$1</f>
        <v>Avlagte doktorgrader</v>
      </c>
      <c r="F3444" t="str">
        <f t="shared" si="2902"/>
        <v>2023RFM0Avlagte doktorgrader</v>
      </c>
      <c r="G3444" s="3">
        <f>'Liste detaljert wide'!J204</f>
        <v>0</v>
      </c>
      <c r="H3444" t="str">
        <f>VLOOKUP(E3444,Def!$B$2:$C$15,2,FALSE)</f>
        <v>Forskningsinsentiv</v>
      </c>
      <c r="I3444" s="3">
        <f>IF(A3444='Enheter, modell og år'!$F$2-1,0,G3444-VLOOKUP(A3444-1&amp;B3444&amp;C3444&amp;E3444,$F$2:$G$7561,2,FALSE))</f>
        <v>0</v>
      </c>
      <c r="J3444" s="3">
        <f>IF(A3444='Enheter, modell og år'!$F$2-1,0,VLOOKUP(A3444-1&amp;B3444&amp;C3444&amp;E3444,$F$2:$G$7561,2,FALSE))</f>
        <v>0</v>
      </c>
    </row>
    <row r="3445" spans="1:10" x14ac:dyDescent="0.25">
      <c r="A3445">
        <f t="shared" ref="A3445:C3445" si="2952">A2905</f>
        <v>2023</v>
      </c>
      <c r="B3445" t="str">
        <f t="shared" si="2952"/>
        <v>RFM</v>
      </c>
      <c r="C3445">
        <f t="shared" si="2952"/>
        <v>0</v>
      </c>
      <c r="D3445">
        <f>IFERROR(VLOOKUP(C3445,'Enheter, modell og år'!$A$2:$B$31,2,FALSE),0)</f>
        <v>0</v>
      </c>
      <c r="E3445" t="str">
        <f>'Liste detaljert wide'!$J$1</f>
        <v>Avlagte doktorgrader</v>
      </c>
      <c r="F3445" t="str">
        <f t="shared" si="2902"/>
        <v>2023RFM0Avlagte doktorgrader</v>
      </c>
      <c r="G3445" s="3">
        <f>'Liste detaljert wide'!J205</f>
        <v>0</v>
      </c>
      <c r="H3445" t="str">
        <f>VLOOKUP(E3445,Def!$B$2:$C$15,2,FALSE)</f>
        <v>Forskningsinsentiv</v>
      </c>
      <c r="I3445" s="3">
        <f>IF(A3445='Enheter, modell og år'!$F$2-1,0,G3445-VLOOKUP(A3445-1&amp;B3445&amp;C3445&amp;E3445,$F$2:$G$7561,2,FALSE))</f>
        <v>0</v>
      </c>
      <c r="J3445" s="3">
        <f>IF(A3445='Enheter, modell og år'!$F$2-1,0,VLOOKUP(A3445-1&amp;B3445&amp;C3445&amp;E3445,$F$2:$G$7561,2,FALSE))</f>
        <v>0</v>
      </c>
    </row>
    <row r="3446" spans="1:10" x14ac:dyDescent="0.25">
      <c r="A3446">
        <f t="shared" ref="A3446:C3446" si="2953">A2906</f>
        <v>2023</v>
      </c>
      <c r="B3446" t="str">
        <f t="shared" si="2953"/>
        <v>RFM</v>
      </c>
      <c r="C3446">
        <f t="shared" si="2953"/>
        <v>0</v>
      </c>
      <c r="D3446">
        <f>IFERROR(VLOOKUP(C3446,'Enheter, modell og år'!$A$2:$B$31,2,FALSE),0)</f>
        <v>0</v>
      </c>
      <c r="E3446" t="str">
        <f>'Liste detaljert wide'!$J$1</f>
        <v>Avlagte doktorgrader</v>
      </c>
      <c r="F3446" t="str">
        <f t="shared" si="2902"/>
        <v>2023RFM0Avlagte doktorgrader</v>
      </c>
      <c r="G3446" s="3">
        <f>'Liste detaljert wide'!J206</f>
        <v>0</v>
      </c>
      <c r="H3446" t="str">
        <f>VLOOKUP(E3446,Def!$B$2:$C$15,2,FALSE)</f>
        <v>Forskningsinsentiv</v>
      </c>
      <c r="I3446" s="3">
        <f>IF(A3446='Enheter, modell og år'!$F$2-1,0,G3446-VLOOKUP(A3446-1&amp;B3446&amp;C3446&amp;E3446,$F$2:$G$7561,2,FALSE))</f>
        <v>0</v>
      </c>
      <c r="J3446" s="3">
        <f>IF(A3446='Enheter, modell og år'!$F$2-1,0,VLOOKUP(A3446-1&amp;B3446&amp;C3446&amp;E3446,$F$2:$G$7561,2,FALSE))</f>
        <v>0</v>
      </c>
    </row>
    <row r="3447" spans="1:10" x14ac:dyDescent="0.25">
      <c r="A3447">
        <f t="shared" ref="A3447:C3447" si="2954">A2907</f>
        <v>2023</v>
      </c>
      <c r="B3447" t="str">
        <f t="shared" si="2954"/>
        <v>RFM</v>
      </c>
      <c r="C3447">
        <f t="shared" si="2954"/>
        <v>0</v>
      </c>
      <c r="D3447">
        <f>IFERROR(VLOOKUP(C3447,'Enheter, modell og år'!$A$2:$B$31,2,FALSE),0)</f>
        <v>0</v>
      </c>
      <c r="E3447" t="str">
        <f>'Liste detaljert wide'!$J$1</f>
        <v>Avlagte doktorgrader</v>
      </c>
      <c r="F3447" t="str">
        <f t="shared" si="2902"/>
        <v>2023RFM0Avlagte doktorgrader</v>
      </c>
      <c r="G3447" s="3">
        <f>'Liste detaljert wide'!J207</f>
        <v>0</v>
      </c>
      <c r="H3447" t="str">
        <f>VLOOKUP(E3447,Def!$B$2:$C$15,2,FALSE)</f>
        <v>Forskningsinsentiv</v>
      </c>
      <c r="I3447" s="3">
        <f>IF(A3447='Enheter, modell og år'!$F$2-1,0,G3447-VLOOKUP(A3447-1&amp;B3447&amp;C3447&amp;E3447,$F$2:$G$7561,2,FALSE))</f>
        <v>0</v>
      </c>
      <c r="J3447" s="3">
        <f>IF(A3447='Enheter, modell og år'!$F$2-1,0,VLOOKUP(A3447-1&amp;B3447&amp;C3447&amp;E3447,$F$2:$G$7561,2,FALSE))</f>
        <v>0</v>
      </c>
    </row>
    <row r="3448" spans="1:10" x14ac:dyDescent="0.25">
      <c r="A3448">
        <f t="shared" ref="A3448:C3448" si="2955">A2908</f>
        <v>2023</v>
      </c>
      <c r="B3448" t="str">
        <f t="shared" si="2955"/>
        <v>RFM</v>
      </c>
      <c r="C3448">
        <f t="shared" si="2955"/>
        <v>0</v>
      </c>
      <c r="D3448">
        <f>IFERROR(VLOOKUP(C3448,'Enheter, modell og år'!$A$2:$B$31,2,FALSE),0)</f>
        <v>0</v>
      </c>
      <c r="E3448" t="str">
        <f>'Liste detaljert wide'!$J$1</f>
        <v>Avlagte doktorgrader</v>
      </c>
      <c r="F3448" t="str">
        <f t="shared" si="2902"/>
        <v>2023RFM0Avlagte doktorgrader</v>
      </c>
      <c r="G3448" s="3">
        <f>'Liste detaljert wide'!J208</f>
        <v>0</v>
      </c>
      <c r="H3448" t="str">
        <f>VLOOKUP(E3448,Def!$B$2:$C$15,2,FALSE)</f>
        <v>Forskningsinsentiv</v>
      </c>
      <c r="I3448" s="3">
        <f>IF(A3448='Enheter, modell og år'!$F$2-1,0,G3448-VLOOKUP(A3448-1&amp;B3448&amp;C3448&amp;E3448,$F$2:$G$7561,2,FALSE))</f>
        <v>0</v>
      </c>
      <c r="J3448" s="3">
        <f>IF(A3448='Enheter, modell og år'!$F$2-1,0,VLOOKUP(A3448-1&amp;B3448&amp;C3448&amp;E3448,$F$2:$G$7561,2,FALSE))</f>
        <v>0</v>
      </c>
    </row>
    <row r="3449" spans="1:10" x14ac:dyDescent="0.25">
      <c r="A3449">
        <f t="shared" ref="A3449:C3449" si="2956">A2909</f>
        <v>2023</v>
      </c>
      <c r="B3449" t="str">
        <f t="shared" si="2956"/>
        <v>RFM</v>
      </c>
      <c r="C3449">
        <f t="shared" si="2956"/>
        <v>0</v>
      </c>
      <c r="D3449">
        <f>IFERROR(VLOOKUP(C3449,'Enheter, modell og år'!$A$2:$B$31,2,FALSE),0)</f>
        <v>0</v>
      </c>
      <c r="E3449" t="str">
        <f>'Liste detaljert wide'!$J$1</f>
        <v>Avlagte doktorgrader</v>
      </c>
      <c r="F3449" t="str">
        <f t="shared" si="2902"/>
        <v>2023RFM0Avlagte doktorgrader</v>
      </c>
      <c r="G3449" s="3">
        <f>'Liste detaljert wide'!J209</f>
        <v>0</v>
      </c>
      <c r="H3449" t="str">
        <f>VLOOKUP(E3449,Def!$B$2:$C$15,2,FALSE)</f>
        <v>Forskningsinsentiv</v>
      </c>
      <c r="I3449" s="3">
        <f>IF(A3449='Enheter, modell og år'!$F$2-1,0,G3449-VLOOKUP(A3449-1&amp;B3449&amp;C3449&amp;E3449,$F$2:$G$7561,2,FALSE))</f>
        <v>0</v>
      </c>
      <c r="J3449" s="3">
        <f>IF(A3449='Enheter, modell og år'!$F$2-1,0,VLOOKUP(A3449-1&amp;B3449&amp;C3449&amp;E3449,$F$2:$G$7561,2,FALSE))</f>
        <v>0</v>
      </c>
    </row>
    <row r="3450" spans="1:10" x14ac:dyDescent="0.25">
      <c r="A3450">
        <f t="shared" ref="A3450:C3450" si="2957">A2910</f>
        <v>2023</v>
      </c>
      <c r="B3450" t="str">
        <f t="shared" si="2957"/>
        <v>RFM</v>
      </c>
      <c r="C3450">
        <f t="shared" si="2957"/>
        <v>0</v>
      </c>
      <c r="D3450">
        <f>IFERROR(VLOOKUP(C3450,'Enheter, modell og år'!$A$2:$B$31,2,FALSE),0)</f>
        <v>0</v>
      </c>
      <c r="E3450" t="str">
        <f>'Liste detaljert wide'!$J$1</f>
        <v>Avlagte doktorgrader</v>
      </c>
      <c r="F3450" t="str">
        <f t="shared" si="2902"/>
        <v>2023RFM0Avlagte doktorgrader</v>
      </c>
      <c r="G3450" s="3">
        <f>'Liste detaljert wide'!J210</f>
        <v>0</v>
      </c>
      <c r="H3450" t="str">
        <f>VLOOKUP(E3450,Def!$B$2:$C$15,2,FALSE)</f>
        <v>Forskningsinsentiv</v>
      </c>
      <c r="I3450" s="3">
        <f>IF(A3450='Enheter, modell og år'!$F$2-1,0,G3450-VLOOKUP(A3450-1&amp;B3450&amp;C3450&amp;E3450,$F$2:$G$7561,2,FALSE))</f>
        <v>0</v>
      </c>
      <c r="J3450" s="3">
        <f>IF(A3450='Enheter, modell og år'!$F$2-1,0,VLOOKUP(A3450-1&amp;B3450&amp;C3450&amp;E3450,$F$2:$G$7561,2,FALSE))</f>
        <v>0</v>
      </c>
    </row>
    <row r="3451" spans="1:10" x14ac:dyDescent="0.25">
      <c r="A3451">
        <f t="shared" ref="A3451:C3451" si="2958">A2911</f>
        <v>2023</v>
      </c>
      <c r="B3451" t="str">
        <f t="shared" si="2958"/>
        <v>RFM</v>
      </c>
      <c r="C3451">
        <f t="shared" si="2958"/>
        <v>0</v>
      </c>
      <c r="D3451">
        <f>IFERROR(VLOOKUP(C3451,'Enheter, modell og år'!$A$2:$B$31,2,FALSE),0)</f>
        <v>0</v>
      </c>
      <c r="E3451" t="str">
        <f>'Liste detaljert wide'!$J$1</f>
        <v>Avlagte doktorgrader</v>
      </c>
      <c r="F3451" t="str">
        <f t="shared" si="2902"/>
        <v>2023RFM0Avlagte doktorgrader</v>
      </c>
      <c r="G3451" s="3">
        <f>'Liste detaljert wide'!J211</f>
        <v>0</v>
      </c>
      <c r="H3451" t="str">
        <f>VLOOKUP(E3451,Def!$B$2:$C$15,2,FALSE)</f>
        <v>Forskningsinsentiv</v>
      </c>
      <c r="I3451" s="3">
        <f>IF(A3451='Enheter, modell og år'!$F$2-1,0,G3451-VLOOKUP(A3451-1&amp;B3451&amp;C3451&amp;E3451,$F$2:$G$7561,2,FALSE))</f>
        <v>0</v>
      </c>
      <c r="J3451" s="3">
        <f>IF(A3451='Enheter, modell og år'!$F$2-1,0,VLOOKUP(A3451-1&amp;B3451&amp;C3451&amp;E3451,$F$2:$G$7561,2,FALSE))</f>
        <v>0</v>
      </c>
    </row>
    <row r="3452" spans="1:10" x14ac:dyDescent="0.25">
      <c r="A3452">
        <f t="shared" ref="A3452:C3452" si="2959">A2912</f>
        <v>2024</v>
      </c>
      <c r="B3452" t="str">
        <f t="shared" si="2959"/>
        <v>RFM</v>
      </c>
      <c r="C3452">
        <f t="shared" si="2959"/>
        <v>0</v>
      </c>
      <c r="D3452">
        <f>IFERROR(VLOOKUP(C3452,'Enheter, modell og år'!$A$2:$B$31,2,FALSE),0)</f>
        <v>0</v>
      </c>
      <c r="E3452" t="str">
        <f>'Liste detaljert wide'!$J$1</f>
        <v>Avlagte doktorgrader</v>
      </c>
      <c r="F3452" t="str">
        <f t="shared" si="2902"/>
        <v>2024RFM0Avlagte doktorgrader</v>
      </c>
      <c r="G3452" s="3">
        <f>'Liste detaljert wide'!J212</f>
        <v>0</v>
      </c>
      <c r="H3452" t="str">
        <f>VLOOKUP(E3452,Def!$B$2:$C$15,2,FALSE)</f>
        <v>Forskningsinsentiv</v>
      </c>
      <c r="I3452" s="3">
        <f>IF(A3452='Enheter, modell og år'!$F$2-1,0,G3452-VLOOKUP(A3452-1&amp;B3452&amp;C3452&amp;E3452,$F$2:$G$7561,2,FALSE))</f>
        <v>0</v>
      </c>
      <c r="J3452" s="3">
        <f>IF(A3452='Enheter, modell og år'!$F$2-1,0,VLOOKUP(A3452-1&amp;B3452&amp;C3452&amp;E3452,$F$2:$G$7561,2,FALSE))</f>
        <v>0</v>
      </c>
    </row>
    <row r="3453" spans="1:10" x14ac:dyDescent="0.25">
      <c r="A3453">
        <f t="shared" ref="A3453:C3453" si="2960">A2913</f>
        <v>2024</v>
      </c>
      <c r="B3453" t="str">
        <f t="shared" si="2960"/>
        <v>RFM</v>
      </c>
      <c r="C3453">
        <f t="shared" si="2960"/>
        <v>0</v>
      </c>
      <c r="D3453">
        <f>IFERROR(VLOOKUP(C3453,'Enheter, modell og år'!$A$2:$B$31,2,FALSE),0)</f>
        <v>0</v>
      </c>
      <c r="E3453" t="str">
        <f>'Liste detaljert wide'!$J$1</f>
        <v>Avlagte doktorgrader</v>
      </c>
      <c r="F3453" t="str">
        <f t="shared" si="2902"/>
        <v>2024RFM0Avlagte doktorgrader</v>
      </c>
      <c r="G3453" s="3">
        <f>'Liste detaljert wide'!J213</f>
        <v>0</v>
      </c>
      <c r="H3453" t="str">
        <f>VLOOKUP(E3453,Def!$B$2:$C$15,2,FALSE)</f>
        <v>Forskningsinsentiv</v>
      </c>
      <c r="I3453" s="3">
        <f>IF(A3453='Enheter, modell og år'!$F$2-1,0,G3453-VLOOKUP(A3453-1&amp;B3453&amp;C3453&amp;E3453,$F$2:$G$7561,2,FALSE))</f>
        <v>0</v>
      </c>
      <c r="J3453" s="3">
        <f>IF(A3453='Enheter, modell og år'!$F$2-1,0,VLOOKUP(A3453-1&amp;B3453&amp;C3453&amp;E3453,$F$2:$G$7561,2,FALSE))</f>
        <v>0</v>
      </c>
    </row>
    <row r="3454" spans="1:10" x14ac:dyDescent="0.25">
      <c r="A3454">
        <f t="shared" ref="A3454:C3454" si="2961">A2914</f>
        <v>2024</v>
      </c>
      <c r="B3454" t="str">
        <f t="shared" si="2961"/>
        <v>RFM</v>
      </c>
      <c r="C3454">
        <f t="shared" si="2961"/>
        <v>0</v>
      </c>
      <c r="D3454">
        <f>IFERROR(VLOOKUP(C3454,'Enheter, modell og år'!$A$2:$B$31,2,FALSE),0)</f>
        <v>0</v>
      </c>
      <c r="E3454" t="str">
        <f>'Liste detaljert wide'!$J$1</f>
        <v>Avlagte doktorgrader</v>
      </c>
      <c r="F3454" t="str">
        <f t="shared" si="2902"/>
        <v>2024RFM0Avlagte doktorgrader</v>
      </c>
      <c r="G3454" s="3">
        <f>'Liste detaljert wide'!J214</f>
        <v>0</v>
      </c>
      <c r="H3454" t="str">
        <f>VLOOKUP(E3454,Def!$B$2:$C$15,2,FALSE)</f>
        <v>Forskningsinsentiv</v>
      </c>
      <c r="I3454" s="3">
        <f>IF(A3454='Enheter, modell og år'!$F$2-1,0,G3454-VLOOKUP(A3454-1&amp;B3454&amp;C3454&amp;E3454,$F$2:$G$7561,2,FALSE))</f>
        <v>0</v>
      </c>
      <c r="J3454" s="3">
        <f>IF(A3454='Enheter, modell og år'!$F$2-1,0,VLOOKUP(A3454-1&amp;B3454&amp;C3454&amp;E3454,$F$2:$G$7561,2,FALSE))</f>
        <v>0</v>
      </c>
    </row>
    <row r="3455" spans="1:10" x14ac:dyDescent="0.25">
      <c r="A3455">
        <f t="shared" ref="A3455:C3455" si="2962">A2915</f>
        <v>2024</v>
      </c>
      <c r="B3455" t="str">
        <f t="shared" si="2962"/>
        <v>RFM</v>
      </c>
      <c r="C3455">
        <f t="shared" si="2962"/>
        <v>0</v>
      </c>
      <c r="D3455">
        <f>IFERROR(VLOOKUP(C3455,'Enheter, modell og år'!$A$2:$B$31,2,FALSE),0)</f>
        <v>0</v>
      </c>
      <c r="E3455" t="str">
        <f>'Liste detaljert wide'!$J$1</f>
        <v>Avlagte doktorgrader</v>
      </c>
      <c r="F3455" t="str">
        <f t="shared" si="2902"/>
        <v>2024RFM0Avlagte doktorgrader</v>
      </c>
      <c r="G3455" s="3">
        <f>'Liste detaljert wide'!J215</f>
        <v>0</v>
      </c>
      <c r="H3455" t="str">
        <f>VLOOKUP(E3455,Def!$B$2:$C$15,2,FALSE)</f>
        <v>Forskningsinsentiv</v>
      </c>
      <c r="I3455" s="3">
        <f>IF(A3455='Enheter, modell og år'!$F$2-1,0,G3455-VLOOKUP(A3455-1&amp;B3455&amp;C3455&amp;E3455,$F$2:$G$7561,2,FALSE))</f>
        <v>0</v>
      </c>
      <c r="J3455" s="3">
        <f>IF(A3455='Enheter, modell og år'!$F$2-1,0,VLOOKUP(A3455-1&amp;B3455&amp;C3455&amp;E3455,$F$2:$G$7561,2,FALSE))</f>
        <v>0</v>
      </c>
    </row>
    <row r="3456" spans="1:10" x14ac:dyDescent="0.25">
      <c r="A3456">
        <f t="shared" ref="A3456:C3456" si="2963">A2916</f>
        <v>2024</v>
      </c>
      <c r="B3456" t="str">
        <f t="shared" si="2963"/>
        <v>RFM</v>
      </c>
      <c r="C3456">
        <f t="shared" si="2963"/>
        <v>0</v>
      </c>
      <c r="D3456">
        <f>IFERROR(VLOOKUP(C3456,'Enheter, modell og år'!$A$2:$B$31,2,FALSE),0)</f>
        <v>0</v>
      </c>
      <c r="E3456" t="str">
        <f>'Liste detaljert wide'!$J$1</f>
        <v>Avlagte doktorgrader</v>
      </c>
      <c r="F3456" t="str">
        <f t="shared" si="2902"/>
        <v>2024RFM0Avlagte doktorgrader</v>
      </c>
      <c r="G3456" s="3">
        <f>'Liste detaljert wide'!J216</f>
        <v>0</v>
      </c>
      <c r="H3456" t="str">
        <f>VLOOKUP(E3456,Def!$B$2:$C$15,2,FALSE)</f>
        <v>Forskningsinsentiv</v>
      </c>
      <c r="I3456" s="3">
        <f>IF(A3456='Enheter, modell og år'!$F$2-1,0,G3456-VLOOKUP(A3456-1&amp;B3456&amp;C3456&amp;E3456,$F$2:$G$7561,2,FALSE))</f>
        <v>0</v>
      </c>
      <c r="J3456" s="3">
        <f>IF(A3456='Enheter, modell og år'!$F$2-1,0,VLOOKUP(A3456-1&amp;B3456&amp;C3456&amp;E3456,$F$2:$G$7561,2,FALSE))</f>
        <v>0</v>
      </c>
    </row>
    <row r="3457" spans="1:10" x14ac:dyDescent="0.25">
      <c r="A3457">
        <f t="shared" ref="A3457:C3457" si="2964">A2917</f>
        <v>2024</v>
      </c>
      <c r="B3457" t="str">
        <f t="shared" si="2964"/>
        <v>RFM</v>
      </c>
      <c r="C3457">
        <f t="shared" si="2964"/>
        <v>0</v>
      </c>
      <c r="D3457">
        <f>IFERROR(VLOOKUP(C3457,'Enheter, modell og år'!$A$2:$B$31,2,FALSE),0)</f>
        <v>0</v>
      </c>
      <c r="E3457" t="str">
        <f>'Liste detaljert wide'!$J$1</f>
        <v>Avlagte doktorgrader</v>
      </c>
      <c r="F3457" t="str">
        <f t="shared" si="2902"/>
        <v>2024RFM0Avlagte doktorgrader</v>
      </c>
      <c r="G3457" s="3">
        <f>'Liste detaljert wide'!J217</f>
        <v>0</v>
      </c>
      <c r="H3457" t="str">
        <f>VLOOKUP(E3457,Def!$B$2:$C$15,2,FALSE)</f>
        <v>Forskningsinsentiv</v>
      </c>
      <c r="I3457" s="3">
        <f>IF(A3457='Enheter, modell og år'!$F$2-1,0,G3457-VLOOKUP(A3457-1&amp;B3457&amp;C3457&amp;E3457,$F$2:$G$7561,2,FALSE))</f>
        <v>0</v>
      </c>
      <c r="J3457" s="3">
        <f>IF(A3457='Enheter, modell og år'!$F$2-1,0,VLOOKUP(A3457-1&amp;B3457&amp;C3457&amp;E3457,$F$2:$G$7561,2,FALSE))</f>
        <v>0</v>
      </c>
    </row>
    <row r="3458" spans="1:10" x14ac:dyDescent="0.25">
      <c r="A3458">
        <f t="shared" ref="A3458:C3458" si="2965">A2918</f>
        <v>2024</v>
      </c>
      <c r="B3458" t="str">
        <f t="shared" si="2965"/>
        <v>RFM</v>
      </c>
      <c r="C3458">
        <f t="shared" si="2965"/>
        <v>0</v>
      </c>
      <c r="D3458">
        <f>IFERROR(VLOOKUP(C3458,'Enheter, modell og år'!$A$2:$B$31,2,FALSE),0)</f>
        <v>0</v>
      </c>
      <c r="E3458" t="str">
        <f>'Liste detaljert wide'!$J$1</f>
        <v>Avlagte doktorgrader</v>
      </c>
      <c r="F3458" t="str">
        <f t="shared" si="2902"/>
        <v>2024RFM0Avlagte doktorgrader</v>
      </c>
      <c r="G3458" s="3">
        <f>'Liste detaljert wide'!J218</f>
        <v>0</v>
      </c>
      <c r="H3458" t="str">
        <f>VLOOKUP(E3458,Def!$B$2:$C$15,2,FALSE)</f>
        <v>Forskningsinsentiv</v>
      </c>
      <c r="I3458" s="3">
        <f>IF(A3458='Enheter, modell og år'!$F$2-1,0,G3458-VLOOKUP(A3458-1&amp;B3458&amp;C3458&amp;E3458,$F$2:$G$7561,2,FALSE))</f>
        <v>0</v>
      </c>
      <c r="J3458" s="3">
        <f>IF(A3458='Enheter, modell og år'!$F$2-1,0,VLOOKUP(A3458-1&amp;B3458&amp;C3458&amp;E3458,$F$2:$G$7561,2,FALSE))</f>
        <v>0</v>
      </c>
    </row>
    <row r="3459" spans="1:10" x14ac:dyDescent="0.25">
      <c r="A3459">
        <f t="shared" ref="A3459:C3459" si="2966">A2919</f>
        <v>2024</v>
      </c>
      <c r="B3459" t="str">
        <f t="shared" si="2966"/>
        <v>RFM</v>
      </c>
      <c r="C3459">
        <f t="shared" si="2966"/>
        <v>0</v>
      </c>
      <c r="D3459">
        <f>IFERROR(VLOOKUP(C3459,'Enheter, modell og år'!$A$2:$B$31,2,FALSE),0)</f>
        <v>0</v>
      </c>
      <c r="E3459" t="str">
        <f>'Liste detaljert wide'!$J$1</f>
        <v>Avlagte doktorgrader</v>
      </c>
      <c r="F3459" t="str">
        <f t="shared" ref="F3459:F3522" si="2967">A3459&amp;B3459&amp;C3459&amp;E3459</f>
        <v>2024RFM0Avlagte doktorgrader</v>
      </c>
      <c r="G3459" s="3">
        <f>'Liste detaljert wide'!J219</f>
        <v>0</v>
      </c>
      <c r="H3459" t="str">
        <f>VLOOKUP(E3459,Def!$B$2:$C$15,2,FALSE)</f>
        <v>Forskningsinsentiv</v>
      </c>
      <c r="I3459" s="3">
        <f>IF(A3459='Enheter, modell og år'!$F$2-1,0,G3459-VLOOKUP(A3459-1&amp;B3459&amp;C3459&amp;E3459,$F$2:$G$7561,2,FALSE))</f>
        <v>0</v>
      </c>
      <c r="J3459" s="3">
        <f>IF(A3459='Enheter, modell og år'!$F$2-1,0,VLOOKUP(A3459-1&amp;B3459&amp;C3459&amp;E3459,$F$2:$G$7561,2,FALSE))</f>
        <v>0</v>
      </c>
    </row>
    <row r="3460" spans="1:10" x14ac:dyDescent="0.25">
      <c r="A3460">
        <f t="shared" ref="A3460:C3460" si="2968">A2920</f>
        <v>2024</v>
      </c>
      <c r="B3460" t="str">
        <f t="shared" si="2968"/>
        <v>RFM</v>
      </c>
      <c r="C3460">
        <f t="shared" si="2968"/>
        <v>0</v>
      </c>
      <c r="D3460">
        <f>IFERROR(VLOOKUP(C3460,'Enheter, modell og år'!$A$2:$B$31,2,FALSE),0)</f>
        <v>0</v>
      </c>
      <c r="E3460" t="str">
        <f>'Liste detaljert wide'!$J$1</f>
        <v>Avlagte doktorgrader</v>
      </c>
      <c r="F3460" t="str">
        <f t="shared" si="2967"/>
        <v>2024RFM0Avlagte doktorgrader</v>
      </c>
      <c r="G3460" s="3">
        <f>'Liste detaljert wide'!J220</f>
        <v>0</v>
      </c>
      <c r="H3460" t="str">
        <f>VLOOKUP(E3460,Def!$B$2:$C$15,2,FALSE)</f>
        <v>Forskningsinsentiv</v>
      </c>
      <c r="I3460" s="3">
        <f>IF(A3460='Enheter, modell og år'!$F$2-1,0,G3460-VLOOKUP(A3460-1&amp;B3460&amp;C3460&amp;E3460,$F$2:$G$7561,2,FALSE))</f>
        <v>0</v>
      </c>
      <c r="J3460" s="3">
        <f>IF(A3460='Enheter, modell og år'!$F$2-1,0,VLOOKUP(A3460-1&amp;B3460&amp;C3460&amp;E3460,$F$2:$G$7561,2,FALSE))</f>
        <v>0</v>
      </c>
    </row>
    <row r="3461" spans="1:10" x14ac:dyDescent="0.25">
      <c r="A3461">
        <f t="shared" ref="A3461:C3461" si="2969">A2921</f>
        <v>2024</v>
      </c>
      <c r="B3461" t="str">
        <f t="shared" si="2969"/>
        <v>RFM</v>
      </c>
      <c r="C3461">
        <f t="shared" si="2969"/>
        <v>0</v>
      </c>
      <c r="D3461">
        <f>IFERROR(VLOOKUP(C3461,'Enheter, modell og år'!$A$2:$B$31,2,FALSE),0)</f>
        <v>0</v>
      </c>
      <c r="E3461" t="str">
        <f>'Liste detaljert wide'!$J$1</f>
        <v>Avlagte doktorgrader</v>
      </c>
      <c r="F3461" t="str">
        <f t="shared" si="2967"/>
        <v>2024RFM0Avlagte doktorgrader</v>
      </c>
      <c r="G3461" s="3">
        <f>'Liste detaljert wide'!J221</f>
        <v>0</v>
      </c>
      <c r="H3461" t="str">
        <f>VLOOKUP(E3461,Def!$B$2:$C$15,2,FALSE)</f>
        <v>Forskningsinsentiv</v>
      </c>
      <c r="I3461" s="3">
        <f>IF(A3461='Enheter, modell og år'!$F$2-1,0,G3461-VLOOKUP(A3461-1&amp;B3461&amp;C3461&amp;E3461,$F$2:$G$7561,2,FALSE))</f>
        <v>0</v>
      </c>
      <c r="J3461" s="3">
        <f>IF(A3461='Enheter, modell og år'!$F$2-1,0,VLOOKUP(A3461-1&amp;B3461&amp;C3461&amp;E3461,$F$2:$G$7561,2,FALSE))</f>
        <v>0</v>
      </c>
    </row>
    <row r="3462" spans="1:10" x14ac:dyDescent="0.25">
      <c r="A3462">
        <f t="shared" ref="A3462:C3462" si="2970">A2922</f>
        <v>2024</v>
      </c>
      <c r="B3462" t="str">
        <f t="shared" si="2970"/>
        <v>RFM</v>
      </c>
      <c r="C3462">
        <f t="shared" si="2970"/>
        <v>0</v>
      </c>
      <c r="D3462">
        <f>IFERROR(VLOOKUP(C3462,'Enheter, modell og år'!$A$2:$B$31,2,FALSE),0)</f>
        <v>0</v>
      </c>
      <c r="E3462" t="str">
        <f>'Liste detaljert wide'!$J$1</f>
        <v>Avlagte doktorgrader</v>
      </c>
      <c r="F3462" t="str">
        <f t="shared" si="2967"/>
        <v>2024RFM0Avlagte doktorgrader</v>
      </c>
      <c r="G3462" s="3">
        <f>'Liste detaljert wide'!J222</f>
        <v>0</v>
      </c>
      <c r="H3462" t="str">
        <f>VLOOKUP(E3462,Def!$B$2:$C$15,2,FALSE)</f>
        <v>Forskningsinsentiv</v>
      </c>
      <c r="I3462" s="3">
        <f>IF(A3462='Enheter, modell og år'!$F$2-1,0,G3462-VLOOKUP(A3462-1&amp;B3462&amp;C3462&amp;E3462,$F$2:$G$7561,2,FALSE))</f>
        <v>0</v>
      </c>
      <c r="J3462" s="3">
        <f>IF(A3462='Enheter, modell og år'!$F$2-1,0,VLOOKUP(A3462-1&amp;B3462&amp;C3462&amp;E3462,$F$2:$G$7561,2,FALSE))</f>
        <v>0</v>
      </c>
    </row>
    <row r="3463" spans="1:10" x14ac:dyDescent="0.25">
      <c r="A3463">
        <f t="shared" ref="A3463:C3463" si="2971">A2923</f>
        <v>2024</v>
      </c>
      <c r="B3463" t="str">
        <f t="shared" si="2971"/>
        <v>RFM</v>
      </c>
      <c r="C3463">
        <f t="shared" si="2971"/>
        <v>0</v>
      </c>
      <c r="D3463">
        <f>IFERROR(VLOOKUP(C3463,'Enheter, modell og år'!$A$2:$B$31,2,FALSE),0)</f>
        <v>0</v>
      </c>
      <c r="E3463" t="str">
        <f>'Liste detaljert wide'!$J$1</f>
        <v>Avlagte doktorgrader</v>
      </c>
      <c r="F3463" t="str">
        <f t="shared" si="2967"/>
        <v>2024RFM0Avlagte doktorgrader</v>
      </c>
      <c r="G3463" s="3">
        <f>'Liste detaljert wide'!J223</f>
        <v>0</v>
      </c>
      <c r="H3463" t="str">
        <f>VLOOKUP(E3463,Def!$B$2:$C$15,2,FALSE)</f>
        <v>Forskningsinsentiv</v>
      </c>
      <c r="I3463" s="3">
        <f>IF(A3463='Enheter, modell og år'!$F$2-1,0,G3463-VLOOKUP(A3463-1&amp;B3463&amp;C3463&amp;E3463,$F$2:$G$7561,2,FALSE))</f>
        <v>0</v>
      </c>
      <c r="J3463" s="3">
        <f>IF(A3463='Enheter, modell og år'!$F$2-1,0,VLOOKUP(A3463-1&amp;B3463&amp;C3463&amp;E3463,$F$2:$G$7561,2,FALSE))</f>
        <v>0</v>
      </c>
    </row>
    <row r="3464" spans="1:10" x14ac:dyDescent="0.25">
      <c r="A3464">
        <f t="shared" ref="A3464:C3464" si="2972">A2924</f>
        <v>2024</v>
      </c>
      <c r="B3464" t="str">
        <f t="shared" si="2972"/>
        <v>RFM</v>
      </c>
      <c r="C3464">
        <f t="shared" si="2972"/>
        <v>0</v>
      </c>
      <c r="D3464">
        <f>IFERROR(VLOOKUP(C3464,'Enheter, modell og år'!$A$2:$B$31,2,FALSE),0)</f>
        <v>0</v>
      </c>
      <c r="E3464" t="str">
        <f>'Liste detaljert wide'!$J$1</f>
        <v>Avlagte doktorgrader</v>
      </c>
      <c r="F3464" t="str">
        <f t="shared" si="2967"/>
        <v>2024RFM0Avlagte doktorgrader</v>
      </c>
      <c r="G3464" s="3">
        <f>'Liste detaljert wide'!J224</f>
        <v>0</v>
      </c>
      <c r="H3464" t="str">
        <f>VLOOKUP(E3464,Def!$B$2:$C$15,2,FALSE)</f>
        <v>Forskningsinsentiv</v>
      </c>
      <c r="I3464" s="3">
        <f>IF(A3464='Enheter, modell og år'!$F$2-1,0,G3464-VLOOKUP(A3464-1&amp;B3464&amp;C3464&amp;E3464,$F$2:$G$7561,2,FALSE))</f>
        <v>0</v>
      </c>
      <c r="J3464" s="3">
        <f>IF(A3464='Enheter, modell og år'!$F$2-1,0,VLOOKUP(A3464-1&amp;B3464&amp;C3464&amp;E3464,$F$2:$G$7561,2,FALSE))</f>
        <v>0</v>
      </c>
    </row>
    <row r="3465" spans="1:10" x14ac:dyDescent="0.25">
      <c r="A3465">
        <f t="shared" ref="A3465:C3465" si="2973">A2925</f>
        <v>2024</v>
      </c>
      <c r="B3465" t="str">
        <f t="shared" si="2973"/>
        <v>RFM</v>
      </c>
      <c r="C3465">
        <f t="shared" si="2973"/>
        <v>0</v>
      </c>
      <c r="D3465">
        <f>IFERROR(VLOOKUP(C3465,'Enheter, modell og år'!$A$2:$B$31,2,FALSE),0)</f>
        <v>0</v>
      </c>
      <c r="E3465" t="str">
        <f>'Liste detaljert wide'!$J$1</f>
        <v>Avlagte doktorgrader</v>
      </c>
      <c r="F3465" t="str">
        <f t="shared" si="2967"/>
        <v>2024RFM0Avlagte doktorgrader</v>
      </c>
      <c r="G3465" s="3">
        <f>'Liste detaljert wide'!J225</f>
        <v>0</v>
      </c>
      <c r="H3465" t="str">
        <f>VLOOKUP(E3465,Def!$B$2:$C$15,2,FALSE)</f>
        <v>Forskningsinsentiv</v>
      </c>
      <c r="I3465" s="3">
        <f>IF(A3465='Enheter, modell og år'!$F$2-1,0,G3465-VLOOKUP(A3465-1&amp;B3465&amp;C3465&amp;E3465,$F$2:$G$7561,2,FALSE))</f>
        <v>0</v>
      </c>
      <c r="J3465" s="3">
        <f>IF(A3465='Enheter, modell og år'!$F$2-1,0,VLOOKUP(A3465-1&amp;B3465&amp;C3465&amp;E3465,$F$2:$G$7561,2,FALSE))</f>
        <v>0</v>
      </c>
    </row>
    <row r="3466" spans="1:10" x14ac:dyDescent="0.25">
      <c r="A3466">
        <f t="shared" ref="A3466:C3466" si="2974">A2926</f>
        <v>2024</v>
      </c>
      <c r="B3466" t="str">
        <f t="shared" si="2974"/>
        <v>RFM</v>
      </c>
      <c r="C3466">
        <f t="shared" si="2974"/>
        <v>0</v>
      </c>
      <c r="D3466">
        <f>IFERROR(VLOOKUP(C3466,'Enheter, modell og år'!$A$2:$B$31,2,FALSE),0)</f>
        <v>0</v>
      </c>
      <c r="E3466" t="str">
        <f>'Liste detaljert wide'!$J$1</f>
        <v>Avlagte doktorgrader</v>
      </c>
      <c r="F3466" t="str">
        <f t="shared" si="2967"/>
        <v>2024RFM0Avlagte doktorgrader</v>
      </c>
      <c r="G3466" s="3">
        <f>'Liste detaljert wide'!J226</f>
        <v>0</v>
      </c>
      <c r="H3466" t="str">
        <f>VLOOKUP(E3466,Def!$B$2:$C$15,2,FALSE)</f>
        <v>Forskningsinsentiv</v>
      </c>
      <c r="I3466" s="3">
        <f>IF(A3466='Enheter, modell og år'!$F$2-1,0,G3466-VLOOKUP(A3466-1&amp;B3466&amp;C3466&amp;E3466,$F$2:$G$7561,2,FALSE))</f>
        <v>0</v>
      </c>
      <c r="J3466" s="3">
        <f>IF(A3466='Enheter, modell og år'!$F$2-1,0,VLOOKUP(A3466-1&amp;B3466&amp;C3466&amp;E3466,$F$2:$G$7561,2,FALSE))</f>
        <v>0</v>
      </c>
    </row>
    <row r="3467" spans="1:10" x14ac:dyDescent="0.25">
      <c r="A3467">
        <f t="shared" ref="A3467:C3467" si="2975">A2927</f>
        <v>2024</v>
      </c>
      <c r="B3467" t="str">
        <f t="shared" si="2975"/>
        <v>RFM</v>
      </c>
      <c r="C3467">
        <f t="shared" si="2975"/>
        <v>0</v>
      </c>
      <c r="D3467">
        <f>IFERROR(VLOOKUP(C3467,'Enheter, modell og år'!$A$2:$B$31,2,FALSE),0)</f>
        <v>0</v>
      </c>
      <c r="E3467" t="str">
        <f>'Liste detaljert wide'!$J$1</f>
        <v>Avlagte doktorgrader</v>
      </c>
      <c r="F3467" t="str">
        <f t="shared" si="2967"/>
        <v>2024RFM0Avlagte doktorgrader</v>
      </c>
      <c r="G3467" s="3">
        <f>'Liste detaljert wide'!J227</f>
        <v>0</v>
      </c>
      <c r="H3467" t="str">
        <f>VLOOKUP(E3467,Def!$B$2:$C$15,2,FALSE)</f>
        <v>Forskningsinsentiv</v>
      </c>
      <c r="I3467" s="3">
        <f>IF(A3467='Enheter, modell og år'!$F$2-1,0,G3467-VLOOKUP(A3467-1&amp;B3467&amp;C3467&amp;E3467,$F$2:$G$7561,2,FALSE))</f>
        <v>0</v>
      </c>
      <c r="J3467" s="3">
        <f>IF(A3467='Enheter, modell og år'!$F$2-1,0,VLOOKUP(A3467-1&amp;B3467&amp;C3467&amp;E3467,$F$2:$G$7561,2,FALSE))</f>
        <v>0</v>
      </c>
    </row>
    <row r="3468" spans="1:10" x14ac:dyDescent="0.25">
      <c r="A3468">
        <f t="shared" ref="A3468:C3468" si="2976">A2928</f>
        <v>2024</v>
      </c>
      <c r="B3468" t="str">
        <f t="shared" si="2976"/>
        <v>RFM</v>
      </c>
      <c r="C3468">
        <f t="shared" si="2976"/>
        <v>0</v>
      </c>
      <c r="D3468">
        <f>IFERROR(VLOOKUP(C3468,'Enheter, modell og år'!$A$2:$B$31,2,FALSE),0)</f>
        <v>0</v>
      </c>
      <c r="E3468" t="str">
        <f>'Liste detaljert wide'!$J$1</f>
        <v>Avlagte doktorgrader</v>
      </c>
      <c r="F3468" t="str">
        <f t="shared" si="2967"/>
        <v>2024RFM0Avlagte doktorgrader</v>
      </c>
      <c r="G3468" s="3">
        <f>'Liste detaljert wide'!J228</f>
        <v>0</v>
      </c>
      <c r="H3468" t="str">
        <f>VLOOKUP(E3468,Def!$B$2:$C$15,2,FALSE)</f>
        <v>Forskningsinsentiv</v>
      </c>
      <c r="I3468" s="3">
        <f>IF(A3468='Enheter, modell og år'!$F$2-1,0,G3468-VLOOKUP(A3468-1&amp;B3468&amp;C3468&amp;E3468,$F$2:$G$7561,2,FALSE))</f>
        <v>0</v>
      </c>
      <c r="J3468" s="3">
        <f>IF(A3468='Enheter, modell og år'!$F$2-1,0,VLOOKUP(A3468-1&amp;B3468&amp;C3468&amp;E3468,$F$2:$G$7561,2,FALSE))</f>
        <v>0</v>
      </c>
    </row>
    <row r="3469" spans="1:10" x14ac:dyDescent="0.25">
      <c r="A3469">
        <f t="shared" ref="A3469:C3469" si="2977">A2929</f>
        <v>2024</v>
      </c>
      <c r="B3469" t="str">
        <f t="shared" si="2977"/>
        <v>RFM</v>
      </c>
      <c r="C3469">
        <f t="shared" si="2977"/>
        <v>0</v>
      </c>
      <c r="D3469">
        <f>IFERROR(VLOOKUP(C3469,'Enheter, modell og år'!$A$2:$B$31,2,FALSE),0)</f>
        <v>0</v>
      </c>
      <c r="E3469" t="str">
        <f>'Liste detaljert wide'!$J$1</f>
        <v>Avlagte doktorgrader</v>
      </c>
      <c r="F3469" t="str">
        <f t="shared" si="2967"/>
        <v>2024RFM0Avlagte doktorgrader</v>
      </c>
      <c r="G3469" s="3">
        <f>'Liste detaljert wide'!J229</f>
        <v>0</v>
      </c>
      <c r="H3469" t="str">
        <f>VLOOKUP(E3469,Def!$B$2:$C$15,2,FALSE)</f>
        <v>Forskningsinsentiv</v>
      </c>
      <c r="I3469" s="3">
        <f>IF(A3469='Enheter, modell og år'!$F$2-1,0,G3469-VLOOKUP(A3469-1&amp;B3469&amp;C3469&amp;E3469,$F$2:$G$7561,2,FALSE))</f>
        <v>0</v>
      </c>
      <c r="J3469" s="3">
        <f>IF(A3469='Enheter, modell og år'!$F$2-1,0,VLOOKUP(A3469-1&amp;B3469&amp;C3469&amp;E3469,$F$2:$G$7561,2,FALSE))</f>
        <v>0</v>
      </c>
    </row>
    <row r="3470" spans="1:10" x14ac:dyDescent="0.25">
      <c r="A3470">
        <f t="shared" ref="A3470:C3470" si="2978">A2930</f>
        <v>2024</v>
      </c>
      <c r="B3470" t="str">
        <f t="shared" si="2978"/>
        <v>RFM</v>
      </c>
      <c r="C3470">
        <f t="shared" si="2978"/>
        <v>0</v>
      </c>
      <c r="D3470">
        <f>IFERROR(VLOOKUP(C3470,'Enheter, modell og år'!$A$2:$B$31,2,FALSE),0)</f>
        <v>0</v>
      </c>
      <c r="E3470" t="str">
        <f>'Liste detaljert wide'!$J$1</f>
        <v>Avlagte doktorgrader</v>
      </c>
      <c r="F3470" t="str">
        <f t="shared" si="2967"/>
        <v>2024RFM0Avlagte doktorgrader</v>
      </c>
      <c r="G3470" s="3">
        <f>'Liste detaljert wide'!J230</f>
        <v>0</v>
      </c>
      <c r="H3470" t="str">
        <f>VLOOKUP(E3470,Def!$B$2:$C$15,2,FALSE)</f>
        <v>Forskningsinsentiv</v>
      </c>
      <c r="I3470" s="3">
        <f>IF(A3470='Enheter, modell og år'!$F$2-1,0,G3470-VLOOKUP(A3470-1&amp;B3470&amp;C3470&amp;E3470,$F$2:$G$7561,2,FALSE))</f>
        <v>0</v>
      </c>
      <c r="J3470" s="3">
        <f>IF(A3470='Enheter, modell og år'!$F$2-1,0,VLOOKUP(A3470-1&amp;B3470&amp;C3470&amp;E3470,$F$2:$G$7561,2,FALSE))</f>
        <v>0</v>
      </c>
    </row>
    <row r="3471" spans="1:10" x14ac:dyDescent="0.25">
      <c r="A3471">
        <f t="shared" ref="A3471:C3471" si="2979">A2931</f>
        <v>2024</v>
      </c>
      <c r="B3471" t="str">
        <f t="shared" si="2979"/>
        <v>RFM</v>
      </c>
      <c r="C3471">
        <f t="shared" si="2979"/>
        <v>0</v>
      </c>
      <c r="D3471">
        <f>IFERROR(VLOOKUP(C3471,'Enheter, modell og år'!$A$2:$B$31,2,FALSE),0)</f>
        <v>0</v>
      </c>
      <c r="E3471" t="str">
        <f>'Liste detaljert wide'!$J$1</f>
        <v>Avlagte doktorgrader</v>
      </c>
      <c r="F3471" t="str">
        <f t="shared" si="2967"/>
        <v>2024RFM0Avlagte doktorgrader</v>
      </c>
      <c r="G3471" s="3">
        <f>'Liste detaljert wide'!J231</f>
        <v>0</v>
      </c>
      <c r="H3471" t="str">
        <f>VLOOKUP(E3471,Def!$B$2:$C$15,2,FALSE)</f>
        <v>Forskningsinsentiv</v>
      </c>
      <c r="I3471" s="3">
        <f>IF(A3471='Enheter, modell og år'!$F$2-1,0,G3471-VLOOKUP(A3471-1&amp;B3471&amp;C3471&amp;E3471,$F$2:$G$7561,2,FALSE))</f>
        <v>0</v>
      </c>
      <c r="J3471" s="3">
        <f>IF(A3471='Enheter, modell og år'!$F$2-1,0,VLOOKUP(A3471-1&amp;B3471&amp;C3471&amp;E3471,$F$2:$G$7561,2,FALSE))</f>
        <v>0</v>
      </c>
    </row>
    <row r="3472" spans="1:10" x14ac:dyDescent="0.25">
      <c r="A3472">
        <f t="shared" ref="A3472:C3472" si="2980">A2932</f>
        <v>2024</v>
      </c>
      <c r="B3472" t="str">
        <f t="shared" si="2980"/>
        <v>RFM</v>
      </c>
      <c r="C3472">
        <f t="shared" si="2980"/>
        <v>0</v>
      </c>
      <c r="D3472">
        <f>IFERROR(VLOOKUP(C3472,'Enheter, modell og år'!$A$2:$B$31,2,FALSE),0)</f>
        <v>0</v>
      </c>
      <c r="E3472" t="str">
        <f>'Liste detaljert wide'!$J$1</f>
        <v>Avlagte doktorgrader</v>
      </c>
      <c r="F3472" t="str">
        <f t="shared" si="2967"/>
        <v>2024RFM0Avlagte doktorgrader</v>
      </c>
      <c r="G3472" s="3">
        <f>'Liste detaljert wide'!J232</f>
        <v>0</v>
      </c>
      <c r="H3472" t="str">
        <f>VLOOKUP(E3472,Def!$B$2:$C$15,2,FALSE)</f>
        <v>Forskningsinsentiv</v>
      </c>
      <c r="I3472" s="3">
        <f>IF(A3472='Enheter, modell og år'!$F$2-1,0,G3472-VLOOKUP(A3472-1&amp;B3472&amp;C3472&amp;E3472,$F$2:$G$7561,2,FALSE))</f>
        <v>0</v>
      </c>
      <c r="J3472" s="3">
        <f>IF(A3472='Enheter, modell og år'!$F$2-1,0,VLOOKUP(A3472-1&amp;B3472&amp;C3472&amp;E3472,$F$2:$G$7561,2,FALSE))</f>
        <v>0</v>
      </c>
    </row>
    <row r="3473" spans="1:10" x14ac:dyDescent="0.25">
      <c r="A3473">
        <f t="shared" ref="A3473:C3473" si="2981">A2933</f>
        <v>2024</v>
      </c>
      <c r="B3473" t="str">
        <f t="shared" si="2981"/>
        <v>RFM</v>
      </c>
      <c r="C3473">
        <f t="shared" si="2981"/>
        <v>0</v>
      </c>
      <c r="D3473">
        <f>IFERROR(VLOOKUP(C3473,'Enheter, modell og år'!$A$2:$B$31,2,FALSE),0)</f>
        <v>0</v>
      </c>
      <c r="E3473" t="str">
        <f>'Liste detaljert wide'!$J$1</f>
        <v>Avlagte doktorgrader</v>
      </c>
      <c r="F3473" t="str">
        <f t="shared" si="2967"/>
        <v>2024RFM0Avlagte doktorgrader</v>
      </c>
      <c r="G3473" s="3">
        <f>'Liste detaljert wide'!J233</f>
        <v>0</v>
      </c>
      <c r="H3473" t="str">
        <f>VLOOKUP(E3473,Def!$B$2:$C$15,2,FALSE)</f>
        <v>Forskningsinsentiv</v>
      </c>
      <c r="I3473" s="3">
        <f>IF(A3473='Enheter, modell og år'!$F$2-1,0,G3473-VLOOKUP(A3473-1&amp;B3473&amp;C3473&amp;E3473,$F$2:$G$7561,2,FALSE))</f>
        <v>0</v>
      </c>
      <c r="J3473" s="3">
        <f>IF(A3473='Enheter, modell og år'!$F$2-1,0,VLOOKUP(A3473-1&amp;B3473&amp;C3473&amp;E3473,$F$2:$G$7561,2,FALSE))</f>
        <v>0</v>
      </c>
    </row>
    <row r="3474" spans="1:10" x14ac:dyDescent="0.25">
      <c r="A3474">
        <f t="shared" ref="A3474:C3474" si="2982">A2934</f>
        <v>2024</v>
      </c>
      <c r="B3474" t="str">
        <f t="shared" si="2982"/>
        <v>RFM</v>
      </c>
      <c r="C3474">
        <f t="shared" si="2982"/>
        <v>0</v>
      </c>
      <c r="D3474">
        <f>IFERROR(VLOOKUP(C3474,'Enheter, modell og år'!$A$2:$B$31,2,FALSE),0)</f>
        <v>0</v>
      </c>
      <c r="E3474" t="str">
        <f>'Liste detaljert wide'!$J$1</f>
        <v>Avlagte doktorgrader</v>
      </c>
      <c r="F3474" t="str">
        <f t="shared" si="2967"/>
        <v>2024RFM0Avlagte doktorgrader</v>
      </c>
      <c r="G3474" s="3">
        <f>'Liste detaljert wide'!J234</f>
        <v>0</v>
      </c>
      <c r="H3474" t="str">
        <f>VLOOKUP(E3474,Def!$B$2:$C$15,2,FALSE)</f>
        <v>Forskningsinsentiv</v>
      </c>
      <c r="I3474" s="3">
        <f>IF(A3474='Enheter, modell og år'!$F$2-1,0,G3474-VLOOKUP(A3474-1&amp;B3474&amp;C3474&amp;E3474,$F$2:$G$7561,2,FALSE))</f>
        <v>0</v>
      </c>
      <c r="J3474" s="3">
        <f>IF(A3474='Enheter, modell og år'!$F$2-1,0,VLOOKUP(A3474-1&amp;B3474&amp;C3474&amp;E3474,$F$2:$G$7561,2,FALSE))</f>
        <v>0</v>
      </c>
    </row>
    <row r="3475" spans="1:10" x14ac:dyDescent="0.25">
      <c r="A3475">
        <f t="shared" ref="A3475:C3475" si="2983">A2935</f>
        <v>2024</v>
      </c>
      <c r="B3475" t="str">
        <f t="shared" si="2983"/>
        <v>RFM</v>
      </c>
      <c r="C3475">
        <f t="shared" si="2983"/>
        <v>0</v>
      </c>
      <c r="D3475">
        <f>IFERROR(VLOOKUP(C3475,'Enheter, modell og år'!$A$2:$B$31,2,FALSE),0)</f>
        <v>0</v>
      </c>
      <c r="E3475" t="str">
        <f>'Liste detaljert wide'!$J$1</f>
        <v>Avlagte doktorgrader</v>
      </c>
      <c r="F3475" t="str">
        <f t="shared" si="2967"/>
        <v>2024RFM0Avlagte doktorgrader</v>
      </c>
      <c r="G3475" s="3">
        <f>'Liste detaljert wide'!J235</f>
        <v>0</v>
      </c>
      <c r="H3475" t="str">
        <f>VLOOKUP(E3475,Def!$B$2:$C$15,2,FALSE)</f>
        <v>Forskningsinsentiv</v>
      </c>
      <c r="I3475" s="3">
        <f>IF(A3475='Enheter, modell og år'!$F$2-1,0,G3475-VLOOKUP(A3475-1&amp;B3475&amp;C3475&amp;E3475,$F$2:$G$7561,2,FALSE))</f>
        <v>0</v>
      </c>
      <c r="J3475" s="3">
        <f>IF(A3475='Enheter, modell og år'!$F$2-1,0,VLOOKUP(A3475-1&amp;B3475&amp;C3475&amp;E3475,$F$2:$G$7561,2,FALSE))</f>
        <v>0</v>
      </c>
    </row>
    <row r="3476" spans="1:10" x14ac:dyDescent="0.25">
      <c r="A3476">
        <f t="shared" ref="A3476:C3476" si="2984">A2936</f>
        <v>2024</v>
      </c>
      <c r="B3476" t="str">
        <f t="shared" si="2984"/>
        <v>RFM</v>
      </c>
      <c r="C3476">
        <f t="shared" si="2984"/>
        <v>0</v>
      </c>
      <c r="D3476">
        <f>IFERROR(VLOOKUP(C3476,'Enheter, modell og år'!$A$2:$B$31,2,FALSE),0)</f>
        <v>0</v>
      </c>
      <c r="E3476" t="str">
        <f>'Liste detaljert wide'!$J$1</f>
        <v>Avlagte doktorgrader</v>
      </c>
      <c r="F3476" t="str">
        <f t="shared" si="2967"/>
        <v>2024RFM0Avlagte doktorgrader</v>
      </c>
      <c r="G3476" s="3">
        <f>'Liste detaljert wide'!J236</f>
        <v>0</v>
      </c>
      <c r="H3476" t="str">
        <f>VLOOKUP(E3476,Def!$B$2:$C$15,2,FALSE)</f>
        <v>Forskningsinsentiv</v>
      </c>
      <c r="I3476" s="3">
        <f>IF(A3476='Enheter, modell og år'!$F$2-1,0,G3476-VLOOKUP(A3476-1&amp;B3476&amp;C3476&amp;E3476,$F$2:$G$7561,2,FALSE))</f>
        <v>0</v>
      </c>
      <c r="J3476" s="3">
        <f>IF(A3476='Enheter, modell og år'!$F$2-1,0,VLOOKUP(A3476-1&amp;B3476&amp;C3476&amp;E3476,$F$2:$G$7561,2,FALSE))</f>
        <v>0</v>
      </c>
    </row>
    <row r="3477" spans="1:10" x14ac:dyDescent="0.25">
      <c r="A3477">
        <f t="shared" ref="A3477:C3477" si="2985">A2937</f>
        <v>2024</v>
      </c>
      <c r="B3477" t="str">
        <f t="shared" si="2985"/>
        <v>RFM</v>
      </c>
      <c r="C3477">
        <f t="shared" si="2985"/>
        <v>0</v>
      </c>
      <c r="D3477">
        <f>IFERROR(VLOOKUP(C3477,'Enheter, modell og år'!$A$2:$B$31,2,FALSE),0)</f>
        <v>0</v>
      </c>
      <c r="E3477" t="str">
        <f>'Liste detaljert wide'!$J$1</f>
        <v>Avlagte doktorgrader</v>
      </c>
      <c r="F3477" t="str">
        <f t="shared" si="2967"/>
        <v>2024RFM0Avlagte doktorgrader</v>
      </c>
      <c r="G3477" s="3">
        <f>'Liste detaljert wide'!J237</f>
        <v>0</v>
      </c>
      <c r="H3477" t="str">
        <f>VLOOKUP(E3477,Def!$B$2:$C$15,2,FALSE)</f>
        <v>Forskningsinsentiv</v>
      </c>
      <c r="I3477" s="3">
        <f>IF(A3477='Enheter, modell og år'!$F$2-1,0,G3477-VLOOKUP(A3477-1&amp;B3477&amp;C3477&amp;E3477,$F$2:$G$7561,2,FALSE))</f>
        <v>0</v>
      </c>
      <c r="J3477" s="3">
        <f>IF(A3477='Enheter, modell og år'!$F$2-1,0,VLOOKUP(A3477-1&amp;B3477&amp;C3477&amp;E3477,$F$2:$G$7561,2,FALSE))</f>
        <v>0</v>
      </c>
    </row>
    <row r="3478" spans="1:10" x14ac:dyDescent="0.25">
      <c r="A3478">
        <f t="shared" ref="A3478:C3478" si="2986">A2938</f>
        <v>2024</v>
      </c>
      <c r="B3478" t="str">
        <f t="shared" si="2986"/>
        <v>RFM</v>
      </c>
      <c r="C3478">
        <f t="shared" si="2986"/>
        <v>0</v>
      </c>
      <c r="D3478">
        <f>IFERROR(VLOOKUP(C3478,'Enheter, modell og år'!$A$2:$B$31,2,FALSE),0)</f>
        <v>0</v>
      </c>
      <c r="E3478" t="str">
        <f>'Liste detaljert wide'!$J$1</f>
        <v>Avlagte doktorgrader</v>
      </c>
      <c r="F3478" t="str">
        <f t="shared" si="2967"/>
        <v>2024RFM0Avlagte doktorgrader</v>
      </c>
      <c r="G3478" s="3">
        <f>'Liste detaljert wide'!J238</f>
        <v>0</v>
      </c>
      <c r="H3478" t="str">
        <f>VLOOKUP(E3478,Def!$B$2:$C$15,2,FALSE)</f>
        <v>Forskningsinsentiv</v>
      </c>
      <c r="I3478" s="3">
        <f>IF(A3478='Enheter, modell og år'!$F$2-1,0,G3478-VLOOKUP(A3478-1&amp;B3478&amp;C3478&amp;E3478,$F$2:$G$7561,2,FALSE))</f>
        <v>0</v>
      </c>
      <c r="J3478" s="3">
        <f>IF(A3478='Enheter, modell og år'!$F$2-1,0,VLOOKUP(A3478-1&amp;B3478&amp;C3478&amp;E3478,$F$2:$G$7561,2,FALSE))</f>
        <v>0</v>
      </c>
    </row>
    <row r="3479" spans="1:10" x14ac:dyDescent="0.25">
      <c r="A3479">
        <f t="shared" ref="A3479:C3479" si="2987">A2939</f>
        <v>2024</v>
      </c>
      <c r="B3479" t="str">
        <f t="shared" si="2987"/>
        <v>RFM</v>
      </c>
      <c r="C3479">
        <f t="shared" si="2987"/>
        <v>0</v>
      </c>
      <c r="D3479">
        <f>IFERROR(VLOOKUP(C3479,'Enheter, modell og år'!$A$2:$B$31,2,FALSE),0)</f>
        <v>0</v>
      </c>
      <c r="E3479" t="str">
        <f>'Liste detaljert wide'!$J$1</f>
        <v>Avlagte doktorgrader</v>
      </c>
      <c r="F3479" t="str">
        <f t="shared" si="2967"/>
        <v>2024RFM0Avlagte doktorgrader</v>
      </c>
      <c r="G3479" s="3">
        <f>'Liste detaljert wide'!J239</f>
        <v>0</v>
      </c>
      <c r="H3479" t="str">
        <f>VLOOKUP(E3479,Def!$B$2:$C$15,2,FALSE)</f>
        <v>Forskningsinsentiv</v>
      </c>
      <c r="I3479" s="3">
        <f>IF(A3479='Enheter, modell og år'!$F$2-1,0,G3479-VLOOKUP(A3479-1&amp;B3479&amp;C3479&amp;E3479,$F$2:$G$7561,2,FALSE))</f>
        <v>0</v>
      </c>
      <c r="J3479" s="3">
        <f>IF(A3479='Enheter, modell og år'!$F$2-1,0,VLOOKUP(A3479-1&amp;B3479&amp;C3479&amp;E3479,$F$2:$G$7561,2,FALSE))</f>
        <v>0</v>
      </c>
    </row>
    <row r="3480" spans="1:10" x14ac:dyDescent="0.25">
      <c r="A3480">
        <f t="shared" ref="A3480:C3480" si="2988">A2940</f>
        <v>2024</v>
      </c>
      <c r="B3480" t="str">
        <f t="shared" si="2988"/>
        <v>RFM</v>
      </c>
      <c r="C3480">
        <f t="shared" si="2988"/>
        <v>0</v>
      </c>
      <c r="D3480">
        <f>IFERROR(VLOOKUP(C3480,'Enheter, modell og år'!$A$2:$B$31,2,FALSE),0)</f>
        <v>0</v>
      </c>
      <c r="E3480" t="str">
        <f>'Liste detaljert wide'!$J$1</f>
        <v>Avlagte doktorgrader</v>
      </c>
      <c r="F3480" t="str">
        <f t="shared" si="2967"/>
        <v>2024RFM0Avlagte doktorgrader</v>
      </c>
      <c r="G3480" s="3">
        <f>'Liste detaljert wide'!J240</f>
        <v>0</v>
      </c>
      <c r="H3480" t="str">
        <f>VLOOKUP(E3480,Def!$B$2:$C$15,2,FALSE)</f>
        <v>Forskningsinsentiv</v>
      </c>
      <c r="I3480" s="3">
        <f>IF(A3480='Enheter, modell og år'!$F$2-1,0,G3480-VLOOKUP(A3480-1&amp;B3480&amp;C3480&amp;E3480,$F$2:$G$7561,2,FALSE))</f>
        <v>0</v>
      </c>
      <c r="J3480" s="3">
        <f>IF(A3480='Enheter, modell og år'!$F$2-1,0,VLOOKUP(A3480-1&amp;B3480&amp;C3480&amp;E3480,$F$2:$G$7561,2,FALSE))</f>
        <v>0</v>
      </c>
    </row>
    <row r="3481" spans="1:10" x14ac:dyDescent="0.25">
      <c r="A3481">
        <f t="shared" ref="A3481:C3481" si="2989">A2941</f>
        <v>2024</v>
      </c>
      <c r="B3481" t="str">
        <f t="shared" si="2989"/>
        <v>RFM</v>
      </c>
      <c r="C3481">
        <f t="shared" si="2989"/>
        <v>0</v>
      </c>
      <c r="D3481">
        <f>IFERROR(VLOOKUP(C3481,'Enheter, modell og år'!$A$2:$B$31,2,FALSE),0)</f>
        <v>0</v>
      </c>
      <c r="E3481" t="str">
        <f>'Liste detaljert wide'!$J$1</f>
        <v>Avlagte doktorgrader</v>
      </c>
      <c r="F3481" t="str">
        <f t="shared" si="2967"/>
        <v>2024RFM0Avlagte doktorgrader</v>
      </c>
      <c r="G3481" s="3">
        <f>'Liste detaljert wide'!J241</f>
        <v>0</v>
      </c>
      <c r="H3481" t="str">
        <f>VLOOKUP(E3481,Def!$B$2:$C$15,2,FALSE)</f>
        <v>Forskningsinsentiv</v>
      </c>
      <c r="I3481" s="3">
        <f>IF(A3481='Enheter, modell og år'!$F$2-1,0,G3481-VLOOKUP(A3481-1&amp;B3481&amp;C3481&amp;E3481,$F$2:$G$7561,2,FALSE))</f>
        <v>0</v>
      </c>
      <c r="J3481" s="3">
        <f>IF(A3481='Enheter, modell og år'!$F$2-1,0,VLOOKUP(A3481-1&amp;B3481&amp;C3481&amp;E3481,$F$2:$G$7561,2,FALSE))</f>
        <v>0</v>
      </c>
    </row>
    <row r="3482" spans="1:10" x14ac:dyDescent="0.25">
      <c r="A3482">
        <f t="shared" ref="A3482:C3482" si="2990">A2942</f>
        <v>2025</v>
      </c>
      <c r="B3482" t="str">
        <f t="shared" si="2990"/>
        <v>RFM</v>
      </c>
      <c r="C3482">
        <f t="shared" si="2990"/>
        <v>0</v>
      </c>
      <c r="D3482">
        <f>IFERROR(VLOOKUP(C3482,'Enheter, modell og år'!$A$2:$B$31,2,FALSE),0)</f>
        <v>0</v>
      </c>
      <c r="E3482" t="str">
        <f>'Liste detaljert wide'!$J$1</f>
        <v>Avlagte doktorgrader</v>
      </c>
      <c r="F3482" t="str">
        <f t="shared" si="2967"/>
        <v>2025RFM0Avlagte doktorgrader</v>
      </c>
      <c r="G3482" s="3">
        <f>'Liste detaljert wide'!J242</f>
        <v>0</v>
      </c>
      <c r="H3482" t="str">
        <f>VLOOKUP(E3482,Def!$B$2:$C$15,2,FALSE)</f>
        <v>Forskningsinsentiv</v>
      </c>
      <c r="I3482" s="3">
        <f>IF(A3482='Enheter, modell og år'!$F$2-1,0,G3482-VLOOKUP(A3482-1&amp;B3482&amp;C3482&amp;E3482,$F$2:$G$7561,2,FALSE))</f>
        <v>0</v>
      </c>
      <c r="J3482" s="3">
        <f>IF(A3482='Enheter, modell og år'!$F$2-1,0,VLOOKUP(A3482-1&amp;B3482&amp;C3482&amp;E3482,$F$2:$G$7561,2,FALSE))</f>
        <v>0</v>
      </c>
    </row>
    <row r="3483" spans="1:10" x14ac:dyDescent="0.25">
      <c r="A3483">
        <f t="shared" ref="A3483:C3483" si="2991">A2943</f>
        <v>2025</v>
      </c>
      <c r="B3483" t="str">
        <f t="shared" si="2991"/>
        <v>RFM</v>
      </c>
      <c r="C3483">
        <f t="shared" si="2991"/>
        <v>0</v>
      </c>
      <c r="D3483">
        <f>IFERROR(VLOOKUP(C3483,'Enheter, modell og år'!$A$2:$B$31,2,FALSE),0)</f>
        <v>0</v>
      </c>
      <c r="E3483" t="str">
        <f>'Liste detaljert wide'!$J$1</f>
        <v>Avlagte doktorgrader</v>
      </c>
      <c r="F3483" t="str">
        <f t="shared" si="2967"/>
        <v>2025RFM0Avlagte doktorgrader</v>
      </c>
      <c r="G3483" s="3">
        <f>'Liste detaljert wide'!J243</f>
        <v>0</v>
      </c>
      <c r="H3483" t="str">
        <f>VLOOKUP(E3483,Def!$B$2:$C$15,2,FALSE)</f>
        <v>Forskningsinsentiv</v>
      </c>
      <c r="I3483" s="3">
        <f>IF(A3483='Enheter, modell og år'!$F$2-1,0,G3483-VLOOKUP(A3483-1&amp;B3483&amp;C3483&amp;E3483,$F$2:$G$7561,2,FALSE))</f>
        <v>0</v>
      </c>
      <c r="J3483" s="3">
        <f>IF(A3483='Enheter, modell og år'!$F$2-1,0,VLOOKUP(A3483-1&amp;B3483&amp;C3483&amp;E3483,$F$2:$G$7561,2,FALSE))</f>
        <v>0</v>
      </c>
    </row>
    <row r="3484" spans="1:10" x14ac:dyDescent="0.25">
      <c r="A3484">
        <f t="shared" ref="A3484:C3484" si="2992">A2944</f>
        <v>2025</v>
      </c>
      <c r="B3484" t="str">
        <f t="shared" si="2992"/>
        <v>RFM</v>
      </c>
      <c r="C3484">
        <f t="shared" si="2992"/>
        <v>0</v>
      </c>
      <c r="D3484">
        <f>IFERROR(VLOOKUP(C3484,'Enheter, modell og år'!$A$2:$B$31,2,FALSE),0)</f>
        <v>0</v>
      </c>
      <c r="E3484" t="str">
        <f>'Liste detaljert wide'!$J$1</f>
        <v>Avlagte doktorgrader</v>
      </c>
      <c r="F3484" t="str">
        <f t="shared" si="2967"/>
        <v>2025RFM0Avlagte doktorgrader</v>
      </c>
      <c r="G3484" s="3">
        <f>'Liste detaljert wide'!J244</f>
        <v>0</v>
      </c>
      <c r="H3484" t="str">
        <f>VLOOKUP(E3484,Def!$B$2:$C$15,2,FALSE)</f>
        <v>Forskningsinsentiv</v>
      </c>
      <c r="I3484" s="3">
        <f>IF(A3484='Enheter, modell og år'!$F$2-1,0,G3484-VLOOKUP(A3484-1&amp;B3484&amp;C3484&amp;E3484,$F$2:$G$7561,2,FALSE))</f>
        <v>0</v>
      </c>
      <c r="J3484" s="3">
        <f>IF(A3484='Enheter, modell og år'!$F$2-1,0,VLOOKUP(A3484-1&amp;B3484&amp;C3484&amp;E3484,$F$2:$G$7561,2,FALSE))</f>
        <v>0</v>
      </c>
    </row>
    <row r="3485" spans="1:10" x14ac:dyDescent="0.25">
      <c r="A3485">
        <f t="shared" ref="A3485:C3485" si="2993">A2945</f>
        <v>2025</v>
      </c>
      <c r="B3485" t="str">
        <f t="shared" si="2993"/>
        <v>RFM</v>
      </c>
      <c r="C3485">
        <f t="shared" si="2993"/>
        <v>0</v>
      </c>
      <c r="D3485">
        <f>IFERROR(VLOOKUP(C3485,'Enheter, modell og år'!$A$2:$B$31,2,FALSE),0)</f>
        <v>0</v>
      </c>
      <c r="E3485" t="str">
        <f>'Liste detaljert wide'!$J$1</f>
        <v>Avlagte doktorgrader</v>
      </c>
      <c r="F3485" t="str">
        <f t="shared" si="2967"/>
        <v>2025RFM0Avlagte doktorgrader</v>
      </c>
      <c r="G3485" s="3">
        <f>'Liste detaljert wide'!J245</f>
        <v>0</v>
      </c>
      <c r="H3485" t="str">
        <f>VLOOKUP(E3485,Def!$B$2:$C$15,2,FALSE)</f>
        <v>Forskningsinsentiv</v>
      </c>
      <c r="I3485" s="3">
        <f>IF(A3485='Enheter, modell og år'!$F$2-1,0,G3485-VLOOKUP(A3485-1&amp;B3485&amp;C3485&amp;E3485,$F$2:$G$7561,2,FALSE))</f>
        <v>0</v>
      </c>
      <c r="J3485" s="3">
        <f>IF(A3485='Enheter, modell og år'!$F$2-1,0,VLOOKUP(A3485-1&amp;B3485&amp;C3485&amp;E3485,$F$2:$G$7561,2,FALSE))</f>
        <v>0</v>
      </c>
    </row>
    <row r="3486" spans="1:10" x14ac:dyDescent="0.25">
      <c r="A3486">
        <f t="shared" ref="A3486:C3486" si="2994">A2946</f>
        <v>2025</v>
      </c>
      <c r="B3486" t="str">
        <f t="shared" si="2994"/>
        <v>RFM</v>
      </c>
      <c r="C3486">
        <f t="shared" si="2994"/>
        <v>0</v>
      </c>
      <c r="D3486">
        <f>IFERROR(VLOOKUP(C3486,'Enheter, modell og år'!$A$2:$B$31,2,FALSE),0)</f>
        <v>0</v>
      </c>
      <c r="E3486" t="str">
        <f>'Liste detaljert wide'!$J$1</f>
        <v>Avlagte doktorgrader</v>
      </c>
      <c r="F3486" t="str">
        <f t="shared" si="2967"/>
        <v>2025RFM0Avlagte doktorgrader</v>
      </c>
      <c r="G3486" s="3">
        <f>'Liste detaljert wide'!J246</f>
        <v>0</v>
      </c>
      <c r="H3486" t="str">
        <f>VLOOKUP(E3486,Def!$B$2:$C$15,2,FALSE)</f>
        <v>Forskningsinsentiv</v>
      </c>
      <c r="I3486" s="3">
        <f>IF(A3486='Enheter, modell og år'!$F$2-1,0,G3486-VLOOKUP(A3486-1&amp;B3486&amp;C3486&amp;E3486,$F$2:$G$7561,2,FALSE))</f>
        <v>0</v>
      </c>
      <c r="J3486" s="3">
        <f>IF(A3486='Enheter, modell og år'!$F$2-1,0,VLOOKUP(A3486-1&amp;B3486&amp;C3486&amp;E3486,$F$2:$G$7561,2,FALSE))</f>
        <v>0</v>
      </c>
    </row>
    <row r="3487" spans="1:10" x14ac:dyDescent="0.25">
      <c r="A3487">
        <f t="shared" ref="A3487:C3487" si="2995">A2947</f>
        <v>2025</v>
      </c>
      <c r="B3487" t="str">
        <f t="shared" si="2995"/>
        <v>RFM</v>
      </c>
      <c r="C3487">
        <f t="shared" si="2995"/>
        <v>0</v>
      </c>
      <c r="D3487">
        <f>IFERROR(VLOOKUP(C3487,'Enheter, modell og år'!$A$2:$B$31,2,FALSE),0)</f>
        <v>0</v>
      </c>
      <c r="E3487" t="str">
        <f>'Liste detaljert wide'!$J$1</f>
        <v>Avlagte doktorgrader</v>
      </c>
      <c r="F3487" t="str">
        <f t="shared" si="2967"/>
        <v>2025RFM0Avlagte doktorgrader</v>
      </c>
      <c r="G3487" s="3">
        <f>'Liste detaljert wide'!J247</f>
        <v>0</v>
      </c>
      <c r="H3487" t="str">
        <f>VLOOKUP(E3487,Def!$B$2:$C$15,2,FALSE)</f>
        <v>Forskningsinsentiv</v>
      </c>
      <c r="I3487" s="3">
        <f>IF(A3487='Enheter, modell og år'!$F$2-1,0,G3487-VLOOKUP(A3487-1&amp;B3487&amp;C3487&amp;E3487,$F$2:$G$7561,2,FALSE))</f>
        <v>0</v>
      </c>
      <c r="J3487" s="3">
        <f>IF(A3487='Enheter, modell og år'!$F$2-1,0,VLOOKUP(A3487-1&amp;B3487&amp;C3487&amp;E3487,$F$2:$G$7561,2,FALSE))</f>
        <v>0</v>
      </c>
    </row>
    <row r="3488" spans="1:10" x14ac:dyDescent="0.25">
      <c r="A3488">
        <f t="shared" ref="A3488:C3488" si="2996">A2948</f>
        <v>2025</v>
      </c>
      <c r="B3488" t="str">
        <f t="shared" si="2996"/>
        <v>RFM</v>
      </c>
      <c r="C3488">
        <f t="shared" si="2996"/>
        <v>0</v>
      </c>
      <c r="D3488">
        <f>IFERROR(VLOOKUP(C3488,'Enheter, modell og år'!$A$2:$B$31,2,FALSE),0)</f>
        <v>0</v>
      </c>
      <c r="E3488" t="str">
        <f>'Liste detaljert wide'!$J$1</f>
        <v>Avlagte doktorgrader</v>
      </c>
      <c r="F3488" t="str">
        <f t="shared" si="2967"/>
        <v>2025RFM0Avlagte doktorgrader</v>
      </c>
      <c r="G3488" s="3">
        <f>'Liste detaljert wide'!J248</f>
        <v>0</v>
      </c>
      <c r="H3488" t="str">
        <f>VLOOKUP(E3488,Def!$B$2:$C$15,2,FALSE)</f>
        <v>Forskningsinsentiv</v>
      </c>
      <c r="I3488" s="3">
        <f>IF(A3488='Enheter, modell og år'!$F$2-1,0,G3488-VLOOKUP(A3488-1&amp;B3488&amp;C3488&amp;E3488,$F$2:$G$7561,2,FALSE))</f>
        <v>0</v>
      </c>
      <c r="J3488" s="3">
        <f>IF(A3488='Enheter, modell og år'!$F$2-1,0,VLOOKUP(A3488-1&amp;B3488&amp;C3488&amp;E3488,$F$2:$G$7561,2,FALSE))</f>
        <v>0</v>
      </c>
    </row>
    <row r="3489" spans="1:10" x14ac:dyDescent="0.25">
      <c r="A3489">
        <f t="shared" ref="A3489:C3489" si="2997">A2949</f>
        <v>2025</v>
      </c>
      <c r="B3489" t="str">
        <f t="shared" si="2997"/>
        <v>RFM</v>
      </c>
      <c r="C3489">
        <f t="shared" si="2997"/>
        <v>0</v>
      </c>
      <c r="D3489">
        <f>IFERROR(VLOOKUP(C3489,'Enheter, modell og år'!$A$2:$B$31,2,FALSE),0)</f>
        <v>0</v>
      </c>
      <c r="E3489" t="str">
        <f>'Liste detaljert wide'!$J$1</f>
        <v>Avlagte doktorgrader</v>
      </c>
      <c r="F3489" t="str">
        <f t="shared" si="2967"/>
        <v>2025RFM0Avlagte doktorgrader</v>
      </c>
      <c r="G3489" s="3">
        <f>'Liste detaljert wide'!J249</f>
        <v>0</v>
      </c>
      <c r="H3489" t="str">
        <f>VLOOKUP(E3489,Def!$B$2:$C$15,2,FALSE)</f>
        <v>Forskningsinsentiv</v>
      </c>
      <c r="I3489" s="3">
        <f>IF(A3489='Enheter, modell og år'!$F$2-1,0,G3489-VLOOKUP(A3489-1&amp;B3489&amp;C3489&amp;E3489,$F$2:$G$7561,2,FALSE))</f>
        <v>0</v>
      </c>
      <c r="J3489" s="3">
        <f>IF(A3489='Enheter, modell og år'!$F$2-1,0,VLOOKUP(A3489-1&amp;B3489&amp;C3489&amp;E3489,$F$2:$G$7561,2,FALSE))</f>
        <v>0</v>
      </c>
    </row>
    <row r="3490" spans="1:10" x14ac:dyDescent="0.25">
      <c r="A3490">
        <f t="shared" ref="A3490:C3490" si="2998">A2950</f>
        <v>2025</v>
      </c>
      <c r="B3490" t="str">
        <f t="shared" si="2998"/>
        <v>RFM</v>
      </c>
      <c r="C3490">
        <f t="shared" si="2998"/>
        <v>0</v>
      </c>
      <c r="D3490">
        <f>IFERROR(VLOOKUP(C3490,'Enheter, modell og år'!$A$2:$B$31,2,FALSE),0)</f>
        <v>0</v>
      </c>
      <c r="E3490" t="str">
        <f>'Liste detaljert wide'!$J$1</f>
        <v>Avlagte doktorgrader</v>
      </c>
      <c r="F3490" t="str">
        <f t="shared" si="2967"/>
        <v>2025RFM0Avlagte doktorgrader</v>
      </c>
      <c r="G3490" s="3">
        <f>'Liste detaljert wide'!J250</f>
        <v>0</v>
      </c>
      <c r="H3490" t="str">
        <f>VLOOKUP(E3490,Def!$B$2:$C$15,2,FALSE)</f>
        <v>Forskningsinsentiv</v>
      </c>
      <c r="I3490" s="3">
        <f>IF(A3490='Enheter, modell og år'!$F$2-1,0,G3490-VLOOKUP(A3490-1&amp;B3490&amp;C3490&amp;E3490,$F$2:$G$7561,2,FALSE))</f>
        <v>0</v>
      </c>
      <c r="J3490" s="3">
        <f>IF(A3490='Enheter, modell og år'!$F$2-1,0,VLOOKUP(A3490-1&amp;B3490&amp;C3490&amp;E3490,$F$2:$G$7561,2,FALSE))</f>
        <v>0</v>
      </c>
    </row>
    <row r="3491" spans="1:10" x14ac:dyDescent="0.25">
      <c r="A3491">
        <f t="shared" ref="A3491:C3491" si="2999">A2951</f>
        <v>2025</v>
      </c>
      <c r="B3491" t="str">
        <f t="shared" si="2999"/>
        <v>RFM</v>
      </c>
      <c r="C3491">
        <f t="shared" si="2999"/>
        <v>0</v>
      </c>
      <c r="D3491">
        <f>IFERROR(VLOOKUP(C3491,'Enheter, modell og år'!$A$2:$B$31,2,FALSE),0)</f>
        <v>0</v>
      </c>
      <c r="E3491" t="str">
        <f>'Liste detaljert wide'!$J$1</f>
        <v>Avlagte doktorgrader</v>
      </c>
      <c r="F3491" t="str">
        <f t="shared" si="2967"/>
        <v>2025RFM0Avlagte doktorgrader</v>
      </c>
      <c r="G3491" s="3">
        <f>'Liste detaljert wide'!J251</f>
        <v>0</v>
      </c>
      <c r="H3491" t="str">
        <f>VLOOKUP(E3491,Def!$B$2:$C$15,2,FALSE)</f>
        <v>Forskningsinsentiv</v>
      </c>
      <c r="I3491" s="3">
        <f>IF(A3491='Enheter, modell og år'!$F$2-1,0,G3491-VLOOKUP(A3491-1&amp;B3491&amp;C3491&amp;E3491,$F$2:$G$7561,2,FALSE))</f>
        <v>0</v>
      </c>
      <c r="J3491" s="3">
        <f>IF(A3491='Enheter, modell og år'!$F$2-1,0,VLOOKUP(A3491-1&amp;B3491&amp;C3491&amp;E3491,$F$2:$G$7561,2,FALSE))</f>
        <v>0</v>
      </c>
    </row>
    <row r="3492" spans="1:10" x14ac:dyDescent="0.25">
      <c r="A3492">
        <f t="shared" ref="A3492:C3492" si="3000">A2952</f>
        <v>2025</v>
      </c>
      <c r="B3492" t="str">
        <f t="shared" si="3000"/>
        <v>RFM</v>
      </c>
      <c r="C3492">
        <f t="shared" si="3000"/>
        <v>0</v>
      </c>
      <c r="D3492">
        <f>IFERROR(VLOOKUP(C3492,'Enheter, modell og år'!$A$2:$B$31,2,FALSE),0)</f>
        <v>0</v>
      </c>
      <c r="E3492" t="str">
        <f>'Liste detaljert wide'!$J$1</f>
        <v>Avlagte doktorgrader</v>
      </c>
      <c r="F3492" t="str">
        <f t="shared" si="2967"/>
        <v>2025RFM0Avlagte doktorgrader</v>
      </c>
      <c r="G3492" s="3">
        <f>'Liste detaljert wide'!J252</f>
        <v>0</v>
      </c>
      <c r="H3492" t="str">
        <f>VLOOKUP(E3492,Def!$B$2:$C$15,2,FALSE)</f>
        <v>Forskningsinsentiv</v>
      </c>
      <c r="I3492" s="3">
        <f>IF(A3492='Enheter, modell og år'!$F$2-1,0,G3492-VLOOKUP(A3492-1&amp;B3492&amp;C3492&amp;E3492,$F$2:$G$7561,2,FALSE))</f>
        <v>0</v>
      </c>
      <c r="J3492" s="3">
        <f>IF(A3492='Enheter, modell og år'!$F$2-1,0,VLOOKUP(A3492-1&amp;B3492&amp;C3492&amp;E3492,$F$2:$G$7561,2,FALSE))</f>
        <v>0</v>
      </c>
    </row>
    <row r="3493" spans="1:10" x14ac:dyDescent="0.25">
      <c r="A3493">
        <f t="shared" ref="A3493:C3493" si="3001">A2953</f>
        <v>2025</v>
      </c>
      <c r="B3493" t="str">
        <f t="shared" si="3001"/>
        <v>RFM</v>
      </c>
      <c r="C3493">
        <f t="shared" si="3001"/>
        <v>0</v>
      </c>
      <c r="D3493">
        <f>IFERROR(VLOOKUP(C3493,'Enheter, modell og år'!$A$2:$B$31,2,FALSE),0)</f>
        <v>0</v>
      </c>
      <c r="E3493" t="str">
        <f>'Liste detaljert wide'!$J$1</f>
        <v>Avlagte doktorgrader</v>
      </c>
      <c r="F3493" t="str">
        <f t="shared" si="2967"/>
        <v>2025RFM0Avlagte doktorgrader</v>
      </c>
      <c r="G3493" s="3">
        <f>'Liste detaljert wide'!J253</f>
        <v>0</v>
      </c>
      <c r="H3493" t="str">
        <f>VLOOKUP(E3493,Def!$B$2:$C$15,2,FALSE)</f>
        <v>Forskningsinsentiv</v>
      </c>
      <c r="I3493" s="3">
        <f>IF(A3493='Enheter, modell og år'!$F$2-1,0,G3493-VLOOKUP(A3493-1&amp;B3493&amp;C3493&amp;E3493,$F$2:$G$7561,2,FALSE))</f>
        <v>0</v>
      </c>
      <c r="J3493" s="3">
        <f>IF(A3493='Enheter, modell og år'!$F$2-1,0,VLOOKUP(A3493-1&amp;B3493&amp;C3493&amp;E3493,$F$2:$G$7561,2,FALSE))</f>
        <v>0</v>
      </c>
    </row>
    <row r="3494" spans="1:10" x14ac:dyDescent="0.25">
      <c r="A3494">
        <f t="shared" ref="A3494:C3494" si="3002">A2954</f>
        <v>2025</v>
      </c>
      <c r="B3494" t="str">
        <f t="shared" si="3002"/>
        <v>RFM</v>
      </c>
      <c r="C3494">
        <f t="shared" si="3002"/>
        <v>0</v>
      </c>
      <c r="D3494">
        <f>IFERROR(VLOOKUP(C3494,'Enheter, modell og år'!$A$2:$B$31,2,FALSE),0)</f>
        <v>0</v>
      </c>
      <c r="E3494" t="str">
        <f>'Liste detaljert wide'!$J$1</f>
        <v>Avlagte doktorgrader</v>
      </c>
      <c r="F3494" t="str">
        <f t="shared" si="2967"/>
        <v>2025RFM0Avlagte doktorgrader</v>
      </c>
      <c r="G3494" s="3">
        <f>'Liste detaljert wide'!J254</f>
        <v>0</v>
      </c>
      <c r="H3494" t="str">
        <f>VLOOKUP(E3494,Def!$B$2:$C$15,2,FALSE)</f>
        <v>Forskningsinsentiv</v>
      </c>
      <c r="I3494" s="3">
        <f>IF(A3494='Enheter, modell og år'!$F$2-1,0,G3494-VLOOKUP(A3494-1&amp;B3494&amp;C3494&amp;E3494,$F$2:$G$7561,2,FALSE))</f>
        <v>0</v>
      </c>
      <c r="J3494" s="3">
        <f>IF(A3494='Enheter, modell og år'!$F$2-1,0,VLOOKUP(A3494-1&amp;B3494&amp;C3494&amp;E3494,$F$2:$G$7561,2,FALSE))</f>
        <v>0</v>
      </c>
    </row>
    <row r="3495" spans="1:10" x14ac:dyDescent="0.25">
      <c r="A3495">
        <f t="shared" ref="A3495:C3495" si="3003">A2955</f>
        <v>2025</v>
      </c>
      <c r="B3495" t="str">
        <f t="shared" si="3003"/>
        <v>RFM</v>
      </c>
      <c r="C3495">
        <f t="shared" si="3003"/>
        <v>0</v>
      </c>
      <c r="D3495">
        <f>IFERROR(VLOOKUP(C3495,'Enheter, modell og år'!$A$2:$B$31,2,FALSE),0)</f>
        <v>0</v>
      </c>
      <c r="E3495" t="str">
        <f>'Liste detaljert wide'!$J$1</f>
        <v>Avlagte doktorgrader</v>
      </c>
      <c r="F3495" t="str">
        <f t="shared" si="2967"/>
        <v>2025RFM0Avlagte doktorgrader</v>
      </c>
      <c r="G3495" s="3">
        <f>'Liste detaljert wide'!J255</f>
        <v>0</v>
      </c>
      <c r="H3495" t="str">
        <f>VLOOKUP(E3495,Def!$B$2:$C$15,2,FALSE)</f>
        <v>Forskningsinsentiv</v>
      </c>
      <c r="I3495" s="3">
        <f>IF(A3495='Enheter, modell og år'!$F$2-1,0,G3495-VLOOKUP(A3495-1&amp;B3495&amp;C3495&amp;E3495,$F$2:$G$7561,2,FALSE))</f>
        <v>0</v>
      </c>
      <c r="J3495" s="3">
        <f>IF(A3495='Enheter, modell og år'!$F$2-1,0,VLOOKUP(A3495-1&amp;B3495&amp;C3495&amp;E3495,$F$2:$G$7561,2,FALSE))</f>
        <v>0</v>
      </c>
    </row>
    <row r="3496" spans="1:10" x14ac:dyDescent="0.25">
      <c r="A3496">
        <f t="shared" ref="A3496:C3496" si="3004">A2956</f>
        <v>2025</v>
      </c>
      <c r="B3496" t="str">
        <f t="shared" si="3004"/>
        <v>RFM</v>
      </c>
      <c r="C3496">
        <f t="shared" si="3004"/>
        <v>0</v>
      </c>
      <c r="D3496">
        <f>IFERROR(VLOOKUP(C3496,'Enheter, modell og år'!$A$2:$B$31,2,FALSE),0)</f>
        <v>0</v>
      </c>
      <c r="E3496" t="str">
        <f>'Liste detaljert wide'!$J$1</f>
        <v>Avlagte doktorgrader</v>
      </c>
      <c r="F3496" t="str">
        <f t="shared" si="2967"/>
        <v>2025RFM0Avlagte doktorgrader</v>
      </c>
      <c r="G3496" s="3">
        <f>'Liste detaljert wide'!J256</f>
        <v>0</v>
      </c>
      <c r="H3496" t="str">
        <f>VLOOKUP(E3496,Def!$B$2:$C$15,2,FALSE)</f>
        <v>Forskningsinsentiv</v>
      </c>
      <c r="I3496" s="3">
        <f>IF(A3496='Enheter, modell og år'!$F$2-1,0,G3496-VLOOKUP(A3496-1&amp;B3496&amp;C3496&amp;E3496,$F$2:$G$7561,2,FALSE))</f>
        <v>0</v>
      </c>
      <c r="J3496" s="3">
        <f>IF(A3496='Enheter, modell og år'!$F$2-1,0,VLOOKUP(A3496-1&amp;B3496&amp;C3496&amp;E3496,$F$2:$G$7561,2,FALSE))</f>
        <v>0</v>
      </c>
    </row>
    <row r="3497" spans="1:10" x14ac:dyDescent="0.25">
      <c r="A3497">
        <f t="shared" ref="A3497:C3497" si="3005">A2957</f>
        <v>2025</v>
      </c>
      <c r="B3497" t="str">
        <f t="shared" si="3005"/>
        <v>RFM</v>
      </c>
      <c r="C3497">
        <f t="shared" si="3005"/>
        <v>0</v>
      </c>
      <c r="D3497">
        <f>IFERROR(VLOOKUP(C3497,'Enheter, modell og år'!$A$2:$B$31,2,FALSE),0)</f>
        <v>0</v>
      </c>
      <c r="E3497" t="str">
        <f>'Liste detaljert wide'!$J$1</f>
        <v>Avlagte doktorgrader</v>
      </c>
      <c r="F3497" t="str">
        <f t="shared" si="2967"/>
        <v>2025RFM0Avlagte doktorgrader</v>
      </c>
      <c r="G3497" s="3">
        <f>'Liste detaljert wide'!J257</f>
        <v>0</v>
      </c>
      <c r="H3497" t="str">
        <f>VLOOKUP(E3497,Def!$B$2:$C$15,2,FALSE)</f>
        <v>Forskningsinsentiv</v>
      </c>
      <c r="I3497" s="3">
        <f>IF(A3497='Enheter, modell og år'!$F$2-1,0,G3497-VLOOKUP(A3497-1&amp;B3497&amp;C3497&amp;E3497,$F$2:$G$7561,2,FALSE))</f>
        <v>0</v>
      </c>
      <c r="J3497" s="3">
        <f>IF(A3497='Enheter, modell og år'!$F$2-1,0,VLOOKUP(A3497-1&amp;B3497&amp;C3497&amp;E3497,$F$2:$G$7561,2,FALSE))</f>
        <v>0</v>
      </c>
    </row>
    <row r="3498" spans="1:10" x14ac:dyDescent="0.25">
      <c r="A3498">
        <f t="shared" ref="A3498:C3498" si="3006">A2958</f>
        <v>2025</v>
      </c>
      <c r="B3498" t="str">
        <f t="shared" si="3006"/>
        <v>RFM</v>
      </c>
      <c r="C3498">
        <f t="shared" si="3006"/>
        <v>0</v>
      </c>
      <c r="D3498">
        <f>IFERROR(VLOOKUP(C3498,'Enheter, modell og år'!$A$2:$B$31,2,FALSE),0)</f>
        <v>0</v>
      </c>
      <c r="E3498" t="str">
        <f>'Liste detaljert wide'!$J$1</f>
        <v>Avlagte doktorgrader</v>
      </c>
      <c r="F3498" t="str">
        <f t="shared" si="2967"/>
        <v>2025RFM0Avlagte doktorgrader</v>
      </c>
      <c r="G3498" s="3">
        <f>'Liste detaljert wide'!J258</f>
        <v>0</v>
      </c>
      <c r="H3498" t="str">
        <f>VLOOKUP(E3498,Def!$B$2:$C$15,2,FALSE)</f>
        <v>Forskningsinsentiv</v>
      </c>
      <c r="I3498" s="3">
        <f>IF(A3498='Enheter, modell og år'!$F$2-1,0,G3498-VLOOKUP(A3498-1&amp;B3498&amp;C3498&amp;E3498,$F$2:$G$7561,2,FALSE))</f>
        <v>0</v>
      </c>
      <c r="J3498" s="3">
        <f>IF(A3498='Enheter, modell og år'!$F$2-1,0,VLOOKUP(A3498-1&amp;B3498&amp;C3498&amp;E3498,$F$2:$G$7561,2,FALSE))</f>
        <v>0</v>
      </c>
    </row>
    <row r="3499" spans="1:10" x14ac:dyDescent="0.25">
      <c r="A3499">
        <f t="shared" ref="A3499:C3499" si="3007">A2959</f>
        <v>2025</v>
      </c>
      <c r="B3499" t="str">
        <f t="shared" si="3007"/>
        <v>RFM</v>
      </c>
      <c r="C3499">
        <f t="shared" si="3007"/>
        <v>0</v>
      </c>
      <c r="D3499">
        <f>IFERROR(VLOOKUP(C3499,'Enheter, modell og år'!$A$2:$B$31,2,FALSE),0)</f>
        <v>0</v>
      </c>
      <c r="E3499" t="str">
        <f>'Liste detaljert wide'!$J$1</f>
        <v>Avlagte doktorgrader</v>
      </c>
      <c r="F3499" t="str">
        <f t="shared" si="2967"/>
        <v>2025RFM0Avlagte doktorgrader</v>
      </c>
      <c r="G3499" s="3">
        <f>'Liste detaljert wide'!J259</f>
        <v>0</v>
      </c>
      <c r="H3499" t="str">
        <f>VLOOKUP(E3499,Def!$B$2:$C$15,2,FALSE)</f>
        <v>Forskningsinsentiv</v>
      </c>
      <c r="I3499" s="3">
        <f>IF(A3499='Enheter, modell og år'!$F$2-1,0,G3499-VLOOKUP(A3499-1&amp;B3499&amp;C3499&amp;E3499,$F$2:$G$7561,2,FALSE))</f>
        <v>0</v>
      </c>
      <c r="J3499" s="3">
        <f>IF(A3499='Enheter, modell og år'!$F$2-1,0,VLOOKUP(A3499-1&amp;B3499&amp;C3499&amp;E3499,$F$2:$G$7561,2,FALSE))</f>
        <v>0</v>
      </c>
    </row>
    <row r="3500" spans="1:10" x14ac:dyDescent="0.25">
      <c r="A3500">
        <f t="shared" ref="A3500:C3500" si="3008">A2960</f>
        <v>2025</v>
      </c>
      <c r="B3500" t="str">
        <f t="shared" si="3008"/>
        <v>RFM</v>
      </c>
      <c r="C3500">
        <f t="shared" si="3008"/>
        <v>0</v>
      </c>
      <c r="D3500">
        <f>IFERROR(VLOOKUP(C3500,'Enheter, modell og år'!$A$2:$B$31,2,FALSE),0)</f>
        <v>0</v>
      </c>
      <c r="E3500" t="str">
        <f>'Liste detaljert wide'!$J$1</f>
        <v>Avlagte doktorgrader</v>
      </c>
      <c r="F3500" t="str">
        <f t="shared" si="2967"/>
        <v>2025RFM0Avlagte doktorgrader</v>
      </c>
      <c r="G3500" s="3">
        <f>'Liste detaljert wide'!J260</f>
        <v>0</v>
      </c>
      <c r="H3500" t="str">
        <f>VLOOKUP(E3500,Def!$B$2:$C$15,2,FALSE)</f>
        <v>Forskningsinsentiv</v>
      </c>
      <c r="I3500" s="3">
        <f>IF(A3500='Enheter, modell og år'!$F$2-1,0,G3500-VLOOKUP(A3500-1&amp;B3500&amp;C3500&amp;E3500,$F$2:$G$7561,2,FALSE))</f>
        <v>0</v>
      </c>
      <c r="J3500" s="3">
        <f>IF(A3500='Enheter, modell og år'!$F$2-1,0,VLOOKUP(A3500-1&amp;B3500&amp;C3500&amp;E3500,$F$2:$G$7561,2,FALSE))</f>
        <v>0</v>
      </c>
    </row>
    <row r="3501" spans="1:10" x14ac:dyDescent="0.25">
      <c r="A3501">
        <f t="shared" ref="A3501:C3501" si="3009">A2961</f>
        <v>2025</v>
      </c>
      <c r="B3501" t="str">
        <f t="shared" si="3009"/>
        <v>RFM</v>
      </c>
      <c r="C3501">
        <f t="shared" si="3009"/>
        <v>0</v>
      </c>
      <c r="D3501">
        <f>IFERROR(VLOOKUP(C3501,'Enheter, modell og år'!$A$2:$B$31,2,FALSE),0)</f>
        <v>0</v>
      </c>
      <c r="E3501" t="str">
        <f>'Liste detaljert wide'!$J$1</f>
        <v>Avlagte doktorgrader</v>
      </c>
      <c r="F3501" t="str">
        <f t="shared" si="2967"/>
        <v>2025RFM0Avlagte doktorgrader</v>
      </c>
      <c r="G3501" s="3">
        <f>'Liste detaljert wide'!J261</f>
        <v>0</v>
      </c>
      <c r="H3501" t="str">
        <f>VLOOKUP(E3501,Def!$B$2:$C$15,2,FALSE)</f>
        <v>Forskningsinsentiv</v>
      </c>
      <c r="I3501" s="3">
        <f>IF(A3501='Enheter, modell og år'!$F$2-1,0,G3501-VLOOKUP(A3501-1&amp;B3501&amp;C3501&amp;E3501,$F$2:$G$7561,2,FALSE))</f>
        <v>0</v>
      </c>
      <c r="J3501" s="3">
        <f>IF(A3501='Enheter, modell og år'!$F$2-1,0,VLOOKUP(A3501-1&amp;B3501&amp;C3501&amp;E3501,$F$2:$G$7561,2,FALSE))</f>
        <v>0</v>
      </c>
    </row>
    <row r="3502" spans="1:10" x14ac:dyDescent="0.25">
      <c r="A3502">
        <f t="shared" ref="A3502:C3502" si="3010">A2962</f>
        <v>2025</v>
      </c>
      <c r="B3502" t="str">
        <f t="shared" si="3010"/>
        <v>RFM</v>
      </c>
      <c r="C3502">
        <f t="shared" si="3010"/>
        <v>0</v>
      </c>
      <c r="D3502">
        <f>IFERROR(VLOOKUP(C3502,'Enheter, modell og år'!$A$2:$B$31,2,FALSE),0)</f>
        <v>0</v>
      </c>
      <c r="E3502" t="str">
        <f>'Liste detaljert wide'!$J$1</f>
        <v>Avlagte doktorgrader</v>
      </c>
      <c r="F3502" t="str">
        <f t="shared" si="2967"/>
        <v>2025RFM0Avlagte doktorgrader</v>
      </c>
      <c r="G3502" s="3">
        <f>'Liste detaljert wide'!J262</f>
        <v>0</v>
      </c>
      <c r="H3502" t="str">
        <f>VLOOKUP(E3502,Def!$B$2:$C$15,2,FALSE)</f>
        <v>Forskningsinsentiv</v>
      </c>
      <c r="I3502" s="3">
        <f>IF(A3502='Enheter, modell og år'!$F$2-1,0,G3502-VLOOKUP(A3502-1&amp;B3502&amp;C3502&amp;E3502,$F$2:$G$7561,2,FALSE))</f>
        <v>0</v>
      </c>
      <c r="J3502" s="3">
        <f>IF(A3502='Enheter, modell og år'!$F$2-1,0,VLOOKUP(A3502-1&amp;B3502&amp;C3502&amp;E3502,$F$2:$G$7561,2,FALSE))</f>
        <v>0</v>
      </c>
    </row>
    <row r="3503" spans="1:10" x14ac:dyDescent="0.25">
      <c r="A3503">
        <f t="shared" ref="A3503:C3503" si="3011">A2963</f>
        <v>2025</v>
      </c>
      <c r="B3503" t="str">
        <f t="shared" si="3011"/>
        <v>RFM</v>
      </c>
      <c r="C3503">
        <f t="shared" si="3011"/>
        <v>0</v>
      </c>
      <c r="D3503">
        <f>IFERROR(VLOOKUP(C3503,'Enheter, modell og år'!$A$2:$B$31,2,FALSE),0)</f>
        <v>0</v>
      </c>
      <c r="E3503" t="str">
        <f>'Liste detaljert wide'!$J$1</f>
        <v>Avlagte doktorgrader</v>
      </c>
      <c r="F3503" t="str">
        <f t="shared" si="2967"/>
        <v>2025RFM0Avlagte doktorgrader</v>
      </c>
      <c r="G3503" s="3">
        <f>'Liste detaljert wide'!J263</f>
        <v>0</v>
      </c>
      <c r="H3503" t="str">
        <f>VLOOKUP(E3503,Def!$B$2:$C$15,2,FALSE)</f>
        <v>Forskningsinsentiv</v>
      </c>
      <c r="I3503" s="3">
        <f>IF(A3503='Enheter, modell og år'!$F$2-1,0,G3503-VLOOKUP(A3503-1&amp;B3503&amp;C3503&amp;E3503,$F$2:$G$7561,2,FALSE))</f>
        <v>0</v>
      </c>
      <c r="J3503" s="3">
        <f>IF(A3503='Enheter, modell og år'!$F$2-1,0,VLOOKUP(A3503-1&amp;B3503&amp;C3503&amp;E3503,$F$2:$G$7561,2,FALSE))</f>
        <v>0</v>
      </c>
    </row>
    <row r="3504" spans="1:10" x14ac:dyDescent="0.25">
      <c r="A3504">
        <f t="shared" ref="A3504:C3504" si="3012">A2964</f>
        <v>2025</v>
      </c>
      <c r="B3504" t="str">
        <f t="shared" si="3012"/>
        <v>RFM</v>
      </c>
      <c r="C3504">
        <f t="shared" si="3012"/>
        <v>0</v>
      </c>
      <c r="D3504">
        <f>IFERROR(VLOOKUP(C3504,'Enheter, modell og år'!$A$2:$B$31,2,FALSE),0)</f>
        <v>0</v>
      </c>
      <c r="E3504" t="str">
        <f>'Liste detaljert wide'!$J$1</f>
        <v>Avlagte doktorgrader</v>
      </c>
      <c r="F3504" t="str">
        <f t="shared" si="2967"/>
        <v>2025RFM0Avlagte doktorgrader</v>
      </c>
      <c r="G3504" s="3">
        <f>'Liste detaljert wide'!J264</f>
        <v>0</v>
      </c>
      <c r="H3504" t="str">
        <f>VLOOKUP(E3504,Def!$B$2:$C$15,2,FALSE)</f>
        <v>Forskningsinsentiv</v>
      </c>
      <c r="I3504" s="3">
        <f>IF(A3504='Enheter, modell og år'!$F$2-1,0,G3504-VLOOKUP(A3504-1&amp;B3504&amp;C3504&amp;E3504,$F$2:$G$7561,2,FALSE))</f>
        <v>0</v>
      </c>
      <c r="J3504" s="3">
        <f>IF(A3504='Enheter, modell og år'!$F$2-1,0,VLOOKUP(A3504-1&amp;B3504&amp;C3504&amp;E3504,$F$2:$G$7561,2,FALSE))</f>
        <v>0</v>
      </c>
    </row>
    <row r="3505" spans="1:10" x14ac:dyDescent="0.25">
      <c r="A3505">
        <f t="shared" ref="A3505:C3505" si="3013">A2965</f>
        <v>2025</v>
      </c>
      <c r="B3505" t="str">
        <f t="shared" si="3013"/>
        <v>RFM</v>
      </c>
      <c r="C3505">
        <f t="shared" si="3013"/>
        <v>0</v>
      </c>
      <c r="D3505">
        <f>IFERROR(VLOOKUP(C3505,'Enheter, modell og år'!$A$2:$B$31,2,FALSE),0)</f>
        <v>0</v>
      </c>
      <c r="E3505" t="str">
        <f>'Liste detaljert wide'!$J$1</f>
        <v>Avlagte doktorgrader</v>
      </c>
      <c r="F3505" t="str">
        <f t="shared" si="2967"/>
        <v>2025RFM0Avlagte doktorgrader</v>
      </c>
      <c r="G3505" s="3">
        <f>'Liste detaljert wide'!J265</f>
        <v>0</v>
      </c>
      <c r="H3505" t="str">
        <f>VLOOKUP(E3505,Def!$B$2:$C$15,2,FALSE)</f>
        <v>Forskningsinsentiv</v>
      </c>
      <c r="I3505" s="3">
        <f>IF(A3505='Enheter, modell og år'!$F$2-1,0,G3505-VLOOKUP(A3505-1&amp;B3505&amp;C3505&amp;E3505,$F$2:$G$7561,2,FALSE))</f>
        <v>0</v>
      </c>
      <c r="J3505" s="3">
        <f>IF(A3505='Enheter, modell og år'!$F$2-1,0,VLOOKUP(A3505-1&amp;B3505&amp;C3505&amp;E3505,$F$2:$G$7561,2,FALSE))</f>
        <v>0</v>
      </c>
    </row>
    <row r="3506" spans="1:10" x14ac:dyDescent="0.25">
      <c r="A3506">
        <f t="shared" ref="A3506:C3506" si="3014">A2966</f>
        <v>2025</v>
      </c>
      <c r="B3506" t="str">
        <f t="shared" si="3014"/>
        <v>RFM</v>
      </c>
      <c r="C3506">
        <f t="shared" si="3014"/>
        <v>0</v>
      </c>
      <c r="D3506">
        <f>IFERROR(VLOOKUP(C3506,'Enheter, modell og år'!$A$2:$B$31,2,FALSE),0)</f>
        <v>0</v>
      </c>
      <c r="E3506" t="str">
        <f>'Liste detaljert wide'!$J$1</f>
        <v>Avlagte doktorgrader</v>
      </c>
      <c r="F3506" t="str">
        <f t="shared" si="2967"/>
        <v>2025RFM0Avlagte doktorgrader</v>
      </c>
      <c r="G3506" s="3">
        <f>'Liste detaljert wide'!J266</f>
        <v>0</v>
      </c>
      <c r="H3506" t="str">
        <f>VLOOKUP(E3506,Def!$B$2:$C$15,2,FALSE)</f>
        <v>Forskningsinsentiv</v>
      </c>
      <c r="I3506" s="3">
        <f>IF(A3506='Enheter, modell og år'!$F$2-1,0,G3506-VLOOKUP(A3506-1&amp;B3506&amp;C3506&amp;E3506,$F$2:$G$7561,2,FALSE))</f>
        <v>0</v>
      </c>
      <c r="J3506" s="3">
        <f>IF(A3506='Enheter, modell og år'!$F$2-1,0,VLOOKUP(A3506-1&amp;B3506&amp;C3506&amp;E3506,$F$2:$G$7561,2,FALSE))</f>
        <v>0</v>
      </c>
    </row>
    <row r="3507" spans="1:10" x14ac:dyDescent="0.25">
      <c r="A3507">
        <f t="shared" ref="A3507:C3507" si="3015">A2967</f>
        <v>2025</v>
      </c>
      <c r="B3507" t="str">
        <f t="shared" si="3015"/>
        <v>RFM</v>
      </c>
      <c r="C3507">
        <f t="shared" si="3015"/>
        <v>0</v>
      </c>
      <c r="D3507">
        <f>IFERROR(VLOOKUP(C3507,'Enheter, modell og år'!$A$2:$B$31,2,FALSE),0)</f>
        <v>0</v>
      </c>
      <c r="E3507" t="str">
        <f>'Liste detaljert wide'!$J$1</f>
        <v>Avlagte doktorgrader</v>
      </c>
      <c r="F3507" t="str">
        <f t="shared" si="2967"/>
        <v>2025RFM0Avlagte doktorgrader</v>
      </c>
      <c r="G3507" s="3">
        <f>'Liste detaljert wide'!J267</f>
        <v>0</v>
      </c>
      <c r="H3507" t="str">
        <f>VLOOKUP(E3507,Def!$B$2:$C$15,2,FALSE)</f>
        <v>Forskningsinsentiv</v>
      </c>
      <c r="I3507" s="3">
        <f>IF(A3507='Enheter, modell og år'!$F$2-1,0,G3507-VLOOKUP(A3507-1&amp;B3507&amp;C3507&amp;E3507,$F$2:$G$7561,2,FALSE))</f>
        <v>0</v>
      </c>
      <c r="J3507" s="3">
        <f>IF(A3507='Enheter, modell og år'!$F$2-1,0,VLOOKUP(A3507-1&amp;B3507&amp;C3507&amp;E3507,$F$2:$G$7561,2,FALSE))</f>
        <v>0</v>
      </c>
    </row>
    <row r="3508" spans="1:10" x14ac:dyDescent="0.25">
      <c r="A3508">
        <f t="shared" ref="A3508:C3508" si="3016">A2968</f>
        <v>2025</v>
      </c>
      <c r="B3508" t="str">
        <f t="shared" si="3016"/>
        <v>RFM</v>
      </c>
      <c r="C3508">
        <f t="shared" si="3016"/>
        <v>0</v>
      </c>
      <c r="D3508">
        <f>IFERROR(VLOOKUP(C3508,'Enheter, modell og år'!$A$2:$B$31,2,FALSE),0)</f>
        <v>0</v>
      </c>
      <c r="E3508" t="str">
        <f>'Liste detaljert wide'!$J$1</f>
        <v>Avlagte doktorgrader</v>
      </c>
      <c r="F3508" t="str">
        <f t="shared" si="2967"/>
        <v>2025RFM0Avlagte doktorgrader</v>
      </c>
      <c r="G3508" s="3">
        <f>'Liste detaljert wide'!J268</f>
        <v>0</v>
      </c>
      <c r="H3508" t="str">
        <f>VLOOKUP(E3508,Def!$B$2:$C$15,2,FALSE)</f>
        <v>Forskningsinsentiv</v>
      </c>
      <c r="I3508" s="3">
        <f>IF(A3508='Enheter, modell og år'!$F$2-1,0,G3508-VLOOKUP(A3508-1&amp;B3508&amp;C3508&amp;E3508,$F$2:$G$7561,2,FALSE))</f>
        <v>0</v>
      </c>
      <c r="J3508" s="3">
        <f>IF(A3508='Enheter, modell og år'!$F$2-1,0,VLOOKUP(A3508-1&amp;B3508&amp;C3508&amp;E3508,$F$2:$G$7561,2,FALSE))</f>
        <v>0</v>
      </c>
    </row>
    <row r="3509" spans="1:10" x14ac:dyDescent="0.25">
      <c r="A3509">
        <f t="shared" ref="A3509:C3509" si="3017">A2969</f>
        <v>2025</v>
      </c>
      <c r="B3509" t="str">
        <f t="shared" si="3017"/>
        <v>RFM</v>
      </c>
      <c r="C3509">
        <f t="shared" si="3017"/>
        <v>0</v>
      </c>
      <c r="D3509">
        <f>IFERROR(VLOOKUP(C3509,'Enheter, modell og år'!$A$2:$B$31,2,FALSE),0)</f>
        <v>0</v>
      </c>
      <c r="E3509" t="str">
        <f>'Liste detaljert wide'!$J$1</f>
        <v>Avlagte doktorgrader</v>
      </c>
      <c r="F3509" t="str">
        <f t="shared" si="2967"/>
        <v>2025RFM0Avlagte doktorgrader</v>
      </c>
      <c r="G3509" s="3">
        <f>'Liste detaljert wide'!J269</f>
        <v>0</v>
      </c>
      <c r="H3509" t="str">
        <f>VLOOKUP(E3509,Def!$B$2:$C$15,2,FALSE)</f>
        <v>Forskningsinsentiv</v>
      </c>
      <c r="I3509" s="3">
        <f>IF(A3509='Enheter, modell og år'!$F$2-1,0,G3509-VLOOKUP(A3509-1&amp;B3509&amp;C3509&amp;E3509,$F$2:$G$7561,2,FALSE))</f>
        <v>0</v>
      </c>
      <c r="J3509" s="3">
        <f>IF(A3509='Enheter, modell og år'!$F$2-1,0,VLOOKUP(A3509-1&amp;B3509&amp;C3509&amp;E3509,$F$2:$G$7561,2,FALSE))</f>
        <v>0</v>
      </c>
    </row>
    <row r="3510" spans="1:10" x14ac:dyDescent="0.25">
      <c r="A3510">
        <f t="shared" ref="A3510:C3510" si="3018">A2970</f>
        <v>2025</v>
      </c>
      <c r="B3510" t="str">
        <f t="shared" si="3018"/>
        <v>RFM</v>
      </c>
      <c r="C3510">
        <f t="shared" si="3018"/>
        <v>0</v>
      </c>
      <c r="D3510">
        <f>IFERROR(VLOOKUP(C3510,'Enheter, modell og år'!$A$2:$B$31,2,FALSE),0)</f>
        <v>0</v>
      </c>
      <c r="E3510" t="str">
        <f>'Liste detaljert wide'!$J$1</f>
        <v>Avlagte doktorgrader</v>
      </c>
      <c r="F3510" t="str">
        <f t="shared" si="2967"/>
        <v>2025RFM0Avlagte doktorgrader</v>
      </c>
      <c r="G3510" s="3">
        <f>'Liste detaljert wide'!J270</f>
        <v>0</v>
      </c>
      <c r="H3510" t="str">
        <f>VLOOKUP(E3510,Def!$B$2:$C$15,2,FALSE)</f>
        <v>Forskningsinsentiv</v>
      </c>
      <c r="I3510" s="3">
        <f>IF(A3510='Enheter, modell og år'!$F$2-1,0,G3510-VLOOKUP(A3510-1&amp;B3510&amp;C3510&amp;E3510,$F$2:$G$7561,2,FALSE))</f>
        <v>0</v>
      </c>
      <c r="J3510" s="3">
        <f>IF(A3510='Enheter, modell og år'!$F$2-1,0,VLOOKUP(A3510-1&amp;B3510&amp;C3510&amp;E3510,$F$2:$G$7561,2,FALSE))</f>
        <v>0</v>
      </c>
    </row>
    <row r="3511" spans="1:10" x14ac:dyDescent="0.25">
      <c r="A3511">
        <f t="shared" ref="A3511:C3511" si="3019">A2971</f>
        <v>2025</v>
      </c>
      <c r="B3511" t="str">
        <f t="shared" si="3019"/>
        <v>RFM</v>
      </c>
      <c r="C3511">
        <f t="shared" si="3019"/>
        <v>0</v>
      </c>
      <c r="D3511">
        <f>IFERROR(VLOOKUP(C3511,'Enheter, modell og år'!$A$2:$B$31,2,FALSE),0)</f>
        <v>0</v>
      </c>
      <c r="E3511" t="str">
        <f>'Liste detaljert wide'!$J$1</f>
        <v>Avlagte doktorgrader</v>
      </c>
      <c r="F3511" t="str">
        <f t="shared" si="2967"/>
        <v>2025RFM0Avlagte doktorgrader</v>
      </c>
      <c r="G3511" s="3">
        <f>'Liste detaljert wide'!J271</f>
        <v>0</v>
      </c>
      <c r="H3511" t="str">
        <f>VLOOKUP(E3511,Def!$B$2:$C$15,2,FALSE)</f>
        <v>Forskningsinsentiv</v>
      </c>
      <c r="I3511" s="3">
        <f>IF(A3511='Enheter, modell og år'!$F$2-1,0,G3511-VLOOKUP(A3511-1&amp;B3511&amp;C3511&amp;E3511,$F$2:$G$7561,2,FALSE))</f>
        <v>0</v>
      </c>
      <c r="J3511" s="3">
        <f>IF(A3511='Enheter, modell og år'!$F$2-1,0,VLOOKUP(A3511-1&amp;B3511&amp;C3511&amp;E3511,$F$2:$G$7561,2,FALSE))</f>
        <v>0</v>
      </c>
    </row>
    <row r="3512" spans="1:10" x14ac:dyDescent="0.25">
      <c r="A3512">
        <f t="shared" ref="A3512:C3512" si="3020">A2972</f>
        <v>2017</v>
      </c>
      <c r="B3512" t="str">
        <f t="shared" si="3020"/>
        <v>VFM</v>
      </c>
      <c r="C3512">
        <f t="shared" si="3020"/>
        <v>0</v>
      </c>
      <c r="D3512">
        <f>IFERROR(VLOOKUP(C3512,'Enheter, modell og år'!$A$2:$B$31,2,FALSE),0)</f>
        <v>0</v>
      </c>
      <c r="E3512" t="str">
        <f>'Liste detaljert wide'!$J$1</f>
        <v>Avlagte doktorgrader</v>
      </c>
      <c r="F3512" t="str">
        <f t="shared" si="2967"/>
        <v>2017VFM0Avlagte doktorgrader</v>
      </c>
      <c r="G3512" s="3">
        <f>'Liste detaljert wide'!J272</f>
        <v>0</v>
      </c>
      <c r="H3512" t="str">
        <f>VLOOKUP(E3512,Def!$B$2:$C$15,2,FALSE)</f>
        <v>Forskningsinsentiv</v>
      </c>
      <c r="I3512" s="3">
        <f>IF(A3512='Enheter, modell og år'!$F$2-1,0,G3512-VLOOKUP(A3512-1&amp;B3512&amp;C3512&amp;E3512,$F$2:$G$7561,2,FALSE))</f>
        <v>0</v>
      </c>
      <c r="J3512" s="3">
        <f>IF(A3512='Enheter, modell og år'!$F$2-1,0,VLOOKUP(A3512-1&amp;B3512&amp;C3512&amp;E3512,$F$2:$G$7561,2,FALSE))</f>
        <v>0</v>
      </c>
    </row>
    <row r="3513" spans="1:10" x14ac:dyDescent="0.25">
      <c r="A3513">
        <f t="shared" ref="A3513:C3513" si="3021">A2973</f>
        <v>2017</v>
      </c>
      <c r="B3513" t="str">
        <f t="shared" si="3021"/>
        <v>VFM</v>
      </c>
      <c r="C3513">
        <f t="shared" si="3021"/>
        <v>0</v>
      </c>
      <c r="D3513">
        <f>IFERROR(VLOOKUP(C3513,'Enheter, modell og år'!$A$2:$B$31,2,FALSE),0)</f>
        <v>0</v>
      </c>
      <c r="E3513" t="str">
        <f>'Liste detaljert wide'!$J$1</f>
        <v>Avlagte doktorgrader</v>
      </c>
      <c r="F3513" t="str">
        <f t="shared" si="2967"/>
        <v>2017VFM0Avlagte doktorgrader</v>
      </c>
      <c r="G3513" s="3">
        <f>'Liste detaljert wide'!J273</f>
        <v>0</v>
      </c>
      <c r="H3513" t="str">
        <f>VLOOKUP(E3513,Def!$B$2:$C$15,2,FALSE)</f>
        <v>Forskningsinsentiv</v>
      </c>
      <c r="I3513" s="3">
        <f>IF(A3513='Enheter, modell og år'!$F$2-1,0,G3513-VLOOKUP(A3513-1&amp;B3513&amp;C3513&amp;E3513,$F$2:$G$7561,2,FALSE))</f>
        <v>0</v>
      </c>
      <c r="J3513" s="3">
        <f>IF(A3513='Enheter, modell og år'!$F$2-1,0,VLOOKUP(A3513-1&amp;B3513&amp;C3513&amp;E3513,$F$2:$G$7561,2,FALSE))</f>
        <v>0</v>
      </c>
    </row>
    <row r="3514" spans="1:10" x14ac:dyDescent="0.25">
      <c r="A3514">
        <f t="shared" ref="A3514:C3514" si="3022">A2974</f>
        <v>2017</v>
      </c>
      <c r="B3514" t="str">
        <f t="shared" si="3022"/>
        <v>VFM</v>
      </c>
      <c r="C3514">
        <f t="shared" si="3022"/>
        <v>0</v>
      </c>
      <c r="D3514">
        <f>IFERROR(VLOOKUP(C3514,'Enheter, modell og år'!$A$2:$B$31,2,FALSE),0)</f>
        <v>0</v>
      </c>
      <c r="E3514" t="str">
        <f>'Liste detaljert wide'!$J$1</f>
        <v>Avlagte doktorgrader</v>
      </c>
      <c r="F3514" t="str">
        <f t="shared" si="2967"/>
        <v>2017VFM0Avlagte doktorgrader</v>
      </c>
      <c r="G3514" s="3">
        <f>'Liste detaljert wide'!J274</f>
        <v>0</v>
      </c>
      <c r="H3514" t="str">
        <f>VLOOKUP(E3514,Def!$B$2:$C$15,2,FALSE)</f>
        <v>Forskningsinsentiv</v>
      </c>
      <c r="I3514" s="3">
        <f>IF(A3514='Enheter, modell og år'!$F$2-1,0,G3514-VLOOKUP(A3514-1&amp;B3514&amp;C3514&amp;E3514,$F$2:$G$7561,2,FALSE))</f>
        <v>0</v>
      </c>
      <c r="J3514" s="3">
        <f>IF(A3514='Enheter, modell og år'!$F$2-1,0,VLOOKUP(A3514-1&amp;B3514&amp;C3514&amp;E3514,$F$2:$G$7561,2,FALSE))</f>
        <v>0</v>
      </c>
    </row>
    <row r="3515" spans="1:10" x14ac:dyDescent="0.25">
      <c r="A3515">
        <f t="shared" ref="A3515:C3515" si="3023">A2975</f>
        <v>2017</v>
      </c>
      <c r="B3515" t="str">
        <f t="shared" si="3023"/>
        <v>VFM</v>
      </c>
      <c r="C3515">
        <f t="shared" si="3023"/>
        <v>0</v>
      </c>
      <c r="D3515">
        <f>IFERROR(VLOOKUP(C3515,'Enheter, modell og år'!$A$2:$B$31,2,FALSE),0)</f>
        <v>0</v>
      </c>
      <c r="E3515" t="str">
        <f>'Liste detaljert wide'!$J$1</f>
        <v>Avlagte doktorgrader</v>
      </c>
      <c r="F3515" t="str">
        <f t="shared" si="2967"/>
        <v>2017VFM0Avlagte doktorgrader</v>
      </c>
      <c r="G3515" s="3">
        <f>'Liste detaljert wide'!J275</f>
        <v>0</v>
      </c>
      <c r="H3515" t="str">
        <f>VLOOKUP(E3515,Def!$B$2:$C$15,2,FALSE)</f>
        <v>Forskningsinsentiv</v>
      </c>
      <c r="I3515" s="3">
        <f>IF(A3515='Enheter, modell og år'!$F$2-1,0,G3515-VLOOKUP(A3515-1&amp;B3515&amp;C3515&amp;E3515,$F$2:$G$7561,2,FALSE))</f>
        <v>0</v>
      </c>
      <c r="J3515" s="3">
        <f>IF(A3515='Enheter, modell og år'!$F$2-1,0,VLOOKUP(A3515-1&amp;B3515&amp;C3515&amp;E3515,$F$2:$G$7561,2,FALSE))</f>
        <v>0</v>
      </c>
    </row>
    <row r="3516" spans="1:10" x14ac:dyDescent="0.25">
      <c r="A3516">
        <f t="shared" ref="A3516:C3516" si="3024">A2976</f>
        <v>2017</v>
      </c>
      <c r="B3516" t="str">
        <f t="shared" si="3024"/>
        <v>VFM</v>
      </c>
      <c r="C3516">
        <f t="shared" si="3024"/>
        <v>0</v>
      </c>
      <c r="D3516">
        <f>IFERROR(VLOOKUP(C3516,'Enheter, modell og år'!$A$2:$B$31,2,FALSE),0)</f>
        <v>0</v>
      </c>
      <c r="E3516" t="str">
        <f>'Liste detaljert wide'!$J$1</f>
        <v>Avlagte doktorgrader</v>
      </c>
      <c r="F3516" t="str">
        <f t="shared" si="2967"/>
        <v>2017VFM0Avlagte doktorgrader</v>
      </c>
      <c r="G3516" s="3">
        <f>'Liste detaljert wide'!J276</f>
        <v>0</v>
      </c>
      <c r="H3516" t="str">
        <f>VLOOKUP(E3516,Def!$B$2:$C$15,2,FALSE)</f>
        <v>Forskningsinsentiv</v>
      </c>
      <c r="I3516" s="3">
        <f>IF(A3516='Enheter, modell og år'!$F$2-1,0,G3516-VLOOKUP(A3516-1&amp;B3516&amp;C3516&amp;E3516,$F$2:$G$7561,2,FALSE))</f>
        <v>0</v>
      </c>
      <c r="J3516" s="3">
        <f>IF(A3516='Enheter, modell og år'!$F$2-1,0,VLOOKUP(A3516-1&amp;B3516&amp;C3516&amp;E3516,$F$2:$G$7561,2,FALSE))</f>
        <v>0</v>
      </c>
    </row>
    <row r="3517" spans="1:10" x14ac:dyDescent="0.25">
      <c r="A3517">
        <f t="shared" ref="A3517:C3517" si="3025">A2977</f>
        <v>2017</v>
      </c>
      <c r="B3517" t="str">
        <f t="shared" si="3025"/>
        <v>VFM</v>
      </c>
      <c r="C3517">
        <f t="shared" si="3025"/>
        <v>0</v>
      </c>
      <c r="D3517">
        <f>IFERROR(VLOOKUP(C3517,'Enheter, modell og år'!$A$2:$B$31,2,FALSE),0)</f>
        <v>0</v>
      </c>
      <c r="E3517" t="str">
        <f>'Liste detaljert wide'!$J$1</f>
        <v>Avlagte doktorgrader</v>
      </c>
      <c r="F3517" t="str">
        <f t="shared" si="2967"/>
        <v>2017VFM0Avlagte doktorgrader</v>
      </c>
      <c r="G3517" s="3">
        <f>'Liste detaljert wide'!J277</f>
        <v>0</v>
      </c>
      <c r="H3517" t="str">
        <f>VLOOKUP(E3517,Def!$B$2:$C$15,2,FALSE)</f>
        <v>Forskningsinsentiv</v>
      </c>
      <c r="I3517" s="3">
        <f>IF(A3517='Enheter, modell og år'!$F$2-1,0,G3517-VLOOKUP(A3517-1&amp;B3517&amp;C3517&amp;E3517,$F$2:$G$7561,2,FALSE))</f>
        <v>0</v>
      </c>
      <c r="J3517" s="3">
        <f>IF(A3517='Enheter, modell og år'!$F$2-1,0,VLOOKUP(A3517-1&amp;B3517&amp;C3517&amp;E3517,$F$2:$G$7561,2,FALSE))</f>
        <v>0</v>
      </c>
    </row>
    <row r="3518" spans="1:10" x14ac:dyDescent="0.25">
      <c r="A3518">
        <f t="shared" ref="A3518:C3518" si="3026">A2978</f>
        <v>2017</v>
      </c>
      <c r="B3518" t="str">
        <f t="shared" si="3026"/>
        <v>VFM</v>
      </c>
      <c r="C3518">
        <f t="shared" si="3026"/>
        <v>0</v>
      </c>
      <c r="D3518">
        <f>IFERROR(VLOOKUP(C3518,'Enheter, modell og år'!$A$2:$B$31,2,FALSE),0)</f>
        <v>0</v>
      </c>
      <c r="E3518" t="str">
        <f>'Liste detaljert wide'!$J$1</f>
        <v>Avlagte doktorgrader</v>
      </c>
      <c r="F3518" t="str">
        <f t="shared" si="2967"/>
        <v>2017VFM0Avlagte doktorgrader</v>
      </c>
      <c r="G3518" s="3">
        <f>'Liste detaljert wide'!J278</f>
        <v>0</v>
      </c>
      <c r="H3518" t="str">
        <f>VLOOKUP(E3518,Def!$B$2:$C$15,2,FALSE)</f>
        <v>Forskningsinsentiv</v>
      </c>
      <c r="I3518" s="3">
        <f>IF(A3518='Enheter, modell og år'!$F$2-1,0,G3518-VLOOKUP(A3518-1&amp;B3518&amp;C3518&amp;E3518,$F$2:$G$7561,2,FALSE))</f>
        <v>0</v>
      </c>
      <c r="J3518" s="3">
        <f>IF(A3518='Enheter, modell og år'!$F$2-1,0,VLOOKUP(A3518-1&amp;B3518&amp;C3518&amp;E3518,$F$2:$G$7561,2,FALSE))</f>
        <v>0</v>
      </c>
    </row>
    <row r="3519" spans="1:10" x14ac:dyDescent="0.25">
      <c r="A3519">
        <f t="shared" ref="A3519:C3519" si="3027">A2979</f>
        <v>2017</v>
      </c>
      <c r="B3519" t="str">
        <f t="shared" si="3027"/>
        <v>VFM</v>
      </c>
      <c r="C3519">
        <f t="shared" si="3027"/>
        <v>0</v>
      </c>
      <c r="D3519">
        <f>IFERROR(VLOOKUP(C3519,'Enheter, modell og år'!$A$2:$B$31,2,FALSE),0)</f>
        <v>0</v>
      </c>
      <c r="E3519" t="str">
        <f>'Liste detaljert wide'!$J$1</f>
        <v>Avlagte doktorgrader</v>
      </c>
      <c r="F3519" t="str">
        <f t="shared" si="2967"/>
        <v>2017VFM0Avlagte doktorgrader</v>
      </c>
      <c r="G3519" s="3">
        <f>'Liste detaljert wide'!J279</f>
        <v>0</v>
      </c>
      <c r="H3519" t="str">
        <f>VLOOKUP(E3519,Def!$B$2:$C$15,2,FALSE)</f>
        <v>Forskningsinsentiv</v>
      </c>
      <c r="I3519" s="3">
        <f>IF(A3519='Enheter, modell og år'!$F$2-1,0,G3519-VLOOKUP(A3519-1&amp;B3519&amp;C3519&amp;E3519,$F$2:$G$7561,2,FALSE))</f>
        <v>0</v>
      </c>
      <c r="J3519" s="3">
        <f>IF(A3519='Enheter, modell og år'!$F$2-1,0,VLOOKUP(A3519-1&amp;B3519&amp;C3519&amp;E3519,$F$2:$G$7561,2,FALSE))</f>
        <v>0</v>
      </c>
    </row>
    <row r="3520" spans="1:10" x14ac:dyDescent="0.25">
      <c r="A3520">
        <f t="shared" ref="A3520:C3520" si="3028">A2980</f>
        <v>2017</v>
      </c>
      <c r="B3520" t="str">
        <f t="shared" si="3028"/>
        <v>VFM</v>
      </c>
      <c r="C3520">
        <f t="shared" si="3028"/>
        <v>0</v>
      </c>
      <c r="D3520">
        <f>IFERROR(VLOOKUP(C3520,'Enheter, modell og år'!$A$2:$B$31,2,FALSE),0)</f>
        <v>0</v>
      </c>
      <c r="E3520" t="str">
        <f>'Liste detaljert wide'!$J$1</f>
        <v>Avlagte doktorgrader</v>
      </c>
      <c r="F3520" t="str">
        <f t="shared" si="2967"/>
        <v>2017VFM0Avlagte doktorgrader</v>
      </c>
      <c r="G3520" s="3">
        <f>'Liste detaljert wide'!J280</f>
        <v>0</v>
      </c>
      <c r="H3520" t="str">
        <f>VLOOKUP(E3520,Def!$B$2:$C$15,2,FALSE)</f>
        <v>Forskningsinsentiv</v>
      </c>
      <c r="I3520" s="3">
        <f>IF(A3520='Enheter, modell og år'!$F$2-1,0,G3520-VLOOKUP(A3520-1&amp;B3520&amp;C3520&amp;E3520,$F$2:$G$7561,2,FALSE))</f>
        <v>0</v>
      </c>
      <c r="J3520" s="3">
        <f>IF(A3520='Enheter, modell og år'!$F$2-1,0,VLOOKUP(A3520-1&amp;B3520&amp;C3520&amp;E3520,$F$2:$G$7561,2,FALSE))</f>
        <v>0</v>
      </c>
    </row>
    <row r="3521" spans="1:10" x14ac:dyDescent="0.25">
      <c r="A3521">
        <f t="shared" ref="A3521:C3521" si="3029">A2981</f>
        <v>2017</v>
      </c>
      <c r="B3521" t="str">
        <f t="shared" si="3029"/>
        <v>VFM</v>
      </c>
      <c r="C3521">
        <f t="shared" si="3029"/>
        <v>0</v>
      </c>
      <c r="D3521">
        <f>IFERROR(VLOOKUP(C3521,'Enheter, modell og år'!$A$2:$B$31,2,FALSE),0)</f>
        <v>0</v>
      </c>
      <c r="E3521" t="str">
        <f>'Liste detaljert wide'!$J$1</f>
        <v>Avlagte doktorgrader</v>
      </c>
      <c r="F3521" t="str">
        <f t="shared" si="2967"/>
        <v>2017VFM0Avlagte doktorgrader</v>
      </c>
      <c r="G3521" s="3">
        <f>'Liste detaljert wide'!J281</f>
        <v>0</v>
      </c>
      <c r="H3521" t="str">
        <f>VLOOKUP(E3521,Def!$B$2:$C$15,2,FALSE)</f>
        <v>Forskningsinsentiv</v>
      </c>
      <c r="I3521" s="3">
        <f>IF(A3521='Enheter, modell og år'!$F$2-1,0,G3521-VLOOKUP(A3521-1&amp;B3521&amp;C3521&amp;E3521,$F$2:$G$7561,2,FALSE))</f>
        <v>0</v>
      </c>
      <c r="J3521" s="3">
        <f>IF(A3521='Enheter, modell og år'!$F$2-1,0,VLOOKUP(A3521-1&amp;B3521&amp;C3521&amp;E3521,$F$2:$G$7561,2,FALSE))</f>
        <v>0</v>
      </c>
    </row>
    <row r="3522" spans="1:10" x14ac:dyDescent="0.25">
      <c r="A3522">
        <f t="shared" ref="A3522:C3522" si="3030">A2982</f>
        <v>2017</v>
      </c>
      <c r="B3522" t="str">
        <f t="shared" si="3030"/>
        <v>VFM</v>
      </c>
      <c r="C3522">
        <f t="shared" si="3030"/>
        <v>0</v>
      </c>
      <c r="D3522">
        <f>IFERROR(VLOOKUP(C3522,'Enheter, modell og år'!$A$2:$B$31,2,FALSE),0)</f>
        <v>0</v>
      </c>
      <c r="E3522" t="str">
        <f>'Liste detaljert wide'!$J$1</f>
        <v>Avlagte doktorgrader</v>
      </c>
      <c r="F3522" t="str">
        <f t="shared" si="2967"/>
        <v>2017VFM0Avlagte doktorgrader</v>
      </c>
      <c r="G3522" s="3">
        <f>'Liste detaljert wide'!J282</f>
        <v>0</v>
      </c>
      <c r="H3522" t="str">
        <f>VLOOKUP(E3522,Def!$B$2:$C$15,2,FALSE)</f>
        <v>Forskningsinsentiv</v>
      </c>
      <c r="I3522" s="3">
        <f>IF(A3522='Enheter, modell og år'!$F$2-1,0,G3522-VLOOKUP(A3522-1&amp;B3522&amp;C3522&amp;E3522,$F$2:$G$7561,2,FALSE))</f>
        <v>0</v>
      </c>
      <c r="J3522" s="3">
        <f>IF(A3522='Enheter, modell og år'!$F$2-1,0,VLOOKUP(A3522-1&amp;B3522&amp;C3522&amp;E3522,$F$2:$G$7561,2,FALSE))</f>
        <v>0</v>
      </c>
    </row>
    <row r="3523" spans="1:10" x14ac:dyDescent="0.25">
      <c r="A3523">
        <f t="shared" ref="A3523:C3523" si="3031">A2983</f>
        <v>2017</v>
      </c>
      <c r="B3523" t="str">
        <f t="shared" si="3031"/>
        <v>VFM</v>
      </c>
      <c r="C3523">
        <f t="shared" si="3031"/>
        <v>0</v>
      </c>
      <c r="D3523">
        <f>IFERROR(VLOOKUP(C3523,'Enheter, modell og år'!$A$2:$B$31,2,FALSE),0)</f>
        <v>0</v>
      </c>
      <c r="E3523" t="str">
        <f>'Liste detaljert wide'!$J$1</f>
        <v>Avlagte doktorgrader</v>
      </c>
      <c r="F3523" t="str">
        <f t="shared" ref="F3523:F3586" si="3032">A3523&amp;B3523&amp;C3523&amp;E3523</f>
        <v>2017VFM0Avlagte doktorgrader</v>
      </c>
      <c r="G3523" s="3">
        <f>'Liste detaljert wide'!J283</f>
        <v>0</v>
      </c>
      <c r="H3523" t="str">
        <f>VLOOKUP(E3523,Def!$B$2:$C$15,2,FALSE)</f>
        <v>Forskningsinsentiv</v>
      </c>
      <c r="I3523" s="3">
        <f>IF(A3523='Enheter, modell og år'!$F$2-1,0,G3523-VLOOKUP(A3523-1&amp;B3523&amp;C3523&amp;E3523,$F$2:$G$7561,2,FALSE))</f>
        <v>0</v>
      </c>
      <c r="J3523" s="3">
        <f>IF(A3523='Enheter, modell og år'!$F$2-1,0,VLOOKUP(A3523-1&amp;B3523&amp;C3523&amp;E3523,$F$2:$G$7561,2,FALSE))</f>
        <v>0</v>
      </c>
    </row>
    <row r="3524" spans="1:10" x14ac:dyDescent="0.25">
      <c r="A3524">
        <f t="shared" ref="A3524:C3524" si="3033">A2984</f>
        <v>2017</v>
      </c>
      <c r="B3524" t="str">
        <f t="shared" si="3033"/>
        <v>VFM</v>
      </c>
      <c r="C3524">
        <f t="shared" si="3033"/>
        <v>0</v>
      </c>
      <c r="D3524">
        <f>IFERROR(VLOOKUP(C3524,'Enheter, modell og år'!$A$2:$B$31,2,FALSE),0)</f>
        <v>0</v>
      </c>
      <c r="E3524" t="str">
        <f>'Liste detaljert wide'!$J$1</f>
        <v>Avlagte doktorgrader</v>
      </c>
      <c r="F3524" t="str">
        <f t="shared" si="3032"/>
        <v>2017VFM0Avlagte doktorgrader</v>
      </c>
      <c r="G3524" s="3">
        <f>'Liste detaljert wide'!J284</f>
        <v>0</v>
      </c>
      <c r="H3524" t="str">
        <f>VLOOKUP(E3524,Def!$B$2:$C$15,2,FALSE)</f>
        <v>Forskningsinsentiv</v>
      </c>
      <c r="I3524" s="3">
        <f>IF(A3524='Enheter, modell og år'!$F$2-1,0,G3524-VLOOKUP(A3524-1&amp;B3524&amp;C3524&amp;E3524,$F$2:$G$7561,2,FALSE))</f>
        <v>0</v>
      </c>
      <c r="J3524" s="3">
        <f>IF(A3524='Enheter, modell og år'!$F$2-1,0,VLOOKUP(A3524-1&amp;B3524&amp;C3524&amp;E3524,$F$2:$G$7561,2,FALSE))</f>
        <v>0</v>
      </c>
    </row>
    <row r="3525" spans="1:10" x14ac:dyDescent="0.25">
      <c r="A3525">
        <f t="shared" ref="A3525:C3525" si="3034">A2985</f>
        <v>2017</v>
      </c>
      <c r="B3525" t="str">
        <f t="shared" si="3034"/>
        <v>VFM</v>
      </c>
      <c r="C3525">
        <f t="shared" si="3034"/>
        <v>0</v>
      </c>
      <c r="D3525">
        <f>IFERROR(VLOOKUP(C3525,'Enheter, modell og år'!$A$2:$B$31,2,FALSE),0)</f>
        <v>0</v>
      </c>
      <c r="E3525" t="str">
        <f>'Liste detaljert wide'!$J$1</f>
        <v>Avlagte doktorgrader</v>
      </c>
      <c r="F3525" t="str">
        <f t="shared" si="3032"/>
        <v>2017VFM0Avlagte doktorgrader</v>
      </c>
      <c r="G3525" s="3">
        <f>'Liste detaljert wide'!J285</f>
        <v>0</v>
      </c>
      <c r="H3525" t="str">
        <f>VLOOKUP(E3525,Def!$B$2:$C$15,2,FALSE)</f>
        <v>Forskningsinsentiv</v>
      </c>
      <c r="I3525" s="3">
        <f>IF(A3525='Enheter, modell og år'!$F$2-1,0,G3525-VLOOKUP(A3525-1&amp;B3525&amp;C3525&amp;E3525,$F$2:$G$7561,2,FALSE))</f>
        <v>0</v>
      </c>
      <c r="J3525" s="3">
        <f>IF(A3525='Enheter, modell og år'!$F$2-1,0,VLOOKUP(A3525-1&amp;B3525&amp;C3525&amp;E3525,$F$2:$G$7561,2,FALSE))</f>
        <v>0</v>
      </c>
    </row>
    <row r="3526" spans="1:10" x14ac:dyDescent="0.25">
      <c r="A3526">
        <f t="shared" ref="A3526:C3526" si="3035">A2986</f>
        <v>2017</v>
      </c>
      <c r="B3526" t="str">
        <f t="shared" si="3035"/>
        <v>VFM</v>
      </c>
      <c r="C3526">
        <f t="shared" si="3035"/>
        <v>0</v>
      </c>
      <c r="D3526">
        <f>IFERROR(VLOOKUP(C3526,'Enheter, modell og år'!$A$2:$B$31,2,FALSE),0)</f>
        <v>0</v>
      </c>
      <c r="E3526" t="str">
        <f>'Liste detaljert wide'!$J$1</f>
        <v>Avlagte doktorgrader</v>
      </c>
      <c r="F3526" t="str">
        <f t="shared" si="3032"/>
        <v>2017VFM0Avlagte doktorgrader</v>
      </c>
      <c r="G3526" s="3">
        <f>'Liste detaljert wide'!J286</f>
        <v>0</v>
      </c>
      <c r="H3526" t="str">
        <f>VLOOKUP(E3526,Def!$B$2:$C$15,2,FALSE)</f>
        <v>Forskningsinsentiv</v>
      </c>
      <c r="I3526" s="3">
        <f>IF(A3526='Enheter, modell og år'!$F$2-1,0,G3526-VLOOKUP(A3526-1&amp;B3526&amp;C3526&amp;E3526,$F$2:$G$7561,2,FALSE))</f>
        <v>0</v>
      </c>
      <c r="J3526" s="3">
        <f>IF(A3526='Enheter, modell og år'!$F$2-1,0,VLOOKUP(A3526-1&amp;B3526&amp;C3526&amp;E3526,$F$2:$G$7561,2,FALSE))</f>
        <v>0</v>
      </c>
    </row>
    <row r="3527" spans="1:10" x14ac:dyDescent="0.25">
      <c r="A3527">
        <f t="shared" ref="A3527:C3527" si="3036">A2987</f>
        <v>2017</v>
      </c>
      <c r="B3527" t="str">
        <f t="shared" si="3036"/>
        <v>VFM</v>
      </c>
      <c r="C3527">
        <f t="shared" si="3036"/>
        <v>0</v>
      </c>
      <c r="D3527">
        <f>IFERROR(VLOOKUP(C3527,'Enheter, modell og år'!$A$2:$B$31,2,FALSE),0)</f>
        <v>0</v>
      </c>
      <c r="E3527" t="str">
        <f>'Liste detaljert wide'!$J$1</f>
        <v>Avlagte doktorgrader</v>
      </c>
      <c r="F3527" t="str">
        <f t="shared" si="3032"/>
        <v>2017VFM0Avlagte doktorgrader</v>
      </c>
      <c r="G3527" s="3">
        <f>'Liste detaljert wide'!J287</f>
        <v>0</v>
      </c>
      <c r="H3527" t="str">
        <f>VLOOKUP(E3527,Def!$B$2:$C$15,2,FALSE)</f>
        <v>Forskningsinsentiv</v>
      </c>
      <c r="I3527" s="3">
        <f>IF(A3527='Enheter, modell og år'!$F$2-1,0,G3527-VLOOKUP(A3527-1&amp;B3527&amp;C3527&amp;E3527,$F$2:$G$7561,2,FALSE))</f>
        <v>0</v>
      </c>
      <c r="J3527" s="3">
        <f>IF(A3527='Enheter, modell og år'!$F$2-1,0,VLOOKUP(A3527-1&amp;B3527&amp;C3527&amp;E3527,$F$2:$G$7561,2,FALSE))</f>
        <v>0</v>
      </c>
    </row>
    <row r="3528" spans="1:10" x14ac:dyDescent="0.25">
      <c r="A3528">
        <f t="shared" ref="A3528:C3528" si="3037">A2988</f>
        <v>2017</v>
      </c>
      <c r="B3528" t="str">
        <f t="shared" si="3037"/>
        <v>VFM</v>
      </c>
      <c r="C3528">
        <f t="shared" si="3037"/>
        <v>0</v>
      </c>
      <c r="D3528">
        <f>IFERROR(VLOOKUP(C3528,'Enheter, modell og år'!$A$2:$B$31,2,FALSE),0)</f>
        <v>0</v>
      </c>
      <c r="E3528" t="str">
        <f>'Liste detaljert wide'!$J$1</f>
        <v>Avlagte doktorgrader</v>
      </c>
      <c r="F3528" t="str">
        <f t="shared" si="3032"/>
        <v>2017VFM0Avlagte doktorgrader</v>
      </c>
      <c r="G3528" s="3">
        <f>'Liste detaljert wide'!J288</f>
        <v>0</v>
      </c>
      <c r="H3528" t="str">
        <f>VLOOKUP(E3528,Def!$B$2:$C$15,2,FALSE)</f>
        <v>Forskningsinsentiv</v>
      </c>
      <c r="I3528" s="3">
        <f>IF(A3528='Enheter, modell og år'!$F$2-1,0,G3528-VLOOKUP(A3528-1&amp;B3528&amp;C3528&amp;E3528,$F$2:$G$7561,2,FALSE))</f>
        <v>0</v>
      </c>
      <c r="J3528" s="3">
        <f>IF(A3528='Enheter, modell og år'!$F$2-1,0,VLOOKUP(A3528-1&amp;B3528&amp;C3528&amp;E3528,$F$2:$G$7561,2,FALSE))</f>
        <v>0</v>
      </c>
    </row>
    <row r="3529" spans="1:10" x14ac:dyDescent="0.25">
      <c r="A3529">
        <f t="shared" ref="A3529:C3529" si="3038">A2989</f>
        <v>2017</v>
      </c>
      <c r="B3529" t="str">
        <f t="shared" si="3038"/>
        <v>VFM</v>
      </c>
      <c r="C3529">
        <f t="shared" si="3038"/>
        <v>0</v>
      </c>
      <c r="D3529">
        <f>IFERROR(VLOOKUP(C3529,'Enheter, modell og år'!$A$2:$B$31,2,FALSE),0)</f>
        <v>0</v>
      </c>
      <c r="E3529" t="str">
        <f>'Liste detaljert wide'!$J$1</f>
        <v>Avlagte doktorgrader</v>
      </c>
      <c r="F3529" t="str">
        <f t="shared" si="3032"/>
        <v>2017VFM0Avlagte doktorgrader</v>
      </c>
      <c r="G3529" s="3">
        <f>'Liste detaljert wide'!J289</f>
        <v>0</v>
      </c>
      <c r="H3529" t="str">
        <f>VLOOKUP(E3529,Def!$B$2:$C$15,2,FALSE)</f>
        <v>Forskningsinsentiv</v>
      </c>
      <c r="I3529" s="3">
        <f>IF(A3529='Enheter, modell og år'!$F$2-1,0,G3529-VLOOKUP(A3529-1&amp;B3529&amp;C3529&amp;E3529,$F$2:$G$7561,2,FALSE))</f>
        <v>0</v>
      </c>
      <c r="J3529" s="3">
        <f>IF(A3529='Enheter, modell og år'!$F$2-1,0,VLOOKUP(A3529-1&amp;B3529&amp;C3529&amp;E3529,$F$2:$G$7561,2,FALSE))</f>
        <v>0</v>
      </c>
    </row>
    <row r="3530" spans="1:10" x14ac:dyDescent="0.25">
      <c r="A3530">
        <f t="shared" ref="A3530:C3530" si="3039">A2990</f>
        <v>2017</v>
      </c>
      <c r="B3530" t="str">
        <f t="shared" si="3039"/>
        <v>VFM</v>
      </c>
      <c r="C3530">
        <f t="shared" si="3039"/>
        <v>0</v>
      </c>
      <c r="D3530">
        <f>IFERROR(VLOOKUP(C3530,'Enheter, modell og år'!$A$2:$B$31,2,FALSE),0)</f>
        <v>0</v>
      </c>
      <c r="E3530" t="str">
        <f>'Liste detaljert wide'!$J$1</f>
        <v>Avlagte doktorgrader</v>
      </c>
      <c r="F3530" t="str">
        <f t="shared" si="3032"/>
        <v>2017VFM0Avlagte doktorgrader</v>
      </c>
      <c r="G3530" s="3">
        <f>'Liste detaljert wide'!J290</f>
        <v>0</v>
      </c>
      <c r="H3530" t="str">
        <f>VLOOKUP(E3530,Def!$B$2:$C$15,2,FALSE)</f>
        <v>Forskningsinsentiv</v>
      </c>
      <c r="I3530" s="3">
        <f>IF(A3530='Enheter, modell og år'!$F$2-1,0,G3530-VLOOKUP(A3530-1&amp;B3530&amp;C3530&amp;E3530,$F$2:$G$7561,2,FALSE))</f>
        <v>0</v>
      </c>
      <c r="J3530" s="3">
        <f>IF(A3530='Enheter, modell og år'!$F$2-1,0,VLOOKUP(A3530-1&amp;B3530&amp;C3530&amp;E3530,$F$2:$G$7561,2,FALSE))</f>
        <v>0</v>
      </c>
    </row>
    <row r="3531" spans="1:10" x14ac:dyDescent="0.25">
      <c r="A3531">
        <f t="shared" ref="A3531:C3531" si="3040">A2991</f>
        <v>2017</v>
      </c>
      <c r="B3531" t="str">
        <f t="shared" si="3040"/>
        <v>VFM</v>
      </c>
      <c r="C3531">
        <f t="shared" si="3040"/>
        <v>0</v>
      </c>
      <c r="D3531">
        <f>IFERROR(VLOOKUP(C3531,'Enheter, modell og år'!$A$2:$B$31,2,FALSE),0)</f>
        <v>0</v>
      </c>
      <c r="E3531" t="str">
        <f>'Liste detaljert wide'!$J$1</f>
        <v>Avlagte doktorgrader</v>
      </c>
      <c r="F3531" t="str">
        <f t="shared" si="3032"/>
        <v>2017VFM0Avlagte doktorgrader</v>
      </c>
      <c r="G3531" s="3">
        <f>'Liste detaljert wide'!J291</f>
        <v>0</v>
      </c>
      <c r="H3531" t="str">
        <f>VLOOKUP(E3531,Def!$B$2:$C$15,2,FALSE)</f>
        <v>Forskningsinsentiv</v>
      </c>
      <c r="I3531" s="3">
        <f>IF(A3531='Enheter, modell og år'!$F$2-1,0,G3531-VLOOKUP(A3531-1&amp;B3531&amp;C3531&amp;E3531,$F$2:$G$7561,2,FALSE))</f>
        <v>0</v>
      </c>
      <c r="J3531" s="3">
        <f>IF(A3531='Enheter, modell og år'!$F$2-1,0,VLOOKUP(A3531-1&amp;B3531&amp;C3531&amp;E3531,$F$2:$G$7561,2,FALSE))</f>
        <v>0</v>
      </c>
    </row>
    <row r="3532" spans="1:10" x14ac:dyDescent="0.25">
      <c r="A3532">
        <f t="shared" ref="A3532:C3532" si="3041">A2992</f>
        <v>2017</v>
      </c>
      <c r="B3532" t="str">
        <f t="shared" si="3041"/>
        <v>VFM</v>
      </c>
      <c r="C3532">
        <f t="shared" si="3041"/>
        <v>0</v>
      </c>
      <c r="D3532">
        <f>IFERROR(VLOOKUP(C3532,'Enheter, modell og år'!$A$2:$B$31,2,FALSE),0)</f>
        <v>0</v>
      </c>
      <c r="E3532" t="str">
        <f>'Liste detaljert wide'!$J$1</f>
        <v>Avlagte doktorgrader</v>
      </c>
      <c r="F3532" t="str">
        <f t="shared" si="3032"/>
        <v>2017VFM0Avlagte doktorgrader</v>
      </c>
      <c r="G3532" s="3">
        <f>'Liste detaljert wide'!J292</f>
        <v>0</v>
      </c>
      <c r="H3532" t="str">
        <f>VLOOKUP(E3532,Def!$B$2:$C$15,2,FALSE)</f>
        <v>Forskningsinsentiv</v>
      </c>
      <c r="I3532" s="3">
        <f>IF(A3532='Enheter, modell og år'!$F$2-1,0,G3532-VLOOKUP(A3532-1&amp;B3532&amp;C3532&amp;E3532,$F$2:$G$7561,2,FALSE))</f>
        <v>0</v>
      </c>
      <c r="J3532" s="3">
        <f>IF(A3532='Enheter, modell og år'!$F$2-1,0,VLOOKUP(A3532-1&amp;B3532&amp;C3532&amp;E3532,$F$2:$G$7561,2,FALSE))</f>
        <v>0</v>
      </c>
    </row>
    <row r="3533" spans="1:10" x14ac:dyDescent="0.25">
      <c r="A3533">
        <f t="shared" ref="A3533:C3533" si="3042">A2993</f>
        <v>2017</v>
      </c>
      <c r="B3533" t="str">
        <f t="shared" si="3042"/>
        <v>VFM</v>
      </c>
      <c r="C3533">
        <f t="shared" si="3042"/>
        <v>0</v>
      </c>
      <c r="D3533">
        <f>IFERROR(VLOOKUP(C3533,'Enheter, modell og år'!$A$2:$B$31,2,FALSE),0)</f>
        <v>0</v>
      </c>
      <c r="E3533" t="str">
        <f>'Liste detaljert wide'!$J$1</f>
        <v>Avlagte doktorgrader</v>
      </c>
      <c r="F3533" t="str">
        <f t="shared" si="3032"/>
        <v>2017VFM0Avlagte doktorgrader</v>
      </c>
      <c r="G3533" s="3">
        <f>'Liste detaljert wide'!J293</f>
        <v>0</v>
      </c>
      <c r="H3533" t="str">
        <f>VLOOKUP(E3533,Def!$B$2:$C$15,2,FALSE)</f>
        <v>Forskningsinsentiv</v>
      </c>
      <c r="I3533" s="3">
        <f>IF(A3533='Enheter, modell og år'!$F$2-1,0,G3533-VLOOKUP(A3533-1&amp;B3533&amp;C3533&amp;E3533,$F$2:$G$7561,2,FALSE))</f>
        <v>0</v>
      </c>
      <c r="J3533" s="3">
        <f>IF(A3533='Enheter, modell og år'!$F$2-1,0,VLOOKUP(A3533-1&amp;B3533&amp;C3533&amp;E3533,$F$2:$G$7561,2,FALSE))</f>
        <v>0</v>
      </c>
    </row>
    <row r="3534" spans="1:10" x14ac:dyDescent="0.25">
      <c r="A3534">
        <f t="shared" ref="A3534:C3534" si="3043">A2994</f>
        <v>2017</v>
      </c>
      <c r="B3534" t="str">
        <f t="shared" si="3043"/>
        <v>VFM</v>
      </c>
      <c r="C3534">
        <f t="shared" si="3043"/>
        <v>0</v>
      </c>
      <c r="D3534">
        <f>IFERROR(VLOOKUP(C3534,'Enheter, modell og år'!$A$2:$B$31,2,FALSE),0)</f>
        <v>0</v>
      </c>
      <c r="E3534" t="str">
        <f>'Liste detaljert wide'!$J$1</f>
        <v>Avlagte doktorgrader</v>
      </c>
      <c r="F3534" t="str">
        <f t="shared" si="3032"/>
        <v>2017VFM0Avlagte doktorgrader</v>
      </c>
      <c r="G3534" s="3">
        <f>'Liste detaljert wide'!J294</f>
        <v>0</v>
      </c>
      <c r="H3534" t="str">
        <f>VLOOKUP(E3534,Def!$B$2:$C$15,2,FALSE)</f>
        <v>Forskningsinsentiv</v>
      </c>
      <c r="I3534" s="3">
        <f>IF(A3534='Enheter, modell og år'!$F$2-1,0,G3534-VLOOKUP(A3534-1&amp;B3534&amp;C3534&amp;E3534,$F$2:$G$7561,2,FALSE))</f>
        <v>0</v>
      </c>
      <c r="J3534" s="3">
        <f>IF(A3534='Enheter, modell og år'!$F$2-1,0,VLOOKUP(A3534-1&amp;B3534&amp;C3534&amp;E3534,$F$2:$G$7561,2,FALSE))</f>
        <v>0</v>
      </c>
    </row>
    <row r="3535" spans="1:10" x14ac:dyDescent="0.25">
      <c r="A3535">
        <f t="shared" ref="A3535:C3535" si="3044">A2995</f>
        <v>2017</v>
      </c>
      <c r="B3535" t="str">
        <f t="shared" si="3044"/>
        <v>VFM</v>
      </c>
      <c r="C3535">
        <f t="shared" si="3044"/>
        <v>0</v>
      </c>
      <c r="D3535">
        <f>IFERROR(VLOOKUP(C3535,'Enheter, modell og år'!$A$2:$B$31,2,FALSE),0)</f>
        <v>0</v>
      </c>
      <c r="E3535" t="str">
        <f>'Liste detaljert wide'!$J$1</f>
        <v>Avlagte doktorgrader</v>
      </c>
      <c r="F3535" t="str">
        <f t="shared" si="3032"/>
        <v>2017VFM0Avlagte doktorgrader</v>
      </c>
      <c r="G3535" s="3">
        <f>'Liste detaljert wide'!J295</f>
        <v>0</v>
      </c>
      <c r="H3535" t="str">
        <f>VLOOKUP(E3535,Def!$B$2:$C$15,2,FALSE)</f>
        <v>Forskningsinsentiv</v>
      </c>
      <c r="I3535" s="3">
        <f>IF(A3535='Enheter, modell og år'!$F$2-1,0,G3535-VLOOKUP(A3535-1&amp;B3535&amp;C3535&amp;E3535,$F$2:$G$7561,2,FALSE))</f>
        <v>0</v>
      </c>
      <c r="J3535" s="3">
        <f>IF(A3535='Enheter, modell og år'!$F$2-1,0,VLOOKUP(A3535-1&amp;B3535&amp;C3535&amp;E3535,$F$2:$G$7561,2,FALSE))</f>
        <v>0</v>
      </c>
    </row>
    <row r="3536" spans="1:10" x14ac:dyDescent="0.25">
      <c r="A3536">
        <f t="shared" ref="A3536:C3536" si="3045">A2996</f>
        <v>2017</v>
      </c>
      <c r="B3536" t="str">
        <f t="shared" si="3045"/>
        <v>VFM</v>
      </c>
      <c r="C3536">
        <f t="shared" si="3045"/>
        <v>0</v>
      </c>
      <c r="D3536">
        <f>IFERROR(VLOOKUP(C3536,'Enheter, modell og år'!$A$2:$B$31,2,FALSE),0)</f>
        <v>0</v>
      </c>
      <c r="E3536" t="str">
        <f>'Liste detaljert wide'!$J$1</f>
        <v>Avlagte doktorgrader</v>
      </c>
      <c r="F3536" t="str">
        <f t="shared" si="3032"/>
        <v>2017VFM0Avlagte doktorgrader</v>
      </c>
      <c r="G3536" s="3">
        <f>'Liste detaljert wide'!J296</f>
        <v>0</v>
      </c>
      <c r="H3536" t="str">
        <f>VLOOKUP(E3536,Def!$B$2:$C$15,2,FALSE)</f>
        <v>Forskningsinsentiv</v>
      </c>
      <c r="I3536" s="3">
        <f>IF(A3536='Enheter, modell og år'!$F$2-1,0,G3536-VLOOKUP(A3536-1&amp;B3536&amp;C3536&amp;E3536,$F$2:$G$7561,2,FALSE))</f>
        <v>0</v>
      </c>
      <c r="J3536" s="3">
        <f>IF(A3536='Enheter, modell og år'!$F$2-1,0,VLOOKUP(A3536-1&amp;B3536&amp;C3536&amp;E3536,$F$2:$G$7561,2,FALSE))</f>
        <v>0</v>
      </c>
    </row>
    <row r="3537" spans="1:10" x14ac:dyDescent="0.25">
      <c r="A3537">
        <f t="shared" ref="A3537:C3537" si="3046">A2997</f>
        <v>2017</v>
      </c>
      <c r="B3537" t="str">
        <f t="shared" si="3046"/>
        <v>VFM</v>
      </c>
      <c r="C3537">
        <f t="shared" si="3046"/>
        <v>0</v>
      </c>
      <c r="D3537">
        <f>IFERROR(VLOOKUP(C3537,'Enheter, modell og år'!$A$2:$B$31,2,FALSE),0)</f>
        <v>0</v>
      </c>
      <c r="E3537" t="str">
        <f>'Liste detaljert wide'!$J$1</f>
        <v>Avlagte doktorgrader</v>
      </c>
      <c r="F3537" t="str">
        <f t="shared" si="3032"/>
        <v>2017VFM0Avlagte doktorgrader</v>
      </c>
      <c r="G3537" s="3">
        <f>'Liste detaljert wide'!J297</f>
        <v>0</v>
      </c>
      <c r="H3537" t="str">
        <f>VLOOKUP(E3537,Def!$B$2:$C$15,2,FALSE)</f>
        <v>Forskningsinsentiv</v>
      </c>
      <c r="I3537" s="3">
        <f>IF(A3537='Enheter, modell og år'!$F$2-1,0,G3537-VLOOKUP(A3537-1&amp;B3537&amp;C3537&amp;E3537,$F$2:$G$7561,2,FALSE))</f>
        <v>0</v>
      </c>
      <c r="J3537" s="3">
        <f>IF(A3537='Enheter, modell og år'!$F$2-1,0,VLOOKUP(A3537-1&amp;B3537&amp;C3537&amp;E3537,$F$2:$G$7561,2,FALSE))</f>
        <v>0</v>
      </c>
    </row>
    <row r="3538" spans="1:10" x14ac:dyDescent="0.25">
      <c r="A3538">
        <f t="shared" ref="A3538:C3538" si="3047">A2998</f>
        <v>2017</v>
      </c>
      <c r="B3538" t="str">
        <f t="shared" si="3047"/>
        <v>VFM</v>
      </c>
      <c r="C3538">
        <f t="shared" si="3047"/>
        <v>0</v>
      </c>
      <c r="D3538">
        <f>IFERROR(VLOOKUP(C3538,'Enheter, modell og år'!$A$2:$B$31,2,FALSE),0)</f>
        <v>0</v>
      </c>
      <c r="E3538" t="str">
        <f>'Liste detaljert wide'!$J$1</f>
        <v>Avlagte doktorgrader</v>
      </c>
      <c r="F3538" t="str">
        <f t="shared" si="3032"/>
        <v>2017VFM0Avlagte doktorgrader</v>
      </c>
      <c r="G3538" s="3">
        <f>'Liste detaljert wide'!J298</f>
        <v>0</v>
      </c>
      <c r="H3538" t="str">
        <f>VLOOKUP(E3538,Def!$B$2:$C$15,2,FALSE)</f>
        <v>Forskningsinsentiv</v>
      </c>
      <c r="I3538" s="3">
        <f>IF(A3538='Enheter, modell og år'!$F$2-1,0,G3538-VLOOKUP(A3538-1&amp;B3538&amp;C3538&amp;E3538,$F$2:$G$7561,2,FALSE))</f>
        <v>0</v>
      </c>
      <c r="J3538" s="3">
        <f>IF(A3538='Enheter, modell og år'!$F$2-1,0,VLOOKUP(A3538-1&amp;B3538&amp;C3538&amp;E3538,$F$2:$G$7561,2,FALSE))</f>
        <v>0</v>
      </c>
    </row>
    <row r="3539" spans="1:10" x14ac:dyDescent="0.25">
      <c r="A3539">
        <f t="shared" ref="A3539:C3539" si="3048">A2999</f>
        <v>2017</v>
      </c>
      <c r="B3539" t="str">
        <f t="shared" si="3048"/>
        <v>VFM</v>
      </c>
      <c r="C3539">
        <f t="shared" si="3048"/>
        <v>0</v>
      </c>
      <c r="D3539">
        <f>IFERROR(VLOOKUP(C3539,'Enheter, modell og år'!$A$2:$B$31,2,FALSE),0)</f>
        <v>0</v>
      </c>
      <c r="E3539" t="str">
        <f>'Liste detaljert wide'!$J$1</f>
        <v>Avlagte doktorgrader</v>
      </c>
      <c r="F3539" t="str">
        <f t="shared" si="3032"/>
        <v>2017VFM0Avlagte doktorgrader</v>
      </c>
      <c r="G3539" s="3">
        <f>'Liste detaljert wide'!J299</f>
        <v>0</v>
      </c>
      <c r="H3539" t="str">
        <f>VLOOKUP(E3539,Def!$B$2:$C$15,2,FALSE)</f>
        <v>Forskningsinsentiv</v>
      </c>
      <c r="I3539" s="3">
        <f>IF(A3539='Enheter, modell og år'!$F$2-1,0,G3539-VLOOKUP(A3539-1&amp;B3539&amp;C3539&amp;E3539,$F$2:$G$7561,2,FALSE))</f>
        <v>0</v>
      </c>
      <c r="J3539" s="3">
        <f>IF(A3539='Enheter, modell og år'!$F$2-1,0,VLOOKUP(A3539-1&amp;B3539&amp;C3539&amp;E3539,$F$2:$G$7561,2,FALSE))</f>
        <v>0</v>
      </c>
    </row>
    <row r="3540" spans="1:10" x14ac:dyDescent="0.25">
      <c r="A3540">
        <f t="shared" ref="A3540:C3540" si="3049">A3000</f>
        <v>2017</v>
      </c>
      <c r="B3540" t="str">
        <f t="shared" si="3049"/>
        <v>VFM</v>
      </c>
      <c r="C3540">
        <f t="shared" si="3049"/>
        <v>0</v>
      </c>
      <c r="D3540">
        <f>IFERROR(VLOOKUP(C3540,'Enheter, modell og år'!$A$2:$B$31,2,FALSE),0)</f>
        <v>0</v>
      </c>
      <c r="E3540" t="str">
        <f>'Liste detaljert wide'!$J$1</f>
        <v>Avlagte doktorgrader</v>
      </c>
      <c r="F3540" t="str">
        <f t="shared" si="3032"/>
        <v>2017VFM0Avlagte doktorgrader</v>
      </c>
      <c r="G3540" s="3">
        <f>'Liste detaljert wide'!J300</f>
        <v>0</v>
      </c>
      <c r="H3540" t="str">
        <f>VLOOKUP(E3540,Def!$B$2:$C$15,2,FALSE)</f>
        <v>Forskningsinsentiv</v>
      </c>
      <c r="I3540" s="3">
        <f>IF(A3540='Enheter, modell og år'!$F$2-1,0,G3540-VLOOKUP(A3540-1&amp;B3540&amp;C3540&amp;E3540,$F$2:$G$7561,2,FALSE))</f>
        <v>0</v>
      </c>
      <c r="J3540" s="3">
        <f>IF(A3540='Enheter, modell og år'!$F$2-1,0,VLOOKUP(A3540-1&amp;B3540&amp;C3540&amp;E3540,$F$2:$G$7561,2,FALSE))</f>
        <v>0</v>
      </c>
    </row>
    <row r="3541" spans="1:10" x14ac:dyDescent="0.25">
      <c r="A3541">
        <f t="shared" ref="A3541:C3541" si="3050">A3001</f>
        <v>2017</v>
      </c>
      <c r="B3541" t="str">
        <f t="shared" si="3050"/>
        <v>VFM</v>
      </c>
      <c r="C3541">
        <f t="shared" si="3050"/>
        <v>0</v>
      </c>
      <c r="D3541">
        <f>IFERROR(VLOOKUP(C3541,'Enheter, modell og år'!$A$2:$B$31,2,FALSE),0)</f>
        <v>0</v>
      </c>
      <c r="E3541" t="str">
        <f>'Liste detaljert wide'!$J$1</f>
        <v>Avlagte doktorgrader</v>
      </c>
      <c r="F3541" t="str">
        <f t="shared" si="3032"/>
        <v>2017VFM0Avlagte doktorgrader</v>
      </c>
      <c r="G3541" s="3">
        <f>'Liste detaljert wide'!J301</f>
        <v>0</v>
      </c>
      <c r="H3541" t="str">
        <f>VLOOKUP(E3541,Def!$B$2:$C$15,2,FALSE)</f>
        <v>Forskningsinsentiv</v>
      </c>
      <c r="I3541" s="3">
        <f>IF(A3541='Enheter, modell og år'!$F$2-1,0,G3541-VLOOKUP(A3541-1&amp;B3541&amp;C3541&amp;E3541,$F$2:$G$7561,2,FALSE))</f>
        <v>0</v>
      </c>
      <c r="J3541" s="3">
        <f>IF(A3541='Enheter, modell og år'!$F$2-1,0,VLOOKUP(A3541-1&amp;B3541&amp;C3541&amp;E3541,$F$2:$G$7561,2,FALSE))</f>
        <v>0</v>
      </c>
    </row>
    <row r="3542" spans="1:10" x14ac:dyDescent="0.25">
      <c r="A3542">
        <f t="shared" ref="A3542:C3542" si="3051">A3002</f>
        <v>2018</v>
      </c>
      <c r="B3542" t="str">
        <f t="shared" si="3051"/>
        <v>VFM</v>
      </c>
      <c r="C3542">
        <f t="shared" si="3051"/>
        <v>0</v>
      </c>
      <c r="D3542">
        <f>IFERROR(VLOOKUP(C3542,'Enheter, modell og år'!$A$2:$B$31,2,FALSE),0)</f>
        <v>0</v>
      </c>
      <c r="E3542" t="str">
        <f>'Liste detaljert wide'!$J$1</f>
        <v>Avlagte doktorgrader</v>
      </c>
      <c r="F3542" t="str">
        <f t="shared" si="3032"/>
        <v>2018VFM0Avlagte doktorgrader</v>
      </c>
      <c r="G3542" s="3">
        <f>'Liste detaljert wide'!J302</f>
        <v>0</v>
      </c>
      <c r="H3542" t="str">
        <f>VLOOKUP(E3542,Def!$B$2:$C$15,2,FALSE)</f>
        <v>Forskningsinsentiv</v>
      </c>
      <c r="I3542" s="3">
        <f>IF(A3542='Enheter, modell og år'!$F$2-1,0,G3542-VLOOKUP(A3542-1&amp;B3542&amp;C3542&amp;E3542,$F$2:$G$7561,2,FALSE))</f>
        <v>0</v>
      </c>
      <c r="J3542" s="3">
        <f>IF(A3542='Enheter, modell og år'!$F$2-1,0,VLOOKUP(A3542-1&amp;B3542&amp;C3542&amp;E3542,$F$2:$G$7561,2,FALSE))</f>
        <v>0</v>
      </c>
    </row>
    <row r="3543" spans="1:10" x14ac:dyDescent="0.25">
      <c r="A3543">
        <f t="shared" ref="A3543:C3543" si="3052">A3003</f>
        <v>2018</v>
      </c>
      <c r="B3543" t="str">
        <f t="shared" si="3052"/>
        <v>VFM</v>
      </c>
      <c r="C3543">
        <f t="shared" si="3052"/>
        <v>0</v>
      </c>
      <c r="D3543">
        <f>IFERROR(VLOOKUP(C3543,'Enheter, modell og år'!$A$2:$B$31,2,FALSE),0)</f>
        <v>0</v>
      </c>
      <c r="E3543" t="str">
        <f>'Liste detaljert wide'!$J$1</f>
        <v>Avlagte doktorgrader</v>
      </c>
      <c r="F3543" t="str">
        <f t="shared" si="3032"/>
        <v>2018VFM0Avlagte doktorgrader</v>
      </c>
      <c r="G3543" s="3">
        <f>'Liste detaljert wide'!J303</f>
        <v>0</v>
      </c>
      <c r="H3543" t="str">
        <f>VLOOKUP(E3543,Def!$B$2:$C$15,2,FALSE)</f>
        <v>Forskningsinsentiv</v>
      </c>
      <c r="I3543" s="3">
        <f>IF(A3543='Enheter, modell og år'!$F$2-1,0,G3543-VLOOKUP(A3543-1&amp;B3543&amp;C3543&amp;E3543,$F$2:$G$7561,2,FALSE))</f>
        <v>0</v>
      </c>
      <c r="J3543" s="3">
        <f>IF(A3543='Enheter, modell og år'!$F$2-1,0,VLOOKUP(A3543-1&amp;B3543&amp;C3543&amp;E3543,$F$2:$G$7561,2,FALSE))</f>
        <v>0</v>
      </c>
    </row>
    <row r="3544" spans="1:10" x14ac:dyDescent="0.25">
      <c r="A3544">
        <f t="shared" ref="A3544:C3544" si="3053">A3004</f>
        <v>2018</v>
      </c>
      <c r="B3544" t="str">
        <f t="shared" si="3053"/>
        <v>VFM</v>
      </c>
      <c r="C3544">
        <f t="shared" si="3053"/>
        <v>0</v>
      </c>
      <c r="D3544">
        <f>IFERROR(VLOOKUP(C3544,'Enheter, modell og år'!$A$2:$B$31,2,FALSE),0)</f>
        <v>0</v>
      </c>
      <c r="E3544" t="str">
        <f>'Liste detaljert wide'!$J$1</f>
        <v>Avlagte doktorgrader</v>
      </c>
      <c r="F3544" t="str">
        <f t="shared" si="3032"/>
        <v>2018VFM0Avlagte doktorgrader</v>
      </c>
      <c r="G3544" s="3">
        <f>'Liste detaljert wide'!J304</f>
        <v>0</v>
      </c>
      <c r="H3544" t="str">
        <f>VLOOKUP(E3544,Def!$B$2:$C$15,2,FALSE)</f>
        <v>Forskningsinsentiv</v>
      </c>
      <c r="I3544" s="3">
        <f>IF(A3544='Enheter, modell og år'!$F$2-1,0,G3544-VLOOKUP(A3544-1&amp;B3544&amp;C3544&amp;E3544,$F$2:$G$7561,2,FALSE))</f>
        <v>0</v>
      </c>
      <c r="J3544" s="3">
        <f>IF(A3544='Enheter, modell og år'!$F$2-1,0,VLOOKUP(A3544-1&amp;B3544&amp;C3544&amp;E3544,$F$2:$G$7561,2,FALSE))</f>
        <v>0</v>
      </c>
    </row>
    <row r="3545" spans="1:10" x14ac:dyDescent="0.25">
      <c r="A3545">
        <f t="shared" ref="A3545:C3545" si="3054">A3005</f>
        <v>2018</v>
      </c>
      <c r="B3545" t="str">
        <f t="shared" si="3054"/>
        <v>VFM</v>
      </c>
      <c r="C3545">
        <f t="shared" si="3054"/>
        <v>0</v>
      </c>
      <c r="D3545">
        <f>IFERROR(VLOOKUP(C3545,'Enheter, modell og år'!$A$2:$B$31,2,FALSE),0)</f>
        <v>0</v>
      </c>
      <c r="E3545" t="str">
        <f>'Liste detaljert wide'!$J$1</f>
        <v>Avlagte doktorgrader</v>
      </c>
      <c r="F3545" t="str">
        <f t="shared" si="3032"/>
        <v>2018VFM0Avlagte doktorgrader</v>
      </c>
      <c r="G3545" s="3">
        <f>'Liste detaljert wide'!J305</f>
        <v>0</v>
      </c>
      <c r="H3545" t="str">
        <f>VLOOKUP(E3545,Def!$B$2:$C$15,2,FALSE)</f>
        <v>Forskningsinsentiv</v>
      </c>
      <c r="I3545" s="3">
        <f>IF(A3545='Enheter, modell og år'!$F$2-1,0,G3545-VLOOKUP(A3545-1&amp;B3545&amp;C3545&amp;E3545,$F$2:$G$7561,2,FALSE))</f>
        <v>0</v>
      </c>
      <c r="J3545" s="3">
        <f>IF(A3545='Enheter, modell og år'!$F$2-1,0,VLOOKUP(A3545-1&amp;B3545&amp;C3545&amp;E3545,$F$2:$G$7561,2,FALSE))</f>
        <v>0</v>
      </c>
    </row>
    <row r="3546" spans="1:10" x14ac:dyDescent="0.25">
      <c r="A3546">
        <f t="shared" ref="A3546:C3546" si="3055">A3006</f>
        <v>2018</v>
      </c>
      <c r="B3546" t="str">
        <f t="shared" si="3055"/>
        <v>VFM</v>
      </c>
      <c r="C3546">
        <f t="shared" si="3055"/>
        <v>0</v>
      </c>
      <c r="D3546">
        <f>IFERROR(VLOOKUP(C3546,'Enheter, modell og år'!$A$2:$B$31,2,FALSE),0)</f>
        <v>0</v>
      </c>
      <c r="E3546" t="str">
        <f>'Liste detaljert wide'!$J$1</f>
        <v>Avlagte doktorgrader</v>
      </c>
      <c r="F3546" t="str">
        <f t="shared" si="3032"/>
        <v>2018VFM0Avlagte doktorgrader</v>
      </c>
      <c r="G3546" s="3">
        <f>'Liste detaljert wide'!J306</f>
        <v>0</v>
      </c>
      <c r="H3546" t="str">
        <f>VLOOKUP(E3546,Def!$B$2:$C$15,2,FALSE)</f>
        <v>Forskningsinsentiv</v>
      </c>
      <c r="I3546" s="3">
        <f>IF(A3546='Enheter, modell og år'!$F$2-1,0,G3546-VLOOKUP(A3546-1&amp;B3546&amp;C3546&amp;E3546,$F$2:$G$7561,2,FALSE))</f>
        <v>0</v>
      </c>
      <c r="J3546" s="3">
        <f>IF(A3546='Enheter, modell og år'!$F$2-1,0,VLOOKUP(A3546-1&amp;B3546&amp;C3546&amp;E3546,$F$2:$G$7561,2,FALSE))</f>
        <v>0</v>
      </c>
    </row>
    <row r="3547" spans="1:10" x14ac:dyDescent="0.25">
      <c r="A3547">
        <f t="shared" ref="A3547:C3547" si="3056">A3007</f>
        <v>2018</v>
      </c>
      <c r="B3547" t="str">
        <f t="shared" si="3056"/>
        <v>VFM</v>
      </c>
      <c r="C3547">
        <f t="shared" si="3056"/>
        <v>0</v>
      </c>
      <c r="D3547">
        <f>IFERROR(VLOOKUP(C3547,'Enheter, modell og år'!$A$2:$B$31,2,FALSE),0)</f>
        <v>0</v>
      </c>
      <c r="E3547" t="str">
        <f>'Liste detaljert wide'!$J$1</f>
        <v>Avlagte doktorgrader</v>
      </c>
      <c r="F3547" t="str">
        <f t="shared" si="3032"/>
        <v>2018VFM0Avlagte doktorgrader</v>
      </c>
      <c r="G3547" s="3">
        <f>'Liste detaljert wide'!J307</f>
        <v>0</v>
      </c>
      <c r="H3547" t="str">
        <f>VLOOKUP(E3547,Def!$B$2:$C$15,2,FALSE)</f>
        <v>Forskningsinsentiv</v>
      </c>
      <c r="I3547" s="3">
        <f>IF(A3547='Enheter, modell og år'!$F$2-1,0,G3547-VLOOKUP(A3547-1&amp;B3547&amp;C3547&amp;E3547,$F$2:$G$7561,2,FALSE))</f>
        <v>0</v>
      </c>
      <c r="J3547" s="3">
        <f>IF(A3547='Enheter, modell og år'!$F$2-1,0,VLOOKUP(A3547-1&amp;B3547&amp;C3547&amp;E3547,$F$2:$G$7561,2,FALSE))</f>
        <v>0</v>
      </c>
    </row>
    <row r="3548" spans="1:10" x14ac:dyDescent="0.25">
      <c r="A3548">
        <f t="shared" ref="A3548:C3548" si="3057">A3008</f>
        <v>2018</v>
      </c>
      <c r="B3548" t="str">
        <f t="shared" si="3057"/>
        <v>VFM</v>
      </c>
      <c r="C3548">
        <f t="shared" si="3057"/>
        <v>0</v>
      </c>
      <c r="D3548">
        <f>IFERROR(VLOOKUP(C3548,'Enheter, modell og år'!$A$2:$B$31,2,FALSE),0)</f>
        <v>0</v>
      </c>
      <c r="E3548" t="str">
        <f>'Liste detaljert wide'!$J$1</f>
        <v>Avlagte doktorgrader</v>
      </c>
      <c r="F3548" t="str">
        <f t="shared" si="3032"/>
        <v>2018VFM0Avlagte doktorgrader</v>
      </c>
      <c r="G3548" s="3">
        <f>'Liste detaljert wide'!J308</f>
        <v>0</v>
      </c>
      <c r="H3548" t="str">
        <f>VLOOKUP(E3548,Def!$B$2:$C$15,2,FALSE)</f>
        <v>Forskningsinsentiv</v>
      </c>
      <c r="I3548" s="3">
        <f>IF(A3548='Enheter, modell og år'!$F$2-1,0,G3548-VLOOKUP(A3548-1&amp;B3548&amp;C3548&amp;E3548,$F$2:$G$7561,2,FALSE))</f>
        <v>0</v>
      </c>
      <c r="J3548" s="3">
        <f>IF(A3548='Enheter, modell og år'!$F$2-1,0,VLOOKUP(A3548-1&amp;B3548&amp;C3548&amp;E3548,$F$2:$G$7561,2,FALSE))</f>
        <v>0</v>
      </c>
    </row>
    <row r="3549" spans="1:10" x14ac:dyDescent="0.25">
      <c r="A3549">
        <f t="shared" ref="A3549:C3549" si="3058">A3009</f>
        <v>2018</v>
      </c>
      <c r="B3549" t="str">
        <f t="shared" si="3058"/>
        <v>VFM</v>
      </c>
      <c r="C3549">
        <f t="shared" si="3058"/>
        <v>0</v>
      </c>
      <c r="D3549">
        <f>IFERROR(VLOOKUP(C3549,'Enheter, modell og år'!$A$2:$B$31,2,FALSE),0)</f>
        <v>0</v>
      </c>
      <c r="E3549" t="str">
        <f>'Liste detaljert wide'!$J$1</f>
        <v>Avlagte doktorgrader</v>
      </c>
      <c r="F3549" t="str">
        <f t="shared" si="3032"/>
        <v>2018VFM0Avlagte doktorgrader</v>
      </c>
      <c r="G3549" s="3">
        <f>'Liste detaljert wide'!J309</f>
        <v>0</v>
      </c>
      <c r="H3549" t="str">
        <f>VLOOKUP(E3549,Def!$B$2:$C$15,2,FALSE)</f>
        <v>Forskningsinsentiv</v>
      </c>
      <c r="I3549" s="3">
        <f>IF(A3549='Enheter, modell og år'!$F$2-1,0,G3549-VLOOKUP(A3549-1&amp;B3549&amp;C3549&amp;E3549,$F$2:$G$7561,2,FALSE))</f>
        <v>0</v>
      </c>
      <c r="J3549" s="3">
        <f>IF(A3549='Enheter, modell og år'!$F$2-1,0,VLOOKUP(A3549-1&amp;B3549&amp;C3549&amp;E3549,$F$2:$G$7561,2,FALSE))</f>
        <v>0</v>
      </c>
    </row>
    <row r="3550" spans="1:10" x14ac:dyDescent="0.25">
      <c r="A3550">
        <f t="shared" ref="A3550:C3550" si="3059">A3010</f>
        <v>2018</v>
      </c>
      <c r="B3550" t="str">
        <f t="shared" si="3059"/>
        <v>VFM</v>
      </c>
      <c r="C3550">
        <f t="shared" si="3059"/>
        <v>0</v>
      </c>
      <c r="D3550">
        <f>IFERROR(VLOOKUP(C3550,'Enheter, modell og år'!$A$2:$B$31,2,FALSE),0)</f>
        <v>0</v>
      </c>
      <c r="E3550" t="str">
        <f>'Liste detaljert wide'!$J$1</f>
        <v>Avlagte doktorgrader</v>
      </c>
      <c r="F3550" t="str">
        <f t="shared" si="3032"/>
        <v>2018VFM0Avlagte doktorgrader</v>
      </c>
      <c r="G3550" s="3">
        <f>'Liste detaljert wide'!J310</f>
        <v>0</v>
      </c>
      <c r="H3550" t="str">
        <f>VLOOKUP(E3550,Def!$B$2:$C$15,2,FALSE)</f>
        <v>Forskningsinsentiv</v>
      </c>
      <c r="I3550" s="3">
        <f>IF(A3550='Enheter, modell og år'!$F$2-1,0,G3550-VLOOKUP(A3550-1&amp;B3550&amp;C3550&amp;E3550,$F$2:$G$7561,2,FALSE))</f>
        <v>0</v>
      </c>
      <c r="J3550" s="3">
        <f>IF(A3550='Enheter, modell og år'!$F$2-1,0,VLOOKUP(A3550-1&amp;B3550&amp;C3550&amp;E3550,$F$2:$G$7561,2,FALSE))</f>
        <v>0</v>
      </c>
    </row>
    <row r="3551" spans="1:10" x14ac:dyDescent="0.25">
      <c r="A3551">
        <f t="shared" ref="A3551:C3551" si="3060">A3011</f>
        <v>2018</v>
      </c>
      <c r="B3551" t="str">
        <f t="shared" si="3060"/>
        <v>VFM</v>
      </c>
      <c r="C3551">
        <f t="shared" si="3060"/>
        <v>0</v>
      </c>
      <c r="D3551">
        <f>IFERROR(VLOOKUP(C3551,'Enheter, modell og år'!$A$2:$B$31,2,FALSE),0)</f>
        <v>0</v>
      </c>
      <c r="E3551" t="str">
        <f>'Liste detaljert wide'!$J$1</f>
        <v>Avlagte doktorgrader</v>
      </c>
      <c r="F3551" t="str">
        <f t="shared" si="3032"/>
        <v>2018VFM0Avlagte doktorgrader</v>
      </c>
      <c r="G3551" s="3">
        <f>'Liste detaljert wide'!J311</f>
        <v>0</v>
      </c>
      <c r="H3551" t="str">
        <f>VLOOKUP(E3551,Def!$B$2:$C$15,2,FALSE)</f>
        <v>Forskningsinsentiv</v>
      </c>
      <c r="I3551" s="3">
        <f>IF(A3551='Enheter, modell og år'!$F$2-1,0,G3551-VLOOKUP(A3551-1&amp;B3551&amp;C3551&amp;E3551,$F$2:$G$7561,2,FALSE))</f>
        <v>0</v>
      </c>
      <c r="J3551" s="3">
        <f>IF(A3551='Enheter, modell og år'!$F$2-1,0,VLOOKUP(A3551-1&amp;B3551&amp;C3551&amp;E3551,$F$2:$G$7561,2,FALSE))</f>
        <v>0</v>
      </c>
    </row>
    <row r="3552" spans="1:10" x14ac:dyDescent="0.25">
      <c r="A3552">
        <f t="shared" ref="A3552:C3552" si="3061">A3012</f>
        <v>2018</v>
      </c>
      <c r="B3552" t="str">
        <f t="shared" si="3061"/>
        <v>VFM</v>
      </c>
      <c r="C3552">
        <f t="shared" si="3061"/>
        <v>0</v>
      </c>
      <c r="D3552">
        <f>IFERROR(VLOOKUP(C3552,'Enheter, modell og år'!$A$2:$B$31,2,FALSE),0)</f>
        <v>0</v>
      </c>
      <c r="E3552" t="str">
        <f>'Liste detaljert wide'!$J$1</f>
        <v>Avlagte doktorgrader</v>
      </c>
      <c r="F3552" t="str">
        <f t="shared" si="3032"/>
        <v>2018VFM0Avlagte doktorgrader</v>
      </c>
      <c r="G3552" s="3">
        <f>'Liste detaljert wide'!J312</f>
        <v>0</v>
      </c>
      <c r="H3552" t="str">
        <f>VLOOKUP(E3552,Def!$B$2:$C$15,2,FALSE)</f>
        <v>Forskningsinsentiv</v>
      </c>
      <c r="I3552" s="3">
        <f>IF(A3552='Enheter, modell og år'!$F$2-1,0,G3552-VLOOKUP(A3552-1&amp;B3552&amp;C3552&amp;E3552,$F$2:$G$7561,2,FALSE))</f>
        <v>0</v>
      </c>
      <c r="J3552" s="3">
        <f>IF(A3552='Enheter, modell og år'!$F$2-1,0,VLOOKUP(A3552-1&amp;B3552&amp;C3552&amp;E3552,$F$2:$G$7561,2,FALSE))</f>
        <v>0</v>
      </c>
    </row>
    <row r="3553" spans="1:10" x14ac:dyDescent="0.25">
      <c r="A3553">
        <f t="shared" ref="A3553:C3553" si="3062">A3013</f>
        <v>2018</v>
      </c>
      <c r="B3553" t="str">
        <f t="shared" si="3062"/>
        <v>VFM</v>
      </c>
      <c r="C3553">
        <f t="shared" si="3062"/>
        <v>0</v>
      </c>
      <c r="D3553">
        <f>IFERROR(VLOOKUP(C3553,'Enheter, modell og år'!$A$2:$B$31,2,FALSE),0)</f>
        <v>0</v>
      </c>
      <c r="E3553" t="str">
        <f>'Liste detaljert wide'!$J$1</f>
        <v>Avlagte doktorgrader</v>
      </c>
      <c r="F3553" t="str">
        <f t="shared" si="3032"/>
        <v>2018VFM0Avlagte doktorgrader</v>
      </c>
      <c r="G3553" s="3">
        <f>'Liste detaljert wide'!J313</f>
        <v>0</v>
      </c>
      <c r="H3553" t="str">
        <f>VLOOKUP(E3553,Def!$B$2:$C$15,2,FALSE)</f>
        <v>Forskningsinsentiv</v>
      </c>
      <c r="I3553" s="3">
        <f>IF(A3553='Enheter, modell og år'!$F$2-1,0,G3553-VLOOKUP(A3553-1&amp;B3553&amp;C3553&amp;E3553,$F$2:$G$7561,2,FALSE))</f>
        <v>0</v>
      </c>
      <c r="J3553" s="3">
        <f>IF(A3553='Enheter, modell og år'!$F$2-1,0,VLOOKUP(A3553-1&amp;B3553&amp;C3553&amp;E3553,$F$2:$G$7561,2,FALSE))</f>
        <v>0</v>
      </c>
    </row>
    <row r="3554" spans="1:10" x14ac:dyDescent="0.25">
      <c r="A3554">
        <f t="shared" ref="A3554:C3554" si="3063">A3014</f>
        <v>2018</v>
      </c>
      <c r="B3554" t="str">
        <f t="shared" si="3063"/>
        <v>VFM</v>
      </c>
      <c r="C3554">
        <f t="shared" si="3063"/>
        <v>0</v>
      </c>
      <c r="D3554">
        <f>IFERROR(VLOOKUP(C3554,'Enheter, modell og år'!$A$2:$B$31,2,FALSE),0)</f>
        <v>0</v>
      </c>
      <c r="E3554" t="str">
        <f>'Liste detaljert wide'!$J$1</f>
        <v>Avlagte doktorgrader</v>
      </c>
      <c r="F3554" t="str">
        <f t="shared" si="3032"/>
        <v>2018VFM0Avlagte doktorgrader</v>
      </c>
      <c r="G3554" s="3">
        <f>'Liste detaljert wide'!J314</f>
        <v>0</v>
      </c>
      <c r="H3554" t="str">
        <f>VLOOKUP(E3554,Def!$B$2:$C$15,2,FALSE)</f>
        <v>Forskningsinsentiv</v>
      </c>
      <c r="I3554" s="3">
        <f>IF(A3554='Enheter, modell og år'!$F$2-1,0,G3554-VLOOKUP(A3554-1&amp;B3554&amp;C3554&amp;E3554,$F$2:$G$7561,2,FALSE))</f>
        <v>0</v>
      </c>
      <c r="J3554" s="3">
        <f>IF(A3554='Enheter, modell og år'!$F$2-1,0,VLOOKUP(A3554-1&amp;B3554&amp;C3554&amp;E3554,$F$2:$G$7561,2,FALSE))</f>
        <v>0</v>
      </c>
    </row>
    <row r="3555" spans="1:10" x14ac:dyDescent="0.25">
      <c r="A3555">
        <f t="shared" ref="A3555:C3555" si="3064">A3015</f>
        <v>2018</v>
      </c>
      <c r="B3555" t="str">
        <f t="shared" si="3064"/>
        <v>VFM</v>
      </c>
      <c r="C3555">
        <f t="shared" si="3064"/>
        <v>0</v>
      </c>
      <c r="D3555">
        <f>IFERROR(VLOOKUP(C3555,'Enheter, modell og år'!$A$2:$B$31,2,FALSE),0)</f>
        <v>0</v>
      </c>
      <c r="E3555" t="str">
        <f>'Liste detaljert wide'!$J$1</f>
        <v>Avlagte doktorgrader</v>
      </c>
      <c r="F3555" t="str">
        <f t="shared" si="3032"/>
        <v>2018VFM0Avlagte doktorgrader</v>
      </c>
      <c r="G3555" s="3">
        <f>'Liste detaljert wide'!J315</f>
        <v>0</v>
      </c>
      <c r="H3555" t="str">
        <f>VLOOKUP(E3555,Def!$B$2:$C$15,2,FALSE)</f>
        <v>Forskningsinsentiv</v>
      </c>
      <c r="I3555" s="3">
        <f>IF(A3555='Enheter, modell og år'!$F$2-1,0,G3555-VLOOKUP(A3555-1&amp;B3555&amp;C3555&amp;E3555,$F$2:$G$7561,2,FALSE))</f>
        <v>0</v>
      </c>
      <c r="J3555" s="3">
        <f>IF(A3555='Enheter, modell og år'!$F$2-1,0,VLOOKUP(A3555-1&amp;B3555&amp;C3555&amp;E3555,$F$2:$G$7561,2,FALSE))</f>
        <v>0</v>
      </c>
    </row>
    <row r="3556" spans="1:10" x14ac:dyDescent="0.25">
      <c r="A3556">
        <f t="shared" ref="A3556:C3556" si="3065">A3016</f>
        <v>2018</v>
      </c>
      <c r="B3556" t="str">
        <f t="shared" si="3065"/>
        <v>VFM</v>
      </c>
      <c r="C3556">
        <f t="shared" si="3065"/>
        <v>0</v>
      </c>
      <c r="D3556">
        <f>IFERROR(VLOOKUP(C3556,'Enheter, modell og år'!$A$2:$B$31,2,FALSE),0)</f>
        <v>0</v>
      </c>
      <c r="E3556" t="str">
        <f>'Liste detaljert wide'!$J$1</f>
        <v>Avlagte doktorgrader</v>
      </c>
      <c r="F3556" t="str">
        <f t="shared" si="3032"/>
        <v>2018VFM0Avlagte doktorgrader</v>
      </c>
      <c r="G3556" s="3">
        <f>'Liste detaljert wide'!J316</f>
        <v>0</v>
      </c>
      <c r="H3556" t="str">
        <f>VLOOKUP(E3556,Def!$B$2:$C$15,2,FALSE)</f>
        <v>Forskningsinsentiv</v>
      </c>
      <c r="I3556" s="3">
        <f>IF(A3556='Enheter, modell og år'!$F$2-1,0,G3556-VLOOKUP(A3556-1&amp;B3556&amp;C3556&amp;E3556,$F$2:$G$7561,2,FALSE))</f>
        <v>0</v>
      </c>
      <c r="J3556" s="3">
        <f>IF(A3556='Enheter, modell og år'!$F$2-1,0,VLOOKUP(A3556-1&amp;B3556&amp;C3556&amp;E3556,$F$2:$G$7561,2,FALSE))</f>
        <v>0</v>
      </c>
    </row>
    <row r="3557" spans="1:10" x14ac:dyDescent="0.25">
      <c r="A3557">
        <f t="shared" ref="A3557:C3557" si="3066">A3017</f>
        <v>2018</v>
      </c>
      <c r="B3557" t="str">
        <f t="shared" si="3066"/>
        <v>VFM</v>
      </c>
      <c r="C3557">
        <f t="shared" si="3066"/>
        <v>0</v>
      </c>
      <c r="D3557">
        <f>IFERROR(VLOOKUP(C3557,'Enheter, modell og år'!$A$2:$B$31,2,FALSE),0)</f>
        <v>0</v>
      </c>
      <c r="E3557" t="str">
        <f>'Liste detaljert wide'!$J$1</f>
        <v>Avlagte doktorgrader</v>
      </c>
      <c r="F3557" t="str">
        <f t="shared" si="3032"/>
        <v>2018VFM0Avlagte doktorgrader</v>
      </c>
      <c r="G3557" s="3">
        <f>'Liste detaljert wide'!J317</f>
        <v>0</v>
      </c>
      <c r="H3557" t="str">
        <f>VLOOKUP(E3557,Def!$B$2:$C$15,2,FALSE)</f>
        <v>Forskningsinsentiv</v>
      </c>
      <c r="I3557" s="3">
        <f>IF(A3557='Enheter, modell og år'!$F$2-1,0,G3557-VLOOKUP(A3557-1&amp;B3557&amp;C3557&amp;E3557,$F$2:$G$7561,2,FALSE))</f>
        <v>0</v>
      </c>
      <c r="J3557" s="3">
        <f>IF(A3557='Enheter, modell og år'!$F$2-1,0,VLOOKUP(A3557-1&amp;B3557&amp;C3557&amp;E3557,$F$2:$G$7561,2,FALSE))</f>
        <v>0</v>
      </c>
    </row>
    <row r="3558" spans="1:10" x14ac:dyDescent="0.25">
      <c r="A3558">
        <f t="shared" ref="A3558:C3558" si="3067">A3018</f>
        <v>2018</v>
      </c>
      <c r="B3558" t="str">
        <f t="shared" si="3067"/>
        <v>VFM</v>
      </c>
      <c r="C3558">
        <f t="shared" si="3067"/>
        <v>0</v>
      </c>
      <c r="D3558">
        <f>IFERROR(VLOOKUP(C3558,'Enheter, modell og år'!$A$2:$B$31,2,FALSE),0)</f>
        <v>0</v>
      </c>
      <c r="E3558" t="str">
        <f>'Liste detaljert wide'!$J$1</f>
        <v>Avlagte doktorgrader</v>
      </c>
      <c r="F3558" t="str">
        <f t="shared" si="3032"/>
        <v>2018VFM0Avlagte doktorgrader</v>
      </c>
      <c r="G3558" s="3">
        <f>'Liste detaljert wide'!J318</f>
        <v>0</v>
      </c>
      <c r="H3558" t="str">
        <f>VLOOKUP(E3558,Def!$B$2:$C$15,2,FALSE)</f>
        <v>Forskningsinsentiv</v>
      </c>
      <c r="I3558" s="3">
        <f>IF(A3558='Enheter, modell og år'!$F$2-1,0,G3558-VLOOKUP(A3558-1&amp;B3558&amp;C3558&amp;E3558,$F$2:$G$7561,2,FALSE))</f>
        <v>0</v>
      </c>
      <c r="J3558" s="3">
        <f>IF(A3558='Enheter, modell og år'!$F$2-1,0,VLOOKUP(A3558-1&amp;B3558&amp;C3558&amp;E3558,$F$2:$G$7561,2,FALSE))</f>
        <v>0</v>
      </c>
    </row>
    <row r="3559" spans="1:10" x14ac:dyDescent="0.25">
      <c r="A3559">
        <f t="shared" ref="A3559:C3559" si="3068">A3019</f>
        <v>2018</v>
      </c>
      <c r="B3559" t="str">
        <f t="shared" si="3068"/>
        <v>VFM</v>
      </c>
      <c r="C3559">
        <f t="shared" si="3068"/>
        <v>0</v>
      </c>
      <c r="D3559">
        <f>IFERROR(VLOOKUP(C3559,'Enheter, modell og år'!$A$2:$B$31,2,FALSE),0)</f>
        <v>0</v>
      </c>
      <c r="E3559" t="str">
        <f>'Liste detaljert wide'!$J$1</f>
        <v>Avlagte doktorgrader</v>
      </c>
      <c r="F3559" t="str">
        <f t="shared" si="3032"/>
        <v>2018VFM0Avlagte doktorgrader</v>
      </c>
      <c r="G3559" s="3">
        <f>'Liste detaljert wide'!J319</f>
        <v>0</v>
      </c>
      <c r="H3559" t="str">
        <f>VLOOKUP(E3559,Def!$B$2:$C$15,2,FALSE)</f>
        <v>Forskningsinsentiv</v>
      </c>
      <c r="I3559" s="3">
        <f>IF(A3559='Enheter, modell og år'!$F$2-1,0,G3559-VLOOKUP(A3559-1&amp;B3559&amp;C3559&amp;E3559,$F$2:$G$7561,2,FALSE))</f>
        <v>0</v>
      </c>
      <c r="J3559" s="3">
        <f>IF(A3559='Enheter, modell og år'!$F$2-1,0,VLOOKUP(A3559-1&amp;B3559&amp;C3559&amp;E3559,$F$2:$G$7561,2,FALSE))</f>
        <v>0</v>
      </c>
    </row>
    <row r="3560" spans="1:10" x14ac:dyDescent="0.25">
      <c r="A3560">
        <f t="shared" ref="A3560:C3560" si="3069">A3020</f>
        <v>2018</v>
      </c>
      <c r="B3560" t="str">
        <f t="shared" si="3069"/>
        <v>VFM</v>
      </c>
      <c r="C3560">
        <f t="shared" si="3069"/>
        <v>0</v>
      </c>
      <c r="D3560">
        <f>IFERROR(VLOOKUP(C3560,'Enheter, modell og år'!$A$2:$B$31,2,FALSE),0)</f>
        <v>0</v>
      </c>
      <c r="E3560" t="str">
        <f>'Liste detaljert wide'!$J$1</f>
        <v>Avlagte doktorgrader</v>
      </c>
      <c r="F3560" t="str">
        <f t="shared" si="3032"/>
        <v>2018VFM0Avlagte doktorgrader</v>
      </c>
      <c r="G3560" s="3">
        <f>'Liste detaljert wide'!J320</f>
        <v>0</v>
      </c>
      <c r="H3560" t="str">
        <f>VLOOKUP(E3560,Def!$B$2:$C$15,2,FALSE)</f>
        <v>Forskningsinsentiv</v>
      </c>
      <c r="I3560" s="3">
        <f>IF(A3560='Enheter, modell og år'!$F$2-1,0,G3560-VLOOKUP(A3560-1&amp;B3560&amp;C3560&amp;E3560,$F$2:$G$7561,2,FALSE))</f>
        <v>0</v>
      </c>
      <c r="J3560" s="3">
        <f>IF(A3560='Enheter, modell og år'!$F$2-1,0,VLOOKUP(A3560-1&amp;B3560&amp;C3560&amp;E3560,$F$2:$G$7561,2,FALSE))</f>
        <v>0</v>
      </c>
    </row>
    <row r="3561" spans="1:10" x14ac:dyDescent="0.25">
      <c r="A3561">
        <f t="shared" ref="A3561:C3561" si="3070">A3021</f>
        <v>2018</v>
      </c>
      <c r="B3561" t="str">
        <f t="shared" si="3070"/>
        <v>VFM</v>
      </c>
      <c r="C3561">
        <f t="shared" si="3070"/>
        <v>0</v>
      </c>
      <c r="D3561">
        <f>IFERROR(VLOOKUP(C3561,'Enheter, modell og år'!$A$2:$B$31,2,FALSE),0)</f>
        <v>0</v>
      </c>
      <c r="E3561" t="str">
        <f>'Liste detaljert wide'!$J$1</f>
        <v>Avlagte doktorgrader</v>
      </c>
      <c r="F3561" t="str">
        <f t="shared" si="3032"/>
        <v>2018VFM0Avlagte doktorgrader</v>
      </c>
      <c r="G3561" s="3">
        <f>'Liste detaljert wide'!J321</f>
        <v>0</v>
      </c>
      <c r="H3561" t="str">
        <f>VLOOKUP(E3561,Def!$B$2:$C$15,2,FALSE)</f>
        <v>Forskningsinsentiv</v>
      </c>
      <c r="I3561" s="3">
        <f>IF(A3561='Enheter, modell og år'!$F$2-1,0,G3561-VLOOKUP(A3561-1&amp;B3561&amp;C3561&amp;E3561,$F$2:$G$7561,2,FALSE))</f>
        <v>0</v>
      </c>
      <c r="J3561" s="3">
        <f>IF(A3561='Enheter, modell og år'!$F$2-1,0,VLOOKUP(A3561-1&amp;B3561&amp;C3561&amp;E3561,$F$2:$G$7561,2,FALSE))</f>
        <v>0</v>
      </c>
    </row>
    <row r="3562" spans="1:10" x14ac:dyDescent="0.25">
      <c r="A3562">
        <f t="shared" ref="A3562:C3562" si="3071">A3022</f>
        <v>2018</v>
      </c>
      <c r="B3562" t="str">
        <f t="shared" si="3071"/>
        <v>VFM</v>
      </c>
      <c r="C3562">
        <f t="shared" si="3071"/>
        <v>0</v>
      </c>
      <c r="D3562">
        <f>IFERROR(VLOOKUP(C3562,'Enheter, modell og år'!$A$2:$B$31,2,FALSE),0)</f>
        <v>0</v>
      </c>
      <c r="E3562" t="str">
        <f>'Liste detaljert wide'!$J$1</f>
        <v>Avlagte doktorgrader</v>
      </c>
      <c r="F3562" t="str">
        <f t="shared" si="3032"/>
        <v>2018VFM0Avlagte doktorgrader</v>
      </c>
      <c r="G3562" s="3">
        <f>'Liste detaljert wide'!J322</f>
        <v>0</v>
      </c>
      <c r="H3562" t="str">
        <f>VLOOKUP(E3562,Def!$B$2:$C$15,2,FALSE)</f>
        <v>Forskningsinsentiv</v>
      </c>
      <c r="I3562" s="3">
        <f>IF(A3562='Enheter, modell og år'!$F$2-1,0,G3562-VLOOKUP(A3562-1&amp;B3562&amp;C3562&amp;E3562,$F$2:$G$7561,2,FALSE))</f>
        <v>0</v>
      </c>
      <c r="J3562" s="3">
        <f>IF(A3562='Enheter, modell og år'!$F$2-1,0,VLOOKUP(A3562-1&amp;B3562&amp;C3562&amp;E3562,$F$2:$G$7561,2,FALSE))</f>
        <v>0</v>
      </c>
    </row>
    <row r="3563" spans="1:10" x14ac:dyDescent="0.25">
      <c r="A3563">
        <f t="shared" ref="A3563:C3563" si="3072">A3023</f>
        <v>2018</v>
      </c>
      <c r="B3563" t="str">
        <f t="shared" si="3072"/>
        <v>VFM</v>
      </c>
      <c r="C3563">
        <f t="shared" si="3072"/>
        <v>0</v>
      </c>
      <c r="D3563">
        <f>IFERROR(VLOOKUP(C3563,'Enheter, modell og år'!$A$2:$B$31,2,FALSE),0)</f>
        <v>0</v>
      </c>
      <c r="E3563" t="str">
        <f>'Liste detaljert wide'!$J$1</f>
        <v>Avlagte doktorgrader</v>
      </c>
      <c r="F3563" t="str">
        <f t="shared" si="3032"/>
        <v>2018VFM0Avlagte doktorgrader</v>
      </c>
      <c r="G3563" s="3">
        <f>'Liste detaljert wide'!J323</f>
        <v>0</v>
      </c>
      <c r="H3563" t="str">
        <f>VLOOKUP(E3563,Def!$B$2:$C$15,2,FALSE)</f>
        <v>Forskningsinsentiv</v>
      </c>
      <c r="I3563" s="3">
        <f>IF(A3563='Enheter, modell og år'!$F$2-1,0,G3563-VLOOKUP(A3563-1&amp;B3563&amp;C3563&amp;E3563,$F$2:$G$7561,2,FALSE))</f>
        <v>0</v>
      </c>
      <c r="J3563" s="3">
        <f>IF(A3563='Enheter, modell og år'!$F$2-1,0,VLOOKUP(A3563-1&amp;B3563&amp;C3563&amp;E3563,$F$2:$G$7561,2,FALSE))</f>
        <v>0</v>
      </c>
    </row>
    <row r="3564" spans="1:10" x14ac:dyDescent="0.25">
      <c r="A3564">
        <f t="shared" ref="A3564:C3564" si="3073">A3024</f>
        <v>2018</v>
      </c>
      <c r="B3564" t="str">
        <f t="shared" si="3073"/>
        <v>VFM</v>
      </c>
      <c r="C3564">
        <f t="shared" si="3073"/>
        <v>0</v>
      </c>
      <c r="D3564">
        <f>IFERROR(VLOOKUP(C3564,'Enheter, modell og år'!$A$2:$B$31,2,FALSE),0)</f>
        <v>0</v>
      </c>
      <c r="E3564" t="str">
        <f>'Liste detaljert wide'!$J$1</f>
        <v>Avlagte doktorgrader</v>
      </c>
      <c r="F3564" t="str">
        <f t="shared" si="3032"/>
        <v>2018VFM0Avlagte doktorgrader</v>
      </c>
      <c r="G3564" s="3">
        <f>'Liste detaljert wide'!J324</f>
        <v>0</v>
      </c>
      <c r="H3564" t="str">
        <f>VLOOKUP(E3564,Def!$B$2:$C$15,2,FALSE)</f>
        <v>Forskningsinsentiv</v>
      </c>
      <c r="I3564" s="3">
        <f>IF(A3564='Enheter, modell og år'!$F$2-1,0,G3564-VLOOKUP(A3564-1&amp;B3564&amp;C3564&amp;E3564,$F$2:$G$7561,2,FALSE))</f>
        <v>0</v>
      </c>
      <c r="J3564" s="3">
        <f>IF(A3564='Enheter, modell og år'!$F$2-1,0,VLOOKUP(A3564-1&amp;B3564&amp;C3564&amp;E3564,$F$2:$G$7561,2,FALSE))</f>
        <v>0</v>
      </c>
    </row>
    <row r="3565" spans="1:10" x14ac:dyDescent="0.25">
      <c r="A3565">
        <f t="shared" ref="A3565:C3565" si="3074">A3025</f>
        <v>2018</v>
      </c>
      <c r="B3565" t="str">
        <f t="shared" si="3074"/>
        <v>VFM</v>
      </c>
      <c r="C3565">
        <f t="shared" si="3074"/>
        <v>0</v>
      </c>
      <c r="D3565">
        <f>IFERROR(VLOOKUP(C3565,'Enheter, modell og år'!$A$2:$B$31,2,FALSE),0)</f>
        <v>0</v>
      </c>
      <c r="E3565" t="str">
        <f>'Liste detaljert wide'!$J$1</f>
        <v>Avlagte doktorgrader</v>
      </c>
      <c r="F3565" t="str">
        <f t="shared" si="3032"/>
        <v>2018VFM0Avlagte doktorgrader</v>
      </c>
      <c r="G3565" s="3">
        <f>'Liste detaljert wide'!J325</f>
        <v>0</v>
      </c>
      <c r="H3565" t="str">
        <f>VLOOKUP(E3565,Def!$B$2:$C$15,2,FALSE)</f>
        <v>Forskningsinsentiv</v>
      </c>
      <c r="I3565" s="3">
        <f>IF(A3565='Enheter, modell og år'!$F$2-1,0,G3565-VLOOKUP(A3565-1&amp;B3565&amp;C3565&amp;E3565,$F$2:$G$7561,2,FALSE))</f>
        <v>0</v>
      </c>
      <c r="J3565" s="3">
        <f>IF(A3565='Enheter, modell og år'!$F$2-1,0,VLOOKUP(A3565-1&amp;B3565&amp;C3565&amp;E3565,$F$2:$G$7561,2,FALSE))</f>
        <v>0</v>
      </c>
    </row>
    <row r="3566" spans="1:10" x14ac:dyDescent="0.25">
      <c r="A3566">
        <f t="shared" ref="A3566:C3566" si="3075">A3026</f>
        <v>2018</v>
      </c>
      <c r="B3566" t="str">
        <f t="shared" si="3075"/>
        <v>VFM</v>
      </c>
      <c r="C3566">
        <f t="shared" si="3075"/>
        <v>0</v>
      </c>
      <c r="D3566">
        <f>IFERROR(VLOOKUP(C3566,'Enheter, modell og år'!$A$2:$B$31,2,FALSE),0)</f>
        <v>0</v>
      </c>
      <c r="E3566" t="str">
        <f>'Liste detaljert wide'!$J$1</f>
        <v>Avlagte doktorgrader</v>
      </c>
      <c r="F3566" t="str">
        <f t="shared" si="3032"/>
        <v>2018VFM0Avlagte doktorgrader</v>
      </c>
      <c r="G3566" s="3">
        <f>'Liste detaljert wide'!J326</f>
        <v>0</v>
      </c>
      <c r="H3566" t="str">
        <f>VLOOKUP(E3566,Def!$B$2:$C$15,2,FALSE)</f>
        <v>Forskningsinsentiv</v>
      </c>
      <c r="I3566" s="3">
        <f>IF(A3566='Enheter, modell og år'!$F$2-1,0,G3566-VLOOKUP(A3566-1&amp;B3566&amp;C3566&amp;E3566,$F$2:$G$7561,2,FALSE))</f>
        <v>0</v>
      </c>
      <c r="J3566" s="3">
        <f>IF(A3566='Enheter, modell og år'!$F$2-1,0,VLOOKUP(A3566-1&amp;B3566&amp;C3566&amp;E3566,$F$2:$G$7561,2,FALSE))</f>
        <v>0</v>
      </c>
    </row>
    <row r="3567" spans="1:10" x14ac:dyDescent="0.25">
      <c r="A3567">
        <f t="shared" ref="A3567:C3567" si="3076">A3027</f>
        <v>2018</v>
      </c>
      <c r="B3567" t="str">
        <f t="shared" si="3076"/>
        <v>VFM</v>
      </c>
      <c r="C3567">
        <f t="shared" si="3076"/>
        <v>0</v>
      </c>
      <c r="D3567">
        <f>IFERROR(VLOOKUP(C3567,'Enheter, modell og år'!$A$2:$B$31,2,FALSE),0)</f>
        <v>0</v>
      </c>
      <c r="E3567" t="str">
        <f>'Liste detaljert wide'!$J$1</f>
        <v>Avlagte doktorgrader</v>
      </c>
      <c r="F3567" t="str">
        <f t="shared" si="3032"/>
        <v>2018VFM0Avlagte doktorgrader</v>
      </c>
      <c r="G3567" s="3">
        <f>'Liste detaljert wide'!J327</f>
        <v>0</v>
      </c>
      <c r="H3567" t="str">
        <f>VLOOKUP(E3567,Def!$B$2:$C$15,2,FALSE)</f>
        <v>Forskningsinsentiv</v>
      </c>
      <c r="I3567" s="3">
        <f>IF(A3567='Enheter, modell og år'!$F$2-1,0,G3567-VLOOKUP(A3567-1&amp;B3567&amp;C3567&amp;E3567,$F$2:$G$7561,2,FALSE))</f>
        <v>0</v>
      </c>
      <c r="J3567" s="3">
        <f>IF(A3567='Enheter, modell og år'!$F$2-1,0,VLOOKUP(A3567-1&amp;B3567&amp;C3567&amp;E3567,$F$2:$G$7561,2,FALSE))</f>
        <v>0</v>
      </c>
    </row>
    <row r="3568" spans="1:10" x14ac:dyDescent="0.25">
      <c r="A3568">
        <f t="shared" ref="A3568:C3568" si="3077">A3028</f>
        <v>2018</v>
      </c>
      <c r="B3568" t="str">
        <f t="shared" si="3077"/>
        <v>VFM</v>
      </c>
      <c r="C3568">
        <f t="shared" si="3077"/>
        <v>0</v>
      </c>
      <c r="D3568">
        <f>IFERROR(VLOOKUP(C3568,'Enheter, modell og år'!$A$2:$B$31,2,FALSE),0)</f>
        <v>0</v>
      </c>
      <c r="E3568" t="str">
        <f>'Liste detaljert wide'!$J$1</f>
        <v>Avlagte doktorgrader</v>
      </c>
      <c r="F3568" t="str">
        <f t="shared" si="3032"/>
        <v>2018VFM0Avlagte doktorgrader</v>
      </c>
      <c r="G3568" s="3">
        <f>'Liste detaljert wide'!J328</f>
        <v>0</v>
      </c>
      <c r="H3568" t="str">
        <f>VLOOKUP(E3568,Def!$B$2:$C$15,2,FALSE)</f>
        <v>Forskningsinsentiv</v>
      </c>
      <c r="I3568" s="3">
        <f>IF(A3568='Enheter, modell og år'!$F$2-1,0,G3568-VLOOKUP(A3568-1&amp;B3568&amp;C3568&amp;E3568,$F$2:$G$7561,2,FALSE))</f>
        <v>0</v>
      </c>
      <c r="J3568" s="3">
        <f>IF(A3568='Enheter, modell og år'!$F$2-1,0,VLOOKUP(A3568-1&amp;B3568&amp;C3568&amp;E3568,$F$2:$G$7561,2,FALSE))</f>
        <v>0</v>
      </c>
    </row>
    <row r="3569" spans="1:10" x14ac:dyDescent="0.25">
      <c r="A3569">
        <f t="shared" ref="A3569:C3569" si="3078">A3029</f>
        <v>2018</v>
      </c>
      <c r="B3569" t="str">
        <f t="shared" si="3078"/>
        <v>VFM</v>
      </c>
      <c r="C3569">
        <f t="shared" si="3078"/>
        <v>0</v>
      </c>
      <c r="D3569">
        <f>IFERROR(VLOOKUP(C3569,'Enheter, modell og år'!$A$2:$B$31,2,FALSE),0)</f>
        <v>0</v>
      </c>
      <c r="E3569" t="str">
        <f>'Liste detaljert wide'!$J$1</f>
        <v>Avlagte doktorgrader</v>
      </c>
      <c r="F3569" t="str">
        <f t="shared" si="3032"/>
        <v>2018VFM0Avlagte doktorgrader</v>
      </c>
      <c r="G3569" s="3">
        <f>'Liste detaljert wide'!J329</f>
        <v>0</v>
      </c>
      <c r="H3569" t="str">
        <f>VLOOKUP(E3569,Def!$B$2:$C$15,2,FALSE)</f>
        <v>Forskningsinsentiv</v>
      </c>
      <c r="I3569" s="3">
        <f>IF(A3569='Enheter, modell og år'!$F$2-1,0,G3569-VLOOKUP(A3569-1&amp;B3569&amp;C3569&amp;E3569,$F$2:$G$7561,2,FALSE))</f>
        <v>0</v>
      </c>
      <c r="J3569" s="3">
        <f>IF(A3569='Enheter, modell og år'!$F$2-1,0,VLOOKUP(A3569-1&amp;B3569&amp;C3569&amp;E3569,$F$2:$G$7561,2,FALSE))</f>
        <v>0</v>
      </c>
    </row>
    <row r="3570" spans="1:10" x14ac:dyDescent="0.25">
      <c r="A3570">
        <f t="shared" ref="A3570:C3570" si="3079">A3030</f>
        <v>2018</v>
      </c>
      <c r="B3570" t="str">
        <f t="shared" si="3079"/>
        <v>VFM</v>
      </c>
      <c r="C3570">
        <f t="shared" si="3079"/>
        <v>0</v>
      </c>
      <c r="D3570">
        <f>IFERROR(VLOOKUP(C3570,'Enheter, modell og år'!$A$2:$B$31,2,FALSE),0)</f>
        <v>0</v>
      </c>
      <c r="E3570" t="str">
        <f>'Liste detaljert wide'!$J$1</f>
        <v>Avlagte doktorgrader</v>
      </c>
      <c r="F3570" t="str">
        <f t="shared" si="3032"/>
        <v>2018VFM0Avlagte doktorgrader</v>
      </c>
      <c r="G3570" s="3">
        <f>'Liste detaljert wide'!J330</f>
        <v>0</v>
      </c>
      <c r="H3570" t="str">
        <f>VLOOKUP(E3570,Def!$B$2:$C$15,2,FALSE)</f>
        <v>Forskningsinsentiv</v>
      </c>
      <c r="I3570" s="3">
        <f>IF(A3570='Enheter, modell og år'!$F$2-1,0,G3570-VLOOKUP(A3570-1&amp;B3570&amp;C3570&amp;E3570,$F$2:$G$7561,2,FALSE))</f>
        <v>0</v>
      </c>
      <c r="J3570" s="3">
        <f>IF(A3570='Enheter, modell og år'!$F$2-1,0,VLOOKUP(A3570-1&amp;B3570&amp;C3570&amp;E3570,$F$2:$G$7561,2,FALSE))</f>
        <v>0</v>
      </c>
    </row>
    <row r="3571" spans="1:10" x14ac:dyDescent="0.25">
      <c r="A3571">
        <f t="shared" ref="A3571:C3571" si="3080">A3031</f>
        <v>2018</v>
      </c>
      <c r="B3571" t="str">
        <f t="shared" si="3080"/>
        <v>VFM</v>
      </c>
      <c r="C3571">
        <f t="shared" si="3080"/>
        <v>0</v>
      </c>
      <c r="D3571">
        <f>IFERROR(VLOOKUP(C3571,'Enheter, modell og år'!$A$2:$B$31,2,FALSE),0)</f>
        <v>0</v>
      </c>
      <c r="E3571" t="str">
        <f>'Liste detaljert wide'!$J$1</f>
        <v>Avlagte doktorgrader</v>
      </c>
      <c r="F3571" t="str">
        <f t="shared" si="3032"/>
        <v>2018VFM0Avlagte doktorgrader</v>
      </c>
      <c r="G3571" s="3">
        <f>'Liste detaljert wide'!J331</f>
        <v>0</v>
      </c>
      <c r="H3571" t="str">
        <f>VLOOKUP(E3571,Def!$B$2:$C$15,2,FALSE)</f>
        <v>Forskningsinsentiv</v>
      </c>
      <c r="I3571" s="3">
        <f>IF(A3571='Enheter, modell og år'!$F$2-1,0,G3571-VLOOKUP(A3571-1&amp;B3571&amp;C3571&amp;E3571,$F$2:$G$7561,2,FALSE))</f>
        <v>0</v>
      </c>
      <c r="J3571" s="3">
        <f>IF(A3571='Enheter, modell og år'!$F$2-1,0,VLOOKUP(A3571-1&amp;B3571&amp;C3571&amp;E3571,$F$2:$G$7561,2,FALSE))</f>
        <v>0</v>
      </c>
    </row>
    <row r="3572" spans="1:10" x14ac:dyDescent="0.25">
      <c r="A3572">
        <f t="shared" ref="A3572:C3572" si="3081">A3032</f>
        <v>2019</v>
      </c>
      <c r="B3572" t="str">
        <f t="shared" si="3081"/>
        <v>VFM</v>
      </c>
      <c r="C3572">
        <f t="shared" si="3081"/>
        <v>0</v>
      </c>
      <c r="D3572">
        <f>IFERROR(VLOOKUP(C3572,'Enheter, modell og år'!$A$2:$B$31,2,FALSE),0)</f>
        <v>0</v>
      </c>
      <c r="E3572" t="str">
        <f>'Liste detaljert wide'!$J$1</f>
        <v>Avlagte doktorgrader</v>
      </c>
      <c r="F3572" t="str">
        <f t="shared" si="3032"/>
        <v>2019VFM0Avlagte doktorgrader</v>
      </c>
      <c r="G3572" s="3">
        <f>'Liste detaljert wide'!J332</f>
        <v>0</v>
      </c>
      <c r="H3572" t="str">
        <f>VLOOKUP(E3572,Def!$B$2:$C$15,2,FALSE)</f>
        <v>Forskningsinsentiv</v>
      </c>
      <c r="I3572" s="3">
        <f>IF(A3572='Enheter, modell og år'!$F$2-1,0,G3572-VLOOKUP(A3572-1&amp;B3572&amp;C3572&amp;E3572,$F$2:$G$7561,2,FALSE))</f>
        <v>0</v>
      </c>
      <c r="J3572" s="3">
        <f>IF(A3572='Enheter, modell og år'!$F$2-1,0,VLOOKUP(A3572-1&amp;B3572&amp;C3572&amp;E3572,$F$2:$G$7561,2,FALSE))</f>
        <v>0</v>
      </c>
    </row>
    <row r="3573" spans="1:10" x14ac:dyDescent="0.25">
      <c r="A3573">
        <f t="shared" ref="A3573:C3573" si="3082">A3033</f>
        <v>2019</v>
      </c>
      <c r="B3573" t="str">
        <f t="shared" si="3082"/>
        <v>VFM</v>
      </c>
      <c r="C3573">
        <f t="shared" si="3082"/>
        <v>0</v>
      </c>
      <c r="D3573">
        <f>IFERROR(VLOOKUP(C3573,'Enheter, modell og år'!$A$2:$B$31,2,FALSE),0)</f>
        <v>0</v>
      </c>
      <c r="E3573" t="str">
        <f>'Liste detaljert wide'!$J$1</f>
        <v>Avlagte doktorgrader</v>
      </c>
      <c r="F3573" t="str">
        <f t="shared" si="3032"/>
        <v>2019VFM0Avlagte doktorgrader</v>
      </c>
      <c r="G3573" s="3">
        <f>'Liste detaljert wide'!J333</f>
        <v>0</v>
      </c>
      <c r="H3573" t="str">
        <f>VLOOKUP(E3573,Def!$B$2:$C$15,2,FALSE)</f>
        <v>Forskningsinsentiv</v>
      </c>
      <c r="I3573" s="3">
        <f>IF(A3573='Enheter, modell og år'!$F$2-1,0,G3573-VLOOKUP(A3573-1&amp;B3573&amp;C3573&amp;E3573,$F$2:$G$7561,2,FALSE))</f>
        <v>0</v>
      </c>
      <c r="J3573" s="3">
        <f>IF(A3573='Enheter, modell og år'!$F$2-1,0,VLOOKUP(A3573-1&amp;B3573&amp;C3573&amp;E3573,$F$2:$G$7561,2,FALSE))</f>
        <v>0</v>
      </c>
    </row>
    <row r="3574" spans="1:10" x14ac:dyDescent="0.25">
      <c r="A3574">
        <f t="shared" ref="A3574:C3574" si="3083">A3034</f>
        <v>2019</v>
      </c>
      <c r="B3574" t="str">
        <f t="shared" si="3083"/>
        <v>VFM</v>
      </c>
      <c r="C3574">
        <f t="shared" si="3083"/>
        <v>0</v>
      </c>
      <c r="D3574">
        <f>IFERROR(VLOOKUP(C3574,'Enheter, modell og år'!$A$2:$B$31,2,FALSE),0)</f>
        <v>0</v>
      </c>
      <c r="E3574" t="str">
        <f>'Liste detaljert wide'!$J$1</f>
        <v>Avlagte doktorgrader</v>
      </c>
      <c r="F3574" t="str">
        <f t="shared" si="3032"/>
        <v>2019VFM0Avlagte doktorgrader</v>
      </c>
      <c r="G3574" s="3">
        <f>'Liste detaljert wide'!J334</f>
        <v>0</v>
      </c>
      <c r="H3574" t="str">
        <f>VLOOKUP(E3574,Def!$B$2:$C$15,2,FALSE)</f>
        <v>Forskningsinsentiv</v>
      </c>
      <c r="I3574" s="3">
        <f>IF(A3574='Enheter, modell og år'!$F$2-1,0,G3574-VLOOKUP(A3574-1&amp;B3574&amp;C3574&amp;E3574,$F$2:$G$7561,2,FALSE))</f>
        <v>0</v>
      </c>
      <c r="J3574" s="3">
        <f>IF(A3574='Enheter, modell og år'!$F$2-1,0,VLOOKUP(A3574-1&amp;B3574&amp;C3574&amp;E3574,$F$2:$G$7561,2,FALSE))</f>
        <v>0</v>
      </c>
    </row>
    <row r="3575" spans="1:10" x14ac:dyDescent="0.25">
      <c r="A3575">
        <f t="shared" ref="A3575:C3575" si="3084">A3035</f>
        <v>2019</v>
      </c>
      <c r="B3575" t="str">
        <f t="shared" si="3084"/>
        <v>VFM</v>
      </c>
      <c r="C3575">
        <f t="shared" si="3084"/>
        <v>0</v>
      </c>
      <c r="D3575">
        <f>IFERROR(VLOOKUP(C3575,'Enheter, modell og år'!$A$2:$B$31,2,FALSE),0)</f>
        <v>0</v>
      </c>
      <c r="E3575" t="str">
        <f>'Liste detaljert wide'!$J$1</f>
        <v>Avlagte doktorgrader</v>
      </c>
      <c r="F3575" t="str">
        <f t="shared" si="3032"/>
        <v>2019VFM0Avlagte doktorgrader</v>
      </c>
      <c r="G3575" s="3">
        <f>'Liste detaljert wide'!J335</f>
        <v>0</v>
      </c>
      <c r="H3575" t="str">
        <f>VLOOKUP(E3575,Def!$B$2:$C$15,2,FALSE)</f>
        <v>Forskningsinsentiv</v>
      </c>
      <c r="I3575" s="3">
        <f>IF(A3575='Enheter, modell og år'!$F$2-1,0,G3575-VLOOKUP(A3575-1&amp;B3575&amp;C3575&amp;E3575,$F$2:$G$7561,2,FALSE))</f>
        <v>0</v>
      </c>
      <c r="J3575" s="3">
        <f>IF(A3575='Enheter, modell og år'!$F$2-1,0,VLOOKUP(A3575-1&amp;B3575&amp;C3575&amp;E3575,$F$2:$G$7561,2,FALSE))</f>
        <v>0</v>
      </c>
    </row>
    <row r="3576" spans="1:10" x14ac:dyDescent="0.25">
      <c r="A3576">
        <f t="shared" ref="A3576:C3576" si="3085">A3036</f>
        <v>2019</v>
      </c>
      <c r="B3576" t="str">
        <f t="shared" si="3085"/>
        <v>VFM</v>
      </c>
      <c r="C3576">
        <f t="shared" si="3085"/>
        <v>0</v>
      </c>
      <c r="D3576">
        <f>IFERROR(VLOOKUP(C3576,'Enheter, modell og år'!$A$2:$B$31,2,FALSE),0)</f>
        <v>0</v>
      </c>
      <c r="E3576" t="str">
        <f>'Liste detaljert wide'!$J$1</f>
        <v>Avlagte doktorgrader</v>
      </c>
      <c r="F3576" t="str">
        <f t="shared" si="3032"/>
        <v>2019VFM0Avlagte doktorgrader</v>
      </c>
      <c r="G3576" s="3">
        <f>'Liste detaljert wide'!J336</f>
        <v>0</v>
      </c>
      <c r="H3576" t="str">
        <f>VLOOKUP(E3576,Def!$B$2:$C$15,2,FALSE)</f>
        <v>Forskningsinsentiv</v>
      </c>
      <c r="I3576" s="3">
        <f>IF(A3576='Enheter, modell og år'!$F$2-1,0,G3576-VLOOKUP(A3576-1&amp;B3576&amp;C3576&amp;E3576,$F$2:$G$7561,2,FALSE))</f>
        <v>0</v>
      </c>
      <c r="J3576" s="3">
        <f>IF(A3576='Enheter, modell og år'!$F$2-1,0,VLOOKUP(A3576-1&amp;B3576&amp;C3576&amp;E3576,$F$2:$G$7561,2,FALSE))</f>
        <v>0</v>
      </c>
    </row>
    <row r="3577" spans="1:10" x14ac:dyDescent="0.25">
      <c r="A3577">
        <f t="shared" ref="A3577:C3577" si="3086">A3037</f>
        <v>2019</v>
      </c>
      <c r="B3577" t="str">
        <f t="shared" si="3086"/>
        <v>VFM</v>
      </c>
      <c r="C3577">
        <f t="shared" si="3086"/>
        <v>0</v>
      </c>
      <c r="D3577">
        <f>IFERROR(VLOOKUP(C3577,'Enheter, modell og år'!$A$2:$B$31,2,FALSE),0)</f>
        <v>0</v>
      </c>
      <c r="E3577" t="str">
        <f>'Liste detaljert wide'!$J$1</f>
        <v>Avlagte doktorgrader</v>
      </c>
      <c r="F3577" t="str">
        <f t="shared" si="3032"/>
        <v>2019VFM0Avlagte doktorgrader</v>
      </c>
      <c r="G3577" s="3">
        <f>'Liste detaljert wide'!J337</f>
        <v>0</v>
      </c>
      <c r="H3577" t="str">
        <f>VLOOKUP(E3577,Def!$B$2:$C$15,2,FALSE)</f>
        <v>Forskningsinsentiv</v>
      </c>
      <c r="I3577" s="3">
        <f>IF(A3577='Enheter, modell og år'!$F$2-1,0,G3577-VLOOKUP(A3577-1&amp;B3577&amp;C3577&amp;E3577,$F$2:$G$7561,2,FALSE))</f>
        <v>0</v>
      </c>
      <c r="J3577" s="3">
        <f>IF(A3577='Enheter, modell og år'!$F$2-1,0,VLOOKUP(A3577-1&amp;B3577&amp;C3577&amp;E3577,$F$2:$G$7561,2,FALSE))</f>
        <v>0</v>
      </c>
    </row>
    <row r="3578" spans="1:10" x14ac:dyDescent="0.25">
      <c r="A3578">
        <f t="shared" ref="A3578:C3578" si="3087">A3038</f>
        <v>2019</v>
      </c>
      <c r="B3578" t="str">
        <f t="shared" si="3087"/>
        <v>VFM</v>
      </c>
      <c r="C3578">
        <f t="shared" si="3087"/>
        <v>0</v>
      </c>
      <c r="D3578">
        <f>IFERROR(VLOOKUP(C3578,'Enheter, modell og år'!$A$2:$B$31,2,FALSE),0)</f>
        <v>0</v>
      </c>
      <c r="E3578" t="str">
        <f>'Liste detaljert wide'!$J$1</f>
        <v>Avlagte doktorgrader</v>
      </c>
      <c r="F3578" t="str">
        <f t="shared" si="3032"/>
        <v>2019VFM0Avlagte doktorgrader</v>
      </c>
      <c r="G3578" s="3">
        <f>'Liste detaljert wide'!J338</f>
        <v>0</v>
      </c>
      <c r="H3578" t="str">
        <f>VLOOKUP(E3578,Def!$B$2:$C$15,2,FALSE)</f>
        <v>Forskningsinsentiv</v>
      </c>
      <c r="I3578" s="3">
        <f>IF(A3578='Enheter, modell og år'!$F$2-1,0,G3578-VLOOKUP(A3578-1&amp;B3578&amp;C3578&amp;E3578,$F$2:$G$7561,2,FALSE))</f>
        <v>0</v>
      </c>
      <c r="J3578" s="3">
        <f>IF(A3578='Enheter, modell og år'!$F$2-1,0,VLOOKUP(A3578-1&amp;B3578&amp;C3578&amp;E3578,$F$2:$G$7561,2,FALSE))</f>
        <v>0</v>
      </c>
    </row>
    <row r="3579" spans="1:10" x14ac:dyDescent="0.25">
      <c r="A3579">
        <f t="shared" ref="A3579:C3579" si="3088">A3039</f>
        <v>2019</v>
      </c>
      <c r="B3579" t="str">
        <f t="shared" si="3088"/>
        <v>VFM</v>
      </c>
      <c r="C3579">
        <f t="shared" si="3088"/>
        <v>0</v>
      </c>
      <c r="D3579">
        <f>IFERROR(VLOOKUP(C3579,'Enheter, modell og år'!$A$2:$B$31,2,FALSE),0)</f>
        <v>0</v>
      </c>
      <c r="E3579" t="str">
        <f>'Liste detaljert wide'!$J$1</f>
        <v>Avlagte doktorgrader</v>
      </c>
      <c r="F3579" t="str">
        <f t="shared" si="3032"/>
        <v>2019VFM0Avlagte doktorgrader</v>
      </c>
      <c r="G3579" s="3">
        <f>'Liste detaljert wide'!J339</f>
        <v>0</v>
      </c>
      <c r="H3579" t="str">
        <f>VLOOKUP(E3579,Def!$B$2:$C$15,2,FALSE)</f>
        <v>Forskningsinsentiv</v>
      </c>
      <c r="I3579" s="3">
        <f>IF(A3579='Enheter, modell og år'!$F$2-1,0,G3579-VLOOKUP(A3579-1&amp;B3579&amp;C3579&amp;E3579,$F$2:$G$7561,2,FALSE))</f>
        <v>0</v>
      </c>
      <c r="J3579" s="3">
        <f>IF(A3579='Enheter, modell og år'!$F$2-1,0,VLOOKUP(A3579-1&amp;B3579&amp;C3579&amp;E3579,$F$2:$G$7561,2,FALSE))</f>
        <v>0</v>
      </c>
    </row>
    <row r="3580" spans="1:10" x14ac:dyDescent="0.25">
      <c r="A3580">
        <f t="shared" ref="A3580:C3580" si="3089">A3040</f>
        <v>2019</v>
      </c>
      <c r="B3580" t="str">
        <f t="shared" si="3089"/>
        <v>VFM</v>
      </c>
      <c r="C3580">
        <f t="shared" si="3089"/>
        <v>0</v>
      </c>
      <c r="D3580">
        <f>IFERROR(VLOOKUP(C3580,'Enheter, modell og år'!$A$2:$B$31,2,FALSE),0)</f>
        <v>0</v>
      </c>
      <c r="E3580" t="str">
        <f>'Liste detaljert wide'!$J$1</f>
        <v>Avlagte doktorgrader</v>
      </c>
      <c r="F3580" t="str">
        <f t="shared" si="3032"/>
        <v>2019VFM0Avlagte doktorgrader</v>
      </c>
      <c r="G3580" s="3">
        <f>'Liste detaljert wide'!J340</f>
        <v>0</v>
      </c>
      <c r="H3580" t="str">
        <f>VLOOKUP(E3580,Def!$B$2:$C$15,2,FALSE)</f>
        <v>Forskningsinsentiv</v>
      </c>
      <c r="I3580" s="3">
        <f>IF(A3580='Enheter, modell og år'!$F$2-1,0,G3580-VLOOKUP(A3580-1&amp;B3580&amp;C3580&amp;E3580,$F$2:$G$7561,2,FALSE))</f>
        <v>0</v>
      </c>
      <c r="J3580" s="3">
        <f>IF(A3580='Enheter, modell og år'!$F$2-1,0,VLOOKUP(A3580-1&amp;B3580&amp;C3580&amp;E3580,$F$2:$G$7561,2,FALSE))</f>
        <v>0</v>
      </c>
    </row>
    <row r="3581" spans="1:10" x14ac:dyDescent="0.25">
      <c r="A3581">
        <f t="shared" ref="A3581:C3581" si="3090">A3041</f>
        <v>2019</v>
      </c>
      <c r="B3581" t="str">
        <f t="shared" si="3090"/>
        <v>VFM</v>
      </c>
      <c r="C3581">
        <f t="shared" si="3090"/>
        <v>0</v>
      </c>
      <c r="D3581">
        <f>IFERROR(VLOOKUP(C3581,'Enheter, modell og år'!$A$2:$B$31,2,FALSE),0)</f>
        <v>0</v>
      </c>
      <c r="E3581" t="str">
        <f>'Liste detaljert wide'!$J$1</f>
        <v>Avlagte doktorgrader</v>
      </c>
      <c r="F3581" t="str">
        <f t="shared" si="3032"/>
        <v>2019VFM0Avlagte doktorgrader</v>
      </c>
      <c r="G3581" s="3">
        <f>'Liste detaljert wide'!J341</f>
        <v>0</v>
      </c>
      <c r="H3581" t="str">
        <f>VLOOKUP(E3581,Def!$B$2:$C$15,2,FALSE)</f>
        <v>Forskningsinsentiv</v>
      </c>
      <c r="I3581" s="3">
        <f>IF(A3581='Enheter, modell og år'!$F$2-1,0,G3581-VLOOKUP(A3581-1&amp;B3581&amp;C3581&amp;E3581,$F$2:$G$7561,2,FALSE))</f>
        <v>0</v>
      </c>
      <c r="J3581" s="3">
        <f>IF(A3581='Enheter, modell og år'!$F$2-1,0,VLOOKUP(A3581-1&amp;B3581&amp;C3581&amp;E3581,$F$2:$G$7561,2,FALSE))</f>
        <v>0</v>
      </c>
    </row>
    <row r="3582" spans="1:10" x14ac:dyDescent="0.25">
      <c r="A3582">
        <f t="shared" ref="A3582:C3582" si="3091">A3042</f>
        <v>2019</v>
      </c>
      <c r="B3582" t="str">
        <f t="shared" si="3091"/>
        <v>VFM</v>
      </c>
      <c r="C3582">
        <f t="shared" si="3091"/>
        <v>0</v>
      </c>
      <c r="D3582">
        <f>IFERROR(VLOOKUP(C3582,'Enheter, modell og år'!$A$2:$B$31,2,FALSE),0)</f>
        <v>0</v>
      </c>
      <c r="E3582" t="str">
        <f>'Liste detaljert wide'!$J$1</f>
        <v>Avlagte doktorgrader</v>
      </c>
      <c r="F3582" t="str">
        <f t="shared" si="3032"/>
        <v>2019VFM0Avlagte doktorgrader</v>
      </c>
      <c r="G3582" s="3">
        <f>'Liste detaljert wide'!J342</f>
        <v>0</v>
      </c>
      <c r="H3582" t="str">
        <f>VLOOKUP(E3582,Def!$B$2:$C$15,2,FALSE)</f>
        <v>Forskningsinsentiv</v>
      </c>
      <c r="I3582" s="3">
        <f>IF(A3582='Enheter, modell og år'!$F$2-1,0,G3582-VLOOKUP(A3582-1&amp;B3582&amp;C3582&amp;E3582,$F$2:$G$7561,2,FALSE))</f>
        <v>0</v>
      </c>
      <c r="J3582" s="3">
        <f>IF(A3582='Enheter, modell og år'!$F$2-1,0,VLOOKUP(A3582-1&amp;B3582&amp;C3582&amp;E3582,$F$2:$G$7561,2,FALSE))</f>
        <v>0</v>
      </c>
    </row>
    <row r="3583" spans="1:10" x14ac:dyDescent="0.25">
      <c r="A3583">
        <f t="shared" ref="A3583:C3583" si="3092">A3043</f>
        <v>2019</v>
      </c>
      <c r="B3583" t="str">
        <f t="shared" si="3092"/>
        <v>VFM</v>
      </c>
      <c r="C3583">
        <f t="shared" si="3092"/>
        <v>0</v>
      </c>
      <c r="D3583">
        <f>IFERROR(VLOOKUP(C3583,'Enheter, modell og år'!$A$2:$B$31,2,FALSE),0)</f>
        <v>0</v>
      </c>
      <c r="E3583" t="str">
        <f>'Liste detaljert wide'!$J$1</f>
        <v>Avlagte doktorgrader</v>
      </c>
      <c r="F3583" t="str">
        <f t="shared" si="3032"/>
        <v>2019VFM0Avlagte doktorgrader</v>
      </c>
      <c r="G3583" s="3">
        <f>'Liste detaljert wide'!J343</f>
        <v>0</v>
      </c>
      <c r="H3583" t="str">
        <f>VLOOKUP(E3583,Def!$B$2:$C$15,2,FALSE)</f>
        <v>Forskningsinsentiv</v>
      </c>
      <c r="I3583" s="3">
        <f>IF(A3583='Enheter, modell og år'!$F$2-1,0,G3583-VLOOKUP(A3583-1&amp;B3583&amp;C3583&amp;E3583,$F$2:$G$7561,2,FALSE))</f>
        <v>0</v>
      </c>
      <c r="J3583" s="3">
        <f>IF(A3583='Enheter, modell og år'!$F$2-1,0,VLOOKUP(A3583-1&amp;B3583&amp;C3583&amp;E3583,$F$2:$G$7561,2,FALSE))</f>
        <v>0</v>
      </c>
    </row>
    <row r="3584" spans="1:10" x14ac:dyDescent="0.25">
      <c r="A3584">
        <f t="shared" ref="A3584:C3584" si="3093">A3044</f>
        <v>2019</v>
      </c>
      <c r="B3584" t="str">
        <f t="shared" si="3093"/>
        <v>VFM</v>
      </c>
      <c r="C3584">
        <f t="shared" si="3093"/>
        <v>0</v>
      </c>
      <c r="D3584">
        <f>IFERROR(VLOOKUP(C3584,'Enheter, modell og år'!$A$2:$B$31,2,FALSE),0)</f>
        <v>0</v>
      </c>
      <c r="E3584" t="str">
        <f>'Liste detaljert wide'!$J$1</f>
        <v>Avlagte doktorgrader</v>
      </c>
      <c r="F3584" t="str">
        <f t="shared" si="3032"/>
        <v>2019VFM0Avlagte doktorgrader</v>
      </c>
      <c r="G3584" s="3">
        <f>'Liste detaljert wide'!J344</f>
        <v>0</v>
      </c>
      <c r="H3584" t="str">
        <f>VLOOKUP(E3584,Def!$B$2:$C$15,2,FALSE)</f>
        <v>Forskningsinsentiv</v>
      </c>
      <c r="I3584" s="3">
        <f>IF(A3584='Enheter, modell og år'!$F$2-1,0,G3584-VLOOKUP(A3584-1&amp;B3584&amp;C3584&amp;E3584,$F$2:$G$7561,2,FALSE))</f>
        <v>0</v>
      </c>
      <c r="J3584" s="3">
        <f>IF(A3584='Enheter, modell og år'!$F$2-1,0,VLOOKUP(A3584-1&amp;B3584&amp;C3584&amp;E3584,$F$2:$G$7561,2,FALSE))</f>
        <v>0</v>
      </c>
    </row>
    <row r="3585" spans="1:10" x14ac:dyDescent="0.25">
      <c r="A3585">
        <f t="shared" ref="A3585:C3585" si="3094">A3045</f>
        <v>2019</v>
      </c>
      <c r="B3585" t="str">
        <f t="shared" si="3094"/>
        <v>VFM</v>
      </c>
      <c r="C3585">
        <f t="shared" si="3094"/>
        <v>0</v>
      </c>
      <c r="D3585">
        <f>IFERROR(VLOOKUP(C3585,'Enheter, modell og år'!$A$2:$B$31,2,FALSE),0)</f>
        <v>0</v>
      </c>
      <c r="E3585" t="str">
        <f>'Liste detaljert wide'!$J$1</f>
        <v>Avlagte doktorgrader</v>
      </c>
      <c r="F3585" t="str">
        <f t="shared" si="3032"/>
        <v>2019VFM0Avlagte doktorgrader</v>
      </c>
      <c r="G3585" s="3">
        <f>'Liste detaljert wide'!J345</f>
        <v>0</v>
      </c>
      <c r="H3585" t="str">
        <f>VLOOKUP(E3585,Def!$B$2:$C$15,2,FALSE)</f>
        <v>Forskningsinsentiv</v>
      </c>
      <c r="I3585" s="3">
        <f>IF(A3585='Enheter, modell og år'!$F$2-1,0,G3585-VLOOKUP(A3585-1&amp;B3585&amp;C3585&amp;E3585,$F$2:$G$7561,2,FALSE))</f>
        <v>0</v>
      </c>
      <c r="J3585" s="3">
        <f>IF(A3585='Enheter, modell og år'!$F$2-1,0,VLOOKUP(A3585-1&amp;B3585&amp;C3585&amp;E3585,$F$2:$G$7561,2,FALSE))</f>
        <v>0</v>
      </c>
    </row>
    <row r="3586" spans="1:10" x14ac:dyDescent="0.25">
      <c r="A3586">
        <f t="shared" ref="A3586:C3586" si="3095">A3046</f>
        <v>2019</v>
      </c>
      <c r="B3586" t="str">
        <f t="shared" si="3095"/>
        <v>VFM</v>
      </c>
      <c r="C3586">
        <f t="shared" si="3095"/>
        <v>0</v>
      </c>
      <c r="D3586">
        <f>IFERROR(VLOOKUP(C3586,'Enheter, modell og år'!$A$2:$B$31,2,FALSE),0)</f>
        <v>0</v>
      </c>
      <c r="E3586" t="str">
        <f>'Liste detaljert wide'!$J$1</f>
        <v>Avlagte doktorgrader</v>
      </c>
      <c r="F3586" t="str">
        <f t="shared" si="3032"/>
        <v>2019VFM0Avlagte doktorgrader</v>
      </c>
      <c r="G3586" s="3">
        <f>'Liste detaljert wide'!J346</f>
        <v>0</v>
      </c>
      <c r="H3586" t="str">
        <f>VLOOKUP(E3586,Def!$B$2:$C$15,2,FALSE)</f>
        <v>Forskningsinsentiv</v>
      </c>
      <c r="I3586" s="3">
        <f>IF(A3586='Enheter, modell og år'!$F$2-1,0,G3586-VLOOKUP(A3586-1&amp;B3586&amp;C3586&amp;E3586,$F$2:$G$7561,2,FALSE))</f>
        <v>0</v>
      </c>
      <c r="J3586" s="3">
        <f>IF(A3586='Enheter, modell og år'!$F$2-1,0,VLOOKUP(A3586-1&amp;B3586&amp;C3586&amp;E3586,$F$2:$G$7561,2,FALSE))</f>
        <v>0</v>
      </c>
    </row>
    <row r="3587" spans="1:10" x14ac:dyDescent="0.25">
      <c r="A3587">
        <f t="shared" ref="A3587:C3587" si="3096">A3047</f>
        <v>2019</v>
      </c>
      <c r="B3587" t="str">
        <f t="shared" si="3096"/>
        <v>VFM</v>
      </c>
      <c r="C3587">
        <f t="shared" si="3096"/>
        <v>0</v>
      </c>
      <c r="D3587">
        <f>IFERROR(VLOOKUP(C3587,'Enheter, modell og år'!$A$2:$B$31,2,FALSE),0)</f>
        <v>0</v>
      </c>
      <c r="E3587" t="str">
        <f>'Liste detaljert wide'!$J$1</f>
        <v>Avlagte doktorgrader</v>
      </c>
      <c r="F3587" t="str">
        <f t="shared" ref="F3587:F3650" si="3097">A3587&amp;B3587&amp;C3587&amp;E3587</f>
        <v>2019VFM0Avlagte doktorgrader</v>
      </c>
      <c r="G3587" s="3">
        <f>'Liste detaljert wide'!J347</f>
        <v>0</v>
      </c>
      <c r="H3587" t="str">
        <f>VLOOKUP(E3587,Def!$B$2:$C$15,2,FALSE)</f>
        <v>Forskningsinsentiv</v>
      </c>
      <c r="I3587" s="3">
        <f>IF(A3587='Enheter, modell og år'!$F$2-1,0,G3587-VLOOKUP(A3587-1&amp;B3587&amp;C3587&amp;E3587,$F$2:$G$7561,2,FALSE))</f>
        <v>0</v>
      </c>
      <c r="J3587" s="3">
        <f>IF(A3587='Enheter, modell og år'!$F$2-1,0,VLOOKUP(A3587-1&amp;B3587&amp;C3587&amp;E3587,$F$2:$G$7561,2,FALSE))</f>
        <v>0</v>
      </c>
    </row>
    <row r="3588" spans="1:10" x14ac:dyDescent="0.25">
      <c r="A3588">
        <f t="shared" ref="A3588:C3588" si="3098">A3048</f>
        <v>2019</v>
      </c>
      <c r="B3588" t="str">
        <f t="shared" si="3098"/>
        <v>VFM</v>
      </c>
      <c r="C3588">
        <f t="shared" si="3098"/>
        <v>0</v>
      </c>
      <c r="D3588">
        <f>IFERROR(VLOOKUP(C3588,'Enheter, modell og år'!$A$2:$B$31,2,FALSE),0)</f>
        <v>0</v>
      </c>
      <c r="E3588" t="str">
        <f>'Liste detaljert wide'!$J$1</f>
        <v>Avlagte doktorgrader</v>
      </c>
      <c r="F3588" t="str">
        <f t="shared" si="3097"/>
        <v>2019VFM0Avlagte doktorgrader</v>
      </c>
      <c r="G3588" s="3">
        <f>'Liste detaljert wide'!J348</f>
        <v>0</v>
      </c>
      <c r="H3588" t="str">
        <f>VLOOKUP(E3588,Def!$B$2:$C$15,2,FALSE)</f>
        <v>Forskningsinsentiv</v>
      </c>
      <c r="I3588" s="3">
        <f>IF(A3588='Enheter, modell og år'!$F$2-1,0,G3588-VLOOKUP(A3588-1&amp;B3588&amp;C3588&amp;E3588,$F$2:$G$7561,2,FALSE))</f>
        <v>0</v>
      </c>
      <c r="J3588" s="3">
        <f>IF(A3588='Enheter, modell og år'!$F$2-1,0,VLOOKUP(A3588-1&amp;B3588&amp;C3588&amp;E3588,$F$2:$G$7561,2,FALSE))</f>
        <v>0</v>
      </c>
    </row>
    <row r="3589" spans="1:10" x14ac:dyDescent="0.25">
      <c r="A3589">
        <f t="shared" ref="A3589:C3589" si="3099">A3049</f>
        <v>2019</v>
      </c>
      <c r="B3589" t="str">
        <f t="shared" si="3099"/>
        <v>VFM</v>
      </c>
      <c r="C3589">
        <f t="shared" si="3099"/>
        <v>0</v>
      </c>
      <c r="D3589">
        <f>IFERROR(VLOOKUP(C3589,'Enheter, modell og år'!$A$2:$B$31,2,FALSE),0)</f>
        <v>0</v>
      </c>
      <c r="E3589" t="str">
        <f>'Liste detaljert wide'!$J$1</f>
        <v>Avlagte doktorgrader</v>
      </c>
      <c r="F3589" t="str">
        <f t="shared" si="3097"/>
        <v>2019VFM0Avlagte doktorgrader</v>
      </c>
      <c r="G3589" s="3">
        <f>'Liste detaljert wide'!J349</f>
        <v>0</v>
      </c>
      <c r="H3589" t="str">
        <f>VLOOKUP(E3589,Def!$B$2:$C$15,2,FALSE)</f>
        <v>Forskningsinsentiv</v>
      </c>
      <c r="I3589" s="3">
        <f>IF(A3589='Enheter, modell og år'!$F$2-1,0,G3589-VLOOKUP(A3589-1&amp;B3589&amp;C3589&amp;E3589,$F$2:$G$7561,2,FALSE))</f>
        <v>0</v>
      </c>
      <c r="J3589" s="3">
        <f>IF(A3589='Enheter, modell og år'!$F$2-1,0,VLOOKUP(A3589-1&amp;B3589&amp;C3589&amp;E3589,$F$2:$G$7561,2,FALSE))</f>
        <v>0</v>
      </c>
    </row>
    <row r="3590" spans="1:10" x14ac:dyDescent="0.25">
      <c r="A3590">
        <f t="shared" ref="A3590:C3590" si="3100">A3050</f>
        <v>2019</v>
      </c>
      <c r="B3590" t="str">
        <f t="shared" si="3100"/>
        <v>VFM</v>
      </c>
      <c r="C3590">
        <f t="shared" si="3100"/>
        <v>0</v>
      </c>
      <c r="D3590">
        <f>IFERROR(VLOOKUP(C3590,'Enheter, modell og år'!$A$2:$B$31,2,FALSE),0)</f>
        <v>0</v>
      </c>
      <c r="E3590" t="str">
        <f>'Liste detaljert wide'!$J$1</f>
        <v>Avlagte doktorgrader</v>
      </c>
      <c r="F3590" t="str">
        <f t="shared" si="3097"/>
        <v>2019VFM0Avlagte doktorgrader</v>
      </c>
      <c r="G3590" s="3">
        <f>'Liste detaljert wide'!J350</f>
        <v>0</v>
      </c>
      <c r="H3590" t="str">
        <f>VLOOKUP(E3590,Def!$B$2:$C$15,2,FALSE)</f>
        <v>Forskningsinsentiv</v>
      </c>
      <c r="I3590" s="3">
        <f>IF(A3590='Enheter, modell og år'!$F$2-1,0,G3590-VLOOKUP(A3590-1&amp;B3590&amp;C3590&amp;E3590,$F$2:$G$7561,2,FALSE))</f>
        <v>0</v>
      </c>
      <c r="J3590" s="3">
        <f>IF(A3590='Enheter, modell og år'!$F$2-1,0,VLOOKUP(A3590-1&amp;B3590&amp;C3590&amp;E3590,$F$2:$G$7561,2,FALSE))</f>
        <v>0</v>
      </c>
    </row>
    <row r="3591" spans="1:10" x14ac:dyDescent="0.25">
      <c r="A3591">
        <f t="shared" ref="A3591:C3591" si="3101">A3051</f>
        <v>2019</v>
      </c>
      <c r="B3591" t="str">
        <f t="shared" si="3101"/>
        <v>VFM</v>
      </c>
      <c r="C3591">
        <f t="shared" si="3101"/>
        <v>0</v>
      </c>
      <c r="D3591">
        <f>IFERROR(VLOOKUP(C3591,'Enheter, modell og år'!$A$2:$B$31,2,FALSE),0)</f>
        <v>0</v>
      </c>
      <c r="E3591" t="str">
        <f>'Liste detaljert wide'!$J$1</f>
        <v>Avlagte doktorgrader</v>
      </c>
      <c r="F3591" t="str">
        <f t="shared" si="3097"/>
        <v>2019VFM0Avlagte doktorgrader</v>
      </c>
      <c r="G3591" s="3">
        <f>'Liste detaljert wide'!J351</f>
        <v>0</v>
      </c>
      <c r="H3591" t="str">
        <f>VLOOKUP(E3591,Def!$B$2:$C$15,2,FALSE)</f>
        <v>Forskningsinsentiv</v>
      </c>
      <c r="I3591" s="3">
        <f>IF(A3591='Enheter, modell og år'!$F$2-1,0,G3591-VLOOKUP(A3591-1&amp;B3591&amp;C3591&amp;E3591,$F$2:$G$7561,2,FALSE))</f>
        <v>0</v>
      </c>
      <c r="J3591" s="3">
        <f>IF(A3591='Enheter, modell og år'!$F$2-1,0,VLOOKUP(A3591-1&amp;B3591&amp;C3591&amp;E3591,$F$2:$G$7561,2,FALSE))</f>
        <v>0</v>
      </c>
    </row>
    <row r="3592" spans="1:10" x14ac:dyDescent="0.25">
      <c r="A3592">
        <f t="shared" ref="A3592:C3592" si="3102">A3052</f>
        <v>2019</v>
      </c>
      <c r="B3592" t="str">
        <f t="shared" si="3102"/>
        <v>VFM</v>
      </c>
      <c r="C3592">
        <f t="shared" si="3102"/>
        <v>0</v>
      </c>
      <c r="D3592">
        <f>IFERROR(VLOOKUP(C3592,'Enheter, modell og år'!$A$2:$B$31,2,FALSE),0)</f>
        <v>0</v>
      </c>
      <c r="E3592" t="str">
        <f>'Liste detaljert wide'!$J$1</f>
        <v>Avlagte doktorgrader</v>
      </c>
      <c r="F3592" t="str">
        <f t="shared" si="3097"/>
        <v>2019VFM0Avlagte doktorgrader</v>
      </c>
      <c r="G3592" s="3">
        <f>'Liste detaljert wide'!J352</f>
        <v>0</v>
      </c>
      <c r="H3592" t="str">
        <f>VLOOKUP(E3592,Def!$B$2:$C$15,2,FALSE)</f>
        <v>Forskningsinsentiv</v>
      </c>
      <c r="I3592" s="3">
        <f>IF(A3592='Enheter, modell og år'!$F$2-1,0,G3592-VLOOKUP(A3592-1&amp;B3592&amp;C3592&amp;E3592,$F$2:$G$7561,2,FALSE))</f>
        <v>0</v>
      </c>
      <c r="J3592" s="3">
        <f>IF(A3592='Enheter, modell og år'!$F$2-1,0,VLOOKUP(A3592-1&amp;B3592&amp;C3592&amp;E3592,$F$2:$G$7561,2,FALSE))</f>
        <v>0</v>
      </c>
    </row>
    <row r="3593" spans="1:10" x14ac:dyDescent="0.25">
      <c r="A3593">
        <f t="shared" ref="A3593:C3593" si="3103">A3053</f>
        <v>2019</v>
      </c>
      <c r="B3593" t="str">
        <f t="shared" si="3103"/>
        <v>VFM</v>
      </c>
      <c r="C3593">
        <f t="shared" si="3103"/>
        <v>0</v>
      </c>
      <c r="D3593">
        <f>IFERROR(VLOOKUP(C3593,'Enheter, modell og år'!$A$2:$B$31,2,FALSE),0)</f>
        <v>0</v>
      </c>
      <c r="E3593" t="str">
        <f>'Liste detaljert wide'!$J$1</f>
        <v>Avlagte doktorgrader</v>
      </c>
      <c r="F3593" t="str">
        <f t="shared" si="3097"/>
        <v>2019VFM0Avlagte doktorgrader</v>
      </c>
      <c r="G3593" s="3">
        <f>'Liste detaljert wide'!J353</f>
        <v>0</v>
      </c>
      <c r="H3593" t="str">
        <f>VLOOKUP(E3593,Def!$B$2:$C$15,2,FALSE)</f>
        <v>Forskningsinsentiv</v>
      </c>
      <c r="I3593" s="3">
        <f>IF(A3593='Enheter, modell og år'!$F$2-1,0,G3593-VLOOKUP(A3593-1&amp;B3593&amp;C3593&amp;E3593,$F$2:$G$7561,2,FALSE))</f>
        <v>0</v>
      </c>
      <c r="J3593" s="3">
        <f>IF(A3593='Enheter, modell og år'!$F$2-1,0,VLOOKUP(A3593-1&amp;B3593&amp;C3593&amp;E3593,$F$2:$G$7561,2,FALSE))</f>
        <v>0</v>
      </c>
    </row>
    <row r="3594" spans="1:10" x14ac:dyDescent="0.25">
      <c r="A3594">
        <f t="shared" ref="A3594:C3594" si="3104">A3054</f>
        <v>2019</v>
      </c>
      <c r="B3594" t="str">
        <f t="shared" si="3104"/>
        <v>VFM</v>
      </c>
      <c r="C3594">
        <f t="shared" si="3104"/>
        <v>0</v>
      </c>
      <c r="D3594">
        <f>IFERROR(VLOOKUP(C3594,'Enheter, modell og år'!$A$2:$B$31,2,FALSE),0)</f>
        <v>0</v>
      </c>
      <c r="E3594" t="str">
        <f>'Liste detaljert wide'!$J$1</f>
        <v>Avlagte doktorgrader</v>
      </c>
      <c r="F3594" t="str">
        <f t="shared" si="3097"/>
        <v>2019VFM0Avlagte doktorgrader</v>
      </c>
      <c r="G3594" s="3">
        <f>'Liste detaljert wide'!J354</f>
        <v>0</v>
      </c>
      <c r="H3594" t="str">
        <f>VLOOKUP(E3594,Def!$B$2:$C$15,2,FALSE)</f>
        <v>Forskningsinsentiv</v>
      </c>
      <c r="I3594" s="3">
        <f>IF(A3594='Enheter, modell og år'!$F$2-1,0,G3594-VLOOKUP(A3594-1&amp;B3594&amp;C3594&amp;E3594,$F$2:$G$7561,2,FALSE))</f>
        <v>0</v>
      </c>
      <c r="J3594" s="3">
        <f>IF(A3594='Enheter, modell og år'!$F$2-1,0,VLOOKUP(A3594-1&amp;B3594&amp;C3594&amp;E3594,$F$2:$G$7561,2,FALSE))</f>
        <v>0</v>
      </c>
    </row>
    <row r="3595" spans="1:10" x14ac:dyDescent="0.25">
      <c r="A3595">
        <f t="shared" ref="A3595:C3595" si="3105">A3055</f>
        <v>2019</v>
      </c>
      <c r="B3595" t="str">
        <f t="shared" si="3105"/>
        <v>VFM</v>
      </c>
      <c r="C3595">
        <f t="shared" si="3105"/>
        <v>0</v>
      </c>
      <c r="D3595">
        <f>IFERROR(VLOOKUP(C3595,'Enheter, modell og år'!$A$2:$B$31,2,FALSE),0)</f>
        <v>0</v>
      </c>
      <c r="E3595" t="str">
        <f>'Liste detaljert wide'!$J$1</f>
        <v>Avlagte doktorgrader</v>
      </c>
      <c r="F3595" t="str">
        <f t="shared" si="3097"/>
        <v>2019VFM0Avlagte doktorgrader</v>
      </c>
      <c r="G3595" s="3">
        <f>'Liste detaljert wide'!J355</f>
        <v>0</v>
      </c>
      <c r="H3595" t="str">
        <f>VLOOKUP(E3595,Def!$B$2:$C$15,2,FALSE)</f>
        <v>Forskningsinsentiv</v>
      </c>
      <c r="I3595" s="3">
        <f>IF(A3595='Enheter, modell og år'!$F$2-1,0,G3595-VLOOKUP(A3595-1&amp;B3595&amp;C3595&amp;E3595,$F$2:$G$7561,2,FALSE))</f>
        <v>0</v>
      </c>
      <c r="J3595" s="3">
        <f>IF(A3595='Enheter, modell og år'!$F$2-1,0,VLOOKUP(A3595-1&amp;B3595&amp;C3595&amp;E3595,$F$2:$G$7561,2,FALSE))</f>
        <v>0</v>
      </c>
    </row>
    <row r="3596" spans="1:10" x14ac:dyDescent="0.25">
      <c r="A3596">
        <f t="shared" ref="A3596:C3596" si="3106">A3056</f>
        <v>2019</v>
      </c>
      <c r="B3596" t="str">
        <f t="shared" si="3106"/>
        <v>VFM</v>
      </c>
      <c r="C3596">
        <f t="shared" si="3106"/>
        <v>0</v>
      </c>
      <c r="D3596">
        <f>IFERROR(VLOOKUP(C3596,'Enheter, modell og år'!$A$2:$B$31,2,FALSE),0)</f>
        <v>0</v>
      </c>
      <c r="E3596" t="str">
        <f>'Liste detaljert wide'!$J$1</f>
        <v>Avlagte doktorgrader</v>
      </c>
      <c r="F3596" t="str">
        <f t="shared" si="3097"/>
        <v>2019VFM0Avlagte doktorgrader</v>
      </c>
      <c r="G3596" s="3">
        <f>'Liste detaljert wide'!J356</f>
        <v>0</v>
      </c>
      <c r="H3596" t="str">
        <f>VLOOKUP(E3596,Def!$B$2:$C$15,2,FALSE)</f>
        <v>Forskningsinsentiv</v>
      </c>
      <c r="I3596" s="3">
        <f>IF(A3596='Enheter, modell og år'!$F$2-1,0,G3596-VLOOKUP(A3596-1&amp;B3596&amp;C3596&amp;E3596,$F$2:$G$7561,2,FALSE))</f>
        <v>0</v>
      </c>
      <c r="J3596" s="3">
        <f>IF(A3596='Enheter, modell og år'!$F$2-1,0,VLOOKUP(A3596-1&amp;B3596&amp;C3596&amp;E3596,$F$2:$G$7561,2,FALSE))</f>
        <v>0</v>
      </c>
    </row>
    <row r="3597" spans="1:10" x14ac:dyDescent="0.25">
      <c r="A3597">
        <f t="shared" ref="A3597:C3597" si="3107">A3057</f>
        <v>2019</v>
      </c>
      <c r="B3597" t="str">
        <f t="shared" si="3107"/>
        <v>VFM</v>
      </c>
      <c r="C3597">
        <f t="shared" si="3107"/>
        <v>0</v>
      </c>
      <c r="D3597">
        <f>IFERROR(VLOOKUP(C3597,'Enheter, modell og år'!$A$2:$B$31,2,FALSE),0)</f>
        <v>0</v>
      </c>
      <c r="E3597" t="str">
        <f>'Liste detaljert wide'!$J$1</f>
        <v>Avlagte doktorgrader</v>
      </c>
      <c r="F3597" t="str">
        <f t="shared" si="3097"/>
        <v>2019VFM0Avlagte doktorgrader</v>
      </c>
      <c r="G3597" s="3">
        <f>'Liste detaljert wide'!J357</f>
        <v>0</v>
      </c>
      <c r="H3597" t="str">
        <f>VLOOKUP(E3597,Def!$B$2:$C$15,2,FALSE)</f>
        <v>Forskningsinsentiv</v>
      </c>
      <c r="I3597" s="3">
        <f>IF(A3597='Enheter, modell og år'!$F$2-1,0,G3597-VLOOKUP(A3597-1&amp;B3597&amp;C3597&amp;E3597,$F$2:$G$7561,2,FALSE))</f>
        <v>0</v>
      </c>
      <c r="J3597" s="3">
        <f>IF(A3597='Enheter, modell og år'!$F$2-1,0,VLOOKUP(A3597-1&amp;B3597&amp;C3597&amp;E3597,$F$2:$G$7561,2,FALSE))</f>
        <v>0</v>
      </c>
    </row>
    <row r="3598" spans="1:10" x14ac:dyDescent="0.25">
      <c r="A3598">
        <f t="shared" ref="A3598:C3598" si="3108">A3058</f>
        <v>2019</v>
      </c>
      <c r="B3598" t="str">
        <f t="shared" si="3108"/>
        <v>VFM</v>
      </c>
      <c r="C3598">
        <f t="shared" si="3108"/>
        <v>0</v>
      </c>
      <c r="D3598">
        <f>IFERROR(VLOOKUP(C3598,'Enheter, modell og år'!$A$2:$B$31,2,FALSE),0)</f>
        <v>0</v>
      </c>
      <c r="E3598" t="str">
        <f>'Liste detaljert wide'!$J$1</f>
        <v>Avlagte doktorgrader</v>
      </c>
      <c r="F3598" t="str">
        <f t="shared" si="3097"/>
        <v>2019VFM0Avlagte doktorgrader</v>
      </c>
      <c r="G3598" s="3">
        <f>'Liste detaljert wide'!J358</f>
        <v>0</v>
      </c>
      <c r="H3598" t="str">
        <f>VLOOKUP(E3598,Def!$B$2:$C$15,2,FALSE)</f>
        <v>Forskningsinsentiv</v>
      </c>
      <c r="I3598" s="3">
        <f>IF(A3598='Enheter, modell og år'!$F$2-1,0,G3598-VLOOKUP(A3598-1&amp;B3598&amp;C3598&amp;E3598,$F$2:$G$7561,2,FALSE))</f>
        <v>0</v>
      </c>
      <c r="J3598" s="3">
        <f>IF(A3598='Enheter, modell og år'!$F$2-1,0,VLOOKUP(A3598-1&amp;B3598&amp;C3598&amp;E3598,$F$2:$G$7561,2,FALSE))</f>
        <v>0</v>
      </c>
    </row>
    <row r="3599" spans="1:10" x14ac:dyDescent="0.25">
      <c r="A3599">
        <f t="shared" ref="A3599:C3599" si="3109">A3059</f>
        <v>2019</v>
      </c>
      <c r="B3599" t="str">
        <f t="shared" si="3109"/>
        <v>VFM</v>
      </c>
      <c r="C3599">
        <f t="shared" si="3109"/>
        <v>0</v>
      </c>
      <c r="D3599">
        <f>IFERROR(VLOOKUP(C3599,'Enheter, modell og år'!$A$2:$B$31,2,FALSE),0)</f>
        <v>0</v>
      </c>
      <c r="E3599" t="str">
        <f>'Liste detaljert wide'!$J$1</f>
        <v>Avlagte doktorgrader</v>
      </c>
      <c r="F3599" t="str">
        <f t="shared" si="3097"/>
        <v>2019VFM0Avlagte doktorgrader</v>
      </c>
      <c r="G3599" s="3">
        <f>'Liste detaljert wide'!J359</f>
        <v>0</v>
      </c>
      <c r="H3599" t="str">
        <f>VLOOKUP(E3599,Def!$B$2:$C$15,2,FALSE)</f>
        <v>Forskningsinsentiv</v>
      </c>
      <c r="I3599" s="3">
        <f>IF(A3599='Enheter, modell og år'!$F$2-1,0,G3599-VLOOKUP(A3599-1&amp;B3599&amp;C3599&amp;E3599,$F$2:$G$7561,2,FALSE))</f>
        <v>0</v>
      </c>
      <c r="J3599" s="3">
        <f>IF(A3599='Enheter, modell og år'!$F$2-1,0,VLOOKUP(A3599-1&amp;B3599&amp;C3599&amp;E3599,$F$2:$G$7561,2,FALSE))</f>
        <v>0</v>
      </c>
    </row>
    <row r="3600" spans="1:10" x14ac:dyDescent="0.25">
      <c r="A3600">
        <f t="shared" ref="A3600:C3600" si="3110">A3060</f>
        <v>2019</v>
      </c>
      <c r="B3600" t="str">
        <f t="shared" si="3110"/>
        <v>VFM</v>
      </c>
      <c r="C3600">
        <f t="shared" si="3110"/>
        <v>0</v>
      </c>
      <c r="D3600">
        <f>IFERROR(VLOOKUP(C3600,'Enheter, modell og år'!$A$2:$B$31,2,FALSE),0)</f>
        <v>0</v>
      </c>
      <c r="E3600" t="str">
        <f>'Liste detaljert wide'!$J$1</f>
        <v>Avlagte doktorgrader</v>
      </c>
      <c r="F3600" t="str">
        <f t="shared" si="3097"/>
        <v>2019VFM0Avlagte doktorgrader</v>
      </c>
      <c r="G3600" s="3">
        <f>'Liste detaljert wide'!J360</f>
        <v>0</v>
      </c>
      <c r="H3600" t="str">
        <f>VLOOKUP(E3600,Def!$B$2:$C$15,2,FALSE)</f>
        <v>Forskningsinsentiv</v>
      </c>
      <c r="I3600" s="3">
        <f>IF(A3600='Enheter, modell og år'!$F$2-1,0,G3600-VLOOKUP(A3600-1&amp;B3600&amp;C3600&amp;E3600,$F$2:$G$7561,2,FALSE))</f>
        <v>0</v>
      </c>
      <c r="J3600" s="3">
        <f>IF(A3600='Enheter, modell og år'!$F$2-1,0,VLOOKUP(A3600-1&amp;B3600&amp;C3600&amp;E3600,$F$2:$G$7561,2,FALSE))</f>
        <v>0</v>
      </c>
    </row>
    <row r="3601" spans="1:10" x14ac:dyDescent="0.25">
      <c r="A3601">
        <f t="shared" ref="A3601:C3601" si="3111">A3061</f>
        <v>2019</v>
      </c>
      <c r="B3601" t="str">
        <f t="shared" si="3111"/>
        <v>VFM</v>
      </c>
      <c r="C3601">
        <f t="shared" si="3111"/>
        <v>0</v>
      </c>
      <c r="D3601">
        <f>IFERROR(VLOOKUP(C3601,'Enheter, modell og år'!$A$2:$B$31,2,FALSE),0)</f>
        <v>0</v>
      </c>
      <c r="E3601" t="str">
        <f>'Liste detaljert wide'!$J$1</f>
        <v>Avlagte doktorgrader</v>
      </c>
      <c r="F3601" t="str">
        <f t="shared" si="3097"/>
        <v>2019VFM0Avlagte doktorgrader</v>
      </c>
      <c r="G3601" s="3">
        <f>'Liste detaljert wide'!J361</f>
        <v>0</v>
      </c>
      <c r="H3601" t="str">
        <f>VLOOKUP(E3601,Def!$B$2:$C$15,2,FALSE)</f>
        <v>Forskningsinsentiv</v>
      </c>
      <c r="I3601" s="3">
        <f>IF(A3601='Enheter, modell og år'!$F$2-1,0,G3601-VLOOKUP(A3601-1&amp;B3601&amp;C3601&amp;E3601,$F$2:$G$7561,2,FALSE))</f>
        <v>0</v>
      </c>
      <c r="J3601" s="3">
        <f>IF(A3601='Enheter, modell og år'!$F$2-1,0,VLOOKUP(A3601-1&amp;B3601&amp;C3601&amp;E3601,$F$2:$G$7561,2,FALSE))</f>
        <v>0</v>
      </c>
    </row>
    <row r="3602" spans="1:10" x14ac:dyDescent="0.25">
      <c r="A3602">
        <f t="shared" ref="A3602:C3602" si="3112">A3062</f>
        <v>2020</v>
      </c>
      <c r="B3602" t="str">
        <f t="shared" si="3112"/>
        <v>VFM</v>
      </c>
      <c r="C3602">
        <f t="shared" si="3112"/>
        <v>0</v>
      </c>
      <c r="D3602">
        <f>IFERROR(VLOOKUP(C3602,'Enheter, modell og år'!$A$2:$B$31,2,FALSE),0)</f>
        <v>0</v>
      </c>
      <c r="E3602" t="str">
        <f>'Liste detaljert wide'!$J$1</f>
        <v>Avlagte doktorgrader</v>
      </c>
      <c r="F3602" t="str">
        <f t="shared" si="3097"/>
        <v>2020VFM0Avlagte doktorgrader</v>
      </c>
      <c r="G3602" s="3">
        <f>'Liste detaljert wide'!J362</f>
        <v>0</v>
      </c>
      <c r="H3602" t="str">
        <f>VLOOKUP(E3602,Def!$B$2:$C$15,2,FALSE)</f>
        <v>Forskningsinsentiv</v>
      </c>
      <c r="I3602" s="3">
        <f>IF(A3602='Enheter, modell og år'!$F$2-1,0,G3602-VLOOKUP(A3602-1&amp;B3602&amp;C3602&amp;E3602,$F$2:$G$7561,2,FALSE))</f>
        <v>0</v>
      </c>
      <c r="J3602" s="3">
        <f>IF(A3602='Enheter, modell og år'!$F$2-1,0,VLOOKUP(A3602-1&amp;B3602&amp;C3602&amp;E3602,$F$2:$G$7561,2,FALSE))</f>
        <v>0</v>
      </c>
    </row>
    <row r="3603" spans="1:10" x14ac:dyDescent="0.25">
      <c r="A3603">
        <f t="shared" ref="A3603:C3603" si="3113">A3063</f>
        <v>2020</v>
      </c>
      <c r="B3603" t="str">
        <f t="shared" si="3113"/>
        <v>VFM</v>
      </c>
      <c r="C3603">
        <f t="shared" si="3113"/>
        <v>0</v>
      </c>
      <c r="D3603">
        <f>IFERROR(VLOOKUP(C3603,'Enheter, modell og år'!$A$2:$B$31,2,FALSE),0)</f>
        <v>0</v>
      </c>
      <c r="E3603" t="str">
        <f>'Liste detaljert wide'!$J$1</f>
        <v>Avlagte doktorgrader</v>
      </c>
      <c r="F3603" t="str">
        <f t="shared" si="3097"/>
        <v>2020VFM0Avlagte doktorgrader</v>
      </c>
      <c r="G3603" s="3">
        <f>'Liste detaljert wide'!J363</f>
        <v>0</v>
      </c>
      <c r="H3603" t="str">
        <f>VLOOKUP(E3603,Def!$B$2:$C$15,2,FALSE)</f>
        <v>Forskningsinsentiv</v>
      </c>
      <c r="I3603" s="3">
        <f>IF(A3603='Enheter, modell og år'!$F$2-1,0,G3603-VLOOKUP(A3603-1&amp;B3603&amp;C3603&amp;E3603,$F$2:$G$7561,2,FALSE))</f>
        <v>0</v>
      </c>
      <c r="J3603" s="3">
        <f>IF(A3603='Enheter, modell og år'!$F$2-1,0,VLOOKUP(A3603-1&amp;B3603&amp;C3603&amp;E3603,$F$2:$G$7561,2,FALSE))</f>
        <v>0</v>
      </c>
    </row>
    <row r="3604" spans="1:10" x14ac:dyDescent="0.25">
      <c r="A3604">
        <f t="shared" ref="A3604:C3604" si="3114">A3064</f>
        <v>2020</v>
      </c>
      <c r="B3604" t="str">
        <f t="shared" si="3114"/>
        <v>VFM</v>
      </c>
      <c r="C3604">
        <f t="shared" si="3114"/>
        <v>0</v>
      </c>
      <c r="D3604">
        <f>IFERROR(VLOOKUP(C3604,'Enheter, modell og år'!$A$2:$B$31,2,FALSE),0)</f>
        <v>0</v>
      </c>
      <c r="E3604" t="str">
        <f>'Liste detaljert wide'!$J$1</f>
        <v>Avlagte doktorgrader</v>
      </c>
      <c r="F3604" t="str">
        <f t="shared" si="3097"/>
        <v>2020VFM0Avlagte doktorgrader</v>
      </c>
      <c r="G3604" s="3">
        <f>'Liste detaljert wide'!J364</f>
        <v>0</v>
      </c>
      <c r="H3604" t="str">
        <f>VLOOKUP(E3604,Def!$B$2:$C$15,2,FALSE)</f>
        <v>Forskningsinsentiv</v>
      </c>
      <c r="I3604" s="3">
        <f>IF(A3604='Enheter, modell og år'!$F$2-1,0,G3604-VLOOKUP(A3604-1&amp;B3604&amp;C3604&amp;E3604,$F$2:$G$7561,2,FALSE))</f>
        <v>0</v>
      </c>
      <c r="J3604" s="3">
        <f>IF(A3604='Enheter, modell og år'!$F$2-1,0,VLOOKUP(A3604-1&amp;B3604&amp;C3604&amp;E3604,$F$2:$G$7561,2,FALSE))</f>
        <v>0</v>
      </c>
    </row>
    <row r="3605" spans="1:10" x14ac:dyDescent="0.25">
      <c r="A3605">
        <f t="shared" ref="A3605:C3605" si="3115">A3065</f>
        <v>2020</v>
      </c>
      <c r="B3605" t="str">
        <f t="shared" si="3115"/>
        <v>VFM</v>
      </c>
      <c r="C3605">
        <f t="shared" si="3115"/>
        <v>0</v>
      </c>
      <c r="D3605">
        <f>IFERROR(VLOOKUP(C3605,'Enheter, modell og år'!$A$2:$B$31,2,FALSE),0)</f>
        <v>0</v>
      </c>
      <c r="E3605" t="str">
        <f>'Liste detaljert wide'!$J$1</f>
        <v>Avlagte doktorgrader</v>
      </c>
      <c r="F3605" t="str">
        <f t="shared" si="3097"/>
        <v>2020VFM0Avlagte doktorgrader</v>
      </c>
      <c r="G3605" s="3">
        <f>'Liste detaljert wide'!J365</f>
        <v>0</v>
      </c>
      <c r="H3605" t="str">
        <f>VLOOKUP(E3605,Def!$B$2:$C$15,2,FALSE)</f>
        <v>Forskningsinsentiv</v>
      </c>
      <c r="I3605" s="3">
        <f>IF(A3605='Enheter, modell og år'!$F$2-1,0,G3605-VLOOKUP(A3605-1&amp;B3605&amp;C3605&amp;E3605,$F$2:$G$7561,2,FALSE))</f>
        <v>0</v>
      </c>
      <c r="J3605" s="3">
        <f>IF(A3605='Enheter, modell og år'!$F$2-1,0,VLOOKUP(A3605-1&amp;B3605&amp;C3605&amp;E3605,$F$2:$G$7561,2,FALSE))</f>
        <v>0</v>
      </c>
    </row>
    <row r="3606" spans="1:10" x14ac:dyDescent="0.25">
      <c r="A3606">
        <f t="shared" ref="A3606:C3606" si="3116">A3066</f>
        <v>2020</v>
      </c>
      <c r="B3606" t="str">
        <f t="shared" si="3116"/>
        <v>VFM</v>
      </c>
      <c r="C3606">
        <f t="shared" si="3116"/>
        <v>0</v>
      </c>
      <c r="D3606">
        <f>IFERROR(VLOOKUP(C3606,'Enheter, modell og år'!$A$2:$B$31,2,FALSE),0)</f>
        <v>0</v>
      </c>
      <c r="E3606" t="str">
        <f>'Liste detaljert wide'!$J$1</f>
        <v>Avlagte doktorgrader</v>
      </c>
      <c r="F3606" t="str">
        <f t="shared" si="3097"/>
        <v>2020VFM0Avlagte doktorgrader</v>
      </c>
      <c r="G3606" s="3">
        <f>'Liste detaljert wide'!J366</f>
        <v>0</v>
      </c>
      <c r="H3606" t="str">
        <f>VLOOKUP(E3606,Def!$B$2:$C$15,2,FALSE)</f>
        <v>Forskningsinsentiv</v>
      </c>
      <c r="I3606" s="3">
        <f>IF(A3606='Enheter, modell og år'!$F$2-1,0,G3606-VLOOKUP(A3606-1&amp;B3606&amp;C3606&amp;E3606,$F$2:$G$7561,2,FALSE))</f>
        <v>0</v>
      </c>
      <c r="J3606" s="3">
        <f>IF(A3606='Enheter, modell og år'!$F$2-1,0,VLOOKUP(A3606-1&amp;B3606&amp;C3606&amp;E3606,$F$2:$G$7561,2,FALSE))</f>
        <v>0</v>
      </c>
    </row>
    <row r="3607" spans="1:10" x14ac:dyDescent="0.25">
      <c r="A3607">
        <f t="shared" ref="A3607:C3607" si="3117">A3067</f>
        <v>2020</v>
      </c>
      <c r="B3607" t="str">
        <f t="shared" si="3117"/>
        <v>VFM</v>
      </c>
      <c r="C3607">
        <f t="shared" si="3117"/>
        <v>0</v>
      </c>
      <c r="D3607">
        <f>IFERROR(VLOOKUP(C3607,'Enheter, modell og år'!$A$2:$B$31,2,FALSE),0)</f>
        <v>0</v>
      </c>
      <c r="E3607" t="str">
        <f>'Liste detaljert wide'!$J$1</f>
        <v>Avlagte doktorgrader</v>
      </c>
      <c r="F3607" t="str">
        <f t="shared" si="3097"/>
        <v>2020VFM0Avlagte doktorgrader</v>
      </c>
      <c r="G3607" s="3">
        <f>'Liste detaljert wide'!J367</f>
        <v>0</v>
      </c>
      <c r="H3607" t="str">
        <f>VLOOKUP(E3607,Def!$B$2:$C$15,2,FALSE)</f>
        <v>Forskningsinsentiv</v>
      </c>
      <c r="I3607" s="3">
        <f>IF(A3607='Enheter, modell og år'!$F$2-1,0,G3607-VLOOKUP(A3607-1&amp;B3607&amp;C3607&amp;E3607,$F$2:$G$7561,2,FALSE))</f>
        <v>0</v>
      </c>
      <c r="J3607" s="3">
        <f>IF(A3607='Enheter, modell og år'!$F$2-1,0,VLOOKUP(A3607-1&amp;B3607&amp;C3607&amp;E3607,$F$2:$G$7561,2,FALSE))</f>
        <v>0</v>
      </c>
    </row>
    <row r="3608" spans="1:10" x14ac:dyDescent="0.25">
      <c r="A3608">
        <f t="shared" ref="A3608:C3608" si="3118">A3068</f>
        <v>2020</v>
      </c>
      <c r="B3608" t="str">
        <f t="shared" si="3118"/>
        <v>VFM</v>
      </c>
      <c r="C3608">
        <f t="shared" si="3118"/>
        <v>0</v>
      </c>
      <c r="D3608">
        <f>IFERROR(VLOOKUP(C3608,'Enheter, modell og år'!$A$2:$B$31,2,FALSE),0)</f>
        <v>0</v>
      </c>
      <c r="E3608" t="str">
        <f>'Liste detaljert wide'!$J$1</f>
        <v>Avlagte doktorgrader</v>
      </c>
      <c r="F3608" t="str">
        <f t="shared" si="3097"/>
        <v>2020VFM0Avlagte doktorgrader</v>
      </c>
      <c r="G3608" s="3">
        <f>'Liste detaljert wide'!J368</f>
        <v>0</v>
      </c>
      <c r="H3608" t="str">
        <f>VLOOKUP(E3608,Def!$B$2:$C$15,2,FALSE)</f>
        <v>Forskningsinsentiv</v>
      </c>
      <c r="I3608" s="3">
        <f>IF(A3608='Enheter, modell og år'!$F$2-1,0,G3608-VLOOKUP(A3608-1&amp;B3608&amp;C3608&amp;E3608,$F$2:$G$7561,2,FALSE))</f>
        <v>0</v>
      </c>
      <c r="J3608" s="3">
        <f>IF(A3608='Enheter, modell og år'!$F$2-1,0,VLOOKUP(A3608-1&amp;B3608&amp;C3608&amp;E3608,$F$2:$G$7561,2,FALSE))</f>
        <v>0</v>
      </c>
    </row>
    <row r="3609" spans="1:10" x14ac:dyDescent="0.25">
      <c r="A3609">
        <f t="shared" ref="A3609:C3609" si="3119">A3069</f>
        <v>2020</v>
      </c>
      <c r="B3609" t="str">
        <f t="shared" si="3119"/>
        <v>VFM</v>
      </c>
      <c r="C3609">
        <f t="shared" si="3119"/>
        <v>0</v>
      </c>
      <c r="D3609">
        <f>IFERROR(VLOOKUP(C3609,'Enheter, modell og år'!$A$2:$B$31,2,FALSE),0)</f>
        <v>0</v>
      </c>
      <c r="E3609" t="str">
        <f>'Liste detaljert wide'!$J$1</f>
        <v>Avlagte doktorgrader</v>
      </c>
      <c r="F3609" t="str">
        <f t="shared" si="3097"/>
        <v>2020VFM0Avlagte doktorgrader</v>
      </c>
      <c r="G3609" s="3">
        <f>'Liste detaljert wide'!J369</f>
        <v>0</v>
      </c>
      <c r="H3609" t="str">
        <f>VLOOKUP(E3609,Def!$B$2:$C$15,2,FALSE)</f>
        <v>Forskningsinsentiv</v>
      </c>
      <c r="I3609" s="3">
        <f>IF(A3609='Enheter, modell og år'!$F$2-1,0,G3609-VLOOKUP(A3609-1&amp;B3609&amp;C3609&amp;E3609,$F$2:$G$7561,2,FALSE))</f>
        <v>0</v>
      </c>
      <c r="J3609" s="3">
        <f>IF(A3609='Enheter, modell og år'!$F$2-1,0,VLOOKUP(A3609-1&amp;B3609&amp;C3609&amp;E3609,$F$2:$G$7561,2,FALSE))</f>
        <v>0</v>
      </c>
    </row>
    <row r="3610" spans="1:10" x14ac:dyDescent="0.25">
      <c r="A3610">
        <f t="shared" ref="A3610:C3610" si="3120">A3070</f>
        <v>2020</v>
      </c>
      <c r="B3610" t="str">
        <f t="shared" si="3120"/>
        <v>VFM</v>
      </c>
      <c r="C3610">
        <f t="shared" si="3120"/>
        <v>0</v>
      </c>
      <c r="D3610">
        <f>IFERROR(VLOOKUP(C3610,'Enheter, modell og år'!$A$2:$B$31,2,FALSE),0)</f>
        <v>0</v>
      </c>
      <c r="E3610" t="str">
        <f>'Liste detaljert wide'!$J$1</f>
        <v>Avlagte doktorgrader</v>
      </c>
      <c r="F3610" t="str">
        <f t="shared" si="3097"/>
        <v>2020VFM0Avlagte doktorgrader</v>
      </c>
      <c r="G3610" s="3">
        <f>'Liste detaljert wide'!J370</f>
        <v>0</v>
      </c>
      <c r="H3610" t="str">
        <f>VLOOKUP(E3610,Def!$B$2:$C$15,2,FALSE)</f>
        <v>Forskningsinsentiv</v>
      </c>
      <c r="I3610" s="3">
        <f>IF(A3610='Enheter, modell og år'!$F$2-1,0,G3610-VLOOKUP(A3610-1&amp;B3610&amp;C3610&amp;E3610,$F$2:$G$7561,2,FALSE))</f>
        <v>0</v>
      </c>
      <c r="J3610" s="3">
        <f>IF(A3610='Enheter, modell og år'!$F$2-1,0,VLOOKUP(A3610-1&amp;B3610&amp;C3610&amp;E3610,$F$2:$G$7561,2,FALSE))</f>
        <v>0</v>
      </c>
    </row>
    <row r="3611" spans="1:10" x14ac:dyDescent="0.25">
      <c r="A3611">
        <f t="shared" ref="A3611:C3611" si="3121">A3071</f>
        <v>2020</v>
      </c>
      <c r="B3611" t="str">
        <f t="shared" si="3121"/>
        <v>VFM</v>
      </c>
      <c r="C3611">
        <f t="shared" si="3121"/>
        <v>0</v>
      </c>
      <c r="D3611">
        <f>IFERROR(VLOOKUP(C3611,'Enheter, modell og år'!$A$2:$B$31,2,FALSE),0)</f>
        <v>0</v>
      </c>
      <c r="E3611" t="str">
        <f>'Liste detaljert wide'!$J$1</f>
        <v>Avlagte doktorgrader</v>
      </c>
      <c r="F3611" t="str">
        <f t="shared" si="3097"/>
        <v>2020VFM0Avlagte doktorgrader</v>
      </c>
      <c r="G3611" s="3">
        <f>'Liste detaljert wide'!J371</f>
        <v>0</v>
      </c>
      <c r="H3611" t="str">
        <f>VLOOKUP(E3611,Def!$B$2:$C$15,2,FALSE)</f>
        <v>Forskningsinsentiv</v>
      </c>
      <c r="I3611" s="3">
        <f>IF(A3611='Enheter, modell og år'!$F$2-1,0,G3611-VLOOKUP(A3611-1&amp;B3611&amp;C3611&amp;E3611,$F$2:$G$7561,2,FALSE))</f>
        <v>0</v>
      </c>
      <c r="J3611" s="3">
        <f>IF(A3611='Enheter, modell og år'!$F$2-1,0,VLOOKUP(A3611-1&amp;B3611&amp;C3611&amp;E3611,$F$2:$G$7561,2,FALSE))</f>
        <v>0</v>
      </c>
    </row>
    <row r="3612" spans="1:10" x14ac:dyDescent="0.25">
      <c r="A3612">
        <f t="shared" ref="A3612:C3612" si="3122">A3072</f>
        <v>2020</v>
      </c>
      <c r="B3612" t="str">
        <f t="shared" si="3122"/>
        <v>VFM</v>
      </c>
      <c r="C3612">
        <f t="shared" si="3122"/>
        <v>0</v>
      </c>
      <c r="D3612">
        <f>IFERROR(VLOOKUP(C3612,'Enheter, modell og år'!$A$2:$B$31,2,FALSE),0)</f>
        <v>0</v>
      </c>
      <c r="E3612" t="str">
        <f>'Liste detaljert wide'!$J$1</f>
        <v>Avlagte doktorgrader</v>
      </c>
      <c r="F3612" t="str">
        <f t="shared" si="3097"/>
        <v>2020VFM0Avlagte doktorgrader</v>
      </c>
      <c r="G3612" s="3">
        <f>'Liste detaljert wide'!J372</f>
        <v>0</v>
      </c>
      <c r="H3612" t="str">
        <f>VLOOKUP(E3612,Def!$B$2:$C$15,2,FALSE)</f>
        <v>Forskningsinsentiv</v>
      </c>
      <c r="I3612" s="3">
        <f>IF(A3612='Enheter, modell og år'!$F$2-1,0,G3612-VLOOKUP(A3612-1&amp;B3612&amp;C3612&amp;E3612,$F$2:$G$7561,2,FALSE))</f>
        <v>0</v>
      </c>
      <c r="J3612" s="3">
        <f>IF(A3612='Enheter, modell og år'!$F$2-1,0,VLOOKUP(A3612-1&amp;B3612&amp;C3612&amp;E3612,$F$2:$G$7561,2,FALSE))</f>
        <v>0</v>
      </c>
    </row>
    <row r="3613" spans="1:10" x14ac:dyDescent="0.25">
      <c r="A3613">
        <f t="shared" ref="A3613:C3613" si="3123">A3073</f>
        <v>2020</v>
      </c>
      <c r="B3613" t="str">
        <f t="shared" si="3123"/>
        <v>VFM</v>
      </c>
      <c r="C3613">
        <f t="shared" si="3123"/>
        <v>0</v>
      </c>
      <c r="D3613">
        <f>IFERROR(VLOOKUP(C3613,'Enheter, modell og år'!$A$2:$B$31,2,FALSE),0)</f>
        <v>0</v>
      </c>
      <c r="E3613" t="str">
        <f>'Liste detaljert wide'!$J$1</f>
        <v>Avlagte doktorgrader</v>
      </c>
      <c r="F3613" t="str">
        <f t="shared" si="3097"/>
        <v>2020VFM0Avlagte doktorgrader</v>
      </c>
      <c r="G3613" s="3">
        <f>'Liste detaljert wide'!J373</f>
        <v>0</v>
      </c>
      <c r="H3613" t="str">
        <f>VLOOKUP(E3613,Def!$B$2:$C$15,2,FALSE)</f>
        <v>Forskningsinsentiv</v>
      </c>
      <c r="I3613" s="3">
        <f>IF(A3613='Enheter, modell og år'!$F$2-1,0,G3613-VLOOKUP(A3613-1&amp;B3613&amp;C3613&amp;E3613,$F$2:$G$7561,2,FALSE))</f>
        <v>0</v>
      </c>
      <c r="J3613" s="3">
        <f>IF(A3613='Enheter, modell og år'!$F$2-1,0,VLOOKUP(A3613-1&amp;B3613&amp;C3613&amp;E3613,$F$2:$G$7561,2,FALSE))</f>
        <v>0</v>
      </c>
    </row>
    <row r="3614" spans="1:10" x14ac:dyDescent="0.25">
      <c r="A3614">
        <f t="shared" ref="A3614:C3614" si="3124">A3074</f>
        <v>2020</v>
      </c>
      <c r="B3614" t="str">
        <f t="shared" si="3124"/>
        <v>VFM</v>
      </c>
      <c r="C3614">
        <f t="shared" si="3124"/>
        <v>0</v>
      </c>
      <c r="D3614">
        <f>IFERROR(VLOOKUP(C3614,'Enheter, modell og år'!$A$2:$B$31,2,FALSE),0)</f>
        <v>0</v>
      </c>
      <c r="E3614" t="str">
        <f>'Liste detaljert wide'!$J$1</f>
        <v>Avlagte doktorgrader</v>
      </c>
      <c r="F3614" t="str">
        <f t="shared" si="3097"/>
        <v>2020VFM0Avlagte doktorgrader</v>
      </c>
      <c r="G3614" s="3">
        <f>'Liste detaljert wide'!J374</f>
        <v>0</v>
      </c>
      <c r="H3614" t="str">
        <f>VLOOKUP(E3614,Def!$B$2:$C$15,2,FALSE)</f>
        <v>Forskningsinsentiv</v>
      </c>
      <c r="I3614" s="3">
        <f>IF(A3614='Enheter, modell og år'!$F$2-1,0,G3614-VLOOKUP(A3614-1&amp;B3614&amp;C3614&amp;E3614,$F$2:$G$7561,2,FALSE))</f>
        <v>0</v>
      </c>
      <c r="J3614" s="3">
        <f>IF(A3614='Enheter, modell og år'!$F$2-1,0,VLOOKUP(A3614-1&amp;B3614&amp;C3614&amp;E3614,$F$2:$G$7561,2,FALSE))</f>
        <v>0</v>
      </c>
    </row>
    <row r="3615" spans="1:10" x14ac:dyDescent="0.25">
      <c r="A3615">
        <f t="shared" ref="A3615:C3615" si="3125">A3075</f>
        <v>2020</v>
      </c>
      <c r="B3615" t="str">
        <f t="shared" si="3125"/>
        <v>VFM</v>
      </c>
      <c r="C3615">
        <f t="shared" si="3125"/>
        <v>0</v>
      </c>
      <c r="D3615">
        <f>IFERROR(VLOOKUP(C3615,'Enheter, modell og år'!$A$2:$B$31,2,FALSE),0)</f>
        <v>0</v>
      </c>
      <c r="E3615" t="str">
        <f>'Liste detaljert wide'!$J$1</f>
        <v>Avlagte doktorgrader</v>
      </c>
      <c r="F3615" t="str">
        <f t="shared" si="3097"/>
        <v>2020VFM0Avlagte doktorgrader</v>
      </c>
      <c r="G3615" s="3">
        <f>'Liste detaljert wide'!J375</f>
        <v>0</v>
      </c>
      <c r="H3615" t="str">
        <f>VLOOKUP(E3615,Def!$B$2:$C$15,2,FALSE)</f>
        <v>Forskningsinsentiv</v>
      </c>
      <c r="I3615" s="3">
        <f>IF(A3615='Enheter, modell og år'!$F$2-1,0,G3615-VLOOKUP(A3615-1&amp;B3615&amp;C3615&amp;E3615,$F$2:$G$7561,2,FALSE))</f>
        <v>0</v>
      </c>
      <c r="J3615" s="3">
        <f>IF(A3615='Enheter, modell og år'!$F$2-1,0,VLOOKUP(A3615-1&amp;B3615&amp;C3615&amp;E3615,$F$2:$G$7561,2,FALSE))</f>
        <v>0</v>
      </c>
    </row>
    <row r="3616" spans="1:10" x14ac:dyDescent="0.25">
      <c r="A3616">
        <f t="shared" ref="A3616:C3616" si="3126">A3076</f>
        <v>2020</v>
      </c>
      <c r="B3616" t="str">
        <f t="shared" si="3126"/>
        <v>VFM</v>
      </c>
      <c r="C3616">
        <f t="shared" si="3126"/>
        <v>0</v>
      </c>
      <c r="D3616">
        <f>IFERROR(VLOOKUP(C3616,'Enheter, modell og år'!$A$2:$B$31,2,FALSE),0)</f>
        <v>0</v>
      </c>
      <c r="E3616" t="str">
        <f>'Liste detaljert wide'!$J$1</f>
        <v>Avlagte doktorgrader</v>
      </c>
      <c r="F3616" t="str">
        <f t="shared" si="3097"/>
        <v>2020VFM0Avlagte doktorgrader</v>
      </c>
      <c r="G3616" s="3">
        <f>'Liste detaljert wide'!J376</f>
        <v>0</v>
      </c>
      <c r="H3616" t="str">
        <f>VLOOKUP(E3616,Def!$B$2:$C$15,2,FALSE)</f>
        <v>Forskningsinsentiv</v>
      </c>
      <c r="I3616" s="3">
        <f>IF(A3616='Enheter, modell og år'!$F$2-1,0,G3616-VLOOKUP(A3616-1&amp;B3616&amp;C3616&amp;E3616,$F$2:$G$7561,2,FALSE))</f>
        <v>0</v>
      </c>
      <c r="J3616" s="3">
        <f>IF(A3616='Enheter, modell og år'!$F$2-1,0,VLOOKUP(A3616-1&amp;B3616&amp;C3616&amp;E3616,$F$2:$G$7561,2,FALSE))</f>
        <v>0</v>
      </c>
    </row>
    <row r="3617" spans="1:10" x14ac:dyDescent="0.25">
      <c r="A3617">
        <f t="shared" ref="A3617:C3617" si="3127">A3077</f>
        <v>2020</v>
      </c>
      <c r="B3617" t="str">
        <f t="shared" si="3127"/>
        <v>VFM</v>
      </c>
      <c r="C3617">
        <f t="shared" si="3127"/>
        <v>0</v>
      </c>
      <c r="D3617">
        <f>IFERROR(VLOOKUP(C3617,'Enheter, modell og år'!$A$2:$B$31,2,FALSE),0)</f>
        <v>0</v>
      </c>
      <c r="E3617" t="str">
        <f>'Liste detaljert wide'!$J$1</f>
        <v>Avlagte doktorgrader</v>
      </c>
      <c r="F3617" t="str">
        <f t="shared" si="3097"/>
        <v>2020VFM0Avlagte doktorgrader</v>
      </c>
      <c r="G3617" s="3">
        <f>'Liste detaljert wide'!J377</f>
        <v>0</v>
      </c>
      <c r="H3617" t="str">
        <f>VLOOKUP(E3617,Def!$B$2:$C$15,2,FALSE)</f>
        <v>Forskningsinsentiv</v>
      </c>
      <c r="I3617" s="3">
        <f>IF(A3617='Enheter, modell og år'!$F$2-1,0,G3617-VLOOKUP(A3617-1&amp;B3617&amp;C3617&amp;E3617,$F$2:$G$7561,2,FALSE))</f>
        <v>0</v>
      </c>
      <c r="J3617" s="3">
        <f>IF(A3617='Enheter, modell og år'!$F$2-1,0,VLOOKUP(A3617-1&amp;B3617&amp;C3617&amp;E3617,$F$2:$G$7561,2,FALSE))</f>
        <v>0</v>
      </c>
    </row>
    <row r="3618" spans="1:10" x14ac:dyDescent="0.25">
      <c r="A3618">
        <f t="shared" ref="A3618:C3618" si="3128">A3078</f>
        <v>2020</v>
      </c>
      <c r="B3618" t="str">
        <f t="shared" si="3128"/>
        <v>VFM</v>
      </c>
      <c r="C3618">
        <f t="shared" si="3128"/>
        <v>0</v>
      </c>
      <c r="D3618">
        <f>IFERROR(VLOOKUP(C3618,'Enheter, modell og år'!$A$2:$B$31,2,FALSE),0)</f>
        <v>0</v>
      </c>
      <c r="E3618" t="str">
        <f>'Liste detaljert wide'!$J$1</f>
        <v>Avlagte doktorgrader</v>
      </c>
      <c r="F3618" t="str">
        <f t="shared" si="3097"/>
        <v>2020VFM0Avlagte doktorgrader</v>
      </c>
      <c r="G3618" s="3">
        <f>'Liste detaljert wide'!J378</f>
        <v>0</v>
      </c>
      <c r="H3618" t="str">
        <f>VLOOKUP(E3618,Def!$B$2:$C$15,2,FALSE)</f>
        <v>Forskningsinsentiv</v>
      </c>
      <c r="I3618" s="3">
        <f>IF(A3618='Enheter, modell og år'!$F$2-1,0,G3618-VLOOKUP(A3618-1&amp;B3618&amp;C3618&amp;E3618,$F$2:$G$7561,2,FALSE))</f>
        <v>0</v>
      </c>
      <c r="J3618" s="3">
        <f>IF(A3618='Enheter, modell og år'!$F$2-1,0,VLOOKUP(A3618-1&amp;B3618&amp;C3618&amp;E3618,$F$2:$G$7561,2,FALSE))</f>
        <v>0</v>
      </c>
    </row>
    <row r="3619" spans="1:10" x14ac:dyDescent="0.25">
      <c r="A3619">
        <f t="shared" ref="A3619:C3619" si="3129">A3079</f>
        <v>2020</v>
      </c>
      <c r="B3619" t="str">
        <f t="shared" si="3129"/>
        <v>VFM</v>
      </c>
      <c r="C3619">
        <f t="shared" si="3129"/>
        <v>0</v>
      </c>
      <c r="D3619">
        <f>IFERROR(VLOOKUP(C3619,'Enheter, modell og år'!$A$2:$B$31,2,FALSE),0)</f>
        <v>0</v>
      </c>
      <c r="E3619" t="str">
        <f>'Liste detaljert wide'!$J$1</f>
        <v>Avlagte doktorgrader</v>
      </c>
      <c r="F3619" t="str">
        <f t="shared" si="3097"/>
        <v>2020VFM0Avlagte doktorgrader</v>
      </c>
      <c r="G3619" s="3">
        <f>'Liste detaljert wide'!J379</f>
        <v>0</v>
      </c>
      <c r="H3619" t="str">
        <f>VLOOKUP(E3619,Def!$B$2:$C$15,2,FALSE)</f>
        <v>Forskningsinsentiv</v>
      </c>
      <c r="I3619" s="3">
        <f>IF(A3619='Enheter, modell og år'!$F$2-1,0,G3619-VLOOKUP(A3619-1&amp;B3619&amp;C3619&amp;E3619,$F$2:$G$7561,2,FALSE))</f>
        <v>0</v>
      </c>
      <c r="J3619" s="3">
        <f>IF(A3619='Enheter, modell og år'!$F$2-1,0,VLOOKUP(A3619-1&amp;B3619&amp;C3619&amp;E3619,$F$2:$G$7561,2,FALSE))</f>
        <v>0</v>
      </c>
    </row>
    <row r="3620" spans="1:10" x14ac:dyDescent="0.25">
      <c r="A3620">
        <f t="shared" ref="A3620:C3620" si="3130">A3080</f>
        <v>2020</v>
      </c>
      <c r="B3620" t="str">
        <f t="shared" si="3130"/>
        <v>VFM</v>
      </c>
      <c r="C3620">
        <f t="shared" si="3130"/>
        <v>0</v>
      </c>
      <c r="D3620">
        <f>IFERROR(VLOOKUP(C3620,'Enheter, modell og år'!$A$2:$B$31,2,FALSE),0)</f>
        <v>0</v>
      </c>
      <c r="E3620" t="str">
        <f>'Liste detaljert wide'!$J$1</f>
        <v>Avlagte doktorgrader</v>
      </c>
      <c r="F3620" t="str">
        <f t="shared" si="3097"/>
        <v>2020VFM0Avlagte doktorgrader</v>
      </c>
      <c r="G3620" s="3">
        <f>'Liste detaljert wide'!J380</f>
        <v>0</v>
      </c>
      <c r="H3620" t="str">
        <f>VLOOKUP(E3620,Def!$B$2:$C$15,2,FALSE)</f>
        <v>Forskningsinsentiv</v>
      </c>
      <c r="I3620" s="3">
        <f>IF(A3620='Enheter, modell og år'!$F$2-1,0,G3620-VLOOKUP(A3620-1&amp;B3620&amp;C3620&amp;E3620,$F$2:$G$7561,2,FALSE))</f>
        <v>0</v>
      </c>
      <c r="J3620" s="3">
        <f>IF(A3620='Enheter, modell og år'!$F$2-1,0,VLOOKUP(A3620-1&amp;B3620&amp;C3620&amp;E3620,$F$2:$G$7561,2,FALSE))</f>
        <v>0</v>
      </c>
    </row>
    <row r="3621" spans="1:10" x14ac:dyDescent="0.25">
      <c r="A3621">
        <f t="shared" ref="A3621:C3621" si="3131">A3081</f>
        <v>2020</v>
      </c>
      <c r="B3621" t="str">
        <f t="shared" si="3131"/>
        <v>VFM</v>
      </c>
      <c r="C3621">
        <f t="shared" si="3131"/>
        <v>0</v>
      </c>
      <c r="D3621">
        <f>IFERROR(VLOOKUP(C3621,'Enheter, modell og år'!$A$2:$B$31,2,FALSE),0)</f>
        <v>0</v>
      </c>
      <c r="E3621" t="str">
        <f>'Liste detaljert wide'!$J$1</f>
        <v>Avlagte doktorgrader</v>
      </c>
      <c r="F3621" t="str">
        <f t="shared" si="3097"/>
        <v>2020VFM0Avlagte doktorgrader</v>
      </c>
      <c r="G3621" s="3">
        <f>'Liste detaljert wide'!J381</f>
        <v>0</v>
      </c>
      <c r="H3621" t="str">
        <f>VLOOKUP(E3621,Def!$B$2:$C$15,2,FALSE)</f>
        <v>Forskningsinsentiv</v>
      </c>
      <c r="I3621" s="3">
        <f>IF(A3621='Enheter, modell og år'!$F$2-1,0,G3621-VLOOKUP(A3621-1&amp;B3621&amp;C3621&amp;E3621,$F$2:$G$7561,2,FALSE))</f>
        <v>0</v>
      </c>
      <c r="J3621" s="3">
        <f>IF(A3621='Enheter, modell og år'!$F$2-1,0,VLOOKUP(A3621-1&amp;B3621&amp;C3621&amp;E3621,$F$2:$G$7561,2,FALSE))</f>
        <v>0</v>
      </c>
    </row>
    <row r="3622" spans="1:10" x14ac:dyDescent="0.25">
      <c r="A3622">
        <f t="shared" ref="A3622:C3622" si="3132">A3082</f>
        <v>2020</v>
      </c>
      <c r="B3622" t="str">
        <f t="shared" si="3132"/>
        <v>VFM</v>
      </c>
      <c r="C3622">
        <f t="shared" si="3132"/>
        <v>0</v>
      </c>
      <c r="D3622">
        <f>IFERROR(VLOOKUP(C3622,'Enheter, modell og år'!$A$2:$B$31,2,FALSE),0)</f>
        <v>0</v>
      </c>
      <c r="E3622" t="str">
        <f>'Liste detaljert wide'!$J$1</f>
        <v>Avlagte doktorgrader</v>
      </c>
      <c r="F3622" t="str">
        <f t="shared" si="3097"/>
        <v>2020VFM0Avlagte doktorgrader</v>
      </c>
      <c r="G3622" s="3">
        <f>'Liste detaljert wide'!J382</f>
        <v>0</v>
      </c>
      <c r="H3622" t="str">
        <f>VLOOKUP(E3622,Def!$B$2:$C$15,2,FALSE)</f>
        <v>Forskningsinsentiv</v>
      </c>
      <c r="I3622" s="3">
        <f>IF(A3622='Enheter, modell og år'!$F$2-1,0,G3622-VLOOKUP(A3622-1&amp;B3622&amp;C3622&amp;E3622,$F$2:$G$7561,2,FALSE))</f>
        <v>0</v>
      </c>
      <c r="J3622" s="3">
        <f>IF(A3622='Enheter, modell og år'!$F$2-1,0,VLOOKUP(A3622-1&amp;B3622&amp;C3622&amp;E3622,$F$2:$G$7561,2,FALSE))</f>
        <v>0</v>
      </c>
    </row>
    <row r="3623" spans="1:10" x14ac:dyDescent="0.25">
      <c r="A3623">
        <f t="shared" ref="A3623:C3623" si="3133">A3083</f>
        <v>2020</v>
      </c>
      <c r="B3623" t="str">
        <f t="shared" si="3133"/>
        <v>VFM</v>
      </c>
      <c r="C3623">
        <f t="shared" si="3133"/>
        <v>0</v>
      </c>
      <c r="D3623">
        <f>IFERROR(VLOOKUP(C3623,'Enheter, modell og år'!$A$2:$B$31,2,FALSE),0)</f>
        <v>0</v>
      </c>
      <c r="E3623" t="str">
        <f>'Liste detaljert wide'!$J$1</f>
        <v>Avlagte doktorgrader</v>
      </c>
      <c r="F3623" t="str">
        <f t="shared" si="3097"/>
        <v>2020VFM0Avlagte doktorgrader</v>
      </c>
      <c r="G3623" s="3">
        <f>'Liste detaljert wide'!J383</f>
        <v>0</v>
      </c>
      <c r="H3623" t="str">
        <f>VLOOKUP(E3623,Def!$B$2:$C$15,2,FALSE)</f>
        <v>Forskningsinsentiv</v>
      </c>
      <c r="I3623" s="3">
        <f>IF(A3623='Enheter, modell og år'!$F$2-1,0,G3623-VLOOKUP(A3623-1&amp;B3623&amp;C3623&amp;E3623,$F$2:$G$7561,2,FALSE))</f>
        <v>0</v>
      </c>
      <c r="J3623" s="3">
        <f>IF(A3623='Enheter, modell og år'!$F$2-1,0,VLOOKUP(A3623-1&amp;B3623&amp;C3623&amp;E3623,$F$2:$G$7561,2,FALSE))</f>
        <v>0</v>
      </c>
    </row>
    <row r="3624" spans="1:10" x14ac:dyDescent="0.25">
      <c r="A3624">
        <f t="shared" ref="A3624:C3624" si="3134">A3084</f>
        <v>2020</v>
      </c>
      <c r="B3624" t="str">
        <f t="shared" si="3134"/>
        <v>VFM</v>
      </c>
      <c r="C3624">
        <f t="shared" si="3134"/>
        <v>0</v>
      </c>
      <c r="D3624">
        <f>IFERROR(VLOOKUP(C3624,'Enheter, modell og år'!$A$2:$B$31,2,FALSE),0)</f>
        <v>0</v>
      </c>
      <c r="E3624" t="str">
        <f>'Liste detaljert wide'!$J$1</f>
        <v>Avlagte doktorgrader</v>
      </c>
      <c r="F3624" t="str">
        <f t="shared" si="3097"/>
        <v>2020VFM0Avlagte doktorgrader</v>
      </c>
      <c r="G3624" s="3">
        <f>'Liste detaljert wide'!J384</f>
        <v>0</v>
      </c>
      <c r="H3624" t="str">
        <f>VLOOKUP(E3624,Def!$B$2:$C$15,2,FALSE)</f>
        <v>Forskningsinsentiv</v>
      </c>
      <c r="I3624" s="3">
        <f>IF(A3624='Enheter, modell og år'!$F$2-1,0,G3624-VLOOKUP(A3624-1&amp;B3624&amp;C3624&amp;E3624,$F$2:$G$7561,2,FALSE))</f>
        <v>0</v>
      </c>
      <c r="J3624" s="3">
        <f>IF(A3624='Enheter, modell og år'!$F$2-1,0,VLOOKUP(A3624-1&amp;B3624&amp;C3624&amp;E3624,$F$2:$G$7561,2,FALSE))</f>
        <v>0</v>
      </c>
    </row>
    <row r="3625" spans="1:10" x14ac:dyDescent="0.25">
      <c r="A3625">
        <f t="shared" ref="A3625:C3625" si="3135">A3085</f>
        <v>2020</v>
      </c>
      <c r="B3625" t="str">
        <f t="shared" si="3135"/>
        <v>VFM</v>
      </c>
      <c r="C3625">
        <f t="shared" si="3135"/>
        <v>0</v>
      </c>
      <c r="D3625">
        <f>IFERROR(VLOOKUP(C3625,'Enheter, modell og år'!$A$2:$B$31,2,FALSE),0)</f>
        <v>0</v>
      </c>
      <c r="E3625" t="str">
        <f>'Liste detaljert wide'!$J$1</f>
        <v>Avlagte doktorgrader</v>
      </c>
      <c r="F3625" t="str">
        <f t="shared" si="3097"/>
        <v>2020VFM0Avlagte doktorgrader</v>
      </c>
      <c r="G3625" s="3">
        <f>'Liste detaljert wide'!J385</f>
        <v>0</v>
      </c>
      <c r="H3625" t="str">
        <f>VLOOKUP(E3625,Def!$B$2:$C$15,2,FALSE)</f>
        <v>Forskningsinsentiv</v>
      </c>
      <c r="I3625" s="3">
        <f>IF(A3625='Enheter, modell og år'!$F$2-1,0,G3625-VLOOKUP(A3625-1&amp;B3625&amp;C3625&amp;E3625,$F$2:$G$7561,2,FALSE))</f>
        <v>0</v>
      </c>
      <c r="J3625" s="3">
        <f>IF(A3625='Enheter, modell og år'!$F$2-1,0,VLOOKUP(A3625-1&amp;B3625&amp;C3625&amp;E3625,$F$2:$G$7561,2,FALSE))</f>
        <v>0</v>
      </c>
    </row>
    <row r="3626" spans="1:10" x14ac:dyDescent="0.25">
      <c r="A3626">
        <f t="shared" ref="A3626:C3626" si="3136">A3086</f>
        <v>2020</v>
      </c>
      <c r="B3626" t="str">
        <f t="shared" si="3136"/>
        <v>VFM</v>
      </c>
      <c r="C3626">
        <f t="shared" si="3136"/>
        <v>0</v>
      </c>
      <c r="D3626">
        <f>IFERROR(VLOOKUP(C3626,'Enheter, modell og år'!$A$2:$B$31,2,FALSE),0)</f>
        <v>0</v>
      </c>
      <c r="E3626" t="str">
        <f>'Liste detaljert wide'!$J$1</f>
        <v>Avlagte doktorgrader</v>
      </c>
      <c r="F3626" t="str">
        <f t="shared" si="3097"/>
        <v>2020VFM0Avlagte doktorgrader</v>
      </c>
      <c r="G3626" s="3">
        <f>'Liste detaljert wide'!J386</f>
        <v>0</v>
      </c>
      <c r="H3626" t="str">
        <f>VLOOKUP(E3626,Def!$B$2:$C$15,2,FALSE)</f>
        <v>Forskningsinsentiv</v>
      </c>
      <c r="I3626" s="3">
        <f>IF(A3626='Enheter, modell og år'!$F$2-1,0,G3626-VLOOKUP(A3626-1&amp;B3626&amp;C3626&amp;E3626,$F$2:$G$7561,2,FALSE))</f>
        <v>0</v>
      </c>
      <c r="J3626" s="3">
        <f>IF(A3626='Enheter, modell og år'!$F$2-1,0,VLOOKUP(A3626-1&amp;B3626&amp;C3626&amp;E3626,$F$2:$G$7561,2,FALSE))</f>
        <v>0</v>
      </c>
    </row>
    <row r="3627" spans="1:10" x14ac:dyDescent="0.25">
      <c r="A3627">
        <f t="shared" ref="A3627:C3627" si="3137">A3087</f>
        <v>2020</v>
      </c>
      <c r="B3627" t="str">
        <f t="shared" si="3137"/>
        <v>VFM</v>
      </c>
      <c r="C3627">
        <f t="shared" si="3137"/>
        <v>0</v>
      </c>
      <c r="D3627">
        <f>IFERROR(VLOOKUP(C3627,'Enheter, modell og år'!$A$2:$B$31,2,FALSE),0)</f>
        <v>0</v>
      </c>
      <c r="E3627" t="str">
        <f>'Liste detaljert wide'!$J$1</f>
        <v>Avlagte doktorgrader</v>
      </c>
      <c r="F3627" t="str">
        <f t="shared" si="3097"/>
        <v>2020VFM0Avlagte doktorgrader</v>
      </c>
      <c r="G3627" s="3">
        <f>'Liste detaljert wide'!J387</f>
        <v>0</v>
      </c>
      <c r="H3627" t="str">
        <f>VLOOKUP(E3627,Def!$B$2:$C$15,2,FALSE)</f>
        <v>Forskningsinsentiv</v>
      </c>
      <c r="I3627" s="3">
        <f>IF(A3627='Enheter, modell og år'!$F$2-1,0,G3627-VLOOKUP(A3627-1&amp;B3627&amp;C3627&amp;E3627,$F$2:$G$7561,2,FALSE))</f>
        <v>0</v>
      </c>
      <c r="J3627" s="3">
        <f>IF(A3627='Enheter, modell og år'!$F$2-1,0,VLOOKUP(A3627-1&amp;B3627&amp;C3627&amp;E3627,$F$2:$G$7561,2,FALSE))</f>
        <v>0</v>
      </c>
    </row>
    <row r="3628" spans="1:10" x14ac:dyDescent="0.25">
      <c r="A3628">
        <f t="shared" ref="A3628:C3628" si="3138">A3088</f>
        <v>2020</v>
      </c>
      <c r="B3628" t="str">
        <f t="shared" si="3138"/>
        <v>VFM</v>
      </c>
      <c r="C3628">
        <f t="shared" si="3138"/>
        <v>0</v>
      </c>
      <c r="D3628">
        <f>IFERROR(VLOOKUP(C3628,'Enheter, modell og år'!$A$2:$B$31,2,FALSE),0)</f>
        <v>0</v>
      </c>
      <c r="E3628" t="str">
        <f>'Liste detaljert wide'!$J$1</f>
        <v>Avlagte doktorgrader</v>
      </c>
      <c r="F3628" t="str">
        <f t="shared" si="3097"/>
        <v>2020VFM0Avlagte doktorgrader</v>
      </c>
      <c r="G3628" s="3">
        <f>'Liste detaljert wide'!J388</f>
        <v>0</v>
      </c>
      <c r="H3628" t="str">
        <f>VLOOKUP(E3628,Def!$B$2:$C$15,2,FALSE)</f>
        <v>Forskningsinsentiv</v>
      </c>
      <c r="I3628" s="3">
        <f>IF(A3628='Enheter, modell og år'!$F$2-1,0,G3628-VLOOKUP(A3628-1&amp;B3628&amp;C3628&amp;E3628,$F$2:$G$7561,2,FALSE))</f>
        <v>0</v>
      </c>
      <c r="J3628" s="3">
        <f>IF(A3628='Enheter, modell og år'!$F$2-1,0,VLOOKUP(A3628-1&amp;B3628&amp;C3628&amp;E3628,$F$2:$G$7561,2,FALSE))</f>
        <v>0</v>
      </c>
    </row>
    <row r="3629" spans="1:10" x14ac:dyDescent="0.25">
      <c r="A3629">
        <f t="shared" ref="A3629:C3629" si="3139">A3089</f>
        <v>2020</v>
      </c>
      <c r="B3629" t="str">
        <f t="shared" si="3139"/>
        <v>VFM</v>
      </c>
      <c r="C3629">
        <f t="shared" si="3139"/>
        <v>0</v>
      </c>
      <c r="D3629">
        <f>IFERROR(VLOOKUP(C3629,'Enheter, modell og år'!$A$2:$B$31,2,FALSE),0)</f>
        <v>0</v>
      </c>
      <c r="E3629" t="str">
        <f>'Liste detaljert wide'!$J$1</f>
        <v>Avlagte doktorgrader</v>
      </c>
      <c r="F3629" t="str">
        <f t="shared" si="3097"/>
        <v>2020VFM0Avlagte doktorgrader</v>
      </c>
      <c r="G3629" s="3">
        <f>'Liste detaljert wide'!J389</f>
        <v>0</v>
      </c>
      <c r="H3629" t="str">
        <f>VLOOKUP(E3629,Def!$B$2:$C$15,2,FALSE)</f>
        <v>Forskningsinsentiv</v>
      </c>
      <c r="I3629" s="3">
        <f>IF(A3629='Enheter, modell og år'!$F$2-1,0,G3629-VLOOKUP(A3629-1&amp;B3629&amp;C3629&amp;E3629,$F$2:$G$7561,2,FALSE))</f>
        <v>0</v>
      </c>
      <c r="J3629" s="3">
        <f>IF(A3629='Enheter, modell og år'!$F$2-1,0,VLOOKUP(A3629-1&amp;B3629&amp;C3629&amp;E3629,$F$2:$G$7561,2,FALSE))</f>
        <v>0</v>
      </c>
    </row>
    <row r="3630" spans="1:10" x14ac:dyDescent="0.25">
      <c r="A3630">
        <f t="shared" ref="A3630:C3630" si="3140">A3090</f>
        <v>2020</v>
      </c>
      <c r="B3630" t="str">
        <f t="shared" si="3140"/>
        <v>VFM</v>
      </c>
      <c r="C3630">
        <f t="shared" si="3140"/>
        <v>0</v>
      </c>
      <c r="D3630">
        <f>IFERROR(VLOOKUP(C3630,'Enheter, modell og år'!$A$2:$B$31,2,FALSE),0)</f>
        <v>0</v>
      </c>
      <c r="E3630" t="str">
        <f>'Liste detaljert wide'!$J$1</f>
        <v>Avlagte doktorgrader</v>
      </c>
      <c r="F3630" t="str">
        <f t="shared" si="3097"/>
        <v>2020VFM0Avlagte doktorgrader</v>
      </c>
      <c r="G3630" s="3">
        <f>'Liste detaljert wide'!J390</f>
        <v>0</v>
      </c>
      <c r="H3630" t="str">
        <f>VLOOKUP(E3630,Def!$B$2:$C$15,2,FALSE)</f>
        <v>Forskningsinsentiv</v>
      </c>
      <c r="I3630" s="3">
        <f>IF(A3630='Enheter, modell og år'!$F$2-1,0,G3630-VLOOKUP(A3630-1&amp;B3630&amp;C3630&amp;E3630,$F$2:$G$7561,2,FALSE))</f>
        <v>0</v>
      </c>
      <c r="J3630" s="3">
        <f>IF(A3630='Enheter, modell og år'!$F$2-1,0,VLOOKUP(A3630-1&amp;B3630&amp;C3630&amp;E3630,$F$2:$G$7561,2,FALSE))</f>
        <v>0</v>
      </c>
    </row>
    <row r="3631" spans="1:10" x14ac:dyDescent="0.25">
      <c r="A3631">
        <f t="shared" ref="A3631:C3631" si="3141">A3091</f>
        <v>2020</v>
      </c>
      <c r="B3631" t="str">
        <f t="shared" si="3141"/>
        <v>VFM</v>
      </c>
      <c r="C3631">
        <f t="shared" si="3141"/>
        <v>0</v>
      </c>
      <c r="D3631">
        <f>IFERROR(VLOOKUP(C3631,'Enheter, modell og år'!$A$2:$B$31,2,FALSE),0)</f>
        <v>0</v>
      </c>
      <c r="E3631" t="str">
        <f>'Liste detaljert wide'!$J$1</f>
        <v>Avlagte doktorgrader</v>
      </c>
      <c r="F3631" t="str">
        <f t="shared" si="3097"/>
        <v>2020VFM0Avlagte doktorgrader</v>
      </c>
      <c r="G3631" s="3">
        <f>'Liste detaljert wide'!J391</f>
        <v>0</v>
      </c>
      <c r="H3631" t="str">
        <f>VLOOKUP(E3631,Def!$B$2:$C$15,2,FALSE)</f>
        <v>Forskningsinsentiv</v>
      </c>
      <c r="I3631" s="3">
        <f>IF(A3631='Enheter, modell og år'!$F$2-1,0,G3631-VLOOKUP(A3631-1&amp;B3631&amp;C3631&amp;E3631,$F$2:$G$7561,2,FALSE))</f>
        <v>0</v>
      </c>
      <c r="J3631" s="3">
        <f>IF(A3631='Enheter, modell og år'!$F$2-1,0,VLOOKUP(A3631-1&amp;B3631&amp;C3631&amp;E3631,$F$2:$G$7561,2,FALSE))</f>
        <v>0</v>
      </c>
    </row>
    <row r="3632" spans="1:10" x14ac:dyDescent="0.25">
      <c r="A3632">
        <f t="shared" ref="A3632:C3632" si="3142">A3092</f>
        <v>2021</v>
      </c>
      <c r="B3632" t="str">
        <f t="shared" si="3142"/>
        <v>VFM</v>
      </c>
      <c r="C3632">
        <f t="shared" si="3142"/>
        <v>0</v>
      </c>
      <c r="D3632">
        <f>IFERROR(VLOOKUP(C3632,'Enheter, modell og år'!$A$2:$B$31,2,FALSE),0)</f>
        <v>0</v>
      </c>
      <c r="E3632" t="str">
        <f>'Liste detaljert wide'!$J$1</f>
        <v>Avlagte doktorgrader</v>
      </c>
      <c r="F3632" t="str">
        <f t="shared" si="3097"/>
        <v>2021VFM0Avlagte doktorgrader</v>
      </c>
      <c r="G3632" s="3">
        <f>'Liste detaljert wide'!J392</f>
        <v>0</v>
      </c>
      <c r="H3632" t="str">
        <f>VLOOKUP(E3632,Def!$B$2:$C$15,2,FALSE)</f>
        <v>Forskningsinsentiv</v>
      </c>
      <c r="I3632" s="3">
        <f>IF(A3632='Enheter, modell og år'!$F$2-1,0,G3632-VLOOKUP(A3632-1&amp;B3632&amp;C3632&amp;E3632,$F$2:$G$7561,2,FALSE))</f>
        <v>0</v>
      </c>
      <c r="J3632" s="3">
        <f>IF(A3632='Enheter, modell og år'!$F$2-1,0,VLOOKUP(A3632-1&amp;B3632&amp;C3632&amp;E3632,$F$2:$G$7561,2,FALSE))</f>
        <v>0</v>
      </c>
    </row>
    <row r="3633" spans="1:10" x14ac:dyDescent="0.25">
      <c r="A3633">
        <f t="shared" ref="A3633:C3633" si="3143">A3093</f>
        <v>2021</v>
      </c>
      <c r="B3633" t="str">
        <f t="shared" si="3143"/>
        <v>VFM</v>
      </c>
      <c r="C3633">
        <f t="shared" si="3143"/>
        <v>0</v>
      </c>
      <c r="D3633">
        <f>IFERROR(VLOOKUP(C3633,'Enheter, modell og år'!$A$2:$B$31,2,FALSE),0)</f>
        <v>0</v>
      </c>
      <c r="E3633" t="str">
        <f>'Liste detaljert wide'!$J$1</f>
        <v>Avlagte doktorgrader</v>
      </c>
      <c r="F3633" t="str">
        <f t="shared" si="3097"/>
        <v>2021VFM0Avlagte doktorgrader</v>
      </c>
      <c r="G3633" s="3">
        <f>'Liste detaljert wide'!J393</f>
        <v>0</v>
      </c>
      <c r="H3633" t="str">
        <f>VLOOKUP(E3633,Def!$B$2:$C$15,2,FALSE)</f>
        <v>Forskningsinsentiv</v>
      </c>
      <c r="I3633" s="3">
        <f>IF(A3633='Enheter, modell og år'!$F$2-1,0,G3633-VLOOKUP(A3633-1&amp;B3633&amp;C3633&amp;E3633,$F$2:$G$7561,2,FALSE))</f>
        <v>0</v>
      </c>
      <c r="J3633" s="3">
        <f>IF(A3633='Enheter, modell og år'!$F$2-1,0,VLOOKUP(A3633-1&amp;B3633&amp;C3633&amp;E3633,$F$2:$G$7561,2,FALSE))</f>
        <v>0</v>
      </c>
    </row>
    <row r="3634" spans="1:10" x14ac:dyDescent="0.25">
      <c r="A3634">
        <f t="shared" ref="A3634:C3634" si="3144">A3094</f>
        <v>2021</v>
      </c>
      <c r="B3634" t="str">
        <f t="shared" si="3144"/>
        <v>VFM</v>
      </c>
      <c r="C3634">
        <f t="shared" si="3144"/>
        <v>0</v>
      </c>
      <c r="D3634">
        <f>IFERROR(VLOOKUP(C3634,'Enheter, modell og år'!$A$2:$B$31,2,FALSE),0)</f>
        <v>0</v>
      </c>
      <c r="E3634" t="str">
        <f>'Liste detaljert wide'!$J$1</f>
        <v>Avlagte doktorgrader</v>
      </c>
      <c r="F3634" t="str">
        <f t="shared" si="3097"/>
        <v>2021VFM0Avlagte doktorgrader</v>
      </c>
      <c r="G3634" s="3">
        <f>'Liste detaljert wide'!J394</f>
        <v>0</v>
      </c>
      <c r="H3634" t="str">
        <f>VLOOKUP(E3634,Def!$B$2:$C$15,2,FALSE)</f>
        <v>Forskningsinsentiv</v>
      </c>
      <c r="I3634" s="3">
        <f>IF(A3634='Enheter, modell og år'!$F$2-1,0,G3634-VLOOKUP(A3634-1&amp;B3634&amp;C3634&amp;E3634,$F$2:$G$7561,2,FALSE))</f>
        <v>0</v>
      </c>
      <c r="J3634" s="3">
        <f>IF(A3634='Enheter, modell og år'!$F$2-1,0,VLOOKUP(A3634-1&amp;B3634&amp;C3634&amp;E3634,$F$2:$G$7561,2,FALSE))</f>
        <v>0</v>
      </c>
    </row>
    <row r="3635" spans="1:10" x14ac:dyDescent="0.25">
      <c r="A3635">
        <f t="shared" ref="A3635:C3635" si="3145">A3095</f>
        <v>2021</v>
      </c>
      <c r="B3635" t="str">
        <f t="shared" si="3145"/>
        <v>VFM</v>
      </c>
      <c r="C3635">
        <f t="shared" si="3145"/>
        <v>0</v>
      </c>
      <c r="D3635">
        <f>IFERROR(VLOOKUP(C3635,'Enheter, modell og år'!$A$2:$B$31,2,FALSE),0)</f>
        <v>0</v>
      </c>
      <c r="E3635" t="str">
        <f>'Liste detaljert wide'!$J$1</f>
        <v>Avlagte doktorgrader</v>
      </c>
      <c r="F3635" t="str">
        <f t="shared" si="3097"/>
        <v>2021VFM0Avlagte doktorgrader</v>
      </c>
      <c r="G3635" s="3">
        <f>'Liste detaljert wide'!J395</f>
        <v>0</v>
      </c>
      <c r="H3635" t="str">
        <f>VLOOKUP(E3635,Def!$B$2:$C$15,2,FALSE)</f>
        <v>Forskningsinsentiv</v>
      </c>
      <c r="I3635" s="3">
        <f>IF(A3635='Enheter, modell og år'!$F$2-1,0,G3635-VLOOKUP(A3635-1&amp;B3635&amp;C3635&amp;E3635,$F$2:$G$7561,2,FALSE))</f>
        <v>0</v>
      </c>
      <c r="J3635" s="3">
        <f>IF(A3635='Enheter, modell og år'!$F$2-1,0,VLOOKUP(A3635-1&amp;B3635&amp;C3635&amp;E3635,$F$2:$G$7561,2,FALSE))</f>
        <v>0</v>
      </c>
    </row>
    <row r="3636" spans="1:10" x14ac:dyDescent="0.25">
      <c r="A3636">
        <f t="shared" ref="A3636:C3636" si="3146">A3096</f>
        <v>2021</v>
      </c>
      <c r="B3636" t="str">
        <f t="shared" si="3146"/>
        <v>VFM</v>
      </c>
      <c r="C3636">
        <f t="shared" si="3146"/>
        <v>0</v>
      </c>
      <c r="D3636">
        <f>IFERROR(VLOOKUP(C3636,'Enheter, modell og år'!$A$2:$B$31,2,FALSE),0)</f>
        <v>0</v>
      </c>
      <c r="E3636" t="str">
        <f>'Liste detaljert wide'!$J$1</f>
        <v>Avlagte doktorgrader</v>
      </c>
      <c r="F3636" t="str">
        <f t="shared" si="3097"/>
        <v>2021VFM0Avlagte doktorgrader</v>
      </c>
      <c r="G3636" s="3">
        <f>'Liste detaljert wide'!J396</f>
        <v>0</v>
      </c>
      <c r="H3636" t="str">
        <f>VLOOKUP(E3636,Def!$B$2:$C$15,2,FALSE)</f>
        <v>Forskningsinsentiv</v>
      </c>
      <c r="I3636" s="3">
        <f>IF(A3636='Enheter, modell og år'!$F$2-1,0,G3636-VLOOKUP(A3636-1&amp;B3636&amp;C3636&amp;E3636,$F$2:$G$7561,2,FALSE))</f>
        <v>0</v>
      </c>
      <c r="J3636" s="3">
        <f>IF(A3636='Enheter, modell og år'!$F$2-1,0,VLOOKUP(A3636-1&amp;B3636&amp;C3636&amp;E3636,$F$2:$G$7561,2,FALSE))</f>
        <v>0</v>
      </c>
    </row>
    <row r="3637" spans="1:10" x14ac:dyDescent="0.25">
      <c r="A3637">
        <f t="shared" ref="A3637:C3637" si="3147">A3097</f>
        <v>2021</v>
      </c>
      <c r="B3637" t="str">
        <f t="shared" si="3147"/>
        <v>VFM</v>
      </c>
      <c r="C3637">
        <f t="shared" si="3147"/>
        <v>0</v>
      </c>
      <c r="D3637">
        <f>IFERROR(VLOOKUP(C3637,'Enheter, modell og år'!$A$2:$B$31,2,FALSE),0)</f>
        <v>0</v>
      </c>
      <c r="E3637" t="str">
        <f>'Liste detaljert wide'!$J$1</f>
        <v>Avlagte doktorgrader</v>
      </c>
      <c r="F3637" t="str">
        <f t="shared" si="3097"/>
        <v>2021VFM0Avlagte doktorgrader</v>
      </c>
      <c r="G3637" s="3">
        <f>'Liste detaljert wide'!J397</f>
        <v>0</v>
      </c>
      <c r="H3637" t="str">
        <f>VLOOKUP(E3637,Def!$B$2:$C$15,2,FALSE)</f>
        <v>Forskningsinsentiv</v>
      </c>
      <c r="I3637" s="3">
        <f>IF(A3637='Enheter, modell og år'!$F$2-1,0,G3637-VLOOKUP(A3637-1&amp;B3637&amp;C3637&amp;E3637,$F$2:$G$7561,2,FALSE))</f>
        <v>0</v>
      </c>
      <c r="J3637" s="3">
        <f>IF(A3637='Enheter, modell og år'!$F$2-1,0,VLOOKUP(A3637-1&amp;B3637&amp;C3637&amp;E3637,$F$2:$G$7561,2,FALSE))</f>
        <v>0</v>
      </c>
    </row>
    <row r="3638" spans="1:10" x14ac:dyDescent="0.25">
      <c r="A3638">
        <f t="shared" ref="A3638:C3638" si="3148">A3098</f>
        <v>2021</v>
      </c>
      <c r="B3638" t="str">
        <f t="shared" si="3148"/>
        <v>VFM</v>
      </c>
      <c r="C3638">
        <f t="shared" si="3148"/>
        <v>0</v>
      </c>
      <c r="D3638">
        <f>IFERROR(VLOOKUP(C3638,'Enheter, modell og år'!$A$2:$B$31,2,FALSE),0)</f>
        <v>0</v>
      </c>
      <c r="E3638" t="str">
        <f>'Liste detaljert wide'!$J$1</f>
        <v>Avlagte doktorgrader</v>
      </c>
      <c r="F3638" t="str">
        <f t="shared" si="3097"/>
        <v>2021VFM0Avlagte doktorgrader</v>
      </c>
      <c r="G3638" s="3">
        <f>'Liste detaljert wide'!J398</f>
        <v>0</v>
      </c>
      <c r="H3638" t="str">
        <f>VLOOKUP(E3638,Def!$B$2:$C$15,2,FALSE)</f>
        <v>Forskningsinsentiv</v>
      </c>
      <c r="I3638" s="3">
        <f>IF(A3638='Enheter, modell og år'!$F$2-1,0,G3638-VLOOKUP(A3638-1&amp;B3638&amp;C3638&amp;E3638,$F$2:$G$7561,2,FALSE))</f>
        <v>0</v>
      </c>
      <c r="J3638" s="3">
        <f>IF(A3638='Enheter, modell og år'!$F$2-1,0,VLOOKUP(A3638-1&amp;B3638&amp;C3638&amp;E3638,$F$2:$G$7561,2,FALSE))</f>
        <v>0</v>
      </c>
    </row>
    <row r="3639" spans="1:10" x14ac:dyDescent="0.25">
      <c r="A3639">
        <f t="shared" ref="A3639:C3639" si="3149">A3099</f>
        <v>2021</v>
      </c>
      <c r="B3639" t="str">
        <f t="shared" si="3149"/>
        <v>VFM</v>
      </c>
      <c r="C3639">
        <f t="shared" si="3149"/>
        <v>0</v>
      </c>
      <c r="D3639">
        <f>IFERROR(VLOOKUP(C3639,'Enheter, modell og år'!$A$2:$B$31,2,FALSE),0)</f>
        <v>0</v>
      </c>
      <c r="E3639" t="str">
        <f>'Liste detaljert wide'!$J$1</f>
        <v>Avlagte doktorgrader</v>
      </c>
      <c r="F3639" t="str">
        <f t="shared" si="3097"/>
        <v>2021VFM0Avlagte doktorgrader</v>
      </c>
      <c r="G3639" s="3">
        <f>'Liste detaljert wide'!J399</f>
        <v>0</v>
      </c>
      <c r="H3639" t="str">
        <f>VLOOKUP(E3639,Def!$B$2:$C$15,2,FALSE)</f>
        <v>Forskningsinsentiv</v>
      </c>
      <c r="I3639" s="3">
        <f>IF(A3639='Enheter, modell og år'!$F$2-1,0,G3639-VLOOKUP(A3639-1&amp;B3639&amp;C3639&amp;E3639,$F$2:$G$7561,2,FALSE))</f>
        <v>0</v>
      </c>
      <c r="J3639" s="3">
        <f>IF(A3639='Enheter, modell og år'!$F$2-1,0,VLOOKUP(A3639-1&amp;B3639&amp;C3639&amp;E3639,$F$2:$G$7561,2,FALSE))</f>
        <v>0</v>
      </c>
    </row>
    <row r="3640" spans="1:10" x14ac:dyDescent="0.25">
      <c r="A3640">
        <f t="shared" ref="A3640:C3640" si="3150">A3100</f>
        <v>2021</v>
      </c>
      <c r="B3640" t="str">
        <f t="shared" si="3150"/>
        <v>VFM</v>
      </c>
      <c r="C3640">
        <f t="shared" si="3150"/>
        <v>0</v>
      </c>
      <c r="D3640">
        <f>IFERROR(VLOOKUP(C3640,'Enheter, modell og år'!$A$2:$B$31,2,FALSE),0)</f>
        <v>0</v>
      </c>
      <c r="E3640" t="str">
        <f>'Liste detaljert wide'!$J$1</f>
        <v>Avlagte doktorgrader</v>
      </c>
      <c r="F3640" t="str">
        <f t="shared" si="3097"/>
        <v>2021VFM0Avlagte doktorgrader</v>
      </c>
      <c r="G3640" s="3">
        <f>'Liste detaljert wide'!J400</f>
        <v>0</v>
      </c>
      <c r="H3640" t="str">
        <f>VLOOKUP(E3640,Def!$B$2:$C$15,2,FALSE)</f>
        <v>Forskningsinsentiv</v>
      </c>
      <c r="I3640" s="3">
        <f>IF(A3640='Enheter, modell og år'!$F$2-1,0,G3640-VLOOKUP(A3640-1&amp;B3640&amp;C3640&amp;E3640,$F$2:$G$7561,2,FALSE))</f>
        <v>0</v>
      </c>
      <c r="J3640" s="3">
        <f>IF(A3640='Enheter, modell og år'!$F$2-1,0,VLOOKUP(A3640-1&amp;B3640&amp;C3640&amp;E3640,$F$2:$G$7561,2,FALSE))</f>
        <v>0</v>
      </c>
    </row>
    <row r="3641" spans="1:10" x14ac:dyDescent="0.25">
      <c r="A3641">
        <f t="shared" ref="A3641:C3641" si="3151">A3101</f>
        <v>2021</v>
      </c>
      <c r="B3641" t="str">
        <f t="shared" si="3151"/>
        <v>VFM</v>
      </c>
      <c r="C3641">
        <f t="shared" si="3151"/>
        <v>0</v>
      </c>
      <c r="D3641">
        <f>IFERROR(VLOOKUP(C3641,'Enheter, modell og år'!$A$2:$B$31,2,FALSE),0)</f>
        <v>0</v>
      </c>
      <c r="E3641" t="str">
        <f>'Liste detaljert wide'!$J$1</f>
        <v>Avlagte doktorgrader</v>
      </c>
      <c r="F3641" t="str">
        <f t="shared" si="3097"/>
        <v>2021VFM0Avlagte doktorgrader</v>
      </c>
      <c r="G3641" s="3">
        <f>'Liste detaljert wide'!J401</f>
        <v>0</v>
      </c>
      <c r="H3641" t="str">
        <f>VLOOKUP(E3641,Def!$B$2:$C$15,2,FALSE)</f>
        <v>Forskningsinsentiv</v>
      </c>
      <c r="I3641" s="3">
        <f>IF(A3641='Enheter, modell og år'!$F$2-1,0,G3641-VLOOKUP(A3641-1&amp;B3641&amp;C3641&amp;E3641,$F$2:$G$7561,2,FALSE))</f>
        <v>0</v>
      </c>
      <c r="J3641" s="3">
        <f>IF(A3641='Enheter, modell og år'!$F$2-1,0,VLOOKUP(A3641-1&amp;B3641&amp;C3641&amp;E3641,$F$2:$G$7561,2,FALSE))</f>
        <v>0</v>
      </c>
    </row>
    <row r="3642" spans="1:10" x14ac:dyDescent="0.25">
      <c r="A3642">
        <f t="shared" ref="A3642:C3642" si="3152">A3102</f>
        <v>2021</v>
      </c>
      <c r="B3642" t="str">
        <f t="shared" si="3152"/>
        <v>VFM</v>
      </c>
      <c r="C3642">
        <f t="shared" si="3152"/>
        <v>0</v>
      </c>
      <c r="D3642">
        <f>IFERROR(VLOOKUP(C3642,'Enheter, modell og år'!$A$2:$B$31,2,FALSE),0)</f>
        <v>0</v>
      </c>
      <c r="E3642" t="str">
        <f>'Liste detaljert wide'!$J$1</f>
        <v>Avlagte doktorgrader</v>
      </c>
      <c r="F3642" t="str">
        <f t="shared" si="3097"/>
        <v>2021VFM0Avlagte doktorgrader</v>
      </c>
      <c r="G3642" s="3">
        <f>'Liste detaljert wide'!J402</f>
        <v>0</v>
      </c>
      <c r="H3642" t="str">
        <f>VLOOKUP(E3642,Def!$B$2:$C$15,2,FALSE)</f>
        <v>Forskningsinsentiv</v>
      </c>
      <c r="I3642" s="3">
        <f>IF(A3642='Enheter, modell og år'!$F$2-1,0,G3642-VLOOKUP(A3642-1&amp;B3642&amp;C3642&amp;E3642,$F$2:$G$7561,2,FALSE))</f>
        <v>0</v>
      </c>
      <c r="J3642" s="3">
        <f>IF(A3642='Enheter, modell og år'!$F$2-1,0,VLOOKUP(A3642-1&amp;B3642&amp;C3642&amp;E3642,$F$2:$G$7561,2,FALSE))</f>
        <v>0</v>
      </c>
    </row>
    <row r="3643" spans="1:10" x14ac:dyDescent="0.25">
      <c r="A3643">
        <f t="shared" ref="A3643:C3643" si="3153">A3103</f>
        <v>2021</v>
      </c>
      <c r="B3643" t="str">
        <f t="shared" si="3153"/>
        <v>VFM</v>
      </c>
      <c r="C3643">
        <f t="shared" si="3153"/>
        <v>0</v>
      </c>
      <c r="D3643">
        <f>IFERROR(VLOOKUP(C3643,'Enheter, modell og år'!$A$2:$B$31,2,FALSE),0)</f>
        <v>0</v>
      </c>
      <c r="E3643" t="str">
        <f>'Liste detaljert wide'!$J$1</f>
        <v>Avlagte doktorgrader</v>
      </c>
      <c r="F3643" t="str">
        <f t="shared" si="3097"/>
        <v>2021VFM0Avlagte doktorgrader</v>
      </c>
      <c r="G3643" s="3">
        <f>'Liste detaljert wide'!J403</f>
        <v>0</v>
      </c>
      <c r="H3643" t="str">
        <f>VLOOKUP(E3643,Def!$B$2:$C$15,2,FALSE)</f>
        <v>Forskningsinsentiv</v>
      </c>
      <c r="I3643" s="3">
        <f>IF(A3643='Enheter, modell og år'!$F$2-1,0,G3643-VLOOKUP(A3643-1&amp;B3643&amp;C3643&amp;E3643,$F$2:$G$7561,2,FALSE))</f>
        <v>0</v>
      </c>
      <c r="J3643" s="3">
        <f>IF(A3643='Enheter, modell og år'!$F$2-1,0,VLOOKUP(A3643-1&amp;B3643&amp;C3643&amp;E3643,$F$2:$G$7561,2,FALSE))</f>
        <v>0</v>
      </c>
    </row>
    <row r="3644" spans="1:10" x14ac:dyDescent="0.25">
      <c r="A3644">
        <f t="shared" ref="A3644:C3644" si="3154">A3104</f>
        <v>2021</v>
      </c>
      <c r="B3644" t="str">
        <f t="shared" si="3154"/>
        <v>VFM</v>
      </c>
      <c r="C3644">
        <f t="shared" si="3154"/>
        <v>0</v>
      </c>
      <c r="D3644">
        <f>IFERROR(VLOOKUP(C3644,'Enheter, modell og år'!$A$2:$B$31,2,FALSE),0)</f>
        <v>0</v>
      </c>
      <c r="E3644" t="str">
        <f>'Liste detaljert wide'!$J$1</f>
        <v>Avlagte doktorgrader</v>
      </c>
      <c r="F3644" t="str">
        <f t="shared" si="3097"/>
        <v>2021VFM0Avlagte doktorgrader</v>
      </c>
      <c r="G3644" s="3">
        <f>'Liste detaljert wide'!J404</f>
        <v>0</v>
      </c>
      <c r="H3644" t="str">
        <f>VLOOKUP(E3644,Def!$B$2:$C$15,2,FALSE)</f>
        <v>Forskningsinsentiv</v>
      </c>
      <c r="I3644" s="3">
        <f>IF(A3644='Enheter, modell og år'!$F$2-1,0,G3644-VLOOKUP(A3644-1&amp;B3644&amp;C3644&amp;E3644,$F$2:$G$7561,2,FALSE))</f>
        <v>0</v>
      </c>
      <c r="J3644" s="3">
        <f>IF(A3644='Enheter, modell og år'!$F$2-1,0,VLOOKUP(A3644-1&amp;B3644&amp;C3644&amp;E3644,$F$2:$G$7561,2,FALSE))</f>
        <v>0</v>
      </c>
    </row>
    <row r="3645" spans="1:10" x14ac:dyDescent="0.25">
      <c r="A3645">
        <f t="shared" ref="A3645:C3645" si="3155">A3105</f>
        <v>2021</v>
      </c>
      <c r="B3645" t="str">
        <f t="shared" si="3155"/>
        <v>VFM</v>
      </c>
      <c r="C3645">
        <f t="shared" si="3155"/>
        <v>0</v>
      </c>
      <c r="D3645">
        <f>IFERROR(VLOOKUP(C3645,'Enheter, modell og år'!$A$2:$B$31,2,FALSE),0)</f>
        <v>0</v>
      </c>
      <c r="E3645" t="str">
        <f>'Liste detaljert wide'!$J$1</f>
        <v>Avlagte doktorgrader</v>
      </c>
      <c r="F3645" t="str">
        <f t="shared" si="3097"/>
        <v>2021VFM0Avlagte doktorgrader</v>
      </c>
      <c r="G3645" s="3">
        <f>'Liste detaljert wide'!J405</f>
        <v>0</v>
      </c>
      <c r="H3645" t="str">
        <f>VLOOKUP(E3645,Def!$B$2:$C$15,2,FALSE)</f>
        <v>Forskningsinsentiv</v>
      </c>
      <c r="I3645" s="3">
        <f>IF(A3645='Enheter, modell og år'!$F$2-1,0,G3645-VLOOKUP(A3645-1&amp;B3645&amp;C3645&amp;E3645,$F$2:$G$7561,2,FALSE))</f>
        <v>0</v>
      </c>
      <c r="J3645" s="3">
        <f>IF(A3645='Enheter, modell og år'!$F$2-1,0,VLOOKUP(A3645-1&amp;B3645&amp;C3645&amp;E3645,$F$2:$G$7561,2,FALSE))</f>
        <v>0</v>
      </c>
    </row>
    <row r="3646" spans="1:10" x14ac:dyDescent="0.25">
      <c r="A3646">
        <f t="shared" ref="A3646:C3646" si="3156">A3106</f>
        <v>2021</v>
      </c>
      <c r="B3646" t="str">
        <f t="shared" si="3156"/>
        <v>VFM</v>
      </c>
      <c r="C3646">
        <f t="shared" si="3156"/>
        <v>0</v>
      </c>
      <c r="D3646">
        <f>IFERROR(VLOOKUP(C3646,'Enheter, modell og år'!$A$2:$B$31,2,FALSE),0)</f>
        <v>0</v>
      </c>
      <c r="E3646" t="str">
        <f>'Liste detaljert wide'!$J$1</f>
        <v>Avlagte doktorgrader</v>
      </c>
      <c r="F3646" t="str">
        <f t="shared" si="3097"/>
        <v>2021VFM0Avlagte doktorgrader</v>
      </c>
      <c r="G3646" s="3">
        <f>'Liste detaljert wide'!J406</f>
        <v>0</v>
      </c>
      <c r="H3646" t="str">
        <f>VLOOKUP(E3646,Def!$B$2:$C$15,2,FALSE)</f>
        <v>Forskningsinsentiv</v>
      </c>
      <c r="I3646" s="3">
        <f>IF(A3646='Enheter, modell og år'!$F$2-1,0,G3646-VLOOKUP(A3646-1&amp;B3646&amp;C3646&amp;E3646,$F$2:$G$7561,2,FALSE))</f>
        <v>0</v>
      </c>
      <c r="J3646" s="3">
        <f>IF(A3646='Enheter, modell og år'!$F$2-1,0,VLOOKUP(A3646-1&amp;B3646&amp;C3646&amp;E3646,$F$2:$G$7561,2,FALSE))</f>
        <v>0</v>
      </c>
    </row>
    <row r="3647" spans="1:10" x14ac:dyDescent="0.25">
      <c r="A3647">
        <f t="shared" ref="A3647:C3647" si="3157">A3107</f>
        <v>2021</v>
      </c>
      <c r="B3647" t="str">
        <f t="shared" si="3157"/>
        <v>VFM</v>
      </c>
      <c r="C3647">
        <f t="shared" si="3157"/>
        <v>0</v>
      </c>
      <c r="D3647">
        <f>IFERROR(VLOOKUP(C3647,'Enheter, modell og år'!$A$2:$B$31,2,FALSE),0)</f>
        <v>0</v>
      </c>
      <c r="E3647" t="str">
        <f>'Liste detaljert wide'!$J$1</f>
        <v>Avlagte doktorgrader</v>
      </c>
      <c r="F3647" t="str">
        <f t="shared" si="3097"/>
        <v>2021VFM0Avlagte doktorgrader</v>
      </c>
      <c r="G3647" s="3">
        <f>'Liste detaljert wide'!J407</f>
        <v>0</v>
      </c>
      <c r="H3647" t="str">
        <f>VLOOKUP(E3647,Def!$B$2:$C$15,2,FALSE)</f>
        <v>Forskningsinsentiv</v>
      </c>
      <c r="I3647" s="3">
        <f>IF(A3647='Enheter, modell og år'!$F$2-1,0,G3647-VLOOKUP(A3647-1&amp;B3647&amp;C3647&amp;E3647,$F$2:$G$7561,2,FALSE))</f>
        <v>0</v>
      </c>
      <c r="J3647" s="3">
        <f>IF(A3647='Enheter, modell og år'!$F$2-1,0,VLOOKUP(A3647-1&amp;B3647&amp;C3647&amp;E3647,$F$2:$G$7561,2,FALSE))</f>
        <v>0</v>
      </c>
    </row>
    <row r="3648" spans="1:10" x14ac:dyDescent="0.25">
      <c r="A3648">
        <f t="shared" ref="A3648:C3648" si="3158">A3108</f>
        <v>2021</v>
      </c>
      <c r="B3648" t="str">
        <f t="shared" si="3158"/>
        <v>VFM</v>
      </c>
      <c r="C3648">
        <f t="shared" si="3158"/>
        <v>0</v>
      </c>
      <c r="D3648">
        <f>IFERROR(VLOOKUP(C3648,'Enheter, modell og år'!$A$2:$B$31,2,FALSE),0)</f>
        <v>0</v>
      </c>
      <c r="E3648" t="str">
        <f>'Liste detaljert wide'!$J$1</f>
        <v>Avlagte doktorgrader</v>
      </c>
      <c r="F3648" t="str">
        <f t="shared" si="3097"/>
        <v>2021VFM0Avlagte doktorgrader</v>
      </c>
      <c r="G3648" s="3">
        <f>'Liste detaljert wide'!J408</f>
        <v>0</v>
      </c>
      <c r="H3648" t="str">
        <f>VLOOKUP(E3648,Def!$B$2:$C$15,2,FALSE)</f>
        <v>Forskningsinsentiv</v>
      </c>
      <c r="I3648" s="3">
        <f>IF(A3648='Enheter, modell og år'!$F$2-1,0,G3648-VLOOKUP(A3648-1&amp;B3648&amp;C3648&amp;E3648,$F$2:$G$7561,2,FALSE))</f>
        <v>0</v>
      </c>
      <c r="J3648" s="3">
        <f>IF(A3648='Enheter, modell og år'!$F$2-1,0,VLOOKUP(A3648-1&amp;B3648&amp;C3648&amp;E3648,$F$2:$G$7561,2,FALSE))</f>
        <v>0</v>
      </c>
    </row>
    <row r="3649" spans="1:10" x14ac:dyDescent="0.25">
      <c r="A3649">
        <f t="shared" ref="A3649:C3649" si="3159">A3109</f>
        <v>2021</v>
      </c>
      <c r="B3649" t="str">
        <f t="shared" si="3159"/>
        <v>VFM</v>
      </c>
      <c r="C3649">
        <f t="shared" si="3159"/>
        <v>0</v>
      </c>
      <c r="D3649">
        <f>IFERROR(VLOOKUP(C3649,'Enheter, modell og år'!$A$2:$B$31,2,FALSE),0)</f>
        <v>0</v>
      </c>
      <c r="E3649" t="str">
        <f>'Liste detaljert wide'!$J$1</f>
        <v>Avlagte doktorgrader</v>
      </c>
      <c r="F3649" t="str">
        <f t="shared" si="3097"/>
        <v>2021VFM0Avlagte doktorgrader</v>
      </c>
      <c r="G3649" s="3">
        <f>'Liste detaljert wide'!J409</f>
        <v>0</v>
      </c>
      <c r="H3649" t="str">
        <f>VLOOKUP(E3649,Def!$B$2:$C$15,2,FALSE)</f>
        <v>Forskningsinsentiv</v>
      </c>
      <c r="I3649" s="3">
        <f>IF(A3649='Enheter, modell og år'!$F$2-1,0,G3649-VLOOKUP(A3649-1&amp;B3649&amp;C3649&amp;E3649,$F$2:$G$7561,2,FALSE))</f>
        <v>0</v>
      </c>
      <c r="J3649" s="3">
        <f>IF(A3649='Enheter, modell og år'!$F$2-1,0,VLOOKUP(A3649-1&amp;B3649&amp;C3649&amp;E3649,$F$2:$G$7561,2,FALSE))</f>
        <v>0</v>
      </c>
    </row>
    <row r="3650" spans="1:10" x14ac:dyDescent="0.25">
      <c r="A3650">
        <f t="shared" ref="A3650:C3650" si="3160">A3110</f>
        <v>2021</v>
      </c>
      <c r="B3650" t="str">
        <f t="shared" si="3160"/>
        <v>VFM</v>
      </c>
      <c r="C3650">
        <f t="shared" si="3160"/>
        <v>0</v>
      </c>
      <c r="D3650">
        <f>IFERROR(VLOOKUP(C3650,'Enheter, modell og år'!$A$2:$B$31,2,FALSE),0)</f>
        <v>0</v>
      </c>
      <c r="E3650" t="str">
        <f>'Liste detaljert wide'!$J$1</f>
        <v>Avlagte doktorgrader</v>
      </c>
      <c r="F3650" t="str">
        <f t="shared" si="3097"/>
        <v>2021VFM0Avlagte doktorgrader</v>
      </c>
      <c r="G3650" s="3">
        <f>'Liste detaljert wide'!J410</f>
        <v>0</v>
      </c>
      <c r="H3650" t="str">
        <f>VLOOKUP(E3650,Def!$B$2:$C$15,2,FALSE)</f>
        <v>Forskningsinsentiv</v>
      </c>
      <c r="I3650" s="3">
        <f>IF(A3650='Enheter, modell og år'!$F$2-1,0,G3650-VLOOKUP(A3650-1&amp;B3650&amp;C3650&amp;E3650,$F$2:$G$7561,2,FALSE))</f>
        <v>0</v>
      </c>
      <c r="J3650" s="3">
        <f>IF(A3650='Enheter, modell og år'!$F$2-1,0,VLOOKUP(A3650-1&amp;B3650&amp;C3650&amp;E3650,$F$2:$G$7561,2,FALSE))</f>
        <v>0</v>
      </c>
    </row>
    <row r="3651" spans="1:10" x14ac:dyDescent="0.25">
      <c r="A3651">
        <f t="shared" ref="A3651:C3651" si="3161">A3111</f>
        <v>2021</v>
      </c>
      <c r="B3651" t="str">
        <f t="shared" si="3161"/>
        <v>VFM</v>
      </c>
      <c r="C3651">
        <f t="shared" si="3161"/>
        <v>0</v>
      </c>
      <c r="D3651">
        <f>IFERROR(VLOOKUP(C3651,'Enheter, modell og år'!$A$2:$B$31,2,FALSE),0)</f>
        <v>0</v>
      </c>
      <c r="E3651" t="str">
        <f>'Liste detaljert wide'!$J$1</f>
        <v>Avlagte doktorgrader</v>
      </c>
      <c r="F3651" t="str">
        <f t="shared" ref="F3651:F3714" si="3162">A3651&amp;B3651&amp;C3651&amp;E3651</f>
        <v>2021VFM0Avlagte doktorgrader</v>
      </c>
      <c r="G3651" s="3">
        <f>'Liste detaljert wide'!J411</f>
        <v>0</v>
      </c>
      <c r="H3651" t="str">
        <f>VLOOKUP(E3651,Def!$B$2:$C$15,2,FALSE)</f>
        <v>Forskningsinsentiv</v>
      </c>
      <c r="I3651" s="3">
        <f>IF(A3651='Enheter, modell og år'!$F$2-1,0,G3651-VLOOKUP(A3651-1&amp;B3651&amp;C3651&amp;E3651,$F$2:$G$7561,2,FALSE))</f>
        <v>0</v>
      </c>
      <c r="J3651" s="3">
        <f>IF(A3651='Enheter, modell og år'!$F$2-1,0,VLOOKUP(A3651-1&amp;B3651&amp;C3651&amp;E3651,$F$2:$G$7561,2,FALSE))</f>
        <v>0</v>
      </c>
    </row>
    <row r="3652" spans="1:10" x14ac:dyDescent="0.25">
      <c r="A3652">
        <f t="shared" ref="A3652:C3652" si="3163">A3112</f>
        <v>2021</v>
      </c>
      <c r="B3652" t="str">
        <f t="shared" si="3163"/>
        <v>VFM</v>
      </c>
      <c r="C3652">
        <f t="shared" si="3163"/>
        <v>0</v>
      </c>
      <c r="D3652">
        <f>IFERROR(VLOOKUP(C3652,'Enheter, modell og år'!$A$2:$B$31,2,FALSE),0)</f>
        <v>0</v>
      </c>
      <c r="E3652" t="str">
        <f>'Liste detaljert wide'!$J$1</f>
        <v>Avlagte doktorgrader</v>
      </c>
      <c r="F3652" t="str">
        <f t="shared" si="3162"/>
        <v>2021VFM0Avlagte doktorgrader</v>
      </c>
      <c r="G3652" s="3">
        <f>'Liste detaljert wide'!J412</f>
        <v>0</v>
      </c>
      <c r="H3652" t="str">
        <f>VLOOKUP(E3652,Def!$B$2:$C$15,2,FALSE)</f>
        <v>Forskningsinsentiv</v>
      </c>
      <c r="I3652" s="3">
        <f>IF(A3652='Enheter, modell og år'!$F$2-1,0,G3652-VLOOKUP(A3652-1&amp;B3652&amp;C3652&amp;E3652,$F$2:$G$7561,2,FALSE))</f>
        <v>0</v>
      </c>
      <c r="J3652" s="3">
        <f>IF(A3652='Enheter, modell og år'!$F$2-1,0,VLOOKUP(A3652-1&amp;B3652&amp;C3652&amp;E3652,$F$2:$G$7561,2,FALSE))</f>
        <v>0</v>
      </c>
    </row>
    <row r="3653" spans="1:10" x14ac:dyDescent="0.25">
      <c r="A3653">
        <f t="shared" ref="A3653:C3653" si="3164">A3113</f>
        <v>2021</v>
      </c>
      <c r="B3653" t="str">
        <f t="shared" si="3164"/>
        <v>VFM</v>
      </c>
      <c r="C3653">
        <f t="shared" si="3164"/>
        <v>0</v>
      </c>
      <c r="D3653">
        <f>IFERROR(VLOOKUP(C3653,'Enheter, modell og år'!$A$2:$B$31,2,FALSE),0)</f>
        <v>0</v>
      </c>
      <c r="E3653" t="str">
        <f>'Liste detaljert wide'!$J$1</f>
        <v>Avlagte doktorgrader</v>
      </c>
      <c r="F3653" t="str">
        <f t="shared" si="3162"/>
        <v>2021VFM0Avlagte doktorgrader</v>
      </c>
      <c r="G3653" s="3">
        <f>'Liste detaljert wide'!J413</f>
        <v>0</v>
      </c>
      <c r="H3653" t="str">
        <f>VLOOKUP(E3653,Def!$B$2:$C$15,2,FALSE)</f>
        <v>Forskningsinsentiv</v>
      </c>
      <c r="I3653" s="3">
        <f>IF(A3653='Enheter, modell og år'!$F$2-1,0,G3653-VLOOKUP(A3653-1&amp;B3653&amp;C3653&amp;E3653,$F$2:$G$7561,2,FALSE))</f>
        <v>0</v>
      </c>
      <c r="J3653" s="3">
        <f>IF(A3653='Enheter, modell og år'!$F$2-1,0,VLOOKUP(A3653-1&amp;B3653&amp;C3653&amp;E3653,$F$2:$G$7561,2,FALSE))</f>
        <v>0</v>
      </c>
    </row>
    <row r="3654" spans="1:10" x14ac:dyDescent="0.25">
      <c r="A3654">
        <f t="shared" ref="A3654:C3654" si="3165">A3114</f>
        <v>2021</v>
      </c>
      <c r="B3654" t="str">
        <f t="shared" si="3165"/>
        <v>VFM</v>
      </c>
      <c r="C3654">
        <f t="shared" si="3165"/>
        <v>0</v>
      </c>
      <c r="D3654">
        <f>IFERROR(VLOOKUP(C3654,'Enheter, modell og år'!$A$2:$B$31,2,FALSE),0)</f>
        <v>0</v>
      </c>
      <c r="E3654" t="str">
        <f>'Liste detaljert wide'!$J$1</f>
        <v>Avlagte doktorgrader</v>
      </c>
      <c r="F3654" t="str">
        <f t="shared" si="3162"/>
        <v>2021VFM0Avlagte doktorgrader</v>
      </c>
      <c r="G3654" s="3">
        <f>'Liste detaljert wide'!J414</f>
        <v>0</v>
      </c>
      <c r="H3654" t="str">
        <f>VLOOKUP(E3654,Def!$B$2:$C$15,2,FALSE)</f>
        <v>Forskningsinsentiv</v>
      </c>
      <c r="I3654" s="3">
        <f>IF(A3654='Enheter, modell og år'!$F$2-1,0,G3654-VLOOKUP(A3654-1&amp;B3654&amp;C3654&amp;E3654,$F$2:$G$7561,2,FALSE))</f>
        <v>0</v>
      </c>
      <c r="J3654" s="3">
        <f>IF(A3654='Enheter, modell og år'!$F$2-1,0,VLOOKUP(A3654-1&amp;B3654&amp;C3654&amp;E3654,$F$2:$G$7561,2,FALSE))</f>
        <v>0</v>
      </c>
    </row>
    <row r="3655" spans="1:10" x14ac:dyDescent="0.25">
      <c r="A3655">
        <f t="shared" ref="A3655:C3655" si="3166">A3115</f>
        <v>2021</v>
      </c>
      <c r="B3655" t="str">
        <f t="shared" si="3166"/>
        <v>VFM</v>
      </c>
      <c r="C3655">
        <f t="shared" si="3166"/>
        <v>0</v>
      </c>
      <c r="D3655">
        <f>IFERROR(VLOOKUP(C3655,'Enheter, modell og år'!$A$2:$B$31,2,FALSE),0)</f>
        <v>0</v>
      </c>
      <c r="E3655" t="str">
        <f>'Liste detaljert wide'!$J$1</f>
        <v>Avlagte doktorgrader</v>
      </c>
      <c r="F3655" t="str">
        <f t="shared" si="3162"/>
        <v>2021VFM0Avlagte doktorgrader</v>
      </c>
      <c r="G3655" s="3">
        <f>'Liste detaljert wide'!J415</f>
        <v>0</v>
      </c>
      <c r="H3655" t="str">
        <f>VLOOKUP(E3655,Def!$B$2:$C$15,2,FALSE)</f>
        <v>Forskningsinsentiv</v>
      </c>
      <c r="I3655" s="3">
        <f>IF(A3655='Enheter, modell og år'!$F$2-1,0,G3655-VLOOKUP(A3655-1&amp;B3655&amp;C3655&amp;E3655,$F$2:$G$7561,2,FALSE))</f>
        <v>0</v>
      </c>
      <c r="J3655" s="3">
        <f>IF(A3655='Enheter, modell og år'!$F$2-1,0,VLOOKUP(A3655-1&amp;B3655&amp;C3655&amp;E3655,$F$2:$G$7561,2,FALSE))</f>
        <v>0</v>
      </c>
    </row>
    <row r="3656" spans="1:10" x14ac:dyDescent="0.25">
      <c r="A3656">
        <f t="shared" ref="A3656:C3656" si="3167">A3116</f>
        <v>2021</v>
      </c>
      <c r="B3656" t="str">
        <f t="shared" si="3167"/>
        <v>VFM</v>
      </c>
      <c r="C3656">
        <f t="shared" si="3167"/>
        <v>0</v>
      </c>
      <c r="D3656">
        <f>IFERROR(VLOOKUP(C3656,'Enheter, modell og år'!$A$2:$B$31,2,FALSE),0)</f>
        <v>0</v>
      </c>
      <c r="E3656" t="str">
        <f>'Liste detaljert wide'!$J$1</f>
        <v>Avlagte doktorgrader</v>
      </c>
      <c r="F3656" t="str">
        <f t="shared" si="3162"/>
        <v>2021VFM0Avlagte doktorgrader</v>
      </c>
      <c r="G3656" s="3">
        <f>'Liste detaljert wide'!J416</f>
        <v>0</v>
      </c>
      <c r="H3656" t="str">
        <f>VLOOKUP(E3656,Def!$B$2:$C$15,2,FALSE)</f>
        <v>Forskningsinsentiv</v>
      </c>
      <c r="I3656" s="3">
        <f>IF(A3656='Enheter, modell og år'!$F$2-1,0,G3656-VLOOKUP(A3656-1&amp;B3656&amp;C3656&amp;E3656,$F$2:$G$7561,2,FALSE))</f>
        <v>0</v>
      </c>
      <c r="J3656" s="3">
        <f>IF(A3656='Enheter, modell og år'!$F$2-1,0,VLOOKUP(A3656-1&amp;B3656&amp;C3656&amp;E3656,$F$2:$G$7561,2,FALSE))</f>
        <v>0</v>
      </c>
    </row>
    <row r="3657" spans="1:10" x14ac:dyDescent="0.25">
      <c r="A3657">
        <f t="shared" ref="A3657:C3657" si="3168">A3117</f>
        <v>2021</v>
      </c>
      <c r="B3657" t="str">
        <f t="shared" si="3168"/>
        <v>VFM</v>
      </c>
      <c r="C3657">
        <f t="shared" si="3168"/>
        <v>0</v>
      </c>
      <c r="D3657">
        <f>IFERROR(VLOOKUP(C3657,'Enheter, modell og år'!$A$2:$B$31,2,FALSE),0)</f>
        <v>0</v>
      </c>
      <c r="E3657" t="str">
        <f>'Liste detaljert wide'!$J$1</f>
        <v>Avlagte doktorgrader</v>
      </c>
      <c r="F3657" t="str">
        <f t="shared" si="3162"/>
        <v>2021VFM0Avlagte doktorgrader</v>
      </c>
      <c r="G3657" s="3">
        <f>'Liste detaljert wide'!J417</f>
        <v>0</v>
      </c>
      <c r="H3657" t="str">
        <f>VLOOKUP(E3657,Def!$B$2:$C$15,2,FALSE)</f>
        <v>Forskningsinsentiv</v>
      </c>
      <c r="I3657" s="3">
        <f>IF(A3657='Enheter, modell og år'!$F$2-1,0,G3657-VLOOKUP(A3657-1&amp;B3657&amp;C3657&amp;E3657,$F$2:$G$7561,2,FALSE))</f>
        <v>0</v>
      </c>
      <c r="J3657" s="3">
        <f>IF(A3657='Enheter, modell og år'!$F$2-1,0,VLOOKUP(A3657-1&amp;B3657&amp;C3657&amp;E3657,$F$2:$G$7561,2,FALSE))</f>
        <v>0</v>
      </c>
    </row>
    <row r="3658" spans="1:10" x14ac:dyDescent="0.25">
      <c r="A3658">
        <f t="shared" ref="A3658:C3658" si="3169">A3118</f>
        <v>2021</v>
      </c>
      <c r="B3658" t="str">
        <f t="shared" si="3169"/>
        <v>VFM</v>
      </c>
      <c r="C3658">
        <f t="shared" si="3169"/>
        <v>0</v>
      </c>
      <c r="D3658">
        <f>IFERROR(VLOOKUP(C3658,'Enheter, modell og år'!$A$2:$B$31,2,FALSE),0)</f>
        <v>0</v>
      </c>
      <c r="E3658" t="str">
        <f>'Liste detaljert wide'!$J$1</f>
        <v>Avlagte doktorgrader</v>
      </c>
      <c r="F3658" t="str">
        <f t="shared" si="3162"/>
        <v>2021VFM0Avlagte doktorgrader</v>
      </c>
      <c r="G3658" s="3">
        <f>'Liste detaljert wide'!J418</f>
        <v>0</v>
      </c>
      <c r="H3658" t="str">
        <f>VLOOKUP(E3658,Def!$B$2:$C$15,2,FALSE)</f>
        <v>Forskningsinsentiv</v>
      </c>
      <c r="I3658" s="3">
        <f>IF(A3658='Enheter, modell og år'!$F$2-1,0,G3658-VLOOKUP(A3658-1&amp;B3658&amp;C3658&amp;E3658,$F$2:$G$7561,2,FALSE))</f>
        <v>0</v>
      </c>
      <c r="J3658" s="3">
        <f>IF(A3658='Enheter, modell og år'!$F$2-1,0,VLOOKUP(A3658-1&amp;B3658&amp;C3658&amp;E3658,$F$2:$G$7561,2,FALSE))</f>
        <v>0</v>
      </c>
    </row>
    <row r="3659" spans="1:10" x14ac:dyDescent="0.25">
      <c r="A3659">
        <f t="shared" ref="A3659:C3659" si="3170">A3119</f>
        <v>2021</v>
      </c>
      <c r="B3659" t="str">
        <f t="shared" si="3170"/>
        <v>VFM</v>
      </c>
      <c r="C3659">
        <f t="shared" si="3170"/>
        <v>0</v>
      </c>
      <c r="D3659">
        <f>IFERROR(VLOOKUP(C3659,'Enheter, modell og år'!$A$2:$B$31,2,FALSE),0)</f>
        <v>0</v>
      </c>
      <c r="E3659" t="str">
        <f>'Liste detaljert wide'!$J$1</f>
        <v>Avlagte doktorgrader</v>
      </c>
      <c r="F3659" t="str">
        <f t="shared" si="3162"/>
        <v>2021VFM0Avlagte doktorgrader</v>
      </c>
      <c r="G3659" s="3">
        <f>'Liste detaljert wide'!J419</f>
        <v>0</v>
      </c>
      <c r="H3659" t="str">
        <f>VLOOKUP(E3659,Def!$B$2:$C$15,2,FALSE)</f>
        <v>Forskningsinsentiv</v>
      </c>
      <c r="I3659" s="3">
        <f>IF(A3659='Enheter, modell og år'!$F$2-1,0,G3659-VLOOKUP(A3659-1&amp;B3659&amp;C3659&amp;E3659,$F$2:$G$7561,2,FALSE))</f>
        <v>0</v>
      </c>
      <c r="J3659" s="3">
        <f>IF(A3659='Enheter, modell og år'!$F$2-1,0,VLOOKUP(A3659-1&amp;B3659&amp;C3659&amp;E3659,$F$2:$G$7561,2,FALSE))</f>
        <v>0</v>
      </c>
    </row>
    <row r="3660" spans="1:10" x14ac:dyDescent="0.25">
      <c r="A3660">
        <f t="shared" ref="A3660:C3660" si="3171">A3120</f>
        <v>2021</v>
      </c>
      <c r="B3660" t="str">
        <f t="shared" si="3171"/>
        <v>VFM</v>
      </c>
      <c r="C3660">
        <f t="shared" si="3171"/>
        <v>0</v>
      </c>
      <c r="D3660">
        <f>IFERROR(VLOOKUP(C3660,'Enheter, modell og år'!$A$2:$B$31,2,FALSE),0)</f>
        <v>0</v>
      </c>
      <c r="E3660" t="str">
        <f>'Liste detaljert wide'!$J$1</f>
        <v>Avlagte doktorgrader</v>
      </c>
      <c r="F3660" t="str">
        <f t="shared" si="3162"/>
        <v>2021VFM0Avlagte doktorgrader</v>
      </c>
      <c r="G3660" s="3">
        <f>'Liste detaljert wide'!J420</f>
        <v>0</v>
      </c>
      <c r="H3660" t="str">
        <f>VLOOKUP(E3660,Def!$B$2:$C$15,2,FALSE)</f>
        <v>Forskningsinsentiv</v>
      </c>
      <c r="I3660" s="3">
        <f>IF(A3660='Enheter, modell og år'!$F$2-1,0,G3660-VLOOKUP(A3660-1&amp;B3660&amp;C3660&amp;E3660,$F$2:$G$7561,2,FALSE))</f>
        <v>0</v>
      </c>
      <c r="J3660" s="3">
        <f>IF(A3660='Enheter, modell og år'!$F$2-1,0,VLOOKUP(A3660-1&amp;B3660&amp;C3660&amp;E3660,$F$2:$G$7561,2,FALSE))</f>
        <v>0</v>
      </c>
    </row>
    <row r="3661" spans="1:10" x14ac:dyDescent="0.25">
      <c r="A3661">
        <f t="shared" ref="A3661:C3661" si="3172">A3121</f>
        <v>2021</v>
      </c>
      <c r="B3661" t="str">
        <f t="shared" si="3172"/>
        <v>VFM</v>
      </c>
      <c r="C3661">
        <f t="shared" si="3172"/>
        <v>0</v>
      </c>
      <c r="D3661">
        <f>IFERROR(VLOOKUP(C3661,'Enheter, modell og år'!$A$2:$B$31,2,FALSE),0)</f>
        <v>0</v>
      </c>
      <c r="E3661" t="str">
        <f>'Liste detaljert wide'!$J$1</f>
        <v>Avlagte doktorgrader</v>
      </c>
      <c r="F3661" t="str">
        <f t="shared" si="3162"/>
        <v>2021VFM0Avlagte doktorgrader</v>
      </c>
      <c r="G3661" s="3">
        <f>'Liste detaljert wide'!J421</f>
        <v>0</v>
      </c>
      <c r="H3661" t="str">
        <f>VLOOKUP(E3661,Def!$B$2:$C$15,2,FALSE)</f>
        <v>Forskningsinsentiv</v>
      </c>
      <c r="I3661" s="3">
        <f>IF(A3661='Enheter, modell og år'!$F$2-1,0,G3661-VLOOKUP(A3661-1&amp;B3661&amp;C3661&amp;E3661,$F$2:$G$7561,2,FALSE))</f>
        <v>0</v>
      </c>
      <c r="J3661" s="3">
        <f>IF(A3661='Enheter, modell og år'!$F$2-1,0,VLOOKUP(A3661-1&amp;B3661&amp;C3661&amp;E3661,$F$2:$G$7561,2,FALSE))</f>
        <v>0</v>
      </c>
    </row>
    <row r="3662" spans="1:10" x14ac:dyDescent="0.25">
      <c r="A3662">
        <f t="shared" ref="A3662:C3662" si="3173">A3122</f>
        <v>2022</v>
      </c>
      <c r="B3662" t="str">
        <f t="shared" si="3173"/>
        <v>VFM</v>
      </c>
      <c r="C3662">
        <f t="shared" si="3173"/>
        <v>0</v>
      </c>
      <c r="D3662">
        <f>IFERROR(VLOOKUP(C3662,'Enheter, modell og år'!$A$2:$B$31,2,FALSE),0)</f>
        <v>0</v>
      </c>
      <c r="E3662" t="str">
        <f>'Liste detaljert wide'!$J$1</f>
        <v>Avlagte doktorgrader</v>
      </c>
      <c r="F3662" t="str">
        <f t="shared" si="3162"/>
        <v>2022VFM0Avlagte doktorgrader</v>
      </c>
      <c r="G3662" s="3">
        <f>'Liste detaljert wide'!J422</f>
        <v>0</v>
      </c>
      <c r="H3662" t="str">
        <f>VLOOKUP(E3662,Def!$B$2:$C$15,2,FALSE)</f>
        <v>Forskningsinsentiv</v>
      </c>
      <c r="I3662" s="3">
        <f>IF(A3662='Enheter, modell og år'!$F$2-1,0,G3662-VLOOKUP(A3662-1&amp;B3662&amp;C3662&amp;E3662,$F$2:$G$7561,2,FALSE))</f>
        <v>0</v>
      </c>
      <c r="J3662" s="3">
        <f>IF(A3662='Enheter, modell og år'!$F$2-1,0,VLOOKUP(A3662-1&amp;B3662&amp;C3662&amp;E3662,$F$2:$G$7561,2,FALSE))</f>
        <v>0</v>
      </c>
    </row>
    <row r="3663" spans="1:10" x14ac:dyDescent="0.25">
      <c r="A3663">
        <f t="shared" ref="A3663:C3663" si="3174">A3123</f>
        <v>2022</v>
      </c>
      <c r="B3663" t="str">
        <f t="shared" si="3174"/>
        <v>VFM</v>
      </c>
      <c r="C3663">
        <f t="shared" si="3174"/>
        <v>0</v>
      </c>
      <c r="D3663">
        <f>IFERROR(VLOOKUP(C3663,'Enheter, modell og år'!$A$2:$B$31,2,FALSE),0)</f>
        <v>0</v>
      </c>
      <c r="E3663" t="str">
        <f>'Liste detaljert wide'!$J$1</f>
        <v>Avlagte doktorgrader</v>
      </c>
      <c r="F3663" t="str">
        <f t="shared" si="3162"/>
        <v>2022VFM0Avlagte doktorgrader</v>
      </c>
      <c r="G3663" s="3">
        <f>'Liste detaljert wide'!J423</f>
        <v>0</v>
      </c>
      <c r="H3663" t="str">
        <f>VLOOKUP(E3663,Def!$B$2:$C$15,2,FALSE)</f>
        <v>Forskningsinsentiv</v>
      </c>
      <c r="I3663" s="3">
        <f>IF(A3663='Enheter, modell og år'!$F$2-1,0,G3663-VLOOKUP(A3663-1&amp;B3663&amp;C3663&amp;E3663,$F$2:$G$7561,2,FALSE))</f>
        <v>0</v>
      </c>
      <c r="J3663" s="3">
        <f>IF(A3663='Enheter, modell og år'!$F$2-1,0,VLOOKUP(A3663-1&amp;B3663&amp;C3663&amp;E3663,$F$2:$G$7561,2,FALSE))</f>
        <v>0</v>
      </c>
    </row>
    <row r="3664" spans="1:10" x14ac:dyDescent="0.25">
      <c r="A3664">
        <f t="shared" ref="A3664:C3664" si="3175">A3124</f>
        <v>2022</v>
      </c>
      <c r="B3664" t="str">
        <f t="shared" si="3175"/>
        <v>VFM</v>
      </c>
      <c r="C3664">
        <f t="shared" si="3175"/>
        <v>0</v>
      </c>
      <c r="D3664">
        <f>IFERROR(VLOOKUP(C3664,'Enheter, modell og år'!$A$2:$B$31,2,FALSE),0)</f>
        <v>0</v>
      </c>
      <c r="E3664" t="str">
        <f>'Liste detaljert wide'!$J$1</f>
        <v>Avlagte doktorgrader</v>
      </c>
      <c r="F3664" t="str">
        <f t="shared" si="3162"/>
        <v>2022VFM0Avlagte doktorgrader</v>
      </c>
      <c r="G3664" s="3">
        <f>'Liste detaljert wide'!J424</f>
        <v>0</v>
      </c>
      <c r="H3664" t="str">
        <f>VLOOKUP(E3664,Def!$B$2:$C$15,2,FALSE)</f>
        <v>Forskningsinsentiv</v>
      </c>
      <c r="I3664" s="3">
        <f>IF(A3664='Enheter, modell og år'!$F$2-1,0,G3664-VLOOKUP(A3664-1&amp;B3664&amp;C3664&amp;E3664,$F$2:$G$7561,2,FALSE))</f>
        <v>0</v>
      </c>
      <c r="J3664" s="3">
        <f>IF(A3664='Enheter, modell og år'!$F$2-1,0,VLOOKUP(A3664-1&amp;B3664&amp;C3664&amp;E3664,$F$2:$G$7561,2,FALSE))</f>
        <v>0</v>
      </c>
    </row>
    <row r="3665" spans="1:10" x14ac:dyDescent="0.25">
      <c r="A3665">
        <f t="shared" ref="A3665:C3665" si="3176">A3125</f>
        <v>2022</v>
      </c>
      <c r="B3665" t="str">
        <f t="shared" si="3176"/>
        <v>VFM</v>
      </c>
      <c r="C3665">
        <f t="shared" si="3176"/>
        <v>0</v>
      </c>
      <c r="D3665">
        <f>IFERROR(VLOOKUP(C3665,'Enheter, modell og år'!$A$2:$B$31,2,FALSE),0)</f>
        <v>0</v>
      </c>
      <c r="E3665" t="str">
        <f>'Liste detaljert wide'!$J$1</f>
        <v>Avlagte doktorgrader</v>
      </c>
      <c r="F3665" t="str">
        <f t="shared" si="3162"/>
        <v>2022VFM0Avlagte doktorgrader</v>
      </c>
      <c r="G3665" s="3">
        <f>'Liste detaljert wide'!J425</f>
        <v>0</v>
      </c>
      <c r="H3665" t="str">
        <f>VLOOKUP(E3665,Def!$B$2:$C$15,2,FALSE)</f>
        <v>Forskningsinsentiv</v>
      </c>
      <c r="I3665" s="3">
        <f>IF(A3665='Enheter, modell og år'!$F$2-1,0,G3665-VLOOKUP(A3665-1&amp;B3665&amp;C3665&amp;E3665,$F$2:$G$7561,2,FALSE))</f>
        <v>0</v>
      </c>
      <c r="J3665" s="3">
        <f>IF(A3665='Enheter, modell og år'!$F$2-1,0,VLOOKUP(A3665-1&amp;B3665&amp;C3665&amp;E3665,$F$2:$G$7561,2,FALSE))</f>
        <v>0</v>
      </c>
    </row>
    <row r="3666" spans="1:10" x14ac:dyDescent="0.25">
      <c r="A3666">
        <f t="shared" ref="A3666:C3666" si="3177">A3126</f>
        <v>2022</v>
      </c>
      <c r="B3666" t="str">
        <f t="shared" si="3177"/>
        <v>VFM</v>
      </c>
      <c r="C3666">
        <f t="shared" si="3177"/>
        <v>0</v>
      </c>
      <c r="D3666">
        <f>IFERROR(VLOOKUP(C3666,'Enheter, modell og år'!$A$2:$B$31,2,FALSE),0)</f>
        <v>0</v>
      </c>
      <c r="E3666" t="str">
        <f>'Liste detaljert wide'!$J$1</f>
        <v>Avlagte doktorgrader</v>
      </c>
      <c r="F3666" t="str">
        <f t="shared" si="3162"/>
        <v>2022VFM0Avlagte doktorgrader</v>
      </c>
      <c r="G3666" s="3">
        <f>'Liste detaljert wide'!J426</f>
        <v>0</v>
      </c>
      <c r="H3666" t="str">
        <f>VLOOKUP(E3666,Def!$B$2:$C$15,2,FALSE)</f>
        <v>Forskningsinsentiv</v>
      </c>
      <c r="I3666" s="3">
        <f>IF(A3666='Enheter, modell og år'!$F$2-1,0,G3666-VLOOKUP(A3666-1&amp;B3666&amp;C3666&amp;E3666,$F$2:$G$7561,2,FALSE))</f>
        <v>0</v>
      </c>
      <c r="J3666" s="3">
        <f>IF(A3666='Enheter, modell og år'!$F$2-1,0,VLOOKUP(A3666-1&amp;B3666&amp;C3666&amp;E3666,$F$2:$G$7561,2,FALSE))</f>
        <v>0</v>
      </c>
    </row>
    <row r="3667" spans="1:10" x14ac:dyDescent="0.25">
      <c r="A3667">
        <f t="shared" ref="A3667:C3667" si="3178">A3127</f>
        <v>2022</v>
      </c>
      <c r="B3667" t="str">
        <f t="shared" si="3178"/>
        <v>VFM</v>
      </c>
      <c r="C3667">
        <f t="shared" si="3178"/>
        <v>0</v>
      </c>
      <c r="D3667">
        <f>IFERROR(VLOOKUP(C3667,'Enheter, modell og år'!$A$2:$B$31,2,FALSE),0)</f>
        <v>0</v>
      </c>
      <c r="E3667" t="str">
        <f>'Liste detaljert wide'!$J$1</f>
        <v>Avlagte doktorgrader</v>
      </c>
      <c r="F3667" t="str">
        <f t="shared" si="3162"/>
        <v>2022VFM0Avlagte doktorgrader</v>
      </c>
      <c r="G3667" s="3">
        <f>'Liste detaljert wide'!J427</f>
        <v>0</v>
      </c>
      <c r="H3667" t="str">
        <f>VLOOKUP(E3667,Def!$B$2:$C$15,2,FALSE)</f>
        <v>Forskningsinsentiv</v>
      </c>
      <c r="I3667" s="3">
        <f>IF(A3667='Enheter, modell og år'!$F$2-1,0,G3667-VLOOKUP(A3667-1&amp;B3667&amp;C3667&amp;E3667,$F$2:$G$7561,2,FALSE))</f>
        <v>0</v>
      </c>
      <c r="J3667" s="3">
        <f>IF(A3667='Enheter, modell og år'!$F$2-1,0,VLOOKUP(A3667-1&amp;B3667&amp;C3667&amp;E3667,$F$2:$G$7561,2,FALSE))</f>
        <v>0</v>
      </c>
    </row>
    <row r="3668" spans="1:10" x14ac:dyDescent="0.25">
      <c r="A3668">
        <f t="shared" ref="A3668:C3668" si="3179">A3128</f>
        <v>2022</v>
      </c>
      <c r="B3668" t="str">
        <f t="shared" si="3179"/>
        <v>VFM</v>
      </c>
      <c r="C3668">
        <f t="shared" si="3179"/>
        <v>0</v>
      </c>
      <c r="D3668">
        <f>IFERROR(VLOOKUP(C3668,'Enheter, modell og år'!$A$2:$B$31,2,FALSE),0)</f>
        <v>0</v>
      </c>
      <c r="E3668" t="str">
        <f>'Liste detaljert wide'!$J$1</f>
        <v>Avlagte doktorgrader</v>
      </c>
      <c r="F3668" t="str">
        <f t="shared" si="3162"/>
        <v>2022VFM0Avlagte doktorgrader</v>
      </c>
      <c r="G3668" s="3">
        <f>'Liste detaljert wide'!J428</f>
        <v>0</v>
      </c>
      <c r="H3668" t="str">
        <f>VLOOKUP(E3668,Def!$B$2:$C$15,2,FALSE)</f>
        <v>Forskningsinsentiv</v>
      </c>
      <c r="I3668" s="3">
        <f>IF(A3668='Enheter, modell og år'!$F$2-1,0,G3668-VLOOKUP(A3668-1&amp;B3668&amp;C3668&amp;E3668,$F$2:$G$7561,2,FALSE))</f>
        <v>0</v>
      </c>
      <c r="J3668" s="3">
        <f>IF(A3668='Enheter, modell og år'!$F$2-1,0,VLOOKUP(A3668-1&amp;B3668&amp;C3668&amp;E3668,$F$2:$G$7561,2,FALSE))</f>
        <v>0</v>
      </c>
    </row>
    <row r="3669" spans="1:10" x14ac:dyDescent="0.25">
      <c r="A3669">
        <f t="shared" ref="A3669:C3669" si="3180">A3129</f>
        <v>2022</v>
      </c>
      <c r="B3669" t="str">
        <f t="shared" si="3180"/>
        <v>VFM</v>
      </c>
      <c r="C3669">
        <f t="shared" si="3180"/>
        <v>0</v>
      </c>
      <c r="D3669">
        <f>IFERROR(VLOOKUP(C3669,'Enheter, modell og år'!$A$2:$B$31,2,FALSE),0)</f>
        <v>0</v>
      </c>
      <c r="E3669" t="str">
        <f>'Liste detaljert wide'!$J$1</f>
        <v>Avlagte doktorgrader</v>
      </c>
      <c r="F3669" t="str">
        <f t="shared" si="3162"/>
        <v>2022VFM0Avlagte doktorgrader</v>
      </c>
      <c r="G3669" s="3">
        <f>'Liste detaljert wide'!J429</f>
        <v>0</v>
      </c>
      <c r="H3669" t="str">
        <f>VLOOKUP(E3669,Def!$B$2:$C$15,2,FALSE)</f>
        <v>Forskningsinsentiv</v>
      </c>
      <c r="I3669" s="3">
        <f>IF(A3669='Enheter, modell og år'!$F$2-1,0,G3669-VLOOKUP(A3669-1&amp;B3669&amp;C3669&amp;E3669,$F$2:$G$7561,2,FALSE))</f>
        <v>0</v>
      </c>
      <c r="J3669" s="3">
        <f>IF(A3669='Enheter, modell og år'!$F$2-1,0,VLOOKUP(A3669-1&amp;B3669&amp;C3669&amp;E3669,$F$2:$G$7561,2,FALSE))</f>
        <v>0</v>
      </c>
    </row>
    <row r="3670" spans="1:10" x14ac:dyDescent="0.25">
      <c r="A3670">
        <f t="shared" ref="A3670:C3670" si="3181">A3130</f>
        <v>2022</v>
      </c>
      <c r="B3670" t="str">
        <f t="shared" si="3181"/>
        <v>VFM</v>
      </c>
      <c r="C3670">
        <f t="shared" si="3181"/>
        <v>0</v>
      </c>
      <c r="D3670">
        <f>IFERROR(VLOOKUP(C3670,'Enheter, modell og år'!$A$2:$B$31,2,FALSE),0)</f>
        <v>0</v>
      </c>
      <c r="E3670" t="str">
        <f>'Liste detaljert wide'!$J$1</f>
        <v>Avlagte doktorgrader</v>
      </c>
      <c r="F3670" t="str">
        <f t="shared" si="3162"/>
        <v>2022VFM0Avlagte doktorgrader</v>
      </c>
      <c r="G3670" s="3">
        <f>'Liste detaljert wide'!J430</f>
        <v>0</v>
      </c>
      <c r="H3670" t="str">
        <f>VLOOKUP(E3670,Def!$B$2:$C$15,2,FALSE)</f>
        <v>Forskningsinsentiv</v>
      </c>
      <c r="I3670" s="3">
        <f>IF(A3670='Enheter, modell og år'!$F$2-1,0,G3670-VLOOKUP(A3670-1&amp;B3670&amp;C3670&amp;E3670,$F$2:$G$7561,2,FALSE))</f>
        <v>0</v>
      </c>
      <c r="J3670" s="3">
        <f>IF(A3670='Enheter, modell og år'!$F$2-1,0,VLOOKUP(A3670-1&amp;B3670&amp;C3670&amp;E3670,$F$2:$G$7561,2,FALSE))</f>
        <v>0</v>
      </c>
    </row>
    <row r="3671" spans="1:10" x14ac:dyDescent="0.25">
      <c r="A3671">
        <f t="shared" ref="A3671:C3671" si="3182">A3131</f>
        <v>2022</v>
      </c>
      <c r="B3671" t="str">
        <f t="shared" si="3182"/>
        <v>VFM</v>
      </c>
      <c r="C3671">
        <f t="shared" si="3182"/>
        <v>0</v>
      </c>
      <c r="D3671">
        <f>IFERROR(VLOOKUP(C3671,'Enheter, modell og år'!$A$2:$B$31,2,FALSE),0)</f>
        <v>0</v>
      </c>
      <c r="E3671" t="str">
        <f>'Liste detaljert wide'!$J$1</f>
        <v>Avlagte doktorgrader</v>
      </c>
      <c r="F3671" t="str">
        <f t="shared" si="3162"/>
        <v>2022VFM0Avlagte doktorgrader</v>
      </c>
      <c r="G3671" s="3">
        <f>'Liste detaljert wide'!J431</f>
        <v>0</v>
      </c>
      <c r="H3671" t="str">
        <f>VLOOKUP(E3671,Def!$B$2:$C$15,2,FALSE)</f>
        <v>Forskningsinsentiv</v>
      </c>
      <c r="I3671" s="3">
        <f>IF(A3671='Enheter, modell og år'!$F$2-1,0,G3671-VLOOKUP(A3671-1&amp;B3671&amp;C3671&amp;E3671,$F$2:$G$7561,2,FALSE))</f>
        <v>0</v>
      </c>
      <c r="J3671" s="3">
        <f>IF(A3671='Enheter, modell og år'!$F$2-1,0,VLOOKUP(A3671-1&amp;B3671&amp;C3671&amp;E3671,$F$2:$G$7561,2,FALSE))</f>
        <v>0</v>
      </c>
    </row>
    <row r="3672" spans="1:10" x14ac:dyDescent="0.25">
      <c r="A3672">
        <f t="shared" ref="A3672:C3672" si="3183">A3132</f>
        <v>2022</v>
      </c>
      <c r="B3672" t="str">
        <f t="shared" si="3183"/>
        <v>VFM</v>
      </c>
      <c r="C3672">
        <f t="shared" si="3183"/>
        <v>0</v>
      </c>
      <c r="D3672">
        <f>IFERROR(VLOOKUP(C3672,'Enheter, modell og år'!$A$2:$B$31,2,FALSE),0)</f>
        <v>0</v>
      </c>
      <c r="E3672" t="str">
        <f>'Liste detaljert wide'!$J$1</f>
        <v>Avlagte doktorgrader</v>
      </c>
      <c r="F3672" t="str">
        <f t="shared" si="3162"/>
        <v>2022VFM0Avlagte doktorgrader</v>
      </c>
      <c r="G3672" s="3">
        <f>'Liste detaljert wide'!J432</f>
        <v>0</v>
      </c>
      <c r="H3672" t="str">
        <f>VLOOKUP(E3672,Def!$B$2:$C$15,2,FALSE)</f>
        <v>Forskningsinsentiv</v>
      </c>
      <c r="I3672" s="3">
        <f>IF(A3672='Enheter, modell og år'!$F$2-1,0,G3672-VLOOKUP(A3672-1&amp;B3672&amp;C3672&amp;E3672,$F$2:$G$7561,2,FALSE))</f>
        <v>0</v>
      </c>
      <c r="J3672" s="3">
        <f>IF(A3672='Enheter, modell og år'!$F$2-1,0,VLOOKUP(A3672-1&amp;B3672&amp;C3672&amp;E3672,$F$2:$G$7561,2,FALSE))</f>
        <v>0</v>
      </c>
    </row>
    <row r="3673" spans="1:10" x14ac:dyDescent="0.25">
      <c r="A3673">
        <f t="shared" ref="A3673:C3673" si="3184">A3133</f>
        <v>2022</v>
      </c>
      <c r="B3673" t="str">
        <f t="shared" si="3184"/>
        <v>VFM</v>
      </c>
      <c r="C3673">
        <f t="shared" si="3184"/>
        <v>0</v>
      </c>
      <c r="D3673">
        <f>IFERROR(VLOOKUP(C3673,'Enheter, modell og år'!$A$2:$B$31,2,FALSE),0)</f>
        <v>0</v>
      </c>
      <c r="E3673" t="str">
        <f>'Liste detaljert wide'!$J$1</f>
        <v>Avlagte doktorgrader</v>
      </c>
      <c r="F3673" t="str">
        <f t="shared" si="3162"/>
        <v>2022VFM0Avlagte doktorgrader</v>
      </c>
      <c r="G3673" s="3">
        <f>'Liste detaljert wide'!J433</f>
        <v>0</v>
      </c>
      <c r="H3673" t="str">
        <f>VLOOKUP(E3673,Def!$B$2:$C$15,2,FALSE)</f>
        <v>Forskningsinsentiv</v>
      </c>
      <c r="I3673" s="3">
        <f>IF(A3673='Enheter, modell og år'!$F$2-1,0,G3673-VLOOKUP(A3673-1&amp;B3673&amp;C3673&amp;E3673,$F$2:$G$7561,2,FALSE))</f>
        <v>0</v>
      </c>
      <c r="J3673" s="3">
        <f>IF(A3673='Enheter, modell og år'!$F$2-1,0,VLOOKUP(A3673-1&amp;B3673&amp;C3673&amp;E3673,$F$2:$G$7561,2,FALSE))</f>
        <v>0</v>
      </c>
    </row>
    <row r="3674" spans="1:10" x14ac:dyDescent="0.25">
      <c r="A3674">
        <f t="shared" ref="A3674:C3674" si="3185">A3134</f>
        <v>2022</v>
      </c>
      <c r="B3674" t="str">
        <f t="shared" si="3185"/>
        <v>VFM</v>
      </c>
      <c r="C3674">
        <f t="shared" si="3185"/>
        <v>0</v>
      </c>
      <c r="D3674">
        <f>IFERROR(VLOOKUP(C3674,'Enheter, modell og år'!$A$2:$B$31,2,FALSE),0)</f>
        <v>0</v>
      </c>
      <c r="E3674" t="str">
        <f>'Liste detaljert wide'!$J$1</f>
        <v>Avlagte doktorgrader</v>
      </c>
      <c r="F3674" t="str">
        <f t="shared" si="3162"/>
        <v>2022VFM0Avlagte doktorgrader</v>
      </c>
      <c r="G3674" s="3">
        <f>'Liste detaljert wide'!J434</f>
        <v>0</v>
      </c>
      <c r="H3674" t="str">
        <f>VLOOKUP(E3674,Def!$B$2:$C$15,2,FALSE)</f>
        <v>Forskningsinsentiv</v>
      </c>
      <c r="I3674" s="3">
        <f>IF(A3674='Enheter, modell og år'!$F$2-1,0,G3674-VLOOKUP(A3674-1&amp;B3674&amp;C3674&amp;E3674,$F$2:$G$7561,2,FALSE))</f>
        <v>0</v>
      </c>
      <c r="J3674" s="3">
        <f>IF(A3674='Enheter, modell og år'!$F$2-1,0,VLOOKUP(A3674-1&amp;B3674&amp;C3674&amp;E3674,$F$2:$G$7561,2,FALSE))</f>
        <v>0</v>
      </c>
    </row>
    <row r="3675" spans="1:10" x14ac:dyDescent="0.25">
      <c r="A3675">
        <f t="shared" ref="A3675:C3675" si="3186">A3135</f>
        <v>2022</v>
      </c>
      <c r="B3675" t="str">
        <f t="shared" si="3186"/>
        <v>VFM</v>
      </c>
      <c r="C3675">
        <f t="shared" si="3186"/>
        <v>0</v>
      </c>
      <c r="D3675">
        <f>IFERROR(VLOOKUP(C3675,'Enheter, modell og år'!$A$2:$B$31,2,FALSE),0)</f>
        <v>0</v>
      </c>
      <c r="E3675" t="str">
        <f>'Liste detaljert wide'!$J$1</f>
        <v>Avlagte doktorgrader</v>
      </c>
      <c r="F3675" t="str">
        <f t="shared" si="3162"/>
        <v>2022VFM0Avlagte doktorgrader</v>
      </c>
      <c r="G3675" s="3">
        <f>'Liste detaljert wide'!J435</f>
        <v>0</v>
      </c>
      <c r="H3675" t="str">
        <f>VLOOKUP(E3675,Def!$B$2:$C$15,2,FALSE)</f>
        <v>Forskningsinsentiv</v>
      </c>
      <c r="I3675" s="3">
        <f>IF(A3675='Enheter, modell og år'!$F$2-1,0,G3675-VLOOKUP(A3675-1&amp;B3675&amp;C3675&amp;E3675,$F$2:$G$7561,2,FALSE))</f>
        <v>0</v>
      </c>
      <c r="J3675" s="3">
        <f>IF(A3675='Enheter, modell og år'!$F$2-1,0,VLOOKUP(A3675-1&amp;B3675&amp;C3675&amp;E3675,$F$2:$G$7561,2,FALSE))</f>
        <v>0</v>
      </c>
    </row>
    <row r="3676" spans="1:10" x14ac:dyDescent="0.25">
      <c r="A3676">
        <f t="shared" ref="A3676:C3676" si="3187">A3136</f>
        <v>2022</v>
      </c>
      <c r="B3676" t="str">
        <f t="shared" si="3187"/>
        <v>VFM</v>
      </c>
      <c r="C3676">
        <f t="shared" si="3187"/>
        <v>0</v>
      </c>
      <c r="D3676">
        <f>IFERROR(VLOOKUP(C3676,'Enheter, modell og år'!$A$2:$B$31,2,FALSE),0)</f>
        <v>0</v>
      </c>
      <c r="E3676" t="str">
        <f>'Liste detaljert wide'!$J$1</f>
        <v>Avlagte doktorgrader</v>
      </c>
      <c r="F3676" t="str">
        <f t="shared" si="3162"/>
        <v>2022VFM0Avlagte doktorgrader</v>
      </c>
      <c r="G3676" s="3">
        <f>'Liste detaljert wide'!J436</f>
        <v>0</v>
      </c>
      <c r="H3676" t="str">
        <f>VLOOKUP(E3676,Def!$B$2:$C$15,2,FALSE)</f>
        <v>Forskningsinsentiv</v>
      </c>
      <c r="I3676" s="3">
        <f>IF(A3676='Enheter, modell og år'!$F$2-1,0,G3676-VLOOKUP(A3676-1&amp;B3676&amp;C3676&amp;E3676,$F$2:$G$7561,2,FALSE))</f>
        <v>0</v>
      </c>
      <c r="J3676" s="3">
        <f>IF(A3676='Enheter, modell og år'!$F$2-1,0,VLOOKUP(A3676-1&amp;B3676&amp;C3676&amp;E3676,$F$2:$G$7561,2,FALSE))</f>
        <v>0</v>
      </c>
    </row>
    <row r="3677" spans="1:10" x14ac:dyDescent="0.25">
      <c r="A3677">
        <f t="shared" ref="A3677:C3677" si="3188">A3137</f>
        <v>2022</v>
      </c>
      <c r="B3677" t="str">
        <f t="shared" si="3188"/>
        <v>VFM</v>
      </c>
      <c r="C3677">
        <f t="shared" si="3188"/>
        <v>0</v>
      </c>
      <c r="D3677">
        <f>IFERROR(VLOOKUP(C3677,'Enheter, modell og år'!$A$2:$B$31,2,FALSE),0)</f>
        <v>0</v>
      </c>
      <c r="E3677" t="str">
        <f>'Liste detaljert wide'!$J$1</f>
        <v>Avlagte doktorgrader</v>
      </c>
      <c r="F3677" t="str">
        <f t="shared" si="3162"/>
        <v>2022VFM0Avlagte doktorgrader</v>
      </c>
      <c r="G3677" s="3">
        <f>'Liste detaljert wide'!J437</f>
        <v>0</v>
      </c>
      <c r="H3677" t="str">
        <f>VLOOKUP(E3677,Def!$B$2:$C$15,2,FALSE)</f>
        <v>Forskningsinsentiv</v>
      </c>
      <c r="I3677" s="3">
        <f>IF(A3677='Enheter, modell og år'!$F$2-1,0,G3677-VLOOKUP(A3677-1&amp;B3677&amp;C3677&amp;E3677,$F$2:$G$7561,2,FALSE))</f>
        <v>0</v>
      </c>
      <c r="J3677" s="3">
        <f>IF(A3677='Enheter, modell og år'!$F$2-1,0,VLOOKUP(A3677-1&amp;B3677&amp;C3677&amp;E3677,$F$2:$G$7561,2,FALSE))</f>
        <v>0</v>
      </c>
    </row>
    <row r="3678" spans="1:10" x14ac:dyDescent="0.25">
      <c r="A3678">
        <f t="shared" ref="A3678:C3678" si="3189">A3138</f>
        <v>2022</v>
      </c>
      <c r="B3678" t="str">
        <f t="shared" si="3189"/>
        <v>VFM</v>
      </c>
      <c r="C3678">
        <f t="shared" si="3189"/>
        <v>0</v>
      </c>
      <c r="D3678">
        <f>IFERROR(VLOOKUP(C3678,'Enheter, modell og år'!$A$2:$B$31,2,FALSE),0)</f>
        <v>0</v>
      </c>
      <c r="E3678" t="str">
        <f>'Liste detaljert wide'!$J$1</f>
        <v>Avlagte doktorgrader</v>
      </c>
      <c r="F3678" t="str">
        <f t="shared" si="3162"/>
        <v>2022VFM0Avlagte doktorgrader</v>
      </c>
      <c r="G3678" s="3">
        <f>'Liste detaljert wide'!J438</f>
        <v>0</v>
      </c>
      <c r="H3678" t="str">
        <f>VLOOKUP(E3678,Def!$B$2:$C$15,2,FALSE)</f>
        <v>Forskningsinsentiv</v>
      </c>
      <c r="I3678" s="3">
        <f>IF(A3678='Enheter, modell og år'!$F$2-1,0,G3678-VLOOKUP(A3678-1&amp;B3678&amp;C3678&amp;E3678,$F$2:$G$7561,2,FALSE))</f>
        <v>0</v>
      </c>
      <c r="J3678" s="3">
        <f>IF(A3678='Enheter, modell og år'!$F$2-1,0,VLOOKUP(A3678-1&amp;B3678&amp;C3678&amp;E3678,$F$2:$G$7561,2,FALSE))</f>
        <v>0</v>
      </c>
    </row>
    <row r="3679" spans="1:10" x14ac:dyDescent="0.25">
      <c r="A3679">
        <f t="shared" ref="A3679:C3679" si="3190">A3139</f>
        <v>2022</v>
      </c>
      <c r="B3679" t="str">
        <f t="shared" si="3190"/>
        <v>VFM</v>
      </c>
      <c r="C3679">
        <f t="shared" si="3190"/>
        <v>0</v>
      </c>
      <c r="D3679">
        <f>IFERROR(VLOOKUP(C3679,'Enheter, modell og år'!$A$2:$B$31,2,FALSE),0)</f>
        <v>0</v>
      </c>
      <c r="E3679" t="str">
        <f>'Liste detaljert wide'!$J$1</f>
        <v>Avlagte doktorgrader</v>
      </c>
      <c r="F3679" t="str">
        <f t="shared" si="3162"/>
        <v>2022VFM0Avlagte doktorgrader</v>
      </c>
      <c r="G3679" s="3">
        <f>'Liste detaljert wide'!J439</f>
        <v>0</v>
      </c>
      <c r="H3679" t="str">
        <f>VLOOKUP(E3679,Def!$B$2:$C$15,2,FALSE)</f>
        <v>Forskningsinsentiv</v>
      </c>
      <c r="I3679" s="3">
        <f>IF(A3679='Enheter, modell og år'!$F$2-1,0,G3679-VLOOKUP(A3679-1&amp;B3679&amp;C3679&amp;E3679,$F$2:$G$7561,2,FALSE))</f>
        <v>0</v>
      </c>
      <c r="J3679" s="3">
        <f>IF(A3679='Enheter, modell og år'!$F$2-1,0,VLOOKUP(A3679-1&amp;B3679&amp;C3679&amp;E3679,$F$2:$G$7561,2,FALSE))</f>
        <v>0</v>
      </c>
    </row>
    <row r="3680" spans="1:10" x14ac:dyDescent="0.25">
      <c r="A3680">
        <f t="shared" ref="A3680:C3680" si="3191">A3140</f>
        <v>2022</v>
      </c>
      <c r="B3680" t="str">
        <f t="shared" si="3191"/>
        <v>VFM</v>
      </c>
      <c r="C3680">
        <f t="shared" si="3191"/>
        <v>0</v>
      </c>
      <c r="D3680">
        <f>IFERROR(VLOOKUP(C3680,'Enheter, modell og år'!$A$2:$B$31,2,FALSE),0)</f>
        <v>0</v>
      </c>
      <c r="E3680" t="str">
        <f>'Liste detaljert wide'!$J$1</f>
        <v>Avlagte doktorgrader</v>
      </c>
      <c r="F3680" t="str">
        <f t="shared" si="3162"/>
        <v>2022VFM0Avlagte doktorgrader</v>
      </c>
      <c r="G3680" s="3">
        <f>'Liste detaljert wide'!J440</f>
        <v>0</v>
      </c>
      <c r="H3680" t="str">
        <f>VLOOKUP(E3680,Def!$B$2:$C$15,2,FALSE)</f>
        <v>Forskningsinsentiv</v>
      </c>
      <c r="I3680" s="3">
        <f>IF(A3680='Enheter, modell og år'!$F$2-1,0,G3680-VLOOKUP(A3680-1&amp;B3680&amp;C3680&amp;E3680,$F$2:$G$7561,2,FALSE))</f>
        <v>0</v>
      </c>
      <c r="J3680" s="3">
        <f>IF(A3680='Enheter, modell og år'!$F$2-1,0,VLOOKUP(A3680-1&amp;B3680&amp;C3680&amp;E3680,$F$2:$G$7561,2,FALSE))</f>
        <v>0</v>
      </c>
    </row>
    <row r="3681" spans="1:10" x14ac:dyDescent="0.25">
      <c r="A3681">
        <f t="shared" ref="A3681:C3681" si="3192">A3141</f>
        <v>2022</v>
      </c>
      <c r="B3681" t="str">
        <f t="shared" si="3192"/>
        <v>VFM</v>
      </c>
      <c r="C3681">
        <f t="shared" si="3192"/>
        <v>0</v>
      </c>
      <c r="D3681">
        <f>IFERROR(VLOOKUP(C3681,'Enheter, modell og år'!$A$2:$B$31,2,FALSE),0)</f>
        <v>0</v>
      </c>
      <c r="E3681" t="str">
        <f>'Liste detaljert wide'!$J$1</f>
        <v>Avlagte doktorgrader</v>
      </c>
      <c r="F3681" t="str">
        <f t="shared" si="3162"/>
        <v>2022VFM0Avlagte doktorgrader</v>
      </c>
      <c r="G3681" s="3">
        <f>'Liste detaljert wide'!J441</f>
        <v>0</v>
      </c>
      <c r="H3681" t="str">
        <f>VLOOKUP(E3681,Def!$B$2:$C$15,2,FALSE)</f>
        <v>Forskningsinsentiv</v>
      </c>
      <c r="I3681" s="3">
        <f>IF(A3681='Enheter, modell og år'!$F$2-1,0,G3681-VLOOKUP(A3681-1&amp;B3681&amp;C3681&amp;E3681,$F$2:$G$7561,2,FALSE))</f>
        <v>0</v>
      </c>
      <c r="J3681" s="3">
        <f>IF(A3681='Enheter, modell og år'!$F$2-1,0,VLOOKUP(A3681-1&amp;B3681&amp;C3681&amp;E3681,$F$2:$G$7561,2,FALSE))</f>
        <v>0</v>
      </c>
    </row>
    <row r="3682" spans="1:10" x14ac:dyDescent="0.25">
      <c r="A3682">
        <f t="shared" ref="A3682:C3682" si="3193">A3142</f>
        <v>2022</v>
      </c>
      <c r="B3682" t="str">
        <f t="shared" si="3193"/>
        <v>VFM</v>
      </c>
      <c r="C3682">
        <f t="shared" si="3193"/>
        <v>0</v>
      </c>
      <c r="D3682">
        <f>IFERROR(VLOOKUP(C3682,'Enheter, modell og år'!$A$2:$B$31,2,FALSE),0)</f>
        <v>0</v>
      </c>
      <c r="E3682" t="str">
        <f>'Liste detaljert wide'!$J$1</f>
        <v>Avlagte doktorgrader</v>
      </c>
      <c r="F3682" t="str">
        <f t="shared" si="3162"/>
        <v>2022VFM0Avlagte doktorgrader</v>
      </c>
      <c r="G3682" s="3">
        <f>'Liste detaljert wide'!J442</f>
        <v>0</v>
      </c>
      <c r="H3682" t="str">
        <f>VLOOKUP(E3682,Def!$B$2:$C$15,2,FALSE)</f>
        <v>Forskningsinsentiv</v>
      </c>
      <c r="I3682" s="3">
        <f>IF(A3682='Enheter, modell og år'!$F$2-1,0,G3682-VLOOKUP(A3682-1&amp;B3682&amp;C3682&amp;E3682,$F$2:$G$7561,2,FALSE))</f>
        <v>0</v>
      </c>
      <c r="J3682" s="3">
        <f>IF(A3682='Enheter, modell og år'!$F$2-1,0,VLOOKUP(A3682-1&amp;B3682&amp;C3682&amp;E3682,$F$2:$G$7561,2,FALSE))</f>
        <v>0</v>
      </c>
    </row>
    <row r="3683" spans="1:10" x14ac:dyDescent="0.25">
      <c r="A3683">
        <f t="shared" ref="A3683:C3683" si="3194">A3143</f>
        <v>2022</v>
      </c>
      <c r="B3683" t="str">
        <f t="shared" si="3194"/>
        <v>VFM</v>
      </c>
      <c r="C3683">
        <f t="shared" si="3194"/>
        <v>0</v>
      </c>
      <c r="D3683">
        <f>IFERROR(VLOOKUP(C3683,'Enheter, modell og år'!$A$2:$B$31,2,FALSE),0)</f>
        <v>0</v>
      </c>
      <c r="E3683" t="str">
        <f>'Liste detaljert wide'!$J$1</f>
        <v>Avlagte doktorgrader</v>
      </c>
      <c r="F3683" t="str">
        <f t="shared" si="3162"/>
        <v>2022VFM0Avlagte doktorgrader</v>
      </c>
      <c r="G3683" s="3">
        <f>'Liste detaljert wide'!J443</f>
        <v>0</v>
      </c>
      <c r="H3683" t="str">
        <f>VLOOKUP(E3683,Def!$B$2:$C$15,2,FALSE)</f>
        <v>Forskningsinsentiv</v>
      </c>
      <c r="I3683" s="3">
        <f>IF(A3683='Enheter, modell og år'!$F$2-1,0,G3683-VLOOKUP(A3683-1&amp;B3683&amp;C3683&amp;E3683,$F$2:$G$7561,2,FALSE))</f>
        <v>0</v>
      </c>
      <c r="J3683" s="3">
        <f>IF(A3683='Enheter, modell og år'!$F$2-1,0,VLOOKUP(A3683-1&amp;B3683&amp;C3683&amp;E3683,$F$2:$G$7561,2,FALSE))</f>
        <v>0</v>
      </c>
    </row>
    <row r="3684" spans="1:10" x14ac:dyDescent="0.25">
      <c r="A3684">
        <f t="shared" ref="A3684:C3684" si="3195">A3144</f>
        <v>2022</v>
      </c>
      <c r="B3684" t="str">
        <f t="shared" si="3195"/>
        <v>VFM</v>
      </c>
      <c r="C3684">
        <f t="shared" si="3195"/>
        <v>0</v>
      </c>
      <c r="D3684">
        <f>IFERROR(VLOOKUP(C3684,'Enheter, modell og år'!$A$2:$B$31,2,FALSE),0)</f>
        <v>0</v>
      </c>
      <c r="E3684" t="str">
        <f>'Liste detaljert wide'!$J$1</f>
        <v>Avlagte doktorgrader</v>
      </c>
      <c r="F3684" t="str">
        <f t="shared" si="3162"/>
        <v>2022VFM0Avlagte doktorgrader</v>
      </c>
      <c r="G3684" s="3">
        <f>'Liste detaljert wide'!J444</f>
        <v>0</v>
      </c>
      <c r="H3684" t="str">
        <f>VLOOKUP(E3684,Def!$B$2:$C$15,2,FALSE)</f>
        <v>Forskningsinsentiv</v>
      </c>
      <c r="I3684" s="3">
        <f>IF(A3684='Enheter, modell og år'!$F$2-1,0,G3684-VLOOKUP(A3684-1&amp;B3684&amp;C3684&amp;E3684,$F$2:$G$7561,2,FALSE))</f>
        <v>0</v>
      </c>
      <c r="J3684" s="3">
        <f>IF(A3684='Enheter, modell og år'!$F$2-1,0,VLOOKUP(A3684-1&amp;B3684&amp;C3684&amp;E3684,$F$2:$G$7561,2,FALSE))</f>
        <v>0</v>
      </c>
    </row>
    <row r="3685" spans="1:10" x14ac:dyDescent="0.25">
      <c r="A3685">
        <f t="shared" ref="A3685:C3685" si="3196">A3145</f>
        <v>2022</v>
      </c>
      <c r="B3685" t="str">
        <f t="shared" si="3196"/>
        <v>VFM</v>
      </c>
      <c r="C3685">
        <f t="shared" si="3196"/>
        <v>0</v>
      </c>
      <c r="D3685">
        <f>IFERROR(VLOOKUP(C3685,'Enheter, modell og år'!$A$2:$B$31,2,FALSE),0)</f>
        <v>0</v>
      </c>
      <c r="E3685" t="str">
        <f>'Liste detaljert wide'!$J$1</f>
        <v>Avlagte doktorgrader</v>
      </c>
      <c r="F3685" t="str">
        <f t="shared" si="3162"/>
        <v>2022VFM0Avlagte doktorgrader</v>
      </c>
      <c r="G3685" s="3">
        <f>'Liste detaljert wide'!J445</f>
        <v>0</v>
      </c>
      <c r="H3685" t="str">
        <f>VLOOKUP(E3685,Def!$B$2:$C$15,2,FALSE)</f>
        <v>Forskningsinsentiv</v>
      </c>
      <c r="I3685" s="3">
        <f>IF(A3685='Enheter, modell og år'!$F$2-1,0,G3685-VLOOKUP(A3685-1&amp;B3685&amp;C3685&amp;E3685,$F$2:$G$7561,2,FALSE))</f>
        <v>0</v>
      </c>
      <c r="J3685" s="3">
        <f>IF(A3685='Enheter, modell og år'!$F$2-1,0,VLOOKUP(A3685-1&amp;B3685&amp;C3685&amp;E3685,$F$2:$G$7561,2,FALSE))</f>
        <v>0</v>
      </c>
    </row>
    <row r="3686" spans="1:10" x14ac:dyDescent="0.25">
      <c r="A3686">
        <f t="shared" ref="A3686:C3686" si="3197">A3146</f>
        <v>2022</v>
      </c>
      <c r="B3686" t="str">
        <f t="shared" si="3197"/>
        <v>VFM</v>
      </c>
      <c r="C3686">
        <f t="shared" si="3197"/>
        <v>0</v>
      </c>
      <c r="D3686">
        <f>IFERROR(VLOOKUP(C3686,'Enheter, modell og år'!$A$2:$B$31,2,FALSE),0)</f>
        <v>0</v>
      </c>
      <c r="E3686" t="str">
        <f>'Liste detaljert wide'!$J$1</f>
        <v>Avlagte doktorgrader</v>
      </c>
      <c r="F3686" t="str">
        <f t="shared" si="3162"/>
        <v>2022VFM0Avlagte doktorgrader</v>
      </c>
      <c r="G3686" s="3">
        <f>'Liste detaljert wide'!J446</f>
        <v>0</v>
      </c>
      <c r="H3686" t="str">
        <f>VLOOKUP(E3686,Def!$B$2:$C$15,2,FALSE)</f>
        <v>Forskningsinsentiv</v>
      </c>
      <c r="I3686" s="3">
        <f>IF(A3686='Enheter, modell og år'!$F$2-1,0,G3686-VLOOKUP(A3686-1&amp;B3686&amp;C3686&amp;E3686,$F$2:$G$7561,2,FALSE))</f>
        <v>0</v>
      </c>
      <c r="J3686" s="3">
        <f>IF(A3686='Enheter, modell og år'!$F$2-1,0,VLOOKUP(A3686-1&amp;B3686&amp;C3686&amp;E3686,$F$2:$G$7561,2,FALSE))</f>
        <v>0</v>
      </c>
    </row>
    <row r="3687" spans="1:10" x14ac:dyDescent="0.25">
      <c r="A3687">
        <f t="shared" ref="A3687:C3687" si="3198">A3147</f>
        <v>2022</v>
      </c>
      <c r="B3687" t="str">
        <f t="shared" si="3198"/>
        <v>VFM</v>
      </c>
      <c r="C3687">
        <f t="shared" si="3198"/>
        <v>0</v>
      </c>
      <c r="D3687">
        <f>IFERROR(VLOOKUP(C3687,'Enheter, modell og år'!$A$2:$B$31,2,FALSE),0)</f>
        <v>0</v>
      </c>
      <c r="E3687" t="str">
        <f>'Liste detaljert wide'!$J$1</f>
        <v>Avlagte doktorgrader</v>
      </c>
      <c r="F3687" t="str">
        <f t="shared" si="3162"/>
        <v>2022VFM0Avlagte doktorgrader</v>
      </c>
      <c r="G3687" s="3">
        <f>'Liste detaljert wide'!J447</f>
        <v>0</v>
      </c>
      <c r="H3687" t="str">
        <f>VLOOKUP(E3687,Def!$B$2:$C$15,2,FALSE)</f>
        <v>Forskningsinsentiv</v>
      </c>
      <c r="I3687" s="3">
        <f>IF(A3687='Enheter, modell og år'!$F$2-1,0,G3687-VLOOKUP(A3687-1&amp;B3687&amp;C3687&amp;E3687,$F$2:$G$7561,2,FALSE))</f>
        <v>0</v>
      </c>
      <c r="J3687" s="3">
        <f>IF(A3687='Enheter, modell og år'!$F$2-1,0,VLOOKUP(A3687-1&amp;B3687&amp;C3687&amp;E3687,$F$2:$G$7561,2,FALSE))</f>
        <v>0</v>
      </c>
    </row>
    <row r="3688" spans="1:10" x14ac:dyDescent="0.25">
      <c r="A3688">
        <f t="shared" ref="A3688:C3688" si="3199">A3148</f>
        <v>2022</v>
      </c>
      <c r="B3688" t="str">
        <f t="shared" si="3199"/>
        <v>VFM</v>
      </c>
      <c r="C3688">
        <f t="shared" si="3199"/>
        <v>0</v>
      </c>
      <c r="D3688">
        <f>IFERROR(VLOOKUP(C3688,'Enheter, modell og år'!$A$2:$B$31,2,FALSE),0)</f>
        <v>0</v>
      </c>
      <c r="E3688" t="str">
        <f>'Liste detaljert wide'!$J$1</f>
        <v>Avlagte doktorgrader</v>
      </c>
      <c r="F3688" t="str">
        <f t="shared" si="3162"/>
        <v>2022VFM0Avlagte doktorgrader</v>
      </c>
      <c r="G3688" s="3">
        <f>'Liste detaljert wide'!J448</f>
        <v>0</v>
      </c>
      <c r="H3688" t="str">
        <f>VLOOKUP(E3688,Def!$B$2:$C$15,2,FALSE)</f>
        <v>Forskningsinsentiv</v>
      </c>
      <c r="I3688" s="3">
        <f>IF(A3688='Enheter, modell og år'!$F$2-1,0,G3688-VLOOKUP(A3688-1&amp;B3688&amp;C3688&amp;E3688,$F$2:$G$7561,2,FALSE))</f>
        <v>0</v>
      </c>
      <c r="J3688" s="3">
        <f>IF(A3688='Enheter, modell og år'!$F$2-1,0,VLOOKUP(A3688-1&amp;B3688&amp;C3688&amp;E3688,$F$2:$G$7561,2,FALSE))</f>
        <v>0</v>
      </c>
    </row>
    <row r="3689" spans="1:10" x14ac:dyDescent="0.25">
      <c r="A3689">
        <f t="shared" ref="A3689:C3689" si="3200">A3149</f>
        <v>2022</v>
      </c>
      <c r="B3689" t="str">
        <f t="shared" si="3200"/>
        <v>VFM</v>
      </c>
      <c r="C3689">
        <f t="shared" si="3200"/>
        <v>0</v>
      </c>
      <c r="D3689">
        <f>IFERROR(VLOOKUP(C3689,'Enheter, modell og år'!$A$2:$B$31,2,FALSE),0)</f>
        <v>0</v>
      </c>
      <c r="E3689" t="str">
        <f>'Liste detaljert wide'!$J$1</f>
        <v>Avlagte doktorgrader</v>
      </c>
      <c r="F3689" t="str">
        <f t="shared" si="3162"/>
        <v>2022VFM0Avlagte doktorgrader</v>
      </c>
      <c r="G3689" s="3">
        <f>'Liste detaljert wide'!J449</f>
        <v>0</v>
      </c>
      <c r="H3689" t="str">
        <f>VLOOKUP(E3689,Def!$B$2:$C$15,2,FALSE)</f>
        <v>Forskningsinsentiv</v>
      </c>
      <c r="I3689" s="3">
        <f>IF(A3689='Enheter, modell og år'!$F$2-1,0,G3689-VLOOKUP(A3689-1&amp;B3689&amp;C3689&amp;E3689,$F$2:$G$7561,2,FALSE))</f>
        <v>0</v>
      </c>
      <c r="J3689" s="3">
        <f>IF(A3689='Enheter, modell og år'!$F$2-1,0,VLOOKUP(A3689-1&amp;B3689&amp;C3689&amp;E3689,$F$2:$G$7561,2,FALSE))</f>
        <v>0</v>
      </c>
    </row>
    <row r="3690" spans="1:10" x14ac:dyDescent="0.25">
      <c r="A3690">
        <f t="shared" ref="A3690:C3690" si="3201">A3150</f>
        <v>2022</v>
      </c>
      <c r="B3690" t="str">
        <f t="shared" si="3201"/>
        <v>VFM</v>
      </c>
      <c r="C3690">
        <f t="shared" si="3201"/>
        <v>0</v>
      </c>
      <c r="D3690">
        <f>IFERROR(VLOOKUP(C3690,'Enheter, modell og år'!$A$2:$B$31,2,FALSE),0)</f>
        <v>0</v>
      </c>
      <c r="E3690" t="str">
        <f>'Liste detaljert wide'!$J$1</f>
        <v>Avlagte doktorgrader</v>
      </c>
      <c r="F3690" t="str">
        <f t="shared" si="3162"/>
        <v>2022VFM0Avlagte doktorgrader</v>
      </c>
      <c r="G3690" s="3">
        <f>'Liste detaljert wide'!J450</f>
        <v>0</v>
      </c>
      <c r="H3690" t="str">
        <f>VLOOKUP(E3690,Def!$B$2:$C$15,2,FALSE)</f>
        <v>Forskningsinsentiv</v>
      </c>
      <c r="I3690" s="3">
        <f>IF(A3690='Enheter, modell og år'!$F$2-1,0,G3690-VLOOKUP(A3690-1&amp;B3690&amp;C3690&amp;E3690,$F$2:$G$7561,2,FALSE))</f>
        <v>0</v>
      </c>
      <c r="J3690" s="3">
        <f>IF(A3690='Enheter, modell og år'!$F$2-1,0,VLOOKUP(A3690-1&amp;B3690&amp;C3690&amp;E3690,$F$2:$G$7561,2,FALSE))</f>
        <v>0</v>
      </c>
    </row>
    <row r="3691" spans="1:10" x14ac:dyDescent="0.25">
      <c r="A3691">
        <f t="shared" ref="A3691:C3691" si="3202">A3151</f>
        <v>2022</v>
      </c>
      <c r="B3691" t="str">
        <f t="shared" si="3202"/>
        <v>VFM</v>
      </c>
      <c r="C3691">
        <f t="shared" si="3202"/>
        <v>0</v>
      </c>
      <c r="D3691">
        <f>IFERROR(VLOOKUP(C3691,'Enheter, modell og år'!$A$2:$B$31,2,FALSE),0)</f>
        <v>0</v>
      </c>
      <c r="E3691" t="str">
        <f>'Liste detaljert wide'!$J$1</f>
        <v>Avlagte doktorgrader</v>
      </c>
      <c r="F3691" t="str">
        <f t="shared" si="3162"/>
        <v>2022VFM0Avlagte doktorgrader</v>
      </c>
      <c r="G3691" s="3">
        <f>'Liste detaljert wide'!J451</f>
        <v>0</v>
      </c>
      <c r="H3691" t="str">
        <f>VLOOKUP(E3691,Def!$B$2:$C$15,2,FALSE)</f>
        <v>Forskningsinsentiv</v>
      </c>
      <c r="I3691" s="3">
        <f>IF(A3691='Enheter, modell og år'!$F$2-1,0,G3691-VLOOKUP(A3691-1&amp;B3691&amp;C3691&amp;E3691,$F$2:$G$7561,2,FALSE))</f>
        <v>0</v>
      </c>
      <c r="J3691" s="3">
        <f>IF(A3691='Enheter, modell og år'!$F$2-1,0,VLOOKUP(A3691-1&amp;B3691&amp;C3691&amp;E3691,$F$2:$G$7561,2,FALSE))</f>
        <v>0</v>
      </c>
    </row>
    <row r="3692" spans="1:10" x14ac:dyDescent="0.25">
      <c r="A3692">
        <f t="shared" ref="A3692:C3692" si="3203">A3152</f>
        <v>2023</v>
      </c>
      <c r="B3692" t="str">
        <f t="shared" si="3203"/>
        <v>VFM</v>
      </c>
      <c r="C3692">
        <f t="shared" si="3203"/>
        <v>0</v>
      </c>
      <c r="D3692">
        <f>IFERROR(VLOOKUP(C3692,'Enheter, modell og år'!$A$2:$B$31,2,FALSE),0)</f>
        <v>0</v>
      </c>
      <c r="E3692" t="str">
        <f>'Liste detaljert wide'!$J$1</f>
        <v>Avlagte doktorgrader</v>
      </c>
      <c r="F3692" t="str">
        <f t="shared" si="3162"/>
        <v>2023VFM0Avlagte doktorgrader</v>
      </c>
      <c r="G3692" s="3">
        <f>'Liste detaljert wide'!J452</f>
        <v>0</v>
      </c>
      <c r="H3692" t="str">
        <f>VLOOKUP(E3692,Def!$B$2:$C$15,2,FALSE)</f>
        <v>Forskningsinsentiv</v>
      </c>
      <c r="I3692" s="3">
        <f>IF(A3692='Enheter, modell og år'!$F$2-1,0,G3692-VLOOKUP(A3692-1&amp;B3692&amp;C3692&amp;E3692,$F$2:$G$7561,2,FALSE))</f>
        <v>0</v>
      </c>
      <c r="J3692" s="3">
        <f>IF(A3692='Enheter, modell og år'!$F$2-1,0,VLOOKUP(A3692-1&amp;B3692&amp;C3692&amp;E3692,$F$2:$G$7561,2,FALSE))</f>
        <v>0</v>
      </c>
    </row>
    <row r="3693" spans="1:10" x14ac:dyDescent="0.25">
      <c r="A3693">
        <f t="shared" ref="A3693:C3693" si="3204">A3153</f>
        <v>2023</v>
      </c>
      <c r="B3693" t="str">
        <f t="shared" si="3204"/>
        <v>VFM</v>
      </c>
      <c r="C3693">
        <f t="shared" si="3204"/>
        <v>0</v>
      </c>
      <c r="D3693">
        <f>IFERROR(VLOOKUP(C3693,'Enheter, modell og år'!$A$2:$B$31,2,FALSE),0)</f>
        <v>0</v>
      </c>
      <c r="E3693" t="str">
        <f>'Liste detaljert wide'!$J$1</f>
        <v>Avlagte doktorgrader</v>
      </c>
      <c r="F3693" t="str">
        <f t="shared" si="3162"/>
        <v>2023VFM0Avlagte doktorgrader</v>
      </c>
      <c r="G3693" s="3">
        <f>'Liste detaljert wide'!J453</f>
        <v>0</v>
      </c>
      <c r="H3693" t="str">
        <f>VLOOKUP(E3693,Def!$B$2:$C$15,2,FALSE)</f>
        <v>Forskningsinsentiv</v>
      </c>
      <c r="I3693" s="3">
        <f>IF(A3693='Enheter, modell og år'!$F$2-1,0,G3693-VLOOKUP(A3693-1&amp;B3693&amp;C3693&amp;E3693,$F$2:$G$7561,2,FALSE))</f>
        <v>0</v>
      </c>
      <c r="J3693" s="3">
        <f>IF(A3693='Enheter, modell og år'!$F$2-1,0,VLOOKUP(A3693-1&amp;B3693&amp;C3693&amp;E3693,$F$2:$G$7561,2,FALSE))</f>
        <v>0</v>
      </c>
    </row>
    <row r="3694" spans="1:10" x14ac:dyDescent="0.25">
      <c r="A3694">
        <f t="shared" ref="A3694:C3694" si="3205">A3154</f>
        <v>2023</v>
      </c>
      <c r="B3694" t="str">
        <f t="shared" si="3205"/>
        <v>VFM</v>
      </c>
      <c r="C3694">
        <f t="shared" si="3205"/>
        <v>0</v>
      </c>
      <c r="D3694">
        <f>IFERROR(VLOOKUP(C3694,'Enheter, modell og år'!$A$2:$B$31,2,FALSE),0)</f>
        <v>0</v>
      </c>
      <c r="E3694" t="str">
        <f>'Liste detaljert wide'!$J$1</f>
        <v>Avlagte doktorgrader</v>
      </c>
      <c r="F3694" t="str">
        <f t="shared" si="3162"/>
        <v>2023VFM0Avlagte doktorgrader</v>
      </c>
      <c r="G3694" s="3">
        <f>'Liste detaljert wide'!J454</f>
        <v>0</v>
      </c>
      <c r="H3694" t="str">
        <f>VLOOKUP(E3694,Def!$B$2:$C$15,2,FALSE)</f>
        <v>Forskningsinsentiv</v>
      </c>
      <c r="I3694" s="3">
        <f>IF(A3694='Enheter, modell og år'!$F$2-1,0,G3694-VLOOKUP(A3694-1&amp;B3694&amp;C3694&amp;E3694,$F$2:$G$7561,2,FALSE))</f>
        <v>0</v>
      </c>
      <c r="J3694" s="3">
        <f>IF(A3694='Enheter, modell og år'!$F$2-1,0,VLOOKUP(A3694-1&amp;B3694&amp;C3694&amp;E3694,$F$2:$G$7561,2,FALSE))</f>
        <v>0</v>
      </c>
    </row>
    <row r="3695" spans="1:10" x14ac:dyDescent="0.25">
      <c r="A3695">
        <f t="shared" ref="A3695:C3695" si="3206">A3155</f>
        <v>2023</v>
      </c>
      <c r="B3695" t="str">
        <f t="shared" si="3206"/>
        <v>VFM</v>
      </c>
      <c r="C3695">
        <f t="shared" si="3206"/>
        <v>0</v>
      </c>
      <c r="D3695">
        <f>IFERROR(VLOOKUP(C3695,'Enheter, modell og år'!$A$2:$B$31,2,FALSE),0)</f>
        <v>0</v>
      </c>
      <c r="E3695" t="str">
        <f>'Liste detaljert wide'!$J$1</f>
        <v>Avlagte doktorgrader</v>
      </c>
      <c r="F3695" t="str">
        <f t="shared" si="3162"/>
        <v>2023VFM0Avlagte doktorgrader</v>
      </c>
      <c r="G3695" s="3">
        <f>'Liste detaljert wide'!J455</f>
        <v>0</v>
      </c>
      <c r="H3695" t="str">
        <f>VLOOKUP(E3695,Def!$B$2:$C$15,2,FALSE)</f>
        <v>Forskningsinsentiv</v>
      </c>
      <c r="I3695" s="3">
        <f>IF(A3695='Enheter, modell og år'!$F$2-1,0,G3695-VLOOKUP(A3695-1&amp;B3695&amp;C3695&amp;E3695,$F$2:$G$7561,2,FALSE))</f>
        <v>0</v>
      </c>
      <c r="J3695" s="3">
        <f>IF(A3695='Enheter, modell og år'!$F$2-1,0,VLOOKUP(A3695-1&amp;B3695&amp;C3695&amp;E3695,$F$2:$G$7561,2,FALSE))</f>
        <v>0</v>
      </c>
    </row>
    <row r="3696" spans="1:10" x14ac:dyDescent="0.25">
      <c r="A3696">
        <f t="shared" ref="A3696:C3696" si="3207">A3156</f>
        <v>2023</v>
      </c>
      <c r="B3696" t="str">
        <f t="shared" si="3207"/>
        <v>VFM</v>
      </c>
      <c r="C3696">
        <f t="shared" si="3207"/>
        <v>0</v>
      </c>
      <c r="D3696">
        <f>IFERROR(VLOOKUP(C3696,'Enheter, modell og år'!$A$2:$B$31,2,FALSE),0)</f>
        <v>0</v>
      </c>
      <c r="E3696" t="str">
        <f>'Liste detaljert wide'!$J$1</f>
        <v>Avlagte doktorgrader</v>
      </c>
      <c r="F3696" t="str">
        <f t="shared" si="3162"/>
        <v>2023VFM0Avlagte doktorgrader</v>
      </c>
      <c r="G3696" s="3">
        <f>'Liste detaljert wide'!J456</f>
        <v>0</v>
      </c>
      <c r="H3696" t="str">
        <f>VLOOKUP(E3696,Def!$B$2:$C$15,2,FALSE)</f>
        <v>Forskningsinsentiv</v>
      </c>
      <c r="I3696" s="3">
        <f>IF(A3696='Enheter, modell og år'!$F$2-1,0,G3696-VLOOKUP(A3696-1&amp;B3696&amp;C3696&amp;E3696,$F$2:$G$7561,2,FALSE))</f>
        <v>0</v>
      </c>
      <c r="J3696" s="3">
        <f>IF(A3696='Enheter, modell og år'!$F$2-1,0,VLOOKUP(A3696-1&amp;B3696&amp;C3696&amp;E3696,$F$2:$G$7561,2,FALSE))</f>
        <v>0</v>
      </c>
    </row>
    <row r="3697" spans="1:10" x14ac:dyDescent="0.25">
      <c r="A3697">
        <f t="shared" ref="A3697:C3697" si="3208">A3157</f>
        <v>2023</v>
      </c>
      <c r="B3697" t="str">
        <f t="shared" si="3208"/>
        <v>VFM</v>
      </c>
      <c r="C3697">
        <f t="shared" si="3208"/>
        <v>0</v>
      </c>
      <c r="D3697">
        <f>IFERROR(VLOOKUP(C3697,'Enheter, modell og år'!$A$2:$B$31,2,FALSE),0)</f>
        <v>0</v>
      </c>
      <c r="E3697" t="str">
        <f>'Liste detaljert wide'!$J$1</f>
        <v>Avlagte doktorgrader</v>
      </c>
      <c r="F3697" t="str">
        <f t="shared" si="3162"/>
        <v>2023VFM0Avlagte doktorgrader</v>
      </c>
      <c r="G3697" s="3">
        <f>'Liste detaljert wide'!J457</f>
        <v>0</v>
      </c>
      <c r="H3697" t="str">
        <f>VLOOKUP(E3697,Def!$B$2:$C$15,2,FALSE)</f>
        <v>Forskningsinsentiv</v>
      </c>
      <c r="I3697" s="3">
        <f>IF(A3697='Enheter, modell og år'!$F$2-1,0,G3697-VLOOKUP(A3697-1&amp;B3697&amp;C3697&amp;E3697,$F$2:$G$7561,2,FALSE))</f>
        <v>0</v>
      </c>
      <c r="J3697" s="3">
        <f>IF(A3697='Enheter, modell og år'!$F$2-1,0,VLOOKUP(A3697-1&amp;B3697&amp;C3697&amp;E3697,$F$2:$G$7561,2,FALSE))</f>
        <v>0</v>
      </c>
    </row>
    <row r="3698" spans="1:10" x14ac:dyDescent="0.25">
      <c r="A3698">
        <f t="shared" ref="A3698:C3698" si="3209">A3158</f>
        <v>2023</v>
      </c>
      <c r="B3698" t="str">
        <f t="shared" si="3209"/>
        <v>VFM</v>
      </c>
      <c r="C3698">
        <f t="shared" si="3209"/>
        <v>0</v>
      </c>
      <c r="D3698">
        <f>IFERROR(VLOOKUP(C3698,'Enheter, modell og år'!$A$2:$B$31,2,FALSE),0)</f>
        <v>0</v>
      </c>
      <c r="E3698" t="str">
        <f>'Liste detaljert wide'!$J$1</f>
        <v>Avlagte doktorgrader</v>
      </c>
      <c r="F3698" t="str">
        <f t="shared" si="3162"/>
        <v>2023VFM0Avlagte doktorgrader</v>
      </c>
      <c r="G3698" s="3">
        <f>'Liste detaljert wide'!J458</f>
        <v>0</v>
      </c>
      <c r="H3698" t="str">
        <f>VLOOKUP(E3698,Def!$B$2:$C$15,2,FALSE)</f>
        <v>Forskningsinsentiv</v>
      </c>
      <c r="I3698" s="3">
        <f>IF(A3698='Enheter, modell og år'!$F$2-1,0,G3698-VLOOKUP(A3698-1&amp;B3698&amp;C3698&amp;E3698,$F$2:$G$7561,2,FALSE))</f>
        <v>0</v>
      </c>
      <c r="J3698" s="3">
        <f>IF(A3698='Enheter, modell og år'!$F$2-1,0,VLOOKUP(A3698-1&amp;B3698&amp;C3698&amp;E3698,$F$2:$G$7561,2,FALSE))</f>
        <v>0</v>
      </c>
    </row>
    <row r="3699" spans="1:10" x14ac:dyDescent="0.25">
      <c r="A3699">
        <f t="shared" ref="A3699:C3699" si="3210">A3159</f>
        <v>2023</v>
      </c>
      <c r="B3699" t="str">
        <f t="shared" si="3210"/>
        <v>VFM</v>
      </c>
      <c r="C3699">
        <f t="shared" si="3210"/>
        <v>0</v>
      </c>
      <c r="D3699">
        <f>IFERROR(VLOOKUP(C3699,'Enheter, modell og år'!$A$2:$B$31,2,FALSE),0)</f>
        <v>0</v>
      </c>
      <c r="E3699" t="str">
        <f>'Liste detaljert wide'!$J$1</f>
        <v>Avlagte doktorgrader</v>
      </c>
      <c r="F3699" t="str">
        <f t="shared" si="3162"/>
        <v>2023VFM0Avlagte doktorgrader</v>
      </c>
      <c r="G3699" s="3">
        <f>'Liste detaljert wide'!J459</f>
        <v>0</v>
      </c>
      <c r="H3699" t="str">
        <f>VLOOKUP(E3699,Def!$B$2:$C$15,2,FALSE)</f>
        <v>Forskningsinsentiv</v>
      </c>
      <c r="I3699" s="3">
        <f>IF(A3699='Enheter, modell og år'!$F$2-1,0,G3699-VLOOKUP(A3699-1&amp;B3699&amp;C3699&amp;E3699,$F$2:$G$7561,2,FALSE))</f>
        <v>0</v>
      </c>
      <c r="J3699" s="3">
        <f>IF(A3699='Enheter, modell og år'!$F$2-1,0,VLOOKUP(A3699-1&amp;B3699&amp;C3699&amp;E3699,$F$2:$G$7561,2,FALSE))</f>
        <v>0</v>
      </c>
    </row>
    <row r="3700" spans="1:10" x14ac:dyDescent="0.25">
      <c r="A3700">
        <f t="shared" ref="A3700:C3700" si="3211">A3160</f>
        <v>2023</v>
      </c>
      <c r="B3700" t="str">
        <f t="shared" si="3211"/>
        <v>VFM</v>
      </c>
      <c r="C3700">
        <f t="shared" si="3211"/>
        <v>0</v>
      </c>
      <c r="D3700">
        <f>IFERROR(VLOOKUP(C3700,'Enheter, modell og år'!$A$2:$B$31,2,FALSE),0)</f>
        <v>0</v>
      </c>
      <c r="E3700" t="str">
        <f>'Liste detaljert wide'!$J$1</f>
        <v>Avlagte doktorgrader</v>
      </c>
      <c r="F3700" t="str">
        <f t="shared" si="3162"/>
        <v>2023VFM0Avlagte doktorgrader</v>
      </c>
      <c r="G3700" s="3">
        <f>'Liste detaljert wide'!J460</f>
        <v>0</v>
      </c>
      <c r="H3700" t="str">
        <f>VLOOKUP(E3700,Def!$B$2:$C$15,2,FALSE)</f>
        <v>Forskningsinsentiv</v>
      </c>
      <c r="I3700" s="3">
        <f>IF(A3700='Enheter, modell og år'!$F$2-1,0,G3700-VLOOKUP(A3700-1&amp;B3700&amp;C3700&amp;E3700,$F$2:$G$7561,2,FALSE))</f>
        <v>0</v>
      </c>
      <c r="J3700" s="3">
        <f>IF(A3700='Enheter, modell og år'!$F$2-1,0,VLOOKUP(A3700-1&amp;B3700&amp;C3700&amp;E3700,$F$2:$G$7561,2,FALSE))</f>
        <v>0</v>
      </c>
    </row>
    <row r="3701" spans="1:10" x14ac:dyDescent="0.25">
      <c r="A3701">
        <f t="shared" ref="A3701:C3701" si="3212">A3161</f>
        <v>2023</v>
      </c>
      <c r="B3701" t="str">
        <f t="shared" si="3212"/>
        <v>VFM</v>
      </c>
      <c r="C3701">
        <f t="shared" si="3212"/>
        <v>0</v>
      </c>
      <c r="D3701">
        <f>IFERROR(VLOOKUP(C3701,'Enheter, modell og år'!$A$2:$B$31,2,FALSE),0)</f>
        <v>0</v>
      </c>
      <c r="E3701" t="str">
        <f>'Liste detaljert wide'!$J$1</f>
        <v>Avlagte doktorgrader</v>
      </c>
      <c r="F3701" t="str">
        <f t="shared" si="3162"/>
        <v>2023VFM0Avlagte doktorgrader</v>
      </c>
      <c r="G3701" s="3">
        <f>'Liste detaljert wide'!J461</f>
        <v>0</v>
      </c>
      <c r="H3701" t="str">
        <f>VLOOKUP(E3701,Def!$B$2:$C$15,2,FALSE)</f>
        <v>Forskningsinsentiv</v>
      </c>
      <c r="I3701" s="3">
        <f>IF(A3701='Enheter, modell og år'!$F$2-1,0,G3701-VLOOKUP(A3701-1&amp;B3701&amp;C3701&amp;E3701,$F$2:$G$7561,2,FALSE))</f>
        <v>0</v>
      </c>
      <c r="J3701" s="3">
        <f>IF(A3701='Enheter, modell og år'!$F$2-1,0,VLOOKUP(A3701-1&amp;B3701&amp;C3701&amp;E3701,$F$2:$G$7561,2,FALSE))</f>
        <v>0</v>
      </c>
    </row>
    <row r="3702" spans="1:10" x14ac:dyDescent="0.25">
      <c r="A3702">
        <f t="shared" ref="A3702:C3702" si="3213">A3162</f>
        <v>2023</v>
      </c>
      <c r="B3702" t="str">
        <f t="shared" si="3213"/>
        <v>VFM</v>
      </c>
      <c r="C3702">
        <f t="shared" si="3213"/>
        <v>0</v>
      </c>
      <c r="D3702">
        <f>IFERROR(VLOOKUP(C3702,'Enheter, modell og år'!$A$2:$B$31,2,FALSE),0)</f>
        <v>0</v>
      </c>
      <c r="E3702" t="str">
        <f>'Liste detaljert wide'!$J$1</f>
        <v>Avlagte doktorgrader</v>
      </c>
      <c r="F3702" t="str">
        <f t="shared" si="3162"/>
        <v>2023VFM0Avlagte doktorgrader</v>
      </c>
      <c r="G3702" s="3">
        <f>'Liste detaljert wide'!J462</f>
        <v>0</v>
      </c>
      <c r="H3702" t="str">
        <f>VLOOKUP(E3702,Def!$B$2:$C$15,2,FALSE)</f>
        <v>Forskningsinsentiv</v>
      </c>
      <c r="I3702" s="3">
        <f>IF(A3702='Enheter, modell og år'!$F$2-1,0,G3702-VLOOKUP(A3702-1&amp;B3702&amp;C3702&amp;E3702,$F$2:$G$7561,2,FALSE))</f>
        <v>0</v>
      </c>
      <c r="J3702" s="3">
        <f>IF(A3702='Enheter, modell og år'!$F$2-1,0,VLOOKUP(A3702-1&amp;B3702&amp;C3702&amp;E3702,$F$2:$G$7561,2,FALSE))</f>
        <v>0</v>
      </c>
    </row>
    <row r="3703" spans="1:10" x14ac:dyDescent="0.25">
      <c r="A3703">
        <f t="shared" ref="A3703:C3703" si="3214">A3163</f>
        <v>2023</v>
      </c>
      <c r="B3703" t="str">
        <f t="shared" si="3214"/>
        <v>VFM</v>
      </c>
      <c r="C3703">
        <f t="shared" si="3214"/>
        <v>0</v>
      </c>
      <c r="D3703">
        <f>IFERROR(VLOOKUP(C3703,'Enheter, modell og år'!$A$2:$B$31,2,FALSE),0)</f>
        <v>0</v>
      </c>
      <c r="E3703" t="str">
        <f>'Liste detaljert wide'!$J$1</f>
        <v>Avlagte doktorgrader</v>
      </c>
      <c r="F3703" t="str">
        <f t="shared" si="3162"/>
        <v>2023VFM0Avlagte doktorgrader</v>
      </c>
      <c r="G3703" s="3">
        <f>'Liste detaljert wide'!J463</f>
        <v>0</v>
      </c>
      <c r="H3703" t="str">
        <f>VLOOKUP(E3703,Def!$B$2:$C$15,2,FALSE)</f>
        <v>Forskningsinsentiv</v>
      </c>
      <c r="I3703" s="3">
        <f>IF(A3703='Enheter, modell og år'!$F$2-1,0,G3703-VLOOKUP(A3703-1&amp;B3703&amp;C3703&amp;E3703,$F$2:$G$7561,2,FALSE))</f>
        <v>0</v>
      </c>
      <c r="J3703" s="3">
        <f>IF(A3703='Enheter, modell og år'!$F$2-1,0,VLOOKUP(A3703-1&amp;B3703&amp;C3703&amp;E3703,$F$2:$G$7561,2,FALSE))</f>
        <v>0</v>
      </c>
    </row>
    <row r="3704" spans="1:10" x14ac:dyDescent="0.25">
      <c r="A3704">
        <f t="shared" ref="A3704:C3704" si="3215">A3164</f>
        <v>2023</v>
      </c>
      <c r="B3704" t="str">
        <f t="shared" si="3215"/>
        <v>VFM</v>
      </c>
      <c r="C3704">
        <f t="shared" si="3215"/>
        <v>0</v>
      </c>
      <c r="D3704">
        <f>IFERROR(VLOOKUP(C3704,'Enheter, modell og år'!$A$2:$B$31,2,FALSE),0)</f>
        <v>0</v>
      </c>
      <c r="E3704" t="str">
        <f>'Liste detaljert wide'!$J$1</f>
        <v>Avlagte doktorgrader</v>
      </c>
      <c r="F3704" t="str">
        <f t="shared" si="3162"/>
        <v>2023VFM0Avlagte doktorgrader</v>
      </c>
      <c r="G3704" s="3">
        <f>'Liste detaljert wide'!J464</f>
        <v>0</v>
      </c>
      <c r="H3704" t="str">
        <f>VLOOKUP(E3704,Def!$B$2:$C$15,2,FALSE)</f>
        <v>Forskningsinsentiv</v>
      </c>
      <c r="I3704" s="3">
        <f>IF(A3704='Enheter, modell og år'!$F$2-1,0,G3704-VLOOKUP(A3704-1&amp;B3704&amp;C3704&amp;E3704,$F$2:$G$7561,2,FALSE))</f>
        <v>0</v>
      </c>
      <c r="J3704" s="3">
        <f>IF(A3704='Enheter, modell og år'!$F$2-1,0,VLOOKUP(A3704-1&amp;B3704&amp;C3704&amp;E3704,$F$2:$G$7561,2,FALSE))</f>
        <v>0</v>
      </c>
    </row>
    <row r="3705" spans="1:10" x14ac:dyDescent="0.25">
      <c r="A3705">
        <f t="shared" ref="A3705:C3705" si="3216">A3165</f>
        <v>2023</v>
      </c>
      <c r="B3705" t="str">
        <f t="shared" si="3216"/>
        <v>VFM</v>
      </c>
      <c r="C3705">
        <f t="shared" si="3216"/>
        <v>0</v>
      </c>
      <c r="D3705">
        <f>IFERROR(VLOOKUP(C3705,'Enheter, modell og år'!$A$2:$B$31,2,FALSE),0)</f>
        <v>0</v>
      </c>
      <c r="E3705" t="str">
        <f>'Liste detaljert wide'!$J$1</f>
        <v>Avlagte doktorgrader</v>
      </c>
      <c r="F3705" t="str">
        <f t="shared" si="3162"/>
        <v>2023VFM0Avlagte doktorgrader</v>
      </c>
      <c r="G3705" s="3">
        <f>'Liste detaljert wide'!J465</f>
        <v>0</v>
      </c>
      <c r="H3705" t="str">
        <f>VLOOKUP(E3705,Def!$B$2:$C$15,2,FALSE)</f>
        <v>Forskningsinsentiv</v>
      </c>
      <c r="I3705" s="3">
        <f>IF(A3705='Enheter, modell og år'!$F$2-1,0,G3705-VLOOKUP(A3705-1&amp;B3705&amp;C3705&amp;E3705,$F$2:$G$7561,2,FALSE))</f>
        <v>0</v>
      </c>
      <c r="J3705" s="3">
        <f>IF(A3705='Enheter, modell og år'!$F$2-1,0,VLOOKUP(A3705-1&amp;B3705&amp;C3705&amp;E3705,$F$2:$G$7561,2,FALSE))</f>
        <v>0</v>
      </c>
    </row>
    <row r="3706" spans="1:10" x14ac:dyDescent="0.25">
      <c r="A3706">
        <f t="shared" ref="A3706:C3706" si="3217">A3166</f>
        <v>2023</v>
      </c>
      <c r="B3706" t="str">
        <f t="shared" si="3217"/>
        <v>VFM</v>
      </c>
      <c r="C3706">
        <f t="shared" si="3217"/>
        <v>0</v>
      </c>
      <c r="D3706">
        <f>IFERROR(VLOOKUP(C3706,'Enheter, modell og år'!$A$2:$B$31,2,FALSE),0)</f>
        <v>0</v>
      </c>
      <c r="E3706" t="str">
        <f>'Liste detaljert wide'!$J$1</f>
        <v>Avlagte doktorgrader</v>
      </c>
      <c r="F3706" t="str">
        <f t="shared" si="3162"/>
        <v>2023VFM0Avlagte doktorgrader</v>
      </c>
      <c r="G3706" s="3">
        <f>'Liste detaljert wide'!J466</f>
        <v>0</v>
      </c>
      <c r="H3706" t="str">
        <f>VLOOKUP(E3706,Def!$B$2:$C$15,2,FALSE)</f>
        <v>Forskningsinsentiv</v>
      </c>
      <c r="I3706" s="3">
        <f>IF(A3706='Enheter, modell og år'!$F$2-1,0,G3706-VLOOKUP(A3706-1&amp;B3706&amp;C3706&amp;E3706,$F$2:$G$7561,2,FALSE))</f>
        <v>0</v>
      </c>
      <c r="J3706" s="3">
        <f>IF(A3706='Enheter, modell og år'!$F$2-1,0,VLOOKUP(A3706-1&amp;B3706&amp;C3706&amp;E3706,$F$2:$G$7561,2,FALSE))</f>
        <v>0</v>
      </c>
    </row>
    <row r="3707" spans="1:10" x14ac:dyDescent="0.25">
      <c r="A3707">
        <f t="shared" ref="A3707:C3707" si="3218">A3167</f>
        <v>2023</v>
      </c>
      <c r="B3707" t="str">
        <f t="shared" si="3218"/>
        <v>VFM</v>
      </c>
      <c r="C3707">
        <f t="shared" si="3218"/>
        <v>0</v>
      </c>
      <c r="D3707">
        <f>IFERROR(VLOOKUP(C3707,'Enheter, modell og år'!$A$2:$B$31,2,FALSE),0)</f>
        <v>0</v>
      </c>
      <c r="E3707" t="str">
        <f>'Liste detaljert wide'!$J$1</f>
        <v>Avlagte doktorgrader</v>
      </c>
      <c r="F3707" t="str">
        <f t="shared" si="3162"/>
        <v>2023VFM0Avlagte doktorgrader</v>
      </c>
      <c r="G3707" s="3">
        <f>'Liste detaljert wide'!J467</f>
        <v>0</v>
      </c>
      <c r="H3707" t="str">
        <f>VLOOKUP(E3707,Def!$B$2:$C$15,2,FALSE)</f>
        <v>Forskningsinsentiv</v>
      </c>
      <c r="I3707" s="3">
        <f>IF(A3707='Enheter, modell og år'!$F$2-1,0,G3707-VLOOKUP(A3707-1&amp;B3707&amp;C3707&amp;E3707,$F$2:$G$7561,2,FALSE))</f>
        <v>0</v>
      </c>
      <c r="J3707" s="3">
        <f>IF(A3707='Enheter, modell og år'!$F$2-1,0,VLOOKUP(A3707-1&amp;B3707&amp;C3707&amp;E3707,$F$2:$G$7561,2,FALSE))</f>
        <v>0</v>
      </c>
    </row>
    <row r="3708" spans="1:10" x14ac:dyDescent="0.25">
      <c r="A3708">
        <f t="shared" ref="A3708:C3708" si="3219">A3168</f>
        <v>2023</v>
      </c>
      <c r="B3708" t="str">
        <f t="shared" si="3219"/>
        <v>VFM</v>
      </c>
      <c r="C3708">
        <f t="shared" si="3219"/>
        <v>0</v>
      </c>
      <c r="D3708">
        <f>IFERROR(VLOOKUP(C3708,'Enheter, modell og år'!$A$2:$B$31,2,FALSE),0)</f>
        <v>0</v>
      </c>
      <c r="E3708" t="str">
        <f>'Liste detaljert wide'!$J$1</f>
        <v>Avlagte doktorgrader</v>
      </c>
      <c r="F3708" t="str">
        <f t="shared" si="3162"/>
        <v>2023VFM0Avlagte doktorgrader</v>
      </c>
      <c r="G3708" s="3">
        <f>'Liste detaljert wide'!J468</f>
        <v>0</v>
      </c>
      <c r="H3708" t="str">
        <f>VLOOKUP(E3708,Def!$B$2:$C$15,2,FALSE)</f>
        <v>Forskningsinsentiv</v>
      </c>
      <c r="I3708" s="3">
        <f>IF(A3708='Enheter, modell og år'!$F$2-1,0,G3708-VLOOKUP(A3708-1&amp;B3708&amp;C3708&amp;E3708,$F$2:$G$7561,2,FALSE))</f>
        <v>0</v>
      </c>
      <c r="J3708" s="3">
        <f>IF(A3708='Enheter, modell og år'!$F$2-1,0,VLOOKUP(A3708-1&amp;B3708&amp;C3708&amp;E3708,$F$2:$G$7561,2,FALSE))</f>
        <v>0</v>
      </c>
    </row>
    <row r="3709" spans="1:10" x14ac:dyDescent="0.25">
      <c r="A3709">
        <f t="shared" ref="A3709:C3709" si="3220">A3169</f>
        <v>2023</v>
      </c>
      <c r="B3709" t="str">
        <f t="shared" si="3220"/>
        <v>VFM</v>
      </c>
      <c r="C3709">
        <f t="shared" si="3220"/>
        <v>0</v>
      </c>
      <c r="D3709">
        <f>IFERROR(VLOOKUP(C3709,'Enheter, modell og år'!$A$2:$B$31,2,FALSE),0)</f>
        <v>0</v>
      </c>
      <c r="E3709" t="str">
        <f>'Liste detaljert wide'!$J$1</f>
        <v>Avlagte doktorgrader</v>
      </c>
      <c r="F3709" t="str">
        <f t="shared" si="3162"/>
        <v>2023VFM0Avlagte doktorgrader</v>
      </c>
      <c r="G3709" s="3">
        <f>'Liste detaljert wide'!J469</f>
        <v>0</v>
      </c>
      <c r="H3709" t="str">
        <f>VLOOKUP(E3709,Def!$B$2:$C$15,2,FALSE)</f>
        <v>Forskningsinsentiv</v>
      </c>
      <c r="I3709" s="3">
        <f>IF(A3709='Enheter, modell og år'!$F$2-1,0,G3709-VLOOKUP(A3709-1&amp;B3709&amp;C3709&amp;E3709,$F$2:$G$7561,2,FALSE))</f>
        <v>0</v>
      </c>
      <c r="J3709" s="3">
        <f>IF(A3709='Enheter, modell og år'!$F$2-1,0,VLOOKUP(A3709-1&amp;B3709&amp;C3709&amp;E3709,$F$2:$G$7561,2,FALSE))</f>
        <v>0</v>
      </c>
    </row>
    <row r="3710" spans="1:10" x14ac:dyDescent="0.25">
      <c r="A3710">
        <f t="shared" ref="A3710:C3710" si="3221">A3170</f>
        <v>2023</v>
      </c>
      <c r="B3710" t="str">
        <f t="shared" si="3221"/>
        <v>VFM</v>
      </c>
      <c r="C3710">
        <f t="shared" si="3221"/>
        <v>0</v>
      </c>
      <c r="D3710">
        <f>IFERROR(VLOOKUP(C3710,'Enheter, modell og år'!$A$2:$B$31,2,FALSE),0)</f>
        <v>0</v>
      </c>
      <c r="E3710" t="str">
        <f>'Liste detaljert wide'!$J$1</f>
        <v>Avlagte doktorgrader</v>
      </c>
      <c r="F3710" t="str">
        <f t="shared" si="3162"/>
        <v>2023VFM0Avlagte doktorgrader</v>
      </c>
      <c r="G3710" s="3">
        <f>'Liste detaljert wide'!J470</f>
        <v>0</v>
      </c>
      <c r="H3710" t="str">
        <f>VLOOKUP(E3710,Def!$B$2:$C$15,2,FALSE)</f>
        <v>Forskningsinsentiv</v>
      </c>
      <c r="I3710" s="3">
        <f>IF(A3710='Enheter, modell og år'!$F$2-1,0,G3710-VLOOKUP(A3710-1&amp;B3710&amp;C3710&amp;E3710,$F$2:$G$7561,2,FALSE))</f>
        <v>0</v>
      </c>
      <c r="J3710" s="3">
        <f>IF(A3710='Enheter, modell og år'!$F$2-1,0,VLOOKUP(A3710-1&amp;B3710&amp;C3710&amp;E3710,$F$2:$G$7561,2,FALSE))</f>
        <v>0</v>
      </c>
    </row>
    <row r="3711" spans="1:10" x14ac:dyDescent="0.25">
      <c r="A3711">
        <f t="shared" ref="A3711:C3711" si="3222">A3171</f>
        <v>2023</v>
      </c>
      <c r="B3711" t="str">
        <f t="shared" si="3222"/>
        <v>VFM</v>
      </c>
      <c r="C3711">
        <f t="shared" si="3222"/>
        <v>0</v>
      </c>
      <c r="D3711">
        <f>IFERROR(VLOOKUP(C3711,'Enheter, modell og år'!$A$2:$B$31,2,FALSE),0)</f>
        <v>0</v>
      </c>
      <c r="E3711" t="str">
        <f>'Liste detaljert wide'!$J$1</f>
        <v>Avlagte doktorgrader</v>
      </c>
      <c r="F3711" t="str">
        <f t="shared" si="3162"/>
        <v>2023VFM0Avlagte doktorgrader</v>
      </c>
      <c r="G3711" s="3">
        <f>'Liste detaljert wide'!J471</f>
        <v>0</v>
      </c>
      <c r="H3711" t="str">
        <f>VLOOKUP(E3711,Def!$B$2:$C$15,2,FALSE)</f>
        <v>Forskningsinsentiv</v>
      </c>
      <c r="I3711" s="3">
        <f>IF(A3711='Enheter, modell og år'!$F$2-1,0,G3711-VLOOKUP(A3711-1&amp;B3711&amp;C3711&amp;E3711,$F$2:$G$7561,2,FALSE))</f>
        <v>0</v>
      </c>
      <c r="J3711" s="3">
        <f>IF(A3711='Enheter, modell og år'!$F$2-1,0,VLOOKUP(A3711-1&amp;B3711&amp;C3711&amp;E3711,$F$2:$G$7561,2,FALSE))</f>
        <v>0</v>
      </c>
    </row>
    <row r="3712" spans="1:10" x14ac:dyDescent="0.25">
      <c r="A3712">
        <f t="shared" ref="A3712:C3712" si="3223">A3172</f>
        <v>2023</v>
      </c>
      <c r="B3712" t="str">
        <f t="shared" si="3223"/>
        <v>VFM</v>
      </c>
      <c r="C3712">
        <f t="shared" si="3223"/>
        <v>0</v>
      </c>
      <c r="D3712">
        <f>IFERROR(VLOOKUP(C3712,'Enheter, modell og år'!$A$2:$B$31,2,FALSE),0)</f>
        <v>0</v>
      </c>
      <c r="E3712" t="str">
        <f>'Liste detaljert wide'!$J$1</f>
        <v>Avlagte doktorgrader</v>
      </c>
      <c r="F3712" t="str">
        <f t="shared" si="3162"/>
        <v>2023VFM0Avlagte doktorgrader</v>
      </c>
      <c r="G3712" s="3">
        <f>'Liste detaljert wide'!J472</f>
        <v>0</v>
      </c>
      <c r="H3712" t="str">
        <f>VLOOKUP(E3712,Def!$B$2:$C$15,2,FALSE)</f>
        <v>Forskningsinsentiv</v>
      </c>
      <c r="I3712" s="3">
        <f>IF(A3712='Enheter, modell og år'!$F$2-1,0,G3712-VLOOKUP(A3712-1&amp;B3712&amp;C3712&amp;E3712,$F$2:$G$7561,2,FALSE))</f>
        <v>0</v>
      </c>
      <c r="J3712" s="3">
        <f>IF(A3712='Enheter, modell og år'!$F$2-1,0,VLOOKUP(A3712-1&amp;B3712&amp;C3712&amp;E3712,$F$2:$G$7561,2,FALSE))</f>
        <v>0</v>
      </c>
    </row>
    <row r="3713" spans="1:10" x14ac:dyDescent="0.25">
      <c r="A3713">
        <f t="shared" ref="A3713:C3713" si="3224">A3173</f>
        <v>2023</v>
      </c>
      <c r="B3713" t="str">
        <f t="shared" si="3224"/>
        <v>VFM</v>
      </c>
      <c r="C3713">
        <f t="shared" si="3224"/>
        <v>0</v>
      </c>
      <c r="D3713">
        <f>IFERROR(VLOOKUP(C3713,'Enheter, modell og år'!$A$2:$B$31,2,FALSE),0)</f>
        <v>0</v>
      </c>
      <c r="E3713" t="str">
        <f>'Liste detaljert wide'!$J$1</f>
        <v>Avlagte doktorgrader</v>
      </c>
      <c r="F3713" t="str">
        <f t="shared" si="3162"/>
        <v>2023VFM0Avlagte doktorgrader</v>
      </c>
      <c r="G3713" s="3">
        <f>'Liste detaljert wide'!J473</f>
        <v>0</v>
      </c>
      <c r="H3713" t="str">
        <f>VLOOKUP(E3713,Def!$B$2:$C$15,2,FALSE)</f>
        <v>Forskningsinsentiv</v>
      </c>
      <c r="I3713" s="3">
        <f>IF(A3713='Enheter, modell og år'!$F$2-1,0,G3713-VLOOKUP(A3713-1&amp;B3713&amp;C3713&amp;E3713,$F$2:$G$7561,2,FALSE))</f>
        <v>0</v>
      </c>
      <c r="J3713" s="3">
        <f>IF(A3713='Enheter, modell og år'!$F$2-1,0,VLOOKUP(A3713-1&amp;B3713&amp;C3713&amp;E3713,$F$2:$G$7561,2,FALSE))</f>
        <v>0</v>
      </c>
    </row>
    <row r="3714" spans="1:10" x14ac:dyDescent="0.25">
      <c r="A3714">
        <f t="shared" ref="A3714:C3714" si="3225">A3174</f>
        <v>2023</v>
      </c>
      <c r="B3714" t="str">
        <f t="shared" si="3225"/>
        <v>VFM</v>
      </c>
      <c r="C3714">
        <f t="shared" si="3225"/>
        <v>0</v>
      </c>
      <c r="D3714">
        <f>IFERROR(VLOOKUP(C3714,'Enheter, modell og år'!$A$2:$B$31,2,FALSE),0)</f>
        <v>0</v>
      </c>
      <c r="E3714" t="str">
        <f>'Liste detaljert wide'!$J$1</f>
        <v>Avlagte doktorgrader</v>
      </c>
      <c r="F3714" t="str">
        <f t="shared" si="3162"/>
        <v>2023VFM0Avlagte doktorgrader</v>
      </c>
      <c r="G3714" s="3">
        <f>'Liste detaljert wide'!J474</f>
        <v>0</v>
      </c>
      <c r="H3714" t="str">
        <f>VLOOKUP(E3714,Def!$B$2:$C$15,2,FALSE)</f>
        <v>Forskningsinsentiv</v>
      </c>
      <c r="I3714" s="3">
        <f>IF(A3714='Enheter, modell og år'!$F$2-1,0,G3714-VLOOKUP(A3714-1&amp;B3714&amp;C3714&amp;E3714,$F$2:$G$7561,2,FALSE))</f>
        <v>0</v>
      </c>
      <c r="J3714" s="3">
        <f>IF(A3714='Enheter, modell og år'!$F$2-1,0,VLOOKUP(A3714-1&amp;B3714&amp;C3714&amp;E3714,$F$2:$G$7561,2,FALSE))</f>
        <v>0</v>
      </c>
    </row>
    <row r="3715" spans="1:10" x14ac:dyDescent="0.25">
      <c r="A3715">
        <f t="shared" ref="A3715:C3715" si="3226">A3175</f>
        <v>2023</v>
      </c>
      <c r="B3715" t="str">
        <f t="shared" si="3226"/>
        <v>VFM</v>
      </c>
      <c r="C3715">
        <f t="shared" si="3226"/>
        <v>0</v>
      </c>
      <c r="D3715">
        <f>IFERROR(VLOOKUP(C3715,'Enheter, modell og år'!$A$2:$B$31,2,FALSE),0)</f>
        <v>0</v>
      </c>
      <c r="E3715" t="str">
        <f>'Liste detaljert wide'!$J$1</f>
        <v>Avlagte doktorgrader</v>
      </c>
      <c r="F3715" t="str">
        <f t="shared" ref="F3715:F3778" si="3227">A3715&amp;B3715&amp;C3715&amp;E3715</f>
        <v>2023VFM0Avlagte doktorgrader</v>
      </c>
      <c r="G3715" s="3">
        <f>'Liste detaljert wide'!J475</f>
        <v>0</v>
      </c>
      <c r="H3715" t="str">
        <f>VLOOKUP(E3715,Def!$B$2:$C$15,2,FALSE)</f>
        <v>Forskningsinsentiv</v>
      </c>
      <c r="I3715" s="3">
        <f>IF(A3715='Enheter, modell og år'!$F$2-1,0,G3715-VLOOKUP(A3715-1&amp;B3715&amp;C3715&amp;E3715,$F$2:$G$7561,2,FALSE))</f>
        <v>0</v>
      </c>
      <c r="J3715" s="3">
        <f>IF(A3715='Enheter, modell og år'!$F$2-1,0,VLOOKUP(A3715-1&amp;B3715&amp;C3715&amp;E3715,$F$2:$G$7561,2,FALSE))</f>
        <v>0</v>
      </c>
    </row>
    <row r="3716" spans="1:10" x14ac:dyDescent="0.25">
      <c r="A3716">
        <f t="shared" ref="A3716:C3716" si="3228">A3176</f>
        <v>2023</v>
      </c>
      <c r="B3716" t="str">
        <f t="shared" si="3228"/>
        <v>VFM</v>
      </c>
      <c r="C3716">
        <f t="shared" si="3228"/>
        <v>0</v>
      </c>
      <c r="D3716">
        <f>IFERROR(VLOOKUP(C3716,'Enheter, modell og år'!$A$2:$B$31,2,FALSE),0)</f>
        <v>0</v>
      </c>
      <c r="E3716" t="str">
        <f>'Liste detaljert wide'!$J$1</f>
        <v>Avlagte doktorgrader</v>
      </c>
      <c r="F3716" t="str">
        <f t="shared" si="3227"/>
        <v>2023VFM0Avlagte doktorgrader</v>
      </c>
      <c r="G3716" s="3">
        <f>'Liste detaljert wide'!J476</f>
        <v>0</v>
      </c>
      <c r="H3716" t="str">
        <f>VLOOKUP(E3716,Def!$B$2:$C$15,2,FALSE)</f>
        <v>Forskningsinsentiv</v>
      </c>
      <c r="I3716" s="3">
        <f>IF(A3716='Enheter, modell og år'!$F$2-1,0,G3716-VLOOKUP(A3716-1&amp;B3716&amp;C3716&amp;E3716,$F$2:$G$7561,2,FALSE))</f>
        <v>0</v>
      </c>
      <c r="J3716" s="3">
        <f>IF(A3716='Enheter, modell og år'!$F$2-1,0,VLOOKUP(A3716-1&amp;B3716&amp;C3716&amp;E3716,$F$2:$G$7561,2,FALSE))</f>
        <v>0</v>
      </c>
    </row>
    <row r="3717" spans="1:10" x14ac:dyDescent="0.25">
      <c r="A3717">
        <f t="shared" ref="A3717:C3717" si="3229">A3177</f>
        <v>2023</v>
      </c>
      <c r="B3717" t="str">
        <f t="shared" si="3229"/>
        <v>VFM</v>
      </c>
      <c r="C3717">
        <f t="shared" si="3229"/>
        <v>0</v>
      </c>
      <c r="D3717">
        <f>IFERROR(VLOOKUP(C3717,'Enheter, modell og år'!$A$2:$B$31,2,FALSE),0)</f>
        <v>0</v>
      </c>
      <c r="E3717" t="str">
        <f>'Liste detaljert wide'!$J$1</f>
        <v>Avlagte doktorgrader</v>
      </c>
      <c r="F3717" t="str">
        <f t="shared" si="3227"/>
        <v>2023VFM0Avlagte doktorgrader</v>
      </c>
      <c r="G3717" s="3">
        <f>'Liste detaljert wide'!J477</f>
        <v>0</v>
      </c>
      <c r="H3717" t="str">
        <f>VLOOKUP(E3717,Def!$B$2:$C$15,2,FALSE)</f>
        <v>Forskningsinsentiv</v>
      </c>
      <c r="I3717" s="3">
        <f>IF(A3717='Enheter, modell og år'!$F$2-1,0,G3717-VLOOKUP(A3717-1&amp;B3717&amp;C3717&amp;E3717,$F$2:$G$7561,2,FALSE))</f>
        <v>0</v>
      </c>
      <c r="J3717" s="3">
        <f>IF(A3717='Enheter, modell og år'!$F$2-1,0,VLOOKUP(A3717-1&amp;B3717&amp;C3717&amp;E3717,$F$2:$G$7561,2,FALSE))</f>
        <v>0</v>
      </c>
    </row>
    <row r="3718" spans="1:10" x14ac:dyDescent="0.25">
      <c r="A3718">
        <f t="shared" ref="A3718:C3718" si="3230">A3178</f>
        <v>2023</v>
      </c>
      <c r="B3718" t="str">
        <f t="shared" si="3230"/>
        <v>VFM</v>
      </c>
      <c r="C3718">
        <f t="shared" si="3230"/>
        <v>0</v>
      </c>
      <c r="D3718">
        <f>IFERROR(VLOOKUP(C3718,'Enheter, modell og år'!$A$2:$B$31,2,FALSE),0)</f>
        <v>0</v>
      </c>
      <c r="E3718" t="str">
        <f>'Liste detaljert wide'!$J$1</f>
        <v>Avlagte doktorgrader</v>
      </c>
      <c r="F3718" t="str">
        <f t="shared" si="3227"/>
        <v>2023VFM0Avlagte doktorgrader</v>
      </c>
      <c r="G3718" s="3">
        <f>'Liste detaljert wide'!J478</f>
        <v>0</v>
      </c>
      <c r="H3718" t="str">
        <f>VLOOKUP(E3718,Def!$B$2:$C$15,2,FALSE)</f>
        <v>Forskningsinsentiv</v>
      </c>
      <c r="I3718" s="3">
        <f>IF(A3718='Enheter, modell og år'!$F$2-1,0,G3718-VLOOKUP(A3718-1&amp;B3718&amp;C3718&amp;E3718,$F$2:$G$7561,2,FALSE))</f>
        <v>0</v>
      </c>
      <c r="J3718" s="3">
        <f>IF(A3718='Enheter, modell og år'!$F$2-1,0,VLOOKUP(A3718-1&amp;B3718&amp;C3718&amp;E3718,$F$2:$G$7561,2,FALSE))</f>
        <v>0</v>
      </c>
    </row>
    <row r="3719" spans="1:10" x14ac:dyDescent="0.25">
      <c r="A3719">
        <f t="shared" ref="A3719:C3719" si="3231">A3179</f>
        <v>2023</v>
      </c>
      <c r="B3719" t="str">
        <f t="shared" si="3231"/>
        <v>VFM</v>
      </c>
      <c r="C3719">
        <f t="shared" si="3231"/>
        <v>0</v>
      </c>
      <c r="D3719">
        <f>IFERROR(VLOOKUP(C3719,'Enheter, modell og år'!$A$2:$B$31,2,FALSE),0)</f>
        <v>0</v>
      </c>
      <c r="E3719" t="str">
        <f>'Liste detaljert wide'!$J$1</f>
        <v>Avlagte doktorgrader</v>
      </c>
      <c r="F3719" t="str">
        <f t="shared" si="3227"/>
        <v>2023VFM0Avlagte doktorgrader</v>
      </c>
      <c r="G3719" s="3">
        <f>'Liste detaljert wide'!J479</f>
        <v>0</v>
      </c>
      <c r="H3719" t="str">
        <f>VLOOKUP(E3719,Def!$B$2:$C$15,2,FALSE)</f>
        <v>Forskningsinsentiv</v>
      </c>
      <c r="I3719" s="3">
        <f>IF(A3719='Enheter, modell og år'!$F$2-1,0,G3719-VLOOKUP(A3719-1&amp;B3719&amp;C3719&amp;E3719,$F$2:$G$7561,2,FALSE))</f>
        <v>0</v>
      </c>
      <c r="J3719" s="3">
        <f>IF(A3719='Enheter, modell og år'!$F$2-1,0,VLOOKUP(A3719-1&amp;B3719&amp;C3719&amp;E3719,$F$2:$G$7561,2,FALSE))</f>
        <v>0</v>
      </c>
    </row>
    <row r="3720" spans="1:10" x14ac:dyDescent="0.25">
      <c r="A3720">
        <f t="shared" ref="A3720:C3720" si="3232">A3180</f>
        <v>2023</v>
      </c>
      <c r="B3720" t="str">
        <f t="shared" si="3232"/>
        <v>VFM</v>
      </c>
      <c r="C3720">
        <f t="shared" si="3232"/>
        <v>0</v>
      </c>
      <c r="D3720">
        <f>IFERROR(VLOOKUP(C3720,'Enheter, modell og år'!$A$2:$B$31,2,FALSE),0)</f>
        <v>0</v>
      </c>
      <c r="E3720" t="str">
        <f>'Liste detaljert wide'!$J$1</f>
        <v>Avlagte doktorgrader</v>
      </c>
      <c r="F3720" t="str">
        <f t="shared" si="3227"/>
        <v>2023VFM0Avlagte doktorgrader</v>
      </c>
      <c r="G3720" s="3">
        <f>'Liste detaljert wide'!J480</f>
        <v>0</v>
      </c>
      <c r="H3720" t="str">
        <f>VLOOKUP(E3720,Def!$B$2:$C$15,2,FALSE)</f>
        <v>Forskningsinsentiv</v>
      </c>
      <c r="I3720" s="3">
        <f>IF(A3720='Enheter, modell og år'!$F$2-1,0,G3720-VLOOKUP(A3720-1&amp;B3720&amp;C3720&amp;E3720,$F$2:$G$7561,2,FALSE))</f>
        <v>0</v>
      </c>
      <c r="J3720" s="3">
        <f>IF(A3720='Enheter, modell og år'!$F$2-1,0,VLOOKUP(A3720-1&amp;B3720&amp;C3720&amp;E3720,$F$2:$G$7561,2,FALSE))</f>
        <v>0</v>
      </c>
    </row>
    <row r="3721" spans="1:10" x14ac:dyDescent="0.25">
      <c r="A3721">
        <f t="shared" ref="A3721:C3721" si="3233">A3181</f>
        <v>2023</v>
      </c>
      <c r="B3721" t="str">
        <f t="shared" si="3233"/>
        <v>VFM</v>
      </c>
      <c r="C3721">
        <f t="shared" si="3233"/>
        <v>0</v>
      </c>
      <c r="D3721">
        <f>IFERROR(VLOOKUP(C3721,'Enheter, modell og år'!$A$2:$B$31,2,FALSE),0)</f>
        <v>0</v>
      </c>
      <c r="E3721" t="str">
        <f>'Liste detaljert wide'!$J$1</f>
        <v>Avlagte doktorgrader</v>
      </c>
      <c r="F3721" t="str">
        <f t="shared" si="3227"/>
        <v>2023VFM0Avlagte doktorgrader</v>
      </c>
      <c r="G3721" s="3">
        <f>'Liste detaljert wide'!J481</f>
        <v>0</v>
      </c>
      <c r="H3721" t="str">
        <f>VLOOKUP(E3721,Def!$B$2:$C$15,2,FALSE)</f>
        <v>Forskningsinsentiv</v>
      </c>
      <c r="I3721" s="3">
        <f>IF(A3721='Enheter, modell og år'!$F$2-1,0,G3721-VLOOKUP(A3721-1&amp;B3721&amp;C3721&amp;E3721,$F$2:$G$7561,2,FALSE))</f>
        <v>0</v>
      </c>
      <c r="J3721" s="3">
        <f>IF(A3721='Enheter, modell og år'!$F$2-1,0,VLOOKUP(A3721-1&amp;B3721&amp;C3721&amp;E3721,$F$2:$G$7561,2,FALSE))</f>
        <v>0</v>
      </c>
    </row>
    <row r="3722" spans="1:10" x14ac:dyDescent="0.25">
      <c r="A3722">
        <f t="shared" ref="A3722:C3722" si="3234">A3182</f>
        <v>2024</v>
      </c>
      <c r="B3722" t="str">
        <f t="shared" si="3234"/>
        <v>VFM</v>
      </c>
      <c r="C3722">
        <f t="shared" si="3234"/>
        <v>0</v>
      </c>
      <c r="D3722">
        <f>IFERROR(VLOOKUP(C3722,'Enheter, modell og år'!$A$2:$B$31,2,FALSE),0)</f>
        <v>0</v>
      </c>
      <c r="E3722" t="str">
        <f>'Liste detaljert wide'!$J$1</f>
        <v>Avlagte doktorgrader</v>
      </c>
      <c r="F3722" t="str">
        <f t="shared" si="3227"/>
        <v>2024VFM0Avlagte doktorgrader</v>
      </c>
      <c r="G3722" s="3">
        <f>'Liste detaljert wide'!J482</f>
        <v>0</v>
      </c>
      <c r="H3722" t="str">
        <f>VLOOKUP(E3722,Def!$B$2:$C$15,2,FALSE)</f>
        <v>Forskningsinsentiv</v>
      </c>
      <c r="I3722" s="3">
        <f>IF(A3722='Enheter, modell og år'!$F$2-1,0,G3722-VLOOKUP(A3722-1&amp;B3722&amp;C3722&amp;E3722,$F$2:$G$7561,2,FALSE))</f>
        <v>0</v>
      </c>
      <c r="J3722" s="3">
        <f>IF(A3722='Enheter, modell og år'!$F$2-1,0,VLOOKUP(A3722-1&amp;B3722&amp;C3722&amp;E3722,$F$2:$G$7561,2,FALSE))</f>
        <v>0</v>
      </c>
    </row>
    <row r="3723" spans="1:10" x14ac:dyDescent="0.25">
      <c r="A3723">
        <f t="shared" ref="A3723:C3723" si="3235">A3183</f>
        <v>2024</v>
      </c>
      <c r="B3723" t="str">
        <f t="shared" si="3235"/>
        <v>VFM</v>
      </c>
      <c r="C3723">
        <f t="shared" si="3235"/>
        <v>0</v>
      </c>
      <c r="D3723">
        <f>IFERROR(VLOOKUP(C3723,'Enheter, modell og år'!$A$2:$B$31,2,FALSE),0)</f>
        <v>0</v>
      </c>
      <c r="E3723" t="str">
        <f>'Liste detaljert wide'!$J$1</f>
        <v>Avlagte doktorgrader</v>
      </c>
      <c r="F3723" t="str">
        <f t="shared" si="3227"/>
        <v>2024VFM0Avlagte doktorgrader</v>
      </c>
      <c r="G3723" s="3">
        <f>'Liste detaljert wide'!J483</f>
        <v>0</v>
      </c>
      <c r="H3723" t="str">
        <f>VLOOKUP(E3723,Def!$B$2:$C$15,2,FALSE)</f>
        <v>Forskningsinsentiv</v>
      </c>
      <c r="I3723" s="3">
        <f>IF(A3723='Enheter, modell og år'!$F$2-1,0,G3723-VLOOKUP(A3723-1&amp;B3723&amp;C3723&amp;E3723,$F$2:$G$7561,2,FALSE))</f>
        <v>0</v>
      </c>
      <c r="J3723" s="3">
        <f>IF(A3723='Enheter, modell og år'!$F$2-1,0,VLOOKUP(A3723-1&amp;B3723&amp;C3723&amp;E3723,$F$2:$G$7561,2,FALSE))</f>
        <v>0</v>
      </c>
    </row>
    <row r="3724" spans="1:10" x14ac:dyDescent="0.25">
      <c r="A3724">
        <f t="shared" ref="A3724:C3724" si="3236">A3184</f>
        <v>2024</v>
      </c>
      <c r="B3724" t="str">
        <f t="shared" si="3236"/>
        <v>VFM</v>
      </c>
      <c r="C3724">
        <f t="shared" si="3236"/>
        <v>0</v>
      </c>
      <c r="D3724">
        <f>IFERROR(VLOOKUP(C3724,'Enheter, modell og år'!$A$2:$B$31,2,FALSE),0)</f>
        <v>0</v>
      </c>
      <c r="E3724" t="str">
        <f>'Liste detaljert wide'!$J$1</f>
        <v>Avlagte doktorgrader</v>
      </c>
      <c r="F3724" t="str">
        <f t="shared" si="3227"/>
        <v>2024VFM0Avlagte doktorgrader</v>
      </c>
      <c r="G3724" s="3">
        <f>'Liste detaljert wide'!J484</f>
        <v>0</v>
      </c>
      <c r="H3724" t="str">
        <f>VLOOKUP(E3724,Def!$B$2:$C$15,2,FALSE)</f>
        <v>Forskningsinsentiv</v>
      </c>
      <c r="I3724" s="3">
        <f>IF(A3724='Enheter, modell og år'!$F$2-1,0,G3724-VLOOKUP(A3724-1&amp;B3724&amp;C3724&amp;E3724,$F$2:$G$7561,2,FALSE))</f>
        <v>0</v>
      </c>
      <c r="J3724" s="3">
        <f>IF(A3724='Enheter, modell og år'!$F$2-1,0,VLOOKUP(A3724-1&amp;B3724&amp;C3724&amp;E3724,$F$2:$G$7561,2,FALSE))</f>
        <v>0</v>
      </c>
    </row>
    <row r="3725" spans="1:10" x14ac:dyDescent="0.25">
      <c r="A3725">
        <f t="shared" ref="A3725:C3725" si="3237">A3185</f>
        <v>2024</v>
      </c>
      <c r="B3725" t="str">
        <f t="shared" si="3237"/>
        <v>VFM</v>
      </c>
      <c r="C3725">
        <f t="shared" si="3237"/>
        <v>0</v>
      </c>
      <c r="D3725">
        <f>IFERROR(VLOOKUP(C3725,'Enheter, modell og år'!$A$2:$B$31,2,FALSE),0)</f>
        <v>0</v>
      </c>
      <c r="E3725" t="str">
        <f>'Liste detaljert wide'!$J$1</f>
        <v>Avlagte doktorgrader</v>
      </c>
      <c r="F3725" t="str">
        <f t="shared" si="3227"/>
        <v>2024VFM0Avlagte doktorgrader</v>
      </c>
      <c r="G3725" s="3">
        <f>'Liste detaljert wide'!J485</f>
        <v>0</v>
      </c>
      <c r="H3725" t="str">
        <f>VLOOKUP(E3725,Def!$B$2:$C$15,2,FALSE)</f>
        <v>Forskningsinsentiv</v>
      </c>
      <c r="I3725" s="3">
        <f>IF(A3725='Enheter, modell og år'!$F$2-1,0,G3725-VLOOKUP(A3725-1&amp;B3725&amp;C3725&amp;E3725,$F$2:$G$7561,2,FALSE))</f>
        <v>0</v>
      </c>
      <c r="J3725" s="3">
        <f>IF(A3725='Enheter, modell og år'!$F$2-1,0,VLOOKUP(A3725-1&amp;B3725&amp;C3725&amp;E3725,$F$2:$G$7561,2,FALSE))</f>
        <v>0</v>
      </c>
    </row>
    <row r="3726" spans="1:10" x14ac:dyDescent="0.25">
      <c r="A3726">
        <f t="shared" ref="A3726:C3726" si="3238">A3186</f>
        <v>2024</v>
      </c>
      <c r="B3726" t="str">
        <f t="shared" si="3238"/>
        <v>VFM</v>
      </c>
      <c r="C3726">
        <f t="shared" si="3238"/>
        <v>0</v>
      </c>
      <c r="D3726">
        <f>IFERROR(VLOOKUP(C3726,'Enheter, modell og år'!$A$2:$B$31,2,FALSE),0)</f>
        <v>0</v>
      </c>
      <c r="E3726" t="str">
        <f>'Liste detaljert wide'!$J$1</f>
        <v>Avlagte doktorgrader</v>
      </c>
      <c r="F3726" t="str">
        <f t="shared" si="3227"/>
        <v>2024VFM0Avlagte doktorgrader</v>
      </c>
      <c r="G3726" s="3">
        <f>'Liste detaljert wide'!J486</f>
        <v>0</v>
      </c>
      <c r="H3726" t="str">
        <f>VLOOKUP(E3726,Def!$B$2:$C$15,2,FALSE)</f>
        <v>Forskningsinsentiv</v>
      </c>
      <c r="I3726" s="3">
        <f>IF(A3726='Enheter, modell og år'!$F$2-1,0,G3726-VLOOKUP(A3726-1&amp;B3726&amp;C3726&amp;E3726,$F$2:$G$7561,2,FALSE))</f>
        <v>0</v>
      </c>
      <c r="J3726" s="3">
        <f>IF(A3726='Enheter, modell og år'!$F$2-1,0,VLOOKUP(A3726-1&amp;B3726&amp;C3726&amp;E3726,$F$2:$G$7561,2,FALSE))</f>
        <v>0</v>
      </c>
    </row>
    <row r="3727" spans="1:10" x14ac:dyDescent="0.25">
      <c r="A3727">
        <f t="shared" ref="A3727:C3727" si="3239">A3187</f>
        <v>2024</v>
      </c>
      <c r="B3727" t="str">
        <f t="shared" si="3239"/>
        <v>VFM</v>
      </c>
      <c r="C3727">
        <f t="shared" si="3239"/>
        <v>0</v>
      </c>
      <c r="D3727">
        <f>IFERROR(VLOOKUP(C3727,'Enheter, modell og år'!$A$2:$B$31,2,FALSE),0)</f>
        <v>0</v>
      </c>
      <c r="E3727" t="str">
        <f>'Liste detaljert wide'!$J$1</f>
        <v>Avlagte doktorgrader</v>
      </c>
      <c r="F3727" t="str">
        <f t="shared" si="3227"/>
        <v>2024VFM0Avlagte doktorgrader</v>
      </c>
      <c r="G3727" s="3">
        <f>'Liste detaljert wide'!J487</f>
        <v>0</v>
      </c>
      <c r="H3727" t="str">
        <f>VLOOKUP(E3727,Def!$B$2:$C$15,2,FALSE)</f>
        <v>Forskningsinsentiv</v>
      </c>
      <c r="I3727" s="3">
        <f>IF(A3727='Enheter, modell og år'!$F$2-1,0,G3727-VLOOKUP(A3727-1&amp;B3727&amp;C3727&amp;E3727,$F$2:$G$7561,2,FALSE))</f>
        <v>0</v>
      </c>
      <c r="J3727" s="3">
        <f>IF(A3727='Enheter, modell og år'!$F$2-1,0,VLOOKUP(A3727-1&amp;B3727&amp;C3727&amp;E3727,$F$2:$G$7561,2,FALSE))</f>
        <v>0</v>
      </c>
    </row>
    <row r="3728" spans="1:10" x14ac:dyDescent="0.25">
      <c r="A3728">
        <f t="shared" ref="A3728:C3728" si="3240">A3188</f>
        <v>2024</v>
      </c>
      <c r="B3728" t="str">
        <f t="shared" si="3240"/>
        <v>VFM</v>
      </c>
      <c r="C3728">
        <f t="shared" si="3240"/>
        <v>0</v>
      </c>
      <c r="D3728">
        <f>IFERROR(VLOOKUP(C3728,'Enheter, modell og år'!$A$2:$B$31,2,FALSE),0)</f>
        <v>0</v>
      </c>
      <c r="E3728" t="str">
        <f>'Liste detaljert wide'!$J$1</f>
        <v>Avlagte doktorgrader</v>
      </c>
      <c r="F3728" t="str">
        <f t="shared" si="3227"/>
        <v>2024VFM0Avlagte doktorgrader</v>
      </c>
      <c r="G3728" s="3">
        <f>'Liste detaljert wide'!J488</f>
        <v>0</v>
      </c>
      <c r="H3728" t="str">
        <f>VLOOKUP(E3728,Def!$B$2:$C$15,2,FALSE)</f>
        <v>Forskningsinsentiv</v>
      </c>
      <c r="I3728" s="3">
        <f>IF(A3728='Enheter, modell og år'!$F$2-1,0,G3728-VLOOKUP(A3728-1&amp;B3728&amp;C3728&amp;E3728,$F$2:$G$7561,2,FALSE))</f>
        <v>0</v>
      </c>
      <c r="J3728" s="3">
        <f>IF(A3728='Enheter, modell og år'!$F$2-1,0,VLOOKUP(A3728-1&amp;B3728&amp;C3728&amp;E3728,$F$2:$G$7561,2,FALSE))</f>
        <v>0</v>
      </c>
    </row>
    <row r="3729" spans="1:10" x14ac:dyDescent="0.25">
      <c r="A3729">
        <f t="shared" ref="A3729:C3729" si="3241">A3189</f>
        <v>2024</v>
      </c>
      <c r="B3729" t="str">
        <f t="shared" si="3241"/>
        <v>VFM</v>
      </c>
      <c r="C3729">
        <f t="shared" si="3241"/>
        <v>0</v>
      </c>
      <c r="D3729">
        <f>IFERROR(VLOOKUP(C3729,'Enheter, modell og år'!$A$2:$B$31,2,FALSE),0)</f>
        <v>0</v>
      </c>
      <c r="E3729" t="str">
        <f>'Liste detaljert wide'!$J$1</f>
        <v>Avlagte doktorgrader</v>
      </c>
      <c r="F3729" t="str">
        <f t="shared" si="3227"/>
        <v>2024VFM0Avlagte doktorgrader</v>
      </c>
      <c r="G3729" s="3">
        <f>'Liste detaljert wide'!J489</f>
        <v>0</v>
      </c>
      <c r="H3729" t="str">
        <f>VLOOKUP(E3729,Def!$B$2:$C$15,2,FALSE)</f>
        <v>Forskningsinsentiv</v>
      </c>
      <c r="I3729" s="3">
        <f>IF(A3729='Enheter, modell og år'!$F$2-1,0,G3729-VLOOKUP(A3729-1&amp;B3729&amp;C3729&amp;E3729,$F$2:$G$7561,2,FALSE))</f>
        <v>0</v>
      </c>
      <c r="J3729" s="3">
        <f>IF(A3729='Enheter, modell og år'!$F$2-1,0,VLOOKUP(A3729-1&amp;B3729&amp;C3729&amp;E3729,$F$2:$G$7561,2,FALSE))</f>
        <v>0</v>
      </c>
    </row>
    <row r="3730" spans="1:10" x14ac:dyDescent="0.25">
      <c r="A3730">
        <f t="shared" ref="A3730:C3730" si="3242">A3190</f>
        <v>2024</v>
      </c>
      <c r="B3730" t="str">
        <f t="shared" si="3242"/>
        <v>VFM</v>
      </c>
      <c r="C3730">
        <f t="shared" si="3242"/>
        <v>0</v>
      </c>
      <c r="D3730">
        <f>IFERROR(VLOOKUP(C3730,'Enheter, modell og år'!$A$2:$B$31,2,FALSE),0)</f>
        <v>0</v>
      </c>
      <c r="E3730" t="str">
        <f>'Liste detaljert wide'!$J$1</f>
        <v>Avlagte doktorgrader</v>
      </c>
      <c r="F3730" t="str">
        <f t="shared" si="3227"/>
        <v>2024VFM0Avlagte doktorgrader</v>
      </c>
      <c r="G3730" s="3">
        <f>'Liste detaljert wide'!J490</f>
        <v>0</v>
      </c>
      <c r="H3730" t="str">
        <f>VLOOKUP(E3730,Def!$B$2:$C$15,2,FALSE)</f>
        <v>Forskningsinsentiv</v>
      </c>
      <c r="I3730" s="3">
        <f>IF(A3730='Enheter, modell og år'!$F$2-1,0,G3730-VLOOKUP(A3730-1&amp;B3730&amp;C3730&amp;E3730,$F$2:$G$7561,2,FALSE))</f>
        <v>0</v>
      </c>
      <c r="J3730" s="3">
        <f>IF(A3730='Enheter, modell og år'!$F$2-1,0,VLOOKUP(A3730-1&amp;B3730&amp;C3730&amp;E3730,$F$2:$G$7561,2,FALSE))</f>
        <v>0</v>
      </c>
    </row>
    <row r="3731" spans="1:10" x14ac:dyDescent="0.25">
      <c r="A3731">
        <f t="shared" ref="A3731:C3731" si="3243">A3191</f>
        <v>2024</v>
      </c>
      <c r="B3731" t="str">
        <f t="shared" si="3243"/>
        <v>VFM</v>
      </c>
      <c r="C3731">
        <f t="shared" si="3243"/>
        <v>0</v>
      </c>
      <c r="D3731">
        <f>IFERROR(VLOOKUP(C3731,'Enheter, modell og år'!$A$2:$B$31,2,FALSE),0)</f>
        <v>0</v>
      </c>
      <c r="E3731" t="str">
        <f>'Liste detaljert wide'!$J$1</f>
        <v>Avlagte doktorgrader</v>
      </c>
      <c r="F3731" t="str">
        <f t="shared" si="3227"/>
        <v>2024VFM0Avlagte doktorgrader</v>
      </c>
      <c r="G3731" s="3">
        <f>'Liste detaljert wide'!J491</f>
        <v>0</v>
      </c>
      <c r="H3731" t="str">
        <f>VLOOKUP(E3731,Def!$B$2:$C$15,2,FALSE)</f>
        <v>Forskningsinsentiv</v>
      </c>
      <c r="I3731" s="3">
        <f>IF(A3731='Enheter, modell og år'!$F$2-1,0,G3731-VLOOKUP(A3731-1&amp;B3731&amp;C3731&amp;E3731,$F$2:$G$7561,2,FALSE))</f>
        <v>0</v>
      </c>
      <c r="J3731" s="3">
        <f>IF(A3731='Enheter, modell og år'!$F$2-1,0,VLOOKUP(A3731-1&amp;B3731&amp;C3731&amp;E3731,$F$2:$G$7561,2,FALSE))</f>
        <v>0</v>
      </c>
    </row>
    <row r="3732" spans="1:10" x14ac:dyDescent="0.25">
      <c r="A3732">
        <f t="shared" ref="A3732:C3732" si="3244">A3192</f>
        <v>2024</v>
      </c>
      <c r="B3732" t="str">
        <f t="shared" si="3244"/>
        <v>VFM</v>
      </c>
      <c r="C3732">
        <f t="shared" si="3244"/>
        <v>0</v>
      </c>
      <c r="D3732">
        <f>IFERROR(VLOOKUP(C3732,'Enheter, modell og år'!$A$2:$B$31,2,FALSE),0)</f>
        <v>0</v>
      </c>
      <c r="E3732" t="str">
        <f>'Liste detaljert wide'!$J$1</f>
        <v>Avlagte doktorgrader</v>
      </c>
      <c r="F3732" t="str">
        <f t="shared" si="3227"/>
        <v>2024VFM0Avlagte doktorgrader</v>
      </c>
      <c r="G3732" s="3">
        <f>'Liste detaljert wide'!J492</f>
        <v>0</v>
      </c>
      <c r="H3732" t="str">
        <f>VLOOKUP(E3732,Def!$B$2:$C$15,2,FALSE)</f>
        <v>Forskningsinsentiv</v>
      </c>
      <c r="I3732" s="3">
        <f>IF(A3732='Enheter, modell og år'!$F$2-1,0,G3732-VLOOKUP(A3732-1&amp;B3732&amp;C3732&amp;E3732,$F$2:$G$7561,2,FALSE))</f>
        <v>0</v>
      </c>
      <c r="J3732" s="3">
        <f>IF(A3732='Enheter, modell og år'!$F$2-1,0,VLOOKUP(A3732-1&amp;B3732&amp;C3732&amp;E3732,$F$2:$G$7561,2,FALSE))</f>
        <v>0</v>
      </c>
    </row>
    <row r="3733" spans="1:10" x14ac:dyDescent="0.25">
      <c r="A3733">
        <f t="shared" ref="A3733:C3733" si="3245">A3193</f>
        <v>2024</v>
      </c>
      <c r="B3733" t="str">
        <f t="shared" si="3245"/>
        <v>VFM</v>
      </c>
      <c r="C3733">
        <f t="shared" si="3245"/>
        <v>0</v>
      </c>
      <c r="D3733">
        <f>IFERROR(VLOOKUP(C3733,'Enheter, modell og år'!$A$2:$B$31,2,FALSE),0)</f>
        <v>0</v>
      </c>
      <c r="E3733" t="str">
        <f>'Liste detaljert wide'!$J$1</f>
        <v>Avlagte doktorgrader</v>
      </c>
      <c r="F3733" t="str">
        <f t="shared" si="3227"/>
        <v>2024VFM0Avlagte doktorgrader</v>
      </c>
      <c r="G3733" s="3">
        <f>'Liste detaljert wide'!J493</f>
        <v>0</v>
      </c>
      <c r="H3733" t="str">
        <f>VLOOKUP(E3733,Def!$B$2:$C$15,2,FALSE)</f>
        <v>Forskningsinsentiv</v>
      </c>
      <c r="I3733" s="3">
        <f>IF(A3733='Enheter, modell og år'!$F$2-1,0,G3733-VLOOKUP(A3733-1&amp;B3733&amp;C3733&amp;E3733,$F$2:$G$7561,2,FALSE))</f>
        <v>0</v>
      </c>
      <c r="J3733" s="3">
        <f>IF(A3733='Enheter, modell og år'!$F$2-1,0,VLOOKUP(A3733-1&amp;B3733&amp;C3733&amp;E3733,$F$2:$G$7561,2,FALSE))</f>
        <v>0</v>
      </c>
    </row>
    <row r="3734" spans="1:10" x14ac:dyDescent="0.25">
      <c r="A3734">
        <f t="shared" ref="A3734:C3734" si="3246">A3194</f>
        <v>2024</v>
      </c>
      <c r="B3734" t="str">
        <f t="shared" si="3246"/>
        <v>VFM</v>
      </c>
      <c r="C3734">
        <f t="shared" si="3246"/>
        <v>0</v>
      </c>
      <c r="D3734">
        <f>IFERROR(VLOOKUP(C3734,'Enheter, modell og år'!$A$2:$B$31,2,FALSE),0)</f>
        <v>0</v>
      </c>
      <c r="E3734" t="str">
        <f>'Liste detaljert wide'!$J$1</f>
        <v>Avlagte doktorgrader</v>
      </c>
      <c r="F3734" t="str">
        <f t="shared" si="3227"/>
        <v>2024VFM0Avlagte doktorgrader</v>
      </c>
      <c r="G3734" s="3">
        <f>'Liste detaljert wide'!J494</f>
        <v>0</v>
      </c>
      <c r="H3734" t="str">
        <f>VLOOKUP(E3734,Def!$B$2:$C$15,2,FALSE)</f>
        <v>Forskningsinsentiv</v>
      </c>
      <c r="I3734" s="3">
        <f>IF(A3734='Enheter, modell og år'!$F$2-1,0,G3734-VLOOKUP(A3734-1&amp;B3734&amp;C3734&amp;E3734,$F$2:$G$7561,2,FALSE))</f>
        <v>0</v>
      </c>
      <c r="J3734" s="3">
        <f>IF(A3734='Enheter, modell og år'!$F$2-1,0,VLOOKUP(A3734-1&amp;B3734&amp;C3734&amp;E3734,$F$2:$G$7561,2,FALSE))</f>
        <v>0</v>
      </c>
    </row>
    <row r="3735" spans="1:10" x14ac:dyDescent="0.25">
      <c r="A3735">
        <f t="shared" ref="A3735:C3735" si="3247">A3195</f>
        <v>2024</v>
      </c>
      <c r="B3735" t="str">
        <f t="shared" si="3247"/>
        <v>VFM</v>
      </c>
      <c r="C3735">
        <f t="shared" si="3247"/>
        <v>0</v>
      </c>
      <c r="D3735">
        <f>IFERROR(VLOOKUP(C3735,'Enheter, modell og år'!$A$2:$B$31,2,FALSE),0)</f>
        <v>0</v>
      </c>
      <c r="E3735" t="str">
        <f>'Liste detaljert wide'!$J$1</f>
        <v>Avlagte doktorgrader</v>
      </c>
      <c r="F3735" t="str">
        <f t="shared" si="3227"/>
        <v>2024VFM0Avlagte doktorgrader</v>
      </c>
      <c r="G3735" s="3">
        <f>'Liste detaljert wide'!J495</f>
        <v>0</v>
      </c>
      <c r="H3735" t="str">
        <f>VLOOKUP(E3735,Def!$B$2:$C$15,2,FALSE)</f>
        <v>Forskningsinsentiv</v>
      </c>
      <c r="I3735" s="3">
        <f>IF(A3735='Enheter, modell og år'!$F$2-1,0,G3735-VLOOKUP(A3735-1&amp;B3735&amp;C3735&amp;E3735,$F$2:$G$7561,2,FALSE))</f>
        <v>0</v>
      </c>
      <c r="J3735" s="3">
        <f>IF(A3735='Enheter, modell og år'!$F$2-1,0,VLOOKUP(A3735-1&amp;B3735&amp;C3735&amp;E3735,$F$2:$G$7561,2,FALSE))</f>
        <v>0</v>
      </c>
    </row>
    <row r="3736" spans="1:10" x14ac:dyDescent="0.25">
      <c r="A3736">
        <f t="shared" ref="A3736:C3736" si="3248">A3196</f>
        <v>2024</v>
      </c>
      <c r="B3736" t="str">
        <f t="shared" si="3248"/>
        <v>VFM</v>
      </c>
      <c r="C3736">
        <f t="shared" si="3248"/>
        <v>0</v>
      </c>
      <c r="D3736">
        <f>IFERROR(VLOOKUP(C3736,'Enheter, modell og år'!$A$2:$B$31,2,FALSE),0)</f>
        <v>0</v>
      </c>
      <c r="E3736" t="str">
        <f>'Liste detaljert wide'!$J$1</f>
        <v>Avlagte doktorgrader</v>
      </c>
      <c r="F3736" t="str">
        <f t="shared" si="3227"/>
        <v>2024VFM0Avlagte doktorgrader</v>
      </c>
      <c r="G3736" s="3">
        <f>'Liste detaljert wide'!J496</f>
        <v>0</v>
      </c>
      <c r="H3736" t="str">
        <f>VLOOKUP(E3736,Def!$B$2:$C$15,2,FALSE)</f>
        <v>Forskningsinsentiv</v>
      </c>
      <c r="I3736" s="3">
        <f>IF(A3736='Enheter, modell og år'!$F$2-1,0,G3736-VLOOKUP(A3736-1&amp;B3736&amp;C3736&amp;E3736,$F$2:$G$7561,2,FALSE))</f>
        <v>0</v>
      </c>
      <c r="J3736" s="3">
        <f>IF(A3736='Enheter, modell og år'!$F$2-1,0,VLOOKUP(A3736-1&amp;B3736&amp;C3736&amp;E3736,$F$2:$G$7561,2,FALSE))</f>
        <v>0</v>
      </c>
    </row>
    <row r="3737" spans="1:10" x14ac:dyDescent="0.25">
      <c r="A3737">
        <f t="shared" ref="A3737:C3737" si="3249">A3197</f>
        <v>2024</v>
      </c>
      <c r="B3737" t="str">
        <f t="shared" si="3249"/>
        <v>VFM</v>
      </c>
      <c r="C3737">
        <f t="shared" si="3249"/>
        <v>0</v>
      </c>
      <c r="D3737">
        <f>IFERROR(VLOOKUP(C3737,'Enheter, modell og år'!$A$2:$B$31,2,FALSE),0)</f>
        <v>0</v>
      </c>
      <c r="E3737" t="str">
        <f>'Liste detaljert wide'!$J$1</f>
        <v>Avlagte doktorgrader</v>
      </c>
      <c r="F3737" t="str">
        <f t="shared" si="3227"/>
        <v>2024VFM0Avlagte doktorgrader</v>
      </c>
      <c r="G3737" s="3">
        <f>'Liste detaljert wide'!J497</f>
        <v>0</v>
      </c>
      <c r="H3737" t="str">
        <f>VLOOKUP(E3737,Def!$B$2:$C$15,2,FALSE)</f>
        <v>Forskningsinsentiv</v>
      </c>
      <c r="I3737" s="3">
        <f>IF(A3737='Enheter, modell og år'!$F$2-1,0,G3737-VLOOKUP(A3737-1&amp;B3737&amp;C3737&amp;E3737,$F$2:$G$7561,2,FALSE))</f>
        <v>0</v>
      </c>
      <c r="J3737" s="3">
        <f>IF(A3737='Enheter, modell og år'!$F$2-1,0,VLOOKUP(A3737-1&amp;B3737&amp;C3737&amp;E3737,$F$2:$G$7561,2,FALSE))</f>
        <v>0</v>
      </c>
    </row>
    <row r="3738" spans="1:10" x14ac:dyDescent="0.25">
      <c r="A3738">
        <f t="shared" ref="A3738:C3738" si="3250">A3198</f>
        <v>2024</v>
      </c>
      <c r="B3738" t="str">
        <f t="shared" si="3250"/>
        <v>VFM</v>
      </c>
      <c r="C3738">
        <f t="shared" si="3250"/>
        <v>0</v>
      </c>
      <c r="D3738">
        <f>IFERROR(VLOOKUP(C3738,'Enheter, modell og år'!$A$2:$B$31,2,FALSE),0)</f>
        <v>0</v>
      </c>
      <c r="E3738" t="str">
        <f>'Liste detaljert wide'!$J$1</f>
        <v>Avlagte doktorgrader</v>
      </c>
      <c r="F3738" t="str">
        <f t="shared" si="3227"/>
        <v>2024VFM0Avlagte doktorgrader</v>
      </c>
      <c r="G3738" s="3">
        <f>'Liste detaljert wide'!J498</f>
        <v>0</v>
      </c>
      <c r="H3738" t="str">
        <f>VLOOKUP(E3738,Def!$B$2:$C$15,2,FALSE)</f>
        <v>Forskningsinsentiv</v>
      </c>
      <c r="I3738" s="3">
        <f>IF(A3738='Enheter, modell og år'!$F$2-1,0,G3738-VLOOKUP(A3738-1&amp;B3738&amp;C3738&amp;E3738,$F$2:$G$7561,2,FALSE))</f>
        <v>0</v>
      </c>
      <c r="J3738" s="3">
        <f>IF(A3738='Enheter, modell og år'!$F$2-1,0,VLOOKUP(A3738-1&amp;B3738&amp;C3738&amp;E3738,$F$2:$G$7561,2,FALSE))</f>
        <v>0</v>
      </c>
    </row>
    <row r="3739" spans="1:10" x14ac:dyDescent="0.25">
      <c r="A3739">
        <f t="shared" ref="A3739:C3739" si="3251">A3199</f>
        <v>2024</v>
      </c>
      <c r="B3739" t="str">
        <f t="shared" si="3251"/>
        <v>VFM</v>
      </c>
      <c r="C3739">
        <f t="shared" si="3251"/>
        <v>0</v>
      </c>
      <c r="D3739">
        <f>IFERROR(VLOOKUP(C3739,'Enheter, modell og år'!$A$2:$B$31,2,FALSE),0)</f>
        <v>0</v>
      </c>
      <c r="E3739" t="str">
        <f>'Liste detaljert wide'!$J$1</f>
        <v>Avlagte doktorgrader</v>
      </c>
      <c r="F3739" t="str">
        <f t="shared" si="3227"/>
        <v>2024VFM0Avlagte doktorgrader</v>
      </c>
      <c r="G3739" s="3">
        <f>'Liste detaljert wide'!J499</f>
        <v>0</v>
      </c>
      <c r="H3739" t="str">
        <f>VLOOKUP(E3739,Def!$B$2:$C$15,2,FALSE)</f>
        <v>Forskningsinsentiv</v>
      </c>
      <c r="I3739" s="3">
        <f>IF(A3739='Enheter, modell og år'!$F$2-1,0,G3739-VLOOKUP(A3739-1&amp;B3739&amp;C3739&amp;E3739,$F$2:$G$7561,2,FALSE))</f>
        <v>0</v>
      </c>
      <c r="J3739" s="3">
        <f>IF(A3739='Enheter, modell og år'!$F$2-1,0,VLOOKUP(A3739-1&amp;B3739&amp;C3739&amp;E3739,$F$2:$G$7561,2,FALSE))</f>
        <v>0</v>
      </c>
    </row>
    <row r="3740" spans="1:10" x14ac:dyDescent="0.25">
      <c r="A3740">
        <f t="shared" ref="A3740:C3740" si="3252">A3200</f>
        <v>2024</v>
      </c>
      <c r="B3740" t="str">
        <f t="shared" si="3252"/>
        <v>VFM</v>
      </c>
      <c r="C3740">
        <f t="shared" si="3252"/>
        <v>0</v>
      </c>
      <c r="D3740">
        <f>IFERROR(VLOOKUP(C3740,'Enheter, modell og år'!$A$2:$B$31,2,FALSE),0)</f>
        <v>0</v>
      </c>
      <c r="E3740" t="str">
        <f>'Liste detaljert wide'!$J$1</f>
        <v>Avlagte doktorgrader</v>
      </c>
      <c r="F3740" t="str">
        <f t="shared" si="3227"/>
        <v>2024VFM0Avlagte doktorgrader</v>
      </c>
      <c r="G3740" s="3">
        <f>'Liste detaljert wide'!J500</f>
        <v>0</v>
      </c>
      <c r="H3740" t="str">
        <f>VLOOKUP(E3740,Def!$B$2:$C$15,2,FALSE)</f>
        <v>Forskningsinsentiv</v>
      </c>
      <c r="I3740" s="3">
        <f>IF(A3740='Enheter, modell og år'!$F$2-1,0,G3740-VLOOKUP(A3740-1&amp;B3740&amp;C3740&amp;E3740,$F$2:$G$7561,2,FALSE))</f>
        <v>0</v>
      </c>
      <c r="J3740" s="3">
        <f>IF(A3740='Enheter, modell og år'!$F$2-1,0,VLOOKUP(A3740-1&amp;B3740&amp;C3740&amp;E3740,$F$2:$G$7561,2,FALSE))</f>
        <v>0</v>
      </c>
    </row>
    <row r="3741" spans="1:10" x14ac:dyDescent="0.25">
      <c r="A3741">
        <f t="shared" ref="A3741:C3741" si="3253">A3201</f>
        <v>2024</v>
      </c>
      <c r="B3741" t="str">
        <f t="shared" si="3253"/>
        <v>VFM</v>
      </c>
      <c r="C3741">
        <f t="shared" si="3253"/>
        <v>0</v>
      </c>
      <c r="D3741">
        <f>IFERROR(VLOOKUP(C3741,'Enheter, modell og år'!$A$2:$B$31,2,FALSE),0)</f>
        <v>0</v>
      </c>
      <c r="E3741" t="str">
        <f>'Liste detaljert wide'!$J$1</f>
        <v>Avlagte doktorgrader</v>
      </c>
      <c r="F3741" t="str">
        <f t="shared" si="3227"/>
        <v>2024VFM0Avlagte doktorgrader</v>
      </c>
      <c r="G3741" s="3">
        <f>'Liste detaljert wide'!J501</f>
        <v>0</v>
      </c>
      <c r="H3741" t="str">
        <f>VLOOKUP(E3741,Def!$B$2:$C$15,2,FALSE)</f>
        <v>Forskningsinsentiv</v>
      </c>
      <c r="I3741" s="3">
        <f>IF(A3741='Enheter, modell og år'!$F$2-1,0,G3741-VLOOKUP(A3741-1&amp;B3741&amp;C3741&amp;E3741,$F$2:$G$7561,2,FALSE))</f>
        <v>0</v>
      </c>
      <c r="J3741" s="3">
        <f>IF(A3741='Enheter, modell og år'!$F$2-1,0,VLOOKUP(A3741-1&amp;B3741&amp;C3741&amp;E3741,$F$2:$G$7561,2,FALSE))</f>
        <v>0</v>
      </c>
    </row>
    <row r="3742" spans="1:10" x14ac:dyDescent="0.25">
      <c r="A3742">
        <f t="shared" ref="A3742:C3742" si="3254">A3202</f>
        <v>2024</v>
      </c>
      <c r="B3742" t="str">
        <f t="shared" si="3254"/>
        <v>VFM</v>
      </c>
      <c r="C3742">
        <f t="shared" si="3254"/>
        <v>0</v>
      </c>
      <c r="D3742">
        <f>IFERROR(VLOOKUP(C3742,'Enheter, modell og år'!$A$2:$B$31,2,FALSE),0)</f>
        <v>0</v>
      </c>
      <c r="E3742" t="str">
        <f>'Liste detaljert wide'!$J$1</f>
        <v>Avlagte doktorgrader</v>
      </c>
      <c r="F3742" t="str">
        <f t="shared" si="3227"/>
        <v>2024VFM0Avlagte doktorgrader</v>
      </c>
      <c r="G3742" s="3">
        <f>'Liste detaljert wide'!J502</f>
        <v>0</v>
      </c>
      <c r="H3742" t="str">
        <f>VLOOKUP(E3742,Def!$B$2:$C$15,2,FALSE)</f>
        <v>Forskningsinsentiv</v>
      </c>
      <c r="I3742" s="3">
        <f>IF(A3742='Enheter, modell og år'!$F$2-1,0,G3742-VLOOKUP(A3742-1&amp;B3742&amp;C3742&amp;E3742,$F$2:$G$7561,2,FALSE))</f>
        <v>0</v>
      </c>
      <c r="J3742" s="3">
        <f>IF(A3742='Enheter, modell og år'!$F$2-1,0,VLOOKUP(A3742-1&amp;B3742&amp;C3742&amp;E3742,$F$2:$G$7561,2,FALSE))</f>
        <v>0</v>
      </c>
    </row>
    <row r="3743" spans="1:10" x14ac:dyDescent="0.25">
      <c r="A3743">
        <f t="shared" ref="A3743:C3743" si="3255">A3203</f>
        <v>2024</v>
      </c>
      <c r="B3743" t="str">
        <f t="shared" si="3255"/>
        <v>VFM</v>
      </c>
      <c r="C3743">
        <f t="shared" si="3255"/>
        <v>0</v>
      </c>
      <c r="D3743">
        <f>IFERROR(VLOOKUP(C3743,'Enheter, modell og år'!$A$2:$B$31,2,FALSE),0)</f>
        <v>0</v>
      </c>
      <c r="E3743" t="str">
        <f>'Liste detaljert wide'!$J$1</f>
        <v>Avlagte doktorgrader</v>
      </c>
      <c r="F3743" t="str">
        <f t="shared" si="3227"/>
        <v>2024VFM0Avlagte doktorgrader</v>
      </c>
      <c r="G3743" s="3">
        <f>'Liste detaljert wide'!J503</f>
        <v>0</v>
      </c>
      <c r="H3743" t="str">
        <f>VLOOKUP(E3743,Def!$B$2:$C$15,2,FALSE)</f>
        <v>Forskningsinsentiv</v>
      </c>
      <c r="I3743" s="3">
        <f>IF(A3743='Enheter, modell og år'!$F$2-1,0,G3743-VLOOKUP(A3743-1&amp;B3743&amp;C3743&amp;E3743,$F$2:$G$7561,2,FALSE))</f>
        <v>0</v>
      </c>
      <c r="J3743" s="3">
        <f>IF(A3743='Enheter, modell og år'!$F$2-1,0,VLOOKUP(A3743-1&amp;B3743&amp;C3743&amp;E3743,$F$2:$G$7561,2,FALSE))</f>
        <v>0</v>
      </c>
    </row>
    <row r="3744" spans="1:10" x14ac:dyDescent="0.25">
      <c r="A3744">
        <f t="shared" ref="A3744:C3744" si="3256">A3204</f>
        <v>2024</v>
      </c>
      <c r="B3744" t="str">
        <f t="shared" si="3256"/>
        <v>VFM</v>
      </c>
      <c r="C3744">
        <f t="shared" si="3256"/>
        <v>0</v>
      </c>
      <c r="D3744">
        <f>IFERROR(VLOOKUP(C3744,'Enheter, modell og år'!$A$2:$B$31,2,FALSE),0)</f>
        <v>0</v>
      </c>
      <c r="E3744" t="str">
        <f>'Liste detaljert wide'!$J$1</f>
        <v>Avlagte doktorgrader</v>
      </c>
      <c r="F3744" t="str">
        <f t="shared" si="3227"/>
        <v>2024VFM0Avlagte doktorgrader</v>
      </c>
      <c r="G3744" s="3">
        <f>'Liste detaljert wide'!J504</f>
        <v>0</v>
      </c>
      <c r="H3744" t="str">
        <f>VLOOKUP(E3744,Def!$B$2:$C$15,2,FALSE)</f>
        <v>Forskningsinsentiv</v>
      </c>
      <c r="I3744" s="3">
        <f>IF(A3744='Enheter, modell og år'!$F$2-1,0,G3744-VLOOKUP(A3744-1&amp;B3744&amp;C3744&amp;E3744,$F$2:$G$7561,2,FALSE))</f>
        <v>0</v>
      </c>
      <c r="J3744" s="3">
        <f>IF(A3744='Enheter, modell og år'!$F$2-1,0,VLOOKUP(A3744-1&amp;B3744&amp;C3744&amp;E3744,$F$2:$G$7561,2,FALSE))</f>
        <v>0</v>
      </c>
    </row>
    <row r="3745" spans="1:10" x14ac:dyDescent="0.25">
      <c r="A3745">
        <f t="shared" ref="A3745:C3745" si="3257">A3205</f>
        <v>2024</v>
      </c>
      <c r="B3745" t="str">
        <f t="shared" si="3257"/>
        <v>VFM</v>
      </c>
      <c r="C3745">
        <f t="shared" si="3257"/>
        <v>0</v>
      </c>
      <c r="D3745">
        <f>IFERROR(VLOOKUP(C3745,'Enheter, modell og år'!$A$2:$B$31,2,FALSE),0)</f>
        <v>0</v>
      </c>
      <c r="E3745" t="str">
        <f>'Liste detaljert wide'!$J$1</f>
        <v>Avlagte doktorgrader</v>
      </c>
      <c r="F3745" t="str">
        <f t="shared" si="3227"/>
        <v>2024VFM0Avlagte doktorgrader</v>
      </c>
      <c r="G3745" s="3">
        <f>'Liste detaljert wide'!J505</f>
        <v>0</v>
      </c>
      <c r="H3745" t="str">
        <f>VLOOKUP(E3745,Def!$B$2:$C$15,2,FALSE)</f>
        <v>Forskningsinsentiv</v>
      </c>
      <c r="I3745" s="3">
        <f>IF(A3745='Enheter, modell og år'!$F$2-1,0,G3745-VLOOKUP(A3745-1&amp;B3745&amp;C3745&amp;E3745,$F$2:$G$7561,2,FALSE))</f>
        <v>0</v>
      </c>
      <c r="J3745" s="3">
        <f>IF(A3745='Enheter, modell og år'!$F$2-1,0,VLOOKUP(A3745-1&amp;B3745&amp;C3745&amp;E3745,$F$2:$G$7561,2,FALSE))</f>
        <v>0</v>
      </c>
    </row>
    <row r="3746" spans="1:10" x14ac:dyDescent="0.25">
      <c r="A3746">
        <f t="shared" ref="A3746:C3746" si="3258">A3206</f>
        <v>2024</v>
      </c>
      <c r="B3746" t="str">
        <f t="shared" si="3258"/>
        <v>VFM</v>
      </c>
      <c r="C3746">
        <f t="shared" si="3258"/>
        <v>0</v>
      </c>
      <c r="D3746">
        <f>IFERROR(VLOOKUP(C3746,'Enheter, modell og år'!$A$2:$B$31,2,FALSE),0)</f>
        <v>0</v>
      </c>
      <c r="E3746" t="str">
        <f>'Liste detaljert wide'!$J$1</f>
        <v>Avlagte doktorgrader</v>
      </c>
      <c r="F3746" t="str">
        <f t="shared" si="3227"/>
        <v>2024VFM0Avlagte doktorgrader</v>
      </c>
      <c r="G3746" s="3">
        <f>'Liste detaljert wide'!J506</f>
        <v>0</v>
      </c>
      <c r="H3746" t="str">
        <f>VLOOKUP(E3746,Def!$B$2:$C$15,2,FALSE)</f>
        <v>Forskningsinsentiv</v>
      </c>
      <c r="I3746" s="3">
        <f>IF(A3746='Enheter, modell og år'!$F$2-1,0,G3746-VLOOKUP(A3746-1&amp;B3746&amp;C3746&amp;E3746,$F$2:$G$7561,2,FALSE))</f>
        <v>0</v>
      </c>
      <c r="J3746" s="3">
        <f>IF(A3746='Enheter, modell og år'!$F$2-1,0,VLOOKUP(A3746-1&amp;B3746&amp;C3746&amp;E3746,$F$2:$G$7561,2,FALSE))</f>
        <v>0</v>
      </c>
    </row>
    <row r="3747" spans="1:10" x14ac:dyDescent="0.25">
      <c r="A3747">
        <f t="shared" ref="A3747:C3747" si="3259">A3207</f>
        <v>2024</v>
      </c>
      <c r="B3747" t="str">
        <f t="shared" si="3259"/>
        <v>VFM</v>
      </c>
      <c r="C3747">
        <f t="shared" si="3259"/>
        <v>0</v>
      </c>
      <c r="D3747">
        <f>IFERROR(VLOOKUP(C3747,'Enheter, modell og år'!$A$2:$B$31,2,FALSE),0)</f>
        <v>0</v>
      </c>
      <c r="E3747" t="str">
        <f>'Liste detaljert wide'!$J$1</f>
        <v>Avlagte doktorgrader</v>
      </c>
      <c r="F3747" t="str">
        <f t="shared" si="3227"/>
        <v>2024VFM0Avlagte doktorgrader</v>
      </c>
      <c r="G3747" s="3">
        <f>'Liste detaljert wide'!J507</f>
        <v>0</v>
      </c>
      <c r="H3747" t="str">
        <f>VLOOKUP(E3747,Def!$B$2:$C$15,2,FALSE)</f>
        <v>Forskningsinsentiv</v>
      </c>
      <c r="I3747" s="3">
        <f>IF(A3747='Enheter, modell og år'!$F$2-1,0,G3747-VLOOKUP(A3747-1&amp;B3747&amp;C3747&amp;E3747,$F$2:$G$7561,2,FALSE))</f>
        <v>0</v>
      </c>
      <c r="J3747" s="3">
        <f>IF(A3747='Enheter, modell og år'!$F$2-1,0,VLOOKUP(A3747-1&amp;B3747&amp;C3747&amp;E3747,$F$2:$G$7561,2,FALSE))</f>
        <v>0</v>
      </c>
    </row>
    <row r="3748" spans="1:10" x14ac:dyDescent="0.25">
      <c r="A3748">
        <f t="shared" ref="A3748:C3748" si="3260">A3208</f>
        <v>2024</v>
      </c>
      <c r="B3748" t="str">
        <f t="shared" si="3260"/>
        <v>VFM</v>
      </c>
      <c r="C3748">
        <f t="shared" si="3260"/>
        <v>0</v>
      </c>
      <c r="D3748">
        <f>IFERROR(VLOOKUP(C3748,'Enheter, modell og år'!$A$2:$B$31,2,FALSE),0)</f>
        <v>0</v>
      </c>
      <c r="E3748" t="str">
        <f>'Liste detaljert wide'!$J$1</f>
        <v>Avlagte doktorgrader</v>
      </c>
      <c r="F3748" t="str">
        <f t="shared" si="3227"/>
        <v>2024VFM0Avlagte doktorgrader</v>
      </c>
      <c r="G3748" s="3">
        <f>'Liste detaljert wide'!J508</f>
        <v>0</v>
      </c>
      <c r="H3748" t="str">
        <f>VLOOKUP(E3748,Def!$B$2:$C$15,2,FALSE)</f>
        <v>Forskningsinsentiv</v>
      </c>
      <c r="I3748" s="3">
        <f>IF(A3748='Enheter, modell og år'!$F$2-1,0,G3748-VLOOKUP(A3748-1&amp;B3748&amp;C3748&amp;E3748,$F$2:$G$7561,2,FALSE))</f>
        <v>0</v>
      </c>
      <c r="J3748" s="3">
        <f>IF(A3748='Enheter, modell og år'!$F$2-1,0,VLOOKUP(A3748-1&amp;B3748&amp;C3748&amp;E3748,$F$2:$G$7561,2,FALSE))</f>
        <v>0</v>
      </c>
    </row>
    <row r="3749" spans="1:10" x14ac:dyDescent="0.25">
      <c r="A3749">
        <f t="shared" ref="A3749:C3749" si="3261">A3209</f>
        <v>2024</v>
      </c>
      <c r="B3749" t="str">
        <f t="shared" si="3261"/>
        <v>VFM</v>
      </c>
      <c r="C3749">
        <f t="shared" si="3261"/>
        <v>0</v>
      </c>
      <c r="D3749">
        <f>IFERROR(VLOOKUP(C3749,'Enheter, modell og år'!$A$2:$B$31,2,FALSE),0)</f>
        <v>0</v>
      </c>
      <c r="E3749" t="str">
        <f>'Liste detaljert wide'!$J$1</f>
        <v>Avlagte doktorgrader</v>
      </c>
      <c r="F3749" t="str">
        <f t="shared" si="3227"/>
        <v>2024VFM0Avlagte doktorgrader</v>
      </c>
      <c r="G3749" s="3">
        <f>'Liste detaljert wide'!J509</f>
        <v>0</v>
      </c>
      <c r="H3749" t="str">
        <f>VLOOKUP(E3749,Def!$B$2:$C$15,2,FALSE)</f>
        <v>Forskningsinsentiv</v>
      </c>
      <c r="I3749" s="3">
        <f>IF(A3749='Enheter, modell og år'!$F$2-1,0,G3749-VLOOKUP(A3749-1&amp;B3749&amp;C3749&amp;E3749,$F$2:$G$7561,2,FALSE))</f>
        <v>0</v>
      </c>
      <c r="J3749" s="3">
        <f>IF(A3749='Enheter, modell og år'!$F$2-1,0,VLOOKUP(A3749-1&amp;B3749&amp;C3749&amp;E3749,$F$2:$G$7561,2,FALSE))</f>
        <v>0</v>
      </c>
    </row>
    <row r="3750" spans="1:10" x14ac:dyDescent="0.25">
      <c r="A3750">
        <f t="shared" ref="A3750:C3750" si="3262">A3210</f>
        <v>2024</v>
      </c>
      <c r="B3750" t="str">
        <f t="shared" si="3262"/>
        <v>VFM</v>
      </c>
      <c r="C3750">
        <f t="shared" si="3262"/>
        <v>0</v>
      </c>
      <c r="D3750">
        <f>IFERROR(VLOOKUP(C3750,'Enheter, modell og år'!$A$2:$B$31,2,FALSE),0)</f>
        <v>0</v>
      </c>
      <c r="E3750" t="str">
        <f>'Liste detaljert wide'!$J$1</f>
        <v>Avlagte doktorgrader</v>
      </c>
      <c r="F3750" t="str">
        <f t="shared" si="3227"/>
        <v>2024VFM0Avlagte doktorgrader</v>
      </c>
      <c r="G3750" s="3">
        <f>'Liste detaljert wide'!J510</f>
        <v>0</v>
      </c>
      <c r="H3750" t="str">
        <f>VLOOKUP(E3750,Def!$B$2:$C$15,2,FALSE)</f>
        <v>Forskningsinsentiv</v>
      </c>
      <c r="I3750" s="3">
        <f>IF(A3750='Enheter, modell og år'!$F$2-1,0,G3750-VLOOKUP(A3750-1&amp;B3750&amp;C3750&amp;E3750,$F$2:$G$7561,2,FALSE))</f>
        <v>0</v>
      </c>
      <c r="J3750" s="3">
        <f>IF(A3750='Enheter, modell og år'!$F$2-1,0,VLOOKUP(A3750-1&amp;B3750&amp;C3750&amp;E3750,$F$2:$G$7561,2,FALSE))</f>
        <v>0</v>
      </c>
    </row>
    <row r="3751" spans="1:10" x14ac:dyDescent="0.25">
      <c r="A3751">
        <f t="shared" ref="A3751:C3751" si="3263">A3211</f>
        <v>2024</v>
      </c>
      <c r="B3751" t="str">
        <f t="shared" si="3263"/>
        <v>VFM</v>
      </c>
      <c r="C3751">
        <f t="shared" si="3263"/>
        <v>0</v>
      </c>
      <c r="D3751">
        <f>IFERROR(VLOOKUP(C3751,'Enheter, modell og år'!$A$2:$B$31,2,FALSE),0)</f>
        <v>0</v>
      </c>
      <c r="E3751" t="str">
        <f>'Liste detaljert wide'!$J$1</f>
        <v>Avlagte doktorgrader</v>
      </c>
      <c r="F3751" t="str">
        <f t="shared" si="3227"/>
        <v>2024VFM0Avlagte doktorgrader</v>
      </c>
      <c r="G3751" s="3">
        <f>'Liste detaljert wide'!J511</f>
        <v>0</v>
      </c>
      <c r="H3751" t="str">
        <f>VLOOKUP(E3751,Def!$B$2:$C$15,2,FALSE)</f>
        <v>Forskningsinsentiv</v>
      </c>
      <c r="I3751" s="3">
        <f>IF(A3751='Enheter, modell og år'!$F$2-1,0,G3751-VLOOKUP(A3751-1&amp;B3751&amp;C3751&amp;E3751,$F$2:$G$7561,2,FALSE))</f>
        <v>0</v>
      </c>
      <c r="J3751" s="3">
        <f>IF(A3751='Enheter, modell og år'!$F$2-1,0,VLOOKUP(A3751-1&amp;B3751&amp;C3751&amp;E3751,$F$2:$G$7561,2,FALSE))</f>
        <v>0</v>
      </c>
    </row>
    <row r="3752" spans="1:10" x14ac:dyDescent="0.25">
      <c r="A3752">
        <f t="shared" ref="A3752:C3752" si="3264">A3212</f>
        <v>2025</v>
      </c>
      <c r="B3752" t="str">
        <f t="shared" si="3264"/>
        <v>VFM</v>
      </c>
      <c r="C3752">
        <f t="shared" si="3264"/>
        <v>0</v>
      </c>
      <c r="D3752">
        <f>IFERROR(VLOOKUP(C3752,'Enheter, modell og år'!$A$2:$B$31,2,FALSE),0)</f>
        <v>0</v>
      </c>
      <c r="E3752" t="str">
        <f>'Liste detaljert wide'!$J$1</f>
        <v>Avlagte doktorgrader</v>
      </c>
      <c r="F3752" t="str">
        <f t="shared" si="3227"/>
        <v>2025VFM0Avlagte doktorgrader</v>
      </c>
      <c r="G3752" s="3">
        <f>'Liste detaljert wide'!J512</f>
        <v>0</v>
      </c>
      <c r="H3752" t="str">
        <f>VLOOKUP(E3752,Def!$B$2:$C$15,2,FALSE)</f>
        <v>Forskningsinsentiv</v>
      </c>
      <c r="I3752" s="3">
        <f>IF(A3752='Enheter, modell og år'!$F$2-1,0,G3752-VLOOKUP(A3752-1&amp;B3752&amp;C3752&amp;E3752,$F$2:$G$7561,2,FALSE))</f>
        <v>0</v>
      </c>
      <c r="J3752" s="3">
        <f>IF(A3752='Enheter, modell og år'!$F$2-1,0,VLOOKUP(A3752-1&amp;B3752&amp;C3752&amp;E3752,$F$2:$G$7561,2,FALSE))</f>
        <v>0</v>
      </c>
    </row>
    <row r="3753" spans="1:10" x14ac:dyDescent="0.25">
      <c r="A3753">
        <f t="shared" ref="A3753:C3753" si="3265">A3213</f>
        <v>2025</v>
      </c>
      <c r="B3753" t="str">
        <f t="shared" si="3265"/>
        <v>VFM</v>
      </c>
      <c r="C3753">
        <f t="shared" si="3265"/>
        <v>0</v>
      </c>
      <c r="D3753">
        <f>IFERROR(VLOOKUP(C3753,'Enheter, modell og år'!$A$2:$B$31,2,FALSE),0)</f>
        <v>0</v>
      </c>
      <c r="E3753" t="str">
        <f>'Liste detaljert wide'!$J$1</f>
        <v>Avlagte doktorgrader</v>
      </c>
      <c r="F3753" t="str">
        <f t="shared" si="3227"/>
        <v>2025VFM0Avlagte doktorgrader</v>
      </c>
      <c r="G3753" s="3">
        <f>'Liste detaljert wide'!J513</f>
        <v>0</v>
      </c>
      <c r="H3753" t="str">
        <f>VLOOKUP(E3753,Def!$B$2:$C$15,2,FALSE)</f>
        <v>Forskningsinsentiv</v>
      </c>
      <c r="I3753" s="3">
        <f>IF(A3753='Enheter, modell og år'!$F$2-1,0,G3753-VLOOKUP(A3753-1&amp;B3753&amp;C3753&amp;E3753,$F$2:$G$7561,2,FALSE))</f>
        <v>0</v>
      </c>
      <c r="J3753" s="3">
        <f>IF(A3753='Enheter, modell og år'!$F$2-1,0,VLOOKUP(A3753-1&amp;B3753&amp;C3753&amp;E3753,$F$2:$G$7561,2,FALSE))</f>
        <v>0</v>
      </c>
    </row>
    <row r="3754" spans="1:10" x14ac:dyDescent="0.25">
      <c r="A3754">
        <f t="shared" ref="A3754:C3754" si="3266">A3214</f>
        <v>2025</v>
      </c>
      <c r="B3754" t="str">
        <f t="shared" si="3266"/>
        <v>VFM</v>
      </c>
      <c r="C3754">
        <f t="shared" si="3266"/>
        <v>0</v>
      </c>
      <c r="D3754">
        <f>IFERROR(VLOOKUP(C3754,'Enheter, modell og år'!$A$2:$B$31,2,FALSE),0)</f>
        <v>0</v>
      </c>
      <c r="E3754" t="str">
        <f>'Liste detaljert wide'!$J$1</f>
        <v>Avlagte doktorgrader</v>
      </c>
      <c r="F3754" t="str">
        <f t="shared" si="3227"/>
        <v>2025VFM0Avlagte doktorgrader</v>
      </c>
      <c r="G3754" s="3">
        <f>'Liste detaljert wide'!J514</f>
        <v>0</v>
      </c>
      <c r="H3754" t="str">
        <f>VLOOKUP(E3754,Def!$B$2:$C$15,2,FALSE)</f>
        <v>Forskningsinsentiv</v>
      </c>
      <c r="I3754" s="3">
        <f>IF(A3754='Enheter, modell og år'!$F$2-1,0,G3754-VLOOKUP(A3754-1&amp;B3754&amp;C3754&amp;E3754,$F$2:$G$7561,2,FALSE))</f>
        <v>0</v>
      </c>
      <c r="J3754" s="3">
        <f>IF(A3754='Enheter, modell og år'!$F$2-1,0,VLOOKUP(A3754-1&amp;B3754&amp;C3754&amp;E3754,$F$2:$G$7561,2,FALSE))</f>
        <v>0</v>
      </c>
    </row>
    <row r="3755" spans="1:10" x14ac:dyDescent="0.25">
      <c r="A3755">
        <f t="shared" ref="A3755:C3755" si="3267">A3215</f>
        <v>2025</v>
      </c>
      <c r="B3755" t="str">
        <f t="shared" si="3267"/>
        <v>VFM</v>
      </c>
      <c r="C3755">
        <f t="shared" si="3267"/>
        <v>0</v>
      </c>
      <c r="D3755">
        <f>IFERROR(VLOOKUP(C3755,'Enheter, modell og år'!$A$2:$B$31,2,FALSE),0)</f>
        <v>0</v>
      </c>
      <c r="E3755" t="str">
        <f>'Liste detaljert wide'!$J$1</f>
        <v>Avlagte doktorgrader</v>
      </c>
      <c r="F3755" t="str">
        <f t="shared" si="3227"/>
        <v>2025VFM0Avlagte doktorgrader</v>
      </c>
      <c r="G3755" s="3">
        <f>'Liste detaljert wide'!J515</f>
        <v>0</v>
      </c>
      <c r="H3755" t="str">
        <f>VLOOKUP(E3755,Def!$B$2:$C$15,2,FALSE)</f>
        <v>Forskningsinsentiv</v>
      </c>
      <c r="I3755" s="3">
        <f>IF(A3755='Enheter, modell og år'!$F$2-1,0,G3755-VLOOKUP(A3755-1&amp;B3755&amp;C3755&amp;E3755,$F$2:$G$7561,2,FALSE))</f>
        <v>0</v>
      </c>
      <c r="J3755" s="3">
        <f>IF(A3755='Enheter, modell og år'!$F$2-1,0,VLOOKUP(A3755-1&amp;B3755&amp;C3755&amp;E3755,$F$2:$G$7561,2,FALSE))</f>
        <v>0</v>
      </c>
    </row>
    <row r="3756" spans="1:10" x14ac:dyDescent="0.25">
      <c r="A3756">
        <f t="shared" ref="A3756:C3756" si="3268">A3216</f>
        <v>2025</v>
      </c>
      <c r="B3756" t="str">
        <f t="shared" si="3268"/>
        <v>VFM</v>
      </c>
      <c r="C3756">
        <f t="shared" si="3268"/>
        <v>0</v>
      </c>
      <c r="D3756">
        <f>IFERROR(VLOOKUP(C3756,'Enheter, modell og år'!$A$2:$B$31,2,FALSE),0)</f>
        <v>0</v>
      </c>
      <c r="E3756" t="str">
        <f>'Liste detaljert wide'!$J$1</f>
        <v>Avlagte doktorgrader</v>
      </c>
      <c r="F3756" t="str">
        <f t="shared" si="3227"/>
        <v>2025VFM0Avlagte doktorgrader</v>
      </c>
      <c r="G3756" s="3">
        <f>'Liste detaljert wide'!J516</f>
        <v>0</v>
      </c>
      <c r="H3756" t="str">
        <f>VLOOKUP(E3756,Def!$B$2:$C$15,2,FALSE)</f>
        <v>Forskningsinsentiv</v>
      </c>
      <c r="I3756" s="3">
        <f>IF(A3756='Enheter, modell og år'!$F$2-1,0,G3756-VLOOKUP(A3756-1&amp;B3756&amp;C3756&amp;E3756,$F$2:$G$7561,2,FALSE))</f>
        <v>0</v>
      </c>
      <c r="J3756" s="3">
        <f>IF(A3756='Enheter, modell og år'!$F$2-1,0,VLOOKUP(A3756-1&amp;B3756&amp;C3756&amp;E3756,$F$2:$G$7561,2,FALSE))</f>
        <v>0</v>
      </c>
    </row>
    <row r="3757" spans="1:10" x14ac:dyDescent="0.25">
      <c r="A3757">
        <f t="shared" ref="A3757:C3757" si="3269">A3217</f>
        <v>2025</v>
      </c>
      <c r="B3757" t="str">
        <f t="shared" si="3269"/>
        <v>VFM</v>
      </c>
      <c r="C3757">
        <f t="shared" si="3269"/>
        <v>0</v>
      </c>
      <c r="D3757">
        <f>IFERROR(VLOOKUP(C3757,'Enheter, modell og år'!$A$2:$B$31,2,FALSE),0)</f>
        <v>0</v>
      </c>
      <c r="E3757" t="str">
        <f>'Liste detaljert wide'!$J$1</f>
        <v>Avlagte doktorgrader</v>
      </c>
      <c r="F3757" t="str">
        <f t="shared" si="3227"/>
        <v>2025VFM0Avlagte doktorgrader</v>
      </c>
      <c r="G3757" s="3">
        <f>'Liste detaljert wide'!J517</f>
        <v>0</v>
      </c>
      <c r="H3757" t="str">
        <f>VLOOKUP(E3757,Def!$B$2:$C$15,2,FALSE)</f>
        <v>Forskningsinsentiv</v>
      </c>
      <c r="I3757" s="3">
        <f>IF(A3757='Enheter, modell og år'!$F$2-1,0,G3757-VLOOKUP(A3757-1&amp;B3757&amp;C3757&amp;E3757,$F$2:$G$7561,2,FALSE))</f>
        <v>0</v>
      </c>
      <c r="J3757" s="3">
        <f>IF(A3757='Enheter, modell og år'!$F$2-1,0,VLOOKUP(A3757-1&amp;B3757&amp;C3757&amp;E3757,$F$2:$G$7561,2,FALSE))</f>
        <v>0</v>
      </c>
    </row>
    <row r="3758" spans="1:10" x14ac:dyDescent="0.25">
      <c r="A3758">
        <f t="shared" ref="A3758:C3758" si="3270">A3218</f>
        <v>2025</v>
      </c>
      <c r="B3758" t="str">
        <f t="shared" si="3270"/>
        <v>VFM</v>
      </c>
      <c r="C3758">
        <f t="shared" si="3270"/>
        <v>0</v>
      </c>
      <c r="D3758">
        <f>IFERROR(VLOOKUP(C3758,'Enheter, modell og år'!$A$2:$B$31,2,FALSE),0)</f>
        <v>0</v>
      </c>
      <c r="E3758" t="str">
        <f>'Liste detaljert wide'!$J$1</f>
        <v>Avlagte doktorgrader</v>
      </c>
      <c r="F3758" t="str">
        <f t="shared" si="3227"/>
        <v>2025VFM0Avlagte doktorgrader</v>
      </c>
      <c r="G3758" s="3">
        <f>'Liste detaljert wide'!J518</f>
        <v>0</v>
      </c>
      <c r="H3758" t="str">
        <f>VLOOKUP(E3758,Def!$B$2:$C$15,2,FALSE)</f>
        <v>Forskningsinsentiv</v>
      </c>
      <c r="I3758" s="3">
        <f>IF(A3758='Enheter, modell og år'!$F$2-1,0,G3758-VLOOKUP(A3758-1&amp;B3758&amp;C3758&amp;E3758,$F$2:$G$7561,2,FALSE))</f>
        <v>0</v>
      </c>
      <c r="J3758" s="3">
        <f>IF(A3758='Enheter, modell og år'!$F$2-1,0,VLOOKUP(A3758-1&amp;B3758&amp;C3758&amp;E3758,$F$2:$G$7561,2,FALSE))</f>
        <v>0</v>
      </c>
    </row>
    <row r="3759" spans="1:10" x14ac:dyDescent="0.25">
      <c r="A3759">
        <f t="shared" ref="A3759:C3759" si="3271">A3219</f>
        <v>2025</v>
      </c>
      <c r="B3759" t="str">
        <f t="shared" si="3271"/>
        <v>VFM</v>
      </c>
      <c r="C3759">
        <f t="shared" si="3271"/>
        <v>0</v>
      </c>
      <c r="D3759">
        <f>IFERROR(VLOOKUP(C3759,'Enheter, modell og år'!$A$2:$B$31,2,FALSE),0)</f>
        <v>0</v>
      </c>
      <c r="E3759" t="str">
        <f>'Liste detaljert wide'!$J$1</f>
        <v>Avlagte doktorgrader</v>
      </c>
      <c r="F3759" t="str">
        <f t="shared" si="3227"/>
        <v>2025VFM0Avlagte doktorgrader</v>
      </c>
      <c r="G3759" s="3">
        <f>'Liste detaljert wide'!J519</f>
        <v>0</v>
      </c>
      <c r="H3759" t="str">
        <f>VLOOKUP(E3759,Def!$B$2:$C$15,2,FALSE)</f>
        <v>Forskningsinsentiv</v>
      </c>
      <c r="I3759" s="3">
        <f>IF(A3759='Enheter, modell og år'!$F$2-1,0,G3759-VLOOKUP(A3759-1&amp;B3759&amp;C3759&amp;E3759,$F$2:$G$7561,2,FALSE))</f>
        <v>0</v>
      </c>
      <c r="J3759" s="3">
        <f>IF(A3759='Enheter, modell og år'!$F$2-1,0,VLOOKUP(A3759-1&amp;B3759&amp;C3759&amp;E3759,$F$2:$G$7561,2,FALSE))</f>
        <v>0</v>
      </c>
    </row>
    <row r="3760" spans="1:10" x14ac:dyDescent="0.25">
      <c r="A3760">
        <f t="shared" ref="A3760:C3760" si="3272">A3220</f>
        <v>2025</v>
      </c>
      <c r="B3760" t="str">
        <f t="shared" si="3272"/>
        <v>VFM</v>
      </c>
      <c r="C3760">
        <f t="shared" si="3272"/>
        <v>0</v>
      </c>
      <c r="D3760">
        <f>IFERROR(VLOOKUP(C3760,'Enheter, modell og år'!$A$2:$B$31,2,FALSE),0)</f>
        <v>0</v>
      </c>
      <c r="E3760" t="str">
        <f>'Liste detaljert wide'!$J$1</f>
        <v>Avlagte doktorgrader</v>
      </c>
      <c r="F3760" t="str">
        <f t="shared" si="3227"/>
        <v>2025VFM0Avlagte doktorgrader</v>
      </c>
      <c r="G3760" s="3">
        <f>'Liste detaljert wide'!J520</f>
        <v>0</v>
      </c>
      <c r="H3760" t="str">
        <f>VLOOKUP(E3760,Def!$B$2:$C$15,2,FALSE)</f>
        <v>Forskningsinsentiv</v>
      </c>
      <c r="I3760" s="3">
        <f>IF(A3760='Enheter, modell og år'!$F$2-1,0,G3760-VLOOKUP(A3760-1&amp;B3760&amp;C3760&amp;E3760,$F$2:$G$7561,2,FALSE))</f>
        <v>0</v>
      </c>
      <c r="J3760" s="3">
        <f>IF(A3760='Enheter, modell og år'!$F$2-1,0,VLOOKUP(A3760-1&amp;B3760&amp;C3760&amp;E3760,$F$2:$G$7561,2,FALSE))</f>
        <v>0</v>
      </c>
    </row>
    <row r="3761" spans="1:10" x14ac:dyDescent="0.25">
      <c r="A3761">
        <f t="shared" ref="A3761:C3761" si="3273">A3221</f>
        <v>2025</v>
      </c>
      <c r="B3761" t="str">
        <f t="shared" si="3273"/>
        <v>VFM</v>
      </c>
      <c r="C3761">
        <f t="shared" si="3273"/>
        <v>0</v>
      </c>
      <c r="D3761">
        <f>IFERROR(VLOOKUP(C3761,'Enheter, modell og år'!$A$2:$B$31,2,FALSE),0)</f>
        <v>0</v>
      </c>
      <c r="E3761" t="str">
        <f>'Liste detaljert wide'!$J$1</f>
        <v>Avlagte doktorgrader</v>
      </c>
      <c r="F3761" t="str">
        <f t="shared" si="3227"/>
        <v>2025VFM0Avlagte doktorgrader</v>
      </c>
      <c r="G3761" s="3">
        <f>'Liste detaljert wide'!J521</f>
        <v>0</v>
      </c>
      <c r="H3761" t="str">
        <f>VLOOKUP(E3761,Def!$B$2:$C$15,2,FALSE)</f>
        <v>Forskningsinsentiv</v>
      </c>
      <c r="I3761" s="3">
        <f>IF(A3761='Enheter, modell og år'!$F$2-1,0,G3761-VLOOKUP(A3761-1&amp;B3761&amp;C3761&amp;E3761,$F$2:$G$7561,2,FALSE))</f>
        <v>0</v>
      </c>
      <c r="J3761" s="3">
        <f>IF(A3761='Enheter, modell og år'!$F$2-1,0,VLOOKUP(A3761-1&amp;B3761&amp;C3761&amp;E3761,$F$2:$G$7561,2,FALSE))</f>
        <v>0</v>
      </c>
    </row>
    <row r="3762" spans="1:10" x14ac:dyDescent="0.25">
      <c r="A3762">
        <f t="shared" ref="A3762:C3762" si="3274">A3222</f>
        <v>2025</v>
      </c>
      <c r="B3762" t="str">
        <f t="shared" si="3274"/>
        <v>VFM</v>
      </c>
      <c r="C3762">
        <f t="shared" si="3274"/>
        <v>0</v>
      </c>
      <c r="D3762">
        <f>IFERROR(VLOOKUP(C3762,'Enheter, modell og år'!$A$2:$B$31,2,FALSE),0)</f>
        <v>0</v>
      </c>
      <c r="E3762" t="str">
        <f>'Liste detaljert wide'!$J$1</f>
        <v>Avlagte doktorgrader</v>
      </c>
      <c r="F3762" t="str">
        <f t="shared" si="3227"/>
        <v>2025VFM0Avlagte doktorgrader</v>
      </c>
      <c r="G3762" s="3">
        <f>'Liste detaljert wide'!J522</f>
        <v>0</v>
      </c>
      <c r="H3762" t="str">
        <f>VLOOKUP(E3762,Def!$B$2:$C$15,2,FALSE)</f>
        <v>Forskningsinsentiv</v>
      </c>
      <c r="I3762" s="3">
        <f>IF(A3762='Enheter, modell og år'!$F$2-1,0,G3762-VLOOKUP(A3762-1&amp;B3762&amp;C3762&amp;E3762,$F$2:$G$7561,2,FALSE))</f>
        <v>0</v>
      </c>
      <c r="J3762" s="3">
        <f>IF(A3762='Enheter, modell og år'!$F$2-1,0,VLOOKUP(A3762-1&amp;B3762&amp;C3762&amp;E3762,$F$2:$G$7561,2,FALSE))</f>
        <v>0</v>
      </c>
    </row>
    <row r="3763" spans="1:10" x14ac:dyDescent="0.25">
      <c r="A3763">
        <f t="shared" ref="A3763:C3763" si="3275">A3223</f>
        <v>2025</v>
      </c>
      <c r="B3763" t="str">
        <f t="shared" si="3275"/>
        <v>VFM</v>
      </c>
      <c r="C3763">
        <f t="shared" si="3275"/>
        <v>0</v>
      </c>
      <c r="D3763">
        <f>IFERROR(VLOOKUP(C3763,'Enheter, modell og år'!$A$2:$B$31,2,FALSE),0)</f>
        <v>0</v>
      </c>
      <c r="E3763" t="str">
        <f>'Liste detaljert wide'!$J$1</f>
        <v>Avlagte doktorgrader</v>
      </c>
      <c r="F3763" t="str">
        <f t="shared" si="3227"/>
        <v>2025VFM0Avlagte doktorgrader</v>
      </c>
      <c r="G3763" s="3">
        <f>'Liste detaljert wide'!J523</f>
        <v>0</v>
      </c>
      <c r="H3763" t="str">
        <f>VLOOKUP(E3763,Def!$B$2:$C$15,2,FALSE)</f>
        <v>Forskningsinsentiv</v>
      </c>
      <c r="I3763" s="3">
        <f>IF(A3763='Enheter, modell og år'!$F$2-1,0,G3763-VLOOKUP(A3763-1&amp;B3763&amp;C3763&amp;E3763,$F$2:$G$7561,2,FALSE))</f>
        <v>0</v>
      </c>
      <c r="J3763" s="3">
        <f>IF(A3763='Enheter, modell og år'!$F$2-1,0,VLOOKUP(A3763-1&amp;B3763&amp;C3763&amp;E3763,$F$2:$G$7561,2,FALSE))</f>
        <v>0</v>
      </c>
    </row>
    <row r="3764" spans="1:10" x14ac:dyDescent="0.25">
      <c r="A3764">
        <f t="shared" ref="A3764:C3764" si="3276">A3224</f>
        <v>2025</v>
      </c>
      <c r="B3764" t="str">
        <f t="shared" si="3276"/>
        <v>VFM</v>
      </c>
      <c r="C3764">
        <f t="shared" si="3276"/>
        <v>0</v>
      </c>
      <c r="D3764">
        <f>IFERROR(VLOOKUP(C3764,'Enheter, modell og år'!$A$2:$B$31,2,FALSE),0)</f>
        <v>0</v>
      </c>
      <c r="E3764" t="str">
        <f>'Liste detaljert wide'!$J$1</f>
        <v>Avlagte doktorgrader</v>
      </c>
      <c r="F3764" t="str">
        <f t="shared" si="3227"/>
        <v>2025VFM0Avlagte doktorgrader</v>
      </c>
      <c r="G3764" s="3">
        <f>'Liste detaljert wide'!J524</f>
        <v>0</v>
      </c>
      <c r="H3764" t="str">
        <f>VLOOKUP(E3764,Def!$B$2:$C$15,2,FALSE)</f>
        <v>Forskningsinsentiv</v>
      </c>
      <c r="I3764" s="3">
        <f>IF(A3764='Enheter, modell og år'!$F$2-1,0,G3764-VLOOKUP(A3764-1&amp;B3764&amp;C3764&amp;E3764,$F$2:$G$7561,2,FALSE))</f>
        <v>0</v>
      </c>
      <c r="J3764" s="3">
        <f>IF(A3764='Enheter, modell og år'!$F$2-1,0,VLOOKUP(A3764-1&amp;B3764&amp;C3764&amp;E3764,$F$2:$G$7561,2,FALSE))</f>
        <v>0</v>
      </c>
    </row>
    <row r="3765" spans="1:10" x14ac:dyDescent="0.25">
      <c r="A3765">
        <f t="shared" ref="A3765:C3765" si="3277">A3225</f>
        <v>2025</v>
      </c>
      <c r="B3765" t="str">
        <f t="shared" si="3277"/>
        <v>VFM</v>
      </c>
      <c r="C3765">
        <f t="shared" si="3277"/>
        <v>0</v>
      </c>
      <c r="D3765">
        <f>IFERROR(VLOOKUP(C3765,'Enheter, modell og år'!$A$2:$B$31,2,FALSE),0)</f>
        <v>0</v>
      </c>
      <c r="E3765" t="str">
        <f>'Liste detaljert wide'!$J$1</f>
        <v>Avlagte doktorgrader</v>
      </c>
      <c r="F3765" t="str">
        <f t="shared" si="3227"/>
        <v>2025VFM0Avlagte doktorgrader</v>
      </c>
      <c r="G3765" s="3">
        <f>'Liste detaljert wide'!J525</f>
        <v>0</v>
      </c>
      <c r="H3765" t="str">
        <f>VLOOKUP(E3765,Def!$B$2:$C$15,2,FALSE)</f>
        <v>Forskningsinsentiv</v>
      </c>
      <c r="I3765" s="3">
        <f>IF(A3765='Enheter, modell og år'!$F$2-1,0,G3765-VLOOKUP(A3765-1&amp;B3765&amp;C3765&amp;E3765,$F$2:$G$7561,2,FALSE))</f>
        <v>0</v>
      </c>
      <c r="J3765" s="3">
        <f>IF(A3765='Enheter, modell og år'!$F$2-1,0,VLOOKUP(A3765-1&amp;B3765&amp;C3765&amp;E3765,$F$2:$G$7561,2,FALSE))</f>
        <v>0</v>
      </c>
    </row>
    <row r="3766" spans="1:10" x14ac:dyDescent="0.25">
      <c r="A3766">
        <f t="shared" ref="A3766:C3766" si="3278">A3226</f>
        <v>2025</v>
      </c>
      <c r="B3766" t="str">
        <f t="shared" si="3278"/>
        <v>VFM</v>
      </c>
      <c r="C3766">
        <f t="shared" si="3278"/>
        <v>0</v>
      </c>
      <c r="D3766">
        <f>IFERROR(VLOOKUP(C3766,'Enheter, modell og år'!$A$2:$B$31,2,FALSE),0)</f>
        <v>0</v>
      </c>
      <c r="E3766" t="str">
        <f>'Liste detaljert wide'!$J$1</f>
        <v>Avlagte doktorgrader</v>
      </c>
      <c r="F3766" t="str">
        <f t="shared" si="3227"/>
        <v>2025VFM0Avlagte doktorgrader</v>
      </c>
      <c r="G3766" s="3">
        <f>'Liste detaljert wide'!J526</f>
        <v>0</v>
      </c>
      <c r="H3766" t="str">
        <f>VLOOKUP(E3766,Def!$B$2:$C$15,2,FALSE)</f>
        <v>Forskningsinsentiv</v>
      </c>
      <c r="I3766" s="3">
        <f>IF(A3766='Enheter, modell og år'!$F$2-1,0,G3766-VLOOKUP(A3766-1&amp;B3766&amp;C3766&amp;E3766,$F$2:$G$7561,2,FALSE))</f>
        <v>0</v>
      </c>
      <c r="J3766" s="3">
        <f>IF(A3766='Enheter, modell og år'!$F$2-1,0,VLOOKUP(A3766-1&amp;B3766&amp;C3766&amp;E3766,$F$2:$G$7561,2,FALSE))</f>
        <v>0</v>
      </c>
    </row>
    <row r="3767" spans="1:10" x14ac:dyDescent="0.25">
      <c r="A3767">
        <f t="shared" ref="A3767:C3767" si="3279">A3227</f>
        <v>2025</v>
      </c>
      <c r="B3767" t="str">
        <f t="shared" si="3279"/>
        <v>VFM</v>
      </c>
      <c r="C3767">
        <f t="shared" si="3279"/>
        <v>0</v>
      </c>
      <c r="D3767">
        <f>IFERROR(VLOOKUP(C3767,'Enheter, modell og år'!$A$2:$B$31,2,FALSE),0)</f>
        <v>0</v>
      </c>
      <c r="E3767" t="str">
        <f>'Liste detaljert wide'!$J$1</f>
        <v>Avlagte doktorgrader</v>
      </c>
      <c r="F3767" t="str">
        <f t="shared" si="3227"/>
        <v>2025VFM0Avlagte doktorgrader</v>
      </c>
      <c r="G3767" s="3">
        <f>'Liste detaljert wide'!J527</f>
        <v>0</v>
      </c>
      <c r="H3767" t="str">
        <f>VLOOKUP(E3767,Def!$B$2:$C$15,2,FALSE)</f>
        <v>Forskningsinsentiv</v>
      </c>
      <c r="I3767" s="3">
        <f>IF(A3767='Enheter, modell og år'!$F$2-1,0,G3767-VLOOKUP(A3767-1&amp;B3767&amp;C3767&amp;E3767,$F$2:$G$7561,2,FALSE))</f>
        <v>0</v>
      </c>
      <c r="J3767" s="3">
        <f>IF(A3767='Enheter, modell og år'!$F$2-1,0,VLOOKUP(A3767-1&amp;B3767&amp;C3767&amp;E3767,$F$2:$G$7561,2,FALSE))</f>
        <v>0</v>
      </c>
    </row>
    <row r="3768" spans="1:10" x14ac:dyDescent="0.25">
      <c r="A3768">
        <f t="shared" ref="A3768:C3768" si="3280">A3228</f>
        <v>2025</v>
      </c>
      <c r="B3768" t="str">
        <f t="shared" si="3280"/>
        <v>VFM</v>
      </c>
      <c r="C3768">
        <f t="shared" si="3280"/>
        <v>0</v>
      </c>
      <c r="D3768">
        <f>IFERROR(VLOOKUP(C3768,'Enheter, modell og år'!$A$2:$B$31,2,FALSE),0)</f>
        <v>0</v>
      </c>
      <c r="E3768" t="str">
        <f>'Liste detaljert wide'!$J$1</f>
        <v>Avlagte doktorgrader</v>
      </c>
      <c r="F3768" t="str">
        <f t="shared" si="3227"/>
        <v>2025VFM0Avlagte doktorgrader</v>
      </c>
      <c r="G3768" s="3">
        <f>'Liste detaljert wide'!J528</f>
        <v>0</v>
      </c>
      <c r="H3768" t="str">
        <f>VLOOKUP(E3768,Def!$B$2:$C$15,2,FALSE)</f>
        <v>Forskningsinsentiv</v>
      </c>
      <c r="I3768" s="3">
        <f>IF(A3768='Enheter, modell og år'!$F$2-1,0,G3768-VLOOKUP(A3768-1&amp;B3768&amp;C3768&amp;E3768,$F$2:$G$7561,2,FALSE))</f>
        <v>0</v>
      </c>
      <c r="J3768" s="3">
        <f>IF(A3768='Enheter, modell og år'!$F$2-1,0,VLOOKUP(A3768-1&amp;B3768&amp;C3768&amp;E3768,$F$2:$G$7561,2,FALSE))</f>
        <v>0</v>
      </c>
    </row>
    <row r="3769" spans="1:10" x14ac:dyDescent="0.25">
      <c r="A3769">
        <f t="shared" ref="A3769:C3769" si="3281">A3229</f>
        <v>2025</v>
      </c>
      <c r="B3769" t="str">
        <f t="shared" si="3281"/>
        <v>VFM</v>
      </c>
      <c r="C3769">
        <f t="shared" si="3281"/>
        <v>0</v>
      </c>
      <c r="D3769">
        <f>IFERROR(VLOOKUP(C3769,'Enheter, modell og år'!$A$2:$B$31,2,FALSE),0)</f>
        <v>0</v>
      </c>
      <c r="E3769" t="str">
        <f>'Liste detaljert wide'!$J$1</f>
        <v>Avlagte doktorgrader</v>
      </c>
      <c r="F3769" t="str">
        <f t="shared" si="3227"/>
        <v>2025VFM0Avlagte doktorgrader</v>
      </c>
      <c r="G3769" s="3">
        <f>'Liste detaljert wide'!J529</f>
        <v>0</v>
      </c>
      <c r="H3769" t="str">
        <f>VLOOKUP(E3769,Def!$B$2:$C$15,2,FALSE)</f>
        <v>Forskningsinsentiv</v>
      </c>
      <c r="I3769" s="3">
        <f>IF(A3769='Enheter, modell og år'!$F$2-1,0,G3769-VLOOKUP(A3769-1&amp;B3769&amp;C3769&amp;E3769,$F$2:$G$7561,2,FALSE))</f>
        <v>0</v>
      </c>
      <c r="J3769" s="3">
        <f>IF(A3769='Enheter, modell og år'!$F$2-1,0,VLOOKUP(A3769-1&amp;B3769&amp;C3769&amp;E3769,$F$2:$G$7561,2,FALSE))</f>
        <v>0</v>
      </c>
    </row>
    <row r="3770" spans="1:10" x14ac:dyDescent="0.25">
      <c r="A3770">
        <f t="shared" ref="A3770:C3770" si="3282">A3230</f>
        <v>2025</v>
      </c>
      <c r="B3770" t="str">
        <f t="shared" si="3282"/>
        <v>VFM</v>
      </c>
      <c r="C3770">
        <f t="shared" si="3282"/>
        <v>0</v>
      </c>
      <c r="D3770">
        <f>IFERROR(VLOOKUP(C3770,'Enheter, modell og år'!$A$2:$B$31,2,FALSE),0)</f>
        <v>0</v>
      </c>
      <c r="E3770" t="str">
        <f>'Liste detaljert wide'!$J$1</f>
        <v>Avlagte doktorgrader</v>
      </c>
      <c r="F3770" t="str">
        <f t="shared" si="3227"/>
        <v>2025VFM0Avlagte doktorgrader</v>
      </c>
      <c r="G3770" s="3">
        <f>'Liste detaljert wide'!J530</f>
        <v>0</v>
      </c>
      <c r="H3770" t="str">
        <f>VLOOKUP(E3770,Def!$B$2:$C$15,2,FALSE)</f>
        <v>Forskningsinsentiv</v>
      </c>
      <c r="I3770" s="3">
        <f>IF(A3770='Enheter, modell og år'!$F$2-1,0,G3770-VLOOKUP(A3770-1&amp;B3770&amp;C3770&amp;E3770,$F$2:$G$7561,2,FALSE))</f>
        <v>0</v>
      </c>
      <c r="J3770" s="3">
        <f>IF(A3770='Enheter, modell og år'!$F$2-1,0,VLOOKUP(A3770-1&amp;B3770&amp;C3770&amp;E3770,$F$2:$G$7561,2,FALSE))</f>
        <v>0</v>
      </c>
    </row>
    <row r="3771" spans="1:10" x14ac:dyDescent="0.25">
      <c r="A3771">
        <f t="shared" ref="A3771:C3771" si="3283">A3231</f>
        <v>2025</v>
      </c>
      <c r="B3771" t="str">
        <f t="shared" si="3283"/>
        <v>VFM</v>
      </c>
      <c r="C3771">
        <f t="shared" si="3283"/>
        <v>0</v>
      </c>
      <c r="D3771">
        <f>IFERROR(VLOOKUP(C3771,'Enheter, modell og år'!$A$2:$B$31,2,FALSE),0)</f>
        <v>0</v>
      </c>
      <c r="E3771" t="str">
        <f>'Liste detaljert wide'!$J$1</f>
        <v>Avlagte doktorgrader</v>
      </c>
      <c r="F3771" t="str">
        <f t="shared" si="3227"/>
        <v>2025VFM0Avlagte doktorgrader</v>
      </c>
      <c r="G3771" s="3">
        <f>'Liste detaljert wide'!J531</f>
        <v>0</v>
      </c>
      <c r="H3771" t="str">
        <f>VLOOKUP(E3771,Def!$B$2:$C$15,2,FALSE)</f>
        <v>Forskningsinsentiv</v>
      </c>
      <c r="I3771" s="3">
        <f>IF(A3771='Enheter, modell og år'!$F$2-1,0,G3771-VLOOKUP(A3771-1&amp;B3771&amp;C3771&amp;E3771,$F$2:$G$7561,2,FALSE))</f>
        <v>0</v>
      </c>
      <c r="J3771" s="3">
        <f>IF(A3771='Enheter, modell og år'!$F$2-1,0,VLOOKUP(A3771-1&amp;B3771&amp;C3771&amp;E3771,$F$2:$G$7561,2,FALSE))</f>
        <v>0</v>
      </c>
    </row>
    <row r="3772" spans="1:10" x14ac:dyDescent="0.25">
      <c r="A3772">
        <f t="shared" ref="A3772:C3772" si="3284">A3232</f>
        <v>2025</v>
      </c>
      <c r="B3772" t="str">
        <f t="shared" si="3284"/>
        <v>VFM</v>
      </c>
      <c r="C3772">
        <f t="shared" si="3284"/>
        <v>0</v>
      </c>
      <c r="D3772">
        <f>IFERROR(VLOOKUP(C3772,'Enheter, modell og år'!$A$2:$B$31,2,FALSE),0)</f>
        <v>0</v>
      </c>
      <c r="E3772" t="str">
        <f>'Liste detaljert wide'!$J$1</f>
        <v>Avlagte doktorgrader</v>
      </c>
      <c r="F3772" t="str">
        <f t="shared" si="3227"/>
        <v>2025VFM0Avlagte doktorgrader</v>
      </c>
      <c r="G3772" s="3">
        <f>'Liste detaljert wide'!J532</f>
        <v>0</v>
      </c>
      <c r="H3772" t="str">
        <f>VLOOKUP(E3772,Def!$B$2:$C$15,2,FALSE)</f>
        <v>Forskningsinsentiv</v>
      </c>
      <c r="I3772" s="3">
        <f>IF(A3772='Enheter, modell og år'!$F$2-1,0,G3772-VLOOKUP(A3772-1&amp;B3772&amp;C3772&amp;E3772,$F$2:$G$7561,2,FALSE))</f>
        <v>0</v>
      </c>
      <c r="J3772" s="3">
        <f>IF(A3772='Enheter, modell og år'!$F$2-1,0,VLOOKUP(A3772-1&amp;B3772&amp;C3772&amp;E3772,$F$2:$G$7561,2,FALSE))</f>
        <v>0</v>
      </c>
    </row>
    <row r="3773" spans="1:10" x14ac:dyDescent="0.25">
      <c r="A3773">
        <f t="shared" ref="A3773:C3773" si="3285">A3233</f>
        <v>2025</v>
      </c>
      <c r="B3773" t="str">
        <f t="shared" si="3285"/>
        <v>VFM</v>
      </c>
      <c r="C3773">
        <f t="shared" si="3285"/>
        <v>0</v>
      </c>
      <c r="D3773">
        <f>IFERROR(VLOOKUP(C3773,'Enheter, modell og år'!$A$2:$B$31,2,FALSE),0)</f>
        <v>0</v>
      </c>
      <c r="E3773" t="str">
        <f>'Liste detaljert wide'!$J$1</f>
        <v>Avlagte doktorgrader</v>
      </c>
      <c r="F3773" t="str">
        <f t="shared" si="3227"/>
        <v>2025VFM0Avlagte doktorgrader</v>
      </c>
      <c r="G3773" s="3">
        <f>'Liste detaljert wide'!J533</f>
        <v>0</v>
      </c>
      <c r="H3773" t="str">
        <f>VLOOKUP(E3773,Def!$B$2:$C$15,2,FALSE)</f>
        <v>Forskningsinsentiv</v>
      </c>
      <c r="I3773" s="3">
        <f>IF(A3773='Enheter, modell og år'!$F$2-1,0,G3773-VLOOKUP(A3773-1&amp;B3773&amp;C3773&amp;E3773,$F$2:$G$7561,2,FALSE))</f>
        <v>0</v>
      </c>
      <c r="J3773" s="3">
        <f>IF(A3773='Enheter, modell og år'!$F$2-1,0,VLOOKUP(A3773-1&amp;B3773&amp;C3773&amp;E3773,$F$2:$G$7561,2,FALSE))</f>
        <v>0</v>
      </c>
    </row>
    <row r="3774" spans="1:10" x14ac:dyDescent="0.25">
      <c r="A3774">
        <f t="shared" ref="A3774:C3774" si="3286">A3234</f>
        <v>2025</v>
      </c>
      <c r="B3774" t="str">
        <f t="shared" si="3286"/>
        <v>VFM</v>
      </c>
      <c r="C3774">
        <f t="shared" si="3286"/>
        <v>0</v>
      </c>
      <c r="D3774">
        <f>IFERROR(VLOOKUP(C3774,'Enheter, modell og år'!$A$2:$B$31,2,FALSE),0)</f>
        <v>0</v>
      </c>
      <c r="E3774" t="str">
        <f>'Liste detaljert wide'!$J$1</f>
        <v>Avlagte doktorgrader</v>
      </c>
      <c r="F3774" t="str">
        <f t="shared" si="3227"/>
        <v>2025VFM0Avlagte doktorgrader</v>
      </c>
      <c r="G3774" s="3">
        <f>'Liste detaljert wide'!J534</f>
        <v>0</v>
      </c>
      <c r="H3774" t="str">
        <f>VLOOKUP(E3774,Def!$B$2:$C$15,2,FALSE)</f>
        <v>Forskningsinsentiv</v>
      </c>
      <c r="I3774" s="3">
        <f>IF(A3774='Enheter, modell og år'!$F$2-1,0,G3774-VLOOKUP(A3774-1&amp;B3774&amp;C3774&amp;E3774,$F$2:$G$7561,2,FALSE))</f>
        <v>0</v>
      </c>
      <c r="J3774" s="3">
        <f>IF(A3774='Enheter, modell og år'!$F$2-1,0,VLOOKUP(A3774-1&amp;B3774&amp;C3774&amp;E3774,$F$2:$G$7561,2,FALSE))</f>
        <v>0</v>
      </c>
    </row>
    <row r="3775" spans="1:10" x14ac:dyDescent="0.25">
      <c r="A3775">
        <f t="shared" ref="A3775:C3775" si="3287">A3235</f>
        <v>2025</v>
      </c>
      <c r="B3775" t="str">
        <f t="shared" si="3287"/>
        <v>VFM</v>
      </c>
      <c r="C3775">
        <f t="shared" si="3287"/>
        <v>0</v>
      </c>
      <c r="D3775">
        <f>IFERROR(VLOOKUP(C3775,'Enheter, modell og år'!$A$2:$B$31,2,FALSE),0)</f>
        <v>0</v>
      </c>
      <c r="E3775" t="str">
        <f>'Liste detaljert wide'!$J$1</f>
        <v>Avlagte doktorgrader</v>
      </c>
      <c r="F3775" t="str">
        <f t="shared" si="3227"/>
        <v>2025VFM0Avlagte doktorgrader</v>
      </c>
      <c r="G3775" s="3">
        <f>'Liste detaljert wide'!J535</f>
        <v>0</v>
      </c>
      <c r="H3775" t="str">
        <f>VLOOKUP(E3775,Def!$B$2:$C$15,2,FALSE)</f>
        <v>Forskningsinsentiv</v>
      </c>
      <c r="I3775" s="3">
        <f>IF(A3775='Enheter, modell og år'!$F$2-1,0,G3775-VLOOKUP(A3775-1&amp;B3775&amp;C3775&amp;E3775,$F$2:$G$7561,2,FALSE))</f>
        <v>0</v>
      </c>
      <c r="J3775" s="3">
        <f>IF(A3775='Enheter, modell og år'!$F$2-1,0,VLOOKUP(A3775-1&amp;B3775&amp;C3775&amp;E3775,$F$2:$G$7561,2,FALSE))</f>
        <v>0</v>
      </c>
    </row>
    <row r="3776" spans="1:10" x14ac:dyDescent="0.25">
      <c r="A3776">
        <f t="shared" ref="A3776:C3776" si="3288">A3236</f>
        <v>2025</v>
      </c>
      <c r="B3776" t="str">
        <f t="shared" si="3288"/>
        <v>VFM</v>
      </c>
      <c r="C3776">
        <f t="shared" si="3288"/>
        <v>0</v>
      </c>
      <c r="D3776">
        <f>IFERROR(VLOOKUP(C3776,'Enheter, modell og år'!$A$2:$B$31,2,FALSE),0)</f>
        <v>0</v>
      </c>
      <c r="E3776" t="str">
        <f>'Liste detaljert wide'!$J$1</f>
        <v>Avlagte doktorgrader</v>
      </c>
      <c r="F3776" t="str">
        <f t="shared" si="3227"/>
        <v>2025VFM0Avlagte doktorgrader</v>
      </c>
      <c r="G3776" s="3">
        <f>'Liste detaljert wide'!J536</f>
        <v>0</v>
      </c>
      <c r="H3776" t="str">
        <f>VLOOKUP(E3776,Def!$B$2:$C$15,2,FALSE)</f>
        <v>Forskningsinsentiv</v>
      </c>
      <c r="I3776" s="3">
        <f>IF(A3776='Enheter, modell og år'!$F$2-1,0,G3776-VLOOKUP(A3776-1&amp;B3776&amp;C3776&amp;E3776,$F$2:$G$7561,2,FALSE))</f>
        <v>0</v>
      </c>
      <c r="J3776" s="3">
        <f>IF(A3776='Enheter, modell og år'!$F$2-1,0,VLOOKUP(A3776-1&amp;B3776&amp;C3776&amp;E3776,$F$2:$G$7561,2,FALSE))</f>
        <v>0</v>
      </c>
    </row>
    <row r="3777" spans="1:10" x14ac:dyDescent="0.25">
      <c r="A3777">
        <f t="shared" ref="A3777:C3777" si="3289">A3237</f>
        <v>2025</v>
      </c>
      <c r="B3777" t="str">
        <f t="shared" si="3289"/>
        <v>VFM</v>
      </c>
      <c r="C3777">
        <f t="shared" si="3289"/>
        <v>0</v>
      </c>
      <c r="D3777">
        <f>IFERROR(VLOOKUP(C3777,'Enheter, modell og år'!$A$2:$B$31,2,FALSE),0)</f>
        <v>0</v>
      </c>
      <c r="E3777" t="str">
        <f>'Liste detaljert wide'!$J$1</f>
        <v>Avlagte doktorgrader</v>
      </c>
      <c r="F3777" t="str">
        <f t="shared" si="3227"/>
        <v>2025VFM0Avlagte doktorgrader</v>
      </c>
      <c r="G3777" s="3">
        <f>'Liste detaljert wide'!J537</f>
        <v>0</v>
      </c>
      <c r="H3777" t="str">
        <f>VLOOKUP(E3777,Def!$B$2:$C$15,2,FALSE)</f>
        <v>Forskningsinsentiv</v>
      </c>
      <c r="I3777" s="3">
        <f>IF(A3777='Enheter, modell og år'!$F$2-1,0,G3777-VLOOKUP(A3777-1&amp;B3777&amp;C3777&amp;E3777,$F$2:$G$7561,2,FALSE))</f>
        <v>0</v>
      </c>
      <c r="J3777" s="3">
        <f>IF(A3777='Enheter, modell og år'!$F$2-1,0,VLOOKUP(A3777-1&amp;B3777&amp;C3777&amp;E3777,$F$2:$G$7561,2,FALSE))</f>
        <v>0</v>
      </c>
    </row>
    <row r="3778" spans="1:10" x14ac:dyDescent="0.25">
      <c r="A3778">
        <f t="shared" ref="A3778:C3778" si="3290">A3238</f>
        <v>2025</v>
      </c>
      <c r="B3778" t="str">
        <f t="shared" si="3290"/>
        <v>VFM</v>
      </c>
      <c r="C3778">
        <f t="shared" si="3290"/>
        <v>0</v>
      </c>
      <c r="D3778">
        <f>IFERROR(VLOOKUP(C3778,'Enheter, modell og år'!$A$2:$B$31,2,FALSE),0)</f>
        <v>0</v>
      </c>
      <c r="E3778" t="str">
        <f>'Liste detaljert wide'!$J$1</f>
        <v>Avlagte doktorgrader</v>
      </c>
      <c r="F3778" t="str">
        <f t="shared" si="3227"/>
        <v>2025VFM0Avlagte doktorgrader</v>
      </c>
      <c r="G3778" s="3">
        <f>'Liste detaljert wide'!J538</f>
        <v>0</v>
      </c>
      <c r="H3778" t="str">
        <f>VLOOKUP(E3778,Def!$B$2:$C$15,2,FALSE)</f>
        <v>Forskningsinsentiv</v>
      </c>
      <c r="I3778" s="3">
        <f>IF(A3778='Enheter, modell og år'!$F$2-1,0,G3778-VLOOKUP(A3778-1&amp;B3778&amp;C3778&amp;E3778,$F$2:$G$7561,2,FALSE))</f>
        <v>0</v>
      </c>
      <c r="J3778" s="3">
        <f>IF(A3778='Enheter, modell og år'!$F$2-1,0,VLOOKUP(A3778-1&amp;B3778&amp;C3778&amp;E3778,$F$2:$G$7561,2,FALSE))</f>
        <v>0</v>
      </c>
    </row>
    <row r="3779" spans="1:10" x14ac:dyDescent="0.25">
      <c r="A3779">
        <f t="shared" ref="A3779:C3779" si="3291">A3239</f>
        <v>2025</v>
      </c>
      <c r="B3779" t="str">
        <f t="shared" si="3291"/>
        <v>VFM</v>
      </c>
      <c r="C3779">
        <f t="shared" si="3291"/>
        <v>0</v>
      </c>
      <c r="D3779">
        <f>IFERROR(VLOOKUP(C3779,'Enheter, modell og år'!$A$2:$B$31,2,FALSE),0)</f>
        <v>0</v>
      </c>
      <c r="E3779" t="str">
        <f>'Liste detaljert wide'!$J$1</f>
        <v>Avlagte doktorgrader</v>
      </c>
      <c r="F3779" t="str">
        <f t="shared" ref="F3779:F3842" si="3292">A3779&amp;B3779&amp;C3779&amp;E3779</f>
        <v>2025VFM0Avlagte doktorgrader</v>
      </c>
      <c r="G3779" s="3">
        <f>'Liste detaljert wide'!J539</f>
        <v>0</v>
      </c>
      <c r="H3779" t="str">
        <f>VLOOKUP(E3779,Def!$B$2:$C$15,2,FALSE)</f>
        <v>Forskningsinsentiv</v>
      </c>
      <c r="I3779" s="3">
        <f>IF(A3779='Enheter, modell og år'!$F$2-1,0,G3779-VLOOKUP(A3779-1&amp;B3779&amp;C3779&amp;E3779,$F$2:$G$7561,2,FALSE))</f>
        <v>0</v>
      </c>
      <c r="J3779" s="3">
        <f>IF(A3779='Enheter, modell og år'!$F$2-1,0,VLOOKUP(A3779-1&amp;B3779&amp;C3779&amp;E3779,$F$2:$G$7561,2,FALSE))</f>
        <v>0</v>
      </c>
    </row>
    <row r="3780" spans="1:10" x14ac:dyDescent="0.25">
      <c r="A3780">
        <f t="shared" ref="A3780:C3780" si="3293">A3240</f>
        <v>2025</v>
      </c>
      <c r="B3780" t="str">
        <f t="shared" si="3293"/>
        <v>VFM</v>
      </c>
      <c r="C3780">
        <f t="shared" si="3293"/>
        <v>0</v>
      </c>
      <c r="D3780">
        <f>IFERROR(VLOOKUP(C3780,'Enheter, modell og år'!$A$2:$B$31,2,FALSE),0)</f>
        <v>0</v>
      </c>
      <c r="E3780" t="str">
        <f>'Liste detaljert wide'!$J$1</f>
        <v>Avlagte doktorgrader</v>
      </c>
      <c r="F3780" t="str">
        <f t="shared" si="3292"/>
        <v>2025VFM0Avlagte doktorgrader</v>
      </c>
      <c r="G3780" s="3">
        <f>'Liste detaljert wide'!J540</f>
        <v>0</v>
      </c>
      <c r="H3780" t="str">
        <f>VLOOKUP(E3780,Def!$B$2:$C$15,2,FALSE)</f>
        <v>Forskningsinsentiv</v>
      </c>
      <c r="I3780" s="3">
        <f>IF(A3780='Enheter, modell og år'!$F$2-1,0,G3780-VLOOKUP(A3780-1&amp;B3780&amp;C3780&amp;E3780,$F$2:$G$7561,2,FALSE))</f>
        <v>0</v>
      </c>
      <c r="J3780" s="3">
        <f>IF(A3780='Enheter, modell og år'!$F$2-1,0,VLOOKUP(A3780-1&amp;B3780&amp;C3780&amp;E3780,$F$2:$G$7561,2,FALSE))</f>
        <v>0</v>
      </c>
    </row>
    <row r="3781" spans="1:10" x14ac:dyDescent="0.25">
      <c r="A3781">
        <f t="shared" ref="A3781:C3781" si="3294">A3241</f>
        <v>2025</v>
      </c>
      <c r="B3781" t="str">
        <f t="shared" si="3294"/>
        <v>VFM</v>
      </c>
      <c r="C3781">
        <f t="shared" si="3294"/>
        <v>0</v>
      </c>
      <c r="D3781">
        <f>IFERROR(VLOOKUP(C3781,'Enheter, modell og år'!$A$2:$B$31,2,FALSE),0)</f>
        <v>0</v>
      </c>
      <c r="E3781" t="str">
        <f>'Liste detaljert wide'!$J$1</f>
        <v>Avlagte doktorgrader</v>
      </c>
      <c r="F3781" t="str">
        <f t="shared" si="3292"/>
        <v>2025VFM0Avlagte doktorgrader</v>
      </c>
      <c r="G3781" s="3">
        <f>'Liste detaljert wide'!J541</f>
        <v>0</v>
      </c>
      <c r="H3781" t="str">
        <f>VLOOKUP(E3781,Def!$B$2:$C$15,2,FALSE)</f>
        <v>Forskningsinsentiv</v>
      </c>
      <c r="I3781" s="3">
        <f>IF(A3781='Enheter, modell og år'!$F$2-1,0,G3781-VLOOKUP(A3781-1&amp;B3781&amp;C3781&amp;E3781,$F$2:$G$7561,2,FALSE))</f>
        <v>0</v>
      </c>
      <c r="J3781" s="3">
        <f>IF(A3781='Enheter, modell og år'!$F$2-1,0,VLOOKUP(A3781-1&amp;B3781&amp;C3781&amp;E3781,$F$2:$G$7561,2,FALSE))</f>
        <v>0</v>
      </c>
    </row>
    <row r="3782" spans="1:10" x14ac:dyDescent="0.25">
      <c r="A3782">
        <f t="shared" ref="A3782:C3782" si="3295">A3242</f>
        <v>2017</v>
      </c>
      <c r="B3782" t="str">
        <f t="shared" si="3295"/>
        <v>RFM</v>
      </c>
      <c r="C3782">
        <f t="shared" si="3295"/>
        <v>0</v>
      </c>
      <c r="D3782">
        <f>IFERROR(VLOOKUP(C3782,'Enheter, modell og år'!$A$2:$B$31,2,FALSE),0)</f>
        <v>0</v>
      </c>
      <c r="E3782" t="str">
        <f>'Liste detaljert wide'!$K$1</f>
        <v>Publikasjonspoeng</v>
      </c>
      <c r="F3782" t="str">
        <f t="shared" si="3292"/>
        <v>2017RFM0Publikasjonspoeng</v>
      </c>
      <c r="G3782" s="3">
        <f>'Liste detaljert wide'!K2</f>
        <v>0</v>
      </c>
      <c r="H3782" t="str">
        <f>VLOOKUP(E3782,Def!$B$2:$C$15,2,FALSE)</f>
        <v>Forskningsinsentiv</v>
      </c>
      <c r="I3782" s="3">
        <f>IF(A3782='Enheter, modell og år'!$F$2-1,0,G3782-VLOOKUP(A3782-1&amp;B3782&amp;C3782&amp;E3782,$F$2:$G$7561,2,FALSE))</f>
        <v>0</v>
      </c>
      <c r="J3782" s="3">
        <f>IF(A3782='Enheter, modell og år'!$F$2-1,0,VLOOKUP(A3782-1&amp;B3782&amp;C3782&amp;E3782,$F$2:$G$7561,2,FALSE))</f>
        <v>0</v>
      </c>
    </row>
    <row r="3783" spans="1:10" x14ac:dyDescent="0.25">
      <c r="A3783">
        <f t="shared" ref="A3783:C3783" si="3296">A3243</f>
        <v>2017</v>
      </c>
      <c r="B3783" t="str">
        <f t="shared" si="3296"/>
        <v>RFM</v>
      </c>
      <c r="C3783">
        <f t="shared" si="3296"/>
        <v>0</v>
      </c>
      <c r="D3783">
        <f>IFERROR(VLOOKUP(C3783,'Enheter, modell og år'!$A$2:$B$31,2,FALSE),0)</f>
        <v>0</v>
      </c>
      <c r="E3783" t="str">
        <f>'Liste detaljert wide'!$K$1</f>
        <v>Publikasjonspoeng</v>
      </c>
      <c r="F3783" t="str">
        <f t="shared" si="3292"/>
        <v>2017RFM0Publikasjonspoeng</v>
      </c>
      <c r="G3783" s="3">
        <f>'Liste detaljert wide'!K3</f>
        <v>0</v>
      </c>
      <c r="H3783" t="str">
        <f>VLOOKUP(E3783,Def!$B$2:$C$15,2,FALSE)</f>
        <v>Forskningsinsentiv</v>
      </c>
      <c r="I3783" s="3">
        <f>IF(A3783='Enheter, modell og år'!$F$2-1,0,G3783-VLOOKUP(A3783-1&amp;B3783&amp;C3783&amp;E3783,$F$2:$G$7561,2,FALSE))</f>
        <v>0</v>
      </c>
      <c r="J3783" s="3">
        <f>IF(A3783='Enheter, modell og år'!$F$2-1,0,VLOOKUP(A3783-1&amp;B3783&amp;C3783&amp;E3783,$F$2:$G$7561,2,FALSE))</f>
        <v>0</v>
      </c>
    </row>
    <row r="3784" spans="1:10" x14ac:dyDescent="0.25">
      <c r="A3784">
        <f t="shared" ref="A3784:C3784" si="3297">A3244</f>
        <v>2017</v>
      </c>
      <c r="B3784" t="str">
        <f t="shared" si="3297"/>
        <v>RFM</v>
      </c>
      <c r="C3784">
        <f t="shared" si="3297"/>
        <v>0</v>
      </c>
      <c r="D3784">
        <f>IFERROR(VLOOKUP(C3784,'Enheter, modell og år'!$A$2:$B$31,2,FALSE),0)</f>
        <v>0</v>
      </c>
      <c r="E3784" t="str">
        <f>'Liste detaljert wide'!$K$1</f>
        <v>Publikasjonspoeng</v>
      </c>
      <c r="F3784" t="str">
        <f t="shared" si="3292"/>
        <v>2017RFM0Publikasjonspoeng</v>
      </c>
      <c r="G3784" s="3">
        <f>'Liste detaljert wide'!K4</f>
        <v>0</v>
      </c>
      <c r="H3784" t="str">
        <f>VLOOKUP(E3784,Def!$B$2:$C$15,2,FALSE)</f>
        <v>Forskningsinsentiv</v>
      </c>
      <c r="I3784" s="3">
        <f>IF(A3784='Enheter, modell og år'!$F$2-1,0,G3784-VLOOKUP(A3784-1&amp;B3784&amp;C3784&amp;E3784,$F$2:$G$7561,2,FALSE))</f>
        <v>0</v>
      </c>
      <c r="J3784" s="3">
        <f>IF(A3784='Enheter, modell og år'!$F$2-1,0,VLOOKUP(A3784-1&amp;B3784&amp;C3784&amp;E3784,$F$2:$G$7561,2,FALSE))</f>
        <v>0</v>
      </c>
    </row>
    <row r="3785" spans="1:10" x14ac:dyDescent="0.25">
      <c r="A3785">
        <f t="shared" ref="A3785:C3785" si="3298">A3245</f>
        <v>2017</v>
      </c>
      <c r="B3785" t="str">
        <f t="shared" si="3298"/>
        <v>RFM</v>
      </c>
      <c r="C3785">
        <f t="shared" si="3298"/>
        <v>0</v>
      </c>
      <c r="D3785">
        <f>IFERROR(VLOOKUP(C3785,'Enheter, modell og år'!$A$2:$B$31,2,FALSE),0)</f>
        <v>0</v>
      </c>
      <c r="E3785" t="str">
        <f>'Liste detaljert wide'!$K$1</f>
        <v>Publikasjonspoeng</v>
      </c>
      <c r="F3785" t="str">
        <f t="shared" si="3292"/>
        <v>2017RFM0Publikasjonspoeng</v>
      </c>
      <c r="G3785" s="3">
        <f>'Liste detaljert wide'!K5</f>
        <v>0</v>
      </c>
      <c r="H3785" t="str">
        <f>VLOOKUP(E3785,Def!$B$2:$C$15,2,FALSE)</f>
        <v>Forskningsinsentiv</v>
      </c>
      <c r="I3785" s="3">
        <f>IF(A3785='Enheter, modell og år'!$F$2-1,0,G3785-VLOOKUP(A3785-1&amp;B3785&amp;C3785&amp;E3785,$F$2:$G$7561,2,FALSE))</f>
        <v>0</v>
      </c>
      <c r="J3785" s="3">
        <f>IF(A3785='Enheter, modell og år'!$F$2-1,0,VLOOKUP(A3785-1&amp;B3785&amp;C3785&amp;E3785,$F$2:$G$7561,2,FALSE))</f>
        <v>0</v>
      </c>
    </row>
    <row r="3786" spans="1:10" x14ac:dyDescent="0.25">
      <c r="A3786">
        <f t="shared" ref="A3786:C3786" si="3299">A3246</f>
        <v>2017</v>
      </c>
      <c r="B3786" t="str">
        <f t="shared" si="3299"/>
        <v>RFM</v>
      </c>
      <c r="C3786">
        <f t="shared" si="3299"/>
        <v>0</v>
      </c>
      <c r="D3786">
        <f>IFERROR(VLOOKUP(C3786,'Enheter, modell og år'!$A$2:$B$31,2,FALSE),0)</f>
        <v>0</v>
      </c>
      <c r="E3786" t="str">
        <f>'Liste detaljert wide'!$K$1</f>
        <v>Publikasjonspoeng</v>
      </c>
      <c r="F3786" t="str">
        <f t="shared" si="3292"/>
        <v>2017RFM0Publikasjonspoeng</v>
      </c>
      <c r="G3786" s="3">
        <f>'Liste detaljert wide'!K6</f>
        <v>0</v>
      </c>
      <c r="H3786" t="str">
        <f>VLOOKUP(E3786,Def!$B$2:$C$15,2,FALSE)</f>
        <v>Forskningsinsentiv</v>
      </c>
      <c r="I3786" s="3">
        <f>IF(A3786='Enheter, modell og år'!$F$2-1,0,G3786-VLOOKUP(A3786-1&amp;B3786&amp;C3786&amp;E3786,$F$2:$G$7561,2,FALSE))</f>
        <v>0</v>
      </c>
      <c r="J3786" s="3">
        <f>IF(A3786='Enheter, modell og år'!$F$2-1,0,VLOOKUP(A3786-1&amp;B3786&amp;C3786&amp;E3786,$F$2:$G$7561,2,FALSE))</f>
        <v>0</v>
      </c>
    </row>
    <row r="3787" spans="1:10" x14ac:dyDescent="0.25">
      <c r="A3787">
        <f t="shared" ref="A3787:C3787" si="3300">A3247</f>
        <v>2017</v>
      </c>
      <c r="B3787" t="str">
        <f t="shared" si="3300"/>
        <v>RFM</v>
      </c>
      <c r="C3787">
        <f t="shared" si="3300"/>
        <v>0</v>
      </c>
      <c r="D3787">
        <f>IFERROR(VLOOKUP(C3787,'Enheter, modell og år'!$A$2:$B$31,2,FALSE),0)</f>
        <v>0</v>
      </c>
      <c r="E3787" t="str">
        <f>'Liste detaljert wide'!$K$1</f>
        <v>Publikasjonspoeng</v>
      </c>
      <c r="F3787" t="str">
        <f t="shared" si="3292"/>
        <v>2017RFM0Publikasjonspoeng</v>
      </c>
      <c r="G3787" s="3">
        <f>'Liste detaljert wide'!K7</f>
        <v>0</v>
      </c>
      <c r="H3787" t="str">
        <f>VLOOKUP(E3787,Def!$B$2:$C$15,2,FALSE)</f>
        <v>Forskningsinsentiv</v>
      </c>
      <c r="I3787" s="3">
        <f>IF(A3787='Enheter, modell og år'!$F$2-1,0,G3787-VLOOKUP(A3787-1&amp;B3787&amp;C3787&amp;E3787,$F$2:$G$7561,2,FALSE))</f>
        <v>0</v>
      </c>
      <c r="J3787" s="3">
        <f>IF(A3787='Enheter, modell og år'!$F$2-1,0,VLOOKUP(A3787-1&amp;B3787&amp;C3787&amp;E3787,$F$2:$G$7561,2,FALSE))</f>
        <v>0</v>
      </c>
    </row>
    <row r="3788" spans="1:10" x14ac:dyDescent="0.25">
      <c r="A3788">
        <f t="shared" ref="A3788:C3788" si="3301">A3248</f>
        <v>2017</v>
      </c>
      <c r="B3788" t="str">
        <f t="shared" si="3301"/>
        <v>RFM</v>
      </c>
      <c r="C3788">
        <f t="shared" si="3301"/>
        <v>0</v>
      </c>
      <c r="D3788">
        <f>IFERROR(VLOOKUP(C3788,'Enheter, modell og år'!$A$2:$B$31,2,FALSE),0)</f>
        <v>0</v>
      </c>
      <c r="E3788" t="str">
        <f>'Liste detaljert wide'!$K$1</f>
        <v>Publikasjonspoeng</v>
      </c>
      <c r="F3788" t="str">
        <f t="shared" si="3292"/>
        <v>2017RFM0Publikasjonspoeng</v>
      </c>
      <c r="G3788" s="3">
        <f>'Liste detaljert wide'!K8</f>
        <v>0</v>
      </c>
      <c r="H3788" t="str">
        <f>VLOOKUP(E3788,Def!$B$2:$C$15,2,FALSE)</f>
        <v>Forskningsinsentiv</v>
      </c>
      <c r="I3788" s="3">
        <f>IF(A3788='Enheter, modell og år'!$F$2-1,0,G3788-VLOOKUP(A3788-1&amp;B3788&amp;C3788&amp;E3788,$F$2:$G$7561,2,FALSE))</f>
        <v>0</v>
      </c>
      <c r="J3788" s="3">
        <f>IF(A3788='Enheter, modell og år'!$F$2-1,0,VLOOKUP(A3788-1&amp;B3788&amp;C3788&amp;E3788,$F$2:$G$7561,2,FALSE))</f>
        <v>0</v>
      </c>
    </row>
    <row r="3789" spans="1:10" x14ac:dyDescent="0.25">
      <c r="A3789">
        <f t="shared" ref="A3789:C3789" si="3302">A3249</f>
        <v>2017</v>
      </c>
      <c r="B3789" t="str">
        <f t="shared" si="3302"/>
        <v>RFM</v>
      </c>
      <c r="C3789">
        <f t="shared" si="3302"/>
        <v>0</v>
      </c>
      <c r="D3789">
        <f>IFERROR(VLOOKUP(C3789,'Enheter, modell og år'!$A$2:$B$31,2,FALSE),0)</f>
        <v>0</v>
      </c>
      <c r="E3789" t="str">
        <f>'Liste detaljert wide'!$K$1</f>
        <v>Publikasjonspoeng</v>
      </c>
      <c r="F3789" t="str">
        <f t="shared" si="3292"/>
        <v>2017RFM0Publikasjonspoeng</v>
      </c>
      <c r="G3789" s="3">
        <f>'Liste detaljert wide'!K9</f>
        <v>0</v>
      </c>
      <c r="H3789" t="str">
        <f>VLOOKUP(E3789,Def!$B$2:$C$15,2,FALSE)</f>
        <v>Forskningsinsentiv</v>
      </c>
      <c r="I3789" s="3">
        <f>IF(A3789='Enheter, modell og år'!$F$2-1,0,G3789-VLOOKUP(A3789-1&amp;B3789&amp;C3789&amp;E3789,$F$2:$G$7561,2,FALSE))</f>
        <v>0</v>
      </c>
      <c r="J3789" s="3">
        <f>IF(A3789='Enheter, modell og år'!$F$2-1,0,VLOOKUP(A3789-1&amp;B3789&amp;C3789&amp;E3789,$F$2:$G$7561,2,FALSE))</f>
        <v>0</v>
      </c>
    </row>
    <row r="3790" spans="1:10" x14ac:dyDescent="0.25">
      <c r="A3790">
        <f t="shared" ref="A3790:C3790" si="3303">A3250</f>
        <v>2017</v>
      </c>
      <c r="B3790" t="str">
        <f t="shared" si="3303"/>
        <v>RFM</v>
      </c>
      <c r="C3790">
        <f t="shared" si="3303"/>
        <v>0</v>
      </c>
      <c r="D3790">
        <f>IFERROR(VLOOKUP(C3790,'Enheter, modell og år'!$A$2:$B$31,2,FALSE),0)</f>
        <v>0</v>
      </c>
      <c r="E3790" t="str">
        <f>'Liste detaljert wide'!$K$1</f>
        <v>Publikasjonspoeng</v>
      </c>
      <c r="F3790" t="str">
        <f t="shared" si="3292"/>
        <v>2017RFM0Publikasjonspoeng</v>
      </c>
      <c r="G3790" s="3">
        <f>'Liste detaljert wide'!K10</f>
        <v>0</v>
      </c>
      <c r="H3790" t="str">
        <f>VLOOKUP(E3790,Def!$B$2:$C$15,2,FALSE)</f>
        <v>Forskningsinsentiv</v>
      </c>
      <c r="I3790" s="3">
        <f>IF(A3790='Enheter, modell og år'!$F$2-1,0,G3790-VLOOKUP(A3790-1&amp;B3790&amp;C3790&amp;E3790,$F$2:$G$7561,2,FALSE))</f>
        <v>0</v>
      </c>
      <c r="J3790" s="3">
        <f>IF(A3790='Enheter, modell og år'!$F$2-1,0,VLOOKUP(A3790-1&amp;B3790&amp;C3790&amp;E3790,$F$2:$G$7561,2,FALSE))</f>
        <v>0</v>
      </c>
    </row>
    <row r="3791" spans="1:10" x14ac:dyDescent="0.25">
      <c r="A3791">
        <f t="shared" ref="A3791:C3791" si="3304">A3251</f>
        <v>2017</v>
      </c>
      <c r="B3791" t="str">
        <f t="shared" si="3304"/>
        <v>RFM</v>
      </c>
      <c r="C3791">
        <f t="shared" si="3304"/>
        <v>0</v>
      </c>
      <c r="D3791">
        <f>IFERROR(VLOOKUP(C3791,'Enheter, modell og år'!$A$2:$B$31,2,FALSE),0)</f>
        <v>0</v>
      </c>
      <c r="E3791" t="str">
        <f>'Liste detaljert wide'!$K$1</f>
        <v>Publikasjonspoeng</v>
      </c>
      <c r="F3791" t="str">
        <f t="shared" si="3292"/>
        <v>2017RFM0Publikasjonspoeng</v>
      </c>
      <c r="G3791" s="3">
        <f>'Liste detaljert wide'!K11</f>
        <v>0</v>
      </c>
      <c r="H3791" t="str">
        <f>VLOOKUP(E3791,Def!$B$2:$C$15,2,FALSE)</f>
        <v>Forskningsinsentiv</v>
      </c>
      <c r="I3791" s="3">
        <f>IF(A3791='Enheter, modell og år'!$F$2-1,0,G3791-VLOOKUP(A3791-1&amp;B3791&amp;C3791&amp;E3791,$F$2:$G$7561,2,FALSE))</f>
        <v>0</v>
      </c>
      <c r="J3791" s="3">
        <f>IF(A3791='Enheter, modell og år'!$F$2-1,0,VLOOKUP(A3791-1&amp;B3791&amp;C3791&amp;E3791,$F$2:$G$7561,2,FALSE))</f>
        <v>0</v>
      </c>
    </row>
    <row r="3792" spans="1:10" x14ac:dyDescent="0.25">
      <c r="A3792">
        <f t="shared" ref="A3792:C3792" si="3305">A3252</f>
        <v>2017</v>
      </c>
      <c r="B3792" t="str">
        <f t="shared" si="3305"/>
        <v>RFM</v>
      </c>
      <c r="C3792">
        <f t="shared" si="3305"/>
        <v>0</v>
      </c>
      <c r="D3792">
        <f>IFERROR(VLOOKUP(C3792,'Enheter, modell og år'!$A$2:$B$31,2,FALSE),0)</f>
        <v>0</v>
      </c>
      <c r="E3792" t="str">
        <f>'Liste detaljert wide'!$K$1</f>
        <v>Publikasjonspoeng</v>
      </c>
      <c r="F3792" t="str">
        <f t="shared" si="3292"/>
        <v>2017RFM0Publikasjonspoeng</v>
      </c>
      <c r="G3792" s="3">
        <f>'Liste detaljert wide'!K12</f>
        <v>0</v>
      </c>
      <c r="H3792" t="str">
        <f>VLOOKUP(E3792,Def!$B$2:$C$15,2,FALSE)</f>
        <v>Forskningsinsentiv</v>
      </c>
      <c r="I3792" s="3">
        <f>IF(A3792='Enheter, modell og år'!$F$2-1,0,G3792-VLOOKUP(A3792-1&amp;B3792&amp;C3792&amp;E3792,$F$2:$G$7561,2,FALSE))</f>
        <v>0</v>
      </c>
      <c r="J3792" s="3">
        <f>IF(A3792='Enheter, modell og år'!$F$2-1,0,VLOOKUP(A3792-1&amp;B3792&amp;C3792&amp;E3792,$F$2:$G$7561,2,FALSE))</f>
        <v>0</v>
      </c>
    </row>
    <row r="3793" spans="1:10" x14ac:dyDescent="0.25">
      <c r="A3793">
        <f t="shared" ref="A3793:C3793" si="3306">A3253</f>
        <v>2017</v>
      </c>
      <c r="B3793" t="str">
        <f t="shared" si="3306"/>
        <v>RFM</v>
      </c>
      <c r="C3793">
        <f t="shared" si="3306"/>
        <v>0</v>
      </c>
      <c r="D3793">
        <f>IFERROR(VLOOKUP(C3793,'Enheter, modell og år'!$A$2:$B$31,2,FALSE),0)</f>
        <v>0</v>
      </c>
      <c r="E3793" t="str">
        <f>'Liste detaljert wide'!$K$1</f>
        <v>Publikasjonspoeng</v>
      </c>
      <c r="F3793" t="str">
        <f t="shared" si="3292"/>
        <v>2017RFM0Publikasjonspoeng</v>
      </c>
      <c r="G3793" s="3">
        <f>'Liste detaljert wide'!K13</f>
        <v>0</v>
      </c>
      <c r="H3793" t="str">
        <f>VLOOKUP(E3793,Def!$B$2:$C$15,2,FALSE)</f>
        <v>Forskningsinsentiv</v>
      </c>
      <c r="I3793" s="3">
        <f>IF(A3793='Enheter, modell og år'!$F$2-1,0,G3793-VLOOKUP(A3793-1&amp;B3793&amp;C3793&amp;E3793,$F$2:$G$7561,2,FALSE))</f>
        <v>0</v>
      </c>
      <c r="J3793" s="3">
        <f>IF(A3793='Enheter, modell og år'!$F$2-1,0,VLOOKUP(A3793-1&amp;B3793&amp;C3793&amp;E3793,$F$2:$G$7561,2,FALSE))</f>
        <v>0</v>
      </c>
    </row>
    <row r="3794" spans="1:10" x14ac:dyDescent="0.25">
      <c r="A3794">
        <f t="shared" ref="A3794:C3794" si="3307">A3254</f>
        <v>2017</v>
      </c>
      <c r="B3794" t="str">
        <f t="shared" si="3307"/>
        <v>RFM</v>
      </c>
      <c r="C3794">
        <f t="shared" si="3307"/>
        <v>0</v>
      </c>
      <c r="D3794">
        <f>IFERROR(VLOOKUP(C3794,'Enheter, modell og år'!$A$2:$B$31,2,FALSE),0)</f>
        <v>0</v>
      </c>
      <c r="E3794" t="str">
        <f>'Liste detaljert wide'!$K$1</f>
        <v>Publikasjonspoeng</v>
      </c>
      <c r="F3794" t="str">
        <f t="shared" si="3292"/>
        <v>2017RFM0Publikasjonspoeng</v>
      </c>
      <c r="G3794" s="3">
        <f>'Liste detaljert wide'!K14</f>
        <v>0</v>
      </c>
      <c r="H3794" t="str">
        <f>VLOOKUP(E3794,Def!$B$2:$C$15,2,FALSE)</f>
        <v>Forskningsinsentiv</v>
      </c>
      <c r="I3794" s="3">
        <f>IF(A3794='Enheter, modell og år'!$F$2-1,0,G3794-VLOOKUP(A3794-1&amp;B3794&amp;C3794&amp;E3794,$F$2:$G$7561,2,FALSE))</f>
        <v>0</v>
      </c>
      <c r="J3794" s="3">
        <f>IF(A3794='Enheter, modell og år'!$F$2-1,0,VLOOKUP(A3794-1&amp;B3794&amp;C3794&amp;E3794,$F$2:$G$7561,2,FALSE))</f>
        <v>0</v>
      </c>
    </row>
    <row r="3795" spans="1:10" x14ac:dyDescent="0.25">
      <c r="A3795">
        <f t="shared" ref="A3795:C3795" si="3308">A3255</f>
        <v>2017</v>
      </c>
      <c r="B3795" t="str">
        <f t="shared" si="3308"/>
        <v>RFM</v>
      </c>
      <c r="C3795">
        <f t="shared" si="3308"/>
        <v>0</v>
      </c>
      <c r="D3795">
        <f>IFERROR(VLOOKUP(C3795,'Enheter, modell og år'!$A$2:$B$31,2,FALSE),0)</f>
        <v>0</v>
      </c>
      <c r="E3795" t="str">
        <f>'Liste detaljert wide'!$K$1</f>
        <v>Publikasjonspoeng</v>
      </c>
      <c r="F3795" t="str">
        <f t="shared" si="3292"/>
        <v>2017RFM0Publikasjonspoeng</v>
      </c>
      <c r="G3795" s="3">
        <f>'Liste detaljert wide'!K15</f>
        <v>0</v>
      </c>
      <c r="H3795" t="str">
        <f>VLOOKUP(E3795,Def!$B$2:$C$15,2,FALSE)</f>
        <v>Forskningsinsentiv</v>
      </c>
      <c r="I3795" s="3">
        <f>IF(A3795='Enheter, modell og år'!$F$2-1,0,G3795-VLOOKUP(A3795-1&amp;B3795&amp;C3795&amp;E3795,$F$2:$G$7561,2,FALSE))</f>
        <v>0</v>
      </c>
      <c r="J3795" s="3">
        <f>IF(A3795='Enheter, modell og år'!$F$2-1,0,VLOOKUP(A3795-1&amp;B3795&amp;C3795&amp;E3795,$F$2:$G$7561,2,FALSE))</f>
        <v>0</v>
      </c>
    </row>
    <row r="3796" spans="1:10" x14ac:dyDescent="0.25">
      <c r="A3796">
        <f t="shared" ref="A3796:C3796" si="3309">A3256</f>
        <v>2017</v>
      </c>
      <c r="B3796" t="str">
        <f t="shared" si="3309"/>
        <v>RFM</v>
      </c>
      <c r="C3796">
        <f t="shared" si="3309"/>
        <v>0</v>
      </c>
      <c r="D3796">
        <f>IFERROR(VLOOKUP(C3796,'Enheter, modell og år'!$A$2:$B$31,2,FALSE),0)</f>
        <v>0</v>
      </c>
      <c r="E3796" t="str">
        <f>'Liste detaljert wide'!$K$1</f>
        <v>Publikasjonspoeng</v>
      </c>
      <c r="F3796" t="str">
        <f t="shared" si="3292"/>
        <v>2017RFM0Publikasjonspoeng</v>
      </c>
      <c r="G3796" s="3">
        <f>'Liste detaljert wide'!K16</f>
        <v>0</v>
      </c>
      <c r="H3796" t="str">
        <f>VLOOKUP(E3796,Def!$B$2:$C$15,2,FALSE)</f>
        <v>Forskningsinsentiv</v>
      </c>
      <c r="I3796" s="3">
        <f>IF(A3796='Enheter, modell og år'!$F$2-1,0,G3796-VLOOKUP(A3796-1&amp;B3796&amp;C3796&amp;E3796,$F$2:$G$7561,2,FALSE))</f>
        <v>0</v>
      </c>
      <c r="J3796" s="3">
        <f>IF(A3796='Enheter, modell og år'!$F$2-1,0,VLOOKUP(A3796-1&amp;B3796&amp;C3796&amp;E3796,$F$2:$G$7561,2,FALSE))</f>
        <v>0</v>
      </c>
    </row>
    <row r="3797" spans="1:10" x14ac:dyDescent="0.25">
      <c r="A3797">
        <f t="shared" ref="A3797:C3797" si="3310">A3257</f>
        <v>2017</v>
      </c>
      <c r="B3797" t="str">
        <f t="shared" si="3310"/>
        <v>RFM</v>
      </c>
      <c r="C3797">
        <f t="shared" si="3310"/>
        <v>0</v>
      </c>
      <c r="D3797">
        <f>IFERROR(VLOOKUP(C3797,'Enheter, modell og år'!$A$2:$B$31,2,FALSE),0)</f>
        <v>0</v>
      </c>
      <c r="E3797" t="str">
        <f>'Liste detaljert wide'!$K$1</f>
        <v>Publikasjonspoeng</v>
      </c>
      <c r="F3797" t="str">
        <f t="shared" si="3292"/>
        <v>2017RFM0Publikasjonspoeng</v>
      </c>
      <c r="G3797" s="3">
        <f>'Liste detaljert wide'!K17</f>
        <v>0</v>
      </c>
      <c r="H3797" t="str">
        <f>VLOOKUP(E3797,Def!$B$2:$C$15,2,FALSE)</f>
        <v>Forskningsinsentiv</v>
      </c>
      <c r="I3797" s="3">
        <f>IF(A3797='Enheter, modell og år'!$F$2-1,0,G3797-VLOOKUP(A3797-1&amp;B3797&amp;C3797&amp;E3797,$F$2:$G$7561,2,FALSE))</f>
        <v>0</v>
      </c>
      <c r="J3797" s="3">
        <f>IF(A3797='Enheter, modell og år'!$F$2-1,0,VLOOKUP(A3797-1&amp;B3797&amp;C3797&amp;E3797,$F$2:$G$7561,2,FALSE))</f>
        <v>0</v>
      </c>
    </row>
    <row r="3798" spans="1:10" x14ac:dyDescent="0.25">
      <c r="A3798">
        <f t="shared" ref="A3798:C3798" si="3311">A3258</f>
        <v>2017</v>
      </c>
      <c r="B3798" t="str">
        <f t="shared" si="3311"/>
        <v>RFM</v>
      </c>
      <c r="C3798">
        <f t="shared" si="3311"/>
        <v>0</v>
      </c>
      <c r="D3798">
        <f>IFERROR(VLOOKUP(C3798,'Enheter, modell og år'!$A$2:$B$31,2,FALSE),0)</f>
        <v>0</v>
      </c>
      <c r="E3798" t="str">
        <f>'Liste detaljert wide'!$K$1</f>
        <v>Publikasjonspoeng</v>
      </c>
      <c r="F3798" t="str">
        <f t="shared" si="3292"/>
        <v>2017RFM0Publikasjonspoeng</v>
      </c>
      <c r="G3798" s="3">
        <f>'Liste detaljert wide'!K18</f>
        <v>0</v>
      </c>
      <c r="H3798" t="str">
        <f>VLOOKUP(E3798,Def!$B$2:$C$15,2,FALSE)</f>
        <v>Forskningsinsentiv</v>
      </c>
      <c r="I3798" s="3">
        <f>IF(A3798='Enheter, modell og år'!$F$2-1,0,G3798-VLOOKUP(A3798-1&amp;B3798&amp;C3798&amp;E3798,$F$2:$G$7561,2,FALSE))</f>
        <v>0</v>
      </c>
      <c r="J3798" s="3">
        <f>IF(A3798='Enheter, modell og år'!$F$2-1,0,VLOOKUP(A3798-1&amp;B3798&amp;C3798&amp;E3798,$F$2:$G$7561,2,FALSE))</f>
        <v>0</v>
      </c>
    </row>
    <row r="3799" spans="1:10" x14ac:dyDescent="0.25">
      <c r="A3799">
        <f t="shared" ref="A3799:C3799" si="3312">A3259</f>
        <v>2017</v>
      </c>
      <c r="B3799" t="str">
        <f t="shared" si="3312"/>
        <v>RFM</v>
      </c>
      <c r="C3799">
        <f t="shared" si="3312"/>
        <v>0</v>
      </c>
      <c r="D3799">
        <f>IFERROR(VLOOKUP(C3799,'Enheter, modell og år'!$A$2:$B$31,2,FALSE),0)</f>
        <v>0</v>
      </c>
      <c r="E3799" t="str">
        <f>'Liste detaljert wide'!$K$1</f>
        <v>Publikasjonspoeng</v>
      </c>
      <c r="F3799" t="str">
        <f t="shared" si="3292"/>
        <v>2017RFM0Publikasjonspoeng</v>
      </c>
      <c r="G3799" s="3">
        <f>'Liste detaljert wide'!K19</f>
        <v>0</v>
      </c>
      <c r="H3799" t="str">
        <f>VLOOKUP(E3799,Def!$B$2:$C$15,2,FALSE)</f>
        <v>Forskningsinsentiv</v>
      </c>
      <c r="I3799" s="3">
        <f>IF(A3799='Enheter, modell og år'!$F$2-1,0,G3799-VLOOKUP(A3799-1&amp;B3799&amp;C3799&amp;E3799,$F$2:$G$7561,2,FALSE))</f>
        <v>0</v>
      </c>
      <c r="J3799" s="3">
        <f>IF(A3799='Enheter, modell og år'!$F$2-1,0,VLOOKUP(A3799-1&amp;B3799&amp;C3799&amp;E3799,$F$2:$G$7561,2,FALSE))</f>
        <v>0</v>
      </c>
    </row>
    <row r="3800" spans="1:10" x14ac:dyDescent="0.25">
      <c r="A3800">
        <f t="shared" ref="A3800:C3800" si="3313">A3260</f>
        <v>2017</v>
      </c>
      <c r="B3800" t="str">
        <f t="shared" si="3313"/>
        <v>RFM</v>
      </c>
      <c r="C3800">
        <f t="shared" si="3313"/>
        <v>0</v>
      </c>
      <c r="D3800">
        <f>IFERROR(VLOOKUP(C3800,'Enheter, modell og år'!$A$2:$B$31,2,FALSE),0)</f>
        <v>0</v>
      </c>
      <c r="E3800" t="str">
        <f>'Liste detaljert wide'!$K$1</f>
        <v>Publikasjonspoeng</v>
      </c>
      <c r="F3800" t="str">
        <f t="shared" si="3292"/>
        <v>2017RFM0Publikasjonspoeng</v>
      </c>
      <c r="G3800" s="3">
        <f>'Liste detaljert wide'!K20</f>
        <v>0</v>
      </c>
      <c r="H3800" t="str">
        <f>VLOOKUP(E3800,Def!$B$2:$C$15,2,FALSE)</f>
        <v>Forskningsinsentiv</v>
      </c>
      <c r="I3800" s="3">
        <f>IF(A3800='Enheter, modell og år'!$F$2-1,0,G3800-VLOOKUP(A3800-1&amp;B3800&amp;C3800&amp;E3800,$F$2:$G$7561,2,FALSE))</f>
        <v>0</v>
      </c>
      <c r="J3800" s="3">
        <f>IF(A3800='Enheter, modell og år'!$F$2-1,0,VLOOKUP(A3800-1&amp;B3800&amp;C3800&amp;E3800,$F$2:$G$7561,2,FALSE))</f>
        <v>0</v>
      </c>
    </row>
    <row r="3801" spans="1:10" x14ac:dyDescent="0.25">
      <c r="A3801">
        <f t="shared" ref="A3801:C3801" si="3314">A3261</f>
        <v>2017</v>
      </c>
      <c r="B3801" t="str">
        <f t="shared" si="3314"/>
        <v>RFM</v>
      </c>
      <c r="C3801">
        <f t="shared" si="3314"/>
        <v>0</v>
      </c>
      <c r="D3801">
        <f>IFERROR(VLOOKUP(C3801,'Enheter, modell og år'!$A$2:$B$31,2,FALSE),0)</f>
        <v>0</v>
      </c>
      <c r="E3801" t="str">
        <f>'Liste detaljert wide'!$K$1</f>
        <v>Publikasjonspoeng</v>
      </c>
      <c r="F3801" t="str">
        <f t="shared" si="3292"/>
        <v>2017RFM0Publikasjonspoeng</v>
      </c>
      <c r="G3801" s="3">
        <f>'Liste detaljert wide'!K21</f>
        <v>0</v>
      </c>
      <c r="H3801" t="str">
        <f>VLOOKUP(E3801,Def!$B$2:$C$15,2,FALSE)</f>
        <v>Forskningsinsentiv</v>
      </c>
      <c r="I3801" s="3">
        <f>IF(A3801='Enheter, modell og år'!$F$2-1,0,G3801-VLOOKUP(A3801-1&amp;B3801&amp;C3801&amp;E3801,$F$2:$G$7561,2,FALSE))</f>
        <v>0</v>
      </c>
      <c r="J3801" s="3">
        <f>IF(A3801='Enheter, modell og år'!$F$2-1,0,VLOOKUP(A3801-1&amp;B3801&amp;C3801&amp;E3801,$F$2:$G$7561,2,FALSE))</f>
        <v>0</v>
      </c>
    </row>
    <row r="3802" spans="1:10" x14ac:dyDescent="0.25">
      <c r="A3802">
        <f t="shared" ref="A3802:C3802" si="3315">A3262</f>
        <v>2017</v>
      </c>
      <c r="B3802" t="str">
        <f t="shared" si="3315"/>
        <v>RFM</v>
      </c>
      <c r="C3802">
        <f t="shared" si="3315"/>
        <v>0</v>
      </c>
      <c r="D3802">
        <f>IFERROR(VLOOKUP(C3802,'Enheter, modell og år'!$A$2:$B$31,2,FALSE),0)</f>
        <v>0</v>
      </c>
      <c r="E3802" t="str">
        <f>'Liste detaljert wide'!$K$1</f>
        <v>Publikasjonspoeng</v>
      </c>
      <c r="F3802" t="str">
        <f t="shared" si="3292"/>
        <v>2017RFM0Publikasjonspoeng</v>
      </c>
      <c r="G3802" s="3">
        <f>'Liste detaljert wide'!K22</f>
        <v>0</v>
      </c>
      <c r="H3802" t="str">
        <f>VLOOKUP(E3802,Def!$B$2:$C$15,2,FALSE)</f>
        <v>Forskningsinsentiv</v>
      </c>
      <c r="I3802" s="3">
        <f>IF(A3802='Enheter, modell og år'!$F$2-1,0,G3802-VLOOKUP(A3802-1&amp;B3802&amp;C3802&amp;E3802,$F$2:$G$7561,2,FALSE))</f>
        <v>0</v>
      </c>
      <c r="J3802" s="3">
        <f>IF(A3802='Enheter, modell og år'!$F$2-1,0,VLOOKUP(A3802-1&amp;B3802&amp;C3802&amp;E3802,$F$2:$G$7561,2,FALSE))</f>
        <v>0</v>
      </c>
    </row>
    <row r="3803" spans="1:10" x14ac:dyDescent="0.25">
      <c r="A3803">
        <f t="shared" ref="A3803:C3803" si="3316">A3263</f>
        <v>2017</v>
      </c>
      <c r="B3803" t="str">
        <f t="shared" si="3316"/>
        <v>RFM</v>
      </c>
      <c r="C3803">
        <f t="shared" si="3316"/>
        <v>0</v>
      </c>
      <c r="D3803">
        <f>IFERROR(VLOOKUP(C3803,'Enheter, modell og år'!$A$2:$B$31,2,FALSE),0)</f>
        <v>0</v>
      </c>
      <c r="E3803" t="str">
        <f>'Liste detaljert wide'!$K$1</f>
        <v>Publikasjonspoeng</v>
      </c>
      <c r="F3803" t="str">
        <f t="shared" si="3292"/>
        <v>2017RFM0Publikasjonspoeng</v>
      </c>
      <c r="G3803" s="3">
        <f>'Liste detaljert wide'!K23</f>
        <v>0</v>
      </c>
      <c r="H3803" t="str">
        <f>VLOOKUP(E3803,Def!$B$2:$C$15,2,FALSE)</f>
        <v>Forskningsinsentiv</v>
      </c>
      <c r="I3803" s="3">
        <f>IF(A3803='Enheter, modell og år'!$F$2-1,0,G3803-VLOOKUP(A3803-1&amp;B3803&amp;C3803&amp;E3803,$F$2:$G$7561,2,FALSE))</f>
        <v>0</v>
      </c>
      <c r="J3803" s="3">
        <f>IF(A3803='Enheter, modell og år'!$F$2-1,0,VLOOKUP(A3803-1&amp;B3803&amp;C3803&amp;E3803,$F$2:$G$7561,2,FALSE))</f>
        <v>0</v>
      </c>
    </row>
    <row r="3804" spans="1:10" x14ac:dyDescent="0.25">
      <c r="A3804">
        <f t="shared" ref="A3804:C3804" si="3317">A3264</f>
        <v>2017</v>
      </c>
      <c r="B3804" t="str">
        <f t="shared" si="3317"/>
        <v>RFM</v>
      </c>
      <c r="C3804">
        <f t="shared" si="3317"/>
        <v>0</v>
      </c>
      <c r="D3804">
        <f>IFERROR(VLOOKUP(C3804,'Enheter, modell og år'!$A$2:$B$31,2,FALSE),0)</f>
        <v>0</v>
      </c>
      <c r="E3804" t="str">
        <f>'Liste detaljert wide'!$K$1</f>
        <v>Publikasjonspoeng</v>
      </c>
      <c r="F3804" t="str">
        <f t="shared" si="3292"/>
        <v>2017RFM0Publikasjonspoeng</v>
      </c>
      <c r="G3804" s="3">
        <f>'Liste detaljert wide'!K24</f>
        <v>0</v>
      </c>
      <c r="H3804" t="str">
        <f>VLOOKUP(E3804,Def!$B$2:$C$15,2,FALSE)</f>
        <v>Forskningsinsentiv</v>
      </c>
      <c r="I3804" s="3">
        <f>IF(A3804='Enheter, modell og år'!$F$2-1,0,G3804-VLOOKUP(A3804-1&amp;B3804&amp;C3804&amp;E3804,$F$2:$G$7561,2,FALSE))</f>
        <v>0</v>
      </c>
      <c r="J3804" s="3">
        <f>IF(A3804='Enheter, modell og år'!$F$2-1,0,VLOOKUP(A3804-1&amp;B3804&amp;C3804&amp;E3804,$F$2:$G$7561,2,FALSE))</f>
        <v>0</v>
      </c>
    </row>
    <row r="3805" spans="1:10" x14ac:dyDescent="0.25">
      <c r="A3805">
        <f t="shared" ref="A3805:C3805" si="3318">A3265</f>
        <v>2017</v>
      </c>
      <c r="B3805" t="str">
        <f t="shared" si="3318"/>
        <v>RFM</v>
      </c>
      <c r="C3805">
        <f t="shared" si="3318"/>
        <v>0</v>
      </c>
      <c r="D3805">
        <f>IFERROR(VLOOKUP(C3805,'Enheter, modell og år'!$A$2:$B$31,2,FALSE),0)</f>
        <v>0</v>
      </c>
      <c r="E3805" t="str">
        <f>'Liste detaljert wide'!$K$1</f>
        <v>Publikasjonspoeng</v>
      </c>
      <c r="F3805" t="str">
        <f t="shared" si="3292"/>
        <v>2017RFM0Publikasjonspoeng</v>
      </c>
      <c r="G3805" s="3">
        <f>'Liste detaljert wide'!K25</f>
        <v>0</v>
      </c>
      <c r="H3805" t="str">
        <f>VLOOKUP(E3805,Def!$B$2:$C$15,2,FALSE)</f>
        <v>Forskningsinsentiv</v>
      </c>
      <c r="I3805" s="3">
        <f>IF(A3805='Enheter, modell og år'!$F$2-1,0,G3805-VLOOKUP(A3805-1&amp;B3805&amp;C3805&amp;E3805,$F$2:$G$7561,2,FALSE))</f>
        <v>0</v>
      </c>
      <c r="J3805" s="3">
        <f>IF(A3805='Enheter, modell og år'!$F$2-1,0,VLOOKUP(A3805-1&amp;B3805&amp;C3805&amp;E3805,$F$2:$G$7561,2,FALSE))</f>
        <v>0</v>
      </c>
    </row>
    <row r="3806" spans="1:10" x14ac:dyDescent="0.25">
      <c r="A3806">
        <f t="shared" ref="A3806:C3806" si="3319">A3266</f>
        <v>2017</v>
      </c>
      <c r="B3806" t="str">
        <f t="shared" si="3319"/>
        <v>RFM</v>
      </c>
      <c r="C3806">
        <f t="shared" si="3319"/>
        <v>0</v>
      </c>
      <c r="D3806">
        <f>IFERROR(VLOOKUP(C3806,'Enheter, modell og år'!$A$2:$B$31,2,FALSE),0)</f>
        <v>0</v>
      </c>
      <c r="E3806" t="str">
        <f>'Liste detaljert wide'!$K$1</f>
        <v>Publikasjonspoeng</v>
      </c>
      <c r="F3806" t="str">
        <f t="shared" si="3292"/>
        <v>2017RFM0Publikasjonspoeng</v>
      </c>
      <c r="G3806" s="3">
        <f>'Liste detaljert wide'!K26</f>
        <v>0</v>
      </c>
      <c r="H3806" t="str">
        <f>VLOOKUP(E3806,Def!$B$2:$C$15,2,FALSE)</f>
        <v>Forskningsinsentiv</v>
      </c>
      <c r="I3806" s="3">
        <f>IF(A3806='Enheter, modell og år'!$F$2-1,0,G3806-VLOOKUP(A3806-1&amp;B3806&amp;C3806&amp;E3806,$F$2:$G$7561,2,FALSE))</f>
        <v>0</v>
      </c>
      <c r="J3806" s="3">
        <f>IF(A3806='Enheter, modell og år'!$F$2-1,0,VLOOKUP(A3806-1&amp;B3806&amp;C3806&amp;E3806,$F$2:$G$7561,2,FALSE))</f>
        <v>0</v>
      </c>
    </row>
    <row r="3807" spans="1:10" x14ac:dyDescent="0.25">
      <c r="A3807">
        <f t="shared" ref="A3807:C3807" si="3320">A3267</f>
        <v>2017</v>
      </c>
      <c r="B3807" t="str">
        <f t="shared" si="3320"/>
        <v>RFM</v>
      </c>
      <c r="C3807">
        <f t="shared" si="3320"/>
        <v>0</v>
      </c>
      <c r="D3807">
        <f>IFERROR(VLOOKUP(C3807,'Enheter, modell og år'!$A$2:$B$31,2,FALSE),0)</f>
        <v>0</v>
      </c>
      <c r="E3807" t="str">
        <f>'Liste detaljert wide'!$K$1</f>
        <v>Publikasjonspoeng</v>
      </c>
      <c r="F3807" t="str">
        <f t="shared" si="3292"/>
        <v>2017RFM0Publikasjonspoeng</v>
      </c>
      <c r="G3807" s="3">
        <f>'Liste detaljert wide'!K27</f>
        <v>0</v>
      </c>
      <c r="H3807" t="str">
        <f>VLOOKUP(E3807,Def!$B$2:$C$15,2,FALSE)</f>
        <v>Forskningsinsentiv</v>
      </c>
      <c r="I3807" s="3">
        <f>IF(A3807='Enheter, modell og år'!$F$2-1,0,G3807-VLOOKUP(A3807-1&amp;B3807&amp;C3807&amp;E3807,$F$2:$G$7561,2,FALSE))</f>
        <v>0</v>
      </c>
      <c r="J3807" s="3">
        <f>IF(A3807='Enheter, modell og år'!$F$2-1,0,VLOOKUP(A3807-1&amp;B3807&amp;C3807&amp;E3807,$F$2:$G$7561,2,FALSE))</f>
        <v>0</v>
      </c>
    </row>
    <row r="3808" spans="1:10" x14ac:dyDescent="0.25">
      <c r="A3808">
        <f t="shared" ref="A3808:C3808" si="3321">A3268</f>
        <v>2017</v>
      </c>
      <c r="B3808" t="str">
        <f t="shared" si="3321"/>
        <v>RFM</v>
      </c>
      <c r="C3808">
        <f t="shared" si="3321"/>
        <v>0</v>
      </c>
      <c r="D3808">
        <f>IFERROR(VLOOKUP(C3808,'Enheter, modell og år'!$A$2:$B$31,2,FALSE),0)</f>
        <v>0</v>
      </c>
      <c r="E3808" t="str">
        <f>'Liste detaljert wide'!$K$1</f>
        <v>Publikasjonspoeng</v>
      </c>
      <c r="F3808" t="str">
        <f t="shared" si="3292"/>
        <v>2017RFM0Publikasjonspoeng</v>
      </c>
      <c r="G3808" s="3">
        <f>'Liste detaljert wide'!K28</f>
        <v>0</v>
      </c>
      <c r="H3808" t="str">
        <f>VLOOKUP(E3808,Def!$B$2:$C$15,2,FALSE)</f>
        <v>Forskningsinsentiv</v>
      </c>
      <c r="I3808" s="3">
        <f>IF(A3808='Enheter, modell og år'!$F$2-1,0,G3808-VLOOKUP(A3808-1&amp;B3808&amp;C3808&amp;E3808,$F$2:$G$7561,2,FALSE))</f>
        <v>0</v>
      </c>
      <c r="J3808" s="3">
        <f>IF(A3808='Enheter, modell og år'!$F$2-1,0,VLOOKUP(A3808-1&amp;B3808&amp;C3808&amp;E3808,$F$2:$G$7561,2,FALSE))</f>
        <v>0</v>
      </c>
    </row>
    <row r="3809" spans="1:10" x14ac:dyDescent="0.25">
      <c r="A3809">
        <f t="shared" ref="A3809:C3809" si="3322">A3269</f>
        <v>2017</v>
      </c>
      <c r="B3809" t="str">
        <f t="shared" si="3322"/>
        <v>RFM</v>
      </c>
      <c r="C3809">
        <f t="shared" si="3322"/>
        <v>0</v>
      </c>
      <c r="D3809">
        <f>IFERROR(VLOOKUP(C3809,'Enheter, modell og år'!$A$2:$B$31,2,FALSE),0)</f>
        <v>0</v>
      </c>
      <c r="E3809" t="str">
        <f>'Liste detaljert wide'!$K$1</f>
        <v>Publikasjonspoeng</v>
      </c>
      <c r="F3809" t="str">
        <f t="shared" si="3292"/>
        <v>2017RFM0Publikasjonspoeng</v>
      </c>
      <c r="G3809" s="3">
        <f>'Liste detaljert wide'!K29</f>
        <v>0</v>
      </c>
      <c r="H3809" t="str">
        <f>VLOOKUP(E3809,Def!$B$2:$C$15,2,FALSE)</f>
        <v>Forskningsinsentiv</v>
      </c>
      <c r="I3809" s="3">
        <f>IF(A3809='Enheter, modell og år'!$F$2-1,0,G3809-VLOOKUP(A3809-1&amp;B3809&amp;C3809&amp;E3809,$F$2:$G$7561,2,FALSE))</f>
        <v>0</v>
      </c>
      <c r="J3809" s="3">
        <f>IF(A3809='Enheter, modell og år'!$F$2-1,0,VLOOKUP(A3809-1&amp;B3809&amp;C3809&amp;E3809,$F$2:$G$7561,2,FALSE))</f>
        <v>0</v>
      </c>
    </row>
    <row r="3810" spans="1:10" x14ac:dyDescent="0.25">
      <c r="A3810">
        <f t="shared" ref="A3810:C3810" si="3323">A3270</f>
        <v>2017</v>
      </c>
      <c r="B3810" t="str">
        <f t="shared" si="3323"/>
        <v>RFM</v>
      </c>
      <c r="C3810">
        <f t="shared" si="3323"/>
        <v>0</v>
      </c>
      <c r="D3810">
        <f>IFERROR(VLOOKUP(C3810,'Enheter, modell og år'!$A$2:$B$31,2,FALSE),0)</f>
        <v>0</v>
      </c>
      <c r="E3810" t="str">
        <f>'Liste detaljert wide'!$K$1</f>
        <v>Publikasjonspoeng</v>
      </c>
      <c r="F3810" t="str">
        <f t="shared" si="3292"/>
        <v>2017RFM0Publikasjonspoeng</v>
      </c>
      <c r="G3810" s="3">
        <f>'Liste detaljert wide'!K30</f>
        <v>0</v>
      </c>
      <c r="H3810" t="str">
        <f>VLOOKUP(E3810,Def!$B$2:$C$15,2,FALSE)</f>
        <v>Forskningsinsentiv</v>
      </c>
      <c r="I3810" s="3">
        <f>IF(A3810='Enheter, modell og år'!$F$2-1,0,G3810-VLOOKUP(A3810-1&amp;B3810&amp;C3810&amp;E3810,$F$2:$G$7561,2,FALSE))</f>
        <v>0</v>
      </c>
      <c r="J3810" s="3">
        <f>IF(A3810='Enheter, modell og år'!$F$2-1,0,VLOOKUP(A3810-1&amp;B3810&amp;C3810&amp;E3810,$F$2:$G$7561,2,FALSE))</f>
        <v>0</v>
      </c>
    </row>
    <row r="3811" spans="1:10" x14ac:dyDescent="0.25">
      <c r="A3811">
        <f t="shared" ref="A3811:C3811" si="3324">A3271</f>
        <v>2017</v>
      </c>
      <c r="B3811" t="str">
        <f t="shared" si="3324"/>
        <v>RFM</v>
      </c>
      <c r="C3811">
        <f t="shared" si="3324"/>
        <v>0</v>
      </c>
      <c r="D3811">
        <f>IFERROR(VLOOKUP(C3811,'Enheter, modell og år'!$A$2:$B$31,2,FALSE),0)</f>
        <v>0</v>
      </c>
      <c r="E3811" t="str">
        <f>'Liste detaljert wide'!$K$1</f>
        <v>Publikasjonspoeng</v>
      </c>
      <c r="F3811" t="str">
        <f t="shared" si="3292"/>
        <v>2017RFM0Publikasjonspoeng</v>
      </c>
      <c r="G3811" s="3">
        <f>'Liste detaljert wide'!K31</f>
        <v>0</v>
      </c>
      <c r="H3811" t="str">
        <f>VLOOKUP(E3811,Def!$B$2:$C$15,2,FALSE)</f>
        <v>Forskningsinsentiv</v>
      </c>
      <c r="I3811" s="3">
        <f>IF(A3811='Enheter, modell og år'!$F$2-1,0,G3811-VLOOKUP(A3811-1&amp;B3811&amp;C3811&amp;E3811,$F$2:$G$7561,2,FALSE))</f>
        <v>0</v>
      </c>
      <c r="J3811" s="3">
        <f>IF(A3811='Enheter, modell og år'!$F$2-1,0,VLOOKUP(A3811-1&amp;B3811&amp;C3811&amp;E3811,$F$2:$G$7561,2,FALSE))</f>
        <v>0</v>
      </c>
    </row>
    <row r="3812" spans="1:10" x14ac:dyDescent="0.25">
      <c r="A3812">
        <f t="shared" ref="A3812:C3812" si="3325">A3272</f>
        <v>2018</v>
      </c>
      <c r="B3812" t="str">
        <f t="shared" si="3325"/>
        <v>RFM</v>
      </c>
      <c r="C3812">
        <f t="shared" si="3325"/>
        <v>0</v>
      </c>
      <c r="D3812">
        <f>IFERROR(VLOOKUP(C3812,'Enheter, modell og år'!$A$2:$B$31,2,FALSE),0)</f>
        <v>0</v>
      </c>
      <c r="E3812" t="str">
        <f>'Liste detaljert wide'!$K$1</f>
        <v>Publikasjonspoeng</v>
      </c>
      <c r="F3812" t="str">
        <f t="shared" si="3292"/>
        <v>2018RFM0Publikasjonspoeng</v>
      </c>
      <c r="G3812" s="3">
        <f>'Liste detaljert wide'!K32</f>
        <v>0</v>
      </c>
      <c r="H3812" t="str">
        <f>VLOOKUP(E3812,Def!$B$2:$C$15,2,FALSE)</f>
        <v>Forskningsinsentiv</v>
      </c>
      <c r="I3812" s="3">
        <f>IF(A3812='Enheter, modell og år'!$F$2-1,0,G3812-VLOOKUP(A3812-1&amp;B3812&amp;C3812&amp;E3812,$F$2:$G$7561,2,FALSE))</f>
        <v>0</v>
      </c>
      <c r="J3812" s="3">
        <f>IF(A3812='Enheter, modell og år'!$F$2-1,0,VLOOKUP(A3812-1&amp;B3812&amp;C3812&amp;E3812,$F$2:$G$7561,2,FALSE))</f>
        <v>0</v>
      </c>
    </row>
    <row r="3813" spans="1:10" x14ac:dyDescent="0.25">
      <c r="A3813">
        <f t="shared" ref="A3813:C3813" si="3326">A3273</f>
        <v>2018</v>
      </c>
      <c r="B3813" t="str">
        <f t="shared" si="3326"/>
        <v>RFM</v>
      </c>
      <c r="C3813">
        <f t="shared" si="3326"/>
        <v>0</v>
      </c>
      <c r="D3813">
        <f>IFERROR(VLOOKUP(C3813,'Enheter, modell og år'!$A$2:$B$31,2,FALSE),0)</f>
        <v>0</v>
      </c>
      <c r="E3813" t="str">
        <f>'Liste detaljert wide'!$K$1</f>
        <v>Publikasjonspoeng</v>
      </c>
      <c r="F3813" t="str">
        <f t="shared" si="3292"/>
        <v>2018RFM0Publikasjonspoeng</v>
      </c>
      <c r="G3813" s="3">
        <f>'Liste detaljert wide'!K33</f>
        <v>0</v>
      </c>
      <c r="H3813" t="str">
        <f>VLOOKUP(E3813,Def!$B$2:$C$15,2,FALSE)</f>
        <v>Forskningsinsentiv</v>
      </c>
      <c r="I3813" s="3">
        <f>IF(A3813='Enheter, modell og år'!$F$2-1,0,G3813-VLOOKUP(A3813-1&amp;B3813&amp;C3813&amp;E3813,$F$2:$G$7561,2,FALSE))</f>
        <v>0</v>
      </c>
      <c r="J3813" s="3">
        <f>IF(A3813='Enheter, modell og år'!$F$2-1,0,VLOOKUP(A3813-1&amp;B3813&amp;C3813&amp;E3813,$F$2:$G$7561,2,FALSE))</f>
        <v>0</v>
      </c>
    </row>
    <row r="3814" spans="1:10" x14ac:dyDescent="0.25">
      <c r="A3814">
        <f t="shared" ref="A3814:C3814" si="3327">A3274</f>
        <v>2018</v>
      </c>
      <c r="B3814" t="str">
        <f t="shared" si="3327"/>
        <v>RFM</v>
      </c>
      <c r="C3814">
        <f t="shared" si="3327"/>
        <v>0</v>
      </c>
      <c r="D3814">
        <f>IFERROR(VLOOKUP(C3814,'Enheter, modell og år'!$A$2:$B$31,2,FALSE),0)</f>
        <v>0</v>
      </c>
      <c r="E3814" t="str">
        <f>'Liste detaljert wide'!$K$1</f>
        <v>Publikasjonspoeng</v>
      </c>
      <c r="F3814" t="str">
        <f t="shared" si="3292"/>
        <v>2018RFM0Publikasjonspoeng</v>
      </c>
      <c r="G3814" s="3">
        <f>'Liste detaljert wide'!K34</f>
        <v>0</v>
      </c>
      <c r="H3814" t="str">
        <f>VLOOKUP(E3814,Def!$B$2:$C$15,2,FALSE)</f>
        <v>Forskningsinsentiv</v>
      </c>
      <c r="I3814" s="3">
        <f>IF(A3814='Enheter, modell og år'!$F$2-1,0,G3814-VLOOKUP(A3814-1&amp;B3814&amp;C3814&amp;E3814,$F$2:$G$7561,2,FALSE))</f>
        <v>0</v>
      </c>
      <c r="J3814" s="3">
        <f>IF(A3814='Enheter, modell og år'!$F$2-1,0,VLOOKUP(A3814-1&amp;B3814&amp;C3814&amp;E3814,$F$2:$G$7561,2,FALSE))</f>
        <v>0</v>
      </c>
    </row>
    <row r="3815" spans="1:10" x14ac:dyDescent="0.25">
      <c r="A3815">
        <f t="shared" ref="A3815:C3815" si="3328">A3275</f>
        <v>2018</v>
      </c>
      <c r="B3815" t="str">
        <f t="shared" si="3328"/>
        <v>RFM</v>
      </c>
      <c r="C3815">
        <f t="shared" si="3328"/>
        <v>0</v>
      </c>
      <c r="D3815">
        <f>IFERROR(VLOOKUP(C3815,'Enheter, modell og år'!$A$2:$B$31,2,FALSE),0)</f>
        <v>0</v>
      </c>
      <c r="E3815" t="str">
        <f>'Liste detaljert wide'!$K$1</f>
        <v>Publikasjonspoeng</v>
      </c>
      <c r="F3815" t="str">
        <f t="shared" si="3292"/>
        <v>2018RFM0Publikasjonspoeng</v>
      </c>
      <c r="G3815" s="3">
        <f>'Liste detaljert wide'!K35</f>
        <v>0</v>
      </c>
      <c r="H3815" t="str">
        <f>VLOOKUP(E3815,Def!$B$2:$C$15,2,FALSE)</f>
        <v>Forskningsinsentiv</v>
      </c>
      <c r="I3815" s="3">
        <f>IF(A3815='Enheter, modell og år'!$F$2-1,0,G3815-VLOOKUP(A3815-1&amp;B3815&amp;C3815&amp;E3815,$F$2:$G$7561,2,FALSE))</f>
        <v>0</v>
      </c>
      <c r="J3815" s="3">
        <f>IF(A3815='Enheter, modell og år'!$F$2-1,0,VLOOKUP(A3815-1&amp;B3815&amp;C3815&amp;E3815,$F$2:$G$7561,2,FALSE))</f>
        <v>0</v>
      </c>
    </row>
    <row r="3816" spans="1:10" x14ac:dyDescent="0.25">
      <c r="A3816">
        <f t="shared" ref="A3816:C3816" si="3329">A3276</f>
        <v>2018</v>
      </c>
      <c r="B3816" t="str">
        <f t="shared" si="3329"/>
        <v>RFM</v>
      </c>
      <c r="C3816">
        <f t="shared" si="3329"/>
        <v>0</v>
      </c>
      <c r="D3816">
        <f>IFERROR(VLOOKUP(C3816,'Enheter, modell og år'!$A$2:$B$31,2,FALSE),0)</f>
        <v>0</v>
      </c>
      <c r="E3816" t="str">
        <f>'Liste detaljert wide'!$K$1</f>
        <v>Publikasjonspoeng</v>
      </c>
      <c r="F3816" t="str">
        <f t="shared" si="3292"/>
        <v>2018RFM0Publikasjonspoeng</v>
      </c>
      <c r="G3816" s="3">
        <f>'Liste detaljert wide'!K36</f>
        <v>0</v>
      </c>
      <c r="H3816" t="str">
        <f>VLOOKUP(E3816,Def!$B$2:$C$15,2,FALSE)</f>
        <v>Forskningsinsentiv</v>
      </c>
      <c r="I3816" s="3">
        <f>IF(A3816='Enheter, modell og år'!$F$2-1,0,G3816-VLOOKUP(A3816-1&amp;B3816&amp;C3816&amp;E3816,$F$2:$G$7561,2,FALSE))</f>
        <v>0</v>
      </c>
      <c r="J3816" s="3">
        <f>IF(A3816='Enheter, modell og år'!$F$2-1,0,VLOOKUP(A3816-1&amp;B3816&amp;C3816&amp;E3816,$F$2:$G$7561,2,FALSE))</f>
        <v>0</v>
      </c>
    </row>
    <row r="3817" spans="1:10" x14ac:dyDescent="0.25">
      <c r="A3817">
        <f t="shared" ref="A3817:C3817" si="3330">A3277</f>
        <v>2018</v>
      </c>
      <c r="B3817" t="str">
        <f t="shared" si="3330"/>
        <v>RFM</v>
      </c>
      <c r="C3817">
        <f t="shared" si="3330"/>
        <v>0</v>
      </c>
      <c r="D3817">
        <f>IFERROR(VLOOKUP(C3817,'Enheter, modell og år'!$A$2:$B$31,2,FALSE),0)</f>
        <v>0</v>
      </c>
      <c r="E3817" t="str">
        <f>'Liste detaljert wide'!$K$1</f>
        <v>Publikasjonspoeng</v>
      </c>
      <c r="F3817" t="str">
        <f t="shared" si="3292"/>
        <v>2018RFM0Publikasjonspoeng</v>
      </c>
      <c r="G3817" s="3">
        <f>'Liste detaljert wide'!K37</f>
        <v>0</v>
      </c>
      <c r="H3817" t="str">
        <f>VLOOKUP(E3817,Def!$B$2:$C$15,2,FALSE)</f>
        <v>Forskningsinsentiv</v>
      </c>
      <c r="I3817" s="3">
        <f>IF(A3817='Enheter, modell og år'!$F$2-1,0,G3817-VLOOKUP(A3817-1&amp;B3817&amp;C3817&amp;E3817,$F$2:$G$7561,2,FALSE))</f>
        <v>0</v>
      </c>
      <c r="J3817" s="3">
        <f>IF(A3817='Enheter, modell og år'!$F$2-1,0,VLOOKUP(A3817-1&amp;B3817&amp;C3817&amp;E3817,$F$2:$G$7561,2,FALSE))</f>
        <v>0</v>
      </c>
    </row>
    <row r="3818" spans="1:10" x14ac:dyDescent="0.25">
      <c r="A3818">
        <f t="shared" ref="A3818:C3818" si="3331">A3278</f>
        <v>2018</v>
      </c>
      <c r="B3818" t="str">
        <f t="shared" si="3331"/>
        <v>RFM</v>
      </c>
      <c r="C3818">
        <f t="shared" si="3331"/>
        <v>0</v>
      </c>
      <c r="D3818">
        <f>IFERROR(VLOOKUP(C3818,'Enheter, modell og år'!$A$2:$B$31,2,FALSE),0)</f>
        <v>0</v>
      </c>
      <c r="E3818" t="str">
        <f>'Liste detaljert wide'!$K$1</f>
        <v>Publikasjonspoeng</v>
      </c>
      <c r="F3818" t="str">
        <f t="shared" si="3292"/>
        <v>2018RFM0Publikasjonspoeng</v>
      </c>
      <c r="G3818" s="3">
        <f>'Liste detaljert wide'!K38</f>
        <v>0</v>
      </c>
      <c r="H3818" t="str">
        <f>VLOOKUP(E3818,Def!$B$2:$C$15,2,FALSE)</f>
        <v>Forskningsinsentiv</v>
      </c>
      <c r="I3818" s="3">
        <f>IF(A3818='Enheter, modell og år'!$F$2-1,0,G3818-VLOOKUP(A3818-1&amp;B3818&amp;C3818&amp;E3818,$F$2:$G$7561,2,FALSE))</f>
        <v>0</v>
      </c>
      <c r="J3818" s="3">
        <f>IF(A3818='Enheter, modell og år'!$F$2-1,0,VLOOKUP(A3818-1&amp;B3818&amp;C3818&amp;E3818,$F$2:$G$7561,2,FALSE))</f>
        <v>0</v>
      </c>
    </row>
    <row r="3819" spans="1:10" x14ac:dyDescent="0.25">
      <c r="A3819">
        <f t="shared" ref="A3819:C3819" si="3332">A3279</f>
        <v>2018</v>
      </c>
      <c r="B3819" t="str">
        <f t="shared" si="3332"/>
        <v>RFM</v>
      </c>
      <c r="C3819">
        <f t="shared" si="3332"/>
        <v>0</v>
      </c>
      <c r="D3819">
        <f>IFERROR(VLOOKUP(C3819,'Enheter, modell og år'!$A$2:$B$31,2,FALSE),0)</f>
        <v>0</v>
      </c>
      <c r="E3819" t="str">
        <f>'Liste detaljert wide'!$K$1</f>
        <v>Publikasjonspoeng</v>
      </c>
      <c r="F3819" t="str">
        <f t="shared" si="3292"/>
        <v>2018RFM0Publikasjonspoeng</v>
      </c>
      <c r="G3819" s="3">
        <f>'Liste detaljert wide'!K39</f>
        <v>0</v>
      </c>
      <c r="H3819" t="str">
        <f>VLOOKUP(E3819,Def!$B$2:$C$15,2,FALSE)</f>
        <v>Forskningsinsentiv</v>
      </c>
      <c r="I3819" s="3">
        <f>IF(A3819='Enheter, modell og år'!$F$2-1,0,G3819-VLOOKUP(A3819-1&amp;B3819&amp;C3819&amp;E3819,$F$2:$G$7561,2,FALSE))</f>
        <v>0</v>
      </c>
      <c r="J3819" s="3">
        <f>IF(A3819='Enheter, modell og år'!$F$2-1,0,VLOOKUP(A3819-1&amp;B3819&amp;C3819&amp;E3819,$F$2:$G$7561,2,FALSE))</f>
        <v>0</v>
      </c>
    </row>
    <row r="3820" spans="1:10" x14ac:dyDescent="0.25">
      <c r="A3820">
        <f t="shared" ref="A3820:C3820" si="3333">A3280</f>
        <v>2018</v>
      </c>
      <c r="B3820" t="str">
        <f t="shared" si="3333"/>
        <v>RFM</v>
      </c>
      <c r="C3820">
        <f t="shared" si="3333"/>
        <v>0</v>
      </c>
      <c r="D3820">
        <f>IFERROR(VLOOKUP(C3820,'Enheter, modell og år'!$A$2:$B$31,2,FALSE),0)</f>
        <v>0</v>
      </c>
      <c r="E3820" t="str">
        <f>'Liste detaljert wide'!$K$1</f>
        <v>Publikasjonspoeng</v>
      </c>
      <c r="F3820" t="str">
        <f t="shared" si="3292"/>
        <v>2018RFM0Publikasjonspoeng</v>
      </c>
      <c r="G3820" s="3">
        <f>'Liste detaljert wide'!K40</f>
        <v>0</v>
      </c>
      <c r="H3820" t="str">
        <f>VLOOKUP(E3820,Def!$B$2:$C$15,2,FALSE)</f>
        <v>Forskningsinsentiv</v>
      </c>
      <c r="I3820" s="3">
        <f>IF(A3820='Enheter, modell og år'!$F$2-1,0,G3820-VLOOKUP(A3820-1&amp;B3820&amp;C3820&amp;E3820,$F$2:$G$7561,2,FALSE))</f>
        <v>0</v>
      </c>
      <c r="J3820" s="3">
        <f>IF(A3820='Enheter, modell og år'!$F$2-1,0,VLOOKUP(A3820-1&amp;B3820&amp;C3820&amp;E3820,$F$2:$G$7561,2,FALSE))</f>
        <v>0</v>
      </c>
    </row>
    <row r="3821" spans="1:10" x14ac:dyDescent="0.25">
      <c r="A3821">
        <f t="shared" ref="A3821:C3821" si="3334">A3281</f>
        <v>2018</v>
      </c>
      <c r="B3821" t="str">
        <f t="shared" si="3334"/>
        <v>RFM</v>
      </c>
      <c r="C3821">
        <f t="shared" si="3334"/>
        <v>0</v>
      </c>
      <c r="D3821">
        <f>IFERROR(VLOOKUP(C3821,'Enheter, modell og år'!$A$2:$B$31,2,FALSE),0)</f>
        <v>0</v>
      </c>
      <c r="E3821" t="str">
        <f>'Liste detaljert wide'!$K$1</f>
        <v>Publikasjonspoeng</v>
      </c>
      <c r="F3821" t="str">
        <f t="shared" si="3292"/>
        <v>2018RFM0Publikasjonspoeng</v>
      </c>
      <c r="G3821" s="3">
        <f>'Liste detaljert wide'!K41</f>
        <v>0</v>
      </c>
      <c r="H3821" t="str">
        <f>VLOOKUP(E3821,Def!$B$2:$C$15,2,FALSE)</f>
        <v>Forskningsinsentiv</v>
      </c>
      <c r="I3821" s="3">
        <f>IF(A3821='Enheter, modell og år'!$F$2-1,0,G3821-VLOOKUP(A3821-1&amp;B3821&amp;C3821&amp;E3821,$F$2:$G$7561,2,FALSE))</f>
        <v>0</v>
      </c>
      <c r="J3821" s="3">
        <f>IF(A3821='Enheter, modell og år'!$F$2-1,0,VLOOKUP(A3821-1&amp;B3821&amp;C3821&amp;E3821,$F$2:$G$7561,2,FALSE))</f>
        <v>0</v>
      </c>
    </row>
    <row r="3822" spans="1:10" x14ac:dyDescent="0.25">
      <c r="A3822">
        <f t="shared" ref="A3822:C3822" si="3335">A3282</f>
        <v>2018</v>
      </c>
      <c r="B3822" t="str">
        <f t="shared" si="3335"/>
        <v>RFM</v>
      </c>
      <c r="C3822">
        <f t="shared" si="3335"/>
        <v>0</v>
      </c>
      <c r="D3822">
        <f>IFERROR(VLOOKUP(C3822,'Enheter, modell og år'!$A$2:$B$31,2,FALSE),0)</f>
        <v>0</v>
      </c>
      <c r="E3822" t="str">
        <f>'Liste detaljert wide'!$K$1</f>
        <v>Publikasjonspoeng</v>
      </c>
      <c r="F3822" t="str">
        <f t="shared" si="3292"/>
        <v>2018RFM0Publikasjonspoeng</v>
      </c>
      <c r="G3822" s="3">
        <f>'Liste detaljert wide'!K42</f>
        <v>0</v>
      </c>
      <c r="H3822" t="str">
        <f>VLOOKUP(E3822,Def!$B$2:$C$15,2,FALSE)</f>
        <v>Forskningsinsentiv</v>
      </c>
      <c r="I3822" s="3">
        <f>IF(A3822='Enheter, modell og år'!$F$2-1,0,G3822-VLOOKUP(A3822-1&amp;B3822&amp;C3822&amp;E3822,$F$2:$G$7561,2,FALSE))</f>
        <v>0</v>
      </c>
      <c r="J3822" s="3">
        <f>IF(A3822='Enheter, modell og år'!$F$2-1,0,VLOOKUP(A3822-1&amp;B3822&amp;C3822&amp;E3822,$F$2:$G$7561,2,FALSE))</f>
        <v>0</v>
      </c>
    </row>
    <row r="3823" spans="1:10" x14ac:dyDescent="0.25">
      <c r="A3823">
        <f t="shared" ref="A3823:C3823" si="3336">A3283</f>
        <v>2018</v>
      </c>
      <c r="B3823" t="str">
        <f t="shared" si="3336"/>
        <v>RFM</v>
      </c>
      <c r="C3823">
        <f t="shared" si="3336"/>
        <v>0</v>
      </c>
      <c r="D3823">
        <f>IFERROR(VLOOKUP(C3823,'Enheter, modell og år'!$A$2:$B$31,2,FALSE),0)</f>
        <v>0</v>
      </c>
      <c r="E3823" t="str">
        <f>'Liste detaljert wide'!$K$1</f>
        <v>Publikasjonspoeng</v>
      </c>
      <c r="F3823" t="str">
        <f t="shared" si="3292"/>
        <v>2018RFM0Publikasjonspoeng</v>
      </c>
      <c r="G3823" s="3">
        <f>'Liste detaljert wide'!K43</f>
        <v>0</v>
      </c>
      <c r="H3823" t="str">
        <f>VLOOKUP(E3823,Def!$B$2:$C$15,2,FALSE)</f>
        <v>Forskningsinsentiv</v>
      </c>
      <c r="I3823" s="3">
        <f>IF(A3823='Enheter, modell og år'!$F$2-1,0,G3823-VLOOKUP(A3823-1&amp;B3823&amp;C3823&amp;E3823,$F$2:$G$7561,2,FALSE))</f>
        <v>0</v>
      </c>
      <c r="J3823" s="3">
        <f>IF(A3823='Enheter, modell og år'!$F$2-1,0,VLOOKUP(A3823-1&amp;B3823&amp;C3823&amp;E3823,$F$2:$G$7561,2,FALSE))</f>
        <v>0</v>
      </c>
    </row>
    <row r="3824" spans="1:10" x14ac:dyDescent="0.25">
      <c r="A3824">
        <f t="shared" ref="A3824:C3824" si="3337">A3284</f>
        <v>2018</v>
      </c>
      <c r="B3824" t="str">
        <f t="shared" si="3337"/>
        <v>RFM</v>
      </c>
      <c r="C3824">
        <f t="shared" si="3337"/>
        <v>0</v>
      </c>
      <c r="D3824">
        <f>IFERROR(VLOOKUP(C3824,'Enheter, modell og år'!$A$2:$B$31,2,FALSE),0)</f>
        <v>0</v>
      </c>
      <c r="E3824" t="str">
        <f>'Liste detaljert wide'!$K$1</f>
        <v>Publikasjonspoeng</v>
      </c>
      <c r="F3824" t="str">
        <f t="shared" si="3292"/>
        <v>2018RFM0Publikasjonspoeng</v>
      </c>
      <c r="G3824" s="3">
        <f>'Liste detaljert wide'!K44</f>
        <v>0</v>
      </c>
      <c r="H3824" t="str">
        <f>VLOOKUP(E3824,Def!$B$2:$C$15,2,FALSE)</f>
        <v>Forskningsinsentiv</v>
      </c>
      <c r="I3824" s="3">
        <f>IF(A3824='Enheter, modell og år'!$F$2-1,0,G3824-VLOOKUP(A3824-1&amp;B3824&amp;C3824&amp;E3824,$F$2:$G$7561,2,FALSE))</f>
        <v>0</v>
      </c>
      <c r="J3824" s="3">
        <f>IF(A3824='Enheter, modell og år'!$F$2-1,0,VLOOKUP(A3824-1&amp;B3824&amp;C3824&amp;E3824,$F$2:$G$7561,2,FALSE))</f>
        <v>0</v>
      </c>
    </row>
    <row r="3825" spans="1:10" x14ac:dyDescent="0.25">
      <c r="A3825">
        <f t="shared" ref="A3825:C3825" si="3338">A3285</f>
        <v>2018</v>
      </c>
      <c r="B3825" t="str">
        <f t="shared" si="3338"/>
        <v>RFM</v>
      </c>
      <c r="C3825">
        <f t="shared" si="3338"/>
        <v>0</v>
      </c>
      <c r="D3825">
        <f>IFERROR(VLOOKUP(C3825,'Enheter, modell og år'!$A$2:$B$31,2,FALSE),0)</f>
        <v>0</v>
      </c>
      <c r="E3825" t="str">
        <f>'Liste detaljert wide'!$K$1</f>
        <v>Publikasjonspoeng</v>
      </c>
      <c r="F3825" t="str">
        <f t="shared" si="3292"/>
        <v>2018RFM0Publikasjonspoeng</v>
      </c>
      <c r="G3825" s="3">
        <f>'Liste detaljert wide'!K45</f>
        <v>0</v>
      </c>
      <c r="H3825" t="str">
        <f>VLOOKUP(E3825,Def!$B$2:$C$15,2,FALSE)</f>
        <v>Forskningsinsentiv</v>
      </c>
      <c r="I3825" s="3">
        <f>IF(A3825='Enheter, modell og år'!$F$2-1,0,G3825-VLOOKUP(A3825-1&amp;B3825&amp;C3825&amp;E3825,$F$2:$G$7561,2,FALSE))</f>
        <v>0</v>
      </c>
      <c r="J3825" s="3">
        <f>IF(A3825='Enheter, modell og år'!$F$2-1,0,VLOOKUP(A3825-1&amp;B3825&amp;C3825&amp;E3825,$F$2:$G$7561,2,FALSE))</f>
        <v>0</v>
      </c>
    </row>
    <row r="3826" spans="1:10" x14ac:dyDescent="0.25">
      <c r="A3826">
        <f t="shared" ref="A3826:C3826" si="3339">A3286</f>
        <v>2018</v>
      </c>
      <c r="B3826" t="str">
        <f t="shared" si="3339"/>
        <v>RFM</v>
      </c>
      <c r="C3826">
        <f t="shared" si="3339"/>
        <v>0</v>
      </c>
      <c r="D3826">
        <f>IFERROR(VLOOKUP(C3826,'Enheter, modell og år'!$A$2:$B$31,2,FALSE),0)</f>
        <v>0</v>
      </c>
      <c r="E3826" t="str">
        <f>'Liste detaljert wide'!$K$1</f>
        <v>Publikasjonspoeng</v>
      </c>
      <c r="F3826" t="str">
        <f t="shared" si="3292"/>
        <v>2018RFM0Publikasjonspoeng</v>
      </c>
      <c r="G3826" s="3">
        <f>'Liste detaljert wide'!K46</f>
        <v>0</v>
      </c>
      <c r="H3826" t="str">
        <f>VLOOKUP(E3826,Def!$B$2:$C$15,2,FALSE)</f>
        <v>Forskningsinsentiv</v>
      </c>
      <c r="I3826" s="3">
        <f>IF(A3826='Enheter, modell og år'!$F$2-1,0,G3826-VLOOKUP(A3826-1&amp;B3826&amp;C3826&amp;E3826,$F$2:$G$7561,2,FALSE))</f>
        <v>0</v>
      </c>
      <c r="J3826" s="3">
        <f>IF(A3826='Enheter, modell og år'!$F$2-1,0,VLOOKUP(A3826-1&amp;B3826&amp;C3826&amp;E3826,$F$2:$G$7561,2,FALSE))</f>
        <v>0</v>
      </c>
    </row>
    <row r="3827" spans="1:10" x14ac:dyDescent="0.25">
      <c r="A3827">
        <f t="shared" ref="A3827:C3827" si="3340">A3287</f>
        <v>2018</v>
      </c>
      <c r="B3827" t="str">
        <f t="shared" si="3340"/>
        <v>RFM</v>
      </c>
      <c r="C3827">
        <f t="shared" si="3340"/>
        <v>0</v>
      </c>
      <c r="D3827">
        <f>IFERROR(VLOOKUP(C3827,'Enheter, modell og år'!$A$2:$B$31,2,FALSE),0)</f>
        <v>0</v>
      </c>
      <c r="E3827" t="str">
        <f>'Liste detaljert wide'!$K$1</f>
        <v>Publikasjonspoeng</v>
      </c>
      <c r="F3827" t="str">
        <f t="shared" si="3292"/>
        <v>2018RFM0Publikasjonspoeng</v>
      </c>
      <c r="G3827" s="3">
        <f>'Liste detaljert wide'!K47</f>
        <v>0</v>
      </c>
      <c r="H3827" t="str">
        <f>VLOOKUP(E3827,Def!$B$2:$C$15,2,FALSE)</f>
        <v>Forskningsinsentiv</v>
      </c>
      <c r="I3827" s="3">
        <f>IF(A3827='Enheter, modell og år'!$F$2-1,0,G3827-VLOOKUP(A3827-1&amp;B3827&amp;C3827&amp;E3827,$F$2:$G$7561,2,FALSE))</f>
        <v>0</v>
      </c>
      <c r="J3827" s="3">
        <f>IF(A3827='Enheter, modell og år'!$F$2-1,0,VLOOKUP(A3827-1&amp;B3827&amp;C3827&amp;E3827,$F$2:$G$7561,2,FALSE))</f>
        <v>0</v>
      </c>
    </row>
    <row r="3828" spans="1:10" x14ac:dyDescent="0.25">
      <c r="A3828">
        <f t="shared" ref="A3828:C3828" si="3341">A3288</f>
        <v>2018</v>
      </c>
      <c r="B3828" t="str">
        <f t="shared" si="3341"/>
        <v>RFM</v>
      </c>
      <c r="C3828">
        <f t="shared" si="3341"/>
        <v>0</v>
      </c>
      <c r="D3828">
        <f>IFERROR(VLOOKUP(C3828,'Enheter, modell og år'!$A$2:$B$31,2,FALSE),0)</f>
        <v>0</v>
      </c>
      <c r="E3828" t="str">
        <f>'Liste detaljert wide'!$K$1</f>
        <v>Publikasjonspoeng</v>
      </c>
      <c r="F3828" t="str">
        <f t="shared" si="3292"/>
        <v>2018RFM0Publikasjonspoeng</v>
      </c>
      <c r="G3828" s="3">
        <f>'Liste detaljert wide'!K48</f>
        <v>0</v>
      </c>
      <c r="H3828" t="str">
        <f>VLOOKUP(E3828,Def!$B$2:$C$15,2,FALSE)</f>
        <v>Forskningsinsentiv</v>
      </c>
      <c r="I3828" s="3">
        <f>IF(A3828='Enheter, modell og år'!$F$2-1,0,G3828-VLOOKUP(A3828-1&amp;B3828&amp;C3828&amp;E3828,$F$2:$G$7561,2,FALSE))</f>
        <v>0</v>
      </c>
      <c r="J3828" s="3">
        <f>IF(A3828='Enheter, modell og år'!$F$2-1,0,VLOOKUP(A3828-1&amp;B3828&amp;C3828&amp;E3828,$F$2:$G$7561,2,FALSE))</f>
        <v>0</v>
      </c>
    </row>
    <row r="3829" spans="1:10" x14ac:dyDescent="0.25">
      <c r="A3829">
        <f t="shared" ref="A3829:C3829" si="3342">A3289</f>
        <v>2018</v>
      </c>
      <c r="B3829" t="str">
        <f t="shared" si="3342"/>
        <v>RFM</v>
      </c>
      <c r="C3829">
        <f t="shared" si="3342"/>
        <v>0</v>
      </c>
      <c r="D3829">
        <f>IFERROR(VLOOKUP(C3829,'Enheter, modell og år'!$A$2:$B$31,2,FALSE),0)</f>
        <v>0</v>
      </c>
      <c r="E3829" t="str">
        <f>'Liste detaljert wide'!$K$1</f>
        <v>Publikasjonspoeng</v>
      </c>
      <c r="F3829" t="str">
        <f t="shared" si="3292"/>
        <v>2018RFM0Publikasjonspoeng</v>
      </c>
      <c r="G3829" s="3">
        <f>'Liste detaljert wide'!K49</f>
        <v>0</v>
      </c>
      <c r="H3829" t="str">
        <f>VLOOKUP(E3829,Def!$B$2:$C$15,2,FALSE)</f>
        <v>Forskningsinsentiv</v>
      </c>
      <c r="I3829" s="3">
        <f>IF(A3829='Enheter, modell og år'!$F$2-1,0,G3829-VLOOKUP(A3829-1&amp;B3829&amp;C3829&amp;E3829,$F$2:$G$7561,2,FALSE))</f>
        <v>0</v>
      </c>
      <c r="J3829" s="3">
        <f>IF(A3829='Enheter, modell og år'!$F$2-1,0,VLOOKUP(A3829-1&amp;B3829&amp;C3829&amp;E3829,$F$2:$G$7561,2,FALSE))</f>
        <v>0</v>
      </c>
    </row>
    <row r="3830" spans="1:10" x14ac:dyDescent="0.25">
      <c r="A3830">
        <f t="shared" ref="A3830:C3830" si="3343">A3290</f>
        <v>2018</v>
      </c>
      <c r="B3830" t="str">
        <f t="shared" si="3343"/>
        <v>RFM</v>
      </c>
      <c r="C3830">
        <f t="shared" si="3343"/>
        <v>0</v>
      </c>
      <c r="D3830">
        <f>IFERROR(VLOOKUP(C3830,'Enheter, modell og år'!$A$2:$B$31,2,FALSE),0)</f>
        <v>0</v>
      </c>
      <c r="E3830" t="str">
        <f>'Liste detaljert wide'!$K$1</f>
        <v>Publikasjonspoeng</v>
      </c>
      <c r="F3830" t="str">
        <f t="shared" si="3292"/>
        <v>2018RFM0Publikasjonspoeng</v>
      </c>
      <c r="G3830" s="3">
        <f>'Liste detaljert wide'!K50</f>
        <v>0</v>
      </c>
      <c r="H3830" t="str">
        <f>VLOOKUP(E3830,Def!$B$2:$C$15,2,FALSE)</f>
        <v>Forskningsinsentiv</v>
      </c>
      <c r="I3830" s="3">
        <f>IF(A3830='Enheter, modell og år'!$F$2-1,0,G3830-VLOOKUP(A3830-1&amp;B3830&amp;C3830&amp;E3830,$F$2:$G$7561,2,FALSE))</f>
        <v>0</v>
      </c>
      <c r="J3830" s="3">
        <f>IF(A3830='Enheter, modell og år'!$F$2-1,0,VLOOKUP(A3830-1&amp;B3830&amp;C3830&amp;E3830,$F$2:$G$7561,2,FALSE))</f>
        <v>0</v>
      </c>
    </row>
    <row r="3831" spans="1:10" x14ac:dyDescent="0.25">
      <c r="A3831">
        <f t="shared" ref="A3831:C3831" si="3344">A3291</f>
        <v>2018</v>
      </c>
      <c r="B3831" t="str">
        <f t="shared" si="3344"/>
        <v>RFM</v>
      </c>
      <c r="C3831">
        <f t="shared" si="3344"/>
        <v>0</v>
      </c>
      <c r="D3831">
        <f>IFERROR(VLOOKUP(C3831,'Enheter, modell og år'!$A$2:$B$31,2,FALSE),0)</f>
        <v>0</v>
      </c>
      <c r="E3831" t="str">
        <f>'Liste detaljert wide'!$K$1</f>
        <v>Publikasjonspoeng</v>
      </c>
      <c r="F3831" t="str">
        <f t="shared" si="3292"/>
        <v>2018RFM0Publikasjonspoeng</v>
      </c>
      <c r="G3831" s="3">
        <f>'Liste detaljert wide'!K51</f>
        <v>0</v>
      </c>
      <c r="H3831" t="str">
        <f>VLOOKUP(E3831,Def!$B$2:$C$15,2,FALSE)</f>
        <v>Forskningsinsentiv</v>
      </c>
      <c r="I3831" s="3">
        <f>IF(A3831='Enheter, modell og år'!$F$2-1,0,G3831-VLOOKUP(A3831-1&amp;B3831&amp;C3831&amp;E3831,$F$2:$G$7561,2,FALSE))</f>
        <v>0</v>
      </c>
      <c r="J3831" s="3">
        <f>IF(A3831='Enheter, modell og år'!$F$2-1,0,VLOOKUP(A3831-1&amp;B3831&amp;C3831&amp;E3831,$F$2:$G$7561,2,FALSE))</f>
        <v>0</v>
      </c>
    </row>
    <row r="3832" spans="1:10" x14ac:dyDescent="0.25">
      <c r="A3832">
        <f t="shared" ref="A3832:C3832" si="3345">A3292</f>
        <v>2018</v>
      </c>
      <c r="B3832" t="str">
        <f t="shared" si="3345"/>
        <v>RFM</v>
      </c>
      <c r="C3832">
        <f t="shared" si="3345"/>
        <v>0</v>
      </c>
      <c r="D3832">
        <f>IFERROR(VLOOKUP(C3832,'Enheter, modell og år'!$A$2:$B$31,2,FALSE),0)</f>
        <v>0</v>
      </c>
      <c r="E3832" t="str">
        <f>'Liste detaljert wide'!$K$1</f>
        <v>Publikasjonspoeng</v>
      </c>
      <c r="F3832" t="str">
        <f t="shared" si="3292"/>
        <v>2018RFM0Publikasjonspoeng</v>
      </c>
      <c r="G3832" s="3">
        <f>'Liste detaljert wide'!K52</f>
        <v>0</v>
      </c>
      <c r="H3832" t="str">
        <f>VLOOKUP(E3832,Def!$B$2:$C$15,2,FALSE)</f>
        <v>Forskningsinsentiv</v>
      </c>
      <c r="I3832" s="3">
        <f>IF(A3832='Enheter, modell og år'!$F$2-1,0,G3832-VLOOKUP(A3832-1&amp;B3832&amp;C3832&amp;E3832,$F$2:$G$7561,2,FALSE))</f>
        <v>0</v>
      </c>
      <c r="J3832" s="3">
        <f>IF(A3832='Enheter, modell og år'!$F$2-1,0,VLOOKUP(A3832-1&amp;B3832&amp;C3832&amp;E3832,$F$2:$G$7561,2,FALSE))</f>
        <v>0</v>
      </c>
    </row>
    <row r="3833" spans="1:10" x14ac:dyDescent="0.25">
      <c r="A3833">
        <f t="shared" ref="A3833:C3833" si="3346">A3293</f>
        <v>2018</v>
      </c>
      <c r="B3833" t="str">
        <f t="shared" si="3346"/>
        <v>RFM</v>
      </c>
      <c r="C3833">
        <f t="shared" si="3346"/>
        <v>0</v>
      </c>
      <c r="D3833">
        <f>IFERROR(VLOOKUP(C3833,'Enheter, modell og år'!$A$2:$B$31,2,FALSE),0)</f>
        <v>0</v>
      </c>
      <c r="E3833" t="str">
        <f>'Liste detaljert wide'!$K$1</f>
        <v>Publikasjonspoeng</v>
      </c>
      <c r="F3833" t="str">
        <f t="shared" si="3292"/>
        <v>2018RFM0Publikasjonspoeng</v>
      </c>
      <c r="G3833" s="3">
        <f>'Liste detaljert wide'!K53</f>
        <v>0</v>
      </c>
      <c r="H3833" t="str">
        <f>VLOOKUP(E3833,Def!$B$2:$C$15,2,FALSE)</f>
        <v>Forskningsinsentiv</v>
      </c>
      <c r="I3833" s="3">
        <f>IF(A3833='Enheter, modell og år'!$F$2-1,0,G3833-VLOOKUP(A3833-1&amp;B3833&amp;C3833&amp;E3833,$F$2:$G$7561,2,FALSE))</f>
        <v>0</v>
      </c>
      <c r="J3833" s="3">
        <f>IF(A3833='Enheter, modell og år'!$F$2-1,0,VLOOKUP(A3833-1&amp;B3833&amp;C3833&amp;E3833,$F$2:$G$7561,2,FALSE))</f>
        <v>0</v>
      </c>
    </row>
    <row r="3834" spans="1:10" x14ac:dyDescent="0.25">
      <c r="A3834">
        <f t="shared" ref="A3834:C3834" si="3347">A3294</f>
        <v>2018</v>
      </c>
      <c r="B3834" t="str">
        <f t="shared" si="3347"/>
        <v>RFM</v>
      </c>
      <c r="C3834">
        <f t="shared" si="3347"/>
        <v>0</v>
      </c>
      <c r="D3834">
        <f>IFERROR(VLOOKUP(C3834,'Enheter, modell og år'!$A$2:$B$31,2,FALSE),0)</f>
        <v>0</v>
      </c>
      <c r="E3834" t="str">
        <f>'Liste detaljert wide'!$K$1</f>
        <v>Publikasjonspoeng</v>
      </c>
      <c r="F3834" t="str">
        <f t="shared" si="3292"/>
        <v>2018RFM0Publikasjonspoeng</v>
      </c>
      <c r="G3834" s="3">
        <f>'Liste detaljert wide'!K54</f>
        <v>0</v>
      </c>
      <c r="H3834" t="str">
        <f>VLOOKUP(E3834,Def!$B$2:$C$15,2,FALSE)</f>
        <v>Forskningsinsentiv</v>
      </c>
      <c r="I3834" s="3">
        <f>IF(A3834='Enheter, modell og år'!$F$2-1,0,G3834-VLOOKUP(A3834-1&amp;B3834&amp;C3834&amp;E3834,$F$2:$G$7561,2,FALSE))</f>
        <v>0</v>
      </c>
      <c r="J3834" s="3">
        <f>IF(A3834='Enheter, modell og år'!$F$2-1,0,VLOOKUP(A3834-1&amp;B3834&amp;C3834&amp;E3834,$F$2:$G$7561,2,FALSE))</f>
        <v>0</v>
      </c>
    </row>
    <row r="3835" spans="1:10" x14ac:dyDescent="0.25">
      <c r="A3835">
        <f t="shared" ref="A3835:C3835" si="3348">A3295</f>
        <v>2018</v>
      </c>
      <c r="B3835" t="str">
        <f t="shared" si="3348"/>
        <v>RFM</v>
      </c>
      <c r="C3835">
        <f t="shared" si="3348"/>
        <v>0</v>
      </c>
      <c r="D3835">
        <f>IFERROR(VLOOKUP(C3835,'Enheter, modell og år'!$A$2:$B$31,2,FALSE),0)</f>
        <v>0</v>
      </c>
      <c r="E3835" t="str">
        <f>'Liste detaljert wide'!$K$1</f>
        <v>Publikasjonspoeng</v>
      </c>
      <c r="F3835" t="str">
        <f t="shared" si="3292"/>
        <v>2018RFM0Publikasjonspoeng</v>
      </c>
      <c r="G3835" s="3">
        <f>'Liste detaljert wide'!K55</f>
        <v>0</v>
      </c>
      <c r="H3835" t="str">
        <f>VLOOKUP(E3835,Def!$B$2:$C$15,2,FALSE)</f>
        <v>Forskningsinsentiv</v>
      </c>
      <c r="I3835" s="3">
        <f>IF(A3835='Enheter, modell og år'!$F$2-1,0,G3835-VLOOKUP(A3835-1&amp;B3835&amp;C3835&amp;E3835,$F$2:$G$7561,2,FALSE))</f>
        <v>0</v>
      </c>
      <c r="J3835" s="3">
        <f>IF(A3835='Enheter, modell og år'!$F$2-1,0,VLOOKUP(A3835-1&amp;B3835&amp;C3835&amp;E3835,$F$2:$G$7561,2,FALSE))</f>
        <v>0</v>
      </c>
    </row>
    <row r="3836" spans="1:10" x14ac:dyDescent="0.25">
      <c r="A3836">
        <f t="shared" ref="A3836:C3836" si="3349">A3296</f>
        <v>2018</v>
      </c>
      <c r="B3836" t="str">
        <f t="shared" si="3349"/>
        <v>RFM</v>
      </c>
      <c r="C3836">
        <f t="shared" si="3349"/>
        <v>0</v>
      </c>
      <c r="D3836">
        <f>IFERROR(VLOOKUP(C3836,'Enheter, modell og år'!$A$2:$B$31,2,FALSE),0)</f>
        <v>0</v>
      </c>
      <c r="E3836" t="str">
        <f>'Liste detaljert wide'!$K$1</f>
        <v>Publikasjonspoeng</v>
      </c>
      <c r="F3836" t="str">
        <f t="shared" si="3292"/>
        <v>2018RFM0Publikasjonspoeng</v>
      </c>
      <c r="G3836" s="3">
        <f>'Liste detaljert wide'!K56</f>
        <v>0</v>
      </c>
      <c r="H3836" t="str">
        <f>VLOOKUP(E3836,Def!$B$2:$C$15,2,FALSE)</f>
        <v>Forskningsinsentiv</v>
      </c>
      <c r="I3836" s="3">
        <f>IF(A3836='Enheter, modell og år'!$F$2-1,0,G3836-VLOOKUP(A3836-1&amp;B3836&amp;C3836&amp;E3836,$F$2:$G$7561,2,FALSE))</f>
        <v>0</v>
      </c>
      <c r="J3836" s="3">
        <f>IF(A3836='Enheter, modell og år'!$F$2-1,0,VLOOKUP(A3836-1&amp;B3836&amp;C3836&amp;E3836,$F$2:$G$7561,2,FALSE))</f>
        <v>0</v>
      </c>
    </row>
    <row r="3837" spans="1:10" x14ac:dyDescent="0.25">
      <c r="A3837">
        <f t="shared" ref="A3837:C3837" si="3350">A3297</f>
        <v>2018</v>
      </c>
      <c r="B3837" t="str">
        <f t="shared" si="3350"/>
        <v>RFM</v>
      </c>
      <c r="C3837">
        <f t="shared" si="3350"/>
        <v>0</v>
      </c>
      <c r="D3837">
        <f>IFERROR(VLOOKUP(C3837,'Enheter, modell og år'!$A$2:$B$31,2,FALSE),0)</f>
        <v>0</v>
      </c>
      <c r="E3837" t="str">
        <f>'Liste detaljert wide'!$K$1</f>
        <v>Publikasjonspoeng</v>
      </c>
      <c r="F3837" t="str">
        <f t="shared" si="3292"/>
        <v>2018RFM0Publikasjonspoeng</v>
      </c>
      <c r="G3837" s="3">
        <f>'Liste detaljert wide'!K57</f>
        <v>0</v>
      </c>
      <c r="H3837" t="str">
        <f>VLOOKUP(E3837,Def!$B$2:$C$15,2,FALSE)</f>
        <v>Forskningsinsentiv</v>
      </c>
      <c r="I3837" s="3">
        <f>IF(A3837='Enheter, modell og år'!$F$2-1,0,G3837-VLOOKUP(A3837-1&amp;B3837&amp;C3837&amp;E3837,$F$2:$G$7561,2,FALSE))</f>
        <v>0</v>
      </c>
      <c r="J3837" s="3">
        <f>IF(A3837='Enheter, modell og år'!$F$2-1,0,VLOOKUP(A3837-1&amp;B3837&amp;C3837&amp;E3837,$F$2:$G$7561,2,FALSE))</f>
        <v>0</v>
      </c>
    </row>
    <row r="3838" spans="1:10" x14ac:dyDescent="0.25">
      <c r="A3838">
        <f t="shared" ref="A3838:C3838" si="3351">A3298</f>
        <v>2018</v>
      </c>
      <c r="B3838" t="str">
        <f t="shared" si="3351"/>
        <v>RFM</v>
      </c>
      <c r="C3838">
        <f t="shared" si="3351"/>
        <v>0</v>
      </c>
      <c r="D3838">
        <f>IFERROR(VLOOKUP(C3838,'Enheter, modell og år'!$A$2:$B$31,2,FALSE),0)</f>
        <v>0</v>
      </c>
      <c r="E3838" t="str">
        <f>'Liste detaljert wide'!$K$1</f>
        <v>Publikasjonspoeng</v>
      </c>
      <c r="F3838" t="str">
        <f t="shared" si="3292"/>
        <v>2018RFM0Publikasjonspoeng</v>
      </c>
      <c r="G3838" s="3">
        <f>'Liste detaljert wide'!K58</f>
        <v>0</v>
      </c>
      <c r="H3838" t="str">
        <f>VLOOKUP(E3838,Def!$B$2:$C$15,2,FALSE)</f>
        <v>Forskningsinsentiv</v>
      </c>
      <c r="I3838" s="3">
        <f>IF(A3838='Enheter, modell og år'!$F$2-1,0,G3838-VLOOKUP(A3838-1&amp;B3838&amp;C3838&amp;E3838,$F$2:$G$7561,2,FALSE))</f>
        <v>0</v>
      </c>
      <c r="J3838" s="3">
        <f>IF(A3838='Enheter, modell og år'!$F$2-1,0,VLOOKUP(A3838-1&amp;B3838&amp;C3838&amp;E3838,$F$2:$G$7561,2,FALSE))</f>
        <v>0</v>
      </c>
    </row>
    <row r="3839" spans="1:10" x14ac:dyDescent="0.25">
      <c r="A3839">
        <f t="shared" ref="A3839:C3839" si="3352">A3299</f>
        <v>2018</v>
      </c>
      <c r="B3839" t="str">
        <f t="shared" si="3352"/>
        <v>RFM</v>
      </c>
      <c r="C3839">
        <f t="shared" si="3352"/>
        <v>0</v>
      </c>
      <c r="D3839">
        <f>IFERROR(VLOOKUP(C3839,'Enheter, modell og år'!$A$2:$B$31,2,FALSE),0)</f>
        <v>0</v>
      </c>
      <c r="E3839" t="str">
        <f>'Liste detaljert wide'!$K$1</f>
        <v>Publikasjonspoeng</v>
      </c>
      <c r="F3839" t="str">
        <f t="shared" si="3292"/>
        <v>2018RFM0Publikasjonspoeng</v>
      </c>
      <c r="G3839" s="3">
        <f>'Liste detaljert wide'!K59</f>
        <v>0</v>
      </c>
      <c r="H3839" t="str">
        <f>VLOOKUP(E3839,Def!$B$2:$C$15,2,FALSE)</f>
        <v>Forskningsinsentiv</v>
      </c>
      <c r="I3839" s="3">
        <f>IF(A3839='Enheter, modell og år'!$F$2-1,0,G3839-VLOOKUP(A3839-1&amp;B3839&amp;C3839&amp;E3839,$F$2:$G$7561,2,FALSE))</f>
        <v>0</v>
      </c>
      <c r="J3839" s="3">
        <f>IF(A3839='Enheter, modell og år'!$F$2-1,0,VLOOKUP(A3839-1&amp;B3839&amp;C3839&amp;E3839,$F$2:$G$7561,2,FALSE))</f>
        <v>0</v>
      </c>
    </row>
    <row r="3840" spans="1:10" x14ac:dyDescent="0.25">
      <c r="A3840">
        <f t="shared" ref="A3840:C3840" si="3353">A3300</f>
        <v>2018</v>
      </c>
      <c r="B3840" t="str">
        <f t="shared" si="3353"/>
        <v>RFM</v>
      </c>
      <c r="C3840">
        <f t="shared" si="3353"/>
        <v>0</v>
      </c>
      <c r="D3840">
        <f>IFERROR(VLOOKUP(C3840,'Enheter, modell og år'!$A$2:$B$31,2,FALSE),0)</f>
        <v>0</v>
      </c>
      <c r="E3840" t="str">
        <f>'Liste detaljert wide'!$K$1</f>
        <v>Publikasjonspoeng</v>
      </c>
      <c r="F3840" t="str">
        <f t="shared" si="3292"/>
        <v>2018RFM0Publikasjonspoeng</v>
      </c>
      <c r="G3840" s="3">
        <f>'Liste detaljert wide'!K60</f>
        <v>0</v>
      </c>
      <c r="H3840" t="str">
        <f>VLOOKUP(E3840,Def!$B$2:$C$15,2,FALSE)</f>
        <v>Forskningsinsentiv</v>
      </c>
      <c r="I3840" s="3">
        <f>IF(A3840='Enheter, modell og år'!$F$2-1,0,G3840-VLOOKUP(A3840-1&amp;B3840&amp;C3840&amp;E3840,$F$2:$G$7561,2,FALSE))</f>
        <v>0</v>
      </c>
      <c r="J3840" s="3">
        <f>IF(A3840='Enheter, modell og år'!$F$2-1,0,VLOOKUP(A3840-1&amp;B3840&amp;C3840&amp;E3840,$F$2:$G$7561,2,FALSE))</f>
        <v>0</v>
      </c>
    </row>
    <row r="3841" spans="1:10" x14ac:dyDescent="0.25">
      <c r="A3841">
        <f t="shared" ref="A3841:C3841" si="3354">A3301</f>
        <v>2018</v>
      </c>
      <c r="B3841" t="str">
        <f t="shared" si="3354"/>
        <v>RFM</v>
      </c>
      <c r="C3841">
        <f t="shared" si="3354"/>
        <v>0</v>
      </c>
      <c r="D3841">
        <f>IFERROR(VLOOKUP(C3841,'Enheter, modell og år'!$A$2:$B$31,2,FALSE),0)</f>
        <v>0</v>
      </c>
      <c r="E3841" t="str">
        <f>'Liste detaljert wide'!$K$1</f>
        <v>Publikasjonspoeng</v>
      </c>
      <c r="F3841" t="str">
        <f t="shared" si="3292"/>
        <v>2018RFM0Publikasjonspoeng</v>
      </c>
      <c r="G3841" s="3">
        <f>'Liste detaljert wide'!K61</f>
        <v>0</v>
      </c>
      <c r="H3841" t="str">
        <f>VLOOKUP(E3841,Def!$B$2:$C$15,2,FALSE)</f>
        <v>Forskningsinsentiv</v>
      </c>
      <c r="I3841" s="3">
        <f>IF(A3841='Enheter, modell og år'!$F$2-1,0,G3841-VLOOKUP(A3841-1&amp;B3841&amp;C3841&amp;E3841,$F$2:$G$7561,2,FALSE))</f>
        <v>0</v>
      </c>
      <c r="J3841" s="3">
        <f>IF(A3841='Enheter, modell og år'!$F$2-1,0,VLOOKUP(A3841-1&amp;B3841&amp;C3841&amp;E3841,$F$2:$G$7561,2,FALSE))</f>
        <v>0</v>
      </c>
    </row>
    <row r="3842" spans="1:10" x14ac:dyDescent="0.25">
      <c r="A3842">
        <f t="shared" ref="A3842:C3842" si="3355">A3302</f>
        <v>2019</v>
      </c>
      <c r="B3842" t="str">
        <f t="shared" si="3355"/>
        <v>RFM</v>
      </c>
      <c r="C3842">
        <f t="shared" si="3355"/>
        <v>0</v>
      </c>
      <c r="D3842">
        <f>IFERROR(VLOOKUP(C3842,'Enheter, modell og år'!$A$2:$B$31,2,FALSE),0)</f>
        <v>0</v>
      </c>
      <c r="E3842" t="str">
        <f>'Liste detaljert wide'!$K$1</f>
        <v>Publikasjonspoeng</v>
      </c>
      <c r="F3842" t="str">
        <f t="shared" si="3292"/>
        <v>2019RFM0Publikasjonspoeng</v>
      </c>
      <c r="G3842" s="3">
        <f>'Liste detaljert wide'!K62</f>
        <v>0</v>
      </c>
      <c r="H3842" t="str">
        <f>VLOOKUP(E3842,Def!$B$2:$C$15,2,FALSE)</f>
        <v>Forskningsinsentiv</v>
      </c>
      <c r="I3842" s="3">
        <f>IF(A3842='Enheter, modell og år'!$F$2-1,0,G3842-VLOOKUP(A3842-1&amp;B3842&amp;C3842&amp;E3842,$F$2:$G$7561,2,FALSE))</f>
        <v>0</v>
      </c>
      <c r="J3842" s="3">
        <f>IF(A3842='Enheter, modell og år'!$F$2-1,0,VLOOKUP(A3842-1&amp;B3842&amp;C3842&amp;E3842,$F$2:$G$7561,2,FALSE))</f>
        <v>0</v>
      </c>
    </row>
    <row r="3843" spans="1:10" x14ac:dyDescent="0.25">
      <c r="A3843">
        <f t="shared" ref="A3843:C3843" si="3356">A3303</f>
        <v>2019</v>
      </c>
      <c r="B3843" t="str">
        <f t="shared" si="3356"/>
        <v>RFM</v>
      </c>
      <c r="C3843">
        <f t="shared" si="3356"/>
        <v>0</v>
      </c>
      <c r="D3843">
        <f>IFERROR(VLOOKUP(C3843,'Enheter, modell og år'!$A$2:$B$31,2,FALSE),0)</f>
        <v>0</v>
      </c>
      <c r="E3843" t="str">
        <f>'Liste detaljert wide'!$K$1</f>
        <v>Publikasjonspoeng</v>
      </c>
      <c r="F3843" t="str">
        <f t="shared" ref="F3843:F3906" si="3357">A3843&amp;B3843&amp;C3843&amp;E3843</f>
        <v>2019RFM0Publikasjonspoeng</v>
      </c>
      <c r="G3843" s="3">
        <f>'Liste detaljert wide'!K63</f>
        <v>0</v>
      </c>
      <c r="H3843" t="str">
        <f>VLOOKUP(E3843,Def!$B$2:$C$15,2,FALSE)</f>
        <v>Forskningsinsentiv</v>
      </c>
      <c r="I3843" s="3">
        <f>IF(A3843='Enheter, modell og år'!$F$2-1,0,G3843-VLOOKUP(A3843-1&amp;B3843&amp;C3843&amp;E3843,$F$2:$G$7561,2,FALSE))</f>
        <v>0</v>
      </c>
      <c r="J3843" s="3">
        <f>IF(A3843='Enheter, modell og år'!$F$2-1,0,VLOOKUP(A3843-1&amp;B3843&amp;C3843&amp;E3843,$F$2:$G$7561,2,FALSE))</f>
        <v>0</v>
      </c>
    </row>
    <row r="3844" spans="1:10" x14ac:dyDescent="0.25">
      <c r="A3844">
        <f t="shared" ref="A3844:C3844" si="3358">A3304</f>
        <v>2019</v>
      </c>
      <c r="B3844" t="str">
        <f t="shared" si="3358"/>
        <v>RFM</v>
      </c>
      <c r="C3844">
        <f t="shared" si="3358"/>
        <v>0</v>
      </c>
      <c r="D3844">
        <f>IFERROR(VLOOKUP(C3844,'Enheter, modell og år'!$A$2:$B$31,2,FALSE),0)</f>
        <v>0</v>
      </c>
      <c r="E3844" t="str">
        <f>'Liste detaljert wide'!$K$1</f>
        <v>Publikasjonspoeng</v>
      </c>
      <c r="F3844" t="str">
        <f t="shared" si="3357"/>
        <v>2019RFM0Publikasjonspoeng</v>
      </c>
      <c r="G3844" s="3">
        <f>'Liste detaljert wide'!K64</f>
        <v>0</v>
      </c>
      <c r="H3844" t="str">
        <f>VLOOKUP(E3844,Def!$B$2:$C$15,2,FALSE)</f>
        <v>Forskningsinsentiv</v>
      </c>
      <c r="I3844" s="3">
        <f>IF(A3844='Enheter, modell og år'!$F$2-1,0,G3844-VLOOKUP(A3844-1&amp;B3844&amp;C3844&amp;E3844,$F$2:$G$7561,2,FALSE))</f>
        <v>0</v>
      </c>
      <c r="J3844" s="3">
        <f>IF(A3844='Enheter, modell og år'!$F$2-1,0,VLOOKUP(A3844-1&amp;B3844&amp;C3844&amp;E3844,$F$2:$G$7561,2,FALSE))</f>
        <v>0</v>
      </c>
    </row>
    <row r="3845" spans="1:10" x14ac:dyDescent="0.25">
      <c r="A3845">
        <f t="shared" ref="A3845:C3845" si="3359">A3305</f>
        <v>2019</v>
      </c>
      <c r="B3845" t="str">
        <f t="shared" si="3359"/>
        <v>RFM</v>
      </c>
      <c r="C3845">
        <f t="shared" si="3359"/>
        <v>0</v>
      </c>
      <c r="D3845">
        <f>IFERROR(VLOOKUP(C3845,'Enheter, modell og år'!$A$2:$B$31,2,FALSE),0)</f>
        <v>0</v>
      </c>
      <c r="E3845" t="str">
        <f>'Liste detaljert wide'!$K$1</f>
        <v>Publikasjonspoeng</v>
      </c>
      <c r="F3845" t="str">
        <f t="shared" si="3357"/>
        <v>2019RFM0Publikasjonspoeng</v>
      </c>
      <c r="G3845" s="3">
        <f>'Liste detaljert wide'!K65</f>
        <v>0</v>
      </c>
      <c r="H3845" t="str">
        <f>VLOOKUP(E3845,Def!$B$2:$C$15,2,FALSE)</f>
        <v>Forskningsinsentiv</v>
      </c>
      <c r="I3845" s="3">
        <f>IF(A3845='Enheter, modell og år'!$F$2-1,0,G3845-VLOOKUP(A3845-1&amp;B3845&amp;C3845&amp;E3845,$F$2:$G$7561,2,FALSE))</f>
        <v>0</v>
      </c>
      <c r="J3845" s="3">
        <f>IF(A3845='Enheter, modell og år'!$F$2-1,0,VLOOKUP(A3845-1&amp;B3845&amp;C3845&amp;E3845,$F$2:$G$7561,2,FALSE))</f>
        <v>0</v>
      </c>
    </row>
    <row r="3846" spans="1:10" x14ac:dyDescent="0.25">
      <c r="A3846">
        <f t="shared" ref="A3846:C3846" si="3360">A3306</f>
        <v>2019</v>
      </c>
      <c r="B3846" t="str">
        <f t="shared" si="3360"/>
        <v>RFM</v>
      </c>
      <c r="C3846">
        <f t="shared" si="3360"/>
        <v>0</v>
      </c>
      <c r="D3846">
        <f>IFERROR(VLOOKUP(C3846,'Enheter, modell og år'!$A$2:$B$31,2,FALSE),0)</f>
        <v>0</v>
      </c>
      <c r="E3846" t="str">
        <f>'Liste detaljert wide'!$K$1</f>
        <v>Publikasjonspoeng</v>
      </c>
      <c r="F3846" t="str">
        <f t="shared" si="3357"/>
        <v>2019RFM0Publikasjonspoeng</v>
      </c>
      <c r="G3846" s="3">
        <f>'Liste detaljert wide'!K66</f>
        <v>0</v>
      </c>
      <c r="H3846" t="str">
        <f>VLOOKUP(E3846,Def!$B$2:$C$15,2,FALSE)</f>
        <v>Forskningsinsentiv</v>
      </c>
      <c r="I3846" s="3">
        <f>IF(A3846='Enheter, modell og år'!$F$2-1,0,G3846-VLOOKUP(A3846-1&amp;B3846&amp;C3846&amp;E3846,$F$2:$G$7561,2,FALSE))</f>
        <v>0</v>
      </c>
      <c r="J3846" s="3">
        <f>IF(A3846='Enheter, modell og år'!$F$2-1,0,VLOOKUP(A3846-1&amp;B3846&amp;C3846&amp;E3846,$F$2:$G$7561,2,FALSE))</f>
        <v>0</v>
      </c>
    </row>
    <row r="3847" spans="1:10" x14ac:dyDescent="0.25">
      <c r="A3847">
        <f t="shared" ref="A3847:C3847" si="3361">A3307</f>
        <v>2019</v>
      </c>
      <c r="B3847" t="str">
        <f t="shared" si="3361"/>
        <v>RFM</v>
      </c>
      <c r="C3847">
        <f t="shared" si="3361"/>
        <v>0</v>
      </c>
      <c r="D3847">
        <f>IFERROR(VLOOKUP(C3847,'Enheter, modell og år'!$A$2:$B$31,2,FALSE),0)</f>
        <v>0</v>
      </c>
      <c r="E3847" t="str">
        <f>'Liste detaljert wide'!$K$1</f>
        <v>Publikasjonspoeng</v>
      </c>
      <c r="F3847" t="str">
        <f t="shared" si="3357"/>
        <v>2019RFM0Publikasjonspoeng</v>
      </c>
      <c r="G3847" s="3">
        <f>'Liste detaljert wide'!K67</f>
        <v>0</v>
      </c>
      <c r="H3847" t="str">
        <f>VLOOKUP(E3847,Def!$B$2:$C$15,2,FALSE)</f>
        <v>Forskningsinsentiv</v>
      </c>
      <c r="I3847" s="3">
        <f>IF(A3847='Enheter, modell og år'!$F$2-1,0,G3847-VLOOKUP(A3847-1&amp;B3847&amp;C3847&amp;E3847,$F$2:$G$7561,2,FALSE))</f>
        <v>0</v>
      </c>
      <c r="J3847" s="3">
        <f>IF(A3847='Enheter, modell og år'!$F$2-1,0,VLOOKUP(A3847-1&amp;B3847&amp;C3847&amp;E3847,$F$2:$G$7561,2,FALSE))</f>
        <v>0</v>
      </c>
    </row>
    <row r="3848" spans="1:10" x14ac:dyDescent="0.25">
      <c r="A3848">
        <f t="shared" ref="A3848:C3848" si="3362">A3308</f>
        <v>2019</v>
      </c>
      <c r="B3848" t="str">
        <f t="shared" si="3362"/>
        <v>RFM</v>
      </c>
      <c r="C3848">
        <f t="shared" si="3362"/>
        <v>0</v>
      </c>
      <c r="D3848">
        <f>IFERROR(VLOOKUP(C3848,'Enheter, modell og år'!$A$2:$B$31,2,FALSE),0)</f>
        <v>0</v>
      </c>
      <c r="E3848" t="str">
        <f>'Liste detaljert wide'!$K$1</f>
        <v>Publikasjonspoeng</v>
      </c>
      <c r="F3848" t="str">
        <f t="shared" si="3357"/>
        <v>2019RFM0Publikasjonspoeng</v>
      </c>
      <c r="G3848" s="3">
        <f>'Liste detaljert wide'!K68</f>
        <v>0</v>
      </c>
      <c r="H3848" t="str">
        <f>VLOOKUP(E3848,Def!$B$2:$C$15,2,FALSE)</f>
        <v>Forskningsinsentiv</v>
      </c>
      <c r="I3848" s="3">
        <f>IF(A3848='Enheter, modell og år'!$F$2-1,0,G3848-VLOOKUP(A3848-1&amp;B3848&amp;C3848&amp;E3848,$F$2:$G$7561,2,FALSE))</f>
        <v>0</v>
      </c>
      <c r="J3848" s="3">
        <f>IF(A3848='Enheter, modell og år'!$F$2-1,0,VLOOKUP(A3848-1&amp;B3848&amp;C3848&amp;E3848,$F$2:$G$7561,2,FALSE))</f>
        <v>0</v>
      </c>
    </row>
    <row r="3849" spans="1:10" x14ac:dyDescent="0.25">
      <c r="A3849">
        <f t="shared" ref="A3849:C3849" si="3363">A3309</f>
        <v>2019</v>
      </c>
      <c r="B3849" t="str">
        <f t="shared" si="3363"/>
        <v>RFM</v>
      </c>
      <c r="C3849">
        <f t="shared" si="3363"/>
        <v>0</v>
      </c>
      <c r="D3849">
        <f>IFERROR(VLOOKUP(C3849,'Enheter, modell og år'!$A$2:$B$31,2,FALSE),0)</f>
        <v>0</v>
      </c>
      <c r="E3849" t="str">
        <f>'Liste detaljert wide'!$K$1</f>
        <v>Publikasjonspoeng</v>
      </c>
      <c r="F3849" t="str">
        <f t="shared" si="3357"/>
        <v>2019RFM0Publikasjonspoeng</v>
      </c>
      <c r="G3849" s="3">
        <f>'Liste detaljert wide'!K69</f>
        <v>0</v>
      </c>
      <c r="H3849" t="str">
        <f>VLOOKUP(E3849,Def!$B$2:$C$15,2,FALSE)</f>
        <v>Forskningsinsentiv</v>
      </c>
      <c r="I3849" s="3">
        <f>IF(A3849='Enheter, modell og år'!$F$2-1,0,G3849-VLOOKUP(A3849-1&amp;B3849&amp;C3849&amp;E3849,$F$2:$G$7561,2,FALSE))</f>
        <v>0</v>
      </c>
      <c r="J3849" s="3">
        <f>IF(A3849='Enheter, modell og år'!$F$2-1,0,VLOOKUP(A3849-1&amp;B3849&amp;C3849&amp;E3849,$F$2:$G$7561,2,FALSE))</f>
        <v>0</v>
      </c>
    </row>
    <row r="3850" spans="1:10" x14ac:dyDescent="0.25">
      <c r="A3850">
        <f t="shared" ref="A3850:C3850" si="3364">A3310</f>
        <v>2019</v>
      </c>
      <c r="B3850" t="str">
        <f t="shared" si="3364"/>
        <v>RFM</v>
      </c>
      <c r="C3850">
        <f t="shared" si="3364"/>
        <v>0</v>
      </c>
      <c r="D3850">
        <f>IFERROR(VLOOKUP(C3850,'Enheter, modell og år'!$A$2:$B$31,2,FALSE),0)</f>
        <v>0</v>
      </c>
      <c r="E3850" t="str">
        <f>'Liste detaljert wide'!$K$1</f>
        <v>Publikasjonspoeng</v>
      </c>
      <c r="F3850" t="str">
        <f t="shared" si="3357"/>
        <v>2019RFM0Publikasjonspoeng</v>
      </c>
      <c r="G3850" s="3">
        <f>'Liste detaljert wide'!K70</f>
        <v>0</v>
      </c>
      <c r="H3850" t="str">
        <f>VLOOKUP(E3850,Def!$B$2:$C$15,2,FALSE)</f>
        <v>Forskningsinsentiv</v>
      </c>
      <c r="I3850" s="3">
        <f>IF(A3850='Enheter, modell og år'!$F$2-1,0,G3850-VLOOKUP(A3850-1&amp;B3850&amp;C3850&amp;E3850,$F$2:$G$7561,2,FALSE))</f>
        <v>0</v>
      </c>
      <c r="J3850" s="3">
        <f>IF(A3850='Enheter, modell og år'!$F$2-1,0,VLOOKUP(A3850-1&amp;B3850&amp;C3850&amp;E3850,$F$2:$G$7561,2,FALSE))</f>
        <v>0</v>
      </c>
    </row>
    <row r="3851" spans="1:10" x14ac:dyDescent="0.25">
      <c r="A3851">
        <f t="shared" ref="A3851:C3851" si="3365">A3311</f>
        <v>2019</v>
      </c>
      <c r="B3851" t="str">
        <f t="shared" si="3365"/>
        <v>RFM</v>
      </c>
      <c r="C3851">
        <f t="shared" si="3365"/>
        <v>0</v>
      </c>
      <c r="D3851">
        <f>IFERROR(VLOOKUP(C3851,'Enheter, modell og år'!$A$2:$B$31,2,FALSE),0)</f>
        <v>0</v>
      </c>
      <c r="E3851" t="str">
        <f>'Liste detaljert wide'!$K$1</f>
        <v>Publikasjonspoeng</v>
      </c>
      <c r="F3851" t="str">
        <f t="shared" si="3357"/>
        <v>2019RFM0Publikasjonspoeng</v>
      </c>
      <c r="G3851" s="3">
        <f>'Liste detaljert wide'!K71</f>
        <v>0</v>
      </c>
      <c r="H3851" t="str">
        <f>VLOOKUP(E3851,Def!$B$2:$C$15,2,FALSE)</f>
        <v>Forskningsinsentiv</v>
      </c>
      <c r="I3851" s="3">
        <f>IF(A3851='Enheter, modell og år'!$F$2-1,0,G3851-VLOOKUP(A3851-1&amp;B3851&amp;C3851&amp;E3851,$F$2:$G$7561,2,FALSE))</f>
        <v>0</v>
      </c>
      <c r="J3851" s="3">
        <f>IF(A3851='Enheter, modell og år'!$F$2-1,0,VLOOKUP(A3851-1&amp;B3851&amp;C3851&amp;E3851,$F$2:$G$7561,2,FALSE))</f>
        <v>0</v>
      </c>
    </row>
    <row r="3852" spans="1:10" x14ac:dyDescent="0.25">
      <c r="A3852">
        <f t="shared" ref="A3852:C3852" si="3366">A3312</f>
        <v>2019</v>
      </c>
      <c r="B3852" t="str">
        <f t="shared" si="3366"/>
        <v>RFM</v>
      </c>
      <c r="C3852">
        <f t="shared" si="3366"/>
        <v>0</v>
      </c>
      <c r="D3852">
        <f>IFERROR(VLOOKUP(C3852,'Enheter, modell og år'!$A$2:$B$31,2,FALSE),0)</f>
        <v>0</v>
      </c>
      <c r="E3852" t="str">
        <f>'Liste detaljert wide'!$K$1</f>
        <v>Publikasjonspoeng</v>
      </c>
      <c r="F3852" t="str">
        <f t="shared" si="3357"/>
        <v>2019RFM0Publikasjonspoeng</v>
      </c>
      <c r="G3852" s="3">
        <f>'Liste detaljert wide'!K72</f>
        <v>0</v>
      </c>
      <c r="H3852" t="str">
        <f>VLOOKUP(E3852,Def!$B$2:$C$15,2,FALSE)</f>
        <v>Forskningsinsentiv</v>
      </c>
      <c r="I3852" s="3">
        <f>IF(A3852='Enheter, modell og år'!$F$2-1,0,G3852-VLOOKUP(A3852-1&amp;B3852&amp;C3852&amp;E3852,$F$2:$G$7561,2,FALSE))</f>
        <v>0</v>
      </c>
      <c r="J3852" s="3">
        <f>IF(A3852='Enheter, modell og år'!$F$2-1,0,VLOOKUP(A3852-1&amp;B3852&amp;C3852&amp;E3852,$F$2:$G$7561,2,FALSE))</f>
        <v>0</v>
      </c>
    </row>
    <row r="3853" spans="1:10" x14ac:dyDescent="0.25">
      <c r="A3853">
        <f t="shared" ref="A3853:C3853" si="3367">A3313</f>
        <v>2019</v>
      </c>
      <c r="B3853" t="str">
        <f t="shared" si="3367"/>
        <v>RFM</v>
      </c>
      <c r="C3853">
        <f t="shared" si="3367"/>
        <v>0</v>
      </c>
      <c r="D3853">
        <f>IFERROR(VLOOKUP(C3853,'Enheter, modell og år'!$A$2:$B$31,2,FALSE),0)</f>
        <v>0</v>
      </c>
      <c r="E3853" t="str">
        <f>'Liste detaljert wide'!$K$1</f>
        <v>Publikasjonspoeng</v>
      </c>
      <c r="F3853" t="str">
        <f t="shared" si="3357"/>
        <v>2019RFM0Publikasjonspoeng</v>
      </c>
      <c r="G3853" s="3">
        <f>'Liste detaljert wide'!K73</f>
        <v>0</v>
      </c>
      <c r="H3853" t="str">
        <f>VLOOKUP(E3853,Def!$B$2:$C$15,2,FALSE)</f>
        <v>Forskningsinsentiv</v>
      </c>
      <c r="I3853" s="3">
        <f>IF(A3853='Enheter, modell og år'!$F$2-1,0,G3853-VLOOKUP(A3853-1&amp;B3853&amp;C3853&amp;E3853,$F$2:$G$7561,2,FALSE))</f>
        <v>0</v>
      </c>
      <c r="J3853" s="3">
        <f>IF(A3853='Enheter, modell og år'!$F$2-1,0,VLOOKUP(A3853-1&amp;B3853&amp;C3853&amp;E3853,$F$2:$G$7561,2,FALSE))</f>
        <v>0</v>
      </c>
    </row>
    <row r="3854" spans="1:10" x14ac:dyDescent="0.25">
      <c r="A3854">
        <f t="shared" ref="A3854:C3854" si="3368">A3314</f>
        <v>2019</v>
      </c>
      <c r="B3854" t="str">
        <f t="shared" si="3368"/>
        <v>RFM</v>
      </c>
      <c r="C3854">
        <f t="shared" si="3368"/>
        <v>0</v>
      </c>
      <c r="D3854">
        <f>IFERROR(VLOOKUP(C3854,'Enheter, modell og år'!$A$2:$B$31,2,FALSE),0)</f>
        <v>0</v>
      </c>
      <c r="E3854" t="str">
        <f>'Liste detaljert wide'!$K$1</f>
        <v>Publikasjonspoeng</v>
      </c>
      <c r="F3854" t="str">
        <f t="shared" si="3357"/>
        <v>2019RFM0Publikasjonspoeng</v>
      </c>
      <c r="G3854" s="3">
        <f>'Liste detaljert wide'!K74</f>
        <v>0</v>
      </c>
      <c r="H3854" t="str">
        <f>VLOOKUP(E3854,Def!$B$2:$C$15,2,FALSE)</f>
        <v>Forskningsinsentiv</v>
      </c>
      <c r="I3854" s="3">
        <f>IF(A3854='Enheter, modell og år'!$F$2-1,0,G3854-VLOOKUP(A3854-1&amp;B3854&amp;C3854&amp;E3854,$F$2:$G$7561,2,FALSE))</f>
        <v>0</v>
      </c>
      <c r="J3854" s="3">
        <f>IF(A3854='Enheter, modell og år'!$F$2-1,0,VLOOKUP(A3854-1&amp;B3854&amp;C3854&amp;E3854,$F$2:$G$7561,2,FALSE))</f>
        <v>0</v>
      </c>
    </row>
    <row r="3855" spans="1:10" x14ac:dyDescent="0.25">
      <c r="A3855">
        <f t="shared" ref="A3855:C3855" si="3369">A3315</f>
        <v>2019</v>
      </c>
      <c r="B3855" t="str">
        <f t="shared" si="3369"/>
        <v>RFM</v>
      </c>
      <c r="C3855">
        <f t="shared" si="3369"/>
        <v>0</v>
      </c>
      <c r="D3855">
        <f>IFERROR(VLOOKUP(C3855,'Enheter, modell og år'!$A$2:$B$31,2,FALSE),0)</f>
        <v>0</v>
      </c>
      <c r="E3855" t="str">
        <f>'Liste detaljert wide'!$K$1</f>
        <v>Publikasjonspoeng</v>
      </c>
      <c r="F3855" t="str">
        <f t="shared" si="3357"/>
        <v>2019RFM0Publikasjonspoeng</v>
      </c>
      <c r="G3855" s="3">
        <f>'Liste detaljert wide'!K75</f>
        <v>0</v>
      </c>
      <c r="H3855" t="str">
        <f>VLOOKUP(E3855,Def!$B$2:$C$15,2,FALSE)</f>
        <v>Forskningsinsentiv</v>
      </c>
      <c r="I3855" s="3">
        <f>IF(A3855='Enheter, modell og år'!$F$2-1,0,G3855-VLOOKUP(A3855-1&amp;B3855&amp;C3855&amp;E3855,$F$2:$G$7561,2,FALSE))</f>
        <v>0</v>
      </c>
      <c r="J3855" s="3">
        <f>IF(A3855='Enheter, modell og år'!$F$2-1,0,VLOOKUP(A3855-1&amp;B3855&amp;C3855&amp;E3855,$F$2:$G$7561,2,FALSE))</f>
        <v>0</v>
      </c>
    </row>
    <row r="3856" spans="1:10" x14ac:dyDescent="0.25">
      <c r="A3856">
        <f t="shared" ref="A3856:C3856" si="3370">A3316</f>
        <v>2019</v>
      </c>
      <c r="B3856" t="str">
        <f t="shared" si="3370"/>
        <v>RFM</v>
      </c>
      <c r="C3856">
        <f t="shared" si="3370"/>
        <v>0</v>
      </c>
      <c r="D3856">
        <f>IFERROR(VLOOKUP(C3856,'Enheter, modell og år'!$A$2:$B$31,2,FALSE),0)</f>
        <v>0</v>
      </c>
      <c r="E3856" t="str">
        <f>'Liste detaljert wide'!$K$1</f>
        <v>Publikasjonspoeng</v>
      </c>
      <c r="F3856" t="str">
        <f t="shared" si="3357"/>
        <v>2019RFM0Publikasjonspoeng</v>
      </c>
      <c r="G3856" s="3">
        <f>'Liste detaljert wide'!K76</f>
        <v>0</v>
      </c>
      <c r="H3856" t="str">
        <f>VLOOKUP(E3856,Def!$B$2:$C$15,2,FALSE)</f>
        <v>Forskningsinsentiv</v>
      </c>
      <c r="I3856" s="3">
        <f>IF(A3856='Enheter, modell og år'!$F$2-1,0,G3856-VLOOKUP(A3856-1&amp;B3856&amp;C3856&amp;E3856,$F$2:$G$7561,2,FALSE))</f>
        <v>0</v>
      </c>
      <c r="J3856" s="3">
        <f>IF(A3856='Enheter, modell og år'!$F$2-1,0,VLOOKUP(A3856-1&amp;B3856&amp;C3856&amp;E3856,$F$2:$G$7561,2,FALSE))</f>
        <v>0</v>
      </c>
    </row>
    <row r="3857" spans="1:10" x14ac:dyDescent="0.25">
      <c r="A3857">
        <f t="shared" ref="A3857:C3857" si="3371">A3317</f>
        <v>2019</v>
      </c>
      <c r="B3857" t="str">
        <f t="shared" si="3371"/>
        <v>RFM</v>
      </c>
      <c r="C3857">
        <f t="shared" si="3371"/>
        <v>0</v>
      </c>
      <c r="D3857">
        <f>IFERROR(VLOOKUP(C3857,'Enheter, modell og år'!$A$2:$B$31,2,FALSE),0)</f>
        <v>0</v>
      </c>
      <c r="E3857" t="str">
        <f>'Liste detaljert wide'!$K$1</f>
        <v>Publikasjonspoeng</v>
      </c>
      <c r="F3857" t="str">
        <f t="shared" si="3357"/>
        <v>2019RFM0Publikasjonspoeng</v>
      </c>
      <c r="G3857" s="3">
        <f>'Liste detaljert wide'!K77</f>
        <v>0</v>
      </c>
      <c r="H3857" t="str">
        <f>VLOOKUP(E3857,Def!$B$2:$C$15,2,FALSE)</f>
        <v>Forskningsinsentiv</v>
      </c>
      <c r="I3857" s="3">
        <f>IF(A3857='Enheter, modell og år'!$F$2-1,0,G3857-VLOOKUP(A3857-1&amp;B3857&amp;C3857&amp;E3857,$F$2:$G$7561,2,FALSE))</f>
        <v>0</v>
      </c>
      <c r="J3857" s="3">
        <f>IF(A3857='Enheter, modell og år'!$F$2-1,0,VLOOKUP(A3857-1&amp;B3857&amp;C3857&amp;E3857,$F$2:$G$7561,2,FALSE))</f>
        <v>0</v>
      </c>
    </row>
    <row r="3858" spans="1:10" x14ac:dyDescent="0.25">
      <c r="A3858">
        <f t="shared" ref="A3858:C3858" si="3372">A3318</f>
        <v>2019</v>
      </c>
      <c r="B3858" t="str">
        <f t="shared" si="3372"/>
        <v>RFM</v>
      </c>
      <c r="C3858">
        <f t="shared" si="3372"/>
        <v>0</v>
      </c>
      <c r="D3858">
        <f>IFERROR(VLOOKUP(C3858,'Enheter, modell og år'!$A$2:$B$31,2,FALSE),0)</f>
        <v>0</v>
      </c>
      <c r="E3858" t="str">
        <f>'Liste detaljert wide'!$K$1</f>
        <v>Publikasjonspoeng</v>
      </c>
      <c r="F3858" t="str">
        <f t="shared" si="3357"/>
        <v>2019RFM0Publikasjonspoeng</v>
      </c>
      <c r="G3858" s="3">
        <f>'Liste detaljert wide'!K78</f>
        <v>0</v>
      </c>
      <c r="H3858" t="str">
        <f>VLOOKUP(E3858,Def!$B$2:$C$15,2,FALSE)</f>
        <v>Forskningsinsentiv</v>
      </c>
      <c r="I3858" s="3">
        <f>IF(A3858='Enheter, modell og år'!$F$2-1,0,G3858-VLOOKUP(A3858-1&amp;B3858&amp;C3858&amp;E3858,$F$2:$G$7561,2,FALSE))</f>
        <v>0</v>
      </c>
      <c r="J3858" s="3">
        <f>IF(A3858='Enheter, modell og år'!$F$2-1,0,VLOOKUP(A3858-1&amp;B3858&amp;C3858&amp;E3858,$F$2:$G$7561,2,FALSE))</f>
        <v>0</v>
      </c>
    </row>
    <row r="3859" spans="1:10" x14ac:dyDescent="0.25">
      <c r="A3859">
        <f t="shared" ref="A3859:C3859" si="3373">A3319</f>
        <v>2019</v>
      </c>
      <c r="B3859" t="str">
        <f t="shared" si="3373"/>
        <v>RFM</v>
      </c>
      <c r="C3859">
        <f t="shared" si="3373"/>
        <v>0</v>
      </c>
      <c r="D3859">
        <f>IFERROR(VLOOKUP(C3859,'Enheter, modell og år'!$A$2:$B$31,2,FALSE),0)</f>
        <v>0</v>
      </c>
      <c r="E3859" t="str">
        <f>'Liste detaljert wide'!$K$1</f>
        <v>Publikasjonspoeng</v>
      </c>
      <c r="F3859" t="str">
        <f t="shared" si="3357"/>
        <v>2019RFM0Publikasjonspoeng</v>
      </c>
      <c r="G3859" s="3">
        <f>'Liste detaljert wide'!K79</f>
        <v>0</v>
      </c>
      <c r="H3859" t="str">
        <f>VLOOKUP(E3859,Def!$B$2:$C$15,2,FALSE)</f>
        <v>Forskningsinsentiv</v>
      </c>
      <c r="I3859" s="3">
        <f>IF(A3859='Enheter, modell og år'!$F$2-1,0,G3859-VLOOKUP(A3859-1&amp;B3859&amp;C3859&amp;E3859,$F$2:$G$7561,2,FALSE))</f>
        <v>0</v>
      </c>
      <c r="J3859" s="3">
        <f>IF(A3859='Enheter, modell og år'!$F$2-1,0,VLOOKUP(A3859-1&amp;B3859&amp;C3859&amp;E3859,$F$2:$G$7561,2,FALSE))</f>
        <v>0</v>
      </c>
    </row>
    <row r="3860" spans="1:10" x14ac:dyDescent="0.25">
      <c r="A3860">
        <f t="shared" ref="A3860:C3860" si="3374">A3320</f>
        <v>2019</v>
      </c>
      <c r="B3860" t="str">
        <f t="shared" si="3374"/>
        <v>RFM</v>
      </c>
      <c r="C3860">
        <f t="shared" si="3374"/>
        <v>0</v>
      </c>
      <c r="D3860">
        <f>IFERROR(VLOOKUP(C3860,'Enheter, modell og år'!$A$2:$B$31,2,FALSE),0)</f>
        <v>0</v>
      </c>
      <c r="E3860" t="str">
        <f>'Liste detaljert wide'!$K$1</f>
        <v>Publikasjonspoeng</v>
      </c>
      <c r="F3860" t="str">
        <f t="shared" si="3357"/>
        <v>2019RFM0Publikasjonspoeng</v>
      </c>
      <c r="G3860" s="3">
        <f>'Liste detaljert wide'!K80</f>
        <v>0</v>
      </c>
      <c r="H3860" t="str">
        <f>VLOOKUP(E3860,Def!$B$2:$C$15,2,FALSE)</f>
        <v>Forskningsinsentiv</v>
      </c>
      <c r="I3860" s="3">
        <f>IF(A3860='Enheter, modell og år'!$F$2-1,0,G3860-VLOOKUP(A3860-1&amp;B3860&amp;C3860&amp;E3860,$F$2:$G$7561,2,FALSE))</f>
        <v>0</v>
      </c>
      <c r="J3860" s="3">
        <f>IF(A3860='Enheter, modell og år'!$F$2-1,0,VLOOKUP(A3860-1&amp;B3860&amp;C3860&amp;E3860,$F$2:$G$7561,2,FALSE))</f>
        <v>0</v>
      </c>
    </row>
    <row r="3861" spans="1:10" x14ac:dyDescent="0.25">
      <c r="A3861">
        <f t="shared" ref="A3861:C3861" si="3375">A3321</f>
        <v>2019</v>
      </c>
      <c r="B3861" t="str">
        <f t="shared" si="3375"/>
        <v>RFM</v>
      </c>
      <c r="C3861">
        <f t="shared" si="3375"/>
        <v>0</v>
      </c>
      <c r="D3861">
        <f>IFERROR(VLOOKUP(C3861,'Enheter, modell og år'!$A$2:$B$31,2,FALSE),0)</f>
        <v>0</v>
      </c>
      <c r="E3861" t="str">
        <f>'Liste detaljert wide'!$K$1</f>
        <v>Publikasjonspoeng</v>
      </c>
      <c r="F3861" t="str">
        <f t="shared" si="3357"/>
        <v>2019RFM0Publikasjonspoeng</v>
      </c>
      <c r="G3861" s="3">
        <f>'Liste detaljert wide'!K81</f>
        <v>0</v>
      </c>
      <c r="H3861" t="str">
        <f>VLOOKUP(E3861,Def!$B$2:$C$15,2,FALSE)</f>
        <v>Forskningsinsentiv</v>
      </c>
      <c r="I3861" s="3">
        <f>IF(A3861='Enheter, modell og år'!$F$2-1,0,G3861-VLOOKUP(A3861-1&amp;B3861&amp;C3861&amp;E3861,$F$2:$G$7561,2,FALSE))</f>
        <v>0</v>
      </c>
      <c r="J3861" s="3">
        <f>IF(A3861='Enheter, modell og år'!$F$2-1,0,VLOOKUP(A3861-1&amp;B3861&amp;C3861&amp;E3861,$F$2:$G$7561,2,FALSE))</f>
        <v>0</v>
      </c>
    </row>
    <row r="3862" spans="1:10" x14ac:dyDescent="0.25">
      <c r="A3862">
        <f t="shared" ref="A3862:C3862" si="3376">A3322</f>
        <v>2019</v>
      </c>
      <c r="B3862" t="str">
        <f t="shared" si="3376"/>
        <v>RFM</v>
      </c>
      <c r="C3862">
        <f t="shared" si="3376"/>
        <v>0</v>
      </c>
      <c r="D3862">
        <f>IFERROR(VLOOKUP(C3862,'Enheter, modell og år'!$A$2:$B$31,2,FALSE),0)</f>
        <v>0</v>
      </c>
      <c r="E3862" t="str">
        <f>'Liste detaljert wide'!$K$1</f>
        <v>Publikasjonspoeng</v>
      </c>
      <c r="F3862" t="str">
        <f t="shared" si="3357"/>
        <v>2019RFM0Publikasjonspoeng</v>
      </c>
      <c r="G3862" s="3">
        <f>'Liste detaljert wide'!K82</f>
        <v>0</v>
      </c>
      <c r="H3862" t="str">
        <f>VLOOKUP(E3862,Def!$B$2:$C$15,2,FALSE)</f>
        <v>Forskningsinsentiv</v>
      </c>
      <c r="I3862" s="3">
        <f>IF(A3862='Enheter, modell og år'!$F$2-1,0,G3862-VLOOKUP(A3862-1&amp;B3862&amp;C3862&amp;E3862,$F$2:$G$7561,2,FALSE))</f>
        <v>0</v>
      </c>
      <c r="J3862" s="3">
        <f>IF(A3862='Enheter, modell og år'!$F$2-1,0,VLOOKUP(A3862-1&amp;B3862&amp;C3862&amp;E3862,$F$2:$G$7561,2,FALSE))</f>
        <v>0</v>
      </c>
    </row>
    <row r="3863" spans="1:10" x14ac:dyDescent="0.25">
      <c r="A3863">
        <f t="shared" ref="A3863:C3863" si="3377">A3323</f>
        <v>2019</v>
      </c>
      <c r="B3863" t="str">
        <f t="shared" si="3377"/>
        <v>RFM</v>
      </c>
      <c r="C3863">
        <f t="shared" si="3377"/>
        <v>0</v>
      </c>
      <c r="D3863">
        <f>IFERROR(VLOOKUP(C3863,'Enheter, modell og år'!$A$2:$B$31,2,FALSE),0)</f>
        <v>0</v>
      </c>
      <c r="E3863" t="str">
        <f>'Liste detaljert wide'!$K$1</f>
        <v>Publikasjonspoeng</v>
      </c>
      <c r="F3863" t="str">
        <f t="shared" si="3357"/>
        <v>2019RFM0Publikasjonspoeng</v>
      </c>
      <c r="G3863" s="3">
        <f>'Liste detaljert wide'!K83</f>
        <v>0</v>
      </c>
      <c r="H3863" t="str">
        <f>VLOOKUP(E3863,Def!$B$2:$C$15,2,FALSE)</f>
        <v>Forskningsinsentiv</v>
      </c>
      <c r="I3863" s="3">
        <f>IF(A3863='Enheter, modell og år'!$F$2-1,0,G3863-VLOOKUP(A3863-1&amp;B3863&amp;C3863&amp;E3863,$F$2:$G$7561,2,FALSE))</f>
        <v>0</v>
      </c>
      <c r="J3863" s="3">
        <f>IF(A3863='Enheter, modell og år'!$F$2-1,0,VLOOKUP(A3863-1&amp;B3863&amp;C3863&amp;E3863,$F$2:$G$7561,2,FALSE))</f>
        <v>0</v>
      </c>
    </row>
    <row r="3864" spans="1:10" x14ac:dyDescent="0.25">
      <c r="A3864">
        <f t="shared" ref="A3864:C3864" si="3378">A3324</f>
        <v>2019</v>
      </c>
      <c r="B3864" t="str">
        <f t="shared" si="3378"/>
        <v>RFM</v>
      </c>
      <c r="C3864">
        <f t="shared" si="3378"/>
        <v>0</v>
      </c>
      <c r="D3864">
        <f>IFERROR(VLOOKUP(C3864,'Enheter, modell og år'!$A$2:$B$31,2,FALSE),0)</f>
        <v>0</v>
      </c>
      <c r="E3864" t="str">
        <f>'Liste detaljert wide'!$K$1</f>
        <v>Publikasjonspoeng</v>
      </c>
      <c r="F3864" t="str">
        <f t="shared" si="3357"/>
        <v>2019RFM0Publikasjonspoeng</v>
      </c>
      <c r="G3864" s="3">
        <f>'Liste detaljert wide'!K84</f>
        <v>0</v>
      </c>
      <c r="H3864" t="str">
        <f>VLOOKUP(E3864,Def!$B$2:$C$15,2,FALSE)</f>
        <v>Forskningsinsentiv</v>
      </c>
      <c r="I3864" s="3">
        <f>IF(A3864='Enheter, modell og år'!$F$2-1,0,G3864-VLOOKUP(A3864-1&amp;B3864&amp;C3864&amp;E3864,$F$2:$G$7561,2,FALSE))</f>
        <v>0</v>
      </c>
      <c r="J3864" s="3">
        <f>IF(A3864='Enheter, modell og år'!$F$2-1,0,VLOOKUP(A3864-1&amp;B3864&amp;C3864&amp;E3864,$F$2:$G$7561,2,FALSE))</f>
        <v>0</v>
      </c>
    </row>
    <row r="3865" spans="1:10" x14ac:dyDescent="0.25">
      <c r="A3865">
        <f t="shared" ref="A3865:C3865" si="3379">A3325</f>
        <v>2019</v>
      </c>
      <c r="B3865" t="str">
        <f t="shared" si="3379"/>
        <v>RFM</v>
      </c>
      <c r="C3865">
        <f t="shared" si="3379"/>
        <v>0</v>
      </c>
      <c r="D3865">
        <f>IFERROR(VLOOKUP(C3865,'Enheter, modell og år'!$A$2:$B$31,2,FALSE),0)</f>
        <v>0</v>
      </c>
      <c r="E3865" t="str">
        <f>'Liste detaljert wide'!$K$1</f>
        <v>Publikasjonspoeng</v>
      </c>
      <c r="F3865" t="str">
        <f t="shared" si="3357"/>
        <v>2019RFM0Publikasjonspoeng</v>
      </c>
      <c r="G3865" s="3">
        <f>'Liste detaljert wide'!K85</f>
        <v>0</v>
      </c>
      <c r="H3865" t="str">
        <f>VLOOKUP(E3865,Def!$B$2:$C$15,2,FALSE)</f>
        <v>Forskningsinsentiv</v>
      </c>
      <c r="I3865" s="3">
        <f>IF(A3865='Enheter, modell og år'!$F$2-1,0,G3865-VLOOKUP(A3865-1&amp;B3865&amp;C3865&amp;E3865,$F$2:$G$7561,2,FALSE))</f>
        <v>0</v>
      </c>
      <c r="J3865" s="3">
        <f>IF(A3865='Enheter, modell og år'!$F$2-1,0,VLOOKUP(A3865-1&amp;B3865&amp;C3865&amp;E3865,$F$2:$G$7561,2,FALSE))</f>
        <v>0</v>
      </c>
    </row>
    <row r="3866" spans="1:10" x14ac:dyDescent="0.25">
      <c r="A3866">
        <f t="shared" ref="A3866:C3866" si="3380">A3326</f>
        <v>2019</v>
      </c>
      <c r="B3866" t="str">
        <f t="shared" si="3380"/>
        <v>RFM</v>
      </c>
      <c r="C3866">
        <f t="shared" si="3380"/>
        <v>0</v>
      </c>
      <c r="D3866">
        <f>IFERROR(VLOOKUP(C3866,'Enheter, modell og år'!$A$2:$B$31,2,FALSE),0)</f>
        <v>0</v>
      </c>
      <c r="E3866" t="str">
        <f>'Liste detaljert wide'!$K$1</f>
        <v>Publikasjonspoeng</v>
      </c>
      <c r="F3866" t="str">
        <f t="shared" si="3357"/>
        <v>2019RFM0Publikasjonspoeng</v>
      </c>
      <c r="G3866" s="3">
        <f>'Liste detaljert wide'!K86</f>
        <v>0</v>
      </c>
      <c r="H3866" t="str">
        <f>VLOOKUP(E3866,Def!$B$2:$C$15,2,FALSE)</f>
        <v>Forskningsinsentiv</v>
      </c>
      <c r="I3866" s="3">
        <f>IF(A3866='Enheter, modell og år'!$F$2-1,0,G3866-VLOOKUP(A3866-1&amp;B3866&amp;C3866&amp;E3866,$F$2:$G$7561,2,FALSE))</f>
        <v>0</v>
      </c>
      <c r="J3866" s="3">
        <f>IF(A3866='Enheter, modell og år'!$F$2-1,0,VLOOKUP(A3866-1&amp;B3866&amp;C3866&amp;E3866,$F$2:$G$7561,2,FALSE))</f>
        <v>0</v>
      </c>
    </row>
    <row r="3867" spans="1:10" x14ac:dyDescent="0.25">
      <c r="A3867">
        <f t="shared" ref="A3867:C3867" si="3381">A3327</f>
        <v>2019</v>
      </c>
      <c r="B3867" t="str">
        <f t="shared" si="3381"/>
        <v>RFM</v>
      </c>
      <c r="C3867">
        <f t="shared" si="3381"/>
        <v>0</v>
      </c>
      <c r="D3867">
        <f>IFERROR(VLOOKUP(C3867,'Enheter, modell og år'!$A$2:$B$31,2,FALSE),0)</f>
        <v>0</v>
      </c>
      <c r="E3867" t="str">
        <f>'Liste detaljert wide'!$K$1</f>
        <v>Publikasjonspoeng</v>
      </c>
      <c r="F3867" t="str">
        <f t="shared" si="3357"/>
        <v>2019RFM0Publikasjonspoeng</v>
      </c>
      <c r="G3867" s="3">
        <f>'Liste detaljert wide'!K87</f>
        <v>0</v>
      </c>
      <c r="H3867" t="str">
        <f>VLOOKUP(E3867,Def!$B$2:$C$15,2,FALSE)</f>
        <v>Forskningsinsentiv</v>
      </c>
      <c r="I3867" s="3">
        <f>IF(A3867='Enheter, modell og år'!$F$2-1,0,G3867-VLOOKUP(A3867-1&amp;B3867&amp;C3867&amp;E3867,$F$2:$G$7561,2,FALSE))</f>
        <v>0</v>
      </c>
      <c r="J3867" s="3">
        <f>IF(A3867='Enheter, modell og år'!$F$2-1,0,VLOOKUP(A3867-1&amp;B3867&amp;C3867&amp;E3867,$F$2:$G$7561,2,FALSE))</f>
        <v>0</v>
      </c>
    </row>
    <row r="3868" spans="1:10" x14ac:dyDescent="0.25">
      <c r="A3868">
        <f t="shared" ref="A3868:C3868" si="3382">A3328</f>
        <v>2019</v>
      </c>
      <c r="B3868" t="str">
        <f t="shared" si="3382"/>
        <v>RFM</v>
      </c>
      <c r="C3868">
        <f t="shared" si="3382"/>
        <v>0</v>
      </c>
      <c r="D3868">
        <f>IFERROR(VLOOKUP(C3868,'Enheter, modell og år'!$A$2:$B$31,2,FALSE),0)</f>
        <v>0</v>
      </c>
      <c r="E3868" t="str">
        <f>'Liste detaljert wide'!$K$1</f>
        <v>Publikasjonspoeng</v>
      </c>
      <c r="F3868" t="str">
        <f t="shared" si="3357"/>
        <v>2019RFM0Publikasjonspoeng</v>
      </c>
      <c r="G3868" s="3">
        <f>'Liste detaljert wide'!K88</f>
        <v>0</v>
      </c>
      <c r="H3868" t="str">
        <f>VLOOKUP(E3868,Def!$B$2:$C$15,2,FALSE)</f>
        <v>Forskningsinsentiv</v>
      </c>
      <c r="I3868" s="3">
        <f>IF(A3868='Enheter, modell og år'!$F$2-1,0,G3868-VLOOKUP(A3868-1&amp;B3868&amp;C3868&amp;E3868,$F$2:$G$7561,2,FALSE))</f>
        <v>0</v>
      </c>
      <c r="J3868" s="3">
        <f>IF(A3868='Enheter, modell og år'!$F$2-1,0,VLOOKUP(A3868-1&amp;B3868&amp;C3868&amp;E3868,$F$2:$G$7561,2,FALSE))</f>
        <v>0</v>
      </c>
    </row>
    <row r="3869" spans="1:10" x14ac:dyDescent="0.25">
      <c r="A3869">
        <f t="shared" ref="A3869:C3869" si="3383">A3329</f>
        <v>2019</v>
      </c>
      <c r="B3869" t="str">
        <f t="shared" si="3383"/>
        <v>RFM</v>
      </c>
      <c r="C3869">
        <f t="shared" si="3383"/>
        <v>0</v>
      </c>
      <c r="D3869">
        <f>IFERROR(VLOOKUP(C3869,'Enheter, modell og år'!$A$2:$B$31,2,FALSE),0)</f>
        <v>0</v>
      </c>
      <c r="E3869" t="str">
        <f>'Liste detaljert wide'!$K$1</f>
        <v>Publikasjonspoeng</v>
      </c>
      <c r="F3869" t="str">
        <f t="shared" si="3357"/>
        <v>2019RFM0Publikasjonspoeng</v>
      </c>
      <c r="G3869" s="3">
        <f>'Liste detaljert wide'!K89</f>
        <v>0</v>
      </c>
      <c r="H3869" t="str">
        <f>VLOOKUP(E3869,Def!$B$2:$C$15,2,FALSE)</f>
        <v>Forskningsinsentiv</v>
      </c>
      <c r="I3869" s="3">
        <f>IF(A3869='Enheter, modell og år'!$F$2-1,0,G3869-VLOOKUP(A3869-1&amp;B3869&amp;C3869&amp;E3869,$F$2:$G$7561,2,FALSE))</f>
        <v>0</v>
      </c>
      <c r="J3869" s="3">
        <f>IF(A3869='Enheter, modell og år'!$F$2-1,0,VLOOKUP(A3869-1&amp;B3869&amp;C3869&amp;E3869,$F$2:$G$7561,2,FALSE))</f>
        <v>0</v>
      </c>
    </row>
    <row r="3870" spans="1:10" x14ac:dyDescent="0.25">
      <c r="A3870">
        <f t="shared" ref="A3870:C3870" si="3384">A3330</f>
        <v>2019</v>
      </c>
      <c r="B3870" t="str">
        <f t="shared" si="3384"/>
        <v>RFM</v>
      </c>
      <c r="C3870">
        <f t="shared" si="3384"/>
        <v>0</v>
      </c>
      <c r="D3870">
        <f>IFERROR(VLOOKUP(C3870,'Enheter, modell og år'!$A$2:$B$31,2,FALSE),0)</f>
        <v>0</v>
      </c>
      <c r="E3870" t="str">
        <f>'Liste detaljert wide'!$K$1</f>
        <v>Publikasjonspoeng</v>
      </c>
      <c r="F3870" t="str">
        <f t="shared" si="3357"/>
        <v>2019RFM0Publikasjonspoeng</v>
      </c>
      <c r="G3870" s="3">
        <f>'Liste detaljert wide'!K90</f>
        <v>0</v>
      </c>
      <c r="H3870" t="str">
        <f>VLOOKUP(E3870,Def!$B$2:$C$15,2,FALSE)</f>
        <v>Forskningsinsentiv</v>
      </c>
      <c r="I3870" s="3">
        <f>IF(A3870='Enheter, modell og år'!$F$2-1,0,G3870-VLOOKUP(A3870-1&amp;B3870&amp;C3870&amp;E3870,$F$2:$G$7561,2,FALSE))</f>
        <v>0</v>
      </c>
      <c r="J3870" s="3">
        <f>IF(A3870='Enheter, modell og år'!$F$2-1,0,VLOOKUP(A3870-1&amp;B3870&amp;C3870&amp;E3870,$F$2:$G$7561,2,FALSE))</f>
        <v>0</v>
      </c>
    </row>
    <row r="3871" spans="1:10" x14ac:dyDescent="0.25">
      <c r="A3871">
        <f t="shared" ref="A3871:C3871" si="3385">A3331</f>
        <v>2019</v>
      </c>
      <c r="B3871" t="str">
        <f t="shared" si="3385"/>
        <v>RFM</v>
      </c>
      <c r="C3871">
        <f t="shared" si="3385"/>
        <v>0</v>
      </c>
      <c r="D3871">
        <f>IFERROR(VLOOKUP(C3871,'Enheter, modell og år'!$A$2:$B$31,2,FALSE),0)</f>
        <v>0</v>
      </c>
      <c r="E3871" t="str">
        <f>'Liste detaljert wide'!$K$1</f>
        <v>Publikasjonspoeng</v>
      </c>
      <c r="F3871" t="str">
        <f t="shared" si="3357"/>
        <v>2019RFM0Publikasjonspoeng</v>
      </c>
      <c r="G3871" s="3">
        <f>'Liste detaljert wide'!K91</f>
        <v>0</v>
      </c>
      <c r="H3871" t="str">
        <f>VLOOKUP(E3871,Def!$B$2:$C$15,2,FALSE)</f>
        <v>Forskningsinsentiv</v>
      </c>
      <c r="I3871" s="3">
        <f>IF(A3871='Enheter, modell og år'!$F$2-1,0,G3871-VLOOKUP(A3871-1&amp;B3871&amp;C3871&amp;E3871,$F$2:$G$7561,2,FALSE))</f>
        <v>0</v>
      </c>
      <c r="J3871" s="3">
        <f>IF(A3871='Enheter, modell og år'!$F$2-1,0,VLOOKUP(A3871-1&amp;B3871&amp;C3871&amp;E3871,$F$2:$G$7561,2,FALSE))</f>
        <v>0</v>
      </c>
    </row>
    <row r="3872" spans="1:10" x14ac:dyDescent="0.25">
      <c r="A3872">
        <f t="shared" ref="A3872:C3872" si="3386">A3332</f>
        <v>2020</v>
      </c>
      <c r="B3872" t="str">
        <f t="shared" si="3386"/>
        <v>RFM</v>
      </c>
      <c r="C3872">
        <f t="shared" si="3386"/>
        <v>0</v>
      </c>
      <c r="D3872">
        <f>IFERROR(VLOOKUP(C3872,'Enheter, modell og år'!$A$2:$B$31,2,FALSE),0)</f>
        <v>0</v>
      </c>
      <c r="E3872" t="str">
        <f>'Liste detaljert wide'!$K$1</f>
        <v>Publikasjonspoeng</v>
      </c>
      <c r="F3872" t="str">
        <f t="shared" si="3357"/>
        <v>2020RFM0Publikasjonspoeng</v>
      </c>
      <c r="G3872" s="3">
        <f>'Liste detaljert wide'!K92</f>
        <v>0</v>
      </c>
      <c r="H3872" t="str">
        <f>VLOOKUP(E3872,Def!$B$2:$C$15,2,FALSE)</f>
        <v>Forskningsinsentiv</v>
      </c>
      <c r="I3872" s="3">
        <f>IF(A3872='Enheter, modell og år'!$F$2-1,0,G3872-VLOOKUP(A3872-1&amp;B3872&amp;C3872&amp;E3872,$F$2:$G$7561,2,FALSE))</f>
        <v>0</v>
      </c>
      <c r="J3872" s="3">
        <f>IF(A3872='Enheter, modell og år'!$F$2-1,0,VLOOKUP(A3872-1&amp;B3872&amp;C3872&amp;E3872,$F$2:$G$7561,2,FALSE))</f>
        <v>0</v>
      </c>
    </row>
    <row r="3873" spans="1:10" x14ac:dyDescent="0.25">
      <c r="A3873">
        <f t="shared" ref="A3873:C3873" si="3387">A3333</f>
        <v>2020</v>
      </c>
      <c r="B3873" t="str">
        <f t="shared" si="3387"/>
        <v>RFM</v>
      </c>
      <c r="C3873">
        <f t="shared" si="3387"/>
        <v>0</v>
      </c>
      <c r="D3873">
        <f>IFERROR(VLOOKUP(C3873,'Enheter, modell og år'!$A$2:$B$31,2,FALSE),0)</f>
        <v>0</v>
      </c>
      <c r="E3873" t="str">
        <f>'Liste detaljert wide'!$K$1</f>
        <v>Publikasjonspoeng</v>
      </c>
      <c r="F3873" t="str">
        <f t="shared" si="3357"/>
        <v>2020RFM0Publikasjonspoeng</v>
      </c>
      <c r="G3873" s="3">
        <f>'Liste detaljert wide'!K93</f>
        <v>0</v>
      </c>
      <c r="H3873" t="str">
        <f>VLOOKUP(E3873,Def!$B$2:$C$15,2,FALSE)</f>
        <v>Forskningsinsentiv</v>
      </c>
      <c r="I3873" s="3">
        <f>IF(A3873='Enheter, modell og år'!$F$2-1,0,G3873-VLOOKUP(A3873-1&amp;B3873&amp;C3873&amp;E3873,$F$2:$G$7561,2,FALSE))</f>
        <v>0</v>
      </c>
      <c r="J3873" s="3">
        <f>IF(A3873='Enheter, modell og år'!$F$2-1,0,VLOOKUP(A3873-1&amp;B3873&amp;C3873&amp;E3873,$F$2:$G$7561,2,FALSE))</f>
        <v>0</v>
      </c>
    </row>
    <row r="3874" spans="1:10" x14ac:dyDescent="0.25">
      <c r="A3874">
        <f t="shared" ref="A3874:C3874" si="3388">A3334</f>
        <v>2020</v>
      </c>
      <c r="B3874" t="str">
        <f t="shared" si="3388"/>
        <v>RFM</v>
      </c>
      <c r="C3874">
        <f t="shared" si="3388"/>
        <v>0</v>
      </c>
      <c r="D3874">
        <f>IFERROR(VLOOKUP(C3874,'Enheter, modell og år'!$A$2:$B$31,2,FALSE),0)</f>
        <v>0</v>
      </c>
      <c r="E3874" t="str">
        <f>'Liste detaljert wide'!$K$1</f>
        <v>Publikasjonspoeng</v>
      </c>
      <c r="F3874" t="str">
        <f t="shared" si="3357"/>
        <v>2020RFM0Publikasjonspoeng</v>
      </c>
      <c r="G3874" s="3">
        <f>'Liste detaljert wide'!K94</f>
        <v>0</v>
      </c>
      <c r="H3874" t="str">
        <f>VLOOKUP(E3874,Def!$B$2:$C$15,2,FALSE)</f>
        <v>Forskningsinsentiv</v>
      </c>
      <c r="I3874" s="3">
        <f>IF(A3874='Enheter, modell og år'!$F$2-1,0,G3874-VLOOKUP(A3874-1&amp;B3874&amp;C3874&amp;E3874,$F$2:$G$7561,2,FALSE))</f>
        <v>0</v>
      </c>
      <c r="J3874" s="3">
        <f>IF(A3874='Enheter, modell og år'!$F$2-1,0,VLOOKUP(A3874-1&amp;B3874&amp;C3874&amp;E3874,$F$2:$G$7561,2,FALSE))</f>
        <v>0</v>
      </c>
    </row>
    <row r="3875" spans="1:10" x14ac:dyDescent="0.25">
      <c r="A3875">
        <f t="shared" ref="A3875:C3875" si="3389">A3335</f>
        <v>2020</v>
      </c>
      <c r="B3875" t="str">
        <f t="shared" si="3389"/>
        <v>RFM</v>
      </c>
      <c r="C3875">
        <f t="shared" si="3389"/>
        <v>0</v>
      </c>
      <c r="D3875">
        <f>IFERROR(VLOOKUP(C3875,'Enheter, modell og år'!$A$2:$B$31,2,FALSE),0)</f>
        <v>0</v>
      </c>
      <c r="E3875" t="str">
        <f>'Liste detaljert wide'!$K$1</f>
        <v>Publikasjonspoeng</v>
      </c>
      <c r="F3875" t="str">
        <f t="shared" si="3357"/>
        <v>2020RFM0Publikasjonspoeng</v>
      </c>
      <c r="G3875" s="3">
        <f>'Liste detaljert wide'!K95</f>
        <v>0</v>
      </c>
      <c r="H3875" t="str">
        <f>VLOOKUP(E3875,Def!$B$2:$C$15,2,FALSE)</f>
        <v>Forskningsinsentiv</v>
      </c>
      <c r="I3875" s="3">
        <f>IF(A3875='Enheter, modell og år'!$F$2-1,0,G3875-VLOOKUP(A3875-1&amp;B3875&amp;C3875&amp;E3875,$F$2:$G$7561,2,FALSE))</f>
        <v>0</v>
      </c>
      <c r="J3875" s="3">
        <f>IF(A3875='Enheter, modell og år'!$F$2-1,0,VLOOKUP(A3875-1&amp;B3875&amp;C3875&amp;E3875,$F$2:$G$7561,2,FALSE))</f>
        <v>0</v>
      </c>
    </row>
    <row r="3876" spans="1:10" x14ac:dyDescent="0.25">
      <c r="A3876">
        <f t="shared" ref="A3876:C3876" si="3390">A3336</f>
        <v>2020</v>
      </c>
      <c r="B3876" t="str">
        <f t="shared" si="3390"/>
        <v>RFM</v>
      </c>
      <c r="C3876">
        <f t="shared" si="3390"/>
        <v>0</v>
      </c>
      <c r="D3876">
        <f>IFERROR(VLOOKUP(C3876,'Enheter, modell og år'!$A$2:$B$31,2,FALSE),0)</f>
        <v>0</v>
      </c>
      <c r="E3876" t="str">
        <f>'Liste detaljert wide'!$K$1</f>
        <v>Publikasjonspoeng</v>
      </c>
      <c r="F3876" t="str">
        <f t="shared" si="3357"/>
        <v>2020RFM0Publikasjonspoeng</v>
      </c>
      <c r="G3876" s="3">
        <f>'Liste detaljert wide'!K96</f>
        <v>0</v>
      </c>
      <c r="H3876" t="str">
        <f>VLOOKUP(E3876,Def!$B$2:$C$15,2,FALSE)</f>
        <v>Forskningsinsentiv</v>
      </c>
      <c r="I3876" s="3">
        <f>IF(A3876='Enheter, modell og år'!$F$2-1,0,G3876-VLOOKUP(A3876-1&amp;B3876&amp;C3876&amp;E3876,$F$2:$G$7561,2,FALSE))</f>
        <v>0</v>
      </c>
      <c r="J3876" s="3">
        <f>IF(A3876='Enheter, modell og år'!$F$2-1,0,VLOOKUP(A3876-1&amp;B3876&amp;C3876&amp;E3876,$F$2:$G$7561,2,FALSE))</f>
        <v>0</v>
      </c>
    </row>
    <row r="3877" spans="1:10" x14ac:dyDescent="0.25">
      <c r="A3877">
        <f t="shared" ref="A3877:C3877" si="3391">A3337</f>
        <v>2020</v>
      </c>
      <c r="B3877" t="str">
        <f t="shared" si="3391"/>
        <v>RFM</v>
      </c>
      <c r="C3877">
        <f t="shared" si="3391"/>
        <v>0</v>
      </c>
      <c r="D3877">
        <f>IFERROR(VLOOKUP(C3877,'Enheter, modell og år'!$A$2:$B$31,2,FALSE),0)</f>
        <v>0</v>
      </c>
      <c r="E3877" t="str">
        <f>'Liste detaljert wide'!$K$1</f>
        <v>Publikasjonspoeng</v>
      </c>
      <c r="F3877" t="str">
        <f t="shared" si="3357"/>
        <v>2020RFM0Publikasjonspoeng</v>
      </c>
      <c r="G3877" s="3">
        <f>'Liste detaljert wide'!K97</f>
        <v>0</v>
      </c>
      <c r="H3877" t="str">
        <f>VLOOKUP(E3877,Def!$B$2:$C$15,2,FALSE)</f>
        <v>Forskningsinsentiv</v>
      </c>
      <c r="I3877" s="3">
        <f>IF(A3877='Enheter, modell og år'!$F$2-1,0,G3877-VLOOKUP(A3877-1&amp;B3877&amp;C3877&amp;E3877,$F$2:$G$7561,2,FALSE))</f>
        <v>0</v>
      </c>
      <c r="J3877" s="3">
        <f>IF(A3877='Enheter, modell og år'!$F$2-1,0,VLOOKUP(A3877-1&amp;B3877&amp;C3877&amp;E3877,$F$2:$G$7561,2,FALSE))</f>
        <v>0</v>
      </c>
    </row>
    <row r="3878" spans="1:10" x14ac:dyDescent="0.25">
      <c r="A3878">
        <f t="shared" ref="A3878:C3878" si="3392">A3338</f>
        <v>2020</v>
      </c>
      <c r="B3878" t="str">
        <f t="shared" si="3392"/>
        <v>RFM</v>
      </c>
      <c r="C3878">
        <f t="shared" si="3392"/>
        <v>0</v>
      </c>
      <c r="D3878">
        <f>IFERROR(VLOOKUP(C3878,'Enheter, modell og år'!$A$2:$B$31,2,FALSE),0)</f>
        <v>0</v>
      </c>
      <c r="E3878" t="str">
        <f>'Liste detaljert wide'!$K$1</f>
        <v>Publikasjonspoeng</v>
      </c>
      <c r="F3878" t="str">
        <f t="shared" si="3357"/>
        <v>2020RFM0Publikasjonspoeng</v>
      </c>
      <c r="G3878" s="3">
        <f>'Liste detaljert wide'!K98</f>
        <v>0</v>
      </c>
      <c r="H3878" t="str">
        <f>VLOOKUP(E3878,Def!$B$2:$C$15,2,FALSE)</f>
        <v>Forskningsinsentiv</v>
      </c>
      <c r="I3878" s="3">
        <f>IF(A3878='Enheter, modell og år'!$F$2-1,0,G3878-VLOOKUP(A3878-1&amp;B3878&amp;C3878&amp;E3878,$F$2:$G$7561,2,FALSE))</f>
        <v>0</v>
      </c>
      <c r="J3878" s="3">
        <f>IF(A3878='Enheter, modell og år'!$F$2-1,0,VLOOKUP(A3878-1&amp;B3878&amp;C3878&amp;E3878,$F$2:$G$7561,2,FALSE))</f>
        <v>0</v>
      </c>
    </row>
    <row r="3879" spans="1:10" x14ac:dyDescent="0.25">
      <c r="A3879">
        <f t="shared" ref="A3879:C3879" si="3393">A3339</f>
        <v>2020</v>
      </c>
      <c r="B3879" t="str">
        <f t="shared" si="3393"/>
        <v>RFM</v>
      </c>
      <c r="C3879">
        <f t="shared" si="3393"/>
        <v>0</v>
      </c>
      <c r="D3879">
        <f>IFERROR(VLOOKUP(C3879,'Enheter, modell og år'!$A$2:$B$31,2,FALSE),0)</f>
        <v>0</v>
      </c>
      <c r="E3879" t="str">
        <f>'Liste detaljert wide'!$K$1</f>
        <v>Publikasjonspoeng</v>
      </c>
      <c r="F3879" t="str">
        <f t="shared" si="3357"/>
        <v>2020RFM0Publikasjonspoeng</v>
      </c>
      <c r="G3879" s="3">
        <f>'Liste detaljert wide'!K99</f>
        <v>0</v>
      </c>
      <c r="H3879" t="str">
        <f>VLOOKUP(E3879,Def!$B$2:$C$15,2,FALSE)</f>
        <v>Forskningsinsentiv</v>
      </c>
      <c r="I3879" s="3">
        <f>IF(A3879='Enheter, modell og år'!$F$2-1,0,G3879-VLOOKUP(A3879-1&amp;B3879&amp;C3879&amp;E3879,$F$2:$G$7561,2,FALSE))</f>
        <v>0</v>
      </c>
      <c r="J3879" s="3">
        <f>IF(A3879='Enheter, modell og år'!$F$2-1,0,VLOOKUP(A3879-1&amp;B3879&amp;C3879&amp;E3879,$F$2:$G$7561,2,FALSE))</f>
        <v>0</v>
      </c>
    </row>
    <row r="3880" spans="1:10" x14ac:dyDescent="0.25">
      <c r="A3880">
        <f t="shared" ref="A3880:C3880" si="3394">A3340</f>
        <v>2020</v>
      </c>
      <c r="B3880" t="str">
        <f t="shared" si="3394"/>
        <v>RFM</v>
      </c>
      <c r="C3880">
        <f t="shared" si="3394"/>
        <v>0</v>
      </c>
      <c r="D3880">
        <f>IFERROR(VLOOKUP(C3880,'Enheter, modell og år'!$A$2:$B$31,2,FALSE),0)</f>
        <v>0</v>
      </c>
      <c r="E3880" t="str">
        <f>'Liste detaljert wide'!$K$1</f>
        <v>Publikasjonspoeng</v>
      </c>
      <c r="F3880" t="str">
        <f t="shared" si="3357"/>
        <v>2020RFM0Publikasjonspoeng</v>
      </c>
      <c r="G3880" s="3">
        <f>'Liste detaljert wide'!K100</f>
        <v>0</v>
      </c>
      <c r="H3880" t="str">
        <f>VLOOKUP(E3880,Def!$B$2:$C$15,2,FALSE)</f>
        <v>Forskningsinsentiv</v>
      </c>
      <c r="I3880" s="3">
        <f>IF(A3880='Enheter, modell og år'!$F$2-1,0,G3880-VLOOKUP(A3880-1&amp;B3880&amp;C3880&amp;E3880,$F$2:$G$7561,2,FALSE))</f>
        <v>0</v>
      </c>
      <c r="J3880" s="3">
        <f>IF(A3880='Enheter, modell og år'!$F$2-1,0,VLOOKUP(A3880-1&amp;B3880&amp;C3880&amp;E3880,$F$2:$G$7561,2,FALSE))</f>
        <v>0</v>
      </c>
    </row>
    <row r="3881" spans="1:10" x14ac:dyDescent="0.25">
      <c r="A3881">
        <f t="shared" ref="A3881:C3881" si="3395">A3341</f>
        <v>2020</v>
      </c>
      <c r="B3881" t="str">
        <f t="shared" si="3395"/>
        <v>RFM</v>
      </c>
      <c r="C3881">
        <f t="shared" si="3395"/>
        <v>0</v>
      </c>
      <c r="D3881">
        <f>IFERROR(VLOOKUP(C3881,'Enheter, modell og år'!$A$2:$B$31,2,FALSE),0)</f>
        <v>0</v>
      </c>
      <c r="E3881" t="str">
        <f>'Liste detaljert wide'!$K$1</f>
        <v>Publikasjonspoeng</v>
      </c>
      <c r="F3881" t="str">
        <f t="shared" si="3357"/>
        <v>2020RFM0Publikasjonspoeng</v>
      </c>
      <c r="G3881" s="3">
        <f>'Liste detaljert wide'!K101</f>
        <v>0</v>
      </c>
      <c r="H3881" t="str">
        <f>VLOOKUP(E3881,Def!$B$2:$C$15,2,FALSE)</f>
        <v>Forskningsinsentiv</v>
      </c>
      <c r="I3881" s="3">
        <f>IF(A3881='Enheter, modell og år'!$F$2-1,0,G3881-VLOOKUP(A3881-1&amp;B3881&amp;C3881&amp;E3881,$F$2:$G$7561,2,FALSE))</f>
        <v>0</v>
      </c>
      <c r="J3881" s="3">
        <f>IF(A3881='Enheter, modell og år'!$F$2-1,0,VLOOKUP(A3881-1&amp;B3881&amp;C3881&amp;E3881,$F$2:$G$7561,2,FALSE))</f>
        <v>0</v>
      </c>
    </row>
    <row r="3882" spans="1:10" x14ac:dyDescent="0.25">
      <c r="A3882">
        <f t="shared" ref="A3882:C3882" si="3396">A3342</f>
        <v>2020</v>
      </c>
      <c r="B3882" t="str">
        <f t="shared" si="3396"/>
        <v>RFM</v>
      </c>
      <c r="C3882">
        <f t="shared" si="3396"/>
        <v>0</v>
      </c>
      <c r="D3882">
        <f>IFERROR(VLOOKUP(C3882,'Enheter, modell og år'!$A$2:$B$31,2,FALSE),0)</f>
        <v>0</v>
      </c>
      <c r="E3882" t="str">
        <f>'Liste detaljert wide'!$K$1</f>
        <v>Publikasjonspoeng</v>
      </c>
      <c r="F3882" t="str">
        <f t="shared" si="3357"/>
        <v>2020RFM0Publikasjonspoeng</v>
      </c>
      <c r="G3882" s="3">
        <f>'Liste detaljert wide'!K102</f>
        <v>0</v>
      </c>
      <c r="H3882" t="str">
        <f>VLOOKUP(E3882,Def!$B$2:$C$15,2,FALSE)</f>
        <v>Forskningsinsentiv</v>
      </c>
      <c r="I3882" s="3">
        <f>IF(A3882='Enheter, modell og år'!$F$2-1,0,G3882-VLOOKUP(A3882-1&amp;B3882&amp;C3882&amp;E3882,$F$2:$G$7561,2,FALSE))</f>
        <v>0</v>
      </c>
      <c r="J3882" s="3">
        <f>IF(A3882='Enheter, modell og år'!$F$2-1,0,VLOOKUP(A3882-1&amp;B3882&amp;C3882&amp;E3882,$F$2:$G$7561,2,FALSE))</f>
        <v>0</v>
      </c>
    </row>
    <row r="3883" spans="1:10" x14ac:dyDescent="0.25">
      <c r="A3883">
        <f t="shared" ref="A3883:C3883" si="3397">A3343</f>
        <v>2020</v>
      </c>
      <c r="B3883" t="str">
        <f t="shared" si="3397"/>
        <v>RFM</v>
      </c>
      <c r="C3883">
        <f t="shared" si="3397"/>
        <v>0</v>
      </c>
      <c r="D3883">
        <f>IFERROR(VLOOKUP(C3883,'Enheter, modell og år'!$A$2:$B$31,2,FALSE),0)</f>
        <v>0</v>
      </c>
      <c r="E3883" t="str">
        <f>'Liste detaljert wide'!$K$1</f>
        <v>Publikasjonspoeng</v>
      </c>
      <c r="F3883" t="str">
        <f t="shared" si="3357"/>
        <v>2020RFM0Publikasjonspoeng</v>
      </c>
      <c r="G3883" s="3">
        <f>'Liste detaljert wide'!K103</f>
        <v>0</v>
      </c>
      <c r="H3883" t="str">
        <f>VLOOKUP(E3883,Def!$B$2:$C$15,2,FALSE)</f>
        <v>Forskningsinsentiv</v>
      </c>
      <c r="I3883" s="3">
        <f>IF(A3883='Enheter, modell og år'!$F$2-1,0,G3883-VLOOKUP(A3883-1&amp;B3883&amp;C3883&amp;E3883,$F$2:$G$7561,2,FALSE))</f>
        <v>0</v>
      </c>
      <c r="J3883" s="3">
        <f>IF(A3883='Enheter, modell og år'!$F$2-1,0,VLOOKUP(A3883-1&amp;B3883&amp;C3883&amp;E3883,$F$2:$G$7561,2,FALSE))</f>
        <v>0</v>
      </c>
    </row>
    <row r="3884" spans="1:10" x14ac:dyDescent="0.25">
      <c r="A3884">
        <f t="shared" ref="A3884:C3884" si="3398">A3344</f>
        <v>2020</v>
      </c>
      <c r="B3884" t="str">
        <f t="shared" si="3398"/>
        <v>RFM</v>
      </c>
      <c r="C3884">
        <f t="shared" si="3398"/>
        <v>0</v>
      </c>
      <c r="D3884">
        <f>IFERROR(VLOOKUP(C3884,'Enheter, modell og år'!$A$2:$B$31,2,FALSE),0)</f>
        <v>0</v>
      </c>
      <c r="E3884" t="str">
        <f>'Liste detaljert wide'!$K$1</f>
        <v>Publikasjonspoeng</v>
      </c>
      <c r="F3884" t="str">
        <f t="shared" si="3357"/>
        <v>2020RFM0Publikasjonspoeng</v>
      </c>
      <c r="G3884" s="3">
        <f>'Liste detaljert wide'!K104</f>
        <v>0</v>
      </c>
      <c r="H3884" t="str">
        <f>VLOOKUP(E3884,Def!$B$2:$C$15,2,FALSE)</f>
        <v>Forskningsinsentiv</v>
      </c>
      <c r="I3884" s="3">
        <f>IF(A3884='Enheter, modell og år'!$F$2-1,0,G3884-VLOOKUP(A3884-1&amp;B3884&amp;C3884&amp;E3884,$F$2:$G$7561,2,FALSE))</f>
        <v>0</v>
      </c>
      <c r="J3884" s="3">
        <f>IF(A3884='Enheter, modell og år'!$F$2-1,0,VLOOKUP(A3884-1&amp;B3884&amp;C3884&amp;E3884,$F$2:$G$7561,2,FALSE))</f>
        <v>0</v>
      </c>
    </row>
    <row r="3885" spans="1:10" x14ac:dyDescent="0.25">
      <c r="A3885">
        <f t="shared" ref="A3885:C3885" si="3399">A3345</f>
        <v>2020</v>
      </c>
      <c r="B3885" t="str">
        <f t="shared" si="3399"/>
        <v>RFM</v>
      </c>
      <c r="C3885">
        <f t="shared" si="3399"/>
        <v>0</v>
      </c>
      <c r="D3885">
        <f>IFERROR(VLOOKUP(C3885,'Enheter, modell og år'!$A$2:$B$31,2,FALSE),0)</f>
        <v>0</v>
      </c>
      <c r="E3885" t="str">
        <f>'Liste detaljert wide'!$K$1</f>
        <v>Publikasjonspoeng</v>
      </c>
      <c r="F3885" t="str">
        <f t="shared" si="3357"/>
        <v>2020RFM0Publikasjonspoeng</v>
      </c>
      <c r="G3885" s="3">
        <f>'Liste detaljert wide'!K105</f>
        <v>0</v>
      </c>
      <c r="H3885" t="str">
        <f>VLOOKUP(E3885,Def!$B$2:$C$15,2,FALSE)</f>
        <v>Forskningsinsentiv</v>
      </c>
      <c r="I3885" s="3">
        <f>IF(A3885='Enheter, modell og år'!$F$2-1,0,G3885-VLOOKUP(A3885-1&amp;B3885&amp;C3885&amp;E3885,$F$2:$G$7561,2,FALSE))</f>
        <v>0</v>
      </c>
      <c r="J3885" s="3">
        <f>IF(A3885='Enheter, modell og år'!$F$2-1,0,VLOOKUP(A3885-1&amp;B3885&amp;C3885&amp;E3885,$F$2:$G$7561,2,FALSE))</f>
        <v>0</v>
      </c>
    </row>
    <row r="3886" spans="1:10" x14ac:dyDescent="0.25">
      <c r="A3886">
        <f t="shared" ref="A3886:C3886" si="3400">A3346</f>
        <v>2020</v>
      </c>
      <c r="B3886" t="str">
        <f t="shared" si="3400"/>
        <v>RFM</v>
      </c>
      <c r="C3886">
        <f t="shared" si="3400"/>
        <v>0</v>
      </c>
      <c r="D3886">
        <f>IFERROR(VLOOKUP(C3886,'Enheter, modell og år'!$A$2:$B$31,2,FALSE),0)</f>
        <v>0</v>
      </c>
      <c r="E3886" t="str">
        <f>'Liste detaljert wide'!$K$1</f>
        <v>Publikasjonspoeng</v>
      </c>
      <c r="F3886" t="str">
        <f t="shared" si="3357"/>
        <v>2020RFM0Publikasjonspoeng</v>
      </c>
      <c r="G3886" s="3">
        <f>'Liste detaljert wide'!K106</f>
        <v>0</v>
      </c>
      <c r="H3886" t="str">
        <f>VLOOKUP(E3886,Def!$B$2:$C$15,2,FALSE)</f>
        <v>Forskningsinsentiv</v>
      </c>
      <c r="I3886" s="3">
        <f>IF(A3886='Enheter, modell og år'!$F$2-1,0,G3886-VLOOKUP(A3886-1&amp;B3886&amp;C3886&amp;E3886,$F$2:$G$7561,2,FALSE))</f>
        <v>0</v>
      </c>
      <c r="J3886" s="3">
        <f>IF(A3886='Enheter, modell og år'!$F$2-1,0,VLOOKUP(A3886-1&amp;B3886&amp;C3886&amp;E3886,$F$2:$G$7561,2,FALSE))</f>
        <v>0</v>
      </c>
    </row>
    <row r="3887" spans="1:10" x14ac:dyDescent="0.25">
      <c r="A3887">
        <f t="shared" ref="A3887:C3887" si="3401">A3347</f>
        <v>2020</v>
      </c>
      <c r="B3887" t="str">
        <f t="shared" si="3401"/>
        <v>RFM</v>
      </c>
      <c r="C3887">
        <f t="shared" si="3401"/>
        <v>0</v>
      </c>
      <c r="D3887">
        <f>IFERROR(VLOOKUP(C3887,'Enheter, modell og år'!$A$2:$B$31,2,FALSE),0)</f>
        <v>0</v>
      </c>
      <c r="E3887" t="str">
        <f>'Liste detaljert wide'!$K$1</f>
        <v>Publikasjonspoeng</v>
      </c>
      <c r="F3887" t="str">
        <f t="shared" si="3357"/>
        <v>2020RFM0Publikasjonspoeng</v>
      </c>
      <c r="G3887" s="3">
        <f>'Liste detaljert wide'!K107</f>
        <v>0</v>
      </c>
      <c r="H3887" t="str">
        <f>VLOOKUP(E3887,Def!$B$2:$C$15,2,FALSE)</f>
        <v>Forskningsinsentiv</v>
      </c>
      <c r="I3887" s="3">
        <f>IF(A3887='Enheter, modell og år'!$F$2-1,0,G3887-VLOOKUP(A3887-1&amp;B3887&amp;C3887&amp;E3887,$F$2:$G$7561,2,FALSE))</f>
        <v>0</v>
      </c>
      <c r="J3887" s="3">
        <f>IF(A3887='Enheter, modell og år'!$F$2-1,0,VLOOKUP(A3887-1&amp;B3887&amp;C3887&amp;E3887,$F$2:$G$7561,2,FALSE))</f>
        <v>0</v>
      </c>
    </row>
    <row r="3888" spans="1:10" x14ac:dyDescent="0.25">
      <c r="A3888">
        <f t="shared" ref="A3888:C3888" si="3402">A3348</f>
        <v>2020</v>
      </c>
      <c r="B3888" t="str">
        <f t="shared" si="3402"/>
        <v>RFM</v>
      </c>
      <c r="C3888">
        <f t="shared" si="3402"/>
        <v>0</v>
      </c>
      <c r="D3888">
        <f>IFERROR(VLOOKUP(C3888,'Enheter, modell og år'!$A$2:$B$31,2,FALSE),0)</f>
        <v>0</v>
      </c>
      <c r="E3888" t="str">
        <f>'Liste detaljert wide'!$K$1</f>
        <v>Publikasjonspoeng</v>
      </c>
      <c r="F3888" t="str">
        <f t="shared" si="3357"/>
        <v>2020RFM0Publikasjonspoeng</v>
      </c>
      <c r="G3888" s="3">
        <f>'Liste detaljert wide'!K108</f>
        <v>0</v>
      </c>
      <c r="H3888" t="str">
        <f>VLOOKUP(E3888,Def!$B$2:$C$15,2,FALSE)</f>
        <v>Forskningsinsentiv</v>
      </c>
      <c r="I3888" s="3">
        <f>IF(A3888='Enheter, modell og år'!$F$2-1,0,G3888-VLOOKUP(A3888-1&amp;B3888&amp;C3888&amp;E3888,$F$2:$G$7561,2,FALSE))</f>
        <v>0</v>
      </c>
      <c r="J3888" s="3">
        <f>IF(A3888='Enheter, modell og år'!$F$2-1,0,VLOOKUP(A3888-1&amp;B3888&amp;C3888&amp;E3888,$F$2:$G$7561,2,FALSE))</f>
        <v>0</v>
      </c>
    </row>
    <row r="3889" spans="1:10" x14ac:dyDescent="0.25">
      <c r="A3889">
        <f t="shared" ref="A3889:C3889" si="3403">A3349</f>
        <v>2020</v>
      </c>
      <c r="B3889" t="str">
        <f t="shared" si="3403"/>
        <v>RFM</v>
      </c>
      <c r="C3889">
        <f t="shared" si="3403"/>
        <v>0</v>
      </c>
      <c r="D3889">
        <f>IFERROR(VLOOKUP(C3889,'Enheter, modell og år'!$A$2:$B$31,2,FALSE),0)</f>
        <v>0</v>
      </c>
      <c r="E3889" t="str">
        <f>'Liste detaljert wide'!$K$1</f>
        <v>Publikasjonspoeng</v>
      </c>
      <c r="F3889" t="str">
        <f t="shared" si="3357"/>
        <v>2020RFM0Publikasjonspoeng</v>
      </c>
      <c r="G3889" s="3">
        <f>'Liste detaljert wide'!K109</f>
        <v>0</v>
      </c>
      <c r="H3889" t="str">
        <f>VLOOKUP(E3889,Def!$B$2:$C$15,2,FALSE)</f>
        <v>Forskningsinsentiv</v>
      </c>
      <c r="I3889" s="3">
        <f>IF(A3889='Enheter, modell og år'!$F$2-1,0,G3889-VLOOKUP(A3889-1&amp;B3889&amp;C3889&amp;E3889,$F$2:$G$7561,2,FALSE))</f>
        <v>0</v>
      </c>
      <c r="J3889" s="3">
        <f>IF(A3889='Enheter, modell og år'!$F$2-1,0,VLOOKUP(A3889-1&amp;B3889&amp;C3889&amp;E3889,$F$2:$G$7561,2,FALSE))</f>
        <v>0</v>
      </c>
    </row>
    <row r="3890" spans="1:10" x14ac:dyDescent="0.25">
      <c r="A3890">
        <f t="shared" ref="A3890:C3890" si="3404">A3350</f>
        <v>2020</v>
      </c>
      <c r="B3890" t="str">
        <f t="shared" si="3404"/>
        <v>RFM</v>
      </c>
      <c r="C3890">
        <f t="shared" si="3404"/>
        <v>0</v>
      </c>
      <c r="D3890">
        <f>IFERROR(VLOOKUP(C3890,'Enheter, modell og år'!$A$2:$B$31,2,FALSE),0)</f>
        <v>0</v>
      </c>
      <c r="E3890" t="str">
        <f>'Liste detaljert wide'!$K$1</f>
        <v>Publikasjonspoeng</v>
      </c>
      <c r="F3890" t="str">
        <f t="shared" si="3357"/>
        <v>2020RFM0Publikasjonspoeng</v>
      </c>
      <c r="G3890" s="3">
        <f>'Liste detaljert wide'!K110</f>
        <v>0</v>
      </c>
      <c r="H3890" t="str">
        <f>VLOOKUP(E3890,Def!$B$2:$C$15,2,FALSE)</f>
        <v>Forskningsinsentiv</v>
      </c>
      <c r="I3890" s="3">
        <f>IF(A3890='Enheter, modell og år'!$F$2-1,0,G3890-VLOOKUP(A3890-1&amp;B3890&amp;C3890&amp;E3890,$F$2:$G$7561,2,FALSE))</f>
        <v>0</v>
      </c>
      <c r="J3890" s="3">
        <f>IF(A3890='Enheter, modell og år'!$F$2-1,0,VLOOKUP(A3890-1&amp;B3890&amp;C3890&amp;E3890,$F$2:$G$7561,2,FALSE))</f>
        <v>0</v>
      </c>
    </row>
    <row r="3891" spans="1:10" x14ac:dyDescent="0.25">
      <c r="A3891">
        <f t="shared" ref="A3891:C3891" si="3405">A3351</f>
        <v>2020</v>
      </c>
      <c r="B3891" t="str">
        <f t="shared" si="3405"/>
        <v>RFM</v>
      </c>
      <c r="C3891">
        <f t="shared" si="3405"/>
        <v>0</v>
      </c>
      <c r="D3891">
        <f>IFERROR(VLOOKUP(C3891,'Enheter, modell og år'!$A$2:$B$31,2,FALSE),0)</f>
        <v>0</v>
      </c>
      <c r="E3891" t="str">
        <f>'Liste detaljert wide'!$K$1</f>
        <v>Publikasjonspoeng</v>
      </c>
      <c r="F3891" t="str">
        <f t="shared" si="3357"/>
        <v>2020RFM0Publikasjonspoeng</v>
      </c>
      <c r="G3891" s="3">
        <f>'Liste detaljert wide'!K111</f>
        <v>0</v>
      </c>
      <c r="H3891" t="str">
        <f>VLOOKUP(E3891,Def!$B$2:$C$15,2,FALSE)</f>
        <v>Forskningsinsentiv</v>
      </c>
      <c r="I3891" s="3">
        <f>IF(A3891='Enheter, modell og år'!$F$2-1,0,G3891-VLOOKUP(A3891-1&amp;B3891&amp;C3891&amp;E3891,$F$2:$G$7561,2,FALSE))</f>
        <v>0</v>
      </c>
      <c r="J3891" s="3">
        <f>IF(A3891='Enheter, modell og år'!$F$2-1,0,VLOOKUP(A3891-1&amp;B3891&amp;C3891&amp;E3891,$F$2:$G$7561,2,FALSE))</f>
        <v>0</v>
      </c>
    </row>
    <row r="3892" spans="1:10" x14ac:dyDescent="0.25">
      <c r="A3892">
        <f t="shared" ref="A3892:C3892" si="3406">A3352</f>
        <v>2020</v>
      </c>
      <c r="B3892" t="str">
        <f t="shared" si="3406"/>
        <v>RFM</v>
      </c>
      <c r="C3892">
        <f t="shared" si="3406"/>
        <v>0</v>
      </c>
      <c r="D3892">
        <f>IFERROR(VLOOKUP(C3892,'Enheter, modell og år'!$A$2:$B$31,2,FALSE),0)</f>
        <v>0</v>
      </c>
      <c r="E3892" t="str">
        <f>'Liste detaljert wide'!$K$1</f>
        <v>Publikasjonspoeng</v>
      </c>
      <c r="F3892" t="str">
        <f t="shared" si="3357"/>
        <v>2020RFM0Publikasjonspoeng</v>
      </c>
      <c r="G3892" s="3">
        <f>'Liste detaljert wide'!K112</f>
        <v>0</v>
      </c>
      <c r="H3892" t="str">
        <f>VLOOKUP(E3892,Def!$B$2:$C$15,2,FALSE)</f>
        <v>Forskningsinsentiv</v>
      </c>
      <c r="I3892" s="3">
        <f>IF(A3892='Enheter, modell og år'!$F$2-1,0,G3892-VLOOKUP(A3892-1&amp;B3892&amp;C3892&amp;E3892,$F$2:$G$7561,2,FALSE))</f>
        <v>0</v>
      </c>
      <c r="J3892" s="3">
        <f>IF(A3892='Enheter, modell og år'!$F$2-1,0,VLOOKUP(A3892-1&amp;B3892&amp;C3892&amp;E3892,$F$2:$G$7561,2,FALSE))</f>
        <v>0</v>
      </c>
    </row>
    <row r="3893" spans="1:10" x14ac:dyDescent="0.25">
      <c r="A3893">
        <f t="shared" ref="A3893:C3893" si="3407">A3353</f>
        <v>2020</v>
      </c>
      <c r="B3893" t="str">
        <f t="shared" si="3407"/>
        <v>RFM</v>
      </c>
      <c r="C3893">
        <f t="shared" si="3407"/>
        <v>0</v>
      </c>
      <c r="D3893">
        <f>IFERROR(VLOOKUP(C3893,'Enheter, modell og år'!$A$2:$B$31,2,FALSE),0)</f>
        <v>0</v>
      </c>
      <c r="E3893" t="str">
        <f>'Liste detaljert wide'!$K$1</f>
        <v>Publikasjonspoeng</v>
      </c>
      <c r="F3893" t="str">
        <f t="shared" si="3357"/>
        <v>2020RFM0Publikasjonspoeng</v>
      </c>
      <c r="G3893" s="3">
        <f>'Liste detaljert wide'!K113</f>
        <v>0</v>
      </c>
      <c r="H3893" t="str">
        <f>VLOOKUP(E3893,Def!$B$2:$C$15,2,FALSE)</f>
        <v>Forskningsinsentiv</v>
      </c>
      <c r="I3893" s="3">
        <f>IF(A3893='Enheter, modell og år'!$F$2-1,0,G3893-VLOOKUP(A3893-1&amp;B3893&amp;C3893&amp;E3893,$F$2:$G$7561,2,FALSE))</f>
        <v>0</v>
      </c>
      <c r="J3893" s="3">
        <f>IF(A3893='Enheter, modell og år'!$F$2-1,0,VLOOKUP(A3893-1&amp;B3893&amp;C3893&amp;E3893,$F$2:$G$7561,2,FALSE))</f>
        <v>0</v>
      </c>
    </row>
    <row r="3894" spans="1:10" x14ac:dyDescent="0.25">
      <c r="A3894">
        <f t="shared" ref="A3894:C3894" si="3408">A3354</f>
        <v>2020</v>
      </c>
      <c r="B3894" t="str">
        <f t="shared" si="3408"/>
        <v>RFM</v>
      </c>
      <c r="C3894">
        <f t="shared" si="3408"/>
        <v>0</v>
      </c>
      <c r="D3894">
        <f>IFERROR(VLOOKUP(C3894,'Enheter, modell og år'!$A$2:$B$31,2,FALSE),0)</f>
        <v>0</v>
      </c>
      <c r="E3894" t="str">
        <f>'Liste detaljert wide'!$K$1</f>
        <v>Publikasjonspoeng</v>
      </c>
      <c r="F3894" t="str">
        <f t="shared" si="3357"/>
        <v>2020RFM0Publikasjonspoeng</v>
      </c>
      <c r="G3894" s="3">
        <f>'Liste detaljert wide'!K114</f>
        <v>0</v>
      </c>
      <c r="H3894" t="str">
        <f>VLOOKUP(E3894,Def!$B$2:$C$15,2,FALSE)</f>
        <v>Forskningsinsentiv</v>
      </c>
      <c r="I3894" s="3">
        <f>IF(A3894='Enheter, modell og år'!$F$2-1,0,G3894-VLOOKUP(A3894-1&amp;B3894&amp;C3894&amp;E3894,$F$2:$G$7561,2,FALSE))</f>
        <v>0</v>
      </c>
      <c r="J3894" s="3">
        <f>IF(A3894='Enheter, modell og år'!$F$2-1,0,VLOOKUP(A3894-1&amp;B3894&amp;C3894&amp;E3894,$F$2:$G$7561,2,FALSE))</f>
        <v>0</v>
      </c>
    </row>
    <row r="3895" spans="1:10" x14ac:dyDescent="0.25">
      <c r="A3895">
        <f t="shared" ref="A3895:C3895" si="3409">A3355</f>
        <v>2020</v>
      </c>
      <c r="B3895" t="str">
        <f t="shared" si="3409"/>
        <v>RFM</v>
      </c>
      <c r="C3895">
        <f t="shared" si="3409"/>
        <v>0</v>
      </c>
      <c r="D3895">
        <f>IFERROR(VLOOKUP(C3895,'Enheter, modell og år'!$A$2:$B$31,2,FALSE),0)</f>
        <v>0</v>
      </c>
      <c r="E3895" t="str">
        <f>'Liste detaljert wide'!$K$1</f>
        <v>Publikasjonspoeng</v>
      </c>
      <c r="F3895" t="str">
        <f t="shared" si="3357"/>
        <v>2020RFM0Publikasjonspoeng</v>
      </c>
      <c r="G3895" s="3">
        <f>'Liste detaljert wide'!K115</f>
        <v>0</v>
      </c>
      <c r="H3895" t="str">
        <f>VLOOKUP(E3895,Def!$B$2:$C$15,2,FALSE)</f>
        <v>Forskningsinsentiv</v>
      </c>
      <c r="I3895" s="3">
        <f>IF(A3895='Enheter, modell og år'!$F$2-1,0,G3895-VLOOKUP(A3895-1&amp;B3895&amp;C3895&amp;E3895,$F$2:$G$7561,2,FALSE))</f>
        <v>0</v>
      </c>
      <c r="J3895" s="3">
        <f>IF(A3895='Enheter, modell og år'!$F$2-1,0,VLOOKUP(A3895-1&amp;B3895&amp;C3895&amp;E3895,$F$2:$G$7561,2,FALSE))</f>
        <v>0</v>
      </c>
    </row>
    <row r="3896" spans="1:10" x14ac:dyDescent="0.25">
      <c r="A3896">
        <f t="shared" ref="A3896:C3896" si="3410">A3356</f>
        <v>2020</v>
      </c>
      <c r="B3896" t="str">
        <f t="shared" si="3410"/>
        <v>RFM</v>
      </c>
      <c r="C3896">
        <f t="shared" si="3410"/>
        <v>0</v>
      </c>
      <c r="D3896">
        <f>IFERROR(VLOOKUP(C3896,'Enheter, modell og år'!$A$2:$B$31,2,FALSE),0)</f>
        <v>0</v>
      </c>
      <c r="E3896" t="str">
        <f>'Liste detaljert wide'!$K$1</f>
        <v>Publikasjonspoeng</v>
      </c>
      <c r="F3896" t="str">
        <f t="shared" si="3357"/>
        <v>2020RFM0Publikasjonspoeng</v>
      </c>
      <c r="G3896" s="3">
        <f>'Liste detaljert wide'!K116</f>
        <v>0</v>
      </c>
      <c r="H3896" t="str">
        <f>VLOOKUP(E3896,Def!$B$2:$C$15,2,FALSE)</f>
        <v>Forskningsinsentiv</v>
      </c>
      <c r="I3896" s="3">
        <f>IF(A3896='Enheter, modell og år'!$F$2-1,0,G3896-VLOOKUP(A3896-1&amp;B3896&amp;C3896&amp;E3896,$F$2:$G$7561,2,FALSE))</f>
        <v>0</v>
      </c>
      <c r="J3896" s="3">
        <f>IF(A3896='Enheter, modell og år'!$F$2-1,0,VLOOKUP(A3896-1&amp;B3896&amp;C3896&amp;E3896,$F$2:$G$7561,2,FALSE))</f>
        <v>0</v>
      </c>
    </row>
    <row r="3897" spans="1:10" x14ac:dyDescent="0.25">
      <c r="A3897">
        <f t="shared" ref="A3897:C3897" si="3411">A3357</f>
        <v>2020</v>
      </c>
      <c r="B3897" t="str">
        <f t="shared" si="3411"/>
        <v>RFM</v>
      </c>
      <c r="C3897">
        <f t="shared" si="3411"/>
        <v>0</v>
      </c>
      <c r="D3897">
        <f>IFERROR(VLOOKUP(C3897,'Enheter, modell og år'!$A$2:$B$31,2,FALSE),0)</f>
        <v>0</v>
      </c>
      <c r="E3897" t="str">
        <f>'Liste detaljert wide'!$K$1</f>
        <v>Publikasjonspoeng</v>
      </c>
      <c r="F3897" t="str">
        <f t="shared" si="3357"/>
        <v>2020RFM0Publikasjonspoeng</v>
      </c>
      <c r="G3897" s="3">
        <f>'Liste detaljert wide'!K117</f>
        <v>0</v>
      </c>
      <c r="H3897" t="str">
        <f>VLOOKUP(E3897,Def!$B$2:$C$15,2,FALSE)</f>
        <v>Forskningsinsentiv</v>
      </c>
      <c r="I3897" s="3">
        <f>IF(A3897='Enheter, modell og år'!$F$2-1,0,G3897-VLOOKUP(A3897-1&amp;B3897&amp;C3897&amp;E3897,$F$2:$G$7561,2,FALSE))</f>
        <v>0</v>
      </c>
      <c r="J3897" s="3">
        <f>IF(A3897='Enheter, modell og år'!$F$2-1,0,VLOOKUP(A3897-1&amp;B3897&amp;C3897&amp;E3897,$F$2:$G$7561,2,FALSE))</f>
        <v>0</v>
      </c>
    </row>
    <row r="3898" spans="1:10" x14ac:dyDescent="0.25">
      <c r="A3898">
        <f t="shared" ref="A3898:C3898" si="3412">A3358</f>
        <v>2020</v>
      </c>
      <c r="B3898" t="str">
        <f t="shared" si="3412"/>
        <v>RFM</v>
      </c>
      <c r="C3898">
        <f t="shared" si="3412"/>
        <v>0</v>
      </c>
      <c r="D3898">
        <f>IFERROR(VLOOKUP(C3898,'Enheter, modell og år'!$A$2:$B$31,2,FALSE),0)</f>
        <v>0</v>
      </c>
      <c r="E3898" t="str">
        <f>'Liste detaljert wide'!$K$1</f>
        <v>Publikasjonspoeng</v>
      </c>
      <c r="F3898" t="str">
        <f t="shared" si="3357"/>
        <v>2020RFM0Publikasjonspoeng</v>
      </c>
      <c r="G3898" s="3">
        <f>'Liste detaljert wide'!K118</f>
        <v>0</v>
      </c>
      <c r="H3898" t="str">
        <f>VLOOKUP(E3898,Def!$B$2:$C$15,2,FALSE)</f>
        <v>Forskningsinsentiv</v>
      </c>
      <c r="I3898" s="3">
        <f>IF(A3898='Enheter, modell og år'!$F$2-1,0,G3898-VLOOKUP(A3898-1&amp;B3898&amp;C3898&amp;E3898,$F$2:$G$7561,2,FALSE))</f>
        <v>0</v>
      </c>
      <c r="J3898" s="3">
        <f>IF(A3898='Enheter, modell og år'!$F$2-1,0,VLOOKUP(A3898-1&amp;B3898&amp;C3898&amp;E3898,$F$2:$G$7561,2,FALSE))</f>
        <v>0</v>
      </c>
    </row>
    <row r="3899" spans="1:10" x14ac:dyDescent="0.25">
      <c r="A3899">
        <f t="shared" ref="A3899:C3899" si="3413">A3359</f>
        <v>2020</v>
      </c>
      <c r="B3899" t="str">
        <f t="shared" si="3413"/>
        <v>RFM</v>
      </c>
      <c r="C3899">
        <f t="shared" si="3413"/>
        <v>0</v>
      </c>
      <c r="D3899">
        <f>IFERROR(VLOOKUP(C3899,'Enheter, modell og år'!$A$2:$B$31,2,FALSE),0)</f>
        <v>0</v>
      </c>
      <c r="E3899" t="str">
        <f>'Liste detaljert wide'!$K$1</f>
        <v>Publikasjonspoeng</v>
      </c>
      <c r="F3899" t="str">
        <f t="shared" si="3357"/>
        <v>2020RFM0Publikasjonspoeng</v>
      </c>
      <c r="G3899" s="3">
        <f>'Liste detaljert wide'!K119</f>
        <v>0</v>
      </c>
      <c r="H3899" t="str">
        <f>VLOOKUP(E3899,Def!$B$2:$C$15,2,FALSE)</f>
        <v>Forskningsinsentiv</v>
      </c>
      <c r="I3899" s="3">
        <f>IF(A3899='Enheter, modell og år'!$F$2-1,0,G3899-VLOOKUP(A3899-1&amp;B3899&amp;C3899&amp;E3899,$F$2:$G$7561,2,FALSE))</f>
        <v>0</v>
      </c>
      <c r="J3899" s="3">
        <f>IF(A3899='Enheter, modell og år'!$F$2-1,0,VLOOKUP(A3899-1&amp;B3899&amp;C3899&amp;E3899,$F$2:$G$7561,2,FALSE))</f>
        <v>0</v>
      </c>
    </row>
    <row r="3900" spans="1:10" x14ac:dyDescent="0.25">
      <c r="A3900">
        <f t="shared" ref="A3900:C3900" si="3414">A3360</f>
        <v>2020</v>
      </c>
      <c r="B3900" t="str">
        <f t="shared" si="3414"/>
        <v>RFM</v>
      </c>
      <c r="C3900">
        <f t="shared" si="3414"/>
        <v>0</v>
      </c>
      <c r="D3900">
        <f>IFERROR(VLOOKUP(C3900,'Enheter, modell og år'!$A$2:$B$31,2,FALSE),0)</f>
        <v>0</v>
      </c>
      <c r="E3900" t="str">
        <f>'Liste detaljert wide'!$K$1</f>
        <v>Publikasjonspoeng</v>
      </c>
      <c r="F3900" t="str">
        <f t="shared" si="3357"/>
        <v>2020RFM0Publikasjonspoeng</v>
      </c>
      <c r="G3900" s="3">
        <f>'Liste detaljert wide'!K120</f>
        <v>0</v>
      </c>
      <c r="H3900" t="str">
        <f>VLOOKUP(E3900,Def!$B$2:$C$15,2,FALSE)</f>
        <v>Forskningsinsentiv</v>
      </c>
      <c r="I3900" s="3">
        <f>IF(A3900='Enheter, modell og år'!$F$2-1,0,G3900-VLOOKUP(A3900-1&amp;B3900&amp;C3900&amp;E3900,$F$2:$G$7561,2,FALSE))</f>
        <v>0</v>
      </c>
      <c r="J3900" s="3">
        <f>IF(A3900='Enheter, modell og år'!$F$2-1,0,VLOOKUP(A3900-1&amp;B3900&amp;C3900&amp;E3900,$F$2:$G$7561,2,FALSE))</f>
        <v>0</v>
      </c>
    </row>
    <row r="3901" spans="1:10" x14ac:dyDescent="0.25">
      <c r="A3901">
        <f t="shared" ref="A3901:C3901" si="3415">A3361</f>
        <v>2020</v>
      </c>
      <c r="B3901" t="str">
        <f t="shared" si="3415"/>
        <v>RFM</v>
      </c>
      <c r="C3901">
        <f t="shared" si="3415"/>
        <v>0</v>
      </c>
      <c r="D3901">
        <f>IFERROR(VLOOKUP(C3901,'Enheter, modell og år'!$A$2:$B$31,2,FALSE),0)</f>
        <v>0</v>
      </c>
      <c r="E3901" t="str">
        <f>'Liste detaljert wide'!$K$1</f>
        <v>Publikasjonspoeng</v>
      </c>
      <c r="F3901" t="str">
        <f t="shared" si="3357"/>
        <v>2020RFM0Publikasjonspoeng</v>
      </c>
      <c r="G3901" s="3">
        <f>'Liste detaljert wide'!K121</f>
        <v>0</v>
      </c>
      <c r="H3901" t="str">
        <f>VLOOKUP(E3901,Def!$B$2:$C$15,2,FALSE)</f>
        <v>Forskningsinsentiv</v>
      </c>
      <c r="I3901" s="3">
        <f>IF(A3901='Enheter, modell og år'!$F$2-1,0,G3901-VLOOKUP(A3901-1&amp;B3901&amp;C3901&amp;E3901,$F$2:$G$7561,2,FALSE))</f>
        <v>0</v>
      </c>
      <c r="J3901" s="3">
        <f>IF(A3901='Enheter, modell og år'!$F$2-1,0,VLOOKUP(A3901-1&amp;B3901&amp;C3901&amp;E3901,$F$2:$G$7561,2,FALSE))</f>
        <v>0</v>
      </c>
    </row>
    <row r="3902" spans="1:10" x14ac:dyDescent="0.25">
      <c r="A3902">
        <f t="shared" ref="A3902:C3902" si="3416">A3362</f>
        <v>2021</v>
      </c>
      <c r="B3902" t="str">
        <f t="shared" si="3416"/>
        <v>RFM</v>
      </c>
      <c r="C3902">
        <f t="shared" si="3416"/>
        <v>0</v>
      </c>
      <c r="D3902">
        <f>IFERROR(VLOOKUP(C3902,'Enheter, modell og år'!$A$2:$B$31,2,FALSE),0)</f>
        <v>0</v>
      </c>
      <c r="E3902" t="str">
        <f>'Liste detaljert wide'!$K$1</f>
        <v>Publikasjonspoeng</v>
      </c>
      <c r="F3902" t="str">
        <f t="shared" si="3357"/>
        <v>2021RFM0Publikasjonspoeng</v>
      </c>
      <c r="G3902" s="3">
        <f>'Liste detaljert wide'!K122</f>
        <v>0</v>
      </c>
      <c r="H3902" t="str">
        <f>VLOOKUP(E3902,Def!$B$2:$C$15,2,FALSE)</f>
        <v>Forskningsinsentiv</v>
      </c>
      <c r="I3902" s="3">
        <f>IF(A3902='Enheter, modell og år'!$F$2-1,0,G3902-VLOOKUP(A3902-1&amp;B3902&amp;C3902&amp;E3902,$F$2:$G$7561,2,FALSE))</f>
        <v>0</v>
      </c>
      <c r="J3902" s="3">
        <f>IF(A3902='Enheter, modell og år'!$F$2-1,0,VLOOKUP(A3902-1&amp;B3902&amp;C3902&amp;E3902,$F$2:$G$7561,2,FALSE))</f>
        <v>0</v>
      </c>
    </row>
    <row r="3903" spans="1:10" x14ac:dyDescent="0.25">
      <c r="A3903">
        <f t="shared" ref="A3903:C3903" si="3417">A3363</f>
        <v>2021</v>
      </c>
      <c r="B3903" t="str">
        <f t="shared" si="3417"/>
        <v>RFM</v>
      </c>
      <c r="C3903">
        <f t="shared" si="3417"/>
        <v>0</v>
      </c>
      <c r="D3903">
        <f>IFERROR(VLOOKUP(C3903,'Enheter, modell og år'!$A$2:$B$31,2,FALSE),0)</f>
        <v>0</v>
      </c>
      <c r="E3903" t="str">
        <f>'Liste detaljert wide'!$K$1</f>
        <v>Publikasjonspoeng</v>
      </c>
      <c r="F3903" t="str">
        <f t="shared" si="3357"/>
        <v>2021RFM0Publikasjonspoeng</v>
      </c>
      <c r="G3903" s="3">
        <f>'Liste detaljert wide'!K123</f>
        <v>0</v>
      </c>
      <c r="H3903" t="str">
        <f>VLOOKUP(E3903,Def!$B$2:$C$15,2,FALSE)</f>
        <v>Forskningsinsentiv</v>
      </c>
      <c r="I3903" s="3">
        <f>IF(A3903='Enheter, modell og år'!$F$2-1,0,G3903-VLOOKUP(A3903-1&amp;B3903&amp;C3903&amp;E3903,$F$2:$G$7561,2,FALSE))</f>
        <v>0</v>
      </c>
      <c r="J3903" s="3">
        <f>IF(A3903='Enheter, modell og år'!$F$2-1,0,VLOOKUP(A3903-1&amp;B3903&amp;C3903&amp;E3903,$F$2:$G$7561,2,FALSE))</f>
        <v>0</v>
      </c>
    </row>
    <row r="3904" spans="1:10" x14ac:dyDescent="0.25">
      <c r="A3904">
        <f t="shared" ref="A3904:C3904" si="3418">A3364</f>
        <v>2021</v>
      </c>
      <c r="B3904" t="str">
        <f t="shared" si="3418"/>
        <v>RFM</v>
      </c>
      <c r="C3904">
        <f t="shared" si="3418"/>
        <v>0</v>
      </c>
      <c r="D3904">
        <f>IFERROR(VLOOKUP(C3904,'Enheter, modell og år'!$A$2:$B$31,2,FALSE),0)</f>
        <v>0</v>
      </c>
      <c r="E3904" t="str">
        <f>'Liste detaljert wide'!$K$1</f>
        <v>Publikasjonspoeng</v>
      </c>
      <c r="F3904" t="str">
        <f t="shared" si="3357"/>
        <v>2021RFM0Publikasjonspoeng</v>
      </c>
      <c r="G3904" s="3">
        <f>'Liste detaljert wide'!K124</f>
        <v>0</v>
      </c>
      <c r="H3904" t="str">
        <f>VLOOKUP(E3904,Def!$B$2:$C$15,2,FALSE)</f>
        <v>Forskningsinsentiv</v>
      </c>
      <c r="I3904" s="3">
        <f>IF(A3904='Enheter, modell og år'!$F$2-1,0,G3904-VLOOKUP(A3904-1&amp;B3904&amp;C3904&amp;E3904,$F$2:$G$7561,2,FALSE))</f>
        <v>0</v>
      </c>
      <c r="J3904" s="3">
        <f>IF(A3904='Enheter, modell og år'!$F$2-1,0,VLOOKUP(A3904-1&amp;B3904&amp;C3904&amp;E3904,$F$2:$G$7561,2,FALSE))</f>
        <v>0</v>
      </c>
    </row>
    <row r="3905" spans="1:10" x14ac:dyDescent="0.25">
      <c r="A3905">
        <f t="shared" ref="A3905:C3905" si="3419">A3365</f>
        <v>2021</v>
      </c>
      <c r="B3905" t="str">
        <f t="shared" si="3419"/>
        <v>RFM</v>
      </c>
      <c r="C3905">
        <f t="shared" si="3419"/>
        <v>0</v>
      </c>
      <c r="D3905">
        <f>IFERROR(VLOOKUP(C3905,'Enheter, modell og år'!$A$2:$B$31,2,FALSE),0)</f>
        <v>0</v>
      </c>
      <c r="E3905" t="str">
        <f>'Liste detaljert wide'!$K$1</f>
        <v>Publikasjonspoeng</v>
      </c>
      <c r="F3905" t="str">
        <f t="shared" si="3357"/>
        <v>2021RFM0Publikasjonspoeng</v>
      </c>
      <c r="G3905" s="3">
        <f>'Liste detaljert wide'!K125</f>
        <v>0</v>
      </c>
      <c r="H3905" t="str">
        <f>VLOOKUP(E3905,Def!$B$2:$C$15,2,FALSE)</f>
        <v>Forskningsinsentiv</v>
      </c>
      <c r="I3905" s="3">
        <f>IF(A3905='Enheter, modell og år'!$F$2-1,0,G3905-VLOOKUP(A3905-1&amp;B3905&amp;C3905&amp;E3905,$F$2:$G$7561,2,FALSE))</f>
        <v>0</v>
      </c>
      <c r="J3905" s="3">
        <f>IF(A3905='Enheter, modell og år'!$F$2-1,0,VLOOKUP(A3905-1&amp;B3905&amp;C3905&amp;E3905,$F$2:$G$7561,2,FALSE))</f>
        <v>0</v>
      </c>
    </row>
    <row r="3906" spans="1:10" x14ac:dyDescent="0.25">
      <c r="A3906">
        <f t="shared" ref="A3906:C3906" si="3420">A3366</f>
        <v>2021</v>
      </c>
      <c r="B3906" t="str">
        <f t="shared" si="3420"/>
        <v>RFM</v>
      </c>
      <c r="C3906">
        <f t="shared" si="3420"/>
        <v>0</v>
      </c>
      <c r="D3906">
        <f>IFERROR(VLOOKUP(C3906,'Enheter, modell og år'!$A$2:$B$31,2,FALSE),0)</f>
        <v>0</v>
      </c>
      <c r="E3906" t="str">
        <f>'Liste detaljert wide'!$K$1</f>
        <v>Publikasjonspoeng</v>
      </c>
      <c r="F3906" t="str">
        <f t="shared" si="3357"/>
        <v>2021RFM0Publikasjonspoeng</v>
      </c>
      <c r="G3906" s="3">
        <f>'Liste detaljert wide'!K126</f>
        <v>0</v>
      </c>
      <c r="H3906" t="str">
        <f>VLOOKUP(E3906,Def!$B$2:$C$15,2,FALSE)</f>
        <v>Forskningsinsentiv</v>
      </c>
      <c r="I3906" s="3">
        <f>IF(A3906='Enheter, modell og år'!$F$2-1,0,G3906-VLOOKUP(A3906-1&amp;B3906&amp;C3906&amp;E3906,$F$2:$G$7561,2,FALSE))</f>
        <v>0</v>
      </c>
      <c r="J3906" s="3">
        <f>IF(A3906='Enheter, modell og år'!$F$2-1,0,VLOOKUP(A3906-1&amp;B3906&amp;C3906&amp;E3906,$F$2:$G$7561,2,FALSE))</f>
        <v>0</v>
      </c>
    </row>
    <row r="3907" spans="1:10" x14ac:dyDescent="0.25">
      <c r="A3907">
        <f t="shared" ref="A3907:C3907" si="3421">A3367</f>
        <v>2021</v>
      </c>
      <c r="B3907" t="str">
        <f t="shared" si="3421"/>
        <v>RFM</v>
      </c>
      <c r="C3907">
        <f t="shared" si="3421"/>
        <v>0</v>
      </c>
      <c r="D3907">
        <f>IFERROR(VLOOKUP(C3907,'Enheter, modell og år'!$A$2:$B$31,2,FALSE),0)</f>
        <v>0</v>
      </c>
      <c r="E3907" t="str">
        <f>'Liste detaljert wide'!$K$1</f>
        <v>Publikasjonspoeng</v>
      </c>
      <c r="F3907" t="str">
        <f t="shared" ref="F3907:F3970" si="3422">A3907&amp;B3907&amp;C3907&amp;E3907</f>
        <v>2021RFM0Publikasjonspoeng</v>
      </c>
      <c r="G3907" s="3">
        <f>'Liste detaljert wide'!K127</f>
        <v>0</v>
      </c>
      <c r="H3907" t="str">
        <f>VLOOKUP(E3907,Def!$B$2:$C$15,2,FALSE)</f>
        <v>Forskningsinsentiv</v>
      </c>
      <c r="I3907" s="3">
        <f>IF(A3907='Enheter, modell og år'!$F$2-1,0,G3907-VLOOKUP(A3907-1&amp;B3907&amp;C3907&amp;E3907,$F$2:$G$7561,2,FALSE))</f>
        <v>0</v>
      </c>
      <c r="J3907" s="3">
        <f>IF(A3907='Enheter, modell og år'!$F$2-1,0,VLOOKUP(A3907-1&amp;B3907&amp;C3907&amp;E3907,$F$2:$G$7561,2,FALSE))</f>
        <v>0</v>
      </c>
    </row>
    <row r="3908" spans="1:10" x14ac:dyDescent="0.25">
      <c r="A3908">
        <f t="shared" ref="A3908:C3908" si="3423">A3368</f>
        <v>2021</v>
      </c>
      <c r="B3908" t="str">
        <f t="shared" si="3423"/>
        <v>RFM</v>
      </c>
      <c r="C3908">
        <f t="shared" si="3423"/>
        <v>0</v>
      </c>
      <c r="D3908">
        <f>IFERROR(VLOOKUP(C3908,'Enheter, modell og år'!$A$2:$B$31,2,FALSE),0)</f>
        <v>0</v>
      </c>
      <c r="E3908" t="str">
        <f>'Liste detaljert wide'!$K$1</f>
        <v>Publikasjonspoeng</v>
      </c>
      <c r="F3908" t="str">
        <f t="shared" si="3422"/>
        <v>2021RFM0Publikasjonspoeng</v>
      </c>
      <c r="G3908" s="3">
        <f>'Liste detaljert wide'!K128</f>
        <v>0</v>
      </c>
      <c r="H3908" t="str">
        <f>VLOOKUP(E3908,Def!$B$2:$C$15,2,FALSE)</f>
        <v>Forskningsinsentiv</v>
      </c>
      <c r="I3908" s="3">
        <f>IF(A3908='Enheter, modell og år'!$F$2-1,0,G3908-VLOOKUP(A3908-1&amp;B3908&amp;C3908&amp;E3908,$F$2:$G$7561,2,FALSE))</f>
        <v>0</v>
      </c>
      <c r="J3908" s="3">
        <f>IF(A3908='Enheter, modell og år'!$F$2-1,0,VLOOKUP(A3908-1&amp;B3908&amp;C3908&amp;E3908,$F$2:$G$7561,2,FALSE))</f>
        <v>0</v>
      </c>
    </row>
    <row r="3909" spans="1:10" x14ac:dyDescent="0.25">
      <c r="A3909">
        <f t="shared" ref="A3909:C3909" si="3424">A3369</f>
        <v>2021</v>
      </c>
      <c r="B3909" t="str">
        <f t="shared" si="3424"/>
        <v>RFM</v>
      </c>
      <c r="C3909">
        <f t="shared" si="3424"/>
        <v>0</v>
      </c>
      <c r="D3909">
        <f>IFERROR(VLOOKUP(C3909,'Enheter, modell og år'!$A$2:$B$31,2,FALSE),0)</f>
        <v>0</v>
      </c>
      <c r="E3909" t="str">
        <f>'Liste detaljert wide'!$K$1</f>
        <v>Publikasjonspoeng</v>
      </c>
      <c r="F3909" t="str">
        <f t="shared" si="3422"/>
        <v>2021RFM0Publikasjonspoeng</v>
      </c>
      <c r="G3909" s="3">
        <f>'Liste detaljert wide'!K129</f>
        <v>0</v>
      </c>
      <c r="H3909" t="str">
        <f>VLOOKUP(E3909,Def!$B$2:$C$15,2,FALSE)</f>
        <v>Forskningsinsentiv</v>
      </c>
      <c r="I3909" s="3">
        <f>IF(A3909='Enheter, modell og år'!$F$2-1,0,G3909-VLOOKUP(A3909-1&amp;B3909&amp;C3909&amp;E3909,$F$2:$G$7561,2,FALSE))</f>
        <v>0</v>
      </c>
      <c r="J3909" s="3">
        <f>IF(A3909='Enheter, modell og år'!$F$2-1,0,VLOOKUP(A3909-1&amp;B3909&amp;C3909&amp;E3909,$F$2:$G$7561,2,FALSE))</f>
        <v>0</v>
      </c>
    </row>
    <row r="3910" spans="1:10" x14ac:dyDescent="0.25">
      <c r="A3910">
        <f t="shared" ref="A3910:C3910" si="3425">A3370</f>
        <v>2021</v>
      </c>
      <c r="B3910" t="str">
        <f t="shared" si="3425"/>
        <v>RFM</v>
      </c>
      <c r="C3910">
        <f t="shared" si="3425"/>
        <v>0</v>
      </c>
      <c r="D3910">
        <f>IFERROR(VLOOKUP(C3910,'Enheter, modell og år'!$A$2:$B$31,2,FALSE),0)</f>
        <v>0</v>
      </c>
      <c r="E3910" t="str">
        <f>'Liste detaljert wide'!$K$1</f>
        <v>Publikasjonspoeng</v>
      </c>
      <c r="F3910" t="str">
        <f t="shared" si="3422"/>
        <v>2021RFM0Publikasjonspoeng</v>
      </c>
      <c r="G3910" s="3">
        <f>'Liste detaljert wide'!K130</f>
        <v>0</v>
      </c>
      <c r="H3910" t="str">
        <f>VLOOKUP(E3910,Def!$B$2:$C$15,2,FALSE)</f>
        <v>Forskningsinsentiv</v>
      </c>
      <c r="I3910" s="3">
        <f>IF(A3910='Enheter, modell og år'!$F$2-1,0,G3910-VLOOKUP(A3910-1&amp;B3910&amp;C3910&amp;E3910,$F$2:$G$7561,2,FALSE))</f>
        <v>0</v>
      </c>
      <c r="J3910" s="3">
        <f>IF(A3910='Enheter, modell og år'!$F$2-1,0,VLOOKUP(A3910-1&amp;B3910&amp;C3910&amp;E3910,$F$2:$G$7561,2,FALSE))</f>
        <v>0</v>
      </c>
    </row>
    <row r="3911" spans="1:10" x14ac:dyDescent="0.25">
      <c r="A3911">
        <f t="shared" ref="A3911:C3911" si="3426">A3371</f>
        <v>2021</v>
      </c>
      <c r="B3911" t="str">
        <f t="shared" si="3426"/>
        <v>RFM</v>
      </c>
      <c r="C3911">
        <f t="shared" si="3426"/>
        <v>0</v>
      </c>
      <c r="D3911">
        <f>IFERROR(VLOOKUP(C3911,'Enheter, modell og år'!$A$2:$B$31,2,FALSE),0)</f>
        <v>0</v>
      </c>
      <c r="E3911" t="str">
        <f>'Liste detaljert wide'!$K$1</f>
        <v>Publikasjonspoeng</v>
      </c>
      <c r="F3911" t="str">
        <f t="shared" si="3422"/>
        <v>2021RFM0Publikasjonspoeng</v>
      </c>
      <c r="G3911" s="3">
        <f>'Liste detaljert wide'!K131</f>
        <v>0</v>
      </c>
      <c r="H3911" t="str">
        <f>VLOOKUP(E3911,Def!$B$2:$C$15,2,FALSE)</f>
        <v>Forskningsinsentiv</v>
      </c>
      <c r="I3911" s="3">
        <f>IF(A3911='Enheter, modell og år'!$F$2-1,0,G3911-VLOOKUP(A3911-1&amp;B3911&amp;C3911&amp;E3911,$F$2:$G$7561,2,FALSE))</f>
        <v>0</v>
      </c>
      <c r="J3911" s="3">
        <f>IF(A3911='Enheter, modell og år'!$F$2-1,0,VLOOKUP(A3911-1&amp;B3911&amp;C3911&amp;E3911,$F$2:$G$7561,2,FALSE))</f>
        <v>0</v>
      </c>
    </row>
    <row r="3912" spans="1:10" x14ac:dyDescent="0.25">
      <c r="A3912">
        <f t="shared" ref="A3912:C3912" si="3427">A3372</f>
        <v>2021</v>
      </c>
      <c r="B3912" t="str">
        <f t="shared" si="3427"/>
        <v>RFM</v>
      </c>
      <c r="C3912">
        <f t="shared" si="3427"/>
        <v>0</v>
      </c>
      <c r="D3912">
        <f>IFERROR(VLOOKUP(C3912,'Enheter, modell og år'!$A$2:$B$31,2,FALSE),0)</f>
        <v>0</v>
      </c>
      <c r="E3912" t="str">
        <f>'Liste detaljert wide'!$K$1</f>
        <v>Publikasjonspoeng</v>
      </c>
      <c r="F3912" t="str">
        <f t="shared" si="3422"/>
        <v>2021RFM0Publikasjonspoeng</v>
      </c>
      <c r="G3912" s="3">
        <f>'Liste detaljert wide'!K132</f>
        <v>0</v>
      </c>
      <c r="H3912" t="str">
        <f>VLOOKUP(E3912,Def!$B$2:$C$15,2,FALSE)</f>
        <v>Forskningsinsentiv</v>
      </c>
      <c r="I3912" s="3">
        <f>IF(A3912='Enheter, modell og år'!$F$2-1,0,G3912-VLOOKUP(A3912-1&amp;B3912&amp;C3912&amp;E3912,$F$2:$G$7561,2,FALSE))</f>
        <v>0</v>
      </c>
      <c r="J3912" s="3">
        <f>IF(A3912='Enheter, modell og år'!$F$2-1,0,VLOOKUP(A3912-1&amp;B3912&amp;C3912&amp;E3912,$F$2:$G$7561,2,FALSE))</f>
        <v>0</v>
      </c>
    </row>
    <row r="3913" spans="1:10" x14ac:dyDescent="0.25">
      <c r="A3913">
        <f t="shared" ref="A3913:C3913" si="3428">A3373</f>
        <v>2021</v>
      </c>
      <c r="B3913" t="str">
        <f t="shared" si="3428"/>
        <v>RFM</v>
      </c>
      <c r="C3913">
        <f t="shared" si="3428"/>
        <v>0</v>
      </c>
      <c r="D3913">
        <f>IFERROR(VLOOKUP(C3913,'Enheter, modell og år'!$A$2:$B$31,2,FALSE),0)</f>
        <v>0</v>
      </c>
      <c r="E3913" t="str">
        <f>'Liste detaljert wide'!$K$1</f>
        <v>Publikasjonspoeng</v>
      </c>
      <c r="F3913" t="str">
        <f t="shared" si="3422"/>
        <v>2021RFM0Publikasjonspoeng</v>
      </c>
      <c r="G3913" s="3">
        <f>'Liste detaljert wide'!K133</f>
        <v>0</v>
      </c>
      <c r="H3913" t="str">
        <f>VLOOKUP(E3913,Def!$B$2:$C$15,2,FALSE)</f>
        <v>Forskningsinsentiv</v>
      </c>
      <c r="I3913" s="3">
        <f>IF(A3913='Enheter, modell og år'!$F$2-1,0,G3913-VLOOKUP(A3913-1&amp;B3913&amp;C3913&amp;E3913,$F$2:$G$7561,2,FALSE))</f>
        <v>0</v>
      </c>
      <c r="J3913" s="3">
        <f>IF(A3913='Enheter, modell og år'!$F$2-1,0,VLOOKUP(A3913-1&amp;B3913&amp;C3913&amp;E3913,$F$2:$G$7561,2,FALSE))</f>
        <v>0</v>
      </c>
    </row>
    <row r="3914" spans="1:10" x14ac:dyDescent="0.25">
      <c r="A3914">
        <f t="shared" ref="A3914:C3914" si="3429">A3374</f>
        <v>2021</v>
      </c>
      <c r="B3914" t="str">
        <f t="shared" si="3429"/>
        <v>RFM</v>
      </c>
      <c r="C3914">
        <f t="shared" si="3429"/>
        <v>0</v>
      </c>
      <c r="D3914">
        <f>IFERROR(VLOOKUP(C3914,'Enheter, modell og år'!$A$2:$B$31,2,FALSE),0)</f>
        <v>0</v>
      </c>
      <c r="E3914" t="str">
        <f>'Liste detaljert wide'!$K$1</f>
        <v>Publikasjonspoeng</v>
      </c>
      <c r="F3914" t="str">
        <f t="shared" si="3422"/>
        <v>2021RFM0Publikasjonspoeng</v>
      </c>
      <c r="G3914" s="3">
        <f>'Liste detaljert wide'!K134</f>
        <v>0</v>
      </c>
      <c r="H3914" t="str">
        <f>VLOOKUP(E3914,Def!$B$2:$C$15,2,FALSE)</f>
        <v>Forskningsinsentiv</v>
      </c>
      <c r="I3914" s="3">
        <f>IF(A3914='Enheter, modell og år'!$F$2-1,0,G3914-VLOOKUP(A3914-1&amp;B3914&amp;C3914&amp;E3914,$F$2:$G$7561,2,FALSE))</f>
        <v>0</v>
      </c>
      <c r="J3914" s="3">
        <f>IF(A3914='Enheter, modell og år'!$F$2-1,0,VLOOKUP(A3914-1&amp;B3914&amp;C3914&amp;E3914,$F$2:$G$7561,2,FALSE))</f>
        <v>0</v>
      </c>
    </row>
    <row r="3915" spans="1:10" x14ac:dyDescent="0.25">
      <c r="A3915">
        <f t="shared" ref="A3915:C3915" si="3430">A3375</f>
        <v>2021</v>
      </c>
      <c r="B3915" t="str">
        <f t="shared" si="3430"/>
        <v>RFM</v>
      </c>
      <c r="C3915">
        <f t="shared" si="3430"/>
        <v>0</v>
      </c>
      <c r="D3915">
        <f>IFERROR(VLOOKUP(C3915,'Enheter, modell og år'!$A$2:$B$31,2,FALSE),0)</f>
        <v>0</v>
      </c>
      <c r="E3915" t="str">
        <f>'Liste detaljert wide'!$K$1</f>
        <v>Publikasjonspoeng</v>
      </c>
      <c r="F3915" t="str">
        <f t="shared" si="3422"/>
        <v>2021RFM0Publikasjonspoeng</v>
      </c>
      <c r="G3915" s="3">
        <f>'Liste detaljert wide'!K135</f>
        <v>0</v>
      </c>
      <c r="H3915" t="str">
        <f>VLOOKUP(E3915,Def!$B$2:$C$15,2,FALSE)</f>
        <v>Forskningsinsentiv</v>
      </c>
      <c r="I3915" s="3">
        <f>IF(A3915='Enheter, modell og år'!$F$2-1,0,G3915-VLOOKUP(A3915-1&amp;B3915&amp;C3915&amp;E3915,$F$2:$G$7561,2,FALSE))</f>
        <v>0</v>
      </c>
      <c r="J3915" s="3">
        <f>IF(A3915='Enheter, modell og år'!$F$2-1,0,VLOOKUP(A3915-1&amp;B3915&amp;C3915&amp;E3915,$F$2:$G$7561,2,FALSE))</f>
        <v>0</v>
      </c>
    </row>
    <row r="3916" spans="1:10" x14ac:dyDescent="0.25">
      <c r="A3916">
        <f t="shared" ref="A3916:C3916" si="3431">A3376</f>
        <v>2021</v>
      </c>
      <c r="B3916" t="str">
        <f t="shared" si="3431"/>
        <v>RFM</v>
      </c>
      <c r="C3916">
        <f t="shared" si="3431"/>
        <v>0</v>
      </c>
      <c r="D3916">
        <f>IFERROR(VLOOKUP(C3916,'Enheter, modell og år'!$A$2:$B$31,2,FALSE),0)</f>
        <v>0</v>
      </c>
      <c r="E3916" t="str">
        <f>'Liste detaljert wide'!$K$1</f>
        <v>Publikasjonspoeng</v>
      </c>
      <c r="F3916" t="str">
        <f t="shared" si="3422"/>
        <v>2021RFM0Publikasjonspoeng</v>
      </c>
      <c r="G3916" s="3">
        <f>'Liste detaljert wide'!K136</f>
        <v>0</v>
      </c>
      <c r="H3916" t="str">
        <f>VLOOKUP(E3916,Def!$B$2:$C$15,2,FALSE)</f>
        <v>Forskningsinsentiv</v>
      </c>
      <c r="I3916" s="3">
        <f>IF(A3916='Enheter, modell og år'!$F$2-1,0,G3916-VLOOKUP(A3916-1&amp;B3916&amp;C3916&amp;E3916,$F$2:$G$7561,2,FALSE))</f>
        <v>0</v>
      </c>
      <c r="J3916" s="3">
        <f>IF(A3916='Enheter, modell og år'!$F$2-1,0,VLOOKUP(A3916-1&amp;B3916&amp;C3916&amp;E3916,$F$2:$G$7561,2,FALSE))</f>
        <v>0</v>
      </c>
    </row>
    <row r="3917" spans="1:10" x14ac:dyDescent="0.25">
      <c r="A3917">
        <f t="shared" ref="A3917:C3917" si="3432">A3377</f>
        <v>2021</v>
      </c>
      <c r="B3917" t="str">
        <f t="shared" si="3432"/>
        <v>RFM</v>
      </c>
      <c r="C3917">
        <f t="shared" si="3432"/>
        <v>0</v>
      </c>
      <c r="D3917">
        <f>IFERROR(VLOOKUP(C3917,'Enheter, modell og år'!$A$2:$B$31,2,FALSE),0)</f>
        <v>0</v>
      </c>
      <c r="E3917" t="str">
        <f>'Liste detaljert wide'!$K$1</f>
        <v>Publikasjonspoeng</v>
      </c>
      <c r="F3917" t="str">
        <f t="shared" si="3422"/>
        <v>2021RFM0Publikasjonspoeng</v>
      </c>
      <c r="G3917" s="3">
        <f>'Liste detaljert wide'!K137</f>
        <v>0</v>
      </c>
      <c r="H3917" t="str">
        <f>VLOOKUP(E3917,Def!$B$2:$C$15,2,FALSE)</f>
        <v>Forskningsinsentiv</v>
      </c>
      <c r="I3917" s="3">
        <f>IF(A3917='Enheter, modell og år'!$F$2-1,0,G3917-VLOOKUP(A3917-1&amp;B3917&amp;C3917&amp;E3917,$F$2:$G$7561,2,FALSE))</f>
        <v>0</v>
      </c>
      <c r="J3917" s="3">
        <f>IF(A3917='Enheter, modell og år'!$F$2-1,0,VLOOKUP(A3917-1&amp;B3917&amp;C3917&amp;E3917,$F$2:$G$7561,2,FALSE))</f>
        <v>0</v>
      </c>
    </row>
    <row r="3918" spans="1:10" x14ac:dyDescent="0.25">
      <c r="A3918">
        <f t="shared" ref="A3918:C3918" si="3433">A3378</f>
        <v>2021</v>
      </c>
      <c r="B3918" t="str">
        <f t="shared" si="3433"/>
        <v>RFM</v>
      </c>
      <c r="C3918">
        <f t="shared" si="3433"/>
        <v>0</v>
      </c>
      <c r="D3918">
        <f>IFERROR(VLOOKUP(C3918,'Enheter, modell og år'!$A$2:$B$31,2,FALSE),0)</f>
        <v>0</v>
      </c>
      <c r="E3918" t="str">
        <f>'Liste detaljert wide'!$K$1</f>
        <v>Publikasjonspoeng</v>
      </c>
      <c r="F3918" t="str">
        <f t="shared" si="3422"/>
        <v>2021RFM0Publikasjonspoeng</v>
      </c>
      <c r="G3918" s="3">
        <f>'Liste detaljert wide'!K138</f>
        <v>0</v>
      </c>
      <c r="H3918" t="str">
        <f>VLOOKUP(E3918,Def!$B$2:$C$15,2,FALSE)</f>
        <v>Forskningsinsentiv</v>
      </c>
      <c r="I3918" s="3">
        <f>IF(A3918='Enheter, modell og år'!$F$2-1,0,G3918-VLOOKUP(A3918-1&amp;B3918&amp;C3918&amp;E3918,$F$2:$G$7561,2,FALSE))</f>
        <v>0</v>
      </c>
      <c r="J3918" s="3">
        <f>IF(A3918='Enheter, modell og år'!$F$2-1,0,VLOOKUP(A3918-1&amp;B3918&amp;C3918&amp;E3918,$F$2:$G$7561,2,FALSE))</f>
        <v>0</v>
      </c>
    </row>
    <row r="3919" spans="1:10" x14ac:dyDescent="0.25">
      <c r="A3919">
        <f t="shared" ref="A3919:C3919" si="3434">A3379</f>
        <v>2021</v>
      </c>
      <c r="B3919" t="str">
        <f t="shared" si="3434"/>
        <v>RFM</v>
      </c>
      <c r="C3919">
        <f t="shared" si="3434"/>
        <v>0</v>
      </c>
      <c r="D3919">
        <f>IFERROR(VLOOKUP(C3919,'Enheter, modell og år'!$A$2:$B$31,2,FALSE),0)</f>
        <v>0</v>
      </c>
      <c r="E3919" t="str">
        <f>'Liste detaljert wide'!$K$1</f>
        <v>Publikasjonspoeng</v>
      </c>
      <c r="F3919" t="str">
        <f t="shared" si="3422"/>
        <v>2021RFM0Publikasjonspoeng</v>
      </c>
      <c r="G3919" s="3">
        <f>'Liste detaljert wide'!K139</f>
        <v>0</v>
      </c>
      <c r="H3919" t="str">
        <f>VLOOKUP(E3919,Def!$B$2:$C$15,2,FALSE)</f>
        <v>Forskningsinsentiv</v>
      </c>
      <c r="I3919" s="3">
        <f>IF(A3919='Enheter, modell og år'!$F$2-1,0,G3919-VLOOKUP(A3919-1&amp;B3919&amp;C3919&amp;E3919,$F$2:$G$7561,2,FALSE))</f>
        <v>0</v>
      </c>
      <c r="J3919" s="3">
        <f>IF(A3919='Enheter, modell og år'!$F$2-1,0,VLOOKUP(A3919-1&amp;B3919&amp;C3919&amp;E3919,$F$2:$G$7561,2,FALSE))</f>
        <v>0</v>
      </c>
    </row>
    <row r="3920" spans="1:10" x14ac:dyDescent="0.25">
      <c r="A3920">
        <f t="shared" ref="A3920:C3920" si="3435">A3380</f>
        <v>2021</v>
      </c>
      <c r="B3920" t="str">
        <f t="shared" si="3435"/>
        <v>RFM</v>
      </c>
      <c r="C3920">
        <f t="shared" si="3435"/>
        <v>0</v>
      </c>
      <c r="D3920">
        <f>IFERROR(VLOOKUP(C3920,'Enheter, modell og år'!$A$2:$B$31,2,FALSE),0)</f>
        <v>0</v>
      </c>
      <c r="E3920" t="str">
        <f>'Liste detaljert wide'!$K$1</f>
        <v>Publikasjonspoeng</v>
      </c>
      <c r="F3920" t="str">
        <f t="shared" si="3422"/>
        <v>2021RFM0Publikasjonspoeng</v>
      </c>
      <c r="G3920" s="3">
        <f>'Liste detaljert wide'!K140</f>
        <v>0</v>
      </c>
      <c r="H3920" t="str">
        <f>VLOOKUP(E3920,Def!$B$2:$C$15,2,FALSE)</f>
        <v>Forskningsinsentiv</v>
      </c>
      <c r="I3920" s="3">
        <f>IF(A3920='Enheter, modell og år'!$F$2-1,0,G3920-VLOOKUP(A3920-1&amp;B3920&amp;C3920&amp;E3920,$F$2:$G$7561,2,FALSE))</f>
        <v>0</v>
      </c>
      <c r="J3920" s="3">
        <f>IF(A3920='Enheter, modell og år'!$F$2-1,0,VLOOKUP(A3920-1&amp;B3920&amp;C3920&amp;E3920,$F$2:$G$7561,2,FALSE))</f>
        <v>0</v>
      </c>
    </row>
    <row r="3921" spans="1:10" x14ac:dyDescent="0.25">
      <c r="A3921">
        <f t="shared" ref="A3921:C3921" si="3436">A3381</f>
        <v>2021</v>
      </c>
      <c r="B3921" t="str">
        <f t="shared" si="3436"/>
        <v>RFM</v>
      </c>
      <c r="C3921">
        <f t="shared" si="3436"/>
        <v>0</v>
      </c>
      <c r="D3921">
        <f>IFERROR(VLOOKUP(C3921,'Enheter, modell og år'!$A$2:$B$31,2,FALSE),0)</f>
        <v>0</v>
      </c>
      <c r="E3921" t="str">
        <f>'Liste detaljert wide'!$K$1</f>
        <v>Publikasjonspoeng</v>
      </c>
      <c r="F3921" t="str">
        <f t="shared" si="3422"/>
        <v>2021RFM0Publikasjonspoeng</v>
      </c>
      <c r="G3921" s="3">
        <f>'Liste detaljert wide'!K141</f>
        <v>0</v>
      </c>
      <c r="H3921" t="str">
        <f>VLOOKUP(E3921,Def!$B$2:$C$15,2,FALSE)</f>
        <v>Forskningsinsentiv</v>
      </c>
      <c r="I3921" s="3">
        <f>IF(A3921='Enheter, modell og år'!$F$2-1,0,G3921-VLOOKUP(A3921-1&amp;B3921&amp;C3921&amp;E3921,$F$2:$G$7561,2,FALSE))</f>
        <v>0</v>
      </c>
      <c r="J3921" s="3">
        <f>IF(A3921='Enheter, modell og år'!$F$2-1,0,VLOOKUP(A3921-1&amp;B3921&amp;C3921&amp;E3921,$F$2:$G$7561,2,FALSE))</f>
        <v>0</v>
      </c>
    </row>
    <row r="3922" spans="1:10" x14ac:dyDescent="0.25">
      <c r="A3922">
        <f t="shared" ref="A3922:C3922" si="3437">A3382</f>
        <v>2021</v>
      </c>
      <c r="B3922" t="str">
        <f t="shared" si="3437"/>
        <v>RFM</v>
      </c>
      <c r="C3922">
        <f t="shared" si="3437"/>
        <v>0</v>
      </c>
      <c r="D3922">
        <f>IFERROR(VLOOKUP(C3922,'Enheter, modell og år'!$A$2:$B$31,2,FALSE),0)</f>
        <v>0</v>
      </c>
      <c r="E3922" t="str">
        <f>'Liste detaljert wide'!$K$1</f>
        <v>Publikasjonspoeng</v>
      </c>
      <c r="F3922" t="str">
        <f t="shared" si="3422"/>
        <v>2021RFM0Publikasjonspoeng</v>
      </c>
      <c r="G3922" s="3">
        <f>'Liste detaljert wide'!K142</f>
        <v>0</v>
      </c>
      <c r="H3922" t="str">
        <f>VLOOKUP(E3922,Def!$B$2:$C$15,2,FALSE)</f>
        <v>Forskningsinsentiv</v>
      </c>
      <c r="I3922" s="3">
        <f>IF(A3922='Enheter, modell og år'!$F$2-1,0,G3922-VLOOKUP(A3922-1&amp;B3922&amp;C3922&amp;E3922,$F$2:$G$7561,2,FALSE))</f>
        <v>0</v>
      </c>
      <c r="J3922" s="3">
        <f>IF(A3922='Enheter, modell og år'!$F$2-1,0,VLOOKUP(A3922-1&amp;B3922&amp;C3922&amp;E3922,$F$2:$G$7561,2,FALSE))</f>
        <v>0</v>
      </c>
    </row>
    <row r="3923" spans="1:10" x14ac:dyDescent="0.25">
      <c r="A3923">
        <f t="shared" ref="A3923:C3923" si="3438">A3383</f>
        <v>2021</v>
      </c>
      <c r="B3923" t="str">
        <f t="shared" si="3438"/>
        <v>RFM</v>
      </c>
      <c r="C3923">
        <f t="shared" si="3438"/>
        <v>0</v>
      </c>
      <c r="D3923">
        <f>IFERROR(VLOOKUP(C3923,'Enheter, modell og år'!$A$2:$B$31,2,FALSE),0)</f>
        <v>0</v>
      </c>
      <c r="E3923" t="str">
        <f>'Liste detaljert wide'!$K$1</f>
        <v>Publikasjonspoeng</v>
      </c>
      <c r="F3923" t="str">
        <f t="shared" si="3422"/>
        <v>2021RFM0Publikasjonspoeng</v>
      </c>
      <c r="G3923" s="3">
        <f>'Liste detaljert wide'!K143</f>
        <v>0</v>
      </c>
      <c r="H3923" t="str">
        <f>VLOOKUP(E3923,Def!$B$2:$C$15,2,FALSE)</f>
        <v>Forskningsinsentiv</v>
      </c>
      <c r="I3923" s="3">
        <f>IF(A3923='Enheter, modell og år'!$F$2-1,0,G3923-VLOOKUP(A3923-1&amp;B3923&amp;C3923&amp;E3923,$F$2:$G$7561,2,FALSE))</f>
        <v>0</v>
      </c>
      <c r="J3923" s="3">
        <f>IF(A3923='Enheter, modell og år'!$F$2-1,0,VLOOKUP(A3923-1&amp;B3923&amp;C3923&amp;E3923,$F$2:$G$7561,2,FALSE))</f>
        <v>0</v>
      </c>
    </row>
    <row r="3924" spans="1:10" x14ac:dyDescent="0.25">
      <c r="A3924">
        <f t="shared" ref="A3924:C3924" si="3439">A3384</f>
        <v>2021</v>
      </c>
      <c r="B3924" t="str">
        <f t="shared" si="3439"/>
        <v>RFM</v>
      </c>
      <c r="C3924">
        <f t="shared" si="3439"/>
        <v>0</v>
      </c>
      <c r="D3924">
        <f>IFERROR(VLOOKUP(C3924,'Enheter, modell og år'!$A$2:$B$31,2,FALSE),0)</f>
        <v>0</v>
      </c>
      <c r="E3924" t="str">
        <f>'Liste detaljert wide'!$K$1</f>
        <v>Publikasjonspoeng</v>
      </c>
      <c r="F3924" t="str">
        <f t="shared" si="3422"/>
        <v>2021RFM0Publikasjonspoeng</v>
      </c>
      <c r="G3924" s="3">
        <f>'Liste detaljert wide'!K144</f>
        <v>0</v>
      </c>
      <c r="H3924" t="str">
        <f>VLOOKUP(E3924,Def!$B$2:$C$15,2,FALSE)</f>
        <v>Forskningsinsentiv</v>
      </c>
      <c r="I3924" s="3">
        <f>IF(A3924='Enheter, modell og år'!$F$2-1,0,G3924-VLOOKUP(A3924-1&amp;B3924&amp;C3924&amp;E3924,$F$2:$G$7561,2,FALSE))</f>
        <v>0</v>
      </c>
      <c r="J3924" s="3">
        <f>IF(A3924='Enheter, modell og år'!$F$2-1,0,VLOOKUP(A3924-1&amp;B3924&amp;C3924&amp;E3924,$F$2:$G$7561,2,FALSE))</f>
        <v>0</v>
      </c>
    </row>
    <row r="3925" spans="1:10" x14ac:dyDescent="0.25">
      <c r="A3925">
        <f t="shared" ref="A3925:C3925" si="3440">A3385</f>
        <v>2021</v>
      </c>
      <c r="B3925" t="str">
        <f t="shared" si="3440"/>
        <v>RFM</v>
      </c>
      <c r="C3925">
        <f t="shared" si="3440"/>
        <v>0</v>
      </c>
      <c r="D3925">
        <f>IFERROR(VLOOKUP(C3925,'Enheter, modell og år'!$A$2:$B$31,2,FALSE),0)</f>
        <v>0</v>
      </c>
      <c r="E3925" t="str">
        <f>'Liste detaljert wide'!$K$1</f>
        <v>Publikasjonspoeng</v>
      </c>
      <c r="F3925" t="str">
        <f t="shared" si="3422"/>
        <v>2021RFM0Publikasjonspoeng</v>
      </c>
      <c r="G3925" s="3">
        <f>'Liste detaljert wide'!K145</f>
        <v>0</v>
      </c>
      <c r="H3925" t="str">
        <f>VLOOKUP(E3925,Def!$B$2:$C$15,2,FALSE)</f>
        <v>Forskningsinsentiv</v>
      </c>
      <c r="I3925" s="3">
        <f>IF(A3925='Enheter, modell og år'!$F$2-1,0,G3925-VLOOKUP(A3925-1&amp;B3925&amp;C3925&amp;E3925,$F$2:$G$7561,2,FALSE))</f>
        <v>0</v>
      </c>
      <c r="J3925" s="3">
        <f>IF(A3925='Enheter, modell og år'!$F$2-1,0,VLOOKUP(A3925-1&amp;B3925&amp;C3925&amp;E3925,$F$2:$G$7561,2,FALSE))</f>
        <v>0</v>
      </c>
    </row>
    <row r="3926" spans="1:10" x14ac:dyDescent="0.25">
      <c r="A3926">
        <f t="shared" ref="A3926:C3926" si="3441">A3386</f>
        <v>2021</v>
      </c>
      <c r="B3926" t="str">
        <f t="shared" si="3441"/>
        <v>RFM</v>
      </c>
      <c r="C3926">
        <f t="shared" si="3441"/>
        <v>0</v>
      </c>
      <c r="D3926">
        <f>IFERROR(VLOOKUP(C3926,'Enheter, modell og år'!$A$2:$B$31,2,FALSE),0)</f>
        <v>0</v>
      </c>
      <c r="E3926" t="str">
        <f>'Liste detaljert wide'!$K$1</f>
        <v>Publikasjonspoeng</v>
      </c>
      <c r="F3926" t="str">
        <f t="shared" si="3422"/>
        <v>2021RFM0Publikasjonspoeng</v>
      </c>
      <c r="G3926" s="3">
        <f>'Liste detaljert wide'!K146</f>
        <v>0</v>
      </c>
      <c r="H3926" t="str">
        <f>VLOOKUP(E3926,Def!$B$2:$C$15,2,FALSE)</f>
        <v>Forskningsinsentiv</v>
      </c>
      <c r="I3926" s="3">
        <f>IF(A3926='Enheter, modell og år'!$F$2-1,0,G3926-VLOOKUP(A3926-1&amp;B3926&amp;C3926&amp;E3926,$F$2:$G$7561,2,FALSE))</f>
        <v>0</v>
      </c>
      <c r="J3926" s="3">
        <f>IF(A3926='Enheter, modell og år'!$F$2-1,0,VLOOKUP(A3926-1&amp;B3926&amp;C3926&amp;E3926,$F$2:$G$7561,2,FALSE))</f>
        <v>0</v>
      </c>
    </row>
    <row r="3927" spans="1:10" x14ac:dyDescent="0.25">
      <c r="A3927">
        <f t="shared" ref="A3927:C3927" si="3442">A3387</f>
        <v>2021</v>
      </c>
      <c r="B3927" t="str">
        <f t="shared" si="3442"/>
        <v>RFM</v>
      </c>
      <c r="C3927">
        <f t="shared" si="3442"/>
        <v>0</v>
      </c>
      <c r="D3927">
        <f>IFERROR(VLOOKUP(C3927,'Enheter, modell og år'!$A$2:$B$31,2,FALSE),0)</f>
        <v>0</v>
      </c>
      <c r="E3927" t="str">
        <f>'Liste detaljert wide'!$K$1</f>
        <v>Publikasjonspoeng</v>
      </c>
      <c r="F3927" t="str">
        <f t="shared" si="3422"/>
        <v>2021RFM0Publikasjonspoeng</v>
      </c>
      <c r="G3927" s="3">
        <f>'Liste detaljert wide'!K147</f>
        <v>0</v>
      </c>
      <c r="H3927" t="str">
        <f>VLOOKUP(E3927,Def!$B$2:$C$15,2,FALSE)</f>
        <v>Forskningsinsentiv</v>
      </c>
      <c r="I3927" s="3">
        <f>IF(A3927='Enheter, modell og år'!$F$2-1,0,G3927-VLOOKUP(A3927-1&amp;B3927&amp;C3927&amp;E3927,$F$2:$G$7561,2,FALSE))</f>
        <v>0</v>
      </c>
      <c r="J3927" s="3">
        <f>IF(A3927='Enheter, modell og år'!$F$2-1,0,VLOOKUP(A3927-1&amp;B3927&amp;C3927&amp;E3927,$F$2:$G$7561,2,FALSE))</f>
        <v>0</v>
      </c>
    </row>
    <row r="3928" spans="1:10" x14ac:dyDescent="0.25">
      <c r="A3928">
        <f t="shared" ref="A3928:C3928" si="3443">A3388</f>
        <v>2021</v>
      </c>
      <c r="B3928" t="str">
        <f t="shared" si="3443"/>
        <v>RFM</v>
      </c>
      <c r="C3928">
        <f t="shared" si="3443"/>
        <v>0</v>
      </c>
      <c r="D3928">
        <f>IFERROR(VLOOKUP(C3928,'Enheter, modell og år'!$A$2:$B$31,2,FALSE),0)</f>
        <v>0</v>
      </c>
      <c r="E3928" t="str">
        <f>'Liste detaljert wide'!$K$1</f>
        <v>Publikasjonspoeng</v>
      </c>
      <c r="F3928" t="str">
        <f t="shared" si="3422"/>
        <v>2021RFM0Publikasjonspoeng</v>
      </c>
      <c r="G3928" s="3">
        <f>'Liste detaljert wide'!K148</f>
        <v>0</v>
      </c>
      <c r="H3928" t="str">
        <f>VLOOKUP(E3928,Def!$B$2:$C$15,2,FALSE)</f>
        <v>Forskningsinsentiv</v>
      </c>
      <c r="I3928" s="3">
        <f>IF(A3928='Enheter, modell og år'!$F$2-1,0,G3928-VLOOKUP(A3928-1&amp;B3928&amp;C3928&amp;E3928,$F$2:$G$7561,2,FALSE))</f>
        <v>0</v>
      </c>
      <c r="J3928" s="3">
        <f>IF(A3928='Enheter, modell og år'!$F$2-1,0,VLOOKUP(A3928-1&amp;B3928&amp;C3928&amp;E3928,$F$2:$G$7561,2,FALSE))</f>
        <v>0</v>
      </c>
    </row>
    <row r="3929" spans="1:10" x14ac:dyDescent="0.25">
      <c r="A3929">
        <f t="shared" ref="A3929:C3929" si="3444">A3389</f>
        <v>2021</v>
      </c>
      <c r="B3929" t="str">
        <f t="shared" si="3444"/>
        <v>RFM</v>
      </c>
      <c r="C3929">
        <f t="shared" si="3444"/>
        <v>0</v>
      </c>
      <c r="D3929">
        <f>IFERROR(VLOOKUP(C3929,'Enheter, modell og år'!$A$2:$B$31,2,FALSE),0)</f>
        <v>0</v>
      </c>
      <c r="E3929" t="str">
        <f>'Liste detaljert wide'!$K$1</f>
        <v>Publikasjonspoeng</v>
      </c>
      <c r="F3929" t="str">
        <f t="shared" si="3422"/>
        <v>2021RFM0Publikasjonspoeng</v>
      </c>
      <c r="G3929" s="3">
        <f>'Liste detaljert wide'!K149</f>
        <v>0</v>
      </c>
      <c r="H3929" t="str">
        <f>VLOOKUP(E3929,Def!$B$2:$C$15,2,FALSE)</f>
        <v>Forskningsinsentiv</v>
      </c>
      <c r="I3929" s="3">
        <f>IF(A3929='Enheter, modell og år'!$F$2-1,0,G3929-VLOOKUP(A3929-1&amp;B3929&amp;C3929&amp;E3929,$F$2:$G$7561,2,FALSE))</f>
        <v>0</v>
      </c>
      <c r="J3929" s="3">
        <f>IF(A3929='Enheter, modell og år'!$F$2-1,0,VLOOKUP(A3929-1&amp;B3929&amp;C3929&amp;E3929,$F$2:$G$7561,2,FALSE))</f>
        <v>0</v>
      </c>
    </row>
    <row r="3930" spans="1:10" x14ac:dyDescent="0.25">
      <c r="A3930">
        <f t="shared" ref="A3930:C3930" si="3445">A3390</f>
        <v>2021</v>
      </c>
      <c r="B3930" t="str">
        <f t="shared" si="3445"/>
        <v>RFM</v>
      </c>
      <c r="C3930">
        <f t="shared" si="3445"/>
        <v>0</v>
      </c>
      <c r="D3930">
        <f>IFERROR(VLOOKUP(C3930,'Enheter, modell og år'!$A$2:$B$31,2,FALSE),0)</f>
        <v>0</v>
      </c>
      <c r="E3930" t="str">
        <f>'Liste detaljert wide'!$K$1</f>
        <v>Publikasjonspoeng</v>
      </c>
      <c r="F3930" t="str">
        <f t="shared" si="3422"/>
        <v>2021RFM0Publikasjonspoeng</v>
      </c>
      <c r="G3930" s="3">
        <f>'Liste detaljert wide'!K150</f>
        <v>0</v>
      </c>
      <c r="H3930" t="str">
        <f>VLOOKUP(E3930,Def!$B$2:$C$15,2,FALSE)</f>
        <v>Forskningsinsentiv</v>
      </c>
      <c r="I3930" s="3">
        <f>IF(A3930='Enheter, modell og år'!$F$2-1,0,G3930-VLOOKUP(A3930-1&amp;B3930&amp;C3930&amp;E3930,$F$2:$G$7561,2,FALSE))</f>
        <v>0</v>
      </c>
      <c r="J3930" s="3">
        <f>IF(A3930='Enheter, modell og år'!$F$2-1,0,VLOOKUP(A3930-1&amp;B3930&amp;C3930&amp;E3930,$F$2:$G$7561,2,FALSE))</f>
        <v>0</v>
      </c>
    </row>
    <row r="3931" spans="1:10" x14ac:dyDescent="0.25">
      <c r="A3931">
        <f t="shared" ref="A3931:C3931" si="3446">A3391</f>
        <v>2021</v>
      </c>
      <c r="B3931" t="str">
        <f t="shared" si="3446"/>
        <v>RFM</v>
      </c>
      <c r="C3931">
        <f t="shared" si="3446"/>
        <v>0</v>
      </c>
      <c r="D3931">
        <f>IFERROR(VLOOKUP(C3931,'Enheter, modell og år'!$A$2:$B$31,2,FALSE),0)</f>
        <v>0</v>
      </c>
      <c r="E3931" t="str">
        <f>'Liste detaljert wide'!$K$1</f>
        <v>Publikasjonspoeng</v>
      </c>
      <c r="F3931" t="str">
        <f t="shared" si="3422"/>
        <v>2021RFM0Publikasjonspoeng</v>
      </c>
      <c r="G3931" s="3">
        <f>'Liste detaljert wide'!K151</f>
        <v>0</v>
      </c>
      <c r="H3931" t="str">
        <f>VLOOKUP(E3931,Def!$B$2:$C$15,2,FALSE)</f>
        <v>Forskningsinsentiv</v>
      </c>
      <c r="I3931" s="3">
        <f>IF(A3931='Enheter, modell og år'!$F$2-1,0,G3931-VLOOKUP(A3931-1&amp;B3931&amp;C3931&amp;E3931,$F$2:$G$7561,2,FALSE))</f>
        <v>0</v>
      </c>
      <c r="J3931" s="3">
        <f>IF(A3931='Enheter, modell og år'!$F$2-1,0,VLOOKUP(A3931-1&amp;B3931&amp;C3931&amp;E3931,$F$2:$G$7561,2,FALSE))</f>
        <v>0</v>
      </c>
    </row>
    <row r="3932" spans="1:10" x14ac:dyDescent="0.25">
      <c r="A3932">
        <f t="shared" ref="A3932:C3932" si="3447">A3392</f>
        <v>2022</v>
      </c>
      <c r="B3932" t="str">
        <f t="shared" si="3447"/>
        <v>RFM</v>
      </c>
      <c r="C3932">
        <f t="shared" si="3447"/>
        <v>0</v>
      </c>
      <c r="D3932">
        <f>IFERROR(VLOOKUP(C3932,'Enheter, modell og år'!$A$2:$B$31,2,FALSE),0)</f>
        <v>0</v>
      </c>
      <c r="E3932" t="str">
        <f>'Liste detaljert wide'!$K$1</f>
        <v>Publikasjonspoeng</v>
      </c>
      <c r="F3932" t="str">
        <f t="shared" si="3422"/>
        <v>2022RFM0Publikasjonspoeng</v>
      </c>
      <c r="G3932" s="3">
        <f>'Liste detaljert wide'!K152</f>
        <v>0</v>
      </c>
      <c r="H3932" t="str">
        <f>VLOOKUP(E3932,Def!$B$2:$C$15,2,FALSE)</f>
        <v>Forskningsinsentiv</v>
      </c>
      <c r="I3932" s="3">
        <f>IF(A3932='Enheter, modell og år'!$F$2-1,0,G3932-VLOOKUP(A3932-1&amp;B3932&amp;C3932&amp;E3932,$F$2:$G$7561,2,FALSE))</f>
        <v>0</v>
      </c>
      <c r="J3932" s="3">
        <f>IF(A3932='Enheter, modell og år'!$F$2-1,0,VLOOKUP(A3932-1&amp;B3932&amp;C3932&amp;E3932,$F$2:$G$7561,2,FALSE))</f>
        <v>0</v>
      </c>
    </row>
    <row r="3933" spans="1:10" x14ac:dyDescent="0.25">
      <c r="A3933">
        <f t="shared" ref="A3933:C3933" si="3448">A3393</f>
        <v>2022</v>
      </c>
      <c r="B3933" t="str">
        <f t="shared" si="3448"/>
        <v>RFM</v>
      </c>
      <c r="C3933">
        <f t="shared" si="3448"/>
        <v>0</v>
      </c>
      <c r="D3933">
        <f>IFERROR(VLOOKUP(C3933,'Enheter, modell og år'!$A$2:$B$31,2,FALSE),0)</f>
        <v>0</v>
      </c>
      <c r="E3933" t="str">
        <f>'Liste detaljert wide'!$K$1</f>
        <v>Publikasjonspoeng</v>
      </c>
      <c r="F3933" t="str">
        <f t="shared" si="3422"/>
        <v>2022RFM0Publikasjonspoeng</v>
      </c>
      <c r="G3933" s="3">
        <f>'Liste detaljert wide'!K153</f>
        <v>0</v>
      </c>
      <c r="H3933" t="str">
        <f>VLOOKUP(E3933,Def!$B$2:$C$15,2,FALSE)</f>
        <v>Forskningsinsentiv</v>
      </c>
      <c r="I3933" s="3">
        <f>IF(A3933='Enheter, modell og år'!$F$2-1,0,G3933-VLOOKUP(A3933-1&amp;B3933&amp;C3933&amp;E3933,$F$2:$G$7561,2,FALSE))</f>
        <v>0</v>
      </c>
      <c r="J3933" s="3">
        <f>IF(A3933='Enheter, modell og år'!$F$2-1,0,VLOOKUP(A3933-1&amp;B3933&amp;C3933&amp;E3933,$F$2:$G$7561,2,FALSE))</f>
        <v>0</v>
      </c>
    </row>
    <row r="3934" spans="1:10" x14ac:dyDescent="0.25">
      <c r="A3934">
        <f t="shared" ref="A3934:C3934" si="3449">A3394</f>
        <v>2022</v>
      </c>
      <c r="B3934" t="str">
        <f t="shared" si="3449"/>
        <v>RFM</v>
      </c>
      <c r="C3934">
        <f t="shared" si="3449"/>
        <v>0</v>
      </c>
      <c r="D3934">
        <f>IFERROR(VLOOKUP(C3934,'Enheter, modell og år'!$A$2:$B$31,2,FALSE),0)</f>
        <v>0</v>
      </c>
      <c r="E3934" t="str">
        <f>'Liste detaljert wide'!$K$1</f>
        <v>Publikasjonspoeng</v>
      </c>
      <c r="F3934" t="str">
        <f t="shared" si="3422"/>
        <v>2022RFM0Publikasjonspoeng</v>
      </c>
      <c r="G3934" s="3">
        <f>'Liste detaljert wide'!K154</f>
        <v>0</v>
      </c>
      <c r="H3934" t="str">
        <f>VLOOKUP(E3934,Def!$B$2:$C$15,2,FALSE)</f>
        <v>Forskningsinsentiv</v>
      </c>
      <c r="I3934" s="3">
        <f>IF(A3934='Enheter, modell og år'!$F$2-1,0,G3934-VLOOKUP(A3934-1&amp;B3934&amp;C3934&amp;E3934,$F$2:$G$7561,2,FALSE))</f>
        <v>0</v>
      </c>
      <c r="J3934" s="3">
        <f>IF(A3934='Enheter, modell og år'!$F$2-1,0,VLOOKUP(A3934-1&amp;B3934&amp;C3934&amp;E3934,$F$2:$G$7561,2,FALSE))</f>
        <v>0</v>
      </c>
    </row>
    <row r="3935" spans="1:10" x14ac:dyDescent="0.25">
      <c r="A3935">
        <f t="shared" ref="A3935:C3935" si="3450">A3395</f>
        <v>2022</v>
      </c>
      <c r="B3935" t="str">
        <f t="shared" si="3450"/>
        <v>RFM</v>
      </c>
      <c r="C3935">
        <f t="shared" si="3450"/>
        <v>0</v>
      </c>
      <c r="D3935">
        <f>IFERROR(VLOOKUP(C3935,'Enheter, modell og år'!$A$2:$B$31,2,FALSE),0)</f>
        <v>0</v>
      </c>
      <c r="E3935" t="str">
        <f>'Liste detaljert wide'!$K$1</f>
        <v>Publikasjonspoeng</v>
      </c>
      <c r="F3935" t="str">
        <f t="shared" si="3422"/>
        <v>2022RFM0Publikasjonspoeng</v>
      </c>
      <c r="G3935" s="3">
        <f>'Liste detaljert wide'!K155</f>
        <v>0</v>
      </c>
      <c r="H3935" t="str">
        <f>VLOOKUP(E3935,Def!$B$2:$C$15,2,FALSE)</f>
        <v>Forskningsinsentiv</v>
      </c>
      <c r="I3935" s="3">
        <f>IF(A3935='Enheter, modell og år'!$F$2-1,0,G3935-VLOOKUP(A3935-1&amp;B3935&amp;C3935&amp;E3935,$F$2:$G$7561,2,FALSE))</f>
        <v>0</v>
      </c>
      <c r="J3935" s="3">
        <f>IF(A3935='Enheter, modell og år'!$F$2-1,0,VLOOKUP(A3935-1&amp;B3935&amp;C3935&amp;E3935,$F$2:$G$7561,2,FALSE))</f>
        <v>0</v>
      </c>
    </row>
    <row r="3936" spans="1:10" x14ac:dyDescent="0.25">
      <c r="A3936">
        <f t="shared" ref="A3936:C3936" si="3451">A3396</f>
        <v>2022</v>
      </c>
      <c r="B3936" t="str">
        <f t="shared" si="3451"/>
        <v>RFM</v>
      </c>
      <c r="C3936">
        <f t="shared" si="3451"/>
        <v>0</v>
      </c>
      <c r="D3936">
        <f>IFERROR(VLOOKUP(C3936,'Enheter, modell og år'!$A$2:$B$31,2,FALSE),0)</f>
        <v>0</v>
      </c>
      <c r="E3936" t="str">
        <f>'Liste detaljert wide'!$K$1</f>
        <v>Publikasjonspoeng</v>
      </c>
      <c r="F3936" t="str">
        <f t="shared" si="3422"/>
        <v>2022RFM0Publikasjonspoeng</v>
      </c>
      <c r="G3936" s="3">
        <f>'Liste detaljert wide'!K156</f>
        <v>0</v>
      </c>
      <c r="H3936" t="str">
        <f>VLOOKUP(E3936,Def!$B$2:$C$15,2,FALSE)</f>
        <v>Forskningsinsentiv</v>
      </c>
      <c r="I3936" s="3">
        <f>IF(A3936='Enheter, modell og år'!$F$2-1,0,G3936-VLOOKUP(A3936-1&amp;B3936&amp;C3936&amp;E3936,$F$2:$G$7561,2,FALSE))</f>
        <v>0</v>
      </c>
      <c r="J3936" s="3">
        <f>IF(A3936='Enheter, modell og år'!$F$2-1,0,VLOOKUP(A3936-1&amp;B3936&amp;C3936&amp;E3936,$F$2:$G$7561,2,FALSE))</f>
        <v>0</v>
      </c>
    </row>
    <row r="3937" spans="1:10" x14ac:dyDescent="0.25">
      <c r="A3937">
        <f t="shared" ref="A3937:C3937" si="3452">A3397</f>
        <v>2022</v>
      </c>
      <c r="B3937" t="str">
        <f t="shared" si="3452"/>
        <v>RFM</v>
      </c>
      <c r="C3937">
        <f t="shared" si="3452"/>
        <v>0</v>
      </c>
      <c r="D3937">
        <f>IFERROR(VLOOKUP(C3937,'Enheter, modell og år'!$A$2:$B$31,2,FALSE),0)</f>
        <v>0</v>
      </c>
      <c r="E3937" t="str">
        <f>'Liste detaljert wide'!$K$1</f>
        <v>Publikasjonspoeng</v>
      </c>
      <c r="F3937" t="str">
        <f t="shared" si="3422"/>
        <v>2022RFM0Publikasjonspoeng</v>
      </c>
      <c r="G3937" s="3">
        <f>'Liste detaljert wide'!K157</f>
        <v>0</v>
      </c>
      <c r="H3937" t="str">
        <f>VLOOKUP(E3937,Def!$B$2:$C$15,2,FALSE)</f>
        <v>Forskningsinsentiv</v>
      </c>
      <c r="I3937" s="3">
        <f>IF(A3937='Enheter, modell og år'!$F$2-1,0,G3937-VLOOKUP(A3937-1&amp;B3937&amp;C3937&amp;E3937,$F$2:$G$7561,2,FALSE))</f>
        <v>0</v>
      </c>
      <c r="J3937" s="3">
        <f>IF(A3937='Enheter, modell og år'!$F$2-1,0,VLOOKUP(A3937-1&amp;B3937&amp;C3937&amp;E3937,$F$2:$G$7561,2,FALSE))</f>
        <v>0</v>
      </c>
    </row>
    <row r="3938" spans="1:10" x14ac:dyDescent="0.25">
      <c r="A3938">
        <f t="shared" ref="A3938:C3938" si="3453">A3398</f>
        <v>2022</v>
      </c>
      <c r="B3938" t="str">
        <f t="shared" si="3453"/>
        <v>RFM</v>
      </c>
      <c r="C3938">
        <f t="shared" si="3453"/>
        <v>0</v>
      </c>
      <c r="D3938">
        <f>IFERROR(VLOOKUP(C3938,'Enheter, modell og år'!$A$2:$B$31,2,FALSE),0)</f>
        <v>0</v>
      </c>
      <c r="E3938" t="str">
        <f>'Liste detaljert wide'!$K$1</f>
        <v>Publikasjonspoeng</v>
      </c>
      <c r="F3938" t="str">
        <f t="shared" si="3422"/>
        <v>2022RFM0Publikasjonspoeng</v>
      </c>
      <c r="G3938" s="3">
        <f>'Liste detaljert wide'!K158</f>
        <v>0</v>
      </c>
      <c r="H3938" t="str">
        <f>VLOOKUP(E3938,Def!$B$2:$C$15,2,FALSE)</f>
        <v>Forskningsinsentiv</v>
      </c>
      <c r="I3938" s="3">
        <f>IF(A3938='Enheter, modell og år'!$F$2-1,0,G3938-VLOOKUP(A3938-1&amp;B3938&amp;C3938&amp;E3938,$F$2:$G$7561,2,FALSE))</f>
        <v>0</v>
      </c>
      <c r="J3938" s="3">
        <f>IF(A3938='Enheter, modell og år'!$F$2-1,0,VLOOKUP(A3938-1&amp;B3938&amp;C3938&amp;E3938,$F$2:$G$7561,2,FALSE))</f>
        <v>0</v>
      </c>
    </row>
    <row r="3939" spans="1:10" x14ac:dyDescent="0.25">
      <c r="A3939">
        <f t="shared" ref="A3939:C3939" si="3454">A3399</f>
        <v>2022</v>
      </c>
      <c r="B3939" t="str">
        <f t="shared" si="3454"/>
        <v>RFM</v>
      </c>
      <c r="C3939">
        <f t="shared" si="3454"/>
        <v>0</v>
      </c>
      <c r="D3939">
        <f>IFERROR(VLOOKUP(C3939,'Enheter, modell og år'!$A$2:$B$31,2,FALSE),0)</f>
        <v>0</v>
      </c>
      <c r="E3939" t="str">
        <f>'Liste detaljert wide'!$K$1</f>
        <v>Publikasjonspoeng</v>
      </c>
      <c r="F3939" t="str">
        <f t="shared" si="3422"/>
        <v>2022RFM0Publikasjonspoeng</v>
      </c>
      <c r="G3939" s="3">
        <f>'Liste detaljert wide'!K159</f>
        <v>0</v>
      </c>
      <c r="H3939" t="str">
        <f>VLOOKUP(E3939,Def!$B$2:$C$15,2,FALSE)</f>
        <v>Forskningsinsentiv</v>
      </c>
      <c r="I3939" s="3">
        <f>IF(A3939='Enheter, modell og år'!$F$2-1,0,G3939-VLOOKUP(A3939-1&amp;B3939&amp;C3939&amp;E3939,$F$2:$G$7561,2,FALSE))</f>
        <v>0</v>
      </c>
      <c r="J3939" s="3">
        <f>IF(A3939='Enheter, modell og år'!$F$2-1,0,VLOOKUP(A3939-1&amp;B3939&amp;C3939&amp;E3939,$F$2:$G$7561,2,FALSE))</f>
        <v>0</v>
      </c>
    </row>
    <row r="3940" spans="1:10" x14ac:dyDescent="0.25">
      <c r="A3940">
        <f t="shared" ref="A3940:C3940" si="3455">A3400</f>
        <v>2022</v>
      </c>
      <c r="B3940" t="str">
        <f t="shared" si="3455"/>
        <v>RFM</v>
      </c>
      <c r="C3940">
        <f t="shared" si="3455"/>
        <v>0</v>
      </c>
      <c r="D3940">
        <f>IFERROR(VLOOKUP(C3940,'Enheter, modell og år'!$A$2:$B$31,2,FALSE),0)</f>
        <v>0</v>
      </c>
      <c r="E3940" t="str">
        <f>'Liste detaljert wide'!$K$1</f>
        <v>Publikasjonspoeng</v>
      </c>
      <c r="F3940" t="str">
        <f t="shared" si="3422"/>
        <v>2022RFM0Publikasjonspoeng</v>
      </c>
      <c r="G3940" s="3">
        <f>'Liste detaljert wide'!K160</f>
        <v>0</v>
      </c>
      <c r="H3940" t="str">
        <f>VLOOKUP(E3940,Def!$B$2:$C$15,2,FALSE)</f>
        <v>Forskningsinsentiv</v>
      </c>
      <c r="I3940" s="3">
        <f>IF(A3940='Enheter, modell og år'!$F$2-1,0,G3940-VLOOKUP(A3940-1&amp;B3940&amp;C3940&amp;E3940,$F$2:$G$7561,2,FALSE))</f>
        <v>0</v>
      </c>
      <c r="J3940" s="3">
        <f>IF(A3940='Enheter, modell og år'!$F$2-1,0,VLOOKUP(A3940-1&amp;B3940&amp;C3940&amp;E3940,$F$2:$G$7561,2,FALSE))</f>
        <v>0</v>
      </c>
    </row>
    <row r="3941" spans="1:10" x14ac:dyDescent="0.25">
      <c r="A3941">
        <f t="shared" ref="A3941:C3941" si="3456">A3401</f>
        <v>2022</v>
      </c>
      <c r="B3941" t="str">
        <f t="shared" si="3456"/>
        <v>RFM</v>
      </c>
      <c r="C3941">
        <f t="shared" si="3456"/>
        <v>0</v>
      </c>
      <c r="D3941">
        <f>IFERROR(VLOOKUP(C3941,'Enheter, modell og år'!$A$2:$B$31,2,FALSE),0)</f>
        <v>0</v>
      </c>
      <c r="E3941" t="str">
        <f>'Liste detaljert wide'!$K$1</f>
        <v>Publikasjonspoeng</v>
      </c>
      <c r="F3941" t="str">
        <f t="shared" si="3422"/>
        <v>2022RFM0Publikasjonspoeng</v>
      </c>
      <c r="G3941" s="3">
        <f>'Liste detaljert wide'!K161</f>
        <v>0</v>
      </c>
      <c r="H3941" t="str">
        <f>VLOOKUP(E3941,Def!$B$2:$C$15,2,FALSE)</f>
        <v>Forskningsinsentiv</v>
      </c>
      <c r="I3941" s="3">
        <f>IF(A3941='Enheter, modell og år'!$F$2-1,0,G3941-VLOOKUP(A3941-1&amp;B3941&amp;C3941&amp;E3941,$F$2:$G$7561,2,FALSE))</f>
        <v>0</v>
      </c>
      <c r="J3941" s="3">
        <f>IF(A3941='Enheter, modell og år'!$F$2-1,0,VLOOKUP(A3941-1&amp;B3941&amp;C3941&amp;E3941,$F$2:$G$7561,2,FALSE))</f>
        <v>0</v>
      </c>
    </row>
    <row r="3942" spans="1:10" x14ac:dyDescent="0.25">
      <c r="A3942">
        <f t="shared" ref="A3942:C3942" si="3457">A3402</f>
        <v>2022</v>
      </c>
      <c r="B3942" t="str">
        <f t="shared" si="3457"/>
        <v>RFM</v>
      </c>
      <c r="C3942">
        <f t="shared" si="3457"/>
        <v>0</v>
      </c>
      <c r="D3942">
        <f>IFERROR(VLOOKUP(C3942,'Enheter, modell og år'!$A$2:$B$31,2,FALSE),0)</f>
        <v>0</v>
      </c>
      <c r="E3942" t="str">
        <f>'Liste detaljert wide'!$K$1</f>
        <v>Publikasjonspoeng</v>
      </c>
      <c r="F3942" t="str">
        <f t="shared" si="3422"/>
        <v>2022RFM0Publikasjonspoeng</v>
      </c>
      <c r="G3942" s="3">
        <f>'Liste detaljert wide'!K162</f>
        <v>0</v>
      </c>
      <c r="H3942" t="str">
        <f>VLOOKUP(E3942,Def!$B$2:$C$15,2,FALSE)</f>
        <v>Forskningsinsentiv</v>
      </c>
      <c r="I3942" s="3">
        <f>IF(A3942='Enheter, modell og år'!$F$2-1,0,G3942-VLOOKUP(A3942-1&amp;B3942&amp;C3942&amp;E3942,$F$2:$G$7561,2,FALSE))</f>
        <v>0</v>
      </c>
      <c r="J3942" s="3">
        <f>IF(A3942='Enheter, modell og år'!$F$2-1,0,VLOOKUP(A3942-1&amp;B3942&amp;C3942&amp;E3942,$F$2:$G$7561,2,FALSE))</f>
        <v>0</v>
      </c>
    </row>
    <row r="3943" spans="1:10" x14ac:dyDescent="0.25">
      <c r="A3943">
        <f t="shared" ref="A3943:C3943" si="3458">A3403</f>
        <v>2022</v>
      </c>
      <c r="B3943" t="str">
        <f t="shared" si="3458"/>
        <v>RFM</v>
      </c>
      <c r="C3943">
        <f t="shared" si="3458"/>
        <v>0</v>
      </c>
      <c r="D3943">
        <f>IFERROR(VLOOKUP(C3943,'Enheter, modell og år'!$A$2:$B$31,2,FALSE),0)</f>
        <v>0</v>
      </c>
      <c r="E3943" t="str">
        <f>'Liste detaljert wide'!$K$1</f>
        <v>Publikasjonspoeng</v>
      </c>
      <c r="F3943" t="str">
        <f t="shared" si="3422"/>
        <v>2022RFM0Publikasjonspoeng</v>
      </c>
      <c r="G3943" s="3">
        <f>'Liste detaljert wide'!K163</f>
        <v>0</v>
      </c>
      <c r="H3943" t="str">
        <f>VLOOKUP(E3943,Def!$B$2:$C$15,2,FALSE)</f>
        <v>Forskningsinsentiv</v>
      </c>
      <c r="I3943" s="3">
        <f>IF(A3943='Enheter, modell og år'!$F$2-1,0,G3943-VLOOKUP(A3943-1&amp;B3943&amp;C3943&amp;E3943,$F$2:$G$7561,2,FALSE))</f>
        <v>0</v>
      </c>
      <c r="J3943" s="3">
        <f>IF(A3943='Enheter, modell og år'!$F$2-1,0,VLOOKUP(A3943-1&amp;B3943&amp;C3943&amp;E3943,$F$2:$G$7561,2,FALSE))</f>
        <v>0</v>
      </c>
    </row>
    <row r="3944" spans="1:10" x14ac:dyDescent="0.25">
      <c r="A3944">
        <f t="shared" ref="A3944:C3944" si="3459">A3404</f>
        <v>2022</v>
      </c>
      <c r="B3944" t="str">
        <f t="shared" si="3459"/>
        <v>RFM</v>
      </c>
      <c r="C3944">
        <f t="shared" si="3459"/>
        <v>0</v>
      </c>
      <c r="D3944">
        <f>IFERROR(VLOOKUP(C3944,'Enheter, modell og år'!$A$2:$B$31,2,FALSE),0)</f>
        <v>0</v>
      </c>
      <c r="E3944" t="str">
        <f>'Liste detaljert wide'!$K$1</f>
        <v>Publikasjonspoeng</v>
      </c>
      <c r="F3944" t="str">
        <f t="shared" si="3422"/>
        <v>2022RFM0Publikasjonspoeng</v>
      </c>
      <c r="G3944" s="3">
        <f>'Liste detaljert wide'!K164</f>
        <v>0</v>
      </c>
      <c r="H3944" t="str">
        <f>VLOOKUP(E3944,Def!$B$2:$C$15,2,FALSE)</f>
        <v>Forskningsinsentiv</v>
      </c>
      <c r="I3944" s="3">
        <f>IF(A3944='Enheter, modell og år'!$F$2-1,0,G3944-VLOOKUP(A3944-1&amp;B3944&amp;C3944&amp;E3944,$F$2:$G$7561,2,FALSE))</f>
        <v>0</v>
      </c>
      <c r="J3944" s="3">
        <f>IF(A3944='Enheter, modell og år'!$F$2-1,0,VLOOKUP(A3944-1&amp;B3944&amp;C3944&amp;E3944,$F$2:$G$7561,2,FALSE))</f>
        <v>0</v>
      </c>
    </row>
    <row r="3945" spans="1:10" x14ac:dyDescent="0.25">
      <c r="A3945">
        <f t="shared" ref="A3945:C3945" si="3460">A3405</f>
        <v>2022</v>
      </c>
      <c r="B3945" t="str">
        <f t="shared" si="3460"/>
        <v>RFM</v>
      </c>
      <c r="C3945">
        <f t="shared" si="3460"/>
        <v>0</v>
      </c>
      <c r="D3945">
        <f>IFERROR(VLOOKUP(C3945,'Enheter, modell og år'!$A$2:$B$31,2,FALSE),0)</f>
        <v>0</v>
      </c>
      <c r="E3945" t="str">
        <f>'Liste detaljert wide'!$K$1</f>
        <v>Publikasjonspoeng</v>
      </c>
      <c r="F3945" t="str">
        <f t="shared" si="3422"/>
        <v>2022RFM0Publikasjonspoeng</v>
      </c>
      <c r="G3945" s="3">
        <f>'Liste detaljert wide'!K165</f>
        <v>0</v>
      </c>
      <c r="H3945" t="str">
        <f>VLOOKUP(E3945,Def!$B$2:$C$15,2,FALSE)</f>
        <v>Forskningsinsentiv</v>
      </c>
      <c r="I3945" s="3">
        <f>IF(A3945='Enheter, modell og år'!$F$2-1,0,G3945-VLOOKUP(A3945-1&amp;B3945&amp;C3945&amp;E3945,$F$2:$G$7561,2,FALSE))</f>
        <v>0</v>
      </c>
      <c r="J3945" s="3">
        <f>IF(A3945='Enheter, modell og år'!$F$2-1,0,VLOOKUP(A3945-1&amp;B3945&amp;C3945&amp;E3945,$F$2:$G$7561,2,FALSE))</f>
        <v>0</v>
      </c>
    </row>
    <row r="3946" spans="1:10" x14ac:dyDescent="0.25">
      <c r="A3946">
        <f t="shared" ref="A3946:C3946" si="3461">A3406</f>
        <v>2022</v>
      </c>
      <c r="B3946" t="str">
        <f t="shared" si="3461"/>
        <v>RFM</v>
      </c>
      <c r="C3946">
        <f t="shared" si="3461"/>
        <v>0</v>
      </c>
      <c r="D3946">
        <f>IFERROR(VLOOKUP(C3946,'Enheter, modell og år'!$A$2:$B$31,2,FALSE),0)</f>
        <v>0</v>
      </c>
      <c r="E3946" t="str">
        <f>'Liste detaljert wide'!$K$1</f>
        <v>Publikasjonspoeng</v>
      </c>
      <c r="F3946" t="str">
        <f t="shared" si="3422"/>
        <v>2022RFM0Publikasjonspoeng</v>
      </c>
      <c r="G3946" s="3">
        <f>'Liste detaljert wide'!K166</f>
        <v>0</v>
      </c>
      <c r="H3946" t="str">
        <f>VLOOKUP(E3946,Def!$B$2:$C$15,2,FALSE)</f>
        <v>Forskningsinsentiv</v>
      </c>
      <c r="I3946" s="3">
        <f>IF(A3946='Enheter, modell og år'!$F$2-1,0,G3946-VLOOKUP(A3946-1&amp;B3946&amp;C3946&amp;E3946,$F$2:$G$7561,2,FALSE))</f>
        <v>0</v>
      </c>
      <c r="J3946" s="3">
        <f>IF(A3946='Enheter, modell og år'!$F$2-1,0,VLOOKUP(A3946-1&amp;B3946&amp;C3946&amp;E3946,$F$2:$G$7561,2,FALSE))</f>
        <v>0</v>
      </c>
    </row>
    <row r="3947" spans="1:10" x14ac:dyDescent="0.25">
      <c r="A3947">
        <f t="shared" ref="A3947:C3947" si="3462">A3407</f>
        <v>2022</v>
      </c>
      <c r="B3947" t="str">
        <f t="shared" si="3462"/>
        <v>RFM</v>
      </c>
      <c r="C3947">
        <f t="shared" si="3462"/>
        <v>0</v>
      </c>
      <c r="D3947">
        <f>IFERROR(VLOOKUP(C3947,'Enheter, modell og år'!$A$2:$B$31,2,FALSE),0)</f>
        <v>0</v>
      </c>
      <c r="E3947" t="str">
        <f>'Liste detaljert wide'!$K$1</f>
        <v>Publikasjonspoeng</v>
      </c>
      <c r="F3947" t="str">
        <f t="shared" si="3422"/>
        <v>2022RFM0Publikasjonspoeng</v>
      </c>
      <c r="G3947" s="3">
        <f>'Liste detaljert wide'!K167</f>
        <v>0</v>
      </c>
      <c r="H3947" t="str">
        <f>VLOOKUP(E3947,Def!$B$2:$C$15,2,FALSE)</f>
        <v>Forskningsinsentiv</v>
      </c>
      <c r="I3947" s="3">
        <f>IF(A3947='Enheter, modell og år'!$F$2-1,0,G3947-VLOOKUP(A3947-1&amp;B3947&amp;C3947&amp;E3947,$F$2:$G$7561,2,FALSE))</f>
        <v>0</v>
      </c>
      <c r="J3947" s="3">
        <f>IF(A3947='Enheter, modell og år'!$F$2-1,0,VLOOKUP(A3947-1&amp;B3947&amp;C3947&amp;E3947,$F$2:$G$7561,2,FALSE))</f>
        <v>0</v>
      </c>
    </row>
    <row r="3948" spans="1:10" x14ac:dyDescent="0.25">
      <c r="A3948">
        <f t="shared" ref="A3948:C3948" si="3463">A3408</f>
        <v>2022</v>
      </c>
      <c r="B3948" t="str">
        <f t="shared" si="3463"/>
        <v>RFM</v>
      </c>
      <c r="C3948">
        <f t="shared" si="3463"/>
        <v>0</v>
      </c>
      <c r="D3948">
        <f>IFERROR(VLOOKUP(C3948,'Enheter, modell og år'!$A$2:$B$31,2,FALSE),0)</f>
        <v>0</v>
      </c>
      <c r="E3948" t="str">
        <f>'Liste detaljert wide'!$K$1</f>
        <v>Publikasjonspoeng</v>
      </c>
      <c r="F3948" t="str">
        <f t="shared" si="3422"/>
        <v>2022RFM0Publikasjonspoeng</v>
      </c>
      <c r="G3948" s="3">
        <f>'Liste detaljert wide'!K168</f>
        <v>0</v>
      </c>
      <c r="H3948" t="str">
        <f>VLOOKUP(E3948,Def!$B$2:$C$15,2,FALSE)</f>
        <v>Forskningsinsentiv</v>
      </c>
      <c r="I3948" s="3">
        <f>IF(A3948='Enheter, modell og år'!$F$2-1,0,G3948-VLOOKUP(A3948-1&amp;B3948&amp;C3948&amp;E3948,$F$2:$G$7561,2,FALSE))</f>
        <v>0</v>
      </c>
      <c r="J3948" s="3">
        <f>IF(A3948='Enheter, modell og år'!$F$2-1,0,VLOOKUP(A3948-1&amp;B3948&amp;C3948&amp;E3948,$F$2:$G$7561,2,FALSE))</f>
        <v>0</v>
      </c>
    </row>
    <row r="3949" spans="1:10" x14ac:dyDescent="0.25">
      <c r="A3949">
        <f t="shared" ref="A3949:C3949" si="3464">A3409</f>
        <v>2022</v>
      </c>
      <c r="B3949" t="str">
        <f t="shared" si="3464"/>
        <v>RFM</v>
      </c>
      <c r="C3949">
        <f t="shared" si="3464"/>
        <v>0</v>
      </c>
      <c r="D3949">
        <f>IFERROR(VLOOKUP(C3949,'Enheter, modell og år'!$A$2:$B$31,2,FALSE),0)</f>
        <v>0</v>
      </c>
      <c r="E3949" t="str">
        <f>'Liste detaljert wide'!$K$1</f>
        <v>Publikasjonspoeng</v>
      </c>
      <c r="F3949" t="str">
        <f t="shared" si="3422"/>
        <v>2022RFM0Publikasjonspoeng</v>
      </c>
      <c r="G3949" s="3">
        <f>'Liste detaljert wide'!K169</f>
        <v>0</v>
      </c>
      <c r="H3949" t="str">
        <f>VLOOKUP(E3949,Def!$B$2:$C$15,2,FALSE)</f>
        <v>Forskningsinsentiv</v>
      </c>
      <c r="I3949" s="3">
        <f>IF(A3949='Enheter, modell og år'!$F$2-1,0,G3949-VLOOKUP(A3949-1&amp;B3949&amp;C3949&amp;E3949,$F$2:$G$7561,2,FALSE))</f>
        <v>0</v>
      </c>
      <c r="J3949" s="3">
        <f>IF(A3949='Enheter, modell og år'!$F$2-1,0,VLOOKUP(A3949-1&amp;B3949&amp;C3949&amp;E3949,$F$2:$G$7561,2,FALSE))</f>
        <v>0</v>
      </c>
    </row>
    <row r="3950" spans="1:10" x14ac:dyDescent="0.25">
      <c r="A3950">
        <f t="shared" ref="A3950:C3950" si="3465">A3410</f>
        <v>2022</v>
      </c>
      <c r="B3950" t="str">
        <f t="shared" si="3465"/>
        <v>RFM</v>
      </c>
      <c r="C3950">
        <f t="shared" si="3465"/>
        <v>0</v>
      </c>
      <c r="D3950">
        <f>IFERROR(VLOOKUP(C3950,'Enheter, modell og år'!$A$2:$B$31,2,FALSE),0)</f>
        <v>0</v>
      </c>
      <c r="E3950" t="str">
        <f>'Liste detaljert wide'!$K$1</f>
        <v>Publikasjonspoeng</v>
      </c>
      <c r="F3950" t="str">
        <f t="shared" si="3422"/>
        <v>2022RFM0Publikasjonspoeng</v>
      </c>
      <c r="G3950" s="3">
        <f>'Liste detaljert wide'!K170</f>
        <v>0</v>
      </c>
      <c r="H3950" t="str">
        <f>VLOOKUP(E3950,Def!$B$2:$C$15,2,FALSE)</f>
        <v>Forskningsinsentiv</v>
      </c>
      <c r="I3950" s="3">
        <f>IF(A3950='Enheter, modell og år'!$F$2-1,0,G3950-VLOOKUP(A3950-1&amp;B3950&amp;C3950&amp;E3950,$F$2:$G$7561,2,FALSE))</f>
        <v>0</v>
      </c>
      <c r="J3950" s="3">
        <f>IF(A3950='Enheter, modell og år'!$F$2-1,0,VLOOKUP(A3950-1&amp;B3950&amp;C3950&amp;E3950,$F$2:$G$7561,2,FALSE))</f>
        <v>0</v>
      </c>
    </row>
    <row r="3951" spans="1:10" x14ac:dyDescent="0.25">
      <c r="A3951">
        <f t="shared" ref="A3951:C3951" si="3466">A3411</f>
        <v>2022</v>
      </c>
      <c r="B3951" t="str">
        <f t="shared" si="3466"/>
        <v>RFM</v>
      </c>
      <c r="C3951">
        <f t="shared" si="3466"/>
        <v>0</v>
      </c>
      <c r="D3951">
        <f>IFERROR(VLOOKUP(C3951,'Enheter, modell og år'!$A$2:$B$31,2,FALSE),0)</f>
        <v>0</v>
      </c>
      <c r="E3951" t="str">
        <f>'Liste detaljert wide'!$K$1</f>
        <v>Publikasjonspoeng</v>
      </c>
      <c r="F3951" t="str">
        <f t="shared" si="3422"/>
        <v>2022RFM0Publikasjonspoeng</v>
      </c>
      <c r="G3951" s="3">
        <f>'Liste detaljert wide'!K171</f>
        <v>0</v>
      </c>
      <c r="H3951" t="str">
        <f>VLOOKUP(E3951,Def!$B$2:$C$15,2,FALSE)</f>
        <v>Forskningsinsentiv</v>
      </c>
      <c r="I3951" s="3">
        <f>IF(A3951='Enheter, modell og år'!$F$2-1,0,G3951-VLOOKUP(A3951-1&amp;B3951&amp;C3951&amp;E3951,$F$2:$G$7561,2,FALSE))</f>
        <v>0</v>
      </c>
      <c r="J3951" s="3">
        <f>IF(A3951='Enheter, modell og år'!$F$2-1,0,VLOOKUP(A3951-1&amp;B3951&amp;C3951&amp;E3951,$F$2:$G$7561,2,FALSE))</f>
        <v>0</v>
      </c>
    </row>
    <row r="3952" spans="1:10" x14ac:dyDescent="0.25">
      <c r="A3952">
        <f t="shared" ref="A3952:C3952" si="3467">A3412</f>
        <v>2022</v>
      </c>
      <c r="B3952" t="str">
        <f t="shared" si="3467"/>
        <v>RFM</v>
      </c>
      <c r="C3952">
        <f t="shared" si="3467"/>
        <v>0</v>
      </c>
      <c r="D3952">
        <f>IFERROR(VLOOKUP(C3952,'Enheter, modell og år'!$A$2:$B$31,2,FALSE),0)</f>
        <v>0</v>
      </c>
      <c r="E3952" t="str">
        <f>'Liste detaljert wide'!$K$1</f>
        <v>Publikasjonspoeng</v>
      </c>
      <c r="F3952" t="str">
        <f t="shared" si="3422"/>
        <v>2022RFM0Publikasjonspoeng</v>
      </c>
      <c r="G3952" s="3">
        <f>'Liste detaljert wide'!K172</f>
        <v>0</v>
      </c>
      <c r="H3952" t="str">
        <f>VLOOKUP(E3952,Def!$B$2:$C$15,2,FALSE)</f>
        <v>Forskningsinsentiv</v>
      </c>
      <c r="I3952" s="3">
        <f>IF(A3952='Enheter, modell og år'!$F$2-1,0,G3952-VLOOKUP(A3952-1&amp;B3952&amp;C3952&amp;E3952,$F$2:$G$7561,2,FALSE))</f>
        <v>0</v>
      </c>
      <c r="J3952" s="3">
        <f>IF(A3952='Enheter, modell og år'!$F$2-1,0,VLOOKUP(A3952-1&amp;B3952&amp;C3952&amp;E3952,$F$2:$G$7561,2,FALSE))</f>
        <v>0</v>
      </c>
    </row>
    <row r="3953" spans="1:10" x14ac:dyDescent="0.25">
      <c r="A3953">
        <f t="shared" ref="A3953:C3953" si="3468">A3413</f>
        <v>2022</v>
      </c>
      <c r="B3953" t="str">
        <f t="shared" si="3468"/>
        <v>RFM</v>
      </c>
      <c r="C3953">
        <f t="shared" si="3468"/>
        <v>0</v>
      </c>
      <c r="D3953">
        <f>IFERROR(VLOOKUP(C3953,'Enheter, modell og år'!$A$2:$B$31,2,FALSE),0)</f>
        <v>0</v>
      </c>
      <c r="E3953" t="str">
        <f>'Liste detaljert wide'!$K$1</f>
        <v>Publikasjonspoeng</v>
      </c>
      <c r="F3953" t="str">
        <f t="shared" si="3422"/>
        <v>2022RFM0Publikasjonspoeng</v>
      </c>
      <c r="G3953" s="3">
        <f>'Liste detaljert wide'!K173</f>
        <v>0</v>
      </c>
      <c r="H3953" t="str">
        <f>VLOOKUP(E3953,Def!$B$2:$C$15,2,FALSE)</f>
        <v>Forskningsinsentiv</v>
      </c>
      <c r="I3953" s="3">
        <f>IF(A3953='Enheter, modell og år'!$F$2-1,0,G3953-VLOOKUP(A3953-1&amp;B3953&amp;C3953&amp;E3953,$F$2:$G$7561,2,FALSE))</f>
        <v>0</v>
      </c>
      <c r="J3953" s="3">
        <f>IF(A3953='Enheter, modell og år'!$F$2-1,0,VLOOKUP(A3953-1&amp;B3953&amp;C3953&amp;E3953,$F$2:$G$7561,2,FALSE))</f>
        <v>0</v>
      </c>
    </row>
    <row r="3954" spans="1:10" x14ac:dyDescent="0.25">
      <c r="A3954">
        <f t="shared" ref="A3954:C3954" si="3469">A3414</f>
        <v>2022</v>
      </c>
      <c r="B3954" t="str">
        <f t="shared" si="3469"/>
        <v>RFM</v>
      </c>
      <c r="C3954">
        <f t="shared" si="3469"/>
        <v>0</v>
      </c>
      <c r="D3954">
        <f>IFERROR(VLOOKUP(C3954,'Enheter, modell og år'!$A$2:$B$31,2,FALSE),0)</f>
        <v>0</v>
      </c>
      <c r="E3954" t="str">
        <f>'Liste detaljert wide'!$K$1</f>
        <v>Publikasjonspoeng</v>
      </c>
      <c r="F3954" t="str">
        <f t="shared" si="3422"/>
        <v>2022RFM0Publikasjonspoeng</v>
      </c>
      <c r="G3954" s="3">
        <f>'Liste detaljert wide'!K174</f>
        <v>0</v>
      </c>
      <c r="H3954" t="str">
        <f>VLOOKUP(E3954,Def!$B$2:$C$15,2,FALSE)</f>
        <v>Forskningsinsentiv</v>
      </c>
      <c r="I3954" s="3">
        <f>IF(A3954='Enheter, modell og år'!$F$2-1,0,G3954-VLOOKUP(A3954-1&amp;B3954&amp;C3954&amp;E3954,$F$2:$G$7561,2,FALSE))</f>
        <v>0</v>
      </c>
      <c r="J3954" s="3">
        <f>IF(A3954='Enheter, modell og år'!$F$2-1,0,VLOOKUP(A3954-1&amp;B3954&amp;C3954&amp;E3954,$F$2:$G$7561,2,FALSE))</f>
        <v>0</v>
      </c>
    </row>
    <row r="3955" spans="1:10" x14ac:dyDescent="0.25">
      <c r="A3955">
        <f t="shared" ref="A3955:C3955" si="3470">A3415</f>
        <v>2022</v>
      </c>
      <c r="B3955" t="str">
        <f t="shared" si="3470"/>
        <v>RFM</v>
      </c>
      <c r="C3955">
        <f t="shared" si="3470"/>
        <v>0</v>
      </c>
      <c r="D3955">
        <f>IFERROR(VLOOKUP(C3955,'Enheter, modell og år'!$A$2:$B$31,2,FALSE),0)</f>
        <v>0</v>
      </c>
      <c r="E3955" t="str">
        <f>'Liste detaljert wide'!$K$1</f>
        <v>Publikasjonspoeng</v>
      </c>
      <c r="F3955" t="str">
        <f t="shared" si="3422"/>
        <v>2022RFM0Publikasjonspoeng</v>
      </c>
      <c r="G3955" s="3">
        <f>'Liste detaljert wide'!K175</f>
        <v>0</v>
      </c>
      <c r="H3955" t="str">
        <f>VLOOKUP(E3955,Def!$B$2:$C$15,2,FALSE)</f>
        <v>Forskningsinsentiv</v>
      </c>
      <c r="I3955" s="3">
        <f>IF(A3955='Enheter, modell og år'!$F$2-1,0,G3955-VLOOKUP(A3955-1&amp;B3955&amp;C3955&amp;E3955,$F$2:$G$7561,2,FALSE))</f>
        <v>0</v>
      </c>
      <c r="J3955" s="3">
        <f>IF(A3955='Enheter, modell og år'!$F$2-1,0,VLOOKUP(A3955-1&amp;B3955&amp;C3955&amp;E3955,$F$2:$G$7561,2,FALSE))</f>
        <v>0</v>
      </c>
    </row>
    <row r="3956" spans="1:10" x14ac:dyDescent="0.25">
      <c r="A3956">
        <f t="shared" ref="A3956:C3956" si="3471">A3416</f>
        <v>2022</v>
      </c>
      <c r="B3956" t="str">
        <f t="shared" si="3471"/>
        <v>RFM</v>
      </c>
      <c r="C3956">
        <f t="shared" si="3471"/>
        <v>0</v>
      </c>
      <c r="D3956">
        <f>IFERROR(VLOOKUP(C3956,'Enheter, modell og år'!$A$2:$B$31,2,FALSE),0)</f>
        <v>0</v>
      </c>
      <c r="E3956" t="str">
        <f>'Liste detaljert wide'!$K$1</f>
        <v>Publikasjonspoeng</v>
      </c>
      <c r="F3956" t="str">
        <f t="shared" si="3422"/>
        <v>2022RFM0Publikasjonspoeng</v>
      </c>
      <c r="G3956" s="3">
        <f>'Liste detaljert wide'!K176</f>
        <v>0</v>
      </c>
      <c r="H3956" t="str">
        <f>VLOOKUP(E3956,Def!$B$2:$C$15,2,FALSE)</f>
        <v>Forskningsinsentiv</v>
      </c>
      <c r="I3956" s="3">
        <f>IF(A3956='Enheter, modell og år'!$F$2-1,0,G3956-VLOOKUP(A3956-1&amp;B3956&amp;C3956&amp;E3956,$F$2:$G$7561,2,FALSE))</f>
        <v>0</v>
      </c>
      <c r="J3956" s="3">
        <f>IF(A3956='Enheter, modell og år'!$F$2-1,0,VLOOKUP(A3956-1&amp;B3956&amp;C3956&amp;E3956,$F$2:$G$7561,2,FALSE))</f>
        <v>0</v>
      </c>
    </row>
    <row r="3957" spans="1:10" x14ac:dyDescent="0.25">
      <c r="A3957">
        <f t="shared" ref="A3957:C3957" si="3472">A3417</f>
        <v>2022</v>
      </c>
      <c r="B3957" t="str">
        <f t="shared" si="3472"/>
        <v>RFM</v>
      </c>
      <c r="C3957">
        <f t="shared" si="3472"/>
        <v>0</v>
      </c>
      <c r="D3957">
        <f>IFERROR(VLOOKUP(C3957,'Enheter, modell og år'!$A$2:$B$31,2,FALSE),0)</f>
        <v>0</v>
      </c>
      <c r="E3957" t="str">
        <f>'Liste detaljert wide'!$K$1</f>
        <v>Publikasjonspoeng</v>
      </c>
      <c r="F3957" t="str">
        <f t="shared" si="3422"/>
        <v>2022RFM0Publikasjonspoeng</v>
      </c>
      <c r="G3957" s="3">
        <f>'Liste detaljert wide'!K177</f>
        <v>0</v>
      </c>
      <c r="H3957" t="str">
        <f>VLOOKUP(E3957,Def!$B$2:$C$15,2,FALSE)</f>
        <v>Forskningsinsentiv</v>
      </c>
      <c r="I3957" s="3">
        <f>IF(A3957='Enheter, modell og år'!$F$2-1,0,G3957-VLOOKUP(A3957-1&amp;B3957&amp;C3957&amp;E3957,$F$2:$G$7561,2,FALSE))</f>
        <v>0</v>
      </c>
      <c r="J3957" s="3">
        <f>IF(A3957='Enheter, modell og år'!$F$2-1,0,VLOOKUP(A3957-1&amp;B3957&amp;C3957&amp;E3957,$F$2:$G$7561,2,FALSE))</f>
        <v>0</v>
      </c>
    </row>
    <row r="3958" spans="1:10" x14ac:dyDescent="0.25">
      <c r="A3958">
        <f t="shared" ref="A3958:C3958" si="3473">A3418</f>
        <v>2022</v>
      </c>
      <c r="B3958" t="str">
        <f t="shared" si="3473"/>
        <v>RFM</v>
      </c>
      <c r="C3958">
        <f t="shared" si="3473"/>
        <v>0</v>
      </c>
      <c r="D3958">
        <f>IFERROR(VLOOKUP(C3958,'Enheter, modell og år'!$A$2:$B$31,2,FALSE),0)</f>
        <v>0</v>
      </c>
      <c r="E3958" t="str">
        <f>'Liste detaljert wide'!$K$1</f>
        <v>Publikasjonspoeng</v>
      </c>
      <c r="F3958" t="str">
        <f t="shared" si="3422"/>
        <v>2022RFM0Publikasjonspoeng</v>
      </c>
      <c r="G3958" s="3">
        <f>'Liste detaljert wide'!K178</f>
        <v>0</v>
      </c>
      <c r="H3958" t="str">
        <f>VLOOKUP(E3958,Def!$B$2:$C$15,2,FALSE)</f>
        <v>Forskningsinsentiv</v>
      </c>
      <c r="I3958" s="3">
        <f>IF(A3958='Enheter, modell og år'!$F$2-1,0,G3958-VLOOKUP(A3958-1&amp;B3958&amp;C3958&amp;E3958,$F$2:$G$7561,2,FALSE))</f>
        <v>0</v>
      </c>
      <c r="J3958" s="3">
        <f>IF(A3958='Enheter, modell og år'!$F$2-1,0,VLOOKUP(A3958-1&amp;B3958&amp;C3958&amp;E3958,$F$2:$G$7561,2,FALSE))</f>
        <v>0</v>
      </c>
    </row>
    <row r="3959" spans="1:10" x14ac:dyDescent="0.25">
      <c r="A3959">
        <f t="shared" ref="A3959:C3959" si="3474">A3419</f>
        <v>2022</v>
      </c>
      <c r="B3959" t="str">
        <f t="shared" si="3474"/>
        <v>RFM</v>
      </c>
      <c r="C3959">
        <f t="shared" si="3474"/>
        <v>0</v>
      </c>
      <c r="D3959">
        <f>IFERROR(VLOOKUP(C3959,'Enheter, modell og år'!$A$2:$B$31,2,FALSE),0)</f>
        <v>0</v>
      </c>
      <c r="E3959" t="str">
        <f>'Liste detaljert wide'!$K$1</f>
        <v>Publikasjonspoeng</v>
      </c>
      <c r="F3959" t="str">
        <f t="shared" si="3422"/>
        <v>2022RFM0Publikasjonspoeng</v>
      </c>
      <c r="G3959" s="3">
        <f>'Liste detaljert wide'!K179</f>
        <v>0</v>
      </c>
      <c r="H3959" t="str">
        <f>VLOOKUP(E3959,Def!$B$2:$C$15,2,FALSE)</f>
        <v>Forskningsinsentiv</v>
      </c>
      <c r="I3959" s="3">
        <f>IF(A3959='Enheter, modell og år'!$F$2-1,0,G3959-VLOOKUP(A3959-1&amp;B3959&amp;C3959&amp;E3959,$F$2:$G$7561,2,FALSE))</f>
        <v>0</v>
      </c>
      <c r="J3959" s="3">
        <f>IF(A3959='Enheter, modell og år'!$F$2-1,0,VLOOKUP(A3959-1&amp;B3959&amp;C3959&amp;E3959,$F$2:$G$7561,2,FALSE))</f>
        <v>0</v>
      </c>
    </row>
    <row r="3960" spans="1:10" x14ac:dyDescent="0.25">
      <c r="A3960">
        <f t="shared" ref="A3960:C3960" si="3475">A3420</f>
        <v>2022</v>
      </c>
      <c r="B3960" t="str">
        <f t="shared" si="3475"/>
        <v>RFM</v>
      </c>
      <c r="C3960">
        <f t="shared" si="3475"/>
        <v>0</v>
      </c>
      <c r="D3960">
        <f>IFERROR(VLOOKUP(C3960,'Enheter, modell og år'!$A$2:$B$31,2,FALSE),0)</f>
        <v>0</v>
      </c>
      <c r="E3960" t="str">
        <f>'Liste detaljert wide'!$K$1</f>
        <v>Publikasjonspoeng</v>
      </c>
      <c r="F3960" t="str">
        <f t="shared" si="3422"/>
        <v>2022RFM0Publikasjonspoeng</v>
      </c>
      <c r="G3960" s="3">
        <f>'Liste detaljert wide'!K180</f>
        <v>0</v>
      </c>
      <c r="H3960" t="str">
        <f>VLOOKUP(E3960,Def!$B$2:$C$15,2,FALSE)</f>
        <v>Forskningsinsentiv</v>
      </c>
      <c r="I3960" s="3">
        <f>IF(A3960='Enheter, modell og år'!$F$2-1,0,G3960-VLOOKUP(A3960-1&amp;B3960&amp;C3960&amp;E3960,$F$2:$G$7561,2,FALSE))</f>
        <v>0</v>
      </c>
      <c r="J3960" s="3">
        <f>IF(A3960='Enheter, modell og år'!$F$2-1,0,VLOOKUP(A3960-1&amp;B3960&amp;C3960&amp;E3960,$F$2:$G$7561,2,FALSE))</f>
        <v>0</v>
      </c>
    </row>
    <row r="3961" spans="1:10" x14ac:dyDescent="0.25">
      <c r="A3961">
        <f t="shared" ref="A3961:C3961" si="3476">A3421</f>
        <v>2022</v>
      </c>
      <c r="B3961" t="str">
        <f t="shared" si="3476"/>
        <v>RFM</v>
      </c>
      <c r="C3961">
        <f t="shared" si="3476"/>
        <v>0</v>
      </c>
      <c r="D3961">
        <f>IFERROR(VLOOKUP(C3961,'Enheter, modell og år'!$A$2:$B$31,2,FALSE),0)</f>
        <v>0</v>
      </c>
      <c r="E3961" t="str">
        <f>'Liste detaljert wide'!$K$1</f>
        <v>Publikasjonspoeng</v>
      </c>
      <c r="F3961" t="str">
        <f t="shared" si="3422"/>
        <v>2022RFM0Publikasjonspoeng</v>
      </c>
      <c r="G3961" s="3">
        <f>'Liste detaljert wide'!K181</f>
        <v>0</v>
      </c>
      <c r="H3961" t="str">
        <f>VLOOKUP(E3961,Def!$B$2:$C$15,2,FALSE)</f>
        <v>Forskningsinsentiv</v>
      </c>
      <c r="I3961" s="3">
        <f>IF(A3961='Enheter, modell og år'!$F$2-1,0,G3961-VLOOKUP(A3961-1&amp;B3961&amp;C3961&amp;E3961,$F$2:$G$7561,2,FALSE))</f>
        <v>0</v>
      </c>
      <c r="J3961" s="3">
        <f>IF(A3961='Enheter, modell og år'!$F$2-1,0,VLOOKUP(A3961-1&amp;B3961&amp;C3961&amp;E3961,$F$2:$G$7561,2,FALSE))</f>
        <v>0</v>
      </c>
    </row>
    <row r="3962" spans="1:10" x14ac:dyDescent="0.25">
      <c r="A3962">
        <f t="shared" ref="A3962:C3962" si="3477">A3422</f>
        <v>2023</v>
      </c>
      <c r="B3962" t="str">
        <f t="shared" si="3477"/>
        <v>RFM</v>
      </c>
      <c r="C3962">
        <f t="shared" si="3477"/>
        <v>0</v>
      </c>
      <c r="D3962">
        <f>IFERROR(VLOOKUP(C3962,'Enheter, modell og år'!$A$2:$B$31,2,FALSE),0)</f>
        <v>0</v>
      </c>
      <c r="E3962" t="str">
        <f>'Liste detaljert wide'!$K$1</f>
        <v>Publikasjonspoeng</v>
      </c>
      <c r="F3962" t="str">
        <f t="shared" si="3422"/>
        <v>2023RFM0Publikasjonspoeng</v>
      </c>
      <c r="G3962" s="3">
        <f>'Liste detaljert wide'!K182</f>
        <v>0</v>
      </c>
      <c r="H3962" t="str">
        <f>VLOOKUP(E3962,Def!$B$2:$C$15,2,FALSE)</f>
        <v>Forskningsinsentiv</v>
      </c>
      <c r="I3962" s="3">
        <f>IF(A3962='Enheter, modell og år'!$F$2-1,0,G3962-VLOOKUP(A3962-1&amp;B3962&amp;C3962&amp;E3962,$F$2:$G$7561,2,FALSE))</f>
        <v>0</v>
      </c>
      <c r="J3962" s="3">
        <f>IF(A3962='Enheter, modell og år'!$F$2-1,0,VLOOKUP(A3962-1&amp;B3962&amp;C3962&amp;E3962,$F$2:$G$7561,2,FALSE))</f>
        <v>0</v>
      </c>
    </row>
    <row r="3963" spans="1:10" x14ac:dyDescent="0.25">
      <c r="A3963">
        <f t="shared" ref="A3963:C3963" si="3478">A3423</f>
        <v>2023</v>
      </c>
      <c r="B3963" t="str">
        <f t="shared" si="3478"/>
        <v>RFM</v>
      </c>
      <c r="C3963">
        <f t="shared" si="3478"/>
        <v>0</v>
      </c>
      <c r="D3963">
        <f>IFERROR(VLOOKUP(C3963,'Enheter, modell og år'!$A$2:$B$31,2,FALSE),0)</f>
        <v>0</v>
      </c>
      <c r="E3963" t="str">
        <f>'Liste detaljert wide'!$K$1</f>
        <v>Publikasjonspoeng</v>
      </c>
      <c r="F3963" t="str">
        <f t="shared" si="3422"/>
        <v>2023RFM0Publikasjonspoeng</v>
      </c>
      <c r="G3963" s="3">
        <f>'Liste detaljert wide'!K183</f>
        <v>0</v>
      </c>
      <c r="H3963" t="str">
        <f>VLOOKUP(E3963,Def!$B$2:$C$15,2,FALSE)</f>
        <v>Forskningsinsentiv</v>
      </c>
      <c r="I3963" s="3">
        <f>IF(A3963='Enheter, modell og år'!$F$2-1,0,G3963-VLOOKUP(A3963-1&amp;B3963&amp;C3963&amp;E3963,$F$2:$G$7561,2,FALSE))</f>
        <v>0</v>
      </c>
      <c r="J3963" s="3">
        <f>IF(A3963='Enheter, modell og år'!$F$2-1,0,VLOOKUP(A3963-1&amp;B3963&amp;C3963&amp;E3963,$F$2:$G$7561,2,FALSE))</f>
        <v>0</v>
      </c>
    </row>
    <row r="3964" spans="1:10" x14ac:dyDescent="0.25">
      <c r="A3964">
        <f t="shared" ref="A3964:C3964" si="3479">A3424</f>
        <v>2023</v>
      </c>
      <c r="B3964" t="str">
        <f t="shared" si="3479"/>
        <v>RFM</v>
      </c>
      <c r="C3964">
        <f t="shared" si="3479"/>
        <v>0</v>
      </c>
      <c r="D3964">
        <f>IFERROR(VLOOKUP(C3964,'Enheter, modell og år'!$A$2:$B$31,2,FALSE),0)</f>
        <v>0</v>
      </c>
      <c r="E3964" t="str">
        <f>'Liste detaljert wide'!$K$1</f>
        <v>Publikasjonspoeng</v>
      </c>
      <c r="F3964" t="str">
        <f t="shared" si="3422"/>
        <v>2023RFM0Publikasjonspoeng</v>
      </c>
      <c r="G3964" s="3">
        <f>'Liste detaljert wide'!K184</f>
        <v>0</v>
      </c>
      <c r="H3964" t="str">
        <f>VLOOKUP(E3964,Def!$B$2:$C$15,2,FALSE)</f>
        <v>Forskningsinsentiv</v>
      </c>
      <c r="I3964" s="3">
        <f>IF(A3964='Enheter, modell og år'!$F$2-1,0,G3964-VLOOKUP(A3964-1&amp;B3964&amp;C3964&amp;E3964,$F$2:$G$7561,2,FALSE))</f>
        <v>0</v>
      </c>
      <c r="J3964" s="3">
        <f>IF(A3964='Enheter, modell og år'!$F$2-1,0,VLOOKUP(A3964-1&amp;B3964&amp;C3964&amp;E3964,$F$2:$G$7561,2,FALSE))</f>
        <v>0</v>
      </c>
    </row>
    <row r="3965" spans="1:10" x14ac:dyDescent="0.25">
      <c r="A3965">
        <f t="shared" ref="A3965:C3965" si="3480">A3425</f>
        <v>2023</v>
      </c>
      <c r="B3965" t="str">
        <f t="shared" si="3480"/>
        <v>RFM</v>
      </c>
      <c r="C3965">
        <f t="shared" si="3480"/>
        <v>0</v>
      </c>
      <c r="D3965">
        <f>IFERROR(VLOOKUP(C3965,'Enheter, modell og år'!$A$2:$B$31,2,FALSE),0)</f>
        <v>0</v>
      </c>
      <c r="E3965" t="str">
        <f>'Liste detaljert wide'!$K$1</f>
        <v>Publikasjonspoeng</v>
      </c>
      <c r="F3965" t="str">
        <f t="shared" si="3422"/>
        <v>2023RFM0Publikasjonspoeng</v>
      </c>
      <c r="G3965" s="3">
        <f>'Liste detaljert wide'!K185</f>
        <v>0</v>
      </c>
      <c r="H3965" t="str">
        <f>VLOOKUP(E3965,Def!$B$2:$C$15,2,FALSE)</f>
        <v>Forskningsinsentiv</v>
      </c>
      <c r="I3965" s="3">
        <f>IF(A3965='Enheter, modell og år'!$F$2-1,0,G3965-VLOOKUP(A3965-1&amp;B3965&amp;C3965&amp;E3965,$F$2:$G$7561,2,FALSE))</f>
        <v>0</v>
      </c>
      <c r="J3965" s="3">
        <f>IF(A3965='Enheter, modell og år'!$F$2-1,0,VLOOKUP(A3965-1&amp;B3965&amp;C3965&amp;E3965,$F$2:$G$7561,2,FALSE))</f>
        <v>0</v>
      </c>
    </row>
    <row r="3966" spans="1:10" x14ac:dyDescent="0.25">
      <c r="A3966">
        <f t="shared" ref="A3966:C3966" si="3481">A3426</f>
        <v>2023</v>
      </c>
      <c r="B3966" t="str">
        <f t="shared" si="3481"/>
        <v>RFM</v>
      </c>
      <c r="C3966">
        <f t="shared" si="3481"/>
        <v>0</v>
      </c>
      <c r="D3966">
        <f>IFERROR(VLOOKUP(C3966,'Enheter, modell og år'!$A$2:$B$31,2,FALSE),0)</f>
        <v>0</v>
      </c>
      <c r="E3966" t="str">
        <f>'Liste detaljert wide'!$K$1</f>
        <v>Publikasjonspoeng</v>
      </c>
      <c r="F3966" t="str">
        <f t="shared" si="3422"/>
        <v>2023RFM0Publikasjonspoeng</v>
      </c>
      <c r="G3966" s="3">
        <f>'Liste detaljert wide'!K186</f>
        <v>0</v>
      </c>
      <c r="H3966" t="str">
        <f>VLOOKUP(E3966,Def!$B$2:$C$15,2,FALSE)</f>
        <v>Forskningsinsentiv</v>
      </c>
      <c r="I3966" s="3">
        <f>IF(A3966='Enheter, modell og år'!$F$2-1,0,G3966-VLOOKUP(A3966-1&amp;B3966&amp;C3966&amp;E3966,$F$2:$G$7561,2,FALSE))</f>
        <v>0</v>
      </c>
      <c r="J3966" s="3">
        <f>IF(A3966='Enheter, modell og år'!$F$2-1,0,VLOOKUP(A3966-1&amp;B3966&amp;C3966&amp;E3966,$F$2:$G$7561,2,FALSE))</f>
        <v>0</v>
      </c>
    </row>
    <row r="3967" spans="1:10" x14ac:dyDescent="0.25">
      <c r="A3967">
        <f t="shared" ref="A3967:C3967" si="3482">A3427</f>
        <v>2023</v>
      </c>
      <c r="B3967" t="str">
        <f t="shared" si="3482"/>
        <v>RFM</v>
      </c>
      <c r="C3967">
        <f t="shared" si="3482"/>
        <v>0</v>
      </c>
      <c r="D3967">
        <f>IFERROR(VLOOKUP(C3967,'Enheter, modell og år'!$A$2:$B$31,2,FALSE),0)</f>
        <v>0</v>
      </c>
      <c r="E3967" t="str">
        <f>'Liste detaljert wide'!$K$1</f>
        <v>Publikasjonspoeng</v>
      </c>
      <c r="F3967" t="str">
        <f t="shared" si="3422"/>
        <v>2023RFM0Publikasjonspoeng</v>
      </c>
      <c r="G3967" s="3">
        <f>'Liste detaljert wide'!K187</f>
        <v>0</v>
      </c>
      <c r="H3967" t="str">
        <f>VLOOKUP(E3967,Def!$B$2:$C$15,2,FALSE)</f>
        <v>Forskningsinsentiv</v>
      </c>
      <c r="I3967" s="3">
        <f>IF(A3967='Enheter, modell og år'!$F$2-1,0,G3967-VLOOKUP(A3967-1&amp;B3967&amp;C3967&amp;E3967,$F$2:$G$7561,2,FALSE))</f>
        <v>0</v>
      </c>
      <c r="J3967" s="3">
        <f>IF(A3967='Enheter, modell og år'!$F$2-1,0,VLOOKUP(A3967-1&amp;B3967&amp;C3967&amp;E3967,$F$2:$G$7561,2,FALSE))</f>
        <v>0</v>
      </c>
    </row>
    <row r="3968" spans="1:10" x14ac:dyDescent="0.25">
      <c r="A3968">
        <f t="shared" ref="A3968:C3968" si="3483">A3428</f>
        <v>2023</v>
      </c>
      <c r="B3968" t="str">
        <f t="shared" si="3483"/>
        <v>RFM</v>
      </c>
      <c r="C3968">
        <f t="shared" si="3483"/>
        <v>0</v>
      </c>
      <c r="D3968">
        <f>IFERROR(VLOOKUP(C3968,'Enheter, modell og år'!$A$2:$B$31,2,FALSE),0)</f>
        <v>0</v>
      </c>
      <c r="E3968" t="str">
        <f>'Liste detaljert wide'!$K$1</f>
        <v>Publikasjonspoeng</v>
      </c>
      <c r="F3968" t="str">
        <f t="shared" si="3422"/>
        <v>2023RFM0Publikasjonspoeng</v>
      </c>
      <c r="G3968" s="3">
        <f>'Liste detaljert wide'!K188</f>
        <v>0</v>
      </c>
      <c r="H3968" t="str">
        <f>VLOOKUP(E3968,Def!$B$2:$C$15,2,FALSE)</f>
        <v>Forskningsinsentiv</v>
      </c>
      <c r="I3968" s="3">
        <f>IF(A3968='Enheter, modell og år'!$F$2-1,0,G3968-VLOOKUP(A3968-1&amp;B3968&amp;C3968&amp;E3968,$F$2:$G$7561,2,FALSE))</f>
        <v>0</v>
      </c>
      <c r="J3968" s="3">
        <f>IF(A3968='Enheter, modell og år'!$F$2-1,0,VLOOKUP(A3968-1&amp;B3968&amp;C3968&amp;E3968,$F$2:$G$7561,2,FALSE))</f>
        <v>0</v>
      </c>
    </row>
    <row r="3969" spans="1:10" x14ac:dyDescent="0.25">
      <c r="A3969">
        <f t="shared" ref="A3969:C3969" si="3484">A3429</f>
        <v>2023</v>
      </c>
      <c r="B3969" t="str">
        <f t="shared" si="3484"/>
        <v>RFM</v>
      </c>
      <c r="C3969">
        <f t="shared" si="3484"/>
        <v>0</v>
      </c>
      <c r="D3969">
        <f>IFERROR(VLOOKUP(C3969,'Enheter, modell og år'!$A$2:$B$31,2,FALSE),0)</f>
        <v>0</v>
      </c>
      <c r="E3969" t="str">
        <f>'Liste detaljert wide'!$K$1</f>
        <v>Publikasjonspoeng</v>
      </c>
      <c r="F3969" t="str">
        <f t="shared" si="3422"/>
        <v>2023RFM0Publikasjonspoeng</v>
      </c>
      <c r="G3969" s="3">
        <f>'Liste detaljert wide'!K189</f>
        <v>0</v>
      </c>
      <c r="H3969" t="str">
        <f>VLOOKUP(E3969,Def!$B$2:$C$15,2,FALSE)</f>
        <v>Forskningsinsentiv</v>
      </c>
      <c r="I3969" s="3">
        <f>IF(A3969='Enheter, modell og år'!$F$2-1,0,G3969-VLOOKUP(A3969-1&amp;B3969&amp;C3969&amp;E3969,$F$2:$G$7561,2,FALSE))</f>
        <v>0</v>
      </c>
      <c r="J3969" s="3">
        <f>IF(A3969='Enheter, modell og år'!$F$2-1,0,VLOOKUP(A3969-1&amp;B3969&amp;C3969&amp;E3969,$F$2:$G$7561,2,FALSE))</f>
        <v>0</v>
      </c>
    </row>
    <row r="3970" spans="1:10" x14ac:dyDescent="0.25">
      <c r="A3970">
        <f t="shared" ref="A3970:C3970" si="3485">A3430</f>
        <v>2023</v>
      </c>
      <c r="B3970" t="str">
        <f t="shared" si="3485"/>
        <v>RFM</v>
      </c>
      <c r="C3970">
        <f t="shared" si="3485"/>
        <v>0</v>
      </c>
      <c r="D3970">
        <f>IFERROR(VLOOKUP(C3970,'Enheter, modell og år'!$A$2:$B$31,2,FALSE),0)</f>
        <v>0</v>
      </c>
      <c r="E3970" t="str">
        <f>'Liste detaljert wide'!$K$1</f>
        <v>Publikasjonspoeng</v>
      </c>
      <c r="F3970" t="str">
        <f t="shared" si="3422"/>
        <v>2023RFM0Publikasjonspoeng</v>
      </c>
      <c r="G3970" s="3">
        <f>'Liste detaljert wide'!K190</f>
        <v>0</v>
      </c>
      <c r="H3970" t="str">
        <f>VLOOKUP(E3970,Def!$B$2:$C$15,2,FALSE)</f>
        <v>Forskningsinsentiv</v>
      </c>
      <c r="I3970" s="3">
        <f>IF(A3970='Enheter, modell og år'!$F$2-1,0,G3970-VLOOKUP(A3970-1&amp;B3970&amp;C3970&amp;E3970,$F$2:$G$7561,2,FALSE))</f>
        <v>0</v>
      </c>
      <c r="J3970" s="3">
        <f>IF(A3970='Enheter, modell og år'!$F$2-1,0,VLOOKUP(A3970-1&amp;B3970&amp;C3970&amp;E3970,$F$2:$G$7561,2,FALSE))</f>
        <v>0</v>
      </c>
    </row>
    <row r="3971" spans="1:10" x14ac:dyDescent="0.25">
      <c r="A3971">
        <f t="shared" ref="A3971:C3971" si="3486">A3431</f>
        <v>2023</v>
      </c>
      <c r="B3971" t="str">
        <f t="shared" si="3486"/>
        <v>RFM</v>
      </c>
      <c r="C3971">
        <f t="shared" si="3486"/>
        <v>0</v>
      </c>
      <c r="D3971">
        <f>IFERROR(VLOOKUP(C3971,'Enheter, modell og år'!$A$2:$B$31,2,FALSE),0)</f>
        <v>0</v>
      </c>
      <c r="E3971" t="str">
        <f>'Liste detaljert wide'!$K$1</f>
        <v>Publikasjonspoeng</v>
      </c>
      <c r="F3971" t="str">
        <f t="shared" ref="F3971:F4034" si="3487">A3971&amp;B3971&amp;C3971&amp;E3971</f>
        <v>2023RFM0Publikasjonspoeng</v>
      </c>
      <c r="G3971" s="3">
        <f>'Liste detaljert wide'!K191</f>
        <v>0</v>
      </c>
      <c r="H3971" t="str">
        <f>VLOOKUP(E3971,Def!$B$2:$C$15,2,FALSE)</f>
        <v>Forskningsinsentiv</v>
      </c>
      <c r="I3971" s="3">
        <f>IF(A3971='Enheter, modell og år'!$F$2-1,0,G3971-VLOOKUP(A3971-1&amp;B3971&amp;C3971&amp;E3971,$F$2:$G$7561,2,FALSE))</f>
        <v>0</v>
      </c>
      <c r="J3971" s="3">
        <f>IF(A3971='Enheter, modell og år'!$F$2-1,0,VLOOKUP(A3971-1&amp;B3971&amp;C3971&amp;E3971,$F$2:$G$7561,2,FALSE))</f>
        <v>0</v>
      </c>
    </row>
    <row r="3972" spans="1:10" x14ac:dyDescent="0.25">
      <c r="A3972">
        <f t="shared" ref="A3972:C3972" si="3488">A3432</f>
        <v>2023</v>
      </c>
      <c r="B3972" t="str">
        <f t="shared" si="3488"/>
        <v>RFM</v>
      </c>
      <c r="C3972">
        <f t="shared" si="3488"/>
        <v>0</v>
      </c>
      <c r="D3972">
        <f>IFERROR(VLOOKUP(C3972,'Enheter, modell og år'!$A$2:$B$31,2,FALSE),0)</f>
        <v>0</v>
      </c>
      <c r="E3972" t="str">
        <f>'Liste detaljert wide'!$K$1</f>
        <v>Publikasjonspoeng</v>
      </c>
      <c r="F3972" t="str">
        <f t="shared" si="3487"/>
        <v>2023RFM0Publikasjonspoeng</v>
      </c>
      <c r="G3972" s="3">
        <f>'Liste detaljert wide'!K192</f>
        <v>0</v>
      </c>
      <c r="H3972" t="str">
        <f>VLOOKUP(E3972,Def!$B$2:$C$15,2,FALSE)</f>
        <v>Forskningsinsentiv</v>
      </c>
      <c r="I3972" s="3">
        <f>IF(A3972='Enheter, modell og år'!$F$2-1,0,G3972-VLOOKUP(A3972-1&amp;B3972&amp;C3972&amp;E3972,$F$2:$G$7561,2,FALSE))</f>
        <v>0</v>
      </c>
      <c r="J3972" s="3">
        <f>IF(A3972='Enheter, modell og år'!$F$2-1,0,VLOOKUP(A3972-1&amp;B3972&amp;C3972&amp;E3972,$F$2:$G$7561,2,FALSE))</f>
        <v>0</v>
      </c>
    </row>
    <row r="3973" spans="1:10" x14ac:dyDescent="0.25">
      <c r="A3973">
        <f t="shared" ref="A3973:C3973" si="3489">A3433</f>
        <v>2023</v>
      </c>
      <c r="B3973" t="str">
        <f t="shared" si="3489"/>
        <v>RFM</v>
      </c>
      <c r="C3973">
        <f t="shared" si="3489"/>
        <v>0</v>
      </c>
      <c r="D3973">
        <f>IFERROR(VLOOKUP(C3973,'Enheter, modell og år'!$A$2:$B$31,2,FALSE),0)</f>
        <v>0</v>
      </c>
      <c r="E3973" t="str">
        <f>'Liste detaljert wide'!$K$1</f>
        <v>Publikasjonspoeng</v>
      </c>
      <c r="F3973" t="str">
        <f t="shared" si="3487"/>
        <v>2023RFM0Publikasjonspoeng</v>
      </c>
      <c r="G3973" s="3">
        <f>'Liste detaljert wide'!K193</f>
        <v>0</v>
      </c>
      <c r="H3973" t="str">
        <f>VLOOKUP(E3973,Def!$B$2:$C$15,2,FALSE)</f>
        <v>Forskningsinsentiv</v>
      </c>
      <c r="I3973" s="3">
        <f>IF(A3973='Enheter, modell og år'!$F$2-1,0,G3973-VLOOKUP(A3973-1&amp;B3973&amp;C3973&amp;E3973,$F$2:$G$7561,2,FALSE))</f>
        <v>0</v>
      </c>
      <c r="J3973" s="3">
        <f>IF(A3973='Enheter, modell og år'!$F$2-1,0,VLOOKUP(A3973-1&amp;B3973&amp;C3973&amp;E3973,$F$2:$G$7561,2,FALSE))</f>
        <v>0</v>
      </c>
    </row>
    <row r="3974" spans="1:10" x14ac:dyDescent="0.25">
      <c r="A3974">
        <f t="shared" ref="A3974:C3974" si="3490">A3434</f>
        <v>2023</v>
      </c>
      <c r="B3974" t="str">
        <f t="shared" si="3490"/>
        <v>RFM</v>
      </c>
      <c r="C3974">
        <f t="shared" si="3490"/>
        <v>0</v>
      </c>
      <c r="D3974">
        <f>IFERROR(VLOOKUP(C3974,'Enheter, modell og år'!$A$2:$B$31,2,FALSE),0)</f>
        <v>0</v>
      </c>
      <c r="E3974" t="str">
        <f>'Liste detaljert wide'!$K$1</f>
        <v>Publikasjonspoeng</v>
      </c>
      <c r="F3974" t="str">
        <f t="shared" si="3487"/>
        <v>2023RFM0Publikasjonspoeng</v>
      </c>
      <c r="G3974" s="3">
        <f>'Liste detaljert wide'!K194</f>
        <v>0</v>
      </c>
      <c r="H3974" t="str">
        <f>VLOOKUP(E3974,Def!$B$2:$C$15,2,FALSE)</f>
        <v>Forskningsinsentiv</v>
      </c>
      <c r="I3974" s="3">
        <f>IF(A3974='Enheter, modell og år'!$F$2-1,0,G3974-VLOOKUP(A3974-1&amp;B3974&amp;C3974&amp;E3974,$F$2:$G$7561,2,FALSE))</f>
        <v>0</v>
      </c>
      <c r="J3974" s="3">
        <f>IF(A3974='Enheter, modell og år'!$F$2-1,0,VLOOKUP(A3974-1&amp;B3974&amp;C3974&amp;E3974,$F$2:$G$7561,2,FALSE))</f>
        <v>0</v>
      </c>
    </row>
    <row r="3975" spans="1:10" x14ac:dyDescent="0.25">
      <c r="A3975">
        <f t="shared" ref="A3975:C3975" si="3491">A3435</f>
        <v>2023</v>
      </c>
      <c r="B3975" t="str">
        <f t="shared" si="3491"/>
        <v>RFM</v>
      </c>
      <c r="C3975">
        <f t="shared" si="3491"/>
        <v>0</v>
      </c>
      <c r="D3975">
        <f>IFERROR(VLOOKUP(C3975,'Enheter, modell og år'!$A$2:$B$31,2,FALSE),0)</f>
        <v>0</v>
      </c>
      <c r="E3975" t="str">
        <f>'Liste detaljert wide'!$K$1</f>
        <v>Publikasjonspoeng</v>
      </c>
      <c r="F3975" t="str">
        <f t="shared" si="3487"/>
        <v>2023RFM0Publikasjonspoeng</v>
      </c>
      <c r="G3975" s="3">
        <f>'Liste detaljert wide'!K195</f>
        <v>0</v>
      </c>
      <c r="H3975" t="str">
        <f>VLOOKUP(E3975,Def!$B$2:$C$15,2,FALSE)</f>
        <v>Forskningsinsentiv</v>
      </c>
      <c r="I3975" s="3">
        <f>IF(A3975='Enheter, modell og år'!$F$2-1,0,G3975-VLOOKUP(A3975-1&amp;B3975&amp;C3975&amp;E3975,$F$2:$G$7561,2,FALSE))</f>
        <v>0</v>
      </c>
      <c r="J3975" s="3">
        <f>IF(A3975='Enheter, modell og år'!$F$2-1,0,VLOOKUP(A3975-1&amp;B3975&amp;C3975&amp;E3975,$F$2:$G$7561,2,FALSE))</f>
        <v>0</v>
      </c>
    </row>
    <row r="3976" spans="1:10" x14ac:dyDescent="0.25">
      <c r="A3976">
        <f t="shared" ref="A3976:C3976" si="3492">A3436</f>
        <v>2023</v>
      </c>
      <c r="B3976" t="str">
        <f t="shared" si="3492"/>
        <v>RFM</v>
      </c>
      <c r="C3976">
        <f t="shared" si="3492"/>
        <v>0</v>
      </c>
      <c r="D3976">
        <f>IFERROR(VLOOKUP(C3976,'Enheter, modell og år'!$A$2:$B$31,2,FALSE),0)</f>
        <v>0</v>
      </c>
      <c r="E3976" t="str">
        <f>'Liste detaljert wide'!$K$1</f>
        <v>Publikasjonspoeng</v>
      </c>
      <c r="F3976" t="str">
        <f t="shared" si="3487"/>
        <v>2023RFM0Publikasjonspoeng</v>
      </c>
      <c r="G3976" s="3">
        <f>'Liste detaljert wide'!K196</f>
        <v>0</v>
      </c>
      <c r="H3976" t="str">
        <f>VLOOKUP(E3976,Def!$B$2:$C$15,2,FALSE)</f>
        <v>Forskningsinsentiv</v>
      </c>
      <c r="I3976" s="3">
        <f>IF(A3976='Enheter, modell og år'!$F$2-1,0,G3976-VLOOKUP(A3976-1&amp;B3976&amp;C3976&amp;E3976,$F$2:$G$7561,2,FALSE))</f>
        <v>0</v>
      </c>
      <c r="J3976" s="3">
        <f>IF(A3976='Enheter, modell og år'!$F$2-1,0,VLOOKUP(A3976-1&amp;B3976&amp;C3976&amp;E3976,$F$2:$G$7561,2,FALSE))</f>
        <v>0</v>
      </c>
    </row>
    <row r="3977" spans="1:10" x14ac:dyDescent="0.25">
      <c r="A3977">
        <f t="shared" ref="A3977:C3977" si="3493">A3437</f>
        <v>2023</v>
      </c>
      <c r="B3977" t="str">
        <f t="shared" si="3493"/>
        <v>RFM</v>
      </c>
      <c r="C3977">
        <f t="shared" si="3493"/>
        <v>0</v>
      </c>
      <c r="D3977">
        <f>IFERROR(VLOOKUP(C3977,'Enheter, modell og år'!$A$2:$B$31,2,FALSE),0)</f>
        <v>0</v>
      </c>
      <c r="E3977" t="str">
        <f>'Liste detaljert wide'!$K$1</f>
        <v>Publikasjonspoeng</v>
      </c>
      <c r="F3977" t="str">
        <f t="shared" si="3487"/>
        <v>2023RFM0Publikasjonspoeng</v>
      </c>
      <c r="G3977" s="3">
        <f>'Liste detaljert wide'!K197</f>
        <v>0</v>
      </c>
      <c r="H3977" t="str">
        <f>VLOOKUP(E3977,Def!$B$2:$C$15,2,FALSE)</f>
        <v>Forskningsinsentiv</v>
      </c>
      <c r="I3977" s="3">
        <f>IF(A3977='Enheter, modell og år'!$F$2-1,0,G3977-VLOOKUP(A3977-1&amp;B3977&amp;C3977&amp;E3977,$F$2:$G$7561,2,FALSE))</f>
        <v>0</v>
      </c>
      <c r="J3977" s="3">
        <f>IF(A3977='Enheter, modell og år'!$F$2-1,0,VLOOKUP(A3977-1&amp;B3977&amp;C3977&amp;E3977,$F$2:$G$7561,2,FALSE))</f>
        <v>0</v>
      </c>
    </row>
    <row r="3978" spans="1:10" x14ac:dyDescent="0.25">
      <c r="A3978">
        <f t="shared" ref="A3978:C3978" si="3494">A3438</f>
        <v>2023</v>
      </c>
      <c r="B3978" t="str">
        <f t="shared" si="3494"/>
        <v>RFM</v>
      </c>
      <c r="C3978">
        <f t="shared" si="3494"/>
        <v>0</v>
      </c>
      <c r="D3978">
        <f>IFERROR(VLOOKUP(C3978,'Enheter, modell og år'!$A$2:$B$31,2,FALSE),0)</f>
        <v>0</v>
      </c>
      <c r="E3978" t="str">
        <f>'Liste detaljert wide'!$K$1</f>
        <v>Publikasjonspoeng</v>
      </c>
      <c r="F3978" t="str">
        <f t="shared" si="3487"/>
        <v>2023RFM0Publikasjonspoeng</v>
      </c>
      <c r="G3978" s="3">
        <f>'Liste detaljert wide'!K198</f>
        <v>0</v>
      </c>
      <c r="H3978" t="str">
        <f>VLOOKUP(E3978,Def!$B$2:$C$15,2,FALSE)</f>
        <v>Forskningsinsentiv</v>
      </c>
      <c r="I3978" s="3">
        <f>IF(A3978='Enheter, modell og år'!$F$2-1,0,G3978-VLOOKUP(A3978-1&amp;B3978&amp;C3978&amp;E3978,$F$2:$G$7561,2,FALSE))</f>
        <v>0</v>
      </c>
      <c r="J3978" s="3">
        <f>IF(A3978='Enheter, modell og år'!$F$2-1,0,VLOOKUP(A3978-1&amp;B3978&amp;C3978&amp;E3978,$F$2:$G$7561,2,FALSE))</f>
        <v>0</v>
      </c>
    </row>
    <row r="3979" spans="1:10" x14ac:dyDescent="0.25">
      <c r="A3979">
        <f t="shared" ref="A3979:C3979" si="3495">A3439</f>
        <v>2023</v>
      </c>
      <c r="B3979" t="str">
        <f t="shared" si="3495"/>
        <v>RFM</v>
      </c>
      <c r="C3979">
        <f t="shared" si="3495"/>
        <v>0</v>
      </c>
      <c r="D3979">
        <f>IFERROR(VLOOKUP(C3979,'Enheter, modell og år'!$A$2:$B$31,2,FALSE),0)</f>
        <v>0</v>
      </c>
      <c r="E3979" t="str">
        <f>'Liste detaljert wide'!$K$1</f>
        <v>Publikasjonspoeng</v>
      </c>
      <c r="F3979" t="str">
        <f t="shared" si="3487"/>
        <v>2023RFM0Publikasjonspoeng</v>
      </c>
      <c r="G3979" s="3">
        <f>'Liste detaljert wide'!K199</f>
        <v>0</v>
      </c>
      <c r="H3979" t="str">
        <f>VLOOKUP(E3979,Def!$B$2:$C$15,2,FALSE)</f>
        <v>Forskningsinsentiv</v>
      </c>
      <c r="I3979" s="3">
        <f>IF(A3979='Enheter, modell og år'!$F$2-1,0,G3979-VLOOKUP(A3979-1&amp;B3979&amp;C3979&amp;E3979,$F$2:$G$7561,2,FALSE))</f>
        <v>0</v>
      </c>
      <c r="J3979" s="3">
        <f>IF(A3979='Enheter, modell og år'!$F$2-1,0,VLOOKUP(A3979-1&amp;B3979&amp;C3979&amp;E3979,$F$2:$G$7561,2,FALSE))</f>
        <v>0</v>
      </c>
    </row>
    <row r="3980" spans="1:10" x14ac:dyDescent="0.25">
      <c r="A3980">
        <f t="shared" ref="A3980:C3980" si="3496">A3440</f>
        <v>2023</v>
      </c>
      <c r="B3980" t="str">
        <f t="shared" si="3496"/>
        <v>RFM</v>
      </c>
      <c r="C3980">
        <f t="shared" si="3496"/>
        <v>0</v>
      </c>
      <c r="D3980">
        <f>IFERROR(VLOOKUP(C3980,'Enheter, modell og år'!$A$2:$B$31,2,FALSE),0)</f>
        <v>0</v>
      </c>
      <c r="E3980" t="str">
        <f>'Liste detaljert wide'!$K$1</f>
        <v>Publikasjonspoeng</v>
      </c>
      <c r="F3980" t="str">
        <f t="shared" si="3487"/>
        <v>2023RFM0Publikasjonspoeng</v>
      </c>
      <c r="G3980" s="3">
        <f>'Liste detaljert wide'!K200</f>
        <v>0</v>
      </c>
      <c r="H3980" t="str">
        <f>VLOOKUP(E3980,Def!$B$2:$C$15,2,FALSE)</f>
        <v>Forskningsinsentiv</v>
      </c>
      <c r="I3980" s="3">
        <f>IF(A3980='Enheter, modell og år'!$F$2-1,0,G3980-VLOOKUP(A3980-1&amp;B3980&amp;C3980&amp;E3980,$F$2:$G$7561,2,FALSE))</f>
        <v>0</v>
      </c>
      <c r="J3980" s="3">
        <f>IF(A3980='Enheter, modell og år'!$F$2-1,0,VLOOKUP(A3980-1&amp;B3980&amp;C3980&amp;E3980,$F$2:$G$7561,2,FALSE))</f>
        <v>0</v>
      </c>
    </row>
    <row r="3981" spans="1:10" x14ac:dyDescent="0.25">
      <c r="A3981">
        <f t="shared" ref="A3981:C3981" si="3497">A3441</f>
        <v>2023</v>
      </c>
      <c r="B3981" t="str">
        <f t="shared" si="3497"/>
        <v>RFM</v>
      </c>
      <c r="C3981">
        <f t="shared" si="3497"/>
        <v>0</v>
      </c>
      <c r="D3981">
        <f>IFERROR(VLOOKUP(C3981,'Enheter, modell og år'!$A$2:$B$31,2,FALSE),0)</f>
        <v>0</v>
      </c>
      <c r="E3981" t="str">
        <f>'Liste detaljert wide'!$K$1</f>
        <v>Publikasjonspoeng</v>
      </c>
      <c r="F3981" t="str">
        <f t="shared" si="3487"/>
        <v>2023RFM0Publikasjonspoeng</v>
      </c>
      <c r="G3981" s="3">
        <f>'Liste detaljert wide'!K201</f>
        <v>0</v>
      </c>
      <c r="H3981" t="str">
        <f>VLOOKUP(E3981,Def!$B$2:$C$15,2,FALSE)</f>
        <v>Forskningsinsentiv</v>
      </c>
      <c r="I3981" s="3">
        <f>IF(A3981='Enheter, modell og år'!$F$2-1,0,G3981-VLOOKUP(A3981-1&amp;B3981&amp;C3981&amp;E3981,$F$2:$G$7561,2,FALSE))</f>
        <v>0</v>
      </c>
      <c r="J3981" s="3">
        <f>IF(A3981='Enheter, modell og år'!$F$2-1,0,VLOOKUP(A3981-1&amp;B3981&amp;C3981&amp;E3981,$F$2:$G$7561,2,FALSE))</f>
        <v>0</v>
      </c>
    </row>
    <row r="3982" spans="1:10" x14ac:dyDescent="0.25">
      <c r="A3982">
        <f t="shared" ref="A3982:C3982" si="3498">A3442</f>
        <v>2023</v>
      </c>
      <c r="B3982" t="str">
        <f t="shared" si="3498"/>
        <v>RFM</v>
      </c>
      <c r="C3982">
        <f t="shared" si="3498"/>
        <v>0</v>
      </c>
      <c r="D3982">
        <f>IFERROR(VLOOKUP(C3982,'Enheter, modell og år'!$A$2:$B$31,2,FALSE),0)</f>
        <v>0</v>
      </c>
      <c r="E3982" t="str">
        <f>'Liste detaljert wide'!$K$1</f>
        <v>Publikasjonspoeng</v>
      </c>
      <c r="F3982" t="str">
        <f t="shared" si="3487"/>
        <v>2023RFM0Publikasjonspoeng</v>
      </c>
      <c r="G3982" s="3">
        <f>'Liste detaljert wide'!K202</f>
        <v>0</v>
      </c>
      <c r="H3982" t="str">
        <f>VLOOKUP(E3982,Def!$B$2:$C$15,2,FALSE)</f>
        <v>Forskningsinsentiv</v>
      </c>
      <c r="I3982" s="3">
        <f>IF(A3982='Enheter, modell og år'!$F$2-1,0,G3982-VLOOKUP(A3982-1&amp;B3982&amp;C3982&amp;E3982,$F$2:$G$7561,2,FALSE))</f>
        <v>0</v>
      </c>
      <c r="J3982" s="3">
        <f>IF(A3982='Enheter, modell og år'!$F$2-1,0,VLOOKUP(A3982-1&amp;B3982&amp;C3982&amp;E3982,$F$2:$G$7561,2,FALSE))</f>
        <v>0</v>
      </c>
    </row>
    <row r="3983" spans="1:10" x14ac:dyDescent="0.25">
      <c r="A3983">
        <f t="shared" ref="A3983:C3983" si="3499">A3443</f>
        <v>2023</v>
      </c>
      <c r="B3983" t="str">
        <f t="shared" si="3499"/>
        <v>RFM</v>
      </c>
      <c r="C3983">
        <f t="shared" si="3499"/>
        <v>0</v>
      </c>
      <c r="D3983">
        <f>IFERROR(VLOOKUP(C3983,'Enheter, modell og år'!$A$2:$B$31,2,FALSE),0)</f>
        <v>0</v>
      </c>
      <c r="E3983" t="str">
        <f>'Liste detaljert wide'!$K$1</f>
        <v>Publikasjonspoeng</v>
      </c>
      <c r="F3983" t="str">
        <f t="shared" si="3487"/>
        <v>2023RFM0Publikasjonspoeng</v>
      </c>
      <c r="G3983" s="3">
        <f>'Liste detaljert wide'!K203</f>
        <v>0</v>
      </c>
      <c r="H3983" t="str">
        <f>VLOOKUP(E3983,Def!$B$2:$C$15,2,FALSE)</f>
        <v>Forskningsinsentiv</v>
      </c>
      <c r="I3983" s="3">
        <f>IF(A3983='Enheter, modell og år'!$F$2-1,0,G3983-VLOOKUP(A3983-1&amp;B3983&amp;C3983&amp;E3983,$F$2:$G$7561,2,FALSE))</f>
        <v>0</v>
      </c>
      <c r="J3983" s="3">
        <f>IF(A3983='Enheter, modell og år'!$F$2-1,0,VLOOKUP(A3983-1&amp;B3983&amp;C3983&amp;E3983,$F$2:$G$7561,2,FALSE))</f>
        <v>0</v>
      </c>
    </row>
    <row r="3984" spans="1:10" x14ac:dyDescent="0.25">
      <c r="A3984">
        <f t="shared" ref="A3984:C3984" si="3500">A3444</f>
        <v>2023</v>
      </c>
      <c r="B3984" t="str">
        <f t="shared" si="3500"/>
        <v>RFM</v>
      </c>
      <c r="C3984">
        <f t="shared" si="3500"/>
        <v>0</v>
      </c>
      <c r="D3984">
        <f>IFERROR(VLOOKUP(C3984,'Enheter, modell og år'!$A$2:$B$31,2,FALSE),0)</f>
        <v>0</v>
      </c>
      <c r="E3984" t="str">
        <f>'Liste detaljert wide'!$K$1</f>
        <v>Publikasjonspoeng</v>
      </c>
      <c r="F3984" t="str">
        <f t="shared" si="3487"/>
        <v>2023RFM0Publikasjonspoeng</v>
      </c>
      <c r="G3984" s="3">
        <f>'Liste detaljert wide'!K204</f>
        <v>0</v>
      </c>
      <c r="H3984" t="str">
        <f>VLOOKUP(E3984,Def!$B$2:$C$15,2,FALSE)</f>
        <v>Forskningsinsentiv</v>
      </c>
      <c r="I3984" s="3">
        <f>IF(A3984='Enheter, modell og år'!$F$2-1,0,G3984-VLOOKUP(A3984-1&amp;B3984&amp;C3984&amp;E3984,$F$2:$G$7561,2,FALSE))</f>
        <v>0</v>
      </c>
      <c r="J3984" s="3">
        <f>IF(A3984='Enheter, modell og år'!$F$2-1,0,VLOOKUP(A3984-1&amp;B3984&amp;C3984&amp;E3984,$F$2:$G$7561,2,FALSE))</f>
        <v>0</v>
      </c>
    </row>
    <row r="3985" spans="1:10" x14ac:dyDescent="0.25">
      <c r="A3985">
        <f t="shared" ref="A3985:C3985" si="3501">A3445</f>
        <v>2023</v>
      </c>
      <c r="B3985" t="str">
        <f t="shared" si="3501"/>
        <v>RFM</v>
      </c>
      <c r="C3985">
        <f t="shared" si="3501"/>
        <v>0</v>
      </c>
      <c r="D3985">
        <f>IFERROR(VLOOKUP(C3985,'Enheter, modell og år'!$A$2:$B$31,2,FALSE),0)</f>
        <v>0</v>
      </c>
      <c r="E3985" t="str">
        <f>'Liste detaljert wide'!$K$1</f>
        <v>Publikasjonspoeng</v>
      </c>
      <c r="F3985" t="str">
        <f t="shared" si="3487"/>
        <v>2023RFM0Publikasjonspoeng</v>
      </c>
      <c r="G3985" s="3">
        <f>'Liste detaljert wide'!K205</f>
        <v>0</v>
      </c>
      <c r="H3985" t="str">
        <f>VLOOKUP(E3985,Def!$B$2:$C$15,2,FALSE)</f>
        <v>Forskningsinsentiv</v>
      </c>
      <c r="I3985" s="3">
        <f>IF(A3985='Enheter, modell og år'!$F$2-1,0,G3985-VLOOKUP(A3985-1&amp;B3985&amp;C3985&amp;E3985,$F$2:$G$7561,2,FALSE))</f>
        <v>0</v>
      </c>
      <c r="J3985" s="3">
        <f>IF(A3985='Enheter, modell og år'!$F$2-1,0,VLOOKUP(A3985-1&amp;B3985&amp;C3985&amp;E3985,$F$2:$G$7561,2,FALSE))</f>
        <v>0</v>
      </c>
    </row>
    <row r="3986" spans="1:10" x14ac:dyDescent="0.25">
      <c r="A3986">
        <f t="shared" ref="A3986:C3986" si="3502">A3446</f>
        <v>2023</v>
      </c>
      <c r="B3986" t="str">
        <f t="shared" si="3502"/>
        <v>RFM</v>
      </c>
      <c r="C3986">
        <f t="shared" si="3502"/>
        <v>0</v>
      </c>
      <c r="D3986">
        <f>IFERROR(VLOOKUP(C3986,'Enheter, modell og år'!$A$2:$B$31,2,FALSE),0)</f>
        <v>0</v>
      </c>
      <c r="E3986" t="str">
        <f>'Liste detaljert wide'!$K$1</f>
        <v>Publikasjonspoeng</v>
      </c>
      <c r="F3986" t="str">
        <f t="shared" si="3487"/>
        <v>2023RFM0Publikasjonspoeng</v>
      </c>
      <c r="G3986" s="3">
        <f>'Liste detaljert wide'!K206</f>
        <v>0</v>
      </c>
      <c r="H3986" t="str">
        <f>VLOOKUP(E3986,Def!$B$2:$C$15,2,FALSE)</f>
        <v>Forskningsinsentiv</v>
      </c>
      <c r="I3986" s="3">
        <f>IF(A3986='Enheter, modell og år'!$F$2-1,0,G3986-VLOOKUP(A3986-1&amp;B3986&amp;C3986&amp;E3986,$F$2:$G$7561,2,FALSE))</f>
        <v>0</v>
      </c>
      <c r="J3986" s="3">
        <f>IF(A3986='Enheter, modell og år'!$F$2-1,0,VLOOKUP(A3986-1&amp;B3986&amp;C3986&amp;E3986,$F$2:$G$7561,2,FALSE))</f>
        <v>0</v>
      </c>
    </row>
    <row r="3987" spans="1:10" x14ac:dyDescent="0.25">
      <c r="A3987">
        <f t="shared" ref="A3987:C3987" si="3503">A3447</f>
        <v>2023</v>
      </c>
      <c r="B3987" t="str">
        <f t="shared" si="3503"/>
        <v>RFM</v>
      </c>
      <c r="C3987">
        <f t="shared" si="3503"/>
        <v>0</v>
      </c>
      <c r="D3987">
        <f>IFERROR(VLOOKUP(C3987,'Enheter, modell og år'!$A$2:$B$31,2,FALSE),0)</f>
        <v>0</v>
      </c>
      <c r="E3987" t="str">
        <f>'Liste detaljert wide'!$K$1</f>
        <v>Publikasjonspoeng</v>
      </c>
      <c r="F3987" t="str">
        <f t="shared" si="3487"/>
        <v>2023RFM0Publikasjonspoeng</v>
      </c>
      <c r="G3987" s="3">
        <f>'Liste detaljert wide'!K207</f>
        <v>0</v>
      </c>
      <c r="H3987" t="str">
        <f>VLOOKUP(E3987,Def!$B$2:$C$15,2,FALSE)</f>
        <v>Forskningsinsentiv</v>
      </c>
      <c r="I3987" s="3">
        <f>IF(A3987='Enheter, modell og år'!$F$2-1,0,G3987-VLOOKUP(A3987-1&amp;B3987&amp;C3987&amp;E3987,$F$2:$G$7561,2,FALSE))</f>
        <v>0</v>
      </c>
      <c r="J3987" s="3">
        <f>IF(A3987='Enheter, modell og år'!$F$2-1,0,VLOOKUP(A3987-1&amp;B3987&amp;C3987&amp;E3987,$F$2:$G$7561,2,FALSE))</f>
        <v>0</v>
      </c>
    </row>
    <row r="3988" spans="1:10" x14ac:dyDescent="0.25">
      <c r="A3988">
        <f t="shared" ref="A3988:C3988" si="3504">A3448</f>
        <v>2023</v>
      </c>
      <c r="B3988" t="str">
        <f t="shared" si="3504"/>
        <v>RFM</v>
      </c>
      <c r="C3988">
        <f t="shared" si="3504"/>
        <v>0</v>
      </c>
      <c r="D3988">
        <f>IFERROR(VLOOKUP(C3988,'Enheter, modell og år'!$A$2:$B$31,2,FALSE),0)</f>
        <v>0</v>
      </c>
      <c r="E3988" t="str">
        <f>'Liste detaljert wide'!$K$1</f>
        <v>Publikasjonspoeng</v>
      </c>
      <c r="F3988" t="str">
        <f t="shared" si="3487"/>
        <v>2023RFM0Publikasjonspoeng</v>
      </c>
      <c r="G3988" s="3">
        <f>'Liste detaljert wide'!K208</f>
        <v>0</v>
      </c>
      <c r="H3988" t="str">
        <f>VLOOKUP(E3988,Def!$B$2:$C$15,2,FALSE)</f>
        <v>Forskningsinsentiv</v>
      </c>
      <c r="I3988" s="3">
        <f>IF(A3988='Enheter, modell og år'!$F$2-1,0,G3988-VLOOKUP(A3988-1&amp;B3988&amp;C3988&amp;E3988,$F$2:$G$7561,2,FALSE))</f>
        <v>0</v>
      </c>
      <c r="J3988" s="3">
        <f>IF(A3988='Enheter, modell og år'!$F$2-1,0,VLOOKUP(A3988-1&amp;B3988&amp;C3988&amp;E3988,$F$2:$G$7561,2,FALSE))</f>
        <v>0</v>
      </c>
    </row>
    <row r="3989" spans="1:10" x14ac:dyDescent="0.25">
      <c r="A3989">
        <f t="shared" ref="A3989:C3989" si="3505">A3449</f>
        <v>2023</v>
      </c>
      <c r="B3989" t="str">
        <f t="shared" si="3505"/>
        <v>RFM</v>
      </c>
      <c r="C3989">
        <f t="shared" si="3505"/>
        <v>0</v>
      </c>
      <c r="D3989">
        <f>IFERROR(VLOOKUP(C3989,'Enheter, modell og år'!$A$2:$B$31,2,FALSE),0)</f>
        <v>0</v>
      </c>
      <c r="E3989" t="str">
        <f>'Liste detaljert wide'!$K$1</f>
        <v>Publikasjonspoeng</v>
      </c>
      <c r="F3989" t="str">
        <f t="shared" si="3487"/>
        <v>2023RFM0Publikasjonspoeng</v>
      </c>
      <c r="G3989" s="3">
        <f>'Liste detaljert wide'!K209</f>
        <v>0</v>
      </c>
      <c r="H3989" t="str">
        <f>VLOOKUP(E3989,Def!$B$2:$C$15,2,FALSE)</f>
        <v>Forskningsinsentiv</v>
      </c>
      <c r="I3989" s="3">
        <f>IF(A3989='Enheter, modell og år'!$F$2-1,0,G3989-VLOOKUP(A3989-1&amp;B3989&amp;C3989&amp;E3989,$F$2:$G$7561,2,FALSE))</f>
        <v>0</v>
      </c>
      <c r="J3989" s="3">
        <f>IF(A3989='Enheter, modell og år'!$F$2-1,0,VLOOKUP(A3989-1&amp;B3989&amp;C3989&amp;E3989,$F$2:$G$7561,2,FALSE))</f>
        <v>0</v>
      </c>
    </row>
    <row r="3990" spans="1:10" x14ac:dyDescent="0.25">
      <c r="A3990">
        <f t="shared" ref="A3990:C3990" si="3506">A3450</f>
        <v>2023</v>
      </c>
      <c r="B3990" t="str">
        <f t="shared" si="3506"/>
        <v>RFM</v>
      </c>
      <c r="C3990">
        <f t="shared" si="3506"/>
        <v>0</v>
      </c>
      <c r="D3990">
        <f>IFERROR(VLOOKUP(C3990,'Enheter, modell og år'!$A$2:$B$31,2,FALSE),0)</f>
        <v>0</v>
      </c>
      <c r="E3990" t="str">
        <f>'Liste detaljert wide'!$K$1</f>
        <v>Publikasjonspoeng</v>
      </c>
      <c r="F3990" t="str">
        <f t="shared" si="3487"/>
        <v>2023RFM0Publikasjonspoeng</v>
      </c>
      <c r="G3990" s="3">
        <f>'Liste detaljert wide'!K210</f>
        <v>0</v>
      </c>
      <c r="H3990" t="str">
        <f>VLOOKUP(E3990,Def!$B$2:$C$15,2,FALSE)</f>
        <v>Forskningsinsentiv</v>
      </c>
      <c r="I3990" s="3">
        <f>IF(A3990='Enheter, modell og år'!$F$2-1,0,G3990-VLOOKUP(A3990-1&amp;B3990&amp;C3990&amp;E3990,$F$2:$G$7561,2,FALSE))</f>
        <v>0</v>
      </c>
      <c r="J3990" s="3">
        <f>IF(A3990='Enheter, modell og år'!$F$2-1,0,VLOOKUP(A3990-1&amp;B3990&amp;C3990&amp;E3990,$F$2:$G$7561,2,FALSE))</f>
        <v>0</v>
      </c>
    </row>
    <row r="3991" spans="1:10" x14ac:dyDescent="0.25">
      <c r="A3991">
        <f t="shared" ref="A3991:C3991" si="3507">A3451</f>
        <v>2023</v>
      </c>
      <c r="B3991" t="str">
        <f t="shared" si="3507"/>
        <v>RFM</v>
      </c>
      <c r="C3991">
        <f t="shared" si="3507"/>
        <v>0</v>
      </c>
      <c r="D3991">
        <f>IFERROR(VLOOKUP(C3991,'Enheter, modell og år'!$A$2:$B$31,2,FALSE),0)</f>
        <v>0</v>
      </c>
      <c r="E3991" t="str">
        <f>'Liste detaljert wide'!$K$1</f>
        <v>Publikasjonspoeng</v>
      </c>
      <c r="F3991" t="str">
        <f t="shared" si="3487"/>
        <v>2023RFM0Publikasjonspoeng</v>
      </c>
      <c r="G3991" s="3">
        <f>'Liste detaljert wide'!K211</f>
        <v>0</v>
      </c>
      <c r="H3991" t="str">
        <f>VLOOKUP(E3991,Def!$B$2:$C$15,2,FALSE)</f>
        <v>Forskningsinsentiv</v>
      </c>
      <c r="I3991" s="3">
        <f>IF(A3991='Enheter, modell og år'!$F$2-1,0,G3991-VLOOKUP(A3991-1&amp;B3991&amp;C3991&amp;E3991,$F$2:$G$7561,2,FALSE))</f>
        <v>0</v>
      </c>
      <c r="J3991" s="3">
        <f>IF(A3991='Enheter, modell og år'!$F$2-1,0,VLOOKUP(A3991-1&amp;B3991&amp;C3991&amp;E3991,$F$2:$G$7561,2,FALSE))</f>
        <v>0</v>
      </c>
    </row>
    <row r="3992" spans="1:10" x14ac:dyDescent="0.25">
      <c r="A3992">
        <f t="shared" ref="A3992:C3992" si="3508">A3452</f>
        <v>2024</v>
      </c>
      <c r="B3992" t="str">
        <f t="shared" si="3508"/>
        <v>RFM</v>
      </c>
      <c r="C3992">
        <f t="shared" si="3508"/>
        <v>0</v>
      </c>
      <c r="D3992">
        <f>IFERROR(VLOOKUP(C3992,'Enheter, modell og år'!$A$2:$B$31,2,FALSE),0)</f>
        <v>0</v>
      </c>
      <c r="E3992" t="str">
        <f>'Liste detaljert wide'!$K$1</f>
        <v>Publikasjonspoeng</v>
      </c>
      <c r="F3992" t="str">
        <f t="shared" si="3487"/>
        <v>2024RFM0Publikasjonspoeng</v>
      </c>
      <c r="G3992" s="3">
        <f>'Liste detaljert wide'!K212</f>
        <v>0</v>
      </c>
      <c r="H3992" t="str">
        <f>VLOOKUP(E3992,Def!$B$2:$C$15,2,FALSE)</f>
        <v>Forskningsinsentiv</v>
      </c>
      <c r="I3992" s="3">
        <f>IF(A3992='Enheter, modell og år'!$F$2-1,0,G3992-VLOOKUP(A3992-1&amp;B3992&amp;C3992&amp;E3992,$F$2:$G$7561,2,FALSE))</f>
        <v>0</v>
      </c>
      <c r="J3992" s="3">
        <f>IF(A3992='Enheter, modell og år'!$F$2-1,0,VLOOKUP(A3992-1&amp;B3992&amp;C3992&amp;E3992,$F$2:$G$7561,2,FALSE))</f>
        <v>0</v>
      </c>
    </row>
    <row r="3993" spans="1:10" x14ac:dyDescent="0.25">
      <c r="A3993">
        <f t="shared" ref="A3993:C3993" si="3509">A3453</f>
        <v>2024</v>
      </c>
      <c r="B3993" t="str">
        <f t="shared" si="3509"/>
        <v>RFM</v>
      </c>
      <c r="C3993">
        <f t="shared" si="3509"/>
        <v>0</v>
      </c>
      <c r="D3993">
        <f>IFERROR(VLOOKUP(C3993,'Enheter, modell og år'!$A$2:$B$31,2,FALSE),0)</f>
        <v>0</v>
      </c>
      <c r="E3993" t="str">
        <f>'Liste detaljert wide'!$K$1</f>
        <v>Publikasjonspoeng</v>
      </c>
      <c r="F3993" t="str">
        <f t="shared" si="3487"/>
        <v>2024RFM0Publikasjonspoeng</v>
      </c>
      <c r="G3993" s="3">
        <f>'Liste detaljert wide'!K213</f>
        <v>0</v>
      </c>
      <c r="H3993" t="str">
        <f>VLOOKUP(E3993,Def!$B$2:$C$15,2,FALSE)</f>
        <v>Forskningsinsentiv</v>
      </c>
      <c r="I3993" s="3">
        <f>IF(A3993='Enheter, modell og år'!$F$2-1,0,G3993-VLOOKUP(A3993-1&amp;B3993&amp;C3993&amp;E3993,$F$2:$G$7561,2,FALSE))</f>
        <v>0</v>
      </c>
      <c r="J3993" s="3">
        <f>IF(A3993='Enheter, modell og år'!$F$2-1,0,VLOOKUP(A3993-1&amp;B3993&amp;C3993&amp;E3993,$F$2:$G$7561,2,FALSE))</f>
        <v>0</v>
      </c>
    </row>
    <row r="3994" spans="1:10" x14ac:dyDescent="0.25">
      <c r="A3994">
        <f t="shared" ref="A3994:C3994" si="3510">A3454</f>
        <v>2024</v>
      </c>
      <c r="B3994" t="str">
        <f t="shared" si="3510"/>
        <v>RFM</v>
      </c>
      <c r="C3994">
        <f t="shared" si="3510"/>
        <v>0</v>
      </c>
      <c r="D3994">
        <f>IFERROR(VLOOKUP(C3994,'Enheter, modell og år'!$A$2:$B$31,2,FALSE),0)</f>
        <v>0</v>
      </c>
      <c r="E3994" t="str">
        <f>'Liste detaljert wide'!$K$1</f>
        <v>Publikasjonspoeng</v>
      </c>
      <c r="F3994" t="str">
        <f t="shared" si="3487"/>
        <v>2024RFM0Publikasjonspoeng</v>
      </c>
      <c r="G3994" s="3">
        <f>'Liste detaljert wide'!K214</f>
        <v>0</v>
      </c>
      <c r="H3994" t="str">
        <f>VLOOKUP(E3994,Def!$B$2:$C$15,2,FALSE)</f>
        <v>Forskningsinsentiv</v>
      </c>
      <c r="I3994" s="3">
        <f>IF(A3994='Enheter, modell og år'!$F$2-1,0,G3994-VLOOKUP(A3994-1&amp;B3994&amp;C3994&amp;E3994,$F$2:$G$7561,2,FALSE))</f>
        <v>0</v>
      </c>
      <c r="J3994" s="3">
        <f>IF(A3994='Enheter, modell og år'!$F$2-1,0,VLOOKUP(A3994-1&amp;B3994&amp;C3994&amp;E3994,$F$2:$G$7561,2,FALSE))</f>
        <v>0</v>
      </c>
    </row>
    <row r="3995" spans="1:10" x14ac:dyDescent="0.25">
      <c r="A3995">
        <f t="shared" ref="A3995:C3995" si="3511">A3455</f>
        <v>2024</v>
      </c>
      <c r="B3995" t="str">
        <f t="shared" si="3511"/>
        <v>RFM</v>
      </c>
      <c r="C3995">
        <f t="shared" si="3511"/>
        <v>0</v>
      </c>
      <c r="D3995">
        <f>IFERROR(VLOOKUP(C3995,'Enheter, modell og år'!$A$2:$B$31,2,FALSE),0)</f>
        <v>0</v>
      </c>
      <c r="E3995" t="str">
        <f>'Liste detaljert wide'!$K$1</f>
        <v>Publikasjonspoeng</v>
      </c>
      <c r="F3995" t="str">
        <f t="shared" si="3487"/>
        <v>2024RFM0Publikasjonspoeng</v>
      </c>
      <c r="G3995" s="3">
        <f>'Liste detaljert wide'!K215</f>
        <v>0</v>
      </c>
      <c r="H3995" t="str">
        <f>VLOOKUP(E3995,Def!$B$2:$C$15,2,FALSE)</f>
        <v>Forskningsinsentiv</v>
      </c>
      <c r="I3995" s="3">
        <f>IF(A3995='Enheter, modell og år'!$F$2-1,0,G3995-VLOOKUP(A3995-1&amp;B3995&amp;C3995&amp;E3995,$F$2:$G$7561,2,FALSE))</f>
        <v>0</v>
      </c>
      <c r="J3995" s="3">
        <f>IF(A3995='Enheter, modell og år'!$F$2-1,0,VLOOKUP(A3995-1&amp;B3995&amp;C3995&amp;E3995,$F$2:$G$7561,2,FALSE))</f>
        <v>0</v>
      </c>
    </row>
    <row r="3996" spans="1:10" x14ac:dyDescent="0.25">
      <c r="A3996">
        <f t="shared" ref="A3996:C3996" si="3512">A3456</f>
        <v>2024</v>
      </c>
      <c r="B3996" t="str">
        <f t="shared" si="3512"/>
        <v>RFM</v>
      </c>
      <c r="C3996">
        <f t="shared" si="3512"/>
        <v>0</v>
      </c>
      <c r="D3996">
        <f>IFERROR(VLOOKUP(C3996,'Enheter, modell og år'!$A$2:$B$31,2,FALSE),0)</f>
        <v>0</v>
      </c>
      <c r="E3996" t="str">
        <f>'Liste detaljert wide'!$K$1</f>
        <v>Publikasjonspoeng</v>
      </c>
      <c r="F3996" t="str">
        <f t="shared" si="3487"/>
        <v>2024RFM0Publikasjonspoeng</v>
      </c>
      <c r="G3996" s="3">
        <f>'Liste detaljert wide'!K216</f>
        <v>0</v>
      </c>
      <c r="H3996" t="str">
        <f>VLOOKUP(E3996,Def!$B$2:$C$15,2,FALSE)</f>
        <v>Forskningsinsentiv</v>
      </c>
      <c r="I3996" s="3">
        <f>IF(A3996='Enheter, modell og år'!$F$2-1,0,G3996-VLOOKUP(A3996-1&amp;B3996&amp;C3996&amp;E3996,$F$2:$G$7561,2,FALSE))</f>
        <v>0</v>
      </c>
      <c r="J3996" s="3">
        <f>IF(A3996='Enheter, modell og år'!$F$2-1,0,VLOOKUP(A3996-1&amp;B3996&amp;C3996&amp;E3996,$F$2:$G$7561,2,FALSE))</f>
        <v>0</v>
      </c>
    </row>
    <row r="3997" spans="1:10" x14ac:dyDescent="0.25">
      <c r="A3997">
        <f t="shared" ref="A3997:C3997" si="3513">A3457</f>
        <v>2024</v>
      </c>
      <c r="B3997" t="str">
        <f t="shared" si="3513"/>
        <v>RFM</v>
      </c>
      <c r="C3997">
        <f t="shared" si="3513"/>
        <v>0</v>
      </c>
      <c r="D3997">
        <f>IFERROR(VLOOKUP(C3997,'Enheter, modell og år'!$A$2:$B$31,2,FALSE),0)</f>
        <v>0</v>
      </c>
      <c r="E3997" t="str">
        <f>'Liste detaljert wide'!$K$1</f>
        <v>Publikasjonspoeng</v>
      </c>
      <c r="F3997" t="str">
        <f t="shared" si="3487"/>
        <v>2024RFM0Publikasjonspoeng</v>
      </c>
      <c r="G3997" s="3">
        <f>'Liste detaljert wide'!K217</f>
        <v>0</v>
      </c>
      <c r="H3997" t="str">
        <f>VLOOKUP(E3997,Def!$B$2:$C$15,2,FALSE)</f>
        <v>Forskningsinsentiv</v>
      </c>
      <c r="I3997" s="3">
        <f>IF(A3997='Enheter, modell og år'!$F$2-1,0,G3997-VLOOKUP(A3997-1&amp;B3997&amp;C3997&amp;E3997,$F$2:$G$7561,2,FALSE))</f>
        <v>0</v>
      </c>
      <c r="J3997" s="3">
        <f>IF(A3997='Enheter, modell og år'!$F$2-1,0,VLOOKUP(A3997-1&amp;B3997&amp;C3997&amp;E3997,$F$2:$G$7561,2,FALSE))</f>
        <v>0</v>
      </c>
    </row>
    <row r="3998" spans="1:10" x14ac:dyDescent="0.25">
      <c r="A3998">
        <f t="shared" ref="A3998:C3998" si="3514">A3458</f>
        <v>2024</v>
      </c>
      <c r="B3998" t="str">
        <f t="shared" si="3514"/>
        <v>RFM</v>
      </c>
      <c r="C3998">
        <f t="shared" si="3514"/>
        <v>0</v>
      </c>
      <c r="D3998">
        <f>IFERROR(VLOOKUP(C3998,'Enheter, modell og år'!$A$2:$B$31,2,FALSE),0)</f>
        <v>0</v>
      </c>
      <c r="E3998" t="str">
        <f>'Liste detaljert wide'!$K$1</f>
        <v>Publikasjonspoeng</v>
      </c>
      <c r="F3998" t="str">
        <f t="shared" si="3487"/>
        <v>2024RFM0Publikasjonspoeng</v>
      </c>
      <c r="G3998" s="3">
        <f>'Liste detaljert wide'!K218</f>
        <v>0</v>
      </c>
      <c r="H3998" t="str">
        <f>VLOOKUP(E3998,Def!$B$2:$C$15,2,FALSE)</f>
        <v>Forskningsinsentiv</v>
      </c>
      <c r="I3998" s="3">
        <f>IF(A3998='Enheter, modell og år'!$F$2-1,0,G3998-VLOOKUP(A3998-1&amp;B3998&amp;C3998&amp;E3998,$F$2:$G$7561,2,FALSE))</f>
        <v>0</v>
      </c>
      <c r="J3998" s="3">
        <f>IF(A3998='Enheter, modell og år'!$F$2-1,0,VLOOKUP(A3998-1&amp;B3998&amp;C3998&amp;E3998,$F$2:$G$7561,2,FALSE))</f>
        <v>0</v>
      </c>
    </row>
    <row r="3999" spans="1:10" x14ac:dyDescent="0.25">
      <c r="A3999">
        <f t="shared" ref="A3999:C3999" si="3515">A3459</f>
        <v>2024</v>
      </c>
      <c r="B3999" t="str">
        <f t="shared" si="3515"/>
        <v>RFM</v>
      </c>
      <c r="C3999">
        <f t="shared" si="3515"/>
        <v>0</v>
      </c>
      <c r="D3999">
        <f>IFERROR(VLOOKUP(C3999,'Enheter, modell og år'!$A$2:$B$31,2,FALSE),0)</f>
        <v>0</v>
      </c>
      <c r="E3999" t="str">
        <f>'Liste detaljert wide'!$K$1</f>
        <v>Publikasjonspoeng</v>
      </c>
      <c r="F3999" t="str">
        <f t="shared" si="3487"/>
        <v>2024RFM0Publikasjonspoeng</v>
      </c>
      <c r="G3999" s="3">
        <f>'Liste detaljert wide'!K219</f>
        <v>0</v>
      </c>
      <c r="H3999" t="str">
        <f>VLOOKUP(E3999,Def!$B$2:$C$15,2,FALSE)</f>
        <v>Forskningsinsentiv</v>
      </c>
      <c r="I3999" s="3">
        <f>IF(A3999='Enheter, modell og år'!$F$2-1,0,G3999-VLOOKUP(A3999-1&amp;B3999&amp;C3999&amp;E3999,$F$2:$G$7561,2,FALSE))</f>
        <v>0</v>
      </c>
      <c r="J3999" s="3">
        <f>IF(A3999='Enheter, modell og år'!$F$2-1,0,VLOOKUP(A3999-1&amp;B3999&amp;C3999&amp;E3999,$F$2:$G$7561,2,FALSE))</f>
        <v>0</v>
      </c>
    </row>
    <row r="4000" spans="1:10" x14ac:dyDescent="0.25">
      <c r="A4000">
        <f t="shared" ref="A4000:C4000" si="3516">A3460</f>
        <v>2024</v>
      </c>
      <c r="B4000" t="str">
        <f t="shared" si="3516"/>
        <v>RFM</v>
      </c>
      <c r="C4000">
        <f t="shared" si="3516"/>
        <v>0</v>
      </c>
      <c r="D4000">
        <f>IFERROR(VLOOKUP(C4000,'Enheter, modell og år'!$A$2:$B$31,2,FALSE),0)</f>
        <v>0</v>
      </c>
      <c r="E4000" t="str">
        <f>'Liste detaljert wide'!$K$1</f>
        <v>Publikasjonspoeng</v>
      </c>
      <c r="F4000" t="str">
        <f t="shared" si="3487"/>
        <v>2024RFM0Publikasjonspoeng</v>
      </c>
      <c r="G4000" s="3">
        <f>'Liste detaljert wide'!K220</f>
        <v>0</v>
      </c>
      <c r="H4000" t="str">
        <f>VLOOKUP(E4000,Def!$B$2:$C$15,2,FALSE)</f>
        <v>Forskningsinsentiv</v>
      </c>
      <c r="I4000" s="3">
        <f>IF(A4000='Enheter, modell og år'!$F$2-1,0,G4000-VLOOKUP(A4000-1&amp;B4000&amp;C4000&amp;E4000,$F$2:$G$7561,2,FALSE))</f>
        <v>0</v>
      </c>
      <c r="J4000" s="3">
        <f>IF(A4000='Enheter, modell og år'!$F$2-1,0,VLOOKUP(A4000-1&amp;B4000&amp;C4000&amp;E4000,$F$2:$G$7561,2,FALSE))</f>
        <v>0</v>
      </c>
    </row>
    <row r="4001" spans="1:10" x14ac:dyDescent="0.25">
      <c r="A4001">
        <f t="shared" ref="A4001:C4001" si="3517">A3461</f>
        <v>2024</v>
      </c>
      <c r="B4001" t="str">
        <f t="shared" si="3517"/>
        <v>RFM</v>
      </c>
      <c r="C4001">
        <f t="shared" si="3517"/>
        <v>0</v>
      </c>
      <c r="D4001">
        <f>IFERROR(VLOOKUP(C4001,'Enheter, modell og år'!$A$2:$B$31,2,FALSE),0)</f>
        <v>0</v>
      </c>
      <c r="E4001" t="str">
        <f>'Liste detaljert wide'!$K$1</f>
        <v>Publikasjonspoeng</v>
      </c>
      <c r="F4001" t="str">
        <f t="shared" si="3487"/>
        <v>2024RFM0Publikasjonspoeng</v>
      </c>
      <c r="G4001" s="3">
        <f>'Liste detaljert wide'!K221</f>
        <v>0</v>
      </c>
      <c r="H4001" t="str">
        <f>VLOOKUP(E4001,Def!$B$2:$C$15,2,FALSE)</f>
        <v>Forskningsinsentiv</v>
      </c>
      <c r="I4001" s="3">
        <f>IF(A4001='Enheter, modell og år'!$F$2-1,0,G4001-VLOOKUP(A4001-1&amp;B4001&amp;C4001&amp;E4001,$F$2:$G$7561,2,FALSE))</f>
        <v>0</v>
      </c>
      <c r="J4001" s="3">
        <f>IF(A4001='Enheter, modell og år'!$F$2-1,0,VLOOKUP(A4001-1&amp;B4001&amp;C4001&amp;E4001,$F$2:$G$7561,2,FALSE))</f>
        <v>0</v>
      </c>
    </row>
    <row r="4002" spans="1:10" x14ac:dyDescent="0.25">
      <c r="A4002">
        <f t="shared" ref="A4002:C4002" si="3518">A3462</f>
        <v>2024</v>
      </c>
      <c r="B4002" t="str">
        <f t="shared" si="3518"/>
        <v>RFM</v>
      </c>
      <c r="C4002">
        <f t="shared" si="3518"/>
        <v>0</v>
      </c>
      <c r="D4002">
        <f>IFERROR(VLOOKUP(C4002,'Enheter, modell og år'!$A$2:$B$31,2,FALSE),0)</f>
        <v>0</v>
      </c>
      <c r="E4002" t="str">
        <f>'Liste detaljert wide'!$K$1</f>
        <v>Publikasjonspoeng</v>
      </c>
      <c r="F4002" t="str">
        <f t="shared" si="3487"/>
        <v>2024RFM0Publikasjonspoeng</v>
      </c>
      <c r="G4002" s="3">
        <f>'Liste detaljert wide'!K222</f>
        <v>0</v>
      </c>
      <c r="H4002" t="str">
        <f>VLOOKUP(E4002,Def!$B$2:$C$15,2,FALSE)</f>
        <v>Forskningsinsentiv</v>
      </c>
      <c r="I4002" s="3">
        <f>IF(A4002='Enheter, modell og år'!$F$2-1,0,G4002-VLOOKUP(A4002-1&amp;B4002&amp;C4002&amp;E4002,$F$2:$G$7561,2,FALSE))</f>
        <v>0</v>
      </c>
      <c r="J4002" s="3">
        <f>IF(A4002='Enheter, modell og år'!$F$2-1,0,VLOOKUP(A4002-1&amp;B4002&amp;C4002&amp;E4002,$F$2:$G$7561,2,FALSE))</f>
        <v>0</v>
      </c>
    </row>
    <row r="4003" spans="1:10" x14ac:dyDescent="0.25">
      <c r="A4003">
        <f t="shared" ref="A4003:C4003" si="3519">A3463</f>
        <v>2024</v>
      </c>
      <c r="B4003" t="str">
        <f t="shared" si="3519"/>
        <v>RFM</v>
      </c>
      <c r="C4003">
        <f t="shared" si="3519"/>
        <v>0</v>
      </c>
      <c r="D4003">
        <f>IFERROR(VLOOKUP(C4003,'Enheter, modell og år'!$A$2:$B$31,2,FALSE),0)</f>
        <v>0</v>
      </c>
      <c r="E4003" t="str">
        <f>'Liste detaljert wide'!$K$1</f>
        <v>Publikasjonspoeng</v>
      </c>
      <c r="F4003" t="str">
        <f t="shared" si="3487"/>
        <v>2024RFM0Publikasjonspoeng</v>
      </c>
      <c r="G4003" s="3">
        <f>'Liste detaljert wide'!K223</f>
        <v>0</v>
      </c>
      <c r="H4003" t="str">
        <f>VLOOKUP(E4003,Def!$B$2:$C$15,2,FALSE)</f>
        <v>Forskningsinsentiv</v>
      </c>
      <c r="I4003" s="3">
        <f>IF(A4003='Enheter, modell og år'!$F$2-1,0,G4003-VLOOKUP(A4003-1&amp;B4003&amp;C4003&amp;E4003,$F$2:$G$7561,2,FALSE))</f>
        <v>0</v>
      </c>
      <c r="J4003" s="3">
        <f>IF(A4003='Enheter, modell og år'!$F$2-1,0,VLOOKUP(A4003-1&amp;B4003&amp;C4003&amp;E4003,$F$2:$G$7561,2,FALSE))</f>
        <v>0</v>
      </c>
    </row>
    <row r="4004" spans="1:10" x14ac:dyDescent="0.25">
      <c r="A4004">
        <f t="shared" ref="A4004:C4004" si="3520">A3464</f>
        <v>2024</v>
      </c>
      <c r="B4004" t="str">
        <f t="shared" si="3520"/>
        <v>RFM</v>
      </c>
      <c r="C4004">
        <f t="shared" si="3520"/>
        <v>0</v>
      </c>
      <c r="D4004">
        <f>IFERROR(VLOOKUP(C4004,'Enheter, modell og år'!$A$2:$B$31,2,FALSE),0)</f>
        <v>0</v>
      </c>
      <c r="E4004" t="str">
        <f>'Liste detaljert wide'!$K$1</f>
        <v>Publikasjonspoeng</v>
      </c>
      <c r="F4004" t="str">
        <f t="shared" si="3487"/>
        <v>2024RFM0Publikasjonspoeng</v>
      </c>
      <c r="G4004" s="3">
        <f>'Liste detaljert wide'!K224</f>
        <v>0</v>
      </c>
      <c r="H4004" t="str">
        <f>VLOOKUP(E4004,Def!$B$2:$C$15,2,FALSE)</f>
        <v>Forskningsinsentiv</v>
      </c>
      <c r="I4004" s="3">
        <f>IF(A4004='Enheter, modell og år'!$F$2-1,0,G4004-VLOOKUP(A4004-1&amp;B4004&amp;C4004&amp;E4004,$F$2:$G$7561,2,FALSE))</f>
        <v>0</v>
      </c>
      <c r="J4004" s="3">
        <f>IF(A4004='Enheter, modell og år'!$F$2-1,0,VLOOKUP(A4004-1&amp;B4004&amp;C4004&amp;E4004,$F$2:$G$7561,2,FALSE))</f>
        <v>0</v>
      </c>
    </row>
    <row r="4005" spans="1:10" x14ac:dyDescent="0.25">
      <c r="A4005">
        <f t="shared" ref="A4005:C4005" si="3521">A3465</f>
        <v>2024</v>
      </c>
      <c r="B4005" t="str">
        <f t="shared" si="3521"/>
        <v>RFM</v>
      </c>
      <c r="C4005">
        <f t="shared" si="3521"/>
        <v>0</v>
      </c>
      <c r="D4005">
        <f>IFERROR(VLOOKUP(C4005,'Enheter, modell og år'!$A$2:$B$31,2,FALSE),0)</f>
        <v>0</v>
      </c>
      <c r="E4005" t="str">
        <f>'Liste detaljert wide'!$K$1</f>
        <v>Publikasjonspoeng</v>
      </c>
      <c r="F4005" t="str">
        <f t="shared" si="3487"/>
        <v>2024RFM0Publikasjonspoeng</v>
      </c>
      <c r="G4005" s="3">
        <f>'Liste detaljert wide'!K225</f>
        <v>0</v>
      </c>
      <c r="H4005" t="str">
        <f>VLOOKUP(E4005,Def!$B$2:$C$15,2,FALSE)</f>
        <v>Forskningsinsentiv</v>
      </c>
      <c r="I4005" s="3">
        <f>IF(A4005='Enheter, modell og år'!$F$2-1,0,G4005-VLOOKUP(A4005-1&amp;B4005&amp;C4005&amp;E4005,$F$2:$G$7561,2,FALSE))</f>
        <v>0</v>
      </c>
      <c r="J4005" s="3">
        <f>IF(A4005='Enheter, modell og år'!$F$2-1,0,VLOOKUP(A4005-1&amp;B4005&amp;C4005&amp;E4005,$F$2:$G$7561,2,FALSE))</f>
        <v>0</v>
      </c>
    </row>
    <row r="4006" spans="1:10" x14ac:dyDescent="0.25">
      <c r="A4006">
        <f t="shared" ref="A4006:C4006" si="3522">A3466</f>
        <v>2024</v>
      </c>
      <c r="B4006" t="str">
        <f t="shared" si="3522"/>
        <v>RFM</v>
      </c>
      <c r="C4006">
        <f t="shared" si="3522"/>
        <v>0</v>
      </c>
      <c r="D4006">
        <f>IFERROR(VLOOKUP(C4006,'Enheter, modell og år'!$A$2:$B$31,2,FALSE),0)</f>
        <v>0</v>
      </c>
      <c r="E4006" t="str">
        <f>'Liste detaljert wide'!$K$1</f>
        <v>Publikasjonspoeng</v>
      </c>
      <c r="F4006" t="str">
        <f t="shared" si="3487"/>
        <v>2024RFM0Publikasjonspoeng</v>
      </c>
      <c r="G4006" s="3">
        <f>'Liste detaljert wide'!K226</f>
        <v>0</v>
      </c>
      <c r="H4006" t="str">
        <f>VLOOKUP(E4006,Def!$B$2:$C$15,2,FALSE)</f>
        <v>Forskningsinsentiv</v>
      </c>
      <c r="I4006" s="3">
        <f>IF(A4006='Enheter, modell og år'!$F$2-1,0,G4006-VLOOKUP(A4006-1&amp;B4006&amp;C4006&amp;E4006,$F$2:$G$7561,2,FALSE))</f>
        <v>0</v>
      </c>
      <c r="J4006" s="3">
        <f>IF(A4006='Enheter, modell og år'!$F$2-1,0,VLOOKUP(A4006-1&amp;B4006&amp;C4006&amp;E4006,$F$2:$G$7561,2,FALSE))</f>
        <v>0</v>
      </c>
    </row>
    <row r="4007" spans="1:10" x14ac:dyDescent="0.25">
      <c r="A4007">
        <f t="shared" ref="A4007:C4007" si="3523">A3467</f>
        <v>2024</v>
      </c>
      <c r="B4007" t="str">
        <f t="shared" si="3523"/>
        <v>RFM</v>
      </c>
      <c r="C4007">
        <f t="shared" si="3523"/>
        <v>0</v>
      </c>
      <c r="D4007">
        <f>IFERROR(VLOOKUP(C4007,'Enheter, modell og år'!$A$2:$B$31,2,FALSE),0)</f>
        <v>0</v>
      </c>
      <c r="E4007" t="str">
        <f>'Liste detaljert wide'!$K$1</f>
        <v>Publikasjonspoeng</v>
      </c>
      <c r="F4007" t="str">
        <f t="shared" si="3487"/>
        <v>2024RFM0Publikasjonspoeng</v>
      </c>
      <c r="G4007" s="3">
        <f>'Liste detaljert wide'!K227</f>
        <v>0</v>
      </c>
      <c r="H4007" t="str">
        <f>VLOOKUP(E4007,Def!$B$2:$C$15,2,FALSE)</f>
        <v>Forskningsinsentiv</v>
      </c>
      <c r="I4007" s="3">
        <f>IF(A4007='Enheter, modell og år'!$F$2-1,0,G4007-VLOOKUP(A4007-1&amp;B4007&amp;C4007&amp;E4007,$F$2:$G$7561,2,FALSE))</f>
        <v>0</v>
      </c>
      <c r="J4007" s="3">
        <f>IF(A4007='Enheter, modell og år'!$F$2-1,0,VLOOKUP(A4007-1&amp;B4007&amp;C4007&amp;E4007,$F$2:$G$7561,2,FALSE))</f>
        <v>0</v>
      </c>
    </row>
    <row r="4008" spans="1:10" x14ac:dyDescent="0.25">
      <c r="A4008">
        <f t="shared" ref="A4008:C4008" si="3524">A3468</f>
        <v>2024</v>
      </c>
      <c r="B4008" t="str">
        <f t="shared" si="3524"/>
        <v>RFM</v>
      </c>
      <c r="C4008">
        <f t="shared" si="3524"/>
        <v>0</v>
      </c>
      <c r="D4008">
        <f>IFERROR(VLOOKUP(C4008,'Enheter, modell og år'!$A$2:$B$31,2,FALSE),0)</f>
        <v>0</v>
      </c>
      <c r="E4008" t="str">
        <f>'Liste detaljert wide'!$K$1</f>
        <v>Publikasjonspoeng</v>
      </c>
      <c r="F4008" t="str">
        <f t="shared" si="3487"/>
        <v>2024RFM0Publikasjonspoeng</v>
      </c>
      <c r="G4008" s="3">
        <f>'Liste detaljert wide'!K228</f>
        <v>0</v>
      </c>
      <c r="H4008" t="str">
        <f>VLOOKUP(E4008,Def!$B$2:$C$15,2,FALSE)</f>
        <v>Forskningsinsentiv</v>
      </c>
      <c r="I4008" s="3">
        <f>IF(A4008='Enheter, modell og år'!$F$2-1,0,G4008-VLOOKUP(A4008-1&amp;B4008&amp;C4008&amp;E4008,$F$2:$G$7561,2,FALSE))</f>
        <v>0</v>
      </c>
      <c r="J4008" s="3">
        <f>IF(A4008='Enheter, modell og år'!$F$2-1,0,VLOOKUP(A4008-1&amp;B4008&amp;C4008&amp;E4008,$F$2:$G$7561,2,FALSE))</f>
        <v>0</v>
      </c>
    </row>
    <row r="4009" spans="1:10" x14ac:dyDescent="0.25">
      <c r="A4009">
        <f t="shared" ref="A4009:C4009" si="3525">A3469</f>
        <v>2024</v>
      </c>
      <c r="B4009" t="str">
        <f t="shared" si="3525"/>
        <v>RFM</v>
      </c>
      <c r="C4009">
        <f t="shared" si="3525"/>
        <v>0</v>
      </c>
      <c r="D4009">
        <f>IFERROR(VLOOKUP(C4009,'Enheter, modell og år'!$A$2:$B$31,2,FALSE),0)</f>
        <v>0</v>
      </c>
      <c r="E4009" t="str">
        <f>'Liste detaljert wide'!$K$1</f>
        <v>Publikasjonspoeng</v>
      </c>
      <c r="F4009" t="str">
        <f t="shared" si="3487"/>
        <v>2024RFM0Publikasjonspoeng</v>
      </c>
      <c r="G4009" s="3">
        <f>'Liste detaljert wide'!K229</f>
        <v>0</v>
      </c>
      <c r="H4009" t="str">
        <f>VLOOKUP(E4009,Def!$B$2:$C$15,2,FALSE)</f>
        <v>Forskningsinsentiv</v>
      </c>
      <c r="I4009" s="3">
        <f>IF(A4009='Enheter, modell og år'!$F$2-1,0,G4009-VLOOKUP(A4009-1&amp;B4009&amp;C4009&amp;E4009,$F$2:$G$7561,2,FALSE))</f>
        <v>0</v>
      </c>
      <c r="J4009" s="3">
        <f>IF(A4009='Enheter, modell og år'!$F$2-1,0,VLOOKUP(A4009-1&amp;B4009&amp;C4009&amp;E4009,$F$2:$G$7561,2,FALSE))</f>
        <v>0</v>
      </c>
    </row>
    <row r="4010" spans="1:10" x14ac:dyDescent="0.25">
      <c r="A4010">
        <f t="shared" ref="A4010:C4010" si="3526">A3470</f>
        <v>2024</v>
      </c>
      <c r="B4010" t="str">
        <f t="shared" si="3526"/>
        <v>RFM</v>
      </c>
      <c r="C4010">
        <f t="shared" si="3526"/>
        <v>0</v>
      </c>
      <c r="D4010">
        <f>IFERROR(VLOOKUP(C4010,'Enheter, modell og år'!$A$2:$B$31,2,FALSE),0)</f>
        <v>0</v>
      </c>
      <c r="E4010" t="str">
        <f>'Liste detaljert wide'!$K$1</f>
        <v>Publikasjonspoeng</v>
      </c>
      <c r="F4010" t="str">
        <f t="shared" si="3487"/>
        <v>2024RFM0Publikasjonspoeng</v>
      </c>
      <c r="G4010" s="3">
        <f>'Liste detaljert wide'!K230</f>
        <v>0</v>
      </c>
      <c r="H4010" t="str">
        <f>VLOOKUP(E4010,Def!$B$2:$C$15,2,FALSE)</f>
        <v>Forskningsinsentiv</v>
      </c>
      <c r="I4010" s="3">
        <f>IF(A4010='Enheter, modell og år'!$F$2-1,0,G4010-VLOOKUP(A4010-1&amp;B4010&amp;C4010&amp;E4010,$F$2:$G$7561,2,FALSE))</f>
        <v>0</v>
      </c>
      <c r="J4010" s="3">
        <f>IF(A4010='Enheter, modell og år'!$F$2-1,0,VLOOKUP(A4010-1&amp;B4010&amp;C4010&amp;E4010,$F$2:$G$7561,2,FALSE))</f>
        <v>0</v>
      </c>
    </row>
    <row r="4011" spans="1:10" x14ac:dyDescent="0.25">
      <c r="A4011">
        <f t="shared" ref="A4011:C4011" si="3527">A3471</f>
        <v>2024</v>
      </c>
      <c r="B4011" t="str">
        <f t="shared" si="3527"/>
        <v>RFM</v>
      </c>
      <c r="C4011">
        <f t="shared" si="3527"/>
        <v>0</v>
      </c>
      <c r="D4011">
        <f>IFERROR(VLOOKUP(C4011,'Enheter, modell og år'!$A$2:$B$31,2,FALSE),0)</f>
        <v>0</v>
      </c>
      <c r="E4011" t="str">
        <f>'Liste detaljert wide'!$K$1</f>
        <v>Publikasjonspoeng</v>
      </c>
      <c r="F4011" t="str">
        <f t="shared" si="3487"/>
        <v>2024RFM0Publikasjonspoeng</v>
      </c>
      <c r="G4011" s="3">
        <f>'Liste detaljert wide'!K231</f>
        <v>0</v>
      </c>
      <c r="H4011" t="str">
        <f>VLOOKUP(E4011,Def!$B$2:$C$15,2,FALSE)</f>
        <v>Forskningsinsentiv</v>
      </c>
      <c r="I4011" s="3">
        <f>IF(A4011='Enheter, modell og år'!$F$2-1,0,G4011-VLOOKUP(A4011-1&amp;B4011&amp;C4011&amp;E4011,$F$2:$G$7561,2,FALSE))</f>
        <v>0</v>
      </c>
      <c r="J4011" s="3">
        <f>IF(A4011='Enheter, modell og år'!$F$2-1,0,VLOOKUP(A4011-1&amp;B4011&amp;C4011&amp;E4011,$F$2:$G$7561,2,FALSE))</f>
        <v>0</v>
      </c>
    </row>
    <row r="4012" spans="1:10" x14ac:dyDescent="0.25">
      <c r="A4012">
        <f t="shared" ref="A4012:C4012" si="3528">A3472</f>
        <v>2024</v>
      </c>
      <c r="B4012" t="str">
        <f t="shared" si="3528"/>
        <v>RFM</v>
      </c>
      <c r="C4012">
        <f t="shared" si="3528"/>
        <v>0</v>
      </c>
      <c r="D4012">
        <f>IFERROR(VLOOKUP(C4012,'Enheter, modell og år'!$A$2:$B$31,2,FALSE),0)</f>
        <v>0</v>
      </c>
      <c r="E4012" t="str">
        <f>'Liste detaljert wide'!$K$1</f>
        <v>Publikasjonspoeng</v>
      </c>
      <c r="F4012" t="str">
        <f t="shared" si="3487"/>
        <v>2024RFM0Publikasjonspoeng</v>
      </c>
      <c r="G4012" s="3">
        <f>'Liste detaljert wide'!K232</f>
        <v>0</v>
      </c>
      <c r="H4012" t="str">
        <f>VLOOKUP(E4012,Def!$B$2:$C$15,2,FALSE)</f>
        <v>Forskningsinsentiv</v>
      </c>
      <c r="I4012" s="3">
        <f>IF(A4012='Enheter, modell og år'!$F$2-1,0,G4012-VLOOKUP(A4012-1&amp;B4012&amp;C4012&amp;E4012,$F$2:$G$7561,2,FALSE))</f>
        <v>0</v>
      </c>
      <c r="J4012" s="3">
        <f>IF(A4012='Enheter, modell og år'!$F$2-1,0,VLOOKUP(A4012-1&amp;B4012&amp;C4012&amp;E4012,$F$2:$G$7561,2,FALSE))</f>
        <v>0</v>
      </c>
    </row>
    <row r="4013" spans="1:10" x14ac:dyDescent="0.25">
      <c r="A4013">
        <f t="shared" ref="A4013:C4013" si="3529">A3473</f>
        <v>2024</v>
      </c>
      <c r="B4013" t="str">
        <f t="shared" si="3529"/>
        <v>RFM</v>
      </c>
      <c r="C4013">
        <f t="shared" si="3529"/>
        <v>0</v>
      </c>
      <c r="D4013">
        <f>IFERROR(VLOOKUP(C4013,'Enheter, modell og år'!$A$2:$B$31,2,FALSE),0)</f>
        <v>0</v>
      </c>
      <c r="E4013" t="str">
        <f>'Liste detaljert wide'!$K$1</f>
        <v>Publikasjonspoeng</v>
      </c>
      <c r="F4013" t="str">
        <f t="shared" si="3487"/>
        <v>2024RFM0Publikasjonspoeng</v>
      </c>
      <c r="G4013" s="3">
        <f>'Liste detaljert wide'!K233</f>
        <v>0</v>
      </c>
      <c r="H4013" t="str">
        <f>VLOOKUP(E4013,Def!$B$2:$C$15,2,FALSE)</f>
        <v>Forskningsinsentiv</v>
      </c>
      <c r="I4013" s="3">
        <f>IF(A4013='Enheter, modell og år'!$F$2-1,0,G4013-VLOOKUP(A4013-1&amp;B4013&amp;C4013&amp;E4013,$F$2:$G$7561,2,FALSE))</f>
        <v>0</v>
      </c>
      <c r="J4013" s="3">
        <f>IF(A4013='Enheter, modell og år'!$F$2-1,0,VLOOKUP(A4013-1&amp;B4013&amp;C4013&amp;E4013,$F$2:$G$7561,2,FALSE))</f>
        <v>0</v>
      </c>
    </row>
    <row r="4014" spans="1:10" x14ac:dyDescent="0.25">
      <c r="A4014">
        <f t="shared" ref="A4014:C4014" si="3530">A3474</f>
        <v>2024</v>
      </c>
      <c r="B4014" t="str">
        <f t="shared" si="3530"/>
        <v>RFM</v>
      </c>
      <c r="C4014">
        <f t="shared" si="3530"/>
        <v>0</v>
      </c>
      <c r="D4014">
        <f>IFERROR(VLOOKUP(C4014,'Enheter, modell og år'!$A$2:$B$31,2,FALSE),0)</f>
        <v>0</v>
      </c>
      <c r="E4014" t="str">
        <f>'Liste detaljert wide'!$K$1</f>
        <v>Publikasjonspoeng</v>
      </c>
      <c r="F4014" t="str">
        <f t="shared" si="3487"/>
        <v>2024RFM0Publikasjonspoeng</v>
      </c>
      <c r="G4014" s="3">
        <f>'Liste detaljert wide'!K234</f>
        <v>0</v>
      </c>
      <c r="H4014" t="str">
        <f>VLOOKUP(E4014,Def!$B$2:$C$15,2,FALSE)</f>
        <v>Forskningsinsentiv</v>
      </c>
      <c r="I4014" s="3">
        <f>IF(A4014='Enheter, modell og år'!$F$2-1,0,G4014-VLOOKUP(A4014-1&amp;B4014&amp;C4014&amp;E4014,$F$2:$G$7561,2,FALSE))</f>
        <v>0</v>
      </c>
      <c r="J4014" s="3">
        <f>IF(A4014='Enheter, modell og år'!$F$2-1,0,VLOOKUP(A4014-1&amp;B4014&amp;C4014&amp;E4014,$F$2:$G$7561,2,FALSE))</f>
        <v>0</v>
      </c>
    </row>
    <row r="4015" spans="1:10" x14ac:dyDescent="0.25">
      <c r="A4015">
        <f t="shared" ref="A4015:C4015" si="3531">A3475</f>
        <v>2024</v>
      </c>
      <c r="B4015" t="str">
        <f t="shared" si="3531"/>
        <v>RFM</v>
      </c>
      <c r="C4015">
        <f t="shared" si="3531"/>
        <v>0</v>
      </c>
      <c r="D4015">
        <f>IFERROR(VLOOKUP(C4015,'Enheter, modell og år'!$A$2:$B$31,2,FALSE),0)</f>
        <v>0</v>
      </c>
      <c r="E4015" t="str">
        <f>'Liste detaljert wide'!$K$1</f>
        <v>Publikasjonspoeng</v>
      </c>
      <c r="F4015" t="str">
        <f t="shared" si="3487"/>
        <v>2024RFM0Publikasjonspoeng</v>
      </c>
      <c r="G4015" s="3">
        <f>'Liste detaljert wide'!K235</f>
        <v>0</v>
      </c>
      <c r="H4015" t="str">
        <f>VLOOKUP(E4015,Def!$B$2:$C$15,2,FALSE)</f>
        <v>Forskningsinsentiv</v>
      </c>
      <c r="I4015" s="3">
        <f>IF(A4015='Enheter, modell og år'!$F$2-1,0,G4015-VLOOKUP(A4015-1&amp;B4015&amp;C4015&amp;E4015,$F$2:$G$7561,2,FALSE))</f>
        <v>0</v>
      </c>
      <c r="J4015" s="3">
        <f>IF(A4015='Enheter, modell og år'!$F$2-1,0,VLOOKUP(A4015-1&amp;B4015&amp;C4015&amp;E4015,$F$2:$G$7561,2,FALSE))</f>
        <v>0</v>
      </c>
    </row>
    <row r="4016" spans="1:10" x14ac:dyDescent="0.25">
      <c r="A4016">
        <f t="shared" ref="A4016:C4016" si="3532">A3476</f>
        <v>2024</v>
      </c>
      <c r="B4016" t="str">
        <f t="shared" si="3532"/>
        <v>RFM</v>
      </c>
      <c r="C4016">
        <f t="shared" si="3532"/>
        <v>0</v>
      </c>
      <c r="D4016">
        <f>IFERROR(VLOOKUP(C4016,'Enheter, modell og år'!$A$2:$B$31,2,FALSE),0)</f>
        <v>0</v>
      </c>
      <c r="E4016" t="str">
        <f>'Liste detaljert wide'!$K$1</f>
        <v>Publikasjonspoeng</v>
      </c>
      <c r="F4016" t="str">
        <f t="shared" si="3487"/>
        <v>2024RFM0Publikasjonspoeng</v>
      </c>
      <c r="G4016" s="3">
        <f>'Liste detaljert wide'!K236</f>
        <v>0</v>
      </c>
      <c r="H4016" t="str">
        <f>VLOOKUP(E4016,Def!$B$2:$C$15,2,FALSE)</f>
        <v>Forskningsinsentiv</v>
      </c>
      <c r="I4016" s="3">
        <f>IF(A4016='Enheter, modell og år'!$F$2-1,0,G4016-VLOOKUP(A4016-1&amp;B4016&amp;C4016&amp;E4016,$F$2:$G$7561,2,FALSE))</f>
        <v>0</v>
      </c>
      <c r="J4016" s="3">
        <f>IF(A4016='Enheter, modell og år'!$F$2-1,0,VLOOKUP(A4016-1&amp;B4016&amp;C4016&amp;E4016,$F$2:$G$7561,2,FALSE))</f>
        <v>0</v>
      </c>
    </row>
    <row r="4017" spans="1:10" x14ac:dyDescent="0.25">
      <c r="A4017">
        <f t="shared" ref="A4017:C4017" si="3533">A3477</f>
        <v>2024</v>
      </c>
      <c r="B4017" t="str">
        <f t="shared" si="3533"/>
        <v>RFM</v>
      </c>
      <c r="C4017">
        <f t="shared" si="3533"/>
        <v>0</v>
      </c>
      <c r="D4017">
        <f>IFERROR(VLOOKUP(C4017,'Enheter, modell og år'!$A$2:$B$31,2,FALSE),0)</f>
        <v>0</v>
      </c>
      <c r="E4017" t="str">
        <f>'Liste detaljert wide'!$K$1</f>
        <v>Publikasjonspoeng</v>
      </c>
      <c r="F4017" t="str">
        <f t="shared" si="3487"/>
        <v>2024RFM0Publikasjonspoeng</v>
      </c>
      <c r="G4017" s="3">
        <f>'Liste detaljert wide'!K237</f>
        <v>0</v>
      </c>
      <c r="H4017" t="str">
        <f>VLOOKUP(E4017,Def!$B$2:$C$15,2,FALSE)</f>
        <v>Forskningsinsentiv</v>
      </c>
      <c r="I4017" s="3">
        <f>IF(A4017='Enheter, modell og år'!$F$2-1,0,G4017-VLOOKUP(A4017-1&amp;B4017&amp;C4017&amp;E4017,$F$2:$G$7561,2,FALSE))</f>
        <v>0</v>
      </c>
      <c r="J4017" s="3">
        <f>IF(A4017='Enheter, modell og år'!$F$2-1,0,VLOOKUP(A4017-1&amp;B4017&amp;C4017&amp;E4017,$F$2:$G$7561,2,FALSE))</f>
        <v>0</v>
      </c>
    </row>
    <row r="4018" spans="1:10" x14ac:dyDescent="0.25">
      <c r="A4018">
        <f t="shared" ref="A4018:C4018" si="3534">A3478</f>
        <v>2024</v>
      </c>
      <c r="B4018" t="str">
        <f t="shared" si="3534"/>
        <v>RFM</v>
      </c>
      <c r="C4018">
        <f t="shared" si="3534"/>
        <v>0</v>
      </c>
      <c r="D4018">
        <f>IFERROR(VLOOKUP(C4018,'Enheter, modell og år'!$A$2:$B$31,2,FALSE),0)</f>
        <v>0</v>
      </c>
      <c r="E4018" t="str">
        <f>'Liste detaljert wide'!$K$1</f>
        <v>Publikasjonspoeng</v>
      </c>
      <c r="F4018" t="str">
        <f t="shared" si="3487"/>
        <v>2024RFM0Publikasjonspoeng</v>
      </c>
      <c r="G4018" s="3">
        <f>'Liste detaljert wide'!K238</f>
        <v>0</v>
      </c>
      <c r="H4018" t="str">
        <f>VLOOKUP(E4018,Def!$B$2:$C$15,2,FALSE)</f>
        <v>Forskningsinsentiv</v>
      </c>
      <c r="I4018" s="3">
        <f>IF(A4018='Enheter, modell og år'!$F$2-1,0,G4018-VLOOKUP(A4018-1&amp;B4018&amp;C4018&amp;E4018,$F$2:$G$7561,2,FALSE))</f>
        <v>0</v>
      </c>
      <c r="J4018" s="3">
        <f>IF(A4018='Enheter, modell og år'!$F$2-1,0,VLOOKUP(A4018-1&amp;B4018&amp;C4018&amp;E4018,$F$2:$G$7561,2,FALSE))</f>
        <v>0</v>
      </c>
    </row>
    <row r="4019" spans="1:10" x14ac:dyDescent="0.25">
      <c r="A4019">
        <f t="shared" ref="A4019:C4019" si="3535">A3479</f>
        <v>2024</v>
      </c>
      <c r="B4019" t="str">
        <f t="shared" si="3535"/>
        <v>RFM</v>
      </c>
      <c r="C4019">
        <f t="shared" si="3535"/>
        <v>0</v>
      </c>
      <c r="D4019">
        <f>IFERROR(VLOOKUP(C4019,'Enheter, modell og år'!$A$2:$B$31,2,FALSE),0)</f>
        <v>0</v>
      </c>
      <c r="E4019" t="str">
        <f>'Liste detaljert wide'!$K$1</f>
        <v>Publikasjonspoeng</v>
      </c>
      <c r="F4019" t="str">
        <f t="shared" si="3487"/>
        <v>2024RFM0Publikasjonspoeng</v>
      </c>
      <c r="G4019" s="3">
        <f>'Liste detaljert wide'!K239</f>
        <v>0</v>
      </c>
      <c r="H4019" t="str">
        <f>VLOOKUP(E4019,Def!$B$2:$C$15,2,FALSE)</f>
        <v>Forskningsinsentiv</v>
      </c>
      <c r="I4019" s="3">
        <f>IF(A4019='Enheter, modell og år'!$F$2-1,0,G4019-VLOOKUP(A4019-1&amp;B4019&amp;C4019&amp;E4019,$F$2:$G$7561,2,FALSE))</f>
        <v>0</v>
      </c>
      <c r="J4019" s="3">
        <f>IF(A4019='Enheter, modell og år'!$F$2-1,0,VLOOKUP(A4019-1&amp;B4019&amp;C4019&amp;E4019,$F$2:$G$7561,2,FALSE))</f>
        <v>0</v>
      </c>
    </row>
    <row r="4020" spans="1:10" x14ac:dyDescent="0.25">
      <c r="A4020">
        <f t="shared" ref="A4020:C4020" si="3536">A3480</f>
        <v>2024</v>
      </c>
      <c r="B4020" t="str">
        <f t="shared" si="3536"/>
        <v>RFM</v>
      </c>
      <c r="C4020">
        <f t="shared" si="3536"/>
        <v>0</v>
      </c>
      <c r="D4020">
        <f>IFERROR(VLOOKUP(C4020,'Enheter, modell og år'!$A$2:$B$31,2,FALSE),0)</f>
        <v>0</v>
      </c>
      <c r="E4020" t="str">
        <f>'Liste detaljert wide'!$K$1</f>
        <v>Publikasjonspoeng</v>
      </c>
      <c r="F4020" t="str">
        <f t="shared" si="3487"/>
        <v>2024RFM0Publikasjonspoeng</v>
      </c>
      <c r="G4020" s="3">
        <f>'Liste detaljert wide'!K240</f>
        <v>0</v>
      </c>
      <c r="H4020" t="str">
        <f>VLOOKUP(E4020,Def!$B$2:$C$15,2,FALSE)</f>
        <v>Forskningsinsentiv</v>
      </c>
      <c r="I4020" s="3">
        <f>IF(A4020='Enheter, modell og år'!$F$2-1,0,G4020-VLOOKUP(A4020-1&amp;B4020&amp;C4020&amp;E4020,$F$2:$G$7561,2,FALSE))</f>
        <v>0</v>
      </c>
      <c r="J4020" s="3">
        <f>IF(A4020='Enheter, modell og år'!$F$2-1,0,VLOOKUP(A4020-1&amp;B4020&amp;C4020&amp;E4020,$F$2:$G$7561,2,FALSE))</f>
        <v>0</v>
      </c>
    </row>
    <row r="4021" spans="1:10" x14ac:dyDescent="0.25">
      <c r="A4021">
        <f t="shared" ref="A4021:C4021" si="3537">A3481</f>
        <v>2024</v>
      </c>
      <c r="B4021" t="str">
        <f t="shared" si="3537"/>
        <v>RFM</v>
      </c>
      <c r="C4021">
        <f t="shared" si="3537"/>
        <v>0</v>
      </c>
      <c r="D4021">
        <f>IFERROR(VLOOKUP(C4021,'Enheter, modell og år'!$A$2:$B$31,2,FALSE),0)</f>
        <v>0</v>
      </c>
      <c r="E4021" t="str">
        <f>'Liste detaljert wide'!$K$1</f>
        <v>Publikasjonspoeng</v>
      </c>
      <c r="F4021" t="str">
        <f t="shared" si="3487"/>
        <v>2024RFM0Publikasjonspoeng</v>
      </c>
      <c r="G4021" s="3">
        <f>'Liste detaljert wide'!K241</f>
        <v>0</v>
      </c>
      <c r="H4021" t="str">
        <f>VLOOKUP(E4021,Def!$B$2:$C$15,2,FALSE)</f>
        <v>Forskningsinsentiv</v>
      </c>
      <c r="I4021" s="3">
        <f>IF(A4021='Enheter, modell og år'!$F$2-1,0,G4021-VLOOKUP(A4021-1&amp;B4021&amp;C4021&amp;E4021,$F$2:$G$7561,2,FALSE))</f>
        <v>0</v>
      </c>
      <c r="J4021" s="3">
        <f>IF(A4021='Enheter, modell og år'!$F$2-1,0,VLOOKUP(A4021-1&amp;B4021&amp;C4021&amp;E4021,$F$2:$G$7561,2,FALSE))</f>
        <v>0</v>
      </c>
    </row>
    <row r="4022" spans="1:10" x14ac:dyDescent="0.25">
      <c r="A4022">
        <f t="shared" ref="A4022:C4022" si="3538">A3482</f>
        <v>2025</v>
      </c>
      <c r="B4022" t="str">
        <f t="shared" si="3538"/>
        <v>RFM</v>
      </c>
      <c r="C4022">
        <f t="shared" si="3538"/>
        <v>0</v>
      </c>
      <c r="D4022">
        <f>IFERROR(VLOOKUP(C4022,'Enheter, modell og år'!$A$2:$B$31,2,FALSE),0)</f>
        <v>0</v>
      </c>
      <c r="E4022" t="str">
        <f>'Liste detaljert wide'!$K$1</f>
        <v>Publikasjonspoeng</v>
      </c>
      <c r="F4022" t="str">
        <f t="shared" si="3487"/>
        <v>2025RFM0Publikasjonspoeng</v>
      </c>
      <c r="G4022" s="3">
        <f>'Liste detaljert wide'!K242</f>
        <v>0</v>
      </c>
      <c r="H4022" t="str">
        <f>VLOOKUP(E4022,Def!$B$2:$C$15,2,FALSE)</f>
        <v>Forskningsinsentiv</v>
      </c>
      <c r="I4022" s="3">
        <f>IF(A4022='Enheter, modell og år'!$F$2-1,0,G4022-VLOOKUP(A4022-1&amp;B4022&amp;C4022&amp;E4022,$F$2:$G$7561,2,FALSE))</f>
        <v>0</v>
      </c>
      <c r="J4022" s="3">
        <f>IF(A4022='Enheter, modell og år'!$F$2-1,0,VLOOKUP(A4022-1&amp;B4022&amp;C4022&amp;E4022,$F$2:$G$7561,2,FALSE))</f>
        <v>0</v>
      </c>
    </row>
    <row r="4023" spans="1:10" x14ac:dyDescent="0.25">
      <c r="A4023">
        <f t="shared" ref="A4023:C4023" si="3539">A3483</f>
        <v>2025</v>
      </c>
      <c r="B4023" t="str">
        <f t="shared" si="3539"/>
        <v>RFM</v>
      </c>
      <c r="C4023">
        <f t="shared" si="3539"/>
        <v>0</v>
      </c>
      <c r="D4023">
        <f>IFERROR(VLOOKUP(C4023,'Enheter, modell og år'!$A$2:$B$31,2,FALSE),0)</f>
        <v>0</v>
      </c>
      <c r="E4023" t="str">
        <f>'Liste detaljert wide'!$K$1</f>
        <v>Publikasjonspoeng</v>
      </c>
      <c r="F4023" t="str">
        <f t="shared" si="3487"/>
        <v>2025RFM0Publikasjonspoeng</v>
      </c>
      <c r="G4023" s="3">
        <f>'Liste detaljert wide'!K243</f>
        <v>0</v>
      </c>
      <c r="H4023" t="str">
        <f>VLOOKUP(E4023,Def!$B$2:$C$15,2,FALSE)</f>
        <v>Forskningsinsentiv</v>
      </c>
      <c r="I4023" s="3">
        <f>IF(A4023='Enheter, modell og år'!$F$2-1,0,G4023-VLOOKUP(A4023-1&amp;B4023&amp;C4023&amp;E4023,$F$2:$G$7561,2,FALSE))</f>
        <v>0</v>
      </c>
      <c r="J4023" s="3">
        <f>IF(A4023='Enheter, modell og år'!$F$2-1,0,VLOOKUP(A4023-1&amp;B4023&amp;C4023&amp;E4023,$F$2:$G$7561,2,FALSE))</f>
        <v>0</v>
      </c>
    </row>
    <row r="4024" spans="1:10" x14ac:dyDescent="0.25">
      <c r="A4024">
        <f t="shared" ref="A4024:C4024" si="3540">A3484</f>
        <v>2025</v>
      </c>
      <c r="B4024" t="str">
        <f t="shared" si="3540"/>
        <v>RFM</v>
      </c>
      <c r="C4024">
        <f t="shared" si="3540"/>
        <v>0</v>
      </c>
      <c r="D4024">
        <f>IFERROR(VLOOKUP(C4024,'Enheter, modell og år'!$A$2:$B$31,2,FALSE),0)</f>
        <v>0</v>
      </c>
      <c r="E4024" t="str">
        <f>'Liste detaljert wide'!$K$1</f>
        <v>Publikasjonspoeng</v>
      </c>
      <c r="F4024" t="str">
        <f t="shared" si="3487"/>
        <v>2025RFM0Publikasjonspoeng</v>
      </c>
      <c r="G4024" s="3">
        <f>'Liste detaljert wide'!K244</f>
        <v>0</v>
      </c>
      <c r="H4024" t="str">
        <f>VLOOKUP(E4024,Def!$B$2:$C$15,2,FALSE)</f>
        <v>Forskningsinsentiv</v>
      </c>
      <c r="I4024" s="3">
        <f>IF(A4024='Enheter, modell og år'!$F$2-1,0,G4024-VLOOKUP(A4024-1&amp;B4024&amp;C4024&amp;E4024,$F$2:$G$7561,2,FALSE))</f>
        <v>0</v>
      </c>
      <c r="J4024" s="3">
        <f>IF(A4024='Enheter, modell og år'!$F$2-1,0,VLOOKUP(A4024-1&amp;B4024&amp;C4024&amp;E4024,$F$2:$G$7561,2,FALSE))</f>
        <v>0</v>
      </c>
    </row>
    <row r="4025" spans="1:10" x14ac:dyDescent="0.25">
      <c r="A4025">
        <f t="shared" ref="A4025:C4025" si="3541">A3485</f>
        <v>2025</v>
      </c>
      <c r="B4025" t="str">
        <f t="shared" si="3541"/>
        <v>RFM</v>
      </c>
      <c r="C4025">
        <f t="shared" si="3541"/>
        <v>0</v>
      </c>
      <c r="D4025">
        <f>IFERROR(VLOOKUP(C4025,'Enheter, modell og år'!$A$2:$B$31,2,FALSE),0)</f>
        <v>0</v>
      </c>
      <c r="E4025" t="str">
        <f>'Liste detaljert wide'!$K$1</f>
        <v>Publikasjonspoeng</v>
      </c>
      <c r="F4025" t="str">
        <f t="shared" si="3487"/>
        <v>2025RFM0Publikasjonspoeng</v>
      </c>
      <c r="G4025" s="3">
        <f>'Liste detaljert wide'!K245</f>
        <v>0</v>
      </c>
      <c r="H4025" t="str">
        <f>VLOOKUP(E4025,Def!$B$2:$C$15,2,FALSE)</f>
        <v>Forskningsinsentiv</v>
      </c>
      <c r="I4025" s="3">
        <f>IF(A4025='Enheter, modell og år'!$F$2-1,0,G4025-VLOOKUP(A4025-1&amp;B4025&amp;C4025&amp;E4025,$F$2:$G$7561,2,FALSE))</f>
        <v>0</v>
      </c>
      <c r="J4025" s="3">
        <f>IF(A4025='Enheter, modell og år'!$F$2-1,0,VLOOKUP(A4025-1&amp;B4025&amp;C4025&amp;E4025,$F$2:$G$7561,2,FALSE))</f>
        <v>0</v>
      </c>
    </row>
    <row r="4026" spans="1:10" x14ac:dyDescent="0.25">
      <c r="A4026">
        <f t="shared" ref="A4026:C4026" si="3542">A3486</f>
        <v>2025</v>
      </c>
      <c r="B4026" t="str">
        <f t="shared" si="3542"/>
        <v>RFM</v>
      </c>
      <c r="C4026">
        <f t="shared" si="3542"/>
        <v>0</v>
      </c>
      <c r="D4026">
        <f>IFERROR(VLOOKUP(C4026,'Enheter, modell og år'!$A$2:$B$31,2,FALSE),0)</f>
        <v>0</v>
      </c>
      <c r="E4026" t="str">
        <f>'Liste detaljert wide'!$K$1</f>
        <v>Publikasjonspoeng</v>
      </c>
      <c r="F4026" t="str">
        <f t="shared" si="3487"/>
        <v>2025RFM0Publikasjonspoeng</v>
      </c>
      <c r="G4026" s="3">
        <f>'Liste detaljert wide'!K246</f>
        <v>0</v>
      </c>
      <c r="H4026" t="str">
        <f>VLOOKUP(E4026,Def!$B$2:$C$15,2,FALSE)</f>
        <v>Forskningsinsentiv</v>
      </c>
      <c r="I4026" s="3">
        <f>IF(A4026='Enheter, modell og år'!$F$2-1,0,G4026-VLOOKUP(A4026-1&amp;B4026&amp;C4026&amp;E4026,$F$2:$G$7561,2,FALSE))</f>
        <v>0</v>
      </c>
      <c r="J4026" s="3">
        <f>IF(A4026='Enheter, modell og år'!$F$2-1,0,VLOOKUP(A4026-1&amp;B4026&amp;C4026&amp;E4026,$F$2:$G$7561,2,FALSE))</f>
        <v>0</v>
      </c>
    </row>
    <row r="4027" spans="1:10" x14ac:dyDescent="0.25">
      <c r="A4027">
        <f t="shared" ref="A4027:C4027" si="3543">A3487</f>
        <v>2025</v>
      </c>
      <c r="B4027" t="str">
        <f t="shared" si="3543"/>
        <v>RFM</v>
      </c>
      <c r="C4027">
        <f t="shared" si="3543"/>
        <v>0</v>
      </c>
      <c r="D4027">
        <f>IFERROR(VLOOKUP(C4027,'Enheter, modell og år'!$A$2:$B$31,2,FALSE),0)</f>
        <v>0</v>
      </c>
      <c r="E4027" t="str">
        <f>'Liste detaljert wide'!$K$1</f>
        <v>Publikasjonspoeng</v>
      </c>
      <c r="F4027" t="str">
        <f t="shared" si="3487"/>
        <v>2025RFM0Publikasjonspoeng</v>
      </c>
      <c r="G4027" s="3">
        <f>'Liste detaljert wide'!K247</f>
        <v>0</v>
      </c>
      <c r="H4027" t="str">
        <f>VLOOKUP(E4027,Def!$B$2:$C$15,2,FALSE)</f>
        <v>Forskningsinsentiv</v>
      </c>
      <c r="I4027" s="3">
        <f>IF(A4027='Enheter, modell og år'!$F$2-1,0,G4027-VLOOKUP(A4027-1&amp;B4027&amp;C4027&amp;E4027,$F$2:$G$7561,2,FALSE))</f>
        <v>0</v>
      </c>
      <c r="J4027" s="3">
        <f>IF(A4027='Enheter, modell og år'!$F$2-1,0,VLOOKUP(A4027-1&amp;B4027&amp;C4027&amp;E4027,$F$2:$G$7561,2,FALSE))</f>
        <v>0</v>
      </c>
    </row>
    <row r="4028" spans="1:10" x14ac:dyDescent="0.25">
      <c r="A4028">
        <f t="shared" ref="A4028:C4028" si="3544">A3488</f>
        <v>2025</v>
      </c>
      <c r="B4028" t="str">
        <f t="shared" si="3544"/>
        <v>RFM</v>
      </c>
      <c r="C4028">
        <f t="shared" si="3544"/>
        <v>0</v>
      </c>
      <c r="D4028">
        <f>IFERROR(VLOOKUP(C4028,'Enheter, modell og år'!$A$2:$B$31,2,FALSE),0)</f>
        <v>0</v>
      </c>
      <c r="E4028" t="str">
        <f>'Liste detaljert wide'!$K$1</f>
        <v>Publikasjonspoeng</v>
      </c>
      <c r="F4028" t="str">
        <f t="shared" si="3487"/>
        <v>2025RFM0Publikasjonspoeng</v>
      </c>
      <c r="G4028" s="3">
        <f>'Liste detaljert wide'!K248</f>
        <v>0</v>
      </c>
      <c r="H4028" t="str">
        <f>VLOOKUP(E4028,Def!$B$2:$C$15,2,FALSE)</f>
        <v>Forskningsinsentiv</v>
      </c>
      <c r="I4028" s="3">
        <f>IF(A4028='Enheter, modell og år'!$F$2-1,0,G4028-VLOOKUP(A4028-1&amp;B4028&amp;C4028&amp;E4028,$F$2:$G$7561,2,FALSE))</f>
        <v>0</v>
      </c>
      <c r="J4028" s="3">
        <f>IF(A4028='Enheter, modell og år'!$F$2-1,0,VLOOKUP(A4028-1&amp;B4028&amp;C4028&amp;E4028,$F$2:$G$7561,2,FALSE))</f>
        <v>0</v>
      </c>
    </row>
    <row r="4029" spans="1:10" x14ac:dyDescent="0.25">
      <c r="A4029">
        <f t="shared" ref="A4029:C4029" si="3545">A3489</f>
        <v>2025</v>
      </c>
      <c r="B4029" t="str">
        <f t="shared" si="3545"/>
        <v>RFM</v>
      </c>
      <c r="C4029">
        <f t="shared" si="3545"/>
        <v>0</v>
      </c>
      <c r="D4029">
        <f>IFERROR(VLOOKUP(C4029,'Enheter, modell og år'!$A$2:$B$31,2,FALSE),0)</f>
        <v>0</v>
      </c>
      <c r="E4029" t="str">
        <f>'Liste detaljert wide'!$K$1</f>
        <v>Publikasjonspoeng</v>
      </c>
      <c r="F4029" t="str">
        <f t="shared" si="3487"/>
        <v>2025RFM0Publikasjonspoeng</v>
      </c>
      <c r="G4029" s="3">
        <f>'Liste detaljert wide'!K249</f>
        <v>0</v>
      </c>
      <c r="H4029" t="str">
        <f>VLOOKUP(E4029,Def!$B$2:$C$15,2,FALSE)</f>
        <v>Forskningsinsentiv</v>
      </c>
      <c r="I4029" s="3">
        <f>IF(A4029='Enheter, modell og år'!$F$2-1,0,G4029-VLOOKUP(A4029-1&amp;B4029&amp;C4029&amp;E4029,$F$2:$G$7561,2,FALSE))</f>
        <v>0</v>
      </c>
      <c r="J4029" s="3">
        <f>IF(A4029='Enheter, modell og år'!$F$2-1,0,VLOOKUP(A4029-1&amp;B4029&amp;C4029&amp;E4029,$F$2:$G$7561,2,FALSE))</f>
        <v>0</v>
      </c>
    </row>
    <row r="4030" spans="1:10" x14ac:dyDescent="0.25">
      <c r="A4030">
        <f t="shared" ref="A4030:C4030" si="3546">A3490</f>
        <v>2025</v>
      </c>
      <c r="B4030" t="str">
        <f t="shared" si="3546"/>
        <v>RFM</v>
      </c>
      <c r="C4030">
        <f t="shared" si="3546"/>
        <v>0</v>
      </c>
      <c r="D4030">
        <f>IFERROR(VLOOKUP(C4030,'Enheter, modell og år'!$A$2:$B$31,2,FALSE),0)</f>
        <v>0</v>
      </c>
      <c r="E4030" t="str">
        <f>'Liste detaljert wide'!$K$1</f>
        <v>Publikasjonspoeng</v>
      </c>
      <c r="F4030" t="str">
        <f t="shared" si="3487"/>
        <v>2025RFM0Publikasjonspoeng</v>
      </c>
      <c r="G4030" s="3">
        <f>'Liste detaljert wide'!K250</f>
        <v>0</v>
      </c>
      <c r="H4030" t="str">
        <f>VLOOKUP(E4030,Def!$B$2:$C$15,2,FALSE)</f>
        <v>Forskningsinsentiv</v>
      </c>
      <c r="I4030" s="3">
        <f>IF(A4030='Enheter, modell og år'!$F$2-1,0,G4030-VLOOKUP(A4030-1&amp;B4030&amp;C4030&amp;E4030,$F$2:$G$7561,2,FALSE))</f>
        <v>0</v>
      </c>
      <c r="J4030" s="3">
        <f>IF(A4030='Enheter, modell og år'!$F$2-1,0,VLOOKUP(A4030-1&amp;B4030&amp;C4030&amp;E4030,$F$2:$G$7561,2,FALSE))</f>
        <v>0</v>
      </c>
    </row>
    <row r="4031" spans="1:10" x14ac:dyDescent="0.25">
      <c r="A4031">
        <f t="shared" ref="A4031:C4031" si="3547">A3491</f>
        <v>2025</v>
      </c>
      <c r="B4031" t="str">
        <f t="shared" si="3547"/>
        <v>RFM</v>
      </c>
      <c r="C4031">
        <f t="shared" si="3547"/>
        <v>0</v>
      </c>
      <c r="D4031">
        <f>IFERROR(VLOOKUP(C4031,'Enheter, modell og år'!$A$2:$B$31,2,FALSE),0)</f>
        <v>0</v>
      </c>
      <c r="E4031" t="str">
        <f>'Liste detaljert wide'!$K$1</f>
        <v>Publikasjonspoeng</v>
      </c>
      <c r="F4031" t="str">
        <f t="shared" si="3487"/>
        <v>2025RFM0Publikasjonspoeng</v>
      </c>
      <c r="G4031" s="3">
        <f>'Liste detaljert wide'!K251</f>
        <v>0</v>
      </c>
      <c r="H4031" t="str">
        <f>VLOOKUP(E4031,Def!$B$2:$C$15,2,FALSE)</f>
        <v>Forskningsinsentiv</v>
      </c>
      <c r="I4031" s="3">
        <f>IF(A4031='Enheter, modell og år'!$F$2-1,0,G4031-VLOOKUP(A4031-1&amp;B4031&amp;C4031&amp;E4031,$F$2:$G$7561,2,FALSE))</f>
        <v>0</v>
      </c>
      <c r="J4031" s="3">
        <f>IF(A4031='Enheter, modell og år'!$F$2-1,0,VLOOKUP(A4031-1&amp;B4031&amp;C4031&amp;E4031,$F$2:$G$7561,2,FALSE))</f>
        <v>0</v>
      </c>
    </row>
    <row r="4032" spans="1:10" x14ac:dyDescent="0.25">
      <c r="A4032">
        <f t="shared" ref="A4032:C4032" si="3548">A3492</f>
        <v>2025</v>
      </c>
      <c r="B4032" t="str">
        <f t="shared" si="3548"/>
        <v>RFM</v>
      </c>
      <c r="C4032">
        <f t="shared" si="3548"/>
        <v>0</v>
      </c>
      <c r="D4032">
        <f>IFERROR(VLOOKUP(C4032,'Enheter, modell og år'!$A$2:$B$31,2,FALSE),0)</f>
        <v>0</v>
      </c>
      <c r="E4032" t="str">
        <f>'Liste detaljert wide'!$K$1</f>
        <v>Publikasjonspoeng</v>
      </c>
      <c r="F4032" t="str">
        <f t="shared" si="3487"/>
        <v>2025RFM0Publikasjonspoeng</v>
      </c>
      <c r="G4032" s="3">
        <f>'Liste detaljert wide'!K252</f>
        <v>0</v>
      </c>
      <c r="H4032" t="str">
        <f>VLOOKUP(E4032,Def!$B$2:$C$15,2,FALSE)</f>
        <v>Forskningsinsentiv</v>
      </c>
      <c r="I4032" s="3">
        <f>IF(A4032='Enheter, modell og år'!$F$2-1,0,G4032-VLOOKUP(A4032-1&amp;B4032&amp;C4032&amp;E4032,$F$2:$G$7561,2,FALSE))</f>
        <v>0</v>
      </c>
      <c r="J4032" s="3">
        <f>IF(A4032='Enheter, modell og år'!$F$2-1,0,VLOOKUP(A4032-1&amp;B4032&amp;C4032&amp;E4032,$F$2:$G$7561,2,FALSE))</f>
        <v>0</v>
      </c>
    </row>
    <row r="4033" spans="1:10" x14ac:dyDescent="0.25">
      <c r="A4033">
        <f t="shared" ref="A4033:C4033" si="3549">A3493</f>
        <v>2025</v>
      </c>
      <c r="B4033" t="str">
        <f t="shared" si="3549"/>
        <v>RFM</v>
      </c>
      <c r="C4033">
        <f t="shared" si="3549"/>
        <v>0</v>
      </c>
      <c r="D4033">
        <f>IFERROR(VLOOKUP(C4033,'Enheter, modell og år'!$A$2:$B$31,2,FALSE),0)</f>
        <v>0</v>
      </c>
      <c r="E4033" t="str">
        <f>'Liste detaljert wide'!$K$1</f>
        <v>Publikasjonspoeng</v>
      </c>
      <c r="F4033" t="str">
        <f t="shared" si="3487"/>
        <v>2025RFM0Publikasjonspoeng</v>
      </c>
      <c r="G4033" s="3">
        <f>'Liste detaljert wide'!K253</f>
        <v>0</v>
      </c>
      <c r="H4033" t="str">
        <f>VLOOKUP(E4033,Def!$B$2:$C$15,2,FALSE)</f>
        <v>Forskningsinsentiv</v>
      </c>
      <c r="I4033" s="3">
        <f>IF(A4033='Enheter, modell og år'!$F$2-1,0,G4033-VLOOKUP(A4033-1&amp;B4033&amp;C4033&amp;E4033,$F$2:$G$7561,2,FALSE))</f>
        <v>0</v>
      </c>
      <c r="J4033" s="3">
        <f>IF(A4033='Enheter, modell og år'!$F$2-1,0,VLOOKUP(A4033-1&amp;B4033&amp;C4033&amp;E4033,$F$2:$G$7561,2,FALSE))</f>
        <v>0</v>
      </c>
    </row>
    <row r="4034" spans="1:10" x14ac:dyDescent="0.25">
      <c r="A4034">
        <f t="shared" ref="A4034:C4034" si="3550">A3494</f>
        <v>2025</v>
      </c>
      <c r="B4034" t="str">
        <f t="shared" si="3550"/>
        <v>RFM</v>
      </c>
      <c r="C4034">
        <f t="shared" si="3550"/>
        <v>0</v>
      </c>
      <c r="D4034">
        <f>IFERROR(VLOOKUP(C4034,'Enheter, modell og år'!$A$2:$B$31,2,FALSE),0)</f>
        <v>0</v>
      </c>
      <c r="E4034" t="str">
        <f>'Liste detaljert wide'!$K$1</f>
        <v>Publikasjonspoeng</v>
      </c>
      <c r="F4034" t="str">
        <f t="shared" si="3487"/>
        <v>2025RFM0Publikasjonspoeng</v>
      </c>
      <c r="G4034" s="3">
        <f>'Liste detaljert wide'!K254</f>
        <v>0</v>
      </c>
      <c r="H4034" t="str">
        <f>VLOOKUP(E4034,Def!$B$2:$C$15,2,FALSE)</f>
        <v>Forskningsinsentiv</v>
      </c>
      <c r="I4034" s="3">
        <f>IF(A4034='Enheter, modell og år'!$F$2-1,0,G4034-VLOOKUP(A4034-1&amp;B4034&amp;C4034&amp;E4034,$F$2:$G$7561,2,FALSE))</f>
        <v>0</v>
      </c>
      <c r="J4034" s="3">
        <f>IF(A4034='Enheter, modell og år'!$F$2-1,0,VLOOKUP(A4034-1&amp;B4034&amp;C4034&amp;E4034,$F$2:$G$7561,2,FALSE))</f>
        <v>0</v>
      </c>
    </row>
    <row r="4035" spans="1:10" x14ac:dyDescent="0.25">
      <c r="A4035">
        <f t="shared" ref="A4035:C4035" si="3551">A3495</f>
        <v>2025</v>
      </c>
      <c r="B4035" t="str">
        <f t="shared" si="3551"/>
        <v>RFM</v>
      </c>
      <c r="C4035">
        <f t="shared" si="3551"/>
        <v>0</v>
      </c>
      <c r="D4035">
        <f>IFERROR(VLOOKUP(C4035,'Enheter, modell og år'!$A$2:$B$31,2,FALSE),0)</f>
        <v>0</v>
      </c>
      <c r="E4035" t="str">
        <f>'Liste detaljert wide'!$K$1</f>
        <v>Publikasjonspoeng</v>
      </c>
      <c r="F4035" t="str">
        <f t="shared" ref="F4035:F4098" si="3552">A4035&amp;B4035&amp;C4035&amp;E4035</f>
        <v>2025RFM0Publikasjonspoeng</v>
      </c>
      <c r="G4035" s="3">
        <f>'Liste detaljert wide'!K255</f>
        <v>0</v>
      </c>
      <c r="H4035" t="str">
        <f>VLOOKUP(E4035,Def!$B$2:$C$15,2,FALSE)</f>
        <v>Forskningsinsentiv</v>
      </c>
      <c r="I4035" s="3">
        <f>IF(A4035='Enheter, modell og år'!$F$2-1,0,G4035-VLOOKUP(A4035-1&amp;B4035&amp;C4035&amp;E4035,$F$2:$G$7561,2,FALSE))</f>
        <v>0</v>
      </c>
      <c r="J4035" s="3">
        <f>IF(A4035='Enheter, modell og år'!$F$2-1,0,VLOOKUP(A4035-1&amp;B4035&amp;C4035&amp;E4035,$F$2:$G$7561,2,FALSE))</f>
        <v>0</v>
      </c>
    </row>
    <row r="4036" spans="1:10" x14ac:dyDescent="0.25">
      <c r="A4036">
        <f t="shared" ref="A4036:C4036" si="3553">A3496</f>
        <v>2025</v>
      </c>
      <c r="B4036" t="str">
        <f t="shared" si="3553"/>
        <v>RFM</v>
      </c>
      <c r="C4036">
        <f t="shared" si="3553"/>
        <v>0</v>
      </c>
      <c r="D4036">
        <f>IFERROR(VLOOKUP(C4036,'Enheter, modell og år'!$A$2:$B$31,2,FALSE),0)</f>
        <v>0</v>
      </c>
      <c r="E4036" t="str">
        <f>'Liste detaljert wide'!$K$1</f>
        <v>Publikasjonspoeng</v>
      </c>
      <c r="F4036" t="str">
        <f t="shared" si="3552"/>
        <v>2025RFM0Publikasjonspoeng</v>
      </c>
      <c r="G4036" s="3">
        <f>'Liste detaljert wide'!K256</f>
        <v>0</v>
      </c>
      <c r="H4036" t="str">
        <f>VLOOKUP(E4036,Def!$B$2:$C$15,2,FALSE)</f>
        <v>Forskningsinsentiv</v>
      </c>
      <c r="I4036" s="3">
        <f>IF(A4036='Enheter, modell og år'!$F$2-1,0,G4036-VLOOKUP(A4036-1&amp;B4036&amp;C4036&amp;E4036,$F$2:$G$7561,2,FALSE))</f>
        <v>0</v>
      </c>
      <c r="J4036" s="3">
        <f>IF(A4036='Enheter, modell og år'!$F$2-1,0,VLOOKUP(A4036-1&amp;B4036&amp;C4036&amp;E4036,$F$2:$G$7561,2,FALSE))</f>
        <v>0</v>
      </c>
    </row>
    <row r="4037" spans="1:10" x14ac:dyDescent="0.25">
      <c r="A4037">
        <f t="shared" ref="A4037:C4037" si="3554">A3497</f>
        <v>2025</v>
      </c>
      <c r="B4037" t="str">
        <f t="shared" si="3554"/>
        <v>RFM</v>
      </c>
      <c r="C4037">
        <f t="shared" si="3554"/>
        <v>0</v>
      </c>
      <c r="D4037">
        <f>IFERROR(VLOOKUP(C4037,'Enheter, modell og år'!$A$2:$B$31,2,FALSE),0)</f>
        <v>0</v>
      </c>
      <c r="E4037" t="str">
        <f>'Liste detaljert wide'!$K$1</f>
        <v>Publikasjonspoeng</v>
      </c>
      <c r="F4037" t="str">
        <f t="shared" si="3552"/>
        <v>2025RFM0Publikasjonspoeng</v>
      </c>
      <c r="G4037" s="3">
        <f>'Liste detaljert wide'!K257</f>
        <v>0</v>
      </c>
      <c r="H4037" t="str">
        <f>VLOOKUP(E4037,Def!$B$2:$C$15,2,FALSE)</f>
        <v>Forskningsinsentiv</v>
      </c>
      <c r="I4037" s="3">
        <f>IF(A4037='Enheter, modell og år'!$F$2-1,0,G4037-VLOOKUP(A4037-1&amp;B4037&amp;C4037&amp;E4037,$F$2:$G$7561,2,FALSE))</f>
        <v>0</v>
      </c>
      <c r="J4037" s="3">
        <f>IF(A4037='Enheter, modell og år'!$F$2-1,0,VLOOKUP(A4037-1&amp;B4037&amp;C4037&amp;E4037,$F$2:$G$7561,2,FALSE))</f>
        <v>0</v>
      </c>
    </row>
    <row r="4038" spans="1:10" x14ac:dyDescent="0.25">
      <c r="A4038">
        <f t="shared" ref="A4038:C4038" si="3555">A3498</f>
        <v>2025</v>
      </c>
      <c r="B4038" t="str">
        <f t="shared" si="3555"/>
        <v>RFM</v>
      </c>
      <c r="C4038">
        <f t="shared" si="3555"/>
        <v>0</v>
      </c>
      <c r="D4038">
        <f>IFERROR(VLOOKUP(C4038,'Enheter, modell og år'!$A$2:$B$31,2,FALSE),0)</f>
        <v>0</v>
      </c>
      <c r="E4038" t="str">
        <f>'Liste detaljert wide'!$K$1</f>
        <v>Publikasjonspoeng</v>
      </c>
      <c r="F4038" t="str">
        <f t="shared" si="3552"/>
        <v>2025RFM0Publikasjonspoeng</v>
      </c>
      <c r="G4038" s="3">
        <f>'Liste detaljert wide'!K258</f>
        <v>0</v>
      </c>
      <c r="H4038" t="str">
        <f>VLOOKUP(E4038,Def!$B$2:$C$15,2,FALSE)</f>
        <v>Forskningsinsentiv</v>
      </c>
      <c r="I4038" s="3">
        <f>IF(A4038='Enheter, modell og år'!$F$2-1,0,G4038-VLOOKUP(A4038-1&amp;B4038&amp;C4038&amp;E4038,$F$2:$G$7561,2,FALSE))</f>
        <v>0</v>
      </c>
      <c r="J4038" s="3">
        <f>IF(A4038='Enheter, modell og år'!$F$2-1,0,VLOOKUP(A4038-1&amp;B4038&amp;C4038&amp;E4038,$F$2:$G$7561,2,FALSE))</f>
        <v>0</v>
      </c>
    </row>
    <row r="4039" spans="1:10" x14ac:dyDescent="0.25">
      <c r="A4039">
        <f t="shared" ref="A4039:C4039" si="3556">A3499</f>
        <v>2025</v>
      </c>
      <c r="B4039" t="str">
        <f t="shared" si="3556"/>
        <v>RFM</v>
      </c>
      <c r="C4039">
        <f t="shared" si="3556"/>
        <v>0</v>
      </c>
      <c r="D4039">
        <f>IFERROR(VLOOKUP(C4039,'Enheter, modell og år'!$A$2:$B$31,2,FALSE),0)</f>
        <v>0</v>
      </c>
      <c r="E4039" t="str">
        <f>'Liste detaljert wide'!$K$1</f>
        <v>Publikasjonspoeng</v>
      </c>
      <c r="F4039" t="str">
        <f t="shared" si="3552"/>
        <v>2025RFM0Publikasjonspoeng</v>
      </c>
      <c r="G4039" s="3">
        <f>'Liste detaljert wide'!K259</f>
        <v>0</v>
      </c>
      <c r="H4039" t="str">
        <f>VLOOKUP(E4039,Def!$B$2:$C$15,2,FALSE)</f>
        <v>Forskningsinsentiv</v>
      </c>
      <c r="I4039" s="3">
        <f>IF(A4039='Enheter, modell og år'!$F$2-1,0,G4039-VLOOKUP(A4039-1&amp;B4039&amp;C4039&amp;E4039,$F$2:$G$7561,2,FALSE))</f>
        <v>0</v>
      </c>
      <c r="J4039" s="3">
        <f>IF(A4039='Enheter, modell og år'!$F$2-1,0,VLOOKUP(A4039-1&amp;B4039&amp;C4039&amp;E4039,$F$2:$G$7561,2,FALSE))</f>
        <v>0</v>
      </c>
    </row>
    <row r="4040" spans="1:10" x14ac:dyDescent="0.25">
      <c r="A4040">
        <f t="shared" ref="A4040:C4040" si="3557">A3500</f>
        <v>2025</v>
      </c>
      <c r="B4040" t="str">
        <f t="shared" si="3557"/>
        <v>RFM</v>
      </c>
      <c r="C4040">
        <f t="shared" si="3557"/>
        <v>0</v>
      </c>
      <c r="D4040">
        <f>IFERROR(VLOOKUP(C4040,'Enheter, modell og år'!$A$2:$B$31,2,FALSE),0)</f>
        <v>0</v>
      </c>
      <c r="E4040" t="str">
        <f>'Liste detaljert wide'!$K$1</f>
        <v>Publikasjonspoeng</v>
      </c>
      <c r="F4040" t="str">
        <f t="shared" si="3552"/>
        <v>2025RFM0Publikasjonspoeng</v>
      </c>
      <c r="G4040" s="3">
        <f>'Liste detaljert wide'!K260</f>
        <v>0</v>
      </c>
      <c r="H4040" t="str">
        <f>VLOOKUP(E4040,Def!$B$2:$C$15,2,FALSE)</f>
        <v>Forskningsinsentiv</v>
      </c>
      <c r="I4040" s="3">
        <f>IF(A4040='Enheter, modell og år'!$F$2-1,0,G4040-VLOOKUP(A4040-1&amp;B4040&amp;C4040&amp;E4040,$F$2:$G$7561,2,FALSE))</f>
        <v>0</v>
      </c>
      <c r="J4040" s="3">
        <f>IF(A4040='Enheter, modell og år'!$F$2-1,0,VLOOKUP(A4040-1&amp;B4040&amp;C4040&amp;E4040,$F$2:$G$7561,2,FALSE))</f>
        <v>0</v>
      </c>
    </row>
    <row r="4041" spans="1:10" x14ac:dyDescent="0.25">
      <c r="A4041">
        <f t="shared" ref="A4041:C4041" si="3558">A3501</f>
        <v>2025</v>
      </c>
      <c r="B4041" t="str">
        <f t="shared" si="3558"/>
        <v>RFM</v>
      </c>
      <c r="C4041">
        <f t="shared" si="3558"/>
        <v>0</v>
      </c>
      <c r="D4041">
        <f>IFERROR(VLOOKUP(C4041,'Enheter, modell og år'!$A$2:$B$31,2,FALSE),0)</f>
        <v>0</v>
      </c>
      <c r="E4041" t="str">
        <f>'Liste detaljert wide'!$K$1</f>
        <v>Publikasjonspoeng</v>
      </c>
      <c r="F4041" t="str">
        <f t="shared" si="3552"/>
        <v>2025RFM0Publikasjonspoeng</v>
      </c>
      <c r="G4041" s="3">
        <f>'Liste detaljert wide'!K261</f>
        <v>0</v>
      </c>
      <c r="H4041" t="str">
        <f>VLOOKUP(E4041,Def!$B$2:$C$15,2,FALSE)</f>
        <v>Forskningsinsentiv</v>
      </c>
      <c r="I4041" s="3">
        <f>IF(A4041='Enheter, modell og år'!$F$2-1,0,G4041-VLOOKUP(A4041-1&amp;B4041&amp;C4041&amp;E4041,$F$2:$G$7561,2,FALSE))</f>
        <v>0</v>
      </c>
      <c r="J4041" s="3">
        <f>IF(A4041='Enheter, modell og år'!$F$2-1,0,VLOOKUP(A4041-1&amp;B4041&amp;C4041&amp;E4041,$F$2:$G$7561,2,FALSE))</f>
        <v>0</v>
      </c>
    </row>
    <row r="4042" spans="1:10" x14ac:dyDescent="0.25">
      <c r="A4042">
        <f t="shared" ref="A4042:C4042" si="3559">A3502</f>
        <v>2025</v>
      </c>
      <c r="B4042" t="str">
        <f t="shared" si="3559"/>
        <v>RFM</v>
      </c>
      <c r="C4042">
        <f t="shared" si="3559"/>
        <v>0</v>
      </c>
      <c r="D4042">
        <f>IFERROR(VLOOKUP(C4042,'Enheter, modell og år'!$A$2:$B$31,2,FALSE),0)</f>
        <v>0</v>
      </c>
      <c r="E4042" t="str">
        <f>'Liste detaljert wide'!$K$1</f>
        <v>Publikasjonspoeng</v>
      </c>
      <c r="F4042" t="str">
        <f t="shared" si="3552"/>
        <v>2025RFM0Publikasjonspoeng</v>
      </c>
      <c r="G4042" s="3">
        <f>'Liste detaljert wide'!K262</f>
        <v>0</v>
      </c>
      <c r="H4042" t="str">
        <f>VLOOKUP(E4042,Def!$B$2:$C$15,2,FALSE)</f>
        <v>Forskningsinsentiv</v>
      </c>
      <c r="I4042" s="3">
        <f>IF(A4042='Enheter, modell og år'!$F$2-1,0,G4042-VLOOKUP(A4042-1&amp;B4042&amp;C4042&amp;E4042,$F$2:$G$7561,2,FALSE))</f>
        <v>0</v>
      </c>
      <c r="J4042" s="3">
        <f>IF(A4042='Enheter, modell og år'!$F$2-1,0,VLOOKUP(A4042-1&amp;B4042&amp;C4042&amp;E4042,$F$2:$G$7561,2,FALSE))</f>
        <v>0</v>
      </c>
    </row>
    <row r="4043" spans="1:10" x14ac:dyDescent="0.25">
      <c r="A4043">
        <f t="shared" ref="A4043:C4043" si="3560">A3503</f>
        <v>2025</v>
      </c>
      <c r="B4043" t="str">
        <f t="shared" si="3560"/>
        <v>RFM</v>
      </c>
      <c r="C4043">
        <f t="shared" si="3560"/>
        <v>0</v>
      </c>
      <c r="D4043">
        <f>IFERROR(VLOOKUP(C4043,'Enheter, modell og år'!$A$2:$B$31,2,FALSE),0)</f>
        <v>0</v>
      </c>
      <c r="E4043" t="str">
        <f>'Liste detaljert wide'!$K$1</f>
        <v>Publikasjonspoeng</v>
      </c>
      <c r="F4043" t="str">
        <f t="shared" si="3552"/>
        <v>2025RFM0Publikasjonspoeng</v>
      </c>
      <c r="G4043" s="3">
        <f>'Liste detaljert wide'!K263</f>
        <v>0</v>
      </c>
      <c r="H4043" t="str">
        <f>VLOOKUP(E4043,Def!$B$2:$C$15,2,FALSE)</f>
        <v>Forskningsinsentiv</v>
      </c>
      <c r="I4043" s="3">
        <f>IF(A4043='Enheter, modell og år'!$F$2-1,0,G4043-VLOOKUP(A4043-1&amp;B4043&amp;C4043&amp;E4043,$F$2:$G$7561,2,FALSE))</f>
        <v>0</v>
      </c>
      <c r="J4043" s="3">
        <f>IF(A4043='Enheter, modell og år'!$F$2-1,0,VLOOKUP(A4043-1&amp;B4043&amp;C4043&amp;E4043,$F$2:$G$7561,2,FALSE))</f>
        <v>0</v>
      </c>
    </row>
    <row r="4044" spans="1:10" x14ac:dyDescent="0.25">
      <c r="A4044">
        <f t="shared" ref="A4044:C4044" si="3561">A3504</f>
        <v>2025</v>
      </c>
      <c r="B4044" t="str">
        <f t="shared" si="3561"/>
        <v>RFM</v>
      </c>
      <c r="C4044">
        <f t="shared" si="3561"/>
        <v>0</v>
      </c>
      <c r="D4044">
        <f>IFERROR(VLOOKUP(C4044,'Enheter, modell og år'!$A$2:$B$31,2,FALSE),0)</f>
        <v>0</v>
      </c>
      <c r="E4044" t="str">
        <f>'Liste detaljert wide'!$K$1</f>
        <v>Publikasjonspoeng</v>
      </c>
      <c r="F4044" t="str">
        <f t="shared" si="3552"/>
        <v>2025RFM0Publikasjonspoeng</v>
      </c>
      <c r="G4044" s="3">
        <f>'Liste detaljert wide'!K264</f>
        <v>0</v>
      </c>
      <c r="H4044" t="str">
        <f>VLOOKUP(E4044,Def!$B$2:$C$15,2,FALSE)</f>
        <v>Forskningsinsentiv</v>
      </c>
      <c r="I4044" s="3">
        <f>IF(A4044='Enheter, modell og år'!$F$2-1,0,G4044-VLOOKUP(A4044-1&amp;B4044&amp;C4044&amp;E4044,$F$2:$G$7561,2,FALSE))</f>
        <v>0</v>
      </c>
      <c r="J4044" s="3">
        <f>IF(A4044='Enheter, modell og år'!$F$2-1,0,VLOOKUP(A4044-1&amp;B4044&amp;C4044&amp;E4044,$F$2:$G$7561,2,FALSE))</f>
        <v>0</v>
      </c>
    </row>
    <row r="4045" spans="1:10" x14ac:dyDescent="0.25">
      <c r="A4045">
        <f t="shared" ref="A4045:C4045" si="3562">A3505</f>
        <v>2025</v>
      </c>
      <c r="B4045" t="str">
        <f t="shared" si="3562"/>
        <v>RFM</v>
      </c>
      <c r="C4045">
        <f t="shared" si="3562"/>
        <v>0</v>
      </c>
      <c r="D4045">
        <f>IFERROR(VLOOKUP(C4045,'Enheter, modell og år'!$A$2:$B$31,2,FALSE),0)</f>
        <v>0</v>
      </c>
      <c r="E4045" t="str">
        <f>'Liste detaljert wide'!$K$1</f>
        <v>Publikasjonspoeng</v>
      </c>
      <c r="F4045" t="str">
        <f t="shared" si="3552"/>
        <v>2025RFM0Publikasjonspoeng</v>
      </c>
      <c r="G4045" s="3">
        <f>'Liste detaljert wide'!K265</f>
        <v>0</v>
      </c>
      <c r="H4045" t="str">
        <f>VLOOKUP(E4045,Def!$B$2:$C$15,2,FALSE)</f>
        <v>Forskningsinsentiv</v>
      </c>
      <c r="I4045" s="3">
        <f>IF(A4045='Enheter, modell og år'!$F$2-1,0,G4045-VLOOKUP(A4045-1&amp;B4045&amp;C4045&amp;E4045,$F$2:$G$7561,2,FALSE))</f>
        <v>0</v>
      </c>
      <c r="J4045" s="3">
        <f>IF(A4045='Enheter, modell og år'!$F$2-1,0,VLOOKUP(A4045-1&amp;B4045&amp;C4045&amp;E4045,$F$2:$G$7561,2,FALSE))</f>
        <v>0</v>
      </c>
    </row>
    <row r="4046" spans="1:10" x14ac:dyDescent="0.25">
      <c r="A4046">
        <f t="shared" ref="A4046:C4046" si="3563">A3506</f>
        <v>2025</v>
      </c>
      <c r="B4046" t="str">
        <f t="shared" si="3563"/>
        <v>RFM</v>
      </c>
      <c r="C4046">
        <f t="shared" si="3563"/>
        <v>0</v>
      </c>
      <c r="D4046">
        <f>IFERROR(VLOOKUP(C4046,'Enheter, modell og år'!$A$2:$B$31,2,FALSE),0)</f>
        <v>0</v>
      </c>
      <c r="E4046" t="str">
        <f>'Liste detaljert wide'!$K$1</f>
        <v>Publikasjonspoeng</v>
      </c>
      <c r="F4046" t="str">
        <f t="shared" si="3552"/>
        <v>2025RFM0Publikasjonspoeng</v>
      </c>
      <c r="G4046" s="3">
        <f>'Liste detaljert wide'!K266</f>
        <v>0</v>
      </c>
      <c r="H4046" t="str">
        <f>VLOOKUP(E4046,Def!$B$2:$C$15,2,FALSE)</f>
        <v>Forskningsinsentiv</v>
      </c>
      <c r="I4046" s="3">
        <f>IF(A4046='Enheter, modell og år'!$F$2-1,0,G4046-VLOOKUP(A4046-1&amp;B4046&amp;C4046&amp;E4046,$F$2:$G$7561,2,FALSE))</f>
        <v>0</v>
      </c>
      <c r="J4046" s="3">
        <f>IF(A4046='Enheter, modell og år'!$F$2-1,0,VLOOKUP(A4046-1&amp;B4046&amp;C4046&amp;E4046,$F$2:$G$7561,2,FALSE))</f>
        <v>0</v>
      </c>
    </row>
    <row r="4047" spans="1:10" x14ac:dyDescent="0.25">
      <c r="A4047">
        <f t="shared" ref="A4047:C4047" si="3564">A3507</f>
        <v>2025</v>
      </c>
      <c r="B4047" t="str">
        <f t="shared" si="3564"/>
        <v>RFM</v>
      </c>
      <c r="C4047">
        <f t="shared" si="3564"/>
        <v>0</v>
      </c>
      <c r="D4047">
        <f>IFERROR(VLOOKUP(C4047,'Enheter, modell og år'!$A$2:$B$31,2,FALSE),0)</f>
        <v>0</v>
      </c>
      <c r="E4047" t="str">
        <f>'Liste detaljert wide'!$K$1</f>
        <v>Publikasjonspoeng</v>
      </c>
      <c r="F4047" t="str">
        <f t="shared" si="3552"/>
        <v>2025RFM0Publikasjonspoeng</v>
      </c>
      <c r="G4047" s="3">
        <f>'Liste detaljert wide'!K267</f>
        <v>0</v>
      </c>
      <c r="H4047" t="str">
        <f>VLOOKUP(E4047,Def!$B$2:$C$15,2,FALSE)</f>
        <v>Forskningsinsentiv</v>
      </c>
      <c r="I4047" s="3">
        <f>IF(A4047='Enheter, modell og år'!$F$2-1,0,G4047-VLOOKUP(A4047-1&amp;B4047&amp;C4047&amp;E4047,$F$2:$G$7561,2,FALSE))</f>
        <v>0</v>
      </c>
      <c r="J4047" s="3">
        <f>IF(A4047='Enheter, modell og år'!$F$2-1,0,VLOOKUP(A4047-1&amp;B4047&amp;C4047&amp;E4047,$F$2:$G$7561,2,FALSE))</f>
        <v>0</v>
      </c>
    </row>
    <row r="4048" spans="1:10" x14ac:dyDescent="0.25">
      <c r="A4048">
        <f t="shared" ref="A4048:C4048" si="3565">A3508</f>
        <v>2025</v>
      </c>
      <c r="B4048" t="str">
        <f t="shared" si="3565"/>
        <v>RFM</v>
      </c>
      <c r="C4048">
        <f t="shared" si="3565"/>
        <v>0</v>
      </c>
      <c r="D4048">
        <f>IFERROR(VLOOKUP(C4048,'Enheter, modell og år'!$A$2:$B$31,2,FALSE),0)</f>
        <v>0</v>
      </c>
      <c r="E4048" t="str">
        <f>'Liste detaljert wide'!$K$1</f>
        <v>Publikasjonspoeng</v>
      </c>
      <c r="F4048" t="str">
        <f t="shared" si="3552"/>
        <v>2025RFM0Publikasjonspoeng</v>
      </c>
      <c r="G4048" s="3">
        <f>'Liste detaljert wide'!K268</f>
        <v>0</v>
      </c>
      <c r="H4048" t="str">
        <f>VLOOKUP(E4048,Def!$B$2:$C$15,2,FALSE)</f>
        <v>Forskningsinsentiv</v>
      </c>
      <c r="I4048" s="3">
        <f>IF(A4048='Enheter, modell og år'!$F$2-1,0,G4048-VLOOKUP(A4048-1&amp;B4048&amp;C4048&amp;E4048,$F$2:$G$7561,2,FALSE))</f>
        <v>0</v>
      </c>
      <c r="J4048" s="3">
        <f>IF(A4048='Enheter, modell og år'!$F$2-1,0,VLOOKUP(A4048-1&amp;B4048&amp;C4048&amp;E4048,$F$2:$G$7561,2,FALSE))</f>
        <v>0</v>
      </c>
    </row>
    <row r="4049" spans="1:10" x14ac:dyDescent="0.25">
      <c r="A4049">
        <f t="shared" ref="A4049:C4049" si="3566">A3509</f>
        <v>2025</v>
      </c>
      <c r="B4049" t="str">
        <f t="shared" si="3566"/>
        <v>RFM</v>
      </c>
      <c r="C4049">
        <f t="shared" si="3566"/>
        <v>0</v>
      </c>
      <c r="D4049">
        <f>IFERROR(VLOOKUP(C4049,'Enheter, modell og år'!$A$2:$B$31,2,FALSE),0)</f>
        <v>0</v>
      </c>
      <c r="E4049" t="str">
        <f>'Liste detaljert wide'!$K$1</f>
        <v>Publikasjonspoeng</v>
      </c>
      <c r="F4049" t="str">
        <f t="shared" si="3552"/>
        <v>2025RFM0Publikasjonspoeng</v>
      </c>
      <c r="G4049" s="3">
        <f>'Liste detaljert wide'!K269</f>
        <v>0</v>
      </c>
      <c r="H4049" t="str">
        <f>VLOOKUP(E4049,Def!$B$2:$C$15,2,FALSE)</f>
        <v>Forskningsinsentiv</v>
      </c>
      <c r="I4049" s="3">
        <f>IF(A4049='Enheter, modell og år'!$F$2-1,0,G4049-VLOOKUP(A4049-1&amp;B4049&amp;C4049&amp;E4049,$F$2:$G$7561,2,FALSE))</f>
        <v>0</v>
      </c>
      <c r="J4049" s="3">
        <f>IF(A4049='Enheter, modell og år'!$F$2-1,0,VLOOKUP(A4049-1&amp;B4049&amp;C4049&amp;E4049,$F$2:$G$7561,2,FALSE))</f>
        <v>0</v>
      </c>
    </row>
    <row r="4050" spans="1:10" x14ac:dyDescent="0.25">
      <c r="A4050">
        <f t="shared" ref="A4050:C4050" si="3567">A3510</f>
        <v>2025</v>
      </c>
      <c r="B4050" t="str">
        <f t="shared" si="3567"/>
        <v>RFM</v>
      </c>
      <c r="C4050">
        <f t="shared" si="3567"/>
        <v>0</v>
      </c>
      <c r="D4050">
        <f>IFERROR(VLOOKUP(C4050,'Enheter, modell og år'!$A$2:$B$31,2,FALSE),0)</f>
        <v>0</v>
      </c>
      <c r="E4050" t="str">
        <f>'Liste detaljert wide'!$K$1</f>
        <v>Publikasjonspoeng</v>
      </c>
      <c r="F4050" t="str">
        <f t="shared" si="3552"/>
        <v>2025RFM0Publikasjonspoeng</v>
      </c>
      <c r="G4050" s="3">
        <f>'Liste detaljert wide'!K270</f>
        <v>0</v>
      </c>
      <c r="H4050" t="str">
        <f>VLOOKUP(E4050,Def!$B$2:$C$15,2,FALSE)</f>
        <v>Forskningsinsentiv</v>
      </c>
      <c r="I4050" s="3">
        <f>IF(A4050='Enheter, modell og år'!$F$2-1,0,G4050-VLOOKUP(A4050-1&amp;B4050&amp;C4050&amp;E4050,$F$2:$G$7561,2,FALSE))</f>
        <v>0</v>
      </c>
      <c r="J4050" s="3">
        <f>IF(A4050='Enheter, modell og år'!$F$2-1,0,VLOOKUP(A4050-1&amp;B4050&amp;C4050&amp;E4050,$F$2:$G$7561,2,FALSE))</f>
        <v>0</v>
      </c>
    </row>
    <row r="4051" spans="1:10" x14ac:dyDescent="0.25">
      <c r="A4051">
        <f t="shared" ref="A4051:C4051" si="3568">A3511</f>
        <v>2025</v>
      </c>
      <c r="B4051" t="str">
        <f t="shared" si="3568"/>
        <v>RFM</v>
      </c>
      <c r="C4051">
        <f t="shared" si="3568"/>
        <v>0</v>
      </c>
      <c r="D4051">
        <f>IFERROR(VLOOKUP(C4051,'Enheter, modell og år'!$A$2:$B$31,2,FALSE),0)</f>
        <v>0</v>
      </c>
      <c r="E4051" t="str">
        <f>'Liste detaljert wide'!$K$1</f>
        <v>Publikasjonspoeng</v>
      </c>
      <c r="F4051" t="str">
        <f t="shared" si="3552"/>
        <v>2025RFM0Publikasjonspoeng</v>
      </c>
      <c r="G4051" s="3">
        <f>'Liste detaljert wide'!K271</f>
        <v>0</v>
      </c>
      <c r="H4051" t="str">
        <f>VLOOKUP(E4051,Def!$B$2:$C$15,2,FALSE)</f>
        <v>Forskningsinsentiv</v>
      </c>
      <c r="I4051" s="3">
        <f>IF(A4051='Enheter, modell og år'!$F$2-1,0,G4051-VLOOKUP(A4051-1&amp;B4051&amp;C4051&amp;E4051,$F$2:$G$7561,2,FALSE))</f>
        <v>0</v>
      </c>
      <c r="J4051" s="3">
        <f>IF(A4051='Enheter, modell og år'!$F$2-1,0,VLOOKUP(A4051-1&amp;B4051&amp;C4051&amp;E4051,$F$2:$G$7561,2,FALSE))</f>
        <v>0</v>
      </c>
    </row>
    <row r="4052" spans="1:10" x14ac:dyDescent="0.25">
      <c r="A4052">
        <f t="shared" ref="A4052:C4052" si="3569">A3512</f>
        <v>2017</v>
      </c>
      <c r="B4052" t="str">
        <f t="shared" si="3569"/>
        <v>VFM</v>
      </c>
      <c r="C4052">
        <f t="shared" si="3569"/>
        <v>0</v>
      </c>
      <c r="D4052">
        <f>IFERROR(VLOOKUP(C4052,'Enheter, modell og år'!$A$2:$B$31,2,FALSE),0)</f>
        <v>0</v>
      </c>
      <c r="E4052" t="str">
        <f>'Liste detaljert wide'!$K$1</f>
        <v>Publikasjonspoeng</v>
      </c>
      <c r="F4052" t="str">
        <f t="shared" si="3552"/>
        <v>2017VFM0Publikasjonspoeng</v>
      </c>
      <c r="G4052" s="3">
        <f>'Liste detaljert wide'!K272</f>
        <v>0</v>
      </c>
      <c r="H4052" t="str">
        <f>VLOOKUP(E4052,Def!$B$2:$C$15,2,FALSE)</f>
        <v>Forskningsinsentiv</v>
      </c>
      <c r="I4052" s="3">
        <f>IF(A4052='Enheter, modell og år'!$F$2-1,0,G4052-VLOOKUP(A4052-1&amp;B4052&amp;C4052&amp;E4052,$F$2:$G$7561,2,FALSE))</f>
        <v>0</v>
      </c>
      <c r="J4052" s="3">
        <f>IF(A4052='Enheter, modell og år'!$F$2-1,0,VLOOKUP(A4052-1&amp;B4052&amp;C4052&amp;E4052,$F$2:$G$7561,2,FALSE))</f>
        <v>0</v>
      </c>
    </row>
    <row r="4053" spans="1:10" x14ac:dyDescent="0.25">
      <c r="A4053">
        <f t="shared" ref="A4053:C4053" si="3570">A3513</f>
        <v>2017</v>
      </c>
      <c r="B4053" t="str">
        <f t="shared" si="3570"/>
        <v>VFM</v>
      </c>
      <c r="C4053">
        <f t="shared" si="3570"/>
        <v>0</v>
      </c>
      <c r="D4053">
        <f>IFERROR(VLOOKUP(C4053,'Enheter, modell og år'!$A$2:$B$31,2,FALSE),0)</f>
        <v>0</v>
      </c>
      <c r="E4053" t="str">
        <f>'Liste detaljert wide'!$K$1</f>
        <v>Publikasjonspoeng</v>
      </c>
      <c r="F4053" t="str">
        <f t="shared" si="3552"/>
        <v>2017VFM0Publikasjonspoeng</v>
      </c>
      <c r="G4053" s="3">
        <f>'Liste detaljert wide'!K273</f>
        <v>0</v>
      </c>
      <c r="H4053" t="str">
        <f>VLOOKUP(E4053,Def!$B$2:$C$15,2,FALSE)</f>
        <v>Forskningsinsentiv</v>
      </c>
      <c r="I4053" s="3">
        <f>IF(A4053='Enheter, modell og år'!$F$2-1,0,G4053-VLOOKUP(A4053-1&amp;B4053&amp;C4053&amp;E4053,$F$2:$G$7561,2,FALSE))</f>
        <v>0</v>
      </c>
      <c r="J4053" s="3">
        <f>IF(A4053='Enheter, modell og år'!$F$2-1,0,VLOOKUP(A4053-1&amp;B4053&amp;C4053&amp;E4053,$F$2:$G$7561,2,FALSE))</f>
        <v>0</v>
      </c>
    </row>
    <row r="4054" spans="1:10" x14ac:dyDescent="0.25">
      <c r="A4054">
        <f t="shared" ref="A4054:C4054" si="3571">A3514</f>
        <v>2017</v>
      </c>
      <c r="B4054" t="str">
        <f t="shared" si="3571"/>
        <v>VFM</v>
      </c>
      <c r="C4054">
        <f t="shared" si="3571"/>
        <v>0</v>
      </c>
      <c r="D4054">
        <f>IFERROR(VLOOKUP(C4054,'Enheter, modell og år'!$A$2:$B$31,2,FALSE),0)</f>
        <v>0</v>
      </c>
      <c r="E4054" t="str">
        <f>'Liste detaljert wide'!$K$1</f>
        <v>Publikasjonspoeng</v>
      </c>
      <c r="F4054" t="str">
        <f t="shared" si="3552"/>
        <v>2017VFM0Publikasjonspoeng</v>
      </c>
      <c r="G4054" s="3">
        <f>'Liste detaljert wide'!K274</f>
        <v>0</v>
      </c>
      <c r="H4054" t="str">
        <f>VLOOKUP(E4054,Def!$B$2:$C$15,2,FALSE)</f>
        <v>Forskningsinsentiv</v>
      </c>
      <c r="I4054" s="3">
        <f>IF(A4054='Enheter, modell og år'!$F$2-1,0,G4054-VLOOKUP(A4054-1&amp;B4054&amp;C4054&amp;E4054,$F$2:$G$7561,2,FALSE))</f>
        <v>0</v>
      </c>
      <c r="J4054" s="3">
        <f>IF(A4054='Enheter, modell og år'!$F$2-1,0,VLOOKUP(A4054-1&amp;B4054&amp;C4054&amp;E4054,$F$2:$G$7561,2,FALSE))</f>
        <v>0</v>
      </c>
    </row>
    <row r="4055" spans="1:10" x14ac:dyDescent="0.25">
      <c r="A4055">
        <f t="shared" ref="A4055:C4055" si="3572">A3515</f>
        <v>2017</v>
      </c>
      <c r="B4055" t="str">
        <f t="shared" si="3572"/>
        <v>VFM</v>
      </c>
      <c r="C4055">
        <f t="shared" si="3572"/>
        <v>0</v>
      </c>
      <c r="D4055">
        <f>IFERROR(VLOOKUP(C4055,'Enheter, modell og år'!$A$2:$B$31,2,FALSE),0)</f>
        <v>0</v>
      </c>
      <c r="E4055" t="str">
        <f>'Liste detaljert wide'!$K$1</f>
        <v>Publikasjonspoeng</v>
      </c>
      <c r="F4055" t="str">
        <f t="shared" si="3552"/>
        <v>2017VFM0Publikasjonspoeng</v>
      </c>
      <c r="G4055" s="3">
        <f>'Liste detaljert wide'!K275</f>
        <v>0</v>
      </c>
      <c r="H4055" t="str">
        <f>VLOOKUP(E4055,Def!$B$2:$C$15,2,FALSE)</f>
        <v>Forskningsinsentiv</v>
      </c>
      <c r="I4055" s="3">
        <f>IF(A4055='Enheter, modell og år'!$F$2-1,0,G4055-VLOOKUP(A4055-1&amp;B4055&amp;C4055&amp;E4055,$F$2:$G$7561,2,FALSE))</f>
        <v>0</v>
      </c>
      <c r="J4055" s="3">
        <f>IF(A4055='Enheter, modell og år'!$F$2-1,0,VLOOKUP(A4055-1&amp;B4055&amp;C4055&amp;E4055,$F$2:$G$7561,2,FALSE))</f>
        <v>0</v>
      </c>
    </row>
    <row r="4056" spans="1:10" x14ac:dyDescent="0.25">
      <c r="A4056">
        <f t="shared" ref="A4056:C4056" si="3573">A3516</f>
        <v>2017</v>
      </c>
      <c r="B4056" t="str">
        <f t="shared" si="3573"/>
        <v>VFM</v>
      </c>
      <c r="C4056">
        <f t="shared" si="3573"/>
        <v>0</v>
      </c>
      <c r="D4056">
        <f>IFERROR(VLOOKUP(C4056,'Enheter, modell og år'!$A$2:$B$31,2,FALSE),0)</f>
        <v>0</v>
      </c>
      <c r="E4056" t="str">
        <f>'Liste detaljert wide'!$K$1</f>
        <v>Publikasjonspoeng</v>
      </c>
      <c r="F4056" t="str">
        <f t="shared" si="3552"/>
        <v>2017VFM0Publikasjonspoeng</v>
      </c>
      <c r="G4056" s="3">
        <f>'Liste detaljert wide'!K276</f>
        <v>0</v>
      </c>
      <c r="H4056" t="str">
        <f>VLOOKUP(E4056,Def!$B$2:$C$15,2,FALSE)</f>
        <v>Forskningsinsentiv</v>
      </c>
      <c r="I4056" s="3">
        <f>IF(A4056='Enheter, modell og år'!$F$2-1,0,G4056-VLOOKUP(A4056-1&amp;B4056&amp;C4056&amp;E4056,$F$2:$G$7561,2,FALSE))</f>
        <v>0</v>
      </c>
      <c r="J4056" s="3">
        <f>IF(A4056='Enheter, modell og år'!$F$2-1,0,VLOOKUP(A4056-1&amp;B4056&amp;C4056&amp;E4056,$F$2:$G$7561,2,FALSE))</f>
        <v>0</v>
      </c>
    </row>
    <row r="4057" spans="1:10" x14ac:dyDescent="0.25">
      <c r="A4057">
        <f t="shared" ref="A4057:C4057" si="3574">A3517</f>
        <v>2017</v>
      </c>
      <c r="B4057" t="str">
        <f t="shared" si="3574"/>
        <v>VFM</v>
      </c>
      <c r="C4057">
        <f t="shared" si="3574"/>
        <v>0</v>
      </c>
      <c r="D4057">
        <f>IFERROR(VLOOKUP(C4057,'Enheter, modell og år'!$A$2:$B$31,2,FALSE),0)</f>
        <v>0</v>
      </c>
      <c r="E4057" t="str">
        <f>'Liste detaljert wide'!$K$1</f>
        <v>Publikasjonspoeng</v>
      </c>
      <c r="F4057" t="str">
        <f t="shared" si="3552"/>
        <v>2017VFM0Publikasjonspoeng</v>
      </c>
      <c r="G4057" s="3">
        <f>'Liste detaljert wide'!K277</f>
        <v>0</v>
      </c>
      <c r="H4057" t="str">
        <f>VLOOKUP(E4057,Def!$B$2:$C$15,2,FALSE)</f>
        <v>Forskningsinsentiv</v>
      </c>
      <c r="I4057" s="3">
        <f>IF(A4057='Enheter, modell og år'!$F$2-1,0,G4057-VLOOKUP(A4057-1&amp;B4057&amp;C4057&amp;E4057,$F$2:$G$7561,2,FALSE))</f>
        <v>0</v>
      </c>
      <c r="J4057" s="3">
        <f>IF(A4057='Enheter, modell og år'!$F$2-1,0,VLOOKUP(A4057-1&amp;B4057&amp;C4057&amp;E4057,$F$2:$G$7561,2,FALSE))</f>
        <v>0</v>
      </c>
    </row>
    <row r="4058" spans="1:10" x14ac:dyDescent="0.25">
      <c r="A4058">
        <f t="shared" ref="A4058:C4058" si="3575">A3518</f>
        <v>2017</v>
      </c>
      <c r="B4058" t="str">
        <f t="shared" si="3575"/>
        <v>VFM</v>
      </c>
      <c r="C4058">
        <f t="shared" si="3575"/>
        <v>0</v>
      </c>
      <c r="D4058">
        <f>IFERROR(VLOOKUP(C4058,'Enheter, modell og år'!$A$2:$B$31,2,FALSE),0)</f>
        <v>0</v>
      </c>
      <c r="E4058" t="str">
        <f>'Liste detaljert wide'!$K$1</f>
        <v>Publikasjonspoeng</v>
      </c>
      <c r="F4058" t="str">
        <f t="shared" si="3552"/>
        <v>2017VFM0Publikasjonspoeng</v>
      </c>
      <c r="G4058" s="3">
        <f>'Liste detaljert wide'!K278</f>
        <v>0</v>
      </c>
      <c r="H4058" t="str">
        <f>VLOOKUP(E4058,Def!$B$2:$C$15,2,FALSE)</f>
        <v>Forskningsinsentiv</v>
      </c>
      <c r="I4058" s="3">
        <f>IF(A4058='Enheter, modell og år'!$F$2-1,0,G4058-VLOOKUP(A4058-1&amp;B4058&amp;C4058&amp;E4058,$F$2:$G$7561,2,FALSE))</f>
        <v>0</v>
      </c>
      <c r="J4058" s="3">
        <f>IF(A4058='Enheter, modell og år'!$F$2-1,0,VLOOKUP(A4058-1&amp;B4058&amp;C4058&amp;E4058,$F$2:$G$7561,2,FALSE))</f>
        <v>0</v>
      </c>
    </row>
    <row r="4059" spans="1:10" x14ac:dyDescent="0.25">
      <c r="A4059">
        <f t="shared" ref="A4059:C4059" si="3576">A3519</f>
        <v>2017</v>
      </c>
      <c r="B4059" t="str">
        <f t="shared" si="3576"/>
        <v>VFM</v>
      </c>
      <c r="C4059">
        <f t="shared" si="3576"/>
        <v>0</v>
      </c>
      <c r="D4059">
        <f>IFERROR(VLOOKUP(C4059,'Enheter, modell og år'!$A$2:$B$31,2,FALSE),0)</f>
        <v>0</v>
      </c>
      <c r="E4059" t="str">
        <f>'Liste detaljert wide'!$K$1</f>
        <v>Publikasjonspoeng</v>
      </c>
      <c r="F4059" t="str">
        <f t="shared" si="3552"/>
        <v>2017VFM0Publikasjonspoeng</v>
      </c>
      <c r="G4059" s="3">
        <f>'Liste detaljert wide'!K279</f>
        <v>0</v>
      </c>
      <c r="H4059" t="str">
        <f>VLOOKUP(E4059,Def!$B$2:$C$15,2,FALSE)</f>
        <v>Forskningsinsentiv</v>
      </c>
      <c r="I4059" s="3">
        <f>IF(A4059='Enheter, modell og år'!$F$2-1,0,G4059-VLOOKUP(A4059-1&amp;B4059&amp;C4059&amp;E4059,$F$2:$G$7561,2,FALSE))</f>
        <v>0</v>
      </c>
      <c r="J4059" s="3">
        <f>IF(A4059='Enheter, modell og år'!$F$2-1,0,VLOOKUP(A4059-1&amp;B4059&amp;C4059&amp;E4059,$F$2:$G$7561,2,FALSE))</f>
        <v>0</v>
      </c>
    </row>
    <row r="4060" spans="1:10" x14ac:dyDescent="0.25">
      <c r="A4060">
        <f t="shared" ref="A4060:C4060" si="3577">A3520</f>
        <v>2017</v>
      </c>
      <c r="B4060" t="str">
        <f t="shared" si="3577"/>
        <v>VFM</v>
      </c>
      <c r="C4060">
        <f t="shared" si="3577"/>
        <v>0</v>
      </c>
      <c r="D4060">
        <f>IFERROR(VLOOKUP(C4060,'Enheter, modell og år'!$A$2:$B$31,2,FALSE),0)</f>
        <v>0</v>
      </c>
      <c r="E4060" t="str">
        <f>'Liste detaljert wide'!$K$1</f>
        <v>Publikasjonspoeng</v>
      </c>
      <c r="F4060" t="str">
        <f t="shared" si="3552"/>
        <v>2017VFM0Publikasjonspoeng</v>
      </c>
      <c r="G4060" s="3">
        <f>'Liste detaljert wide'!K280</f>
        <v>0</v>
      </c>
      <c r="H4060" t="str">
        <f>VLOOKUP(E4060,Def!$B$2:$C$15,2,FALSE)</f>
        <v>Forskningsinsentiv</v>
      </c>
      <c r="I4060" s="3">
        <f>IF(A4060='Enheter, modell og år'!$F$2-1,0,G4060-VLOOKUP(A4060-1&amp;B4060&amp;C4060&amp;E4060,$F$2:$G$7561,2,FALSE))</f>
        <v>0</v>
      </c>
      <c r="J4060" s="3">
        <f>IF(A4060='Enheter, modell og år'!$F$2-1,0,VLOOKUP(A4060-1&amp;B4060&amp;C4060&amp;E4060,$F$2:$G$7561,2,FALSE))</f>
        <v>0</v>
      </c>
    </row>
    <row r="4061" spans="1:10" x14ac:dyDescent="0.25">
      <c r="A4061">
        <f t="shared" ref="A4061:C4061" si="3578">A3521</f>
        <v>2017</v>
      </c>
      <c r="B4061" t="str">
        <f t="shared" si="3578"/>
        <v>VFM</v>
      </c>
      <c r="C4061">
        <f t="shared" si="3578"/>
        <v>0</v>
      </c>
      <c r="D4061">
        <f>IFERROR(VLOOKUP(C4061,'Enheter, modell og år'!$A$2:$B$31,2,FALSE),0)</f>
        <v>0</v>
      </c>
      <c r="E4061" t="str">
        <f>'Liste detaljert wide'!$K$1</f>
        <v>Publikasjonspoeng</v>
      </c>
      <c r="F4061" t="str">
        <f t="shared" si="3552"/>
        <v>2017VFM0Publikasjonspoeng</v>
      </c>
      <c r="G4061" s="3">
        <f>'Liste detaljert wide'!K281</f>
        <v>0</v>
      </c>
      <c r="H4061" t="str">
        <f>VLOOKUP(E4061,Def!$B$2:$C$15,2,FALSE)</f>
        <v>Forskningsinsentiv</v>
      </c>
      <c r="I4061" s="3">
        <f>IF(A4061='Enheter, modell og år'!$F$2-1,0,G4061-VLOOKUP(A4061-1&amp;B4061&amp;C4061&amp;E4061,$F$2:$G$7561,2,FALSE))</f>
        <v>0</v>
      </c>
      <c r="J4061" s="3">
        <f>IF(A4061='Enheter, modell og år'!$F$2-1,0,VLOOKUP(A4061-1&amp;B4061&amp;C4061&amp;E4061,$F$2:$G$7561,2,FALSE))</f>
        <v>0</v>
      </c>
    </row>
    <row r="4062" spans="1:10" x14ac:dyDescent="0.25">
      <c r="A4062">
        <f t="shared" ref="A4062:C4062" si="3579">A3522</f>
        <v>2017</v>
      </c>
      <c r="B4062" t="str">
        <f t="shared" si="3579"/>
        <v>VFM</v>
      </c>
      <c r="C4062">
        <f t="shared" si="3579"/>
        <v>0</v>
      </c>
      <c r="D4062">
        <f>IFERROR(VLOOKUP(C4062,'Enheter, modell og år'!$A$2:$B$31,2,FALSE),0)</f>
        <v>0</v>
      </c>
      <c r="E4062" t="str">
        <f>'Liste detaljert wide'!$K$1</f>
        <v>Publikasjonspoeng</v>
      </c>
      <c r="F4062" t="str">
        <f t="shared" si="3552"/>
        <v>2017VFM0Publikasjonspoeng</v>
      </c>
      <c r="G4062" s="3">
        <f>'Liste detaljert wide'!K282</f>
        <v>0</v>
      </c>
      <c r="H4062" t="str">
        <f>VLOOKUP(E4062,Def!$B$2:$C$15,2,FALSE)</f>
        <v>Forskningsinsentiv</v>
      </c>
      <c r="I4062" s="3">
        <f>IF(A4062='Enheter, modell og år'!$F$2-1,0,G4062-VLOOKUP(A4062-1&amp;B4062&amp;C4062&amp;E4062,$F$2:$G$7561,2,FALSE))</f>
        <v>0</v>
      </c>
      <c r="J4062" s="3">
        <f>IF(A4062='Enheter, modell og år'!$F$2-1,0,VLOOKUP(A4062-1&amp;B4062&amp;C4062&amp;E4062,$F$2:$G$7561,2,FALSE))</f>
        <v>0</v>
      </c>
    </row>
    <row r="4063" spans="1:10" x14ac:dyDescent="0.25">
      <c r="A4063">
        <f t="shared" ref="A4063:C4063" si="3580">A3523</f>
        <v>2017</v>
      </c>
      <c r="B4063" t="str">
        <f t="shared" si="3580"/>
        <v>VFM</v>
      </c>
      <c r="C4063">
        <f t="shared" si="3580"/>
        <v>0</v>
      </c>
      <c r="D4063">
        <f>IFERROR(VLOOKUP(C4063,'Enheter, modell og år'!$A$2:$B$31,2,FALSE),0)</f>
        <v>0</v>
      </c>
      <c r="E4063" t="str">
        <f>'Liste detaljert wide'!$K$1</f>
        <v>Publikasjonspoeng</v>
      </c>
      <c r="F4063" t="str">
        <f t="shared" si="3552"/>
        <v>2017VFM0Publikasjonspoeng</v>
      </c>
      <c r="G4063" s="3">
        <f>'Liste detaljert wide'!K283</f>
        <v>0</v>
      </c>
      <c r="H4063" t="str">
        <f>VLOOKUP(E4063,Def!$B$2:$C$15,2,FALSE)</f>
        <v>Forskningsinsentiv</v>
      </c>
      <c r="I4063" s="3">
        <f>IF(A4063='Enheter, modell og år'!$F$2-1,0,G4063-VLOOKUP(A4063-1&amp;B4063&amp;C4063&amp;E4063,$F$2:$G$7561,2,FALSE))</f>
        <v>0</v>
      </c>
      <c r="J4063" s="3">
        <f>IF(A4063='Enheter, modell og år'!$F$2-1,0,VLOOKUP(A4063-1&amp;B4063&amp;C4063&amp;E4063,$F$2:$G$7561,2,FALSE))</f>
        <v>0</v>
      </c>
    </row>
    <row r="4064" spans="1:10" x14ac:dyDescent="0.25">
      <c r="A4064">
        <f t="shared" ref="A4064:C4064" si="3581">A3524</f>
        <v>2017</v>
      </c>
      <c r="B4064" t="str">
        <f t="shared" si="3581"/>
        <v>VFM</v>
      </c>
      <c r="C4064">
        <f t="shared" si="3581"/>
        <v>0</v>
      </c>
      <c r="D4064">
        <f>IFERROR(VLOOKUP(C4064,'Enheter, modell og år'!$A$2:$B$31,2,FALSE),0)</f>
        <v>0</v>
      </c>
      <c r="E4064" t="str">
        <f>'Liste detaljert wide'!$K$1</f>
        <v>Publikasjonspoeng</v>
      </c>
      <c r="F4064" t="str">
        <f t="shared" si="3552"/>
        <v>2017VFM0Publikasjonspoeng</v>
      </c>
      <c r="G4064" s="3">
        <f>'Liste detaljert wide'!K284</f>
        <v>0</v>
      </c>
      <c r="H4064" t="str">
        <f>VLOOKUP(E4064,Def!$B$2:$C$15,2,FALSE)</f>
        <v>Forskningsinsentiv</v>
      </c>
      <c r="I4064" s="3">
        <f>IF(A4064='Enheter, modell og år'!$F$2-1,0,G4064-VLOOKUP(A4064-1&amp;B4064&amp;C4064&amp;E4064,$F$2:$G$7561,2,FALSE))</f>
        <v>0</v>
      </c>
      <c r="J4064" s="3">
        <f>IF(A4064='Enheter, modell og år'!$F$2-1,0,VLOOKUP(A4064-1&amp;B4064&amp;C4064&amp;E4064,$F$2:$G$7561,2,FALSE))</f>
        <v>0</v>
      </c>
    </row>
    <row r="4065" spans="1:10" x14ac:dyDescent="0.25">
      <c r="A4065">
        <f t="shared" ref="A4065:C4065" si="3582">A3525</f>
        <v>2017</v>
      </c>
      <c r="B4065" t="str">
        <f t="shared" si="3582"/>
        <v>VFM</v>
      </c>
      <c r="C4065">
        <f t="shared" si="3582"/>
        <v>0</v>
      </c>
      <c r="D4065">
        <f>IFERROR(VLOOKUP(C4065,'Enheter, modell og år'!$A$2:$B$31,2,FALSE),0)</f>
        <v>0</v>
      </c>
      <c r="E4065" t="str">
        <f>'Liste detaljert wide'!$K$1</f>
        <v>Publikasjonspoeng</v>
      </c>
      <c r="F4065" t="str">
        <f t="shared" si="3552"/>
        <v>2017VFM0Publikasjonspoeng</v>
      </c>
      <c r="G4065" s="3">
        <f>'Liste detaljert wide'!K285</f>
        <v>0</v>
      </c>
      <c r="H4065" t="str">
        <f>VLOOKUP(E4065,Def!$B$2:$C$15,2,FALSE)</f>
        <v>Forskningsinsentiv</v>
      </c>
      <c r="I4065" s="3">
        <f>IF(A4065='Enheter, modell og år'!$F$2-1,0,G4065-VLOOKUP(A4065-1&amp;B4065&amp;C4065&amp;E4065,$F$2:$G$7561,2,FALSE))</f>
        <v>0</v>
      </c>
      <c r="J4065" s="3">
        <f>IF(A4065='Enheter, modell og år'!$F$2-1,0,VLOOKUP(A4065-1&amp;B4065&amp;C4065&amp;E4065,$F$2:$G$7561,2,FALSE))</f>
        <v>0</v>
      </c>
    </row>
    <row r="4066" spans="1:10" x14ac:dyDescent="0.25">
      <c r="A4066">
        <f t="shared" ref="A4066:C4066" si="3583">A3526</f>
        <v>2017</v>
      </c>
      <c r="B4066" t="str">
        <f t="shared" si="3583"/>
        <v>VFM</v>
      </c>
      <c r="C4066">
        <f t="shared" si="3583"/>
        <v>0</v>
      </c>
      <c r="D4066">
        <f>IFERROR(VLOOKUP(C4066,'Enheter, modell og år'!$A$2:$B$31,2,FALSE),0)</f>
        <v>0</v>
      </c>
      <c r="E4066" t="str">
        <f>'Liste detaljert wide'!$K$1</f>
        <v>Publikasjonspoeng</v>
      </c>
      <c r="F4066" t="str">
        <f t="shared" si="3552"/>
        <v>2017VFM0Publikasjonspoeng</v>
      </c>
      <c r="G4066" s="3">
        <f>'Liste detaljert wide'!K286</f>
        <v>0</v>
      </c>
      <c r="H4066" t="str">
        <f>VLOOKUP(E4066,Def!$B$2:$C$15,2,FALSE)</f>
        <v>Forskningsinsentiv</v>
      </c>
      <c r="I4066" s="3">
        <f>IF(A4066='Enheter, modell og år'!$F$2-1,0,G4066-VLOOKUP(A4066-1&amp;B4066&amp;C4066&amp;E4066,$F$2:$G$7561,2,FALSE))</f>
        <v>0</v>
      </c>
      <c r="J4066" s="3">
        <f>IF(A4066='Enheter, modell og år'!$F$2-1,0,VLOOKUP(A4066-1&amp;B4066&amp;C4066&amp;E4066,$F$2:$G$7561,2,FALSE))</f>
        <v>0</v>
      </c>
    </row>
    <row r="4067" spans="1:10" x14ac:dyDescent="0.25">
      <c r="A4067">
        <f t="shared" ref="A4067:C4067" si="3584">A3527</f>
        <v>2017</v>
      </c>
      <c r="B4067" t="str">
        <f t="shared" si="3584"/>
        <v>VFM</v>
      </c>
      <c r="C4067">
        <f t="shared" si="3584"/>
        <v>0</v>
      </c>
      <c r="D4067">
        <f>IFERROR(VLOOKUP(C4067,'Enheter, modell og år'!$A$2:$B$31,2,FALSE),0)</f>
        <v>0</v>
      </c>
      <c r="E4067" t="str">
        <f>'Liste detaljert wide'!$K$1</f>
        <v>Publikasjonspoeng</v>
      </c>
      <c r="F4067" t="str">
        <f t="shared" si="3552"/>
        <v>2017VFM0Publikasjonspoeng</v>
      </c>
      <c r="G4067" s="3">
        <f>'Liste detaljert wide'!K287</f>
        <v>0</v>
      </c>
      <c r="H4067" t="str">
        <f>VLOOKUP(E4067,Def!$B$2:$C$15,2,FALSE)</f>
        <v>Forskningsinsentiv</v>
      </c>
      <c r="I4067" s="3">
        <f>IF(A4067='Enheter, modell og år'!$F$2-1,0,G4067-VLOOKUP(A4067-1&amp;B4067&amp;C4067&amp;E4067,$F$2:$G$7561,2,FALSE))</f>
        <v>0</v>
      </c>
      <c r="J4067" s="3">
        <f>IF(A4067='Enheter, modell og år'!$F$2-1,0,VLOOKUP(A4067-1&amp;B4067&amp;C4067&amp;E4067,$F$2:$G$7561,2,FALSE))</f>
        <v>0</v>
      </c>
    </row>
    <row r="4068" spans="1:10" x14ac:dyDescent="0.25">
      <c r="A4068">
        <f t="shared" ref="A4068:C4068" si="3585">A3528</f>
        <v>2017</v>
      </c>
      <c r="B4068" t="str">
        <f t="shared" si="3585"/>
        <v>VFM</v>
      </c>
      <c r="C4068">
        <f t="shared" si="3585"/>
        <v>0</v>
      </c>
      <c r="D4068">
        <f>IFERROR(VLOOKUP(C4068,'Enheter, modell og år'!$A$2:$B$31,2,FALSE),0)</f>
        <v>0</v>
      </c>
      <c r="E4068" t="str">
        <f>'Liste detaljert wide'!$K$1</f>
        <v>Publikasjonspoeng</v>
      </c>
      <c r="F4068" t="str">
        <f t="shared" si="3552"/>
        <v>2017VFM0Publikasjonspoeng</v>
      </c>
      <c r="G4068" s="3">
        <f>'Liste detaljert wide'!K288</f>
        <v>0</v>
      </c>
      <c r="H4068" t="str">
        <f>VLOOKUP(E4068,Def!$B$2:$C$15,2,FALSE)</f>
        <v>Forskningsinsentiv</v>
      </c>
      <c r="I4068" s="3">
        <f>IF(A4068='Enheter, modell og år'!$F$2-1,0,G4068-VLOOKUP(A4068-1&amp;B4068&amp;C4068&amp;E4068,$F$2:$G$7561,2,FALSE))</f>
        <v>0</v>
      </c>
      <c r="J4068" s="3">
        <f>IF(A4068='Enheter, modell og år'!$F$2-1,0,VLOOKUP(A4068-1&amp;B4068&amp;C4068&amp;E4068,$F$2:$G$7561,2,FALSE))</f>
        <v>0</v>
      </c>
    </row>
    <row r="4069" spans="1:10" x14ac:dyDescent="0.25">
      <c r="A4069">
        <f t="shared" ref="A4069:C4069" si="3586">A3529</f>
        <v>2017</v>
      </c>
      <c r="B4069" t="str">
        <f t="shared" si="3586"/>
        <v>VFM</v>
      </c>
      <c r="C4069">
        <f t="shared" si="3586"/>
        <v>0</v>
      </c>
      <c r="D4069">
        <f>IFERROR(VLOOKUP(C4069,'Enheter, modell og år'!$A$2:$B$31,2,FALSE),0)</f>
        <v>0</v>
      </c>
      <c r="E4069" t="str">
        <f>'Liste detaljert wide'!$K$1</f>
        <v>Publikasjonspoeng</v>
      </c>
      <c r="F4069" t="str">
        <f t="shared" si="3552"/>
        <v>2017VFM0Publikasjonspoeng</v>
      </c>
      <c r="G4069" s="3">
        <f>'Liste detaljert wide'!K289</f>
        <v>0</v>
      </c>
      <c r="H4069" t="str">
        <f>VLOOKUP(E4069,Def!$B$2:$C$15,2,FALSE)</f>
        <v>Forskningsinsentiv</v>
      </c>
      <c r="I4069" s="3">
        <f>IF(A4069='Enheter, modell og år'!$F$2-1,0,G4069-VLOOKUP(A4069-1&amp;B4069&amp;C4069&amp;E4069,$F$2:$G$7561,2,FALSE))</f>
        <v>0</v>
      </c>
      <c r="J4069" s="3">
        <f>IF(A4069='Enheter, modell og år'!$F$2-1,0,VLOOKUP(A4069-1&amp;B4069&amp;C4069&amp;E4069,$F$2:$G$7561,2,FALSE))</f>
        <v>0</v>
      </c>
    </row>
    <row r="4070" spans="1:10" x14ac:dyDescent="0.25">
      <c r="A4070">
        <f t="shared" ref="A4070:C4070" si="3587">A3530</f>
        <v>2017</v>
      </c>
      <c r="B4070" t="str">
        <f t="shared" si="3587"/>
        <v>VFM</v>
      </c>
      <c r="C4070">
        <f t="shared" si="3587"/>
        <v>0</v>
      </c>
      <c r="D4070">
        <f>IFERROR(VLOOKUP(C4070,'Enheter, modell og år'!$A$2:$B$31,2,FALSE),0)</f>
        <v>0</v>
      </c>
      <c r="E4070" t="str">
        <f>'Liste detaljert wide'!$K$1</f>
        <v>Publikasjonspoeng</v>
      </c>
      <c r="F4070" t="str">
        <f t="shared" si="3552"/>
        <v>2017VFM0Publikasjonspoeng</v>
      </c>
      <c r="G4070" s="3">
        <f>'Liste detaljert wide'!K290</f>
        <v>0</v>
      </c>
      <c r="H4070" t="str">
        <f>VLOOKUP(E4070,Def!$B$2:$C$15,2,FALSE)</f>
        <v>Forskningsinsentiv</v>
      </c>
      <c r="I4070" s="3">
        <f>IF(A4070='Enheter, modell og år'!$F$2-1,0,G4070-VLOOKUP(A4070-1&amp;B4070&amp;C4070&amp;E4070,$F$2:$G$7561,2,FALSE))</f>
        <v>0</v>
      </c>
      <c r="J4070" s="3">
        <f>IF(A4070='Enheter, modell og år'!$F$2-1,0,VLOOKUP(A4070-1&amp;B4070&amp;C4070&amp;E4070,$F$2:$G$7561,2,FALSE))</f>
        <v>0</v>
      </c>
    </row>
    <row r="4071" spans="1:10" x14ac:dyDescent="0.25">
      <c r="A4071">
        <f t="shared" ref="A4071:C4071" si="3588">A3531</f>
        <v>2017</v>
      </c>
      <c r="B4071" t="str">
        <f t="shared" si="3588"/>
        <v>VFM</v>
      </c>
      <c r="C4071">
        <f t="shared" si="3588"/>
        <v>0</v>
      </c>
      <c r="D4071">
        <f>IFERROR(VLOOKUP(C4071,'Enheter, modell og år'!$A$2:$B$31,2,FALSE),0)</f>
        <v>0</v>
      </c>
      <c r="E4071" t="str">
        <f>'Liste detaljert wide'!$K$1</f>
        <v>Publikasjonspoeng</v>
      </c>
      <c r="F4071" t="str">
        <f t="shared" si="3552"/>
        <v>2017VFM0Publikasjonspoeng</v>
      </c>
      <c r="G4071" s="3">
        <f>'Liste detaljert wide'!K291</f>
        <v>0</v>
      </c>
      <c r="H4071" t="str">
        <f>VLOOKUP(E4071,Def!$B$2:$C$15,2,FALSE)</f>
        <v>Forskningsinsentiv</v>
      </c>
      <c r="I4071" s="3">
        <f>IF(A4071='Enheter, modell og år'!$F$2-1,0,G4071-VLOOKUP(A4071-1&amp;B4071&amp;C4071&amp;E4071,$F$2:$G$7561,2,FALSE))</f>
        <v>0</v>
      </c>
      <c r="J4071" s="3">
        <f>IF(A4071='Enheter, modell og år'!$F$2-1,0,VLOOKUP(A4071-1&amp;B4071&amp;C4071&amp;E4071,$F$2:$G$7561,2,FALSE))</f>
        <v>0</v>
      </c>
    </row>
    <row r="4072" spans="1:10" x14ac:dyDescent="0.25">
      <c r="A4072">
        <f t="shared" ref="A4072:C4072" si="3589">A3532</f>
        <v>2017</v>
      </c>
      <c r="B4072" t="str">
        <f t="shared" si="3589"/>
        <v>VFM</v>
      </c>
      <c r="C4072">
        <f t="shared" si="3589"/>
        <v>0</v>
      </c>
      <c r="D4072">
        <f>IFERROR(VLOOKUP(C4072,'Enheter, modell og år'!$A$2:$B$31,2,FALSE),0)</f>
        <v>0</v>
      </c>
      <c r="E4072" t="str">
        <f>'Liste detaljert wide'!$K$1</f>
        <v>Publikasjonspoeng</v>
      </c>
      <c r="F4072" t="str">
        <f t="shared" si="3552"/>
        <v>2017VFM0Publikasjonspoeng</v>
      </c>
      <c r="G4072" s="3">
        <f>'Liste detaljert wide'!K292</f>
        <v>0</v>
      </c>
      <c r="H4072" t="str">
        <f>VLOOKUP(E4072,Def!$B$2:$C$15,2,FALSE)</f>
        <v>Forskningsinsentiv</v>
      </c>
      <c r="I4072" s="3">
        <f>IF(A4072='Enheter, modell og år'!$F$2-1,0,G4072-VLOOKUP(A4072-1&amp;B4072&amp;C4072&amp;E4072,$F$2:$G$7561,2,FALSE))</f>
        <v>0</v>
      </c>
      <c r="J4072" s="3">
        <f>IF(A4072='Enheter, modell og år'!$F$2-1,0,VLOOKUP(A4072-1&amp;B4072&amp;C4072&amp;E4072,$F$2:$G$7561,2,FALSE))</f>
        <v>0</v>
      </c>
    </row>
    <row r="4073" spans="1:10" x14ac:dyDescent="0.25">
      <c r="A4073">
        <f t="shared" ref="A4073:C4073" si="3590">A3533</f>
        <v>2017</v>
      </c>
      <c r="B4073" t="str">
        <f t="shared" si="3590"/>
        <v>VFM</v>
      </c>
      <c r="C4073">
        <f t="shared" si="3590"/>
        <v>0</v>
      </c>
      <c r="D4073">
        <f>IFERROR(VLOOKUP(C4073,'Enheter, modell og år'!$A$2:$B$31,2,FALSE),0)</f>
        <v>0</v>
      </c>
      <c r="E4073" t="str">
        <f>'Liste detaljert wide'!$K$1</f>
        <v>Publikasjonspoeng</v>
      </c>
      <c r="F4073" t="str">
        <f t="shared" si="3552"/>
        <v>2017VFM0Publikasjonspoeng</v>
      </c>
      <c r="G4073" s="3">
        <f>'Liste detaljert wide'!K293</f>
        <v>0</v>
      </c>
      <c r="H4073" t="str">
        <f>VLOOKUP(E4073,Def!$B$2:$C$15,2,FALSE)</f>
        <v>Forskningsinsentiv</v>
      </c>
      <c r="I4073" s="3">
        <f>IF(A4073='Enheter, modell og år'!$F$2-1,0,G4073-VLOOKUP(A4073-1&amp;B4073&amp;C4073&amp;E4073,$F$2:$G$7561,2,FALSE))</f>
        <v>0</v>
      </c>
      <c r="J4073" s="3">
        <f>IF(A4073='Enheter, modell og år'!$F$2-1,0,VLOOKUP(A4073-1&amp;B4073&amp;C4073&amp;E4073,$F$2:$G$7561,2,FALSE))</f>
        <v>0</v>
      </c>
    </row>
    <row r="4074" spans="1:10" x14ac:dyDescent="0.25">
      <c r="A4074">
        <f t="shared" ref="A4074:C4074" si="3591">A3534</f>
        <v>2017</v>
      </c>
      <c r="B4074" t="str">
        <f t="shared" si="3591"/>
        <v>VFM</v>
      </c>
      <c r="C4074">
        <f t="shared" si="3591"/>
        <v>0</v>
      </c>
      <c r="D4074">
        <f>IFERROR(VLOOKUP(C4074,'Enheter, modell og år'!$A$2:$B$31,2,FALSE),0)</f>
        <v>0</v>
      </c>
      <c r="E4074" t="str">
        <f>'Liste detaljert wide'!$K$1</f>
        <v>Publikasjonspoeng</v>
      </c>
      <c r="F4074" t="str">
        <f t="shared" si="3552"/>
        <v>2017VFM0Publikasjonspoeng</v>
      </c>
      <c r="G4074" s="3">
        <f>'Liste detaljert wide'!K294</f>
        <v>0</v>
      </c>
      <c r="H4074" t="str">
        <f>VLOOKUP(E4074,Def!$B$2:$C$15,2,FALSE)</f>
        <v>Forskningsinsentiv</v>
      </c>
      <c r="I4074" s="3">
        <f>IF(A4074='Enheter, modell og år'!$F$2-1,0,G4074-VLOOKUP(A4074-1&amp;B4074&amp;C4074&amp;E4074,$F$2:$G$7561,2,FALSE))</f>
        <v>0</v>
      </c>
      <c r="J4074" s="3">
        <f>IF(A4074='Enheter, modell og år'!$F$2-1,0,VLOOKUP(A4074-1&amp;B4074&amp;C4074&amp;E4074,$F$2:$G$7561,2,FALSE))</f>
        <v>0</v>
      </c>
    </row>
    <row r="4075" spans="1:10" x14ac:dyDescent="0.25">
      <c r="A4075">
        <f t="shared" ref="A4075:C4075" si="3592">A3535</f>
        <v>2017</v>
      </c>
      <c r="B4075" t="str">
        <f t="shared" si="3592"/>
        <v>VFM</v>
      </c>
      <c r="C4075">
        <f t="shared" si="3592"/>
        <v>0</v>
      </c>
      <c r="D4075">
        <f>IFERROR(VLOOKUP(C4075,'Enheter, modell og år'!$A$2:$B$31,2,FALSE),0)</f>
        <v>0</v>
      </c>
      <c r="E4075" t="str">
        <f>'Liste detaljert wide'!$K$1</f>
        <v>Publikasjonspoeng</v>
      </c>
      <c r="F4075" t="str">
        <f t="shared" si="3552"/>
        <v>2017VFM0Publikasjonspoeng</v>
      </c>
      <c r="G4075" s="3">
        <f>'Liste detaljert wide'!K295</f>
        <v>0</v>
      </c>
      <c r="H4075" t="str">
        <f>VLOOKUP(E4075,Def!$B$2:$C$15,2,FALSE)</f>
        <v>Forskningsinsentiv</v>
      </c>
      <c r="I4075" s="3">
        <f>IF(A4075='Enheter, modell og år'!$F$2-1,0,G4075-VLOOKUP(A4075-1&amp;B4075&amp;C4075&amp;E4075,$F$2:$G$7561,2,FALSE))</f>
        <v>0</v>
      </c>
      <c r="J4075" s="3">
        <f>IF(A4075='Enheter, modell og år'!$F$2-1,0,VLOOKUP(A4075-1&amp;B4075&amp;C4075&amp;E4075,$F$2:$G$7561,2,FALSE))</f>
        <v>0</v>
      </c>
    </row>
    <row r="4076" spans="1:10" x14ac:dyDescent="0.25">
      <c r="A4076">
        <f t="shared" ref="A4076:C4076" si="3593">A3536</f>
        <v>2017</v>
      </c>
      <c r="B4076" t="str">
        <f t="shared" si="3593"/>
        <v>VFM</v>
      </c>
      <c r="C4076">
        <f t="shared" si="3593"/>
        <v>0</v>
      </c>
      <c r="D4076">
        <f>IFERROR(VLOOKUP(C4076,'Enheter, modell og år'!$A$2:$B$31,2,FALSE),0)</f>
        <v>0</v>
      </c>
      <c r="E4076" t="str">
        <f>'Liste detaljert wide'!$K$1</f>
        <v>Publikasjonspoeng</v>
      </c>
      <c r="F4076" t="str">
        <f t="shared" si="3552"/>
        <v>2017VFM0Publikasjonspoeng</v>
      </c>
      <c r="G4076" s="3">
        <f>'Liste detaljert wide'!K296</f>
        <v>0</v>
      </c>
      <c r="H4076" t="str">
        <f>VLOOKUP(E4076,Def!$B$2:$C$15,2,FALSE)</f>
        <v>Forskningsinsentiv</v>
      </c>
      <c r="I4076" s="3">
        <f>IF(A4076='Enheter, modell og år'!$F$2-1,0,G4076-VLOOKUP(A4076-1&amp;B4076&amp;C4076&amp;E4076,$F$2:$G$7561,2,FALSE))</f>
        <v>0</v>
      </c>
      <c r="J4076" s="3">
        <f>IF(A4076='Enheter, modell og år'!$F$2-1,0,VLOOKUP(A4076-1&amp;B4076&amp;C4076&amp;E4076,$F$2:$G$7561,2,FALSE))</f>
        <v>0</v>
      </c>
    </row>
    <row r="4077" spans="1:10" x14ac:dyDescent="0.25">
      <c r="A4077">
        <f t="shared" ref="A4077:C4077" si="3594">A3537</f>
        <v>2017</v>
      </c>
      <c r="B4077" t="str">
        <f t="shared" si="3594"/>
        <v>VFM</v>
      </c>
      <c r="C4077">
        <f t="shared" si="3594"/>
        <v>0</v>
      </c>
      <c r="D4077">
        <f>IFERROR(VLOOKUP(C4077,'Enheter, modell og år'!$A$2:$B$31,2,FALSE),0)</f>
        <v>0</v>
      </c>
      <c r="E4077" t="str">
        <f>'Liste detaljert wide'!$K$1</f>
        <v>Publikasjonspoeng</v>
      </c>
      <c r="F4077" t="str">
        <f t="shared" si="3552"/>
        <v>2017VFM0Publikasjonspoeng</v>
      </c>
      <c r="G4077" s="3">
        <f>'Liste detaljert wide'!K297</f>
        <v>0</v>
      </c>
      <c r="H4077" t="str">
        <f>VLOOKUP(E4077,Def!$B$2:$C$15,2,FALSE)</f>
        <v>Forskningsinsentiv</v>
      </c>
      <c r="I4077" s="3">
        <f>IF(A4077='Enheter, modell og år'!$F$2-1,0,G4077-VLOOKUP(A4077-1&amp;B4077&amp;C4077&amp;E4077,$F$2:$G$7561,2,FALSE))</f>
        <v>0</v>
      </c>
      <c r="J4077" s="3">
        <f>IF(A4077='Enheter, modell og år'!$F$2-1,0,VLOOKUP(A4077-1&amp;B4077&amp;C4077&amp;E4077,$F$2:$G$7561,2,FALSE))</f>
        <v>0</v>
      </c>
    </row>
    <row r="4078" spans="1:10" x14ac:dyDescent="0.25">
      <c r="A4078">
        <f t="shared" ref="A4078:C4078" si="3595">A3538</f>
        <v>2017</v>
      </c>
      <c r="B4078" t="str">
        <f t="shared" si="3595"/>
        <v>VFM</v>
      </c>
      <c r="C4078">
        <f t="shared" si="3595"/>
        <v>0</v>
      </c>
      <c r="D4078">
        <f>IFERROR(VLOOKUP(C4078,'Enheter, modell og år'!$A$2:$B$31,2,FALSE),0)</f>
        <v>0</v>
      </c>
      <c r="E4078" t="str">
        <f>'Liste detaljert wide'!$K$1</f>
        <v>Publikasjonspoeng</v>
      </c>
      <c r="F4078" t="str">
        <f t="shared" si="3552"/>
        <v>2017VFM0Publikasjonspoeng</v>
      </c>
      <c r="G4078" s="3">
        <f>'Liste detaljert wide'!K298</f>
        <v>0</v>
      </c>
      <c r="H4078" t="str">
        <f>VLOOKUP(E4078,Def!$B$2:$C$15,2,FALSE)</f>
        <v>Forskningsinsentiv</v>
      </c>
      <c r="I4078" s="3">
        <f>IF(A4078='Enheter, modell og år'!$F$2-1,0,G4078-VLOOKUP(A4078-1&amp;B4078&amp;C4078&amp;E4078,$F$2:$G$7561,2,FALSE))</f>
        <v>0</v>
      </c>
      <c r="J4078" s="3">
        <f>IF(A4078='Enheter, modell og år'!$F$2-1,0,VLOOKUP(A4078-1&amp;B4078&amp;C4078&amp;E4078,$F$2:$G$7561,2,FALSE))</f>
        <v>0</v>
      </c>
    </row>
    <row r="4079" spans="1:10" x14ac:dyDescent="0.25">
      <c r="A4079">
        <f t="shared" ref="A4079:C4079" si="3596">A3539</f>
        <v>2017</v>
      </c>
      <c r="B4079" t="str">
        <f t="shared" si="3596"/>
        <v>VFM</v>
      </c>
      <c r="C4079">
        <f t="shared" si="3596"/>
        <v>0</v>
      </c>
      <c r="D4079">
        <f>IFERROR(VLOOKUP(C4079,'Enheter, modell og år'!$A$2:$B$31,2,FALSE),0)</f>
        <v>0</v>
      </c>
      <c r="E4079" t="str">
        <f>'Liste detaljert wide'!$K$1</f>
        <v>Publikasjonspoeng</v>
      </c>
      <c r="F4079" t="str">
        <f t="shared" si="3552"/>
        <v>2017VFM0Publikasjonspoeng</v>
      </c>
      <c r="G4079" s="3">
        <f>'Liste detaljert wide'!K299</f>
        <v>0</v>
      </c>
      <c r="H4079" t="str">
        <f>VLOOKUP(E4079,Def!$B$2:$C$15,2,FALSE)</f>
        <v>Forskningsinsentiv</v>
      </c>
      <c r="I4079" s="3">
        <f>IF(A4079='Enheter, modell og år'!$F$2-1,0,G4079-VLOOKUP(A4079-1&amp;B4079&amp;C4079&amp;E4079,$F$2:$G$7561,2,FALSE))</f>
        <v>0</v>
      </c>
      <c r="J4079" s="3">
        <f>IF(A4079='Enheter, modell og år'!$F$2-1,0,VLOOKUP(A4079-1&amp;B4079&amp;C4079&amp;E4079,$F$2:$G$7561,2,FALSE))</f>
        <v>0</v>
      </c>
    </row>
    <row r="4080" spans="1:10" x14ac:dyDescent="0.25">
      <c r="A4080">
        <f t="shared" ref="A4080:C4080" si="3597">A3540</f>
        <v>2017</v>
      </c>
      <c r="B4080" t="str">
        <f t="shared" si="3597"/>
        <v>VFM</v>
      </c>
      <c r="C4080">
        <f t="shared" si="3597"/>
        <v>0</v>
      </c>
      <c r="D4080">
        <f>IFERROR(VLOOKUP(C4080,'Enheter, modell og år'!$A$2:$B$31,2,FALSE),0)</f>
        <v>0</v>
      </c>
      <c r="E4080" t="str">
        <f>'Liste detaljert wide'!$K$1</f>
        <v>Publikasjonspoeng</v>
      </c>
      <c r="F4080" t="str">
        <f t="shared" si="3552"/>
        <v>2017VFM0Publikasjonspoeng</v>
      </c>
      <c r="G4080" s="3">
        <f>'Liste detaljert wide'!K300</f>
        <v>0</v>
      </c>
      <c r="H4080" t="str">
        <f>VLOOKUP(E4080,Def!$B$2:$C$15,2,FALSE)</f>
        <v>Forskningsinsentiv</v>
      </c>
      <c r="I4080" s="3">
        <f>IF(A4080='Enheter, modell og år'!$F$2-1,0,G4080-VLOOKUP(A4080-1&amp;B4080&amp;C4080&amp;E4080,$F$2:$G$7561,2,FALSE))</f>
        <v>0</v>
      </c>
      <c r="J4080" s="3">
        <f>IF(A4080='Enheter, modell og år'!$F$2-1,0,VLOOKUP(A4080-1&amp;B4080&amp;C4080&amp;E4080,$F$2:$G$7561,2,FALSE))</f>
        <v>0</v>
      </c>
    </row>
    <row r="4081" spans="1:10" x14ac:dyDescent="0.25">
      <c r="A4081">
        <f t="shared" ref="A4081:C4081" si="3598">A3541</f>
        <v>2017</v>
      </c>
      <c r="B4081" t="str">
        <f t="shared" si="3598"/>
        <v>VFM</v>
      </c>
      <c r="C4081">
        <f t="shared" si="3598"/>
        <v>0</v>
      </c>
      <c r="D4081">
        <f>IFERROR(VLOOKUP(C4081,'Enheter, modell og år'!$A$2:$B$31,2,FALSE),0)</f>
        <v>0</v>
      </c>
      <c r="E4081" t="str">
        <f>'Liste detaljert wide'!$K$1</f>
        <v>Publikasjonspoeng</v>
      </c>
      <c r="F4081" t="str">
        <f t="shared" si="3552"/>
        <v>2017VFM0Publikasjonspoeng</v>
      </c>
      <c r="G4081" s="3">
        <f>'Liste detaljert wide'!K301</f>
        <v>0</v>
      </c>
      <c r="H4081" t="str">
        <f>VLOOKUP(E4081,Def!$B$2:$C$15,2,FALSE)</f>
        <v>Forskningsinsentiv</v>
      </c>
      <c r="I4081" s="3">
        <f>IF(A4081='Enheter, modell og år'!$F$2-1,0,G4081-VLOOKUP(A4081-1&amp;B4081&amp;C4081&amp;E4081,$F$2:$G$7561,2,FALSE))</f>
        <v>0</v>
      </c>
      <c r="J4081" s="3">
        <f>IF(A4081='Enheter, modell og år'!$F$2-1,0,VLOOKUP(A4081-1&amp;B4081&amp;C4081&amp;E4081,$F$2:$G$7561,2,FALSE))</f>
        <v>0</v>
      </c>
    </row>
    <row r="4082" spans="1:10" x14ac:dyDescent="0.25">
      <c r="A4082">
        <f t="shared" ref="A4082:C4082" si="3599">A3542</f>
        <v>2018</v>
      </c>
      <c r="B4082" t="str">
        <f t="shared" si="3599"/>
        <v>VFM</v>
      </c>
      <c r="C4082">
        <f t="shared" si="3599"/>
        <v>0</v>
      </c>
      <c r="D4082">
        <f>IFERROR(VLOOKUP(C4082,'Enheter, modell og år'!$A$2:$B$31,2,FALSE),0)</f>
        <v>0</v>
      </c>
      <c r="E4082" t="str">
        <f>'Liste detaljert wide'!$K$1</f>
        <v>Publikasjonspoeng</v>
      </c>
      <c r="F4082" t="str">
        <f t="shared" si="3552"/>
        <v>2018VFM0Publikasjonspoeng</v>
      </c>
      <c r="G4082" s="3">
        <f>'Liste detaljert wide'!K302</f>
        <v>0</v>
      </c>
      <c r="H4082" t="str">
        <f>VLOOKUP(E4082,Def!$B$2:$C$15,2,FALSE)</f>
        <v>Forskningsinsentiv</v>
      </c>
      <c r="I4082" s="3">
        <f>IF(A4082='Enheter, modell og år'!$F$2-1,0,G4082-VLOOKUP(A4082-1&amp;B4082&amp;C4082&amp;E4082,$F$2:$G$7561,2,FALSE))</f>
        <v>0</v>
      </c>
      <c r="J4082" s="3">
        <f>IF(A4082='Enheter, modell og år'!$F$2-1,0,VLOOKUP(A4082-1&amp;B4082&amp;C4082&amp;E4082,$F$2:$G$7561,2,FALSE))</f>
        <v>0</v>
      </c>
    </row>
    <row r="4083" spans="1:10" x14ac:dyDescent="0.25">
      <c r="A4083">
        <f t="shared" ref="A4083:C4083" si="3600">A3543</f>
        <v>2018</v>
      </c>
      <c r="B4083" t="str">
        <f t="shared" si="3600"/>
        <v>VFM</v>
      </c>
      <c r="C4083">
        <f t="shared" si="3600"/>
        <v>0</v>
      </c>
      <c r="D4083">
        <f>IFERROR(VLOOKUP(C4083,'Enheter, modell og år'!$A$2:$B$31,2,FALSE),0)</f>
        <v>0</v>
      </c>
      <c r="E4083" t="str">
        <f>'Liste detaljert wide'!$K$1</f>
        <v>Publikasjonspoeng</v>
      </c>
      <c r="F4083" t="str">
        <f t="shared" si="3552"/>
        <v>2018VFM0Publikasjonspoeng</v>
      </c>
      <c r="G4083" s="3">
        <f>'Liste detaljert wide'!K303</f>
        <v>0</v>
      </c>
      <c r="H4083" t="str">
        <f>VLOOKUP(E4083,Def!$B$2:$C$15,2,FALSE)</f>
        <v>Forskningsinsentiv</v>
      </c>
      <c r="I4083" s="3">
        <f>IF(A4083='Enheter, modell og år'!$F$2-1,0,G4083-VLOOKUP(A4083-1&amp;B4083&amp;C4083&amp;E4083,$F$2:$G$7561,2,FALSE))</f>
        <v>0</v>
      </c>
      <c r="J4083" s="3">
        <f>IF(A4083='Enheter, modell og år'!$F$2-1,0,VLOOKUP(A4083-1&amp;B4083&amp;C4083&amp;E4083,$F$2:$G$7561,2,FALSE))</f>
        <v>0</v>
      </c>
    </row>
    <row r="4084" spans="1:10" x14ac:dyDescent="0.25">
      <c r="A4084">
        <f t="shared" ref="A4084:C4084" si="3601">A3544</f>
        <v>2018</v>
      </c>
      <c r="B4084" t="str">
        <f t="shared" si="3601"/>
        <v>VFM</v>
      </c>
      <c r="C4084">
        <f t="shared" si="3601"/>
        <v>0</v>
      </c>
      <c r="D4084">
        <f>IFERROR(VLOOKUP(C4084,'Enheter, modell og år'!$A$2:$B$31,2,FALSE),0)</f>
        <v>0</v>
      </c>
      <c r="E4084" t="str">
        <f>'Liste detaljert wide'!$K$1</f>
        <v>Publikasjonspoeng</v>
      </c>
      <c r="F4084" t="str">
        <f t="shared" si="3552"/>
        <v>2018VFM0Publikasjonspoeng</v>
      </c>
      <c r="G4084" s="3">
        <f>'Liste detaljert wide'!K304</f>
        <v>0</v>
      </c>
      <c r="H4084" t="str">
        <f>VLOOKUP(E4084,Def!$B$2:$C$15,2,FALSE)</f>
        <v>Forskningsinsentiv</v>
      </c>
      <c r="I4084" s="3">
        <f>IF(A4084='Enheter, modell og år'!$F$2-1,0,G4084-VLOOKUP(A4084-1&amp;B4084&amp;C4084&amp;E4084,$F$2:$G$7561,2,FALSE))</f>
        <v>0</v>
      </c>
      <c r="J4084" s="3">
        <f>IF(A4084='Enheter, modell og år'!$F$2-1,0,VLOOKUP(A4084-1&amp;B4084&amp;C4084&amp;E4084,$F$2:$G$7561,2,FALSE))</f>
        <v>0</v>
      </c>
    </row>
    <row r="4085" spans="1:10" x14ac:dyDescent="0.25">
      <c r="A4085">
        <f t="shared" ref="A4085:C4085" si="3602">A3545</f>
        <v>2018</v>
      </c>
      <c r="B4085" t="str">
        <f t="shared" si="3602"/>
        <v>VFM</v>
      </c>
      <c r="C4085">
        <f t="shared" si="3602"/>
        <v>0</v>
      </c>
      <c r="D4085">
        <f>IFERROR(VLOOKUP(C4085,'Enheter, modell og år'!$A$2:$B$31,2,FALSE),0)</f>
        <v>0</v>
      </c>
      <c r="E4085" t="str">
        <f>'Liste detaljert wide'!$K$1</f>
        <v>Publikasjonspoeng</v>
      </c>
      <c r="F4085" t="str">
        <f t="shared" si="3552"/>
        <v>2018VFM0Publikasjonspoeng</v>
      </c>
      <c r="G4085" s="3">
        <f>'Liste detaljert wide'!K305</f>
        <v>0</v>
      </c>
      <c r="H4085" t="str">
        <f>VLOOKUP(E4085,Def!$B$2:$C$15,2,FALSE)</f>
        <v>Forskningsinsentiv</v>
      </c>
      <c r="I4085" s="3">
        <f>IF(A4085='Enheter, modell og år'!$F$2-1,0,G4085-VLOOKUP(A4085-1&amp;B4085&amp;C4085&amp;E4085,$F$2:$G$7561,2,FALSE))</f>
        <v>0</v>
      </c>
      <c r="J4085" s="3">
        <f>IF(A4085='Enheter, modell og år'!$F$2-1,0,VLOOKUP(A4085-1&amp;B4085&amp;C4085&amp;E4085,$F$2:$G$7561,2,FALSE))</f>
        <v>0</v>
      </c>
    </row>
    <row r="4086" spans="1:10" x14ac:dyDescent="0.25">
      <c r="A4086">
        <f t="shared" ref="A4086:C4086" si="3603">A3546</f>
        <v>2018</v>
      </c>
      <c r="B4086" t="str">
        <f t="shared" si="3603"/>
        <v>VFM</v>
      </c>
      <c r="C4086">
        <f t="shared" si="3603"/>
        <v>0</v>
      </c>
      <c r="D4086">
        <f>IFERROR(VLOOKUP(C4086,'Enheter, modell og år'!$A$2:$B$31,2,FALSE),0)</f>
        <v>0</v>
      </c>
      <c r="E4086" t="str">
        <f>'Liste detaljert wide'!$K$1</f>
        <v>Publikasjonspoeng</v>
      </c>
      <c r="F4086" t="str">
        <f t="shared" si="3552"/>
        <v>2018VFM0Publikasjonspoeng</v>
      </c>
      <c r="G4086" s="3">
        <f>'Liste detaljert wide'!K306</f>
        <v>0</v>
      </c>
      <c r="H4086" t="str">
        <f>VLOOKUP(E4086,Def!$B$2:$C$15,2,FALSE)</f>
        <v>Forskningsinsentiv</v>
      </c>
      <c r="I4086" s="3">
        <f>IF(A4086='Enheter, modell og år'!$F$2-1,0,G4086-VLOOKUP(A4086-1&amp;B4086&amp;C4086&amp;E4086,$F$2:$G$7561,2,FALSE))</f>
        <v>0</v>
      </c>
      <c r="J4086" s="3">
        <f>IF(A4086='Enheter, modell og år'!$F$2-1,0,VLOOKUP(A4086-1&amp;B4086&amp;C4086&amp;E4086,$F$2:$G$7561,2,FALSE))</f>
        <v>0</v>
      </c>
    </row>
    <row r="4087" spans="1:10" x14ac:dyDescent="0.25">
      <c r="A4087">
        <f t="shared" ref="A4087:C4087" si="3604">A3547</f>
        <v>2018</v>
      </c>
      <c r="B4087" t="str">
        <f t="shared" si="3604"/>
        <v>VFM</v>
      </c>
      <c r="C4087">
        <f t="shared" si="3604"/>
        <v>0</v>
      </c>
      <c r="D4087">
        <f>IFERROR(VLOOKUP(C4087,'Enheter, modell og år'!$A$2:$B$31,2,FALSE),0)</f>
        <v>0</v>
      </c>
      <c r="E4087" t="str">
        <f>'Liste detaljert wide'!$K$1</f>
        <v>Publikasjonspoeng</v>
      </c>
      <c r="F4087" t="str">
        <f t="shared" si="3552"/>
        <v>2018VFM0Publikasjonspoeng</v>
      </c>
      <c r="G4087" s="3">
        <f>'Liste detaljert wide'!K307</f>
        <v>0</v>
      </c>
      <c r="H4087" t="str">
        <f>VLOOKUP(E4087,Def!$B$2:$C$15,2,FALSE)</f>
        <v>Forskningsinsentiv</v>
      </c>
      <c r="I4087" s="3">
        <f>IF(A4087='Enheter, modell og år'!$F$2-1,0,G4087-VLOOKUP(A4087-1&amp;B4087&amp;C4087&amp;E4087,$F$2:$G$7561,2,FALSE))</f>
        <v>0</v>
      </c>
      <c r="J4087" s="3">
        <f>IF(A4087='Enheter, modell og år'!$F$2-1,0,VLOOKUP(A4087-1&amp;B4087&amp;C4087&amp;E4087,$F$2:$G$7561,2,FALSE))</f>
        <v>0</v>
      </c>
    </row>
    <row r="4088" spans="1:10" x14ac:dyDescent="0.25">
      <c r="A4088">
        <f t="shared" ref="A4088:C4088" si="3605">A3548</f>
        <v>2018</v>
      </c>
      <c r="B4088" t="str">
        <f t="shared" si="3605"/>
        <v>VFM</v>
      </c>
      <c r="C4088">
        <f t="shared" si="3605"/>
        <v>0</v>
      </c>
      <c r="D4088">
        <f>IFERROR(VLOOKUP(C4088,'Enheter, modell og år'!$A$2:$B$31,2,FALSE),0)</f>
        <v>0</v>
      </c>
      <c r="E4088" t="str">
        <f>'Liste detaljert wide'!$K$1</f>
        <v>Publikasjonspoeng</v>
      </c>
      <c r="F4088" t="str">
        <f t="shared" si="3552"/>
        <v>2018VFM0Publikasjonspoeng</v>
      </c>
      <c r="G4088" s="3">
        <f>'Liste detaljert wide'!K308</f>
        <v>0</v>
      </c>
      <c r="H4088" t="str">
        <f>VLOOKUP(E4088,Def!$B$2:$C$15,2,FALSE)</f>
        <v>Forskningsinsentiv</v>
      </c>
      <c r="I4088" s="3">
        <f>IF(A4088='Enheter, modell og år'!$F$2-1,0,G4088-VLOOKUP(A4088-1&amp;B4088&amp;C4088&amp;E4088,$F$2:$G$7561,2,FALSE))</f>
        <v>0</v>
      </c>
      <c r="J4088" s="3">
        <f>IF(A4088='Enheter, modell og år'!$F$2-1,0,VLOOKUP(A4088-1&amp;B4088&amp;C4088&amp;E4088,$F$2:$G$7561,2,FALSE))</f>
        <v>0</v>
      </c>
    </row>
    <row r="4089" spans="1:10" x14ac:dyDescent="0.25">
      <c r="A4089">
        <f t="shared" ref="A4089:C4089" si="3606">A3549</f>
        <v>2018</v>
      </c>
      <c r="B4089" t="str">
        <f t="shared" si="3606"/>
        <v>VFM</v>
      </c>
      <c r="C4089">
        <f t="shared" si="3606"/>
        <v>0</v>
      </c>
      <c r="D4089">
        <f>IFERROR(VLOOKUP(C4089,'Enheter, modell og år'!$A$2:$B$31,2,FALSE),0)</f>
        <v>0</v>
      </c>
      <c r="E4089" t="str">
        <f>'Liste detaljert wide'!$K$1</f>
        <v>Publikasjonspoeng</v>
      </c>
      <c r="F4089" t="str">
        <f t="shared" si="3552"/>
        <v>2018VFM0Publikasjonspoeng</v>
      </c>
      <c r="G4089" s="3">
        <f>'Liste detaljert wide'!K309</f>
        <v>0</v>
      </c>
      <c r="H4089" t="str">
        <f>VLOOKUP(E4089,Def!$B$2:$C$15,2,FALSE)</f>
        <v>Forskningsinsentiv</v>
      </c>
      <c r="I4089" s="3">
        <f>IF(A4089='Enheter, modell og år'!$F$2-1,0,G4089-VLOOKUP(A4089-1&amp;B4089&amp;C4089&amp;E4089,$F$2:$G$7561,2,FALSE))</f>
        <v>0</v>
      </c>
      <c r="J4089" s="3">
        <f>IF(A4089='Enheter, modell og år'!$F$2-1,0,VLOOKUP(A4089-1&amp;B4089&amp;C4089&amp;E4089,$F$2:$G$7561,2,FALSE))</f>
        <v>0</v>
      </c>
    </row>
    <row r="4090" spans="1:10" x14ac:dyDescent="0.25">
      <c r="A4090">
        <f t="shared" ref="A4090:C4090" si="3607">A3550</f>
        <v>2018</v>
      </c>
      <c r="B4090" t="str">
        <f t="shared" si="3607"/>
        <v>VFM</v>
      </c>
      <c r="C4090">
        <f t="shared" si="3607"/>
        <v>0</v>
      </c>
      <c r="D4090">
        <f>IFERROR(VLOOKUP(C4090,'Enheter, modell og år'!$A$2:$B$31,2,FALSE),0)</f>
        <v>0</v>
      </c>
      <c r="E4090" t="str">
        <f>'Liste detaljert wide'!$K$1</f>
        <v>Publikasjonspoeng</v>
      </c>
      <c r="F4090" t="str">
        <f t="shared" si="3552"/>
        <v>2018VFM0Publikasjonspoeng</v>
      </c>
      <c r="G4090" s="3">
        <f>'Liste detaljert wide'!K310</f>
        <v>0</v>
      </c>
      <c r="H4090" t="str">
        <f>VLOOKUP(E4090,Def!$B$2:$C$15,2,FALSE)</f>
        <v>Forskningsinsentiv</v>
      </c>
      <c r="I4090" s="3">
        <f>IF(A4090='Enheter, modell og år'!$F$2-1,0,G4090-VLOOKUP(A4090-1&amp;B4090&amp;C4090&amp;E4090,$F$2:$G$7561,2,FALSE))</f>
        <v>0</v>
      </c>
      <c r="J4090" s="3">
        <f>IF(A4090='Enheter, modell og år'!$F$2-1,0,VLOOKUP(A4090-1&amp;B4090&amp;C4090&amp;E4090,$F$2:$G$7561,2,FALSE))</f>
        <v>0</v>
      </c>
    </row>
    <row r="4091" spans="1:10" x14ac:dyDescent="0.25">
      <c r="A4091">
        <f t="shared" ref="A4091:C4091" si="3608">A3551</f>
        <v>2018</v>
      </c>
      <c r="B4091" t="str">
        <f t="shared" si="3608"/>
        <v>VFM</v>
      </c>
      <c r="C4091">
        <f t="shared" si="3608"/>
        <v>0</v>
      </c>
      <c r="D4091">
        <f>IFERROR(VLOOKUP(C4091,'Enheter, modell og år'!$A$2:$B$31,2,FALSE),0)</f>
        <v>0</v>
      </c>
      <c r="E4091" t="str">
        <f>'Liste detaljert wide'!$K$1</f>
        <v>Publikasjonspoeng</v>
      </c>
      <c r="F4091" t="str">
        <f t="shared" si="3552"/>
        <v>2018VFM0Publikasjonspoeng</v>
      </c>
      <c r="G4091" s="3">
        <f>'Liste detaljert wide'!K311</f>
        <v>0</v>
      </c>
      <c r="H4091" t="str">
        <f>VLOOKUP(E4091,Def!$B$2:$C$15,2,FALSE)</f>
        <v>Forskningsinsentiv</v>
      </c>
      <c r="I4091" s="3">
        <f>IF(A4091='Enheter, modell og år'!$F$2-1,0,G4091-VLOOKUP(A4091-1&amp;B4091&amp;C4091&amp;E4091,$F$2:$G$7561,2,FALSE))</f>
        <v>0</v>
      </c>
      <c r="J4091" s="3">
        <f>IF(A4091='Enheter, modell og år'!$F$2-1,0,VLOOKUP(A4091-1&amp;B4091&amp;C4091&amp;E4091,$F$2:$G$7561,2,FALSE))</f>
        <v>0</v>
      </c>
    </row>
    <row r="4092" spans="1:10" x14ac:dyDescent="0.25">
      <c r="A4092">
        <f t="shared" ref="A4092:C4092" si="3609">A3552</f>
        <v>2018</v>
      </c>
      <c r="B4092" t="str">
        <f t="shared" si="3609"/>
        <v>VFM</v>
      </c>
      <c r="C4092">
        <f t="shared" si="3609"/>
        <v>0</v>
      </c>
      <c r="D4092">
        <f>IFERROR(VLOOKUP(C4092,'Enheter, modell og år'!$A$2:$B$31,2,FALSE),0)</f>
        <v>0</v>
      </c>
      <c r="E4092" t="str">
        <f>'Liste detaljert wide'!$K$1</f>
        <v>Publikasjonspoeng</v>
      </c>
      <c r="F4092" t="str">
        <f t="shared" si="3552"/>
        <v>2018VFM0Publikasjonspoeng</v>
      </c>
      <c r="G4092" s="3">
        <f>'Liste detaljert wide'!K312</f>
        <v>0</v>
      </c>
      <c r="H4092" t="str">
        <f>VLOOKUP(E4092,Def!$B$2:$C$15,2,FALSE)</f>
        <v>Forskningsinsentiv</v>
      </c>
      <c r="I4092" s="3">
        <f>IF(A4092='Enheter, modell og år'!$F$2-1,0,G4092-VLOOKUP(A4092-1&amp;B4092&amp;C4092&amp;E4092,$F$2:$G$7561,2,FALSE))</f>
        <v>0</v>
      </c>
      <c r="J4092" s="3">
        <f>IF(A4092='Enheter, modell og år'!$F$2-1,0,VLOOKUP(A4092-1&amp;B4092&amp;C4092&amp;E4092,$F$2:$G$7561,2,FALSE))</f>
        <v>0</v>
      </c>
    </row>
    <row r="4093" spans="1:10" x14ac:dyDescent="0.25">
      <c r="A4093">
        <f t="shared" ref="A4093:C4093" si="3610">A3553</f>
        <v>2018</v>
      </c>
      <c r="B4093" t="str">
        <f t="shared" si="3610"/>
        <v>VFM</v>
      </c>
      <c r="C4093">
        <f t="shared" si="3610"/>
        <v>0</v>
      </c>
      <c r="D4093">
        <f>IFERROR(VLOOKUP(C4093,'Enheter, modell og år'!$A$2:$B$31,2,FALSE),0)</f>
        <v>0</v>
      </c>
      <c r="E4093" t="str">
        <f>'Liste detaljert wide'!$K$1</f>
        <v>Publikasjonspoeng</v>
      </c>
      <c r="F4093" t="str">
        <f t="shared" si="3552"/>
        <v>2018VFM0Publikasjonspoeng</v>
      </c>
      <c r="G4093" s="3">
        <f>'Liste detaljert wide'!K313</f>
        <v>0</v>
      </c>
      <c r="H4093" t="str">
        <f>VLOOKUP(E4093,Def!$B$2:$C$15,2,FALSE)</f>
        <v>Forskningsinsentiv</v>
      </c>
      <c r="I4093" s="3">
        <f>IF(A4093='Enheter, modell og år'!$F$2-1,0,G4093-VLOOKUP(A4093-1&amp;B4093&amp;C4093&amp;E4093,$F$2:$G$7561,2,FALSE))</f>
        <v>0</v>
      </c>
      <c r="J4093" s="3">
        <f>IF(A4093='Enheter, modell og år'!$F$2-1,0,VLOOKUP(A4093-1&amp;B4093&amp;C4093&amp;E4093,$F$2:$G$7561,2,FALSE))</f>
        <v>0</v>
      </c>
    </row>
    <row r="4094" spans="1:10" x14ac:dyDescent="0.25">
      <c r="A4094">
        <f t="shared" ref="A4094:C4094" si="3611">A3554</f>
        <v>2018</v>
      </c>
      <c r="B4094" t="str">
        <f t="shared" si="3611"/>
        <v>VFM</v>
      </c>
      <c r="C4094">
        <f t="shared" si="3611"/>
        <v>0</v>
      </c>
      <c r="D4094">
        <f>IFERROR(VLOOKUP(C4094,'Enheter, modell og år'!$A$2:$B$31,2,FALSE),0)</f>
        <v>0</v>
      </c>
      <c r="E4094" t="str">
        <f>'Liste detaljert wide'!$K$1</f>
        <v>Publikasjonspoeng</v>
      </c>
      <c r="F4094" t="str">
        <f t="shared" si="3552"/>
        <v>2018VFM0Publikasjonspoeng</v>
      </c>
      <c r="G4094" s="3">
        <f>'Liste detaljert wide'!K314</f>
        <v>0</v>
      </c>
      <c r="H4094" t="str">
        <f>VLOOKUP(E4094,Def!$B$2:$C$15,2,FALSE)</f>
        <v>Forskningsinsentiv</v>
      </c>
      <c r="I4094" s="3">
        <f>IF(A4094='Enheter, modell og år'!$F$2-1,0,G4094-VLOOKUP(A4094-1&amp;B4094&amp;C4094&amp;E4094,$F$2:$G$7561,2,FALSE))</f>
        <v>0</v>
      </c>
      <c r="J4094" s="3">
        <f>IF(A4094='Enheter, modell og år'!$F$2-1,0,VLOOKUP(A4094-1&amp;B4094&amp;C4094&amp;E4094,$F$2:$G$7561,2,FALSE))</f>
        <v>0</v>
      </c>
    </row>
    <row r="4095" spans="1:10" x14ac:dyDescent="0.25">
      <c r="A4095">
        <f t="shared" ref="A4095:C4095" si="3612">A3555</f>
        <v>2018</v>
      </c>
      <c r="B4095" t="str">
        <f t="shared" si="3612"/>
        <v>VFM</v>
      </c>
      <c r="C4095">
        <f t="shared" si="3612"/>
        <v>0</v>
      </c>
      <c r="D4095">
        <f>IFERROR(VLOOKUP(C4095,'Enheter, modell og år'!$A$2:$B$31,2,FALSE),0)</f>
        <v>0</v>
      </c>
      <c r="E4095" t="str">
        <f>'Liste detaljert wide'!$K$1</f>
        <v>Publikasjonspoeng</v>
      </c>
      <c r="F4095" t="str">
        <f t="shared" si="3552"/>
        <v>2018VFM0Publikasjonspoeng</v>
      </c>
      <c r="G4095" s="3">
        <f>'Liste detaljert wide'!K315</f>
        <v>0</v>
      </c>
      <c r="H4095" t="str">
        <f>VLOOKUP(E4095,Def!$B$2:$C$15,2,FALSE)</f>
        <v>Forskningsinsentiv</v>
      </c>
      <c r="I4095" s="3">
        <f>IF(A4095='Enheter, modell og år'!$F$2-1,0,G4095-VLOOKUP(A4095-1&amp;B4095&amp;C4095&amp;E4095,$F$2:$G$7561,2,FALSE))</f>
        <v>0</v>
      </c>
      <c r="J4095" s="3">
        <f>IF(A4095='Enheter, modell og år'!$F$2-1,0,VLOOKUP(A4095-1&amp;B4095&amp;C4095&amp;E4095,$F$2:$G$7561,2,FALSE))</f>
        <v>0</v>
      </c>
    </row>
    <row r="4096" spans="1:10" x14ac:dyDescent="0.25">
      <c r="A4096">
        <f t="shared" ref="A4096:C4096" si="3613">A3556</f>
        <v>2018</v>
      </c>
      <c r="B4096" t="str">
        <f t="shared" si="3613"/>
        <v>VFM</v>
      </c>
      <c r="C4096">
        <f t="shared" si="3613"/>
        <v>0</v>
      </c>
      <c r="D4096">
        <f>IFERROR(VLOOKUP(C4096,'Enheter, modell og år'!$A$2:$B$31,2,FALSE),0)</f>
        <v>0</v>
      </c>
      <c r="E4096" t="str">
        <f>'Liste detaljert wide'!$K$1</f>
        <v>Publikasjonspoeng</v>
      </c>
      <c r="F4096" t="str">
        <f t="shared" si="3552"/>
        <v>2018VFM0Publikasjonspoeng</v>
      </c>
      <c r="G4096" s="3">
        <f>'Liste detaljert wide'!K316</f>
        <v>0</v>
      </c>
      <c r="H4096" t="str">
        <f>VLOOKUP(E4096,Def!$B$2:$C$15,2,FALSE)</f>
        <v>Forskningsinsentiv</v>
      </c>
      <c r="I4096" s="3">
        <f>IF(A4096='Enheter, modell og år'!$F$2-1,0,G4096-VLOOKUP(A4096-1&amp;B4096&amp;C4096&amp;E4096,$F$2:$G$7561,2,FALSE))</f>
        <v>0</v>
      </c>
      <c r="J4096" s="3">
        <f>IF(A4096='Enheter, modell og år'!$F$2-1,0,VLOOKUP(A4096-1&amp;B4096&amp;C4096&amp;E4096,$F$2:$G$7561,2,FALSE))</f>
        <v>0</v>
      </c>
    </row>
    <row r="4097" spans="1:10" x14ac:dyDescent="0.25">
      <c r="A4097">
        <f t="shared" ref="A4097:C4097" si="3614">A3557</f>
        <v>2018</v>
      </c>
      <c r="B4097" t="str">
        <f t="shared" si="3614"/>
        <v>VFM</v>
      </c>
      <c r="C4097">
        <f t="shared" si="3614"/>
        <v>0</v>
      </c>
      <c r="D4097">
        <f>IFERROR(VLOOKUP(C4097,'Enheter, modell og år'!$A$2:$B$31,2,FALSE),0)</f>
        <v>0</v>
      </c>
      <c r="E4097" t="str">
        <f>'Liste detaljert wide'!$K$1</f>
        <v>Publikasjonspoeng</v>
      </c>
      <c r="F4097" t="str">
        <f t="shared" si="3552"/>
        <v>2018VFM0Publikasjonspoeng</v>
      </c>
      <c r="G4097" s="3">
        <f>'Liste detaljert wide'!K317</f>
        <v>0</v>
      </c>
      <c r="H4097" t="str">
        <f>VLOOKUP(E4097,Def!$B$2:$C$15,2,FALSE)</f>
        <v>Forskningsinsentiv</v>
      </c>
      <c r="I4097" s="3">
        <f>IF(A4097='Enheter, modell og år'!$F$2-1,0,G4097-VLOOKUP(A4097-1&amp;B4097&amp;C4097&amp;E4097,$F$2:$G$7561,2,FALSE))</f>
        <v>0</v>
      </c>
      <c r="J4097" s="3">
        <f>IF(A4097='Enheter, modell og år'!$F$2-1,0,VLOOKUP(A4097-1&amp;B4097&amp;C4097&amp;E4097,$F$2:$G$7561,2,FALSE))</f>
        <v>0</v>
      </c>
    </row>
    <row r="4098" spans="1:10" x14ac:dyDescent="0.25">
      <c r="A4098">
        <f t="shared" ref="A4098:C4098" si="3615">A3558</f>
        <v>2018</v>
      </c>
      <c r="B4098" t="str">
        <f t="shared" si="3615"/>
        <v>VFM</v>
      </c>
      <c r="C4098">
        <f t="shared" si="3615"/>
        <v>0</v>
      </c>
      <c r="D4098">
        <f>IFERROR(VLOOKUP(C4098,'Enheter, modell og år'!$A$2:$B$31,2,FALSE),0)</f>
        <v>0</v>
      </c>
      <c r="E4098" t="str">
        <f>'Liste detaljert wide'!$K$1</f>
        <v>Publikasjonspoeng</v>
      </c>
      <c r="F4098" t="str">
        <f t="shared" si="3552"/>
        <v>2018VFM0Publikasjonspoeng</v>
      </c>
      <c r="G4098" s="3">
        <f>'Liste detaljert wide'!K318</f>
        <v>0</v>
      </c>
      <c r="H4098" t="str">
        <f>VLOOKUP(E4098,Def!$B$2:$C$15,2,FALSE)</f>
        <v>Forskningsinsentiv</v>
      </c>
      <c r="I4098" s="3">
        <f>IF(A4098='Enheter, modell og år'!$F$2-1,0,G4098-VLOOKUP(A4098-1&amp;B4098&amp;C4098&amp;E4098,$F$2:$G$7561,2,FALSE))</f>
        <v>0</v>
      </c>
      <c r="J4098" s="3">
        <f>IF(A4098='Enheter, modell og år'!$F$2-1,0,VLOOKUP(A4098-1&amp;B4098&amp;C4098&amp;E4098,$F$2:$G$7561,2,FALSE))</f>
        <v>0</v>
      </c>
    </row>
    <row r="4099" spans="1:10" x14ac:dyDescent="0.25">
      <c r="A4099">
        <f t="shared" ref="A4099:C4099" si="3616">A3559</f>
        <v>2018</v>
      </c>
      <c r="B4099" t="str">
        <f t="shared" si="3616"/>
        <v>VFM</v>
      </c>
      <c r="C4099">
        <f t="shared" si="3616"/>
        <v>0</v>
      </c>
      <c r="D4099">
        <f>IFERROR(VLOOKUP(C4099,'Enheter, modell og år'!$A$2:$B$31,2,FALSE),0)</f>
        <v>0</v>
      </c>
      <c r="E4099" t="str">
        <f>'Liste detaljert wide'!$K$1</f>
        <v>Publikasjonspoeng</v>
      </c>
      <c r="F4099" t="str">
        <f t="shared" ref="F4099:F4162" si="3617">A4099&amp;B4099&amp;C4099&amp;E4099</f>
        <v>2018VFM0Publikasjonspoeng</v>
      </c>
      <c r="G4099" s="3">
        <f>'Liste detaljert wide'!K319</f>
        <v>0</v>
      </c>
      <c r="H4099" t="str">
        <f>VLOOKUP(E4099,Def!$B$2:$C$15,2,FALSE)</f>
        <v>Forskningsinsentiv</v>
      </c>
      <c r="I4099" s="3">
        <f>IF(A4099='Enheter, modell og år'!$F$2-1,0,G4099-VLOOKUP(A4099-1&amp;B4099&amp;C4099&amp;E4099,$F$2:$G$7561,2,FALSE))</f>
        <v>0</v>
      </c>
      <c r="J4099" s="3">
        <f>IF(A4099='Enheter, modell og år'!$F$2-1,0,VLOOKUP(A4099-1&amp;B4099&amp;C4099&amp;E4099,$F$2:$G$7561,2,FALSE))</f>
        <v>0</v>
      </c>
    </row>
    <row r="4100" spans="1:10" x14ac:dyDescent="0.25">
      <c r="A4100">
        <f t="shared" ref="A4100:C4100" si="3618">A3560</f>
        <v>2018</v>
      </c>
      <c r="B4100" t="str">
        <f t="shared" si="3618"/>
        <v>VFM</v>
      </c>
      <c r="C4100">
        <f t="shared" si="3618"/>
        <v>0</v>
      </c>
      <c r="D4100">
        <f>IFERROR(VLOOKUP(C4100,'Enheter, modell og år'!$A$2:$B$31,2,FALSE),0)</f>
        <v>0</v>
      </c>
      <c r="E4100" t="str">
        <f>'Liste detaljert wide'!$K$1</f>
        <v>Publikasjonspoeng</v>
      </c>
      <c r="F4100" t="str">
        <f t="shared" si="3617"/>
        <v>2018VFM0Publikasjonspoeng</v>
      </c>
      <c r="G4100" s="3">
        <f>'Liste detaljert wide'!K320</f>
        <v>0</v>
      </c>
      <c r="H4100" t="str">
        <f>VLOOKUP(E4100,Def!$B$2:$C$15,2,FALSE)</f>
        <v>Forskningsinsentiv</v>
      </c>
      <c r="I4100" s="3">
        <f>IF(A4100='Enheter, modell og år'!$F$2-1,0,G4100-VLOOKUP(A4100-1&amp;B4100&amp;C4100&amp;E4100,$F$2:$G$7561,2,FALSE))</f>
        <v>0</v>
      </c>
      <c r="J4100" s="3">
        <f>IF(A4100='Enheter, modell og år'!$F$2-1,0,VLOOKUP(A4100-1&amp;B4100&amp;C4100&amp;E4100,$F$2:$G$7561,2,FALSE))</f>
        <v>0</v>
      </c>
    </row>
    <row r="4101" spans="1:10" x14ac:dyDescent="0.25">
      <c r="A4101">
        <f t="shared" ref="A4101:C4101" si="3619">A3561</f>
        <v>2018</v>
      </c>
      <c r="B4101" t="str">
        <f t="shared" si="3619"/>
        <v>VFM</v>
      </c>
      <c r="C4101">
        <f t="shared" si="3619"/>
        <v>0</v>
      </c>
      <c r="D4101">
        <f>IFERROR(VLOOKUP(C4101,'Enheter, modell og år'!$A$2:$B$31,2,FALSE),0)</f>
        <v>0</v>
      </c>
      <c r="E4101" t="str">
        <f>'Liste detaljert wide'!$K$1</f>
        <v>Publikasjonspoeng</v>
      </c>
      <c r="F4101" t="str">
        <f t="shared" si="3617"/>
        <v>2018VFM0Publikasjonspoeng</v>
      </c>
      <c r="G4101" s="3">
        <f>'Liste detaljert wide'!K321</f>
        <v>0</v>
      </c>
      <c r="H4101" t="str">
        <f>VLOOKUP(E4101,Def!$B$2:$C$15,2,FALSE)</f>
        <v>Forskningsinsentiv</v>
      </c>
      <c r="I4101" s="3">
        <f>IF(A4101='Enheter, modell og år'!$F$2-1,0,G4101-VLOOKUP(A4101-1&amp;B4101&amp;C4101&amp;E4101,$F$2:$G$7561,2,FALSE))</f>
        <v>0</v>
      </c>
      <c r="J4101" s="3">
        <f>IF(A4101='Enheter, modell og år'!$F$2-1,0,VLOOKUP(A4101-1&amp;B4101&amp;C4101&amp;E4101,$F$2:$G$7561,2,FALSE))</f>
        <v>0</v>
      </c>
    </row>
    <row r="4102" spans="1:10" x14ac:dyDescent="0.25">
      <c r="A4102">
        <f t="shared" ref="A4102:C4102" si="3620">A3562</f>
        <v>2018</v>
      </c>
      <c r="B4102" t="str">
        <f t="shared" si="3620"/>
        <v>VFM</v>
      </c>
      <c r="C4102">
        <f t="shared" si="3620"/>
        <v>0</v>
      </c>
      <c r="D4102">
        <f>IFERROR(VLOOKUP(C4102,'Enheter, modell og år'!$A$2:$B$31,2,FALSE),0)</f>
        <v>0</v>
      </c>
      <c r="E4102" t="str">
        <f>'Liste detaljert wide'!$K$1</f>
        <v>Publikasjonspoeng</v>
      </c>
      <c r="F4102" t="str">
        <f t="shared" si="3617"/>
        <v>2018VFM0Publikasjonspoeng</v>
      </c>
      <c r="G4102" s="3">
        <f>'Liste detaljert wide'!K322</f>
        <v>0</v>
      </c>
      <c r="H4102" t="str">
        <f>VLOOKUP(E4102,Def!$B$2:$C$15,2,FALSE)</f>
        <v>Forskningsinsentiv</v>
      </c>
      <c r="I4102" s="3">
        <f>IF(A4102='Enheter, modell og år'!$F$2-1,0,G4102-VLOOKUP(A4102-1&amp;B4102&amp;C4102&amp;E4102,$F$2:$G$7561,2,FALSE))</f>
        <v>0</v>
      </c>
      <c r="J4102" s="3">
        <f>IF(A4102='Enheter, modell og år'!$F$2-1,0,VLOOKUP(A4102-1&amp;B4102&amp;C4102&amp;E4102,$F$2:$G$7561,2,FALSE))</f>
        <v>0</v>
      </c>
    </row>
    <row r="4103" spans="1:10" x14ac:dyDescent="0.25">
      <c r="A4103">
        <f t="shared" ref="A4103:C4103" si="3621">A3563</f>
        <v>2018</v>
      </c>
      <c r="B4103" t="str">
        <f t="shared" si="3621"/>
        <v>VFM</v>
      </c>
      <c r="C4103">
        <f t="shared" si="3621"/>
        <v>0</v>
      </c>
      <c r="D4103">
        <f>IFERROR(VLOOKUP(C4103,'Enheter, modell og år'!$A$2:$B$31,2,FALSE),0)</f>
        <v>0</v>
      </c>
      <c r="E4103" t="str">
        <f>'Liste detaljert wide'!$K$1</f>
        <v>Publikasjonspoeng</v>
      </c>
      <c r="F4103" t="str">
        <f t="shared" si="3617"/>
        <v>2018VFM0Publikasjonspoeng</v>
      </c>
      <c r="G4103" s="3">
        <f>'Liste detaljert wide'!K323</f>
        <v>0</v>
      </c>
      <c r="H4103" t="str">
        <f>VLOOKUP(E4103,Def!$B$2:$C$15,2,FALSE)</f>
        <v>Forskningsinsentiv</v>
      </c>
      <c r="I4103" s="3">
        <f>IF(A4103='Enheter, modell og år'!$F$2-1,0,G4103-VLOOKUP(A4103-1&amp;B4103&amp;C4103&amp;E4103,$F$2:$G$7561,2,FALSE))</f>
        <v>0</v>
      </c>
      <c r="J4103" s="3">
        <f>IF(A4103='Enheter, modell og år'!$F$2-1,0,VLOOKUP(A4103-1&amp;B4103&amp;C4103&amp;E4103,$F$2:$G$7561,2,FALSE))</f>
        <v>0</v>
      </c>
    </row>
    <row r="4104" spans="1:10" x14ac:dyDescent="0.25">
      <c r="A4104">
        <f t="shared" ref="A4104:C4104" si="3622">A3564</f>
        <v>2018</v>
      </c>
      <c r="B4104" t="str">
        <f t="shared" si="3622"/>
        <v>VFM</v>
      </c>
      <c r="C4104">
        <f t="shared" si="3622"/>
        <v>0</v>
      </c>
      <c r="D4104">
        <f>IFERROR(VLOOKUP(C4104,'Enheter, modell og år'!$A$2:$B$31,2,FALSE),0)</f>
        <v>0</v>
      </c>
      <c r="E4104" t="str">
        <f>'Liste detaljert wide'!$K$1</f>
        <v>Publikasjonspoeng</v>
      </c>
      <c r="F4104" t="str">
        <f t="shared" si="3617"/>
        <v>2018VFM0Publikasjonspoeng</v>
      </c>
      <c r="G4104" s="3">
        <f>'Liste detaljert wide'!K324</f>
        <v>0</v>
      </c>
      <c r="H4104" t="str">
        <f>VLOOKUP(E4104,Def!$B$2:$C$15,2,FALSE)</f>
        <v>Forskningsinsentiv</v>
      </c>
      <c r="I4104" s="3">
        <f>IF(A4104='Enheter, modell og år'!$F$2-1,0,G4104-VLOOKUP(A4104-1&amp;B4104&amp;C4104&amp;E4104,$F$2:$G$7561,2,FALSE))</f>
        <v>0</v>
      </c>
      <c r="J4104" s="3">
        <f>IF(A4104='Enheter, modell og år'!$F$2-1,0,VLOOKUP(A4104-1&amp;B4104&amp;C4104&amp;E4104,$F$2:$G$7561,2,FALSE))</f>
        <v>0</v>
      </c>
    </row>
    <row r="4105" spans="1:10" x14ac:dyDescent="0.25">
      <c r="A4105">
        <f t="shared" ref="A4105:C4105" si="3623">A3565</f>
        <v>2018</v>
      </c>
      <c r="B4105" t="str">
        <f t="shared" si="3623"/>
        <v>VFM</v>
      </c>
      <c r="C4105">
        <f t="shared" si="3623"/>
        <v>0</v>
      </c>
      <c r="D4105">
        <f>IFERROR(VLOOKUP(C4105,'Enheter, modell og år'!$A$2:$B$31,2,FALSE),0)</f>
        <v>0</v>
      </c>
      <c r="E4105" t="str">
        <f>'Liste detaljert wide'!$K$1</f>
        <v>Publikasjonspoeng</v>
      </c>
      <c r="F4105" t="str">
        <f t="shared" si="3617"/>
        <v>2018VFM0Publikasjonspoeng</v>
      </c>
      <c r="G4105" s="3">
        <f>'Liste detaljert wide'!K325</f>
        <v>0</v>
      </c>
      <c r="H4105" t="str">
        <f>VLOOKUP(E4105,Def!$B$2:$C$15,2,FALSE)</f>
        <v>Forskningsinsentiv</v>
      </c>
      <c r="I4105" s="3">
        <f>IF(A4105='Enheter, modell og år'!$F$2-1,0,G4105-VLOOKUP(A4105-1&amp;B4105&amp;C4105&amp;E4105,$F$2:$G$7561,2,FALSE))</f>
        <v>0</v>
      </c>
      <c r="J4105" s="3">
        <f>IF(A4105='Enheter, modell og år'!$F$2-1,0,VLOOKUP(A4105-1&amp;B4105&amp;C4105&amp;E4105,$F$2:$G$7561,2,FALSE))</f>
        <v>0</v>
      </c>
    </row>
    <row r="4106" spans="1:10" x14ac:dyDescent="0.25">
      <c r="A4106">
        <f t="shared" ref="A4106:C4106" si="3624">A3566</f>
        <v>2018</v>
      </c>
      <c r="B4106" t="str">
        <f t="shared" si="3624"/>
        <v>VFM</v>
      </c>
      <c r="C4106">
        <f t="shared" si="3624"/>
        <v>0</v>
      </c>
      <c r="D4106">
        <f>IFERROR(VLOOKUP(C4106,'Enheter, modell og år'!$A$2:$B$31,2,FALSE),0)</f>
        <v>0</v>
      </c>
      <c r="E4106" t="str">
        <f>'Liste detaljert wide'!$K$1</f>
        <v>Publikasjonspoeng</v>
      </c>
      <c r="F4106" t="str">
        <f t="shared" si="3617"/>
        <v>2018VFM0Publikasjonspoeng</v>
      </c>
      <c r="G4106" s="3">
        <f>'Liste detaljert wide'!K326</f>
        <v>0</v>
      </c>
      <c r="H4106" t="str">
        <f>VLOOKUP(E4106,Def!$B$2:$C$15,2,FALSE)</f>
        <v>Forskningsinsentiv</v>
      </c>
      <c r="I4106" s="3">
        <f>IF(A4106='Enheter, modell og år'!$F$2-1,0,G4106-VLOOKUP(A4106-1&amp;B4106&amp;C4106&amp;E4106,$F$2:$G$7561,2,FALSE))</f>
        <v>0</v>
      </c>
      <c r="J4106" s="3">
        <f>IF(A4106='Enheter, modell og år'!$F$2-1,0,VLOOKUP(A4106-1&amp;B4106&amp;C4106&amp;E4106,$F$2:$G$7561,2,FALSE))</f>
        <v>0</v>
      </c>
    </row>
    <row r="4107" spans="1:10" x14ac:dyDescent="0.25">
      <c r="A4107">
        <f t="shared" ref="A4107:C4107" si="3625">A3567</f>
        <v>2018</v>
      </c>
      <c r="B4107" t="str">
        <f t="shared" si="3625"/>
        <v>VFM</v>
      </c>
      <c r="C4107">
        <f t="shared" si="3625"/>
        <v>0</v>
      </c>
      <c r="D4107">
        <f>IFERROR(VLOOKUP(C4107,'Enheter, modell og år'!$A$2:$B$31,2,FALSE),0)</f>
        <v>0</v>
      </c>
      <c r="E4107" t="str">
        <f>'Liste detaljert wide'!$K$1</f>
        <v>Publikasjonspoeng</v>
      </c>
      <c r="F4107" t="str">
        <f t="shared" si="3617"/>
        <v>2018VFM0Publikasjonspoeng</v>
      </c>
      <c r="G4107" s="3">
        <f>'Liste detaljert wide'!K327</f>
        <v>0</v>
      </c>
      <c r="H4107" t="str">
        <f>VLOOKUP(E4107,Def!$B$2:$C$15,2,FALSE)</f>
        <v>Forskningsinsentiv</v>
      </c>
      <c r="I4107" s="3">
        <f>IF(A4107='Enheter, modell og år'!$F$2-1,0,G4107-VLOOKUP(A4107-1&amp;B4107&amp;C4107&amp;E4107,$F$2:$G$7561,2,FALSE))</f>
        <v>0</v>
      </c>
      <c r="J4107" s="3">
        <f>IF(A4107='Enheter, modell og år'!$F$2-1,0,VLOOKUP(A4107-1&amp;B4107&amp;C4107&amp;E4107,$F$2:$G$7561,2,FALSE))</f>
        <v>0</v>
      </c>
    </row>
    <row r="4108" spans="1:10" x14ac:dyDescent="0.25">
      <c r="A4108">
        <f t="shared" ref="A4108:C4108" si="3626">A3568</f>
        <v>2018</v>
      </c>
      <c r="B4108" t="str">
        <f t="shared" si="3626"/>
        <v>VFM</v>
      </c>
      <c r="C4108">
        <f t="shared" si="3626"/>
        <v>0</v>
      </c>
      <c r="D4108">
        <f>IFERROR(VLOOKUP(C4108,'Enheter, modell og år'!$A$2:$B$31,2,FALSE),0)</f>
        <v>0</v>
      </c>
      <c r="E4108" t="str">
        <f>'Liste detaljert wide'!$K$1</f>
        <v>Publikasjonspoeng</v>
      </c>
      <c r="F4108" t="str">
        <f t="shared" si="3617"/>
        <v>2018VFM0Publikasjonspoeng</v>
      </c>
      <c r="G4108" s="3">
        <f>'Liste detaljert wide'!K328</f>
        <v>0</v>
      </c>
      <c r="H4108" t="str">
        <f>VLOOKUP(E4108,Def!$B$2:$C$15,2,FALSE)</f>
        <v>Forskningsinsentiv</v>
      </c>
      <c r="I4108" s="3">
        <f>IF(A4108='Enheter, modell og år'!$F$2-1,0,G4108-VLOOKUP(A4108-1&amp;B4108&amp;C4108&amp;E4108,$F$2:$G$7561,2,FALSE))</f>
        <v>0</v>
      </c>
      <c r="J4108" s="3">
        <f>IF(A4108='Enheter, modell og år'!$F$2-1,0,VLOOKUP(A4108-1&amp;B4108&amp;C4108&amp;E4108,$F$2:$G$7561,2,FALSE))</f>
        <v>0</v>
      </c>
    </row>
    <row r="4109" spans="1:10" x14ac:dyDescent="0.25">
      <c r="A4109">
        <f t="shared" ref="A4109:C4109" si="3627">A3569</f>
        <v>2018</v>
      </c>
      <c r="B4109" t="str">
        <f t="shared" si="3627"/>
        <v>VFM</v>
      </c>
      <c r="C4109">
        <f t="shared" si="3627"/>
        <v>0</v>
      </c>
      <c r="D4109">
        <f>IFERROR(VLOOKUP(C4109,'Enheter, modell og år'!$A$2:$B$31,2,FALSE),0)</f>
        <v>0</v>
      </c>
      <c r="E4109" t="str">
        <f>'Liste detaljert wide'!$K$1</f>
        <v>Publikasjonspoeng</v>
      </c>
      <c r="F4109" t="str">
        <f t="shared" si="3617"/>
        <v>2018VFM0Publikasjonspoeng</v>
      </c>
      <c r="G4109" s="3">
        <f>'Liste detaljert wide'!K329</f>
        <v>0</v>
      </c>
      <c r="H4109" t="str">
        <f>VLOOKUP(E4109,Def!$B$2:$C$15,2,FALSE)</f>
        <v>Forskningsinsentiv</v>
      </c>
      <c r="I4109" s="3">
        <f>IF(A4109='Enheter, modell og år'!$F$2-1,0,G4109-VLOOKUP(A4109-1&amp;B4109&amp;C4109&amp;E4109,$F$2:$G$7561,2,FALSE))</f>
        <v>0</v>
      </c>
      <c r="J4109" s="3">
        <f>IF(A4109='Enheter, modell og år'!$F$2-1,0,VLOOKUP(A4109-1&amp;B4109&amp;C4109&amp;E4109,$F$2:$G$7561,2,FALSE))</f>
        <v>0</v>
      </c>
    </row>
    <row r="4110" spans="1:10" x14ac:dyDescent="0.25">
      <c r="A4110">
        <f t="shared" ref="A4110:C4110" si="3628">A3570</f>
        <v>2018</v>
      </c>
      <c r="B4110" t="str">
        <f t="shared" si="3628"/>
        <v>VFM</v>
      </c>
      <c r="C4110">
        <f t="shared" si="3628"/>
        <v>0</v>
      </c>
      <c r="D4110">
        <f>IFERROR(VLOOKUP(C4110,'Enheter, modell og år'!$A$2:$B$31,2,FALSE),0)</f>
        <v>0</v>
      </c>
      <c r="E4110" t="str">
        <f>'Liste detaljert wide'!$K$1</f>
        <v>Publikasjonspoeng</v>
      </c>
      <c r="F4110" t="str">
        <f t="shared" si="3617"/>
        <v>2018VFM0Publikasjonspoeng</v>
      </c>
      <c r="G4110" s="3">
        <f>'Liste detaljert wide'!K330</f>
        <v>0</v>
      </c>
      <c r="H4110" t="str">
        <f>VLOOKUP(E4110,Def!$B$2:$C$15,2,FALSE)</f>
        <v>Forskningsinsentiv</v>
      </c>
      <c r="I4110" s="3">
        <f>IF(A4110='Enheter, modell og år'!$F$2-1,0,G4110-VLOOKUP(A4110-1&amp;B4110&amp;C4110&amp;E4110,$F$2:$G$7561,2,FALSE))</f>
        <v>0</v>
      </c>
      <c r="J4110" s="3">
        <f>IF(A4110='Enheter, modell og år'!$F$2-1,0,VLOOKUP(A4110-1&amp;B4110&amp;C4110&amp;E4110,$F$2:$G$7561,2,FALSE))</f>
        <v>0</v>
      </c>
    </row>
    <row r="4111" spans="1:10" x14ac:dyDescent="0.25">
      <c r="A4111">
        <f t="shared" ref="A4111:C4111" si="3629">A3571</f>
        <v>2018</v>
      </c>
      <c r="B4111" t="str">
        <f t="shared" si="3629"/>
        <v>VFM</v>
      </c>
      <c r="C4111">
        <f t="shared" si="3629"/>
        <v>0</v>
      </c>
      <c r="D4111">
        <f>IFERROR(VLOOKUP(C4111,'Enheter, modell og år'!$A$2:$B$31,2,FALSE),0)</f>
        <v>0</v>
      </c>
      <c r="E4111" t="str">
        <f>'Liste detaljert wide'!$K$1</f>
        <v>Publikasjonspoeng</v>
      </c>
      <c r="F4111" t="str">
        <f t="shared" si="3617"/>
        <v>2018VFM0Publikasjonspoeng</v>
      </c>
      <c r="G4111" s="3">
        <f>'Liste detaljert wide'!K331</f>
        <v>0</v>
      </c>
      <c r="H4111" t="str">
        <f>VLOOKUP(E4111,Def!$B$2:$C$15,2,FALSE)</f>
        <v>Forskningsinsentiv</v>
      </c>
      <c r="I4111" s="3">
        <f>IF(A4111='Enheter, modell og år'!$F$2-1,0,G4111-VLOOKUP(A4111-1&amp;B4111&amp;C4111&amp;E4111,$F$2:$G$7561,2,FALSE))</f>
        <v>0</v>
      </c>
      <c r="J4111" s="3">
        <f>IF(A4111='Enheter, modell og år'!$F$2-1,0,VLOOKUP(A4111-1&amp;B4111&amp;C4111&amp;E4111,$F$2:$G$7561,2,FALSE))</f>
        <v>0</v>
      </c>
    </row>
    <row r="4112" spans="1:10" x14ac:dyDescent="0.25">
      <c r="A4112">
        <f t="shared" ref="A4112:C4112" si="3630">A3572</f>
        <v>2019</v>
      </c>
      <c r="B4112" t="str">
        <f t="shared" si="3630"/>
        <v>VFM</v>
      </c>
      <c r="C4112">
        <f t="shared" si="3630"/>
        <v>0</v>
      </c>
      <c r="D4112">
        <f>IFERROR(VLOOKUP(C4112,'Enheter, modell og år'!$A$2:$B$31,2,FALSE),0)</f>
        <v>0</v>
      </c>
      <c r="E4112" t="str">
        <f>'Liste detaljert wide'!$K$1</f>
        <v>Publikasjonspoeng</v>
      </c>
      <c r="F4112" t="str">
        <f t="shared" si="3617"/>
        <v>2019VFM0Publikasjonspoeng</v>
      </c>
      <c r="G4112" s="3">
        <f>'Liste detaljert wide'!K332</f>
        <v>0</v>
      </c>
      <c r="H4112" t="str">
        <f>VLOOKUP(E4112,Def!$B$2:$C$15,2,FALSE)</f>
        <v>Forskningsinsentiv</v>
      </c>
      <c r="I4112" s="3">
        <f>IF(A4112='Enheter, modell og år'!$F$2-1,0,G4112-VLOOKUP(A4112-1&amp;B4112&amp;C4112&amp;E4112,$F$2:$G$7561,2,FALSE))</f>
        <v>0</v>
      </c>
      <c r="J4112" s="3">
        <f>IF(A4112='Enheter, modell og år'!$F$2-1,0,VLOOKUP(A4112-1&amp;B4112&amp;C4112&amp;E4112,$F$2:$G$7561,2,FALSE))</f>
        <v>0</v>
      </c>
    </row>
    <row r="4113" spans="1:10" x14ac:dyDescent="0.25">
      <c r="A4113">
        <f t="shared" ref="A4113:C4113" si="3631">A3573</f>
        <v>2019</v>
      </c>
      <c r="B4113" t="str">
        <f t="shared" si="3631"/>
        <v>VFM</v>
      </c>
      <c r="C4113">
        <f t="shared" si="3631"/>
        <v>0</v>
      </c>
      <c r="D4113">
        <f>IFERROR(VLOOKUP(C4113,'Enheter, modell og år'!$A$2:$B$31,2,FALSE),0)</f>
        <v>0</v>
      </c>
      <c r="E4113" t="str">
        <f>'Liste detaljert wide'!$K$1</f>
        <v>Publikasjonspoeng</v>
      </c>
      <c r="F4113" t="str">
        <f t="shared" si="3617"/>
        <v>2019VFM0Publikasjonspoeng</v>
      </c>
      <c r="G4113" s="3">
        <f>'Liste detaljert wide'!K333</f>
        <v>0</v>
      </c>
      <c r="H4113" t="str">
        <f>VLOOKUP(E4113,Def!$B$2:$C$15,2,FALSE)</f>
        <v>Forskningsinsentiv</v>
      </c>
      <c r="I4113" s="3">
        <f>IF(A4113='Enheter, modell og år'!$F$2-1,0,G4113-VLOOKUP(A4113-1&amp;B4113&amp;C4113&amp;E4113,$F$2:$G$7561,2,FALSE))</f>
        <v>0</v>
      </c>
      <c r="J4113" s="3">
        <f>IF(A4113='Enheter, modell og år'!$F$2-1,0,VLOOKUP(A4113-1&amp;B4113&amp;C4113&amp;E4113,$F$2:$G$7561,2,FALSE))</f>
        <v>0</v>
      </c>
    </row>
    <row r="4114" spans="1:10" x14ac:dyDescent="0.25">
      <c r="A4114">
        <f t="shared" ref="A4114:C4114" si="3632">A3574</f>
        <v>2019</v>
      </c>
      <c r="B4114" t="str">
        <f t="shared" si="3632"/>
        <v>VFM</v>
      </c>
      <c r="C4114">
        <f t="shared" si="3632"/>
        <v>0</v>
      </c>
      <c r="D4114">
        <f>IFERROR(VLOOKUP(C4114,'Enheter, modell og år'!$A$2:$B$31,2,FALSE),0)</f>
        <v>0</v>
      </c>
      <c r="E4114" t="str">
        <f>'Liste detaljert wide'!$K$1</f>
        <v>Publikasjonspoeng</v>
      </c>
      <c r="F4114" t="str">
        <f t="shared" si="3617"/>
        <v>2019VFM0Publikasjonspoeng</v>
      </c>
      <c r="G4114" s="3">
        <f>'Liste detaljert wide'!K334</f>
        <v>0</v>
      </c>
      <c r="H4114" t="str">
        <f>VLOOKUP(E4114,Def!$B$2:$C$15,2,FALSE)</f>
        <v>Forskningsinsentiv</v>
      </c>
      <c r="I4114" s="3">
        <f>IF(A4114='Enheter, modell og år'!$F$2-1,0,G4114-VLOOKUP(A4114-1&amp;B4114&amp;C4114&amp;E4114,$F$2:$G$7561,2,FALSE))</f>
        <v>0</v>
      </c>
      <c r="J4114" s="3">
        <f>IF(A4114='Enheter, modell og år'!$F$2-1,0,VLOOKUP(A4114-1&amp;B4114&amp;C4114&amp;E4114,$F$2:$G$7561,2,FALSE))</f>
        <v>0</v>
      </c>
    </row>
    <row r="4115" spans="1:10" x14ac:dyDescent="0.25">
      <c r="A4115">
        <f t="shared" ref="A4115:C4115" si="3633">A3575</f>
        <v>2019</v>
      </c>
      <c r="B4115" t="str">
        <f t="shared" si="3633"/>
        <v>VFM</v>
      </c>
      <c r="C4115">
        <f t="shared" si="3633"/>
        <v>0</v>
      </c>
      <c r="D4115">
        <f>IFERROR(VLOOKUP(C4115,'Enheter, modell og år'!$A$2:$B$31,2,FALSE),0)</f>
        <v>0</v>
      </c>
      <c r="E4115" t="str">
        <f>'Liste detaljert wide'!$K$1</f>
        <v>Publikasjonspoeng</v>
      </c>
      <c r="F4115" t="str">
        <f t="shared" si="3617"/>
        <v>2019VFM0Publikasjonspoeng</v>
      </c>
      <c r="G4115" s="3">
        <f>'Liste detaljert wide'!K335</f>
        <v>0</v>
      </c>
      <c r="H4115" t="str">
        <f>VLOOKUP(E4115,Def!$B$2:$C$15,2,FALSE)</f>
        <v>Forskningsinsentiv</v>
      </c>
      <c r="I4115" s="3">
        <f>IF(A4115='Enheter, modell og år'!$F$2-1,0,G4115-VLOOKUP(A4115-1&amp;B4115&amp;C4115&amp;E4115,$F$2:$G$7561,2,FALSE))</f>
        <v>0</v>
      </c>
      <c r="J4115" s="3">
        <f>IF(A4115='Enheter, modell og år'!$F$2-1,0,VLOOKUP(A4115-1&amp;B4115&amp;C4115&amp;E4115,$F$2:$G$7561,2,FALSE))</f>
        <v>0</v>
      </c>
    </row>
    <row r="4116" spans="1:10" x14ac:dyDescent="0.25">
      <c r="A4116">
        <f t="shared" ref="A4116:C4116" si="3634">A3576</f>
        <v>2019</v>
      </c>
      <c r="B4116" t="str">
        <f t="shared" si="3634"/>
        <v>VFM</v>
      </c>
      <c r="C4116">
        <f t="shared" si="3634"/>
        <v>0</v>
      </c>
      <c r="D4116">
        <f>IFERROR(VLOOKUP(C4116,'Enheter, modell og år'!$A$2:$B$31,2,FALSE),0)</f>
        <v>0</v>
      </c>
      <c r="E4116" t="str">
        <f>'Liste detaljert wide'!$K$1</f>
        <v>Publikasjonspoeng</v>
      </c>
      <c r="F4116" t="str">
        <f t="shared" si="3617"/>
        <v>2019VFM0Publikasjonspoeng</v>
      </c>
      <c r="G4116" s="3">
        <f>'Liste detaljert wide'!K336</f>
        <v>0</v>
      </c>
      <c r="H4116" t="str">
        <f>VLOOKUP(E4116,Def!$B$2:$C$15,2,FALSE)</f>
        <v>Forskningsinsentiv</v>
      </c>
      <c r="I4116" s="3">
        <f>IF(A4116='Enheter, modell og år'!$F$2-1,0,G4116-VLOOKUP(A4116-1&amp;B4116&amp;C4116&amp;E4116,$F$2:$G$7561,2,FALSE))</f>
        <v>0</v>
      </c>
      <c r="J4116" s="3">
        <f>IF(A4116='Enheter, modell og år'!$F$2-1,0,VLOOKUP(A4116-1&amp;B4116&amp;C4116&amp;E4116,$F$2:$G$7561,2,FALSE))</f>
        <v>0</v>
      </c>
    </row>
    <row r="4117" spans="1:10" x14ac:dyDescent="0.25">
      <c r="A4117">
        <f t="shared" ref="A4117:C4117" si="3635">A3577</f>
        <v>2019</v>
      </c>
      <c r="B4117" t="str">
        <f t="shared" si="3635"/>
        <v>VFM</v>
      </c>
      <c r="C4117">
        <f t="shared" si="3635"/>
        <v>0</v>
      </c>
      <c r="D4117">
        <f>IFERROR(VLOOKUP(C4117,'Enheter, modell og år'!$A$2:$B$31,2,FALSE),0)</f>
        <v>0</v>
      </c>
      <c r="E4117" t="str">
        <f>'Liste detaljert wide'!$K$1</f>
        <v>Publikasjonspoeng</v>
      </c>
      <c r="F4117" t="str">
        <f t="shared" si="3617"/>
        <v>2019VFM0Publikasjonspoeng</v>
      </c>
      <c r="G4117" s="3">
        <f>'Liste detaljert wide'!K337</f>
        <v>0</v>
      </c>
      <c r="H4117" t="str">
        <f>VLOOKUP(E4117,Def!$B$2:$C$15,2,FALSE)</f>
        <v>Forskningsinsentiv</v>
      </c>
      <c r="I4117" s="3">
        <f>IF(A4117='Enheter, modell og år'!$F$2-1,0,G4117-VLOOKUP(A4117-1&amp;B4117&amp;C4117&amp;E4117,$F$2:$G$7561,2,FALSE))</f>
        <v>0</v>
      </c>
      <c r="J4117" s="3">
        <f>IF(A4117='Enheter, modell og år'!$F$2-1,0,VLOOKUP(A4117-1&amp;B4117&amp;C4117&amp;E4117,$F$2:$G$7561,2,FALSE))</f>
        <v>0</v>
      </c>
    </row>
    <row r="4118" spans="1:10" x14ac:dyDescent="0.25">
      <c r="A4118">
        <f t="shared" ref="A4118:C4118" si="3636">A3578</f>
        <v>2019</v>
      </c>
      <c r="B4118" t="str">
        <f t="shared" si="3636"/>
        <v>VFM</v>
      </c>
      <c r="C4118">
        <f t="shared" si="3636"/>
        <v>0</v>
      </c>
      <c r="D4118">
        <f>IFERROR(VLOOKUP(C4118,'Enheter, modell og år'!$A$2:$B$31,2,FALSE),0)</f>
        <v>0</v>
      </c>
      <c r="E4118" t="str">
        <f>'Liste detaljert wide'!$K$1</f>
        <v>Publikasjonspoeng</v>
      </c>
      <c r="F4118" t="str">
        <f t="shared" si="3617"/>
        <v>2019VFM0Publikasjonspoeng</v>
      </c>
      <c r="G4118" s="3">
        <f>'Liste detaljert wide'!K338</f>
        <v>0</v>
      </c>
      <c r="H4118" t="str">
        <f>VLOOKUP(E4118,Def!$B$2:$C$15,2,FALSE)</f>
        <v>Forskningsinsentiv</v>
      </c>
      <c r="I4118" s="3">
        <f>IF(A4118='Enheter, modell og år'!$F$2-1,0,G4118-VLOOKUP(A4118-1&amp;B4118&amp;C4118&amp;E4118,$F$2:$G$7561,2,FALSE))</f>
        <v>0</v>
      </c>
      <c r="J4118" s="3">
        <f>IF(A4118='Enheter, modell og år'!$F$2-1,0,VLOOKUP(A4118-1&amp;B4118&amp;C4118&amp;E4118,$F$2:$G$7561,2,FALSE))</f>
        <v>0</v>
      </c>
    </row>
    <row r="4119" spans="1:10" x14ac:dyDescent="0.25">
      <c r="A4119">
        <f t="shared" ref="A4119:C4119" si="3637">A3579</f>
        <v>2019</v>
      </c>
      <c r="B4119" t="str">
        <f t="shared" si="3637"/>
        <v>VFM</v>
      </c>
      <c r="C4119">
        <f t="shared" si="3637"/>
        <v>0</v>
      </c>
      <c r="D4119">
        <f>IFERROR(VLOOKUP(C4119,'Enheter, modell og år'!$A$2:$B$31,2,FALSE),0)</f>
        <v>0</v>
      </c>
      <c r="E4119" t="str">
        <f>'Liste detaljert wide'!$K$1</f>
        <v>Publikasjonspoeng</v>
      </c>
      <c r="F4119" t="str">
        <f t="shared" si="3617"/>
        <v>2019VFM0Publikasjonspoeng</v>
      </c>
      <c r="G4119" s="3">
        <f>'Liste detaljert wide'!K339</f>
        <v>0</v>
      </c>
      <c r="H4119" t="str">
        <f>VLOOKUP(E4119,Def!$B$2:$C$15,2,FALSE)</f>
        <v>Forskningsinsentiv</v>
      </c>
      <c r="I4119" s="3">
        <f>IF(A4119='Enheter, modell og år'!$F$2-1,0,G4119-VLOOKUP(A4119-1&amp;B4119&amp;C4119&amp;E4119,$F$2:$G$7561,2,FALSE))</f>
        <v>0</v>
      </c>
      <c r="J4119" s="3">
        <f>IF(A4119='Enheter, modell og år'!$F$2-1,0,VLOOKUP(A4119-1&amp;B4119&amp;C4119&amp;E4119,$F$2:$G$7561,2,FALSE))</f>
        <v>0</v>
      </c>
    </row>
    <row r="4120" spans="1:10" x14ac:dyDescent="0.25">
      <c r="A4120">
        <f t="shared" ref="A4120:C4120" si="3638">A3580</f>
        <v>2019</v>
      </c>
      <c r="B4120" t="str">
        <f t="shared" si="3638"/>
        <v>VFM</v>
      </c>
      <c r="C4120">
        <f t="shared" si="3638"/>
        <v>0</v>
      </c>
      <c r="D4120">
        <f>IFERROR(VLOOKUP(C4120,'Enheter, modell og år'!$A$2:$B$31,2,FALSE),0)</f>
        <v>0</v>
      </c>
      <c r="E4120" t="str">
        <f>'Liste detaljert wide'!$K$1</f>
        <v>Publikasjonspoeng</v>
      </c>
      <c r="F4120" t="str">
        <f t="shared" si="3617"/>
        <v>2019VFM0Publikasjonspoeng</v>
      </c>
      <c r="G4120" s="3">
        <f>'Liste detaljert wide'!K340</f>
        <v>0</v>
      </c>
      <c r="H4120" t="str">
        <f>VLOOKUP(E4120,Def!$B$2:$C$15,2,FALSE)</f>
        <v>Forskningsinsentiv</v>
      </c>
      <c r="I4120" s="3">
        <f>IF(A4120='Enheter, modell og år'!$F$2-1,0,G4120-VLOOKUP(A4120-1&amp;B4120&amp;C4120&amp;E4120,$F$2:$G$7561,2,FALSE))</f>
        <v>0</v>
      </c>
      <c r="J4120" s="3">
        <f>IF(A4120='Enheter, modell og år'!$F$2-1,0,VLOOKUP(A4120-1&amp;B4120&amp;C4120&amp;E4120,$F$2:$G$7561,2,FALSE))</f>
        <v>0</v>
      </c>
    </row>
    <row r="4121" spans="1:10" x14ac:dyDescent="0.25">
      <c r="A4121">
        <f t="shared" ref="A4121:C4121" si="3639">A3581</f>
        <v>2019</v>
      </c>
      <c r="B4121" t="str">
        <f t="shared" si="3639"/>
        <v>VFM</v>
      </c>
      <c r="C4121">
        <f t="shared" si="3639"/>
        <v>0</v>
      </c>
      <c r="D4121">
        <f>IFERROR(VLOOKUP(C4121,'Enheter, modell og år'!$A$2:$B$31,2,FALSE),0)</f>
        <v>0</v>
      </c>
      <c r="E4121" t="str">
        <f>'Liste detaljert wide'!$K$1</f>
        <v>Publikasjonspoeng</v>
      </c>
      <c r="F4121" t="str">
        <f t="shared" si="3617"/>
        <v>2019VFM0Publikasjonspoeng</v>
      </c>
      <c r="G4121" s="3">
        <f>'Liste detaljert wide'!K341</f>
        <v>0</v>
      </c>
      <c r="H4121" t="str">
        <f>VLOOKUP(E4121,Def!$B$2:$C$15,2,FALSE)</f>
        <v>Forskningsinsentiv</v>
      </c>
      <c r="I4121" s="3">
        <f>IF(A4121='Enheter, modell og år'!$F$2-1,0,G4121-VLOOKUP(A4121-1&amp;B4121&amp;C4121&amp;E4121,$F$2:$G$7561,2,FALSE))</f>
        <v>0</v>
      </c>
      <c r="J4121" s="3">
        <f>IF(A4121='Enheter, modell og år'!$F$2-1,0,VLOOKUP(A4121-1&amp;B4121&amp;C4121&amp;E4121,$F$2:$G$7561,2,FALSE))</f>
        <v>0</v>
      </c>
    </row>
    <row r="4122" spans="1:10" x14ac:dyDescent="0.25">
      <c r="A4122">
        <f t="shared" ref="A4122:C4122" si="3640">A3582</f>
        <v>2019</v>
      </c>
      <c r="B4122" t="str">
        <f t="shared" si="3640"/>
        <v>VFM</v>
      </c>
      <c r="C4122">
        <f t="shared" si="3640"/>
        <v>0</v>
      </c>
      <c r="D4122">
        <f>IFERROR(VLOOKUP(C4122,'Enheter, modell og år'!$A$2:$B$31,2,FALSE),0)</f>
        <v>0</v>
      </c>
      <c r="E4122" t="str">
        <f>'Liste detaljert wide'!$K$1</f>
        <v>Publikasjonspoeng</v>
      </c>
      <c r="F4122" t="str">
        <f t="shared" si="3617"/>
        <v>2019VFM0Publikasjonspoeng</v>
      </c>
      <c r="G4122" s="3">
        <f>'Liste detaljert wide'!K342</f>
        <v>0</v>
      </c>
      <c r="H4122" t="str">
        <f>VLOOKUP(E4122,Def!$B$2:$C$15,2,FALSE)</f>
        <v>Forskningsinsentiv</v>
      </c>
      <c r="I4122" s="3">
        <f>IF(A4122='Enheter, modell og år'!$F$2-1,0,G4122-VLOOKUP(A4122-1&amp;B4122&amp;C4122&amp;E4122,$F$2:$G$7561,2,FALSE))</f>
        <v>0</v>
      </c>
      <c r="J4122" s="3">
        <f>IF(A4122='Enheter, modell og år'!$F$2-1,0,VLOOKUP(A4122-1&amp;B4122&amp;C4122&amp;E4122,$F$2:$G$7561,2,FALSE))</f>
        <v>0</v>
      </c>
    </row>
    <row r="4123" spans="1:10" x14ac:dyDescent="0.25">
      <c r="A4123">
        <f t="shared" ref="A4123:C4123" si="3641">A3583</f>
        <v>2019</v>
      </c>
      <c r="B4123" t="str">
        <f t="shared" si="3641"/>
        <v>VFM</v>
      </c>
      <c r="C4123">
        <f t="shared" si="3641"/>
        <v>0</v>
      </c>
      <c r="D4123">
        <f>IFERROR(VLOOKUP(C4123,'Enheter, modell og år'!$A$2:$B$31,2,FALSE),0)</f>
        <v>0</v>
      </c>
      <c r="E4123" t="str">
        <f>'Liste detaljert wide'!$K$1</f>
        <v>Publikasjonspoeng</v>
      </c>
      <c r="F4123" t="str">
        <f t="shared" si="3617"/>
        <v>2019VFM0Publikasjonspoeng</v>
      </c>
      <c r="G4123" s="3">
        <f>'Liste detaljert wide'!K343</f>
        <v>0</v>
      </c>
      <c r="H4123" t="str">
        <f>VLOOKUP(E4123,Def!$B$2:$C$15,2,FALSE)</f>
        <v>Forskningsinsentiv</v>
      </c>
      <c r="I4123" s="3">
        <f>IF(A4123='Enheter, modell og år'!$F$2-1,0,G4123-VLOOKUP(A4123-1&amp;B4123&amp;C4123&amp;E4123,$F$2:$G$7561,2,FALSE))</f>
        <v>0</v>
      </c>
      <c r="J4123" s="3">
        <f>IF(A4123='Enheter, modell og år'!$F$2-1,0,VLOOKUP(A4123-1&amp;B4123&amp;C4123&amp;E4123,$F$2:$G$7561,2,FALSE))</f>
        <v>0</v>
      </c>
    </row>
    <row r="4124" spans="1:10" x14ac:dyDescent="0.25">
      <c r="A4124">
        <f t="shared" ref="A4124:C4124" si="3642">A3584</f>
        <v>2019</v>
      </c>
      <c r="B4124" t="str">
        <f t="shared" si="3642"/>
        <v>VFM</v>
      </c>
      <c r="C4124">
        <f t="shared" si="3642"/>
        <v>0</v>
      </c>
      <c r="D4124">
        <f>IFERROR(VLOOKUP(C4124,'Enheter, modell og år'!$A$2:$B$31,2,FALSE),0)</f>
        <v>0</v>
      </c>
      <c r="E4124" t="str">
        <f>'Liste detaljert wide'!$K$1</f>
        <v>Publikasjonspoeng</v>
      </c>
      <c r="F4124" t="str">
        <f t="shared" si="3617"/>
        <v>2019VFM0Publikasjonspoeng</v>
      </c>
      <c r="G4124" s="3">
        <f>'Liste detaljert wide'!K344</f>
        <v>0</v>
      </c>
      <c r="H4124" t="str">
        <f>VLOOKUP(E4124,Def!$B$2:$C$15,2,FALSE)</f>
        <v>Forskningsinsentiv</v>
      </c>
      <c r="I4124" s="3">
        <f>IF(A4124='Enheter, modell og år'!$F$2-1,0,G4124-VLOOKUP(A4124-1&amp;B4124&amp;C4124&amp;E4124,$F$2:$G$7561,2,FALSE))</f>
        <v>0</v>
      </c>
      <c r="J4124" s="3">
        <f>IF(A4124='Enheter, modell og år'!$F$2-1,0,VLOOKUP(A4124-1&amp;B4124&amp;C4124&amp;E4124,$F$2:$G$7561,2,FALSE))</f>
        <v>0</v>
      </c>
    </row>
    <row r="4125" spans="1:10" x14ac:dyDescent="0.25">
      <c r="A4125">
        <f t="shared" ref="A4125:C4125" si="3643">A3585</f>
        <v>2019</v>
      </c>
      <c r="B4125" t="str">
        <f t="shared" si="3643"/>
        <v>VFM</v>
      </c>
      <c r="C4125">
        <f t="shared" si="3643"/>
        <v>0</v>
      </c>
      <c r="D4125">
        <f>IFERROR(VLOOKUP(C4125,'Enheter, modell og år'!$A$2:$B$31,2,FALSE),0)</f>
        <v>0</v>
      </c>
      <c r="E4125" t="str">
        <f>'Liste detaljert wide'!$K$1</f>
        <v>Publikasjonspoeng</v>
      </c>
      <c r="F4125" t="str">
        <f t="shared" si="3617"/>
        <v>2019VFM0Publikasjonspoeng</v>
      </c>
      <c r="G4125" s="3">
        <f>'Liste detaljert wide'!K345</f>
        <v>0</v>
      </c>
      <c r="H4125" t="str">
        <f>VLOOKUP(E4125,Def!$B$2:$C$15,2,FALSE)</f>
        <v>Forskningsinsentiv</v>
      </c>
      <c r="I4125" s="3">
        <f>IF(A4125='Enheter, modell og år'!$F$2-1,0,G4125-VLOOKUP(A4125-1&amp;B4125&amp;C4125&amp;E4125,$F$2:$G$7561,2,FALSE))</f>
        <v>0</v>
      </c>
      <c r="J4125" s="3">
        <f>IF(A4125='Enheter, modell og år'!$F$2-1,0,VLOOKUP(A4125-1&amp;B4125&amp;C4125&amp;E4125,$F$2:$G$7561,2,FALSE))</f>
        <v>0</v>
      </c>
    </row>
    <row r="4126" spans="1:10" x14ac:dyDescent="0.25">
      <c r="A4126">
        <f t="shared" ref="A4126:C4126" si="3644">A3586</f>
        <v>2019</v>
      </c>
      <c r="B4126" t="str">
        <f t="shared" si="3644"/>
        <v>VFM</v>
      </c>
      <c r="C4126">
        <f t="shared" si="3644"/>
        <v>0</v>
      </c>
      <c r="D4126">
        <f>IFERROR(VLOOKUP(C4126,'Enheter, modell og år'!$A$2:$B$31,2,FALSE),0)</f>
        <v>0</v>
      </c>
      <c r="E4126" t="str">
        <f>'Liste detaljert wide'!$K$1</f>
        <v>Publikasjonspoeng</v>
      </c>
      <c r="F4126" t="str">
        <f t="shared" si="3617"/>
        <v>2019VFM0Publikasjonspoeng</v>
      </c>
      <c r="G4126" s="3">
        <f>'Liste detaljert wide'!K346</f>
        <v>0</v>
      </c>
      <c r="H4126" t="str">
        <f>VLOOKUP(E4126,Def!$B$2:$C$15,2,FALSE)</f>
        <v>Forskningsinsentiv</v>
      </c>
      <c r="I4126" s="3">
        <f>IF(A4126='Enheter, modell og år'!$F$2-1,0,G4126-VLOOKUP(A4126-1&amp;B4126&amp;C4126&amp;E4126,$F$2:$G$7561,2,FALSE))</f>
        <v>0</v>
      </c>
      <c r="J4126" s="3">
        <f>IF(A4126='Enheter, modell og år'!$F$2-1,0,VLOOKUP(A4126-1&amp;B4126&amp;C4126&amp;E4126,$F$2:$G$7561,2,FALSE))</f>
        <v>0</v>
      </c>
    </row>
    <row r="4127" spans="1:10" x14ac:dyDescent="0.25">
      <c r="A4127">
        <f t="shared" ref="A4127:C4127" si="3645">A3587</f>
        <v>2019</v>
      </c>
      <c r="B4127" t="str">
        <f t="shared" si="3645"/>
        <v>VFM</v>
      </c>
      <c r="C4127">
        <f t="shared" si="3645"/>
        <v>0</v>
      </c>
      <c r="D4127">
        <f>IFERROR(VLOOKUP(C4127,'Enheter, modell og år'!$A$2:$B$31,2,FALSE),0)</f>
        <v>0</v>
      </c>
      <c r="E4127" t="str">
        <f>'Liste detaljert wide'!$K$1</f>
        <v>Publikasjonspoeng</v>
      </c>
      <c r="F4127" t="str">
        <f t="shared" si="3617"/>
        <v>2019VFM0Publikasjonspoeng</v>
      </c>
      <c r="G4127" s="3">
        <f>'Liste detaljert wide'!K347</f>
        <v>0</v>
      </c>
      <c r="H4127" t="str">
        <f>VLOOKUP(E4127,Def!$B$2:$C$15,2,FALSE)</f>
        <v>Forskningsinsentiv</v>
      </c>
      <c r="I4127" s="3">
        <f>IF(A4127='Enheter, modell og år'!$F$2-1,0,G4127-VLOOKUP(A4127-1&amp;B4127&amp;C4127&amp;E4127,$F$2:$G$7561,2,FALSE))</f>
        <v>0</v>
      </c>
      <c r="J4127" s="3">
        <f>IF(A4127='Enheter, modell og år'!$F$2-1,0,VLOOKUP(A4127-1&amp;B4127&amp;C4127&amp;E4127,$F$2:$G$7561,2,FALSE))</f>
        <v>0</v>
      </c>
    </row>
    <row r="4128" spans="1:10" x14ac:dyDescent="0.25">
      <c r="A4128">
        <f t="shared" ref="A4128:C4128" si="3646">A3588</f>
        <v>2019</v>
      </c>
      <c r="B4128" t="str">
        <f t="shared" si="3646"/>
        <v>VFM</v>
      </c>
      <c r="C4128">
        <f t="shared" si="3646"/>
        <v>0</v>
      </c>
      <c r="D4128">
        <f>IFERROR(VLOOKUP(C4128,'Enheter, modell og år'!$A$2:$B$31,2,FALSE),0)</f>
        <v>0</v>
      </c>
      <c r="E4128" t="str">
        <f>'Liste detaljert wide'!$K$1</f>
        <v>Publikasjonspoeng</v>
      </c>
      <c r="F4128" t="str">
        <f t="shared" si="3617"/>
        <v>2019VFM0Publikasjonspoeng</v>
      </c>
      <c r="G4128" s="3">
        <f>'Liste detaljert wide'!K348</f>
        <v>0</v>
      </c>
      <c r="H4128" t="str">
        <f>VLOOKUP(E4128,Def!$B$2:$C$15,2,FALSE)</f>
        <v>Forskningsinsentiv</v>
      </c>
      <c r="I4128" s="3">
        <f>IF(A4128='Enheter, modell og år'!$F$2-1,0,G4128-VLOOKUP(A4128-1&amp;B4128&amp;C4128&amp;E4128,$F$2:$G$7561,2,FALSE))</f>
        <v>0</v>
      </c>
      <c r="J4128" s="3">
        <f>IF(A4128='Enheter, modell og år'!$F$2-1,0,VLOOKUP(A4128-1&amp;B4128&amp;C4128&amp;E4128,$F$2:$G$7561,2,FALSE))</f>
        <v>0</v>
      </c>
    </row>
    <row r="4129" spans="1:10" x14ac:dyDescent="0.25">
      <c r="A4129">
        <f t="shared" ref="A4129:C4129" si="3647">A3589</f>
        <v>2019</v>
      </c>
      <c r="B4129" t="str">
        <f t="shared" si="3647"/>
        <v>VFM</v>
      </c>
      <c r="C4129">
        <f t="shared" si="3647"/>
        <v>0</v>
      </c>
      <c r="D4129">
        <f>IFERROR(VLOOKUP(C4129,'Enheter, modell og år'!$A$2:$B$31,2,FALSE),0)</f>
        <v>0</v>
      </c>
      <c r="E4129" t="str">
        <f>'Liste detaljert wide'!$K$1</f>
        <v>Publikasjonspoeng</v>
      </c>
      <c r="F4129" t="str">
        <f t="shared" si="3617"/>
        <v>2019VFM0Publikasjonspoeng</v>
      </c>
      <c r="G4129" s="3">
        <f>'Liste detaljert wide'!K349</f>
        <v>0</v>
      </c>
      <c r="H4129" t="str">
        <f>VLOOKUP(E4129,Def!$B$2:$C$15,2,FALSE)</f>
        <v>Forskningsinsentiv</v>
      </c>
      <c r="I4129" s="3">
        <f>IF(A4129='Enheter, modell og år'!$F$2-1,0,G4129-VLOOKUP(A4129-1&amp;B4129&amp;C4129&amp;E4129,$F$2:$G$7561,2,FALSE))</f>
        <v>0</v>
      </c>
      <c r="J4129" s="3">
        <f>IF(A4129='Enheter, modell og år'!$F$2-1,0,VLOOKUP(A4129-1&amp;B4129&amp;C4129&amp;E4129,$F$2:$G$7561,2,FALSE))</f>
        <v>0</v>
      </c>
    </row>
    <row r="4130" spans="1:10" x14ac:dyDescent="0.25">
      <c r="A4130">
        <f t="shared" ref="A4130:C4130" si="3648">A3590</f>
        <v>2019</v>
      </c>
      <c r="B4130" t="str">
        <f t="shared" si="3648"/>
        <v>VFM</v>
      </c>
      <c r="C4130">
        <f t="shared" si="3648"/>
        <v>0</v>
      </c>
      <c r="D4130">
        <f>IFERROR(VLOOKUP(C4130,'Enheter, modell og år'!$A$2:$B$31,2,FALSE),0)</f>
        <v>0</v>
      </c>
      <c r="E4130" t="str">
        <f>'Liste detaljert wide'!$K$1</f>
        <v>Publikasjonspoeng</v>
      </c>
      <c r="F4130" t="str">
        <f t="shared" si="3617"/>
        <v>2019VFM0Publikasjonspoeng</v>
      </c>
      <c r="G4130" s="3">
        <f>'Liste detaljert wide'!K350</f>
        <v>0</v>
      </c>
      <c r="H4130" t="str">
        <f>VLOOKUP(E4130,Def!$B$2:$C$15,2,FALSE)</f>
        <v>Forskningsinsentiv</v>
      </c>
      <c r="I4130" s="3">
        <f>IF(A4130='Enheter, modell og år'!$F$2-1,0,G4130-VLOOKUP(A4130-1&amp;B4130&amp;C4130&amp;E4130,$F$2:$G$7561,2,FALSE))</f>
        <v>0</v>
      </c>
      <c r="J4130" s="3">
        <f>IF(A4130='Enheter, modell og år'!$F$2-1,0,VLOOKUP(A4130-1&amp;B4130&amp;C4130&amp;E4130,$F$2:$G$7561,2,FALSE))</f>
        <v>0</v>
      </c>
    </row>
    <row r="4131" spans="1:10" x14ac:dyDescent="0.25">
      <c r="A4131">
        <f t="shared" ref="A4131:C4131" si="3649">A3591</f>
        <v>2019</v>
      </c>
      <c r="B4131" t="str">
        <f t="shared" si="3649"/>
        <v>VFM</v>
      </c>
      <c r="C4131">
        <f t="shared" si="3649"/>
        <v>0</v>
      </c>
      <c r="D4131">
        <f>IFERROR(VLOOKUP(C4131,'Enheter, modell og år'!$A$2:$B$31,2,FALSE),0)</f>
        <v>0</v>
      </c>
      <c r="E4131" t="str">
        <f>'Liste detaljert wide'!$K$1</f>
        <v>Publikasjonspoeng</v>
      </c>
      <c r="F4131" t="str">
        <f t="shared" si="3617"/>
        <v>2019VFM0Publikasjonspoeng</v>
      </c>
      <c r="G4131" s="3">
        <f>'Liste detaljert wide'!K351</f>
        <v>0</v>
      </c>
      <c r="H4131" t="str">
        <f>VLOOKUP(E4131,Def!$B$2:$C$15,2,FALSE)</f>
        <v>Forskningsinsentiv</v>
      </c>
      <c r="I4131" s="3">
        <f>IF(A4131='Enheter, modell og år'!$F$2-1,0,G4131-VLOOKUP(A4131-1&amp;B4131&amp;C4131&amp;E4131,$F$2:$G$7561,2,FALSE))</f>
        <v>0</v>
      </c>
      <c r="J4131" s="3">
        <f>IF(A4131='Enheter, modell og år'!$F$2-1,0,VLOOKUP(A4131-1&amp;B4131&amp;C4131&amp;E4131,$F$2:$G$7561,2,FALSE))</f>
        <v>0</v>
      </c>
    </row>
    <row r="4132" spans="1:10" x14ac:dyDescent="0.25">
      <c r="A4132">
        <f t="shared" ref="A4132:C4132" si="3650">A3592</f>
        <v>2019</v>
      </c>
      <c r="B4132" t="str">
        <f t="shared" si="3650"/>
        <v>VFM</v>
      </c>
      <c r="C4132">
        <f t="shared" si="3650"/>
        <v>0</v>
      </c>
      <c r="D4132">
        <f>IFERROR(VLOOKUP(C4132,'Enheter, modell og år'!$A$2:$B$31,2,FALSE),0)</f>
        <v>0</v>
      </c>
      <c r="E4132" t="str">
        <f>'Liste detaljert wide'!$K$1</f>
        <v>Publikasjonspoeng</v>
      </c>
      <c r="F4132" t="str">
        <f t="shared" si="3617"/>
        <v>2019VFM0Publikasjonspoeng</v>
      </c>
      <c r="G4132" s="3">
        <f>'Liste detaljert wide'!K352</f>
        <v>0</v>
      </c>
      <c r="H4132" t="str">
        <f>VLOOKUP(E4132,Def!$B$2:$C$15,2,FALSE)</f>
        <v>Forskningsinsentiv</v>
      </c>
      <c r="I4132" s="3">
        <f>IF(A4132='Enheter, modell og år'!$F$2-1,0,G4132-VLOOKUP(A4132-1&amp;B4132&amp;C4132&amp;E4132,$F$2:$G$7561,2,FALSE))</f>
        <v>0</v>
      </c>
      <c r="J4132" s="3">
        <f>IF(A4132='Enheter, modell og år'!$F$2-1,0,VLOOKUP(A4132-1&amp;B4132&amp;C4132&amp;E4132,$F$2:$G$7561,2,FALSE))</f>
        <v>0</v>
      </c>
    </row>
    <row r="4133" spans="1:10" x14ac:dyDescent="0.25">
      <c r="A4133">
        <f t="shared" ref="A4133:C4133" si="3651">A3593</f>
        <v>2019</v>
      </c>
      <c r="B4133" t="str">
        <f t="shared" si="3651"/>
        <v>VFM</v>
      </c>
      <c r="C4133">
        <f t="shared" si="3651"/>
        <v>0</v>
      </c>
      <c r="D4133">
        <f>IFERROR(VLOOKUP(C4133,'Enheter, modell og år'!$A$2:$B$31,2,FALSE),0)</f>
        <v>0</v>
      </c>
      <c r="E4133" t="str">
        <f>'Liste detaljert wide'!$K$1</f>
        <v>Publikasjonspoeng</v>
      </c>
      <c r="F4133" t="str">
        <f t="shared" si="3617"/>
        <v>2019VFM0Publikasjonspoeng</v>
      </c>
      <c r="G4133" s="3">
        <f>'Liste detaljert wide'!K353</f>
        <v>0</v>
      </c>
      <c r="H4133" t="str">
        <f>VLOOKUP(E4133,Def!$B$2:$C$15,2,FALSE)</f>
        <v>Forskningsinsentiv</v>
      </c>
      <c r="I4133" s="3">
        <f>IF(A4133='Enheter, modell og år'!$F$2-1,0,G4133-VLOOKUP(A4133-1&amp;B4133&amp;C4133&amp;E4133,$F$2:$G$7561,2,FALSE))</f>
        <v>0</v>
      </c>
      <c r="J4133" s="3">
        <f>IF(A4133='Enheter, modell og år'!$F$2-1,0,VLOOKUP(A4133-1&amp;B4133&amp;C4133&amp;E4133,$F$2:$G$7561,2,FALSE))</f>
        <v>0</v>
      </c>
    </row>
    <row r="4134" spans="1:10" x14ac:dyDescent="0.25">
      <c r="A4134">
        <f t="shared" ref="A4134:C4134" si="3652">A3594</f>
        <v>2019</v>
      </c>
      <c r="B4134" t="str">
        <f t="shared" si="3652"/>
        <v>VFM</v>
      </c>
      <c r="C4134">
        <f t="shared" si="3652"/>
        <v>0</v>
      </c>
      <c r="D4134">
        <f>IFERROR(VLOOKUP(C4134,'Enheter, modell og år'!$A$2:$B$31,2,FALSE),0)</f>
        <v>0</v>
      </c>
      <c r="E4134" t="str">
        <f>'Liste detaljert wide'!$K$1</f>
        <v>Publikasjonspoeng</v>
      </c>
      <c r="F4134" t="str">
        <f t="shared" si="3617"/>
        <v>2019VFM0Publikasjonspoeng</v>
      </c>
      <c r="G4134" s="3">
        <f>'Liste detaljert wide'!K354</f>
        <v>0</v>
      </c>
      <c r="H4134" t="str">
        <f>VLOOKUP(E4134,Def!$B$2:$C$15,2,FALSE)</f>
        <v>Forskningsinsentiv</v>
      </c>
      <c r="I4134" s="3">
        <f>IF(A4134='Enheter, modell og år'!$F$2-1,0,G4134-VLOOKUP(A4134-1&amp;B4134&amp;C4134&amp;E4134,$F$2:$G$7561,2,FALSE))</f>
        <v>0</v>
      </c>
      <c r="J4134" s="3">
        <f>IF(A4134='Enheter, modell og år'!$F$2-1,0,VLOOKUP(A4134-1&amp;B4134&amp;C4134&amp;E4134,$F$2:$G$7561,2,FALSE))</f>
        <v>0</v>
      </c>
    </row>
    <row r="4135" spans="1:10" x14ac:dyDescent="0.25">
      <c r="A4135">
        <f t="shared" ref="A4135:C4135" si="3653">A3595</f>
        <v>2019</v>
      </c>
      <c r="B4135" t="str">
        <f t="shared" si="3653"/>
        <v>VFM</v>
      </c>
      <c r="C4135">
        <f t="shared" si="3653"/>
        <v>0</v>
      </c>
      <c r="D4135">
        <f>IFERROR(VLOOKUP(C4135,'Enheter, modell og år'!$A$2:$B$31,2,FALSE),0)</f>
        <v>0</v>
      </c>
      <c r="E4135" t="str">
        <f>'Liste detaljert wide'!$K$1</f>
        <v>Publikasjonspoeng</v>
      </c>
      <c r="F4135" t="str">
        <f t="shared" si="3617"/>
        <v>2019VFM0Publikasjonspoeng</v>
      </c>
      <c r="G4135" s="3">
        <f>'Liste detaljert wide'!K355</f>
        <v>0</v>
      </c>
      <c r="H4135" t="str">
        <f>VLOOKUP(E4135,Def!$B$2:$C$15,2,FALSE)</f>
        <v>Forskningsinsentiv</v>
      </c>
      <c r="I4135" s="3">
        <f>IF(A4135='Enheter, modell og år'!$F$2-1,0,G4135-VLOOKUP(A4135-1&amp;B4135&amp;C4135&amp;E4135,$F$2:$G$7561,2,FALSE))</f>
        <v>0</v>
      </c>
      <c r="J4135" s="3">
        <f>IF(A4135='Enheter, modell og år'!$F$2-1,0,VLOOKUP(A4135-1&amp;B4135&amp;C4135&amp;E4135,$F$2:$G$7561,2,FALSE))</f>
        <v>0</v>
      </c>
    </row>
    <row r="4136" spans="1:10" x14ac:dyDescent="0.25">
      <c r="A4136">
        <f t="shared" ref="A4136:C4136" si="3654">A3596</f>
        <v>2019</v>
      </c>
      <c r="B4136" t="str">
        <f t="shared" si="3654"/>
        <v>VFM</v>
      </c>
      <c r="C4136">
        <f t="shared" si="3654"/>
        <v>0</v>
      </c>
      <c r="D4136">
        <f>IFERROR(VLOOKUP(C4136,'Enheter, modell og år'!$A$2:$B$31,2,FALSE),0)</f>
        <v>0</v>
      </c>
      <c r="E4136" t="str">
        <f>'Liste detaljert wide'!$K$1</f>
        <v>Publikasjonspoeng</v>
      </c>
      <c r="F4136" t="str">
        <f t="shared" si="3617"/>
        <v>2019VFM0Publikasjonspoeng</v>
      </c>
      <c r="G4136" s="3">
        <f>'Liste detaljert wide'!K356</f>
        <v>0</v>
      </c>
      <c r="H4136" t="str">
        <f>VLOOKUP(E4136,Def!$B$2:$C$15,2,FALSE)</f>
        <v>Forskningsinsentiv</v>
      </c>
      <c r="I4136" s="3">
        <f>IF(A4136='Enheter, modell og år'!$F$2-1,0,G4136-VLOOKUP(A4136-1&amp;B4136&amp;C4136&amp;E4136,$F$2:$G$7561,2,FALSE))</f>
        <v>0</v>
      </c>
      <c r="J4136" s="3">
        <f>IF(A4136='Enheter, modell og år'!$F$2-1,0,VLOOKUP(A4136-1&amp;B4136&amp;C4136&amp;E4136,$F$2:$G$7561,2,FALSE))</f>
        <v>0</v>
      </c>
    </row>
    <row r="4137" spans="1:10" x14ac:dyDescent="0.25">
      <c r="A4137">
        <f t="shared" ref="A4137:C4137" si="3655">A3597</f>
        <v>2019</v>
      </c>
      <c r="B4137" t="str">
        <f t="shared" si="3655"/>
        <v>VFM</v>
      </c>
      <c r="C4137">
        <f t="shared" si="3655"/>
        <v>0</v>
      </c>
      <c r="D4137">
        <f>IFERROR(VLOOKUP(C4137,'Enheter, modell og år'!$A$2:$B$31,2,FALSE),0)</f>
        <v>0</v>
      </c>
      <c r="E4137" t="str">
        <f>'Liste detaljert wide'!$K$1</f>
        <v>Publikasjonspoeng</v>
      </c>
      <c r="F4137" t="str">
        <f t="shared" si="3617"/>
        <v>2019VFM0Publikasjonspoeng</v>
      </c>
      <c r="G4137" s="3">
        <f>'Liste detaljert wide'!K357</f>
        <v>0</v>
      </c>
      <c r="H4137" t="str">
        <f>VLOOKUP(E4137,Def!$B$2:$C$15,2,FALSE)</f>
        <v>Forskningsinsentiv</v>
      </c>
      <c r="I4137" s="3">
        <f>IF(A4137='Enheter, modell og år'!$F$2-1,0,G4137-VLOOKUP(A4137-1&amp;B4137&amp;C4137&amp;E4137,$F$2:$G$7561,2,FALSE))</f>
        <v>0</v>
      </c>
      <c r="J4137" s="3">
        <f>IF(A4137='Enheter, modell og år'!$F$2-1,0,VLOOKUP(A4137-1&amp;B4137&amp;C4137&amp;E4137,$F$2:$G$7561,2,FALSE))</f>
        <v>0</v>
      </c>
    </row>
    <row r="4138" spans="1:10" x14ac:dyDescent="0.25">
      <c r="A4138">
        <f t="shared" ref="A4138:C4138" si="3656">A3598</f>
        <v>2019</v>
      </c>
      <c r="B4138" t="str">
        <f t="shared" si="3656"/>
        <v>VFM</v>
      </c>
      <c r="C4138">
        <f t="shared" si="3656"/>
        <v>0</v>
      </c>
      <c r="D4138">
        <f>IFERROR(VLOOKUP(C4138,'Enheter, modell og år'!$A$2:$B$31,2,FALSE),0)</f>
        <v>0</v>
      </c>
      <c r="E4138" t="str">
        <f>'Liste detaljert wide'!$K$1</f>
        <v>Publikasjonspoeng</v>
      </c>
      <c r="F4138" t="str">
        <f t="shared" si="3617"/>
        <v>2019VFM0Publikasjonspoeng</v>
      </c>
      <c r="G4138" s="3">
        <f>'Liste detaljert wide'!K358</f>
        <v>0</v>
      </c>
      <c r="H4138" t="str">
        <f>VLOOKUP(E4138,Def!$B$2:$C$15,2,FALSE)</f>
        <v>Forskningsinsentiv</v>
      </c>
      <c r="I4138" s="3">
        <f>IF(A4138='Enheter, modell og år'!$F$2-1,0,G4138-VLOOKUP(A4138-1&amp;B4138&amp;C4138&amp;E4138,$F$2:$G$7561,2,FALSE))</f>
        <v>0</v>
      </c>
      <c r="J4138" s="3">
        <f>IF(A4138='Enheter, modell og år'!$F$2-1,0,VLOOKUP(A4138-1&amp;B4138&amp;C4138&amp;E4138,$F$2:$G$7561,2,FALSE))</f>
        <v>0</v>
      </c>
    </row>
    <row r="4139" spans="1:10" x14ac:dyDescent="0.25">
      <c r="A4139">
        <f t="shared" ref="A4139:C4139" si="3657">A3599</f>
        <v>2019</v>
      </c>
      <c r="B4139" t="str">
        <f t="shared" si="3657"/>
        <v>VFM</v>
      </c>
      <c r="C4139">
        <f t="shared" si="3657"/>
        <v>0</v>
      </c>
      <c r="D4139">
        <f>IFERROR(VLOOKUP(C4139,'Enheter, modell og år'!$A$2:$B$31,2,FALSE),0)</f>
        <v>0</v>
      </c>
      <c r="E4139" t="str">
        <f>'Liste detaljert wide'!$K$1</f>
        <v>Publikasjonspoeng</v>
      </c>
      <c r="F4139" t="str">
        <f t="shared" si="3617"/>
        <v>2019VFM0Publikasjonspoeng</v>
      </c>
      <c r="G4139" s="3">
        <f>'Liste detaljert wide'!K359</f>
        <v>0</v>
      </c>
      <c r="H4139" t="str">
        <f>VLOOKUP(E4139,Def!$B$2:$C$15,2,FALSE)</f>
        <v>Forskningsinsentiv</v>
      </c>
      <c r="I4139" s="3">
        <f>IF(A4139='Enheter, modell og år'!$F$2-1,0,G4139-VLOOKUP(A4139-1&amp;B4139&amp;C4139&amp;E4139,$F$2:$G$7561,2,FALSE))</f>
        <v>0</v>
      </c>
      <c r="J4139" s="3">
        <f>IF(A4139='Enheter, modell og år'!$F$2-1,0,VLOOKUP(A4139-1&amp;B4139&amp;C4139&amp;E4139,$F$2:$G$7561,2,FALSE))</f>
        <v>0</v>
      </c>
    </row>
    <row r="4140" spans="1:10" x14ac:dyDescent="0.25">
      <c r="A4140">
        <f t="shared" ref="A4140:C4140" si="3658">A3600</f>
        <v>2019</v>
      </c>
      <c r="B4140" t="str">
        <f t="shared" si="3658"/>
        <v>VFM</v>
      </c>
      <c r="C4140">
        <f t="shared" si="3658"/>
        <v>0</v>
      </c>
      <c r="D4140">
        <f>IFERROR(VLOOKUP(C4140,'Enheter, modell og år'!$A$2:$B$31,2,FALSE),0)</f>
        <v>0</v>
      </c>
      <c r="E4140" t="str">
        <f>'Liste detaljert wide'!$K$1</f>
        <v>Publikasjonspoeng</v>
      </c>
      <c r="F4140" t="str">
        <f t="shared" si="3617"/>
        <v>2019VFM0Publikasjonspoeng</v>
      </c>
      <c r="G4140" s="3">
        <f>'Liste detaljert wide'!K360</f>
        <v>0</v>
      </c>
      <c r="H4140" t="str">
        <f>VLOOKUP(E4140,Def!$B$2:$C$15,2,FALSE)</f>
        <v>Forskningsinsentiv</v>
      </c>
      <c r="I4140" s="3">
        <f>IF(A4140='Enheter, modell og år'!$F$2-1,0,G4140-VLOOKUP(A4140-1&amp;B4140&amp;C4140&amp;E4140,$F$2:$G$7561,2,FALSE))</f>
        <v>0</v>
      </c>
      <c r="J4140" s="3">
        <f>IF(A4140='Enheter, modell og år'!$F$2-1,0,VLOOKUP(A4140-1&amp;B4140&amp;C4140&amp;E4140,$F$2:$G$7561,2,FALSE))</f>
        <v>0</v>
      </c>
    </row>
    <row r="4141" spans="1:10" x14ac:dyDescent="0.25">
      <c r="A4141">
        <f t="shared" ref="A4141:C4141" si="3659">A3601</f>
        <v>2019</v>
      </c>
      <c r="B4141" t="str">
        <f t="shared" si="3659"/>
        <v>VFM</v>
      </c>
      <c r="C4141">
        <f t="shared" si="3659"/>
        <v>0</v>
      </c>
      <c r="D4141">
        <f>IFERROR(VLOOKUP(C4141,'Enheter, modell og år'!$A$2:$B$31,2,FALSE),0)</f>
        <v>0</v>
      </c>
      <c r="E4141" t="str">
        <f>'Liste detaljert wide'!$K$1</f>
        <v>Publikasjonspoeng</v>
      </c>
      <c r="F4141" t="str">
        <f t="shared" si="3617"/>
        <v>2019VFM0Publikasjonspoeng</v>
      </c>
      <c r="G4141" s="3">
        <f>'Liste detaljert wide'!K361</f>
        <v>0</v>
      </c>
      <c r="H4141" t="str">
        <f>VLOOKUP(E4141,Def!$B$2:$C$15,2,FALSE)</f>
        <v>Forskningsinsentiv</v>
      </c>
      <c r="I4141" s="3">
        <f>IF(A4141='Enheter, modell og år'!$F$2-1,0,G4141-VLOOKUP(A4141-1&amp;B4141&amp;C4141&amp;E4141,$F$2:$G$7561,2,FALSE))</f>
        <v>0</v>
      </c>
      <c r="J4141" s="3">
        <f>IF(A4141='Enheter, modell og år'!$F$2-1,0,VLOOKUP(A4141-1&amp;B4141&amp;C4141&amp;E4141,$F$2:$G$7561,2,FALSE))</f>
        <v>0</v>
      </c>
    </row>
    <row r="4142" spans="1:10" x14ac:dyDescent="0.25">
      <c r="A4142">
        <f t="shared" ref="A4142:C4142" si="3660">A3602</f>
        <v>2020</v>
      </c>
      <c r="B4142" t="str">
        <f t="shared" si="3660"/>
        <v>VFM</v>
      </c>
      <c r="C4142">
        <f t="shared" si="3660"/>
        <v>0</v>
      </c>
      <c r="D4142">
        <f>IFERROR(VLOOKUP(C4142,'Enheter, modell og år'!$A$2:$B$31,2,FALSE),0)</f>
        <v>0</v>
      </c>
      <c r="E4142" t="str">
        <f>'Liste detaljert wide'!$K$1</f>
        <v>Publikasjonspoeng</v>
      </c>
      <c r="F4142" t="str">
        <f t="shared" si="3617"/>
        <v>2020VFM0Publikasjonspoeng</v>
      </c>
      <c r="G4142" s="3">
        <f>'Liste detaljert wide'!K362</f>
        <v>0</v>
      </c>
      <c r="H4142" t="str">
        <f>VLOOKUP(E4142,Def!$B$2:$C$15,2,FALSE)</f>
        <v>Forskningsinsentiv</v>
      </c>
      <c r="I4142" s="3">
        <f>IF(A4142='Enheter, modell og år'!$F$2-1,0,G4142-VLOOKUP(A4142-1&amp;B4142&amp;C4142&amp;E4142,$F$2:$G$7561,2,FALSE))</f>
        <v>0</v>
      </c>
      <c r="J4142" s="3">
        <f>IF(A4142='Enheter, modell og år'!$F$2-1,0,VLOOKUP(A4142-1&amp;B4142&amp;C4142&amp;E4142,$F$2:$G$7561,2,FALSE))</f>
        <v>0</v>
      </c>
    </row>
    <row r="4143" spans="1:10" x14ac:dyDescent="0.25">
      <c r="A4143">
        <f t="shared" ref="A4143:C4143" si="3661">A3603</f>
        <v>2020</v>
      </c>
      <c r="B4143" t="str">
        <f t="shared" si="3661"/>
        <v>VFM</v>
      </c>
      <c r="C4143">
        <f t="shared" si="3661"/>
        <v>0</v>
      </c>
      <c r="D4143">
        <f>IFERROR(VLOOKUP(C4143,'Enheter, modell og år'!$A$2:$B$31,2,FALSE),0)</f>
        <v>0</v>
      </c>
      <c r="E4143" t="str">
        <f>'Liste detaljert wide'!$K$1</f>
        <v>Publikasjonspoeng</v>
      </c>
      <c r="F4143" t="str">
        <f t="shared" si="3617"/>
        <v>2020VFM0Publikasjonspoeng</v>
      </c>
      <c r="G4143" s="3">
        <f>'Liste detaljert wide'!K363</f>
        <v>0</v>
      </c>
      <c r="H4143" t="str">
        <f>VLOOKUP(E4143,Def!$B$2:$C$15,2,FALSE)</f>
        <v>Forskningsinsentiv</v>
      </c>
      <c r="I4143" s="3">
        <f>IF(A4143='Enheter, modell og år'!$F$2-1,0,G4143-VLOOKUP(A4143-1&amp;B4143&amp;C4143&amp;E4143,$F$2:$G$7561,2,FALSE))</f>
        <v>0</v>
      </c>
      <c r="J4143" s="3">
        <f>IF(A4143='Enheter, modell og år'!$F$2-1,0,VLOOKUP(A4143-1&amp;B4143&amp;C4143&amp;E4143,$F$2:$G$7561,2,FALSE))</f>
        <v>0</v>
      </c>
    </row>
    <row r="4144" spans="1:10" x14ac:dyDescent="0.25">
      <c r="A4144">
        <f t="shared" ref="A4144:C4144" si="3662">A3604</f>
        <v>2020</v>
      </c>
      <c r="B4144" t="str">
        <f t="shared" si="3662"/>
        <v>VFM</v>
      </c>
      <c r="C4144">
        <f t="shared" si="3662"/>
        <v>0</v>
      </c>
      <c r="D4144">
        <f>IFERROR(VLOOKUP(C4144,'Enheter, modell og år'!$A$2:$B$31,2,FALSE),0)</f>
        <v>0</v>
      </c>
      <c r="E4144" t="str">
        <f>'Liste detaljert wide'!$K$1</f>
        <v>Publikasjonspoeng</v>
      </c>
      <c r="F4144" t="str">
        <f t="shared" si="3617"/>
        <v>2020VFM0Publikasjonspoeng</v>
      </c>
      <c r="G4144" s="3">
        <f>'Liste detaljert wide'!K364</f>
        <v>0</v>
      </c>
      <c r="H4144" t="str">
        <f>VLOOKUP(E4144,Def!$B$2:$C$15,2,FALSE)</f>
        <v>Forskningsinsentiv</v>
      </c>
      <c r="I4144" s="3">
        <f>IF(A4144='Enheter, modell og år'!$F$2-1,0,G4144-VLOOKUP(A4144-1&amp;B4144&amp;C4144&amp;E4144,$F$2:$G$7561,2,FALSE))</f>
        <v>0</v>
      </c>
      <c r="J4144" s="3">
        <f>IF(A4144='Enheter, modell og år'!$F$2-1,0,VLOOKUP(A4144-1&amp;B4144&amp;C4144&amp;E4144,$F$2:$G$7561,2,FALSE))</f>
        <v>0</v>
      </c>
    </row>
    <row r="4145" spans="1:10" x14ac:dyDescent="0.25">
      <c r="A4145">
        <f t="shared" ref="A4145:C4145" si="3663">A3605</f>
        <v>2020</v>
      </c>
      <c r="B4145" t="str">
        <f t="shared" si="3663"/>
        <v>VFM</v>
      </c>
      <c r="C4145">
        <f t="shared" si="3663"/>
        <v>0</v>
      </c>
      <c r="D4145">
        <f>IFERROR(VLOOKUP(C4145,'Enheter, modell og år'!$A$2:$B$31,2,FALSE),0)</f>
        <v>0</v>
      </c>
      <c r="E4145" t="str">
        <f>'Liste detaljert wide'!$K$1</f>
        <v>Publikasjonspoeng</v>
      </c>
      <c r="F4145" t="str">
        <f t="shared" si="3617"/>
        <v>2020VFM0Publikasjonspoeng</v>
      </c>
      <c r="G4145" s="3">
        <f>'Liste detaljert wide'!K365</f>
        <v>0</v>
      </c>
      <c r="H4145" t="str">
        <f>VLOOKUP(E4145,Def!$B$2:$C$15,2,FALSE)</f>
        <v>Forskningsinsentiv</v>
      </c>
      <c r="I4145" s="3">
        <f>IF(A4145='Enheter, modell og år'!$F$2-1,0,G4145-VLOOKUP(A4145-1&amp;B4145&amp;C4145&amp;E4145,$F$2:$G$7561,2,FALSE))</f>
        <v>0</v>
      </c>
      <c r="J4145" s="3">
        <f>IF(A4145='Enheter, modell og år'!$F$2-1,0,VLOOKUP(A4145-1&amp;B4145&amp;C4145&amp;E4145,$F$2:$G$7561,2,FALSE))</f>
        <v>0</v>
      </c>
    </row>
    <row r="4146" spans="1:10" x14ac:dyDescent="0.25">
      <c r="A4146">
        <f t="shared" ref="A4146:C4146" si="3664">A3606</f>
        <v>2020</v>
      </c>
      <c r="B4146" t="str">
        <f t="shared" si="3664"/>
        <v>VFM</v>
      </c>
      <c r="C4146">
        <f t="shared" si="3664"/>
        <v>0</v>
      </c>
      <c r="D4146">
        <f>IFERROR(VLOOKUP(C4146,'Enheter, modell og år'!$A$2:$B$31,2,FALSE),0)</f>
        <v>0</v>
      </c>
      <c r="E4146" t="str">
        <f>'Liste detaljert wide'!$K$1</f>
        <v>Publikasjonspoeng</v>
      </c>
      <c r="F4146" t="str">
        <f t="shared" si="3617"/>
        <v>2020VFM0Publikasjonspoeng</v>
      </c>
      <c r="G4146" s="3">
        <f>'Liste detaljert wide'!K366</f>
        <v>0</v>
      </c>
      <c r="H4146" t="str">
        <f>VLOOKUP(E4146,Def!$B$2:$C$15,2,FALSE)</f>
        <v>Forskningsinsentiv</v>
      </c>
      <c r="I4146" s="3">
        <f>IF(A4146='Enheter, modell og år'!$F$2-1,0,G4146-VLOOKUP(A4146-1&amp;B4146&amp;C4146&amp;E4146,$F$2:$G$7561,2,FALSE))</f>
        <v>0</v>
      </c>
      <c r="J4146" s="3">
        <f>IF(A4146='Enheter, modell og år'!$F$2-1,0,VLOOKUP(A4146-1&amp;B4146&amp;C4146&amp;E4146,$F$2:$G$7561,2,FALSE))</f>
        <v>0</v>
      </c>
    </row>
    <row r="4147" spans="1:10" x14ac:dyDescent="0.25">
      <c r="A4147">
        <f t="shared" ref="A4147:C4147" si="3665">A3607</f>
        <v>2020</v>
      </c>
      <c r="B4147" t="str">
        <f t="shared" si="3665"/>
        <v>VFM</v>
      </c>
      <c r="C4147">
        <f t="shared" si="3665"/>
        <v>0</v>
      </c>
      <c r="D4147">
        <f>IFERROR(VLOOKUP(C4147,'Enheter, modell og år'!$A$2:$B$31,2,FALSE),0)</f>
        <v>0</v>
      </c>
      <c r="E4147" t="str">
        <f>'Liste detaljert wide'!$K$1</f>
        <v>Publikasjonspoeng</v>
      </c>
      <c r="F4147" t="str">
        <f t="shared" si="3617"/>
        <v>2020VFM0Publikasjonspoeng</v>
      </c>
      <c r="G4147" s="3">
        <f>'Liste detaljert wide'!K367</f>
        <v>0</v>
      </c>
      <c r="H4147" t="str">
        <f>VLOOKUP(E4147,Def!$B$2:$C$15,2,FALSE)</f>
        <v>Forskningsinsentiv</v>
      </c>
      <c r="I4147" s="3">
        <f>IF(A4147='Enheter, modell og år'!$F$2-1,0,G4147-VLOOKUP(A4147-1&amp;B4147&amp;C4147&amp;E4147,$F$2:$G$7561,2,FALSE))</f>
        <v>0</v>
      </c>
      <c r="J4147" s="3">
        <f>IF(A4147='Enheter, modell og år'!$F$2-1,0,VLOOKUP(A4147-1&amp;B4147&amp;C4147&amp;E4147,$F$2:$G$7561,2,FALSE))</f>
        <v>0</v>
      </c>
    </row>
    <row r="4148" spans="1:10" x14ac:dyDescent="0.25">
      <c r="A4148">
        <f t="shared" ref="A4148:C4148" si="3666">A3608</f>
        <v>2020</v>
      </c>
      <c r="B4148" t="str">
        <f t="shared" si="3666"/>
        <v>VFM</v>
      </c>
      <c r="C4148">
        <f t="shared" si="3666"/>
        <v>0</v>
      </c>
      <c r="D4148">
        <f>IFERROR(VLOOKUP(C4148,'Enheter, modell og år'!$A$2:$B$31,2,FALSE),0)</f>
        <v>0</v>
      </c>
      <c r="E4148" t="str">
        <f>'Liste detaljert wide'!$K$1</f>
        <v>Publikasjonspoeng</v>
      </c>
      <c r="F4148" t="str">
        <f t="shared" si="3617"/>
        <v>2020VFM0Publikasjonspoeng</v>
      </c>
      <c r="G4148" s="3">
        <f>'Liste detaljert wide'!K368</f>
        <v>0</v>
      </c>
      <c r="H4148" t="str">
        <f>VLOOKUP(E4148,Def!$B$2:$C$15,2,FALSE)</f>
        <v>Forskningsinsentiv</v>
      </c>
      <c r="I4148" s="3">
        <f>IF(A4148='Enheter, modell og år'!$F$2-1,0,G4148-VLOOKUP(A4148-1&amp;B4148&amp;C4148&amp;E4148,$F$2:$G$7561,2,FALSE))</f>
        <v>0</v>
      </c>
      <c r="J4148" s="3">
        <f>IF(A4148='Enheter, modell og år'!$F$2-1,0,VLOOKUP(A4148-1&amp;B4148&amp;C4148&amp;E4148,$F$2:$G$7561,2,FALSE))</f>
        <v>0</v>
      </c>
    </row>
    <row r="4149" spans="1:10" x14ac:dyDescent="0.25">
      <c r="A4149">
        <f t="shared" ref="A4149:C4149" si="3667">A3609</f>
        <v>2020</v>
      </c>
      <c r="B4149" t="str">
        <f t="shared" si="3667"/>
        <v>VFM</v>
      </c>
      <c r="C4149">
        <f t="shared" si="3667"/>
        <v>0</v>
      </c>
      <c r="D4149">
        <f>IFERROR(VLOOKUP(C4149,'Enheter, modell og år'!$A$2:$B$31,2,FALSE),0)</f>
        <v>0</v>
      </c>
      <c r="E4149" t="str">
        <f>'Liste detaljert wide'!$K$1</f>
        <v>Publikasjonspoeng</v>
      </c>
      <c r="F4149" t="str">
        <f t="shared" si="3617"/>
        <v>2020VFM0Publikasjonspoeng</v>
      </c>
      <c r="G4149" s="3">
        <f>'Liste detaljert wide'!K369</f>
        <v>0</v>
      </c>
      <c r="H4149" t="str">
        <f>VLOOKUP(E4149,Def!$B$2:$C$15,2,FALSE)</f>
        <v>Forskningsinsentiv</v>
      </c>
      <c r="I4149" s="3">
        <f>IF(A4149='Enheter, modell og år'!$F$2-1,0,G4149-VLOOKUP(A4149-1&amp;B4149&amp;C4149&amp;E4149,$F$2:$G$7561,2,FALSE))</f>
        <v>0</v>
      </c>
      <c r="J4149" s="3">
        <f>IF(A4149='Enheter, modell og år'!$F$2-1,0,VLOOKUP(A4149-1&amp;B4149&amp;C4149&amp;E4149,$F$2:$G$7561,2,FALSE))</f>
        <v>0</v>
      </c>
    </row>
    <row r="4150" spans="1:10" x14ac:dyDescent="0.25">
      <c r="A4150">
        <f t="shared" ref="A4150:C4150" si="3668">A3610</f>
        <v>2020</v>
      </c>
      <c r="B4150" t="str">
        <f t="shared" si="3668"/>
        <v>VFM</v>
      </c>
      <c r="C4150">
        <f t="shared" si="3668"/>
        <v>0</v>
      </c>
      <c r="D4150">
        <f>IFERROR(VLOOKUP(C4150,'Enheter, modell og år'!$A$2:$B$31,2,FALSE),0)</f>
        <v>0</v>
      </c>
      <c r="E4150" t="str">
        <f>'Liste detaljert wide'!$K$1</f>
        <v>Publikasjonspoeng</v>
      </c>
      <c r="F4150" t="str">
        <f t="shared" si="3617"/>
        <v>2020VFM0Publikasjonspoeng</v>
      </c>
      <c r="G4150" s="3">
        <f>'Liste detaljert wide'!K370</f>
        <v>0</v>
      </c>
      <c r="H4150" t="str">
        <f>VLOOKUP(E4150,Def!$B$2:$C$15,2,FALSE)</f>
        <v>Forskningsinsentiv</v>
      </c>
      <c r="I4150" s="3">
        <f>IF(A4150='Enheter, modell og år'!$F$2-1,0,G4150-VLOOKUP(A4150-1&amp;B4150&amp;C4150&amp;E4150,$F$2:$G$7561,2,FALSE))</f>
        <v>0</v>
      </c>
      <c r="J4150" s="3">
        <f>IF(A4150='Enheter, modell og år'!$F$2-1,0,VLOOKUP(A4150-1&amp;B4150&amp;C4150&amp;E4150,$F$2:$G$7561,2,FALSE))</f>
        <v>0</v>
      </c>
    </row>
    <row r="4151" spans="1:10" x14ac:dyDescent="0.25">
      <c r="A4151">
        <f t="shared" ref="A4151:C4151" si="3669">A3611</f>
        <v>2020</v>
      </c>
      <c r="B4151" t="str">
        <f t="shared" si="3669"/>
        <v>VFM</v>
      </c>
      <c r="C4151">
        <f t="shared" si="3669"/>
        <v>0</v>
      </c>
      <c r="D4151">
        <f>IFERROR(VLOOKUP(C4151,'Enheter, modell og år'!$A$2:$B$31,2,FALSE),0)</f>
        <v>0</v>
      </c>
      <c r="E4151" t="str">
        <f>'Liste detaljert wide'!$K$1</f>
        <v>Publikasjonspoeng</v>
      </c>
      <c r="F4151" t="str">
        <f t="shared" si="3617"/>
        <v>2020VFM0Publikasjonspoeng</v>
      </c>
      <c r="G4151" s="3">
        <f>'Liste detaljert wide'!K371</f>
        <v>0</v>
      </c>
      <c r="H4151" t="str">
        <f>VLOOKUP(E4151,Def!$B$2:$C$15,2,FALSE)</f>
        <v>Forskningsinsentiv</v>
      </c>
      <c r="I4151" s="3">
        <f>IF(A4151='Enheter, modell og år'!$F$2-1,0,G4151-VLOOKUP(A4151-1&amp;B4151&amp;C4151&amp;E4151,$F$2:$G$7561,2,FALSE))</f>
        <v>0</v>
      </c>
      <c r="J4151" s="3">
        <f>IF(A4151='Enheter, modell og år'!$F$2-1,0,VLOOKUP(A4151-1&amp;B4151&amp;C4151&amp;E4151,$F$2:$G$7561,2,FALSE))</f>
        <v>0</v>
      </c>
    </row>
    <row r="4152" spans="1:10" x14ac:dyDescent="0.25">
      <c r="A4152">
        <f t="shared" ref="A4152:C4152" si="3670">A3612</f>
        <v>2020</v>
      </c>
      <c r="B4152" t="str">
        <f t="shared" si="3670"/>
        <v>VFM</v>
      </c>
      <c r="C4152">
        <f t="shared" si="3670"/>
        <v>0</v>
      </c>
      <c r="D4152">
        <f>IFERROR(VLOOKUP(C4152,'Enheter, modell og år'!$A$2:$B$31,2,FALSE),0)</f>
        <v>0</v>
      </c>
      <c r="E4152" t="str">
        <f>'Liste detaljert wide'!$K$1</f>
        <v>Publikasjonspoeng</v>
      </c>
      <c r="F4152" t="str">
        <f t="shared" si="3617"/>
        <v>2020VFM0Publikasjonspoeng</v>
      </c>
      <c r="G4152" s="3">
        <f>'Liste detaljert wide'!K372</f>
        <v>0</v>
      </c>
      <c r="H4152" t="str">
        <f>VLOOKUP(E4152,Def!$B$2:$C$15,2,FALSE)</f>
        <v>Forskningsinsentiv</v>
      </c>
      <c r="I4152" s="3">
        <f>IF(A4152='Enheter, modell og år'!$F$2-1,0,G4152-VLOOKUP(A4152-1&amp;B4152&amp;C4152&amp;E4152,$F$2:$G$7561,2,FALSE))</f>
        <v>0</v>
      </c>
      <c r="J4152" s="3">
        <f>IF(A4152='Enheter, modell og år'!$F$2-1,0,VLOOKUP(A4152-1&amp;B4152&amp;C4152&amp;E4152,$F$2:$G$7561,2,FALSE))</f>
        <v>0</v>
      </c>
    </row>
    <row r="4153" spans="1:10" x14ac:dyDescent="0.25">
      <c r="A4153">
        <f t="shared" ref="A4153:C4153" si="3671">A3613</f>
        <v>2020</v>
      </c>
      <c r="B4153" t="str">
        <f t="shared" si="3671"/>
        <v>VFM</v>
      </c>
      <c r="C4153">
        <f t="shared" si="3671"/>
        <v>0</v>
      </c>
      <c r="D4153">
        <f>IFERROR(VLOOKUP(C4153,'Enheter, modell og år'!$A$2:$B$31,2,FALSE),0)</f>
        <v>0</v>
      </c>
      <c r="E4153" t="str">
        <f>'Liste detaljert wide'!$K$1</f>
        <v>Publikasjonspoeng</v>
      </c>
      <c r="F4153" t="str">
        <f t="shared" si="3617"/>
        <v>2020VFM0Publikasjonspoeng</v>
      </c>
      <c r="G4153" s="3">
        <f>'Liste detaljert wide'!K373</f>
        <v>0</v>
      </c>
      <c r="H4153" t="str">
        <f>VLOOKUP(E4153,Def!$B$2:$C$15,2,FALSE)</f>
        <v>Forskningsinsentiv</v>
      </c>
      <c r="I4153" s="3">
        <f>IF(A4153='Enheter, modell og år'!$F$2-1,0,G4153-VLOOKUP(A4153-1&amp;B4153&amp;C4153&amp;E4153,$F$2:$G$7561,2,FALSE))</f>
        <v>0</v>
      </c>
      <c r="J4153" s="3">
        <f>IF(A4153='Enheter, modell og år'!$F$2-1,0,VLOOKUP(A4153-1&amp;B4153&amp;C4153&amp;E4153,$F$2:$G$7561,2,FALSE))</f>
        <v>0</v>
      </c>
    </row>
    <row r="4154" spans="1:10" x14ac:dyDescent="0.25">
      <c r="A4154">
        <f t="shared" ref="A4154:C4154" si="3672">A3614</f>
        <v>2020</v>
      </c>
      <c r="B4154" t="str">
        <f t="shared" si="3672"/>
        <v>VFM</v>
      </c>
      <c r="C4154">
        <f t="shared" si="3672"/>
        <v>0</v>
      </c>
      <c r="D4154">
        <f>IFERROR(VLOOKUP(C4154,'Enheter, modell og år'!$A$2:$B$31,2,FALSE),0)</f>
        <v>0</v>
      </c>
      <c r="E4154" t="str">
        <f>'Liste detaljert wide'!$K$1</f>
        <v>Publikasjonspoeng</v>
      </c>
      <c r="F4154" t="str">
        <f t="shared" si="3617"/>
        <v>2020VFM0Publikasjonspoeng</v>
      </c>
      <c r="G4154" s="3">
        <f>'Liste detaljert wide'!K374</f>
        <v>0</v>
      </c>
      <c r="H4154" t="str">
        <f>VLOOKUP(E4154,Def!$B$2:$C$15,2,FALSE)</f>
        <v>Forskningsinsentiv</v>
      </c>
      <c r="I4154" s="3">
        <f>IF(A4154='Enheter, modell og år'!$F$2-1,0,G4154-VLOOKUP(A4154-1&amp;B4154&amp;C4154&amp;E4154,$F$2:$G$7561,2,FALSE))</f>
        <v>0</v>
      </c>
      <c r="J4154" s="3">
        <f>IF(A4154='Enheter, modell og år'!$F$2-1,0,VLOOKUP(A4154-1&amp;B4154&amp;C4154&amp;E4154,$F$2:$G$7561,2,FALSE))</f>
        <v>0</v>
      </c>
    </row>
    <row r="4155" spans="1:10" x14ac:dyDescent="0.25">
      <c r="A4155">
        <f t="shared" ref="A4155:C4155" si="3673">A3615</f>
        <v>2020</v>
      </c>
      <c r="B4155" t="str">
        <f t="shared" si="3673"/>
        <v>VFM</v>
      </c>
      <c r="C4155">
        <f t="shared" si="3673"/>
        <v>0</v>
      </c>
      <c r="D4155">
        <f>IFERROR(VLOOKUP(C4155,'Enheter, modell og år'!$A$2:$B$31,2,FALSE),0)</f>
        <v>0</v>
      </c>
      <c r="E4155" t="str">
        <f>'Liste detaljert wide'!$K$1</f>
        <v>Publikasjonspoeng</v>
      </c>
      <c r="F4155" t="str">
        <f t="shared" si="3617"/>
        <v>2020VFM0Publikasjonspoeng</v>
      </c>
      <c r="G4155" s="3">
        <f>'Liste detaljert wide'!K375</f>
        <v>0</v>
      </c>
      <c r="H4155" t="str">
        <f>VLOOKUP(E4155,Def!$B$2:$C$15,2,FALSE)</f>
        <v>Forskningsinsentiv</v>
      </c>
      <c r="I4155" s="3">
        <f>IF(A4155='Enheter, modell og år'!$F$2-1,0,G4155-VLOOKUP(A4155-1&amp;B4155&amp;C4155&amp;E4155,$F$2:$G$7561,2,FALSE))</f>
        <v>0</v>
      </c>
      <c r="J4155" s="3">
        <f>IF(A4155='Enheter, modell og år'!$F$2-1,0,VLOOKUP(A4155-1&amp;B4155&amp;C4155&amp;E4155,$F$2:$G$7561,2,FALSE))</f>
        <v>0</v>
      </c>
    </row>
    <row r="4156" spans="1:10" x14ac:dyDescent="0.25">
      <c r="A4156">
        <f t="shared" ref="A4156:C4156" si="3674">A3616</f>
        <v>2020</v>
      </c>
      <c r="B4156" t="str">
        <f t="shared" si="3674"/>
        <v>VFM</v>
      </c>
      <c r="C4156">
        <f t="shared" si="3674"/>
        <v>0</v>
      </c>
      <c r="D4156">
        <f>IFERROR(VLOOKUP(C4156,'Enheter, modell og år'!$A$2:$B$31,2,FALSE),0)</f>
        <v>0</v>
      </c>
      <c r="E4156" t="str">
        <f>'Liste detaljert wide'!$K$1</f>
        <v>Publikasjonspoeng</v>
      </c>
      <c r="F4156" t="str">
        <f t="shared" si="3617"/>
        <v>2020VFM0Publikasjonspoeng</v>
      </c>
      <c r="G4156" s="3">
        <f>'Liste detaljert wide'!K376</f>
        <v>0</v>
      </c>
      <c r="H4156" t="str">
        <f>VLOOKUP(E4156,Def!$B$2:$C$15,2,FALSE)</f>
        <v>Forskningsinsentiv</v>
      </c>
      <c r="I4156" s="3">
        <f>IF(A4156='Enheter, modell og år'!$F$2-1,0,G4156-VLOOKUP(A4156-1&amp;B4156&amp;C4156&amp;E4156,$F$2:$G$7561,2,FALSE))</f>
        <v>0</v>
      </c>
      <c r="J4156" s="3">
        <f>IF(A4156='Enheter, modell og år'!$F$2-1,0,VLOOKUP(A4156-1&amp;B4156&amp;C4156&amp;E4156,$F$2:$G$7561,2,FALSE))</f>
        <v>0</v>
      </c>
    </row>
    <row r="4157" spans="1:10" x14ac:dyDescent="0.25">
      <c r="A4157">
        <f t="shared" ref="A4157:C4157" si="3675">A3617</f>
        <v>2020</v>
      </c>
      <c r="B4157" t="str">
        <f t="shared" si="3675"/>
        <v>VFM</v>
      </c>
      <c r="C4157">
        <f t="shared" si="3675"/>
        <v>0</v>
      </c>
      <c r="D4157">
        <f>IFERROR(VLOOKUP(C4157,'Enheter, modell og år'!$A$2:$B$31,2,FALSE),0)</f>
        <v>0</v>
      </c>
      <c r="E4157" t="str">
        <f>'Liste detaljert wide'!$K$1</f>
        <v>Publikasjonspoeng</v>
      </c>
      <c r="F4157" t="str">
        <f t="shared" si="3617"/>
        <v>2020VFM0Publikasjonspoeng</v>
      </c>
      <c r="G4157" s="3">
        <f>'Liste detaljert wide'!K377</f>
        <v>0</v>
      </c>
      <c r="H4157" t="str">
        <f>VLOOKUP(E4157,Def!$B$2:$C$15,2,FALSE)</f>
        <v>Forskningsinsentiv</v>
      </c>
      <c r="I4157" s="3">
        <f>IF(A4157='Enheter, modell og år'!$F$2-1,0,G4157-VLOOKUP(A4157-1&amp;B4157&amp;C4157&amp;E4157,$F$2:$G$7561,2,FALSE))</f>
        <v>0</v>
      </c>
      <c r="J4157" s="3">
        <f>IF(A4157='Enheter, modell og år'!$F$2-1,0,VLOOKUP(A4157-1&amp;B4157&amp;C4157&amp;E4157,$F$2:$G$7561,2,FALSE))</f>
        <v>0</v>
      </c>
    </row>
    <row r="4158" spans="1:10" x14ac:dyDescent="0.25">
      <c r="A4158">
        <f t="shared" ref="A4158:C4158" si="3676">A3618</f>
        <v>2020</v>
      </c>
      <c r="B4158" t="str">
        <f t="shared" si="3676"/>
        <v>VFM</v>
      </c>
      <c r="C4158">
        <f t="shared" si="3676"/>
        <v>0</v>
      </c>
      <c r="D4158">
        <f>IFERROR(VLOOKUP(C4158,'Enheter, modell og år'!$A$2:$B$31,2,FALSE),0)</f>
        <v>0</v>
      </c>
      <c r="E4158" t="str">
        <f>'Liste detaljert wide'!$K$1</f>
        <v>Publikasjonspoeng</v>
      </c>
      <c r="F4158" t="str">
        <f t="shared" si="3617"/>
        <v>2020VFM0Publikasjonspoeng</v>
      </c>
      <c r="G4158" s="3">
        <f>'Liste detaljert wide'!K378</f>
        <v>0</v>
      </c>
      <c r="H4158" t="str">
        <f>VLOOKUP(E4158,Def!$B$2:$C$15,2,FALSE)</f>
        <v>Forskningsinsentiv</v>
      </c>
      <c r="I4158" s="3">
        <f>IF(A4158='Enheter, modell og år'!$F$2-1,0,G4158-VLOOKUP(A4158-1&amp;B4158&amp;C4158&amp;E4158,$F$2:$G$7561,2,FALSE))</f>
        <v>0</v>
      </c>
      <c r="J4158" s="3">
        <f>IF(A4158='Enheter, modell og år'!$F$2-1,0,VLOOKUP(A4158-1&amp;B4158&amp;C4158&amp;E4158,$F$2:$G$7561,2,FALSE))</f>
        <v>0</v>
      </c>
    </row>
    <row r="4159" spans="1:10" x14ac:dyDescent="0.25">
      <c r="A4159">
        <f t="shared" ref="A4159:C4159" si="3677">A3619</f>
        <v>2020</v>
      </c>
      <c r="B4159" t="str">
        <f t="shared" si="3677"/>
        <v>VFM</v>
      </c>
      <c r="C4159">
        <f t="shared" si="3677"/>
        <v>0</v>
      </c>
      <c r="D4159">
        <f>IFERROR(VLOOKUP(C4159,'Enheter, modell og år'!$A$2:$B$31,2,FALSE),0)</f>
        <v>0</v>
      </c>
      <c r="E4159" t="str">
        <f>'Liste detaljert wide'!$K$1</f>
        <v>Publikasjonspoeng</v>
      </c>
      <c r="F4159" t="str">
        <f t="shared" si="3617"/>
        <v>2020VFM0Publikasjonspoeng</v>
      </c>
      <c r="G4159" s="3">
        <f>'Liste detaljert wide'!K379</f>
        <v>0</v>
      </c>
      <c r="H4159" t="str">
        <f>VLOOKUP(E4159,Def!$B$2:$C$15,2,FALSE)</f>
        <v>Forskningsinsentiv</v>
      </c>
      <c r="I4159" s="3">
        <f>IF(A4159='Enheter, modell og år'!$F$2-1,0,G4159-VLOOKUP(A4159-1&amp;B4159&amp;C4159&amp;E4159,$F$2:$G$7561,2,FALSE))</f>
        <v>0</v>
      </c>
      <c r="J4159" s="3">
        <f>IF(A4159='Enheter, modell og år'!$F$2-1,0,VLOOKUP(A4159-1&amp;B4159&amp;C4159&amp;E4159,$F$2:$G$7561,2,FALSE))</f>
        <v>0</v>
      </c>
    </row>
    <row r="4160" spans="1:10" x14ac:dyDescent="0.25">
      <c r="A4160">
        <f t="shared" ref="A4160:C4160" si="3678">A3620</f>
        <v>2020</v>
      </c>
      <c r="B4160" t="str">
        <f t="shared" si="3678"/>
        <v>VFM</v>
      </c>
      <c r="C4160">
        <f t="shared" si="3678"/>
        <v>0</v>
      </c>
      <c r="D4160">
        <f>IFERROR(VLOOKUP(C4160,'Enheter, modell og år'!$A$2:$B$31,2,FALSE),0)</f>
        <v>0</v>
      </c>
      <c r="E4160" t="str">
        <f>'Liste detaljert wide'!$K$1</f>
        <v>Publikasjonspoeng</v>
      </c>
      <c r="F4160" t="str">
        <f t="shared" si="3617"/>
        <v>2020VFM0Publikasjonspoeng</v>
      </c>
      <c r="G4160" s="3">
        <f>'Liste detaljert wide'!K380</f>
        <v>0</v>
      </c>
      <c r="H4160" t="str">
        <f>VLOOKUP(E4160,Def!$B$2:$C$15,2,FALSE)</f>
        <v>Forskningsinsentiv</v>
      </c>
      <c r="I4160" s="3">
        <f>IF(A4160='Enheter, modell og år'!$F$2-1,0,G4160-VLOOKUP(A4160-1&amp;B4160&amp;C4160&amp;E4160,$F$2:$G$7561,2,FALSE))</f>
        <v>0</v>
      </c>
      <c r="J4160" s="3">
        <f>IF(A4160='Enheter, modell og år'!$F$2-1,0,VLOOKUP(A4160-1&amp;B4160&amp;C4160&amp;E4160,$F$2:$G$7561,2,FALSE))</f>
        <v>0</v>
      </c>
    </row>
    <row r="4161" spans="1:10" x14ac:dyDescent="0.25">
      <c r="A4161">
        <f t="shared" ref="A4161:C4161" si="3679">A3621</f>
        <v>2020</v>
      </c>
      <c r="B4161" t="str">
        <f t="shared" si="3679"/>
        <v>VFM</v>
      </c>
      <c r="C4161">
        <f t="shared" si="3679"/>
        <v>0</v>
      </c>
      <c r="D4161">
        <f>IFERROR(VLOOKUP(C4161,'Enheter, modell og år'!$A$2:$B$31,2,FALSE),0)</f>
        <v>0</v>
      </c>
      <c r="E4161" t="str">
        <f>'Liste detaljert wide'!$K$1</f>
        <v>Publikasjonspoeng</v>
      </c>
      <c r="F4161" t="str">
        <f t="shared" si="3617"/>
        <v>2020VFM0Publikasjonspoeng</v>
      </c>
      <c r="G4161" s="3">
        <f>'Liste detaljert wide'!K381</f>
        <v>0</v>
      </c>
      <c r="H4161" t="str">
        <f>VLOOKUP(E4161,Def!$B$2:$C$15,2,FALSE)</f>
        <v>Forskningsinsentiv</v>
      </c>
      <c r="I4161" s="3">
        <f>IF(A4161='Enheter, modell og år'!$F$2-1,0,G4161-VLOOKUP(A4161-1&amp;B4161&amp;C4161&amp;E4161,$F$2:$G$7561,2,FALSE))</f>
        <v>0</v>
      </c>
      <c r="J4161" s="3">
        <f>IF(A4161='Enheter, modell og år'!$F$2-1,0,VLOOKUP(A4161-1&amp;B4161&amp;C4161&amp;E4161,$F$2:$G$7561,2,FALSE))</f>
        <v>0</v>
      </c>
    </row>
    <row r="4162" spans="1:10" x14ac:dyDescent="0.25">
      <c r="A4162">
        <f t="shared" ref="A4162:C4162" si="3680">A3622</f>
        <v>2020</v>
      </c>
      <c r="B4162" t="str">
        <f t="shared" si="3680"/>
        <v>VFM</v>
      </c>
      <c r="C4162">
        <f t="shared" si="3680"/>
        <v>0</v>
      </c>
      <c r="D4162">
        <f>IFERROR(VLOOKUP(C4162,'Enheter, modell og år'!$A$2:$B$31,2,FALSE),0)</f>
        <v>0</v>
      </c>
      <c r="E4162" t="str">
        <f>'Liste detaljert wide'!$K$1</f>
        <v>Publikasjonspoeng</v>
      </c>
      <c r="F4162" t="str">
        <f t="shared" si="3617"/>
        <v>2020VFM0Publikasjonspoeng</v>
      </c>
      <c r="G4162" s="3">
        <f>'Liste detaljert wide'!K382</f>
        <v>0</v>
      </c>
      <c r="H4162" t="str">
        <f>VLOOKUP(E4162,Def!$B$2:$C$15,2,FALSE)</f>
        <v>Forskningsinsentiv</v>
      </c>
      <c r="I4162" s="3">
        <f>IF(A4162='Enheter, modell og år'!$F$2-1,0,G4162-VLOOKUP(A4162-1&amp;B4162&amp;C4162&amp;E4162,$F$2:$G$7561,2,FALSE))</f>
        <v>0</v>
      </c>
      <c r="J4162" s="3">
        <f>IF(A4162='Enheter, modell og år'!$F$2-1,0,VLOOKUP(A4162-1&amp;B4162&amp;C4162&amp;E4162,$F$2:$G$7561,2,FALSE))</f>
        <v>0</v>
      </c>
    </row>
    <row r="4163" spans="1:10" x14ac:dyDescent="0.25">
      <c r="A4163">
        <f t="shared" ref="A4163:C4163" si="3681">A3623</f>
        <v>2020</v>
      </c>
      <c r="B4163" t="str">
        <f t="shared" si="3681"/>
        <v>VFM</v>
      </c>
      <c r="C4163">
        <f t="shared" si="3681"/>
        <v>0</v>
      </c>
      <c r="D4163">
        <f>IFERROR(VLOOKUP(C4163,'Enheter, modell og år'!$A$2:$B$31,2,FALSE),0)</f>
        <v>0</v>
      </c>
      <c r="E4163" t="str">
        <f>'Liste detaljert wide'!$K$1</f>
        <v>Publikasjonspoeng</v>
      </c>
      <c r="F4163" t="str">
        <f t="shared" ref="F4163:F4226" si="3682">A4163&amp;B4163&amp;C4163&amp;E4163</f>
        <v>2020VFM0Publikasjonspoeng</v>
      </c>
      <c r="G4163" s="3">
        <f>'Liste detaljert wide'!K383</f>
        <v>0</v>
      </c>
      <c r="H4163" t="str">
        <f>VLOOKUP(E4163,Def!$B$2:$C$15,2,FALSE)</f>
        <v>Forskningsinsentiv</v>
      </c>
      <c r="I4163" s="3">
        <f>IF(A4163='Enheter, modell og år'!$F$2-1,0,G4163-VLOOKUP(A4163-1&amp;B4163&amp;C4163&amp;E4163,$F$2:$G$7561,2,FALSE))</f>
        <v>0</v>
      </c>
      <c r="J4163" s="3">
        <f>IF(A4163='Enheter, modell og år'!$F$2-1,0,VLOOKUP(A4163-1&amp;B4163&amp;C4163&amp;E4163,$F$2:$G$7561,2,FALSE))</f>
        <v>0</v>
      </c>
    </row>
    <row r="4164" spans="1:10" x14ac:dyDescent="0.25">
      <c r="A4164">
        <f t="shared" ref="A4164:C4164" si="3683">A3624</f>
        <v>2020</v>
      </c>
      <c r="B4164" t="str">
        <f t="shared" si="3683"/>
        <v>VFM</v>
      </c>
      <c r="C4164">
        <f t="shared" si="3683"/>
        <v>0</v>
      </c>
      <c r="D4164">
        <f>IFERROR(VLOOKUP(C4164,'Enheter, modell og år'!$A$2:$B$31,2,FALSE),0)</f>
        <v>0</v>
      </c>
      <c r="E4164" t="str">
        <f>'Liste detaljert wide'!$K$1</f>
        <v>Publikasjonspoeng</v>
      </c>
      <c r="F4164" t="str">
        <f t="shared" si="3682"/>
        <v>2020VFM0Publikasjonspoeng</v>
      </c>
      <c r="G4164" s="3">
        <f>'Liste detaljert wide'!K384</f>
        <v>0</v>
      </c>
      <c r="H4164" t="str">
        <f>VLOOKUP(E4164,Def!$B$2:$C$15,2,FALSE)</f>
        <v>Forskningsinsentiv</v>
      </c>
      <c r="I4164" s="3">
        <f>IF(A4164='Enheter, modell og år'!$F$2-1,0,G4164-VLOOKUP(A4164-1&amp;B4164&amp;C4164&amp;E4164,$F$2:$G$7561,2,FALSE))</f>
        <v>0</v>
      </c>
      <c r="J4164" s="3">
        <f>IF(A4164='Enheter, modell og år'!$F$2-1,0,VLOOKUP(A4164-1&amp;B4164&amp;C4164&amp;E4164,$F$2:$G$7561,2,FALSE))</f>
        <v>0</v>
      </c>
    </row>
    <row r="4165" spans="1:10" x14ac:dyDescent="0.25">
      <c r="A4165">
        <f t="shared" ref="A4165:C4165" si="3684">A3625</f>
        <v>2020</v>
      </c>
      <c r="B4165" t="str">
        <f t="shared" si="3684"/>
        <v>VFM</v>
      </c>
      <c r="C4165">
        <f t="shared" si="3684"/>
        <v>0</v>
      </c>
      <c r="D4165">
        <f>IFERROR(VLOOKUP(C4165,'Enheter, modell og år'!$A$2:$B$31,2,FALSE),0)</f>
        <v>0</v>
      </c>
      <c r="E4165" t="str">
        <f>'Liste detaljert wide'!$K$1</f>
        <v>Publikasjonspoeng</v>
      </c>
      <c r="F4165" t="str">
        <f t="shared" si="3682"/>
        <v>2020VFM0Publikasjonspoeng</v>
      </c>
      <c r="G4165" s="3">
        <f>'Liste detaljert wide'!K385</f>
        <v>0</v>
      </c>
      <c r="H4165" t="str">
        <f>VLOOKUP(E4165,Def!$B$2:$C$15,2,FALSE)</f>
        <v>Forskningsinsentiv</v>
      </c>
      <c r="I4165" s="3">
        <f>IF(A4165='Enheter, modell og år'!$F$2-1,0,G4165-VLOOKUP(A4165-1&amp;B4165&amp;C4165&amp;E4165,$F$2:$G$7561,2,FALSE))</f>
        <v>0</v>
      </c>
      <c r="J4165" s="3">
        <f>IF(A4165='Enheter, modell og år'!$F$2-1,0,VLOOKUP(A4165-1&amp;B4165&amp;C4165&amp;E4165,$F$2:$G$7561,2,FALSE))</f>
        <v>0</v>
      </c>
    </row>
    <row r="4166" spans="1:10" x14ac:dyDescent="0.25">
      <c r="A4166">
        <f t="shared" ref="A4166:C4166" si="3685">A3626</f>
        <v>2020</v>
      </c>
      <c r="B4166" t="str">
        <f t="shared" si="3685"/>
        <v>VFM</v>
      </c>
      <c r="C4166">
        <f t="shared" si="3685"/>
        <v>0</v>
      </c>
      <c r="D4166">
        <f>IFERROR(VLOOKUP(C4166,'Enheter, modell og år'!$A$2:$B$31,2,FALSE),0)</f>
        <v>0</v>
      </c>
      <c r="E4166" t="str">
        <f>'Liste detaljert wide'!$K$1</f>
        <v>Publikasjonspoeng</v>
      </c>
      <c r="F4166" t="str">
        <f t="shared" si="3682"/>
        <v>2020VFM0Publikasjonspoeng</v>
      </c>
      <c r="G4166" s="3">
        <f>'Liste detaljert wide'!K386</f>
        <v>0</v>
      </c>
      <c r="H4166" t="str">
        <f>VLOOKUP(E4166,Def!$B$2:$C$15,2,FALSE)</f>
        <v>Forskningsinsentiv</v>
      </c>
      <c r="I4166" s="3">
        <f>IF(A4166='Enheter, modell og år'!$F$2-1,0,G4166-VLOOKUP(A4166-1&amp;B4166&amp;C4166&amp;E4166,$F$2:$G$7561,2,FALSE))</f>
        <v>0</v>
      </c>
      <c r="J4166" s="3">
        <f>IF(A4166='Enheter, modell og år'!$F$2-1,0,VLOOKUP(A4166-1&amp;B4166&amp;C4166&amp;E4166,$F$2:$G$7561,2,FALSE))</f>
        <v>0</v>
      </c>
    </row>
    <row r="4167" spans="1:10" x14ac:dyDescent="0.25">
      <c r="A4167">
        <f t="shared" ref="A4167:C4167" si="3686">A3627</f>
        <v>2020</v>
      </c>
      <c r="B4167" t="str">
        <f t="shared" si="3686"/>
        <v>VFM</v>
      </c>
      <c r="C4167">
        <f t="shared" si="3686"/>
        <v>0</v>
      </c>
      <c r="D4167">
        <f>IFERROR(VLOOKUP(C4167,'Enheter, modell og år'!$A$2:$B$31,2,FALSE),0)</f>
        <v>0</v>
      </c>
      <c r="E4167" t="str">
        <f>'Liste detaljert wide'!$K$1</f>
        <v>Publikasjonspoeng</v>
      </c>
      <c r="F4167" t="str">
        <f t="shared" si="3682"/>
        <v>2020VFM0Publikasjonspoeng</v>
      </c>
      <c r="G4167" s="3">
        <f>'Liste detaljert wide'!K387</f>
        <v>0</v>
      </c>
      <c r="H4167" t="str">
        <f>VLOOKUP(E4167,Def!$B$2:$C$15,2,FALSE)</f>
        <v>Forskningsinsentiv</v>
      </c>
      <c r="I4167" s="3">
        <f>IF(A4167='Enheter, modell og år'!$F$2-1,0,G4167-VLOOKUP(A4167-1&amp;B4167&amp;C4167&amp;E4167,$F$2:$G$7561,2,FALSE))</f>
        <v>0</v>
      </c>
      <c r="J4167" s="3">
        <f>IF(A4167='Enheter, modell og år'!$F$2-1,0,VLOOKUP(A4167-1&amp;B4167&amp;C4167&amp;E4167,$F$2:$G$7561,2,FALSE))</f>
        <v>0</v>
      </c>
    </row>
    <row r="4168" spans="1:10" x14ac:dyDescent="0.25">
      <c r="A4168">
        <f t="shared" ref="A4168:C4168" si="3687">A3628</f>
        <v>2020</v>
      </c>
      <c r="B4168" t="str">
        <f t="shared" si="3687"/>
        <v>VFM</v>
      </c>
      <c r="C4168">
        <f t="shared" si="3687"/>
        <v>0</v>
      </c>
      <c r="D4168">
        <f>IFERROR(VLOOKUP(C4168,'Enheter, modell og år'!$A$2:$B$31,2,FALSE),0)</f>
        <v>0</v>
      </c>
      <c r="E4168" t="str">
        <f>'Liste detaljert wide'!$K$1</f>
        <v>Publikasjonspoeng</v>
      </c>
      <c r="F4168" t="str">
        <f t="shared" si="3682"/>
        <v>2020VFM0Publikasjonspoeng</v>
      </c>
      <c r="G4168" s="3">
        <f>'Liste detaljert wide'!K388</f>
        <v>0</v>
      </c>
      <c r="H4168" t="str">
        <f>VLOOKUP(E4168,Def!$B$2:$C$15,2,FALSE)</f>
        <v>Forskningsinsentiv</v>
      </c>
      <c r="I4168" s="3">
        <f>IF(A4168='Enheter, modell og år'!$F$2-1,0,G4168-VLOOKUP(A4168-1&amp;B4168&amp;C4168&amp;E4168,$F$2:$G$7561,2,FALSE))</f>
        <v>0</v>
      </c>
      <c r="J4168" s="3">
        <f>IF(A4168='Enheter, modell og år'!$F$2-1,0,VLOOKUP(A4168-1&amp;B4168&amp;C4168&amp;E4168,$F$2:$G$7561,2,FALSE))</f>
        <v>0</v>
      </c>
    </row>
    <row r="4169" spans="1:10" x14ac:dyDescent="0.25">
      <c r="A4169">
        <f t="shared" ref="A4169:C4169" si="3688">A3629</f>
        <v>2020</v>
      </c>
      <c r="B4169" t="str">
        <f t="shared" si="3688"/>
        <v>VFM</v>
      </c>
      <c r="C4169">
        <f t="shared" si="3688"/>
        <v>0</v>
      </c>
      <c r="D4169">
        <f>IFERROR(VLOOKUP(C4169,'Enheter, modell og år'!$A$2:$B$31,2,FALSE),0)</f>
        <v>0</v>
      </c>
      <c r="E4169" t="str">
        <f>'Liste detaljert wide'!$K$1</f>
        <v>Publikasjonspoeng</v>
      </c>
      <c r="F4169" t="str">
        <f t="shared" si="3682"/>
        <v>2020VFM0Publikasjonspoeng</v>
      </c>
      <c r="G4169" s="3">
        <f>'Liste detaljert wide'!K389</f>
        <v>0</v>
      </c>
      <c r="H4169" t="str">
        <f>VLOOKUP(E4169,Def!$B$2:$C$15,2,FALSE)</f>
        <v>Forskningsinsentiv</v>
      </c>
      <c r="I4169" s="3">
        <f>IF(A4169='Enheter, modell og år'!$F$2-1,0,G4169-VLOOKUP(A4169-1&amp;B4169&amp;C4169&amp;E4169,$F$2:$G$7561,2,FALSE))</f>
        <v>0</v>
      </c>
      <c r="J4169" s="3">
        <f>IF(A4169='Enheter, modell og år'!$F$2-1,0,VLOOKUP(A4169-1&amp;B4169&amp;C4169&amp;E4169,$F$2:$G$7561,2,FALSE))</f>
        <v>0</v>
      </c>
    </row>
    <row r="4170" spans="1:10" x14ac:dyDescent="0.25">
      <c r="A4170">
        <f t="shared" ref="A4170:C4170" si="3689">A3630</f>
        <v>2020</v>
      </c>
      <c r="B4170" t="str">
        <f t="shared" si="3689"/>
        <v>VFM</v>
      </c>
      <c r="C4170">
        <f t="shared" si="3689"/>
        <v>0</v>
      </c>
      <c r="D4170">
        <f>IFERROR(VLOOKUP(C4170,'Enheter, modell og år'!$A$2:$B$31,2,FALSE),0)</f>
        <v>0</v>
      </c>
      <c r="E4170" t="str">
        <f>'Liste detaljert wide'!$K$1</f>
        <v>Publikasjonspoeng</v>
      </c>
      <c r="F4170" t="str">
        <f t="shared" si="3682"/>
        <v>2020VFM0Publikasjonspoeng</v>
      </c>
      <c r="G4170" s="3">
        <f>'Liste detaljert wide'!K390</f>
        <v>0</v>
      </c>
      <c r="H4170" t="str">
        <f>VLOOKUP(E4170,Def!$B$2:$C$15,2,FALSE)</f>
        <v>Forskningsinsentiv</v>
      </c>
      <c r="I4170" s="3">
        <f>IF(A4170='Enheter, modell og år'!$F$2-1,0,G4170-VLOOKUP(A4170-1&amp;B4170&amp;C4170&amp;E4170,$F$2:$G$7561,2,FALSE))</f>
        <v>0</v>
      </c>
      <c r="J4170" s="3">
        <f>IF(A4170='Enheter, modell og år'!$F$2-1,0,VLOOKUP(A4170-1&amp;B4170&amp;C4170&amp;E4170,$F$2:$G$7561,2,FALSE))</f>
        <v>0</v>
      </c>
    </row>
    <row r="4171" spans="1:10" x14ac:dyDescent="0.25">
      <c r="A4171">
        <f t="shared" ref="A4171:C4171" si="3690">A3631</f>
        <v>2020</v>
      </c>
      <c r="B4171" t="str">
        <f t="shared" si="3690"/>
        <v>VFM</v>
      </c>
      <c r="C4171">
        <f t="shared" si="3690"/>
        <v>0</v>
      </c>
      <c r="D4171">
        <f>IFERROR(VLOOKUP(C4171,'Enheter, modell og år'!$A$2:$B$31,2,FALSE),0)</f>
        <v>0</v>
      </c>
      <c r="E4171" t="str">
        <f>'Liste detaljert wide'!$K$1</f>
        <v>Publikasjonspoeng</v>
      </c>
      <c r="F4171" t="str">
        <f t="shared" si="3682"/>
        <v>2020VFM0Publikasjonspoeng</v>
      </c>
      <c r="G4171" s="3">
        <f>'Liste detaljert wide'!K391</f>
        <v>0</v>
      </c>
      <c r="H4171" t="str">
        <f>VLOOKUP(E4171,Def!$B$2:$C$15,2,FALSE)</f>
        <v>Forskningsinsentiv</v>
      </c>
      <c r="I4171" s="3">
        <f>IF(A4171='Enheter, modell og år'!$F$2-1,0,G4171-VLOOKUP(A4171-1&amp;B4171&amp;C4171&amp;E4171,$F$2:$G$7561,2,FALSE))</f>
        <v>0</v>
      </c>
      <c r="J4171" s="3">
        <f>IF(A4171='Enheter, modell og år'!$F$2-1,0,VLOOKUP(A4171-1&amp;B4171&amp;C4171&amp;E4171,$F$2:$G$7561,2,FALSE))</f>
        <v>0</v>
      </c>
    </row>
    <row r="4172" spans="1:10" x14ac:dyDescent="0.25">
      <c r="A4172">
        <f t="shared" ref="A4172:C4172" si="3691">A3632</f>
        <v>2021</v>
      </c>
      <c r="B4172" t="str">
        <f t="shared" si="3691"/>
        <v>VFM</v>
      </c>
      <c r="C4172">
        <f t="shared" si="3691"/>
        <v>0</v>
      </c>
      <c r="D4172">
        <f>IFERROR(VLOOKUP(C4172,'Enheter, modell og år'!$A$2:$B$31,2,FALSE),0)</f>
        <v>0</v>
      </c>
      <c r="E4172" t="str">
        <f>'Liste detaljert wide'!$K$1</f>
        <v>Publikasjonspoeng</v>
      </c>
      <c r="F4172" t="str">
        <f t="shared" si="3682"/>
        <v>2021VFM0Publikasjonspoeng</v>
      </c>
      <c r="G4172" s="3">
        <f>'Liste detaljert wide'!K392</f>
        <v>0</v>
      </c>
      <c r="H4172" t="str">
        <f>VLOOKUP(E4172,Def!$B$2:$C$15,2,FALSE)</f>
        <v>Forskningsinsentiv</v>
      </c>
      <c r="I4172" s="3">
        <f>IF(A4172='Enheter, modell og år'!$F$2-1,0,G4172-VLOOKUP(A4172-1&amp;B4172&amp;C4172&amp;E4172,$F$2:$G$7561,2,FALSE))</f>
        <v>0</v>
      </c>
      <c r="J4172" s="3">
        <f>IF(A4172='Enheter, modell og år'!$F$2-1,0,VLOOKUP(A4172-1&amp;B4172&amp;C4172&amp;E4172,$F$2:$G$7561,2,FALSE))</f>
        <v>0</v>
      </c>
    </row>
    <row r="4173" spans="1:10" x14ac:dyDescent="0.25">
      <c r="A4173">
        <f t="shared" ref="A4173:C4173" si="3692">A3633</f>
        <v>2021</v>
      </c>
      <c r="B4173" t="str">
        <f t="shared" si="3692"/>
        <v>VFM</v>
      </c>
      <c r="C4173">
        <f t="shared" si="3692"/>
        <v>0</v>
      </c>
      <c r="D4173">
        <f>IFERROR(VLOOKUP(C4173,'Enheter, modell og år'!$A$2:$B$31,2,FALSE),0)</f>
        <v>0</v>
      </c>
      <c r="E4173" t="str">
        <f>'Liste detaljert wide'!$K$1</f>
        <v>Publikasjonspoeng</v>
      </c>
      <c r="F4173" t="str">
        <f t="shared" si="3682"/>
        <v>2021VFM0Publikasjonspoeng</v>
      </c>
      <c r="G4173" s="3">
        <f>'Liste detaljert wide'!K393</f>
        <v>0</v>
      </c>
      <c r="H4173" t="str">
        <f>VLOOKUP(E4173,Def!$B$2:$C$15,2,FALSE)</f>
        <v>Forskningsinsentiv</v>
      </c>
      <c r="I4173" s="3">
        <f>IF(A4173='Enheter, modell og år'!$F$2-1,0,G4173-VLOOKUP(A4173-1&amp;B4173&amp;C4173&amp;E4173,$F$2:$G$7561,2,FALSE))</f>
        <v>0</v>
      </c>
      <c r="J4173" s="3">
        <f>IF(A4173='Enheter, modell og år'!$F$2-1,0,VLOOKUP(A4173-1&amp;B4173&amp;C4173&amp;E4173,$F$2:$G$7561,2,FALSE))</f>
        <v>0</v>
      </c>
    </row>
    <row r="4174" spans="1:10" x14ac:dyDescent="0.25">
      <c r="A4174">
        <f t="shared" ref="A4174:C4174" si="3693">A3634</f>
        <v>2021</v>
      </c>
      <c r="B4174" t="str">
        <f t="shared" si="3693"/>
        <v>VFM</v>
      </c>
      <c r="C4174">
        <f t="shared" si="3693"/>
        <v>0</v>
      </c>
      <c r="D4174">
        <f>IFERROR(VLOOKUP(C4174,'Enheter, modell og år'!$A$2:$B$31,2,FALSE),0)</f>
        <v>0</v>
      </c>
      <c r="E4174" t="str">
        <f>'Liste detaljert wide'!$K$1</f>
        <v>Publikasjonspoeng</v>
      </c>
      <c r="F4174" t="str">
        <f t="shared" si="3682"/>
        <v>2021VFM0Publikasjonspoeng</v>
      </c>
      <c r="G4174" s="3">
        <f>'Liste detaljert wide'!K394</f>
        <v>0</v>
      </c>
      <c r="H4174" t="str">
        <f>VLOOKUP(E4174,Def!$B$2:$C$15,2,FALSE)</f>
        <v>Forskningsinsentiv</v>
      </c>
      <c r="I4174" s="3">
        <f>IF(A4174='Enheter, modell og år'!$F$2-1,0,G4174-VLOOKUP(A4174-1&amp;B4174&amp;C4174&amp;E4174,$F$2:$G$7561,2,FALSE))</f>
        <v>0</v>
      </c>
      <c r="J4174" s="3">
        <f>IF(A4174='Enheter, modell og år'!$F$2-1,0,VLOOKUP(A4174-1&amp;B4174&amp;C4174&amp;E4174,$F$2:$G$7561,2,FALSE))</f>
        <v>0</v>
      </c>
    </row>
    <row r="4175" spans="1:10" x14ac:dyDescent="0.25">
      <c r="A4175">
        <f t="shared" ref="A4175:C4175" si="3694">A3635</f>
        <v>2021</v>
      </c>
      <c r="B4175" t="str">
        <f t="shared" si="3694"/>
        <v>VFM</v>
      </c>
      <c r="C4175">
        <f t="shared" si="3694"/>
        <v>0</v>
      </c>
      <c r="D4175">
        <f>IFERROR(VLOOKUP(C4175,'Enheter, modell og år'!$A$2:$B$31,2,FALSE),0)</f>
        <v>0</v>
      </c>
      <c r="E4175" t="str">
        <f>'Liste detaljert wide'!$K$1</f>
        <v>Publikasjonspoeng</v>
      </c>
      <c r="F4175" t="str">
        <f t="shared" si="3682"/>
        <v>2021VFM0Publikasjonspoeng</v>
      </c>
      <c r="G4175" s="3">
        <f>'Liste detaljert wide'!K395</f>
        <v>0</v>
      </c>
      <c r="H4175" t="str">
        <f>VLOOKUP(E4175,Def!$B$2:$C$15,2,FALSE)</f>
        <v>Forskningsinsentiv</v>
      </c>
      <c r="I4175" s="3">
        <f>IF(A4175='Enheter, modell og år'!$F$2-1,0,G4175-VLOOKUP(A4175-1&amp;B4175&amp;C4175&amp;E4175,$F$2:$G$7561,2,FALSE))</f>
        <v>0</v>
      </c>
      <c r="J4175" s="3">
        <f>IF(A4175='Enheter, modell og år'!$F$2-1,0,VLOOKUP(A4175-1&amp;B4175&amp;C4175&amp;E4175,$F$2:$G$7561,2,FALSE))</f>
        <v>0</v>
      </c>
    </row>
    <row r="4176" spans="1:10" x14ac:dyDescent="0.25">
      <c r="A4176">
        <f t="shared" ref="A4176:C4176" si="3695">A3636</f>
        <v>2021</v>
      </c>
      <c r="B4176" t="str">
        <f t="shared" si="3695"/>
        <v>VFM</v>
      </c>
      <c r="C4176">
        <f t="shared" si="3695"/>
        <v>0</v>
      </c>
      <c r="D4176">
        <f>IFERROR(VLOOKUP(C4176,'Enheter, modell og år'!$A$2:$B$31,2,FALSE),0)</f>
        <v>0</v>
      </c>
      <c r="E4176" t="str">
        <f>'Liste detaljert wide'!$K$1</f>
        <v>Publikasjonspoeng</v>
      </c>
      <c r="F4176" t="str">
        <f t="shared" si="3682"/>
        <v>2021VFM0Publikasjonspoeng</v>
      </c>
      <c r="G4176" s="3">
        <f>'Liste detaljert wide'!K396</f>
        <v>0</v>
      </c>
      <c r="H4176" t="str">
        <f>VLOOKUP(E4176,Def!$B$2:$C$15,2,FALSE)</f>
        <v>Forskningsinsentiv</v>
      </c>
      <c r="I4176" s="3">
        <f>IF(A4176='Enheter, modell og år'!$F$2-1,0,G4176-VLOOKUP(A4176-1&amp;B4176&amp;C4176&amp;E4176,$F$2:$G$7561,2,FALSE))</f>
        <v>0</v>
      </c>
      <c r="J4176" s="3">
        <f>IF(A4176='Enheter, modell og år'!$F$2-1,0,VLOOKUP(A4176-1&amp;B4176&amp;C4176&amp;E4176,$F$2:$G$7561,2,FALSE))</f>
        <v>0</v>
      </c>
    </row>
    <row r="4177" spans="1:10" x14ac:dyDescent="0.25">
      <c r="A4177">
        <f t="shared" ref="A4177:C4177" si="3696">A3637</f>
        <v>2021</v>
      </c>
      <c r="B4177" t="str">
        <f t="shared" si="3696"/>
        <v>VFM</v>
      </c>
      <c r="C4177">
        <f t="shared" si="3696"/>
        <v>0</v>
      </c>
      <c r="D4177">
        <f>IFERROR(VLOOKUP(C4177,'Enheter, modell og år'!$A$2:$B$31,2,FALSE),0)</f>
        <v>0</v>
      </c>
      <c r="E4177" t="str">
        <f>'Liste detaljert wide'!$K$1</f>
        <v>Publikasjonspoeng</v>
      </c>
      <c r="F4177" t="str">
        <f t="shared" si="3682"/>
        <v>2021VFM0Publikasjonspoeng</v>
      </c>
      <c r="G4177" s="3">
        <f>'Liste detaljert wide'!K397</f>
        <v>0</v>
      </c>
      <c r="H4177" t="str">
        <f>VLOOKUP(E4177,Def!$B$2:$C$15,2,FALSE)</f>
        <v>Forskningsinsentiv</v>
      </c>
      <c r="I4177" s="3">
        <f>IF(A4177='Enheter, modell og år'!$F$2-1,0,G4177-VLOOKUP(A4177-1&amp;B4177&amp;C4177&amp;E4177,$F$2:$G$7561,2,FALSE))</f>
        <v>0</v>
      </c>
      <c r="J4177" s="3">
        <f>IF(A4177='Enheter, modell og år'!$F$2-1,0,VLOOKUP(A4177-1&amp;B4177&amp;C4177&amp;E4177,$F$2:$G$7561,2,FALSE))</f>
        <v>0</v>
      </c>
    </row>
    <row r="4178" spans="1:10" x14ac:dyDescent="0.25">
      <c r="A4178">
        <f t="shared" ref="A4178:C4178" si="3697">A3638</f>
        <v>2021</v>
      </c>
      <c r="B4178" t="str">
        <f t="shared" si="3697"/>
        <v>VFM</v>
      </c>
      <c r="C4178">
        <f t="shared" si="3697"/>
        <v>0</v>
      </c>
      <c r="D4178">
        <f>IFERROR(VLOOKUP(C4178,'Enheter, modell og år'!$A$2:$B$31,2,FALSE),0)</f>
        <v>0</v>
      </c>
      <c r="E4178" t="str">
        <f>'Liste detaljert wide'!$K$1</f>
        <v>Publikasjonspoeng</v>
      </c>
      <c r="F4178" t="str">
        <f t="shared" si="3682"/>
        <v>2021VFM0Publikasjonspoeng</v>
      </c>
      <c r="G4178" s="3">
        <f>'Liste detaljert wide'!K398</f>
        <v>0</v>
      </c>
      <c r="H4178" t="str">
        <f>VLOOKUP(E4178,Def!$B$2:$C$15,2,FALSE)</f>
        <v>Forskningsinsentiv</v>
      </c>
      <c r="I4178" s="3">
        <f>IF(A4178='Enheter, modell og år'!$F$2-1,0,G4178-VLOOKUP(A4178-1&amp;B4178&amp;C4178&amp;E4178,$F$2:$G$7561,2,FALSE))</f>
        <v>0</v>
      </c>
      <c r="J4178" s="3">
        <f>IF(A4178='Enheter, modell og år'!$F$2-1,0,VLOOKUP(A4178-1&amp;B4178&amp;C4178&amp;E4178,$F$2:$G$7561,2,FALSE))</f>
        <v>0</v>
      </c>
    </row>
    <row r="4179" spans="1:10" x14ac:dyDescent="0.25">
      <c r="A4179">
        <f t="shared" ref="A4179:C4179" si="3698">A3639</f>
        <v>2021</v>
      </c>
      <c r="B4179" t="str">
        <f t="shared" si="3698"/>
        <v>VFM</v>
      </c>
      <c r="C4179">
        <f t="shared" si="3698"/>
        <v>0</v>
      </c>
      <c r="D4179">
        <f>IFERROR(VLOOKUP(C4179,'Enheter, modell og år'!$A$2:$B$31,2,FALSE),0)</f>
        <v>0</v>
      </c>
      <c r="E4179" t="str">
        <f>'Liste detaljert wide'!$K$1</f>
        <v>Publikasjonspoeng</v>
      </c>
      <c r="F4179" t="str">
        <f t="shared" si="3682"/>
        <v>2021VFM0Publikasjonspoeng</v>
      </c>
      <c r="G4179" s="3">
        <f>'Liste detaljert wide'!K399</f>
        <v>0</v>
      </c>
      <c r="H4179" t="str">
        <f>VLOOKUP(E4179,Def!$B$2:$C$15,2,FALSE)</f>
        <v>Forskningsinsentiv</v>
      </c>
      <c r="I4179" s="3">
        <f>IF(A4179='Enheter, modell og år'!$F$2-1,0,G4179-VLOOKUP(A4179-1&amp;B4179&amp;C4179&amp;E4179,$F$2:$G$7561,2,FALSE))</f>
        <v>0</v>
      </c>
      <c r="J4179" s="3">
        <f>IF(A4179='Enheter, modell og år'!$F$2-1,0,VLOOKUP(A4179-1&amp;B4179&amp;C4179&amp;E4179,$F$2:$G$7561,2,FALSE))</f>
        <v>0</v>
      </c>
    </row>
    <row r="4180" spans="1:10" x14ac:dyDescent="0.25">
      <c r="A4180">
        <f t="shared" ref="A4180:C4180" si="3699">A3640</f>
        <v>2021</v>
      </c>
      <c r="B4180" t="str">
        <f t="shared" si="3699"/>
        <v>VFM</v>
      </c>
      <c r="C4180">
        <f t="shared" si="3699"/>
        <v>0</v>
      </c>
      <c r="D4180">
        <f>IFERROR(VLOOKUP(C4180,'Enheter, modell og år'!$A$2:$B$31,2,FALSE),0)</f>
        <v>0</v>
      </c>
      <c r="E4180" t="str">
        <f>'Liste detaljert wide'!$K$1</f>
        <v>Publikasjonspoeng</v>
      </c>
      <c r="F4180" t="str">
        <f t="shared" si="3682"/>
        <v>2021VFM0Publikasjonspoeng</v>
      </c>
      <c r="G4180" s="3">
        <f>'Liste detaljert wide'!K400</f>
        <v>0</v>
      </c>
      <c r="H4180" t="str">
        <f>VLOOKUP(E4180,Def!$B$2:$C$15,2,FALSE)</f>
        <v>Forskningsinsentiv</v>
      </c>
      <c r="I4180" s="3">
        <f>IF(A4180='Enheter, modell og år'!$F$2-1,0,G4180-VLOOKUP(A4180-1&amp;B4180&amp;C4180&amp;E4180,$F$2:$G$7561,2,FALSE))</f>
        <v>0</v>
      </c>
      <c r="J4180" s="3">
        <f>IF(A4180='Enheter, modell og år'!$F$2-1,0,VLOOKUP(A4180-1&amp;B4180&amp;C4180&amp;E4180,$F$2:$G$7561,2,FALSE))</f>
        <v>0</v>
      </c>
    </row>
    <row r="4181" spans="1:10" x14ac:dyDescent="0.25">
      <c r="A4181">
        <f t="shared" ref="A4181:C4181" si="3700">A3641</f>
        <v>2021</v>
      </c>
      <c r="B4181" t="str">
        <f t="shared" si="3700"/>
        <v>VFM</v>
      </c>
      <c r="C4181">
        <f t="shared" si="3700"/>
        <v>0</v>
      </c>
      <c r="D4181">
        <f>IFERROR(VLOOKUP(C4181,'Enheter, modell og år'!$A$2:$B$31,2,FALSE),0)</f>
        <v>0</v>
      </c>
      <c r="E4181" t="str">
        <f>'Liste detaljert wide'!$K$1</f>
        <v>Publikasjonspoeng</v>
      </c>
      <c r="F4181" t="str">
        <f t="shared" si="3682"/>
        <v>2021VFM0Publikasjonspoeng</v>
      </c>
      <c r="G4181" s="3">
        <f>'Liste detaljert wide'!K401</f>
        <v>0</v>
      </c>
      <c r="H4181" t="str">
        <f>VLOOKUP(E4181,Def!$B$2:$C$15,2,FALSE)</f>
        <v>Forskningsinsentiv</v>
      </c>
      <c r="I4181" s="3">
        <f>IF(A4181='Enheter, modell og år'!$F$2-1,0,G4181-VLOOKUP(A4181-1&amp;B4181&amp;C4181&amp;E4181,$F$2:$G$7561,2,FALSE))</f>
        <v>0</v>
      </c>
      <c r="J4181" s="3">
        <f>IF(A4181='Enheter, modell og år'!$F$2-1,0,VLOOKUP(A4181-1&amp;B4181&amp;C4181&amp;E4181,$F$2:$G$7561,2,FALSE))</f>
        <v>0</v>
      </c>
    </row>
    <row r="4182" spans="1:10" x14ac:dyDescent="0.25">
      <c r="A4182">
        <f t="shared" ref="A4182:C4182" si="3701">A3642</f>
        <v>2021</v>
      </c>
      <c r="B4182" t="str">
        <f t="shared" si="3701"/>
        <v>VFM</v>
      </c>
      <c r="C4182">
        <f t="shared" si="3701"/>
        <v>0</v>
      </c>
      <c r="D4182">
        <f>IFERROR(VLOOKUP(C4182,'Enheter, modell og år'!$A$2:$B$31,2,FALSE),0)</f>
        <v>0</v>
      </c>
      <c r="E4182" t="str">
        <f>'Liste detaljert wide'!$K$1</f>
        <v>Publikasjonspoeng</v>
      </c>
      <c r="F4182" t="str">
        <f t="shared" si="3682"/>
        <v>2021VFM0Publikasjonspoeng</v>
      </c>
      <c r="G4182" s="3">
        <f>'Liste detaljert wide'!K402</f>
        <v>0</v>
      </c>
      <c r="H4182" t="str">
        <f>VLOOKUP(E4182,Def!$B$2:$C$15,2,FALSE)</f>
        <v>Forskningsinsentiv</v>
      </c>
      <c r="I4182" s="3">
        <f>IF(A4182='Enheter, modell og år'!$F$2-1,0,G4182-VLOOKUP(A4182-1&amp;B4182&amp;C4182&amp;E4182,$F$2:$G$7561,2,FALSE))</f>
        <v>0</v>
      </c>
      <c r="J4182" s="3">
        <f>IF(A4182='Enheter, modell og år'!$F$2-1,0,VLOOKUP(A4182-1&amp;B4182&amp;C4182&amp;E4182,$F$2:$G$7561,2,FALSE))</f>
        <v>0</v>
      </c>
    </row>
    <row r="4183" spans="1:10" x14ac:dyDescent="0.25">
      <c r="A4183">
        <f t="shared" ref="A4183:C4183" si="3702">A3643</f>
        <v>2021</v>
      </c>
      <c r="B4183" t="str">
        <f t="shared" si="3702"/>
        <v>VFM</v>
      </c>
      <c r="C4183">
        <f t="shared" si="3702"/>
        <v>0</v>
      </c>
      <c r="D4183">
        <f>IFERROR(VLOOKUP(C4183,'Enheter, modell og år'!$A$2:$B$31,2,FALSE),0)</f>
        <v>0</v>
      </c>
      <c r="E4183" t="str">
        <f>'Liste detaljert wide'!$K$1</f>
        <v>Publikasjonspoeng</v>
      </c>
      <c r="F4183" t="str">
        <f t="shared" si="3682"/>
        <v>2021VFM0Publikasjonspoeng</v>
      </c>
      <c r="G4183" s="3">
        <f>'Liste detaljert wide'!K403</f>
        <v>0</v>
      </c>
      <c r="H4183" t="str">
        <f>VLOOKUP(E4183,Def!$B$2:$C$15,2,FALSE)</f>
        <v>Forskningsinsentiv</v>
      </c>
      <c r="I4183" s="3">
        <f>IF(A4183='Enheter, modell og år'!$F$2-1,0,G4183-VLOOKUP(A4183-1&amp;B4183&amp;C4183&amp;E4183,$F$2:$G$7561,2,FALSE))</f>
        <v>0</v>
      </c>
      <c r="J4183" s="3">
        <f>IF(A4183='Enheter, modell og år'!$F$2-1,0,VLOOKUP(A4183-1&amp;B4183&amp;C4183&amp;E4183,$F$2:$G$7561,2,FALSE))</f>
        <v>0</v>
      </c>
    </row>
    <row r="4184" spans="1:10" x14ac:dyDescent="0.25">
      <c r="A4184">
        <f t="shared" ref="A4184:C4184" si="3703">A3644</f>
        <v>2021</v>
      </c>
      <c r="B4184" t="str">
        <f t="shared" si="3703"/>
        <v>VFM</v>
      </c>
      <c r="C4184">
        <f t="shared" si="3703"/>
        <v>0</v>
      </c>
      <c r="D4184">
        <f>IFERROR(VLOOKUP(C4184,'Enheter, modell og år'!$A$2:$B$31,2,FALSE),0)</f>
        <v>0</v>
      </c>
      <c r="E4184" t="str">
        <f>'Liste detaljert wide'!$K$1</f>
        <v>Publikasjonspoeng</v>
      </c>
      <c r="F4184" t="str">
        <f t="shared" si="3682"/>
        <v>2021VFM0Publikasjonspoeng</v>
      </c>
      <c r="G4184" s="3">
        <f>'Liste detaljert wide'!K404</f>
        <v>0</v>
      </c>
      <c r="H4184" t="str">
        <f>VLOOKUP(E4184,Def!$B$2:$C$15,2,FALSE)</f>
        <v>Forskningsinsentiv</v>
      </c>
      <c r="I4184" s="3">
        <f>IF(A4184='Enheter, modell og år'!$F$2-1,0,G4184-VLOOKUP(A4184-1&amp;B4184&amp;C4184&amp;E4184,$F$2:$G$7561,2,FALSE))</f>
        <v>0</v>
      </c>
      <c r="J4184" s="3">
        <f>IF(A4184='Enheter, modell og år'!$F$2-1,0,VLOOKUP(A4184-1&amp;B4184&amp;C4184&amp;E4184,$F$2:$G$7561,2,FALSE))</f>
        <v>0</v>
      </c>
    </row>
    <row r="4185" spans="1:10" x14ac:dyDescent="0.25">
      <c r="A4185">
        <f t="shared" ref="A4185:C4185" si="3704">A3645</f>
        <v>2021</v>
      </c>
      <c r="B4185" t="str">
        <f t="shared" si="3704"/>
        <v>VFM</v>
      </c>
      <c r="C4185">
        <f t="shared" si="3704"/>
        <v>0</v>
      </c>
      <c r="D4185">
        <f>IFERROR(VLOOKUP(C4185,'Enheter, modell og år'!$A$2:$B$31,2,FALSE),0)</f>
        <v>0</v>
      </c>
      <c r="E4185" t="str">
        <f>'Liste detaljert wide'!$K$1</f>
        <v>Publikasjonspoeng</v>
      </c>
      <c r="F4185" t="str">
        <f t="shared" si="3682"/>
        <v>2021VFM0Publikasjonspoeng</v>
      </c>
      <c r="G4185" s="3">
        <f>'Liste detaljert wide'!K405</f>
        <v>0</v>
      </c>
      <c r="H4185" t="str">
        <f>VLOOKUP(E4185,Def!$B$2:$C$15,2,FALSE)</f>
        <v>Forskningsinsentiv</v>
      </c>
      <c r="I4185" s="3">
        <f>IF(A4185='Enheter, modell og år'!$F$2-1,0,G4185-VLOOKUP(A4185-1&amp;B4185&amp;C4185&amp;E4185,$F$2:$G$7561,2,FALSE))</f>
        <v>0</v>
      </c>
      <c r="J4185" s="3">
        <f>IF(A4185='Enheter, modell og år'!$F$2-1,0,VLOOKUP(A4185-1&amp;B4185&amp;C4185&amp;E4185,$F$2:$G$7561,2,FALSE))</f>
        <v>0</v>
      </c>
    </row>
    <row r="4186" spans="1:10" x14ac:dyDescent="0.25">
      <c r="A4186">
        <f t="shared" ref="A4186:C4186" si="3705">A3646</f>
        <v>2021</v>
      </c>
      <c r="B4186" t="str">
        <f t="shared" si="3705"/>
        <v>VFM</v>
      </c>
      <c r="C4186">
        <f t="shared" si="3705"/>
        <v>0</v>
      </c>
      <c r="D4186">
        <f>IFERROR(VLOOKUP(C4186,'Enheter, modell og år'!$A$2:$B$31,2,FALSE),0)</f>
        <v>0</v>
      </c>
      <c r="E4186" t="str">
        <f>'Liste detaljert wide'!$K$1</f>
        <v>Publikasjonspoeng</v>
      </c>
      <c r="F4186" t="str">
        <f t="shared" si="3682"/>
        <v>2021VFM0Publikasjonspoeng</v>
      </c>
      <c r="G4186" s="3">
        <f>'Liste detaljert wide'!K406</f>
        <v>0</v>
      </c>
      <c r="H4186" t="str">
        <f>VLOOKUP(E4186,Def!$B$2:$C$15,2,FALSE)</f>
        <v>Forskningsinsentiv</v>
      </c>
      <c r="I4186" s="3">
        <f>IF(A4186='Enheter, modell og år'!$F$2-1,0,G4186-VLOOKUP(A4186-1&amp;B4186&amp;C4186&amp;E4186,$F$2:$G$7561,2,FALSE))</f>
        <v>0</v>
      </c>
      <c r="J4186" s="3">
        <f>IF(A4186='Enheter, modell og år'!$F$2-1,0,VLOOKUP(A4186-1&amp;B4186&amp;C4186&amp;E4186,$F$2:$G$7561,2,FALSE))</f>
        <v>0</v>
      </c>
    </row>
    <row r="4187" spans="1:10" x14ac:dyDescent="0.25">
      <c r="A4187">
        <f t="shared" ref="A4187:C4187" si="3706">A3647</f>
        <v>2021</v>
      </c>
      <c r="B4187" t="str">
        <f t="shared" si="3706"/>
        <v>VFM</v>
      </c>
      <c r="C4187">
        <f t="shared" si="3706"/>
        <v>0</v>
      </c>
      <c r="D4187">
        <f>IFERROR(VLOOKUP(C4187,'Enheter, modell og år'!$A$2:$B$31,2,FALSE),0)</f>
        <v>0</v>
      </c>
      <c r="E4187" t="str">
        <f>'Liste detaljert wide'!$K$1</f>
        <v>Publikasjonspoeng</v>
      </c>
      <c r="F4187" t="str">
        <f t="shared" si="3682"/>
        <v>2021VFM0Publikasjonspoeng</v>
      </c>
      <c r="G4187" s="3">
        <f>'Liste detaljert wide'!K407</f>
        <v>0</v>
      </c>
      <c r="H4187" t="str">
        <f>VLOOKUP(E4187,Def!$B$2:$C$15,2,FALSE)</f>
        <v>Forskningsinsentiv</v>
      </c>
      <c r="I4187" s="3">
        <f>IF(A4187='Enheter, modell og år'!$F$2-1,0,G4187-VLOOKUP(A4187-1&amp;B4187&amp;C4187&amp;E4187,$F$2:$G$7561,2,FALSE))</f>
        <v>0</v>
      </c>
      <c r="J4187" s="3">
        <f>IF(A4187='Enheter, modell og år'!$F$2-1,0,VLOOKUP(A4187-1&amp;B4187&amp;C4187&amp;E4187,$F$2:$G$7561,2,FALSE))</f>
        <v>0</v>
      </c>
    </row>
    <row r="4188" spans="1:10" x14ac:dyDescent="0.25">
      <c r="A4188">
        <f t="shared" ref="A4188:C4188" si="3707">A3648</f>
        <v>2021</v>
      </c>
      <c r="B4188" t="str">
        <f t="shared" si="3707"/>
        <v>VFM</v>
      </c>
      <c r="C4188">
        <f t="shared" si="3707"/>
        <v>0</v>
      </c>
      <c r="D4188">
        <f>IFERROR(VLOOKUP(C4188,'Enheter, modell og år'!$A$2:$B$31,2,FALSE),0)</f>
        <v>0</v>
      </c>
      <c r="E4188" t="str">
        <f>'Liste detaljert wide'!$K$1</f>
        <v>Publikasjonspoeng</v>
      </c>
      <c r="F4188" t="str">
        <f t="shared" si="3682"/>
        <v>2021VFM0Publikasjonspoeng</v>
      </c>
      <c r="G4188" s="3">
        <f>'Liste detaljert wide'!K408</f>
        <v>0</v>
      </c>
      <c r="H4188" t="str">
        <f>VLOOKUP(E4188,Def!$B$2:$C$15,2,FALSE)</f>
        <v>Forskningsinsentiv</v>
      </c>
      <c r="I4188" s="3">
        <f>IF(A4188='Enheter, modell og år'!$F$2-1,0,G4188-VLOOKUP(A4188-1&amp;B4188&amp;C4188&amp;E4188,$F$2:$G$7561,2,FALSE))</f>
        <v>0</v>
      </c>
      <c r="J4188" s="3">
        <f>IF(A4188='Enheter, modell og år'!$F$2-1,0,VLOOKUP(A4188-1&amp;B4188&amp;C4188&amp;E4188,$F$2:$G$7561,2,FALSE))</f>
        <v>0</v>
      </c>
    </row>
    <row r="4189" spans="1:10" x14ac:dyDescent="0.25">
      <c r="A4189">
        <f t="shared" ref="A4189:C4189" si="3708">A3649</f>
        <v>2021</v>
      </c>
      <c r="B4189" t="str">
        <f t="shared" si="3708"/>
        <v>VFM</v>
      </c>
      <c r="C4189">
        <f t="shared" si="3708"/>
        <v>0</v>
      </c>
      <c r="D4189">
        <f>IFERROR(VLOOKUP(C4189,'Enheter, modell og år'!$A$2:$B$31,2,FALSE),0)</f>
        <v>0</v>
      </c>
      <c r="E4189" t="str">
        <f>'Liste detaljert wide'!$K$1</f>
        <v>Publikasjonspoeng</v>
      </c>
      <c r="F4189" t="str">
        <f t="shared" si="3682"/>
        <v>2021VFM0Publikasjonspoeng</v>
      </c>
      <c r="G4189" s="3">
        <f>'Liste detaljert wide'!K409</f>
        <v>0</v>
      </c>
      <c r="H4189" t="str">
        <f>VLOOKUP(E4189,Def!$B$2:$C$15,2,FALSE)</f>
        <v>Forskningsinsentiv</v>
      </c>
      <c r="I4189" s="3">
        <f>IF(A4189='Enheter, modell og år'!$F$2-1,0,G4189-VLOOKUP(A4189-1&amp;B4189&amp;C4189&amp;E4189,$F$2:$G$7561,2,FALSE))</f>
        <v>0</v>
      </c>
      <c r="J4189" s="3">
        <f>IF(A4189='Enheter, modell og år'!$F$2-1,0,VLOOKUP(A4189-1&amp;B4189&amp;C4189&amp;E4189,$F$2:$G$7561,2,FALSE))</f>
        <v>0</v>
      </c>
    </row>
    <row r="4190" spans="1:10" x14ac:dyDescent="0.25">
      <c r="A4190">
        <f t="shared" ref="A4190:C4190" si="3709">A3650</f>
        <v>2021</v>
      </c>
      <c r="B4190" t="str">
        <f t="shared" si="3709"/>
        <v>VFM</v>
      </c>
      <c r="C4190">
        <f t="shared" si="3709"/>
        <v>0</v>
      </c>
      <c r="D4190">
        <f>IFERROR(VLOOKUP(C4190,'Enheter, modell og år'!$A$2:$B$31,2,FALSE),0)</f>
        <v>0</v>
      </c>
      <c r="E4190" t="str">
        <f>'Liste detaljert wide'!$K$1</f>
        <v>Publikasjonspoeng</v>
      </c>
      <c r="F4190" t="str">
        <f t="shared" si="3682"/>
        <v>2021VFM0Publikasjonspoeng</v>
      </c>
      <c r="G4190" s="3">
        <f>'Liste detaljert wide'!K410</f>
        <v>0</v>
      </c>
      <c r="H4190" t="str">
        <f>VLOOKUP(E4190,Def!$B$2:$C$15,2,FALSE)</f>
        <v>Forskningsinsentiv</v>
      </c>
      <c r="I4190" s="3">
        <f>IF(A4190='Enheter, modell og år'!$F$2-1,0,G4190-VLOOKUP(A4190-1&amp;B4190&amp;C4190&amp;E4190,$F$2:$G$7561,2,FALSE))</f>
        <v>0</v>
      </c>
      <c r="J4190" s="3">
        <f>IF(A4190='Enheter, modell og år'!$F$2-1,0,VLOOKUP(A4190-1&amp;B4190&amp;C4190&amp;E4190,$F$2:$G$7561,2,FALSE))</f>
        <v>0</v>
      </c>
    </row>
    <row r="4191" spans="1:10" x14ac:dyDescent="0.25">
      <c r="A4191">
        <f t="shared" ref="A4191:C4191" si="3710">A3651</f>
        <v>2021</v>
      </c>
      <c r="B4191" t="str">
        <f t="shared" si="3710"/>
        <v>VFM</v>
      </c>
      <c r="C4191">
        <f t="shared" si="3710"/>
        <v>0</v>
      </c>
      <c r="D4191">
        <f>IFERROR(VLOOKUP(C4191,'Enheter, modell og år'!$A$2:$B$31,2,FALSE),0)</f>
        <v>0</v>
      </c>
      <c r="E4191" t="str">
        <f>'Liste detaljert wide'!$K$1</f>
        <v>Publikasjonspoeng</v>
      </c>
      <c r="F4191" t="str">
        <f t="shared" si="3682"/>
        <v>2021VFM0Publikasjonspoeng</v>
      </c>
      <c r="G4191" s="3">
        <f>'Liste detaljert wide'!K411</f>
        <v>0</v>
      </c>
      <c r="H4191" t="str">
        <f>VLOOKUP(E4191,Def!$B$2:$C$15,2,FALSE)</f>
        <v>Forskningsinsentiv</v>
      </c>
      <c r="I4191" s="3">
        <f>IF(A4191='Enheter, modell og år'!$F$2-1,0,G4191-VLOOKUP(A4191-1&amp;B4191&amp;C4191&amp;E4191,$F$2:$G$7561,2,FALSE))</f>
        <v>0</v>
      </c>
      <c r="J4191" s="3">
        <f>IF(A4191='Enheter, modell og år'!$F$2-1,0,VLOOKUP(A4191-1&amp;B4191&amp;C4191&amp;E4191,$F$2:$G$7561,2,FALSE))</f>
        <v>0</v>
      </c>
    </row>
    <row r="4192" spans="1:10" x14ac:dyDescent="0.25">
      <c r="A4192">
        <f t="shared" ref="A4192:C4192" si="3711">A3652</f>
        <v>2021</v>
      </c>
      <c r="B4192" t="str">
        <f t="shared" si="3711"/>
        <v>VFM</v>
      </c>
      <c r="C4192">
        <f t="shared" si="3711"/>
        <v>0</v>
      </c>
      <c r="D4192">
        <f>IFERROR(VLOOKUP(C4192,'Enheter, modell og år'!$A$2:$B$31,2,FALSE),0)</f>
        <v>0</v>
      </c>
      <c r="E4192" t="str">
        <f>'Liste detaljert wide'!$K$1</f>
        <v>Publikasjonspoeng</v>
      </c>
      <c r="F4192" t="str">
        <f t="shared" si="3682"/>
        <v>2021VFM0Publikasjonspoeng</v>
      </c>
      <c r="G4192" s="3">
        <f>'Liste detaljert wide'!K412</f>
        <v>0</v>
      </c>
      <c r="H4192" t="str">
        <f>VLOOKUP(E4192,Def!$B$2:$C$15,2,FALSE)</f>
        <v>Forskningsinsentiv</v>
      </c>
      <c r="I4192" s="3">
        <f>IF(A4192='Enheter, modell og år'!$F$2-1,0,G4192-VLOOKUP(A4192-1&amp;B4192&amp;C4192&amp;E4192,$F$2:$G$7561,2,FALSE))</f>
        <v>0</v>
      </c>
      <c r="J4192" s="3">
        <f>IF(A4192='Enheter, modell og år'!$F$2-1,0,VLOOKUP(A4192-1&amp;B4192&amp;C4192&amp;E4192,$F$2:$G$7561,2,FALSE))</f>
        <v>0</v>
      </c>
    </row>
    <row r="4193" spans="1:10" x14ac:dyDescent="0.25">
      <c r="A4193">
        <f t="shared" ref="A4193:C4193" si="3712">A3653</f>
        <v>2021</v>
      </c>
      <c r="B4193" t="str">
        <f t="shared" si="3712"/>
        <v>VFM</v>
      </c>
      <c r="C4193">
        <f t="shared" si="3712"/>
        <v>0</v>
      </c>
      <c r="D4193">
        <f>IFERROR(VLOOKUP(C4193,'Enheter, modell og år'!$A$2:$B$31,2,FALSE),0)</f>
        <v>0</v>
      </c>
      <c r="E4193" t="str">
        <f>'Liste detaljert wide'!$K$1</f>
        <v>Publikasjonspoeng</v>
      </c>
      <c r="F4193" t="str">
        <f t="shared" si="3682"/>
        <v>2021VFM0Publikasjonspoeng</v>
      </c>
      <c r="G4193" s="3">
        <f>'Liste detaljert wide'!K413</f>
        <v>0</v>
      </c>
      <c r="H4193" t="str">
        <f>VLOOKUP(E4193,Def!$B$2:$C$15,2,FALSE)</f>
        <v>Forskningsinsentiv</v>
      </c>
      <c r="I4193" s="3">
        <f>IF(A4193='Enheter, modell og år'!$F$2-1,0,G4193-VLOOKUP(A4193-1&amp;B4193&amp;C4193&amp;E4193,$F$2:$G$7561,2,FALSE))</f>
        <v>0</v>
      </c>
      <c r="J4193" s="3">
        <f>IF(A4193='Enheter, modell og år'!$F$2-1,0,VLOOKUP(A4193-1&amp;B4193&amp;C4193&amp;E4193,$F$2:$G$7561,2,FALSE))</f>
        <v>0</v>
      </c>
    </row>
    <row r="4194" spans="1:10" x14ac:dyDescent="0.25">
      <c r="A4194">
        <f t="shared" ref="A4194:C4194" si="3713">A3654</f>
        <v>2021</v>
      </c>
      <c r="B4194" t="str">
        <f t="shared" si="3713"/>
        <v>VFM</v>
      </c>
      <c r="C4194">
        <f t="shared" si="3713"/>
        <v>0</v>
      </c>
      <c r="D4194">
        <f>IFERROR(VLOOKUP(C4194,'Enheter, modell og år'!$A$2:$B$31,2,FALSE),0)</f>
        <v>0</v>
      </c>
      <c r="E4194" t="str">
        <f>'Liste detaljert wide'!$K$1</f>
        <v>Publikasjonspoeng</v>
      </c>
      <c r="F4194" t="str">
        <f t="shared" si="3682"/>
        <v>2021VFM0Publikasjonspoeng</v>
      </c>
      <c r="G4194" s="3">
        <f>'Liste detaljert wide'!K414</f>
        <v>0</v>
      </c>
      <c r="H4194" t="str">
        <f>VLOOKUP(E4194,Def!$B$2:$C$15,2,FALSE)</f>
        <v>Forskningsinsentiv</v>
      </c>
      <c r="I4194" s="3">
        <f>IF(A4194='Enheter, modell og år'!$F$2-1,0,G4194-VLOOKUP(A4194-1&amp;B4194&amp;C4194&amp;E4194,$F$2:$G$7561,2,FALSE))</f>
        <v>0</v>
      </c>
      <c r="J4194" s="3">
        <f>IF(A4194='Enheter, modell og år'!$F$2-1,0,VLOOKUP(A4194-1&amp;B4194&amp;C4194&amp;E4194,$F$2:$G$7561,2,FALSE))</f>
        <v>0</v>
      </c>
    </row>
    <row r="4195" spans="1:10" x14ac:dyDescent="0.25">
      <c r="A4195">
        <f t="shared" ref="A4195:C4195" si="3714">A3655</f>
        <v>2021</v>
      </c>
      <c r="B4195" t="str">
        <f t="shared" si="3714"/>
        <v>VFM</v>
      </c>
      <c r="C4195">
        <f t="shared" si="3714"/>
        <v>0</v>
      </c>
      <c r="D4195">
        <f>IFERROR(VLOOKUP(C4195,'Enheter, modell og år'!$A$2:$B$31,2,FALSE),0)</f>
        <v>0</v>
      </c>
      <c r="E4195" t="str">
        <f>'Liste detaljert wide'!$K$1</f>
        <v>Publikasjonspoeng</v>
      </c>
      <c r="F4195" t="str">
        <f t="shared" si="3682"/>
        <v>2021VFM0Publikasjonspoeng</v>
      </c>
      <c r="G4195" s="3">
        <f>'Liste detaljert wide'!K415</f>
        <v>0</v>
      </c>
      <c r="H4195" t="str">
        <f>VLOOKUP(E4195,Def!$B$2:$C$15,2,FALSE)</f>
        <v>Forskningsinsentiv</v>
      </c>
      <c r="I4195" s="3">
        <f>IF(A4195='Enheter, modell og år'!$F$2-1,0,G4195-VLOOKUP(A4195-1&amp;B4195&amp;C4195&amp;E4195,$F$2:$G$7561,2,FALSE))</f>
        <v>0</v>
      </c>
      <c r="J4195" s="3">
        <f>IF(A4195='Enheter, modell og år'!$F$2-1,0,VLOOKUP(A4195-1&amp;B4195&amp;C4195&amp;E4195,$F$2:$G$7561,2,FALSE))</f>
        <v>0</v>
      </c>
    </row>
    <row r="4196" spans="1:10" x14ac:dyDescent="0.25">
      <c r="A4196">
        <f t="shared" ref="A4196:C4196" si="3715">A3656</f>
        <v>2021</v>
      </c>
      <c r="B4196" t="str">
        <f t="shared" si="3715"/>
        <v>VFM</v>
      </c>
      <c r="C4196">
        <f t="shared" si="3715"/>
        <v>0</v>
      </c>
      <c r="D4196">
        <f>IFERROR(VLOOKUP(C4196,'Enheter, modell og år'!$A$2:$B$31,2,FALSE),0)</f>
        <v>0</v>
      </c>
      <c r="E4196" t="str">
        <f>'Liste detaljert wide'!$K$1</f>
        <v>Publikasjonspoeng</v>
      </c>
      <c r="F4196" t="str">
        <f t="shared" si="3682"/>
        <v>2021VFM0Publikasjonspoeng</v>
      </c>
      <c r="G4196" s="3">
        <f>'Liste detaljert wide'!K416</f>
        <v>0</v>
      </c>
      <c r="H4196" t="str">
        <f>VLOOKUP(E4196,Def!$B$2:$C$15,2,FALSE)</f>
        <v>Forskningsinsentiv</v>
      </c>
      <c r="I4196" s="3">
        <f>IF(A4196='Enheter, modell og år'!$F$2-1,0,G4196-VLOOKUP(A4196-1&amp;B4196&amp;C4196&amp;E4196,$F$2:$G$7561,2,FALSE))</f>
        <v>0</v>
      </c>
      <c r="J4196" s="3">
        <f>IF(A4196='Enheter, modell og år'!$F$2-1,0,VLOOKUP(A4196-1&amp;B4196&amp;C4196&amp;E4196,$F$2:$G$7561,2,FALSE))</f>
        <v>0</v>
      </c>
    </row>
    <row r="4197" spans="1:10" x14ac:dyDescent="0.25">
      <c r="A4197">
        <f t="shared" ref="A4197:C4197" si="3716">A3657</f>
        <v>2021</v>
      </c>
      <c r="B4197" t="str">
        <f t="shared" si="3716"/>
        <v>VFM</v>
      </c>
      <c r="C4197">
        <f t="shared" si="3716"/>
        <v>0</v>
      </c>
      <c r="D4197">
        <f>IFERROR(VLOOKUP(C4197,'Enheter, modell og år'!$A$2:$B$31,2,FALSE),0)</f>
        <v>0</v>
      </c>
      <c r="E4197" t="str">
        <f>'Liste detaljert wide'!$K$1</f>
        <v>Publikasjonspoeng</v>
      </c>
      <c r="F4197" t="str">
        <f t="shared" si="3682"/>
        <v>2021VFM0Publikasjonspoeng</v>
      </c>
      <c r="G4197" s="3">
        <f>'Liste detaljert wide'!K417</f>
        <v>0</v>
      </c>
      <c r="H4197" t="str">
        <f>VLOOKUP(E4197,Def!$B$2:$C$15,2,FALSE)</f>
        <v>Forskningsinsentiv</v>
      </c>
      <c r="I4197" s="3">
        <f>IF(A4197='Enheter, modell og år'!$F$2-1,0,G4197-VLOOKUP(A4197-1&amp;B4197&amp;C4197&amp;E4197,$F$2:$G$7561,2,FALSE))</f>
        <v>0</v>
      </c>
      <c r="J4197" s="3">
        <f>IF(A4197='Enheter, modell og år'!$F$2-1,0,VLOOKUP(A4197-1&amp;B4197&amp;C4197&amp;E4197,$F$2:$G$7561,2,FALSE))</f>
        <v>0</v>
      </c>
    </row>
    <row r="4198" spans="1:10" x14ac:dyDescent="0.25">
      <c r="A4198">
        <f t="shared" ref="A4198:C4198" si="3717">A3658</f>
        <v>2021</v>
      </c>
      <c r="B4198" t="str">
        <f t="shared" si="3717"/>
        <v>VFM</v>
      </c>
      <c r="C4198">
        <f t="shared" si="3717"/>
        <v>0</v>
      </c>
      <c r="D4198">
        <f>IFERROR(VLOOKUP(C4198,'Enheter, modell og år'!$A$2:$B$31,2,FALSE),0)</f>
        <v>0</v>
      </c>
      <c r="E4198" t="str">
        <f>'Liste detaljert wide'!$K$1</f>
        <v>Publikasjonspoeng</v>
      </c>
      <c r="F4198" t="str">
        <f t="shared" si="3682"/>
        <v>2021VFM0Publikasjonspoeng</v>
      </c>
      <c r="G4198" s="3">
        <f>'Liste detaljert wide'!K418</f>
        <v>0</v>
      </c>
      <c r="H4198" t="str">
        <f>VLOOKUP(E4198,Def!$B$2:$C$15,2,FALSE)</f>
        <v>Forskningsinsentiv</v>
      </c>
      <c r="I4198" s="3">
        <f>IF(A4198='Enheter, modell og år'!$F$2-1,0,G4198-VLOOKUP(A4198-1&amp;B4198&amp;C4198&amp;E4198,$F$2:$G$7561,2,FALSE))</f>
        <v>0</v>
      </c>
      <c r="J4198" s="3">
        <f>IF(A4198='Enheter, modell og år'!$F$2-1,0,VLOOKUP(A4198-1&amp;B4198&amp;C4198&amp;E4198,$F$2:$G$7561,2,FALSE))</f>
        <v>0</v>
      </c>
    </row>
    <row r="4199" spans="1:10" x14ac:dyDescent="0.25">
      <c r="A4199">
        <f t="shared" ref="A4199:C4199" si="3718">A3659</f>
        <v>2021</v>
      </c>
      <c r="B4199" t="str">
        <f t="shared" si="3718"/>
        <v>VFM</v>
      </c>
      <c r="C4199">
        <f t="shared" si="3718"/>
        <v>0</v>
      </c>
      <c r="D4199">
        <f>IFERROR(VLOOKUP(C4199,'Enheter, modell og år'!$A$2:$B$31,2,FALSE),0)</f>
        <v>0</v>
      </c>
      <c r="E4199" t="str">
        <f>'Liste detaljert wide'!$K$1</f>
        <v>Publikasjonspoeng</v>
      </c>
      <c r="F4199" t="str">
        <f t="shared" si="3682"/>
        <v>2021VFM0Publikasjonspoeng</v>
      </c>
      <c r="G4199" s="3">
        <f>'Liste detaljert wide'!K419</f>
        <v>0</v>
      </c>
      <c r="H4199" t="str">
        <f>VLOOKUP(E4199,Def!$B$2:$C$15,2,FALSE)</f>
        <v>Forskningsinsentiv</v>
      </c>
      <c r="I4199" s="3">
        <f>IF(A4199='Enheter, modell og år'!$F$2-1,0,G4199-VLOOKUP(A4199-1&amp;B4199&amp;C4199&amp;E4199,$F$2:$G$7561,2,FALSE))</f>
        <v>0</v>
      </c>
      <c r="J4199" s="3">
        <f>IF(A4199='Enheter, modell og år'!$F$2-1,0,VLOOKUP(A4199-1&amp;B4199&amp;C4199&amp;E4199,$F$2:$G$7561,2,FALSE))</f>
        <v>0</v>
      </c>
    </row>
    <row r="4200" spans="1:10" x14ac:dyDescent="0.25">
      <c r="A4200">
        <f t="shared" ref="A4200:C4200" si="3719">A3660</f>
        <v>2021</v>
      </c>
      <c r="B4200" t="str">
        <f t="shared" si="3719"/>
        <v>VFM</v>
      </c>
      <c r="C4200">
        <f t="shared" si="3719"/>
        <v>0</v>
      </c>
      <c r="D4200">
        <f>IFERROR(VLOOKUP(C4200,'Enheter, modell og år'!$A$2:$B$31,2,FALSE),0)</f>
        <v>0</v>
      </c>
      <c r="E4200" t="str">
        <f>'Liste detaljert wide'!$K$1</f>
        <v>Publikasjonspoeng</v>
      </c>
      <c r="F4200" t="str">
        <f t="shared" si="3682"/>
        <v>2021VFM0Publikasjonspoeng</v>
      </c>
      <c r="G4200" s="3">
        <f>'Liste detaljert wide'!K420</f>
        <v>0</v>
      </c>
      <c r="H4200" t="str">
        <f>VLOOKUP(E4200,Def!$B$2:$C$15,2,FALSE)</f>
        <v>Forskningsinsentiv</v>
      </c>
      <c r="I4200" s="3">
        <f>IF(A4200='Enheter, modell og år'!$F$2-1,0,G4200-VLOOKUP(A4200-1&amp;B4200&amp;C4200&amp;E4200,$F$2:$G$7561,2,FALSE))</f>
        <v>0</v>
      </c>
      <c r="J4200" s="3">
        <f>IF(A4200='Enheter, modell og år'!$F$2-1,0,VLOOKUP(A4200-1&amp;B4200&amp;C4200&amp;E4200,$F$2:$G$7561,2,FALSE))</f>
        <v>0</v>
      </c>
    </row>
    <row r="4201" spans="1:10" x14ac:dyDescent="0.25">
      <c r="A4201">
        <f t="shared" ref="A4201:C4201" si="3720">A3661</f>
        <v>2021</v>
      </c>
      <c r="B4201" t="str">
        <f t="shared" si="3720"/>
        <v>VFM</v>
      </c>
      <c r="C4201">
        <f t="shared" si="3720"/>
        <v>0</v>
      </c>
      <c r="D4201">
        <f>IFERROR(VLOOKUP(C4201,'Enheter, modell og år'!$A$2:$B$31,2,FALSE),0)</f>
        <v>0</v>
      </c>
      <c r="E4201" t="str">
        <f>'Liste detaljert wide'!$K$1</f>
        <v>Publikasjonspoeng</v>
      </c>
      <c r="F4201" t="str">
        <f t="shared" si="3682"/>
        <v>2021VFM0Publikasjonspoeng</v>
      </c>
      <c r="G4201" s="3">
        <f>'Liste detaljert wide'!K421</f>
        <v>0</v>
      </c>
      <c r="H4201" t="str">
        <f>VLOOKUP(E4201,Def!$B$2:$C$15,2,FALSE)</f>
        <v>Forskningsinsentiv</v>
      </c>
      <c r="I4201" s="3">
        <f>IF(A4201='Enheter, modell og år'!$F$2-1,0,G4201-VLOOKUP(A4201-1&amp;B4201&amp;C4201&amp;E4201,$F$2:$G$7561,2,FALSE))</f>
        <v>0</v>
      </c>
      <c r="J4201" s="3">
        <f>IF(A4201='Enheter, modell og år'!$F$2-1,0,VLOOKUP(A4201-1&amp;B4201&amp;C4201&amp;E4201,$F$2:$G$7561,2,FALSE))</f>
        <v>0</v>
      </c>
    </row>
    <row r="4202" spans="1:10" x14ac:dyDescent="0.25">
      <c r="A4202">
        <f t="shared" ref="A4202:C4202" si="3721">A3662</f>
        <v>2022</v>
      </c>
      <c r="B4202" t="str">
        <f t="shared" si="3721"/>
        <v>VFM</v>
      </c>
      <c r="C4202">
        <f t="shared" si="3721"/>
        <v>0</v>
      </c>
      <c r="D4202">
        <f>IFERROR(VLOOKUP(C4202,'Enheter, modell og år'!$A$2:$B$31,2,FALSE),0)</f>
        <v>0</v>
      </c>
      <c r="E4202" t="str">
        <f>'Liste detaljert wide'!$K$1</f>
        <v>Publikasjonspoeng</v>
      </c>
      <c r="F4202" t="str">
        <f t="shared" si="3682"/>
        <v>2022VFM0Publikasjonspoeng</v>
      </c>
      <c r="G4202" s="3">
        <f>'Liste detaljert wide'!K422</f>
        <v>0</v>
      </c>
      <c r="H4202" t="str">
        <f>VLOOKUP(E4202,Def!$B$2:$C$15,2,FALSE)</f>
        <v>Forskningsinsentiv</v>
      </c>
      <c r="I4202" s="3">
        <f>IF(A4202='Enheter, modell og år'!$F$2-1,0,G4202-VLOOKUP(A4202-1&amp;B4202&amp;C4202&amp;E4202,$F$2:$G$7561,2,FALSE))</f>
        <v>0</v>
      </c>
      <c r="J4202" s="3">
        <f>IF(A4202='Enheter, modell og år'!$F$2-1,0,VLOOKUP(A4202-1&amp;B4202&amp;C4202&amp;E4202,$F$2:$G$7561,2,FALSE))</f>
        <v>0</v>
      </c>
    </row>
    <row r="4203" spans="1:10" x14ac:dyDescent="0.25">
      <c r="A4203">
        <f t="shared" ref="A4203:C4203" si="3722">A3663</f>
        <v>2022</v>
      </c>
      <c r="B4203" t="str">
        <f t="shared" si="3722"/>
        <v>VFM</v>
      </c>
      <c r="C4203">
        <f t="shared" si="3722"/>
        <v>0</v>
      </c>
      <c r="D4203">
        <f>IFERROR(VLOOKUP(C4203,'Enheter, modell og år'!$A$2:$B$31,2,FALSE),0)</f>
        <v>0</v>
      </c>
      <c r="E4203" t="str">
        <f>'Liste detaljert wide'!$K$1</f>
        <v>Publikasjonspoeng</v>
      </c>
      <c r="F4203" t="str">
        <f t="shared" si="3682"/>
        <v>2022VFM0Publikasjonspoeng</v>
      </c>
      <c r="G4203" s="3">
        <f>'Liste detaljert wide'!K423</f>
        <v>0</v>
      </c>
      <c r="H4203" t="str">
        <f>VLOOKUP(E4203,Def!$B$2:$C$15,2,FALSE)</f>
        <v>Forskningsinsentiv</v>
      </c>
      <c r="I4203" s="3">
        <f>IF(A4203='Enheter, modell og år'!$F$2-1,0,G4203-VLOOKUP(A4203-1&amp;B4203&amp;C4203&amp;E4203,$F$2:$G$7561,2,FALSE))</f>
        <v>0</v>
      </c>
      <c r="J4203" s="3">
        <f>IF(A4203='Enheter, modell og år'!$F$2-1,0,VLOOKUP(A4203-1&amp;B4203&amp;C4203&amp;E4203,$F$2:$G$7561,2,FALSE))</f>
        <v>0</v>
      </c>
    </row>
    <row r="4204" spans="1:10" x14ac:dyDescent="0.25">
      <c r="A4204">
        <f t="shared" ref="A4204:C4204" si="3723">A3664</f>
        <v>2022</v>
      </c>
      <c r="B4204" t="str">
        <f t="shared" si="3723"/>
        <v>VFM</v>
      </c>
      <c r="C4204">
        <f t="shared" si="3723"/>
        <v>0</v>
      </c>
      <c r="D4204">
        <f>IFERROR(VLOOKUP(C4204,'Enheter, modell og år'!$A$2:$B$31,2,FALSE),0)</f>
        <v>0</v>
      </c>
      <c r="E4204" t="str">
        <f>'Liste detaljert wide'!$K$1</f>
        <v>Publikasjonspoeng</v>
      </c>
      <c r="F4204" t="str">
        <f t="shared" si="3682"/>
        <v>2022VFM0Publikasjonspoeng</v>
      </c>
      <c r="G4204" s="3">
        <f>'Liste detaljert wide'!K424</f>
        <v>0</v>
      </c>
      <c r="H4204" t="str">
        <f>VLOOKUP(E4204,Def!$B$2:$C$15,2,FALSE)</f>
        <v>Forskningsinsentiv</v>
      </c>
      <c r="I4204" s="3">
        <f>IF(A4204='Enheter, modell og år'!$F$2-1,0,G4204-VLOOKUP(A4204-1&amp;B4204&amp;C4204&amp;E4204,$F$2:$G$7561,2,FALSE))</f>
        <v>0</v>
      </c>
      <c r="J4204" s="3">
        <f>IF(A4204='Enheter, modell og år'!$F$2-1,0,VLOOKUP(A4204-1&amp;B4204&amp;C4204&amp;E4204,$F$2:$G$7561,2,FALSE))</f>
        <v>0</v>
      </c>
    </row>
    <row r="4205" spans="1:10" x14ac:dyDescent="0.25">
      <c r="A4205">
        <f t="shared" ref="A4205:C4205" si="3724">A3665</f>
        <v>2022</v>
      </c>
      <c r="B4205" t="str">
        <f t="shared" si="3724"/>
        <v>VFM</v>
      </c>
      <c r="C4205">
        <f t="shared" si="3724"/>
        <v>0</v>
      </c>
      <c r="D4205">
        <f>IFERROR(VLOOKUP(C4205,'Enheter, modell og år'!$A$2:$B$31,2,FALSE),0)</f>
        <v>0</v>
      </c>
      <c r="E4205" t="str">
        <f>'Liste detaljert wide'!$K$1</f>
        <v>Publikasjonspoeng</v>
      </c>
      <c r="F4205" t="str">
        <f t="shared" si="3682"/>
        <v>2022VFM0Publikasjonspoeng</v>
      </c>
      <c r="G4205" s="3">
        <f>'Liste detaljert wide'!K425</f>
        <v>0</v>
      </c>
      <c r="H4205" t="str">
        <f>VLOOKUP(E4205,Def!$B$2:$C$15,2,FALSE)</f>
        <v>Forskningsinsentiv</v>
      </c>
      <c r="I4205" s="3">
        <f>IF(A4205='Enheter, modell og år'!$F$2-1,0,G4205-VLOOKUP(A4205-1&amp;B4205&amp;C4205&amp;E4205,$F$2:$G$7561,2,FALSE))</f>
        <v>0</v>
      </c>
      <c r="J4205" s="3">
        <f>IF(A4205='Enheter, modell og år'!$F$2-1,0,VLOOKUP(A4205-1&amp;B4205&amp;C4205&amp;E4205,$F$2:$G$7561,2,FALSE))</f>
        <v>0</v>
      </c>
    </row>
    <row r="4206" spans="1:10" x14ac:dyDescent="0.25">
      <c r="A4206">
        <f t="shared" ref="A4206:C4206" si="3725">A3666</f>
        <v>2022</v>
      </c>
      <c r="B4206" t="str">
        <f t="shared" si="3725"/>
        <v>VFM</v>
      </c>
      <c r="C4206">
        <f t="shared" si="3725"/>
        <v>0</v>
      </c>
      <c r="D4206">
        <f>IFERROR(VLOOKUP(C4206,'Enheter, modell og år'!$A$2:$B$31,2,FALSE),0)</f>
        <v>0</v>
      </c>
      <c r="E4206" t="str">
        <f>'Liste detaljert wide'!$K$1</f>
        <v>Publikasjonspoeng</v>
      </c>
      <c r="F4206" t="str">
        <f t="shared" si="3682"/>
        <v>2022VFM0Publikasjonspoeng</v>
      </c>
      <c r="G4206" s="3">
        <f>'Liste detaljert wide'!K426</f>
        <v>0</v>
      </c>
      <c r="H4206" t="str">
        <f>VLOOKUP(E4206,Def!$B$2:$C$15,2,FALSE)</f>
        <v>Forskningsinsentiv</v>
      </c>
      <c r="I4206" s="3">
        <f>IF(A4206='Enheter, modell og år'!$F$2-1,0,G4206-VLOOKUP(A4206-1&amp;B4206&amp;C4206&amp;E4206,$F$2:$G$7561,2,FALSE))</f>
        <v>0</v>
      </c>
      <c r="J4206" s="3">
        <f>IF(A4206='Enheter, modell og år'!$F$2-1,0,VLOOKUP(A4206-1&amp;B4206&amp;C4206&amp;E4206,$F$2:$G$7561,2,FALSE))</f>
        <v>0</v>
      </c>
    </row>
    <row r="4207" spans="1:10" x14ac:dyDescent="0.25">
      <c r="A4207">
        <f t="shared" ref="A4207:C4207" si="3726">A3667</f>
        <v>2022</v>
      </c>
      <c r="B4207" t="str">
        <f t="shared" si="3726"/>
        <v>VFM</v>
      </c>
      <c r="C4207">
        <f t="shared" si="3726"/>
        <v>0</v>
      </c>
      <c r="D4207">
        <f>IFERROR(VLOOKUP(C4207,'Enheter, modell og år'!$A$2:$B$31,2,FALSE),0)</f>
        <v>0</v>
      </c>
      <c r="E4207" t="str">
        <f>'Liste detaljert wide'!$K$1</f>
        <v>Publikasjonspoeng</v>
      </c>
      <c r="F4207" t="str">
        <f t="shared" si="3682"/>
        <v>2022VFM0Publikasjonspoeng</v>
      </c>
      <c r="G4207" s="3">
        <f>'Liste detaljert wide'!K427</f>
        <v>0</v>
      </c>
      <c r="H4207" t="str">
        <f>VLOOKUP(E4207,Def!$B$2:$C$15,2,FALSE)</f>
        <v>Forskningsinsentiv</v>
      </c>
      <c r="I4207" s="3">
        <f>IF(A4207='Enheter, modell og år'!$F$2-1,0,G4207-VLOOKUP(A4207-1&amp;B4207&amp;C4207&amp;E4207,$F$2:$G$7561,2,FALSE))</f>
        <v>0</v>
      </c>
      <c r="J4207" s="3">
        <f>IF(A4207='Enheter, modell og år'!$F$2-1,0,VLOOKUP(A4207-1&amp;B4207&amp;C4207&amp;E4207,$F$2:$G$7561,2,FALSE))</f>
        <v>0</v>
      </c>
    </row>
    <row r="4208" spans="1:10" x14ac:dyDescent="0.25">
      <c r="A4208">
        <f t="shared" ref="A4208:C4208" si="3727">A3668</f>
        <v>2022</v>
      </c>
      <c r="B4208" t="str">
        <f t="shared" si="3727"/>
        <v>VFM</v>
      </c>
      <c r="C4208">
        <f t="shared" si="3727"/>
        <v>0</v>
      </c>
      <c r="D4208">
        <f>IFERROR(VLOOKUP(C4208,'Enheter, modell og år'!$A$2:$B$31,2,FALSE),0)</f>
        <v>0</v>
      </c>
      <c r="E4208" t="str">
        <f>'Liste detaljert wide'!$K$1</f>
        <v>Publikasjonspoeng</v>
      </c>
      <c r="F4208" t="str">
        <f t="shared" si="3682"/>
        <v>2022VFM0Publikasjonspoeng</v>
      </c>
      <c r="G4208" s="3">
        <f>'Liste detaljert wide'!K428</f>
        <v>0</v>
      </c>
      <c r="H4208" t="str">
        <f>VLOOKUP(E4208,Def!$B$2:$C$15,2,FALSE)</f>
        <v>Forskningsinsentiv</v>
      </c>
      <c r="I4208" s="3">
        <f>IF(A4208='Enheter, modell og år'!$F$2-1,0,G4208-VLOOKUP(A4208-1&amp;B4208&amp;C4208&amp;E4208,$F$2:$G$7561,2,FALSE))</f>
        <v>0</v>
      </c>
      <c r="J4208" s="3">
        <f>IF(A4208='Enheter, modell og år'!$F$2-1,0,VLOOKUP(A4208-1&amp;B4208&amp;C4208&amp;E4208,$F$2:$G$7561,2,FALSE))</f>
        <v>0</v>
      </c>
    </row>
    <row r="4209" spans="1:10" x14ac:dyDescent="0.25">
      <c r="A4209">
        <f t="shared" ref="A4209:C4209" si="3728">A3669</f>
        <v>2022</v>
      </c>
      <c r="B4209" t="str">
        <f t="shared" si="3728"/>
        <v>VFM</v>
      </c>
      <c r="C4209">
        <f t="shared" si="3728"/>
        <v>0</v>
      </c>
      <c r="D4209">
        <f>IFERROR(VLOOKUP(C4209,'Enheter, modell og år'!$A$2:$B$31,2,FALSE),0)</f>
        <v>0</v>
      </c>
      <c r="E4209" t="str">
        <f>'Liste detaljert wide'!$K$1</f>
        <v>Publikasjonspoeng</v>
      </c>
      <c r="F4209" t="str">
        <f t="shared" si="3682"/>
        <v>2022VFM0Publikasjonspoeng</v>
      </c>
      <c r="G4209" s="3">
        <f>'Liste detaljert wide'!K429</f>
        <v>0</v>
      </c>
      <c r="H4209" t="str">
        <f>VLOOKUP(E4209,Def!$B$2:$C$15,2,FALSE)</f>
        <v>Forskningsinsentiv</v>
      </c>
      <c r="I4209" s="3">
        <f>IF(A4209='Enheter, modell og år'!$F$2-1,0,G4209-VLOOKUP(A4209-1&amp;B4209&amp;C4209&amp;E4209,$F$2:$G$7561,2,FALSE))</f>
        <v>0</v>
      </c>
      <c r="J4209" s="3">
        <f>IF(A4209='Enheter, modell og år'!$F$2-1,0,VLOOKUP(A4209-1&amp;B4209&amp;C4209&amp;E4209,$F$2:$G$7561,2,FALSE))</f>
        <v>0</v>
      </c>
    </row>
    <row r="4210" spans="1:10" x14ac:dyDescent="0.25">
      <c r="A4210">
        <f t="shared" ref="A4210:C4210" si="3729">A3670</f>
        <v>2022</v>
      </c>
      <c r="B4210" t="str">
        <f t="shared" si="3729"/>
        <v>VFM</v>
      </c>
      <c r="C4210">
        <f t="shared" si="3729"/>
        <v>0</v>
      </c>
      <c r="D4210">
        <f>IFERROR(VLOOKUP(C4210,'Enheter, modell og år'!$A$2:$B$31,2,FALSE),0)</f>
        <v>0</v>
      </c>
      <c r="E4210" t="str">
        <f>'Liste detaljert wide'!$K$1</f>
        <v>Publikasjonspoeng</v>
      </c>
      <c r="F4210" t="str">
        <f t="shared" si="3682"/>
        <v>2022VFM0Publikasjonspoeng</v>
      </c>
      <c r="G4210" s="3">
        <f>'Liste detaljert wide'!K430</f>
        <v>0</v>
      </c>
      <c r="H4210" t="str">
        <f>VLOOKUP(E4210,Def!$B$2:$C$15,2,FALSE)</f>
        <v>Forskningsinsentiv</v>
      </c>
      <c r="I4210" s="3">
        <f>IF(A4210='Enheter, modell og år'!$F$2-1,0,G4210-VLOOKUP(A4210-1&amp;B4210&amp;C4210&amp;E4210,$F$2:$G$7561,2,FALSE))</f>
        <v>0</v>
      </c>
      <c r="J4210" s="3">
        <f>IF(A4210='Enheter, modell og år'!$F$2-1,0,VLOOKUP(A4210-1&amp;B4210&amp;C4210&amp;E4210,$F$2:$G$7561,2,FALSE))</f>
        <v>0</v>
      </c>
    </row>
    <row r="4211" spans="1:10" x14ac:dyDescent="0.25">
      <c r="A4211">
        <f t="shared" ref="A4211:C4211" si="3730">A3671</f>
        <v>2022</v>
      </c>
      <c r="B4211" t="str">
        <f t="shared" si="3730"/>
        <v>VFM</v>
      </c>
      <c r="C4211">
        <f t="shared" si="3730"/>
        <v>0</v>
      </c>
      <c r="D4211">
        <f>IFERROR(VLOOKUP(C4211,'Enheter, modell og år'!$A$2:$B$31,2,FALSE),0)</f>
        <v>0</v>
      </c>
      <c r="E4211" t="str">
        <f>'Liste detaljert wide'!$K$1</f>
        <v>Publikasjonspoeng</v>
      </c>
      <c r="F4211" t="str">
        <f t="shared" si="3682"/>
        <v>2022VFM0Publikasjonspoeng</v>
      </c>
      <c r="G4211" s="3">
        <f>'Liste detaljert wide'!K431</f>
        <v>0</v>
      </c>
      <c r="H4211" t="str">
        <f>VLOOKUP(E4211,Def!$B$2:$C$15,2,FALSE)</f>
        <v>Forskningsinsentiv</v>
      </c>
      <c r="I4211" s="3">
        <f>IF(A4211='Enheter, modell og år'!$F$2-1,0,G4211-VLOOKUP(A4211-1&amp;B4211&amp;C4211&amp;E4211,$F$2:$G$7561,2,FALSE))</f>
        <v>0</v>
      </c>
      <c r="J4211" s="3">
        <f>IF(A4211='Enheter, modell og år'!$F$2-1,0,VLOOKUP(A4211-1&amp;B4211&amp;C4211&amp;E4211,$F$2:$G$7561,2,FALSE))</f>
        <v>0</v>
      </c>
    </row>
    <row r="4212" spans="1:10" x14ac:dyDescent="0.25">
      <c r="A4212">
        <f t="shared" ref="A4212:C4212" si="3731">A3672</f>
        <v>2022</v>
      </c>
      <c r="B4212" t="str">
        <f t="shared" si="3731"/>
        <v>VFM</v>
      </c>
      <c r="C4212">
        <f t="shared" si="3731"/>
        <v>0</v>
      </c>
      <c r="D4212">
        <f>IFERROR(VLOOKUP(C4212,'Enheter, modell og år'!$A$2:$B$31,2,FALSE),0)</f>
        <v>0</v>
      </c>
      <c r="E4212" t="str">
        <f>'Liste detaljert wide'!$K$1</f>
        <v>Publikasjonspoeng</v>
      </c>
      <c r="F4212" t="str">
        <f t="shared" si="3682"/>
        <v>2022VFM0Publikasjonspoeng</v>
      </c>
      <c r="G4212" s="3">
        <f>'Liste detaljert wide'!K432</f>
        <v>0</v>
      </c>
      <c r="H4212" t="str">
        <f>VLOOKUP(E4212,Def!$B$2:$C$15,2,FALSE)</f>
        <v>Forskningsinsentiv</v>
      </c>
      <c r="I4212" s="3">
        <f>IF(A4212='Enheter, modell og år'!$F$2-1,0,G4212-VLOOKUP(A4212-1&amp;B4212&amp;C4212&amp;E4212,$F$2:$G$7561,2,FALSE))</f>
        <v>0</v>
      </c>
      <c r="J4212" s="3">
        <f>IF(A4212='Enheter, modell og år'!$F$2-1,0,VLOOKUP(A4212-1&amp;B4212&amp;C4212&amp;E4212,$F$2:$G$7561,2,FALSE))</f>
        <v>0</v>
      </c>
    </row>
    <row r="4213" spans="1:10" x14ac:dyDescent="0.25">
      <c r="A4213">
        <f t="shared" ref="A4213:C4213" si="3732">A3673</f>
        <v>2022</v>
      </c>
      <c r="B4213" t="str">
        <f t="shared" si="3732"/>
        <v>VFM</v>
      </c>
      <c r="C4213">
        <f t="shared" si="3732"/>
        <v>0</v>
      </c>
      <c r="D4213">
        <f>IFERROR(VLOOKUP(C4213,'Enheter, modell og år'!$A$2:$B$31,2,FALSE),0)</f>
        <v>0</v>
      </c>
      <c r="E4213" t="str">
        <f>'Liste detaljert wide'!$K$1</f>
        <v>Publikasjonspoeng</v>
      </c>
      <c r="F4213" t="str">
        <f t="shared" si="3682"/>
        <v>2022VFM0Publikasjonspoeng</v>
      </c>
      <c r="G4213" s="3">
        <f>'Liste detaljert wide'!K433</f>
        <v>0</v>
      </c>
      <c r="H4213" t="str">
        <f>VLOOKUP(E4213,Def!$B$2:$C$15,2,FALSE)</f>
        <v>Forskningsinsentiv</v>
      </c>
      <c r="I4213" s="3">
        <f>IF(A4213='Enheter, modell og år'!$F$2-1,0,G4213-VLOOKUP(A4213-1&amp;B4213&amp;C4213&amp;E4213,$F$2:$G$7561,2,FALSE))</f>
        <v>0</v>
      </c>
      <c r="J4213" s="3">
        <f>IF(A4213='Enheter, modell og år'!$F$2-1,0,VLOOKUP(A4213-1&amp;B4213&amp;C4213&amp;E4213,$F$2:$G$7561,2,FALSE))</f>
        <v>0</v>
      </c>
    </row>
    <row r="4214" spans="1:10" x14ac:dyDescent="0.25">
      <c r="A4214">
        <f t="shared" ref="A4214:C4214" si="3733">A3674</f>
        <v>2022</v>
      </c>
      <c r="B4214" t="str">
        <f t="shared" si="3733"/>
        <v>VFM</v>
      </c>
      <c r="C4214">
        <f t="shared" si="3733"/>
        <v>0</v>
      </c>
      <c r="D4214">
        <f>IFERROR(VLOOKUP(C4214,'Enheter, modell og år'!$A$2:$B$31,2,FALSE),0)</f>
        <v>0</v>
      </c>
      <c r="E4214" t="str">
        <f>'Liste detaljert wide'!$K$1</f>
        <v>Publikasjonspoeng</v>
      </c>
      <c r="F4214" t="str">
        <f t="shared" si="3682"/>
        <v>2022VFM0Publikasjonspoeng</v>
      </c>
      <c r="G4214" s="3">
        <f>'Liste detaljert wide'!K434</f>
        <v>0</v>
      </c>
      <c r="H4214" t="str">
        <f>VLOOKUP(E4214,Def!$B$2:$C$15,2,FALSE)</f>
        <v>Forskningsinsentiv</v>
      </c>
      <c r="I4214" s="3">
        <f>IF(A4214='Enheter, modell og år'!$F$2-1,0,G4214-VLOOKUP(A4214-1&amp;B4214&amp;C4214&amp;E4214,$F$2:$G$7561,2,FALSE))</f>
        <v>0</v>
      </c>
      <c r="J4214" s="3">
        <f>IF(A4214='Enheter, modell og år'!$F$2-1,0,VLOOKUP(A4214-1&amp;B4214&amp;C4214&amp;E4214,$F$2:$G$7561,2,FALSE))</f>
        <v>0</v>
      </c>
    </row>
    <row r="4215" spans="1:10" x14ac:dyDescent="0.25">
      <c r="A4215">
        <f t="shared" ref="A4215:C4215" si="3734">A3675</f>
        <v>2022</v>
      </c>
      <c r="B4215" t="str">
        <f t="shared" si="3734"/>
        <v>VFM</v>
      </c>
      <c r="C4215">
        <f t="shared" si="3734"/>
        <v>0</v>
      </c>
      <c r="D4215">
        <f>IFERROR(VLOOKUP(C4215,'Enheter, modell og år'!$A$2:$B$31,2,FALSE),0)</f>
        <v>0</v>
      </c>
      <c r="E4215" t="str">
        <f>'Liste detaljert wide'!$K$1</f>
        <v>Publikasjonspoeng</v>
      </c>
      <c r="F4215" t="str">
        <f t="shared" si="3682"/>
        <v>2022VFM0Publikasjonspoeng</v>
      </c>
      <c r="G4215" s="3">
        <f>'Liste detaljert wide'!K435</f>
        <v>0</v>
      </c>
      <c r="H4215" t="str">
        <f>VLOOKUP(E4215,Def!$B$2:$C$15,2,FALSE)</f>
        <v>Forskningsinsentiv</v>
      </c>
      <c r="I4215" s="3">
        <f>IF(A4215='Enheter, modell og år'!$F$2-1,0,G4215-VLOOKUP(A4215-1&amp;B4215&amp;C4215&amp;E4215,$F$2:$G$7561,2,FALSE))</f>
        <v>0</v>
      </c>
      <c r="J4215" s="3">
        <f>IF(A4215='Enheter, modell og år'!$F$2-1,0,VLOOKUP(A4215-1&amp;B4215&amp;C4215&amp;E4215,$F$2:$G$7561,2,FALSE))</f>
        <v>0</v>
      </c>
    </row>
    <row r="4216" spans="1:10" x14ac:dyDescent="0.25">
      <c r="A4216">
        <f t="shared" ref="A4216:C4216" si="3735">A3676</f>
        <v>2022</v>
      </c>
      <c r="B4216" t="str">
        <f t="shared" si="3735"/>
        <v>VFM</v>
      </c>
      <c r="C4216">
        <f t="shared" si="3735"/>
        <v>0</v>
      </c>
      <c r="D4216">
        <f>IFERROR(VLOOKUP(C4216,'Enheter, modell og år'!$A$2:$B$31,2,FALSE),0)</f>
        <v>0</v>
      </c>
      <c r="E4216" t="str">
        <f>'Liste detaljert wide'!$K$1</f>
        <v>Publikasjonspoeng</v>
      </c>
      <c r="F4216" t="str">
        <f t="shared" si="3682"/>
        <v>2022VFM0Publikasjonspoeng</v>
      </c>
      <c r="G4216" s="3">
        <f>'Liste detaljert wide'!K436</f>
        <v>0</v>
      </c>
      <c r="H4216" t="str">
        <f>VLOOKUP(E4216,Def!$B$2:$C$15,2,FALSE)</f>
        <v>Forskningsinsentiv</v>
      </c>
      <c r="I4216" s="3">
        <f>IF(A4216='Enheter, modell og år'!$F$2-1,0,G4216-VLOOKUP(A4216-1&amp;B4216&amp;C4216&amp;E4216,$F$2:$G$7561,2,FALSE))</f>
        <v>0</v>
      </c>
      <c r="J4216" s="3">
        <f>IF(A4216='Enheter, modell og år'!$F$2-1,0,VLOOKUP(A4216-1&amp;B4216&amp;C4216&amp;E4216,$F$2:$G$7561,2,FALSE))</f>
        <v>0</v>
      </c>
    </row>
    <row r="4217" spans="1:10" x14ac:dyDescent="0.25">
      <c r="A4217">
        <f t="shared" ref="A4217:C4217" si="3736">A3677</f>
        <v>2022</v>
      </c>
      <c r="B4217" t="str">
        <f t="shared" si="3736"/>
        <v>VFM</v>
      </c>
      <c r="C4217">
        <f t="shared" si="3736"/>
        <v>0</v>
      </c>
      <c r="D4217">
        <f>IFERROR(VLOOKUP(C4217,'Enheter, modell og år'!$A$2:$B$31,2,FALSE),0)</f>
        <v>0</v>
      </c>
      <c r="E4217" t="str">
        <f>'Liste detaljert wide'!$K$1</f>
        <v>Publikasjonspoeng</v>
      </c>
      <c r="F4217" t="str">
        <f t="shared" si="3682"/>
        <v>2022VFM0Publikasjonspoeng</v>
      </c>
      <c r="G4217" s="3">
        <f>'Liste detaljert wide'!K437</f>
        <v>0</v>
      </c>
      <c r="H4217" t="str">
        <f>VLOOKUP(E4217,Def!$B$2:$C$15,2,FALSE)</f>
        <v>Forskningsinsentiv</v>
      </c>
      <c r="I4217" s="3">
        <f>IF(A4217='Enheter, modell og år'!$F$2-1,0,G4217-VLOOKUP(A4217-1&amp;B4217&amp;C4217&amp;E4217,$F$2:$G$7561,2,FALSE))</f>
        <v>0</v>
      </c>
      <c r="J4217" s="3">
        <f>IF(A4217='Enheter, modell og år'!$F$2-1,0,VLOOKUP(A4217-1&amp;B4217&amp;C4217&amp;E4217,$F$2:$G$7561,2,FALSE))</f>
        <v>0</v>
      </c>
    </row>
    <row r="4218" spans="1:10" x14ac:dyDescent="0.25">
      <c r="A4218">
        <f t="shared" ref="A4218:C4218" si="3737">A3678</f>
        <v>2022</v>
      </c>
      <c r="B4218" t="str">
        <f t="shared" si="3737"/>
        <v>VFM</v>
      </c>
      <c r="C4218">
        <f t="shared" si="3737"/>
        <v>0</v>
      </c>
      <c r="D4218">
        <f>IFERROR(VLOOKUP(C4218,'Enheter, modell og år'!$A$2:$B$31,2,FALSE),0)</f>
        <v>0</v>
      </c>
      <c r="E4218" t="str">
        <f>'Liste detaljert wide'!$K$1</f>
        <v>Publikasjonspoeng</v>
      </c>
      <c r="F4218" t="str">
        <f t="shared" si="3682"/>
        <v>2022VFM0Publikasjonspoeng</v>
      </c>
      <c r="G4218" s="3">
        <f>'Liste detaljert wide'!K438</f>
        <v>0</v>
      </c>
      <c r="H4218" t="str">
        <f>VLOOKUP(E4218,Def!$B$2:$C$15,2,FALSE)</f>
        <v>Forskningsinsentiv</v>
      </c>
      <c r="I4218" s="3">
        <f>IF(A4218='Enheter, modell og år'!$F$2-1,0,G4218-VLOOKUP(A4218-1&amp;B4218&amp;C4218&amp;E4218,$F$2:$G$7561,2,FALSE))</f>
        <v>0</v>
      </c>
      <c r="J4218" s="3">
        <f>IF(A4218='Enheter, modell og år'!$F$2-1,0,VLOOKUP(A4218-1&amp;B4218&amp;C4218&amp;E4218,$F$2:$G$7561,2,FALSE))</f>
        <v>0</v>
      </c>
    </row>
    <row r="4219" spans="1:10" x14ac:dyDescent="0.25">
      <c r="A4219">
        <f t="shared" ref="A4219:C4219" si="3738">A3679</f>
        <v>2022</v>
      </c>
      <c r="B4219" t="str">
        <f t="shared" si="3738"/>
        <v>VFM</v>
      </c>
      <c r="C4219">
        <f t="shared" si="3738"/>
        <v>0</v>
      </c>
      <c r="D4219">
        <f>IFERROR(VLOOKUP(C4219,'Enheter, modell og år'!$A$2:$B$31,2,FALSE),0)</f>
        <v>0</v>
      </c>
      <c r="E4219" t="str">
        <f>'Liste detaljert wide'!$K$1</f>
        <v>Publikasjonspoeng</v>
      </c>
      <c r="F4219" t="str">
        <f t="shared" si="3682"/>
        <v>2022VFM0Publikasjonspoeng</v>
      </c>
      <c r="G4219" s="3">
        <f>'Liste detaljert wide'!K439</f>
        <v>0</v>
      </c>
      <c r="H4219" t="str">
        <f>VLOOKUP(E4219,Def!$B$2:$C$15,2,FALSE)</f>
        <v>Forskningsinsentiv</v>
      </c>
      <c r="I4219" s="3">
        <f>IF(A4219='Enheter, modell og år'!$F$2-1,0,G4219-VLOOKUP(A4219-1&amp;B4219&amp;C4219&amp;E4219,$F$2:$G$7561,2,FALSE))</f>
        <v>0</v>
      </c>
      <c r="J4219" s="3">
        <f>IF(A4219='Enheter, modell og år'!$F$2-1,0,VLOOKUP(A4219-1&amp;B4219&amp;C4219&amp;E4219,$F$2:$G$7561,2,FALSE))</f>
        <v>0</v>
      </c>
    </row>
    <row r="4220" spans="1:10" x14ac:dyDescent="0.25">
      <c r="A4220">
        <f t="shared" ref="A4220:C4220" si="3739">A3680</f>
        <v>2022</v>
      </c>
      <c r="B4220" t="str">
        <f t="shared" si="3739"/>
        <v>VFM</v>
      </c>
      <c r="C4220">
        <f t="shared" si="3739"/>
        <v>0</v>
      </c>
      <c r="D4220">
        <f>IFERROR(VLOOKUP(C4220,'Enheter, modell og år'!$A$2:$B$31,2,FALSE),0)</f>
        <v>0</v>
      </c>
      <c r="E4220" t="str">
        <f>'Liste detaljert wide'!$K$1</f>
        <v>Publikasjonspoeng</v>
      </c>
      <c r="F4220" t="str">
        <f t="shared" si="3682"/>
        <v>2022VFM0Publikasjonspoeng</v>
      </c>
      <c r="G4220" s="3">
        <f>'Liste detaljert wide'!K440</f>
        <v>0</v>
      </c>
      <c r="H4220" t="str">
        <f>VLOOKUP(E4220,Def!$B$2:$C$15,2,FALSE)</f>
        <v>Forskningsinsentiv</v>
      </c>
      <c r="I4220" s="3">
        <f>IF(A4220='Enheter, modell og år'!$F$2-1,0,G4220-VLOOKUP(A4220-1&amp;B4220&amp;C4220&amp;E4220,$F$2:$G$7561,2,FALSE))</f>
        <v>0</v>
      </c>
      <c r="J4220" s="3">
        <f>IF(A4220='Enheter, modell og år'!$F$2-1,0,VLOOKUP(A4220-1&amp;B4220&amp;C4220&amp;E4220,$F$2:$G$7561,2,FALSE))</f>
        <v>0</v>
      </c>
    </row>
    <row r="4221" spans="1:10" x14ac:dyDescent="0.25">
      <c r="A4221">
        <f t="shared" ref="A4221:C4221" si="3740">A3681</f>
        <v>2022</v>
      </c>
      <c r="B4221" t="str">
        <f t="shared" si="3740"/>
        <v>VFM</v>
      </c>
      <c r="C4221">
        <f t="shared" si="3740"/>
        <v>0</v>
      </c>
      <c r="D4221">
        <f>IFERROR(VLOOKUP(C4221,'Enheter, modell og år'!$A$2:$B$31,2,FALSE),0)</f>
        <v>0</v>
      </c>
      <c r="E4221" t="str">
        <f>'Liste detaljert wide'!$K$1</f>
        <v>Publikasjonspoeng</v>
      </c>
      <c r="F4221" t="str">
        <f t="shared" si="3682"/>
        <v>2022VFM0Publikasjonspoeng</v>
      </c>
      <c r="G4221" s="3">
        <f>'Liste detaljert wide'!K441</f>
        <v>0</v>
      </c>
      <c r="H4221" t="str">
        <f>VLOOKUP(E4221,Def!$B$2:$C$15,2,FALSE)</f>
        <v>Forskningsinsentiv</v>
      </c>
      <c r="I4221" s="3">
        <f>IF(A4221='Enheter, modell og år'!$F$2-1,0,G4221-VLOOKUP(A4221-1&amp;B4221&amp;C4221&amp;E4221,$F$2:$G$7561,2,FALSE))</f>
        <v>0</v>
      </c>
      <c r="J4221" s="3">
        <f>IF(A4221='Enheter, modell og år'!$F$2-1,0,VLOOKUP(A4221-1&amp;B4221&amp;C4221&amp;E4221,$F$2:$G$7561,2,FALSE))</f>
        <v>0</v>
      </c>
    </row>
    <row r="4222" spans="1:10" x14ac:dyDescent="0.25">
      <c r="A4222">
        <f t="shared" ref="A4222:C4222" si="3741">A3682</f>
        <v>2022</v>
      </c>
      <c r="B4222" t="str">
        <f t="shared" si="3741"/>
        <v>VFM</v>
      </c>
      <c r="C4222">
        <f t="shared" si="3741"/>
        <v>0</v>
      </c>
      <c r="D4222">
        <f>IFERROR(VLOOKUP(C4222,'Enheter, modell og år'!$A$2:$B$31,2,FALSE),0)</f>
        <v>0</v>
      </c>
      <c r="E4222" t="str">
        <f>'Liste detaljert wide'!$K$1</f>
        <v>Publikasjonspoeng</v>
      </c>
      <c r="F4222" t="str">
        <f t="shared" si="3682"/>
        <v>2022VFM0Publikasjonspoeng</v>
      </c>
      <c r="G4222" s="3">
        <f>'Liste detaljert wide'!K442</f>
        <v>0</v>
      </c>
      <c r="H4222" t="str">
        <f>VLOOKUP(E4222,Def!$B$2:$C$15,2,FALSE)</f>
        <v>Forskningsinsentiv</v>
      </c>
      <c r="I4222" s="3">
        <f>IF(A4222='Enheter, modell og år'!$F$2-1,0,G4222-VLOOKUP(A4222-1&amp;B4222&amp;C4222&amp;E4222,$F$2:$G$7561,2,FALSE))</f>
        <v>0</v>
      </c>
      <c r="J4222" s="3">
        <f>IF(A4222='Enheter, modell og år'!$F$2-1,0,VLOOKUP(A4222-1&amp;B4222&amp;C4222&amp;E4222,$F$2:$G$7561,2,FALSE))</f>
        <v>0</v>
      </c>
    </row>
    <row r="4223" spans="1:10" x14ac:dyDescent="0.25">
      <c r="A4223">
        <f t="shared" ref="A4223:C4223" si="3742">A3683</f>
        <v>2022</v>
      </c>
      <c r="B4223" t="str">
        <f t="shared" si="3742"/>
        <v>VFM</v>
      </c>
      <c r="C4223">
        <f t="shared" si="3742"/>
        <v>0</v>
      </c>
      <c r="D4223">
        <f>IFERROR(VLOOKUP(C4223,'Enheter, modell og år'!$A$2:$B$31,2,FALSE),0)</f>
        <v>0</v>
      </c>
      <c r="E4223" t="str">
        <f>'Liste detaljert wide'!$K$1</f>
        <v>Publikasjonspoeng</v>
      </c>
      <c r="F4223" t="str">
        <f t="shared" si="3682"/>
        <v>2022VFM0Publikasjonspoeng</v>
      </c>
      <c r="G4223" s="3">
        <f>'Liste detaljert wide'!K443</f>
        <v>0</v>
      </c>
      <c r="H4223" t="str">
        <f>VLOOKUP(E4223,Def!$B$2:$C$15,2,FALSE)</f>
        <v>Forskningsinsentiv</v>
      </c>
      <c r="I4223" s="3">
        <f>IF(A4223='Enheter, modell og år'!$F$2-1,0,G4223-VLOOKUP(A4223-1&amp;B4223&amp;C4223&amp;E4223,$F$2:$G$7561,2,FALSE))</f>
        <v>0</v>
      </c>
      <c r="J4223" s="3">
        <f>IF(A4223='Enheter, modell og år'!$F$2-1,0,VLOOKUP(A4223-1&amp;B4223&amp;C4223&amp;E4223,$F$2:$G$7561,2,FALSE))</f>
        <v>0</v>
      </c>
    </row>
    <row r="4224" spans="1:10" x14ac:dyDescent="0.25">
      <c r="A4224">
        <f t="shared" ref="A4224:C4224" si="3743">A3684</f>
        <v>2022</v>
      </c>
      <c r="B4224" t="str">
        <f t="shared" si="3743"/>
        <v>VFM</v>
      </c>
      <c r="C4224">
        <f t="shared" si="3743"/>
        <v>0</v>
      </c>
      <c r="D4224">
        <f>IFERROR(VLOOKUP(C4224,'Enheter, modell og år'!$A$2:$B$31,2,FALSE),0)</f>
        <v>0</v>
      </c>
      <c r="E4224" t="str">
        <f>'Liste detaljert wide'!$K$1</f>
        <v>Publikasjonspoeng</v>
      </c>
      <c r="F4224" t="str">
        <f t="shared" si="3682"/>
        <v>2022VFM0Publikasjonspoeng</v>
      </c>
      <c r="G4224" s="3">
        <f>'Liste detaljert wide'!K444</f>
        <v>0</v>
      </c>
      <c r="H4224" t="str">
        <f>VLOOKUP(E4224,Def!$B$2:$C$15,2,FALSE)</f>
        <v>Forskningsinsentiv</v>
      </c>
      <c r="I4224" s="3">
        <f>IF(A4224='Enheter, modell og år'!$F$2-1,0,G4224-VLOOKUP(A4224-1&amp;B4224&amp;C4224&amp;E4224,$F$2:$G$7561,2,FALSE))</f>
        <v>0</v>
      </c>
      <c r="J4224" s="3">
        <f>IF(A4224='Enheter, modell og år'!$F$2-1,0,VLOOKUP(A4224-1&amp;B4224&amp;C4224&amp;E4224,$F$2:$G$7561,2,FALSE))</f>
        <v>0</v>
      </c>
    </row>
    <row r="4225" spans="1:10" x14ac:dyDescent="0.25">
      <c r="A4225">
        <f t="shared" ref="A4225:C4225" si="3744">A3685</f>
        <v>2022</v>
      </c>
      <c r="B4225" t="str">
        <f t="shared" si="3744"/>
        <v>VFM</v>
      </c>
      <c r="C4225">
        <f t="shared" si="3744"/>
        <v>0</v>
      </c>
      <c r="D4225">
        <f>IFERROR(VLOOKUP(C4225,'Enheter, modell og år'!$A$2:$B$31,2,FALSE),0)</f>
        <v>0</v>
      </c>
      <c r="E4225" t="str">
        <f>'Liste detaljert wide'!$K$1</f>
        <v>Publikasjonspoeng</v>
      </c>
      <c r="F4225" t="str">
        <f t="shared" si="3682"/>
        <v>2022VFM0Publikasjonspoeng</v>
      </c>
      <c r="G4225" s="3">
        <f>'Liste detaljert wide'!K445</f>
        <v>0</v>
      </c>
      <c r="H4225" t="str">
        <f>VLOOKUP(E4225,Def!$B$2:$C$15,2,FALSE)</f>
        <v>Forskningsinsentiv</v>
      </c>
      <c r="I4225" s="3">
        <f>IF(A4225='Enheter, modell og år'!$F$2-1,0,G4225-VLOOKUP(A4225-1&amp;B4225&amp;C4225&amp;E4225,$F$2:$G$7561,2,FALSE))</f>
        <v>0</v>
      </c>
      <c r="J4225" s="3">
        <f>IF(A4225='Enheter, modell og år'!$F$2-1,0,VLOOKUP(A4225-1&amp;B4225&amp;C4225&amp;E4225,$F$2:$G$7561,2,FALSE))</f>
        <v>0</v>
      </c>
    </row>
    <row r="4226" spans="1:10" x14ac:dyDescent="0.25">
      <c r="A4226">
        <f t="shared" ref="A4226:C4226" si="3745">A3686</f>
        <v>2022</v>
      </c>
      <c r="B4226" t="str">
        <f t="shared" si="3745"/>
        <v>VFM</v>
      </c>
      <c r="C4226">
        <f t="shared" si="3745"/>
        <v>0</v>
      </c>
      <c r="D4226">
        <f>IFERROR(VLOOKUP(C4226,'Enheter, modell og år'!$A$2:$B$31,2,FALSE),0)</f>
        <v>0</v>
      </c>
      <c r="E4226" t="str">
        <f>'Liste detaljert wide'!$K$1</f>
        <v>Publikasjonspoeng</v>
      </c>
      <c r="F4226" t="str">
        <f t="shared" si="3682"/>
        <v>2022VFM0Publikasjonspoeng</v>
      </c>
      <c r="G4226" s="3">
        <f>'Liste detaljert wide'!K446</f>
        <v>0</v>
      </c>
      <c r="H4226" t="str">
        <f>VLOOKUP(E4226,Def!$B$2:$C$15,2,FALSE)</f>
        <v>Forskningsinsentiv</v>
      </c>
      <c r="I4226" s="3">
        <f>IF(A4226='Enheter, modell og år'!$F$2-1,0,G4226-VLOOKUP(A4226-1&amp;B4226&amp;C4226&amp;E4226,$F$2:$G$7561,2,FALSE))</f>
        <v>0</v>
      </c>
      <c r="J4226" s="3">
        <f>IF(A4226='Enheter, modell og år'!$F$2-1,0,VLOOKUP(A4226-1&amp;B4226&amp;C4226&amp;E4226,$F$2:$G$7561,2,FALSE))</f>
        <v>0</v>
      </c>
    </row>
    <row r="4227" spans="1:10" x14ac:dyDescent="0.25">
      <c r="A4227">
        <f t="shared" ref="A4227:C4227" si="3746">A3687</f>
        <v>2022</v>
      </c>
      <c r="B4227" t="str">
        <f t="shared" si="3746"/>
        <v>VFM</v>
      </c>
      <c r="C4227">
        <f t="shared" si="3746"/>
        <v>0</v>
      </c>
      <c r="D4227">
        <f>IFERROR(VLOOKUP(C4227,'Enheter, modell og år'!$A$2:$B$31,2,FALSE),0)</f>
        <v>0</v>
      </c>
      <c r="E4227" t="str">
        <f>'Liste detaljert wide'!$K$1</f>
        <v>Publikasjonspoeng</v>
      </c>
      <c r="F4227" t="str">
        <f t="shared" ref="F4227:F4290" si="3747">A4227&amp;B4227&amp;C4227&amp;E4227</f>
        <v>2022VFM0Publikasjonspoeng</v>
      </c>
      <c r="G4227" s="3">
        <f>'Liste detaljert wide'!K447</f>
        <v>0</v>
      </c>
      <c r="H4227" t="str">
        <f>VLOOKUP(E4227,Def!$B$2:$C$15,2,FALSE)</f>
        <v>Forskningsinsentiv</v>
      </c>
      <c r="I4227" s="3">
        <f>IF(A4227='Enheter, modell og år'!$F$2-1,0,G4227-VLOOKUP(A4227-1&amp;B4227&amp;C4227&amp;E4227,$F$2:$G$7561,2,FALSE))</f>
        <v>0</v>
      </c>
      <c r="J4227" s="3">
        <f>IF(A4227='Enheter, modell og år'!$F$2-1,0,VLOOKUP(A4227-1&amp;B4227&amp;C4227&amp;E4227,$F$2:$G$7561,2,FALSE))</f>
        <v>0</v>
      </c>
    </row>
    <row r="4228" spans="1:10" x14ac:dyDescent="0.25">
      <c r="A4228">
        <f t="shared" ref="A4228:C4228" si="3748">A3688</f>
        <v>2022</v>
      </c>
      <c r="B4228" t="str">
        <f t="shared" si="3748"/>
        <v>VFM</v>
      </c>
      <c r="C4228">
        <f t="shared" si="3748"/>
        <v>0</v>
      </c>
      <c r="D4228">
        <f>IFERROR(VLOOKUP(C4228,'Enheter, modell og år'!$A$2:$B$31,2,FALSE),0)</f>
        <v>0</v>
      </c>
      <c r="E4228" t="str">
        <f>'Liste detaljert wide'!$K$1</f>
        <v>Publikasjonspoeng</v>
      </c>
      <c r="F4228" t="str">
        <f t="shared" si="3747"/>
        <v>2022VFM0Publikasjonspoeng</v>
      </c>
      <c r="G4228" s="3">
        <f>'Liste detaljert wide'!K448</f>
        <v>0</v>
      </c>
      <c r="H4228" t="str">
        <f>VLOOKUP(E4228,Def!$B$2:$C$15,2,FALSE)</f>
        <v>Forskningsinsentiv</v>
      </c>
      <c r="I4228" s="3">
        <f>IF(A4228='Enheter, modell og år'!$F$2-1,0,G4228-VLOOKUP(A4228-1&amp;B4228&amp;C4228&amp;E4228,$F$2:$G$7561,2,FALSE))</f>
        <v>0</v>
      </c>
      <c r="J4228" s="3">
        <f>IF(A4228='Enheter, modell og år'!$F$2-1,0,VLOOKUP(A4228-1&amp;B4228&amp;C4228&amp;E4228,$F$2:$G$7561,2,FALSE))</f>
        <v>0</v>
      </c>
    </row>
    <row r="4229" spans="1:10" x14ac:dyDescent="0.25">
      <c r="A4229">
        <f t="shared" ref="A4229:C4229" si="3749">A3689</f>
        <v>2022</v>
      </c>
      <c r="B4229" t="str">
        <f t="shared" si="3749"/>
        <v>VFM</v>
      </c>
      <c r="C4229">
        <f t="shared" si="3749"/>
        <v>0</v>
      </c>
      <c r="D4229">
        <f>IFERROR(VLOOKUP(C4229,'Enheter, modell og år'!$A$2:$B$31,2,FALSE),0)</f>
        <v>0</v>
      </c>
      <c r="E4229" t="str">
        <f>'Liste detaljert wide'!$K$1</f>
        <v>Publikasjonspoeng</v>
      </c>
      <c r="F4229" t="str">
        <f t="shared" si="3747"/>
        <v>2022VFM0Publikasjonspoeng</v>
      </c>
      <c r="G4229" s="3">
        <f>'Liste detaljert wide'!K449</f>
        <v>0</v>
      </c>
      <c r="H4229" t="str">
        <f>VLOOKUP(E4229,Def!$B$2:$C$15,2,FALSE)</f>
        <v>Forskningsinsentiv</v>
      </c>
      <c r="I4229" s="3">
        <f>IF(A4229='Enheter, modell og år'!$F$2-1,0,G4229-VLOOKUP(A4229-1&amp;B4229&amp;C4229&amp;E4229,$F$2:$G$7561,2,FALSE))</f>
        <v>0</v>
      </c>
      <c r="J4229" s="3">
        <f>IF(A4229='Enheter, modell og år'!$F$2-1,0,VLOOKUP(A4229-1&amp;B4229&amp;C4229&amp;E4229,$F$2:$G$7561,2,FALSE))</f>
        <v>0</v>
      </c>
    </row>
    <row r="4230" spans="1:10" x14ac:dyDescent="0.25">
      <c r="A4230">
        <f t="shared" ref="A4230:C4230" si="3750">A3690</f>
        <v>2022</v>
      </c>
      <c r="B4230" t="str">
        <f t="shared" si="3750"/>
        <v>VFM</v>
      </c>
      <c r="C4230">
        <f t="shared" si="3750"/>
        <v>0</v>
      </c>
      <c r="D4230">
        <f>IFERROR(VLOOKUP(C4230,'Enheter, modell og år'!$A$2:$B$31,2,FALSE),0)</f>
        <v>0</v>
      </c>
      <c r="E4230" t="str">
        <f>'Liste detaljert wide'!$K$1</f>
        <v>Publikasjonspoeng</v>
      </c>
      <c r="F4230" t="str">
        <f t="shared" si="3747"/>
        <v>2022VFM0Publikasjonspoeng</v>
      </c>
      <c r="G4230" s="3">
        <f>'Liste detaljert wide'!K450</f>
        <v>0</v>
      </c>
      <c r="H4230" t="str">
        <f>VLOOKUP(E4230,Def!$B$2:$C$15,2,FALSE)</f>
        <v>Forskningsinsentiv</v>
      </c>
      <c r="I4230" s="3">
        <f>IF(A4230='Enheter, modell og år'!$F$2-1,0,G4230-VLOOKUP(A4230-1&amp;B4230&amp;C4230&amp;E4230,$F$2:$G$7561,2,FALSE))</f>
        <v>0</v>
      </c>
      <c r="J4230" s="3">
        <f>IF(A4230='Enheter, modell og år'!$F$2-1,0,VLOOKUP(A4230-1&amp;B4230&amp;C4230&amp;E4230,$F$2:$G$7561,2,FALSE))</f>
        <v>0</v>
      </c>
    </row>
    <row r="4231" spans="1:10" x14ac:dyDescent="0.25">
      <c r="A4231">
        <f t="shared" ref="A4231:C4231" si="3751">A3691</f>
        <v>2022</v>
      </c>
      <c r="B4231" t="str">
        <f t="shared" si="3751"/>
        <v>VFM</v>
      </c>
      <c r="C4231">
        <f t="shared" si="3751"/>
        <v>0</v>
      </c>
      <c r="D4231">
        <f>IFERROR(VLOOKUP(C4231,'Enheter, modell og år'!$A$2:$B$31,2,FALSE),0)</f>
        <v>0</v>
      </c>
      <c r="E4231" t="str">
        <f>'Liste detaljert wide'!$K$1</f>
        <v>Publikasjonspoeng</v>
      </c>
      <c r="F4231" t="str">
        <f t="shared" si="3747"/>
        <v>2022VFM0Publikasjonspoeng</v>
      </c>
      <c r="G4231" s="3">
        <f>'Liste detaljert wide'!K451</f>
        <v>0</v>
      </c>
      <c r="H4231" t="str">
        <f>VLOOKUP(E4231,Def!$B$2:$C$15,2,FALSE)</f>
        <v>Forskningsinsentiv</v>
      </c>
      <c r="I4231" s="3">
        <f>IF(A4231='Enheter, modell og år'!$F$2-1,0,G4231-VLOOKUP(A4231-1&amp;B4231&amp;C4231&amp;E4231,$F$2:$G$7561,2,FALSE))</f>
        <v>0</v>
      </c>
      <c r="J4231" s="3">
        <f>IF(A4231='Enheter, modell og år'!$F$2-1,0,VLOOKUP(A4231-1&amp;B4231&amp;C4231&amp;E4231,$F$2:$G$7561,2,FALSE))</f>
        <v>0</v>
      </c>
    </row>
    <row r="4232" spans="1:10" x14ac:dyDescent="0.25">
      <c r="A4232">
        <f t="shared" ref="A4232:C4232" si="3752">A3692</f>
        <v>2023</v>
      </c>
      <c r="B4232" t="str">
        <f t="shared" si="3752"/>
        <v>VFM</v>
      </c>
      <c r="C4232">
        <f t="shared" si="3752"/>
        <v>0</v>
      </c>
      <c r="D4232">
        <f>IFERROR(VLOOKUP(C4232,'Enheter, modell og år'!$A$2:$B$31,2,FALSE),0)</f>
        <v>0</v>
      </c>
      <c r="E4232" t="str">
        <f>'Liste detaljert wide'!$K$1</f>
        <v>Publikasjonspoeng</v>
      </c>
      <c r="F4232" t="str">
        <f t="shared" si="3747"/>
        <v>2023VFM0Publikasjonspoeng</v>
      </c>
      <c r="G4232" s="3">
        <f>'Liste detaljert wide'!K452</f>
        <v>0</v>
      </c>
      <c r="H4232" t="str">
        <f>VLOOKUP(E4232,Def!$B$2:$C$15,2,FALSE)</f>
        <v>Forskningsinsentiv</v>
      </c>
      <c r="I4232" s="3">
        <f>IF(A4232='Enheter, modell og år'!$F$2-1,0,G4232-VLOOKUP(A4232-1&amp;B4232&amp;C4232&amp;E4232,$F$2:$G$7561,2,FALSE))</f>
        <v>0</v>
      </c>
      <c r="J4232" s="3">
        <f>IF(A4232='Enheter, modell og år'!$F$2-1,0,VLOOKUP(A4232-1&amp;B4232&amp;C4232&amp;E4232,$F$2:$G$7561,2,FALSE))</f>
        <v>0</v>
      </c>
    </row>
    <row r="4233" spans="1:10" x14ac:dyDescent="0.25">
      <c r="A4233">
        <f t="shared" ref="A4233:C4233" si="3753">A3693</f>
        <v>2023</v>
      </c>
      <c r="B4233" t="str">
        <f t="shared" si="3753"/>
        <v>VFM</v>
      </c>
      <c r="C4233">
        <f t="shared" si="3753"/>
        <v>0</v>
      </c>
      <c r="D4233">
        <f>IFERROR(VLOOKUP(C4233,'Enheter, modell og år'!$A$2:$B$31,2,FALSE),0)</f>
        <v>0</v>
      </c>
      <c r="E4233" t="str">
        <f>'Liste detaljert wide'!$K$1</f>
        <v>Publikasjonspoeng</v>
      </c>
      <c r="F4233" t="str">
        <f t="shared" si="3747"/>
        <v>2023VFM0Publikasjonspoeng</v>
      </c>
      <c r="G4233" s="3">
        <f>'Liste detaljert wide'!K453</f>
        <v>0</v>
      </c>
      <c r="H4233" t="str">
        <f>VLOOKUP(E4233,Def!$B$2:$C$15,2,FALSE)</f>
        <v>Forskningsinsentiv</v>
      </c>
      <c r="I4233" s="3">
        <f>IF(A4233='Enheter, modell og år'!$F$2-1,0,G4233-VLOOKUP(A4233-1&amp;B4233&amp;C4233&amp;E4233,$F$2:$G$7561,2,FALSE))</f>
        <v>0</v>
      </c>
      <c r="J4233" s="3">
        <f>IF(A4233='Enheter, modell og år'!$F$2-1,0,VLOOKUP(A4233-1&amp;B4233&amp;C4233&amp;E4233,$F$2:$G$7561,2,FALSE))</f>
        <v>0</v>
      </c>
    </row>
    <row r="4234" spans="1:10" x14ac:dyDescent="0.25">
      <c r="A4234">
        <f t="shared" ref="A4234:C4234" si="3754">A3694</f>
        <v>2023</v>
      </c>
      <c r="B4234" t="str">
        <f t="shared" si="3754"/>
        <v>VFM</v>
      </c>
      <c r="C4234">
        <f t="shared" si="3754"/>
        <v>0</v>
      </c>
      <c r="D4234">
        <f>IFERROR(VLOOKUP(C4234,'Enheter, modell og år'!$A$2:$B$31,2,FALSE),0)</f>
        <v>0</v>
      </c>
      <c r="E4234" t="str">
        <f>'Liste detaljert wide'!$K$1</f>
        <v>Publikasjonspoeng</v>
      </c>
      <c r="F4234" t="str">
        <f t="shared" si="3747"/>
        <v>2023VFM0Publikasjonspoeng</v>
      </c>
      <c r="G4234" s="3">
        <f>'Liste detaljert wide'!K454</f>
        <v>0</v>
      </c>
      <c r="H4234" t="str">
        <f>VLOOKUP(E4234,Def!$B$2:$C$15,2,FALSE)</f>
        <v>Forskningsinsentiv</v>
      </c>
      <c r="I4234" s="3">
        <f>IF(A4234='Enheter, modell og år'!$F$2-1,0,G4234-VLOOKUP(A4234-1&amp;B4234&amp;C4234&amp;E4234,$F$2:$G$7561,2,FALSE))</f>
        <v>0</v>
      </c>
      <c r="J4234" s="3">
        <f>IF(A4234='Enheter, modell og år'!$F$2-1,0,VLOOKUP(A4234-1&amp;B4234&amp;C4234&amp;E4234,$F$2:$G$7561,2,FALSE))</f>
        <v>0</v>
      </c>
    </row>
    <row r="4235" spans="1:10" x14ac:dyDescent="0.25">
      <c r="A4235">
        <f t="shared" ref="A4235:C4235" si="3755">A3695</f>
        <v>2023</v>
      </c>
      <c r="B4235" t="str">
        <f t="shared" si="3755"/>
        <v>VFM</v>
      </c>
      <c r="C4235">
        <f t="shared" si="3755"/>
        <v>0</v>
      </c>
      <c r="D4235">
        <f>IFERROR(VLOOKUP(C4235,'Enheter, modell og år'!$A$2:$B$31,2,FALSE),0)</f>
        <v>0</v>
      </c>
      <c r="E4235" t="str">
        <f>'Liste detaljert wide'!$K$1</f>
        <v>Publikasjonspoeng</v>
      </c>
      <c r="F4235" t="str">
        <f t="shared" si="3747"/>
        <v>2023VFM0Publikasjonspoeng</v>
      </c>
      <c r="G4235" s="3">
        <f>'Liste detaljert wide'!K455</f>
        <v>0</v>
      </c>
      <c r="H4235" t="str">
        <f>VLOOKUP(E4235,Def!$B$2:$C$15,2,FALSE)</f>
        <v>Forskningsinsentiv</v>
      </c>
      <c r="I4235" s="3">
        <f>IF(A4235='Enheter, modell og år'!$F$2-1,0,G4235-VLOOKUP(A4235-1&amp;B4235&amp;C4235&amp;E4235,$F$2:$G$7561,2,FALSE))</f>
        <v>0</v>
      </c>
      <c r="J4235" s="3">
        <f>IF(A4235='Enheter, modell og år'!$F$2-1,0,VLOOKUP(A4235-1&amp;B4235&amp;C4235&amp;E4235,$F$2:$G$7561,2,FALSE))</f>
        <v>0</v>
      </c>
    </row>
    <row r="4236" spans="1:10" x14ac:dyDescent="0.25">
      <c r="A4236">
        <f t="shared" ref="A4236:C4236" si="3756">A3696</f>
        <v>2023</v>
      </c>
      <c r="B4236" t="str">
        <f t="shared" si="3756"/>
        <v>VFM</v>
      </c>
      <c r="C4236">
        <f t="shared" si="3756"/>
        <v>0</v>
      </c>
      <c r="D4236">
        <f>IFERROR(VLOOKUP(C4236,'Enheter, modell og år'!$A$2:$B$31,2,FALSE),0)</f>
        <v>0</v>
      </c>
      <c r="E4236" t="str">
        <f>'Liste detaljert wide'!$K$1</f>
        <v>Publikasjonspoeng</v>
      </c>
      <c r="F4236" t="str">
        <f t="shared" si="3747"/>
        <v>2023VFM0Publikasjonspoeng</v>
      </c>
      <c r="G4236" s="3">
        <f>'Liste detaljert wide'!K456</f>
        <v>0</v>
      </c>
      <c r="H4236" t="str">
        <f>VLOOKUP(E4236,Def!$B$2:$C$15,2,FALSE)</f>
        <v>Forskningsinsentiv</v>
      </c>
      <c r="I4236" s="3">
        <f>IF(A4236='Enheter, modell og år'!$F$2-1,0,G4236-VLOOKUP(A4236-1&amp;B4236&amp;C4236&amp;E4236,$F$2:$G$7561,2,FALSE))</f>
        <v>0</v>
      </c>
      <c r="J4236" s="3">
        <f>IF(A4236='Enheter, modell og år'!$F$2-1,0,VLOOKUP(A4236-1&amp;B4236&amp;C4236&amp;E4236,$F$2:$G$7561,2,FALSE))</f>
        <v>0</v>
      </c>
    </row>
    <row r="4237" spans="1:10" x14ac:dyDescent="0.25">
      <c r="A4237">
        <f t="shared" ref="A4237:C4237" si="3757">A3697</f>
        <v>2023</v>
      </c>
      <c r="B4237" t="str">
        <f t="shared" si="3757"/>
        <v>VFM</v>
      </c>
      <c r="C4237">
        <f t="shared" si="3757"/>
        <v>0</v>
      </c>
      <c r="D4237">
        <f>IFERROR(VLOOKUP(C4237,'Enheter, modell og år'!$A$2:$B$31,2,FALSE),0)</f>
        <v>0</v>
      </c>
      <c r="E4237" t="str">
        <f>'Liste detaljert wide'!$K$1</f>
        <v>Publikasjonspoeng</v>
      </c>
      <c r="F4237" t="str">
        <f t="shared" si="3747"/>
        <v>2023VFM0Publikasjonspoeng</v>
      </c>
      <c r="G4237" s="3">
        <f>'Liste detaljert wide'!K457</f>
        <v>0</v>
      </c>
      <c r="H4237" t="str">
        <f>VLOOKUP(E4237,Def!$B$2:$C$15,2,FALSE)</f>
        <v>Forskningsinsentiv</v>
      </c>
      <c r="I4237" s="3">
        <f>IF(A4237='Enheter, modell og år'!$F$2-1,0,G4237-VLOOKUP(A4237-1&amp;B4237&amp;C4237&amp;E4237,$F$2:$G$7561,2,FALSE))</f>
        <v>0</v>
      </c>
      <c r="J4237" s="3">
        <f>IF(A4237='Enheter, modell og år'!$F$2-1,0,VLOOKUP(A4237-1&amp;B4237&amp;C4237&amp;E4237,$F$2:$G$7561,2,FALSE))</f>
        <v>0</v>
      </c>
    </row>
    <row r="4238" spans="1:10" x14ac:dyDescent="0.25">
      <c r="A4238">
        <f t="shared" ref="A4238:C4238" si="3758">A3698</f>
        <v>2023</v>
      </c>
      <c r="B4238" t="str">
        <f t="shared" si="3758"/>
        <v>VFM</v>
      </c>
      <c r="C4238">
        <f t="shared" si="3758"/>
        <v>0</v>
      </c>
      <c r="D4238">
        <f>IFERROR(VLOOKUP(C4238,'Enheter, modell og år'!$A$2:$B$31,2,FALSE),0)</f>
        <v>0</v>
      </c>
      <c r="E4238" t="str">
        <f>'Liste detaljert wide'!$K$1</f>
        <v>Publikasjonspoeng</v>
      </c>
      <c r="F4238" t="str">
        <f t="shared" si="3747"/>
        <v>2023VFM0Publikasjonspoeng</v>
      </c>
      <c r="G4238" s="3">
        <f>'Liste detaljert wide'!K458</f>
        <v>0</v>
      </c>
      <c r="H4238" t="str">
        <f>VLOOKUP(E4238,Def!$B$2:$C$15,2,FALSE)</f>
        <v>Forskningsinsentiv</v>
      </c>
      <c r="I4238" s="3">
        <f>IF(A4238='Enheter, modell og år'!$F$2-1,0,G4238-VLOOKUP(A4238-1&amp;B4238&amp;C4238&amp;E4238,$F$2:$G$7561,2,FALSE))</f>
        <v>0</v>
      </c>
      <c r="J4238" s="3">
        <f>IF(A4238='Enheter, modell og år'!$F$2-1,0,VLOOKUP(A4238-1&amp;B4238&amp;C4238&amp;E4238,$F$2:$G$7561,2,FALSE))</f>
        <v>0</v>
      </c>
    </row>
    <row r="4239" spans="1:10" x14ac:dyDescent="0.25">
      <c r="A4239">
        <f t="shared" ref="A4239:C4239" si="3759">A3699</f>
        <v>2023</v>
      </c>
      <c r="B4239" t="str">
        <f t="shared" si="3759"/>
        <v>VFM</v>
      </c>
      <c r="C4239">
        <f t="shared" si="3759"/>
        <v>0</v>
      </c>
      <c r="D4239">
        <f>IFERROR(VLOOKUP(C4239,'Enheter, modell og år'!$A$2:$B$31,2,FALSE),0)</f>
        <v>0</v>
      </c>
      <c r="E4239" t="str">
        <f>'Liste detaljert wide'!$K$1</f>
        <v>Publikasjonspoeng</v>
      </c>
      <c r="F4239" t="str">
        <f t="shared" si="3747"/>
        <v>2023VFM0Publikasjonspoeng</v>
      </c>
      <c r="G4239" s="3">
        <f>'Liste detaljert wide'!K459</f>
        <v>0</v>
      </c>
      <c r="H4239" t="str">
        <f>VLOOKUP(E4239,Def!$B$2:$C$15,2,FALSE)</f>
        <v>Forskningsinsentiv</v>
      </c>
      <c r="I4239" s="3">
        <f>IF(A4239='Enheter, modell og år'!$F$2-1,0,G4239-VLOOKUP(A4239-1&amp;B4239&amp;C4239&amp;E4239,$F$2:$G$7561,2,FALSE))</f>
        <v>0</v>
      </c>
      <c r="J4239" s="3">
        <f>IF(A4239='Enheter, modell og år'!$F$2-1,0,VLOOKUP(A4239-1&amp;B4239&amp;C4239&amp;E4239,$F$2:$G$7561,2,FALSE))</f>
        <v>0</v>
      </c>
    </row>
    <row r="4240" spans="1:10" x14ac:dyDescent="0.25">
      <c r="A4240">
        <f t="shared" ref="A4240:C4240" si="3760">A3700</f>
        <v>2023</v>
      </c>
      <c r="B4240" t="str">
        <f t="shared" si="3760"/>
        <v>VFM</v>
      </c>
      <c r="C4240">
        <f t="shared" si="3760"/>
        <v>0</v>
      </c>
      <c r="D4240">
        <f>IFERROR(VLOOKUP(C4240,'Enheter, modell og år'!$A$2:$B$31,2,FALSE),0)</f>
        <v>0</v>
      </c>
      <c r="E4240" t="str">
        <f>'Liste detaljert wide'!$K$1</f>
        <v>Publikasjonspoeng</v>
      </c>
      <c r="F4240" t="str">
        <f t="shared" si="3747"/>
        <v>2023VFM0Publikasjonspoeng</v>
      </c>
      <c r="G4240" s="3">
        <f>'Liste detaljert wide'!K460</f>
        <v>0</v>
      </c>
      <c r="H4240" t="str">
        <f>VLOOKUP(E4240,Def!$B$2:$C$15,2,FALSE)</f>
        <v>Forskningsinsentiv</v>
      </c>
      <c r="I4240" s="3">
        <f>IF(A4240='Enheter, modell og år'!$F$2-1,0,G4240-VLOOKUP(A4240-1&amp;B4240&amp;C4240&amp;E4240,$F$2:$G$7561,2,FALSE))</f>
        <v>0</v>
      </c>
      <c r="J4240" s="3">
        <f>IF(A4240='Enheter, modell og år'!$F$2-1,0,VLOOKUP(A4240-1&amp;B4240&amp;C4240&amp;E4240,$F$2:$G$7561,2,FALSE))</f>
        <v>0</v>
      </c>
    </row>
    <row r="4241" spans="1:10" x14ac:dyDescent="0.25">
      <c r="A4241">
        <f t="shared" ref="A4241:C4241" si="3761">A3701</f>
        <v>2023</v>
      </c>
      <c r="B4241" t="str">
        <f t="shared" si="3761"/>
        <v>VFM</v>
      </c>
      <c r="C4241">
        <f t="shared" si="3761"/>
        <v>0</v>
      </c>
      <c r="D4241">
        <f>IFERROR(VLOOKUP(C4241,'Enheter, modell og år'!$A$2:$B$31,2,FALSE),0)</f>
        <v>0</v>
      </c>
      <c r="E4241" t="str">
        <f>'Liste detaljert wide'!$K$1</f>
        <v>Publikasjonspoeng</v>
      </c>
      <c r="F4241" t="str">
        <f t="shared" si="3747"/>
        <v>2023VFM0Publikasjonspoeng</v>
      </c>
      <c r="G4241" s="3">
        <f>'Liste detaljert wide'!K461</f>
        <v>0</v>
      </c>
      <c r="H4241" t="str">
        <f>VLOOKUP(E4241,Def!$B$2:$C$15,2,FALSE)</f>
        <v>Forskningsinsentiv</v>
      </c>
      <c r="I4241" s="3">
        <f>IF(A4241='Enheter, modell og år'!$F$2-1,0,G4241-VLOOKUP(A4241-1&amp;B4241&amp;C4241&amp;E4241,$F$2:$G$7561,2,FALSE))</f>
        <v>0</v>
      </c>
      <c r="J4241" s="3">
        <f>IF(A4241='Enheter, modell og år'!$F$2-1,0,VLOOKUP(A4241-1&amp;B4241&amp;C4241&amp;E4241,$F$2:$G$7561,2,FALSE))</f>
        <v>0</v>
      </c>
    </row>
    <row r="4242" spans="1:10" x14ac:dyDescent="0.25">
      <c r="A4242">
        <f t="shared" ref="A4242:C4242" si="3762">A3702</f>
        <v>2023</v>
      </c>
      <c r="B4242" t="str">
        <f t="shared" si="3762"/>
        <v>VFM</v>
      </c>
      <c r="C4242">
        <f t="shared" si="3762"/>
        <v>0</v>
      </c>
      <c r="D4242">
        <f>IFERROR(VLOOKUP(C4242,'Enheter, modell og år'!$A$2:$B$31,2,FALSE),0)</f>
        <v>0</v>
      </c>
      <c r="E4242" t="str">
        <f>'Liste detaljert wide'!$K$1</f>
        <v>Publikasjonspoeng</v>
      </c>
      <c r="F4242" t="str">
        <f t="shared" si="3747"/>
        <v>2023VFM0Publikasjonspoeng</v>
      </c>
      <c r="G4242" s="3">
        <f>'Liste detaljert wide'!K462</f>
        <v>0</v>
      </c>
      <c r="H4242" t="str">
        <f>VLOOKUP(E4242,Def!$B$2:$C$15,2,FALSE)</f>
        <v>Forskningsinsentiv</v>
      </c>
      <c r="I4242" s="3">
        <f>IF(A4242='Enheter, modell og år'!$F$2-1,0,G4242-VLOOKUP(A4242-1&amp;B4242&amp;C4242&amp;E4242,$F$2:$G$7561,2,FALSE))</f>
        <v>0</v>
      </c>
      <c r="J4242" s="3">
        <f>IF(A4242='Enheter, modell og år'!$F$2-1,0,VLOOKUP(A4242-1&amp;B4242&amp;C4242&amp;E4242,$F$2:$G$7561,2,FALSE))</f>
        <v>0</v>
      </c>
    </row>
    <row r="4243" spans="1:10" x14ac:dyDescent="0.25">
      <c r="A4243">
        <f t="shared" ref="A4243:C4243" si="3763">A3703</f>
        <v>2023</v>
      </c>
      <c r="B4243" t="str">
        <f t="shared" si="3763"/>
        <v>VFM</v>
      </c>
      <c r="C4243">
        <f t="shared" si="3763"/>
        <v>0</v>
      </c>
      <c r="D4243">
        <f>IFERROR(VLOOKUP(C4243,'Enheter, modell og år'!$A$2:$B$31,2,FALSE),0)</f>
        <v>0</v>
      </c>
      <c r="E4243" t="str">
        <f>'Liste detaljert wide'!$K$1</f>
        <v>Publikasjonspoeng</v>
      </c>
      <c r="F4243" t="str">
        <f t="shared" si="3747"/>
        <v>2023VFM0Publikasjonspoeng</v>
      </c>
      <c r="G4243" s="3">
        <f>'Liste detaljert wide'!K463</f>
        <v>0</v>
      </c>
      <c r="H4243" t="str">
        <f>VLOOKUP(E4243,Def!$B$2:$C$15,2,FALSE)</f>
        <v>Forskningsinsentiv</v>
      </c>
      <c r="I4243" s="3">
        <f>IF(A4243='Enheter, modell og år'!$F$2-1,0,G4243-VLOOKUP(A4243-1&amp;B4243&amp;C4243&amp;E4243,$F$2:$G$7561,2,FALSE))</f>
        <v>0</v>
      </c>
      <c r="J4243" s="3">
        <f>IF(A4243='Enheter, modell og år'!$F$2-1,0,VLOOKUP(A4243-1&amp;B4243&amp;C4243&amp;E4243,$F$2:$G$7561,2,FALSE))</f>
        <v>0</v>
      </c>
    </row>
    <row r="4244" spans="1:10" x14ac:dyDescent="0.25">
      <c r="A4244">
        <f t="shared" ref="A4244:C4244" si="3764">A3704</f>
        <v>2023</v>
      </c>
      <c r="B4244" t="str">
        <f t="shared" si="3764"/>
        <v>VFM</v>
      </c>
      <c r="C4244">
        <f t="shared" si="3764"/>
        <v>0</v>
      </c>
      <c r="D4244">
        <f>IFERROR(VLOOKUP(C4244,'Enheter, modell og år'!$A$2:$B$31,2,FALSE),0)</f>
        <v>0</v>
      </c>
      <c r="E4244" t="str">
        <f>'Liste detaljert wide'!$K$1</f>
        <v>Publikasjonspoeng</v>
      </c>
      <c r="F4244" t="str">
        <f t="shared" si="3747"/>
        <v>2023VFM0Publikasjonspoeng</v>
      </c>
      <c r="G4244" s="3">
        <f>'Liste detaljert wide'!K464</f>
        <v>0</v>
      </c>
      <c r="H4244" t="str">
        <f>VLOOKUP(E4244,Def!$B$2:$C$15,2,FALSE)</f>
        <v>Forskningsinsentiv</v>
      </c>
      <c r="I4244" s="3">
        <f>IF(A4244='Enheter, modell og år'!$F$2-1,0,G4244-VLOOKUP(A4244-1&amp;B4244&amp;C4244&amp;E4244,$F$2:$G$7561,2,FALSE))</f>
        <v>0</v>
      </c>
      <c r="J4244" s="3">
        <f>IF(A4244='Enheter, modell og år'!$F$2-1,0,VLOOKUP(A4244-1&amp;B4244&amp;C4244&amp;E4244,$F$2:$G$7561,2,FALSE))</f>
        <v>0</v>
      </c>
    </row>
    <row r="4245" spans="1:10" x14ac:dyDescent="0.25">
      <c r="A4245">
        <f t="shared" ref="A4245:C4245" si="3765">A3705</f>
        <v>2023</v>
      </c>
      <c r="B4245" t="str">
        <f t="shared" si="3765"/>
        <v>VFM</v>
      </c>
      <c r="C4245">
        <f t="shared" si="3765"/>
        <v>0</v>
      </c>
      <c r="D4245">
        <f>IFERROR(VLOOKUP(C4245,'Enheter, modell og år'!$A$2:$B$31,2,FALSE),0)</f>
        <v>0</v>
      </c>
      <c r="E4245" t="str">
        <f>'Liste detaljert wide'!$K$1</f>
        <v>Publikasjonspoeng</v>
      </c>
      <c r="F4245" t="str">
        <f t="shared" si="3747"/>
        <v>2023VFM0Publikasjonspoeng</v>
      </c>
      <c r="G4245" s="3">
        <f>'Liste detaljert wide'!K465</f>
        <v>0</v>
      </c>
      <c r="H4245" t="str">
        <f>VLOOKUP(E4245,Def!$B$2:$C$15,2,FALSE)</f>
        <v>Forskningsinsentiv</v>
      </c>
      <c r="I4245" s="3">
        <f>IF(A4245='Enheter, modell og år'!$F$2-1,0,G4245-VLOOKUP(A4245-1&amp;B4245&amp;C4245&amp;E4245,$F$2:$G$7561,2,FALSE))</f>
        <v>0</v>
      </c>
      <c r="J4245" s="3">
        <f>IF(A4245='Enheter, modell og år'!$F$2-1,0,VLOOKUP(A4245-1&amp;B4245&amp;C4245&amp;E4245,$F$2:$G$7561,2,FALSE))</f>
        <v>0</v>
      </c>
    </row>
    <row r="4246" spans="1:10" x14ac:dyDescent="0.25">
      <c r="A4246">
        <f t="shared" ref="A4246:C4246" si="3766">A3706</f>
        <v>2023</v>
      </c>
      <c r="B4246" t="str">
        <f t="shared" si="3766"/>
        <v>VFM</v>
      </c>
      <c r="C4246">
        <f t="shared" si="3766"/>
        <v>0</v>
      </c>
      <c r="D4246">
        <f>IFERROR(VLOOKUP(C4246,'Enheter, modell og år'!$A$2:$B$31,2,FALSE),0)</f>
        <v>0</v>
      </c>
      <c r="E4246" t="str">
        <f>'Liste detaljert wide'!$K$1</f>
        <v>Publikasjonspoeng</v>
      </c>
      <c r="F4246" t="str">
        <f t="shared" si="3747"/>
        <v>2023VFM0Publikasjonspoeng</v>
      </c>
      <c r="G4246" s="3">
        <f>'Liste detaljert wide'!K466</f>
        <v>0</v>
      </c>
      <c r="H4246" t="str">
        <f>VLOOKUP(E4246,Def!$B$2:$C$15,2,FALSE)</f>
        <v>Forskningsinsentiv</v>
      </c>
      <c r="I4246" s="3">
        <f>IF(A4246='Enheter, modell og år'!$F$2-1,0,G4246-VLOOKUP(A4246-1&amp;B4246&amp;C4246&amp;E4246,$F$2:$G$7561,2,FALSE))</f>
        <v>0</v>
      </c>
      <c r="J4246" s="3">
        <f>IF(A4246='Enheter, modell og år'!$F$2-1,0,VLOOKUP(A4246-1&amp;B4246&amp;C4246&amp;E4246,$F$2:$G$7561,2,FALSE))</f>
        <v>0</v>
      </c>
    </row>
    <row r="4247" spans="1:10" x14ac:dyDescent="0.25">
      <c r="A4247">
        <f t="shared" ref="A4247:C4247" si="3767">A3707</f>
        <v>2023</v>
      </c>
      <c r="B4247" t="str">
        <f t="shared" si="3767"/>
        <v>VFM</v>
      </c>
      <c r="C4247">
        <f t="shared" si="3767"/>
        <v>0</v>
      </c>
      <c r="D4247">
        <f>IFERROR(VLOOKUP(C4247,'Enheter, modell og år'!$A$2:$B$31,2,FALSE),0)</f>
        <v>0</v>
      </c>
      <c r="E4247" t="str">
        <f>'Liste detaljert wide'!$K$1</f>
        <v>Publikasjonspoeng</v>
      </c>
      <c r="F4247" t="str">
        <f t="shared" si="3747"/>
        <v>2023VFM0Publikasjonspoeng</v>
      </c>
      <c r="G4247" s="3">
        <f>'Liste detaljert wide'!K467</f>
        <v>0</v>
      </c>
      <c r="H4247" t="str">
        <f>VLOOKUP(E4247,Def!$B$2:$C$15,2,FALSE)</f>
        <v>Forskningsinsentiv</v>
      </c>
      <c r="I4247" s="3">
        <f>IF(A4247='Enheter, modell og år'!$F$2-1,0,G4247-VLOOKUP(A4247-1&amp;B4247&amp;C4247&amp;E4247,$F$2:$G$7561,2,FALSE))</f>
        <v>0</v>
      </c>
      <c r="J4247" s="3">
        <f>IF(A4247='Enheter, modell og år'!$F$2-1,0,VLOOKUP(A4247-1&amp;B4247&amp;C4247&amp;E4247,$F$2:$G$7561,2,FALSE))</f>
        <v>0</v>
      </c>
    </row>
    <row r="4248" spans="1:10" x14ac:dyDescent="0.25">
      <c r="A4248">
        <f t="shared" ref="A4248:C4248" si="3768">A3708</f>
        <v>2023</v>
      </c>
      <c r="B4248" t="str">
        <f t="shared" si="3768"/>
        <v>VFM</v>
      </c>
      <c r="C4248">
        <f t="shared" si="3768"/>
        <v>0</v>
      </c>
      <c r="D4248">
        <f>IFERROR(VLOOKUP(C4248,'Enheter, modell og år'!$A$2:$B$31,2,FALSE),0)</f>
        <v>0</v>
      </c>
      <c r="E4248" t="str">
        <f>'Liste detaljert wide'!$K$1</f>
        <v>Publikasjonspoeng</v>
      </c>
      <c r="F4248" t="str">
        <f t="shared" si="3747"/>
        <v>2023VFM0Publikasjonspoeng</v>
      </c>
      <c r="G4248" s="3">
        <f>'Liste detaljert wide'!K468</f>
        <v>0</v>
      </c>
      <c r="H4248" t="str">
        <f>VLOOKUP(E4248,Def!$B$2:$C$15,2,FALSE)</f>
        <v>Forskningsinsentiv</v>
      </c>
      <c r="I4248" s="3">
        <f>IF(A4248='Enheter, modell og år'!$F$2-1,0,G4248-VLOOKUP(A4248-1&amp;B4248&amp;C4248&amp;E4248,$F$2:$G$7561,2,FALSE))</f>
        <v>0</v>
      </c>
      <c r="J4248" s="3">
        <f>IF(A4248='Enheter, modell og år'!$F$2-1,0,VLOOKUP(A4248-1&amp;B4248&amp;C4248&amp;E4248,$F$2:$G$7561,2,FALSE))</f>
        <v>0</v>
      </c>
    </row>
    <row r="4249" spans="1:10" x14ac:dyDescent="0.25">
      <c r="A4249">
        <f t="shared" ref="A4249:C4249" si="3769">A3709</f>
        <v>2023</v>
      </c>
      <c r="B4249" t="str">
        <f t="shared" si="3769"/>
        <v>VFM</v>
      </c>
      <c r="C4249">
        <f t="shared" si="3769"/>
        <v>0</v>
      </c>
      <c r="D4249">
        <f>IFERROR(VLOOKUP(C4249,'Enheter, modell og år'!$A$2:$B$31,2,FALSE),0)</f>
        <v>0</v>
      </c>
      <c r="E4249" t="str">
        <f>'Liste detaljert wide'!$K$1</f>
        <v>Publikasjonspoeng</v>
      </c>
      <c r="F4249" t="str">
        <f t="shared" si="3747"/>
        <v>2023VFM0Publikasjonspoeng</v>
      </c>
      <c r="G4249" s="3">
        <f>'Liste detaljert wide'!K469</f>
        <v>0</v>
      </c>
      <c r="H4249" t="str">
        <f>VLOOKUP(E4249,Def!$B$2:$C$15,2,FALSE)</f>
        <v>Forskningsinsentiv</v>
      </c>
      <c r="I4249" s="3">
        <f>IF(A4249='Enheter, modell og år'!$F$2-1,0,G4249-VLOOKUP(A4249-1&amp;B4249&amp;C4249&amp;E4249,$F$2:$G$7561,2,FALSE))</f>
        <v>0</v>
      </c>
      <c r="J4249" s="3">
        <f>IF(A4249='Enheter, modell og år'!$F$2-1,0,VLOOKUP(A4249-1&amp;B4249&amp;C4249&amp;E4249,$F$2:$G$7561,2,FALSE))</f>
        <v>0</v>
      </c>
    </row>
    <row r="4250" spans="1:10" x14ac:dyDescent="0.25">
      <c r="A4250">
        <f t="shared" ref="A4250:C4250" si="3770">A3710</f>
        <v>2023</v>
      </c>
      <c r="B4250" t="str">
        <f t="shared" si="3770"/>
        <v>VFM</v>
      </c>
      <c r="C4250">
        <f t="shared" si="3770"/>
        <v>0</v>
      </c>
      <c r="D4250">
        <f>IFERROR(VLOOKUP(C4250,'Enheter, modell og år'!$A$2:$B$31,2,FALSE),0)</f>
        <v>0</v>
      </c>
      <c r="E4250" t="str">
        <f>'Liste detaljert wide'!$K$1</f>
        <v>Publikasjonspoeng</v>
      </c>
      <c r="F4250" t="str">
        <f t="shared" si="3747"/>
        <v>2023VFM0Publikasjonspoeng</v>
      </c>
      <c r="G4250" s="3">
        <f>'Liste detaljert wide'!K470</f>
        <v>0</v>
      </c>
      <c r="H4250" t="str">
        <f>VLOOKUP(E4250,Def!$B$2:$C$15,2,FALSE)</f>
        <v>Forskningsinsentiv</v>
      </c>
      <c r="I4250" s="3">
        <f>IF(A4250='Enheter, modell og år'!$F$2-1,0,G4250-VLOOKUP(A4250-1&amp;B4250&amp;C4250&amp;E4250,$F$2:$G$7561,2,FALSE))</f>
        <v>0</v>
      </c>
      <c r="J4250" s="3">
        <f>IF(A4250='Enheter, modell og år'!$F$2-1,0,VLOOKUP(A4250-1&amp;B4250&amp;C4250&amp;E4250,$F$2:$G$7561,2,FALSE))</f>
        <v>0</v>
      </c>
    </row>
    <row r="4251" spans="1:10" x14ac:dyDescent="0.25">
      <c r="A4251">
        <f t="shared" ref="A4251:C4251" si="3771">A3711</f>
        <v>2023</v>
      </c>
      <c r="B4251" t="str">
        <f t="shared" si="3771"/>
        <v>VFM</v>
      </c>
      <c r="C4251">
        <f t="shared" si="3771"/>
        <v>0</v>
      </c>
      <c r="D4251">
        <f>IFERROR(VLOOKUP(C4251,'Enheter, modell og år'!$A$2:$B$31,2,FALSE),0)</f>
        <v>0</v>
      </c>
      <c r="E4251" t="str">
        <f>'Liste detaljert wide'!$K$1</f>
        <v>Publikasjonspoeng</v>
      </c>
      <c r="F4251" t="str">
        <f t="shared" si="3747"/>
        <v>2023VFM0Publikasjonspoeng</v>
      </c>
      <c r="G4251" s="3">
        <f>'Liste detaljert wide'!K471</f>
        <v>0</v>
      </c>
      <c r="H4251" t="str">
        <f>VLOOKUP(E4251,Def!$B$2:$C$15,2,FALSE)</f>
        <v>Forskningsinsentiv</v>
      </c>
      <c r="I4251" s="3">
        <f>IF(A4251='Enheter, modell og år'!$F$2-1,0,G4251-VLOOKUP(A4251-1&amp;B4251&amp;C4251&amp;E4251,$F$2:$G$7561,2,FALSE))</f>
        <v>0</v>
      </c>
      <c r="J4251" s="3">
        <f>IF(A4251='Enheter, modell og år'!$F$2-1,0,VLOOKUP(A4251-1&amp;B4251&amp;C4251&amp;E4251,$F$2:$G$7561,2,FALSE))</f>
        <v>0</v>
      </c>
    </row>
    <row r="4252" spans="1:10" x14ac:dyDescent="0.25">
      <c r="A4252">
        <f t="shared" ref="A4252:C4252" si="3772">A3712</f>
        <v>2023</v>
      </c>
      <c r="B4252" t="str">
        <f t="shared" si="3772"/>
        <v>VFM</v>
      </c>
      <c r="C4252">
        <f t="shared" si="3772"/>
        <v>0</v>
      </c>
      <c r="D4252">
        <f>IFERROR(VLOOKUP(C4252,'Enheter, modell og år'!$A$2:$B$31,2,FALSE),0)</f>
        <v>0</v>
      </c>
      <c r="E4252" t="str">
        <f>'Liste detaljert wide'!$K$1</f>
        <v>Publikasjonspoeng</v>
      </c>
      <c r="F4252" t="str">
        <f t="shared" si="3747"/>
        <v>2023VFM0Publikasjonspoeng</v>
      </c>
      <c r="G4252" s="3">
        <f>'Liste detaljert wide'!K472</f>
        <v>0</v>
      </c>
      <c r="H4252" t="str">
        <f>VLOOKUP(E4252,Def!$B$2:$C$15,2,FALSE)</f>
        <v>Forskningsinsentiv</v>
      </c>
      <c r="I4252" s="3">
        <f>IF(A4252='Enheter, modell og år'!$F$2-1,0,G4252-VLOOKUP(A4252-1&amp;B4252&amp;C4252&amp;E4252,$F$2:$G$7561,2,FALSE))</f>
        <v>0</v>
      </c>
      <c r="J4252" s="3">
        <f>IF(A4252='Enheter, modell og år'!$F$2-1,0,VLOOKUP(A4252-1&amp;B4252&amp;C4252&amp;E4252,$F$2:$G$7561,2,FALSE))</f>
        <v>0</v>
      </c>
    </row>
    <row r="4253" spans="1:10" x14ac:dyDescent="0.25">
      <c r="A4253">
        <f t="shared" ref="A4253:C4253" si="3773">A3713</f>
        <v>2023</v>
      </c>
      <c r="B4253" t="str">
        <f t="shared" si="3773"/>
        <v>VFM</v>
      </c>
      <c r="C4253">
        <f t="shared" si="3773"/>
        <v>0</v>
      </c>
      <c r="D4253">
        <f>IFERROR(VLOOKUP(C4253,'Enheter, modell og år'!$A$2:$B$31,2,FALSE),0)</f>
        <v>0</v>
      </c>
      <c r="E4253" t="str">
        <f>'Liste detaljert wide'!$K$1</f>
        <v>Publikasjonspoeng</v>
      </c>
      <c r="F4253" t="str">
        <f t="shared" si="3747"/>
        <v>2023VFM0Publikasjonspoeng</v>
      </c>
      <c r="G4253" s="3">
        <f>'Liste detaljert wide'!K473</f>
        <v>0</v>
      </c>
      <c r="H4253" t="str">
        <f>VLOOKUP(E4253,Def!$B$2:$C$15,2,FALSE)</f>
        <v>Forskningsinsentiv</v>
      </c>
      <c r="I4253" s="3">
        <f>IF(A4253='Enheter, modell og år'!$F$2-1,0,G4253-VLOOKUP(A4253-1&amp;B4253&amp;C4253&amp;E4253,$F$2:$G$7561,2,FALSE))</f>
        <v>0</v>
      </c>
      <c r="J4253" s="3">
        <f>IF(A4253='Enheter, modell og år'!$F$2-1,0,VLOOKUP(A4253-1&amp;B4253&amp;C4253&amp;E4253,$F$2:$G$7561,2,FALSE))</f>
        <v>0</v>
      </c>
    </row>
    <row r="4254" spans="1:10" x14ac:dyDescent="0.25">
      <c r="A4254">
        <f t="shared" ref="A4254:C4254" si="3774">A3714</f>
        <v>2023</v>
      </c>
      <c r="B4254" t="str">
        <f t="shared" si="3774"/>
        <v>VFM</v>
      </c>
      <c r="C4254">
        <f t="shared" si="3774"/>
        <v>0</v>
      </c>
      <c r="D4254">
        <f>IFERROR(VLOOKUP(C4254,'Enheter, modell og år'!$A$2:$B$31,2,FALSE),0)</f>
        <v>0</v>
      </c>
      <c r="E4254" t="str">
        <f>'Liste detaljert wide'!$K$1</f>
        <v>Publikasjonspoeng</v>
      </c>
      <c r="F4254" t="str">
        <f t="shared" si="3747"/>
        <v>2023VFM0Publikasjonspoeng</v>
      </c>
      <c r="G4254" s="3">
        <f>'Liste detaljert wide'!K474</f>
        <v>0</v>
      </c>
      <c r="H4254" t="str">
        <f>VLOOKUP(E4254,Def!$B$2:$C$15,2,FALSE)</f>
        <v>Forskningsinsentiv</v>
      </c>
      <c r="I4254" s="3">
        <f>IF(A4254='Enheter, modell og år'!$F$2-1,0,G4254-VLOOKUP(A4254-1&amp;B4254&amp;C4254&amp;E4254,$F$2:$G$7561,2,FALSE))</f>
        <v>0</v>
      </c>
      <c r="J4254" s="3">
        <f>IF(A4254='Enheter, modell og år'!$F$2-1,0,VLOOKUP(A4254-1&amp;B4254&amp;C4254&amp;E4254,$F$2:$G$7561,2,FALSE))</f>
        <v>0</v>
      </c>
    </row>
    <row r="4255" spans="1:10" x14ac:dyDescent="0.25">
      <c r="A4255">
        <f t="shared" ref="A4255:C4255" si="3775">A3715</f>
        <v>2023</v>
      </c>
      <c r="B4255" t="str">
        <f t="shared" si="3775"/>
        <v>VFM</v>
      </c>
      <c r="C4255">
        <f t="shared" si="3775"/>
        <v>0</v>
      </c>
      <c r="D4255">
        <f>IFERROR(VLOOKUP(C4255,'Enheter, modell og år'!$A$2:$B$31,2,FALSE),0)</f>
        <v>0</v>
      </c>
      <c r="E4255" t="str">
        <f>'Liste detaljert wide'!$K$1</f>
        <v>Publikasjonspoeng</v>
      </c>
      <c r="F4255" t="str">
        <f t="shared" si="3747"/>
        <v>2023VFM0Publikasjonspoeng</v>
      </c>
      <c r="G4255" s="3">
        <f>'Liste detaljert wide'!K475</f>
        <v>0</v>
      </c>
      <c r="H4255" t="str">
        <f>VLOOKUP(E4255,Def!$B$2:$C$15,2,FALSE)</f>
        <v>Forskningsinsentiv</v>
      </c>
      <c r="I4255" s="3">
        <f>IF(A4255='Enheter, modell og år'!$F$2-1,0,G4255-VLOOKUP(A4255-1&amp;B4255&amp;C4255&amp;E4255,$F$2:$G$7561,2,FALSE))</f>
        <v>0</v>
      </c>
      <c r="J4255" s="3">
        <f>IF(A4255='Enheter, modell og år'!$F$2-1,0,VLOOKUP(A4255-1&amp;B4255&amp;C4255&amp;E4255,$F$2:$G$7561,2,FALSE))</f>
        <v>0</v>
      </c>
    </row>
    <row r="4256" spans="1:10" x14ac:dyDescent="0.25">
      <c r="A4256">
        <f t="shared" ref="A4256:C4256" si="3776">A3716</f>
        <v>2023</v>
      </c>
      <c r="B4256" t="str">
        <f t="shared" si="3776"/>
        <v>VFM</v>
      </c>
      <c r="C4256">
        <f t="shared" si="3776"/>
        <v>0</v>
      </c>
      <c r="D4256">
        <f>IFERROR(VLOOKUP(C4256,'Enheter, modell og år'!$A$2:$B$31,2,FALSE),0)</f>
        <v>0</v>
      </c>
      <c r="E4256" t="str">
        <f>'Liste detaljert wide'!$K$1</f>
        <v>Publikasjonspoeng</v>
      </c>
      <c r="F4256" t="str">
        <f t="shared" si="3747"/>
        <v>2023VFM0Publikasjonspoeng</v>
      </c>
      <c r="G4256" s="3">
        <f>'Liste detaljert wide'!K476</f>
        <v>0</v>
      </c>
      <c r="H4256" t="str">
        <f>VLOOKUP(E4256,Def!$B$2:$C$15,2,FALSE)</f>
        <v>Forskningsinsentiv</v>
      </c>
      <c r="I4256" s="3">
        <f>IF(A4256='Enheter, modell og år'!$F$2-1,0,G4256-VLOOKUP(A4256-1&amp;B4256&amp;C4256&amp;E4256,$F$2:$G$7561,2,FALSE))</f>
        <v>0</v>
      </c>
      <c r="J4256" s="3">
        <f>IF(A4256='Enheter, modell og år'!$F$2-1,0,VLOOKUP(A4256-1&amp;B4256&amp;C4256&amp;E4256,$F$2:$G$7561,2,FALSE))</f>
        <v>0</v>
      </c>
    </row>
    <row r="4257" spans="1:10" x14ac:dyDescent="0.25">
      <c r="A4257">
        <f t="shared" ref="A4257:C4257" si="3777">A3717</f>
        <v>2023</v>
      </c>
      <c r="B4257" t="str">
        <f t="shared" si="3777"/>
        <v>VFM</v>
      </c>
      <c r="C4257">
        <f t="shared" si="3777"/>
        <v>0</v>
      </c>
      <c r="D4257">
        <f>IFERROR(VLOOKUP(C4257,'Enheter, modell og år'!$A$2:$B$31,2,FALSE),0)</f>
        <v>0</v>
      </c>
      <c r="E4257" t="str">
        <f>'Liste detaljert wide'!$K$1</f>
        <v>Publikasjonspoeng</v>
      </c>
      <c r="F4257" t="str">
        <f t="shared" si="3747"/>
        <v>2023VFM0Publikasjonspoeng</v>
      </c>
      <c r="G4257" s="3">
        <f>'Liste detaljert wide'!K477</f>
        <v>0</v>
      </c>
      <c r="H4257" t="str">
        <f>VLOOKUP(E4257,Def!$B$2:$C$15,2,FALSE)</f>
        <v>Forskningsinsentiv</v>
      </c>
      <c r="I4257" s="3">
        <f>IF(A4257='Enheter, modell og år'!$F$2-1,0,G4257-VLOOKUP(A4257-1&amp;B4257&amp;C4257&amp;E4257,$F$2:$G$7561,2,FALSE))</f>
        <v>0</v>
      </c>
      <c r="J4257" s="3">
        <f>IF(A4257='Enheter, modell og år'!$F$2-1,0,VLOOKUP(A4257-1&amp;B4257&amp;C4257&amp;E4257,$F$2:$G$7561,2,FALSE))</f>
        <v>0</v>
      </c>
    </row>
    <row r="4258" spans="1:10" x14ac:dyDescent="0.25">
      <c r="A4258">
        <f t="shared" ref="A4258:C4258" si="3778">A3718</f>
        <v>2023</v>
      </c>
      <c r="B4258" t="str">
        <f t="shared" si="3778"/>
        <v>VFM</v>
      </c>
      <c r="C4258">
        <f t="shared" si="3778"/>
        <v>0</v>
      </c>
      <c r="D4258">
        <f>IFERROR(VLOOKUP(C4258,'Enheter, modell og år'!$A$2:$B$31,2,FALSE),0)</f>
        <v>0</v>
      </c>
      <c r="E4258" t="str">
        <f>'Liste detaljert wide'!$K$1</f>
        <v>Publikasjonspoeng</v>
      </c>
      <c r="F4258" t="str">
        <f t="shared" si="3747"/>
        <v>2023VFM0Publikasjonspoeng</v>
      </c>
      <c r="G4258" s="3">
        <f>'Liste detaljert wide'!K478</f>
        <v>0</v>
      </c>
      <c r="H4258" t="str">
        <f>VLOOKUP(E4258,Def!$B$2:$C$15,2,FALSE)</f>
        <v>Forskningsinsentiv</v>
      </c>
      <c r="I4258" s="3">
        <f>IF(A4258='Enheter, modell og år'!$F$2-1,0,G4258-VLOOKUP(A4258-1&amp;B4258&amp;C4258&amp;E4258,$F$2:$G$7561,2,FALSE))</f>
        <v>0</v>
      </c>
      <c r="J4258" s="3">
        <f>IF(A4258='Enheter, modell og år'!$F$2-1,0,VLOOKUP(A4258-1&amp;B4258&amp;C4258&amp;E4258,$F$2:$G$7561,2,FALSE))</f>
        <v>0</v>
      </c>
    </row>
    <row r="4259" spans="1:10" x14ac:dyDescent="0.25">
      <c r="A4259">
        <f t="shared" ref="A4259:C4259" si="3779">A3719</f>
        <v>2023</v>
      </c>
      <c r="B4259" t="str">
        <f t="shared" si="3779"/>
        <v>VFM</v>
      </c>
      <c r="C4259">
        <f t="shared" si="3779"/>
        <v>0</v>
      </c>
      <c r="D4259">
        <f>IFERROR(VLOOKUP(C4259,'Enheter, modell og år'!$A$2:$B$31,2,FALSE),0)</f>
        <v>0</v>
      </c>
      <c r="E4259" t="str">
        <f>'Liste detaljert wide'!$K$1</f>
        <v>Publikasjonspoeng</v>
      </c>
      <c r="F4259" t="str">
        <f t="shared" si="3747"/>
        <v>2023VFM0Publikasjonspoeng</v>
      </c>
      <c r="G4259" s="3">
        <f>'Liste detaljert wide'!K479</f>
        <v>0</v>
      </c>
      <c r="H4259" t="str">
        <f>VLOOKUP(E4259,Def!$B$2:$C$15,2,FALSE)</f>
        <v>Forskningsinsentiv</v>
      </c>
      <c r="I4259" s="3">
        <f>IF(A4259='Enheter, modell og år'!$F$2-1,0,G4259-VLOOKUP(A4259-1&amp;B4259&amp;C4259&amp;E4259,$F$2:$G$7561,2,FALSE))</f>
        <v>0</v>
      </c>
      <c r="J4259" s="3">
        <f>IF(A4259='Enheter, modell og år'!$F$2-1,0,VLOOKUP(A4259-1&amp;B4259&amp;C4259&amp;E4259,$F$2:$G$7561,2,FALSE))</f>
        <v>0</v>
      </c>
    </row>
    <row r="4260" spans="1:10" x14ac:dyDescent="0.25">
      <c r="A4260">
        <f t="shared" ref="A4260:C4260" si="3780">A3720</f>
        <v>2023</v>
      </c>
      <c r="B4260" t="str">
        <f t="shared" si="3780"/>
        <v>VFM</v>
      </c>
      <c r="C4260">
        <f t="shared" si="3780"/>
        <v>0</v>
      </c>
      <c r="D4260">
        <f>IFERROR(VLOOKUP(C4260,'Enheter, modell og år'!$A$2:$B$31,2,FALSE),0)</f>
        <v>0</v>
      </c>
      <c r="E4260" t="str">
        <f>'Liste detaljert wide'!$K$1</f>
        <v>Publikasjonspoeng</v>
      </c>
      <c r="F4260" t="str">
        <f t="shared" si="3747"/>
        <v>2023VFM0Publikasjonspoeng</v>
      </c>
      <c r="G4260" s="3">
        <f>'Liste detaljert wide'!K480</f>
        <v>0</v>
      </c>
      <c r="H4260" t="str">
        <f>VLOOKUP(E4260,Def!$B$2:$C$15,2,FALSE)</f>
        <v>Forskningsinsentiv</v>
      </c>
      <c r="I4260" s="3">
        <f>IF(A4260='Enheter, modell og år'!$F$2-1,0,G4260-VLOOKUP(A4260-1&amp;B4260&amp;C4260&amp;E4260,$F$2:$G$7561,2,FALSE))</f>
        <v>0</v>
      </c>
      <c r="J4260" s="3">
        <f>IF(A4260='Enheter, modell og år'!$F$2-1,0,VLOOKUP(A4260-1&amp;B4260&amp;C4260&amp;E4260,$F$2:$G$7561,2,FALSE))</f>
        <v>0</v>
      </c>
    </row>
    <row r="4261" spans="1:10" x14ac:dyDescent="0.25">
      <c r="A4261">
        <f t="shared" ref="A4261:C4261" si="3781">A3721</f>
        <v>2023</v>
      </c>
      <c r="B4261" t="str">
        <f t="shared" si="3781"/>
        <v>VFM</v>
      </c>
      <c r="C4261">
        <f t="shared" si="3781"/>
        <v>0</v>
      </c>
      <c r="D4261">
        <f>IFERROR(VLOOKUP(C4261,'Enheter, modell og år'!$A$2:$B$31,2,FALSE),0)</f>
        <v>0</v>
      </c>
      <c r="E4261" t="str">
        <f>'Liste detaljert wide'!$K$1</f>
        <v>Publikasjonspoeng</v>
      </c>
      <c r="F4261" t="str">
        <f t="shared" si="3747"/>
        <v>2023VFM0Publikasjonspoeng</v>
      </c>
      <c r="G4261" s="3">
        <f>'Liste detaljert wide'!K481</f>
        <v>0</v>
      </c>
      <c r="H4261" t="str">
        <f>VLOOKUP(E4261,Def!$B$2:$C$15,2,FALSE)</f>
        <v>Forskningsinsentiv</v>
      </c>
      <c r="I4261" s="3">
        <f>IF(A4261='Enheter, modell og år'!$F$2-1,0,G4261-VLOOKUP(A4261-1&amp;B4261&amp;C4261&amp;E4261,$F$2:$G$7561,2,FALSE))</f>
        <v>0</v>
      </c>
      <c r="J4261" s="3">
        <f>IF(A4261='Enheter, modell og år'!$F$2-1,0,VLOOKUP(A4261-1&amp;B4261&amp;C4261&amp;E4261,$F$2:$G$7561,2,FALSE))</f>
        <v>0</v>
      </c>
    </row>
    <row r="4262" spans="1:10" x14ac:dyDescent="0.25">
      <c r="A4262">
        <f t="shared" ref="A4262:C4262" si="3782">A3722</f>
        <v>2024</v>
      </c>
      <c r="B4262" t="str">
        <f t="shared" si="3782"/>
        <v>VFM</v>
      </c>
      <c r="C4262">
        <f t="shared" si="3782"/>
        <v>0</v>
      </c>
      <c r="D4262">
        <f>IFERROR(VLOOKUP(C4262,'Enheter, modell og år'!$A$2:$B$31,2,FALSE),0)</f>
        <v>0</v>
      </c>
      <c r="E4262" t="str">
        <f>'Liste detaljert wide'!$K$1</f>
        <v>Publikasjonspoeng</v>
      </c>
      <c r="F4262" t="str">
        <f t="shared" si="3747"/>
        <v>2024VFM0Publikasjonspoeng</v>
      </c>
      <c r="G4262" s="3">
        <f>'Liste detaljert wide'!K482</f>
        <v>0</v>
      </c>
      <c r="H4262" t="str">
        <f>VLOOKUP(E4262,Def!$B$2:$C$15,2,FALSE)</f>
        <v>Forskningsinsentiv</v>
      </c>
      <c r="I4262" s="3">
        <f>IF(A4262='Enheter, modell og år'!$F$2-1,0,G4262-VLOOKUP(A4262-1&amp;B4262&amp;C4262&amp;E4262,$F$2:$G$7561,2,FALSE))</f>
        <v>0</v>
      </c>
      <c r="J4262" s="3">
        <f>IF(A4262='Enheter, modell og år'!$F$2-1,0,VLOOKUP(A4262-1&amp;B4262&amp;C4262&amp;E4262,$F$2:$G$7561,2,FALSE))</f>
        <v>0</v>
      </c>
    </row>
    <row r="4263" spans="1:10" x14ac:dyDescent="0.25">
      <c r="A4263">
        <f t="shared" ref="A4263:C4263" si="3783">A3723</f>
        <v>2024</v>
      </c>
      <c r="B4263" t="str">
        <f t="shared" si="3783"/>
        <v>VFM</v>
      </c>
      <c r="C4263">
        <f t="shared" si="3783"/>
        <v>0</v>
      </c>
      <c r="D4263">
        <f>IFERROR(VLOOKUP(C4263,'Enheter, modell og år'!$A$2:$B$31,2,FALSE),0)</f>
        <v>0</v>
      </c>
      <c r="E4263" t="str">
        <f>'Liste detaljert wide'!$K$1</f>
        <v>Publikasjonspoeng</v>
      </c>
      <c r="F4263" t="str">
        <f t="shared" si="3747"/>
        <v>2024VFM0Publikasjonspoeng</v>
      </c>
      <c r="G4263" s="3">
        <f>'Liste detaljert wide'!K483</f>
        <v>0</v>
      </c>
      <c r="H4263" t="str">
        <f>VLOOKUP(E4263,Def!$B$2:$C$15,2,FALSE)</f>
        <v>Forskningsinsentiv</v>
      </c>
      <c r="I4263" s="3">
        <f>IF(A4263='Enheter, modell og år'!$F$2-1,0,G4263-VLOOKUP(A4263-1&amp;B4263&amp;C4263&amp;E4263,$F$2:$G$7561,2,FALSE))</f>
        <v>0</v>
      </c>
      <c r="J4263" s="3">
        <f>IF(A4263='Enheter, modell og år'!$F$2-1,0,VLOOKUP(A4263-1&amp;B4263&amp;C4263&amp;E4263,$F$2:$G$7561,2,FALSE))</f>
        <v>0</v>
      </c>
    </row>
    <row r="4264" spans="1:10" x14ac:dyDescent="0.25">
      <c r="A4264">
        <f t="shared" ref="A4264:C4264" si="3784">A3724</f>
        <v>2024</v>
      </c>
      <c r="B4264" t="str">
        <f t="shared" si="3784"/>
        <v>VFM</v>
      </c>
      <c r="C4264">
        <f t="shared" si="3784"/>
        <v>0</v>
      </c>
      <c r="D4264">
        <f>IFERROR(VLOOKUP(C4264,'Enheter, modell og år'!$A$2:$B$31,2,FALSE),0)</f>
        <v>0</v>
      </c>
      <c r="E4264" t="str">
        <f>'Liste detaljert wide'!$K$1</f>
        <v>Publikasjonspoeng</v>
      </c>
      <c r="F4264" t="str">
        <f t="shared" si="3747"/>
        <v>2024VFM0Publikasjonspoeng</v>
      </c>
      <c r="G4264" s="3">
        <f>'Liste detaljert wide'!K484</f>
        <v>0</v>
      </c>
      <c r="H4264" t="str">
        <f>VLOOKUP(E4264,Def!$B$2:$C$15,2,FALSE)</f>
        <v>Forskningsinsentiv</v>
      </c>
      <c r="I4264" s="3">
        <f>IF(A4264='Enheter, modell og år'!$F$2-1,0,G4264-VLOOKUP(A4264-1&amp;B4264&amp;C4264&amp;E4264,$F$2:$G$7561,2,FALSE))</f>
        <v>0</v>
      </c>
      <c r="J4264" s="3">
        <f>IF(A4264='Enheter, modell og år'!$F$2-1,0,VLOOKUP(A4264-1&amp;B4264&amp;C4264&amp;E4264,$F$2:$G$7561,2,FALSE))</f>
        <v>0</v>
      </c>
    </row>
    <row r="4265" spans="1:10" x14ac:dyDescent="0.25">
      <c r="A4265">
        <f t="shared" ref="A4265:C4265" si="3785">A3725</f>
        <v>2024</v>
      </c>
      <c r="B4265" t="str">
        <f t="shared" si="3785"/>
        <v>VFM</v>
      </c>
      <c r="C4265">
        <f t="shared" si="3785"/>
        <v>0</v>
      </c>
      <c r="D4265">
        <f>IFERROR(VLOOKUP(C4265,'Enheter, modell og år'!$A$2:$B$31,2,FALSE),0)</f>
        <v>0</v>
      </c>
      <c r="E4265" t="str">
        <f>'Liste detaljert wide'!$K$1</f>
        <v>Publikasjonspoeng</v>
      </c>
      <c r="F4265" t="str">
        <f t="shared" si="3747"/>
        <v>2024VFM0Publikasjonspoeng</v>
      </c>
      <c r="G4265" s="3">
        <f>'Liste detaljert wide'!K485</f>
        <v>0</v>
      </c>
      <c r="H4265" t="str">
        <f>VLOOKUP(E4265,Def!$B$2:$C$15,2,FALSE)</f>
        <v>Forskningsinsentiv</v>
      </c>
      <c r="I4265" s="3">
        <f>IF(A4265='Enheter, modell og år'!$F$2-1,0,G4265-VLOOKUP(A4265-1&amp;B4265&amp;C4265&amp;E4265,$F$2:$G$7561,2,FALSE))</f>
        <v>0</v>
      </c>
      <c r="J4265" s="3">
        <f>IF(A4265='Enheter, modell og år'!$F$2-1,0,VLOOKUP(A4265-1&amp;B4265&amp;C4265&amp;E4265,$F$2:$G$7561,2,FALSE))</f>
        <v>0</v>
      </c>
    </row>
    <row r="4266" spans="1:10" x14ac:dyDescent="0.25">
      <c r="A4266">
        <f t="shared" ref="A4266:C4266" si="3786">A3726</f>
        <v>2024</v>
      </c>
      <c r="B4266" t="str">
        <f t="shared" si="3786"/>
        <v>VFM</v>
      </c>
      <c r="C4266">
        <f t="shared" si="3786"/>
        <v>0</v>
      </c>
      <c r="D4266">
        <f>IFERROR(VLOOKUP(C4266,'Enheter, modell og år'!$A$2:$B$31,2,FALSE),0)</f>
        <v>0</v>
      </c>
      <c r="E4266" t="str">
        <f>'Liste detaljert wide'!$K$1</f>
        <v>Publikasjonspoeng</v>
      </c>
      <c r="F4266" t="str">
        <f t="shared" si="3747"/>
        <v>2024VFM0Publikasjonspoeng</v>
      </c>
      <c r="G4266" s="3">
        <f>'Liste detaljert wide'!K486</f>
        <v>0</v>
      </c>
      <c r="H4266" t="str">
        <f>VLOOKUP(E4266,Def!$B$2:$C$15,2,FALSE)</f>
        <v>Forskningsinsentiv</v>
      </c>
      <c r="I4266" s="3">
        <f>IF(A4266='Enheter, modell og år'!$F$2-1,0,G4266-VLOOKUP(A4266-1&amp;B4266&amp;C4266&amp;E4266,$F$2:$G$7561,2,FALSE))</f>
        <v>0</v>
      </c>
      <c r="J4266" s="3">
        <f>IF(A4266='Enheter, modell og år'!$F$2-1,0,VLOOKUP(A4266-1&amp;B4266&amp;C4266&amp;E4266,$F$2:$G$7561,2,FALSE))</f>
        <v>0</v>
      </c>
    </row>
    <row r="4267" spans="1:10" x14ac:dyDescent="0.25">
      <c r="A4267">
        <f t="shared" ref="A4267:C4267" si="3787">A3727</f>
        <v>2024</v>
      </c>
      <c r="B4267" t="str">
        <f t="shared" si="3787"/>
        <v>VFM</v>
      </c>
      <c r="C4267">
        <f t="shared" si="3787"/>
        <v>0</v>
      </c>
      <c r="D4267">
        <f>IFERROR(VLOOKUP(C4267,'Enheter, modell og år'!$A$2:$B$31,2,FALSE),0)</f>
        <v>0</v>
      </c>
      <c r="E4267" t="str">
        <f>'Liste detaljert wide'!$K$1</f>
        <v>Publikasjonspoeng</v>
      </c>
      <c r="F4267" t="str">
        <f t="shared" si="3747"/>
        <v>2024VFM0Publikasjonspoeng</v>
      </c>
      <c r="G4267" s="3">
        <f>'Liste detaljert wide'!K487</f>
        <v>0</v>
      </c>
      <c r="H4267" t="str">
        <f>VLOOKUP(E4267,Def!$B$2:$C$15,2,FALSE)</f>
        <v>Forskningsinsentiv</v>
      </c>
      <c r="I4267" s="3">
        <f>IF(A4267='Enheter, modell og år'!$F$2-1,0,G4267-VLOOKUP(A4267-1&amp;B4267&amp;C4267&amp;E4267,$F$2:$G$7561,2,FALSE))</f>
        <v>0</v>
      </c>
      <c r="J4267" s="3">
        <f>IF(A4267='Enheter, modell og år'!$F$2-1,0,VLOOKUP(A4267-1&amp;B4267&amp;C4267&amp;E4267,$F$2:$G$7561,2,FALSE))</f>
        <v>0</v>
      </c>
    </row>
    <row r="4268" spans="1:10" x14ac:dyDescent="0.25">
      <c r="A4268">
        <f t="shared" ref="A4268:C4268" si="3788">A3728</f>
        <v>2024</v>
      </c>
      <c r="B4268" t="str">
        <f t="shared" si="3788"/>
        <v>VFM</v>
      </c>
      <c r="C4268">
        <f t="shared" si="3788"/>
        <v>0</v>
      </c>
      <c r="D4268">
        <f>IFERROR(VLOOKUP(C4268,'Enheter, modell og år'!$A$2:$B$31,2,FALSE),0)</f>
        <v>0</v>
      </c>
      <c r="E4268" t="str">
        <f>'Liste detaljert wide'!$K$1</f>
        <v>Publikasjonspoeng</v>
      </c>
      <c r="F4268" t="str">
        <f t="shared" si="3747"/>
        <v>2024VFM0Publikasjonspoeng</v>
      </c>
      <c r="G4268" s="3">
        <f>'Liste detaljert wide'!K488</f>
        <v>0</v>
      </c>
      <c r="H4268" t="str">
        <f>VLOOKUP(E4268,Def!$B$2:$C$15,2,FALSE)</f>
        <v>Forskningsinsentiv</v>
      </c>
      <c r="I4268" s="3">
        <f>IF(A4268='Enheter, modell og år'!$F$2-1,0,G4268-VLOOKUP(A4268-1&amp;B4268&amp;C4268&amp;E4268,$F$2:$G$7561,2,FALSE))</f>
        <v>0</v>
      </c>
      <c r="J4268" s="3">
        <f>IF(A4268='Enheter, modell og år'!$F$2-1,0,VLOOKUP(A4268-1&amp;B4268&amp;C4268&amp;E4268,$F$2:$G$7561,2,FALSE))</f>
        <v>0</v>
      </c>
    </row>
    <row r="4269" spans="1:10" x14ac:dyDescent="0.25">
      <c r="A4269">
        <f t="shared" ref="A4269:C4269" si="3789">A3729</f>
        <v>2024</v>
      </c>
      <c r="B4269" t="str">
        <f t="shared" si="3789"/>
        <v>VFM</v>
      </c>
      <c r="C4269">
        <f t="shared" si="3789"/>
        <v>0</v>
      </c>
      <c r="D4269">
        <f>IFERROR(VLOOKUP(C4269,'Enheter, modell og år'!$A$2:$B$31,2,FALSE),0)</f>
        <v>0</v>
      </c>
      <c r="E4269" t="str">
        <f>'Liste detaljert wide'!$K$1</f>
        <v>Publikasjonspoeng</v>
      </c>
      <c r="F4269" t="str">
        <f t="shared" si="3747"/>
        <v>2024VFM0Publikasjonspoeng</v>
      </c>
      <c r="G4269" s="3">
        <f>'Liste detaljert wide'!K489</f>
        <v>0</v>
      </c>
      <c r="H4269" t="str">
        <f>VLOOKUP(E4269,Def!$B$2:$C$15,2,FALSE)</f>
        <v>Forskningsinsentiv</v>
      </c>
      <c r="I4269" s="3">
        <f>IF(A4269='Enheter, modell og år'!$F$2-1,0,G4269-VLOOKUP(A4269-1&amp;B4269&amp;C4269&amp;E4269,$F$2:$G$7561,2,FALSE))</f>
        <v>0</v>
      </c>
      <c r="J4269" s="3">
        <f>IF(A4269='Enheter, modell og år'!$F$2-1,0,VLOOKUP(A4269-1&amp;B4269&amp;C4269&amp;E4269,$F$2:$G$7561,2,FALSE))</f>
        <v>0</v>
      </c>
    </row>
    <row r="4270" spans="1:10" x14ac:dyDescent="0.25">
      <c r="A4270">
        <f t="shared" ref="A4270:C4270" si="3790">A3730</f>
        <v>2024</v>
      </c>
      <c r="B4270" t="str">
        <f t="shared" si="3790"/>
        <v>VFM</v>
      </c>
      <c r="C4270">
        <f t="shared" si="3790"/>
        <v>0</v>
      </c>
      <c r="D4270">
        <f>IFERROR(VLOOKUP(C4270,'Enheter, modell og år'!$A$2:$B$31,2,FALSE),0)</f>
        <v>0</v>
      </c>
      <c r="E4270" t="str">
        <f>'Liste detaljert wide'!$K$1</f>
        <v>Publikasjonspoeng</v>
      </c>
      <c r="F4270" t="str">
        <f t="shared" si="3747"/>
        <v>2024VFM0Publikasjonspoeng</v>
      </c>
      <c r="G4270" s="3">
        <f>'Liste detaljert wide'!K490</f>
        <v>0</v>
      </c>
      <c r="H4270" t="str">
        <f>VLOOKUP(E4270,Def!$B$2:$C$15,2,FALSE)</f>
        <v>Forskningsinsentiv</v>
      </c>
      <c r="I4270" s="3">
        <f>IF(A4270='Enheter, modell og år'!$F$2-1,0,G4270-VLOOKUP(A4270-1&amp;B4270&amp;C4270&amp;E4270,$F$2:$G$7561,2,FALSE))</f>
        <v>0</v>
      </c>
      <c r="J4270" s="3">
        <f>IF(A4270='Enheter, modell og år'!$F$2-1,0,VLOOKUP(A4270-1&amp;B4270&amp;C4270&amp;E4270,$F$2:$G$7561,2,FALSE))</f>
        <v>0</v>
      </c>
    </row>
    <row r="4271" spans="1:10" x14ac:dyDescent="0.25">
      <c r="A4271">
        <f t="shared" ref="A4271:C4271" si="3791">A3731</f>
        <v>2024</v>
      </c>
      <c r="B4271" t="str">
        <f t="shared" si="3791"/>
        <v>VFM</v>
      </c>
      <c r="C4271">
        <f t="shared" si="3791"/>
        <v>0</v>
      </c>
      <c r="D4271">
        <f>IFERROR(VLOOKUP(C4271,'Enheter, modell og år'!$A$2:$B$31,2,FALSE),0)</f>
        <v>0</v>
      </c>
      <c r="E4271" t="str">
        <f>'Liste detaljert wide'!$K$1</f>
        <v>Publikasjonspoeng</v>
      </c>
      <c r="F4271" t="str">
        <f t="shared" si="3747"/>
        <v>2024VFM0Publikasjonspoeng</v>
      </c>
      <c r="G4271" s="3">
        <f>'Liste detaljert wide'!K491</f>
        <v>0</v>
      </c>
      <c r="H4271" t="str">
        <f>VLOOKUP(E4271,Def!$B$2:$C$15,2,FALSE)</f>
        <v>Forskningsinsentiv</v>
      </c>
      <c r="I4271" s="3">
        <f>IF(A4271='Enheter, modell og år'!$F$2-1,0,G4271-VLOOKUP(A4271-1&amp;B4271&amp;C4271&amp;E4271,$F$2:$G$7561,2,FALSE))</f>
        <v>0</v>
      </c>
      <c r="J4271" s="3">
        <f>IF(A4271='Enheter, modell og år'!$F$2-1,0,VLOOKUP(A4271-1&amp;B4271&amp;C4271&amp;E4271,$F$2:$G$7561,2,FALSE))</f>
        <v>0</v>
      </c>
    </row>
    <row r="4272" spans="1:10" x14ac:dyDescent="0.25">
      <c r="A4272">
        <f t="shared" ref="A4272:C4272" si="3792">A3732</f>
        <v>2024</v>
      </c>
      <c r="B4272" t="str">
        <f t="shared" si="3792"/>
        <v>VFM</v>
      </c>
      <c r="C4272">
        <f t="shared" si="3792"/>
        <v>0</v>
      </c>
      <c r="D4272">
        <f>IFERROR(VLOOKUP(C4272,'Enheter, modell og år'!$A$2:$B$31,2,FALSE),0)</f>
        <v>0</v>
      </c>
      <c r="E4272" t="str">
        <f>'Liste detaljert wide'!$K$1</f>
        <v>Publikasjonspoeng</v>
      </c>
      <c r="F4272" t="str">
        <f t="shared" si="3747"/>
        <v>2024VFM0Publikasjonspoeng</v>
      </c>
      <c r="G4272" s="3">
        <f>'Liste detaljert wide'!K492</f>
        <v>0</v>
      </c>
      <c r="H4272" t="str">
        <f>VLOOKUP(E4272,Def!$B$2:$C$15,2,FALSE)</f>
        <v>Forskningsinsentiv</v>
      </c>
      <c r="I4272" s="3">
        <f>IF(A4272='Enheter, modell og år'!$F$2-1,0,G4272-VLOOKUP(A4272-1&amp;B4272&amp;C4272&amp;E4272,$F$2:$G$7561,2,FALSE))</f>
        <v>0</v>
      </c>
      <c r="J4272" s="3">
        <f>IF(A4272='Enheter, modell og år'!$F$2-1,0,VLOOKUP(A4272-1&amp;B4272&amp;C4272&amp;E4272,$F$2:$G$7561,2,FALSE))</f>
        <v>0</v>
      </c>
    </row>
    <row r="4273" spans="1:10" x14ac:dyDescent="0.25">
      <c r="A4273">
        <f t="shared" ref="A4273:C4273" si="3793">A3733</f>
        <v>2024</v>
      </c>
      <c r="B4273" t="str">
        <f t="shared" si="3793"/>
        <v>VFM</v>
      </c>
      <c r="C4273">
        <f t="shared" si="3793"/>
        <v>0</v>
      </c>
      <c r="D4273">
        <f>IFERROR(VLOOKUP(C4273,'Enheter, modell og år'!$A$2:$B$31,2,FALSE),0)</f>
        <v>0</v>
      </c>
      <c r="E4273" t="str">
        <f>'Liste detaljert wide'!$K$1</f>
        <v>Publikasjonspoeng</v>
      </c>
      <c r="F4273" t="str">
        <f t="shared" si="3747"/>
        <v>2024VFM0Publikasjonspoeng</v>
      </c>
      <c r="G4273" s="3">
        <f>'Liste detaljert wide'!K493</f>
        <v>0</v>
      </c>
      <c r="H4273" t="str">
        <f>VLOOKUP(E4273,Def!$B$2:$C$15,2,FALSE)</f>
        <v>Forskningsinsentiv</v>
      </c>
      <c r="I4273" s="3">
        <f>IF(A4273='Enheter, modell og år'!$F$2-1,0,G4273-VLOOKUP(A4273-1&amp;B4273&amp;C4273&amp;E4273,$F$2:$G$7561,2,FALSE))</f>
        <v>0</v>
      </c>
      <c r="J4273" s="3">
        <f>IF(A4273='Enheter, modell og år'!$F$2-1,0,VLOOKUP(A4273-1&amp;B4273&amp;C4273&amp;E4273,$F$2:$G$7561,2,FALSE))</f>
        <v>0</v>
      </c>
    </row>
    <row r="4274" spans="1:10" x14ac:dyDescent="0.25">
      <c r="A4274">
        <f t="shared" ref="A4274:C4274" si="3794">A3734</f>
        <v>2024</v>
      </c>
      <c r="B4274" t="str">
        <f t="shared" si="3794"/>
        <v>VFM</v>
      </c>
      <c r="C4274">
        <f t="shared" si="3794"/>
        <v>0</v>
      </c>
      <c r="D4274">
        <f>IFERROR(VLOOKUP(C4274,'Enheter, modell og år'!$A$2:$B$31,2,FALSE),0)</f>
        <v>0</v>
      </c>
      <c r="E4274" t="str">
        <f>'Liste detaljert wide'!$K$1</f>
        <v>Publikasjonspoeng</v>
      </c>
      <c r="F4274" t="str">
        <f t="shared" si="3747"/>
        <v>2024VFM0Publikasjonspoeng</v>
      </c>
      <c r="G4274" s="3">
        <f>'Liste detaljert wide'!K494</f>
        <v>0</v>
      </c>
      <c r="H4274" t="str">
        <f>VLOOKUP(E4274,Def!$B$2:$C$15,2,FALSE)</f>
        <v>Forskningsinsentiv</v>
      </c>
      <c r="I4274" s="3">
        <f>IF(A4274='Enheter, modell og år'!$F$2-1,0,G4274-VLOOKUP(A4274-1&amp;B4274&amp;C4274&amp;E4274,$F$2:$G$7561,2,FALSE))</f>
        <v>0</v>
      </c>
      <c r="J4274" s="3">
        <f>IF(A4274='Enheter, modell og år'!$F$2-1,0,VLOOKUP(A4274-1&amp;B4274&amp;C4274&amp;E4274,$F$2:$G$7561,2,FALSE))</f>
        <v>0</v>
      </c>
    </row>
    <row r="4275" spans="1:10" x14ac:dyDescent="0.25">
      <c r="A4275">
        <f t="shared" ref="A4275:C4275" si="3795">A3735</f>
        <v>2024</v>
      </c>
      <c r="B4275" t="str">
        <f t="shared" si="3795"/>
        <v>VFM</v>
      </c>
      <c r="C4275">
        <f t="shared" si="3795"/>
        <v>0</v>
      </c>
      <c r="D4275">
        <f>IFERROR(VLOOKUP(C4275,'Enheter, modell og år'!$A$2:$B$31,2,FALSE),0)</f>
        <v>0</v>
      </c>
      <c r="E4275" t="str">
        <f>'Liste detaljert wide'!$K$1</f>
        <v>Publikasjonspoeng</v>
      </c>
      <c r="F4275" t="str">
        <f t="shared" si="3747"/>
        <v>2024VFM0Publikasjonspoeng</v>
      </c>
      <c r="G4275" s="3">
        <f>'Liste detaljert wide'!K495</f>
        <v>0</v>
      </c>
      <c r="H4275" t="str">
        <f>VLOOKUP(E4275,Def!$B$2:$C$15,2,FALSE)</f>
        <v>Forskningsinsentiv</v>
      </c>
      <c r="I4275" s="3">
        <f>IF(A4275='Enheter, modell og år'!$F$2-1,0,G4275-VLOOKUP(A4275-1&amp;B4275&amp;C4275&amp;E4275,$F$2:$G$7561,2,FALSE))</f>
        <v>0</v>
      </c>
      <c r="J4275" s="3">
        <f>IF(A4275='Enheter, modell og år'!$F$2-1,0,VLOOKUP(A4275-1&amp;B4275&amp;C4275&amp;E4275,$F$2:$G$7561,2,FALSE))</f>
        <v>0</v>
      </c>
    </row>
    <row r="4276" spans="1:10" x14ac:dyDescent="0.25">
      <c r="A4276">
        <f t="shared" ref="A4276:C4276" si="3796">A3736</f>
        <v>2024</v>
      </c>
      <c r="B4276" t="str">
        <f t="shared" si="3796"/>
        <v>VFM</v>
      </c>
      <c r="C4276">
        <f t="shared" si="3796"/>
        <v>0</v>
      </c>
      <c r="D4276">
        <f>IFERROR(VLOOKUP(C4276,'Enheter, modell og år'!$A$2:$B$31,2,FALSE),0)</f>
        <v>0</v>
      </c>
      <c r="E4276" t="str">
        <f>'Liste detaljert wide'!$K$1</f>
        <v>Publikasjonspoeng</v>
      </c>
      <c r="F4276" t="str">
        <f t="shared" si="3747"/>
        <v>2024VFM0Publikasjonspoeng</v>
      </c>
      <c r="G4276" s="3">
        <f>'Liste detaljert wide'!K496</f>
        <v>0</v>
      </c>
      <c r="H4276" t="str">
        <f>VLOOKUP(E4276,Def!$B$2:$C$15,2,FALSE)</f>
        <v>Forskningsinsentiv</v>
      </c>
      <c r="I4276" s="3">
        <f>IF(A4276='Enheter, modell og år'!$F$2-1,0,G4276-VLOOKUP(A4276-1&amp;B4276&amp;C4276&amp;E4276,$F$2:$G$7561,2,FALSE))</f>
        <v>0</v>
      </c>
      <c r="J4276" s="3">
        <f>IF(A4276='Enheter, modell og år'!$F$2-1,0,VLOOKUP(A4276-1&amp;B4276&amp;C4276&amp;E4276,$F$2:$G$7561,2,FALSE))</f>
        <v>0</v>
      </c>
    </row>
    <row r="4277" spans="1:10" x14ac:dyDescent="0.25">
      <c r="A4277">
        <f t="shared" ref="A4277:C4277" si="3797">A3737</f>
        <v>2024</v>
      </c>
      <c r="B4277" t="str">
        <f t="shared" si="3797"/>
        <v>VFM</v>
      </c>
      <c r="C4277">
        <f t="shared" si="3797"/>
        <v>0</v>
      </c>
      <c r="D4277">
        <f>IFERROR(VLOOKUP(C4277,'Enheter, modell og år'!$A$2:$B$31,2,FALSE),0)</f>
        <v>0</v>
      </c>
      <c r="E4277" t="str">
        <f>'Liste detaljert wide'!$K$1</f>
        <v>Publikasjonspoeng</v>
      </c>
      <c r="F4277" t="str">
        <f t="shared" si="3747"/>
        <v>2024VFM0Publikasjonspoeng</v>
      </c>
      <c r="G4277" s="3">
        <f>'Liste detaljert wide'!K497</f>
        <v>0</v>
      </c>
      <c r="H4277" t="str">
        <f>VLOOKUP(E4277,Def!$B$2:$C$15,2,FALSE)</f>
        <v>Forskningsinsentiv</v>
      </c>
      <c r="I4277" s="3">
        <f>IF(A4277='Enheter, modell og år'!$F$2-1,0,G4277-VLOOKUP(A4277-1&amp;B4277&amp;C4277&amp;E4277,$F$2:$G$7561,2,FALSE))</f>
        <v>0</v>
      </c>
      <c r="J4277" s="3">
        <f>IF(A4277='Enheter, modell og år'!$F$2-1,0,VLOOKUP(A4277-1&amp;B4277&amp;C4277&amp;E4277,$F$2:$G$7561,2,FALSE))</f>
        <v>0</v>
      </c>
    </row>
    <row r="4278" spans="1:10" x14ac:dyDescent="0.25">
      <c r="A4278">
        <f t="shared" ref="A4278:C4278" si="3798">A3738</f>
        <v>2024</v>
      </c>
      <c r="B4278" t="str">
        <f t="shared" si="3798"/>
        <v>VFM</v>
      </c>
      <c r="C4278">
        <f t="shared" si="3798"/>
        <v>0</v>
      </c>
      <c r="D4278">
        <f>IFERROR(VLOOKUP(C4278,'Enheter, modell og år'!$A$2:$B$31,2,FALSE),0)</f>
        <v>0</v>
      </c>
      <c r="E4278" t="str">
        <f>'Liste detaljert wide'!$K$1</f>
        <v>Publikasjonspoeng</v>
      </c>
      <c r="F4278" t="str">
        <f t="shared" si="3747"/>
        <v>2024VFM0Publikasjonspoeng</v>
      </c>
      <c r="G4278" s="3">
        <f>'Liste detaljert wide'!K498</f>
        <v>0</v>
      </c>
      <c r="H4278" t="str">
        <f>VLOOKUP(E4278,Def!$B$2:$C$15,2,FALSE)</f>
        <v>Forskningsinsentiv</v>
      </c>
      <c r="I4278" s="3">
        <f>IF(A4278='Enheter, modell og år'!$F$2-1,0,G4278-VLOOKUP(A4278-1&amp;B4278&amp;C4278&amp;E4278,$F$2:$G$7561,2,FALSE))</f>
        <v>0</v>
      </c>
      <c r="J4278" s="3">
        <f>IF(A4278='Enheter, modell og år'!$F$2-1,0,VLOOKUP(A4278-1&amp;B4278&amp;C4278&amp;E4278,$F$2:$G$7561,2,FALSE))</f>
        <v>0</v>
      </c>
    </row>
    <row r="4279" spans="1:10" x14ac:dyDescent="0.25">
      <c r="A4279">
        <f t="shared" ref="A4279:C4279" si="3799">A3739</f>
        <v>2024</v>
      </c>
      <c r="B4279" t="str">
        <f t="shared" si="3799"/>
        <v>VFM</v>
      </c>
      <c r="C4279">
        <f t="shared" si="3799"/>
        <v>0</v>
      </c>
      <c r="D4279">
        <f>IFERROR(VLOOKUP(C4279,'Enheter, modell og år'!$A$2:$B$31,2,FALSE),0)</f>
        <v>0</v>
      </c>
      <c r="E4279" t="str">
        <f>'Liste detaljert wide'!$K$1</f>
        <v>Publikasjonspoeng</v>
      </c>
      <c r="F4279" t="str">
        <f t="shared" si="3747"/>
        <v>2024VFM0Publikasjonspoeng</v>
      </c>
      <c r="G4279" s="3">
        <f>'Liste detaljert wide'!K499</f>
        <v>0</v>
      </c>
      <c r="H4279" t="str">
        <f>VLOOKUP(E4279,Def!$B$2:$C$15,2,FALSE)</f>
        <v>Forskningsinsentiv</v>
      </c>
      <c r="I4279" s="3">
        <f>IF(A4279='Enheter, modell og år'!$F$2-1,0,G4279-VLOOKUP(A4279-1&amp;B4279&amp;C4279&amp;E4279,$F$2:$G$7561,2,FALSE))</f>
        <v>0</v>
      </c>
      <c r="J4279" s="3">
        <f>IF(A4279='Enheter, modell og år'!$F$2-1,0,VLOOKUP(A4279-1&amp;B4279&amp;C4279&amp;E4279,$F$2:$G$7561,2,FALSE))</f>
        <v>0</v>
      </c>
    </row>
    <row r="4280" spans="1:10" x14ac:dyDescent="0.25">
      <c r="A4280">
        <f t="shared" ref="A4280:C4280" si="3800">A3740</f>
        <v>2024</v>
      </c>
      <c r="B4280" t="str">
        <f t="shared" si="3800"/>
        <v>VFM</v>
      </c>
      <c r="C4280">
        <f t="shared" si="3800"/>
        <v>0</v>
      </c>
      <c r="D4280">
        <f>IFERROR(VLOOKUP(C4280,'Enheter, modell og år'!$A$2:$B$31,2,FALSE),0)</f>
        <v>0</v>
      </c>
      <c r="E4280" t="str">
        <f>'Liste detaljert wide'!$K$1</f>
        <v>Publikasjonspoeng</v>
      </c>
      <c r="F4280" t="str">
        <f t="shared" si="3747"/>
        <v>2024VFM0Publikasjonspoeng</v>
      </c>
      <c r="G4280" s="3">
        <f>'Liste detaljert wide'!K500</f>
        <v>0</v>
      </c>
      <c r="H4280" t="str">
        <f>VLOOKUP(E4280,Def!$B$2:$C$15,2,FALSE)</f>
        <v>Forskningsinsentiv</v>
      </c>
      <c r="I4280" s="3">
        <f>IF(A4280='Enheter, modell og år'!$F$2-1,0,G4280-VLOOKUP(A4280-1&amp;B4280&amp;C4280&amp;E4280,$F$2:$G$7561,2,FALSE))</f>
        <v>0</v>
      </c>
      <c r="J4280" s="3">
        <f>IF(A4280='Enheter, modell og år'!$F$2-1,0,VLOOKUP(A4280-1&amp;B4280&amp;C4280&amp;E4280,$F$2:$G$7561,2,FALSE))</f>
        <v>0</v>
      </c>
    </row>
    <row r="4281" spans="1:10" x14ac:dyDescent="0.25">
      <c r="A4281">
        <f t="shared" ref="A4281:C4281" si="3801">A3741</f>
        <v>2024</v>
      </c>
      <c r="B4281" t="str">
        <f t="shared" si="3801"/>
        <v>VFM</v>
      </c>
      <c r="C4281">
        <f t="shared" si="3801"/>
        <v>0</v>
      </c>
      <c r="D4281">
        <f>IFERROR(VLOOKUP(C4281,'Enheter, modell og år'!$A$2:$B$31,2,FALSE),0)</f>
        <v>0</v>
      </c>
      <c r="E4281" t="str">
        <f>'Liste detaljert wide'!$K$1</f>
        <v>Publikasjonspoeng</v>
      </c>
      <c r="F4281" t="str">
        <f t="shared" si="3747"/>
        <v>2024VFM0Publikasjonspoeng</v>
      </c>
      <c r="G4281" s="3">
        <f>'Liste detaljert wide'!K501</f>
        <v>0</v>
      </c>
      <c r="H4281" t="str">
        <f>VLOOKUP(E4281,Def!$B$2:$C$15,2,FALSE)</f>
        <v>Forskningsinsentiv</v>
      </c>
      <c r="I4281" s="3">
        <f>IF(A4281='Enheter, modell og år'!$F$2-1,0,G4281-VLOOKUP(A4281-1&amp;B4281&amp;C4281&amp;E4281,$F$2:$G$7561,2,FALSE))</f>
        <v>0</v>
      </c>
      <c r="J4281" s="3">
        <f>IF(A4281='Enheter, modell og år'!$F$2-1,0,VLOOKUP(A4281-1&amp;B4281&amp;C4281&amp;E4281,$F$2:$G$7561,2,FALSE))</f>
        <v>0</v>
      </c>
    </row>
    <row r="4282" spans="1:10" x14ac:dyDescent="0.25">
      <c r="A4282">
        <f t="shared" ref="A4282:C4282" si="3802">A3742</f>
        <v>2024</v>
      </c>
      <c r="B4282" t="str">
        <f t="shared" si="3802"/>
        <v>VFM</v>
      </c>
      <c r="C4282">
        <f t="shared" si="3802"/>
        <v>0</v>
      </c>
      <c r="D4282">
        <f>IFERROR(VLOOKUP(C4282,'Enheter, modell og år'!$A$2:$B$31,2,FALSE),0)</f>
        <v>0</v>
      </c>
      <c r="E4282" t="str">
        <f>'Liste detaljert wide'!$K$1</f>
        <v>Publikasjonspoeng</v>
      </c>
      <c r="F4282" t="str">
        <f t="shared" si="3747"/>
        <v>2024VFM0Publikasjonspoeng</v>
      </c>
      <c r="G4282" s="3">
        <f>'Liste detaljert wide'!K502</f>
        <v>0</v>
      </c>
      <c r="H4282" t="str">
        <f>VLOOKUP(E4282,Def!$B$2:$C$15,2,FALSE)</f>
        <v>Forskningsinsentiv</v>
      </c>
      <c r="I4282" s="3">
        <f>IF(A4282='Enheter, modell og år'!$F$2-1,0,G4282-VLOOKUP(A4282-1&amp;B4282&amp;C4282&amp;E4282,$F$2:$G$7561,2,FALSE))</f>
        <v>0</v>
      </c>
      <c r="J4282" s="3">
        <f>IF(A4282='Enheter, modell og år'!$F$2-1,0,VLOOKUP(A4282-1&amp;B4282&amp;C4282&amp;E4282,$F$2:$G$7561,2,FALSE))</f>
        <v>0</v>
      </c>
    </row>
    <row r="4283" spans="1:10" x14ac:dyDescent="0.25">
      <c r="A4283">
        <f t="shared" ref="A4283:C4283" si="3803">A3743</f>
        <v>2024</v>
      </c>
      <c r="B4283" t="str">
        <f t="shared" si="3803"/>
        <v>VFM</v>
      </c>
      <c r="C4283">
        <f t="shared" si="3803"/>
        <v>0</v>
      </c>
      <c r="D4283">
        <f>IFERROR(VLOOKUP(C4283,'Enheter, modell og år'!$A$2:$B$31,2,FALSE),0)</f>
        <v>0</v>
      </c>
      <c r="E4283" t="str">
        <f>'Liste detaljert wide'!$K$1</f>
        <v>Publikasjonspoeng</v>
      </c>
      <c r="F4283" t="str">
        <f t="shared" si="3747"/>
        <v>2024VFM0Publikasjonspoeng</v>
      </c>
      <c r="G4283" s="3">
        <f>'Liste detaljert wide'!K503</f>
        <v>0</v>
      </c>
      <c r="H4283" t="str">
        <f>VLOOKUP(E4283,Def!$B$2:$C$15,2,FALSE)</f>
        <v>Forskningsinsentiv</v>
      </c>
      <c r="I4283" s="3">
        <f>IF(A4283='Enheter, modell og år'!$F$2-1,0,G4283-VLOOKUP(A4283-1&amp;B4283&amp;C4283&amp;E4283,$F$2:$G$7561,2,FALSE))</f>
        <v>0</v>
      </c>
      <c r="J4283" s="3">
        <f>IF(A4283='Enheter, modell og år'!$F$2-1,0,VLOOKUP(A4283-1&amp;B4283&amp;C4283&amp;E4283,$F$2:$G$7561,2,FALSE))</f>
        <v>0</v>
      </c>
    </row>
    <row r="4284" spans="1:10" x14ac:dyDescent="0.25">
      <c r="A4284">
        <f t="shared" ref="A4284:C4284" si="3804">A3744</f>
        <v>2024</v>
      </c>
      <c r="B4284" t="str">
        <f t="shared" si="3804"/>
        <v>VFM</v>
      </c>
      <c r="C4284">
        <f t="shared" si="3804"/>
        <v>0</v>
      </c>
      <c r="D4284">
        <f>IFERROR(VLOOKUP(C4284,'Enheter, modell og år'!$A$2:$B$31,2,FALSE),0)</f>
        <v>0</v>
      </c>
      <c r="E4284" t="str">
        <f>'Liste detaljert wide'!$K$1</f>
        <v>Publikasjonspoeng</v>
      </c>
      <c r="F4284" t="str">
        <f t="shared" si="3747"/>
        <v>2024VFM0Publikasjonspoeng</v>
      </c>
      <c r="G4284" s="3">
        <f>'Liste detaljert wide'!K504</f>
        <v>0</v>
      </c>
      <c r="H4284" t="str">
        <f>VLOOKUP(E4284,Def!$B$2:$C$15,2,FALSE)</f>
        <v>Forskningsinsentiv</v>
      </c>
      <c r="I4284" s="3">
        <f>IF(A4284='Enheter, modell og år'!$F$2-1,0,G4284-VLOOKUP(A4284-1&amp;B4284&amp;C4284&amp;E4284,$F$2:$G$7561,2,FALSE))</f>
        <v>0</v>
      </c>
      <c r="J4284" s="3">
        <f>IF(A4284='Enheter, modell og år'!$F$2-1,0,VLOOKUP(A4284-1&amp;B4284&amp;C4284&amp;E4284,$F$2:$G$7561,2,FALSE))</f>
        <v>0</v>
      </c>
    </row>
    <row r="4285" spans="1:10" x14ac:dyDescent="0.25">
      <c r="A4285">
        <f t="shared" ref="A4285:C4285" si="3805">A3745</f>
        <v>2024</v>
      </c>
      <c r="B4285" t="str">
        <f t="shared" si="3805"/>
        <v>VFM</v>
      </c>
      <c r="C4285">
        <f t="shared" si="3805"/>
        <v>0</v>
      </c>
      <c r="D4285">
        <f>IFERROR(VLOOKUP(C4285,'Enheter, modell og år'!$A$2:$B$31,2,FALSE),0)</f>
        <v>0</v>
      </c>
      <c r="E4285" t="str">
        <f>'Liste detaljert wide'!$K$1</f>
        <v>Publikasjonspoeng</v>
      </c>
      <c r="F4285" t="str">
        <f t="shared" si="3747"/>
        <v>2024VFM0Publikasjonspoeng</v>
      </c>
      <c r="G4285" s="3">
        <f>'Liste detaljert wide'!K505</f>
        <v>0</v>
      </c>
      <c r="H4285" t="str">
        <f>VLOOKUP(E4285,Def!$B$2:$C$15,2,FALSE)</f>
        <v>Forskningsinsentiv</v>
      </c>
      <c r="I4285" s="3">
        <f>IF(A4285='Enheter, modell og år'!$F$2-1,0,G4285-VLOOKUP(A4285-1&amp;B4285&amp;C4285&amp;E4285,$F$2:$G$7561,2,FALSE))</f>
        <v>0</v>
      </c>
      <c r="J4285" s="3">
        <f>IF(A4285='Enheter, modell og år'!$F$2-1,0,VLOOKUP(A4285-1&amp;B4285&amp;C4285&amp;E4285,$F$2:$G$7561,2,FALSE))</f>
        <v>0</v>
      </c>
    </row>
    <row r="4286" spans="1:10" x14ac:dyDescent="0.25">
      <c r="A4286">
        <f t="shared" ref="A4286:C4286" si="3806">A3746</f>
        <v>2024</v>
      </c>
      <c r="B4286" t="str">
        <f t="shared" si="3806"/>
        <v>VFM</v>
      </c>
      <c r="C4286">
        <f t="shared" si="3806"/>
        <v>0</v>
      </c>
      <c r="D4286">
        <f>IFERROR(VLOOKUP(C4286,'Enheter, modell og år'!$A$2:$B$31,2,FALSE),0)</f>
        <v>0</v>
      </c>
      <c r="E4286" t="str">
        <f>'Liste detaljert wide'!$K$1</f>
        <v>Publikasjonspoeng</v>
      </c>
      <c r="F4286" t="str">
        <f t="shared" si="3747"/>
        <v>2024VFM0Publikasjonspoeng</v>
      </c>
      <c r="G4286" s="3">
        <f>'Liste detaljert wide'!K506</f>
        <v>0</v>
      </c>
      <c r="H4286" t="str">
        <f>VLOOKUP(E4286,Def!$B$2:$C$15,2,FALSE)</f>
        <v>Forskningsinsentiv</v>
      </c>
      <c r="I4286" s="3">
        <f>IF(A4286='Enheter, modell og år'!$F$2-1,0,G4286-VLOOKUP(A4286-1&amp;B4286&amp;C4286&amp;E4286,$F$2:$G$7561,2,FALSE))</f>
        <v>0</v>
      </c>
      <c r="J4286" s="3">
        <f>IF(A4286='Enheter, modell og år'!$F$2-1,0,VLOOKUP(A4286-1&amp;B4286&amp;C4286&amp;E4286,$F$2:$G$7561,2,FALSE))</f>
        <v>0</v>
      </c>
    </row>
    <row r="4287" spans="1:10" x14ac:dyDescent="0.25">
      <c r="A4287">
        <f t="shared" ref="A4287:C4287" si="3807">A3747</f>
        <v>2024</v>
      </c>
      <c r="B4287" t="str">
        <f t="shared" si="3807"/>
        <v>VFM</v>
      </c>
      <c r="C4287">
        <f t="shared" si="3807"/>
        <v>0</v>
      </c>
      <c r="D4287">
        <f>IFERROR(VLOOKUP(C4287,'Enheter, modell og år'!$A$2:$B$31,2,FALSE),0)</f>
        <v>0</v>
      </c>
      <c r="E4287" t="str">
        <f>'Liste detaljert wide'!$K$1</f>
        <v>Publikasjonspoeng</v>
      </c>
      <c r="F4287" t="str">
        <f t="shared" si="3747"/>
        <v>2024VFM0Publikasjonspoeng</v>
      </c>
      <c r="G4287" s="3">
        <f>'Liste detaljert wide'!K507</f>
        <v>0</v>
      </c>
      <c r="H4287" t="str">
        <f>VLOOKUP(E4287,Def!$B$2:$C$15,2,FALSE)</f>
        <v>Forskningsinsentiv</v>
      </c>
      <c r="I4287" s="3">
        <f>IF(A4287='Enheter, modell og år'!$F$2-1,0,G4287-VLOOKUP(A4287-1&amp;B4287&amp;C4287&amp;E4287,$F$2:$G$7561,2,FALSE))</f>
        <v>0</v>
      </c>
      <c r="J4287" s="3">
        <f>IF(A4287='Enheter, modell og år'!$F$2-1,0,VLOOKUP(A4287-1&amp;B4287&amp;C4287&amp;E4287,$F$2:$G$7561,2,FALSE))</f>
        <v>0</v>
      </c>
    </row>
    <row r="4288" spans="1:10" x14ac:dyDescent="0.25">
      <c r="A4288">
        <f t="shared" ref="A4288:C4288" si="3808">A3748</f>
        <v>2024</v>
      </c>
      <c r="B4288" t="str">
        <f t="shared" si="3808"/>
        <v>VFM</v>
      </c>
      <c r="C4288">
        <f t="shared" si="3808"/>
        <v>0</v>
      </c>
      <c r="D4288">
        <f>IFERROR(VLOOKUP(C4288,'Enheter, modell og år'!$A$2:$B$31,2,FALSE),0)</f>
        <v>0</v>
      </c>
      <c r="E4288" t="str">
        <f>'Liste detaljert wide'!$K$1</f>
        <v>Publikasjonspoeng</v>
      </c>
      <c r="F4288" t="str">
        <f t="shared" si="3747"/>
        <v>2024VFM0Publikasjonspoeng</v>
      </c>
      <c r="G4288" s="3">
        <f>'Liste detaljert wide'!K508</f>
        <v>0</v>
      </c>
      <c r="H4288" t="str">
        <f>VLOOKUP(E4288,Def!$B$2:$C$15,2,FALSE)</f>
        <v>Forskningsinsentiv</v>
      </c>
      <c r="I4288" s="3">
        <f>IF(A4288='Enheter, modell og år'!$F$2-1,0,G4288-VLOOKUP(A4288-1&amp;B4288&amp;C4288&amp;E4288,$F$2:$G$7561,2,FALSE))</f>
        <v>0</v>
      </c>
      <c r="J4288" s="3">
        <f>IF(A4288='Enheter, modell og år'!$F$2-1,0,VLOOKUP(A4288-1&amp;B4288&amp;C4288&amp;E4288,$F$2:$G$7561,2,FALSE))</f>
        <v>0</v>
      </c>
    </row>
    <row r="4289" spans="1:10" x14ac:dyDescent="0.25">
      <c r="A4289">
        <f t="shared" ref="A4289:C4289" si="3809">A3749</f>
        <v>2024</v>
      </c>
      <c r="B4289" t="str">
        <f t="shared" si="3809"/>
        <v>VFM</v>
      </c>
      <c r="C4289">
        <f t="shared" si="3809"/>
        <v>0</v>
      </c>
      <c r="D4289">
        <f>IFERROR(VLOOKUP(C4289,'Enheter, modell og år'!$A$2:$B$31,2,FALSE),0)</f>
        <v>0</v>
      </c>
      <c r="E4289" t="str">
        <f>'Liste detaljert wide'!$K$1</f>
        <v>Publikasjonspoeng</v>
      </c>
      <c r="F4289" t="str">
        <f t="shared" si="3747"/>
        <v>2024VFM0Publikasjonspoeng</v>
      </c>
      <c r="G4289" s="3">
        <f>'Liste detaljert wide'!K509</f>
        <v>0</v>
      </c>
      <c r="H4289" t="str">
        <f>VLOOKUP(E4289,Def!$B$2:$C$15,2,FALSE)</f>
        <v>Forskningsinsentiv</v>
      </c>
      <c r="I4289" s="3">
        <f>IF(A4289='Enheter, modell og år'!$F$2-1,0,G4289-VLOOKUP(A4289-1&amp;B4289&amp;C4289&amp;E4289,$F$2:$G$7561,2,FALSE))</f>
        <v>0</v>
      </c>
      <c r="J4289" s="3">
        <f>IF(A4289='Enheter, modell og år'!$F$2-1,0,VLOOKUP(A4289-1&amp;B4289&amp;C4289&amp;E4289,$F$2:$G$7561,2,FALSE))</f>
        <v>0</v>
      </c>
    </row>
    <row r="4290" spans="1:10" x14ac:dyDescent="0.25">
      <c r="A4290">
        <f t="shared" ref="A4290:C4290" si="3810">A3750</f>
        <v>2024</v>
      </c>
      <c r="B4290" t="str">
        <f t="shared" si="3810"/>
        <v>VFM</v>
      </c>
      <c r="C4290">
        <f t="shared" si="3810"/>
        <v>0</v>
      </c>
      <c r="D4290">
        <f>IFERROR(VLOOKUP(C4290,'Enheter, modell og år'!$A$2:$B$31,2,FALSE),0)</f>
        <v>0</v>
      </c>
      <c r="E4290" t="str">
        <f>'Liste detaljert wide'!$K$1</f>
        <v>Publikasjonspoeng</v>
      </c>
      <c r="F4290" t="str">
        <f t="shared" si="3747"/>
        <v>2024VFM0Publikasjonspoeng</v>
      </c>
      <c r="G4290" s="3">
        <f>'Liste detaljert wide'!K510</f>
        <v>0</v>
      </c>
      <c r="H4290" t="str">
        <f>VLOOKUP(E4290,Def!$B$2:$C$15,2,FALSE)</f>
        <v>Forskningsinsentiv</v>
      </c>
      <c r="I4290" s="3">
        <f>IF(A4290='Enheter, modell og år'!$F$2-1,0,G4290-VLOOKUP(A4290-1&amp;B4290&amp;C4290&amp;E4290,$F$2:$G$7561,2,FALSE))</f>
        <v>0</v>
      </c>
      <c r="J4290" s="3">
        <f>IF(A4290='Enheter, modell og år'!$F$2-1,0,VLOOKUP(A4290-1&amp;B4290&amp;C4290&amp;E4290,$F$2:$G$7561,2,FALSE))</f>
        <v>0</v>
      </c>
    </row>
    <row r="4291" spans="1:10" x14ac:dyDescent="0.25">
      <c r="A4291">
        <f t="shared" ref="A4291:C4291" si="3811">A3751</f>
        <v>2024</v>
      </c>
      <c r="B4291" t="str">
        <f t="shared" si="3811"/>
        <v>VFM</v>
      </c>
      <c r="C4291">
        <f t="shared" si="3811"/>
        <v>0</v>
      </c>
      <c r="D4291">
        <f>IFERROR(VLOOKUP(C4291,'Enheter, modell og år'!$A$2:$B$31,2,FALSE),0)</f>
        <v>0</v>
      </c>
      <c r="E4291" t="str">
        <f>'Liste detaljert wide'!$K$1</f>
        <v>Publikasjonspoeng</v>
      </c>
      <c r="F4291" t="str">
        <f t="shared" ref="F4291:F4354" si="3812">A4291&amp;B4291&amp;C4291&amp;E4291</f>
        <v>2024VFM0Publikasjonspoeng</v>
      </c>
      <c r="G4291" s="3">
        <f>'Liste detaljert wide'!K511</f>
        <v>0</v>
      </c>
      <c r="H4291" t="str">
        <f>VLOOKUP(E4291,Def!$B$2:$C$15,2,FALSE)</f>
        <v>Forskningsinsentiv</v>
      </c>
      <c r="I4291" s="3">
        <f>IF(A4291='Enheter, modell og år'!$F$2-1,0,G4291-VLOOKUP(A4291-1&amp;B4291&amp;C4291&amp;E4291,$F$2:$G$7561,2,FALSE))</f>
        <v>0</v>
      </c>
      <c r="J4291" s="3">
        <f>IF(A4291='Enheter, modell og år'!$F$2-1,0,VLOOKUP(A4291-1&amp;B4291&amp;C4291&amp;E4291,$F$2:$G$7561,2,FALSE))</f>
        <v>0</v>
      </c>
    </row>
    <row r="4292" spans="1:10" x14ac:dyDescent="0.25">
      <c r="A4292">
        <f t="shared" ref="A4292:C4292" si="3813">A3752</f>
        <v>2025</v>
      </c>
      <c r="B4292" t="str">
        <f t="shared" si="3813"/>
        <v>VFM</v>
      </c>
      <c r="C4292">
        <f t="shared" si="3813"/>
        <v>0</v>
      </c>
      <c r="D4292">
        <f>IFERROR(VLOOKUP(C4292,'Enheter, modell og år'!$A$2:$B$31,2,FALSE),0)</f>
        <v>0</v>
      </c>
      <c r="E4292" t="str">
        <f>'Liste detaljert wide'!$K$1</f>
        <v>Publikasjonspoeng</v>
      </c>
      <c r="F4292" t="str">
        <f t="shared" si="3812"/>
        <v>2025VFM0Publikasjonspoeng</v>
      </c>
      <c r="G4292" s="3">
        <f>'Liste detaljert wide'!K512</f>
        <v>0</v>
      </c>
      <c r="H4292" t="str">
        <f>VLOOKUP(E4292,Def!$B$2:$C$15,2,FALSE)</f>
        <v>Forskningsinsentiv</v>
      </c>
      <c r="I4292" s="3">
        <f>IF(A4292='Enheter, modell og år'!$F$2-1,0,G4292-VLOOKUP(A4292-1&amp;B4292&amp;C4292&amp;E4292,$F$2:$G$7561,2,FALSE))</f>
        <v>0</v>
      </c>
      <c r="J4292" s="3">
        <f>IF(A4292='Enheter, modell og år'!$F$2-1,0,VLOOKUP(A4292-1&amp;B4292&amp;C4292&amp;E4292,$F$2:$G$7561,2,FALSE))</f>
        <v>0</v>
      </c>
    </row>
    <row r="4293" spans="1:10" x14ac:dyDescent="0.25">
      <c r="A4293">
        <f t="shared" ref="A4293:C4293" si="3814">A3753</f>
        <v>2025</v>
      </c>
      <c r="B4293" t="str">
        <f t="shared" si="3814"/>
        <v>VFM</v>
      </c>
      <c r="C4293">
        <f t="shared" si="3814"/>
        <v>0</v>
      </c>
      <c r="D4293">
        <f>IFERROR(VLOOKUP(C4293,'Enheter, modell og år'!$A$2:$B$31,2,FALSE),0)</f>
        <v>0</v>
      </c>
      <c r="E4293" t="str">
        <f>'Liste detaljert wide'!$K$1</f>
        <v>Publikasjonspoeng</v>
      </c>
      <c r="F4293" t="str">
        <f t="shared" si="3812"/>
        <v>2025VFM0Publikasjonspoeng</v>
      </c>
      <c r="G4293" s="3">
        <f>'Liste detaljert wide'!K513</f>
        <v>0</v>
      </c>
      <c r="H4293" t="str">
        <f>VLOOKUP(E4293,Def!$B$2:$C$15,2,FALSE)</f>
        <v>Forskningsinsentiv</v>
      </c>
      <c r="I4293" s="3">
        <f>IF(A4293='Enheter, modell og år'!$F$2-1,0,G4293-VLOOKUP(A4293-1&amp;B4293&amp;C4293&amp;E4293,$F$2:$G$7561,2,FALSE))</f>
        <v>0</v>
      </c>
      <c r="J4293" s="3">
        <f>IF(A4293='Enheter, modell og år'!$F$2-1,0,VLOOKUP(A4293-1&amp;B4293&amp;C4293&amp;E4293,$F$2:$G$7561,2,FALSE))</f>
        <v>0</v>
      </c>
    </row>
    <row r="4294" spans="1:10" x14ac:dyDescent="0.25">
      <c r="A4294">
        <f t="shared" ref="A4294:C4294" si="3815">A3754</f>
        <v>2025</v>
      </c>
      <c r="B4294" t="str">
        <f t="shared" si="3815"/>
        <v>VFM</v>
      </c>
      <c r="C4294">
        <f t="shared" si="3815"/>
        <v>0</v>
      </c>
      <c r="D4294">
        <f>IFERROR(VLOOKUP(C4294,'Enheter, modell og år'!$A$2:$B$31,2,FALSE),0)</f>
        <v>0</v>
      </c>
      <c r="E4294" t="str">
        <f>'Liste detaljert wide'!$K$1</f>
        <v>Publikasjonspoeng</v>
      </c>
      <c r="F4294" t="str">
        <f t="shared" si="3812"/>
        <v>2025VFM0Publikasjonspoeng</v>
      </c>
      <c r="G4294" s="3">
        <f>'Liste detaljert wide'!K514</f>
        <v>0</v>
      </c>
      <c r="H4294" t="str">
        <f>VLOOKUP(E4294,Def!$B$2:$C$15,2,FALSE)</f>
        <v>Forskningsinsentiv</v>
      </c>
      <c r="I4294" s="3">
        <f>IF(A4294='Enheter, modell og år'!$F$2-1,0,G4294-VLOOKUP(A4294-1&amp;B4294&amp;C4294&amp;E4294,$F$2:$G$7561,2,FALSE))</f>
        <v>0</v>
      </c>
      <c r="J4294" s="3">
        <f>IF(A4294='Enheter, modell og år'!$F$2-1,0,VLOOKUP(A4294-1&amp;B4294&amp;C4294&amp;E4294,$F$2:$G$7561,2,FALSE))</f>
        <v>0</v>
      </c>
    </row>
    <row r="4295" spans="1:10" x14ac:dyDescent="0.25">
      <c r="A4295">
        <f t="shared" ref="A4295:C4295" si="3816">A3755</f>
        <v>2025</v>
      </c>
      <c r="B4295" t="str">
        <f t="shared" si="3816"/>
        <v>VFM</v>
      </c>
      <c r="C4295">
        <f t="shared" si="3816"/>
        <v>0</v>
      </c>
      <c r="D4295">
        <f>IFERROR(VLOOKUP(C4295,'Enheter, modell og år'!$A$2:$B$31,2,FALSE),0)</f>
        <v>0</v>
      </c>
      <c r="E4295" t="str">
        <f>'Liste detaljert wide'!$K$1</f>
        <v>Publikasjonspoeng</v>
      </c>
      <c r="F4295" t="str">
        <f t="shared" si="3812"/>
        <v>2025VFM0Publikasjonspoeng</v>
      </c>
      <c r="G4295" s="3">
        <f>'Liste detaljert wide'!K515</f>
        <v>0</v>
      </c>
      <c r="H4295" t="str">
        <f>VLOOKUP(E4295,Def!$B$2:$C$15,2,FALSE)</f>
        <v>Forskningsinsentiv</v>
      </c>
      <c r="I4295" s="3">
        <f>IF(A4295='Enheter, modell og år'!$F$2-1,0,G4295-VLOOKUP(A4295-1&amp;B4295&amp;C4295&amp;E4295,$F$2:$G$7561,2,FALSE))</f>
        <v>0</v>
      </c>
      <c r="J4295" s="3">
        <f>IF(A4295='Enheter, modell og år'!$F$2-1,0,VLOOKUP(A4295-1&amp;B4295&amp;C4295&amp;E4295,$F$2:$G$7561,2,FALSE))</f>
        <v>0</v>
      </c>
    </row>
    <row r="4296" spans="1:10" x14ac:dyDescent="0.25">
      <c r="A4296">
        <f t="shared" ref="A4296:C4296" si="3817">A3756</f>
        <v>2025</v>
      </c>
      <c r="B4296" t="str">
        <f t="shared" si="3817"/>
        <v>VFM</v>
      </c>
      <c r="C4296">
        <f t="shared" si="3817"/>
        <v>0</v>
      </c>
      <c r="D4296">
        <f>IFERROR(VLOOKUP(C4296,'Enheter, modell og år'!$A$2:$B$31,2,FALSE),0)</f>
        <v>0</v>
      </c>
      <c r="E4296" t="str">
        <f>'Liste detaljert wide'!$K$1</f>
        <v>Publikasjonspoeng</v>
      </c>
      <c r="F4296" t="str">
        <f t="shared" si="3812"/>
        <v>2025VFM0Publikasjonspoeng</v>
      </c>
      <c r="G4296" s="3">
        <f>'Liste detaljert wide'!K516</f>
        <v>0</v>
      </c>
      <c r="H4296" t="str">
        <f>VLOOKUP(E4296,Def!$B$2:$C$15,2,FALSE)</f>
        <v>Forskningsinsentiv</v>
      </c>
      <c r="I4296" s="3">
        <f>IF(A4296='Enheter, modell og år'!$F$2-1,0,G4296-VLOOKUP(A4296-1&amp;B4296&amp;C4296&amp;E4296,$F$2:$G$7561,2,FALSE))</f>
        <v>0</v>
      </c>
      <c r="J4296" s="3">
        <f>IF(A4296='Enheter, modell og år'!$F$2-1,0,VLOOKUP(A4296-1&amp;B4296&amp;C4296&amp;E4296,$F$2:$G$7561,2,FALSE))</f>
        <v>0</v>
      </c>
    </row>
    <row r="4297" spans="1:10" x14ac:dyDescent="0.25">
      <c r="A4297">
        <f t="shared" ref="A4297:C4297" si="3818">A3757</f>
        <v>2025</v>
      </c>
      <c r="B4297" t="str">
        <f t="shared" si="3818"/>
        <v>VFM</v>
      </c>
      <c r="C4297">
        <f t="shared" si="3818"/>
        <v>0</v>
      </c>
      <c r="D4297">
        <f>IFERROR(VLOOKUP(C4297,'Enheter, modell og år'!$A$2:$B$31,2,FALSE),0)</f>
        <v>0</v>
      </c>
      <c r="E4297" t="str">
        <f>'Liste detaljert wide'!$K$1</f>
        <v>Publikasjonspoeng</v>
      </c>
      <c r="F4297" t="str">
        <f t="shared" si="3812"/>
        <v>2025VFM0Publikasjonspoeng</v>
      </c>
      <c r="G4297" s="3">
        <f>'Liste detaljert wide'!K517</f>
        <v>0</v>
      </c>
      <c r="H4297" t="str">
        <f>VLOOKUP(E4297,Def!$B$2:$C$15,2,FALSE)</f>
        <v>Forskningsinsentiv</v>
      </c>
      <c r="I4297" s="3">
        <f>IF(A4297='Enheter, modell og år'!$F$2-1,0,G4297-VLOOKUP(A4297-1&amp;B4297&amp;C4297&amp;E4297,$F$2:$G$7561,2,FALSE))</f>
        <v>0</v>
      </c>
      <c r="J4297" s="3">
        <f>IF(A4297='Enheter, modell og år'!$F$2-1,0,VLOOKUP(A4297-1&amp;B4297&amp;C4297&amp;E4297,$F$2:$G$7561,2,FALSE))</f>
        <v>0</v>
      </c>
    </row>
    <row r="4298" spans="1:10" x14ac:dyDescent="0.25">
      <c r="A4298">
        <f t="shared" ref="A4298:C4298" si="3819">A3758</f>
        <v>2025</v>
      </c>
      <c r="B4298" t="str">
        <f t="shared" si="3819"/>
        <v>VFM</v>
      </c>
      <c r="C4298">
        <f t="shared" si="3819"/>
        <v>0</v>
      </c>
      <c r="D4298">
        <f>IFERROR(VLOOKUP(C4298,'Enheter, modell og år'!$A$2:$B$31,2,FALSE),0)</f>
        <v>0</v>
      </c>
      <c r="E4298" t="str">
        <f>'Liste detaljert wide'!$K$1</f>
        <v>Publikasjonspoeng</v>
      </c>
      <c r="F4298" t="str">
        <f t="shared" si="3812"/>
        <v>2025VFM0Publikasjonspoeng</v>
      </c>
      <c r="G4298" s="3">
        <f>'Liste detaljert wide'!K518</f>
        <v>0</v>
      </c>
      <c r="H4298" t="str">
        <f>VLOOKUP(E4298,Def!$B$2:$C$15,2,FALSE)</f>
        <v>Forskningsinsentiv</v>
      </c>
      <c r="I4298" s="3">
        <f>IF(A4298='Enheter, modell og år'!$F$2-1,0,G4298-VLOOKUP(A4298-1&amp;B4298&amp;C4298&amp;E4298,$F$2:$G$7561,2,FALSE))</f>
        <v>0</v>
      </c>
      <c r="J4298" s="3">
        <f>IF(A4298='Enheter, modell og år'!$F$2-1,0,VLOOKUP(A4298-1&amp;B4298&amp;C4298&amp;E4298,$F$2:$G$7561,2,FALSE))</f>
        <v>0</v>
      </c>
    </row>
    <row r="4299" spans="1:10" x14ac:dyDescent="0.25">
      <c r="A4299">
        <f t="shared" ref="A4299:C4299" si="3820">A3759</f>
        <v>2025</v>
      </c>
      <c r="B4299" t="str">
        <f t="shared" si="3820"/>
        <v>VFM</v>
      </c>
      <c r="C4299">
        <f t="shared" si="3820"/>
        <v>0</v>
      </c>
      <c r="D4299">
        <f>IFERROR(VLOOKUP(C4299,'Enheter, modell og år'!$A$2:$B$31,2,FALSE),0)</f>
        <v>0</v>
      </c>
      <c r="E4299" t="str">
        <f>'Liste detaljert wide'!$K$1</f>
        <v>Publikasjonspoeng</v>
      </c>
      <c r="F4299" t="str">
        <f t="shared" si="3812"/>
        <v>2025VFM0Publikasjonspoeng</v>
      </c>
      <c r="G4299" s="3">
        <f>'Liste detaljert wide'!K519</f>
        <v>0</v>
      </c>
      <c r="H4299" t="str">
        <f>VLOOKUP(E4299,Def!$B$2:$C$15,2,FALSE)</f>
        <v>Forskningsinsentiv</v>
      </c>
      <c r="I4299" s="3">
        <f>IF(A4299='Enheter, modell og år'!$F$2-1,0,G4299-VLOOKUP(A4299-1&amp;B4299&amp;C4299&amp;E4299,$F$2:$G$7561,2,FALSE))</f>
        <v>0</v>
      </c>
      <c r="J4299" s="3">
        <f>IF(A4299='Enheter, modell og år'!$F$2-1,0,VLOOKUP(A4299-1&amp;B4299&amp;C4299&amp;E4299,$F$2:$G$7561,2,FALSE))</f>
        <v>0</v>
      </c>
    </row>
    <row r="4300" spans="1:10" x14ac:dyDescent="0.25">
      <c r="A4300">
        <f t="shared" ref="A4300:C4300" si="3821">A3760</f>
        <v>2025</v>
      </c>
      <c r="B4300" t="str">
        <f t="shared" si="3821"/>
        <v>VFM</v>
      </c>
      <c r="C4300">
        <f t="shared" si="3821"/>
        <v>0</v>
      </c>
      <c r="D4300">
        <f>IFERROR(VLOOKUP(C4300,'Enheter, modell og år'!$A$2:$B$31,2,FALSE),0)</f>
        <v>0</v>
      </c>
      <c r="E4300" t="str">
        <f>'Liste detaljert wide'!$K$1</f>
        <v>Publikasjonspoeng</v>
      </c>
      <c r="F4300" t="str">
        <f t="shared" si="3812"/>
        <v>2025VFM0Publikasjonspoeng</v>
      </c>
      <c r="G4300" s="3">
        <f>'Liste detaljert wide'!K520</f>
        <v>0</v>
      </c>
      <c r="H4300" t="str">
        <f>VLOOKUP(E4300,Def!$B$2:$C$15,2,FALSE)</f>
        <v>Forskningsinsentiv</v>
      </c>
      <c r="I4300" s="3">
        <f>IF(A4300='Enheter, modell og år'!$F$2-1,0,G4300-VLOOKUP(A4300-1&amp;B4300&amp;C4300&amp;E4300,$F$2:$G$7561,2,FALSE))</f>
        <v>0</v>
      </c>
      <c r="J4300" s="3">
        <f>IF(A4300='Enheter, modell og år'!$F$2-1,0,VLOOKUP(A4300-1&amp;B4300&amp;C4300&amp;E4300,$F$2:$G$7561,2,FALSE))</f>
        <v>0</v>
      </c>
    </row>
    <row r="4301" spans="1:10" x14ac:dyDescent="0.25">
      <c r="A4301">
        <f t="shared" ref="A4301:C4301" si="3822">A3761</f>
        <v>2025</v>
      </c>
      <c r="B4301" t="str">
        <f t="shared" si="3822"/>
        <v>VFM</v>
      </c>
      <c r="C4301">
        <f t="shared" si="3822"/>
        <v>0</v>
      </c>
      <c r="D4301">
        <f>IFERROR(VLOOKUP(C4301,'Enheter, modell og år'!$A$2:$B$31,2,FALSE),0)</f>
        <v>0</v>
      </c>
      <c r="E4301" t="str">
        <f>'Liste detaljert wide'!$K$1</f>
        <v>Publikasjonspoeng</v>
      </c>
      <c r="F4301" t="str">
        <f t="shared" si="3812"/>
        <v>2025VFM0Publikasjonspoeng</v>
      </c>
      <c r="G4301" s="3">
        <f>'Liste detaljert wide'!K521</f>
        <v>0</v>
      </c>
      <c r="H4301" t="str">
        <f>VLOOKUP(E4301,Def!$B$2:$C$15,2,FALSE)</f>
        <v>Forskningsinsentiv</v>
      </c>
      <c r="I4301" s="3">
        <f>IF(A4301='Enheter, modell og år'!$F$2-1,0,G4301-VLOOKUP(A4301-1&amp;B4301&amp;C4301&amp;E4301,$F$2:$G$7561,2,FALSE))</f>
        <v>0</v>
      </c>
      <c r="J4301" s="3">
        <f>IF(A4301='Enheter, modell og år'!$F$2-1,0,VLOOKUP(A4301-1&amp;B4301&amp;C4301&amp;E4301,$F$2:$G$7561,2,FALSE))</f>
        <v>0</v>
      </c>
    </row>
    <row r="4302" spans="1:10" x14ac:dyDescent="0.25">
      <c r="A4302">
        <f t="shared" ref="A4302:C4302" si="3823">A3762</f>
        <v>2025</v>
      </c>
      <c r="B4302" t="str">
        <f t="shared" si="3823"/>
        <v>VFM</v>
      </c>
      <c r="C4302">
        <f t="shared" si="3823"/>
        <v>0</v>
      </c>
      <c r="D4302">
        <f>IFERROR(VLOOKUP(C4302,'Enheter, modell og år'!$A$2:$B$31,2,FALSE),0)</f>
        <v>0</v>
      </c>
      <c r="E4302" t="str">
        <f>'Liste detaljert wide'!$K$1</f>
        <v>Publikasjonspoeng</v>
      </c>
      <c r="F4302" t="str">
        <f t="shared" si="3812"/>
        <v>2025VFM0Publikasjonspoeng</v>
      </c>
      <c r="G4302" s="3">
        <f>'Liste detaljert wide'!K522</f>
        <v>0</v>
      </c>
      <c r="H4302" t="str">
        <f>VLOOKUP(E4302,Def!$B$2:$C$15,2,FALSE)</f>
        <v>Forskningsinsentiv</v>
      </c>
      <c r="I4302" s="3">
        <f>IF(A4302='Enheter, modell og år'!$F$2-1,0,G4302-VLOOKUP(A4302-1&amp;B4302&amp;C4302&amp;E4302,$F$2:$G$7561,2,FALSE))</f>
        <v>0</v>
      </c>
      <c r="J4302" s="3">
        <f>IF(A4302='Enheter, modell og år'!$F$2-1,0,VLOOKUP(A4302-1&amp;B4302&amp;C4302&amp;E4302,$F$2:$G$7561,2,FALSE))</f>
        <v>0</v>
      </c>
    </row>
    <row r="4303" spans="1:10" x14ac:dyDescent="0.25">
      <c r="A4303">
        <f t="shared" ref="A4303:C4303" si="3824">A3763</f>
        <v>2025</v>
      </c>
      <c r="B4303" t="str">
        <f t="shared" si="3824"/>
        <v>VFM</v>
      </c>
      <c r="C4303">
        <f t="shared" si="3824"/>
        <v>0</v>
      </c>
      <c r="D4303">
        <f>IFERROR(VLOOKUP(C4303,'Enheter, modell og år'!$A$2:$B$31,2,FALSE),0)</f>
        <v>0</v>
      </c>
      <c r="E4303" t="str">
        <f>'Liste detaljert wide'!$K$1</f>
        <v>Publikasjonspoeng</v>
      </c>
      <c r="F4303" t="str">
        <f t="shared" si="3812"/>
        <v>2025VFM0Publikasjonspoeng</v>
      </c>
      <c r="G4303" s="3">
        <f>'Liste detaljert wide'!K523</f>
        <v>0</v>
      </c>
      <c r="H4303" t="str">
        <f>VLOOKUP(E4303,Def!$B$2:$C$15,2,FALSE)</f>
        <v>Forskningsinsentiv</v>
      </c>
      <c r="I4303" s="3">
        <f>IF(A4303='Enheter, modell og år'!$F$2-1,0,G4303-VLOOKUP(A4303-1&amp;B4303&amp;C4303&amp;E4303,$F$2:$G$7561,2,FALSE))</f>
        <v>0</v>
      </c>
      <c r="J4303" s="3">
        <f>IF(A4303='Enheter, modell og år'!$F$2-1,0,VLOOKUP(A4303-1&amp;B4303&amp;C4303&amp;E4303,$F$2:$G$7561,2,FALSE))</f>
        <v>0</v>
      </c>
    </row>
    <row r="4304" spans="1:10" x14ac:dyDescent="0.25">
      <c r="A4304">
        <f t="shared" ref="A4304:C4304" si="3825">A3764</f>
        <v>2025</v>
      </c>
      <c r="B4304" t="str">
        <f t="shared" si="3825"/>
        <v>VFM</v>
      </c>
      <c r="C4304">
        <f t="shared" si="3825"/>
        <v>0</v>
      </c>
      <c r="D4304">
        <f>IFERROR(VLOOKUP(C4304,'Enheter, modell og år'!$A$2:$B$31,2,FALSE),0)</f>
        <v>0</v>
      </c>
      <c r="E4304" t="str">
        <f>'Liste detaljert wide'!$K$1</f>
        <v>Publikasjonspoeng</v>
      </c>
      <c r="F4304" t="str">
        <f t="shared" si="3812"/>
        <v>2025VFM0Publikasjonspoeng</v>
      </c>
      <c r="G4304" s="3">
        <f>'Liste detaljert wide'!K524</f>
        <v>0</v>
      </c>
      <c r="H4304" t="str">
        <f>VLOOKUP(E4304,Def!$B$2:$C$15,2,FALSE)</f>
        <v>Forskningsinsentiv</v>
      </c>
      <c r="I4304" s="3">
        <f>IF(A4304='Enheter, modell og år'!$F$2-1,0,G4304-VLOOKUP(A4304-1&amp;B4304&amp;C4304&amp;E4304,$F$2:$G$7561,2,FALSE))</f>
        <v>0</v>
      </c>
      <c r="J4304" s="3">
        <f>IF(A4304='Enheter, modell og år'!$F$2-1,0,VLOOKUP(A4304-1&amp;B4304&amp;C4304&amp;E4304,$F$2:$G$7561,2,FALSE))</f>
        <v>0</v>
      </c>
    </row>
    <row r="4305" spans="1:10" x14ac:dyDescent="0.25">
      <c r="A4305">
        <f t="shared" ref="A4305:C4305" si="3826">A3765</f>
        <v>2025</v>
      </c>
      <c r="B4305" t="str">
        <f t="shared" si="3826"/>
        <v>VFM</v>
      </c>
      <c r="C4305">
        <f t="shared" si="3826"/>
        <v>0</v>
      </c>
      <c r="D4305">
        <f>IFERROR(VLOOKUP(C4305,'Enheter, modell og år'!$A$2:$B$31,2,FALSE),0)</f>
        <v>0</v>
      </c>
      <c r="E4305" t="str">
        <f>'Liste detaljert wide'!$K$1</f>
        <v>Publikasjonspoeng</v>
      </c>
      <c r="F4305" t="str">
        <f t="shared" si="3812"/>
        <v>2025VFM0Publikasjonspoeng</v>
      </c>
      <c r="G4305" s="3">
        <f>'Liste detaljert wide'!K525</f>
        <v>0</v>
      </c>
      <c r="H4305" t="str">
        <f>VLOOKUP(E4305,Def!$B$2:$C$15,2,FALSE)</f>
        <v>Forskningsinsentiv</v>
      </c>
      <c r="I4305" s="3">
        <f>IF(A4305='Enheter, modell og år'!$F$2-1,0,G4305-VLOOKUP(A4305-1&amp;B4305&amp;C4305&amp;E4305,$F$2:$G$7561,2,FALSE))</f>
        <v>0</v>
      </c>
      <c r="J4305" s="3">
        <f>IF(A4305='Enheter, modell og år'!$F$2-1,0,VLOOKUP(A4305-1&amp;B4305&amp;C4305&amp;E4305,$F$2:$G$7561,2,FALSE))</f>
        <v>0</v>
      </c>
    </row>
    <row r="4306" spans="1:10" x14ac:dyDescent="0.25">
      <c r="A4306">
        <f t="shared" ref="A4306:C4306" si="3827">A3766</f>
        <v>2025</v>
      </c>
      <c r="B4306" t="str">
        <f t="shared" si="3827"/>
        <v>VFM</v>
      </c>
      <c r="C4306">
        <f t="shared" si="3827"/>
        <v>0</v>
      </c>
      <c r="D4306">
        <f>IFERROR(VLOOKUP(C4306,'Enheter, modell og år'!$A$2:$B$31,2,FALSE),0)</f>
        <v>0</v>
      </c>
      <c r="E4306" t="str">
        <f>'Liste detaljert wide'!$K$1</f>
        <v>Publikasjonspoeng</v>
      </c>
      <c r="F4306" t="str">
        <f t="shared" si="3812"/>
        <v>2025VFM0Publikasjonspoeng</v>
      </c>
      <c r="G4306" s="3">
        <f>'Liste detaljert wide'!K526</f>
        <v>0</v>
      </c>
      <c r="H4306" t="str">
        <f>VLOOKUP(E4306,Def!$B$2:$C$15,2,FALSE)</f>
        <v>Forskningsinsentiv</v>
      </c>
      <c r="I4306" s="3">
        <f>IF(A4306='Enheter, modell og år'!$F$2-1,0,G4306-VLOOKUP(A4306-1&amp;B4306&amp;C4306&amp;E4306,$F$2:$G$7561,2,FALSE))</f>
        <v>0</v>
      </c>
      <c r="J4306" s="3">
        <f>IF(A4306='Enheter, modell og år'!$F$2-1,0,VLOOKUP(A4306-1&amp;B4306&amp;C4306&amp;E4306,$F$2:$G$7561,2,FALSE))</f>
        <v>0</v>
      </c>
    </row>
    <row r="4307" spans="1:10" x14ac:dyDescent="0.25">
      <c r="A4307">
        <f t="shared" ref="A4307:C4307" si="3828">A3767</f>
        <v>2025</v>
      </c>
      <c r="B4307" t="str">
        <f t="shared" si="3828"/>
        <v>VFM</v>
      </c>
      <c r="C4307">
        <f t="shared" si="3828"/>
        <v>0</v>
      </c>
      <c r="D4307">
        <f>IFERROR(VLOOKUP(C4307,'Enheter, modell og år'!$A$2:$B$31,2,FALSE),0)</f>
        <v>0</v>
      </c>
      <c r="E4307" t="str">
        <f>'Liste detaljert wide'!$K$1</f>
        <v>Publikasjonspoeng</v>
      </c>
      <c r="F4307" t="str">
        <f t="shared" si="3812"/>
        <v>2025VFM0Publikasjonspoeng</v>
      </c>
      <c r="G4307" s="3">
        <f>'Liste detaljert wide'!K527</f>
        <v>0</v>
      </c>
      <c r="H4307" t="str">
        <f>VLOOKUP(E4307,Def!$B$2:$C$15,2,FALSE)</f>
        <v>Forskningsinsentiv</v>
      </c>
      <c r="I4307" s="3">
        <f>IF(A4307='Enheter, modell og år'!$F$2-1,0,G4307-VLOOKUP(A4307-1&amp;B4307&amp;C4307&amp;E4307,$F$2:$G$7561,2,FALSE))</f>
        <v>0</v>
      </c>
      <c r="J4307" s="3">
        <f>IF(A4307='Enheter, modell og år'!$F$2-1,0,VLOOKUP(A4307-1&amp;B4307&amp;C4307&amp;E4307,$F$2:$G$7561,2,FALSE))</f>
        <v>0</v>
      </c>
    </row>
    <row r="4308" spans="1:10" x14ac:dyDescent="0.25">
      <c r="A4308">
        <f t="shared" ref="A4308:C4308" si="3829">A3768</f>
        <v>2025</v>
      </c>
      <c r="B4308" t="str">
        <f t="shared" si="3829"/>
        <v>VFM</v>
      </c>
      <c r="C4308">
        <f t="shared" si="3829"/>
        <v>0</v>
      </c>
      <c r="D4308">
        <f>IFERROR(VLOOKUP(C4308,'Enheter, modell og år'!$A$2:$B$31,2,FALSE),0)</f>
        <v>0</v>
      </c>
      <c r="E4308" t="str">
        <f>'Liste detaljert wide'!$K$1</f>
        <v>Publikasjonspoeng</v>
      </c>
      <c r="F4308" t="str">
        <f t="shared" si="3812"/>
        <v>2025VFM0Publikasjonspoeng</v>
      </c>
      <c r="G4308" s="3">
        <f>'Liste detaljert wide'!K528</f>
        <v>0</v>
      </c>
      <c r="H4308" t="str">
        <f>VLOOKUP(E4308,Def!$B$2:$C$15,2,FALSE)</f>
        <v>Forskningsinsentiv</v>
      </c>
      <c r="I4308" s="3">
        <f>IF(A4308='Enheter, modell og år'!$F$2-1,0,G4308-VLOOKUP(A4308-1&amp;B4308&amp;C4308&amp;E4308,$F$2:$G$7561,2,FALSE))</f>
        <v>0</v>
      </c>
      <c r="J4308" s="3">
        <f>IF(A4308='Enheter, modell og år'!$F$2-1,0,VLOOKUP(A4308-1&amp;B4308&amp;C4308&amp;E4308,$F$2:$G$7561,2,FALSE))</f>
        <v>0</v>
      </c>
    </row>
    <row r="4309" spans="1:10" x14ac:dyDescent="0.25">
      <c r="A4309">
        <f t="shared" ref="A4309:C4309" si="3830">A3769</f>
        <v>2025</v>
      </c>
      <c r="B4309" t="str">
        <f t="shared" si="3830"/>
        <v>VFM</v>
      </c>
      <c r="C4309">
        <f t="shared" si="3830"/>
        <v>0</v>
      </c>
      <c r="D4309">
        <f>IFERROR(VLOOKUP(C4309,'Enheter, modell og år'!$A$2:$B$31,2,FALSE),0)</f>
        <v>0</v>
      </c>
      <c r="E4309" t="str">
        <f>'Liste detaljert wide'!$K$1</f>
        <v>Publikasjonspoeng</v>
      </c>
      <c r="F4309" t="str">
        <f t="shared" si="3812"/>
        <v>2025VFM0Publikasjonspoeng</v>
      </c>
      <c r="G4309" s="3">
        <f>'Liste detaljert wide'!K529</f>
        <v>0</v>
      </c>
      <c r="H4309" t="str">
        <f>VLOOKUP(E4309,Def!$B$2:$C$15,2,FALSE)</f>
        <v>Forskningsinsentiv</v>
      </c>
      <c r="I4309" s="3">
        <f>IF(A4309='Enheter, modell og år'!$F$2-1,0,G4309-VLOOKUP(A4309-1&amp;B4309&amp;C4309&amp;E4309,$F$2:$G$7561,2,FALSE))</f>
        <v>0</v>
      </c>
      <c r="J4309" s="3">
        <f>IF(A4309='Enheter, modell og år'!$F$2-1,0,VLOOKUP(A4309-1&amp;B4309&amp;C4309&amp;E4309,$F$2:$G$7561,2,FALSE))</f>
        <v>0</v>
      </c>
    </row>
    <row r="4310" spans="1:10" x14ac:dyDescent="0.25">
      <c r="A4310">
        <f t="shared" ref="A4310:C4310" si="3831">A3770</f>
        <v>2025</v>
      </c>
      <c r="B4310" t="str">
        <f t="shared" si="3831"/>
        <v>VFM</v>
      </c>
      <c r="C4310">
        <f t="shared" si="3831"/>
        <v>0</v>
      </c>
      <c r="D4310">
        <f>IFERROR(VLOOKUP(C4310,'Enheter, modell og år'!$A$2:$B$31,2,FALSE),0)</f>
        <v>0</v>
      </c>
      <c r="E4310" t="str">
        <f>'Liste detaljert wide'!$K$1</f>
        <v>Publikasjonspoeng</v>
      </c>
      <c r="F4310" t="str">
        <f t="shared" si="3812"/>
        <v>2025VFM0Publikasjonspoeng</v>
      </c>
      <c r="G4310" s="3">
        <f>'Liste detaljert wide'!K530</f>
        <v>0</v>
      </c>
      <c r="H4310" t="str">
        <f>VLOOKUP(E4310,Def!$B$2:$C$15,2,FALSE)</f>
        <v>Forskningsinsentiv</v>
      </c>
      <c r="I4310" s="3">
        <f>IF(A4310='Enheter, modell og år'!$F$2-1,0,G4310-VLOOKUP(A4310-1&amp;B4310&amp;C4310&amp;E4310,$F$2:$G$7561,2,FALSE))</f>
        <v>0</v>
      </c>
      <c r="J4310" s="3">
        <f>IF(A4310='Enheter, modell og år'!$F$2-1,0,VLOOKUP(A4310-1&amp;B4310&amp;C4310&amp;E4310,$F$2:$G$7561,2,FALSE))</f>
        <v>0</v>
      </c>
    </row>
    <row r="4311" spans="1:10" x14ac:dyDescent="0.25">
      <c r="A4311">
        <f t="shared" ref="A4311:C4311" si="3832">A3771</f>
        <v>2025</v>
      </c>
      <c r="B4311" t="str">
        <f t="shared" si="3832"/>
        <v>VFM</v>
      </c>
      <c r="C4311">
        <f t="shared" si="3832"/>
        <v>0</v>
      </c>
      <c r="D4311">
        <f>IFERROR(VLOOKUP(C4311,'Enheter, modell og år'!$A$2:$B$31,2,FALSE),0)</f>
        <v>0</v>
      </c>
      <c r="E4311" t="str">
        <f>'Liste detaljert wide'!$K$1</f>
        <v>Publikasjonspoeng</v>
      </c>
      <c r="F4311" t="str">
        <f t="shared" si="3812"/>
        <v>2025VFM0Publikasjonspoeng</v>
      </c>
      <c r="G4311" s="3">
        <f>'Liste detaljert wide'!K531</f>
        <v>0</v>
      </c>
      <c r="H4311" t="str">
        <f>VLOOKUP(E4311,Def!$B$2:$C$15,2,FALSE)</f>
        <v>Forskningsinsentiv</v>
      </c>
      <c r="I4311" s="3">
        <f>IF(A4311='Enheter, modell og år'!$F$2-1,0,G4311-VLOOKUP(A4311-1&amp;B4311&amp;C4311&amp;E4311,$F$2:$G$7561,2,FALSE))</f>
        <v>0</v>
      </c>
      <c r="J4311" s="3">
        <f>IF(A4311='Enheter, modell og år'!$F$2-1,0,VLOOKUP(A4311-1&amp;B4311&amp;C4311&amp;E4311,$F$2:$G$7561,2,FALSE))</f>
        <v>0</v>
      </c>
    </row>
    <row r="4312" spans="1:10" x14ac:dyDescent="0.25">
      <c r="A4312">
        <f t="shared" ref="A4312:C4312" si="3833">A3772</f>
        <v>2025</v>
      </c>
      <c r="B4312" t="str">
        <f t="shared" si="3833"/>
        <v>VFM</v>
      </c>
      <c r="C4312">
        <f t="shared" si="3833"/>
        <v>0</v>
      </c>
      <c r="D4312">
        <f>IFERROR(VLOOKUP(C4312,'Enheter, modell og år'!$A$2:$B$31,2,FALSE),0)</f>
        <v>0</v>
      </c>
      <c r="E4312" t="str">
        <f>'Liste detaljert wide'!$K$1</f>
        <v>Publikasjonspoeng</v>
      </c>
      <c r="F4312" t="str">
        <f t="shared" si="3812"/>
        <v>2025VFM0Publikasjonspoeng</v>
      </c>
      <c r="G4312" s="3">
        <f>'Liste detaljert wide'!K532</f>
        <v>0</v>
      </c>
      <c r="H4312" t="str">
        <f>VLOOKUP(E4312,Def!$B$2:$C$15,2,FALSE)</f>
        <v>Forskningsinsentiv</v>
      </c>
      <c r="I4312" s="3">
        <f>IF(A4312='Enheter, modell og år'!$F$2-1,0,G4312-VLOOKUP(A4312-1&amp;B4312&amp;C4312&amp;E4312,$F$2:$G$7561,2,FALSE))</f>
        <v>0</v>
      </c>
      <c r="J4312" s="3">
        <f>IF(A4312='Enheter, modell og år'!$F$2-1,0,VLOOKUP(A4312-1&amp;B4312&amp;C4312&amp;E4312,$F$2:$G$7561,2,FALSE))</f>
        <v>0</v>
      </c>
    </row>
    <row r="4313" spans="1:10" x14ac:dyDescent="0.25">
      <c r="A4313">
        <f t="shared" ref="A4313:C4313" si="3834">A3773</f>
        <v>2025</v>
      </c>
      <c r="B4313" t="str">
        <f t="shared" si="3834"/>
        <v>VFM</v>
      </c>
      <c r="C4313">
        <f t="shared" si="3834"/>
        <v>0</v>
      </c>
      <c r="D4313">
        <f>IFERROR(VLOOKUP(C4313,'Enheter, modell og år'!$A$2:$B$31,2,FALSE),0)</f>
        <v>0</v>
      </c>
      <c r="E4313" t="str">
        <f>'Liste detaljert wide'!$K$1</f>
        <v>Publikasjonspoeng</v>
      </c>
      <c r="F4313" t="str">
        <f t="shared" si="3812"/>
        <v>2025VFM0Publikasjonspoeng</v>
      </c>
      <c r="G4313" s="3">
        <f>'Liste detaljert wide'!K533</f>
        <v>0</v>
      </c>
      <c r="H4313" t="str">
        <f>VLOOKUP(E4313,Def!$B$2:$C$15,2,FALSE)</f>
        <v>Forskningsinsentiv</v>
      </c>
      <c r="I4313" s="3">
        <f>IF(A4313='Enheter, modell og år'!$F$2-1,0,G4313-VLOOKUP(A4313-1&amp;B4313&amp;C4313&amp;E4313,$F$2:$G$7561,2,FALSE))</f>
        <v>0</v>
      </c>
      <c r="J4313" s="3">
        <f>IF(A4313='Enheter, modell og år'!$F$2-1,0,VLOOKUP(A4313-1&amp;B4313&amp;C4313&amp;E4313,$F$2:$G$7561,2,FALSE))</f>
        <v>0</v>
      </c>
    </row>
    <row r="4314" spans="1:10" x14ac:dyDescent="0.25">
      <c r="A4314">
        <f t="shared" ref="A4314:C4314" si="3835">A3774</f>
        <v>2025</v>
      </c>
      <c r="B4314" t="str">
        <f t="shared" si="3835"/>
        <v>VFM</v>
      </c>
      <c r="C4314">
        <f t="shared" si="3835"/>
        <v>0</v>
      </c>
      <c r="D4314">
        <f>IFERROR(VLOOKUP(C4314,'Enheter, modell og år'!$A$2:$B$31,2,FALSE),0)</f>
        <v>0</v>
      </c>
      <c r="E4314" t="str">
        <f>'Liste detaljert wide'!$K$1</f>
        <v>Publikasjonspoeng</v>
      </c>
      <c r="F4314" t="str">
        <f t="shared" si="3812"/>
        <v>2025VFM0Publikasjonspoeng</v>
      </c>
      <c r="G4314" s="3">
        <f>'Liste detaljert wide'!K534</f>
        <v>0</v>
      </c>
      <c r="H4314" t="str">
        <f>VLOOKUP(E4314,Def!$B$2:$C$15,2,FALSE)</f>
        <v>Forskningsinsentiv</v>
      </c>
      <c r="I4314" s="3">
        <f>IF(A4314='Enheter, modell og år'!$F$2-1,0,G4314-VLOOKUP(A4314-1&amp;B4314&amp;C4314&amp;E4314,$F$2:$G$7561,2,FALSE))</f>
        <v>0</v>
      </c>
      <c r="J4314" s="3">
        <f>IF(A4314='Enheter, modell og år'!$F$2-1,0,VLOOKUP(A4314-1&amp;B4314&amp;C4314&amp;E4314,$F$2:$G$7561,2,FALSE))</f>
        <v>0</v>
      </c>
    </row>
    <row r="4315" spans="1:10" x14ac:dyDescent="0.25">
      <c r="A4315">
        <f t="shared" ref="A4315:C4315" si="3836">A3775</f>
        <v>2025</v>
      </c>
      <c r="B4315" t="str">
        <f t="shared" si="3836"/>
        <v>VFM</v>
      </c>
      <c r="C4315">
        <f t="shared" si="3836"/>
        <v>0</v>
      </c>
      <c r="D4315">
        <f>IFERROR(VLOOKUP(C4315,'Enheter, modell og år'!$A$2:$B$31,2,FALSE),0)</f>
        <v>0</v>
      </c>
      <c r="E4315" t="str">
        <f>'Liste detaljert wide'!$K$1</f>
        <v>Publikasjonspoeng</v>
      </c>
      <c r="F4315" t="str">
        <f t="shared" si="3812"/>
        <v>2025VFM0Publikasjonspoeng</v>
      </c>
      <c r="G4315" s="3">
        <f>'Liste detaljert wide'!K535</f>
        <v>0</v>
      </c>
      <c r="H4315" t="str">
        <f>VLOOKUP(E4315,Def!$B$2:$C$15,2,FALSE)</f>
        <v>Forskningsinsentiv</v>
      </c>
      <c r="I4315" s="3">
        <f>IF(A4315='Enheter, modell og år'!$F$2-1,0,G4315-VLOOKUP(A4315-1&amp;B4315&amp;C4315&amp;E4315,$F$2:$G$7561,2,FALSE))</f>
        <v>0</v>
      </c>
      <c r="J4315" s="3">
        <f>IF(A4315='Enheter, modell og år'!$F$2-1,0,VLOOKUP(A4315-1&amp;B4315&amp;C4315&amp;E4315,$F$2:$G$7561,2,FALSE))</f>
        <v>0</v>
      </c>
    </row>
    <row r="4316" spans="1:10" x14ac:dyDescent="0.25">
      <c r="A4316">
        <f t="shared" ref="A4316:C4316" si="3837">A3776</f>
        <v>2025</v>
      </c>
      <c r="B4316" t="str">
        <f t="shared" si="3837"/>
        <v>VFM</v>
      </c>
      <c r="C4316">
        <f t="shared" si="3837"/>
        <v>0</v>
      </c>
      <c r="D4316">
        <f>IFERROR(VLOOKUP(C4316,'Enheter, modell og år'!$A$2:$B$31,2,FALSE),0)</f>
        <v>0</v>
      </c>
      <c r="E4316" t="str">
        <f>'Liste detaljert wide'!$K$1</f>
        <v>Publikasjonspoeng</v>
      </c>
      <c r="F4316" t="str">
        <f t="shared" si="3812"/>
        <v>2025VFM0Publikasjonspoeng</v>
      </c>
      <c r="G4316" s="3">
        <f>'Liste detaljert wide'!K536</f>
        <v>0</v>
      </c>
      <c r="H4316" t="str">
        <f>VLOOKUP(E4316,Def!$B$2:$C$15,2,FALSE)</f>
        <v>Forskningsinsentiv</v>
      </c>
      <c r="I4316" s="3">
        <f>IF(A4316='Enheter, modell og år'!$F$2-1,0,G4316-VLOOKUP(A4316-1&amp;B4316&amp;C4316&amp;E4316,$F$2:$G$7561,2,FALSE))</f>
        <v>0</v>
      </c>
      <c r="J4316" s="3">
        <f>IF(A4316='Enheter, modell og år'!$F$2-1,0,VLOOKUP(A4316-1&amp;B4316&amp;C4316&amp;E4316,$F$2:$G$7561,2,FALSE))</f>
        <v>0</v>
      </c>
    </row>
    <row r="4317" spans="1:10" x14ac:dyDescent="0.25">
      <c r="A4317">
        <f t="shared" ref="A4317:C4317" si="3838">A3777</f>
        <v>2025</v>
      </c>
      <c r="B4317" t="str">
        <f t="shared" si="3838"/>
        <v>VFM</v>
      </c>
      <c r="C4317">
        <f t="shared" si="3838"/>
        <v>0</v>
      </c>
      <c r="D4317">
        <f>IFERROR(VLOOKUP(C4317,'Enheter, modell og år'!$A$2:$B$31,2,FALSE),0)</f>
        <v>0</v>
      </c>
      <c r="E4317" t="str">
        <f>'Liste detaljert wide'!$K$1</f>
        <v>Publikasjonspoeng</v>
      </c>
      <c r="F4317" t="str">
        <f t="shared" si="3812"/>
        <v>2025VFM0Publikasjonspoeng</v>
      </c>
      <c r="G4317" s="3">
        <f>'Liste detaljert wide'!K537</f>
        <v>0</v>
      </c>
      <c r="H4317" t="str">
        <f>VLOOKUP(E4317,Def!$B$2:$C$15,2,FALSE)</f>
        <v>Forskningsinsentiv</v>
      </c>
      <c r="I4317" s="3">
        <f>IF(A4317='Enheter, modell og år'!$F$2-1,0,G4317-VLOOKUP(A4317-1&amp;B4317&amp;C4317&amp;E4317,$F$2:$G$7561,2,FALSE))</f>
        <v>0</v>
      </c>
      <c r="J4317" s="3">
        <f>IF(A4317='Enheter, modell og år'!$F$2-1,0,VLOOKUP(A4317-1&amp;B4317&amp;C4317&amp;E4317,$F$2:$G$7561,2,FALSE))</f>
        <v>0</v>
      </c>
    </row>
    <row r="4318" spans="1:10" x14ac:dyDescent="0.25">
      <c r="A4318">
        <f t="shared" ref="A4318:C4318" si="3839">A3778</f>
        <v>2025</v>
      </c>
      <c r="B4318" t="str">
        <f t="shared" si="3839"/>
        <v>VFM</v>
      </c>
      <c r="C4318">
        <f t="shared" si="3839"/>
        <v>0</v>
      </c>
      <c r="D4318">
        <f>IFERROR(VLOOKUP(C4318,'Enheter, modell og år'!$A$2:$B$31,2,FALSE),0)</f>
        <v>0</v>
      </c>
      <c r="E4318" t="str">
        <f>'Liste detaljert wide'!$K$1</f>
        <v>Publikasjonspoeng</v>
      </c>
      <c r="F4318" t="str">
        <f t="shared" si="3812"/>
        <v>2025VFM0Publikasjonspoeng</v>
      </c>
      <c r="G4318" s="3">
        <f>'Liste detaljert wide'!K538</f>
        <v>0</v>
      </c>
      <c r="H4318" t="str">
        <f>VLOOKUP(E4318,Def!$B$2:$C$15,2,FALSE)</f>
        <v>Forskningsinsentiv</v>
      </c>
      <c r="I4318" s="3">
        <f>IF(A4318='Enheter, modell og år'!$F$2-1,0,G4318-VLOOKUP(A4318-1&amp;B4318&amp;C4318&amp;E4318,$F$2:$G$7561,2,FALSE))</f>
        <v>0</v>
      </c>
      <c r="J4318" s="3">
        <f>IF(A4318='Enheter, modell og år'!$F$2-1,0,VLOOKUP(A4318-1&amp;B4318&amp;C4318&amp;E4318,$F$2:$G$7561,2,FALSE))</f>
        <v>0</v>
      </c>
    </row>
    <row r="4319" spans="1:10" x14ac:dyDescent="0.25">
      <c r="A4319">
        <f t="shared" ref="A4319:C4319" si="3840">A3779</f>
        <v>2025</v>
      </c>
      <c r="B4319" t="str">
        <f t="shared" si="3840"/>
        <v>VFM</v>
      </c>
      <c r="C4319">
        <f t="shared" si="3840"/>
        <v>0</v>
      </c>
      <c r="D4319">
        <f>IFERROR(VLOOKUP(C4319,'Enheter, modell og år'!$A$2:$B$31,2,FALSE),0)</f>
        <v>0</v>
      </c>
      <c r="E4319" t="str">
        <f>'Liste detaljert wide'!$K$1</f>
        <v>Publikasjonspoeng</v>
      </c>
      <c r="F4319" t="str">
        <f t="shared" si="3812"/>
        <v>2025VFM0Publikasjonspoeng</v>
      </c>
      <c r="G4319" s="3">
        <f>'Liste detaljert wide'!K539</f>
        <v>0</v>
      </c>
      <c r="H4319" t="str">
        <f>VLOOKUP(E4319,Def!$B$2:$C$15,2,FALSE)</f>
        <v>Forskningsinsentiv</v>
      </c>
      <c r="I4319" s="3">
        <f>IF(A4319='Enheter, modell og år'!$F$2-1,0,G4319-VLOOKUP(A4319-1&amp;B4319&amp;C4319&amp;E4319,$F$2:$G$7561,2,FALSE))</f>
        <v>0</v>
      </c>
      <c r="J4319" s="3">
        <f>IF(A4319='Enheter, modell og år'!$F$2-1,0,VLOOKUP(A4319-1&amp;B4319&amp;C4319&amp;E4319,$F$2:$G$7561,2,FALSE))</f>
        <v>0</v>
      </c>
    </row>
    <row r="4320" spans="1:10" x14ac:dyDescent="0.25">
      <c r="A4320">
        <f t="shared" ref="A4320:C4320" si="3841">A3780</f>
        <v>2025</v>
      </c>
      <c r="B4320" t="str">
        <f t="shared" si="3841"/>
        <v>VFM</v>
      </c>
      <c r="C4320">
        <f t="shared" si="3841"/>
        <v>0</v>
      </c>
      <c r="D4320">
        <f>IFERROR(VLOOKUP(C4320,'Enheter, modell og år'!$A$2:$B$31,2,FALSE),0)</f>
        <v>0</v>
      </c>
      <c r="E4320" t="str">
        <f>'Liste detaljert wide'!$K$1</f>
        <v>Publikasjonspoeng</v>
      </c>
      <c r="F4320" t="str">
        <f t="shared" si="3812"/>
        <v>2025VFM0Publikasjonspoeng</v>
      </c>
      <c r="G4320" s="3">
        <f>'Liste detaljert wide'!K540</f>
        <v>0</v>
      </c>
      <c r="H4320" t="str">
        <f>VLOOKUP(E4320,Def!$B$2:$C$15,2,FALSE)</f>
        <v>Forskningsinsentiv</v>
      </c>
      <c r="I4320" s="3">
        <f>IF(A4320='Enheter, modell og år'!$F$2-1,0,G4320-VLOOKUP(A4320-1&amp;B4320&amp;C4320&amp;E4320,$F$2:$G$7561,2,FALSE))</f>
        <v>0</v>
      </c>
      <c r="J4320" s="3">
        <f>IF(A4320='Enheter, modell og år'!$F$2-1,0,VLOOKUP(A4320-1&amp;B4320&amp;C4320&amp;E4320,$F$2:$G$7561,2,FALSE))</f>
        <v>0</v>
      </c>
    </row>
    <row r="4321" spans="1:10" x14ac:dyDescent="0.25">
      <c r="A4321">
        <f t="shared" ref="A4321:C4321" si="3842">A3781</f>
        <v>2025</v>
      </c>
      <c r="B4321" t="str">
        <f t="shared" si="3842"/>
        <v>VFM</v>
      </c>
      <c r="C4321">
        <f t="shared" si="3842"/>
        <v>0</v>
      </c>
      <c r="D4321">
        <f>IFERROR(VLOOKUP(C4321,'Enheter, modell og år'!$A$2:$B$31,2,FALSE),0)</f>
        <v>0</v>
      </c>
      <c r="E4321" t="str">
        <f>'Liste detaljert wide'!$K$1</f>
        <v>Publikasjonspoeng</v>
      </c>
      <c r="F4321" t="str">
        <f t="shared" si="3812"/>
        <v>2025VFM0Publikasjonspoeng</v>
      </c>
      <c r="G4321" s="3">
        <f>'Liste detaljert wide'!K541</f>
        <v>0</v>
      </c>
      <c r="H4321" t="str">
        <f>VLOOKUP(E4321,Def!$B$2:$C$15,2,FALSE)</f>
        <v>Forskningsinsentiv</v>
      </c>
      <c r="I4321" s="3">
        <f>IF(A4321='Enheter, modell og år'!$F$2-1,0,G4321-VLOOKUP(A4321-1&amp;B4321&amp;C4321&amp;E4321,$F$2:$G$7561,2,FALSE))</f>
        <v>0</v>
      </c>
      <c r="J4321" s="3">
        <f>IF(A4321='Enheter, modell og år'!$F$2-1,0,VLOOKUP(A4321-1&amp;B4321&amp;C4321&amp;E4321,$F$2:$G$7561,2,FALSE))</f>
        <v>0</v>
      </c>
    </row>
    <row r="4322" spans="1:10" x14ac:dyDescent="0.25">
      <c r="A4322">
        <f t="shared" ref="A4322:C4322" si="3843">A3782</f>
        <v>2017</v>
      </c>
      <c r="B4322" t="str">
        <f t="shared" si="3843"/>
        <v>RFM</v>
      </c>
      <c r="C4322">
        <f t="shared" si="3843"/>
        <v>0</v>
      </c>
      <c r="D4322">
        <f>IFERROR(VLOOKUP(C4322,'Enheter, modell og år'!$A$2:$B$31,2,FALSE),0)</f>
        <v>0</v>
      </c>
      <c r="E4322" t="str">
        <f>'Liste detaljert wide'!$L$1</f>
        <v>EU-inntekt</v>
      </c>
      <c r="F4322" t="str">
        <f t="shared" si="3812"/>
        <v>2017RFM0EU-inntekt</v>
      </c>
      <c r="G4322" s="3">
        <f>'Liste detaljert wide'!L2</f>
        <v>0</v>
      </c>
      <c r="H4322" t="str">
        <f>VLOOKUP(E4322,Def!$B$2:$C$15,2,FALSE)</f>
        <v>Forskningsinsentiv</v>
      </c>
      <c r="I4322" s="3">
        <f>IF(A4322='Enheter, modell og år'!$F$2-1,0,G4322-VLOOKUP(A4322-1&amp;B4322&amp;C4322&amp;E4322,$F$2:$G$7561,2,FALSE))</f>
        <v>0</v>
      </c>
      <c r="J4322" s="3">
        <f>IF(A4322='Enheter, modell og år'!$F$2-1,0,VLOOKUP(A4322-1&amp;B4322&amp;C4322&amp;E4322,$F$2:$G$7561,2,FALSE))</f>
        <v>0</v>
      </c>
    </row>
    <row r="4323" spans="1:10" x14ac:dyDescent="0.25">
      <c r="A4323">
        <f t="shared" ref="A4323:C4323" si="3844">A3783</f>
        <v>2017</v>
      </c>
      <c r="B4323" t="str">
        <f t="shared" si="3844"/>
        <v>RFM</v>
      </c>
      <c r="C4323">
        <f t="shared" si="3844"/>
        <v>0</v>
      </c>
      <c r="D4323">
        <f>IFERROR(VLOOKUP(C4323,'Enheter, modell og år'!$A$2:$B$31,2,FALSE),0)</f>
        <v>0</v>
      </c>
      <c r="E4323" t="str">
        <f>'Liste detaljert wide'!$L$1</f>
        <v>EU-inntekt</v>
      </c>
      <c r="F4323" t="str">
        <f t="shared" si="3812"/>
        <v>2017RFM0EU-inntekt</v>
      </c>
      <c r="G4323" s="3">
        <f>'Liste detaljert wide'!L3</f>
        <v>0</v>
      </c>
      <c r="H4323" t="str">
        <f>VLOOKUP(E4323,Def!$B$2:$C$15,2,FALSE)</f>
        <v>Forskningsinsentiv</v>
      </c>
      <c r="I4323" s="3">
        <f>IF(A4323='Enheter, modell og år'!$F$2-1,0,G4323-VLOOKUP(A4323-1&amp;B4323&amp;C4323&amp;E4323,$F$2:$G$7561,2,FALSE))</f>
        <v>0</v>
      </c>
      <c r="J4323" s="3">
        <f>IF(A4323='Enheter, modell og år'!$F$2-1,0,VLOOKUP(A4323-1&amp;B4323&amp;C4323&amp;E4323,$F$2:$G$7561,2,FALSE))</f>
        <v>0</v>
      </c>
    </row>
    <row r="4324" spans="1:10" x14ac:dyDescent="0.25">
      <c r="A4324">
        <f t="shared" ref="A4324:C4324" si="3845">A3784</f>
        <v>2017</v>
      </c>
      <c r="B4324" t="str">
        <f t="shared" si="3845"/>
        <v>RFM</v>
      </c>
      <c r="C4324">
        <f t="shared" si="3845"/>
        <v>0</v>
      </c>
      <c r="D4324">
        <f>IFERROR(VLOOKUP(C4324,'Enheter, modell og år'!$A$2:$B$31,2,FALSE),0)</f>
        <v>0</v>
      </c>
      <c r="E4324" t="str">
        <f>'Liste detaljert wide'!$L$1</f>
        <v>EU-inntekt</v>
      </c>
      <c r="F4324" t="str">
        <f t="shared" si="3812"/>
        <v>2017RFM0EU-inntekt</v>
      </c>
      <c r="G4324" s="3">
        <f>'Liste detaljert wide'!L4</f>
        <v>0</v>
      </c>
      <c r="H4324" t="str">
        <f>VLOOKUP(E4324,Def!$B$2:$C$15,2,FALSE)</f>
        <v>Forskningsinsentiv</v>
      </c>
      <c r="I4324" s="3">
        <f>IF(A4324='Enheter, modell og år'!$F$2-1,0,G4324-VLOOKUP(A4324-1&amp;B4324&amp;C4324&amp;E4324,$F$2:$G$7561,2,FALSE))</f>
        <v>0</v>
      </c>
      <c r="J4324" s="3">
        <f>IF(A4324='Enheter, modell og år'!$F$2-1,0,VLOOKUP(A4324-1&amp;B4324&amp;C4324&amp;E4324,$F$2:$G$7561,2,FALSE))</f>
        <v>0</v>
      </c>
    </row>
    <row r="4325" spans="1:10" x14ac:dyDescent="0.25">
      <c r="A4325">
        <f t="shared" ref="A4325:C4325" si="3846">A3785</f>
        <v>2017</v>
      </c>
      <c r="B4325" t="str">
        <f t="shared" si="3846"/>
        <v>RFM</v>
      </c>
      <c r="C4325">
        <f t="shared" si="3846"/>
        <v>0</v>
      </c>
      <c r="D4325">
        <f>IFERROR(VLOOKUP(C4325,'Enheter, modell og år'!$A$2:$B$31,2,FALSE),0)</f>
        <v>0</v>
      </c>
      <c r="E4325" t="str">
        <f>'Liste detaljert wide'!$L$1</f>
        <v>EU-inntekt</v>
      </c>
      <c r="F4325" t="str">
        <f t="shared" si="3812"/>
        <v>2017RFM0EU-inntekt</v>
      </c>
      <c r="G4325" s="3">
        <f>'Liste detaljert wide'!L5</f>
        <v>0</v>
      </c>
      <c r="H4325" t="str">
        <f>VLOOKUP(E4325,Def!$B$2:$C$15,2,FALSE)</f>
        <v>Forskningsinsentiv</v>
      </c>
      <c r="I4325" s="3">
        <f>IF(A4325='Enheter, modell og år'!$F$2-1,0,G4325-VLOOKUP(A4325-1&amp;B4325&amp;C4325&amp;E4325,$F$2:$G$7561,2,FALSE))</f>
        <v>0</v>
      </c>
      <c r="J4325" s="3">
        <f>IF(A4325='Enheter, modell og år'!$F$2-1,0,VLOOKUP(A4325-1&amp;B4325&amp;C4325&amp;E4325,$F$2:$G$7561,2,FALSE))</f>
        <v>0</v>
      </c>
    </row>
    <row r="4326" spans="1:10" x14ac:dyDescent="0.25">
      <c r="A4326">
        <f t="shared" ref="A4326:C4326" si="3847">A3786</f>
        <v>2017</v>
      </c>
      <c r="B4326" t="str">
        <f t="shared" si="3847"/>
        <v>RFM</v>
      </c>
      <c r="C4326">
        <f t="shared" si="3847"/>
        <v>0</v>
      </c>
      <c r="D4326">
        <f>IFERROR(VLOOKUP(C4326,'Enheter, modell og år'!$A$2:$B$31,2,FALSE),0)</f>
        <v>0</v>
      </c>
      <c r="E4326" t="str">
        <f>'Liste detaljert wide'!$L$1</f>
        <v>EU-inntekt</v>
      </c>
      <c r="F4326" t="str">
        <f t="shared" si="3812"/>
        <v>2017RFM0EU-inntekt</v>
      </c>
      <c r="G4326" s="3">
        <f>'Liste detaljert wide'!L6</f>
        <v>0</v>
      </c>
      <c r="H4326" t="str">
        <f>VLOOKUP(E4326,Def!$B$2:$C$15,2,FALSE)</f>
        <v>Forskningsinsentiv</v>
      </c>
      <c r="I4326" s="3">
        <f>IF(A4326='Enheter, modell og år'!$F$2-1,0,G4326-VLOOKUP(A4326-1&amp;B4326&amp;C4326&amp;E4326,$F$2:$G$7561,2,FALSE))</f>
        <v>0</v>
      </c>
      <c r="J4326" s="3">
        <f>IF(A4326='Enheter, modell og år'!$F$2-1,0,VLOOKUP(A4326-1&amp;B4326&amp;C4326&amp;E4326,$F$2:$G$7561,2,FALSE))</f>
        <v>0</v>
      </c>
    </row>
    <row r="4327" spans="1:10" x14ac:dyDescent="0.25">
      <c r="A4327">
        <f t="shared" ref="A4327:C4327" si="3848">A3787</f>
        <v>2017</v>
      </c>
      <c r="B4327" t="str">
        <f t="shared" si="3848"/>
        <v>RFM</v>
      </c>
      <c r="C4327">
        <f t="shared" si="3848"/>
        <v>0</v>
      </c>
      <c r="D4327">
        <f>IFERROR(VLOOKUP(C4327,'Enheter, modell og år'!$A$2:$B$31,2,FALSE),0)</f>
        <v>0</v>
      </c>
      <c r="E4327" t="str">
        <f>'Liste detaljert wide'!$L$1</f>
        <v>EU-inntekt</v>
      </c>
      <c r="F4327" t="str">
        <f t="shared" si="3812"/>
        <v>2017RFM0EU-inntekt</v>
      </c>
      <c r="G4327" s="3">
        <f>'Liste detaljert wide'!L7</f>
        <v>0</v>
      </c>
      <c r="H4327" t="str">
        <f>VLOOKUP(E4327,Def!$B$2:$C$15,2,FALSE)</f>
        <v>Forskningsinsentiv</v>
      </c>
      <c r="I4327" s="3">
        <f>IF(A4327='Enheter, modell og år'!$F$2-1,0,G4327-VLOOKUP(A4327-1&amp;B4327&amp;C4327&amp;E4327,$F$2:$G$7561,2,FALSE))</f>
        <v>0</v>
      </c>
      <c r="J4327" s="3">
        <f>IF(A4327='Enheter, modell og år'!$F$2-1,0,VLOOKUP(A4327-1&amp;B4327&amp;C4327&amp;E4327,$F$2:$G$7561,2,FALSE))</f>
        <v>0</v>
      </c>
    </row>
    <row r="4328" spans="1:10" x14ac:dyDescent="0.25">
      <c r="A4328">
        <f t="shared" ref="A4328:C4328" si="3849">A3788</f>
        <v>2017</v>
      </c>
      <c r="B4328" t="str">
        <f t="shared" si="3849"/>
        <v>RFM</v>
      </c>
      <c r="C4328">
        <f t="shared" si="3849"/>
        <v>0</v>
      </c>
      <c r="D4328">
        <f>IFERROR(VLOOKUP(C4328,'Enheter, modell og år'!$A$2:$B$31,2,FALSE),0)</f>
        <v>0</v>
      </c>
      <c r="E4328" t="str">
        <f>'Liste detaljert wide'!$L$1</f>
        <v>EU-inntekt</v>
      </c>
      <c r="F4328" t="str">
        <f t="shared" si="3812"/>
        <v>2017RFM0EU-inntekt</v>
      </c>
      <c r="G4328" s="3">
        <f>'Liste detaljert wide'!L8</f>
        <v>0</v>
      </c>
      <c r="H4328" t="str">
        <f>VLOOKUP(E4328,Def!$B$2:$C$15,2,FALSE)</f>
        <v>Forskningsinsentiv</v>
      </c>
      <c r="I4328" s="3">
        <f>IF(A4328='Enheter, modell og år'!$F$2-1,0,G4328-VLOOKUP(A4328-1&amp;B4328&amp;C4328&amp;E4328,$F$2:$G$7561,2,FALSE))</f>
        <v>0</v>
      </c>
      <c r="J4328" s="3">
        <f>IF(A4328='Enheter, modell og år'!$F$2-1,0,VLOOKUP(A4328-1&amp;B4328&amp;C4328&amp;E4328,$F$2:$G$7561,2,FALSE))</f>
        <v>0</v>
      </c>
    </row>
    <row r="4329" spans="1:10" x14ac:dyDescent="0.25">
      <c r="A4329">
        <f t="shared" ref="A4329:C4329" si="3850">A3789</f>
        <v>2017</v>
      </c>
      <c r="B4329" t="str">
        <f t="shared" si="3850"/>
        <v>RFM</v>
      </c>
      <c r="C4329">
        <f t="shared" si="3850"/>
        <v>0</v>
      </c>
      <c r="D4329">
        <f>IFERROR(VLOOKUP(C4329,'Enheter, modell og år'!$A$2:$B$31,2,FALSE),0)</f>
        <v>0</v>
      </c>
      <c r="E4329" t="str">
        <f>'Liste detaljert wide'!$L$1</f>
        <v>EU-inntekt</v>
      </c>
      <c r="F4329" t="str">
        <f t="shared" si="3812"/>
        <v>2017RFM0EU-inntekt</v>
      </c>
      <c r="G4329" s="3">
        <f>'Liste detaljert wide'!L9</f>
        <v>0</v>
      </c>
      <c r="H4329" t="str">
        <f>VLOOKUP(E4329,Def!$B$2:$C$15,2,FALSE)</f>
        <v>Forskningsinsentiv</v>
      </c>
      <c r="I4329" s="3">
        <f>IF(A4329='Enheter, modell og år'!$F$2-1,0,G4329-VLOOKUP(A4329-1&amp;B4329&amp;C4329&amp;E4329,$F$2:$G$7561,2,FALSE))</f>
        <v>0</v>
      </c>
      <c r="J4329" s="3">
        <f>IF(A4329='Enheter, modell og år'!$F$2-1,0,VLOOKUP(A4329-1&amp;B4329&amp;C4329&amp;E4329,$F$2:$G$7561,2,FALSE))</f>
        <v>0</v>
      </c>
    </row>
    <row r="4330" spans="1:10" x14ac:dyDescent="0.25">
      <c r="A4330">
        <f t="shared" ref="A4330:C4330" si="3851">A3790</f>
        <v>2017</v>
      </c>
      <c r="B4330" t="str">
        <f t="shared" si="3851"/>
        <v>RFM</v>
      </c>
      <c r="C4330">
        <f t="shared" si="3851"/>
        <v>0</v>
      </c>
      <c r="D4330">
        <f>IFERROR(VLOOKUP(C4330,'Enheter, modell og år'!$A$2:$B$31,2,FALSE),0)</f>
        <v>0</v>
      </c>
      <c r="E4330" t="str">
        <f>'Liste detaljert wide'!$L$1</f>
        <v>EU-inntekt</v>
      </c>
      <c r="F4330" t="str">
        <f t="shared" si="3812"/>
        <v>2017RFM0EU-inntekt</v>
      </c>
      <c r="G4330" s="3">
        <f>'Liste detaljert wide'!L10</f>
        <v>0</v>
      </c>
      <c r="H4330" t="str">
        <f>VLOOKUP(E4330,Def!$B$2:$C$15,2,FALSE)</f>
        <v>Forskningsinsentiv</v>
      </c>
      <c r="I4330" s="3">
        <f>IF(A4330='Enheter, modell og år'!$F$2-1,0,G4330-VLOOKUP(A4330-1&amp;B4330&amp;C4330&amp;E4330,$F$2:$G$7561,2,FALSE))</f>
        <v>0</v>
      </c>
      <c r="J4330" s="3">
        <f>IF(A4330='Enheter, modell og år'!$F$2-1,0,VLOOKUP(A4330-1&amp;B4330&amp;C4330&amp;E4330,$F$2:$G$7561,2,FALSE))</f>
        <v>0</v>
      </c>
    </row>
    <row r="4331" spans="1:10" x14ac:dyDescent="0.25">
      <c r="A4331">
        <f t="shared" ref="A4331:C4331" si="3852">A3791</f>
        <v>2017</v>
      </c>
      <c r="B4331" t="str">
        <f t="shared" si="3852"/>
        <v>RFM</v>
      </c>
      <c r="C4331">
        <f t="shared" si="3852"/>
        <v>0</v>
      </c>
      <c r="D4331">
        <f>IFERROR(VLOOKUP(C4331,'Enheter, modell og år'!$A$2:$B$31,2,FALSE),0)</f>
        <v>0</v>
      </c>
      <c r="E4331" t="str">
        <f>'Liste detaljert wide'!$L$1</f>
        <v>EU-inntekt</v>
      </c>
      <c r="F4331" t="str">
        <f t="shared" si="3812"/>
        <v>2017RFM0EU-inntekt</v>
      </c>
      <c r="G4331" s="3">
        <f>'Liste detaljert wide'!L11</f>
        <v>0</v>
      </c>
      <c r="H4331" t="str">
        <f>VLOOKUP(E4331,Def!$B$2:$C$15,2,FALSE)</f>
        <v>Forskningsinsentiv</v>
      </c>
      <c r="I4331" s="3">
        <f>IF(A4331='Enheter, modell og år'!$F$2-1,0,G4331-VLOOKUP(A4331-1&amp;B4331&amp;C4331&amp;E4331,$F$2:$G$7561,2,FALSE))</f>
        <v>0</v>
      </c>
      <c r="J4331" s="3">
        <f>IF(A4331='Enheter, modell og år'!$F$2-1,0,VLOOKUP(A4331-1&amp;B4331&amp;C4331&amp;E4331,$F$2:$G$7561,2,FALSE))</f>
        <v>0</v>
      </c>
    </row>
    <row r="4332" spans="1:10" x14ac:dyDescent="0.25">
      <c r="A4332">
        <f t="shared" ref="A4332:C4332" si="3853">A3792</f>
        <v>2017</v>
      </c>
      <c r="B4332" t="str">
        <f t="shared" si="3853"/>
        <v>RFM</v>
      </c>
      <c r="C4332">
        <f t="shared" si="3853"/>
        <v>0</v>
      </c>
      <c r="D4332">
        <f>IFERROR(VLOOKUP(C4332,'Enheter, modell og år'!$A$2:$B$31,2,FALSE),0)</f>
        <v>0</v>
      </c>
      <c r="E4332" t="str">
        <f>'Liste detaljert wide'!$L$1</f>
        <v>EU-inntekt</v>
      </c>
      <c r="F4332" t="str">
        <f t="shared" si="3812"/>
        <v>2017RFM0EU-inntekt</v>
      </c>
      <c r="G4332" s="3">
        <f>'Liste detaljert wide'!L12</f>
        <v>0</v>
      </c>
      <c r="H4332" t="str">
        <f>VLOOKUP(E4332,Def!$B$2:$C$15,2,FALSE)</f>
        <v>Forskningsinsentiv</v>
      </c>
      <c r="I4332" s="3">
        <f>IF(A4332='Enheter, modell og år'!$F$2-1,0,G4332-VLOOKUP(A4332-1&amp;B4332&amp;C4332&amp;E4332,$F$2:$G$7561,2,FALSE))</f>
        <v>0</v>
      </c>
      <c r="J4332" s="3">
        <f>IF(A4332='Enheter, modell og år'!$F$2-1,0,VLOOKUP(A4332-1&amp;B4332&amp;C4332&amp;E4332,$F$2:$G$7561,2,FALSE))</f>
        <v>0</v>
      </c>
    </row>
    <row r="4333" spans="1:10" x14ac:dyDescent="0.25">
      <c r="A4333">
        <f t="shared" ref="A4333:C4333" si="3854">A3793</f>
        <v>2017</v>
      </c>
      <c r="B4333" t="str">
        <f t="shared" si="3854"/>
        <v>RFM</v>
      </c>
      <c r="C4333">
        <f t="shared" si="3854"/>
        <v>0</v>
      </c>
      <c r="D4333">
        <f>IFERROR(VLOOKUP(C4333,'Enheter, modell og år'!$A$2:$B$31,2,FALSE),0)</f>
        <v>0</v>
      </c>
      <c r="E4333" t="str">
        <f>'Liste detaljert wide'!$L$1</f>
        <v>EU-inntekt</v>
      </c>
      <c r="F4333" t="str">
        <f t="shared" si="3812"/>
        <v>2017RFM0EU-inntekt</v>
      </c>
      <c r="G4333" s="3">
        <f>'Liste detaljert wide'!L13</f>
        <v>0</v>
      </c>
      <c r="H4333" t="str">
        <f>VLOOKUP(E4333,Def!$B$2:$C$15,2,FALSE)</f>
        <v>Forskningsinsentiv</v>
      </c>
      <c r="I4333" s="3">
        <f>IF(A4333='Enheter, modell og år'!$F$2-1,0,G4333-VLOOKUP(A4333-1&amp;B4333&amp;C4333&amp;E4333,$F$2:$G$7561,2,FALSE))</f>
        <v>0</v>
      </c>
      <c r="J4333" s="3">
        <f>IF(A4333='Enheter, modell og år'!$F$2-1,0,VLOOKUP(A4333-1&amp;B4333&amp;C4333&amp;E4333,$F$2:$G$7561,2,FALSE))</f>
        <v>0</v>
      </c>
    </row>
    <row r="4334" spans="1:10" x14ac:dyDescent="0.25">
      <c r="A4334">
        <f t="shared" ref="A4334:C4334" si="3855">A3794</f>
        <v>2017</v>
      </c>
      <c r="B4334" t="str">
        <f t="shared" si="3855"/>
        <v>RFM</v>
      </c>
      <c r="C4334">
        <f t="shared" si="3855"/>
        <v>0</v>
      </c>
      <c r="D4334">
        <f>IFERROR(VLOOKUP(C4334,'Enheter, modell og år'!$A$2:$B$31,2,FALSE),0)</f>
        <v>0</v>
      </c>
      <c r="E4334" t="str">
        <f>'Liste detaljert wide'!$L$1</f>
        <v>EU-inntekt</v>
      </c>
      <c r="F4334" t="str">
        <f t="shared" si="3812"/>
        <v>2017RFM0EU-inntekt</v>
      </c>
      <c r="G4334" s="3">
        <f>'Liste detaljert wide'!L14</f>
        <v>0</v>
      </c>
      <c r="H4334" t="str">
        <f>VLOOKUP(E4334,Def!$B$2:$C$15,2,FALSE)</f>
        <v>Forskningsinsentiv</v>
      </c>
      <c r="I4334" s="3">
        <f>IF(A4334='Enheter, modell og år'!$F$2-1,0,G4334-VLOOKUP(A4334-1&amp;B4334&amp;C4334&amp;E4334,$F$2:$G$7561,2,FALSE))</f>
        <v>0</v>
      </c>
      <c r="J4334" s="3">
        <f>IF(A4334='Enheter, modell og år'!$F$2-1,0,VLOOKUP(A4334-1&amp;B4334&amp;C4334&amp;E4334,$F$2:$G$7561,2,FALSE))</f>
        <v>0</v>
      </c>
    </row>
    <row r="4335" spans="1:10" x14ac:dyDescent="0.25">
      <c r="A4335">
        <f t="shared" ref="A4335:C4335" si="3856">A3795</f>
        <v>2017</v>
      </c>
      <c r="B4335" t="str">
        <f t="shared" si="3856"/>
        <v>RFM</v>
      </c>
      <c r="C4335">
        <f t="shared" si="3856"/>
        <v>0</v>
      </c>
      <c r="D4335">
        <f>IFERROR(VLOOKUP(C4335,'Enheter, modell og år'!$A$2:$B$31,2,FALSE),0)</f>
        <v>0</v>
      </c>
      <c r="E4335" t="str">
        <f>'Liste detaljert wide'!$L$1</f>
        <v>EU-inntekt</v>
      </c>
      <c r="F4335" t="str">
        <f t="shared" si="3812"/>
        <v>2017RFM0EU-inntekt</v>
      </c>
      <c r="G4335" s="3">
        <f>'Liste detaljert wide'!L15</f>
        <v>0</v>
      </c>
      <c r="H4335" t="str">
        <f>VLOOKUP(E4335,Def!$B$2:$C$15,2,FALSE)</f>
        <v>Forskningsinsentiv</v>
      </c>
      <c r="I4335" s="3">
        <f>IF(A4335='Enheter, modell og år'!$F$2-1,0,G4335-VLOOKUP(A4335-1&amp;B4335&amp;C4335&amp;E4335,$F$2:$G$7561,2,FALSE))</f>
        <v>0</v>
      </c>
      <c r="J4335" s="3">
        <f>IF(A4335='Enheter, modell og år'!$F$2-1,0,VLOOKUP(A4335-1&amp;B4335&amp;C4335&amp;E4335,$F$2:$G$7561,2,FALSE))</f>
        <v>0</v>
      </c>
    </row>
    <row r="4336" spans="1:10" x14ac:dyDescent="0.25">
      <c r="A4336">
        <f t="shared" ref="A4336:C4336" si="3857">A3796</f>
        <v>2017</v>
      </c>
      <c r="B4336" t="str">
        <f t="shared" si="3857"/>
        <v>RFM</v>
      </c>
      <c r="C4336">
        <f t="shared" si="3857"/>
        <v>0</v>
      </c>
      <c r="D4336">
        <f>IFERROR(VLOOKUP(C4336,'Enheter, modell og år'!$A$2:$B$31,2,FALSE),0)</f>
        <v>0</v>
      </c>
      <c r="E4336" t="str">
        <f>'Liste detaljert wide'!$L$1</f>
        <v>EU-inntekt</v>
      </c>
      <c r="F4336" t="str">
        <f t="shared" si="3812"/>
        <v>2017RFM0EU-inntekt</v>
      </c>
      <c r="G4336" s="3">
        <f>'Liste detaljert wide'!L16</f>
        <v>0</v>
      </c>
      <c r="H4336" t="str">
        <f>VLOOKUP(E4336,Def!$B$2:$C$15,2,FALSE)</f>
        <v>Forskningsinsentiv</v>
      </c>
      <c r="I4336" s="3">
        <f>IF(A4336='Enheter, modell og år'!$F$2-1,0,G4336-VLOOKUP(A4336-1&amp;B4336&amp;C4336&amp;E4336,$F$2:$G$7561,2,FALSE))</f>
        <v>0</v>
      </c>
      <c r="J4336" s="3">
        <f>IF(A4336='Enheter, modell og år'!$F$2-1,0,VLOOKUP(A4336-1&amp;B4336&amp;C4336&amp;E4336,$F$2:$G$7561,2,FALSE))</f>
        <v>0</v>
      </c>
    </row>
    <row r="4337" spans="1:10" x14ac:dyDescent="0.25">
      <c r="A4337">
        <f t="shared" ref="A4337:C4337" si="3858">A3797</f>
        <v>2017</v>
      </c>
      <c r="B4337" t="str">
        <f t="shared" si="3858"/>
        <v>RFM</v>
      </c>
      <c r="C4337">
        <f t="shared" si="3858"/>
        <v>0</v>
      </c>
      <c r="D4337">
        <f>IFERROR(VLOOKUP(C4337,'Enheter, modell og år'!$A$2:$B$31,2,FALSE),0)</f>
        <v>0</v>
      </c>
      <c r="E4337" t="str">
        <f>'Liste detaljert wide'!$L$1</f>
        <v>EU-inntekt</v>
      </c>
      <c r="F4337" t="str">
        <f t="shared" si="3812"/>
        <v>2017RFM0EU-inntekt</v>
      </c>
      <c r="G4337" s="3">
        <f>'Liste detaljert wide'!L17</f>
        <v>0</v>
      </c>
      <c r="H4337" t="str">
        <f>VLOOKUP(E4337,Def!$B$2:$C$15,2,FALSE)</f>
        <v>Forskningsinsentiv</v>
      </c>
      <c r="I4337" s="3">
        <f>IF(A4337='Enheter, modell og år'!$F$2-1,0,G4337-VLOOKUP(A4337-1&amp;B4337&amp;C4337&amp;E4337,$F$2:$G$7561,2,FALSE))</f>
        <v>0</v>
      </c>
      <c r="J4337" s="3">
        <f>IF(A4337='Enheter, modell og år'!$F$2-1,0,VLOOKUP(A4337-1&amp;B4337&amp;C4337&amp;E4337,$F$2:$G$7561,2,FALSE))</f>
        <v>0</v>
      </c>
    </row>
    <row r="4338" spans="1:10" x14ac:dyDescent="0.25">
      <c r="A4338">
        <f t="shared" ref="A4338:C4338" si="3859">A3798</f>
        <v>2017</v>
      </c>
      <c r="B4338" t="str">
        <f t="shared" si="3859"/>
        <v>RFM</v>
      </c>
      <c r="C4338">
        <f t="shared" si="3859"/>
        <v>0</v>
      </c>
      <c r="D4338">
        <f>IFERROR(VLOOKUP(C4338,'Enheter, modell og år'!$A$2:$B$31,2,FALSE),0)</f>
        <v>0</v>
      </c>
      <c r="E4338" t="str">
        <f>'Liste detaljert wide'!$L$1</f>
        <v>EU-inntekt</v>
      </c>
      <c r="F4338" t="str">
        <f t="shared" si="3812"/>
        <v>2017RFM0EU-inntekt</v>
      </c>
      <c r="G4338" s="3">
        <f>'Liste detaljert wide'!L18</f>
        <v>0</v>
      </c>
      <c r="H4338" t="str">
        <f>VLOOKUP(E4338,Def!$B$2:$C$15,2,FALSE)</f>
        <v>Forskningsinsentiv</v>
      </c>
      <c r="I4338" s="3">
        <f>IF(A4338='Enheter, modell og år'!$F$2-1,0,G4338-VLOOKUP(A4338-1&amp;B4338&amp;C4338&amp;E4338,$F$2:$G$7561,2,FALSE))</f>
        <v>0</v>
      </c>
      <c r="J4338" s="3">
        <f>IF(A4338='Enheter, modell og år'!$F$2-1,0,VLOOKUP(A4338-1&amp;B4338&amp;C4338&amp;E4338,$F$2:$G$7561,2,FALSE))</f>
        <v>0</v>
      </c>
    </row>
    <row r="4339" spans="1:10" x14ac:dyDescent="0.25">
      <c r="A4339">
        <f t="shared" ref="A4339:C4339" si="3860">A3799</f>
        <v>2017</v>
      </c>
      <c r="B4339" t="str">
        <f t="shared" si="3860"/>
        <v>RFM</v>
      </c>
      <c r="C4339">
        <f t="shared" si="3860"/>
        <v>0</v>
      </c>
      <c r="D4339">
        <f>IFERROR(VLOOKUP(C4339,'Enheter, modell og år'!$A$2:$B$31,2,FALSE),0)</f>
        <v>0</v>
      </c>
      <c r="E4339" t="str">
        <f>'Liste detaljert wide'!$L$1</f>
        <v>EU-inntekt</v>
      </c>
      <c r="F4339" t="str">
        <f t="shared" si="3812"/>
        <v>2017RFM0EU-inntekt</v>
      </c>
      <c r="G4339" s="3">
        <f>'Liste detaljert wide'!L19</f>
        <v>0</v>
      </c>
      <c r="H4339" t="str">
        <f>VLOOKUP(E4339,Def!$B$2:$C$15,2,FALSE)</f>
        <v>Forskningsinsentiv</v>
      </c>
      <c r="I4339" s="3">
        <f>IF(A4339='Enheter, modell og år'!$F$2-1,0,G4339-VLOOKUP(A4339-1&amp;B4339&amp;C4339&amp;E4339,$F$2:$G$7561,2,FALSE))</f>
        <v>0</v>
      </c>
      <c r="J4339" s="3">
        <f>IF(A4339='Enheter, modell og år'!$F$2-1,0,VLOOKUP(A4339-1&amp;B4339&amp;C4339&amp;E4339,$F$2:$G$7561,2,FALSE))</f>
        <v>0</v>
      </c>
    </row>
    <row r="4340" spans="1:10" x14ac:dyDescent="0.25">
      <c r="A4340">
        <f t="shared" ref="A4340:C4340" si="3861">A3800</f>
        <v>2017</v>
      </c>
      <c r="B4340" t="str">
        <f t="shared" si="3861"/>
        <v>RFM</v>
      </c>
      <c r="C4340">
        <f t="shared" si="3861"/>
        <v>0</v>
      </c>
      <c r="D4340">
        <f>IFERROR(VLOOKUP(C4340,'Enheter, modell og år'!$A$2:$B$31,2,FALSE),0)</f>
        <v>0</v>
      </c>
      <c r="E4340" t="str">
        <f>'Liste detaljert wide'!$L$1</f>
        <v>EU-inntekt</v>
      </c>
      <c r="F4340" t="str">
        <f t="shared" si="3812"/>
        <v>2017RFM0EU-inntekt</v>
      </c>
      <c r="G4340" s="3">
        <f>'Liste detaljert wide'!L20</f>
        <v>0</v>
      </c>
      <c r="H4340" t="str">
        <f>VLOOKUP(E4340,Def!$B$2:$C$15,2,FALSE)</f>
        <v>Forskningsinsentiv</v>
      </c>
      <c r="I4340" s="3">
        <f>IF(A4340='Enheter, modell og år'!$F$2-1,0,G4340-VLOOKUP(A4340-1&amp;B4340&amp;C4340&amp;E4340,$F$2:$G$7561,2,FALSE))</f>
        <v>0</v>
      </c>
      <c r="J4340" s="3">
        <f>IF(A4340='Enheter, modell og år'!$F$2-1,0,VLOOKUP(A4340-1&amp;B4340&amp;C4340&amp;E4340,$F$2:$G$7561,2,FALSE))</f>
        <v>0</v>
      </c>
    </row>
    <row r="4341" spans="1:10" x14ac:dyDescent="0.25">
      <c r="A4341">
        <f t="shared" ref="A4341:C4341" si="3862">A3801</f>
        <v>2017</v>
      </c>
      <c r="B4341" t="str">
        <f t="shared" si="3862"/>
        <v>RFM</v>
      </c>
      <c r="C4341">
        <f t="shared" si="3862"/>
        <v>0</v>
      </c>
      <c r="D4341">
        <f>IFERROR(VLOOKUP(C4341,'Enheter, modell og år'!$A$2:$B$31,2,FALSE),0)</f>
        <v>0</v>
      </c>
      <c r="E4341" t="str">
        <f>'Liste detaljert wide'!$L$1</f>
        <v>EU-inntekt</v>
      </c>
      <c r="F4341" t="str">
        <f t="shared" si="3812"/>
        <v>2017RFM0EU-inntekt</v>
      </c>
      <c r="G4341" s="3">
        <f>'Liste detaljert wide'!L21</f>
        <v>0</v>
      </c>
      <c r="H4341" t="str">
        <f>VLOOKUP(E4341,Def!$B$2:$C$15,2,FALSE)</f>
        <v>Forskningsinsentiv</v>
      </c>
      <c r="I4341" s="3">
        <f>IF(A4341='Enheter, modell og år'!$F$2-1,0,G4341-VLOOKUP(A4341-1&amp;B4341&amp;C4341&amp;E4341,$F$2:$G$7561,2,FALSE))</f>
        <v>0</v>
      </c>
      <c r="J4341" s="3">
        <f>IF(A4341='Enheter, modell og år'!$F$2-1,0,VLOOKUP(A4341-1&amp;B4341&amp;C4341&amp;E4341,$F$2:$G$7561,2,FALSE))</f>
        <v>0</v>
      </c>
    </row>
    <row r="4342" spans="1:10" x14ac:dyDescent="0.25">
      <c r="A4342">
        <f t="shared" ref="A4342:C4342" si="3863">A3802</f>
        <v>2017</v>
      </c>
      <c r="B4342" t="str">
        <f t="shared" si="3863"/>
        <v>RFM</v>
      </c>
      <c r="C4342">
        <f t="shared" si="3863"/>
        <v>0</v>
      </c>
      <c r="D4342">
        <f>IFERROR(VLOOKUP(C4342,'Enheter, modell og år'!$A$2:$B$31,2,FALSE),0)</f>
        <v>0</v>
      </c>
      <c r="E4342" t="str">
        <f>'Liste detaljert wide'!$L$1</f>
        <v>EU-inntekt</v>
      </c>
      <c r="F4342" t="str">
        <f t="shared" si="3812"/>
        <v>2017RFM0EU-inntekt</v>
      </c>
      <c r="G4342" s="3">
        <f>'Liste detaljert wide'!L22</f>
        <v>0</v>
      </c>
      <c r="H4342" t="str">
        <f>VLOOKUP(E4342,Def!$B$2:$C$15,2,FALSE)</f>
        <v>Forskningsinsentiv</v>
      </c>
      <c r="I4342" s="3">
        <f>IF(A4342='Enheter, modell og år'!$F$2-1,0,G4342-VLOOKUP(A4342-1&amp;B4342&amp;C4342&amp;E4342,$F$2:$G$7561,2,FALSE))</f>
        <v>0</v>
      </c>
      <c r="J4342" s="3">
        <f>IF(A4342='Enheter, modell og år'!$F$2-1,0,VLOOKUP(A4342-1&amp;B4342&amp;C4342&amp;E4342,$F$2:$G$7561,2,FALSE))</f>
        <v>0</v>
      </c>
    </row>
    <row r="4343" spans="1:10" x14ac:dyDescent="0.25">
      <c r="A4343">
        <f t="shared" ref="A4343:C4343" si="3864">A3803</f>
        <v>2017</v>
      </c>
      <c r="B4343" t="str">
        <f t="shared" si="3864"/>
        <v>RFM</v>
      </c>
      <c r="C4343">
        <f t="shared" si="3864"/>
        <v>0</v>
      </c>
      <c r="D4343">
        <f>IFERROR(VLOOKUP(C4343,'Enheter, modell og år'!$A$2:$B$31,2,FALSE),0)</f>
        <v>0</v>
      </c>
      <c r="E4343" t="str">
        <f>'Liste detaljert wide'!$L$1</f>
        <v>EU-inntekt</v>
      </c>
      <c r="F4343" t="str">
        <f t="shared" si="3812"/>
        <v>2017RFM0EU-inntekt</v>
      </c>
      <c r="G4343" s="3">
        <f>'Liste detaljert wide'!L23</f>
        <v>0</v>
      </c>
      <c r="H4343" t="str">
        <f>VLOOKUP(E4343,Def!$B$2:$C$15,2,FALSE)</f>
        <v>Forskningsinsentiv</v>
      </c>
      <c r="I4343" s="3">
        <f>IF(A4343='Enheter, modell og år'!$F$2-1,0,G4343-VLOOKUP(A4343-1&amp;B4343&amp;C4343&amp;E4343,$F$2:$G$7561,2,FALSE))</f>
        <v>0</v>
      </c>
      <c r="J4343" s="3">
        <f>IF(A4343='Enheter, modell og år'!$F$2-1,0,VLOOKUP(A4343-1&amp;B4343&amp;C4343&amp;E4343,$F$2:$G$7561,2,FALSE))</f>
        <v>0</v>
      </c>
    </row>
    <row r="4344" spans="1:10" x14ac:dyDescent="0.25">
      <c r="A4344">
        <f t="shared" ref="A4344:C4344" si="3865">A3804</f>
        <v>2017</v>
      </c>
      <c r="B4344" t="str">
        <f t="shared" si="3865"/>
        <v>RFM</v>
      </c>
      <c r="C4344">
        <f t="shared" si="3865"/>
        <v>0</v>
      </c>
      <c r="D4344">
        <f>IFERROR(VLOOKUP(C4344,'Enheter, modell og år'!$A$2:$B$31,2,FALSE),0)</f>
        <v>0</v>
      </c>
      <c r="E4344" t="str">
        <f>'Liste detaljert wide'!$L$1</f>
        <v>EU-inntekt</v>
      </c>
      <c r="F4344" t="str">
        <f t="shared" si="3812"/>
        <v>2017RFM0EU-inntekt</v>
      </c>
      <c r="G4344" s="3">
        <f>'Liste detaljert wide'!L24</f>
        <v>0</v>
      </c>
      <c r="H4344" t="str">
        <f>VLOOKUP(E4344,Def!$B$2:$C$15,2,FALSE)</f>
        <v>Forskningsinsentiv</v>
      </c>
      <c r="I4344" s="3">
        <f>IF(A4344='Enheter, modell og år'!$F$2-1,0,G4344-VLOOKUP(A4344-1&amp;B4344&amp;C4344&amp;E4344,$F$2:$G$7561,2,FALSE))</f>
        <v>0</v>
      </c>
      <c r="J4344" s="3">
        <f>IF(A4344='Enheter, modell og år'!$F$2-1,0,VLOOKUP(A4344-1&amp;B4344&amp;C4344&amp;E4344,$F$2:$G$7561,2,FALSE))</f>
        <v>0</v>
      </c>
    </row>
    <row r="4345" spans="1:10" x14ac:dyDescent="0.25">
      <c r="A4345">
        <f t="shared" ref="A4345:C4345" si="3866">A3805</f>
        <v>2017</v>
      </c>
      <c r="B4345" t="str">
        <f t="shared" si="3866"/>
        <v>RFM</v>
      </c>
      <c r="C4345">
        <f t="shared" si="3866"/>
        <v>0</v>
      </c>
      <c r="D4345">
        <f>IFERROR(VLOOKUP(C4345,'Enheter, modell og år'!$A$2:$B$31,2,FALSE),0)</f>
        <v>0</v>
      </c>
      <c r="E4345" t="str">
        <f>'Liste detaljert wide'!$L$1</f>
        <v>EU-inntekt</v>
      </c>
      <c r="F4345" t="str">
        <f t="shared" si="3812"/>
        <v>2017RFM0EU-inntekt</v>
      </c>
      <c r="G4345" s="3">
        <f>'Liste detaljert wide'!L25</f>
        <v>0</v>
      </c>
      <c r="H4345" t="str">
        <f>VLOOKUP(E4345,Def!$B$2:$C$15,2,FALSE)</f>
        <v>Forskningsinsentiv</v>
      </c>
      <c r="I4345" s="3">
        <f>IF(A4345='Enheter, modell og år'!$F$2-1,0,G4345-VLOOKUP(A4345-1&amp;B4345&amp;C4345&amp;E4345,$F$2:$G$7561,2,FALSE))</f>
        <v>0</v>
      </c>
      <c r="J4345" s="3">
        <f>IF(A4345='Enheter, modell og år'!$F$2-1,0,VLOOKUP(A4345-1&amp;B4345&amp;C4345&amp;E4345,$F$2:$G$7561,2,FALSE))</f>
        <v>0</v>
      </c>
    </row>
    <row r="4346" spans="1:10" x14ac:dyDescent="0.25">
      <c r="A4346">
        <f t="shared" ref="A4346:C4346" si="3867">A3806</f>
        <v>2017</v>
      </c>
      <c r="B4346" t="str">
        <f t="shared" si="3867"/>
        <v>RFM</v>
      </c>
      <c r="C4346">
        <f t="shared" si="3867"/>
        <v>0</v>
      </c>
      <c r="D4346">
        <f>IFERROR(VLOOKUP(C4346,'Enheter, modell og år'!$A$2:$B$31,2,FALSE),0)</f>
        <v>0</v>
      </c>
      <c r="E4346" t="str">
        <f>'Liste detaljert wide'!$L$1</f>
        <v>EU-inntekt</v>
      </c>
      <c r="F4346" t="str">
        <f t="shared" si="3812"/>
        <v>2017RFM0EU-inntekt</v>
      </c>
      <c r="G4346" s="3">
        <f>'Liste detaljert wide'!L26</f>
        <v>0</v>
      </c>
      <c r="H4346" t="str">
        <f>VLOOKUP(E4346,Def!$B$2:$C$15,2,FALSE)</f>
        <v>Forskningsinsentiv</v>
      </c>
      <c r="I4346" s="3">
        <f>IF(A4346='Enheter, modell og år'!$F$2-1,0,G4346-VLOOKUP(A4346-1&amp;B4346&amp;C4346&amp;E4346,$F$2:$G$7561,2,FALSE))</f>
        <v>0</v>
      </c>
      <c r="J4346" s="3">
        <f>IF(A4346='Enheter, modell og år'!$F$2-1,0,VLOOKUP(A4346-1&amp;B4346&amp;C4346&amp;E4346,$F$2:$G$7561,2,FALSE))</f>
        <v>0</v>
      </c>
    </row>
    <row r="4347" spans="1:10" x14ac:dyDescent="0.25">
      <c r="A4347">
        <f t="shared" ref="A4347:C4347" si="3868">A3807</f>
        <v>2017</v>
      </c>
      <c r="B4347" t="str">
        <f t="shared" si="3868"/>
        <v>RFM</v>
      </c>
      <c r="C4347">
        <f t="shared" si="3868"/>
        <v>0</v>
      </c>
      <c r="D4347">
        <f>IFERROR(VLOOKUP(C4347,'Enheter, modell og år'!$A$2:$B$31,2,FALSE),0)</f>
        <v>0</v>
      </c>
      <c r="E4347" t="str">
        <f>'Liste detaljert wide'!$L$1</f>
        <v>EU-inntekt</v>
      </c>
      <c r="F4347" t="str">
        <f t="shared" si="3812"/>
        <v>2017RFM0EU-inntekt</v>
      </c>
      <c r="G4347" s="3">
        <f>'Liste detaljert wide'!L27</f>
        <v>0</v>
      </c>
      <c r="H4347" t="str">
        <f>VLOOKUP(E4347,Def!$B$2:$C$15,2,FALSE)</f>
        <v>Forskningsinsentiv</v>
      </c>
      <c r="I4347" s="3">
        <f>IF(A4347='Enheter, modell og år'!$F$2-1,0,G4347-VLOOKUP(A4347-1&amp;B4347&amp;C4347&amp;E4347,$F$2:$G$7561,2,FALSE))</f>
        <v>0</v>
      </c>
      <c r="J4347" s="3">
        <f>IF(A4347='Enheter, modell og år'!$F$2-1,0,VLOOKUP(A4347-1&amp;B4347&amp;C4347&amp;E4347,$F$2:$G$7561,2,FALSE))</f>
        <v>0</v>
      </c>
    </row>
    <row r="4348" spans="1:10" x14ac:dyDescent="0.25">
      <c r="A4348">
        <f t="shared" ref="A4348:C4348" si="3869">A3808</f>
        <v>2017</v>
      </c>
      <c r="B4348" t="str">
        <f t="shared" si="3869"/>
        <v>RFM</v>
      </c>
      <c r="C4348">
        <f t="shared" si="3869"/>
        <v>0</v>
      </c>
      <c r="D4348">
        <f>IFERROR(VLOOKUP(C4348,'Enheter, modell og år'!$A$2:$B$31,2,FALSE),0)</f>
        <v>0</v>
      </c>
      <c r="E4348" t="str">
        <f>'Liste detaljert wide'!$L$1</f>
        <v>EU-inntekt</v>
      </c>
      <c r="F4348" t="str">
        <f t="shared" si="3812"/>
        <v>2017RFM0EU-inntekt</v>
      </c>
      <c r="G4348" s="3">
        <f>'Liste detaljert wide'!L28</f>
        <v>0</v>
      </c>
      <c r="H4348" t="str">
        <f>VLOOKUP(E4348,Def!$B$2:$C$15,2,FALSE)</f>
        <v>Forskningsinsentiv</v>
      </c>
      <c r="I4348" s="3">
        <f>IF(A4348='Enheter, modell og år'!$F$2-1,0,G4348-VLOOKUP(A4348-1&amp;B4348&amp;C4348&amp;E4348,$F$2:$G$7561,2,FALSE))</f>
        <v>0</v>
      </c>
      <c r="J4348" s="3">
        <f>IF(A4348='Enheter, modell og år'!$F$2-1,0,VLOOKUP(A4348-1&amp;B4348&amp;C4348&amp;E4348,$F$2:$G$7561,2,FALSE))</f>
        <v>0</v>
      </c>
    </row>
    <row r="4349" spans="1:10" x14ac:dyDescent="0.25">
      <c r="A4349">
        <f t="shared" ref="A4349:C4349" si="3870">A3809</f>
        <v>2017</v>
      </c>
      <c r="B4349" t="str">
        <f t="shared" si="3870"/>
        <v>RFM</v>
      </c>
      <c r="C4349">
        <f t="shared" si="3870"/>
        <v>0</v>
      </c>
      <c r="D4349">
        <f>IFERROR(VLOOKUP(C4349,'Enheter, modell og år'!$A$2:$B$31,2,FALSE),0)</f>
        <v>0</v>
      </c>
      <c r="E4349" t="str">
        <f>'Liste detaljert wide'!$L$1</f>
        <v>EU-inntekt</v>
      </c>
      <c r="F4349" t="str">
        <f t="shared" si="3812"/>
        <v>2017RFM0EU-inntekt</v>
      </c>
      <c r="G4349" s="3">
        <f>'Liste detaljert wide'!L29</f>
        <v>0</v>
      </c>
      <c r="H4349" t="str">
        <f>VLOOKUP(E4349,Def!$B$2:$C$15,2,FALSE)</f>
        <v>Forskningsinsentiv</v>
      </c>
      <c r="I4349" s="3">
        <f>IF(A4349='Enheter, modell og år'!$F$2-1,0,G4349-VLOOKUP(A4349-1&amp;B4349&amp;C4349&amp;E4349,$F$2:$G$7561,2,FALSE))</f>
        <v>0</v>
      </c>
      <c r="J4349" s="3">
        <f>IF(A4349='Enheter, modell og år'!$F$2-1,0,VLOOKUP(A4349-1&amp;B4349&amp;C4349&amp;E4349,$F$2:$G$7561,2,FALSE))</f>
        <v>0</v>
      </c>
    </row>
    <row r="4350" spans="1:10" x14ac:dyDescent="0.25">
      <c r="A4350">
        <f t="shared" ref="A4350:C4350" si="3871">A3810</f>
        <v>2017</v>
      </c>
      <c r="B4350" t="str">
        <f t="shared" si="3871"/>
        <v>RFM</v>
      </c>
      <c r="C4350">
        <f t="shared" si="3871"/>
        <v>0</v>
      </c>
      <c r="D4350">
        <f>IFERROR(VLOOKUP(C4350,'Enheter, modell og år'!$A$2:$B$31,2,FALSE),0)</f>
        <v>0</v>
      </c>
      <c r="E4350" t="str">
        <f>'Liste detaljert wide'!$L$1</f>
        <v>EU-inntekt</v>
      </c>
      <c r="F4350" t="str">
        <f t="shared" si="3812"/>
        <v>2017RFM0EU-inntekt</v>
      </c>
      <c r="G4350" s="3">
        <f>'Liste detaljert wide'!L30</f>
        <v>0</v>
      </c>
      <c r="H4350" t="str">
        <f>VLOOKUP(E4350,Def!$B$2:$C$15,2,FALSE)</f>
        <v>Forskningsinsentiv</v>
      </c>
      <c r="I4350" s="3">
        <f>IF(A4350='Enheter, modell og år'!$F$2-1,0,G4350-VLOOKUP(A4350-1&amp;B4350&amp;C4350&amp;E4350,$F$2:$G$7561,2,FALSE))</f>
        <v>0</v>
      </c>
      <c r="J4350" s="3">
        <f>IF(A4350='Enheter, modell og år'!$F$2-1,0,VLOOKUP(A4350-1&amp;B4350&amp;C4350&amp;E4350,$F$2:$G$7561,2,FALSE))</f>
        <v>0</v>
      </c>
    </row>
    <row r="4351" spans="1:10" x14ac:dyDescent="0.25">
      <c r="A4351">
        <f t="shared" ref="A4351:C4351" si="3872">A3811</f>
        <v>2017</v>
      </c>
      <c r="B4351" t="str">
        <f t="shared" si="3872"/>
        <v>RFM</v>
      </c>
      <c r="C4351">
        <f t="shared" si="3872"/>
        <v>0</v>
      </c>
      <c r="D4351">
        <f>IFERROR(VLOOKUP(C4351,'Enheter, modell og år'!$A$2:$B$31,2,FALSE),0)</f>
        <v>0</v>
      </c>
      <c r="E4351" t="str">
        <f>'Liste detaljert wide'!$L$1</f>
        <v>EU-inntekt</v>
      </c>
      <c r="F4351" t="str">
        <f t="shared" si="3812"/>
        <v>2017RFM0EU-inntekt</v>
      </c>
      <c r="G4351" s="3">
        <f>'Liste detaljert wide'!L31</f>
        <v>0</v>
      </c>
      <c r="H4351" t="str">
        <f>VLOOKUP(E4351,Def!$B$2:$C$15,2,FALSE)</f>
        <v>Forskningsinsentiv</v>
      </c>
      <c r="I4351" s="3">
        <f>IF(A4351='Enheter, modell og år'!$F$2-1,0,G4351-VLOOKUP(A4351-1&amp;B4351&amp;C4351&amp;E4351,$F$2:$G$7561,2,FALSE))</f>
        <v>0</v>
      </c>
      <c r="J4351" s="3">
        <f>IF(A4351='Enheter, modell og år'!$F$2-1,0,VLOOKUP(A4351-1&amp;B4351&amp;C4351&amp;E4351,$F$2:$G$7561,2,FALSE))</f>
        <v>0</v>
      </c>
    </row>
    <row r="4352" spans="1:10" x14ac:dyDescent="0.25">
      <c r="A4352">
        <f t="shared" ref="A4352:C4352" si="3873">A3812</f>
        <v>2018</v>
      </c>
      <c r="B4352" t="str">
        <f t="shared" si="3873"/>
        <v>RFM</v>
      </c>
      <c r="C4352">
        <f t="shared" si="3873"/>
        <v>0</v>
      </c>
      <c r="D4352">
        <f>IFERROR(VLOOKUP(C4352,'Enheter, modell og år'!$A$2:$B$31,2,FALSE),0)</f>
        <v>0</v>
      </c>
      <c r="E4352" t="str">
        <f>'Liste detaljert wide'!$L$1</f>
        <v>EU-inntekt</v>
      </c>
      <c r="F4352" t="str">
        <f t="shared" si="3812"/>
        <v>2018RFM0EU-inntekt</v>
      </c>
      <c r="G4352" s="3">
        <f>'Liste detaljert wide'!L32</f>
        <v>0</v>
      </c>
      <c r="H4352" t="str">
        <f>VLOOKUP(E4352,Def!$B$2:$C$15,2,FALSE)</f>
        <v>Forskningsinsentiv</v>
      </c>
      <c r="I4352" s="3">
        <f>IF(A4352='Enheter, modell og år'!$F$2-1,0,G4352-VLOOKUP(A4352-1&amp;B4352&amp;C4352&amp;E4352,$F$2:$G$7561,2,FALSE))</f>
        <v>0</v>
      </c>
      <c r="J4352" s="3">
        <f>IF(A4352='Enheter, modell og år'!$F$2-1,0,VLOOKUP(A4352-1&amp;B4352&amp;C4352&amp;E4352,$F$2:$G$7561,2,FALSE))</f>
        <v>0</v>
      </c>
    </row>
    <row r="4353" spans="1:10" x14ac:dyDescent="0.25">
      <c r="A4353">
        <f t="shared" ref="A4353:C4353" si="3874">A3813</f>
        <v>2018</v>
      </c>
      <c r="B4353" t="str">
        <f t="shared" si="3874"/>
        <v>RFM</v>
      </c>
      <c r="C4353">
        <f t="shared" si="3874"/>
        <v>0</v>
      </c>
      <c r="D4353">
        <f>IFERROR(VLOOKUP(C4353,'Enheter, modell og år'!$A$2:$B$31,2,FALSE),0)</f>
        <v>0</v>
      </c>
      <c r="E4353" t="str">
        <f>'Liste detaljert wide'!$L$1</f>
        <v>EU-inntekt</v>
      </c>
      <c r="F4353" t="str">
        <f t="shared" si="3812"/>
        <v>2018RFM0EU-inntekt</v>
      </c>
      <c r="G4353" s="3">
        <f>'Liste detaljert wide'!L33</f>
        <v>0</v>
      </c>
      <c r="H4353" t="str">
        <f>VLOOKUP(E4353,Def!$B$2:$C$15,2,FALSE)</f>
        <v>Forskningsinsentiv</v>
      </c>
      <c r="I4353" s="3">
        <f>IF(A4353='Enheter, modell og år'!$F$2-1,0,G4353-VLOOKUP(A4353-1&amp;B4353&amp;C4353&amp;E4353,$F$2:$G$7561,2,FALSE))</f>
        <v>0</v>
      </c>
      <c r="J4353" s="3">
        <f>IF(A4353='Enheter, modell og år'!$F$2-1,0,VLOOKUP(A4353-1&amp;B4353&amp;C4353&amp;E4353,$F$2:$G$7561,2,FALSE))</f>
        <v>0</v>
      </c>
    </row>
    <row r="4354" spans="1:10" x14ac:dyDescent="0.25">
      <c r="A4354">
        <f t="shared" ref="A4354:C4354" si="3875">A3814</f>
        <v>2018</v>
      </c>
      <c r="B4354" t="str">
        <f t="shared" si="3875"/>
        <v>RFM</v>
      </c>
      <c r="C4354">
        <f t="shared" si="3875"/>
        <v>0</v>
      </c>
      <c r="D4354">
        <f>IFERROR(VLOOKUP(C4354,'Enheter, modell og år'!$A$2:$B$31,2,FALSE),0)</f>
        <v>0</v>
      </c>
      <c r="E4354" t="str">
        <f>'Liste detaljert wide'!$L$1</f>
        <v>EU-inntekt</v>
      </c>
      <c r="F4354" t="str">
        <f t="shared" si="3812"/>
        <v>2018RFM0EU-inntekt</v>
      </c>
      <c r="G4354" s="3">
        <f>'Liste detaljert wide'!L34</f>
        <v>0</v>
      </c>
      <c r="H4354" t="str">
        <f>VLOOKUP(E4354,Def!$B$2:$C$15,2,FALSE)</f>
        <v>Forskningsinsentiv</v>
      </c>
      <c r="I4354" s="3">
        <f>IF(A4354='Enheter, modell og år'!$F$2-1,0,G4354-VLOOKUP(A4354-1&amp;B4354&amp;C4354&amp;E4354,$F$2:$G$7561,2,FALSE))</f>
        <v>0</v>
      </c>
      <c r="J4354" s="3">
        <f>IF(A4354='Enheter, modell og år'!$F$2-1,0,VLOOKUP(A4354-1&amp;B4354&amp;C4354&amp;E4354,$F$2:$G$7561,2,FALSE))</f>
        <v>0</v>
      </c>
    </row>
    <row r="4355" spans="1:10" x14ac:dyDescent="0.25">
      <c r="A4355">
        <f t="shared" ref="A4355:C4355" si="3876">A3815</f>
        <v>2018</v>
      </c>
      <c r="B4355" t="str">
        <f t="shared" si="3876"/>
        <v>RFM</v>
      </c>
      <c r="C4355">
        <f t="shared" si="3876"/>
        <v>0</v>
      </c>
      <c r="D4355">
        <f>IFERROR(VLOOKUP(C4355,'Enheter, modell og år'!$A$2:$B$31,2,FALSE),0)</f>
        <v>0</v>
      </c>
      <c r="E4355" t="str">
        <f>'Liste detaljert wide'!$L$1</f>
        <v>EU-inntekt</v>
      </c>
      <c r="F4355" t="str">
        <f t="shared" ref="F4355:F4418" si="3877">A4355&amp;B4355&amp;C4355&amp;E4355</f>
        <v>2018RFM0EU-inntekt</v>
      </c>
      <c r="G4355" s="3">
        <f>'Liste detaljert wide'!L35</f>
        <v>0</v>
      </c>
      <c r="H4355" t="str">
        <f>VLOOKUP(E4355,Def!$B$2:$C$15,2,FALSE)</f>
        <v>Forskningsinsentiv</v>
      </c>
      <c r="I4355" s="3">
        <f>IF(A4355='Enheter, modell og år'!$F$2-1,0,G4355-VLOOKUP(A4355-1&amp;B4355&amp;C4355&amp;E4355,$F$2:$G$7561,2,FALSE))</f>
        <v>0</v>
      </c>
      <c r="J4355" s="3">
        <f>IF(A4355='Enheter, modell og år'!$F$2-1,0,VLOOKUP(A4355-1&amp;B4355&amp;C4355&amp;E4355,$F$2:$G$7561,2,FALSE))</f>
        <v>0</v>
      </c>
    </row>
    <row r="4356" spans="1:10" x14ac:dyDescent="0.25">
      <c r="A4356">
        <f t="shared" ref="A4356:C4356" si="3878">A3816</f>
        <v>2018</v>
      </c>
      <c r="B4356" t="str">
        <f t="shared" si="3878"/>
        <v>RFM</v>
      </c>
      <c r="C4356">
        <f t="shared" si="3878"/>
        <v>0</v>
      </c>
      <c r="D4356">
        <f>IFERROR(VLOOKUP(C4356,'Enheter, modell og år'!$A$2:$B$31,2,FALSE),0)</f>
        <v>0</v>
      </c>
      <c r="E4356" t="str">
        <f>'Liste detaljert wide'!$L$1</f>
        <v>EU-inntekt</v>
      </c>
      <c r="F4356" t="str">
        <f t="shared" si="3877"/>
        <v>2018RFM0EU-inntekt</v>
      </c>
      <c r="G4356" s="3">
        <f>'Liste detaljert wide'!L36</f>
        <v>0</v>
      </c>
      <c r="H4356" t="str">
        <f>VLOOKUP(E4356,Def!$B$2:$C$15,2,FALSE)</f>
        <v>Forskningsinsentiv</v>
      </c>
      <c r="I4356" s="3">
        <f>IF(A4356='Enheter, modell og år'!$F$2-1,0,G4356-VLOOKUP(A4356-1&amp;B4356&amp;C4356&amp;E4356,$F$2:$G$7561,2,FALSE))</f>
        <v>0</v>
      </c>
      <c r="J4356" s="3">
        <f>IF(A4356='Enheter, modell og år'!$F$2-1,0,VLOOKUP(A4356-1&amp;B4356&amp;C4356&amp;E4356,$F$2:$G$7561,2,FALSE))</f>
        <v>0</v>
      </c>
    </row>
    <row r="4357" spans="1:10" x14ac:dyDescent="0.25">
      <c r="A4357">
        <f t="shared" ref="A4357:C4357" si="3879">A3817</f>
        <v>2018</v>
      </c>
      <c r="B4357" t="str">
        <f t="shared" si="3879"/>
        <v>RFM</v>
      </c>
      <c r="C4357">
        <f t="shared" si="3879"/>
        <v>0</v>
      </c>
      <c r="D4357">
        <f>IFERROR(VLOOKUP(C4357,'Enheter, modell og år'!$A$2:$B$31,2,FALSE),0)</f>
        <v>0</v>
      </c>
      <c r="E4357" t="str">
        <f>'Liste detaljert wide'!$L$1</f>
        <v>EU-inntekt</v>
      </c>
      <c r="F4357" t="str">
        <f t="shared" si="3877"/>
        <v>2018RFM0EU-inntekt</v>
      </c>
      <c r="G4357" s="3">
        <f>'Liste detaljert wide'!L37</f>
        <v>0</v>
      </c>
      <c r="H4357" t="str">
        <f>VLOOKUP(E4357,Def!$B$2:$C$15,2,FALSE)</f>
        <v>Forskningsinsentiv</v>
      </c>
      <c r="I4357" s="3">
        <f>IF(A4357='Enheter, modell og år'!$F$2-1,0,G4357-VLOOKUP(A4357-1&amp;B4357&amp;C4357&amp;E4357,$F$2:$G$7561,2,FALSE))</f>
        <v>0</v>
      </c>
      <c r="J4357" s="3">
        <f>IF(A4357='Enheter, modell og år'!$F$2-1,0,VLOOKUP(A4357-1&amp;B4357&amp;C4357&amp;E4357,$F$2:$G$7561,2,FALSE))</f>
        <v>0</v>
      </c>
    </row>
    <row r="4358" spans="1:10" x14ac:dyDescent="0.25">
      <c r="A4358">
        <f t="shared" ref="A4358:C4358" si="3880">A3818</f>
        <v>2018</v>
      </c>
      <c r="B4358" t="str">
        <f t="shared" si="3880"/>
        <v>RFM</v>
      </c>
      <c r="C4358">
        <f t="shared" si="3880"/>
        <v>0</v>
      </c>
      <c r="D4358">
        <f>IFERROR(VLOOKUP(C4358,'Enheter, modell og år'!$A$2:$B$31,2,FALSE),0)</f>
        <v>0</v>
      </c>
      <c r="E4358" t="str">
        <f>'Liste detaljert wide'!$L$1</f>
        <v>EU-inntekt</v>
      </c>
      <c r="F4358" t="str">
        <f t="shared" si="3877"/>
        <v>2018RFM0EU-inntekt</v>
      </c>
      <c r="G4358" s="3">
        <f>'Liste detaljert wide'!L38</f>
        <v>0</v>
      </c>
      <c r="H4358" t="str">
        <f>VLOOKUP(E4358,Def!$B$2:$C$15,2,FALSE)</f>
        <v>Forskningsinsentiv</v>
      </c>
      <c r="I4358" s="3">
        <f>IF(A4358='Enheter, modell og år'!$F$2-1,0,G4358-VLOOKUP(A4358-1&amp;B4358&amp;C4358&amp;E4358,$F$2:$G$7561,2,FALSE))</f>
        <v>0</v>
      </c>
      <c r="J4358" s="3">
        <f>IF(A4358='Enheter, modell og år'!$F$2-1,0,VLOOKUP(A4358-1&amp;B4358&amp;C4358&amp;E4358,$F$2:$G$7561,2,FALSE))</f>
        <v>0</v>
      </c>
    </row>
    <row r="4359" spans="1:10" x14ac:dyDescent="0.25">
      <c r="A4359">
        <f t="shared" ref="A4359:C4359" si="3881">A3819</f>
        <v>2018</v>
      </c>
      <c r="B4359" t="str">
        <f t="shared" si="3881"/>
        <v>RFM</v>
      </c>
      <c r="C4359">
        <f t="shared" si="3881"/>
        <v>0</v>
      </c>
      <c r="D4359">
        <f>IFERROR(VLOOKUP(C4359,'Enheter, modell og år'!$A$2:$B$31,2,FALSE),0)</f>
        <v>0</v>
      </c>
      <c r="E4359" t="str">
        <f>'Liste detaljert wide'!$L$1</f>
        <v>EU-inntekt</v>
      </c>
      <c r="F4359" t="str">
        <f t="shared" si="3877"/>
        <v>2018RFM0EU-inntekt</v>
      </c>
      <c r="G4359" s="3">
        <f>'Liste detaljert wide'!L39</f>
        <v>0</v>
      </c>
      <c r="H4359" t="str">
        <f>VLOOKUP(E4359,Def!$B$2:$C$15,2,FALSE)</f>
        <v>Forskningsinsentiv</v>
      </c>
      <c r="I4359" s="3">
        <f>IF(A4359='Enheter, modell og år'!$F$2-1,0,G4359-VLOOKUP(A4359-1&amp;B4359&amp;C4359&amp;E4359,$F$2:$G$7561,2,FALSE))</f>
        <v>0</v>
      </c>
      <c r="J4359" s="3">
        <f>IF(A4359='Enheter, modell og år'!$F$2-1,0,VLOOKUP(A4359-1&amp;B4359&amp;C4359&amp;E4359,$F$2:$G$7561,2,FALSE))</f>
        <v>0</v>
      </c>
    </row>
    <row r="4360" spans="1:10" x14ac:dyDescent="0.25">
      <c r="A4360">
        <f t="shared" ref="A4360:C4360" si="3882">A3820</f>
        <v>2018</v>
      </c>
      <c r="B4360" t="str">
        <f t="shared" si="3882"/>
        <v>RFM</v>
      </c>
      <c r="C4360">
        <f t="shared" si="3882"/>
        <v>0</v>
      </c>
      <c r="D4360">
        <f>IFERROR(VLOOKUP(C4360,'Enheter, modell og år'!$A$2:$B$31,2,FALSE),0)</f>
        <v>0</v>
      </c>
      <c r="E4360" t="str">
        <f>'Liste detaljert wide'!$L$1</f>
        <v>EU-inntekt</v>
      </c>
      <c r="F4360" t="str">
        <f t="shared" si="3877"/>
        <v>2018RFM0EU-inntekt</v>
      </c>
      <c r="G4360" s="3">
        <f>'Liste detaljert wide'!L40</f>
        <v>0</v>
      </c>
      <c r="H4360" t="str">
        <f>VLOOKUP(E4360,Def!$B$2:$C$15,2,FALSE)</f>
        <v>Forskningsinsentiv</v>
      </c>
      <c r="I4360" s="3">
        <f>IF(A4360='Enheter, modell og år'!$F$2-1,0,G4360-VLOOKUP(A4360-1&amp;B4360&amp;C4360&amp;E4360,$F$2:$G$7561,2,FALSE))</f>
        <v>0</v>
      </c>
      <c r="J4360" s="3">
        <f>IF(A4360='Enheter, modell og år'!$F$2-1,0,VLOOKUP(A4360-1&amp;B4360&amp;C4360&amp;E4360,$F$2:$G$7561,2,FALSE))</f>
        <v>0</v>
      </c>
    </row>
    <row r="4361" spans="1:10" x14ac:dyDescent="0.25">
      <c r="A4361">
        <f t="shared" ref="A4361:C4361" si="3883">A3821</f>
        <v>2018</v>
      </c>
      <c r="B4361" t="str">
        <f t="shared" si="3883"/>
        <v>RFM</v>
      </c>
      <c r="C4361">
        <f t="shared" si="3883"/>
        <v>0</v>
      </c>
      <c r="D4361">
        <f>IFERROR(VLOOKUP(C4361,'Enheter, modell og år'!$A$2:$B$31,2,FALSE),0)</f>
        <v>0</v>
      </c>
      <c r="E4361" t="str">
        <f>'Liste detaljert wide'!$L$1</f>
        <v>EU-inntekt</v>
      </c>
      <c r="F4361" t="str">
        <f t="shared" si="3877"/>
        <v>2018RFM0EU-inntekt</v>
      </c>
      <c r="G4361" s="3">
        <f>'Liste detaljert wide'!L41</f>
        <v>0</v>
      </c>
      <c r="H4361" t="str">
        <f>VLOOKUP(E4361,Def!$B$2:$C$15,2,FALSE)</f>
        <v>Forskningsinsentiv</v>
      </c>
      <c r="I4361" s="3">
        <f>IF(A4361='Enheter, modell og år'!$F$2-1,0,G4361-VLOOKUP(A4361-1&amp;B4361&amp;C4361&amp;E4361,$F$2:$G$7561,2,FALSE))</f>
        <v>0</v>
      </c>
      <c r="J4361" s="3">
        <f>IF(A4361='Enheter, modell og år'!$F$2-1,0,VLOOKUP(A4361-1&amp;B4361&amp;C4361&amp;E4361,$F$2:$G$7561,2,FALSE))</f>
        <v>0</v>
      </c>
    </row>
    <row r="4362" spans="1:10" x14ac:dyDescent="0.25">
      <c r="A4362">
        <f t="shared" ref="A4362:C4362" si="3884">A3822</f>
        <v>2018</v>
      </c>
      <c r="B4362" t="str">
        <f t="shared" si="3884"/>
        <v>RFM</v>
      </c>
      <c r="C4362">
        <f t="shared" si="3884"/>
        <v>0</v>
      </c>
      <c r="D4362">
        <f>IFERROR(VLOOKUP(C4362,'Enheter, modell og år'!$A$2:$B$31,2,FALSE),0)</f>
        <v>0</v>
      </c>
      <c r="E4362" t="str">
        <f>'Liste detaljert wide'!$L$1</f>
        <v>EU-inntekt</v>
      </c>
      <c r="F4362" t="str">
        <f t="shared" si="3877"/>
        <v>2018RFM0EU-inntekt</v>
      </c>
      <c r="G4362" s="3">
        <f>'Liste detaljert wide'!L42</f>
        <v>0</v>
      </c>
      <c r="H4362" t="str">
        <f>VLOOKUP(E4362,Def!$B$2:$C$15,2,FALSE)</f>
        <v>Forskningsinsentiv</v>
      </c>
      <c r="I4362" s="3">
        <f>IF(A4362='Enheter, modell og år'!$F$2-1,0,G4362-VLOOKUP(A4362-1&amp;B4362&amp;C4362&amp;E4362,$F$2:$G$7561,2,FALSE))</f>
        <v>0</v>
      </c>
      <c r="J4362" s="3">
        <f>IF(A4362='Enheter, modell og år'!$F$2-1,0,VLOOKUP(A4362-1&amp;B4362&amp;C4362&amp;E4362,$F$2:$G$7561,2,FALSE))</f>
        <v>0</v>
      </c>
    </row>
    <row r="4363" spans="1:10" x14ac:dyDescent="0.25">
      <c r="A4363">
        <f t="shared" ref="A4363:C4363" si="3885">A3823</f>
        <v>2018</v>
      </c>
      <c r="B4363" t="str">
        <f t="shared" si="3885"/>
        <v>RFM</v>
      </c>
      <c r="C4363">
        <f t="shared" si="3885"/>
        <v>0</v>
      </c>
      <c r="D4363">
        <f>IFERROR(VLOOKUP(C4363,'Enheter, modell og år'!$A$2:$B$31,2,FALSE),0)</f>
        <v>0</v>
      </c>
      <c r="E4363" t="str">
        <f>'Liste detaljert wide'!$L$1</f>
        <v>EU-inntekt</v>
      </c>
      <c r="F4363" t="str">
        <f t="shared" si="3877"/>
        <v>2018RFM0EU-inntekt</v>
      </c>
      <c r="G4363" s="3">
        <f>'Liste detaljert wide'!L43</f>
        <v>0</v>
      </c>
      <c r="H4363" t="str">
        <f>VLOOKUP(E4363,Def!$B$2:$C$15,2,FALSE)</f>
        <v>Forskningsinsentiv</v>
      </c>
      <c r="I4363" s="3">
        <f>IF(A4363='Enheter, modell og år'!$F$2-1,0,G4363-VLOOKUP(A4363-1&amp;B4363&amp;C4363&amp;E4363,$F$2:$G$7561,2,FALSE))</f>
        <v>0</v>
      </c>
      <c r="J4363" s="3">
        <f>IF(A4363='Enheter, modell og år'!$F$2-1,0,VLOOKUP(A4363-1&amp;B4363&amp;C4363&amp;E4363,$F$2:$G$7561,2,FALSE))</f>
        <v>0</v>
      </c>
    </row>
    <row r="4364" spans="1:10" x14ac:dyDescent="0.25">
      <c r="A4364">
        <f t="shared" ref="A4364:C4364" si="3886">A3824</f>
        <v>2018</v>
      </c>
      <c r="B4364" t="str">
        <f t="shared" si="3886"/>
        <v>RFM</v>
      </c>
      <c r="C4364">
        <f t="shared" si="3886"/>
        <v>0</v>
      </c>
      <c r="D4364">
        <f>IFERROR(VLOOKUP(C4364,'Enheter, modell og år'!$A$2:$B$31,2,FALSE),0)</f>
        <v>0</v>
      </c>
      <c r="E4364" t="str">
        <f>'Liste detaljert wide'!$L$1</f>
        <v>EU-inntekt</v>
      </c>
      <c r="F4364" t="str">
        <f t="shared" si="3877"/>
        <v>2018RFM0EU-inntekt</v>
      </c>
      <c r="G4364" s="3">
        <f>'Liste detaljert wide'!L44</f>
        <v>0</v>
      </c>
      <c r="H4364" t="str">
        <f>VLOOKUP(E4364,Def!$B$2:$C$15,2,FALSE)</f>
        <v>Forskningsinsentiv</v>
      </c>
      <c r="I4364" s="3">
        <f>IF(A4364='Enheter, modell og år'!$F$2-1,0,G4364-VLOOKUP(A4364-1&amp;B4364&amp;C4364&amp;E4364,$F$2:$G$7561,2,FALSE))</f>
        <v>0</v>
      </c>
      <c r="J4364" s="3">
        <f>IF(A4364='Enheter, modell og år'!$F$2-1,0,VLOOKUP(A4364-1&amp;B4364&amp;C4364&amp;E4364,$F$2:$G$7561,2,FALSE))</f>
        <v>0</v>
      </c>
    </row>
    <row r="4365" spans="1:10" x14ac:dyDescent="0.25">
      <c r="A4365">
        <f t="shared" ref="A4365:C4365" si="3887">A3825</f>
        <v>2018</v>
      </c>
      <c r="B4365" t="str">
        <f t="shared" si="3887"/>
        <v>RFM</v>
      </c>
      <c r="C4365">
        <f t="shared" si="3887"/>
        <v>0</v>
      </c>
      <c r="D4365">
        <f>IFERROR(VLOOKUP(C4365,'Enheter, modell og år'!$A$2:$B$31,2,FALSE),0)</f>
        <v>0</v>
      </c>
      <c r="E4365" t="str">
        <f>'Liste detaljert wide'!$L$1</f>
        <v>EU-inntekt</v>
      </c>
      <c r="F4365" t="str">
        <f t="shared" si="3877"/>
        <v>2018RFM0EU-inntekt</v>
      </c>
      <c r="G4365" s="3">
        <f>'Liste detaljert wide'!L45</f>
        <v>0</v>
      </c>
      <c r="H4365" t="str">
        <f>VLOOKUP(E4365,Def!$B$2:$C$15,2,FALSE)</f>
        <v>Forskningsinsentiv</v>
      </c>
      <c r="I4365" s="3">
        <f>IF(A4365='Enheter, modell og år'!$F$2-1,0,G4365-VLOOKUP(A4365-1&amp;B4365&amp;C4365&amp;E4365,$F$2:$G$7561,2,FALSE))</f>
        <v>0</v>
      </c>
      <c r="J4365" s="3">
        <f>IF(A4365='Enheter, modell og år'!$F$2-1,0,VLOOKUP(A4365-1&amp;B4365&amp;C4365&amp;E4365,$F$2:$G$7561,2,FALSE))</f>
        <v>0</v>
      </c>
    </row>
    <row r="4366" spans="1:10" x14ac:dyDescent="0.25">
      <c r="A4366">
        <f t="shared" ref="A4366:C4366" si="3888">A3826</f>
        <v>2018</v>
      </c>
      <c r="B4366" t="str">
        <f t="shared" si="3888"/>
        <v>RFM</v>
      </c>
      <c r="C4366">
        <f t="shared" si="3888"/>
        <v>0</v>
      </c>
      <c r="D4366">
        <f>IFERROR(VLOOKUP(C4366,'Enheter, modell og år'!$A$2:$B$31,2,FALSE),0)</f>
        <v>0</v>
      </c>
      <c r="E4366" t="str">
        <f>'Liste detaljert wide'!$L$1</f>
        <v>EU-inntekt</v>
      </c>
      <c r="F4366" t="str">
        <f t="shared" si="3877"/>
        <v>2018RFM0EU-inntekt</v>
      </c>
      <c r="G4366" s="3">
        <f>'Liste detaljert wide'!L46</f>
        <v>0</v>
      </c>
      <c r="H4366" t="str">
        <f>VLOOKUP(E4366,Def!$B$2:$C$15,2,FALSE)</f>
        <v>Forskningsinsentiv</v>
      </c>
      <c r="I4366" s="3">
        <f>IF(A4366='Enheter, modell og år'!$F$2-1,0,G4366-VLOOKUP(A4366-1&amp;B4366&amp;C4366&amp;E4366,$F$2:$G$7561,2,FALSE))</f>
        <v>0</v>
      </c>
      <c r="J4366" s="3">
        <f>IF(A4366='Enheter, modell og år'!$F$2-1,0,VLOOKUP(A4366-1&amp;B4366&amp;C4366&amp;E4366,$F$2:$G$7561,2,FALSE))</f>
        <v>0</v>
      </c>
    </row>
    <row r="4367" spans="1:10" x14ac:dyDescent="0.25">
      <c r="A4367">
        <f t="shared" ref="A4367:C4367" si="3889">A3827</f>
        <v>2018</v>
      </c>
      <c r="B4367" t="str">
        <f t="shared" si="3889"/>
        <v>RFM</v>
      </c>
      <c r="C4367">
        <f t="shared" si="3889"/>
        <v>0</v>
      </c>
      <c r="D4367">
        <f>IFERROR(VLOOKUP(C4367,'Enheter, modell og år'!$A$2:$B$31,2,FALSE),0)</f>
        <v>0</v>
      </c>
      <c r="E4367" t="str">
        <f>'Liste detaljert wide'!$L$1</f>
        <v>EU-inntekt</v>
      </c>
      <c r="F4367" t="str">
        <f t="shared" si="3877"/>
        <v>2018RFM0EU-inntekt</v>
      </c>
      <c r="G4367" s="3">
        <f>'Liste detaljert wide'!L47</f>
        <v>0</v>
      </c>
      <c r="H4367" t="str">
        <f>VLOOKUP(E4367,Def!$B$2:$C$15,2,FALSE)</f>
        <v>Forskningsinsentiv</v>
      </c>
      <c r="I4367" s="3">
        <f>IF(A4367='Enheter, modell og år'!$F$2-1,0,G4367-VLOOKUP(A4367-1&amp;B4367&amp;C4367&amp;E4367,$F$2:$G$7561,2,FALSE))</f>
        <v>0</v>
      </c>
      <c r="J4367" s="3">
        <f>IF(A4367='Enheter, modell og år'!$F$2-1,0,VLOOKUP(A4367-1&amp;B4367&amp;C4367&amp;E4367,$F$2:$G$7561,2,FALSE))</f>
        <v>0</v>
      </c>
    </row>
    <row r="4368" spans="1:10" x14ac:dyDescent="0.25">
      <c r="A4368">
        <f t="shared" ref="A4368:C4368" si="3890">A3828</f>
        <v>2018</v>
      </c>
      <c r="B4368" t="str">
        <f t="shared" si="3890"/>
        <v>RFM</v>
      </c>
      <c r="C4368">
        <f t="shared" si="3890"/>
        <v>0</v>
      </c>
      <c r="D4368">
        <f>IFERROR(VLOOKUP(C4368,'Enheter, modell og år'!$A$2:$B$31,2,FALSE),0)</f>
        <v>0</v>
      </c>
      <c r="E4368" t="str">
        <f>'Liste detaljert wide'!$L$1</f>
        <v>EU-inntekt</v>
      </c>
      <c r="F4368" t="str">
        <f t="shared" si="3877"/>
        <v>2018RFM0EU-inntekt</v>
      </c>
      <c r="G4368" s="3">
        <f>'Liste detaljert wide'!L48</f>
        <v>0</v>
      </c>
      <c r="H4368" t="str">
        <f>VLOOKUP(E4368,Def!$B$2:$C$15,2,FALSE)</f>
        <v>Forskningsinsentiv</v>
      </c>
      <c r="I4368" s="3">
        <f>IF(A4368='Enheter, modell og år'!$F$2-1,0,G4368-VLOOKUP(A4368-1&amp;B4368&amp;C4368&amp;E4368,$F$2:$G$7561,2,FALSE))</f>
        <v>0</v>
      </c>
      <c r="J4368" s="3">
        <f>IF(A4368='Enheter, modell og år'!$F$2-1,0,VLOOKUP(A4368-1&amp;B4368&amp;C4368&amp;E4368,$F$2:$G$7561,2,FALSE))</f>
        <v>0</v>
      </c>
    </row>
    <row r="4369" spans="1:10" x14ac:dyDescent="0.25">
      <c r="A4369">
        <f t="shared" ref="A4369:C4369" si="3891">A3829</f>
        <v>2018</v>
      </c>
      <c r="B4369" t="str">
        <f t="shared" si="3891"/>
        <v>RFM</v>
      </c>
      <c r="C4369">
        <f t="shared" si="3891"/>
        <v>0</v>
      </c>
      <c r="D4369">
        <f>IFERROR(VLOOKUP(C4369,'Enheter, modell og år'!$A$2:$B$31,2,FALSE),0)</f>
        <v>0</v>
      </c>
      <c r="E4369" t="str">
        <f>'Liste detaljert wide'!$L$1</f>
        <v>EU-inntekt</v>
      </c>
      <c r="F4369" t="str">
        <f t="shared" si="3877"/>
        <v>2018RFM0EU-inntekt</v>
      </c>
      <c r="G4369" s="3">
        <f>'Liste detaljert wide'!L49</f>
        <v>0</v>
      </c>
      <c r="H4369" t="str">
        <f>VLOOKUP(E4369,Def!$B$2:$C$15,2,FALSE)</f>
        <v>Forskningsinsentiv</v>
      </c>
      <c r="I4369" s="3">
        <f>IF(A4369='Enheter, modell og år'!$F$2-1,0,G4369-VLOOKUP(A4369-1&amp;B4369&amp;C4369&amp;E4369,$F$2:$G$7561,2,FALSE))</f>
        <v>0</v>
      </c>
      <c r="J4369" s="3">
        <f>IF(A4369='Enheter, modell og år'!$F$2-1,0,VLOOKUP(A4369-1&amp;B4369&amp;C4369&amp;E4369,$F$2:$G$7561,2,FALSE))</f>
        <v>0</v>
      </c>
    </row>
    <row r="4370" spans="1:10" x14ac:dyDescent="0.25">
      <c r="A4370">
        <f t="shared" ref="A4370:C4370" si="3892">A3830</f>
        <v>2018</v>
      </c>
      <c r="B4370" t="str">
        <f t="shared" si="3892"/>
        <v>RFM</v>
      </c>
      <c r="C4370">
        <f t="shared" si="3892"/>
        <v>0</v>
      </c>
      <c r="D4370">
        <f>IFERROR(VLOOKUP(C4370,'Enheter, modell og år'!$A$2:$B$31,2,FALSE),0)</f>
        <v>0</v>
      </c>
      <c r="E4370" t="str">
        <f>'Liste detaljert wide'!$L$1</f>
        <v>EU-inntekt</v>
      </c>
      <c r="F4370" t="str">
        <f t="shared" si="3877"/>
        <v>2018RFM0EU-inntekt</v>
      </c>
      <c r="G4370" s="3">
        <f>'Liste detaljert wide'!L50</f>
        <v>0</v>
      </c>
      <c r="H4370" t="str">
        <f>VLOOKUP(E4370,Def!$B$2:$C$15,2,FALSE)</f>
        <v>Forskningsinsentiv</v>
      </c>
      <c r="I4370" s="3">
        <f>IF(A4370='Enheter, modell og år'!$F$2-1,0,G4370-VLOOKUP(A4370-1&amp;B4370&amp;C4370&amp;E4370,$F$2:$G$7561,2,FALSE))</f>
        <v>0</v>
      </c>
      <c r="J4370" s="3">
        <f>IF(A4370='Enheter, modell og år'!$F$2-1,0,VLOOKUP(A4370-1&amp;B4370&amp;C4370&amp;E4370,$F$2:$G$7561,2,FALSE))</f>
        <v>0</v>
      </c>
    </row>
    <row r="4371" spans="1:10" x14ac:dyDescent="0.25">
      <c r="A4371">
        <f t="shared" ref="A4371:C4371" si="3893">A3831</f>
        <v>2018</v>
      </c>
      <c r="B4371" t="str">
        <f t="shared" si="3893"/>
        <v>RFM</v>
      </c>
      <c r="C4371">
        <f t="shared" si="3893"/>
        <v>0</v>
      </c>
      <c r="D4371">
        <f>IFERROR(VLOOKUP(C4371,'Enheter, modell og år'!$A$2:$B$31,2,FALSE),0)</f>
        <v>0</v>
      </c>
      <c r="E4371" t="str">
        <f>'Liste detaljert wide'!$L$1</f>
        <v>EU-inntekt</v>
      </c>
      <c r="F4371" t="str">
        <f t="shared" si="3877"/>
        <v>2018RFM0EU-inntekt</v>
      </c>
      <c r="G4371" s="3">
        <f>'Liste detaljert wide'!L51</f>
        <v>0</v>
      </c>
      <c r="H4371" t="str">
        <f>VLOOKUP(E4371,Def!$B$2:$C$15,2,FALSE)</f>
        <v>Forskningsinsentiv</v>
      </c>
      <c r="I4371" s="3">
        <f>IF(A4371='Enheter, modell og år'!$F$2-1,0,G4371-VLOOKUP(A4371-1&amp;B4371&amp;C4371&amp;E4371,$F$2:$G$7561,2,FALSE))</f>
        <v>0</v>
      </c>
      <c r="J4371" s="3">
        <f>IF(A4371='Enheter, modell og år'!$F$2-1,0,VLOOKUP(A4371-1&amp;B4371&amp;C4371&amp;E4371,$F$2:$G$7561,2,FALSE))</f>
        <v>0</v>
      </c>
    </row>
    <row r="4372" spans="1:10" x14ac:dyDescent="0.25">
      <c r="A4372">
        <f t="shared" ref="A4372:C4372" si="3894">A3832</f>
        <v>2018</v>
      </c>
      <c r="B4372" t="str">
        <f t="shared" si="3894"/>
        <v>RFM</v>
      </c>
      <c r="C4372">
        <f t="shared" si="3894"/>
        <v>0</v>
      </c>
      <c r="D4372">
        <f>IFERROR(VLOOKUP(C4372,'Enheter, modell og år'!$A$2:$B$31,2,FALSE),0)</f>
        <v>0</v>
      </c>
      <c r="E4372" t="str">
        <f>'Liste detaljert wide'!$L$1</f>
        <v>EU-inntekt</v>
      </c>
      <c r="F4372" t="str">
        <f t="shared" si="3877"/>
        <v>2018RFM0EU-inntekt</v>
      </c>
      <c r="G4372" s="3">
        <f>'Liste detaljert wide'!L52</f>
        <v>0</v>
      </c>
      <c r="H4372" t="str">
        <f>VLOOKUP(E4372,Def!$B$2:$C$15,2,FALSE)</f>
        <v>Forskningsinsentiv</v>
      </c>
      <c r="I4372" s="3">
        <f>IF(A4372='Enheter, modell og år'!$F$2-1,0,G4372-VLOOKUP(A4372-1&amp;B4372&amp;C4372&amp;E4372,$F$2:$G$7561,2,FALSE))</f>
        <v>0</v>
      </c>
      <c r="J4372" s="3">
        <f>IF(A4372='Enheter, modell og år'!$F$2-1,0,VLOOKUP(A4372-1&amp;B4372&amp;C4372&amp;E4372,$F$2:$G$7561,2,FALSE))</f>
        <v>0</v>
      </c>
    </row>
    <row r="4373" spans="1:10" x14ac:dyDescent="0.25">
      <c r="A4373">
        <f t="shared" ref="A4373:C4373" si="3895">A3833</f>
        <v>2018</v>
      </c>
      <c r="B4373" t="str">
        <f t="shared" si="3895"/>
        <v>RFM</v>
      </c>
      <c r="C4373">
        <f t="shared" si="3895"/>
        <v>0</v>
      </c>
      <c r="D4373">
        <f>IFERROR(VLOOKUP(C4373,'Enheter, modell og år'!$A$2:$B$31,2,FALSE),0)</f>
        <v>0</v>
      </c>
      <c r="E4373" t="str">
        <f>'Liste detaljert wide'!$L$1</f>
        <v>EU-inntekt</v>
      </c>
      <c r="F4373" t="str">
        <f t="shared" si="3877"/>
        <v>2018RFM0EU-inntekt</v>
      </c>
      <c r="G4373" s="3">
        <f>'Liste detaljert wide'!L53</f>
        <v>0</v>
      </c>
      <c r="H4373" t="str">
        <f>VLOOKUP(E4373,Def!$B$2:$C$15,2,FALSE)</f>
        <v>Forskningsinsentiv</v>
      </c>
      <c r="I4373" s="3">
        <f>IF(A4373='Enheter, modell og år'!$F$2-1,0,G4373-VLOOKUP(A4373-1&amp;B4373&amp;C4373&amp;E4373,$F$2:$G$7561,2,FALSE))</f>
        <v>0</v>
      </c>
      <c r="J4373" s="3">
        <f>IF(A4373='Enheter, modell og år'!$F$2-1,0,VLOOKUP(A4373-1&amp;B4373&amp;C4373&amp;E4373,$F$2:$G$7561,2,FALSE))</f>
        <v>0</v>
      </c>
    </row>
    <row r="4374" spans="1:10" x14ac:dyDescent="0.25">
      <c r="A4374">
        <f t="shared" ref="A4374:C4374" si="3896">A3834</f>
        <v>2018</v>
      </c>
      <c r="B4374" t="str">
        <f t="shared" si="3896"/>
        <v>RFM</v>
      </c>
      <c r="C4374">
        <f t="shared" si="3896"/>
        <v>0</v>
      </c>
      <c r="D4374">
        <f>IFERROR(VLOOKUP(C4374,'Enheter, modell og år'!$A$2:$B$31,2,FALSE),0)</f>
        <v>0</v>
      </c>
      <c r="E4374" t="str">
        <f>'Liste detaljert wide'!$L$1</f>
        <v>EU-inntekt</v>
      </c>
      <c r="F4374" t="str">
        <f t="shared" si="3877"/>
        <v>2018RFM0EU-inntekt</v>
      </c>
      <c r="G4374" s="3">
        <f>'Liste detaljert wide'!L54</f>
        <v>0</v>
      </c>
      <c r="H4374" t="str">
        <f>VLOOKUP(E4374,Def!$B$2:$C$15,2,FALSE)</f>
        <v>Forskningsinsentiv</v>
      </c>
      <c r="I4374" s="3">
        <f>IF(A4374='Enheter, modell og år'!$F$2-1,0,G4374-VLOOKUP(A4374-1&amp;B4374&amp;C4374&amp;E4374,$F$2:$G$7561,2,FALSE))</f>
        <v>0</v>
      </c>
      <c r="J4374" s="3">
        <f>IF(A4374='Enheter, modell og år'!$F$2-1,0,VLOOKUP(A4374-1&amp;B4374&amp;C4374&amp;E4374,$F$2:$G$7561,2,FALSE))</f>
        <v>0</v>
      </c>
    </row>
    <row r="4375" spans="1:10" x14ac:dyDescent="0.25">
      <c r="A4375">
        <f t="shared" ref="A4375:C4375" si="3897">A3835</f>
        <v>2018</v>
      </c>
      <c r="B4375" t="str">
        <f t="shared" si="3897"/>
        <v>RFM</v>
      </c>
      <c r="C4375">
        <f t="shared" si="3897"/>
        <v>0</v>
      </c>
      <c r="D4375">
        <f>IFERROR(VLOOKUP(C4375,'Enheter, modell og år'!$A$2:$B$31,2,FALSE),0)</f>
        <v>0</v>
      </c>
      <c r="E4375" t="str">
        <f>'Liste detaljert wide'!$L$1</f>
        <v>EU-inntekt</v>
      </c>
      <c r="F4375" t="str">
        <f t="shared" si="3877"/>
        <v>2018RFM0EU-inntekt</v>
      </c>
      <c r="G4375" s="3">
        <f>'Liste detaljert wide'!L55</f>
        <v>0</v>
      </c>
      <c r="H4375" t="str">
        <f>VLOOKUP(E4375,Def!$B$2:$C$15,2,FALSE)</f>
        <v>Forskningsinsentiv</v>
      </c>
      <c r="I4375" s="3">
        <f>IF(A4375='Enheter, modell og år'!$F$2-1,0,G4375-VLOOKUP(A4375-1&amp;B4375&amp;C4375&amp;E4375,$F$2:$G$7561,2,FALSE))</f>
        <v>0</v>
      </c>
      <c r="J4375" s="3">
        <f>IF(A4375='Enheter, modell og år'!$F$2-1,0,VLOOKUP(A4375-1&amp;B4375&amp;C4375&amp;E4375,$F$2:$G$7561,2,FALSE))</f>
        <v>0</v>
      </c>
    </row>
    <row r="4376" spans="1:10" x14ac:dyDescent="0.25">
      <c r="A4376">
        <f t="shared" ref="A4376:C4376" si="3898">A3836</f>
        <v>2018</v>
      </c>
      <c r="B4376" t="str">
        <f t="shared" si="3898"/>
        <v>RFM</v>
      </c>
      <c r="C4376">
        <f t="shared" si="3898"/>
        <v>0</v>
      </c>
      <c r="D4376">
        <f>IFERROR(VLOOKUP(C4376,'Enheter, modell og år'!$A$2:$B$31,2,FALSE),0)</f>
        <v>0</v>
      </c>
      <c r="E4376" t="str">
        <f>'Liste detaljert wide'!$L$1</f>
        <v>EU-inntekt</v>
      </c>
      <c r="F4376" t="str">
        <f t="shared" si="3877"/>
        <v>2018RFM0EU-inntekt</v>
      </c>
      <c r="G4376" s="3">
        <f>'Liste detaljert wide'!L56</f>
        <v>0</v>
      </c>
      <c r="H4376" t="str">
        <f>VLOOKUP(E4376,Def!$B$2:$C$15,2,FALSE)</f>
        <v>Forskningsinsentiv</v>
      </c>
      <c r="I4376" s="3">
        <f>IF(A4376='Enheter, modell og år'!$F$2-1,0,G4376-VLOOKUP(A4376-1&amp;B4376&amp;C4376&amp;E4376,$F$2:$G$7561,2,FALSE))</f>
        <v>0</v>
      </c>
      <c r="J4376" s="3">
        <f>IF(A4376='Enheter, modell og år'!$F$2-1,0,VLOOKUP(A4376-1&amp;B4376&amp;C4376&amp;E4376,$F$2:$G$7561,2,FALSE))</f>
        <v>0</v>
      </c>
    </row>
    <row r="4377" spans="1:10" x14ac:dyDescent="0.25">
      <c r="A4377">
        <f t="shared" ref="A4377:C4377" si="3899">A3837</f>
        <v>2018</v>
      </c>
      <c r="B4377" t="str">
        <f t="shared" si="3899"/>
        <v>RFM</v>
      </c>
      <c r="C4377">
        <f t="shared" si="3899"/>
        <v>0</v>
      </c>
      <c r="D4377">
        <f>IFERROR(VLOOKUP(C4377,'Enheter, modell og år'!$A$2:$B$31,2,FALSE),0)</f>
        <v>0</v>
      </c>
      <c r="E4377" t="str">
        <f>'Liste detaljert wide'!$L$1</f>
        <v>EU-inntekt</v>
      </c>
      <c r="F4377" t="str">
        <f t="shared" si="3877"/>
        <v>2018RFM0EU-inntekt</v>
      </c>
      <c r="G4377" s="3">
        <f>'Liste detaljert wide'!L57</f>
        <v>0</v>
      </c>
      <c r="H4377" t="str">
        <f>VLOOKUP(E4377,Def!$B$2:$C$15,2,FALSE)</f>
        <v>Forskningsinsentiv</v>
      </c>
      <c r="I4377" s="3">
        <f>IF(A4377='Enheter, modell og år'!$F$2-1,0,G4377-VLOOKUP(A4377-1&amp;B4377&amp;C4377&amp;E4377,$F$2:$G$7561,2,FALSE))</f>
        <v>0</v>
      </c>
      <c r="J4377" s="3">
        <f>IF(A4377='Enheter, modell og år'!$F$2-1,0,VLOOKUP(A4377-1&amp;B4377&amp;C4377&amp;E4377,$F$2:$G$7561,2,FALSE))</f>
        <v>0</v>
      </c>
    </row>
    <row r="4378" spans="1:10" x14ac:dyDescent="0.25">
      <c r="A4378">
        <f t="shared" ref="A4378:C4378" si="3900">A3838</f>
        <v>2018</v>
      </c>
      <c r="B4378" t="str">
        <f t="shared" si="3900"/>
        <v>RFM</v>
      </c>
      <c r="C4378">
        <f t="shared" si="3900"/>
        <v>0</v>
      </c>
      <c r="D4378">
        <f>IFERROR(VLOOKUP(C4378,'Enheter, modell og år'!$A$2:$B$31,2,FALSE),0)</f>
        <v>0</v>
      </c>
      <c r="E4378" t="str">
        <f>'Liste detaljert wide'!$L$1</f>
        <v>EU-inntekt</v>
      </c>
      <c r="F4378" t="str">
        <f t="shared" si="3877"/>
        <v>2018RFM0EU-inntekt</v>
      </c>
      <c r="G4378" s="3">
        <f>'Liste detaljert wide'!L58</f>
        <v>0</v>
      </c>
      <c r="H4378" t="str">
        <f>VLOOKUP(E4378,Def!$B$2:$C$15,2,FALSE)</f>
        <v>Forskningsinsentiv</v>
      </c>
      <c r="I4378" s="3">
        <f>IF(A4378='Enheter, modell og år'!$F$2-1,0,G4378-VLOOKUP(A4378-1&amp;B4378&amp;C4378&amp;E4378,$F$2:$G$7561,2,FALSE))</f>
        <v>0</v>
      </c>
      <c r="J4378" s="3">
        <f>IF(A4378='Enheter, modell og år'!$F$2-1,0,VLOOKUP(A4378-1&amp;B4378&amp;C4378&amp;E4378,$F$2:$G$7561,2,FALSE))</f>
        <v>0</v>
      </c>
    </row>
    <row r="4379" spans="1:10" x14ac:dyDescent="0.25">
      <c r="A4379">
        <f t="shared" ref="A4379:C4379" si="3901">A3839</f>
        <v>2018</v>
      </c>
      <c r="B4379" t="str">
        <f t="shared" si="3901"/>
        <v>RFM</v>
      </c>
      <c r="C4379">
        <f t="shared" si="3901"/>
        <v>0</v>
      </c>
      <c r="D4379">
        <f>IFERROR(VLOOKUP(C4379,'Enheter, modell og år'!$A$2:$B$31,2,FALSE),0)</f>
        <v>0</v>
      </c>
      <c r="E4379" t="str">
        <f>'Liste detaljert wide'!$L$1</f>
        <v>EU-inntekt</v>
      </c>
      <c r="F4379" t="str">
        <f t="shared" si="3877"/>
        <v>2018RFM0EU-inntekt</v>
      </c>
      <c r="G4379" s="3">
        <f>'Liste detaljert wide'!L59</f>
        <v>0</v>
      </c>
      <c r="H4379" t="str">
        <f>VLOOKUP(E4379,Def!$B$2:$C$15,2,FALSE)</f>
        <v>Forskningsinsentiv</v>
      </c>
      <c r="I4379" s="3">
        <f>IF(A4379='Enheter, modell og år'!$F$2-1,0,G4379-VLOOKUP(A4379-1&amp;B4379&amp;C4379&amp;E4379,$F$2:$G$7561,2,FALSE))</f>
        <v>0</v>
      </c>
      <c r="J4379" s="3">
        <f>IF(A4379='Enheter, modell og år'!$F$2-1,0,VLOOKUP(A4379-1&amp;B4379&amp;C4379&amp;E4379,$F$2:$G$7561,2,FALSE))</f>
        <v>0</v>
      </c>
    </row>
    <row r="4380" spans="1:10" x14ac:dyDescent="0.25">
      <c r="A4380">
        <f t="shared" ref="A4380:C4380" si="3902">A3840</f>
        <v>2018</v>
      </c>
      <c r="B4380" t="str">
        <f t="shared" si="3902"/>
        <v>RFM</v>
      </c>
      <c r="C4380">
        <f t="shared" si="3902"/>
        <v>0</v>
      </c>
      <c r="D4380">
        <f>IFERROR(VLOOKUP(C4380,'Enheter, modell og år'!$A$2:$B$31,2,FALSE),0)</f>
        <v>0</v>
      </c>
      <c r="E4380" t="str">
        <f>'Liste detaljert wide'!$L$1</f>
        <v>EU-inntekt</v>
      </c>
      <c r="F4380" t="str">
        <f t="shared" si="3877"/>
        <v>2018RFM0EU-inntekt</v>
      </c>
      <c r="G4380" s="3">
        <f>'Liste detaljert wide'!L60</f>
        <v>0</v>
      </c>
      <c r="H4380" t="str">
        <f>VLOOKUP(E4380,Def!$B$2:$C$15,2,FALSE)</f>
        <v>Forskningsinsentiv</v>
      </c>
      <c r="I4380" s="3">
        <f>IF(A4380='Enheter, modell og år'!$F$2-1,0,G4380-VLOOKUP(A4380-1&amp;B4380&amp;C4380&amp;E4380,$F$2:$G$7561,2,FALSE))</f>
        <v>0</v>
      </c>
      <c r="J4380" s="3">
        <f>IF(A4380='Enheter, modell og år'!$F$2-1,0,VLOOKUP(A4380-1&amp;B4380&amp;C4380&amp;E4380,$F$2:$G$7561,2,FALSE))</f>
        <v>0</v>
      </c>
    </row>
    <row r="4381" spans="1:10" x14ac:dyDescent="0.25">
      <c r="A4381">
        <f t="shared" ref="A4381:C4381" si="3903">A3841</f>
        <v>2018</v>
      </c>
      <c r="B4381" t="str">
        <f t="shared" si="3903"/>
        <v>RFM</v>
      </c>
      <c r="C4381">
        <f t="shared" si="3903"/>
        <v>0</v>
      </c>
      <c r="D4381">
        <f>IFERROR(VLOOKUP(C4381,'Enheter, modell og år'!$A$2:$B$31,2,FALSE),0)</f>
        <v>0</v>
      </c>
      <c r="E4381" t="str">
        <f>'Liste detaljert wide'!$L$1</f>
        <v>EU-inntekt</v>
      </c>
      <c r="F4381" t="str">
        <f t="shared" si="3877"/>
        <v>2018RFM0EU-inntekt</v>
      </c>
      <c r="G4381" s="3">
        <f>'Liste detaljert wide'!L61</f>
        <v>0</v>
      </c>
      <c r="H4381" t="str">
        <f>VLOOKUP(E4381,Def!$B$2:$C$15,2,FALSE)</f>
        <v>Forskningsinsentiv</v>
      </c>
      <c r="I4381" s="3">
        <f>IF(A4381='Enheter, modell og år'!$F$2-1,0,G4381-VLOOKUP(A4381-1&amp;B4381&amp;C4381&amp;E4381,$F$2:$G$7561,2,FALSE))</f>
        <v>0</v>
      </c>
      <c r="J4381" s="3">
        <f>IF(A4381='Enheter, modell og år'!$F$2-1,0,VLOOKUP(A4381-1&amp;B4381&amp;C4381&amp;E4381,$F$2:$G$7561,2,FALSE))</f>
        <v>0</v>
      </c>
    </row>
    <row r="4382" spans="1:10" x14ac:dyDescent="0.25">
      <c r="A4382">
        <f t="shared" ref="A4382:C4382" si="3904">A3842</f>
        <v>2019</v>
      </c>
      <c r="B4382" t="str">
        <f t="shared" si="3904"/>
        <v>RFM</v>
      </c>
      <c r="C4382">
        <f t="shared" si="3904"/>
        <v>0</v>
      </c>
      <c r="D4382">
        <f>IFERROR(VLOOKUP(C4382,'Enheter, modell og år'!$A$2:$B$31,2,FALSE),0)</f>
        <v>0</v>
      </c>
      <c r="E4382" t="str">
        <f>'Liste detaljert wide'!$L$1</f>
        <v>EU-inntekt</v>
      </c>
      <c r="F4382" t="str">
        <f t="shared" si="3877"/>
        <v>2019RFM0EU-inntekt</v>
      </c>
      <c r="G4382" s="3">
        <f>'Liste detaljert wide'!L62</f>
        <v>0</v>
      </c>
      <c r="H4382" t="str">
        <f>VLOOKUP(E4382,Def!$B$2:$C$15,2,FALSE)</f>
        <v>Forskningsinsentiv</v>
      </c>
      <c r="I4382" s="3">
        <f>IF(A4382='Enheter, modell og år'!$F$2-1,0,G4382-VLOOKUP(A4382-1&amp;B4382&amp;C4382&amp;E4382,$F$2:$G$7561,2,FALSE))</f>
        <v>0</v>
      </c>
      <c r="J4382" s="3">
        <f>IF(A4382='Enheter, modell og år'!$F$2-1,0,VLOOKUP(A4382-1&amp;B4382&amp;C4382&amp;E4382,$F$2:$G$7561,2,FALSE))</f>
        <v>0</v>
      </c>
    </row>
    <row r="4383" spans="1:10" x14ac:dyDescent="0.25">
      <c r="A4383">
        <f t="shared" ref="A4383:C4383" si="3905">A3843</f>
        <v>2019</v>
      </c>
      <c r="B4383" t="str">
        <f t="shared" si="3905"/>
        <v>RFM</v>
      </c>
      <c r="C4383">
        <f t="shared" si="3905"/>
        <v>0</v>
      </c>
      <c r="D4383">
        <f>IFERROR(VLOOKUP(C4383,'Enheter, modell og år'!$A$2:$B$31,2,FALSE),0)</f>
        <v>0</v>
      </c>
      <c r="E4383" t="str">
        <f>'Liste detaljert wide'!$L$1</f>
        <v>EU-inntekt</v>
      </c>
      <c r="F4383" t="str">
        <f t="shared" si="3877"/>
        <v>2019RFM0EU-inntekt</v>
      </c>
      <c r="G4383" s="3">
        <f>'Liste detaljert wide'!L63</f>
        <v>0</v>
      </c>
      <c r="H4383" t="str">
        <f>VLOOKUP(E4383,Def!$B$2:$C$15,2,FALSE)</f>
        <v>Forskningsinsentiv</v>
      </c>
      <c r="I4383" s="3">
        <f>IF(A4383='Enheter, modell og år'!$F$2-1,0,G4383-VLOOKUP(A4383-1&amp;B4383&amp;C4383&amp;E4383,$F$2:$G$7561,2,FALSE))</f>
        <v>0</v>
      </c>
      <c r="J4383" s="3">
        <f>IF(A4383='Enheter, modell og år'!$F$2-1,0,VLOOKUP(A4383-1&amp;B4383&amp;C4383&amp;E4383,$F$2:$G$7561,2,FALSE))</f>
        <v>0</v>
      </c>
    </row>
    <row r="4384" spans="1:10" x14ac:dyDescent="0.25">
      <c r="A4384">
        <f t="shared" ref="A4384:C4384" si="3906">A3844</f>
        <v>2019</v>
      </c>
      <c r="B4384" t="str">
        <f t="shared" si="3906"/>
        <v>RFM</v>
      </c>
      <c r="C4384">
        <f t="shared" si="3906"/>
        <v>0</v>
      </c>
      <c r="D4384">
        <f>IFERROR(VLOOKUP(C4384,'Enheter, modell og år'!$A$2:$B$31,2,FALSE),0)</f>
        <v>0</v>
      </c>
      <c r="E4384" t="str">
        <f>'Liste detaljert wide'!$L$1</f>
        <v>EU-inntekt</v>
      </c>
      <c r="F4384" t="str">
        <f t="shared" si="3877"/>
        <v>2019RFM0EU-inntekt</v>
      </c>
      <c r="G4384" s="3">
        <f>'Liste detaljert wide'!L64</f>
        <v>0</v>
      </c>
      <c r="H4384" t="str">
        <f>VLOOKUP(E4384,Def!$B$2:$C$15,2,FALSE)</f>
        <v>Forskningsinsentiv</v>
      </c>
      <c r="I4384" s="3">
        <f>IF(A4384='Enheter, modell og år'!$F$2-1,0,G4384-VLOOKUP(A4384-1&amp;B4384&amp;C4384&amp;E4384,$F$2:$G$7561,2,FALSE))</f>
        <v>0</v>
      </c>
      <c r="J4384" s="3">
        <f>IF(A4384='Enheter, modell og år'!$F$2-1,0,VLOOKUP(A4384-1&amp;B4384&amp;C4384&amp;E4384,$F$2:$G$7561,2,FALSE))</f>
        <v>0</v>
      </c>
    </row>
    <row r="4385" spans="1:10" x14ac:dyDescent="0.25">
      <c r="A4385">
        <f t="shared" ref="A4385:C4385" si="3907">A3845</f>
        <v>2019</v>
      </c>
      <c r="B4385" t="str">
        <f t="shared" si="3907"/>
        <v>RFM</v>
      </c>
      <c r="C4385">
        <f t="shared" si="3907"/>
        <v>0</v>
      </c>
      <c r="D4385">
        <f>IFERROR(VLOOKUP(C4385,'Enheter, modell og år'!$A$2:$B$31,2,FALSE),0)</f>
        <v>0</v>
      </c>
      <c r="E4385" t="str">
        <f>'Liste detaljert wide'!$L$1</f>
        <v>EU-inntekt</v>
      </c>
      <c r="F4385" t="str">
        <f t="shared" si="3877"/>
        <v>2019RFM0EU-inntekt</v>
      </c>
      <c r="G4385" s="3">
        <f>'Liste detaljert wide'!L65</f>
        <v>0</v>
      </c>
      <c r="H4385" t="str">
        <f>VLOOKUP(E4385,Def!$B$2:$C$15,2,FALSE)</f>
        <v>Forskningsinsentiv</v>
      </c>
      <c r="I4385" s="3">
        <f>IF(A4385='Enheter, modell og år'!$F$2-1,0,G4385-VLOOKUP(A4385-1&amp;B4385&amp;C4385&amp;E4385,$F$2:$G$7561,2,FALSE))</f>
        <v>0</v>
      </c>
      <c r="J4385" s="3">
        <f>IF(A4385='Enheter, modell og år'!$F$2-1,0,VLOOKUP(A4385-1&amp;B4385&amp;C4385&amp;E4385,$F$2:$G$7561,2,FALSE))</f>
        <v>0</v>
      </c>
    </row>
    <row r="4386" spans="1:10" x14ac:dyDescent="0.25">
      <c r="A4386">
        <f t="shared" ref="A4386:C4386" si="3908">A3846</f>
        <v>2019</v>
      </c>
      <c r="B4386" t="str">
        <f t="shared" si="3908"/>
        <v>RFM</v>
      </c>
      <c r="C4386">
        <f t="shared" si="3908"/>
        <v>0</v>
      </c>
      <c r="D4386">
        <f>IFERROR(VLOOKUP(C4386,'Enheter, modell og år'!$A$2:$B$31,2,FALSE),0)</f>
        <v>0</v>
      </c>
      <c r="E4386" t="str">
        <f>'Liste detaljert wide'!$L$1</f>
        <v>EU-inntekt</v>
      </c>
      <c r="F4386" t="str">
        <f t="shared" si="3877"/>
        <v>2019RFM0EU-inntekt</v>
      </c>
      <c r="G4386" s="3">
        <f>'Liste detaljert wide'!L66</f>
        <v>0</v>
      </c>
      <c r="H4386" t="str">
        <f>VLOOKUP(E4386,Def!$B$2:$C$15,2,FALSE)</f>
        <v>Forskningsinsentiv</v>
      </c>
      <c r="I4386" s="3">
        <f>IF(A4386='Enheter, modell og år'!$F$2-1,0,G4386-VLOOKUP(A4386-1&amp;B4386&amp;C4386&amp;E4386,$F$2:$G$7561,2,FALSE))</f>
        <v>0</v>
      </c>
      <c r="J4386" s="3">
        <f>IF(A4386='Enheter, modell og år'!$F$2-1,0,VLOOKUP(A4386-1&amp;B4386&amp;C4386&amp;E4386,$F$2:$G$7561,2,FALSE))</f>
        <v>0</v>
      </c>
    </row>
    <row r="4387" spans="1:10" x14ac:dyDescent="0.25">
      <c r="A4387">
        <f t="shared" ref="A4387:C4387" si="3909">A3847</f>
        <v>2019</v>
      </c>
      <c r="B4387" t="str">
        <f t="shared" si="3909"/>
        <v>RFM</v>
      </c>
      <c r="C4387">
        <f t="shared" si="3909"/>
        <v>0</v>
      </c>
      <c r="D4387">
        <f>IFERROR(VLOOKUP(C4387,'Enheter, modell og år'!$A$2:$B$31,2,FALSE),0)</f>
        <v>0</v>
      </c>
      <c r="E4387" t="str">
        <f>'Liste detaljert wide'!$L$1</f>
        <v>EU-inntekt</v>
      </c>
      <c r="F4387" t="str">
        <f t="shared" si="3877"/>
        <v>2019RFM0EU-inntekt</v>
      </c>
      <c r="G4387" s="3">
        <f>'Liste detaljert wide'!L67</f>
        <v>0</v>
      </c>
      <c r="H4387" t="str">
        <f>VLOOKUP(E4387,Def!$B$2:$C$15,2,FALSE)</f>
        <v>Forskningsinsentiv</v>
      </c>
      <c r="I4387" s="3">
        <f>IF(A4387='Enheter, modell og år'!$F$2-1,0,G4387-VLOOKUP(A4387-1&amp;B4387&amp;C4387&amp;E4387,$F$2:$G$7561,2,FALSE))</f>
        <v>0</v>
      </c>
      <c r="J4387" s="3">
        <f>IF(A4387='Enheter, modell og år'!$F$2-1,0,VLOOKUP(A4387-1&amp;B4387&amp;C4387&amp;E4387,$F$2:$G$7561,2,FALSE))</f>
        <v>0</v>
      </c>
    </row>
    <row r="4388" spans="1:10" x14ac:dyDescent="0.25">
      <c r="A4388">
        <f t="shared" ref="A4388:C4388" si="3910">A3848</f>
        <v>2019</v>
      </c>
      <c r="B4388" t="str">
        <f t="shared" si="3910"/>
        <v>RFM</v>
      </c>
      <c r="C4388">
        <f t="shared" si="3910"/>
        <v>0</v>
      </c>
      <c r="D4388">
        <f>IFERROR(VLOOKUP(C4388,'Enheter, modell og år'!$A$2:$B$31,2,FALSE),0)</f>
        <v>0</v>
      </c>
      <c r="E4388" t="str">
        <f>'Liste detaljert wide'!$L$1</f>
        <v>EU-inntekt</v>
      </c>
      <c r="F4388" t="str">
        <f t="shared" si="3877"/>
        <v>2019RFM0EU-inntekt</v>
      </c>
      <c r="G4388" s="3">
        <f>'Liste detaljert wide'!L68</f>
        <v>0</v>
      </c>
      <c r="H4388" t="str">
        <f>VLOOKUP(E4388,Def!$B$2:$C$15,2,FALSE)</f>
        <v>Forskningsinsentiv</v>
      </c>
      <c r="I4388" s="3">
        <f>IF(A4388='Enheter, modell og år'!$F$2-1,0,G4388-VLOOKUP(A4388-1&amp;B4388&amp;C4388&amp;E4388,$F$2:$G$7561,2,FALSE))</f>
        <v>0</v>
      </c>
      <c r="J4388" s="3">
        <f>IF(A4388='Enheter, modell og år'!$F$2-1,0,VLOOKUP(A4388-1&amp;B4388&amp;C4388&amp;E4388,$F$2:$G$7561,2,FALSE))</f>
        <v>0</v>
      </c>
    </row>
    <row r="4389" spans="1:10" x14ac:dyDescent="0.25">
      <c r="A4389">
        <f t="shared" ref="A4389:C4389" si="3911">A3849</f>
        <v>2019</v>
      </c>
      <c r="B4389" t="str">
        <f t="shared" si="3911"/>
        <v>RFM</v>
      </c>
      <c r="C4389">
        <f t="shared" si="3911"/>
        <v>0</v>
      </c>
      <c r="D4389">
        <f>IFERROR(VLOOKUP(C4389,'Enheter, modell og år'!$A$2:$B$31,2,FALSE),0)</f>
        <v>0</v>
      </c>
      <c r="E4389" t="str">
        <f>'Liste detaljert wide'!$L$1</f>
        <v>EU-inntekt</v>
      </c>
      <c r="F4389" t="str">
        <f t="shared" si="3877"/>
        <v>2019RFM0EU-inntekt</v>
      </c>
      <c r="G4389" s="3">
        <f>'Liste detaljert wide'!L69</f>
        <v>0</v>
      </c>
      <c r="H4389" t="str">
        <f>VLOOKUP(E4389,Def!$B$2:$C$15,2,FALSE)</f>
        <v>Forskningsinsentiv</v>
      </c>
      <c r="I4389" s="3">
        <f>IF(A4389='Enheter, modell og år'!$F$2-1,0,G4389-VLOOKUP(A4389-1&amp;B4389&amp;C4389&amp;E4389,$F$2:$G$7561,2,FALSE))</f>
        <v>0</v>
      </c>
      <c r="J4389" s="3">
        <f>IF(A4389='Enheter, modell og år'!$F$2-1,0,VLOOKUP(A4389-1&amp;B4389&amp;C4389&amp;E4389,$F$2:$G$7561,2,FALSE))</f>
        <v>0</v>
      </c>
    </row>
    <row r="4390" spans="1:10" x14ac:dyDescent="0.25">
      <c r="A4390">
        <f t="shared" ref="A4390:C4390" si="3912">A3850</f>
        <v>2019</v>
      </c>
      <c r="B4390" t="str">
        <f t="shared" si="3912"/>
        <v>RFM</v>
      </c>
      <c r="C4390">
        <f t="shared" si="3912"/>
        <v>0</v>
      </c>
      <c r="D4390">
        <f>IFERROR(VLOOKUP(C4390,'Enheter, modell og år'!$A$2:$B$31,2,FALSE),0)</f>
        <v>0</v>
      </c>
      <c r="E4390" t="str">
        <f>'Liste detaljert wide'!$L$1</f>
        <v>EU-inntekt</v>
      </c>
      <c r="F4390" t="str">
        <f t="shared" si="3877"/>
        <v>2019RFM0EU-inntekt</v>
      </c>
      <c r="G4390" s="3">
        <f>'Liste detaljert wide'!L70</f>
        <v>0</v>
      </c>
      <c r="H4390" t="str">
        <f>VLOOKUP(E4390,Def!$B$2:$C$15,2,FALSE)</f>
        <v>Forskningsinsentiv</v>
      </c>
      <c r="I4390" s="3">
        <f>IF(A4390='Enheter, modell og år'!$F$2-1,0,G4390-VLOOKUP(A4390-1&amp;B4390&amp;C4390&amp;E4390,$F$2:$G$7561,2,FALSE))</f>
        <v>0</v>
      </c>
      <c r="J4390" s="3">
        <f>IF(A4390='Enheter, modell og år'!$F$2-1,0,VLOOKUP(A4390-1&amp;B4390&amp;C4390&amp;E4390,$F$2:$G$7561,2,FALSE))</f>
        <v>0</v>
      </c>
    </row>
    <row r="4391" spans="1:10" x14ac:dyDescent="0.25">
      <c r="A4391">
        <f t="shared" ref="A4391:C4391" si="3913">A3851</f>
        <v>2019</v>
      </c>
      <c r="B4391" t="str">
        <f t="shared" si="3913"/>
        <v>RFM</v>
      </c>
      <c r="C4391">
        <f t="shared" si="3913"/>
        <v>0</v>
      </c>
      <c r="D4391">
        <f>IFERROR(VLOOKUP(C4391,'Enheter, modell og år'!$A$2:$B$31,2,FALSE),0)</f>
        <v>0</v>
      </c>
      <c r="E4391" t="str">
        <f>'Liste detaljert wide'!$L$1</f>
        <v>EU-inntekt</v>
      </c>
      <c r="F4391" t="str">
        <f t="shared" si="3877"/>
        <v>2019RFM0EU-inntekt</v>
      </c>
      <c r="G4391" s="3">
        <f>'Liste detaljert wide'!L71</f>
        <v>0</v>
      </c>
      <c r="H4391" t="str">
        <f>VLOOKUP(E4391,Def!$B$2:$C$15,2,FALSE)</f>
        <v>Forskningsinsentiv</v>
      </c>
      <c r="I4391" s="3">
        <f>IF(A4391='Enheter, modell og år'!$F$2-1,0,G4391-VLOOKUP(A4391-1&amp;B4391&amp;C4391&amp;E4391,$F$2:$G$7561,2,FALSE))</f>
        <v>0</v>
      </c>
      <c r="J4391" s="3">
        <f>IF(A4391='Enheter, modell og år'!$F$2-1,0,VLOOKUP(A4391-1&amp;B4391&amp;C4391&amp;E4391,$F$2:$G$7561,2,FALSE))</f>
        <v>0</v>
      </c>
    </row>
    <row r="4392" spans="1:10" x14ac:dyDescent="0.25">
      <c r="A4392">
        <f t="shared" ref="A4392:C4392" si="3914">A3852</f>
        <v>2019</v>
      </c>
      <c r="B4392" t="str">
        <f t="shared" si="3914"/>
        <v>RFM</v>
      </c>
      <c r="C4392">
        <f t="shared" si="3914"/>
        <v>0</v>
      </c>
      <c r="D4392">
        <f>IFERROR(VLOOKUP(C4392,'Enheter, modell og år'!$A$2:$B$31,2,FALSE),0)</f>
        <v>0</v>
      </c>
      <c r="E4392" t="str">
        <f>'Liste detaljert wide'!$L$1</f>
        <v>EU-inntekt</v>
      </c>
      <c r="F4392" t="str">
        <f t="shared" si="3877"/>
        <v>2019RFM0EU-inntekt</v>
      </c>
      <c r="G4392" s="3">
        <f>'Liste detaljert wide'!L72</f>
        <v>0</v>
      </c>
      <c r="H4392" t="str">
        <f>VLOOKUP(E4392,Def!$B$2:$C$15,2,FALSE)</f>
        <v>Forskningsinsentiv</v>
      </c>
      <c r="I4392" s="3">
        <f>IF(A4392='Enheter, modell og år'!$F$2-1,0,G4392-VLOOKUP(A4392-1&amp;B4392&amp;C4392&amp;E4392,$F$2:$G$7561,2,FALSE))</f>
        <v>0</v>
      </c>
      <c r="J4392" s="3">
        <f>IF(A4392='Enheter, modell og år'!$F$2-1,0,VLOOKUP(A4392-1&amp;B4392&amp;C4392&amp;E4392,$F$2:$G$7561,2,FALSE))</f>
        <v>0</v>
      </c>
    </row>
    <row r="4393" spans="1:10" x14ac:dyDescent="0.25">
      <c r="A4393">
        <f t="shared" ref="A4393:C4393" si="3915">A3853</f>
        <v>2019</v>
      </c>
      <c r="B4393" t="str">
        <f t="shared" si="3915"/>
        <v>RFM</v>
      </c>
      <c r="C4393">
        <f t="shared" si="3915"/>
        <v>0</v>
      </c>
      <c r="D4393">
        <f>IFERROR(VLOOKUP(C4393,'Enheter, modell og år'!$A$2:$B$31,2,FALSE),0)</f>
        <v>0</v>
      </c>
      <c r="E4393" t="str">
        <f>'Liste detaljert wide'!$L$1</f>
        <v>EU-inntekt</v>
      </c>
      <c r="F4393" t="str">
        <f t="shared" si="3877"/>
        <v>2019RFM0EU-inntekt</v>
      </c>
      <c r="G4393" s="3">
        <f>'Liste detaljert wide'!L73</f>
        <v>0</v>
      </c>
      <c r="H4393" t="str">
        <f>VLOOKUP(E4393,Def!$B$2:$C$15,2,FALSE)</f>
        <v>Forskningsinsentiv</v>
      </c>
      <c r="I4393" s="3">
        <f>IF(A4393='Enheter, modell og år'!$F$2-1,0,G4393-VLOOKUP(A4393-1&amp;B4393&amp;C4393&amp;E4393,$F$2:$G$7561,2,FALSE))</f>
        <v>0</v>
      </c>
      <c r="J4393" s="3">
        <f>IF(A4393='Enheter, modell og år'!$F$2-1,0,VLOOKUP(A4393-1&amp;B4393&amp;C4393&amp;E4393,$F$2:$G$7561,2,FALSE))</f>
        <v>0</v>
      </c>
    </row>
    <row r="4394" spans="1:10" x14ac:dyDescent="0.25">
      <c r="A4394">
        <f t="shared" ref="A4394:C4394" si="3916">A3854</f>
        <v>2019</v>
      </c>
      <c r="B4394" t="str">
        <f t="shared" si="3916"/>
        <v>RFM</v>
      </c>
      <c r="C4394">
        <f t="shared" si="3916"/>
        <v>0</v>
      </c>
      <c r="D4394">
        <f>IFERROR(VLOOKUP(C4394,'Enheter, modell og år'!$A$2:$B$31,2,FALSE),0)</f>
        <v>0</v>
      </c>
      <c r="E4394" t="str">
        <f>'Liste detaljert wide'!$L$1</f>
        <v>EU-inntekt</v>
      </c>
      <c r="F4394" t="str">
        <f t="shared" si="3877"/>
        <v>2019RFM0EU-inntekt</v>
      </c>
      <c r="G4394" s="3">
        <f>'Liste detaljert wide'!L74</f>
        <v>0</v>
      </c>
      <c r="H4394" t="str">
        <f>VLOOKUP(E4394,Def!$B$2:$C$15,2,FALSE)</f>
        <v>Forskningsinsentiv</v>
      </c>
      <c r="I4394" s="3">
        <f>IF(A4394='Enheter, modell og år'!$F$2-1,0,G4394-VLOOKUP(A4394-1&amp;B4394&amp;C4394&amp;E4394,$F$2:$G$7561,2,FALSE))</f>
        <v>0</v>
      </c>
      <c r="J4394" s="3">
        <f>IF(A4394='Enheter, modell og år'!$F$2-1,0,VLOOKUP(A4394-1&amp;B4394&amp;C4394&amp;E4394,$F$2:$G$7561,2,FALSE))</f>
        <v>0</v>
      </c>
    </row>
    <row r="4395" spans="1:10" x14ac:dyDescent="0.25">
      <c r="A4395">
        <f t="shared" ref="A4395:C4395" si="3917">A3855</f>
        <v>2019</v>
      </c>
      <c r="B4395" t="str">
        <f t="shared" si="3917"/>
        <v>RFM</v>
      </c>
      <c r="C4395">
        <f t="shared" si="3917"/>
        <v>0</v>
      </c>
      <c r="D4395">
        <f>IFERROR(VLOOKUP(C4395,'Enheter, modell og år'!$A$2:$B$31,2,FALSE),0)</f>
        <v>0</v>
      </c>
      <c r="E4395" t="str">
        <f>'Liste detaljert wide'!$L$1</f>
        <v>EU-inntekt</v>
      </c>
      <c r="F4395" t="str">
        <f t="shared" si="3877"/>
        <v>2019RFM0EU-inntekt</v>
      </c>
      <c r="G4395" s="3">
        <f>'Liste detaljert wide'!L75</f>
        <v>0</v>
      </c>
      <c r="H4395" t="str">
        <f>VLOOKUP(E4395,Def!$B$2:$C$15,2,FALSE)</f>
        <v>Forskningsinsentiv</v>
      </c>
      <c r="I4395" s="3">
        <f>IF(A4395='Enheter, modell og år'!$F$2-1,0,G4395-VLOOKUP(A4395-1&amp;B4395&amp;C4395&amp;E4395,$F$2:$G$7561,2,FALSE))</f>
        <v>0</v>
      </c>
      <c r="J4395" s="3">
        <f>IF(A4395='Enheter, modell og år'!$F$2-1,0,VLOOKUP(A4395-1&amp;B4395&amp;C4395&amp;E4395,$F$2:$G$7561,2,FALSE))</f>
        <v>0</v>
      </c>
    </row>
    <row r="4396" spans="1:10" x14ac:dyDescent="0.25">
      <c r="A4396">
        <f t="shared" ref="A4396:C4396" si="3918">A3856</f>
        <v>2019</v>
      </c>
      <c r="B4396" t="str">
        <f t="shared" si="3918"/>
        <v>RFM</v>
      </c>
      <c r="C4396">
        <f t="shared" si="3918"/>
        <v>0</v>
      </c>
      <c r="D4396">
        <f>IFERROR(VLOOKUP(C4396,'Enheter, modell og år'!$A$2:$B$31,2,FALSE),0)</f>
        <v>0</v>
      </c>
      <c r="E4396" t="str">
        <f>'Liste detaljert wide'!$L$1</f>
        <v>EU-inntekt</v>
      </c>
      <c r="F4396" t="str">
        <f t="shared" si="3877"/>
        <v>2019RFM0EU-inntekt</v>
      </c>
      <c r="G4396" s="3">
        <f>'Liste detaljert wide'!L76</f>
        <v>0</v>
      </c>
      <c r="H4396" t="str">
        <f>VLOOKUP(E4396,Def!$B$2:$C$15,2,FALSE)</f>
        <v>Forskningsinsentiv</v>
      </c>
      <c r="I4396" s="3">
        <f>IF(A4396='Enheter, modell og år'!$F$2-1,0,G4396-VLOOKUP(A4396-1&amp;B4396&amp;C4396&amp;E4396,$F$2:$G$7561,2,FALSE))</f>
        <v>0</v>
      </c>
      <c r="J4396" s="3">
        <f>IF(A4396='Enheter, modell og år'!$F$2-1,0,VLOOKUP(A4396-1&amp;B4396&amp;C4396&amp;E4396,$F$2:$G$7561,2,FALSE))</f>
        <v>0</v>
      </c>
    </row>
    <row r="4397" spans="1:10" x14ac:dyDescent="0.25">
      <c r="A4397">
        <f t="shared" ref="A4397:C4397" si="3919">A3857</f>
        <v>2019</v>
      </c>
      <c r="B4397" t="str">
        <f t="shared" si="3919"/>
        <v>RFM</v>
      </c>
      <c r="C4397">
        <f t="shared" si="3919"/>
        <v>0</v>
      </c>
      <c r="D4397">
        <f>IFERROR(VLOOKUP(C4397,'Enheter, modell og år'!$A$2:$B$31,2,FALSE),0)</f>
        <v>0</v>
      </c>
      <c r="E4397" t="str">
        <f>'Liste detaljert wide'!$L$1</f>
        <v>EU-inntekt</v>
      </c>
      <c r="F4397" t="str">
        <f t="shared" si="3877"/>
        <v>2019RFM0EU-inntekt</v>
      </c>
      <c r="G4397" s="3">
        <f>'Liste detaljert wide'!L77</f>
        <v>0</v>
      </c>
      <c r="H4397" t="str">
        <f>VLOOKUP(E4397,Def!$B$2:$C$15,2,FALSE)</f>
        <v>Forskningsinsentiv</v>
      </c>
      <c r="I4397" s="3">
        <f>IF(A4397='Enheter, modell og år'!$F$2-1,0,G4397-VLOOKUP(A4397-1&amp;B4397&amp;C4397&amp;E4397,$F$2:$G$7561,2,FALSE))</f>
        <v>0</v>
      </c>
      <c r="J4397" s="3">
        <f>IF(A4397='Enheter, modell og år'!$F$2-1,0,VLOOKUP(A4397-1&amp;B4397&amp;C4397&amp;E4397,$F$2:$G$7561,2,FALSE))</f>
        <v>0</v>
      </c>
    </row>
    <row r="4398" spans="1:10" x14ac:dyDescent="0.25">
      <c r="A4398">
        <f t="shared" ref="A4398:C4398" si="3920">A3858</f>
        <v>2019</v>
      </c>
      <c r="B4398" t="str">
        <f t="shared" si="3920"/>
        <v>RFM</v>
      </c>
      <c r="C4398">
        <f t="shared" si="3920"/>
        <v>0</v>
      </c>
      <c r="D4398">
        <f>IFERROR(VLOOKUP(C4398,'Enheter, modell og år'!$A$2:$B$31,2,FALSE),0)</f>
        <v>0</v>
      </c>
      <c r="E4398" t="str">
        <f>'Liste detaljert wide'!$L$1</f>
        <v>EU-inntekt</v>
      </c>
      <c r="F4398" t="str">
        <f t="shared" si="3877"/>
        <v>2019RFM0EU-inntekt</v>
      </c>
      <c r="G4398" s="3">
        <f>'Liste detaljert wide'!L78</f>
        <v>0</v>
      </c>
      <c r="H4398" t="str">
        <f>VLOOKUP(E4398,Def!$B$2:$C$15,2,FALSE)</f>
        <v>Forskningsinsentiv</v>
      </c>
      <c r="I4398" s="3">
        <f>IF(A4398='Enheter, modell og år'!$F$2-1,0,G4398-VLOOKUP(A4398-1&amp;B4398&amp;C4398&amp;E4398,$F$2:$G$7561,2,FALSE))</f>
        <v>0</v>
      </c>
      <c r="J4398" s="3">
        <f>IF(A4398='Enheter, modell og år'!$F$2-1,0,VLOOKUP(A4398-1&amp;B4398&amp;C4398&amp;E4398,$F$2:$G$7561,2,FALSE))</f>
        <v>0</v>
      </c>
    </row>
    <row r="4399" spans="1:10" x14ac:dyDescent="0.25">
      <c r="A4399">
        <f t="shared" ref="A4399:C4399" si="3921">A3859</f>
        <v>2019</v>
      </c>
      <c r="B4399" t="str">
        <f t="shared" si="3921"/>
        <v>RFM</v>
      </c>
      <c r="C4399">
        <f t="shared" si="3921"/>
        <v>0</v>
      </c>
      <c r="D4399">
        <f>IFERROR(VLOOKUP(C4399,'Enheter, modell og år'!$A$2:$B$31,2,FALSE),0)</f>
        <v>0</v>
      </c>
      <c r="E4399" t="str">
        <f>'Liste detaljert wide'!$L$1</f>
        <v>EU-inntekt</v>
      </c>
      <c r="F4399" t="str">
        <f t="shared" si="3877"/>
        <v>2019RFM0EU-inntekt</v>
      </c>
      <c r="G4399" s="3">
        <f>'Liste detaljert wide'!L79</f>
        <v>0</v>
      </c>
      <c r="H4399" t="str">
        <f>VLOOKUP(E4399,Def!$B$2:$C$15,2,FALSE)</f>
        <v>Forskningsinsentiv</v>
      </c>
      <c r="I4399" s="3">
        <f>IF(A4399='Enheter, modell og år'!$F$2-1,0,G4399-VLOOKUP(A4399-1&amp;B4399&amp;C4399&amp;E4399,$F$2:$G$7561,2,FALSE))</f>
        <v>0</v>
      </c>
      <c r="J4399" s="3">
        <f>IF(A4399='Enheter, modell og år'!$F$2-1,0,VLOOKUP(A4399-1&amp;B4399&amp;C4399&amp;E4399,$F$2:$G$7561,2,FALSE))</f>
        <v>0</v>
      </c>
    </row>
    <row r="4400" spans="1:10" x14ac:dyDescent="0.25">
      <c r="A4400">
        <f t="shared" ref="A4400:C4400" si="3922">A3860</f>
        <v>2019</v>
      </c>
      <c r="B4400" t="str">
        <f t="shared" si="3922"/>
        <v>RFM</v>
      </c>
      <c r="C4400">
        <f t="shared" si="3922"/>
        <v>0</v>
      </c>
      <c r="D4400">
        <f>IFERROR(VLOOKUP(C4400,'Enheter, modell og år'!$A$2:$B$31,2,FALSE),0)</f>
        <v>0</v>
      </c>
      <c r="E4400" t="str">
        <f>'Liste detaljert wide'!$L$1</f>
        <v>EU-inntekt</v>
      </c>
      <c r="F4400" t="str">
        <f t="shared" si="3877"/>
        <v>2019RFM0EU-inntekt</v>
      </c>
      <c r="G4400" s="3">
        <f>'Liste detaljert wide'!L80</f>
        <v>0</v>
      </c>
      <c r="H4400" t="str">
        <f>VLOOKUP(E4400,Def!$B$2:$C$15,2,FALSE)</f>
        <v>Forskningsinsentiv</v>
      </c>
      <c r="I4400" s="3">
        <f>IF(A4400='Enheter, modell og år'!$F$2-1,0,G4400-VLOOKUP(A4400-1&amp;B4400&amp;C4400&amp;E4400,$F$2:$G$7561,2,FALSE))</f>
        <v>0</v>
      </c>
      <c r="J4400" s="3">
        <f>IF(A4400='Enheter, modell og år'!$F$2-1,0,VLOOKUP(A4400-1&amp;B4400&amp;C4400&amp;E4400,$F$2:$G$7561,2,FALSE))</f>
        <v>0</v>
      </c>
    </row>
    <row r="4401" spans="1:10" x14ac:dyDescent="0.25">
      <c r="A4401">
        <f t="shared" ref="A4401:C4401" si="3923">A3861</f>
        <v>2019</v>
      </c>
      <c r="B4401" t="str">
        <f t="shared" si="3923"/>
        <v>RFM</v>
      </c>
      <c r="C4401">
        <f t="shared" si="3923"/>
        <v>0</v>
      </c>
      <c r="D4401">
        <f>IFERROR(VLOOKUP(C4401,'Enheter, modell og år'!$A$2:$B$31,2,FALSE),0)</f>
        <v>0</v>
      </c>
      <c r="E4401" t="str">
        <f>'Liste detaljert wide'!$L$1</f>
        <v>EU-inntekt</v>
      </c>
      <c r="F4401" t="str">
        <f t="shared" si="3877"/>
        <v>2019RFM0EU-inntekt</v>
      </c>
      <c r="G4401" s="3">
        <f>'Liste detaljert wide'!L81</f>
        <v>0</v>
      </c>
      <c r="H4401" t="str">
        <f>VLOOKUP(E4401,Def!$B$2:$C$15,2,FALSE)</f>
        <v>Forskningsinsentiv</v>
      </c>
      <c r="I4401" s="3">
        <f>IF(A4401='Enheter, modell og år'!$F$2-1,0,G4401-VLOOKUP(A4401-1&amp;B4401&amp;C4401&amp;E4401,$F$2:$G$7561,2,FALSE))</f>
        <v>0</v>
      </c>
      <c r="J4401" s="3">
        <f>IF(A4401='Enheter, modell og år'!$F$2-1,0,VLOOKUP(A4401-1&amp;B4401&amp;C4401&amp;E4401,$F$2:$G$7561,2,FALSE))</f>
        <v>0</v>
      </c>
    </row>
    <row r="4402" spans="1:10" x14ac:dyDescent="0.25">
      <c r="A4402">
        <f t="shared" ref="A4402:C4402" si="3924">A3862</f>
        <v>2019</v>
      </c>
      <c r="B4402" t="str">
        <f t="shared" si="3924"/>
        <v>RFM</v>
      </c>
      <c r="C4402">
        <f t="shared" si="3924"/>
        <v>0</v>
      </c>
      <c r="D4402">
        <f>IFERROR(VLOOKUP(C4402,'Enheter, modell og år'!$A$2:$B$31,2,FALSE),0)</f>
        <v>0</v>
      </c>
      <c r="E4402" t="str">
        <f>'Liste detaljert wide'!$L$1</f>
        <v>EU-inntekt</v>
      </c>
      <c r="F4402" t="str">
        <f t="shared" si="3877"/>
        <v>2019RFM0EU-inntekt</v>
      </c>
      <c r="G4402" s="3">
        <f>'Liste detaljert wide'!L82</f>
        <v>0</v>
      </c>
      <c r="H4402" t="str">
        <f>VLOOKUP(E4402,Def!$B$2:$C$15,2,FALSE)</f>
        <v>Forskningsinsentiv</v>
      </c>
      <c r="I4402" s="3">
        <f>IF(A4402='Enheter, modell og år'!$F$2-1,0,G4402-VLOOKUP(A4402-1&amp;B4402&amp;C4402&amp;E4402,$F$2:$G$7561,2,FALSE))</f>
        <v>0</v>
      </c>
      <c r="J4402" s="3">
        <f>IF(A4402='Enheter, modell og år'!$F$2-1,0,VLOOKUP(A4402-1&amp;B4402&amp;C4402&amp;E4402,$F$2:$G$7561,2,FALSE))</f>
        <v>0</v>
      </c>
    </row>
    <row r="4403" spans="1:10" x14ac:dyDescent="0.25">
      <c r="A4403">
        <f t="shared" ref="A4403:C4403" si="3925">A3863</f>
        <v>2019</v>
      </c>
      <c r="B4403" t="str">
        <f t="shared" si="3925"/>
        <v>RFM</v>
      </c>
      <c r="C4403">
        <f t="shared" si="3925"/>
        <v>0</v>
      </c>
      <c r="D4403">
        <f>IFERROR(VLOOKUP(C4403,'Enheter, modell og år'!$A$2:$B$31,2,FALSE),0)</f>
        <v>0</v>
      </c>
      <c r="E4403" t="str">
        <f>'Liste detaljert wide'!$L$1</f>
        <v>EU-inntekt</v>
      </c>
      <c r="F4403" t="str">
        <f t="shared" si="3877"/>
        <v>2019RFM0EU-inntekt</v>
      </c>
      <c r="G4403" s="3">
        <f>'Liste detaljert wide'!L83</f>
        <v>0</v>
      </c>
      <c r="H4403" t="str">
        <f>VLOOKUP(E4403,Def!$B$2:$C$15,2,FALSE)</f>
        <v>Forskningsinsentiv</v>
      </c>
      <c r="I4403" s="3">
        <f>IF(A4403='Enheter, modell og år'!$F$2-1,0,G4403-VLOOKUP(A4403-1&amp;B4403&amp;C4403&amp;E4403,$F$2:$G$7561,2,FALSE))</f>
        <v>0</v>
      </c>
      <c r="J4403" s="3">
        <f>IF(A4403='Enheter, modell og år'!$F$2-1,0,VLOOKUP(A4403-1&amp;B4403&amp;C4403&amp;E4403,$F$2:$G$7561,2,FALSE))</f>
        <v>0</v>
      </c>
    </row>
    <row r="4404" spans="1:10" x14ac:dyDescent="0.25">
      <c r="A4404">
        <f t="shared" ref="A4404:C4404" si="3926">A3864</f>
        <v>2019</v>
      </c>
      <c r="B4404" t="str">
        <f t="shared" si="3926"/>
        <v>RFM</v>
      </c>
      <c r="C4404">
        <f t="shared" si="3926"/>
        <v>0</v>
      </c>
      <c r="D4404">
        <f>IFERROR(VLOOKUP(C4404,'Enheter, modell og år'!$A$2:$B$31,2,FALSE),0)</f>
        <v>0</v>
      </c>
      <c r="E4404" t="str">
        <f>'Liste detaljert wide'!$L$1</f>
        <v>EU-inntekt</v>
      </c>
      <c r="F4404" t="str">
        <f t="shared" si="3877"/>
        <v>2019RFM0EU-inntekt</v>
      </c>
      <c r="G4404" s="3">
        <f>'Liste detaljert wide'!L84</f>
        <v>0</v>
      </c>
      <c r="H4404" t="str">
        <f>VLOOKUP(E4404,Def!$B$2:$C$15,2,FALSE)</f>
        <v>Forskningsinsentiv</v>
      </c>
      <c r="I4404" s="3">
        <f>IF(A4404='Enheter, modell og år'!$F$2-1,0,G4404-VLOOKUP(A4404-1&amp;B4404&amp;C4404&amp;E4404,$F$2:$G$7561,2,FALSE))</f>
        <v>0</v>
      </c>
      <c r="J4404" s="3">
        <f>IF(A4404='Enheter, modell og år'!$F$2-1,0,VLOOKUP(A4404-1&amp;B4404&amp;C4404&amp;E4404,$F$2:$G$7561,2,FALSE))</f>
        <v>0</v>
      </c>
    </row>
    <row r="4405" spans="1:10" x14ac:dyDescent="0.25">
      <c r="A4405">
        <f t="shared" ref="A4405:C4405" si="3927">A3865</f>
        <v>2019</v>
      </c>
      <c r="B4405" t="str">
        <f t="shared" si="3927"/>
        <v>RFM</v>
      </c>
      <c r="C4405">
        <f t="shared" si="3927"/>
        <v>0</v>
      </c>
      <c r="D4405">
        <f>IFERROR(VLOOKUP(C4405,'Enheter, modell og år'!$A$2:$B$31,2,FALSE),0)</f>
        <v>0</v>
      </c>
      <c r="E4405" t="str">
        <f>'Liste detaljert wide'!$L$1</f>
        <v>EU-inntekt</v>
      </c>
      <c r="F4405" t="str">
        <f t="shared" si="3877"/>
        <v>2019RFM0EU-inntekt</v>
      </c>
      <c r="G4405" s="3">
        <f>'Liste detaljert wide'!L85</f>
        <v>0</v>
      </c>
      <c r="H4405" t="str">
        <f>VLOOKUP(E4405,Def!$B$2:$C$15,2,FALSE)</f>
        <v>Forskningsinsentiv</v>
      </c>
      <c r="I4405" s="3">
        <f>IF(A4405='Enheter, modell og år'!$F$2-1,0,G4405-VLOOKUP(A4405-1&amp;B4405&amp;C4405&amp;E4405,$F$2:$G$7561,2,FALSE))</f>
        <v>0</v>
      </c>
      <c r="J4405" s="3">
        <f>IF(A4405='Enheter, modell og år'!$F$2-1,0,VLOOKUP(A4405-1&amp;B4405&amp;C4405&amp;E4405,$F$2:$G$7561,2,FALSE))</f>
        <v>0</v>
      </c>
    </row>
    <row r="4406" spans="1:10" x14ac:dyDescent="0.25">
      <c r="A4406">
        <f t="shared" ref="A4406:C4406" si="3928">A3866</f>
        <v>2019</v>
      </c>
      <c r="B4406" t="str">
        <f t="shared" si="3928"/>
        <v>RFM</v>
      </c>
      <c r="C4406">
        <f t="shared" si="3928"/>
        <v>0</v>
      </c>
      <c r="D4406">
        <f>IFERROR(VLOOKUP(C4406,'Enheter, modell og år'!$A$2:$B$31,2,FALSE),0)</f>
        <v>0</v>
      </c>
      <c r="E4406" t="str">
        <f>'Liste detaljert wide'!$L$1</f>
        <v>EU-inntekt</v>
      </c>
      <c r="F4406" t="str">
        <f t="shared" si="3877"/>
        <v>2019RFM0EU-inntekt</v>
      </c>
      <c r="G4406" s="3">
        <f>'Liste detaljert wide'!L86</f>
        <v>0</v>
      </c>
      <c r="H4406" t="str">
        <f>VLOOKUP(E4406,Def!$B$2:$C$15,2,FALSE)</f>
        <v>Forskningsinsentiv</v>
      </c>
      <c r="I4406" s="3">
        <f>IF(A4406='Enheter, modell og år'!$F$2-1,0,G4406-VLOOKUP(A4406-1&amp;B4406&amp;C4406&amp;E4406,$F$2:$G$7561,2,FALSE))</f>
        <v>0</v>
      </c>
      <c r="J4406" s="3">
        <f>IF(A4406='Enheter, modell og år'!$F$2-1,0,VLOOKUP(A4406-1&amp;B4406&amp;C4406&amp;E4406,$F$2:$G$7561,2,FALSE))</f>
        <v>0</v>
      </c>
    </row>
    <row r="4407" spans="1:10" x14ac:dyDescent="0.25">
      <c r="A4407">
        <f t="shared" ref="A4407:C4407" si="3929">A3867</f>
        <v>2019</v>
      </c>
      <c r="B4407" t="str">
        <f t="shared" si="3929"/>
        <v>RFM</v>
      </c>
      <c r="C4407">
        <f t="shared" si="3929"/>
        <v>0</v>
      </c>
      <c r="D4407">
        <f>IFERROR(VLOOKUP(C4407,'Enheter, modell og år'!$A$2:$B$31,2,FALSE),0)</f>
        <v>0</v>
      </c>
      <c r="E4407" t="str">
        <f>'Liste detaljert wide'!$L$1</f>
        <v>EU-inntekt</v>
      </c>
      <c r="F4407" t="str">
        <f t="shared" si="3877"/>
        <v>2019RFM0EU-inntekt</v>
      </c>
      <c r="G4407" s="3">
        <f>'Liste detaljert wide'!L87</f>
        <v>0</v>
      </c>
      <c r="H4407" t="str">
        <f>VLOOKUP(E4407,Def!$B$2:$C$15,2,FALSE)</f>
        <v>Forskningsinsentiv</v>
      </c>
      <c r="I4407" s="3">
        <f>IF(A4407='Enheter, modell og år'!$F$2-1,0,G4407-VLOOKUP(A4407-1&amp;B4407&amp;C4407&amp;E4407,$F$2:$G$7561,2,FALSE))</f>
        <v>0</v>
      </c>
      <c r="J4407" s="3">
        <f>IF(A4407='Enheter, modell og år'!$F$2-1,0,VLOOKUP(A4407-1&amp;B4407&amp;C4407&amp;E4407,$F$2:$G$7561,2,FALSE))</f>
        <v>0</v>
      </c>
    </row>
    <row r="4408" spans="1:10" x14ac:dyDescent="0.25">
      <c r="A4408">
        <f t="shared" ref="A4408:C4408" si="3930">A3868</f>
        <v>2019</v>
      </c>
      <c r="B4408" t="str">
        <f t="shared" si="3930"/>
        <v>RFM</v>
      </c>
      <c r="C4408">
        <f t="shared" si="3930"/>
        <v>0</v>
      </c>
      <c r="D4408">
        <f>IFERROR(VLOOKUP(C4408,'Enheter, modell og år'!$A$2:$B$31,2,FALSE),0)</f>
        <v>0</v>
      </c>
      <c r="E4408" t="str">
        <f>'Liste detaljert wide'!$L$1</f>
        <v>EU-inntekt</v>
      </c>
      <c r="F4408" t="str">
        <f t="shared" si="3877"/>
        <v>2019RFM0EU-inntekt</v>
      </c>
      <c r="G4408" s="3">
        <f>'Liste detaljert wide'!L88</f>
        <v>0</v>
      </c>
      <c r="H4408" t="str">
        <f>VLOOKUP(E4408,Def!$B$2:$C$15,2,FALSE)</f>
        <v>Forskningsinsentiv</v>
      </c>
      <c r="I4408" s="3">
        <f>IF(A4408='Enheter, modell og år'!$F$2-1,0,G4408-VLOOKUP(A4408-1&amp;B4408&amp;C4408&amp;E4408,$F$2:$G$7561,2,FALSE))</f>
        <v>0</v>
      </c>
      <c r="J4408" s="3">
        <f>IF(A4408='Enheter, modell og år'!$F$2-1,0,VLOOKUP(A4408-1&amp;B4408&amp;C4408&amp;E4408,$F$2:$G$7561,2,FALSE))</f>
        <v>0</v>
      </c>
    </row>
    <row r="4409" spans="1:10" x14ac:dyDescent="0.25">
      <c r="A4409">
        <f t="shared" ref="A4409:C4409" si="3931">A3869</f>
        <v>2019</v>
      </c>
      <c r="B4409" t="str">
        <f t="shared" si="3931"/>
        <v>RFM</v>
      </c>
      <c r="C4409">
        <f t="shared" si="3931"/>
        <v>0</v>
      </c>
      <c r="D4409">
        <f>IFERROR(VLOOKUP(C4409,'Enheter, modell og år'!$A$2:$B$31,2,FALSE),0)</f>
        <v>0</v>
      </c>
      <c r="E4409" t="str">
        <f>'Liste detaljert wide'!$L$1</f>
        <v>EU-inntekt</v>
      </c>
      <c r="F4409" t="str">
        <f t="shared" si="3877"/>
        <v>2019RFM0EU-inntekt</v>
      </c>
      <c r="G4409" s="3">
        <f>'Liste detaljert wide'!L89</f>
        <v>0</v>
      </c>
      <c r="H4409" t="str">
        <f>VLOOKUP(E4409,Def!$B$2:$C$15,2,FALSE)</f>
        <v>Forskningsinsentiv</v>
      </c>
      <c r="I4409" s="3">
        <f>IF(A4409='Enheter, modell og år'!$F$2-1,0,G4409-VLOOKUP(A4409-1&amp;B4409&amp;C4409&amp;E4409,$F$2:$G$7561,2,FALSE))</f>
        <v>0</v>
      </c>
      <c r="J4409" s="3">
        <f>IF(A4409='Enheter, modell og år'!$F$2-1,0,VLOOKUP(A4409-1&amp;B4409&amp;C4409&amp;E4409,$F$2:$G$7561,2,FALSE))</f>
        <v>0</v>
      </c>
    </row>
    <row r="4410" spans="1:10" x14ac:dyDescent="0.25">
      <c r="A4410">
        <f t="shared" ref="A4410:C4410" si="3932">A3870</f>
        <v>2019</v>
      </c>
      <c r="B4410" t="str">
        <f t="shared" si="3932"/>
        <v>RFM</v>
      </c>
      <c r="C4410">
        <f t="shared" si="3932"/>
        <v>0</v>
      </c>
      <c r="D4410">
        <f>IFERROR(VLOOKUP(C4410,'Enheter, modell og år'!$A$2:$B$31,2,FALSE),0)</f>
        <v>0</v>
      </c>
      <c r="E4410" t="str">
        <f>'Liste detaljert wide'!$L$1</f>
        <v>EU-inntekt</v>
      </c>
      <c r="F4410" t="str">
        <f t="shared" si="3877"/>
        <v>2019RFM0EU-inntekt</v>
      </c>
      <c r="G4410" s="3">
        <f>'Liste detaljert wide'!L90</f>
        <v>0</v>
      </c>
      <c r="H4410" t="str">
        <f>VLOOKUP(E4410,Def!$B$2:$C$15,2,FALSE)</f>
        <v>Forskningsinsentiv</v>
      </c>
      <c r="I4410" s="3">
        <f>IF(A4410='Enheter, modell og år'!$F$2-1,0,G4410-VLOOKUP(A4410-1&amp;B4410&amp;C4410&amp;E4410,$F$2:$G$7561,2,FALSE))</f>
        <v>0</v>
      </c>
      <c r="J4410" s="3">
        <f>IF(A4410='Enheter, modell og år'!$F$2-1,0,VLOOKUP(A4410-1&amp;B4410&amp;C4410&amp;E4410,$F$2:$G$7561,2,FALSE))</f>
        <v>0</v>
      </c>
    </row>
    <row r="4411" spans="1:10" x14ac:dyDescent="0.25">
      <c r="A4411">
        <f t="shared" ref="A4411:C4411" si="3933">A3871</f>
        <v>2019</v>
      </c>
      <c r="B4411" t="str">
        <f t="shared" si="3933"/>
        <v>RFM</v>
      </c>
      <c r="C4411">
        <f t="shared" si="3933"/>
        <v>0</v>
      </c>
      <c r="D4411">
        <f>IFERROR(VLOOKUP(C4411,'Enheter, modell og år'!$A$2:$B$31,2,FALSE),0)</f>
        <v>0</v>
      </c>
      <c r="E4411" t="str">
        <f>'Liste detaljert wide'!$L$1</f>
        <v>EU-inntekt</v>
      </c>
      <c r="F4411" t="str">
        <f t="shared" si="3877"/>
        <v>2019RFM0EU-inntekt</v>
      </c>
      <c r="G4411" s="3">
        <f>'Liste detaljert wide'!L91</f>
        <v>0</v>
      </c>
      <c r="H4411" t="str">
        <f>VLOOKUP(E4411,Def!$B$2:$C$15,2,FALSE)</f>
        <v>Forskningsinsentiv</v>
      </c>
      <c r="I4411" s="3">
        <f>IF(A4411='Enheter, modell og år'!$F$2-1,0,G4411-VLOOKUP(A4411-1&amp;B4411&amp;C4411&amp;E4411,$F$2:$G$7561,2,FALSE))</f>
        <v>0</v>
      </c>
      <c r="J4411" s="3">
        <f>IF(A4411='Enheter, modell og år'!$F$2-1,0,VLOOKUP(A4411-1&amp;B4411&amp;C4411&amp;E4411,$F$2:$G$7561,2,FALSE))</f>
        <v>0</v>
      </c>
    </row>
    <row r="4412" spans="1:10" x14ac:dyDescent="0.25">
      <c r="A4412">
        <f t="shared" ref="A4412:C4412" si="3934">A3872</f>
        <v>2020</v>
      </c>
      <c r="B4412" t="str">
        <f t="shared" si="3934"/>
        <v>RFM</v>
      </c>
      <c r="C4412">
        <f t="shared" si="3934"/>
        <v>0</v>
      </c>
      <c r="D4412">
        <f>IFERROR(VLOOKUP(C4412,'Enheter, modell og år'!$A$2:$B$31,2,FALSE),0)</f>
        <v>0</v>
      </c>
      <c r="E4412" t="str">
        <f>'Liste detaljert wide'!$L$1</f>
        <v>EU-inntekt</v>
      </c>
      <c r="F4412" t="str">
        <f t="shared" si="3877"/>
        <v>2020RFM0EU-inntekt</v>
      </c>
      <c r="G4412" s="3">
        <f>'Liste detaljert wide'!L92</f>
        <v>0</v>
      </c>
      <c r="H4412" t="str">
        <f>VLOOKUP(E4412,Def!$B$2:$C$15,2,FALSE)</f>
        <v>Forskningsinsentiv</v>
      </c>
      <c r="I4412" s="3">
        <f>IF(A4412='Enheter, modell og år'!$F$2-1,0,G4412-VLOOKUP(A4412-1&amp;B4412&amp;C4412&amp;E4412,$F$2:$G$7561,2,FALSE))</f>
        <v>0</v>
      </c>
      <c r="J4412" s="3">
        <f>IF(A4412='Enheter, modell og år'!$F$2-1,0,VLOOKUP(A4412-1&amp;B4412&amp;C4412&amp;E4412,$F$2:$G$7561,2,FALSE))</f>
        <v>0</v>
      </c>
    </row>
    <row r="4413" spans="1:10" x14ac:dyDescent="0.25">
      <c r="A4413">
        <f t="shared" ref="A4413:C4413" si="3935">A3873</f>
        <v>2020</v>
      </c>
      <c r="B4413" t="str">
        <f t="shared" si="3935"/>
        <v>RFM</v>
      </c>
      <c r="C4413">
        <f t="shared" si="3935"/>
        <v>0</v>
      </c>
      <c r="D4413">
        <f>IFERROR(VLOOKUP(C4413,'Enheter, modell og år'!$A$2:$B$31,2,FALSE),0)</f>
        <v>0</v>
      </c>
      <c r="E4413" t="str">
        <f>'Liste detaljert wide'!$L$1</f>
        <v>EU-inntekt</v>
      </c>
      <c r="F4413" t="str">
        <f t="shared" si="3877"/>
        <v>2020RFM0EU-inntekt</v>
      </c>
      <c r="G4413" s="3">
        <f>'Liste detaljert wide'!L93</f>
        <v>0</v>
      </c>
      <c r="H4413" t="str">
        <f>VLOOKUP(E4413,Def!$B$2:$C$15,2,FALSE)</f>
        <v>Forskningsinsentiv</v>
      </c>
      <c r="I4413" s="3">
        <f>IF(A4413='Enheter, modell og år'!$F$2-1,0,G4413-VLOOKUP(A4413-1&amp;B4413&amp;C4413&amp;E4413,$F$2:$G$7561,2,FALSE))</f>
        <v>0</v>
      </c>
      <c r="J4413" s="3">
        <f>IF(A4413='Enheter, modell og år'!$F$2-1,0,VLOOKUP(A4413-1&amp;B4413&amp;C4413&amp;E4413,$F$2:$G$7561,2,FALSE))</f>
        <v>0</v>
      </c>
    </row>
    <row r="4414" spans="1:10" x14ac:dyDescent="0.25">
      <c r="A4414">
        <f t="shared" ref="A4414:C4414" si="3936">A3874</f>
        <v>2020</v>
      </c>
      <c r="B4414" t="str">
        <f t="shared" si="3936"/>
        <v>RFM</v>
      </c>
      <c r="C4414">
        <f t="shared" si="3936"/>
        <v>0</v>
      </c>
      <c r="D4414">
        <f>IFERROR(VLOOKUP(C4414,'Enheter, modell og år'!$A$2:$B$31,2,FALSE),0)</f>
        <v>0</v>
      </c>
      <c r="E4414" t="str">
        <f>'Liste detaljert wide'!$L$1</f>
        <v>EU-inntekt</v>
      </c>
      <c r="F4414" t="str">
        <f t="shared" si="3877"/>
        <v>2020RFM0EU-inntekt</v>
      </c>
      <c r="G4414" s="3">
        <f>'Liste detaljert wide'!L94</f>
        <v>0</v>
      </c>
      <c r="H4414" t="str">
        <f>VLOOKUP(E4414,Def!$B$2:$C$15,2,FALSE)</f>
        <v>Forskningsinsentiv</v>
      </c>
      <c r="I4414" s="3">
        <f>IF(A4414='Enheter, modell og år'!$F$2-1,0,G4414-VLOOKUP(A4414-1&amp;B4414&amp;C4414&amp;E4414,$F$2:$G$7561,2,FALSE))</f>
        <v>0</v>
      </c>
      <c r="J4414" s="3">
        <f>IF(A4414='Enheter, modell og år'!$F$2-1,0,VLOOKUP(A4414-1&amp;B4414&amp;C4414&amp;E4414,$F$2:$G$7561,2,FALSE))</f>
        <v>0</v>
      </c>
    </row>
    <row r="4415" spans="1:10" x14ac:dyDescent="0.25">
      <c r="A4415">
        <f t="shared" ref="A4415:C4415" si="3937">A3875</f>
        <v>2020</v>
      </c>
      <c r="B4415" t="str">
        <f t="shared" si="3937"/>
        <v>RFM</v>
      </c>
      <c r="C4415">
        <f t="shared" si="3937"/>
        <v>0</v>
      </c>
      <c r="D4415">
        <f>IFERROR(VLOOKUP(C4415,'Enheter, modell og år'!$A$2:$B$31,2,FALSE),0)</f>
        <v>0</v>
      </c>
      <c r="E4415" t="str">
        <f>'Liste detaljert wide'!$L$1</f>
        <v>EU-inntekt</v>
      </c>
      <c r="F4415" t="str">
        <f t="shared" si="3877"/>
        <v>2020RFM0EU-inntekt</v>
      </c>
      <c r="G4415" s="3">
        <f>'Liste detaljert wide'!L95</f>
        <v>0</v>
      </c>
      <c r="H4415" t="str">
        <f>VLOOKUP(E4415,Def!$B$2:$C$15,2,FALSE)</f>
        <v>Forskningsinsentiv</v>
      </c>
      <c r="I4415" s="3">
        <f>IF(A4415='Enheter, modell og år'!$F$2-1,0,G4415-VLOOKUP(A4415-1&amp;B4415&amp;C4415&amp;E4415,$F$2:$G$7561,2,FALSE))</f>
        <v>0</v>
      </c>
      <c r="J4415" s="3">
        <f>IF(A4415='Enheter, modell og år'!$F$2-1,0,VLOOKUP(A4415-1&amp;B4415&amp;C4415&amp;E4415,$F$2:$G$7561,2,FALSE))</f>
        <v>0</v>
      </c>
    </row>
    <row r="4416" spans="1:10" x14ac:dyDescent="0.25">
      <c r="A4416">
        <f t="shared" ref="A4416:C4416" si="3938">A3876</f>
        <v>2020</v>
      </c>
      <c r="B4416" t="str">
        <f t="shared" si="3938"/>
        <v>RFM</v>
      </c>
      <c r="C4416">
        <f t="shared" si="3938"/>
        <v>0</v>
      </c>
      <c r="D4416">
        <f>IFERROR(VLOOKUP(C4416,'Enheter, modell og år'!$A$2:$B$31,2,FALSE),0)</f>
        <v>0</v>
      </c>
      <c r="E4416" t="str">
        <f>'Liste detaljert wide'!$L$1</f>
        <v>EU-inntekt</v>
      </c>
      <c r="F4416" t="str">
        <f t="shared" si="3877"/>
        <v>2020RFM0EU-inntekt</v>
      </c>
      <c r="G4416" s="3">
        <f>'Liste detaljert wide'!L96</f>
        <v>0</v>
      </c>
      <c r="H4416" t="str">
        <f>VLOOKUP(E4416,Def!$B$2:$C$15,2,FALSE)</f>
        <v>Forskningsinsentiv</v>
      </c>
      <c r="I4416" s="3">
        <f>IF(A4416='Enheter, modell og år'!$F$2-1,0,G4416-VLOOKUP(A4416-1&amp;B4416&amp;C4416&amp;E4416,$F$2:$G$7561,2,FALSE))</f>
        <v>0</v>
      </c>
      <c r="J4416" s="3">
        <f>IF(A4416='Enheter, modell og år'!$F$2-1,0,VLOOKUP(A4416-1&amp;B4416&amp;C4416&amp;E4416,$F$2:$G$7561,2,FALSE))</f>
        <v>0</v>
      </c>
    </row>
    <row r="4417" spans="1:10" x14ac:dyDescent="0.25">
      <c r="A4417">
        <f t="shared" ref="A4417:C4417" si="3939">A3877</f>
        <v>2020</v>
      </c>
      <c r="B4417" t="str">
        <f t="shared" si="3939"/>
        <v>RFM</v>
      </c>
      <c r="C4417">
        <f t="shared" si="3939"/>
        <v>0</v>
      </c>
      <c r="D4417">
        <f>IFERROR(VLOOKUP(C4417,'Enheter, modell og år'!$A$2:$B$31,2,FALSE),0)</f>
        <v>0</v>
      </c>
      <c r="E4417" t="str">
        <f>'Liste detaljert wide'!$L$1</f>
        <v>EU-inntekt</v>
      </c>
      <c r="F4417" t="str">
        <f t="shared" si="3877"/>
        <v>2020RFM0EU-inntekt</v>
      </c>
      <c r="G4417" s="3">
        <f>'Liste detaljert wide'!L97</f>
        <v>0</v>
      </c>
      <c r="H4417" t="str">
        <f>VLOOKUP(E4417,Def!$B$2:$C$15,2,FALSE)</f>
        <v>Forskningsinsentiv</v>
      </c>
      <c r="I4417" s="3">
        <f>IF(A4417='Enheter, modell og år'!$F$2-1,0,G4417-VLOOKUP(A4417-1&amp;B4417&amp;C4417&amp;E4417,$F$2:$G$7561,2,FALSE))</f>
        <v>0</v>
      </c>
      <c r="J4417" s="3">
        <f>IF(A4417='Enheter, modell og år'!$F$2-1,0,VLOOKUP(A4417-1&amp;B4417&amp;C4417&amp;E4417,$F$2:$G$7561,2,FALSE))</f>
        <v>0</v>
      </c>
    </row>
    <row r="4418" spans="1:10" x14ac:dyDescent="0.25">
      <c r="A4418">
        <f t="shared" ref="A4418:C4418" si="3940">A3878</f>
        <v>2020</v>
      </c>
      <c r="B4418" t="str">
        <f t="shared" si="3940"/>
        <v>RFM</v>
      </c>
      <c r="C4418">
        <f t="shared" si="3940"/>
        <v>0</v>
      </c>
      <c r="D4418">
        <f>IFERROR(VLOOKUP(C4418,'Enheter, modell og år'!$A$2:$B$31,2,FALSE),0)</f>
        <v>0</v>
      </c>
      <c r="E4418" t="str">
        <f>'Liste detaljert wide'!$L$1</f>
        <v>EU-inntekt</v>
      </c>
      <c r="F4418" t="str">
        <f t="shared" si="3877"/>
        <v>2020RFM0EU-inntekt</v>
      </c>
      <c r="G4418" s="3">
        <f>'Liste detaljert wide'!L98</f>
        <v>0</v>
      </c>
      <c r="H4418" t="str">
        <f>VLOOKUP(E4418,Def!$B$2:$C$15,2,FALSE)</f>
        <v>Forskningsinsentiv</v>
      </c>
      <c r="I4418" s="3">
        <f>IF(A4418='Enheter, modell og år'!$F$2-1,0,G4418-VLOOKUP(A4418-1&amp;B4418&amp;C4418&amp;E4418,$F$2:$G$7561,2,FALSE))</f>
        <v>0</v>
      </c>
      <c r="J4418" s="3">
        <f>IF(A4418='Enheter, modell og år'!$F$2-1,0,VLOOKUP(A4418-1&amp;B4418&amp;C4418&amp;E4418,$F$2:$G$7561,2,FALSE))</f>
        <v>0</v>
      </c>
    </row>
    <row r="4419" spans="1:10" x14ac:dyDescent="0.25">
      <c r="A4419">
        <f t="shared" ref="A4419:C4419" si="3941">A3879</f>
        <v>2020</v>
      </c>
      <c r="B4419" t="str">
        <f t="shared" si="3941"/>
        <v>RFM</v>
      </c>
      <c r="C4419">
        <f t="shared" si="3941"/>
        <v>0</v>
      </c>
      <c r="D4419">
        <f>IFERROR(VLOOKUP(C4419,'Enheter, modell og år'!$A$2:$B$31,2,FALSE),0)</f>
        <v>0</v>
      </c>
      <c r="E4419" t="str">
        <f>'Liste detaljert wide'!$L$1</f>
        <v>EU-inntekt</v>
      </c>
      <c r="F4419" t="str">
        <f t="shared" ref="F4419:F4482" si="3942">A4419&amp;B4419&amp;C4419&amp;E4419</f>
        <v>2020RFM0EU-inntekt</v>
      </c>
      <c r="G4419" s="3">
        <f>'Liste detaljert wide'!L99</f>
        <v>0</v>
      </c>
      <c r="H4419" t="str">
        <f>VLOOKUP(E4419,Def!$B$2:$C$15,2,FALSE)</f>
        <v>Forskningsinsentiv</v>
      </c>
      <c r="I4419" s="3">
        <f>IF(A4419='Enheter, modell og år'!$F$2-1,0,G4419-VLOOKUP(A4419-1&amp;B4419&amp;C4419&amp;E4419,$F$2:$G$7561,2,FALSE))</f>
        <v>0</v>
      </c>
      <c r="J4419" s="3">
        <f>IF(A4419='Enheter, modell og år'!$F$2-1,0,VLOOKUP(A4419-1&amp;B4419&amp;C4419&amp;E4419,$F$2:$G$7561,2,FALSE))</f>
        <v>0</v>
      </c>
    </row>
    <row r="4420" spans="1:10" x14ac:dyDescent="0.25">
      <c r="A4420">
        <f t="shared" ref="A4420:C4420" si="3943">A3880</f>
        <v>2020</v>
      </c>
      <c r="B4420" t="str">
        <f t="shared" si="3943"/>
        <v>RFM</v>
      </c>
      <c r="C4420">
        <f t="shared" si="3943"/>
        <v>0</v>
      </c>
      <c r="D4420">
        <f>IFERROR(VLOOKUP(C4420,'Enheter, modell og år'!$A$2:$B$31,2,FALSE),0)</f>
        <v>0</v>
      </c>
      <c r="E4420" t="str">
        <f>'Liste detaljert wide'!$L$1</f>
        <v>EU-inntekt</v>
      </c>
      <c r="F4420" t="str">
        <f t="shared" si="3942"/>
        <v>2020RFM0EU-inntekt</v>
      </c>
      <c r="G4420" s="3">
        <f>'Liste detaljert wide'!L100</f>
        <v>0</v>
      </c>
      <c r="H4420" t="str">
        <f>VLOOKUP(E4420,Def!$B$2:$C$15,2,FALSE)</f>
        <v>Forskningsinsentiv</v>
      </c>
      <c r="I4420" s="3">
        <f>IF(A4420='Enheter, modell og år'!$F$2-1,0,G4420-VLOOKUP(A4420-1&amp;B4420&amp;C4420&amp;E4420,$F$2:$G$7561,2,FALSE))</f>
        <v>0</v>
      </c>
      <c r="J4420" s="3">
        <f>IF(A4420='Enheter, modell og år'!$F$2-1,0,VLOOKUP(A4420-1&amp;B4420&amp;C4420&amp;E4420,$F$2:$G$7561,2,FALSE))</f>
        <v>0</v>
      </c>
    </row>
    <row r="4421" spans="1:10" x14ac:dyDescent="0.25">
      <c r="A4421">
        <f t="shared" ref="A4421:C4421" si="3944">A3881</f>
        <v>2020</v>
      </c>
      <c r="B4421" t="str">
        <f t="shared" si="3944"/>
        <v>RFM</v>
      </c>
      <c r="C4421">
        <f t="shared" si="3944"/>
        <v>0</v>
      </c>
      <c r="D4421">
        <f>IFERROR(VLOOKUP(C4421,'Enheter, modell og år'!$A$2:$B$31,2,FALSE),0)</f>
        <v>0</v>
      </c>
      <c r="E4421" t="str">
        <f>'Liste detaljert wide'!$L$1</f>
        <v>EU-inntekt</v>
      </c>
      <c r="F4421" t="str">
        <f t="shared" si="3942"/>
        <v>2020RFM0EU-inntekt</v>
      </c>
      <c r="G4421" s="3">
        <f>'Liste detaljert wide'!L101</f>
        <v>0</v>
      </c>
      <c r="H4421" t="str">
        <f>VLOOKUP(E4421,Def!$B$2:$C$15,2,FALSE)</f>
        <v>Forskningsinsentiv</v>
      </c>
      <c r="I4421" s="3">
        <f>IF(A4421='Enheter, modell og år'!$F$2-1,0,G4421-VLOOKUP(A4421-1&amp;B4421&amp;C4421&amp;E4421,$F$2:$G$7561,2,FALSE))</f>
        <v>0</v>
      </c>
      <c r="J4421" s="3">
        <f>IF(A4421='Enheter, modell og år'!$F$2-1,0,VLOOKUP(A4421-1&amp;B4421&amp;C4421&amp;E4421,$F$2:$G$7561,2,FALSE))</f>
        <v>0</v>
      </c>
    </row>
    <row r="4422" spans="1:10" x14ac:dyDescent="0.25">
      <c r="A4422">
        <f t="shared" ref="A4422:C4422" si="3945">A3882</f>
        <v>2020</v>
      </c>
      <c r="B4422" t="str">
        <f t="shared" si="3945"/>
        <v>RFM</v>
      </c>
      <c r="C4422">
        <f t="shared" si="3945"/>
        <v>0</v>
      </c>
      <c r="D4422">
        <f>IFERROR(VLOOKUP(C4422,'Enheter, modell og år'!$A$2:$B$31,2,FALSE),0)</f>
        <v>0</v>
      </c>
      <c r="E4422" t="str">
        <f>'Liste detaljert wide'!$L$1</f>
        <v>EU-inntekt</v>
      </c>
      <c r="F4422" t="str">
        <f t="shared" si="3942"/>
        <v>2020RFM0EU-inntekt</v>
      </c>
      <c r="G4422" s="3">
        <f>'Liste detaljert wide'!L102</f>
        <v>0</v>
      </c>
      <c r="H4422" t="str">
        <f>VLOOKUP(E4422,Def!$B$2:$C$15,2,FALSE)</f>
        <v>Forskningsinsentiv</v>
      </c>
      <c r="I4422" s="3">
        <f>IF(A4422='Enheter, modell og år'!$F$2-1,0,G4422-VLOOKUP(A4422-1&amp;B4422&amp;C4422&amp;E4422,$F$2:$G$7561,2,FALSE))</f>
        <v>0</v>
      </c>
      <c r="J4422" s="3">
        <f>IF(A4422='Enheter, modell og år'!$F$2-1,0,VLOOKUP(A4422-1&amp;B4422&amp;C4422&amp;E4422,$F$2:$G$7561,2,FALSE))</f>
        <v>0</v>
      </c>
    </row>
    <row r="4423" spans="1:10" x14ac:dyDescent="0.25">
      <c r="A4423">
        <f t="shared" ref="A4423:C4423" si="3946">A3883</f>
        <v>2020</v>
      </c>
      <c r="B4423" t="str">
        <f t="shared" si="3946"/>
        <v>RFM</v>
      </c>
      <c r="C4423">
        <f t="shared" si="3946"/>
        <v>0</v>
      </c>
      <c r="D4423">
        <f>IFERROR(VLOOKUP(C4423,'Enheter, modell og år'!$A$2:$B$31,2,FALSE),0)</f>
        <v>0</v>
      </c>
      <c r="E4423" t="str">
        <f>'Liste detaljert wide'!$L$1</f>
        <v>EU-inntekt</v>
      </c>
      <c r="F4423" t="str">
        <f t="shared" si="3942"/>
        <v>2020RFM0EU-inntekt</v>
      </c>
      <c r="G4423" s="3">
        <f>'Liste detaljert wide'!L103</f>
        <v>0</v>
      </c>
      <c r="H4423" t="str">
        <f>VLOOKUP(E4423,Def!$B$2:$C$15,2,FALSE)</f>
        <v>Forskningsinsentiv</v>
      </c>
      <c r="I4423" s="3">
        <f>IF(A4423='Enheter, modell og år'!$F$2-1,0,G4423-VLOOKUP(A4423-1&amp;B4423&amp;C4423&amp;E4423,$F$2:$G$7561,2,FALSE))</f>
        <v>0</v>
      </c>
      <c r="J4423" s="3">
        <f>IF(A4423='Enheter, modell og år'!$F$2-1,0,VLOOKUP(A4423-1&amp;B4423&amp;C4423&amp;E4423,$F$2:$G$7561,2,FALSE))</f>
        <v>0</v>
      </c>
    </row>
    <row r="4424" spans="1:10" x14ac:dyDescent="0.25">
      <c r="A4424">
        <f t="shared" ref="A4424:C4424" si="3947">A3884</f>
        <v>2020</v>
      </c>
      <c r="B4424" t="str">
        <f t="shared" si="3947"/>
        <v>RFM</v>
      </c>
      <c r="C4424">
        <f t="shared" si="3947"/>
        <v>0</v>
      </c>
      <c r="D4424">
        <f>IFERROR(VLOOKUP(C4424,'Enheter, modell og år'!$A$2:$B$31,2,FALSE),0)</f>
        <v>0</v>
      </c>
      <c r="E4424" t="str">
        <f>'Liste detaljert wide'!$L$1</f>
        <v>EU-inntekt</v>
      </c>
      <c r="F4424" t="str">
        <f t="shared" si="3942"/>
        <v>2020RFM0EU-inntekt</v>
      </c>
      <c r="G4424" s="3">
        <f>'Liste detaljert wide'!L104</f>
        <v>0</v>
      </c>
      <c r="H4424" t="str">
        <f>VLOOKUP(E4424,Def!$B$2:$C$15,2,FALSE)</f>
        <v>Forskningsinsentiv</v>
      </c>
      <c r="I4424" s="3">
        <f>IF(A4424='Enheter, modell og år'!$F$2-1,0,G4424-VLOOKUP(A4424-1&amp;B4424&amp;C4424&amp;E4424,$F$2:$G$7561,2,FALSE))</f>
        <v>0</v>
      </c>
      <c r="J4424" s="3">
        <f>IF(A4424='Enheter, modell og år'!$F$2-1,0,VLOOKUP(A4424-1&amp;B4424&amp;C4424&amp;E4424,$F$2:$G$7561,2,FALSE))</f>
        <v>0</v>
      </c>
    </row>
    <row r="4425" spans="1:10" x14ac:dyDescent="0.25">
      <c r="A4425">
        <f t="shared" ref="A4425:C4425" si="3948">A3885</f>
        <v>2020</v>
      </c>
      <c r="B4425" t="str">
        <f t="shared" si="3948"/>
        <v>RFM</v>
      </c>
      <c r="C4425">
        <f t="shared" si="3948"/>
        <v>0</v>
      </c>
      <c r="D4425">
        <f>IFERROR(VLOOKUP(C4425,'Enheter, modell og år'!$A$2:$B$31,2,FALSE),0)</f>
        <v>0</v>
      </c>
      <c r="E4425" t="str">
        <f>'Liste detaljert wide'!$L$1</f>
        <v>EU-inntekt</v>
      </c>
      <c r="F4425" t="str">
        <f t="shared" si="3942"/>
        <v>2020RFM0EU-inntekt</v>
      </c>
      <c r="G4425" s="3">
        <f>'Liste detaljert wide'!L105</f>
        <v>0</v>
      </c>
      <c r="H4425" t="str">
        <f>VLOOKUP(E4425,Def!$B$2:$C$15,2,FALSE)</f>
        <v>Forskningsinsentiv</v>
      </c>
      <c r="I4425" s="3">
        <f>IF(A4425='Enheter, modell og år'!$F$2-1,0,G4425-VLOOKUP(A4425-1&amp;B4425&amp;C4425&amp;E4425,$F$2:$G$7561,2,FALSE))</f>
        <v>0</v>
      </c>
      <c r="J4425" s="3">
        <f>IF(A4425='Enheter, modell og år'!$F$2-1,0,VLOOKUP(A4425-1&amp;B4425&amp;C4425&amp;E4425,$F$2:$G$7561,2,FALSE))</f>
        <v>0</v>
      </c>
    </row>
    <row r="4426" spans="1:10" x14ac:dyDescent="0.25">
      <c r="A4426">
        <f t="shared" ref="A4426:C4426" si="3949">A3886</f>
        <v>2020</v>
      </c>
      <c r="B4426" t="str">
        <f t="shared" si="3949"/>
        <v>RFM</v>
      </c>
      <c r="C4426">
        <f t="shared" si="3949"/>
        <v>0</v>
      </c>
      <c r="D4426">
        <f>IFERROR(VLOOKUP(C4426,'Enheter, modell og år'!$A$2:$B$31,2,FALSE),0)</f>
        <v>0</v>
      </c>
      <c r="E4426" t="str">
        <f>'Liste detaljert wide'!$L$1</f>
        <v>EU-inntekt</v>
      </c>
      <c r="F4426" t="str">
        <f t="shared" si="3942"/>
        <v>2020RFM0EU-inntekt</v>
      </c>
      <c r="G4426" s="3">
        <f>'Liste detaljert wide'!L106</f>
        <v>0</v>
      </c>
      <c r="H4426" t="str">
        <f>VLOOKUP(E4426,Def!$B$2:$C$15,2,FALSE)</f>
        <v>Forskningsinsentiv</v>
      </c>
      <c r="I4426" s="3">
        <f>IF(A4426='Enheter, modell og år'!$F$2-1,0,G4426-VLOOKUP(A4426-1&amp;B4426&amp;C4426&amp;E4426,$F$2:$G$7561,2,FALSE))</f>
        <v>0</v>
      </c>
      <c r="J4426" s="3">
        <f>IF(A4426='Enheter, modell og år'!$F$2-1,0,VLOOKUP(A4426-1&amp;B4426&amp;C4426&amp;E4426,$F$2:$G$7561,2,FALSE))</f>
        <v>0</v>
      </c>
    </row>
    <row r="4427" spans="1:10" x14ac:dyDescent="0.25">
      <c r="A4427">
        <f t="shared" ref="A4427:C4427" si="3950">A3887</f>
        <v>2020</v>
      </c>
      <c r="B4427" t="str">
        <f t="shared" si="3950"/>
        <v>RFM</v>
      </c>
      <c r="C4427">
        <f t="shared" si="3950"/>
        <v>0</v>
      </c>
      <c r="D4427">
        <f>IFERROR(VLOOKUP(C4427,'Enheter, modell og år'!$A$2:$B$31,2,FALSE),0)</f>
        <v>0</v>
      </c>
      <c r="E4427" t="str">
        <f>'Liste detaljert wide'!$L$1</f>
        <v>EU-inntekt</v>
      </c>
      <c r="F4427" t="str">
        <f t="shared" si="3942"/>
        <v>2020RFM0EU-inntekt</v>
      </c>
      <c r="G4427" s="3">
        <f>'Liste detaljert wide'!L107</f>
        <v>0</v>
      </c>
      <c r="H4427" t="str">
        <f>VLOOKUP(E4427,Def!$B$2:$C$15,2,FALSE)</f>
        <v>Forskningsinsentiv</v>
      </c>
      <c r="I4427" s="3">
        <f>IF(A4427='Enheter, modell og år'!$F$2-1,0,G4427-VLOOKUP(A4427-1&amp;B4427&amp;C4427&amp;E4427,$F$2:$G$7561,2,FALSE))</f>
        <v>0</v>
      </c>
      <c r="J4427" s="3">
        <f>IF(A4427='Enheter, modell og år'!$F$2-1,0,VLOOKUP(A4427-1&amp;B4427&amp;C4427&amp;E4427,$F$2:$G$7561,2,FALSE))</f>
        <v>0</v>
      </c>
    </row>
    <row r="4428" spans="1:10" x14ac:dyDescent="0.25">
      <c r="A4428">
        <f t="shared" ref="A4428:C4428" si="3951">A3888</f>
        <v>2020</v>
      </c>
      <c r="B4428" t="str">
        <f t="shared" si="3951"/>
        <v>RFM</v>
      </c>
      <c r="C4428">
        <f t="shared" si="3951"/>
        <v>0</v>
      </c>
      <c r="D4428">
        <f>IFERROR(VLOOKUP(C4428,'Enheter, modell og år'!$A$2:$B$31,2,FALSE),0)</f>
        <v>0</v>
      </c>
      <c r="E4428" t="str">
        <f>'Liste detaljert wide'!$L$1</f>
        <v>EU-inntekt</v>
      </c>
      <c r="F4428" t="str">
        <f t="shared" si="3942"/>
        <v>2020RFM0EU-inntekt</v>
      </c>
      <c r="G4428" s="3">
        <f>'Liste detaljert wide'!L108</f>
        <v>0</v>
      </c>
      <c r="H4428" t="str">
        <f>VLOOKUP(E4428,Def!$B$2:$C$15,2,FALSE)</f>
        <v>Forskningsinsentiv</v>
      </c>
      <c r="I4428" s="3">
        <f>IF(A4428='Enheter, modell og år'!$F$2-1,0,G4428-VLOOKUP(A4428-1&amp;B4428&amp;C4428&amp;E4428,$F$2:$G$7561,2,FALSE))</f>
        <v>0</v>
      </c>
      <c r="J4428" s="3">
        <f>IF(A4428='Enheter, modell og år'!$F$2-1,0,VLOOKUP(A4428-1&amp;B4428&amp;C4428&amp;E4428,$F$2:$G$7561,2,FALSE))</f>
        <v>0</v>
      </c>
    </row>
    <row r="4429" spans="1:10" x14ac:dyDescent="0.25">
      <c r="A4429">
        <f t="shared" ref="A4429:C4429" si="3952">A3889</f>
        <v>2020</v>
      </c>
      <c r="B4429" t="str">
        <f t="shared" si="3952"/>
        <v>RFM</v>
      </c>
      <c r="C4429">
        <f t="shared" si="3952"/>
        <v>0</v>
      </c>
      <c r="D4429">
        <f>IFERROR(VLOOKUP(C4429,'Enheter, modell og år'!$A$2:$B$31,2,FALSE),0)</f>
        <v>0</v>
      </c>
      <c r="E4429" t="str">
        <f>'Liste detaljert wide'!$L$1</f>
        <v>EU-inntekt</v>
      </c>
      <c r="F4429" t="str">
        <f t="shared" si="3942"/>
        <v>2020RFM0EU-inntekt</v>
      </c>
      <c r="G4429" s="3">
        <f>'Liste detaljert wide'!L109</f>
        <v>0</v>
      </c>
      <c r="H4429" t="str">
        <f>VLOOKUP(E4429,Def!$B$2:$C$15,2,FALSE)</f>
        <v>Forskningsinsentiv</v>
      </c>
      <c r="I4429" s="3">
        <f>IF(A4429='Enheter, modell og år'!$F$2-1,0,G4429-VLOOKUP(A4429-1&amp;B4429&amp;C4429&amp;E4429,$F$2:$G$7561,2,FALSE))</f>
        <v>0</v>
      </c>
      <c r="J4429" s="3">
        <f>IF(A4429='Enheter, modell og år'!$F$2-1,0,VLOOKUP(A4429-1&amp;B4429&amp;C4429&amp;E4429,$F$2:$G$7561,2,FALSE))</f>
        <v>0</v>
      </c>
    </row>
    <row r="4430" spans="1:10" x14ac:dyDescent="0.25">
      <c r="A4430">
        <f t="shared" ref="A4430:C4430" si="3953">A3890</f>
        <v>2020</v>
      </c>
      <c r="B4430" t="str">
        <f t="shared" si="3953"/>
        <v>RFM</v>
      </c>
      <c r="C4430">
        <f t="shared" si="3953"/>
        <v>0</v>
      </c>
      <c r="D4430">
        <f>IFERROR(VLOOKUP(C4430,'Enheter, modell og år'!$A$2:$B$31,2,FALSE),0)</f>
        <v>0</v>
      </c>
      <c r="E4430" t="str">
        <f>'Liste detaljert wide'!$L$1</f>
        <v>EU-inntekt</v>
      </c>
      <c r="F4430" t="str">
        <f t="shared" si="3942"/>
        <v>2020RFM0EU-inntekt</v>
      </c>
      <c r="G4430" s="3">
        <f>'Liste detaljert wide'!L110</f>
        <v>0</v>
      </c>
      <c r="H4430" t="str">
        <f>VLOOKUP(E4430,Def!$B$2:$C$15,2,FALSE)</f>
        <v>Forskningsinsentiv</v>
      </c>
      <c r="I4430" s="3">
        <f>IF(A4430='Enheter, modell og år'!$F$2-1,0,G4430-VLOOKUP(A4430-1&amp;B4430&amp;C4430&amp;E4430,$F$2:$G$7561,2,FALSE))</f>
        <v>0</v>
      </c>
      <c r="J4430" s="3">
        <f>IF(A4430='Enheter, modell og år'!$F$2-1,0,VLOOKUP(A4430-1&amp;B4430&amp;C4430&amp;E4430,$F$2:$G$7561,2,FALSE))</f>
        <v>0</v>
      </c>
    </row>
    <row r="4431" spans="1:10" x14ac:dyDescent="0.25">
      <c r="A4431">
        <f t="shared" ref="A4431:C4431" si="3954">A3891</f>
        <v>2020</v>
      </c>
      <c r="B4431" t="str">
        <f t="shared" si="3954"/>
        <v>RFM</v>
      </c>
      <c r="C4431">
        <f t="shared" si="3954"/>
        <v>0</v>
      </c>
      <c r="D4431">
        <f>IFERROR(VLOOKUP(C4431,'Enheter, modell og år'!$A$2:$B$31,2,FALSE),0)</f>
        <v>0</v>
      </c>
      <c r="E4431" t="str">
        <f>'Liste detaljert wide'!$L$1</f>
        <v>EU-inntekt</v>
      </c>
      <c r="F4431" t="str">
        <f t="shared" si="3942"/>
        <v>2020RFM0EU-inntekt</v>
      </c>
      <c r="G4431" s="3">
        <f>'Liste detaljert wide'!L111</f>
        <v>0</v>
      </c>
      <c r="H4431" t="str">
        <f>VLOOKUP(E4431,Def!$B$2:$C$15,2,FALSE)</f>
        <v>Forskningsinsentiv</v>
      </c>
      <c r="I4431" s="3">
        <f>IF(A4431='Enheter, modell og år'!$F$2-1,0,G4431-VLOOKUP(A4431-1&amp;B4431&amp;C4431&amp;E4431,$F$2:$G$7561,2,FALSE))</f>
        <v>0</v>
      </c>
      <c r="J4431" s="3">
        <f>IF(A4431='Enheter, modell og år'!$F$2-1,0,VLOOKUP(A4431-1&amp;B4431&amp;C4431&amp;E4431,$F$2:$G$7561,2,FALSE))</f>
        <v>0</v>
      </c>
    </row>
    <row r="4432" spans="1:10" x14ac:dyDescent="0.25">
      <c r="A4432">
        <f t="shared" ref="A4432:C4432" si="3955">A3892</f>
        <v>2020</v>
      </c>
      <c r="B4432" t="str">
        <f t="shared" si="3955"/>
        <v>RFM</v>
      </c>
      <c r="C4432">
        <f t="shared" si="3955"/>
        <v>0</v>
      </c>
      <c r="D4432">
        <f>IFERROR(VLOOKUP(C4432,'Enheter, modell og år'!$A$2:$B$31,2,FALSE),0)</f>
        <v>0</v>
      </c>
      <c r="E4432" t="str">
        <f>'Liste detaljert wide'!$L$1</f>
        <v>EU-inntekt</v>
      </c>
      <c r="F4432" t="str">
        <f t="shared" si="3942"/>
        <v>2020RFM0EU-inntekt</v>
      </c>
      <c r="G4432" s="3">
        <f>'Liste detaljert wide'!L112</f>
        <v>0</v>
      </c>
      <c r="H4432" t="str">
        <f>VLOOKUP(E4432,Def!$B$2:$C$15,2,FALSE)</f>
        <v>Forskningsinsentiv</v>
      </c>
      <c r="I4432" s="3">
        <f>IF(A4432='Enheter, modell og år'!$F$2-1,0,G4432-VLOOKUP(A4432-1&amp;B4432&amp;C4432&amp;E4432,$F$2:$G$7561,2,FALSE))</f>
        <v>0</v>
      </c>
      <c r="J4432" s="3">
        <f>IF(A4432='Enheter, modell og år'!$F$2-1,0,VLOOKUP(A4432-1&amp;B4432&amp;C4432&amp;E4432,$F$2:$G$7561,2,FALSE))</f>
        <v>0</v>
      </c>
    </row>
    <row r="4433" spans="1:10" x14ac:dyDescent="0.25">
      <c r="A4433">
        <f t="shared" ref="A4433:C4433" si="3956">A3893</f>
        <v>2020</v>
      </c>
      <c r="B4433" t="str">
        <f t="shared" si="3956"/>
        <v>RFM</v>
      </c>
      <c r="C4433">
        <f t="shared" si="3956"/>
        <v>0</v>
      </c>
      <c r="D4433">
        <f>IFERROR(VLOOKUP(C4433,'Enheter, modell og år'!$A$2:$B$31,2,FALSE),0)</f>
        <v>0</v>
      </c>
      <c r="E4433" t="str">
        <f>'Liste detaljert wide'!$L$1</f>
        <v>EU-inntekt</v>
      </c>
      <c r="F4433" t="str">
        <f t="shared" si="3942"/>
        <v>2020RFM0EU-inntekt</v>
      </c>
      <c r="G4433" s="3">
        <f>'Liste detaljert wide'!L113</f>
        <v>0</v>
      </c>
      <c r="H4433" t="str">
        <f>VLOOKUP(E4433,Def!$B$2:$C$15,2,FALSE)</f>
        <v>Forskningsinsentiv</v>
      </c>
      <c r="I4433" s="3">
        <f>IF(A4433='Enheter, modell og år'!$F$2-1,0,G4433-VLOOKUP(A4433-1&amp;B4433&amp;C4433&amp;E4433,$F$2:$G$7561,2,FALSE))</f>
        <v>0</v>
      </c>
      <c r="J4433" s="3">
        <f>IF(A4433='Enheter, modell og år'!$F$2-1,0,VLOOKUP(A4433-1&amp;B4433&amp;C4433&amp;E4433,$F$2:$G$7561,2,FALSE))</f>
        <v>0</v>
      </c>
    </row>
    <row r="4434" spans="1:10" x14ac:dyDescent="0.25">
      <c r="A4434">
        <f t="shared" ref="A4434:C4434" si="3957">A3894</f>
        <v>2020</v>
      </c>
      <c r="B4434" t="str">
        <f t="shared" si="3957"/>
        <v>RFM</v>
      </c>
      <c r="C4434">
        <f t="shared" si="3957"/>
        <v>0</v>
      </c>
      <c r="D4434">
        <f>IFERROR(VLOOKUP(C4434,'Enheter, modell og år'!$A$2:$B$31,2,FALSE),0)</f>
        <v>0</v>
      </c>
      <c r="E4434" t="str">
        <f>'Liste detaljert wide'!$L$1</f>
        <v>EU-inntekt</v>
      </c>
      <c r="F4434" t="str">
        <f t="shared" si="3942"/>
        <v>2020RFM0EU-inntekt</v>
      </c>
      <c r="G4434" s="3">
        <f>'Liste detaljert wide'!L114</f>
        <v>0</v>
      </c>
      <c r="H4434" t="str">
        <f>VLOOKUP(E4434,Def!$B$2:$C$15,2,FALSE)</f>
        <v>Forskningsinsentiv</v>
      </c>
      <c r="I4434" s="3">
        <f>IF(A4434='Enheter, modell og år'!$F$2-1,0,G4434-VLOOKUP(A4434-1&amp;B4434&amp;C4434&amp;E4434,$F$2:$G$7561,2,FALSE))</f>
        <v>0</v>
      </c>
      <c r="J4434" s="3">
        <f>IF(A4434='Enheter, modell og år'!$F$2-1,0,VLOOKUP(A4434-1&amp;B4434&amp;C4434&amp;E4434,$F$2:$G$7561,2,FALSE))</f>
        <v>0</v>
      </c>
    </row>
    <row r="4435" spans="1:10" x14ac:dyDescent="0.25">
      <c r="A4435">
        <f t="shared" ref="A4435:C4435" si="3958">A3895</f>
        <v>2020</v>
      </c>
      <c r="B4435" t="str">
        <f t="shared" si="3958"/>
        <v>RFM</v>
      </c>
      <c r="C4435">
        <f t="shared" si="3958"/>
        <v>0</v>
      </c>
      <c r="D4435">
        <f>IFERROR(VLOOKUP(C4435,'Enheter, modell og år'!$A$2:$B$31,2,FALSE),0)</f>
        <v>0</v>
      </c>
      <c r="E4435" t="str">
        <f>'Liste detaljert wide'!$L$1</f>
        <v>EU-inntekt</v>
      </c>
      <c r="F4435" t="str">
        <f t="shared" si="3942"/>
        <v>2020RFM0EU-inntekt</v>
      </c>
      <c r="G4435" s="3">
        <f>'Liste detaljert wide'!L115</f>
        <v>0</v>
      </c>
      <c r="H4435" t="str">
        <f>VLOOKUP(E4435,Def!$B$2:$C$15,2,FALSE)</f>
        <v>Forskningsinsentiv</v>
      </c>
      <c r="I4435" s="3">
        <f>IF(A4435='Enheter, modell og år'!$F$2-1,0,G4435-VLOOKUP(A4435-1&amp;B4435&amp;C4435&amp;E4435,$F$2:$G$7561,2,FALSE))</f>
        <v>0</v>
      </c>
      <c r="J4435" s="3">
        <f>IF(A4435='Enheter, modell og år'!$F$2-1,0,VLOOKUP(A4435-1&amp;B4435&amp;C4435&amp;E4435,$F$2:$G$7561,2,FALSE))</f>
        <v>0</v>
      </c>
    </row>
    <row r="4436" spans="1:10" x14ac:dyDescent="0.25">
      <c r="A4436">
        <f t="shared" ref="A4436:C4436" si="3959">A3896</f>
        <v>2020</v>
      </c>
      <c r="B4436" t="str">
        <f t="shared" si="3959"/>
        <v>RFM</v>
      </c>
      <c r="C4436">
        <f t="shared" si="3959"/>
        <v>0</v>
      </c>
      <c r="D4436">
        <f>IFERROR(VLOOKUP(C4436,'Enheter, modell og år'!$A$2:$B$31,2,FALSE),0)</f>
        <v>0</v>
      </c>
      <c r="E4436" t="str">
        <f>'Liste detaljert wide'!$L$1</f>
        <v>EU-inntekt</v>
      </c>
      <c r="F4436" t="str">
        <f t="shared" si="3942"/>
        <v>2020RFM0EU-inntekt</v>
      </c>
      <c r="G4436" s="3">
        <f>'Liste detaljert wide'!L116</f>
        <v>0</v>
      </c>
      <c r="H4436" t="str">
        <f>VLOOKUP(E4436,Def!$B$2:$C$15,2,FALSE)</f>
        <v>Forskningsinsentiv</v>
      </c>
      <c r="I4436" s="3">
        <f>IF(A4436='Enheter, modell og år'!$F$2-1,0,G4436-VLOOKUP(A4436-1&amp;B4436&amp;C4436&amp;E4436,$F$2:$G$7561,2,FALSE))</f>
        <v>0</v>
      </c>
      <c r="J4436" s="3">
        <f>IF(A4436='Enheter, modell og år'!$F$2-1,0,VLOOKUP(A4436-1&amp;B4436&amp;C4436&amp;E4436,$F$2:$G$7561,2,FALSE))</f>
        <v>0</v>
      </c>
    </row>
    <row r="4437" spans="1:10" x14ac:dyDescent="0.25">
      <c r="A4437">
        <f t="shared" ref="A4437:C4437" si="3960">A3897</f>
        <v>2020</v>
      </c>
      <c r="B4437" t="str">
        <f t="shared" si="3960"/>
        <v>RFM</v>
      </c>
      <c r="C4437">
        <f t="shared" si="3960"/>
        <v>0</v>
      </c>
      <c r="D4437">
        <f>IFERROR(VLOOKUP(C4437,'Enheter, modell og år'!$A$2:$B$31,2,FALSE),0)</f>
        <v>0</v>
      </c>
      <c r="E4437" t="str">
        <f>'Liste detaljert wide'!$L$1</f>
        <v>EU-inntekt</v>
      </c>
      <c r="F4437" t="str">
        <f t="shared" si="3942"/>
        <v>2020RFM0EU-inntekt</v>
      </c>
      <c r="G4437" s="3">
        <f>'Liste detaljert wide'!L117</f>
        <v>0</v>
      </c>
      <c r="H4437" t="str">
        <f>VLOOKUP(E4437,Def!$B$2:$C$15,2,FALSE)</f>
        <v>Forskningsinsentiv</v>
      </c>
      <c r="I4437" s="3">
        <f>IF(A4437='Enheter, modell og år'!$F$2-1,0,G4437-VLOOKUP(A4437-1&amp;B4437&amp;C4437&amp;E4437,$F$2:$G$7561,2,FALSE))</f>
        <v>0</v>
      </c>
      <c r="J4437" s="3">
        <f>IF(A4437='Enheter, modell og år'!$F$2-1,0,VLOOKUP(A4437-1&amp;B4437&amp;C4437&amp;E4437,$F$2:$G$7561,2,FALSE))</f>
        <v>0</v>
      </c>
    </row>
    <row r="4438" spans="1:10" x14ac:dyDescent="0.25">
      <c r="A4438">
        <f t="shared" ref="A4438:C4438" si="3961">A3898</f>
        <v>2020</v>
      </c>
      <c r="B4438" t="str">
        <f t="shared" si="3961"/>
        <v>RFM</v>
      </c>
      <c r="C4438">
        <f t="shared" si="3961"/>
        <v>0</v>
      </c>
      <c r="D4438">
        <f>IFERROR(VLOOKUP(C4438,'Enheter, modell og år'!$A$2:$B$31,2,FALSE),0)</f>
        <v>0</v>
      </c>
      <c r="E4438" t="str">
        <f>'Liste detaljert wide'!$L$1</f>
        <v>EU-inntekt</v>
      </c>
      <c r="F4438" t="str">
        <f t="shared" si="3942"/>
        <v>2020RFM0EU-inntekt</v>
      </c>
      <c r="G4438" s="3">
        <f>'Liste detaljert wide'!L118</f>
        <v>0</v>
      </c>
      <c r="H4438" t="str">
        <f>VLOOKUP(E4438,Def!$B$2:$C$15,2,FALSE)</f>
        <v>Forskningsinsentiv</v>
      </c>
      <c r="I4438" s="3">
        <f>IF(A4438='Enheter, modell og år'!$F$2-1,0,G4438-VLOOKUP(A4438-1&amp;B4438&amp;C4438&amp;E4438,$F$2:$G$7561,2,FALSE))</f>
        <v>0</v>
      </c>
      <c r="J4438" s="3">
        <f>IF(A4438='Enheter, modell og år'!$F$2-1,0,VLOOKUP(A4438-1&amp;B4438&amp;C4438&amp;E4438,$F$2:$G$7561,2,FALSE))</f>
        <v>0</v>
      </c>
    </row>
    <row r="4439" spans="1:10" x14ac:dyDescent="0.25">
      <c r="A4439">
        <f t="shared" ref="A4439:C4439" si="3962">A3899</f>
        <v>2020</v>
      </c>
      <c r="B4439" t="str">
        <f t="shared" si="3962"/>
        <v>RFM</v>
      </c>
      <c r="C4439">
        <f t="shared" si="3962"/>
        <v>0</v>
      </c>
      <c r="D4439">
        <f>IFERROR(VLOOKUP(C4439,'Enheter, modell og år'!$A$2:$B$31,2,FALSE),0)</f>
        <v>0</v>
      </c>
      <c r="E4439" t="str">
        <f>'Liste detaljert wide'!$L$1</f>
        <v>EU-inntekt</v>
      </c>
      <c r="F4439" t="str">
        <f t="shared" si="3942"/>
        <v>2020RFM0EU-inntekt</v>
      </c>
      <c r="G4439" s="3">
        <f>'Liste detaljert wide'!L119</f>
        <v>0</v>
      </c>
      <c r="H4439" t="str">
        <f>VLOOKUP(E4439,Def!$B$2:$C$15,2,FALSE)</f>
        <v>Forskningsinsentiv</v>
      </c>
      <c r="I4439" s="3">
        <f>IF(A4439='Enheter, modell og år'!$F$2-1,0,G4439-VLOOKUP(A4439-1&amp;B4439&amp;C4439&amp;E4439,$F$2:$G$7561,2,FALSE))</f>
        <v>0</v>
      </c>
      <c r="J4439" s="3">
        <f>IF(A4439='Enheter, modell og år'!$F$2-1,0,VLOOKUP(A4439-1&amp;B4439&amp;C4439&amp;E4439,$F$2:$G$7561,2,FALSE))</f>
        <v>0</v>
      </c>
    </row>
    <row r="4440" spans="1:10" x14ac:dyDescent="0.25">
      <c r="A4440">
        <f t="shared" ref="A4440:C4440" si="3963">A3900</f>
        <v>2020</v>
      </c>
      <c r="B4440" t="str">
        <f t="shared" si="3963"/>
        <v>RFM</v>
      </c>
      <c r="C4440">
        <f t="shared" si="3963"/>
        <v>0</v>
      </c>
      <c r="D4440">
        <f>IFERROR(VLOOKUP(C4440,'Enheter, modell og år'!$A$2:$B$31,2,FALSE),0)</f>
        <v>0</v>
      </c>
      <c r="E4440" t="str">
        <f>'Liste detaljert wide'!$L$1</f>
        <v>EU-inntekt</v>
      </c>
      <c r="F4440" t="str">
        <f t="shared" si="3942"/>
        <v>2020RFM0EU-inntekt</v>
      </c>
      <c r="G4440" s="3">
        <f>'Liste detaljert wide'!L120</f>
        <v>0</v>
      </c>
      <c r="H4440" t="str">
        <f>VLOOKUP(E4440,Def!$B$2:$C$15,2,FALSE)</f>
        <v>Forskningsinsentiv</v>
      </c>
      <c r="I4440" s="3">
        <f>IF(A4440='Enheter, modell og år'!$F$2-1,0,G4440-VLOOKUP(A4440-1&amp;B4440&amp;C4440&amp;E4440,$F$2:$G$7561,2,FALSE))</f>
        <v>0</v>
      </c>
      <c r="J4440" s="3">
        <f>IF(A4440='Enheter, modell og år'!$F$2-1,0,VLOOKUP(A4440-1&amp;B4440&amp;C4440&amp;E4440,$F$2:$G$7561,2,FALSE))</f>
        <v>0</v>
      </c>
    </row>
    <row r="4441" spans="1:10" x14ac:dyDescent="0.25">
      <c r="A4441">
        <f t="shared" ref="A4441:C4441" si="3964">A3901</f>
        <v>2020</v>
      </c>
      <c r="B4441" t="str">
        <f t="shared" si="3964"/>
        <v>RFM</v>
      </c>
      <c r="C4441">
        <f t="shared" si="3964"/>
        <v>0</v>
      </c>
      <c r="D4441">
        <f>IFERROR(VLOOKUP(C4441,'Enheter, modell og år'!$A$2:$B$31,2,FALSE),0)</f>
        <v>0</v>
      </c>
      <c r="E4441" t="str">
        <f>'Liste detaljert wide'!$L$1</f>
        <v>EU-inntekt</v>
      </c>
      <c r="F4441" t="str">
        <f t="shared" si="3942"/>
        <v>2020RFM0EU-inntekt</v>
      </c>
      <c r="G4441" s="3">
        <f>'Liste detaljert wide'!L121</f>
        <v>0</v>
      </c>
      <c r="H4441" t="str">
        <f>VLOOKUP(E4441,Def!$B$2:$C$15,2,FALSE)</f>
        <v>Forskningsinsentiv</v>
      </c>
      <c r="I4441" s="3">
        <f>IF(A4441='Enheter, modell og år'!$F$2-1,0,G4441-VLOOKUP(A4441-1&amp;B4441&amp;C4441&amp;E4441,$F$2:$G$7561,2,FALSE))</f>
        <v>0</v>
      </c>
      <c r="J4441" s="3">
        <f>IF(A4441='Enheter, modell og år'!$F$2-1,0,VLOOKUP(A4441-1&amp;B4441&amp;C4441&amp;E4441,$F$2:$G$7561,2,FALSE))</f>
        <v>0</v>
      </c>
    </row>
    <row r="4442" spans="1:10" x14ac:dyDescent="0.25">
      <c r="A4442">
        <f t="shared" ref="A4442:C4442" si="3965">A3902</f>
        <v>2021</v>
      </c>
      <c r="B4442" t="str">
        <f t="shared" si="3965"/>
        <v>RFM</v>
      </c>
      <c r="C4442">
        <f t="shared" si="3965"/>
        <v>0</v>
      </c>
      <c r="D4442">
        <f>IFERROR(VLOOKUP(C4442,'Enheter, modell og år'!$A$2:$B$31,2,FALSE),0)</f>
        <v>0</v>
      </c>
      <c r="E4442" t="str">
        <f>'Liste detaljert wide'!$L$1</f>
        <v>EU-inntekt</v>
      </c>
      <c r="F4442" t="str">
        <f t="shared" si="3942"/>
        <v>2021RFM0EU-inntekt</v>
      </c>
      <c r="G4442" s="3">
        <f>'Liste detaljert wide'!L122</f>
        <v>0</v>
      </c>
      <c r="H4442" t="str">
        <f>VLOOKUP(E4442,Def!$B$2:$C$15,2,FALSE)</f>
        <v>Forskningsinsentiv</v>
      </c>
      <c r="I4442" s="3">
        <f>IF(A4442='Enheter, modell og år'!$F$2-1,0,G4442-VLOOKUP(A4442-1&amp;B4442&amp;C4442&amp;E4442,$F$2:$G$7561,2,FALSE))</f>
        <v>0</v>
      </c>
      <c r="J4442" s="3">
        <f>IF(A4442='Enheter, modell og år'!$F$2-1,0,VLOOKUP(A4442-1&amp;B4442&amp;C4442&amp;E4442,$F$2:$G$7561,2,FALSE))</f>
        <v>0</v>
      </c>
    </row>
    <row r="4443" spans="1:10" x14ac:dyDescent="0.25">
      <c r="A4443">
        <f t="shared" ref="A4443:C4443" si="3966">A3903</f>
        <v>2021</v>
      </c>
      <c r="B4443" t="str">
        <f t="shared" si="3966"/>
        <v>RFM</v>
      </c>
      <c r="C4443">
        <f t="shared" si="3966"/>
        <v>0</v>
      </c>
      <c r="D4443">
        <f>IFERROR(VLOOKUP(C4443,'Enheter, modell og år'!$A$2:$B$31,2,FALSE),0)</f>
        <v>0</v>
      </c>
      <c r="E4443" t="str">
        <f>'Liste detaljert wide'!$L$1</f>
        <v>EU-inntekt</v>
      </c>
      <c r="F4443" t="str">
        <f t="shared" si="3942"/>
        <v>2021RFM0EU-inntekt</v>
      </c>
      <c r="G4443" s="3">
        <f>'Liste detaljert wide'!L123</f>
        <v>0</v>
      </c>
      <c r="H4443" t="str">
        <f>VLOOKUP(E4443,Def!$B$2:$C$15,2,FALSE)</f>
        <v>Forskningsinsentiv</v>
      </c>
      <c r="I4443" s="3">
        <f>IF(A4443='Enheter, modell og år'!$F$2-1,0,G4443-VLOOKUP(A4443-1&amp;B4443&amp;C4443&amp;E4443,$F$2:$G$7561,2,FALSE))</f>
        <v>0</v>
      </c>
      <c r="J4443" s="3">
        <f>IF(A4443='Enheter, modell og år'!$F$2-1,0,VLOOKUP(A4443-1&amp;B4443&amp;C4443&amp;E4443,$F$2:$G$7561,2,FALSE))</f>
        <v>0</v>
      </c>
    </row>
    <row r="4444" spans="1:10" x14ac:dyDescent="0.25">
      <c r="A4444">
        <f t="shared" ref="A4444:C4444" si="3967">A3904</f>
        <v>2021</v>
      </c>
      <c r="B4444" t="str">
        <f t="shared" si="3967"/>
        <v>RFM</v>
      </c>
      <c r="C4444">
        <f t="shared" si="3967"/>
        <v>0</v>
      </c>
      <c r="D4444">
        <f>IFERROR(VLOOKUP(C4444,'Enheter, modell og år'!$A$2:$B$31,2,FALSE),0)</f>
        <v>0</v>
      </c>
      <c r="E4444" t="str">
        <f>'Liste detaljert wide'!$L$1</f>
        <v>EU-inntekt</v>
      </c>
      <c r="F4444" t="str">
        <f t="shared" si="3942"/>
        <v>2021RFM0EU-inntekt</v>
      </c>
      <c r="G4444" s="3">
        <f>'Liste detaljert wide'!L124</f>
        <v>0</v>
      </c>
      <c r="H4444" t="str">
        <f>VLOOKUP(E4444,Def!$B$2:$C$15,2,FALSE)</f>
        <v>Forskningsinsentiv</v>
      </c>
      <c r="I4444" s="3">
        <f>IF(A4444='Enheter, modell og år'!$F$2-1,0,G4444-VLOOKUP(A4444-1&amp;B4444&amp;C4444&amp;E4444,$F$2:$G$7561,2,FALSE))</f>
        <v>0</v>
      </c>
      <c r="J4444" s="3">
        <f>IF(A4444='Enheter, modell og år'!$F$2-1,0,VLOOKUP(A4444-1&amp;B4444&amp;C4444&amp;E4444,$F$2:$G$7561,2,FALSE))</f>
        <v>0</v>
      </c>
    </row>
    <row r="4445" spans="1:10" x14ac:dyDescent="0.25">
      <c r="A4445">
        <f t="shared" ref="A4445:C4445" si="3968">A3905</f>
        <v>2021</v>
      </c>
      <c r="B4445" t="str">
        <f t="shared" si="3968"/>
        <v>RFM</v>
      </c>
      <c r="C4445">
        <f t="shared" si="3968"/>
        <v>0</v>
      </c>
      <c r="D4445">
        <f>IFERROR(VLOOKUP(C4445,'Enheter, modell og år'!$A$2:$B$31,2,FALSE),0)</f>
        <v>0</v>
      </c>
      <c r="E4445" t="str">
        <f>'Liste detaljert wide'!$L$1</f>
        <v>EU-inntekt</v>
      </c>
      <c r="F4445" t="str">
        <f t="shared" si="3942"/>
        <v>2021RFM0EU-inntekt</v>
      </c>
      <c r="G4445" s="3">
        <f>'Liste detaljert wide'!L125</f>
        <v>0</v>
      </c>
      <c r="H4445" t="str">
        <f>VLOOKUP(E4445,Def!$B$2:$C$15,2,FALSE)</f>
        <v>Forskningsinsentiv</v>
      </c>
      <c r="I4445" s="3">
        <f>IF(A4445='Enheter, modell og år'!$F$2-1,0,G4445-VLOOKUP(A4445-1&amp;B4445&amp;C4445&amp;E4445,$F$2:$G$7561,2,FALSE))</f>
        <v>0</v>
      </c>
      <c r="J4445" s="3">
        <f>IF(A4445='Enheter, modell og år'!$F$2-1,0,VLOOKUP(A4445-1&amp;B4445&amp;C4445&amp;E4445,$F$2:$G$7561,2,FALSE))</f>
        <v>0</v>
      </c>
    </row>
    <row r="4446" spans="1:10" x14ac:dyDescent="0.25">
      <c r="A4446">
        <f t="shared" ref="A4446:C4446" si="3969">A3906</f>
        <v>2021</v>
      </c>
      <c r="B4446" t="str">
        <f t="shared" si="3969"/>
        <v>RFM</v>
      </c>
      <c r="C4446">
        <f t="shared" si="3969"/>
        <v>0</v>
      </c>
      <c r="D4446">
        <f>IFERROR(VLOOKUP(C4446,'Enheter, modell og år'!$A$2:$B$31,2,FALSE),0)</f>
        <v>0</v>
      </c>
      <c r="E4446" t="str">
        <f>'Liste detaljert wide'!$L$1</f>
        <v>EU-inntekt</v>
      </c>
      <c r="F4446" t="str">
        <f t="shared" si="3942"/>
        <v>2021RFM0EU-inntekt</v>
      </c>
      <c r="G4446" s="3">
        <f>'Liste detaljert wide'!L126</f>
        <v>0</v>
      </c>
      <c r="H4446" t="str">
        <f>VLOOKUP(E4446,Def!$B$2:$C$15,2,FALSE)</f>
        <v>Forskningsinsentiv</v>
      </c>
      <c r="I4446" s="3">
        <f>IF(A4446='Enheter, modell og år'!$F$2-1,0,G4446-VLOOKUP(A4446-1&amp;B4446&amp;C4446&amp;E4446,$F$2:$G$7561,2,FALSE))</f>
        <v>0</v>
      </c>
      <c r="J4446" s="3">
        <f>IF(A4446='Enheter, modell og år'!$F$2-1,0,VLOOKUP(A4446-1&amp;B4446&amp;C4446&amp;E4446,$F$2:$G$7561,2,FALSE))</f>
        <v>0</v>
      </c>
    </row>
    <row r="4447" spans="1:10" x14ac:dyDescent="0.25">
      <c r="A4447">
        <f t="shared" ref="A4447:C4447" si="3970">A3907</f>
        <v>2021</v>
      </c>
      <c r="B4447" t="str">
        <f t="shared" si="3970"/>
        <v>RFM</v>
      </c>
      <c r="C4447">
        <f t="shared" si="3970"/>
        <v>0</v>
      </c>
      <c r="D4447">
        <f>IFERROR(VLOOKUP(C4447,'Enheter, modell og år'!$A$2:$B$31,2,FALSE),0)</f>
        <v>0</v>
      </c>
      <c r="E4447" t="str">
        <f>'Liste detaljert wide'!$L$1</f>
        <v>EU-inntekt</v>
      </c>
      <c r="F4447" t="str">
        <f t="shared" si="3942"/>
        <v>2021RFM0EU-inntekt</v>
      </c>
      <c r="G4447" s="3">
        <f>'Liste detaljert wide'!L127</f>
        <v>0</v>
      </c>
      <c r="H4447" t="str">
        <f>VLOOKUP(E4447,Def!$B$2:$C$15,2,FALSE)</f>
        <v>Forskningsinsentiv</v>
      </c>
      <c r="I4447" s="3">
        <f>IF(A4447='Enheter, modell og år'!$F$2-1,0,G4447-VLOOKUP(A4447-1&amp;B4447&amp;C4447&amp;E4447,$F$2:$G$7561,2,FALSE))</f>
        <v>0</v>
      </c>
      <c r="J4447" s="3">
        <f>IF(A4447='Enheter, modell og år'!$F$2-1,0,VLOOKUP(A4447-1&amp;B4447&amp;C4447&amp;E4447,$F$2:$G$7561,2,FALSE))</f>
        <v>0</v>
      </c>
    </row>
    <row r="4448" spans="1:10" x14ac:dyDescent="0.25">
      <c r="A4448">
        <f t="shared" ref="A4448:C4448" si="3971">A3908</f>
        <v>2021</v>
      </c>
      <c r="B4448" t="str">
        <f t="shared" si="3971"/>
        <v>RFM</v>
      </c>
      <c r="C4448">
        <f t="shared" si="3971"/>
        <v>0</v>
      </c>
      <c r="D4448">
        <f>IFERROR(VLOOKUP(C4448,'Enheter, modell og år'!$A$2:$B$31,2,FALSE),0)</f>
        <v>0</v>
      </c>
      <c r="E4448" t="str">
        <f>'Liste detaljert wide'!$L$1</f>
        <v>EU-inntekt</v>
      </c>
      <c r="F4448" t="str">
        <f t="shared" si="3942"/>
        <v>2021RFM0EU-inntekt</v>
      </c>
      <c r="G4448" s="3">
        <f>'Liste detaljert wide'!L128</f>
        <v>0</v>
      </c>
      <c r="H4448" t="str">
        <f>VLOOKUP(E4448,Def!$B$2:$C$15,2,FALSE)</f>
        <v>Forskningsinsentiv</v>
      </c>
      <c r="I4448" s="3">
        <f>IF(A4448='Enheter, modell og år'!$F$2-1,0,G4448-VLOOKUP(A4448-1&amp;B4448&amp;C4448&amp;E4448,$F$2:$G$7561,2,FALSE))</f>
        <v>0</v>
      </c>
      <c r="J4448" s="3">
        <f>IF(A4448='Enheter, modell og år'!$F$2-1,0,VLOOKUP(A4448-1&amp;B4448&amp;C4448&amp;E4448,$F$2:$G$7561,2,FALSE))</f>
        <v>0</v>
      </c>
    </row>
    <row r="4449" spans="1:10" x14ac:dyDescent="0.25">
      <c r="A4449">
        <f t="shared" ref="A4449:C4449" si="3972">A3909</f>
        <v>2021</v>
      </c>
      <c r="B4449" t="str">
        <f t="shared" si="3972"/>
        <v>RFM</v>
      </c>
      <c r="C4449">
        <f t="shared" si="3972"/>
        <v>0</v>
      </c>
      <c r="D4449">
        <f>IFERROR(VLOOKUP(C4449,'Enheter, modell og år'!$A$2:$B$31,2,FALSE),0)</f>
        <v>0</v>
      </c>
      <c r="E4449" t="str">
        <f>'Liste detaljert wide'!$L$1</f>
        <v>EU-inntekt</v>
      </c>
      <c r="F4449" t="str">
        <f t="shared" si="3942"/>
        <v>2021RFM0EU-inntekt</v>
      </c>
      <c r="G4449" s="3">
        <f>'Liste detaljert wide'!L129</f>
        <v>0</v>
      </c>
      <c r="H4449" t="str">
        <f>VLOOKUP(E4449,Def!$B$2:$C$15,2,FALSE)</f>
        <v>Forskningsinsentiv</v>
      </c>
      <c r="I4449" s="3">
        <f>IF(A4449='Enheter, modell og år'!$F$2-1,0,G4449-VLOOKUP(A4449-1&amp;B4449&amp;C4449&amp;E4449,$F$2:$G$7561,2,FALSE))</f>
        <v>0</v>
      </c>
      <c r="J4449" s="3">
        <f>IF(A4449='Enheter, modell og år'!$F$2-1,0,VLOOKUP(A4449-1&amp;B4449&amp;C4449&amp;E4449,$F$2:$G$7561,2,FALSE))</f>
        <v>0</v>
      </c>
    </row>
    <row r="4450" spans="1:10" x14ac:dyDescent="0.25">
      <c r="A4450">
        <f t="shared" ref="A4450:C4450" si="3973">A3910</f>
        <v>2021</v>
      </c>
      <c r="B4450" t="str">
        <f t="shared" si="3973"/>
        <v>RFM</v>
      </c>
      <c r="C4450">
        <f t="shared" si="3973"/>
        <v>0</v>
      </c>
      <c r="D4450">
        <f>IFERROR(VLOOKUP(C4450,'Enheter, modell og år'!$A$2:$B$31,2,FALSE),0)</f>
        <v>0</v>
      </c>
      <c r="E4450" t="str">
        <f>'Liste detaljert wide'!$L$1</f>
        <v>EU-inntekt</v>
      </c>
      <c r="F4450" t="str">
        <f t="shared" si="3942"/>
        <v>2021RFM0EU-inntekt</v>
      </c>
      <c r="G4450" s="3">
        <f>'Liste detaljert wide'!L130</f>
        <v>0</v>
      </c>
      <c r="H4450" t="str">
        <f>VLOOKUP(E4450,Def!$B$2:$C$15,2,FALSE)</f>
        <v>Forskningsinsentiv</v>
      </c>
      <c r="I4450" s="3">
        <f>IF(A4450='Enheter, modell og år'!$F$2-1,0,G4450-VLOOKUP(A4450-1&amp;B4450&amp;C4450&amp;E4450,$F$2:$G$7561,2,FALSE))</f>
        <v>0</v>
      </c>
      <c r="J4450" s="3">
        <f>IF(A4450='Enheter, modell og år'!$F$2-1,0,VLOOKUP(A4450-1&amp;B4450&amp;C4450&amp;E4450,$F$2:$G$7561,2,FALSE))</f>
        <v>0</v>
      </c>
    </row>
    <row r="4451" spans="1:10" x14ac:dyDescent="0.25">
      <c r="A4451">
        <f t="shared" ref="A4451:C4451" si="3974">A3911</f>
        <v>2021</v>
      </c>
      <c r="B4451" t="str">
        <f t="shared" si="3974"/>
        <v>RFM</v>
      </c>
      <c r="C4451">
        <f t="shared" si="3974"/>
        <v>0</v>
      </c>
      <c r="D4451">
        <f>IFERROR(VLOOKUP(C4451,'Enheter, modell og år'!$A$2:$B$31,2,FALSE),0)</f>
        <v>0</v>
      </c>
      <c r="E4451" t="str">
        <f>'Liste detaljert wide'!$L$1</f>
        <v>EU-inntekt</v>
      </c>
      <c r="F4451" t="str">
        <f t="shared" si="3942"/>
        <v>2021RFM0EU-inntekt</v>
      </c>
      <c r="G4451" s="3">
        <f>'Liste detaljert wide'!L131</f>
        <v>0</v>
      </c>
      <c r="H4451" t="str">
        <f>VLOOKUP(E4451,Def!$B$2:$C$15,2,FALSE)</f>
        <v>Forskningsinsentiv</v>
      </c>
      <c r="I4451" s="3">
        <f>IF(A4451='Enheter, modell og år'!$F$2-1,0,G4451-VLOOKUP(A4451-1&amp;B4451&amp;C4451&amp;E4451,$F$2:$G$7561,2,FALSE))</f>
        <v>0</v>
      </c>
      <c r="J4451" s="3">
        <f>IF(A4451='Enheter, modell og år'!$F$2-1,0,VLOOKUP(A4451-1&amp;B4451&amp;C4451&amp;E4451,$F$2:$G$7561,2,FALSE))</f>
        <v>0</v>
      </c>
    </row>
    <row r="4452" spans="1:10" x14ac:dyDescent="0.25">
      <c r="A4452">
        <f t="shared" ref="A4452:C4452" si="3975">A3912</f>
        <v>2021</v>
      </c>
      <c r="B4452" t="str">
        <f t="shared" si="3975"/>
        <v>RFM</v>
      </c>
      <c r="C4452">
        <f t="shared" si="3975"/>
        <v>0</v>
      </c>
      <c r="D4452">
        <f>IFERROR(VLOOKUP(C4452,'Enheter, modell og år'!$A$2:$B$31,2,FALSE),0)</f>
        <v>0</v>
      </c>
      <c r="E4452" t="str">
        <f>'Liste detaljert wide'!$L$1</f>
        <v>EU-inntekt</v>
      </c>
      <c r="F4452" t="str">
        <f t="shared" si="3942"/>
        <v>2021RFM0EU-inntekt</v>
      </c>
      <c r="G4452" s="3">
        <f>'Liste detaljert wide'!L132</f>
        <v>0</v>
      </c>
      <c r="H4452" t="str">
        <f>VLOOKUP(E4452,Def!$B$2:$C$15,2,FALSE)</f>
        <v>Forskningsinsentiv</v>
      </c>
      <c r="I4452" s="3">
        <f>IF(A4452='Enheter, modell og år'!$F$2-1,0,G4452-VLOOKUP(A4452-1&amp;B4452&amp;C4452&amp;E4452,$F$2:$G$7561,2,FALSE))</f>
        <v>0</v>
      </c>
      <c r="J4452" s="3">
        <f>IF(A4452='Enheter, modell og år'!$F$2-1,0,VLOOKUP(A4452-1&amp;B4452&amp;C4452&amp;E4452,$F$2:$G$7561,2,FALSE))</f>
        <v>0</v>
      </c>
    </row>
    <row r="4453" spans="1:10" x14ac:dyDescent="0.25">
      <c r="A4453">
        <f t="shared" ref="A4453:C4453" si="3976">A3913</f>
        <v>2021</v>
      </c>
      <c r="B4453" t="str">
        <f t="shared" si="3976"/>
        <v>RFM</v>
      </c>
      <c r="C4453">
        <f t="shared" si="3976"/>
        <v>0</v>
      </c>
      <c r="D4453">
        <f>IFERROR(VLOOKUP(C4453,'Enheter, modell og år'!$A$2:$B$31,2,FALSE),0)</f>
        <v>0</v>
      </c>
      <c r="E4453" t="str">
        <f>'Liste detaljert wide'!$L$1</f>
        <v>EU-inntekt</v>
      </c>
      <c r="F4453" t="str">
        <f t="shared" si="3942"/>
        <v>2021RFM0EU-inntekt</v>
      </c>
      <c r="G4453" s="3">
        <f>'Liste detaljert wide'!L133</f>
        <v>0</v>
      </c>
      <c r="H4453" t="str">
        <f>VLOOKUP(E4453,Def!$B$2:$C$15,2,FALSE)</f>
        <v>Forskningsinsentiv</v>
      </c>
      <c r="I4453" s="3">
        <f>IF(A4453='Enheter, modell og år'!$F$2-1,0,G4453-VLOOKUP(A4453-1&amp;B4453&amp;C4453&amp;E4453,$F$2:$G$7561,2,FALSE))</f>
        <v>0</v>
      </c>
      <c r="J4453" s="3">
        <f>IF(A4453='Enheter, modell og år'!$F$2-1,0,VLOOKUP(A4453-1&amp;B4453&amp;C4453&amp;E4453,$F$2:$G$7561,2,FALSE))</f>
        <v>0</v>
      </c>
    </row>
    <row r="4454" spans="1:10" x14ac:dyDescent="0.25">
      <c r="A4454">
        <f t="shared" ref="A4454:C4454" si="3977">A3914</f>
        <v>2021</v>
      </c>
      <c r="B4454" t="str">
        <f t="shared" si="3977"/>
        <v>RFM</v>
      </c>
      <c r="C4454">
        <f t="shared" si="3977"/>
        <v>0</v>
      </c>
      <c r="D4454">
        <f>IFERROR(VLOOKUP(C4454,'Enheter, modell og år'!$A$2:$B$31,2,FALSE),0)</f>
        <v>0</v>
      </c>
      <c r="E4454" t="str">
        <f>'Liste detaljert wide'!$L$1</f>
        <v>EU-inntekt</v>
      </c>
      <c r="F4454" t="str">
        <f t="shared" si="3942"/>
        <v>2021RFM0EU-inntekt</v>
      </c>
      <c r="G4454" s="3">
        <f>'Liste detaljert wide'!L134</f>
        <v>0</v>
      </c>
      <c r="H4454" t="str">
        <f>VLOOKUP(E4454,Def!$B$2:$C$15,2,FALSE)</f>
        <v>Forskningsinsentiv</v>
      </c>
      <c r="I4454" s="3">
        <f>IF(A4454='Enheter, modell og år'!$F$2-1,0,G4454-VLOOKUP(A4454-1&amp;B4454&amp;C4454&amp;E4454,$F$2:$G$7561,2,FALSE))</f>
        <v>0</v>
      </c>
      <c r="J4454" s="3">
        <f>IF(A4454='Enheter, modell og år'!$F$2-1,0,VLOOKUP(A4454-1&amp;B4454&amp;C4454&amp;E4454,$F$2:$G$7561,2,FALSE))</f>
        <v>0</v>
      </c>
    </row>
    <row r="4455" spans="1:10" x14ac:dyDescent="0.25">
      <c r="A4455">
        <f t="shared" ref="A4455:C4455" si="3978">A3915</f>
        <v>2021</v>
      </c>
      <c r="B4455" t="str">
        <f t="shared" si="3978"/>
        <v>RFM</v>
      </c>
      <c r="C4455">
        <f t="shared" si="3978"/>
        <v>0</v>
      </c>
      <c r="D4455">
        <f>IFERROR(VLOOKUP(C4455,'Enheter, modell og år'!$A$2:$B$31,2,FALSE),0)</f>
        <v>0</v>
      </c>
      <c r="E4455" t="str">
        <f>'Liste detaljert wide'!$L$1</f>
        <v>EU-inntekt</v>
      </c>
      <c r="F4455" t="str">
        <f t="shared" si="3942"/>
        <v>2021RFM0EU-inntekt</v>
      </c>
      <c r="G4455" s="3">
        <f>'Liste detaljert wide'!L135</f>
        <v>0</v>
      </c>
      <c r="H4455" t="str">
        <f>VLOOKUP(E4455,Def!$B$2:$C$15,2,FALSE)</f>
        <v>Forskningsinsentiv</v>
      </c>
      <c r="I4455" s="3">
        <f>IF(A4455='Enheter, modell og år'!$F$2-1,0,G4455-VLOOKUP(A4455-1&amp;B4455&amp;C4455&amp;E4455,$F$2:$G$7561,2,FALSE))</f>
        <v>0</v>
      </c>
      <c r="J4455" s="3">
        <f>IF(A4455='Enheter, modell og år'!$F$2-1,0,VLOOKUP(A4455-1&amp;B4455&amp;C4455&amp;E4455,$F$2:$G$7561,2,FALSE))</f>
        <v>0</v>
      </c>
    </row>
    <row r="4456" spans="1:10" x14ac:dyDescent="0.25">
      <c r="A4456">
        <f t="shared" ref="A4456:C4456" si="3979">A3916</f>
        <v>2021</v>
      </c>
      <c r="B4456" t="str">
        <f t="shared" si="3979"/>
        <v>RFM</v>
      </c>
      <c r="C4456">
        <f t="shared" si="3979"/>
        <v>0</v>
      </c>
      <c r="D4456">
        <f>IFERROR(VLOOKUP(C4456,'Enheter, modell og år'!$A$2:$B$31,2,FALSE),0)</f>
        <v>0</v>
      </c>
      <c r="E4456" t="str">
        <f>'Liste detaljert wide'!$L$1</f>
        <v>EU-inntekt</v>
      </c>
      <c r="F4456" t="str">
        <f t="shared" si="3942"/>
        <v>2021RFM0EU-inntekt</v>
      </c>
      <c r="G4456" s="3">
        <f>'Liste detaljert wide'!L136</f>
        <v>0</v>
      </c>
      <c r="H4456" t="str">
        <f>VLOOKUP(E4456,Def!$B$2:$C$15,2,FALSE)</f>
        <v>Forskningsinsentiv</v>
      </c>
      <c r="I4456" s="3">
        <f>IF(A4456='Enheter, modell og år'!$F$2-1,0,G4456-VLOOKUP(A4456-1&amp;B4456&amp;C4456&amp;E4456,$F$2:$G$7561,2,FALSE))</f>
        <v>0</v>
      </c>
      <c r="J4456" s="3">
        <f>IF(A4456='Enheter, modell og år'!$F$2-1,0,VLOOKUP(A4456-1&amp;B4456&amp;C4456&amp;E4456,$F$2:$G$7561,2,FALSE))</f>
        <v>0</v>
      </c>
    </row>
    <row r="4457" spans="1:10" x14ac:dyDescent="0.25">
      <c r="A4457">
        <f t="shared" ref="A4457:C4457" si="3980">A3917</f>
        <v>2021</v>
      </c>
      <c r="B4457" t="str">
        <f t="shared" si="3980"/>
        <v>RFM</v>
      </c>
      <c r="C4457">
        <f t="shared" si="3980"/>
        <v>0</v>
      </c>
      <c r="D4457">
        <f>IFERROR(VLOOKUP(C4457,'Enheter, modell og år'!$A$2:$B$31,2,FALSE),0)</f>
        <v>0</v>
      </c>
      <c r="E4457" t="str">
        <f>'Liste detaljert wide'!$L$1</f>
        <v>EU-inntekt</v>
      </c>
      <c r="F4457" t="str">
        <f t="shared" si="3942"/>
        <v>2021RFM0EU-inntekt</v>
      </c>
      <c r="G4457" s="3">
        <f>'Liste detaljert wide'!L137</f>
        <v>0</v>
      </c>
      <c r="H4457" t="str">
        <f>VLOOKUP(E4457,Def!$B$2:$C$15,2,FALSE)</f>
        <v>Forskningsinsentiv</v>
      </c>
      <c r="I4457" s="3">
        <f>IF(A4457='Enheter, modell og år'!$F$2-1,0,G4457-VLOOKUP(A4457-1&amp;B4457&amp;C4457&amp;E4457,$F$2:$G$7561,2,FALSE))</f>
        <v>0</v>
      </c>
      <c r="J4457" s="3">
        <f>IF(A4457='Enheter, modell og år'!$F$2-1,0,VLOOKUP(A4457-1&amp;B4457&amp;C4457&amp;E4457,$F$2:$G$7561,2,FALSE))</f>
        <v>0</v>
      </c>
    </row>
    <row r="4458" spans="1:10" x14ac:dyDescent="0.25">
      <c r="A4458">
        <f t="shared" ref="A4458:C4458" si="3981">A3918</f>
        <v>2021</v>
      </c>
      <c r="B4458" t="str">
        <f t="shared" si="3981"/>
        <v>RFM</v>
      </c>
      <c r="C4458">
        <f t="shared" si="3981"/>
        <v>0</v>
      </c>
      <c r="D4458">
        <f>IFERROR(VLOOKUP(C4458,'Enheter, modell og år'!$A$2:$B$31,2,FALSE),0)</f>
        <v>0</v>
      </c>
      <c r="E4458" t="str">
        <f>'Liste detaljert wide'!$L$1</f>
        <v>EU-inntekt</v>
      </c>
      <c r="F4458" t="str">
        <f t="shared" si="3942"/>
        <v>2021RFM0EU-inntekt</v>
      </c>
      <c r="G4458" s="3">
        <f>'Liste detaljert wide'!L138</f>
        <v>0</v>
      </c>
      <c r="H4458" t="str">
        <f>VLOOKUP(E4458,Def!$B$2:$C$15,2,FALSE)</f>
        <v>Forskningsinsentiv</v>
      </c>
      <c r="I4458" s="3">
        <f>IF(A4458='Enheter, modell og år'!$F$2-1,0,G4458-VLOOKUP(A4458-1&amp;B4458&amp;C4458&amp;E4458,$F$2:$G$7561,2,FALSE))</f>
        <v>0</v>
      </c>
      <c r="J4458" s="3">
        <f>IF(A4458='Enheter, modell og år'!$F$2-1,0,VLOOKUP(A4458-1&amp;B4458&amp;C4458&amp;E4458,$F$2:$G$7561,2,FALSE))</f>
        <v>0</v>
      </c>
    </row>
    <row r="4459" spans="1:10" x14ac:dyDescent="0.25">
      <c r="A4459">
        <f t="shared" ref="A4459:C4459" si="3982">A3919</f>
        <v>2021</v>
      </c>
      <c r="B4459" t="str">
        <f t="shared" si="3982"/>
        <v>RFM</v>
      </c>
      <c r="C4459">
        <f t="shared" si="3982"/>
        <v>0</v>
      </c>
      <c r="D4459">
        <f>IFERROR(VLOOKUP(C4459,'Enheter, modell og år'!$A$2:$B$31,2,FALSE),0)</f>
        <v>0</v>
      </c>
      <c r="E4459" t="str">
        <f>'Liste detaljert wide'!$L$1</f>
        <v>EU-inntekt</v>
      </c>
      <c r="F4459" t="str">
        <f t="shared" si="3942"/>
        <v>2021RFM0EU-inntekt</v>
      </c>
      <c r="G4459" s="3">
        <f>'Liste detaljert wide'!L139</f>
        <v>0</v>
      </c>
      <c r="H4459" t="str">
        <f>VLOOKUP(E4459,Def!$B$2:$C$15,2,FALSE)</f>
        <v>Forskningsinsentiv</v>
      </c>
      <c r="I4459" s="3">
        <f>IF(A4459='Enheter, modell og år'!$F$2-1,0,G4459-VLOOKUP(A4459-1&amp;B4459&amp;C4459&amp;E4459,$F$2:$G$7561,2,FALSE))</f>
        <v>0</v>
      </c>
      <c r="J4459" s="3">
        <f>IF(A4459='Enheter, modell og år'!$F$2-1,0,VLOOKUP(A4459-1&amp;B4459&amp;C4459&amp;E4459,$F$2:$G$7561,2,FALSE))</f>
        <v>0</v>
      </c>
    </row>
    <row r="4460" spans="1:10" x14ac:dyDescent="0.25">
      <c r="A4460">
        <f t="shared" ref="A4460:C4460" si="3983">A3920</f>
        <v>2021</v>
      </c>
      <c r="B4460" t="str">
        <f t="shared" si="3983"/>
        <v>RFM</v>
      </c>
      <c r="C4460">
        <f t="shared" si="3983"/>
        <v>0</v>
      </c>
      <c r="D4460">
        <f>IFERROR(VLOOKUP(C4460,'Enheter, modell og år'!$A$2:$B$31,2,FALSE),0)</f>
        <v>0</v>
      </c>
      <c r="E4460" t="str">
        <f>'Liste detaljert wide'!$L$1</f>
        <v>EU-inntekt</v>
      </c>
      <c r="F4460" t="str">
        <f t="shared" si="3942"/>
        <v>2021RFM0EU-inntekt</v>
      </c>
      <c r="G4460" s="3">
        <f>'Liste detaljert wide'!L140</f>
        <v>0</v>
      </c>
      <c r="H4460" t="str">
        <f>VLOOKUP(E4460,Def!$B$2:$C$15,2,FALSE)</f>
        <v>Forskningsinsentiv</v>
      </c>
      <c r="I4460" s="3">
        <f>IF(A4460='Enheter, modell og år'!$F$2-1,0,G4460-VLOOKUP(A4460-1&amp;B4460&amp;C4460&amp;E4460,$F$2:$G$7561,2,FALSE))</f>
        <v>0</v>
      </c>
      <c r="J4460" s="3">
        <f>IF(A4460='Enheter, modell og år'!$F$2-1,0,VLOOKUP(A4460-1&amp;B4460&amp;C4460&amp;E4460,$F$2:$G$7561,2,FALSE))</f>
        <v>0</v>
      </c>
    </row>
    <row r="4461" spans="1:10" x14ac:dyDescent="0.25">
      <c r="A4461">
        <f t="shared" ref="A4461:C4461" si="3984">A3921</f>
        <v>2021</v>
      </c>
      <c r="B4461" t="str">
        <f t="shared" si="3984"/>
        <v>RFM</v>
      </c>
      <c r="C4461">
        <f t="shared" si="3984"/>
        <v>0</v>
      </c>
      <c r="D4461">
        <f>IFERROR(VLOOKUP(C4461,'Enheter, modell og år'!$A$2:$B$31,2,FALSE),0)</f>
        <v>0</v>
      </c>
      <c r="E4461" t="str">
        <f>'Liste detaljert wide'!$L$1</f>
        <v>EU-inntekt</v>
      </c>
      <c r="F4461" t="str">
        <f t="shared" si="3942"/>
        <v>2021RFM0EU-inntekt</v>
      </c>
      <c r="G4461" s="3">
        <f>'Liste detaljert wide'!L141</f>
        <v>0</v>
      </c>
      <c r="H4461" t="str">
        <f>VLOOKUP(E4461,Def!$B$2:$C$15,2,FALSE)</f>
        <v>Forskningsinsentiv</v>
      </c>
      <c r="I4461" s="3">
        <f>IF(A4461='Enheter, modell og år'!$F$2-1,0,G4461-VLOOKUP(A4461-1&amp;B4461&amp;C4461&amp;E4461,$F$2:$G$7561,2,FALSE))</f>
        <v>0</v>
      </c>
      <c r="J4461" s="3">
        <f>IF(A4461='Enheter, modell og år'!$F$2-1,0,VLOOKUP(A4461-1&amp;B4461&amp;C4461&amp;E4461,$F$2:$G$7561,2,FALSE))</f>
        <v>0</v>
      </c>
    </row>
    <row r="4462" spans="1:10" x14ac:dyDescent="0.25">
      <c r="A4462">
        <f t="shared" ref="A4462:C4462" si="3985">A3922</f>
        <v>2021</v>
      </c>
      <c r="B4462" t="str">
        <f t="shared" si="3985"/>
        <v>RFM</v>
      </c>
      <c r="C4462">
        <f t="shared" si="3985"/>
        <v>0</v>
      </c>
      <c r="D4462">
        <f>IFERROR(VLOOKUP(C4462,'Enheter, modell og år'!$A$2:$B$31,2,FALSE),0)</f>
        <v>0</v>
      </c>
      <c r="E4462" t="str">
        <f>'Liste detaljert wide'!$L$1</f>
        <v>EU-inntekt</v>
      </c>
      <c r="F4462" t="str">
        <f t="shared" si="3942"/>
        <v>2021RFM0EU-inntekt</v>
      </c>
      <c r="G4462" s="3">
        <f>'Liste detaljert wide'!L142</f>
        <v>0</v>
      </c>
      <c r="H4462" t="str">
        <f>VLOOKUP(E4462,Def!$B$2:$C$15,2,FALSE)</f>
        <v>Forskningsinsentiv</v>
      </c>
      <c r="I4462" s="3">
        <f>IF(A4462='Enheter, modell og år'!$F$2-1,0,G4462-VLOOKUP(A4462-1&amp;B4462&amp;C4462&amp;E4462,$F$2:$G$7561,2,FALSE))</f>
        <v>0</v>
      </c>
      <c r="J4462" s="3">
        <f>IF(A4462='Enheter, modell og år'!$F$2-1,0,VLOOKUP(A4462-1&amp;B4462&amp;C4462&amp;E4462,$F$2:$G$7561,2,FALSE))</f>
        <v>0</v>
      </c>
    </row>
    <row r="4463" spans="1:10" x14ac:dyDescent="0.25">
      <c r="A4463">
        <f t="shared" ref="A4463:C4463" si="3986">A3923</f>
        <v>2021</v>
      </c>
      <c r="B4463" t="str">
        <f t="shared" si="3986"/>
        <v>RFM</v>
      </c>
      <c r="C4463">
        <f t="shared" si="3986"/>
        <v>0</v>
      </c>
      <c r="D4463">
        <f>IFERROR(VLOOKUP(C4463,'Enheter, modell og år'!$A$2:$B$31,2,FALSE),0)</f>
        <v>0</v>
      </c>
      <c r="E4463" t="str">
        <f>'Liste detaljert wide'!$L$1</f>
        <v>EU-inntekt</v>
      </c>
      <c r="F4463" t="str">
        <f t="shared" si="3942"/>
        <v>2021RFM0EU-inntekt</v>
      </c>
      <c r="G4463" s="3">
        <f>'Liste detaljert wide'!L143</f>
        <v>0</v>
      </c>
      <c r="H4463" t="str">
        <f>VLOOKUP(E4463,Def!$B$2:$C$15,2,FALSE)</f>
        <v>Forskningsinsentiv</v>
      </c>
      <c r="I4463" s="3">
        <f>IF(A4463='Enheter, modell og år'!$F$2-1,0,G4463-VLOOKUP(A4463-1&amp;B4463&amp;C4463&amp;E4463,$F$2:$G$7561,2,FALSE))</f>
        <v>0</v>
      </c>
      <c r="J4463" s="3">
        <f>IF(A4463='Enheter, modell og år'!$F$2-1,0,VLOOKUP(A4463-1&amp;B4463&amp;C4463&amp;E4463,$F$2:$G$7561,2,FALSE))</f>
        <v>0</v>
      </c>
    </row>
    <row r="4464" spans="1:10" x14ac:dyDescent="0.25">
      <c r="A4464">
        <f t="shared" ref="A4464:C4464" si="3987">A3924</f>
        <v>2021</v>
      </c>
      <c r="B4464" t="str">
        <f t="shared" si="3987"/>
        <v>RFM</v>
      </c>
      <c r="C4464">
        <f t="shared" si="3987"/>
        <v>0</v>
      </c>
      <c r="D4464">
        <f>IFERROR(VLOOKUP(C4464,'Enheter, modell og år'!$A$2:$B$31,2,FALSE),0)</f>
        <v>0</v>
      </c>
      <c r="E4464" t="str">
        <f>'Liste detaljert wide'!$L$1</f>
        <v>EU-inntekt</v>
      </c>
      <c r="F4464" t="str">
        <f t="shared" si="3942"/>
        <v>2021RFM0EU-inntekt</v>
      </c>
      <c r="G4464" s="3">
        <f>'Liste detaljert wide'!L144</f>
        <v>0</v>
      </c>
      <c r="H4464" t="str">
        <f>VLOOKUP(E4464,Def!$B$2:$C$15,2,FALSE)</f>
        <v>Forskningsinsentiv</v>
      </c>
      <c r="I4464" s="3">
        <f>IF(A4464='Enheter, modell og år'!$F$2-1,0,G4464-VLOOKUP(A4464-1&amp;B4464&amp;C4464&amp;E4464,$F$2:$G$7561,2,FALSE))</f>
        <v>0</v>
      </c>
      <c r="J4464" s="3">
        <f>IF(A4464='Enheter, modell og år'!$F$2-1,0,VLOOKUP(A4464-1&amp;B4464&amp;C4464&amp;E4464,$F$2:$G$7561,2,FALSE))</f>
        <v>0</v>
      </c>
    </row>
    <row r="4465" spans="1:10" x14ac:dyDescent="0.25">
      <c r="A4465">
        <f t="shared" ref="A4465:C4465" si="3988">A3925</f>
        <v>2021</v>
      </c>
      <c r="B4465" t="str">
        <f t="shared" si="3988"/>
        <v>RFM</v>
      </c>
      <c r="C4465">
        <f t="shared" si="3988"/>
        <v>0</v>
      </c>
      <c r="D4465">
        <f>IFERROR(VLOOKUP(C4465,'Enheter, modell og år'!$A$2:$B$31,2,FALSE),0)</f>
        <v>0</v>
      </c>
      <c r="E4465" t="str">
        <f>'Liste detaljert wide'!$L$1</f>
        <v>EU-inntekt</v>
      </c>
      <c r="F4465" t="str">
        <f t="shared" si="3942"/>
        <v>2021RFM0EU-inntekt</v>
      </c>
      <c r="G4465" s="3">
        <f>'Liste detaljert wide'!L145</f>
        <v>0</v>
      </c>
      <c r="H4465" t="str">
        <f>VLOOKUP(E4465,Def!$B$2:$C$15,2,FALSE)</f>
        <v>Forskningsinsentiv</v>
      </c>
      <c r="I4465" s="3">
        <f>IF(A4465='Enheter, modell og år'!$F$2-1,0,G4465-VLOOKUP(A4465-1&amp;B4465&amp;C4465&amp;E4465,$F$2:$G$7561,2,FALSE))</f>
        <v>0</v>
      </c>
      <c r="J4465" s="3">
        <f>IF(A4465='Enheter, modell og år'!$F$2-1,0,VLOOKUP(A4465-1&amp;B4465&amp;C4465&amp;E4465,$F$2:$G$7561,2,FALSE))</f>
        <v>0</v>
      </c>
    </row>
    <row r="4466" spans="1:10" x14ac:dyDescent="0.25">
      <c r="A4466">
        <f t="shared" ref="A4466:C4466" si="3989">A3926</f>
        <v>2021</v>
      </c>
      <c r="B4466" t="str">
        <f t="shared" si="3989"/>
        <v>RFM</v>
      </c>
      <c r="C4466">
        <f t="shared" si="3989"/>
        <v>0</v>
      </c>
      <c r="D4466">
        <f>IFERROR(VLOOKUP(C4466,'Enheter, modell og år'!$A$2:$B$31,2,FALSE),0)</f>
        <v>0</v>
      </c>
      <c r="E4466" t="str">
        <f>'Liste detaljert wide'!$L$1</f>
        <v>EU-inntekt</v>
      </c>
      <c r="F4466" t="str">
        <f t="shared" si="3942"/>
        <v>2021RFM0EU-inntekt</v>
      </c>
      <c r="G4466" s="3">
        <f>'Liste detaljert wide'!L146</f>
        <v>0</v>
      </c>
      <c r="H4466" t="str">
        <f>VLOOKUP(E4466,Def!$B$2:$C$15,2,FALSE)</f>
        <v>Forskningsinsentiv</v>
      </c>
      <c r="I4466" s="3">
        <f>IF(A4466='Enheter, modell og år'!$F$2-1,0,G4466-VLOOKUP(A4466-1&amp;B4466&amp;C4466&amp;E4466,$F$2:$G$7561,2,FALSE))</f>
        <v>0</v>
      </c>
      <c r="J4466" s="3">
        <f>IF(A4466='Enheter, modell og år'!$F$2-1,0,VLOOKUP(A4466-1&amp;B4466&amp;C4466&amp;E4466,$F$2:$G$7561,2,FALSE))</f>
        <v>0</v>
      </c>
    </row>
    <row r="4467" spans="1:10" x14ac:dyDescent="0.25">
      <c r="A4467">
        <f t="shared" ref="A4467:C4467" si="3990">A3927</f>
        <v>2021</v>
      </c>
      <c r="B4467" t="str">
        <f t="shared" si="3990"/>
        <v>RFM</v>
      </c>
      <c r="C4467">
        <f t="shared" si="3990"/>
        <v>0</v>
      </c>
      <c r="D4467">
        <f>IFERROR(VLOOKUP(C4467,'Enheter, modell og år'!$A$2:$B$31,2,FALSE),0)</f>
        <v>0</v>
      </c>
      <c r="E4467" t="str">
        <f>'Liste detaljert wide'!$L$1</f>
        <v>EU-inntekt</v>
      </c>
      <c r="F4467" t="str">
        <f t="shared" si="3942"/>
        <v>2021RFM0EU-inntekt</v>
      </c>
      <c r="G4467" s="3">
        <f>'Liste detaljert wide'!L147</f>
        <v>0</v>
      </c>
      <c r="H4467" t="str">
        <f>VLOOKUP(E4467,Def!$B$2:$C$15,2,FALSE)</f>
        <v>Forskningsinsentiv</v>
      </c>
      <c r="I4467" s="3">
        <f>IF(A4467='Enheter, modell og år'!$F$2-1,0,G4467-VLOOKUP(A4467-1&amp;B4467&amp;C4467&amp;E4467,$F$2:$G$7561,2,FALSE))</f>
        <v>0</v>
      </c>
      <c r="J4467" s="3">
        <f>IF(A4467='Enheter, modell og år'!$F$2-1,0,VLOOKUP(A4467-1&amp;B4467&amp;C4467&amp;E4467,$F$2:$G$7561,2,FALSE))</f>
        <v>0</v>
      </c>
    </row>
    <row r="4468" spans="1:10" x14ac:dyDescent="0.25">
      <c r="A4468">
        <f t="shared" ref="A4468:C4468" si="3991">A3928</f>
        <v>2021</v>
      </c>
      <c r="B4468" t="str">
        <f t="shared" si="3991"/>
        <v>RFM</v>
      </c>
      <c r="C4468">
        <f t="shared" si="3991"/>
        <v>0</v>
      </c>
      <c r="D4468">
        <f>IFERROR(VLOOKUP(C4468,'Enheter, modell og år'!$A$2:$B$31,2,FALSE),0)</f>
        <v>0</v>
      </c>
      <c r="E4468" t="str">
        <f>'Liste detaljert wide'!$L$1</f>
        <v>EU-inntekt</v>
      </c>
      <c r="F4468" t="str">
        <f t="shared" si="3942"/>
        <v>2021RFM0EU-inntekt</v>
      </c>
      <c r="G4468" s="3">
        <f>'Liste detaljert wide'!L148</f>
        <v>0</v>
      </c>
      <c r="H4468" t="str">
        <f>VLOOKUP(E4468,Def!$B$2:$C$15,2,FALSE)</f>
        <v>Forskningsinsentiv</v>
      </c>
      <c r="I4468" s="3">
        <f>IF(A4468='Enheter, modell og år'!$F$2-1,0,G4468-VLOOKUP(A4468-1&amp;B4468&amp;C4468&amp;E4468,$F$2:$G$7561,2,FALSE))</f>
        <v>0</v>
      </c>
      <c r="J4468" s="3">
        <f>IF(A4468='Enheter, modell og år'!$F$2-1,0,VLOOKUP(A4468-1&amp;B4468&amp;C4468&amp;E4468,$F$2:$G$7561,2,FALSE))</f>
        <v>0</v>
      </c>
    </row>
    <row r="4469" spans="1:10" x14ac:dyDescent="0.25">
      <c r="A4469">
        <f t="shared" ref="A4469:C4469" si="3992">A3929</f>
        <v>2021</v>
      </c>
      <c r="B4469" t="str">
        <f t="shared" si="3992"/>
        <v>RFM</v>
      </c>
      <c r="C4469">
        <f t="shared" si="3992"/>
        <v>0</v>
      </c>
      <c r="D4469">
        <f>IFERROR(VLOOKUP(C4469,'Enheter, modell og år'!$A$2:$B$31,2,FALSE),0)</f>
        <v>0</v>
      </c>
      <c r="E4469" t="str">
        <f>'Liste detaljert wide'!$L$1</f>
        <v>EU-inntekt</v>
      </c>
      <c r="F4469" t="str">
        <f t="shared" si="3942"/>
        <v>2021RFM0EU-inntekt</v>
      </c>
      <c r="G4469" s="3">
        <f>'Liste detaljert wide'!L149</f>
        <v>0</v>
      </c>
      <c r="H4469" t="str">
        <f>VLOOKUP(E4469,Def!$B$2:$C$15,2,FALSE)</f>
        <v>Forskningsinsentiv</v>
      </c>
      <c r="I4469" s="3">
        <f>IF(A4469='Enheter, modell og år'!$F$2-1,0,G4469-VLOOKUP(A4469-1&amp;B4469&amp;C4469&amp;E4469,$F$2:$G$7561,2,FALSE))</f>
        <v>0</v>
      </c>
      <c r="J4469" s="3">
        <f>IF(A4469='Enheter, modell og år'!$F$2-1,0,VLOOKUP(A4469-1&amp;B4469&amp;C4469&amp;E4469,$F$2:$G$7561,2,FALSE))</f>
        <v>0</v>
      </c>
    </row>
    <row r="4470" spans="1:10" x14ac:dyDescent="0.25">
      <c r="A4470">
        <f t="shared" ref="A4470:C4470" si="3993">A3930</f>
        <v>2021</v>
      </c>
      <c r="B4470" t="str">
        <f t="shared" si="3993"/>
        <v>RFM</v>
      </c>
      <c r="C4470">
        <f t="shared" si="3993"/>
        <v>0</v>
      </c>
      <c r="D4470">
        <f>IFERROR(VLOOKUP(C4470,'Enheter, modell og år'!$A$2:$B$31,2,FALSE),0)</f>
        <v>0</v>
      </c>
      <c r="E4470" t="str">
        <f>'Liste detaljert wide'!$L$1</f>
        <v>EU-inntekt</v>
      </c>
      <c r="F4470" t="str">
        <f t="shared" si="3942"/>
        <v>2021RFM0EU-inntekt</v>
      </c>
      <c r="G4470" s="3">
        <f>'Liste detaljert wide'!L150</f>
        <v>0</v>
      </c>
      <c r="H4470" t="str">
        <f>VLOOKUP(E4470,Def!$B$2:$C$15,2,FALSE)</f>
        <v>Forskningsinsentiv</v>
      </c>
      <c r="I4470" s="3">
        <f>IF(A4470='Enheter, modell og år'!$F$2-1,0,G4470-VLOOKUP(A4470-1&amp;B4470&amp;C4470&amp;E4470,$F$2:$G$7561,2,FALSE))</f>
        <v>0</v>
      </c>
      <c r="J4470" s="3">
        <f>IF(A4470='Enheter, modell og år'!$F$2-1,0,VLOOKUP(A4470-1&amp;B4470&amp;C4470&amp;E4470,$F$2:$G$7561,2,FALSE))</f>
        <v>0</v>
      </c>
    </row>
    <row r="4471" spans="1:10" x14ac:dyDescent="0.25">
      <c r="A4471">
        <f t="shared" ref="A4471:C4471" si="3994">A3931</f>
        <v>2021</v>
      </c>
      <c r="B4471" t="str">
        <f t="shared" si="3994"/>
        <v>RFM</v>
      </c>
      <c r="C4471">
        <f t="shared" si="3994"/>
        <v>0</v>
      </c>
      <c r="D4471">
        <f>IFERROR(VLOOKUP(C4471,'Enheter, modell og år'!$A$2:$B$31,2,FALSE),0)</f>
        <v>0</v>
      </c>
      <c r="E4471" t="str">
        <f>'Liste detaljert wide'!$L$1</f>
        <v>EU-inntekt</v>
      </c>
      <c r="F4471" t="str">
        <f t="shared" si="3942"/>
        <v>2021RFM0EU-inntekt</v>
      </c>
      <c r="G4471" s="3">
        <f>'Liste detaljert wide'!L151</f>
        <v>0</v>
      </c>
      <c r="H4471" t="str">
        <f>VLOOKUP(E4471,Def!$B$2:$C$15,2,FALSE)</f>
        <v>Forskningsinsentiv</v>
      </c>
      <c r="I4471" s="3">
        <f>IF(A4471='Enheter, modell og år'!$F$2-1,0,G4471-VLOOKUP(A4471-1&amp;B4471&amp;C4471&amp;E4471,$F$2:$G$7561,2,FALSE))</f>
        <v>0</v>
      </c>
      <c r="J4471" s="3">
        <f>IF(A4471='Enheter, modell og år'!$F$2-1,0,VLOOKUP(A4471-1&amp;B4471&amp;C4471&amp;E4471,$F$2:$G$7561,2,FALSE))</f>
        <v>0</v>
      </c>
    </row>
    <row r="4472" spans="1:10" x14ac:dyDescent="0.25">
      <c r="A4472">
        <f t="shared" ref="A4472:C4472" si="3995">A3932</f>
        <v>2022</v>
      </c>
      <c r="B4472" t="str">
        <f t="shared" si="3995"/>
        <v>RFM</v>
      </c>
      <c r="C4472">
        <f t="shared" si="3995"/>
        <v>0</v>
      </c>
      <c r="D4472">
        <f>IFERROR(VLOOKUP(C4472,'Enheter, modell og år'!$A$2:$B$31,2,FALSE),0)</f>
        <v>0</v>
      </c>
      <c r="E4472" t="str">
        <f>'Liste detaljert wide'!$L$1</f>
        <v>EU-inntekt</v>
      </c>
      <c r="F4472" t="str">
        <f t="shared" si="3942"/>
        <v>2022RFM0EU-inntekt</v>
      </c>
      <c r="G4472" s="3">
        <f>'Liste detaljert wide'!L152</f>
        <v>0</v>
      </c>
      <c r="H4472" t="str">
        <f>VLOOKUP(E4472,Def!$B$2:$C$15,2,FALSE)</f>
        <v>Forskningsinsentiv</v>
      </c>
      <c r="I4472" s="3">
        <f>IF(A4472='Enheter, modell og år'!$F$2-1,0,G4472-VLOOKUP(A4472-1&amp;B4472&amp;C4472&amp;E4472,$F$2:$G$7561,2,FALSE))</f>
        <v>0</v>
      </c>
      <c r="J4472" s="3">
        <f>IF(A4472='Enheter, modell og år'!$F$2-1,0,VLOOKUP(A4472-1&amp;B4472&amp;C4472&amp;E4472,$F$2:$G$7561,2,FALSE))</f>
        <v>0</v>
      </c>
    </row>
    <row r="4473" spans="1:10" x14ac:dyDescent="0.25">
      <c r="A4473">
        <f t="shared" ref="A4473:C4473" si="3996">A3933</f>
        <v>2022</v>
      </c>
      <c r="B4473" t="str">
        <f t="shared" si="3996"/>
        <v>RFM</v>
      </c>
      <c r="C4473">
        <f t="shared" si="3996"/>
        <v>0</v>
      </c>
      <c r="D4473">
        <f>IFERROR(VLOOKUP(C4473,'Enheter, modell og år'!$A$2:$B$31,2,FALSE),0)</f>
        <v>0</v>
      </c>
      <c r="E4473" t="str">
        <f>'Liste detaljert wide'!$L$1</f>
        <v>EU-inntekt</v>
      </c>
      <c r="F4473" t="str">
        <f t="shared" si="3942"/>
        <v>2022RFM0EU-inntekt</v>
      </c>
      <c r="G4473" s="3">
        <f>'Liste detaljert wide'!L153</f>
        <v>0</v>
      </c>
      <c r="H4473" t="str">
        <f>VLOOKUP(E4473,Def!$B$2:$C$15,2,FALSE)</f>
        <v>Forskningsinsentiv</v>
      </c>
      <c r="I4473" s="3">
        <f>IF(A4473='Enheter, modell og år'!$F$2-1,0,G4473-VLOOKUP(A4473-1&amp;B4473&amp;C4473&amp;E4473,$F$2:$G$7561,2,FALSE))</f>
        <v>0</v>
      </c>
      <c r="J4473" s="3">
        <f>IF(A4473='Enheter, modell og år'!$F$2-1,0,VLOOKUP(A4473-1&amp;B4473&amp;C4473&amp;E4473,$F$2:$G$7561,2,FALSE))</f>
        <v>0</v>
      </c>
    </row>
    <row r="4474" spans="1:10" x14ac:dyDescent="0.25">
      <c r="A4474">
        <f t="shared" ref="A4474:C4474" si="3997">A3934</f>
        <v>2022</v>
      </c>
      <c r="B4474" t="str">
        <f t="shared" si="3997"/>
        <v>RFM</v>
      </c>
      <c r="C4474">
        <f t="shared" si="3997"/>
        <v>0</v>
      </c>
      <c r="D4474">
        <f>IFERROR(VLOOKUP(C4474,'Enheter, modell og år'!$A$2:$B$31,2,FALSE),0)</f>
        <v>0</v>
      </c>
      <c r="E4474" t="str">
        <f>'Liste detaljert wide'!$L$1</f>
        <v>EU-inntekt</v>
      </c>
      <c r="F4474" t="str">
        <f t="shared" si="3942"/>
        <v>2022RFM0EU-inntekt</v>
      </c>
      <c r="G4474" s="3">
        <f>'Liste detaljert wide'!L154</f>
        <v>0</v>
      </c>
      <c r="H4474" t="str">
        <f>VLOOKUP(E4474,Def!$B$2:$C$15,2,FALSE)</f>
        <v>Forskningsinsentiv</v>
      </c>
      <c r="I4474" s="3">
        <f>IF(A4474='Enheter, modell og år'!$F$2-1,0,G4474-VLOOKUP(A4474-1&amp;B4474&amp;C4474&amp;E4474,$F$2:$G$7561,2,FALSE))</f>
        <v>0</v>
      </c>
      <c r="J4474" s="3">
        <f>IF(A4474='Enheter, modell og år'!$F$2-1,0,VLOOKUP(A4474-1&amp;B4474&amp;C4474&amp;E4474,$F$2:$G$7561,2,FALSE))</f>
        <v>0</v>
      </c>
    </row>
    <row r="4475" spans="1:10" x14ac:dyDescent="0.25">
      <c r="A4475">
        <f t="shared" ref="A4475:C4475" si="3998">A3935</f>
        <v>2022</v>
      </c>
      <c r="B4475" t="str">
        <f t="shared" si="3998"/>
        <v>RFM</v>
      </c>
      <c r="C4475">
        <f t="shared" si="3998"/>
        <v>0</v>
      </c>
      <c r="D4475">
        <f>IFERROR(VLOOKUP(C4475,'Enheter, modell og år'!$A$2:$B$31,2,FALSE),0)</f>
        <v>0</v>
      </c>
      <c r="E4475" t="str">
        <f>'Liste detaljert wide'!$L$1</f>
        <v>EU-inntekt</v>
      </c>
      <c r="F4475" t="str">
        <f t="shared" si="3942"/>
        <v>2022RFM0EU-inntekt</v>
      </c>
      <c r="G4475" s="3">
        <f>'Liste detaljert wide'!L155</f>
        <v>0</v>
      </c>
      <c r="H4475" t="str">
        <f>VLOOKUP(E4475,Def!$B$2:$C$15,2,FALSE)</f>
        <v>Forskningsinsentiv</v>
      </c>
      <c r="I4475" s="3">
        <f>IF(A4475='Enheter, modell og år'!$F$2-1,0,G4475-VLOOKUP(A4475-1&amp;B4475&amp;C4475&amp;E4475,$F$2:$G$7561,2,FALSE))</f>
        <v>0</v>
      </c>
      <c r="J4475" s="3">
        <f>IF(A4475='Enheter, modell og år'!$F$2-1,0,VLOOKUP(A4475-1&amp;B4475&amp;C4475&amp;E4475,$F$2:$G$7561,2,FALSE))</f>
        <v>0</v>
      </c>
    </row>
    <row r="4476" spans="1:10" x14ac:dyDescent="0.25">
      <c r="A4476">
        <f t="shared" ref="A4476:C4476" si="3999">A3936</f>
        <v>2022</v>
      </c>
      <c r="B4476" t="str">
        <f t="shared" si="3999"/>
        <v>RFM</v>
      </c>
      <c r="C4476">
        <f t="shared" si="3999"/>
        <v>0</v>
      </c>
      <c r="D4476">
        <f>IFERROR(VLOOKUP(C4476,'Enheter, modell og år'!$A$2:$B$31,2,FALSE),0)</f>
        <v>0</v>
      </c>
      <c r="E4476" t="str">
        <f>'Liste detaljert wide'!$L$1</f>
        <v>EU-inntekt</v>
      </c>
      <c r="F4476" t="str">
        <f t="shared" si="3942"/>
        <v>2022RFM0EU-inntekt</v>
      </c>
      <c r="G4476" s="3">
        <f>'Liste detaljert wide'!L156</f>
        <v>0</v>
      </c>
      <c r="H4476" t="str">
        <f>VLOOKUP(E4476,Def!$B$2:$C$15,2,FALSE)</f>
        <v>Forskningsinsentiv</v>
      </c>
      <c r="I4476" s="3">
        <f>IF(A4476='Enheter, modell og år'!$F$2-1,0,G4476-VLOOKUP(A4476-1&amp;B4476&amp;C4476&amp;E4476,$F$2:$G$7561,2,FALSE))</f>
        <v>0</v>
      </c>
      <c r="J4476" s="3">
        <f>IF(A4476='Enheter, modell og år'!$F$2-1,0,VLOOKUP(A4476-1&amp;B4476&amp;C4476&amp;E4476,$F$2:$G$7561,2,FALSE))</f>
        <v>0</v>
      </c>
    </row>
    <row r="4477" spans="1:10" x14ac:dyDescent="0.25">
      <c r="A4477">
        <f t="shared" ref="A4477:C4477" si="4000">A3937</f>
        <v>2022</v>
      </c>
      <c r="B4477" t="str">
        <f t="shared" si="4000"/>
        <v>RFM</v>
      </c>
      <c r="C4477">
        <f t="shared" si="4000"/>
        <v>0</v>
      </c>
      <c r="D4477">
        <f>IFERROR(VLOOKUP(C4477,'Enheter, modell og år'!$A$2:$B$31,2,FALSE),0)</f>
        <v>0</v>
      </c>
      <c r="E4477" t="str">
        <f>'Liste detaljert wide'!$L$1</f>
        <v>EU-inntekt</v>
      </c>
      <c r="F4477" t="str">
        <f t="shared" si="3942"/>
        <v>2022RFM0EU-inntekt</v>
      </c>
      <c r="G4477" s="3">
        <f>'Liste detaljert wide'!L157</f>
        <v>0</v>
      </c>
      <c r="H4477" t="str">
        <f>VLOOKUP(E4477,Def!$B$2:$C$15,2,FALSE)</f>
        <v>Forskningsinsentiv</v>
      </c>
      <c r="I4477" s="3">
        <f>IF(A4477='Enheter, modell og år'!$F$2-1,0,G4477-VLOOKUP(A4477-1&amp;B4477&amp;C4477&amp;E4477,$F$2:$G$7561,2,FALSE))</f>
        <v>0</v>
      </c>
      <c r="J4477" s="3">
        <f>IF(A4477='Enheter, modell og år'!$F$2-1,0,VLOOKUP(A4477-1&amp;B4477&amp;C4477&amp;E4477,$F$2:$G$7561,2,FALSE))</f>
        <v>0</v>
      </c>
    </row>
    <row r="4478" spans="1:10" x14ac:dyDescent="0.25">
      <c r="A4478">
        <f t="shared" ref="A4478:C4478" si="4001">A3938</f>
        <v>2022</v>
      </c>
      <c r="B4478" t="str">
        <f t="shared" si="4001"/>
        <v>RFM</v>
      </c>
      <c r="C4478">
        <f t="shared" si="4001"/>
        <v>0</v>
      </c>
      <c r="D4478">
        <f>IFERROR(VLOOKUP(C4478,'Enheter, modell og år'!$A$2:$B$31,2,FALSE),0)</f>
        <v>0</v>
      </c>
      <c r="E4478" t="str">
        <f>'Liste detaljert wide'!$L$1</f>
        <v>EU-inntekt</v>
      </c>
      <c r="F4478" t="str">
        <f t="shared" si="3942"/>
        <v>2022RFM0EU-inntekt</v>
      </c>
      <c r="G4478" s="3">
        <f>'Liste detaljert wide'!L158</f>
        <v>0</v>
      </c>
      <c r="H4478" t="str">
        <f>VLOOKUP(E4478,Def!$B$2:$C$15,2,FALSE)</f>
        <v>Forskningsinsentiv</v>
      </c>
      <c r="I4478" s="3">
        <f>IF(A4478='Enheter, modell og år'!$F$2-1,0,G4478-VLOOKUP(A4478-1&amp;B4478&amp;C4478&amp;E4478,$F$2:$G$7561,2,FALSE))</f>
        <v>0</v>
      </c>
      <c r="J4478" s="3">
        <f>IF(A4478='Enheter, modell og år'!$F$2-1,0,VLOOKUP(A4478-1&amp;B4478&amp;C4478&amp;E4478,$F$2:$G$7561,2,FALSE))</f>
        <v>0</v>
      </c>
    </row>
    <row r="4479" spans="1:10" x14ac:dyDescent="0.25">
      <c r="A4479">
        <f t="shared" ref="A4479:C4479" si="4002">A3939</f>
        <v>2022</v>
      </c>
      <c r="B4479" t="str">
        <f t="shared" si="4002"/>
        <v>RFM</v>
      </c>
      <c r="C4479">
        <f t="shared" si="4002"/>
        <v>0</v>
      </c>
      <c r="D4479">
        <f>IFERROR(VLOOKUP(C4479,'Enheter, modell og år'!$A$2:$B$31,2,FALSE),0)</f>
        <v>0</v>
      </c>
      <c r="E4479" t="str">
        <f>'Liste detaljert wide'!$L$1</f>
        <v>EU-inntekt</v>
      </c>
      <c r="F4479" t="str">
        <f t="shared" si="3942"/>
        <v>2022RFM0EU-inntekt</v>
      </c>
      <c r="G4479" s="3">
        <f>'Liste detaljert wide'!L159</f>
        <v>0</v>
      </c>
      <c r="H4479" t="str">
        <f>VLOOKUP(E4479,Def!$B$2:$C$15,2,FALSE)</f>
        <v>Forskningsinsentiv</v>
      </c>
      <c r="I4479" s="3">
        <f>IF(A4479='Enheter, modell og år'!$F$2-1,0,G4479-VLOOKUP(A4479-1&amp;B4479&amp;C4479&amp;E4479,$F$2:$G$7561,2,FALSE))</f>
        <v>0</v>
      </c>
      <c r="J4479" s="3">
        <f>IF(A4479='Enheter, modell og år'!$F$2-1,0,VLOOKUP(A4479-1&amp;B4479&amp;C4479&amp;E4479,$F$2:$G$7561,2,FALSE))</f>
        <v>0</v>
      </c>
    </row>
    <row r="4480" spans="1:10" x14ac:dyDescent="0.25">
      <c r="A4480">
        <f t="shared" ref="A4480:C4480" si="4003">A3940</f>
        <v>2022</v>
      </c>
      <c r="B4480" t="str">
        <f t="shared" si="4003"/>
        <v>RFM</v>
      </c>
      <c r="C4480">
        <f t="shared" si="4003"/>
        <v>0</v>
      </c>
      <c r="D4480">
        <f>IFERROR(VLOOKUP(C4480,'Enheter, modell og år'!$A$2:$B$31,2,FALSE),0)</f>
        <v>0</v>
      </c>
      <c r="E4480" t="str">
        <f>'Liste detaljert wide'!$L$1</f>
        <v>EU-inntekt</v>
      </c>
      <c r="F4480" t="str">
        <f t="shared" si="3942"/>
        <v>2022RFM0EU-inntekt</v>
      </c>
      <c r="G4480" s="3">
        <f>'Liste detaljert wide'!L160</f>
        <v>0</v>
      </c>
      <c r="H4480" t="str">
        <f>VLOOKUP(E4480,Def!$B$2:$C$15,2,FALSE)</f>
        <v>Forskningsinsentiv</v>
      </c>
      <c r="I4480" s="3">
        <f>IF(A4480='Enheter, modell og år'!$F$2-1,0,G4480-VLOOKUP(A4480-1&amp;B4480&amp;C4480&amp;E4480,$F$2:$G$7561,2,FALSE))</f>
        <v>0</v>
      </c>
      <c r="J4480" s="3">
        <f>IF(A4480='Enheter, modell og år'!$F$2-1,0,VLOOKUP(A4480-1&amp;B4480&amp;C4480&amp;E4480,$F$2:$G$7561,2,FALSE))</f>
        <v>0</v>
      </c>
    </row>
    <row r="4481" spans="1:10" x14ac:dyDescent="0.25">
      <c r="A4481">
        <f t="shared" ref="A4481:C4481" si="4004">A3941</f>
        <v>2022</v>
      </c>
      <c r="B4481" t="str">
        <f t="shared" si="4004"/>
        <v>RFM</v>
      </c>
      <c r="C4481">
        <f t="shared" si="4004"/>
        <v>0</v>
      </c>
      <c r="D4481">
        <f>IFERROR(VLOOKUP(C4481,'Enheter, modell og år'!$A$2:$B$31,2,FALSE),0)</f>
        <v>0</v>
      </c>
      <c r="E4481" t="str">
        <f>'Liste detaljert wide'!$L$1</f>
        <v>EU-inntekt</v>
      </c>
      <c r="F4481" t="str">
        <f t="shared" si="3942"/>
        <v>2022RFM0EU-inntekt</v>
      </c>
      <c r="G4481" s="3">
        <f>'Liste detaljert wide'!L161</f>
        <v>0</v>
      </c>
      <c r="H4481" t="str">
        <f>VLOOKUP(E4481,Def!$B$2:$C$15,2,FALSE)</f>
        <v>Forskningsinsentiv</v>
      </c>
      <c r="I4481" s="3">
        <f>IF(A4481='Enheter, modell og år'!$F$2-1,0,G4481-VLOOKUP(A4481-1&amp;B4481&amp;C4481&amp;E4481,$F$2:$G$7561,2,FALSE))</f>
        <v>0</v>
      </c>
      <c r="J4481" s="3">
        <f>IF(A4481='Enheter, modell og år'!$F$2-1,0,VLOOKUP(A4481-1&amp;B4481&amp;C4481&amp;E4481,$F$2:$G$7561,2,FALSE))</f>
        <v>0</v>
      </c>
    </row>
    <row r="4482" spans="1:10" x14ac:dyDescent="0.25">
      <c r="A4482">
        <f t="shared" ref="A4482:C4482" si="4005">A3942</f>
        <v>2022</v>
      </c>
      <c r="B4482" t="str">
        <f t="shared" si="4005"/>
        <v>RFM</v>
      </c>
      <c r="C4482">
        <f t="shared" si="4005"/>
        <v>0</v>
      </c>
      <c r="D4482">
        <f>IFERROR(VLOOKUP(C4482,'Enheter, modell og år'!$A$2:$B$31,2,FALSE),0)</f>
        <v>0</v>
      </c>
      <c r="E4482" t="str">
        <f>'Liste detaljert wide'!$L$1</f>
        <v>EU-inntekt</v>
      </c>
      <c r="F4482" t="str">
        <f t="shared" si="3942"/>
        <v>2022RFM0EU-inntekt</v>
      </c>
      <c r="G4482" s="3">
        <f>'Liste detaljert wide'!L162</f>
        <v>0</v>
      </c>
      <c r="H4482" t="str">
        <f>VLOOKUP(E4482,Def!$B$2:$C$15,2,FALSE)</f>
        <v>Forskningsinsentiv</v>
      </c>
      <c r="I4482" s="3">
        <f>IF(A4482='Enheter, modell og år'!$F$2-1,0,G4482-VLOOKUP(A4482-1&amp;B4482&amp;C4482&amp;E4482,$F$2:$G$7561,2,FALSE))</f>
        <v>0</v>
      </c>
      <c r="J4482" s="3">
        <f>IF(A4482='Enheter, modell og år'!$F$2-1,0,VLOOKUP(A4482-1&amp;B4482&amp;C4482&amp;E4482,$F$2:$G$7561,2,FALSE))</f>
        <v>0</v>
      </c>
    </row>
    <row r="4483" spans="1:10" x14ac:dyDescent="0.25">
      <c r="A4483">
        <f t="shared" ref="A4483:C4483" si="4006">A3943</f>
        <v>2022</v>
      </c>
      <c r="B4483" t="str">
        <f t="shared" si="4006"/>
        <v>RFM</v>
      </c>
      <c r="C4483">
        <f t="shared" si="4006"/>
        <v>0</v>
      </c>
      <c r="D4483">
        <f>IFERROR(VLOOKUP(C4483,'Enheter, modell og år'!$A$2:$B$31,2,FALSE),0)</f>
        <v>0</v>
      </c>
      <c r="E4483" t="str">
        <f>'Liste detaljert wide'!$L$1</f>
        <v>EU-inntekt</v>
      </c>
      <c r="F4483" t="str">
        <f t="shared" ref="F4483:F4546" si="4007">A4483&amp;B4483&amp;C4483&amp;E4483</f>
        <v>2022RFM0EU-inntekt</v>
      </c>
      <c r="G4483" s="3">
        <f>'Liste detaljert wide'!L163</f>
        <v>0</v>
      </c>
      <c r="H4483" t="str">
        <f>VLOOKUP(E4483,Def!$B$2:$C$15,2,FALSE)</f>
        <v>Forskningsinsentiv</v>
      </c>
      <c r="I4483" s="3">
        <f>IF(A4483='Enheter, modell og år'!$F$2-1,0,G4483-VLOOKUP(A4483-1&amp;B4483&amp;C4483&amp;E4483,$F$2:$G$7561,2,FALSE))</f>
        <v>0</v>
      </c>
      <c r="J4483" s="3">
        <f>IF(A4483='Enheter, modell og år'!$F$2-1,0,VLOOKUP(A4483-1&amp;B4483&amp;C4483&amp;E4483,$F$2:$G$7561,2,FALSE))</f>
        <v>0</v>
      </c>
    </row>
    <row r="4484" spans="1:10" x14ac:dyDescent="0.25">
      <c r="A4484">
        <f t="shared" ref="A4484:C4484" si="4008">A3944</f>
        <v>2022</v>
      </c>
      <c r="B4484" t="str">
        <f t="shared" si="4008"/>
        <v>RFM</v>
      </c>
      <c r="C4484">
        <f t="shared" si="4008"/>
        <v>0</v>
      </c>
      <c r="D4484">
        <f>IFERROR(VLOOKUP(C4484,'Enheter, modell og år'!$A$2:$B$31,2,FALSE),0)</f>
        <v>0</v>
      </c>
      <c r="E4484" t="str">
        <f>'Liste detaljert wide'!$L$1</f>
        <v>EU-inntekt</v>
      </c>
      <c r="F4484" t="str">
        <f t="shared" si="4007"/>
        <v>2022RFM0EU-inntekt</v>
      </c>
      <c r="G4484" s="3">
        <f>'Liste detaljert wide'!L164</f>
        <v>0</v>
      </c>
      <c r="H4484" t="str">
        <f>VLOOKUP(E4484,Def!$B$2:$C$15,2,FALSE)</f>
        <v>Forskningsinsentiv</v>
      </c>
      <c r="I4484" s="3">
        <f>IF(A4484='Enheter, modell og år'!$F$2-1,0,G4484-VLOOKUP(A4484-1&amp;B4484&amp;C4484&amp;E4484,$F$2:$G$7561,2,FALSE))</f>
        <v>0</v>
      </c>
      <c r="J4484" s="3">
        <f>IF(A4484='Enheter, modell og år'!$F$2-1,0,VLOOKUP(A4484-1&amp;B4484&amp;C4484&amp;E4484,$F$2:$G$7561,2,FALSE))</f>
        <v>0</v>
      </c>
    </row>
    <row r="4485" spans="1:10" x14ac:dyDescent="0.25">
      <c r="A4485">
        <f t="shared" ref="A4485:C4485" si="4009">A3945</f>
        <v>2022</v>
      </c>
      <c r="B4485" t="str">
        <f t="shared" si="4009"/>
        <v>RFM</v>
      </c>
      <c r="C4485">
        <f t="shared" si="4009"/>
        <v>0</v>
      </c>
      <c r="D4485">
        <f>IFERROR(VLOOKUP(C4485,'Enheter, modell og år'!$A$2:$B$31,2,FALSE),0)</f>
        <v>0</v>
      </c>
      <c r="E4485" t="str">
        <f>'Liste detaljert wide'!$L$1</f>
        <v>EU-inntekt</v>
      </c>
      <c r="F4485" t="str">
        <f t="shared" si="4007"/>
        <v>2022RFM0EU-inntekt</v>
      </c>
      <c r="G4485" s="3">
        <f>'Liste detaljert wide'!L165</f>
        <v>0</v>
      </c>
      <c r="H4485" t="str">
        <f>VLOOKUP(E4485,Def!$B$2:$C$15,2,FALSE)</f>
        <v>Forskningsinsentiv</v>
      </c>
      <c r="I4485" s="3">
        <f>IF(A4485='Enheter, modell og år'!$F$2-1,0,G4485-VLOOKUP(A4485-1&amp;B4485&amp;C4485&amp;E4485,$F$2:$G$7561,2,FALSE))</f>
        <v>0</v>
      </c>
      <c r="J4485" s="3">
        <f>IF(A4485='Enheter, modell og år'!$F$2-1,0,VLOOKUP(A4485-1&amp;B4485&amp;C4485&amp;E4485,$F$2:$G$7561,2,FALSE))</f>
        <v>0</v>
      </c>
    </row>
    <row r="4486" spans="1:10" x14ac:dyDescent="0.25">
      <c r="A4486">
        <f t="shared" ref="A4486:C4486" si="4010">A3946</f>
        <v>2022</v>
      </c>
      <c r="B4486" t="str">
        <f t="shared" si="4010"/>
        <v>RFM</v>
      </c>
      <c r="C4486">
        <f t="shared" si="4010"/>
        <v>0</v>
      </c>
      <c r="D4486">
        <f>IFERROR(VLOOKUP(C4486,'Enheter, modell og år'!$A$2:$B$31,2,FALSE),0)</f>
        <v>0</v>
      </c>
      <c r="E4486" t="str">
        <f>'Liste detaljert wide'!$L$1</f>
        <v>EU-inntekt</v>
      </c>
      <c r="F4486" t="str">
        <f t="shared" si="4007"/>
        <v>2022RFM0EU-inntekt</v>
      </c>
      <c r="G4486" s="3">
        <f>'Liste detaljert wide'!L166</f>
        <v>0</v>
      </c>
      <c r="H4486" t="str">
        <f>VLOOKUP(E4486,Def!$B$2:$C$15,2,FALSE)</f>
        <v>Forskningsinsentiv</v>
      </c>
      <c r="I4486" s="3">
        <f>IF(A4486='Enheter, modell og år'!$F$2-1,0,G4486-VLOOKUP(A4486-1&amp;B4486&amp;C4486&amp;E4486,$F$2:$G$7561,2,FALSE))</f>
        <v>0</v>
      </c>
      <c r="J4486" s="3">
        <f>IF(A4486='Enheter, modell og år'!$F$2-1,0,VLOOKUP(A4486-1&amp;B4486&amp;C4486&amp;E4486,$F$2:$G$7561,2,FALSE))</f>
        <v>0</v>
      </c>
    </row>
    <row r="4487" spans="1:10" x14ac:dyDescent="0.25">
      <c r="A4487">
        <f t="shared" ref="A4487:C4487" si="4011">A3947</f>
        <v>2022</v>
      </c>
      <c r="B4487" t="str">
        <f t="shared" si="4011"/>
        <v>RFM</v>
      </c>
      <c r="C4487">
        <f t="shared" si="4011"/>
        <v>0</v>
      </c>
      <c r="D4487">
        <f>IFERROR(VLOOKUP(C4487,'Enheter, modell og år'!$A$2:$B$31,2,FALSE),0)</f>
        <v>0</v>
      </c>
      <c r="E4487" t="str">
        <f>'Liste detaljert wide'!$L$1</f>
        <v>EU-inntekt</v>
      </c>
      <c r="F4487" t="str">
        <f t="shared" si="4007"/>
        <v>2022RFM0EU-inntekt</v>
      </c>
      <c r="G4487" s="3">
        <f>'Liste detaljert wide'!L167</f>
        <v>0</v>
      </c>
      <c r="H4487" t="str">
        <f>VLOOKUP(E4487,Def!$B$2:$C$15,2,FALSE)</f>
        <v>Forskningsinsentiv</v>
      </c>
      <c r="I4487" s="3">
        <f>IF(A4487='Enheter, modell og år'!$F$2-1,0,G4487-VLOOKUP(A4487-1&amp;B4487&amp;C4487&amp;E4487,$F$2:$G$7561,2,FALSE))</f>
        <v>0</v>
      </c>
      <c r="J4487" s="3">
        <f>IF(A4487='Enheter, modell og år'!$F$2-1,0,VLOOKUP(A4487-1&amp;B4487&amp;C4487&amp;E4487,$F$2:$G$7561,2,FALSE))</f>
        <v>0</v>
      </c>
    </row>
    <row r="4488" spans="1:10" x14ac:dyDescent="0.25">
      <c r="A4488">
        <f t="shared" ref="A4488:C4488" si="4012">A3948</f>
        <v>2022</v>
      </c>
      <c r="B4488" t="str">
        <f t="shared" si="4012"/>
        <v>RFM</v>
      </c>
      <c r="C4488">
        <f t="shared" si="4012"/>
        <v>0</v>
      </c>
      <c r="D4488">
        <f>IFERROR(VLOOKUP(C4488,'Enheter, modell og år'!$A$2:$B$31,2,FALSE),0)</f>
        <v>0</v>
      </c>
      <c r="E4488" t="str">
        <f>'Liste detaljert wide'!$L$1</f>
        <v>EU-inntekt</v>
      </c>
      <c r="F4488" t="str">
        <f t="shared" si="4007"/>
        <v>2022RFM0EU-inntekt</v>
      </c>
      <c r="G4488" s="3">
        <f>'Liste detaljert wide'!L168</f>
        <v>0</v>
      </c>
      <c r="H4488" t="str">
        <f>VLOOKUP(E4488,Def!$B$2:$C$15,2,FALSE)</f>
        <v>Forskningsinsentiv</v>
      </c>
      <c r="I4488" s="3">
        <f>IF(A4488='Enheter, modell og år'!$F$2-1,0,G4488-VLOOKUP(A4488-1&amp;B4488&amp;C4488&amp;E4488,$F$2:$G$7561,2,FALSE))</f>
        <v>0</v>
      </c>
      <c r="J4488" s="3">
        <f>IF(A4488='Enheter, modell og år'!$F$2-1,0,VLOOKUP(A4488-1&amp;B4488&amp;C4488&amp;E4488,$F$2:$G$7561,2,FALSE))</f>
        <v>0</v>
      </c>
    </row>
    <row r="4489" spans="1:10" x14ac:dyDescent="0.25">
      <c r="A4489">
        <f t="shared" ref="A4489:C4489" si="4013">A3949</f>
        <v>2022</v>
      </c>
      <c r="B4489" t="str">
        <f t="shared" si="4013"/>
        <v>RFM</v>
      </c>
      <c r="C4489">
        <f t="shared" si="4013"/>
        <v>0</v>
      </c>
      <c r="D4489">
        <f>IFERROR(VLOOKUP(C4489,'Enheter, modell og år'!$A$2:$B$31,2,FALSE),0)</f>
        <v>0</v>
      </c>
      <c r="E4489" t="str">
        <f>'Liste detaljert wide'!$L$1</f>
        <v>EU-inntekt</v>
      </c>
      <c r="F4489" t="str">
        <f t="shared" si="4007"/>
        <v>2022RFM0EU-inntekt</v>
      </c>
      <c r="G4489" s="3">
        <f>'Liste detaljert wide'!L169</f>
        <v>0</v>
      </c>
      <c r="H4489" t="str">
        <f>VLOOKUP(E4489,Def!$B$2:$C$15,2,FALSE)</f>
        <v>Forskningsinsentiv</v>
      </c>
      <c r="I4489" s="3">
        <f>IF(A4489='Enheter, modell og år'!$F$2-1,0,G4489-VLOOKUP(A4489-1&amp;B4489&amp;C4489&amp;E4489,$F$2:$G$7561,2,FALSE))</f>
        <v>0</v>
      </c>
      <c r="J4489" s="3">
        <f>IF(A4489='Enheter, modell og år'!$F$2-1,0,VLOOKUP(A4489-1&amp;B4489&amp;C4489&amp;E4489,$F$2:$G$7561,2,FALSE))</f>
        <v>0</v>
      </c>
    </row>
    <row r="4490" spans="1:10" x14ac:dyDescent="0.25">
      <c r="A4490">
        <f t="shared" ref="A4490:C4490" si="4014">A3950</f>
        <v>2022</v>
      </c>
      <c r="B4490" t="str">
        <f t="shared" si="4014"/>
        <v>RFM</v>
      </c>
      <c r="C4490">
        <f t="shared" si="4014"/>
        <v>0</v>
      </c>
      <c r="D4490">
        <f>IFERROR(VLOOKUP(C4490,'Enheter, modell og år'!$A$2:$B$31,2,FALSE),0)</f>
        <v>0</v>
      </c>
      <c r="E4490" t="str">
        <f>'Liste detaljert wide'!$L$1</f>
        <v>EU-inntekt</v>
      </c>
      <c r="F4490" t="str">
        <f t="shared" si="4007"/>
        <v>2022RFM0EU-inntekt</v>
      </c>
      <c r="G4490" s="3">
        <f>'Liste detaljert wide'!L170</f>
        <v>0</v>
      </c>
      <c r="H4490" t="str">
        <f>VLOOKUP(E4490,Def!$B$2:$C$15,2,FALSE)</f>
        <v>Forskningsinsentiv</v>
      </c>
      <c r="I4490" s="3">
        <f>IF(A4490='Enheter, modell og år'!$F$2-1,0,G4490-VLOOKUP(A4490-1&amp;B4490&amp;C4490&amp;E4490,$F$2:$G$7561,2,FALSE))</f>
        <v>0</v>
      </c>
      <c r="J4490" s="3">
        <f>IF(A4490='Enheter, modell og år'!$F$2-1,0,VLOOKUP(A4490-1&amp;B4490&amp;C4490&amp;E4490,$F$2:$G$7561,2,FALSE))</f>
        <v>0</v>
      </c>
    </row>
    <row r="4491" spans="1:10" x14ac:dyDescent="0.25">
      <c r="A4491">
        <f t="shared" ref="A4491:C4491" si="4015">A3951</f>
        <v>2022</v>
      </c>
      <c r="B4491" t="str">
        <f t="shared" si="4015"/>
        <v>RFM</v>
      </c>
      <c r="C4491">
        <f t="shared" si="4015"/>
        <v>0</v>
      </c>
      <c r="D4491">
        <f>IFERROR(VLOOKUP(C4491,'Enheter, modell og år'!$A$2:$B$31,2,FALSE),0)</f>
        <v>0</v>
      </c>
      <c r="E4491" t="str">
        <f>'Liste detaljert wide'!$L$1</f>
        <v>EU-inntekt</v>
      </c>
      <c r="F4491" t="str">
        <f t="shared" si="4007"/>
        <v>2022RFM0EU-inntekt</v>
      </c>
      <c r="G4491" s="3">
        <f>'Liste detaljert wide'!L171</f>
        <v>0</v>
      </c>
      <c r="H4491" t="str">
        <f>VLOOKUP(E4491,Def!$B$2:$C$15,2,FALSE)</f>
        <v>Forskningsinsentiv</v>
      </c>
      <c r="I4491" s="3">
        <f>IF(A4491='Enheter, modell og år'!$F$2-1,0,G4491-VLOOKUP(A4491-1&amp;B4491&amp;C4491&amp;E4491,$F$2:$G$7561,2,FALSE))</f>
        <v>0</v>
      </c>
      <c r="J4491" s="3">
        <f>IF(A4491='Enheter, modell og år'!$F$2-1,0,VLOOKUP(A4491-1&amp;B4491&amp;C4491&amp;E4491,$F$2:$G$7561,2,FALSE))</f>
        <v>0</v>
      </c>
    </row>
    <row r="4492" spans="1:10" x14ac:dyDescent="0.25">
      <c r="A4492">
        <f t="shared" ref="A4492:C4492" si="4016">A3952</f>
        <v>2022</v>
      </c>
      <c r="B4492" t="str">
        <f t="shared" si="4016"/>
        <v>RFM</v>
      </c>
      <c r="C4492">
        <f t="shared" si="4016"/>
        <v>0</v>
      </c>
      <c r="D4492">
        <f>IFERROR(VLOOKUP(C4492,'Enheter, modell og år'!$A$2:$B$31,2,FALSE),0)</f>
        <v>0</v>
      </c>
      <c r="E4492" t="str">
        <f>'Liste detaljert wide'!$L$1</f>
        <v>EU-inntekt</v>
      </c>
      <c r="F4492" t="str">
        <f t="shared" si="4007"/>
        <v>2022RFM0EU-inntekt</v>
      </c>
      <c r="G4492" s="3">
        <f>'Liste detaljert wide'!L172</f>
        <v>0</v>
      </c>
      <c r="H4492" t="str">
        <f>VLOOKUP(E4492,Def!$B$2:$C$15,2,FALSE)</f>
        <v>Forskningsinsentiv</v>
      </c>
      <c r="I4492" s="3">
        <f>IF(A4492='Enheter, modell og år'!$F$2-1,0,G4492-VLOOKUP(A4492-1&amp;B4492&amp;C4492&amp;E4492,$F$2:$G$7561,2,FALSE))</f>
        <v>0</v>
      </c>
      <c r="J4492" s="3">
        <f>IF(A4492='Enheter, modell og år'!$F$2-1,0,VLOOKUP(A4492-1&amp;B4492&amp;C4492&amp;E4492,$F$2:$G$7561,2,FALSE))</f>
        <v>0</v>
      </c>
    </row>
    <row r="4493" spans="1:10" x14ac:dyDescent="0.25">
      <c r="A4493">
        <f t="shared" ref="A4493:C4493" si="4017">A3953</f>
        <v>2022</v>
      </c>
      <c r="B4493" t="str">
        <f t="shared" si="4017"/>
        <v>RFM</v>
      </c>
      <c r="C4493">
        <f t="shared" si="4017"/>
        <v>0</v>
      </c>
      <c r="D4493">
        <f>IFERROR(VLOOKUP(C4493,'Enheter, modell og år'!$A$2:$B$31,2,FALSE),0)</f>
        <v>0</v>
      </c>
      <c r="E4493" t="str">
        <f>'Liste detaljert wide'!$L$1</f>
        <v>EU-inntekt</v>
      </c>
      <c r="F4493" t="str">
        <f t="shared" si="4007"/>
        <v>2022RFM0EU-inntekt</v>
      </c>
      <c r="G4493" s="3">
        <f>'Liste detaljert wide'!L173</f>
        <v>0</v>
      </c>
      <c r="H4493" t="str">
        <f>VLOOKUP(E4493,Def!$B$2:$C$15,2,FALSE)</f>
        <v>Forskningsinsentiv</v>
      </c>
      <c r="I4493" s="3">
        <f>IF(A4493='Enheter, modell og år'!$F$2-1,0,G4493-VLOOKUP(A4493-1&amp;B4493&amp;C4493&amp;E4493,$F$2:$G$7561,2,FALSE))</f>
        <v>0</v>
      </c>
      <c r="J4493" s="3">
        <f>IF(A4493='Enheter, modell og år'!$F$2-1,0,VLOOKUP(A4493-1&amp;B4493&amp;C4493&amp;E4493,$F$2:$G$7561,2,FALSE))</f>
        <v>0</v>
      </c>
    </row>
    <row r="4494" spans="1:10" x14ac:dyDescent="0.25">
      <c r="A4494">
        <f t="shared" ref="A4494:C4494" si="4018">A3954</f>
        <v>2022</v>
      </c>
      <c r="B4494" t="str">
        <f t="shared" si="4018"/>
        <v>RFM</v>
      </c>
      <c r="C4494">
        <f t="shared" si="4018"/>
        <v>0</v>
      </c>
      <c r="D4494">
        <f>IFERROR(VLOOKUP(C4494,'Enheter, modell og år'!$A$2:$B$31,2,FALSE),0)</f>
        <v>0</v>
      </c>
      <c r="E4494" t="str">
        <f>'Liste detaljert wide'!$L$1</f>
        <v>EU-inntekt</v>
      </c>
      <c r="F4494" t="str">
        <f t="shared" si="4007"/>
        <v>2022RFM0EU-inntekt</v>
      </c>
      <c r="G4494" s="3">
        <f>'Liste detaljert wide'!L174</f>
        <v>0</v>
      </c>
      <c r="H4494" t="str">
        <f>VLOOKUP(E4494,Def!$B$2:$C$15,2,FALSE)</f>
        <v>Forskningsinsentiv</v>
      </c>
      <c r="I4494" s="3">
        <f>IF(A4494='Enheter, modell og år'!$F$2-1,0,G4494-VLOOKUP(A4494-1&amp;B4494&amp;C4494&amp;E4494,$F$2:$G$7561,2,FALSE))</f>
        <v>0</v>
      </c>
      <c r="J4494" s="3">
        <f>IF(A4494='Enheter, modell og år'!$F$2-1,0,VLOOKUP(A4494-1&amp;B4494&amp;C4494&amp;E4494,$F$2:$G$7561,2,FALSE))</f>
        <v>0</v>
      </c>
    </row>
    <row r="4495" spans="1:10" x14ac:dyDescent="0.25">
      <c r="A4495">
        <f t="shared" ref="A4495:C4495" si="4019">A3955</f>
        <v>2022</v>
      </c>
      <c r="B4495" t="str">
        <f t="shared" si="4019"/>
        <v>RFM</v>
      </c>
      <c r="C4495">
        <f t="shared" si="4019"/>
        <v>0</v>
      </c>
      <c r="D4495">
        <f>IFERROR(VLOOKUP(C4495,'Enheter, modell og år'!$A$2:$B$31,2,FALSE),0)</f>
        <v>0</v>
      </c>
      <c r="E4495" t="str">
        <f>'Liste detaljert wide'!$L$1</f>
        <v>EU-inntekt</v>
      </c>
      <c r="F4495" t="str">
        <f t="shared" si="4007"/>
        <v>2022RFM0EU-inntekt</v>
      </c>
      <c r="G4495" s="3">
        <f>'Liste detaljert wide'!L175</f>
        <v>0</v>
      </c>
      <c r="H4495" t="str">
        <f>VLOOKUP(E4495,Def!$B$2:$C$15,2,FALSE)</f>
        <v>Forskningsinsentiv</v>
      </c>
      <c r="I4495" s="3">
        <f>IF(A4495='Enheter, modell og år'!$F$2-1,0,G4495-VLOOKUP(A4495-1&amp;B4495&amp;C4495&amp;E4495,$F$2:$G$7561,2,FALSE))</f>
        <v>0</v>
      </c>
      <c r="J4495" s="3">
        <f>IF(A4495='Enheter, modell og år'!$F$2-1,0,VLOOKUP(A4495-1&amp;B4495&amp;C4495&amp;E4495,$F$2:$G$7561,2,FALSE))</f>
        <v>0</v>
      </c>
    </row>
    <row r="4496" spans="1:10" x14ac:dyDescent="0.25">
      <c r="A4496">
        <f t="shared" ref="A4496:C4496" si="4020">A3956</f>
        <v>2022</v>
      </c>
      <c r="B4496" t="str">
        <f t="shared" si="4020"/>
        <v>RFM</v>
      </c>
      <c r="C4496">
        <f t="shared" si="4020"/>
        <v>0</v>
      </c>
      <c r="D4496">
        <f>IFERROR(VLOOKUP(C4496,'Enheter, modell og år'!$A$2:$B$31,2,FALSE),0)</f>
        <v>0</v>
      </c>
      <c r="E4496" t="str">
        <f>'Liste detaljert wide'!$L$1</f>
        <v>EU-inntekt</v>
      </c>
      <c r="F4496" t="str">
        <f t="shared" si="4007"/>
        <v>2022RFM0EU-inntekt</v>
      </c>
      <c r="G4496" s="3">
        <f>'Liste detaljert wide'!L176</f>
        <v>0</v>
      </c>
      <c r="H4496" t="str">
        <f>VLOOKUP(E4496,Def!$B$2:$C$15,2,FALSE)</f>
        <v>Forskningsinsentiv</v>
      </c>
      <c r="I4496" s="3">
        <f>IF(A4496='Enheter, modell og år'!$F$2-1,0,G4496-VLOOKUP(A4496-1&amp;B4496&amp;C4496&amp;E4496,$F$2:$G$7561,2,FALSE))</f>
        <v>0</v>
      </c>
      <c r="J4496" s="3">
        <f>IF(A4496='Enheter, modell og år'!$F$2-1,0,VLOOKUP(A4496-1&amp;B4496&amp;C4496&amp;E4496,$F$2:$G$7561,2,FALSE))</f>
        <v>0</v>
      </c>
    </row>
    <row r="4497" spans="1:10" x14ac:dyDescent="0.25">
      <c r="A4497">
        <f t="shared" ref="A4497:C4497" si="4021">A3957</f>
        <v>2022</v>
      </c>
      <c r="B4497" t="str">
        <f t="shared" si="4021"/>
        <v>RFM</v>
      </c>
      <c r="C4497">
        <f t="shared" si="4021"/>
        <v>0</v>
      </c>
      <c r="D4497">
        <f>IFERROR(VLOOKUP(C4497,'Enheter, modell og år'!$A$2:$B$31,2,FALSE),0)</f>
        <v>0</v>
      </c>
      <c r="E4497" t="str">
        <f>'Liste detaljert wide'!$L$1</f>
        <v>EU-inntekt</v>
      </c>
      <c r="F4497" t="str">
        <f t="shared" si="4007"/>
        <v>2022RFM0EU-inntekt</v>
      </c>
      <c r="G4497" s="3">
        <f>'Liste detaljert wide'!L177</f>
        <v>0</v>
      </c>
      <c r="H4497" t="str">
        <f>VLOOKUP(E4497,Def!$B$2:$C$15,2,FALSE)</f>
        <v>Forskningsinsentiv</v>
      </c>
      <c r="I4497" s="3">
        <f>IF(A4497='Enheter, modell og år'!$F$2-1,0,G4497-VLOOKUP(A4497-1&amp;B4497&amp;C4497&amp;E4497,$F$2:$G$7561,2,FALSE))</f>
        <v>0</v>
      </c>
      <c r="J4497" s="3">
        <f>IF(A4497='Enheter, modell og år'!$F$2-1,0,VLOOKUP(A4497-1&amp;B4497&amp;C4497&amp;E4497,$F$2:$G$7561,2,FALSE))</f>
        <v>0</v>
      </c>
    </row>
    <row r="4498" spans="1:10" x14ac:dyDescent="0.25">
      <c r="A4498">
        <f t="shared" ref="A4498:C4498" si="4022">A3958</f>
        <v>2022</v>
      </c>
      <c r="B4498" t="str">
        <f t="shared" si="4022"/>
        <v>RFM</v>
      </c>
      <c r="C4498">
        <f t="shared" si="4022"/>
        <v>0</v>
      </c>
      <c r="D4498">
        <f>IFERROR(VLOOKUP(C4498,'Enheter, modell og år'!$A$2:$B$31,2,FALSE),0)</f>
        <v>0</v>
      </c>
      <c r="E4498" t="str">
        <f>'Liste detaljert wide'!$L$1</f>
        <v>EU-inntekt</v>
      </c>
      <c r="F4498" t="str">
        <f t="shared" si="4007"/>
        <v>2022RFM0EU-inntekt</v>
      </c>
      <c r="G4498" s="3">
        <f>'Liste detaljert wide'!L178</f>
        <v>0</v>
      </c>
      <c r="H4498" t="str">
        <f>VLOOKUP(E4498,Def!$B$2:$C$15,2,FALSE)</f>
        <v>Forskningsinsentiv</v>
      </c>
      <c r="I4498" s="3">
        <f>IF(A4498='Enheter, modell og år'!$F$2-1,0,G4498-VLOOKUP(A4498-1&amp;B4498&amp;C4498&amp;E4498,$F$2:$G$7561,2,FALSE))</f>
        <v>0</v>
      </c>
      <c r="J4498" s="3">
        <f>IF(A4498='Enheter, modell og år'!$F$2-1,0,VLOOKUP(A4498-1&amp;B4498&amp;C4498&amp;E4498,$F$2:$G$7561,2,FALSE))</f>
        <v>0</v>
      </c>
    </row>
    <row r="4499" spans="1:10" x14ac:dyDescent="0.25">
      <c r="A4499">
        <f t="shared" ref="A4499:C4499" si="4023">A3959</f>
        <v>2022</v>
      </c>
      <c r="B4499" t="str">
        <f t="shared" si="4023"/>
        <v>RFM</v>
      </c>
      <c r="C4499">
        <f t="shared" si="4023"/>
        <v>0</v>
      </c>
      <c r="D4499">
        <f>IFERROR(VLOOKUP(C4499,'Enheter, modell og år'!$A$2:$B$31,2,FALSE),0)</f>
        <v>0</v>
      </c>
      <c r="E4499" t="str">
        <f>'Liste detaljert wide'!$L$1</f>
        <v>EU-inntekt</v>
      </c>
      <c r="F4499" t="str">
        <f t="shared" si="4007"/>
        <v>2022RFM0EU-inntekt</v>
      </c>
      <c r="G4499" s="3">
        <f>'Liste detaljert wide'!L179</f>
        <v>0</v>
      </c>
      <c r="H4499" t="str">
        <f>VLOOKUP(E4499,Def!$B$2:$C$15,2,FALSE)</f>
        <v>Forskningsinsentiv</v>
      </c>
      <c r="I4499" s="3">
        <f>IF(A4499='Enheter, modell og år'!$F$2-1,0,G4499-VLOOKUP(A4499-1&amp;B4499&amp;C4499&amp;E4499,$F$2:$G$7561,2,FALSE))</f>
        <v>0</v>
      </c>
      <c r="J4499" s="3">
        <f>IF(A4499='Enheter, modell og år'!$F$2-1,0,VLOOKUP(A4499-1&amp;B4499&amp;C4499&amp;E4499,$F$2:$G$7561,2,FALSE))</f>
        <v>0</v>
      </c>
    </row>
    <row r="4500" spans="1:10" x14ac:dyDescent="0.25">
      <c r="A4500">
        <f t="shared" ref="A4500:C4500" si="4024">A3960</f>
        <v>2022</v>
      </c>
      <c r="B4500" t="str">
        <f t="shared" si="4024"/>
        <v>RFM</v>
      </c>
      <c r="C4500">
        <f t="shared" si="4024"/>
        <v>0</v>
      </c>
      <c r="D4500">
        <f>IFERROR(VLOOKUP(C4500,'Enheter, modell og år'!$A$2:$B$31,2,FALSE),0)</f>
        <v>0</v>
      </c>
      <c r="E4500" t="str">
        <f>'Liste detaljert wide'!$L$1</f>
        <v>EU-inntekt</v>
      </c>
      <c r="F4500" t="str">
        <f t="shared" si="4007"/>
        <v>2022RFM0EU-inntekt</v>
      </c>
      <c r="G4500" s="3">
        <f>'Liste detaljert wide'!L180</f>
        <v>0</v>
      </c>
      <c r="H4500" t="str">
        <f>VLOOKUP(E4500,Def!$B$2:$C$15,2,FALSE)</f>
        <v>Forskningsinsentiv</v>
      </c>
      <c r="I4500" s="3">
        <f>IF(A4500='Enheter, modell og år'!$F$2-1,0,G4500-VLOOKUP(A4500-1&amp;B4500&amp;C4500&amp;E4500,$F$2:$G$7561,2,FALSE))</f>
        <v>0</v>
      </c>
      <c r="J4500" s="3">
        <f>IF(A4500='Enheter, modell og år'!$F$2-1,0,VLOOKUP(A4500-1&amp;B4500&amp;C4500&amp;E4500,$F$2:$G$7561,2,FALSE))</f>
        <v>0</v>
      </c>
    </row>
    <row r="4501" spans="1:10" x14ac:dyDescent="0.25">
      <c r="A4501">
        <f t="shared" ref="A4501:C4501" si="4025">A3961</f>
        <v>2022</v>
      </c>
      <c r="B4501" t="str">
        <f t="shared" si="4025"/>
        <v>RFM</v>
      </c>
      <c r="C4501">
        <f t="shared" si="4025"/>
        <v>0</v>
      </c>
      <c r="D4501">
        <f>IFERROR(VLOOKUP(C4501,'Enheter, modell og år'!$A$2:$B$31,2,FALSE),0)</f>
        <v>0</v>
      </c>
      <c r="E4501" t="str">
        <f>'Liste detaljert wide'!$L$1</f>
        <v>EU-inntekt</v>
      </c>
      <c r="F4501" t="str">
        <f t="shared" si="4007"/>
        <v>2022RFM0EU-inntekt</v>
      </c>
      <c r="G4501" s="3">
        <f>'Liste detaljert wide'!L181</f>
        <v>0</v>
      </c>
      <c r="H4501" t="str">
        <f>VLOOKUP(E4501,Def!$B$2:$C$15,2,FALSE)</f>
        <v>Forskningsinsentiv</v>
      </c>
      <c r="I4501" s="3">
        <f>IF(A4501='Enheter, modell og år'!$F$2-1,0,G4501-VLOOKUP(A4501-1&amp;B4501&amp;C4501&amp;E4501,$F$2:$G$7561,2,FALSE))</f>
        <v>0</v>
      </c>
      <c r="J4501" s="3">
        <f>IF(A4501='Enheter, modell og år'!$F$2-1,0,VLOOKUP(A4501-1&amp;B4501&amp;C4501&amp;E4501,$F$2:$G$7561,2,FALSE))</f>
        <v>0</v>
      </c>
    </row>
    <row r="4502" spans="1:10" x14ac:dyDescent="0.25">
      <c r="A4502">
        <f t="shared" ref="A4502:C4502" si="4026">A3962</f>
        <v>2023</v>
      </c>
      <c r="B4502" t="str">
        <f t="shared" si="4026"/>
        <v>RFM</v>
      </c>
      <c r="C4502">
        <f t="shared" si="4026"/>
        <v>0</v>
      </c>
      <c r="D4502">
        <f>IFERROR(VLOOKUP(C4502,'Enheter, modell og år'!$A$2:$B$31,2,FALSE),0)</f>
        <v>0</v>
      </c>
      <c r="E4502" t="str">
        <f>'Liste detaljert wide'!$L$1</f>
        <v>EU-inntekt</v>
      </c>
      <c r="F4502" t="str">
        <f t="shared" si="4007"/>
        <v>2023RFM0EU-inntekt</v>
      </c>
      <c r="G4502" s="3">
        <f>'Liste detaljert wide'!L182</f>
        <v>0</v>
      </c>
      <c r="H4502" t="str">
        <f>VLOOKUP(E4502,Def!$B$2:$C$15,2,FALSE)</f>
        <v>Forskningsinsentiv</v>
      </c>
      <c r="I4502" s="3">
        <f>IF(A4502='Enheter, modell og år'!$F$2-1,0,G4502-VLOOKUP(A4502-1&amp;B4502&amp;C4502&amp;E4502,$F$2:$G$7561,2,FALSE))</f>
        <v>0</v>
      </c>
      <c r="J4502" s="3">
        <f>IF(A4502='Enheter, modell og år'!$F$2-1,0,VLOOKUP(A4502-1&amp;B4502&amp;C4502&amp;E4502,$F$2:$G$7561,2,FALSE))</f>
        <v>0</v>
      </c>
    </row>
    <row r="4503" spans="1:10" x14ac:dyDescent="0.25">
      <c r="A4503">
        <f t="shared" ref="A4503:C4503" si="4027">A3963</f>
        <v>2023</v>
      </c>
      <c r="B4503" t="str">
        <f t="shared" si="4027"/>
        <v>RFM</v>
      </c>
      <c r="C4503">
        <f t="shared" si="4027"/>
        <v>0</v>
      </c>
      <c r="D4503">
        <f>IFERROR(VLOOKUP(C4503,'Enheter, modell og år'!$A$2:$B$31,2,FALSE),0)</f>
        <v>0</v>
      </c>
      <c r="E4503" t="str">
        <f>'Liste detaljert wide'!$L$1</f>
        <v>EU-inntekt</v>
      </c>
      <c r="F4503" t="str">
        <f t="shared" si="4007"/>
        <v>2023RFM0EU-inntekt</v>
      </c>
      <c r="G4503" s="3">
        <f>'Liste detaljert wide'!L183</f>
        <v>0</v>
      </c>
      <c r="H4503" t="str">
        <f>VLOOKUP(E4503,Def!$B$2:$C$15,2,FALSE)</f>
        <v>Forskningsinsentiv</v>
      </c>
      <c r="I4503" s="3">
        <f>IF(A4503='Enheter, modell og år'!$F$2-1,0,G4503-VLOOKUP(A4503-1&amp;B4503&amp;C4503&amp;E4503,$F$2:$G$7561,2,FALSE))</f>
        <v>0</v>
      </c>
      <c r="J4503" s="3">
        <f>IF(A4503='Enheter, modell og år'!$F$2-1,0,VLOOKUP(A4503-1&amp;B4503&amp;C4503&amp;E4503,$F$2:$G$7561,2,FALSE))</f>
        <v>0</v>
      </c>
    </row>
    <row r="4504" spans="1:10" x14ac:dyDescent="0.25">
      <c r="A4504">
        <f t="shared" ref="A4504:C4504" si="4028">A3964</f>
        <v>2023</v>
      </c>
      <c r="B4504" t="str">
        <f t="shared" si="4028"/>
        <v>RFM</v>
      </c>
      <c r="C4504">
        <f t="shared" si="4028"/>
        <v>0</v>
      </c>
      <c r="D4504">
        <f>IFERROR(VLOOKUP(C4504,'Enheter, modell og år'!$A$2:$B$31,2,FALSE),0)</f>
        <v>0</v>
      </c>
      <c r="E4504" t="str">
        <f>'Liste detaljert wide'!$L$1</f>
        <v>EU-inntekt</v>
      </c>
      <c r="F4504" t="str">
        <f t="shared" si="4007"/>
        <v>2023RFM0EU-inntekt</v>
      </c>
      <c r="G4504" s="3">
        <f>'Liste detaljert wide'!L184</f>
        <v>0</v>
      </c>
      <c r="H4504" t="str">
        <f>VLOOKUP(E4504,Def!$B$2:$C$15,2,FALSE)</f>
        <v>Forskningsinsentiv</v>
      </c>
      <c r="I4504" s="3">
        <f>IF(A4504='Enheter, modell og år'!$F$2-1,0,G4504-VLOOKUP(A4504-1&amp;B4504&amp;C4504&amp;E4504,$F$2:$G$7561,2,FALSE))</f>
        <v>0</v>
      </c>
      <c r="J4504" s="3">
        <f>IF(A4504='Enheter, modell og år'!$F$2-1,0,VLOOKUP(A4504-1&amp;B4504&amp;C4504&amp;E4504,$F$2:$G$7561,2,FALSE))</f>
        <v>0</v>
      </c>
    </row>
    <row r="4505" spans="1:10" x14ac:dyDescent="0.25">
      <c r="A4505">
        <f t="shared" ref="A4505:C4505" si="4029">A3965</f>
        <v>2023</v>
      </c>
      <c r="B4505" t="str">
        <f t="shared" si="4029"/>
        <v>RFM</v>
      </c>
      <c r="C4505">
        <f t="shared" si="4029"/>
        <v>0</v>
      </c>
      <c r="D4505">
        <f>IFERROR(VLOOKUP(C4505,'Enheter, modell og år'!$A$2:$B$31,2,FALSE),0)</f>
        <v>0</v>
      </c>
      <c r="E4505" t="str">
        <f>'Liste detaljert wide'!$L$1</f>
        <v>EU-inntekt</v>
      </c>
      <c r="F4505" t="str">
        <f t="shared" si="4007"/>
        <v>2023RFM0EU-inntekt</v>
      </c>
      <c r="G4505" s="3">
        <f>'Liste detaljert wide'!L185</f>
        <v>0</v>
      </c>
      <c r="H4505" t="str">
        <f>VLOOKUP(E4505,Def!$B$2:$C$15,2,FALSE)</f>
        <v>Forskningsinsentiv</v>
      </c>
      <c r="I4505" s="3">
        <f>IF(A4505='Enheter, modell og år'!$F$2-1,0,G4505-VLOOKUP(A4505-1&amp;B4505&amp;C4505&amp;E4505,$F$2:$G$7561,2,FALSE))</f>
        <v>0</v>
      </c>
      <c r="J4505" s="3">
        <f>IF(A4505='Enheter, modell og år'!$F$2-1,0,VLOOKUP(A4505-1&amp;B4505&amp;C4505&amp;E4505,$F$2:$G$7561,2,FALSE))</f>
        <v>0</v>
      </c>
    </row>
    <row r="4506" spans="1:10" x14ac:dyDescent="0.25">
      <c r="A4506">
        <f t="shared" ref="A4506:C4506" si="4030">A3966</f>
        <v>2023</v>
      </c>
      <c r="B4506" t="str">
        <f t="shared" si="4030"/>
        <v>RFM</v>
      </c>
      <c r="C4506">
        <f t="shared" si="4030"/>
        <v>0</v>
      </c>
      <c r="D4506">
        <f>IFERROR(VLOOKUP(C4506,'Enheter, modell og år'!$A$2:$B$31,2,FALSE),0)</f>
        <v>0</v>
      </c>
      <c r="E4506" t="str">
        <f>'Liste detaljert wide'!$L$1</f>
        <v>EU-inntekt</v>
      </c>
      <c r="F4506" t="str">
        <f t="shared" si="4007"/>
        <v>2023RFM0EU-inntekt</v>
      </c>
      <c r="G4506" s="3">
        <f>'Liste detaljert wide'!L186</f>
        <v>0</v>
      </c>
      <c r="H4506" t="str">
        <f>VLOOKUP(E4506,Def!$B$2:$C$15,2,FALSE)</f>
        <v>Forskningsinsentiv</v>
      </c>
      <c r="I4506" s="3">
        <f>IF(A4506='Enheter, modell og år'!$F$2-1,0,G4506-VLOOKUP(A4506-1&amp;B4506&amp;C4506&amp;E4506,$F$2:$G$7561,2,FALSE))</f>
        <v>0</v>
      </c>
      <c r="J4506" s="3">
        <f>IF(A4506='Enheter, modell og år'!$F$2-1,0,VLOOKUP(A4506-1&amp;B4506&amp;C4506&amp;E4506,$F$2:$G$7561,2,FALSE))</f>
        <v>0</v>
      </c>
    </row>
    <row r="4507" spans="1:10" x14ac:dyDescent="0.25">
      <c r="A4507">
        <f t="shared" ref="A4507:C4507" si="4031">A3967</f>
        <v>2023</v>
      </c>
      <c r="B4507" t="str">
        <f t="shared" si="4031"/>
        <v>RFM</v>
      </c>
      <c r="C4507">
        <f t="shared" si="4031"/>
        <v>0</v>
      </c>
      <c r="D4507">
        <f>IFERROR(VLOOKUP(C4507,'Enheter, modell og år'!$A$2:$B$31,2,FALSE),0)</f>
        <v>0</v>
      </c>
      <c r="E4507" t="str">
        <f>'Liste detaljert wide'!$L$1</f>
        <v>EU-inntekt</v>
      </c>
      <c r="F4507" t="str">
        <f t="shared" si="4007"/>
        <v>2023RFM0EU-inntekt</v>
      </c>
      <c r="G4507" s="3">
        <f>'Liste detaljert wide'!L187</f>
        <v>0</v>
      </c>
      <c r="H4507" t="str">
        <f>VLOOKUP(E4507,Def!$B$2:$C$15,2,FALSE)</f>
        <v>Forskningsinsentiv</v>
      </c>
      <c r="I4507" s="3">
        <f>IF(A4507='Enheter, modell og år'!$F$2-1,0,G4507-VLOOKUP(A4507-1&amp;B4507&amp;C4507&amp;E4507,$F$2:$G$7561,2,FALSE))</f>
        <v>0</v>
      </c>
      <c r="J4507" s="3">
        <f>IF(A4507='Enheter, modell og år'!$F$2-1,0,VLOOKUP(A4507-1&amp;B4507&amp;C4507&amp;E4507,$F$2:$G$7561,2,FALSE))</f>
        <v>0</v>
      </c>
    </row>
    <row r="4508" spans="1:10" x14ac:dyDescent="0.25">
      <c r="A4508">
        <f t="shared" ref="A4508:C4508" si="4032">A3968</f>
        <v>2023</v>
      </c>
      <c r="B4508" t="str">
        <f t="shared" si="4032"/>
        <v>RFM</v>
      </c>
      <c r="C4508">
        <f t="shared" si="4032"/>
        <v>0</v>
      </c>
      <c r="D4508">
        <f>IFERROR(VLOOKUP(C4508,'Enheter, modell og år'!$A$2:$B$31,2,FALSE),0)</f>
        <v>0</v>
      </c>
      <c r="E4508" t="str">
        <f>'Liste detaljert wide'!$L$1</f>
        <v>EU-inntekt</v>
      </c>
      <c r="F4508" t="str">
        <f t="shared" si="4007"/>
        <v>2023RFM0EU-inntekt</v>
      </c>
      <c r="G4508" s="3">
        <f>'Liste detaljert wide'!L188</f>
        <v>0</v>
      </c>
      <c r="H4508" t="str">
        <f>VLOOKUP(E4508,Def!$B$2:$C$15,2,FALSE)</f>
        <v>Forskningsinsentiv</v>
      </c>
      <c r="I4508" s="3">
        <f>IF(A4508='Enheter, modell og år'!$F$2-1,0,G4508-VLOOKUP(A4508-1&amp;B4508&amp;C4508&amp;E4508,$F$2:$G$7561,2,FALSE))</f>
        <v>0</v>
      </c>
      <c r="J4508" s="3">
        <f>IF(A4508='Enheter, modell og år'!$F$2-1,0,VLOOKUP(A4508-1&amp;B4508&amp;C4508&amp;E4508,$F$2:$G$7561,2,FALSE))</f>
        <v>0</v>
      </c>
    </row>
    <row r="4509" spans="1:10" x14ac:dyDescent="0.25">
      <c r="A4509">
        <f t="shared" ref="A4509:C4509" si="4033">A3969</f>
        <v>2023</v>
      </c>
      <c r="B4509" t="str">
        <f t="shared" si="4033"/>
        <v>RFM</v>
      </c>
      <c r="C4509">
        <f t="shared" si="4033"/>
        <v>0</v>
      </c>
      <c r="D4509">
        <f>IFERROR(VLOOKUP(C4509,'Enheter, modell og år'!$A$2:$B$31,2,FALSE),0)</f>
        <v>0</v>
      </c>
      <c r="E4509" t="str">
        <f>'Liste detaljert wide'!$L$1</f>
        <v>EU-inntekt</v>
      </c>
      <c r="F4509" t="str">
        <f t="shared" si="4007"/>
        <v>2023RFM0EU-inntekt</v>
      </c>
      <c r="G4509" s="3">
        <f>'Liste detaljert wide'!L189</f>
        <v>0</v>
      </c>
      <c r="H4509" t="str">
        <f>VLOOKUP(E4509,Def!$B$2:$C$15,2,FALSE)</f>
        <v>Forskningsinsentiv</v>
      </c>
      <c r="I4509" s="3">
        <f>IF(A4509='Enheter, modell og år'!$F$2-1,0,G4509-VLOOKUP(A4509-1&amp;B4509&amp;C4509&amp;E4509,$F$2:$G$7561,2,FALSE))</f>
        <v>0</v>
      </c>
      <c r="J4509" s="3">
        <f>IF(A4509='Enheter, modell og år'!$F$2-1,0,VLOOKUP(A4509-1&amp;B4509&amp;C4509&amp;E4509,$F$2:$G$7561,2,FALSE))</f>
        <v>0</v>
      </c>
    </row>
    <row r="4510" spans="1:10" x14ac:dyDescent="0.25">
      <c r="A4510">
        <f t="shared" ref="A4510:C4510" si="4034">A3970</f>
        <v>2023</v>
      </c>
      <c r="B4510" t="str">
        <f t="shared" si="4034"/>
        <v>RFM</v>
      </c>
      <c r="C4510">
        <f t="shared" si="4034"/>
        <v>0</v>
      </c>
      <c r="D4510">
        <f>IFERROR(VLOOKUP(C4510,'Enheter, modell og år'!$A$2:$B$31,2,FALSE),0)</f>
        <v>0</v>
      </c>
      <c r="E4510" t="str">
        <f>'Liste detaljert wide'!$L$1</f>
        <v>EU-inntekt</v>
      </c>
      <c r="F4510" t="str">
        <f t="shared" si="4007"/>
        <v>2023RFM0EU-inntekt</v>
      </c>
      <c r="G4510" s="3">
        <f>'Liste detaljert wide'!L190</f>
        <v>0</v>
      </c>
      <c r="H4510" t="str">
        <f>VLOOKUP(E4510,Def!$B$2:$C$15,2,FALSE)</f>
        <v>Forskningsinsentiv</v>
      </c>
      <c r="I4510" s="3">
        <f>IF(A4510='Enheter, modell og år'!$F$2-1,0,G4510-VLOOKUP(A4510-1&amp;B4510&amp;C4510&amp;E4510,$F$2:$G$7561,2,FALSE))</f>
        <v>0</v>
      </c>
      <c r="J4510" s="3">
        <f>IF(A4510='Enheter, modell og år'!$F$2-1,0,VLOOKUP(A4510-1&amp;B4510&amp;C4510&amp;E4510,$F$2:$G$7561,2,FALSE))</f>
        <v>0</v>
      </c>
    </row>
    <row r="4511" spans="1:10" x14ac:dyDescent="0.25">
      <c r="A4511">
        <f t="shared" ref="A4511:C4511" si="4035">A3971</f>
        <v>2023</v>
      </c>
      <c r="B4511" t="str">
        <f t="shared" si="4035"/>
        <v>RFM</v>
      </c>
      <c r="C4511">
        <f t="shared" si="4035"/>
        <v>0</v>
      </c>
      <c r="D4511">
        <f>IFERROR(VLOOKUP(C4511,'Enheter, modell og år'!$A$2:$B$31,2,FALSE),0)</f>
        <v>0</v>
      </c>
      <c r="E4511" t="str">
        <f>'Liste detaljert wide'!$L$1</f>
        <v>EU-inntekt</v>
      </c>
      <c r="F4511" t="str">
        <f t="shared" si="4007"/>
        <v>2023RFM0EU-inntekt</v>
      </c>
      <c r="G4511" s="3">
        <f>'Liste detaljert wide'!L191</f>
        <v>0</v>
      </c>
      <c r="H4511" t="str">
        <f>VLOOKUP(E4511,Def!$B$2:$C$15,2,FALSE)</f>
        <v>Forskningsinsentiv</v>
      </c>
      <c r="I4511" s="3">
        <f>IF(A4511='Enheter, modell og år'!$F$2-1,0,G4511-VLOOKUP(A4511-1&amp;B4511&amp;C4511&amp;E4511,$F$2:$G$7561,2,FALSE))</f>
        <v>0</v>
      </c>
      <c r="J4511" s="3">
        <f>IF(A4511='Enheter, modell og år'!$F$2-1,0,VLOOKUP(A4511-1&amp;B4511&amp;C4511&amp;E4511,$F$2:$G$7561,2,FALSE))</f>
        <v>0</v>
      </c>
    </row>
    <row r="4512" spans="1:10" x14ac:dyDescent="0.25">
      <c r="A4512">
        <f t="shared" ref="A4512:C4512" si="4036">A3972</f>
        <v>2023</v>
      </c>
      <c r="B4512" t="str">
        <f t="shared" si="4036"/>
        <v>RFM</v>
      </c>
      <c r="C4512">
        <f t="shared" si="4036"/>
        <v>0</v>
      </c>
      <c r="D4512">
        <f>IFERROR(VLOOKUP(C4512,'Enheter, modell og år'!$A$2:$B$31,2,FALSE),0)</f>
        <v>0</v>
      </c>
      <c r="E4512" t="str">
        <f>'Liste detaljert wide'!$L$1</f>
        <v>EU-inntekt</v>
      </c>
      <c r="F4512" t="str">
        <f t="shared" si="4007"/>
        <v>2023RFM0EU-inntekt</v>
      </c>
      <c r="G4512" s="3">
        <f>'Liste detaljert wide'!L192</f>
        <v>0</v>
      </c>
      <c r="H4512" t="str">
        <f>VLOOKUP(E4512,Def!$B$2:$C$15,2,FALSE)</f>
        <v>Forskningsinsentiv</v>
      </c>
      <c r="I4512" s="3">
        <f>IF(A4512='Enheter, modell og år'!$F$2-1,0,G4512-VLOOKUP(A4512-1&amp;B4512&amp;C4512&amp;E4512,$F$2:$G$7561,2,FALSE))</f>
        <v>0</v>
      </c>
      <c r="J4512" s="3">
        <f>IF(A4512='Enheter, modell og år'!$F$2-1,0,VLOOKUP(A4512-1&amp;B4512&amp;C4512&amp;E4512,$F$2:$G$7561,2,FALSE))</f>
        <v>0</v>
      </c>
    </row>
    <row r="4513" spans="1:10" x14ac:dyDescent="0.25">
      <c r="A4513">
        <f t="shared" ref="A4513:C4513" si="4037">A3973</f>
        <v>2023</v>
      </c>
      <c r="B4513" t="str">
        <f t="shared" si="4037"/>
        <v>RFM</v>
      </c>
      <c r="C4513">
        <f t="shared" si="4037"/>
        <v>0</v>
      </c>
      <c r="D4513">
        <f>IFERROR(VLOOKUP(C4513,'Enheter, modell og år'!$A$2:$B$31,2,FALSE),0)</f>
        <v>0</v>
      </c>
      <c r="E4513" t="str">
        <f>'Liste detaljert wide'!$L$1</f>
        <v>EU-inntekt</v>
      </c>
      <c r="F4513" t="str">
        <f t="shared" si="4007"/>
        <v>2023RFM0EU-inntekt</v>
      </c>
      <c r="G4513" s="3">
        <f>'Liste detaljert wide'!L193</f>
        <v>0</v>
      </c>
      <c r="H4513" t="str">
        <f>VLOOKUP(E4513,Def!$B$2:$C$15,2,FALSE)</f>
        <v>Forskningsinsentiv</v>
      </c>
      <c r="I4513" s="3">
        <f>IF(A4513='Enheter, modell og år'!$F$2-1,0,G4513-VLOOKUP(A4513-1&amp;B4513&amp;C4513&amp;E4513,$F$2:$G$7561,2,FALSE))</f>
        <v>0</v>
      </c>
      <c r="J4513" s="3">
        <f>IF(A4513='Enheter, modell og år'!$F$2-1,0,VLOOKUP(A4513-1&amp;B4513&amp;C4513&amp;E4513,$F$2:$G$7561,2,FALSE))</f>
        <v>0</v>
      </c>
    </row>
    <row r="4514" spans="1:10" x14ac:dyDescent="0.25">
      <c r="A4514">
        <f t="shared" ref="A4514:C4514" si="4038">A3974</f>
        <v>2023</v>
      </c>
      <c r="B4514" t="str">
        <f t="shared" si="4038"/>
        <v>RFM</v>
      </c>
      <c r="C4514">
        <f t="shared" si="4038"/>
        <v>0</v>
      </c>
      <c r="D4514">
        <f>IFERROR(VLOOKUP(C4514,'Enheter, modell og år'!$A$2:$B$31,2,FALSE),0)</f>
        <v>0</v>
      </c>
      <c r="E4514" t="str">
        <f>'Liste detaljert wide'!$L$1</f>
        <v>EU-inntekt</v>
      </c>
      <c r="F4514" t="str">
        <f t="shared" si="4007"/>
        <v>2023RFM0EU-inntekt</v>
      </c>
      <c r="G4514" s="3">
        <f>'Liste detaljert wide'!L194</f>
        <v>0</v>
      </c>
      <c r="H4514" t="str">
        <f>VLOOKUP(E4514,Def!$B$2:$C$15,2,FALSE)</f>
        <v>Forskningsinsentiv</v>
      </c>
      <c r="I4514" s="3">
        <f>IF(A4514='Enheter, modell og år'!$F$2-1,0,G4514-VLOOKUP(A4514-1&amp;B4514&amp;C4514&amp;E4514,$F$2:$G$7561,2,FALSE))</f>
        <v>0</v>
      </c>
      <c r="J4514" s="3">
        <f>IF(A4514='Enheter, modell og år'!$F$2-1,0,VLOOKUP(A4514-1&amp;B4514&amp;C4514&amp;E4514,$F$2:$G$7561,2,FALSE))</f>
        <v>0</v>
      </c>
    </row>
    <row r="4515" spans="1:10" x14ac:dyDescent="0.25">
      <c r="A4515">
        <f t="shared" ref="A4515:C4515" si="4039">A3975</f>
        <v>2023</v>
      </c>
      <c r="B4515" t="str">
        <f t="shared" si="4039"/>
        <v>RFM</v>
      </c>
      <c r="C4515">
        <f t="shared" si="4039"/>
        <v>0</v>
      </c>
      <c r="D4515">
        <f>IFERROR(VLOOKUP(C4515,'Enheter, modell og år'!$A$2:$B$31,2,FALSE),0)</f>
        <v>0</v>
      </c>
      <c r="E4515" t="str">
        <f>'Liste detaljert wide'!$L$1</f>
        <v>EU-inntekt</v>
      </c>
      <c r="F4515" t="str">
        <f t="shared" si="4007"/>
        <v>2023RFM0EU-inntekt</v>
      </c>
      <c r="G4515" s="3">
        <f>'Liste detaljert wide'!L195</f>
        <v>0</v>
      </c>
      <c r="H4515" t="str">
        <f>VLOOKUP(E4515,Def!$B$2:$C$15,2,FALSE)</f>
        <v>Forskningsinsentiv</v>
      </c>
      <c r="I4515" s="3">
        <f>IF(A4515='Enheter, modell og år'!$F$2-1,0,G4515-VLOOKUP(A4515-1&amp;B4515&amp;C4515&amp;E4515,$F$2:$G$7561,2,FALSE))</f>
        <v>0</v>
      </c>
      <c r="J4515" s="3">
        <f>IF(A4515='Enheter, modell og år'!$F$2-1,0,VLOOKUP(A4515-1&amp;B4515&amp;C4515&amp;E4515,$F$2:$G$7561,2,FALSE))</f>
        <v>0</v>
      </c>
    </row>
    <row r="4516" spans="1:10" x14ac:dyDescent="0.25">
      <c r="A4516">
        <f t="shared" ref="A4516:C4516" si="4040">A3976</f>
        <v>2023</v>
      </c>
      <c r="B4516" t="str">
        <f t="shared" si="4040"/>
        <v>RFM</v>
      </c>
      <c r="C4516">
        <f t="shared" si="4040"/>
        <v>0</v>
      </c>
      <c r="D4516">
        <f>IFERROR(VLOOKUP(C4516,'Enheter, modell og år'!$A$2:$B$31,2,FALSE),0)</f>
        <v>0</v>
      </c>
      <c r="E4516" t="str">
        <f>'Liste detaljert wide'!$L$1</f>
        <v>EU-inntekt</v>
      </c>
      <c r="F4516" t="str">
        <f t="shared" si="4007"/>
        <v>2023RFM0EU-inntekt</v>
      </c>
      <c r="G4516" s="3">
        <f>'Liste detaljert wide'!L196</f>
        <v>0</v>
      </c>
      <c r="H4516" t="str">
        <f>VLOOKUP(E4516,Def!$B$2:$C$15,2,FALSE)</f>
        <v>Forskningsinsentiv</v>
      </c>
      <c r="I4516" s="3">
        <f>IF(A4516='Enheter, modell og år'!$F$2-1,0,G4516-VLOOKUP(A4516-1&amp;B4516&amp;C4516&amp;E4516,$F$2:$G$7561,2,FALSE))</f>
        <v>0</v>
      </c>
      <c r="J4516" s="3">
        <f>IF(A4516='Enheter, modell og år'!$F$2-1,0,VLOOKUP(A4516-1&amp;B4516&amp;C4516&amp;E4516,$F$2:$G$7561,2,FALSE))</f>
        <v>0</v>
      </c>
    </row>
    <row r="4517" spans="1:10" x14ac:dyDescent="0.25">
      <c r="A4517">
        <f t="shared" ref="A4517:C4517" si="4041">A3977</f>
        <v>2023</v>
      </c>
      <c r="B4517" t="str">
        <f t="shared" si="4041"/>
        <v>RFM</v>
      </c>
      <c r="C4517">
        <f t="shared" si="4041"/>
        <v>0</v>
      </c>
      <c r="D4517">
        <f>IFERROR(VLOOKUP(C4517,'Enheter, modell og år'!$A$2:$B$31,2,FALSE),0)</f>
        <v>0</v>
      </c>
      <c r="E4517" t="str">
        <f>'Liste detaljert wide'!$L$1</f>
        <v>EU-inntekt</v>
      </c>
      <c r="F4517" t="str">
        <f t="shared" si="4007"/>
        <v>2023RFM0EU-inntekt</v>
      </c>
      <c r="G4517" s="3">
        <f>'Liste detaljert wide'!L197</f>
        <v>0</v>
      </c>
      <c r="H4517" t="str">
        <f>VLOOKUP(E4517,Def!$B$2:$C$15,2,FALSE)</f>
        <v>Forskningsinsentiv</v>
      </c>
      <c r="I4517" s="3">
        <f>IF(A4517='Enheter, modell og år'!$F$2-1,0,G4517-VLOOKUP(A4517-1&amp;B4517&amp;C4517&amp;E4517,$F$2:$G$7561,2,FALSE))</f>
        <v>0</v>
      </c>
      <c r="J4517" s="3">
        <f>IF(A4517='Enheter, modell og år'!$F$2-1,0,VLOOKUP(A4517-1&amp;B4517&amp;C4517&amp;E4517,$F$2:$G$7561,2,FALSE))</f>
        <v>0</v>
      </c>
    </row>
    <row r="4518" spans="1:10" x14ac:dyDescent="0.25">
      <c r="A4518">
        <f t="shared" ref="A4518:C4518" si="4042">A3978</f>
        <v>2023</v>
      </c>
      <c r="B4518" t="str">
        <f t="shared" si="4042"/>
        <v>RFM</v>
      </c>
      <c r="C4518">
        <f t="shared" si="4042"/>
        <v>0</v>
      </c>
      <c r="D4518">
        <f>IFERROR(VLOOKUP(C4518,'Enheter, modell og år'!$A$2:$B$31,2,FALSE),0)</f>
        <v>0</v>
      </c>
      <c r="E4518" t="str">
        <f>'Liste detaljert wide'!$L$1</f>
        <v>EU-inntekt</v>
      </c>
      <c r="F4518" t="str">
        <f t="shared" si="4007"/>
        <v>2023RFM0EU-inntekt</v>
      </c>
      <c r="G4518" s="3">
        <f>'Liste detaljert wide'!L198</f>
        <v>0</v>
      </c>
      <c r="H4518" t="str">
        <f>VLOOKUP(E4518,Def!$B$2:$C$15,2,FALSE)</f>
        <v>Forskningsinsentiv</v>
      </c>
      <c r="I4518" s="3">
        <f>IF(A4518='Enheter, modell og år'!$F$2-1,0,G4518-VLOOKUP(A4518-1&amp;B4518&amp;C4518&amp;E4518,$F$2:$G$7561,2,FALSE))</f>
        <v>0</v>
      </c>
      <c r="J4518" s="3">
        <f>IF(A4518='Enheter, modell og år'!$F$2-1,0,VLOOKUP(A4518-1&amp;B4518&amp;C4518&amp;E4518,$F$2:$G$7561,2,FALSE))</f>
        <v>0</v>
      </c>
    </row>
    <row r="4519" spans="1:10" x14ac:dyDescent="0.25">
      <c r="A4519">
        <f t="shared" ref="A4519:C4519" si="4043">A3979</f>
        <v>2023</v>
      </c>
      <c r="B4519" t="str">
        <f t="shared" si="4043"/>
        <v>RFM</v>
      </c>
      <c r="C4519">
        <f t="shared" si="4043"/>
        <v>0</v>
      </c>
      <c r="D4519">
        <f>IFERROR(VLOOKUP(C4519,'Enheter, modell og år'!$A$2:$B$31,2,FALSE),0)</f>
        <v>0</v>
      </c>
      <c r="E4519" t="str">
        <f>'Liste detaljert wide'!$L$1</f>
        <v>EU-inntekt</v>
      </c>
      <c r="F4519" t="str">
        <f t="shared" si="4007"/>
        <v>2023RFM0EU-inntekt</v>
      </c>
      <c r="G4519" s="3">
        <f>'Liste detaljert wide'!L199</f>
        <v>0</v>
      </c>
      <c r="H4519" t="str">
        <f>VLOOKUP(E4519,Def!$B$2:$C$15,2,FALSE)</f>
        <v>Forskningsinsentiv</v>
      </c>
      <c r="I4519" s="3">
        <f>IF(A4519='Enheter, modell og år'!$F$2-1,0,G4519-VLOOKUP(A4519-1&amp;B4519&amp;C4519&amp;E4519,$F$2:$G$7561,2,FALSE))</f>
        <v>0</v>
      </c>
      <c r="J4519" s="3">
        <f>IF(A4519='Enheter, modell og år'!$F$2-1,0,VLOOKUP(A4519-1&amp;B4519&amp;C4519&amp;E4519,$F$2:$G$7561,2,FALSE))</f>
        <v>0</v>
      </c>
    </row>
    <row r="4520" spans="1:10" x14ac:dyDescent="0.25">
      <c r="A4520">
        <f t="shared" ref="A4520:C4520" si="4044">A3980</f>
        <v>2023</v>
      </c>
      <c r="B4520" t="str">
        <f t="shared" si="4044"/>
        <v>RFM</v>
      </c>
      <c r="C4520">
        <f t="shared" si="4044"/>
        <v>0</v>
      </c>
      <c r="D4520">
        <f>IFERROR(VLOOKUP(C4520,'Enheter, modell og år'!$A$2:$B$31,2,FALSE),0)</f>
        <v>0</v>
      </c>
      <c r="E4520" t="str">
        <f>'Liste detaljert wide'!$L$1</f>
        <v>EU-inntekt</v>
      </c>
      <c r="F4520" t="str">
        <f t="shared" si="4007"/>
        <v>2023RFM0EU-inntekt</v>
      </c>
      <c r="G4520" s="3">
        <f>'Liste detaljert wide'!L200</f>
        <v>0</v>
      </c>
      <c r="H4520" t="str">
        <f>VLOOKUP(E4520,Def!$B$2:$C$15,2,FALSE)</f>
        <v>Forskningsinsentiv</v>
      </c>
      <c r="I4520" s="3">
        <f>IF(A4520='Enheter, modell og år'!$F$2-1,0,G4520-VLOOKUP(A4520-1&amp;B4520&amp;C4520&amp;E4520,$F$2:$G$7561,2,FALSE))</f>
        <v>0</v>
      </c>
      <c r="J4520" s="3">
        <f>IF(A4520='Enheter, modell og år'!$F$2-1,0,VLOOKUP(A4520-1&amp;B4520&amp;C4520&amp;E4520,$F$2:$G$7561,2,FALSE))</f>
        <v>0</v>
      </c>
    </row>
    <row r="4521" spans="1:10" x14ac:dyDescent="0.25">
      <c r="A4521">
        <f t="shared" ref="A4521:C4521" si="4045">A3981</f>
        <v>2023</v>
      </c>
      <c r="B4521" t="str">
        <f t="shared" si="4045"/>
        <v>RFM</v>
      </c>
      <c r="C4521">
        <f t="shared" si="4045"/>
        <v>0</v>
      </c>
      <c r="D4521">
        <f>IFERROR(VLOOKUP(C4521,'Enheter, modell og år'!$A$2:$B$31,2,FALSE),0)</f>
        <v>0</v>
      </c>
      <c r="E4521" t="str">
        <f>'Liste detaljert wide'!$L$1</f>
        <v>EU-inntekt</v>
      </c>
      <c r="F4521" t="str">
        <f t="shared" si="4007"/>
        <v>2023RFM0EU-inntekt</v>
      </c>
      <c r="G4521" s="3">
        <f>'Liste detaljert wide'!L201</f>
        <v>0</v>
      </c>
      <c r="H4521" t="str">
        <f>VLOOKUP(E4521,Def!$B$2:$C$15,2,FALSE)</f>
        <v>Forskningsinsentiv</v>
      </c>
      <c r="I4521" s="3">
        <f>IF(A4521='Enheter, modell og år'!$F$2-1,0,G4521-VLOOKUP(A4521-1&amp;B4521&amp;C4521&amp;E4521,$F$2:$G$7561,2,FALSE))</f>
        <v>0</v>
      </c>
      <c r="J4521" s="3">
        <f>IF(A4521='Enheter, modell og år'!$F$2-1,0,VLOOKUP(A4521-1&amp;B4521&amp;C4521&amp;E4521,$F$2:$G$7561,2,FALSE))</f>
        <v>0</v>
      </c>
    </row>
    <row r="4522" spans="1:10" x14ac:dyDescent="0.25">
      <c r="A4522">
        <f t="shared" ref="A4522:C4522" si="4046">A3982</f>
        <v>2023</v>
      </c>
      <c r="B4522" t="str">
        <f t="shared" si="4046"/>
        <v>RFM</v>
      </c>
      <c r="C4522">
        <f t="shared" si="4046"/>
        <v>0</v>
      </c>
      <c r="D4522">
        <f>IFERROR(VLOOKUP(C4522,'Enheter, modell og år'!$A$2:$B$31,2,FALSE),0)</f>
        <v>0</v>
      </c>
      <c r="E4522" t="str">
        <f>'Liste detaljert wide'!$L$1</f>
        <v>EU-inntekt</v>
      </c>
      <c r="F4522" t="str">
        <f t="shared" si="4007"/>
        <v>2023RFM0EU-inntekt</v>
      </c>
      <c r="G4522" s="3">
        <f>'Liste detaljert wide'!L202</f>
        <v>0</v>
      </c>
      <c r="H4522" t="str">
        <f>VLOOKUP(E4522,Def!$B$2:$C$15,2,FALSE)</f>
        <v>Forskningsinsentiv</v>
      </c>
      <c r="I4522" s="3">
        <f>IF(A4522='Enheter, modell og år'!$F$2-1,0,G4522-VLOOKUP(A4522-1&amp;B4522&amp;C4522&amp;E4522,$F$2:$G$7561,2,FALSE))</f>
        <v>0</v>
      </c>
      <c r="J4522" s="3">
        <f>IF(A4522='Enheter, modell og år'!$F$2-1,0,VLOOKUP(A4522-1&amp;B4522&amp;C4522&amp;E4522,$F$2:$G$7561,2,FALSE))</f>
        <v>0</v>
      </c>
    </row>
    <row r="4523" spans="1:10" x14ac:dyDescent="0.25">
      <c r="A4523">
        <f t="shared" ref="A4523:C4523" si="4047">A3983</f>
        <v>2023</v>
      </c>
      <c r="B4523" t="str">
        <f t="shared" si="4047"/>
        <v>RFM</v>
      </c>
      <c r="C4523">
        <f t="shared" si="4047"/>
        <v>0</v>
      </c>
      <c r="D4523">
        <f>IFERROR(VLOOKUP(C4523,'Enheter, modell og år'!$A$2:$B$31,2,FALSE),0)</f>
        <v>0</v>
      </c>
      <c r="E4523" t="str">
        <f>'Liste detaljert wide'!$L$1</f>
        <v>EU-inntekt</v>
      </c>
      <c r="F4523" t="str">
        <f t="shared" si="4007"/>
        <v>2023RFM0EU-inntekt</v>
      </c>
      <c r="G4523" s="3">
        <f>'Liste detaljert wide'!L203</f>
        <v>0</v>
      </c>
      <c r="H4523" t="str">
        <f>VLOOKUP(E4523,Def!$B$2:$C$15,2,FALSE)</f>
        <v>Forskningsinsentiv</v>
      </c>
      <c r="I4523" s="3">
        <f>IF(A4523='Enheter, modell og år'!$F$2-1,0,G4523-VLOOKUP(A4523-1&amp;B4523&amp;C4523&amp;E4523,$F$2:$G$7561,2,FALSE))</f>
        <v>0</v>
      </c>
      <c r="J4523" s="3">
        <f>IF(A4523='Enheter, modell og år'!$F$2-1,0,VLOOKUP(A4523-1&amp;B4523&amp;C4523&amp;E4523,$F$2:$G$7561,2,FALSE))</f>
        <v>0</v>
      </c>
    </row>
    <row r="4524" spans="1:10" x14ac:dyDescent="0.25">
      <c r="A4524">
        <f t="shared" ref="A4524:C4524" si="4048">A3984</f>
        <v>2023</v>
      </c>
      <c r="B4524" t="str">
        <f t="shared" si="4048"/>
        <v>RFM</v>
      </c>
      <c r="C4524">
        <f t="shared" si="4048"/>
        <v>0</v>
      </c>
      <c r="D4524">
        <f>IFERROR(VLOOKUP(C4524,'Enheter, modell og år'!$A$2:$B$31,2,FALSE),0)</f>
        <v>0</v>
      </c>
      <c r="E4524" t="str">
        <f>'Liste detaljert wide'!$L$1</f>
        <v>EU-inntekt</v>
      </c>
      <c r="F4524" t="str">
        <f t="shared" si="4007"/>
        <v>2023RFM0EU-inntekt</v>
      </c>
      <c r="G4524" s="3">
        <f>'Liste detaljert wide'!L204</f>
        <v>0</v>
      </c>
      <c r="H4524" t="str">
        <f>VLOOKUP(E4524,Def!$B$2:$C$15,2,FALSE)</f>
        <v>Forskningsinsentiv</v>
      </c>
      <c r="I4524" s="3">
        <f>IF(A4524='Enheter, modell og år'!$F$2-1,0,G4524-VLOOKUP(A4524-1&amp;B4524&amp;C4524&amp;E4524,$F$2:$G$7561,2,FALSE))</f>
        <v>0</v>
      </c>
      <c r="J4524" s="3">
        <f>IF(A4524='Enheter, modell og år'!$F$2-1,0,VLOOKUP(A4524-1&amp;B4524&amp;C4524&amp;E4524,$F$2:$G$7561,2,FALSE))</f>
        <v>0</v>
      </c>
    </row>
    <row r="4525" spans="1:10" x14ac:dyDescent="0.25">
      <c r="A4525">
        <f t="shared" ref="A4525:C4525" si="4049">A3985</f>
        <v>2023</v>
      </c>
      <c r="B4525" t="str">
        <f t="shared" si="4049"/>
        <v>RFM</v>
      </c>
      <c r="C4525">
        <f t="shared" si="4049"/>
        <v>0</v>
      </c>
      <c r="D4525">
        <f>IFERROR(VLOOKUP(C4525,'Enheter, modell og år'!$A$2:$B$31,2,FALSE),0)</f>
        <v>0</v>
      </c>
      <c r="E4525" t="str">
        <f>'Liste detaljert wide'!$L$1</f>
        <v>EU-inntekt</v>
      </c>
      <c r="F4525" t="str">
        <f t="shared" si="4007"/>
        <v>2023RFM0EU-inntekt</v>
      </c>
      <c r="G4525" s="3">
        <f>'Liste detaljert wide'!L205</f>
        <v>0</v>
      </c>
      <c r="H4525" t="str">
        <f>VLOOKUP(E4525,Def!$B$2:$C$15,2,FALSE)</f>
        <v>Forskningsinsentiv</v>
      </c>
      <c r="I4525" s="3">
        <f>IF(A4525='Enheter, modell og år'!$F$2-1,0,G4525-VLOOKUP(A4525-1&amp;B4525&amp;C4525&amp;E4525,$F$2:$G$7561,2,FALSE))</f>
        <v>0</v>
      </c>
      <c r="J4525" s="3">
        <f>IF(A4525='Enheter, modell og år'!$F$2-1,0,VLOOKUP(A4525-1&amp;B4525&amp;C4525&amp;E4525,$F$2:$G$7561,2,FALSE))</f>
        <v>0</v>
      </c>
    </row>
    <row r="4526" spans="1:10" x14ac:dyDescent="0.25">
      <c r="A4526">
        <f t="shared" ref="A4526:C4526" si="4050">A3986</f>
        <v>2023</v>
      </c>
      <c r="B4526" t="str">
        <f t="shared" si="4050"/>
        <v>RFM</v>
      </c>
      <c r="C4526">
        <f t="shared" si="4050"/>
        <v>0</v>
      </c>
      <c r="D4526">
        <f>IFERROR(VLOOKUP(C4526,'Enheter, modell og år'!$A$2:$B$31,2,FALSE),0)</f>
        <v>0</v>
      </c>
      <c r="E4526" t="str">
        <f>'Liste detaljert wide'!$L$1</f>
        <v>EU-inntekt</v>
      </c>
      <c r="F4526" t="str">
        <f t="shared" si="4007"/>
        <v>2023RFM0EU-inntekt</v>
      </c>
      <c r="G4526" s="3">
        <f>'Liste detaljert wide'!L206</f>
        <v>0</v>
      </c>
      <c r="H4526" t="str">
        <f>VLOOKUP(E4526,Def!$B$2:$C$15,2,FALSE)</f>
        <v>Forskningsinsentiv</v>
      </c>
      <c r="I4526" s="3">
        <f>IF(A4526='Enheter, modell og år'!$F$2-1,0,G4526-VLOOKUP(A4526-1&amp;B4526&amp;C4526&amp;E4526,$F$2:$G$7561,2,FALSE))</f>
        <v>0</v>
      </c>
      <c r="J4526" s="3">
        <f>IF(A4526='Enheter, modell og år'!$F$2-1,0,VLOOKUP(A4526-1&amp;B4526&amp;C4526&amp;E4526,$F$2:$G$7561,2,FALSE))</f>
        <v>0</v>
      </c>
    </row>
    <row r="4527" spans="1:10" x14ac:dyDescent="0.25">
      <c r="A4527">
        <f t="shared" ref="A4527:C4527" si="4051">A3987</f>
        <v>2023</v>
      </c>
      <c r="B4527" t="str">
        <f t="shared" si="4051"/>
        <v>RFM</v>
      </c>
      <c r="C4527">
        <f t="shared" si="4051"/>
        <v>0</v>
      </c>
      <c r="D4527">
        <f>IFERROR(VLOOKUP(C4527,'Enheter, modell og år'!$A$2:$B$31,2,FALSE),0)</f>
        <v>0</v>
      </c>
      <c r="E4527" t="str">
        <f>'Liste detaljert wide'!$L$1</f>
        <v>EU-inntekt</v>
      </c>
      <c r="F4527" t="str">
        <f t="shared" si="4007"/>
        <v>2023RFM0EU-inntekt</v>
      </c>
      <c r="G4527" s="3">
        <f>'Liste detaljert wide'!L207</f>
        <v>0</v>
      </c>
      <c r="H4527" t="str">
        <f>VLOOKUP(E4527,Def!$B$2:$C$15,2,FALSE)</f>
        <v>Forskningsinsentiv</v>
      </c>
      <c r="I4527" s="3">
        <f>IF(A4527='Enheter, modell og år'!$F$2-1,0,G4527-VLOOKUP(A4527-1&amp;B4527&amp;C4527&amp;E4527,$F$2:$G$7561,2,FALSE))</f>
        <v>0</v>
      </c>
      <c r="J4527" s="3">
        <f>IF(A4527='Enheter, modell og år'!$F$2-1,0,VLOOKUP(A4527-1&amp;B4527&amp;C4527&amp;E4527,$F$2:$G$7561,2,FALSE))</f>
        <v>0</v>
      </c>
    </row>
    <row r="4528" spans="1:10" x14ac:dyDescent="0.25">
      <c r="A4528">
        <f t="shared" ref="A4528:C4528" si="4052">A3988</f>
        <v>2023</v>
      </c>
      <c r="B4528" t="str">
        <f t="shared" si="4052"/>
        <v>RFM</v>
      </c>
      <c r="C4528">
        <f t="shared" si="4052"/>
        <v>0</v>
      </c>
      <c r="D4528">
        <f>IFERROR(VLOOKUP(C4528,'Enheter, modell og år'!$A$2:$B$31,2,FALSE),0)</f>
        <v>0</v>
      </c>
      <c r="E4528" t="str">
        <f>'Liste detaljert wide'!$L$1</f>
        <v>EU-inntekt</v>
      </c>
      <c r="F4528" t="str">
        <f t="shared" si="4007"/>
        <v>2023RFM0EU-inntekt</v>
      </c>
      <c r="G4528" s="3">
        <f>'Liste detaljert wide'!L208</f>
        <v>0</v>
      </c>
      <c r="H4528" t="str">
        <f>VLOOKUP(E4528,Def!$B$2:$C$15,2,FALSE)</f>
        <v>Forskningsinsentiv</v>
      </c>
      <c r="I4528" s="3">
        <f>IF(A4528='Enheter, modell og år'!$F$2-1,0,G4528-VLOOKUP(A4528-1&amp;B4528&amp;C4528&amp;E4528,$F$2:$G$7561,2,FALSE))</f>
        <v>0</v>
      </c>
      <c r="J4528" s="3">
        <f>IF(A4528='Enheter, modell og år'!$F$2-1,0,VLOOKUP(A4528-1&amp;B4528&amp;C4528&amp;E4528,$F$2:$G$7561,2,FALSE))</f>
        <v>0</v>
      </c>
    </row>
    <row r="4529" spans="1:10" x14ac:dyDescent="0.25">
      <c r="A4529">
        <f t="shared" ref="A4529:C4529" si="4053">A3989</f>
        <v>2023</v>
      </c>
      <c r="B4529" t="str">
        <f t="shared" si="4053"/>
        <v>RFM</v>
      </c>
      <c r="C4529">
        <f t="shared" si="4053"/>
        <v>0</v>
      </c>
      <c r="D4529">
        <f>IFERROR(VLOOKUP(C4529,'Enheter, modell og år'!$A$2:$B$31,2,FALSE),0)</f>
        <v>0</v>
      </c>
      <c r="E4529" t="str">
        <f>'Liste detaljert wide'!$L$1</f>
        <v>EU-inntekt</v>
      </c>
      <c r="F4529" t="str">
        <f t="shared" si="4007"/>
        <v>2023RFM0EU-inntekt</v>
      </c>
      <c r="G4529" s="3">
        <f>'Liste detaljert wide'!L209</f>
        <v>0</v>
      </c>
      <c r="H4529" t="str">
        <f>VLOOKUP(E4529,Def!$B$2:$C$15,2,FALSE)</f>
        <v>Forskningsinsentiv</v>
      </c>
      <c r="I4529" s="3">
        <f>IF(A4529='Enheter, modell og år'!$F$2-1,0,G4529-VLOOKUP(A4529-1&amp;B4529&amp;C4529&amp;E4529,$F$2:$G$7561,2,FALSE))</f>
        <v>0</v>
      </c>
      <c r="J4529" s="3">
        <f>IF(A4529='Enheter, modell og år'!$F$2-1,0,VLOOKUP(A4529-1&amp;B4529&amp;C4529&amp;E4529,$F$2:$G$7561,2,FALSE))</f>
        <v>0</v>
      </c>
    </row>
    <row r="4530" spans="1:10" x14ac:dyDescent="0.25">
      <c r="A4530">
        <f t="shared" ref="A4530:C4530" si="4054">A3990</f>
        <v>2023</v>
      </c>
      <c r="B4530" t="str">
        <f t="shared" si="4054"/>
        <v>RFM</v>
      </c>
      <c r="C4530">
        <f t="shared" si="4054"/>
        <v>0</v>
      </c>
      <c r="D4530">
        <f>IFERROR(VLOOKUP(C4530,'Enheter, modell og år'!$A$2:$B$31,2,FALSE),0)</f>
        <v>0</v>
      </c>
      <c r="E4530" t="str">
        <f>'Liste detaljert wide'!$L$1</f>
        <v>EU-inntekt</v>
      </c>
      <c r="F4530" t="str">
        <f t="shared" si="4007"/>
        <v>2023RFM0EU-inntekt</v>
      </c>
      <c r="G4530" s="3">
        <f>'Liste detaljert wide'!L210</f>
        <v>0</v>
      </c>
      <c r="H4530" t="str">
        <f>VLOOKUP(E4530,Def!$B$2:$C$15,2,FALSE)</f>
        <v>Forskningsinsentiv</v>
      </c>
      <c r="I4530" s="3">
        <f>IF(A4530='Enheter, modell og år'!$F$2-1,0,G4530-VLOOKUP(A4530-1&amp;B4530&amp;C4530&amp;E4530,$F$2:$G$7561,2,FALSE))</f>
        <v>0</v>
      </c>
      <c r="J4530" s="3">
        <f>IF(A4530='Enheter, modell og år'!$F$2-1,0,VLOOKUP(A4530-1&amp;B4530&amp;C4530&amp;E4530,$F$2:$G$7561,2,FALSE))</f>
        <v>0</v>
      </c>
    </row>
    <row r="4531" spans="1:10" x14ac:dyDescent="0.25">
      <c r="A4531">
        <f t="shared" ref="A4531:C4531" si="4055">A3991</f>
        <v>2023</v>
      </c>
      <c r="B4531" t="str">
        <f t="shared" si="4055"/>
        <v>RFM</v>
      </c>
      <c r="C4531">
        <f t="shared" si="4055"/>
        <v>0</v>
      </c>
      <c r="D4531">
        <f>IFERROR(VLOOKUP(C4531,'Enheter, modell og år'!$A$2:$B$31,2,FALSE),0)</f>
        <v>0</v>
      </c>
      <c r="E4531" t="str">
        <f>'Liste detaljert wide'!$L$1</f>
        <v>EU-inntekt</v>
      </c>
      <c r="F4531" t="str">
        <f t="shared" si="4007"/>
        <v>2023RFM0EU-inntekt</v>
      </c>
      <c r="G4531" s="3">
        <f>'Liste detaljert wide'!L211</f>
        <v>0</v>
      </c>
      <c r="H4531" t="str">
        <f>VLOOKUP(E4531,Def!$B$2:$C$15,2,FALSE)</f>
        <v>Forskningsinsentiv</v>
      </c>
      <c r="I4531" s="3">
        <f>IF(A4531='Enheter, modell og år'!$F$2-1,0,G4531-VLOOKUP(A4531-1&amp;B4531&amp;C4531&amp;E4531,$F$2:$G$7561,2,FALSE))</f>
        <v>0</v>
      </c>
      <c r="J4531" s="3">
        <f>IF(A4531='Enheter, modell og år'!$F$2-1,0,VLOOKUP(A4531-1&amp;B4531&amp;C4531&amp;E4531,$F$2:$G$7561,2,FALSE))</f>
        <v>0</v>
      </c>
    </row>
    <row r="4532" spans="1:10" x14ac:dyDescent="0.25">
      <c r="A4532">
        <f t="shared" ref="A4532:C4532" si="4056">A3992</f>
        <v>2024</v>
      </c>
      <c r="B4532" t="str">
        <f t="shared" si="4056"/>
        <v>RFM</v>
      </c>
      <c r="C4532">
        <f t="shared" si="4056"/>
        <v>0</v>
      </c>
      <c r="D4532">
        <f>IFERROR(VLOOKUP(C4532,'Enheter, modell og år'!$A$2:$B$31,2,FALSE),0)</f>
        <v>0</v>
      </c>
      <c r="E4532" t="str">
        <f>'Liste detaljert wide'!$L$1</f>
        <v>EU-inntekt</v>
      </c>
      <c r="F4532" t="str">
        <f t="shared" si="4007"/>
        <v>2024RFM0EU-inntekt</v>
      </c>
      <c r="G4532" s="3">
        <f>'Liste detaljert wide'!L212</f>
        <v>0</v>
      </c>
      <c r="H4532" t="str">
        <f>VLOOKUP(E4532,Def!$B$2:$C$15,2,FALSE)</f>
        <v>Forskningsinsentiv</v>
      </c>
      <c r="I4532" s="3">
        <f>IF(A4532='Enheter, modell og år'!$F$2-1,0,G4532-VLOOKUP(A4532-1&amp;B4532&amp;C4532&amp;E4532,$F$2:$G$7561,2,FALSE))</f>
        <v>0</v>
      </c>
      <c r="J4532" s="3">
        <f>IF(A4532='Enheter, modell og år'!$F$2-1,0,VLOOKUP(A4532-1&amp;B4532&amp;C4532&amp;E4532,$F$2:$G$7561,2,FALSE))</f>
        <v>0</v>
      </c>
    </row>
    <row r="4533" spans="1:10" x14ac:dyDescent="0.25">
      <c r="A4533">
        <f t="shared" ref="A4533:C4533" si="4057">A3993</f>
        <v>2024</v>
      </c>
      <c r="B4533" t="str">
        <f t="shared" si="4057"/>
        <v>RFM</v>
      </c>
      <c r="C4533">
        <f t="shared" si="4057"/>
        <v>0</v>
      </c>
      <c r="D4533">
        <f>IFERROR(VLOOKUP(C4533,'Enheter, modell og år'!$A$2:$B$31,2,FALSE),0)</f>
        <v>0</v>
      </c>
      <c r="E4533" t="str">
        <f>'Liste detaljert wide'!$L$1</f>
        <v>EU-inntekt</v>
      </c>
      <c r="F4533" t="str">
        <f t="shared" si="4007"/>
        <v>2024RFM0EU-inntekt</v>
      </c>
      <c r="G4533" s="3">
        <f>'Liste detaljert wide'!L213</f>
        <v>0</v>
      </c>
      <c r="H4533" t="str">
        <f>VLOOKUP(E4533,Def!$B$2:$C$15,2,FALSE)</f>
        <v>Forskningsinsentiv</v>
      </c>
      <c r="I4533" s="3">
        <f>IF(A4533='Enheter, modell og år'!$F$2-1,0,G4533-VLOOKUP(A4533-1&amp;B4533&amp;C4533&amp;E4533,$F$2:$G$7561,2,FALSE))</f>
        <v>0</v>
      </c>
      <c r="J4533" s="3">
        <f>IF(A4533='Enheter, modell og år'!$F$2-1,0,VLOOKUP(A4533-1&amp;B4533&amp;C4533&amp;E4533,$F$2:$G$7561,2,FALSE))</f>
        <v>0</v>
      </c>
    </row>
    <row r="4534" spans="1:10" x14ac:dyDescent="0.25">
      <c r="A4534">
        <f t="shared" ref="A4534:C4534" si="4058">A3994</f>
        <v>2024</v>
      </c>
      <c r="B4534" t="str">
        <f t="shared" si="4058"/>
        <v>RFM</v>
      </c>
      <c r="C4534">
        <f t="shared" si="4058"/>
        <v>0</v>
      </c>
      <c r="D4534">
        <f>IFERROR(VLOOKUP(C4534,'Enheter, modell og år'!$A$2:$B$31,2,FALSE),0)</f>
        <v>0</v>
      </c>
      <c r="E4534" t="str">
        <f>'Liste detaljert wide'!$L$1</f>
        <v>EU-inntekt</v>
      </c>
      <c r="F4534" t="str">
        <f t="shared" si="4007"/>
        <v>2024RFM0EU-inntekt</v>
      </c>
      <c r="G4534" s="3">
        <f>'Liste detaljert wide'!L214</f>
        <v>0</v>
      </c>
      <c r="H4534" t="str">
        <f>VLOOKUP(E4534,Def!$B$2:$C$15,2,FALSE)</f>
        <v>Forskningsinsentiv</v>
      </c>
      <c r="I4534" s="3">
        <f>IF(A4534='Enheter, modell og år'!$F$2-1,0,G4534-VLOOKUP(A4534-1&amp;B4534&amp;C4534&amp;E4534,$F$2:$G$7561,2,FALSE))</f>
        <v>0</v>
      </c>
      <c r="J4534" s="3">
        <f>IF(A4534='Enheter, modell og år'!$F$2-1,0,VLOOKUP(A4534-1&amp;B4534&amp;C4534&amp;E4534,$F$2:$G$7561,2,FALSE))</f>
        <v>0</v>
      </c>
    </row>
    <row r="4535" spans="1:10" x14ac:dyDescent="0.25">
      <c r="A4535">
        <f t="shared" ref="A4535:C4535" si="4059">A3995</f>
        <v>2024</v>
      </c>
      <c r="B4535" t="str">
        <f t="shared" si="4059"/>
        <v>RFM</v>
      </c>
      <c r="C4535">
        <f t="shared" si="4059"/>
        <v>0</v>
      </c>
      <c r="D4535">
        <f>IFERROR(VLOOKUP(C4535,'Enheter, modell og år'!$A$2:$B$31,2,FALSE),0)</f>
        <v>0</v>
      </c>
      <c r="E4535" t="str">
        <f>'Liste detaljert wide'!$L$1</f>
        <v>EU-inntekt</v>
      </c>
      <c r="F4535" t="str">
        <f t="shared" si="4007"/>
        <v>2024RFM0EU-inntekt</v>
      </c>
      <c r="G4535" s="3">
        <f>'Liste detaljert wide'!L215</f>
        <v>0</v>
      </c>
      <c r="H4535" t="str">
        <f>VLOOKUP(E4535,Def!$B$2:$C$15,2,FALSE)</f>
        <v>Forskningsinsentiv</v>
      </c>
      <c r="I4535" s="3">
        <f>IF(A4535='Enheter, modell og år'!$F$2-1,0,G4535-VLOOKUP(A4535-1&amp;B4535&amp;C4535&amp;E4535,$F$2:$G$7561,2,FALSE))</f>
        <v>0</v>
      </c>
      <c r="J4535" s="3">
        <f>IF(A4535='Enheter, modell og år'!$F$2-1,0,VLOOKUP(A4535-1&amp;B4535&amp;C4535&amp;E4535,$F$2:$G$7561,2,FALSE))</f>
        <v>0</v>
      </c>
    </row>
    <row r="4536" spans="1:10" x14ac:dyDescent="0.25">
      <c r="A4536">
        <f t="shared" ref="A4536:C4536" si="4060">A3996</f>
        <v>2024</v>
      </c>
      <c r="B4536" t="str">
        <f t="shared" si="4060"/>
        <v>RFM</v>
      </c>
      <c r="C4536">
        <f t="shared" si="4060"/>
        <v>0</v>
      </c>
      <c r="D4536">
        <f>IFERROR(VLOOKUP(C4536,'Enheter, modell og år'!$A$2:$B$31,2,FALSE),0)</f>
        <v>0</v>
      </c>
      <c r="E4536" t="str">
        <f>'Liste detaljert wide'!$L$1</f>
        <v>EU-inntekt</v>
      </c>
      <c r="F4536" t="str">
        <f t="shared" si="4007"/>
        <v>2024RFM0EU-inntekt</v>
      </c>
      <c r="G4536" s="3">
        <f>'Liste detaljert wide'!L216</f>
        <v>0</v>
      </c>
      <c r="H4536" t="str">
        <f>VLOOKUP(E4536,Def!$B$2:$C$15,2,FALSE)</f>
        <v>Forskningsinsentiv</v>
      </c>
      <c r="I4536" s="3">
        <f>IF(A4536='Enheter, modell og år'!$F$2-1,0,G4536-VLOOKUP(A4536-1&amp;B4536&amp;C4536&amp;E4536,$F$2:$G$7561,2,FALSE))</f>
        <v>0</v>
      </c>
      <c r="J4536" s="3">
        <f>IF(A4536='Enheter, modell og år'!$F$2-1,0,VLOOKUP(A4536-1&amp;B4536&amp;C4536&amp;E4536,$F$2:$G$7561,2,FALSE))</f>
        <v>0</v>
      </c>
    </row>
    <row r="4537" spans="1:10" x14ac:dyDescent="0.25">
      <c r="A4537">
        <f t="shared" ref="A4537:C4537" si="4061">A3997</f>
        <v>2024</v>
      </c>
      <c r="B4537" t="str">
        <f t="shared" si="4061"/>
        <v>RFM</v>
      </c>
      <c r="C4537">
        <f t="shared" si="4061"/>
        <v>0</v>
      </c>
      <c r="D4537">
        <f>IFERROR(VLOOKUP(C4537,'Enheter, modell og år'!$A$2:$B$31,2,FALSE),0)</f>
        <v>0</v>
      </c>
      <c r="E4537" t="str">
        <f>'Liste detaljert wide'!$L$1</f>
        <v>EU-inntekt</v>
      </c>
      <c r="F4537" t="str">
        <f t="shared" si="4007"/>
        <v>2024RFM0EU-inntekt</v>
      </c>
      <c r="G4537" s="3">
        <f>'Liste detaljert wide'!L217</f>
        <v>0</v>
      </c>
      <c r="H4537" t="str">
        <f>VLOOKUP(E4537,Def!$B$2:$C$15,2,FALSE)</f>
        <v>Forskningsinsentiv</v>
      </c>
      <c r="I4537" s="3">
        <f>IF(A4537='Enheter, modell og år'!$F$2-1,0,G4537-VLOOKUP(A4537-1&amp;B4537&amp;C4537&amp;E4537,$F$2:$G$7561,2,FALSE))</f>
        <v>0</v>
      </c>
      <c r="J4537" s="3">
        <f>IF(A4537='Enheter, modell og år'!$F$2-1,0,VLOOKUP(A4537-1&amp;B4537&amp;C4537&amp;E4537,$F$2:$G$7561,2,FALSE))</f>
        <v>0</v>
      </c>
    </row>
    <row r="4538" spans="1:10" x14ac:dyDescent="0.25">
      <c r="A4538">
        <f t="shared" ref="A4538:C4538" si="4062">A3998</f>
        <v>2024</v>
      </c>
      <c r="B4538" t="str">
        <f t="shared" si="4062"/>
        <v>RFM</v>
      </c>
      <c r="C4538">
        <f t="shared" si="4062"/>
        <v>0</v>
      </c>
      <c r="D4538">
        <f>IFERROR(VLOOKUP(C4538,'Enheter, modell og år'!$A$2:$B$31,2,FALSE),0)</f>
        <v>0</v>
      </c>
      <c r="E4538" t="str">
        <f>'Liste detaljert wide'!$L$1</f>
        <v>EU-inntekt</v>
      </c>
      <c r="F4538" t="str">
        <f t="shared" si="4007"/>
        <v>2024RFM0EU-inntekt</v>
      </c>
      <c r="G4538" s="3">
        <f>'Liste detaljert wide'!L218</f>
        <v>0</v>
      </c>
      <c r="H4538" t="str">
        <f>VLOOKUP(E4538,Def!$B$2:$C$15,2,FALSE)</f>
        <v>Forskningsinsentiv</v>
      </c>
      <c r="I4538" s="3">
        <f>IF(A4538='Enheter, modell og år'!$F$2-1,0,G4538-VLOOKUP(A4538-1&amp;B4538&amp;C4538&amp;E4538,$F$2:$G$7561,2,FALSE))</f>
        <v>0</v>
      </c>
      <c r="J4538" s="3">
        <f>IF(A4538='Enheter, modell og år'!$F$2-1,0,VLOOKUP(A4538-1&amp;B4538&amp;C4538&amp;E4538,$F$2:$G$7561,2,FALSE))</f>
        <v>0</v>
      </c>
    </row>
    <row r="4539" spans="1:10" x14ac:dyDescent="0.25">
      <c r="A4539">
        <f t="shared" ref="A4539:C4539" si="4063">A3999</f>
        <v>2024</v>
      </c>
      <c r="B4539" t="str">
        <f t="shared" si="4063"/>
        <v>RFM</v>
      </c>
      <c r="C4539">
        <f t="shared" si="4063"/>
        <v>0</v>
      </c>
      <c r="D4539">
        <f>IFERROR(VLOOKUP(C4539,'Enheter, modell og år'!$A$2:$B$31,2,FALSE),0)</f>
        <v>0</v>
      </c>
      <c r="E4539" t="str">
        <f>'Liste detaljert wide'!$L$1</f>
        <v>EU-inntekt</v>
      </c>
      <c r="F4539" t="str">
        <f t="shared" si="4007"/>
        <v>2024RFM0EU-inntekt</v>
      </c>
      <c r="G4539" s="3">
        <f>'Liste detaljert wide'!L219</f>
        <v>0</v>
      </c>
      <c r="H4539" t="str">
        <f>VLOOKUP(E4539,Def!$B$2:$C$15,2,FALSE)</f>
        <v>Forskningsinsentiv</v>
      </c>
      <c r="I4539" s="3">
        <f>IF(A4539='Enheter, modell og år'!$F$2-1,0,G4539-VLOOKUP(A4539-1&amp;B4539&amp;C4539&amp;E4539,$F$2:$G$7561,2,FALSE))</f>
        <v>0</v>
      </c>
      <c r="J4539" s="3">
        <f>IF(A4539='Enheter, modell og år'!$F$2-1,0,VLOOKUP(A4539-1&amp;B4539&amp;C4539&amp;E4539,$F$2:$G$7561,2,FALSE))</f>
        <v>0</v>
      </c>
    </row>
    <row r="4540" spans="1:10" x14ac:dyDescent="0.25">
      <c r="A4540">
        <f t="shared" ref="A4540:C4540" si="4064">A4000</f>
        <v>2024</v>
      </c>
      <c r="B4540" t="str">
        <f t="shared" si="4064"/>
        <v>RFM</v>
      </c>
      <c r="C4540">
        <f t="shared" si="4064"/>
        <v>0</v>
      </c>
      <c r="D4540">
        <f>IFERROR(VLOOKUP(C4540,'Enheter, modell og år'!$A$2:$B$31,2,FALSE),0)</f>
        <v>0</v>
      </c>
      <c r="E4540" t="str">
        <f>'Liste detaljert wide'!$L$1</f>
        <v>EU-inntekt</v>
      </c>
      <c r="F4540" t="str">
        <f t="shared" si="4007"/>
        <v>2024RFM0EU-inntekt</v>
      </c>
      <c r="G4540" s="3">
        <f>'Liste detaljert wide'!L220</f>
        <v>0</v>
      </c>
      <c r="H4540" t="str">
        <f>VLOOKUP(E4540,Def!$B$2:$C$15,2,FALSE)</f>
        <v>Forskningsinsentiv</v>
      </c>
      <c r="I4540" s="3">
        <f>IF(A4540='Enheter, modell og år'!$F$2-1,0,G4540-VLOOKUP(A4540-1&amp;B4540&amp;C4540&amp;E4540,$F$2:$G$7561,2,FALSE))</f>
        <v>0</v>
      </c>
      <c r="J4540" s="3">
        <f>IF(A4540='Enheter, modell og år'!$F$2-1,0,VLOOKUP(A4540-1&amp;B4540&amp;C4540&amp;E4540,$F$2:$G$7561,2,FALSE))</f>
        <v>0</v>
      </c>
    </row>
    <row r="4541" spans="1:10" x14ac:dyDescent="0.25">
      <c r="A4541">
        <f t="shared" ref="A4541:C4541" si="4065">A4001</f>
        <v>2024</v>
      </c>
      <c r="B4541" t="str">
        <f t="shared" si="4065"/>
        <v>RFM</v>
      </c>
      <c r="C4541">
        <f t="shared" si="4065"/>
        <v>0</v>
      </c>
      <c r="D4541">
        <f>IFERROR(VLOOKUP(C4541,'Enheter, modell og år'!$A$2:$B$31,2,FALSE),0)</f>
        <v>0</v>
      </c>
      <c r="E4541" t="str">
        <f>'Liste detaljert wide'!$L$1</f>
        <v>EU-inntekt</v>
      </c>
      <c r="F4541" t="str">
        <f t="shared" si="4007"/>
        <v>2024RFM0EU-inntekt</v>
      </c>
      <c r="G4541" s="3">
        <f>'Liste detaljert wide'!L221</f>
        <v>0</v>
      </c>
      <c r="H4541" t="str">
        <f>VLOOKUP(E4541,Def!$B$2:$C$15,2,FALSE)</f>
        <v>Forskningsinsentiv</v>
      </c>
      <c r="I4541" s="3">
        <f>IF(A4541='Enheter, modell og år'!$F$2-1,0,G4541-VLOOKUP(A4541-1&amp;B4541&amp;C4541&amp;E4541,$F$2:$G$7561,2,FALSE))</f>
        <v>0</v>
      </c>
      <c r="J4541" s="3">
        <f>IF(A4541='Enheter, modell og år'!$F$2-1,0,VLOOKUP(A4541-1&amp;B4541&amp;C4541&amp;E4541,$F$2:$G$7561,2,FALSE))</f>
        <v>0</v>
      </c>
    </row>
    <row r="4542" spans="1:10" x14ac:dyDescent="0.25">
      <c r="A4542">
        <f t="shared" ref="A4542:C4542" si="4066">A4002</f>
        <v>2024</v>
      </c>
      <c r="B4542" t="str">
        <f t="shared" si="4066"/>
        <v>RFM</v>
      </c>
      <c r="C4542">
        <f t="shared" si="4066"/>
        <v>0</v>
      </c>
      <c r="D4542">
        <f>IFERROR(VLOOKUP(C4542,'Enheter, modell og år'!$A$2:$B$31,2,FALSE),0)</f>
        <v>0</v>
      </c>
      <c r="E4542" t="str">
        <f>'Liste detaljert wide'!$L$1</f>
        <v>EU-inntekt</v>
      </c>
      <c r="F4542" t="str">
        <f t="shared" si="4007"/>
        <v>2024RFM0EU-inntekt</v>
      </c>
      <c r="G4542" s="3">
        <f>'Liste detaljert wide'!L222</f>
        <v>0</v>
      </c>
      <c r="H4542" t="str">
        <f>VLOOKUP(E4542,Def!$B$2:$C$15,2,FALSE)</f>
        <v>Forskningsinsentiv</v>
      </c>
      <c r="I4542" s="3">
        <f>IF(A4542='Enheter, modell og år'!$F$2-1,0,G4542-VLOOKUP(A4542-1&amp;B4542&amp;C4542&amp;E4542,$F$2:$G$7561,2,FALSE))</f>
        <v>0</v>
      </c>
      <c r="J4542" s="3">
        <f>IF(A4542='Enheter, modell og år'!$F$2-1,0,VLOOKUP(A4542-1&amp;B4542&amp;C4542&amp;E4542,$F$2:$G$7561,2,FALSE))</f>
        <v>0</v>
      </c>
    </row>
    <row r="4543" spans="1:10" x14ac:dyDescent="0.25">
      <c r="A4543">
        <f t="shared" ref="A4543:C4543" si="4067">A4003</f>
        <v>2024</v>
      </c>
      <c r="B4543" t="str">
        <f t="shared" si="4067"/>
        <v>RFM</v>
      </c>
      <c r="C4543">
        <f t="shared" si="4067"/>
        <v>0</v>
      </c>
      <c r="D4543">
        <f>IFERROR(VLOOKUP(C4543,'Enheter, modell og år'!$A$2:$B$31,2,FALSE),0)</f>
        <v>0</v>
      </c>
      <c r="E4543" t="str">
        <f>'Liste detaljert wide'!$L$1</f>
        <v>EU-inntekt</v>
      </c>
      <c r="F4543" t="str">
        <f t="shared" si="4007"/>
        <v>2024RFM0EU-inntekt</v>
      </c>
      <c r="G4543" s="3">
        <f>'Liste detaljert wide'!L223</f>
        <v>0</v>
      </c>
      <c r="H4543" t="str">
        <f>VLOOKUP(E4543,Def!$B$2:$C$15,2,FALSE)</f>
        <v>Forskningsinsentiv</v>
      </c>
      <c r="I4543" s="3">
        <f>IF(A4543='Enheter, modell og år'!$F$2-1,0,G4543-VLOOKUP(A4543-1&amp;B4543&amp;C4543&amp;E4543,$F$2:$G$7561,2,FALSE))</f>
        <v>0</v>
      </c>
      <c r="J4543" s="3">
        <f>IF(A4543='Enheter, modell og år'!$F$2-1,0,VLOOKUP(A4543-1&amp;B4543&amp;C4543&amp;E4543,$F$2:$G$7561,2,FALSE))</f>
        <v>0</v>
      </c>
    </row>
    <row r="4544" spans="1:10" x14ac:dyDescent="0.25">
      <c r="A4544">
        <f t="shared" ref="A4544:C4544" si="4068">A4004</f>
        <v>2024</v>
      </c>
      <c r="B4544" t="str">
        <f t="shared" si="4068"/>
        <v>RFM</v>
      </c>
      <c r="C4544">
        <f t="shared" si="4068"/>
        <v>0</v>
      </c>
      <c r="D4544">
        <f>IFERROR(VLOOKUP(C4544,'Enheter, modell og år'!$A$2:$B$31,2,FALSE),0)</f>
        <v>0</v>
      </c>
      <c r="E4544" t="str">
        <f>'Liste detaljert wide'!$L$1</f>
        <v>EU-inntekt</v>
      </c>
      <c r="F4544" t="str">
        <f t="shared" si="4007"/>
        <v>2024RFM0EU-inntekt</v>
      </c>
      <c r="G4544" s="3">
        <f>'Liste detaljert wide'!L224</f>
        <v>0</v>
      </c>
      <c r="H4544" t="str">
        <f>VLOOKUP(E4544,Def!$B$2:$C$15,2,FALSE)</f>
        <v>Forskningsinsentiv</v>
      </c>
      <c r="I4544" s="3">
        <f>IF(A4544='Enheter, modell og år'!$F$2-1,0,G4544-VLOOKUP(A4544-1&amp;B4544&amp;C4544&amp;E4544,$F$2:$G$7561,2,FALSE))</f>
        <v>0</v>
      </c>
      <c r="J4544" s="3">
        <f>IF(A4544='Enheter, modell og år'!$F$2-1,0,VLOOKUP(A4544-1&amp;B4544&amp;C4544&amp;E4544,$F$2:$G$7561,2,FALSE))</f>
        <v>0</v>
      </c>
    </row>
    <row r="4545" spans="1:10" x14ac:dyDescent="0.25">
      <c r="A4545">
        <f t="shared" ref="A4545:C4545" si="4069">A4005</f>
        <v>2024</v>
      </c>
      <c r="B4545" t="str">
        <f t="shared" si="4069"/>
        <v>RFM</v>
      </c>
      <c r="C4545">
        <f t="shared" si="4069"/>
        <v>0</v>
      </c>
      <c r="D4545">
        <f>IFERROR(VLOOKUP(C4545,'Enheter, modell og år'!$A$2:$B$31,2,FALSE),0)</f>
        <v>0</v>
      </c>
      <c r="E4545" t="str">
        <f>'Liste detaljert wide'!$L$1</f>
        <v>EU-inntekt</v>
      </c>
      <c r="F4545" t="str">
        <f t="shared" si="4007"/>
        <v>2024RFM0EU-inntekt</v>
      </c>
      <c r="G4545" s="3">
        <f>'Liste detaljert wide'!L225</f>
        <v>0</v>
      </c>
      <c r="H4545" t="str">
        <f>VLOOKUP(E4545,Def!$B$2:$C$15,2,FALSE)</f>
        <v>Forskningsinsentiv</v>
      </c>
      <c r="I4545" s="3">
        <f>IF(A4545='Enheter, modell og år'!$F$2-1,0,G4545-VLOOKUP(A4545-1&amp;B4545&amp;C4545&amp;E4545,$F$2:$G$7561,2,FALSE))</f>
        <v>0</v>
      </c>
      <c r="J4545" s="3">
        <f>IF(A4545='Enheter, modell og år'!$F$2-1,0,VLOOKUP(A4545-1&amp;B4545&amp;C4545&amp;E4545,$F$2:$G$7561,2,FALSE))</f>
        <v>0</v>
      </c>
    </row>
    <row r="4546" spans="1:10" x14ac:dyDescent="0.25">
      <c r="A4546">
        <f t="shared" ref="A4546:C4546" si="4070">A4006</f>
        <v>2024</v>
      </c>
      <c r="B4546" t="str">
        <f t="shared" si="4070"/>
        <v>RFM</v>
      </c>
      <c r="C4546">
        <f t="shared" si="4070"/>
        <v>0</v>
      </c>
      <c r="D4546">
        <f>IFERROR(VLOOKUP(C4546,'Enheter, modell og år'!$A$2:$B$31,2,FALSE),0)</f>
        <v>0</v>
      </c>
      <c r="E4546" t="str">
        <f>'Liste detaljert wide'!$L$1</f>
        <v>EU-inntekt</v>
      </c>
      <c r="F4546" t="str">
        <f t="shared" si="4007"/>
        <v>2024RFM0EU-inntekt</v>
      </c>
      <c r="G4546" s="3">
        <f>'Liste detaljert wide'!L226</f>
        <v>0</v>
      </c>
      <c r="H4546" t="str">
        <f>VLOOKUP(E4546,Def!$B$2:$C$15,2,FALSE)</f>
        <v>Forskningsinsentiv</v>
      </c>
      <c r="I4546" s="3">
        <f>IF(A4546='Enheter, modell og år'!$F$2-1,0,G4546-VLOOKUP(A4546-1&amp;B4546&amp;C4546&amp;E4546,$F$2:$G$7561,2,FALSE))</f>
        <v>0</v>
      </c>
      <c r="J4546" s="3">
        <f>IF(A4546='Enheter, modell og år'!$F$2-1,0,VLOOKUP(A4546-1&amp;B4546&amp;C4546&amp;E4546,$F$2:$G$7561,2,FALSE))</f>
        <v>0</v>
      </c>
    </row>
    <row r="4547" spans="1:10" x14ac:dyDescent="0.25">
      <c r="A4547">
        <f t="shared" ref="A4547:C4547" si="4071">A4007</f>
        <v>2024</v>
      </c>
      <c r="B4547" t="str">
        <f t="shared" si="4071"/>
        <v>RFM</v>
      </c>
      <c r="C4547">
        <f t="shared" si="4071"/>
        <v>0</v>
      </c>
      <c r="D4547">
        <f>IFERROR(VLOOKUP(C4547,'Enheter, modell og år'!$A$2:$B$31,2,FALSE),0)</f>
        <v>0</v>
      </c>
      <c r="E4547" t="str">
        <f>'Liste detaljert wide'!$L$1</f>
        <v>EU-inntekt</v>
      </c>
      <c r="F4547" t="str">
        <f t="shared" ref="F4547:F4610" si="4072">A4547&amp;B4547&amp;C4547&amp;E4547</f>
        <v>2024RFM0EU-inntekt</v>
      </c>
      <c r="G4547" s="3">
        <f>'Liste detaljert wide'!L227</f>
        <v>0</v>
      </c>
      <c r="H4547" t="str">
        <f>VLOOKUP(E4547,Def!$B$2:$C$15,2,FALSE)</f>
        <v>Forskningsinsentiv</v>
      </c>
      <c r="I4547" s="3">
        <f>IF(A4547='Enheter, modell og år'!$F$2-1,0,G4547-VLOOKUP(A4547-1&amp;B4547&amp;C4547&amp;E4547,$F$2:$G$7561,2,FALSE))</f>
        <v>0</v>
      </c>
      <c r="J4547" s="3">
        <f>IF(A4547='Enheter, modell og år'!$F$2-1,0,VLOOKUP(A4547-1&amp;B4547&amp;C4547&amp;E4547,$F$2:$G$7561,2,FALSE))</f>
        <v>0</v>
      </c>
    </row>
    <row r="4548" spans="1:10" x14ac:dyDescent="0.25">
      <c r="A4548">
        <f t="shared" ref="A4548:C4548" si="4073">A4008</f>
        <v>2024</v>
      </c>
      <c r="B4548" t="str">
        <f t="shared" si="4073"/>
        <v>RFM</v>
      </c>
      <c r="C4548">
        <f t="shared" si="4073"/>
        <v>0</v>
      </c>
      <c r="D4548">
        <f>IFERROR(VLOOKUP(C4548,'Enheter, modell og år'!$A$2:$B$31,2,FALSE),0)</f>
        <v>0</v>
      </c>
      <c r="E4548" t="str">
        <f>'Liste detaljert wide'!$L$1</f>
        <v>EU-inntekt</v>
      </c>
      <c r="F4548" t="str">
        <f t="shared" si="4072"/>
        <v>2024RFM0EU-inntekt</v>
      </c>
      <c r="G4548" s="3">
        <f>'Liste detaljert wide'!L228</f>
        <v>0</v>
      </c>
      <c r="H4548" t="str">
        <f>VLOOKUP(E4548,Def!$B$2:$C$15,2,FALSE)</f>
        <v>Forskningsinsentiv</v>
      </c>
      <c r="I4548" s="3">
        <f>IF(A4548='Enheter, modell og år'!$F$2-1,0,G4548-VLOOKUP(A4548-1&amp;B4548&amp;C4548&amp;E4548,$F$2:$G$7561,2,FALSE))</f>
        <v>0</v>
      </c>
      <c r="J4548" s="3">
        <f>IF(A4548='Enheter, modell og år'!$F$2-1,0,VLOOKUP(A4548-1&amp;B4548&amp;C4548&amp;E4548,$F$2:$G$7561,2,FALSE))</f>
        <v>0</v>
      </c>
    </row>
    <row r="4549" spans="1:10" x14ac:dyDescent="0.25">
      <c r="A4549">
        <f t="shared" ref="A4549:C4549" si="4074">A4009</f>
        <v>2024</v>
      </c>
      <c r="B4549" t="str">
        <f t="shared" si="4074"/>
        <v>RFM</v>
      </c>
      <c r="C4549">
        <f t="shared" si="4074"/>
        <v>0</v>
      </c>
      <c r="D4549">
        <f>IFERROR(VLOOKUP(C4549,'Enheter, modell og år'!$A$2:$B$31,2,FALSE),0)</f>
        <v>0</v>
      </c>
      <c r="E4549" t="str">
        <f>'Liste detaljert wide'!$L$1</f>
        <v>EU-inntekt</v>
      </c>
      <c r="F4549" t="str">
        <f t="shared" si="4072"/>
        <v>2024RFM0EU-inntekt</v>
      </c>
      <c r="G4549" s="3">
        <f>'Liste detaljert wide'!L229</f>
        <v>0</v>
      </c>
      <c r="H4549" t="str">
        <f>VLOOKUP(E4549,Def!$B$2:$C$15,2,FALSE)</f>
        <v>Forskningsinsentiv</v>
      </c>
      <c r="I4549" s="3">
        <f>IF(A4549='Enheter, modell og år'!$F$2-1,0,G4549-VLOOKUP(A4549-1&amp;B4549&amp;C4549&amp;E4549,$F$2:$G$7561,2,FALSE))</f>
        <v>0</v>
      </c>
      <c r="J4549" s="3">
        <f>IF(A4549='Enheter, modell og år'!$F$2-1,0,VLOOKUP(A4549-1&amp;B4549&amp;C4549&amp;E4549,$F$2:$G$7561,2,FALSE))</f>
        <v>0</v>
      </c>
    </row>
    <row r="4550" spans="1:10" x14ac:dyDescent="0.25">
      <c r="A4550">
        <f t="shared" ref="A4550:C4550" si="4075">A4010</f>
        <v>2024</v>
      </c>
      <c r="B4550" t="str">
        <f t="shared" si="4075"/>
        <v>RFM</v>
      </c>
      <c r="C4550">
        <f t="shared" si="4075"/>
        <v>0</v>
      </c>
      <c r="D4550">
        <f>IFERROR(VLOOKUP(C4550,'Enheter, modell og år'!$A$2:$B$31,2,FALSE),0)</f>
        <v>0</v>
      </c>
      <c r="E4550" t="str">
        <f>'Liste detaljert wide'!$L$1</f>
        <v>EU-inntekt</v>
      </c>
      <c r="F4550" t="str">
        <f t="shared" si="4072"/>
        <v>2024RFM0EU-inntekt</v>
      </c>
      <c r="G4550" s="3">
        <f>'Liste detaljert wide'!L230</f>
        <v>0</v>
      </c>
      <c r="H4550" t="str">
        <f>VLOOKUP(E4550,Def!$B$2:$C$15,2,FALSE)</f>
        <v>Forskningsinsentiv</v>
      </c>
      <c r="I4550" s="3">
        <f>IF(A4550='Enheter, modell og år'!$F$2-1,0,G4550-VLOOKUP(A4550-1&amp;B4550&amp;C4550&amp;E4550,$F$2:$G$7561,2,FALSE))</f>
        <v>0</v>
      </c>
      <c r="J4550" s="3">
        <f>IF(A4550='Enheter, modell og år'!$F$2-1,0,VLOOKUP(A4550-1&amp;B4550&amp;C4550&amp;E4550,$F$2:$G$7561,2,FALSE))</f>
        <v>0</v>
      </c>
    </row>
    <row r="4551" spans="1:10" x14ac:dyDescent="0.25">
      <c r="A4551">
        <f t="shared" ref="A4551:C4551" si="4076">A4011</f>
        <v>2024</v>
      </c>
      <c r="B4551" t="str">
        <f t="shared" si="4076"/>
        <v>RFM</v>
      </c>
      <c r="C4551">
        <f t="shared" si="4076"/>
        <v>0</v>
      </c>
      <c r="D4551">
        <f>IFERROR(VLOOKUP(C4551,'Enheter, modell og år'!$A$2:$B$31,2,FALSE),0)</f>
        <v>0</v>
      </c>
      <c r="E4551" t="str">
        <f>'Liste detaljert wide'!$L$1</f>
        <v>EU-inntekt</v>
      </c>
      <c r="F4551" t="str">
        <f t="shared" si="4072"/>
        <v>2024RFM0EU-inntekt</v>
      </c>
      <c r="G4551" s="3">
        <f>'Liste detaljert wide'!L231</f>
        <v>0</v>
      </c>
      <c r="H4551" t="str">
        <f>VLOOKUP(E4551,Def!$B$2:$C$15,2,FALSE)</f>
        <v>Forskningsinsentiv</v>
      </c>
      <c r="I4551" s="3">
        <f>IF(A4551='Enheter, modell og år'!$F$2-1,0,G4551-VLOOKUP(A4551-1&amp;B4551&amp;C4551&amp;E4551,$F$2:$G$7561,2,FALSE))</f>
        <v>0</v>
      </c>
      <c r="J4551" s="3">
        <f>IF(A4551='Enheter, modell og år'!$F$2-1,0,VLOOKUP(A4551-1&amp;B4551&amp;C4551&amp;E4551,$F$2:$G$7561,2,FALSE))</f>
        <v>0</v>
      </c>
    </row>
    <row r="4552" spans="1:10" x14ac:dyDescent="0.25">
      <c r="A4552">
        <f t="shared" ref="A4552:C4552" si="4077">A4012</f>
        <v>2024</v>
      </c>
      <c r="B4552" t="str">
        <f t="shared" si="4077"/>
        <v>RFM</v>
      </c>
      <c r="C4552">
        <f t="shared" si="4077"/>
        <v>0</v>
      </c>
      <c r="D4552">
        <f>IFERROR(VLOOKUP(C4552,'Enheter, modell og år'!$A$2:$B$31,2,FALSE),0)</f>
        <v>0</v>
      </c>
      <c r="E4552" t="str">
        <f>'Liste detaljert wide'!$L$1</f>
        <v>EU-inntekt</v>
      </c>
      <c r="F4552" t="str">
        <f t="shared" si="4072"/>
        <v>2024RFM0EU-inntekt</v>
      </c>
      <c r="G4552" s="3">
        <f>'Liste detaljert wide'!L232</f>
        <v>0</v>
      </c>
      <c r="H4552" t="str">
        <f>VLOOKUP(E4552,Def!$B$2:$C$15,2,FALSE)</f>
        <v>Forskningsinsentiv</v>
      </c>
      <c r="I4552" s="3">
        <f>IF(A4552='Enheter, modell og år'!$F$2-1,0,G4552-VLOOKUP(A4552-1&amp;B4552&amp;C4552&amp;E4552,$F$2:$G$7561,2,FALSE))</f>
        <v>0</v>
      </c>
      <c r="J4552" s="3">
        <f>IF(A4552='Enheter, modell og år'!$F$2-1,0,VLOOKUP(A4552-1&amp;B4552&amp;C4552&amp;E4552,$F$2:$G$7561,2,FALSE))</f>
        <v>0</v>
      </c>
    </row>
    <row r="4553" spans="1:10" x14ac:dyDescent="0.25">
      <c r="A4553">
        <f t="shared" ref="A4553:C4553" si="4078">A4013</f>
        <v>2024</v>
      </c>
      <c r="B4553" t="str">
        <f t="shared" si="4078"/>
        <v>RFM</v>
      </c>
      <c r="C4553">
        <f t="shared" si="4078"/>
        <v>0</v>
      </c>
      <c r="D4553">
        <f>IFERROR(VLOOKUP(C4553,'Enheter, modell og år'!$A$2:$B$31,2,FALSE),0)</f>
        <v>0</v>
      </c>
      <c r="E4553" t="str">
        <f>'Liste detaljert wide'!$L$1</f>
        <v>EU-inntekt</v>
      </c>
      <c r="F4553" t="str">
        <f t="shared" si="4072"/>
        <v>2024RFM0EU-inntekt</v>
      </c>
      <c r="G4553" s="3">
        <f>'Liste detaljert wide'!L233</f>
        <v>0</v>
      </c>
      <c r="H4553" t="str">
        <f>VLOOKUP(E4553,Def!$B$2:$C$15,2,FALSE)</f>
        <v>Forskningsinsentiv</v>
      </c>
      <c r="I4553" s="3">
        <f>IF(A4553='Enheter, modell og år'!$F$2-1,0,G4553-VLOOKUP(A4553-1&amp;B4553&amp;C4553&amp;E4553,$F$2:$G$7561,2,FALSE))</f>
        <v>0</v>
      </c>
      <c r="J4553" s="3">
        <f>IF(A4553='Enheter, modell og år'!$F$2-1,0,VLOOKUP(A4553-1&amp;B4553&amp;C4553&amp;E4553,$F$2:$G$7561,2,FALSE))</f>
        <v>0</v>
      </c>
    </row>
    <row r="4554" spans="1:10" x14ac:dyDescent="0.25">
      <c r="A4554">
        <f t="shared" ref="A4554:C4554" si="4079">A4014</f>
        <v>2024</v>
      </c>
      <c r="B4554" t="str">
        <f t="shared" si="4079"/>
        <v>RFM</v>
      </c>
      <c r="C4554">
        <f t="shared" si="4079"/>
        <v>0</v>
      </c>
      <c r="D4554">
        <f>IFERROR(VLOOKUP(C4554,'Enheter, modell og år'!$A$2:$B$31,2,FALSE),0)</f>
        <v>0</v>
      </c>
      <c r="E4554" t="str">
        <f>'Liste detaljert wide'!$L$1</f>
        <v>EU-inntekt</v>
      </c>
      <c r="F4554" t="str">
        <f t="shared" si="4072"/>
        <v>2024RFM0EU-inntekt</v>
      </c>
      <c r="G4554" s="3">
        <f>'Liste detaljert wide'!L234</f>
        <v>0</v>
      </c>
      <c r="H4554" t="str">
        <f>VLOOKUP(E4554,Def!$B$2:$C$15,2,FALSE)</f>
        <v>Forskningsinsentiv</v>
      </c>
      <c r="I4554" s="3">
        <f>IF(A4554='Enheter, modell og år'!$F$2-1,0,G4554-VLOOKUP(A4554-1&amp;B4554&amp;C4554&amp;E4554,$F$2:$G$7561,2,FALSE))</f>
        <v>0</v>
      </c>
      <c r="J4554" s="3">
        <f>IF(A4554='Enheter, modell og år'!$F$2-1,0,VLOOKUP(A4554-1&amp;B4554&amp;C4554&amp;E4554,$F$2:$G$7561,2,FALSE))</f>
        <v>0</v>
      </c>
    </row>
    <row r="4555" spans="1:10" x14ac:dyDescent="0.25">
      <c r="A4555">
        <f t="shared" ref="A4555:C4555" si="4080">A4015</f>
        <v>2024</v>
      </c>
      <c r="B4555" t="str">
        <f t="shared" si="4080"/>
        <v>RFM</v>
      </c>
      <c r="C4555">
        <f t="shared" si="4080"/>
        <v>0</v>
      </c>
      <c r="D4555">
        <f>IFERROR(VLOOKUP(C4555,'Enheter, modell og år'!$A$2:$B$31,2,FALSE),0)</f>
        <v>0</v>
      </c>
      <c r="E4555" t="str">
        <f>'Liste detaljert wide'!$L$1</f>
        <v>EU-inntekt</v>
      </c>
      <c r="F4555" t="str">
        <f t="shared" si="4072"/>
        <v>2024RFM0EU-inntekt</v>
      </c>
      <c r="G4555" s="3">
        <f>'Liste detaljert wide'!L235</f>
        <v>0</v>
      </c>
      <c r="H4555" t="str">
        <f>VLOOKUP(E4555,Def!$B$2:$C$15,2,FALSE)</f>
        <v>Forskningsinsentiv</v>
      </c>
      <c r="I4555" s="3">
        <f>IF(A4555='Enheter, modell og år'!$F$2-1,0,G4555-VLOOKUP(A4555-1&amp;B4555&amp;C4555&amp;E4555,$F$2:$G$7561,2,FALSE))</f>
        <v>0</v>
      </c>
      <c r="J4555" s="3">
        <f>IF(A4555='Enheter, modell og år'!$F$2-1,0,VLOOKUP(A4555-1&amp;B4555&amp;C4555&amp;E4555,$F$2:$G$7561,2,FALSE))</f>
        <v>0</v>
      </c>
    </row>
    <row r="4556" spans="1:10" x14ac:dyDescent="0.25">
      <c r="A4556">
        <f t="shared" ref="A4556:C4556" si="4081">A4016</f>
        <v>2024</v>
      </c>
      <c r="B4556" t="str">
        <f t="shared" si="4081"/>
        <v>RFM</v>
      </c>
      <c r="C4556">
        <f t="shared" si="4081"/>
        <v>0</v>
      </c>
      <c r="D4556">
        <f>IFERROR(VLOOKUP(C4556,'Enheter, modell og år'!$A$2:$B$31,2,FALSE),0)</f>
        <v>0</v>
      </c>
      <c r="E4556" t="str">
        <f>'Liste detaljert wide'!$L$1</f>
        <v>EU-inntekt</v>
      </c>
      <c r="F4556" t="str">
        <f t="shared" si="4072"/>
        <v>2024RFM0EU-inntekt</v>
      </c>
      <c r="G4556" s="3">
        <f>'Liste detaljert wide'!L236</f>
        <v>0</v>
      </c>
      <c r="H4556" t="str">
        <f>VLOOKUP(E4556,Def!$B$2:$C$15,2,FALSE)</f>
        <v>Forskningsinsentiv</v>
      </c>
      <c r="I4556" s="3">
        <f>IF(A4556='Enheter, modell og år'!$F$2-1,0,G4556-VLOOKUP(A4556-1&amp;B4556&amp;C4556&amp;E4556,$F$2:$G$7561,2,FALSE))</f>
        <v>0</v>
      </c>
      <c r="J4556" s="3">
        <f>IF(A4556='Enheter, modell og år'!$F$2-1,0,VLOOKUP(A4556-1&amp;B4556&amp;C4556&amp;E4556,$F$2:$G$7561,2,FALSE))</f>
        <v>0</v>
      </c>
    </row>
    <row r="4557" spans="1:10" x14ac:dyDescent="0.25">
      <c r="A4557">
        <f t="shared" ref="A4557:C4557" si="4082">A4017</f>
        <v>2024</v>
      </c>
      <c r="B4557" t="str">
        <f t="shared" si="4082"/>
        <v>RFM</v>
      </c>
      <c r="C4557">
        <f t="shared" si="4082"/>
        <v>0</v>
      </c>
      <c r="D4557">
        <f>IFERROR(VLOOKUP(C4557,'Enheter, modell og år'!$A$2:$B$31,2,FALSE),0)</f>
        <v>0</v>
      </c>
      <c r="E4557" t="str">
        <f>'Liste detaljert wide'!$L$1</f>
        <v>EU-inntekt</v>
      </c>
      <c r="F4557" t="str">
        <f t="shared" si="4072"/>
        <v>2024RFM0EU-inntekt</v>
      </c>
      <c r="G4557" s="3">
        <f>'Liste detaljert wide'!L237</f>
        <v>0</v>
      </c>
      <c r="H4557" t="str">
        <f>VLOOKUP(E4557,Def!$B$2:$C$15,2,FALSE)</f>
        <v>Forskningsinsentiv</v>
      </c>
      <c r="I4557" s="3">
        <f>IF(A4557='Enheter, modell og år'!$F$2-1,0,G4557-VLOOKUP(A4557-1&amp;B4557&amp;C4557&amp;E4557,$F$2:$G$7561,2,FALSE))</f>
        <v>0</v>
      </c>
      <c r="J4557" s="3">
        <f>IF(A4557='Enheter, modell og år'!$F$2-1,0,VLOOKUP(A4557-1&amp;B4557&amp;C4557&amp;E4557,$F$2:$G$7561,2,FALSE))</f>
        <v>0</v>
      </c>
    </row>
    <row r="4558" spans="1:10" x14ac:dyDescent="0.25">
      <c r="A4558">
        <f t="shared" ref="A4558:C4558" si="4083">A4018</f>
        <v>2024</v>
      </c>
      <c r="B4558" t="str">
        <f t="shared" si="4083"/>
        <v>RFM</v>
      </c>
      <c r="C4558">
        <f t="shared" si="4083"/>
        <v>0</v>
      </c>
      <c r="D4558">
        <f>IFERROR(VLOOKUP(C4558,'Enheter, modell og år'!$A$2:$B$31,2,FALSE),0)</f>
        <v>0</v>
      </c>
      <c r="E4558" t="str">
        <f>'Liste detaljert wide'!$L$1</f>
        <v>EU-inntekt</v>
      </c>
      <c r="F4558" t="str">
        <f t="shared" si="4072"/>
        <v>2024RFM0EU-inntekt</v>
      </c>
      <c r="G4558" s="3">
        <f>'Liste detaljert wide'!L238</f>
        <v>0</v>
      </c>
      <c r="H4558" t="str">
        <f>VLOOKUP(E4558,Def!$B$2:$C$15,2,FALSE)</f>
        <v>Forskningsinsentiv</v>
      </c>
      <c r="I4558" s="3">
        <f>IF(A4558='Enheter, modell og år'!$F$2-1,0,G4558-VLOOKUP(A4558-1&amp;B4558&amp;C4558&amp;E4558,$F$2:$G$7561,2,FALSE))</f>
        <v>0</v>
      </c>
      <c r="J4558" s="3">
        <f>IF(A4558='Enheter, modell og år'!$F$2-1,0,VLOOKUP(A4558-1&amp;B4558&amp;C4558&amp;E4558,$F$2:$G$7561,2,FALSE))</f>
        <v>0</v>
      </c>
    </row>
    <row r="4559" spans="1:10" x14ac:dyDescent="0.25">
      <c r="A4559">
        <f t="shared" ref="A4559:C4559" si="4084">A4019</f>
        <v>2024</v>
      </c>
      <c r="B4559" t="str">
        <f t="shared" si="4084"/>
        <v>RFM</v>
      </c>
      <c r="C4559">
        <f t="shared" si="4084"/>
        <v>0</v>
      </c>
      <c r="D4559">
        <f>IFERROR(VLOOKUP(C4559,'Enheter, modell og år'!$A$2:$B$31,2,FALSE),0)</f>
        <v>0</v>
      </c>
      <c r="E4559" t="str">
        <f>'Liste detaljert wide'!$L$1</f>
        <v>EU-inntekt</v>
      </c>
      <c r="F4559" t="str">
        <f t="shared" si="4072"/>
        <v>2024RFM0EU-inntekt</v>
      </c>
      <c r="G4559" s="3">
        <f>'Liste detaljert wide'!L239</f>
        <v>0</v>
      </c>
      <c r="H4559" t="str">
        <f>VLOOKUP(E4559,Def!$B$2:$C$15,2,FALSE)</f>
        <v>Forskningsinsentiv</v>
      </c>
      <c r="I4559" s="3">
        <f>IF(A4559='Enheter, modell og år'!$F$2-1,0,G4559-VLOOKUP(A4559-1&amp;B4559&amp;C4559&amp;E4559,$F$2:$G$7561,2,FALSE))</f>
        <v>0</v>
      </c>
      <c r="J4559" s="3">
        <f>IF(A4559='Enheter, modell og år'!$F$2-1,0,VLOOKUP(A4559-1&amp;B4559&amp;C4559&amp;E4559,$F$2:$G$7561,2,FALSE))</f>
        <v>0</v>
      </c>
    </row>
    <row r="4560" spans="1:10" x14ac:dyDescent="0.25">
      <c r="A4560">
        <f t="shared" ref="A4560:C4560" si="4085">A4020</f>
        <v>2024</v>
      </c>
      <c r="B4560" t="str">
        <f t="shared" si="4085"/>
        <v>RFM</v>
      </c>
      <c r="C4560">
        <f t="shared" si="4085"/>
        <v>0</v>
      </c>
      <c r="D4560">
        <f>IFERROR(VLOOKUP(C4560,'Enheter, modell og år'!$A$2:$B$31,2,FALSE),0)</f>
        <v>0</v>
      </c>
      <c r="E4560" t="str">
        <f>'Liste detaljert wide'!$L$1</f>
        <v>EU-inntekt</v>
      </c>
      <c r="F4560" t="str">
        <f t="shared" si="4072"/>
        <v>2024RFM0EU-inntekt</v>
      </c>
      <c r="G4560" s="3">
        <f>'Liste detaljert wide'!L240</f>
        <v>0</v>
      </c>
      <c r="H4560" t="str">
        <f>VLOOKUP(E4560,Def!$B$2:$C$15,2,FALSE)</f>
        <v>Forskningsinsentiv</v>
      </c>
      <c r="I4560" s="3">
        <f>IF(A4560='Enheter, modell og år'!$F$2-1,0,G4560-VLOOKUP(A4560-1&amp;B4560&amp;C4560&amp;E4560,$F$2:$G$7561,2,FALSE))</f>
        <v>0</v>
      </c>
      <c r="J4560" s="3">
        <f>IF(A4560='Enheter, modell og år'!$F$2-1,0,VLOOKUP(A4560-1&amp;B4560&amp;C4560&amp;E4560,$F$2:$G$7561,2,FALSE))</f>
        <v>0</v>
      </c>
    </row>
    <row r="4561" spans="1:10" x14ac:dyDescent="0.25">
      <c r="A4561">
        <f t="shared" ref="A4561:C4561" si="4086">A4021</f>
        <v>2024</v>
      </c>
      <c r="B4561" t="str">
        <f t="shared" si="4086"/>
        <v>RFM</v>
      </c>
      <c r="C4561">
        <f t="shared" si="4086"/>
        <v>0</v>
      </c>
      <c r="D4561">
        <f>IFERROR(VLOOKUP(C4561,'Enheter, modell og år'!$A$2:$B$31,2,FALSE),0)</f>
        <v>0</v>
      </c>
      <c r="E4561" t="str">
        <f>'Liste detaljert wide'!$L$1</f>
        <v>EU-inntekt</v>
      </c>
      <c r="F4561" t="str">
        <f t="shared" si="4072"/>
        <v>2024RFM0EU-inntekt</v>
      </c>
      <c r="G4561" s="3">
        <f>'Liste detaljert wide'!L241</f>
        <v>0</v>
      </c>
      <c r="H4561" t="str">
        <f>VLOOKUP(E4561,Def!$B$2:$C$15,2,FALSE)</f>
        <v>Forskningsinsentiv</v>
      </c>
      <c r="I4561" s="3">
        <f>IF(A4561='Enheter, modell og år'!$F$2-1,0,G4561-VLOOKUP(A4561-1&amp;B4561&amp;C4561&amp;E4561,$F$2:$G$7561,2,FALSE))</f>
        <v>0</v>
      </c>
      <c r="J4561" s="3">
        <f>IF(A4561='Enheter, modell og år'!$F$2-1,0,VLOOKUP(A4561-1&amp;B4561&amp;C4561&amp;E4561,$F$2:$G$7561,2,FALSE))</f>
        <v>0</v>
      </c>
    </row>
    <row r="4562" spans="1:10" x14ac:dyDescent="0.25">
      <c r="A4562">
        <f t="shared" ref="A4562:C4562" si="4087">A4022</f>
        <v>2025</v>
      </c>
      <c r="B4562" t="str">
        <f t="shared" si="4087"/>
        <v>RFM</v>
      </c>
      <c r="C4562">
        <f t="shared" si="4087"/>
        <v>0</v>
      </c>
      <c r="D4562">
        <f>IFERROR(VLOOKUP(C4562,'Enheter, modell og år'!$A$2:$B$31,2,FALSE),0)</f>
        <v>0</v>
      </c>
      <c r="E4562" t="str">
        <f>'Liste detaljert wide'!$L$1</f>
        <v>EU-inntekt</v>
      </c>
      <c r="F4562" t="str">
        <f t="shared" si="4072"/>
        <v>2025RFM0EU-inntekt</v>
      </c>
      <c r="G4562" s="3">
        <f>'Liste detaljert wide'!L242</f>
        <v>0</v>
      </c>
      <c r="H4562" t="str">
        <f>VLOOKUP(E4562,Def!$B$2:$C$15,2,FALSE)</f>
        <v>Forskningsinsentiv</v>
      </c>
      <c r="I4562" s="3">
        <f>IF(A4562='Enheter, modell og år'!$F$2-1,0,G4562-VLOOKUP(A4562-1&amp;B4562&amp;C4562&amp;E4562,$F$2:$G$7561,2,FALSE))</f>
        <v>0</v>
      </c>
      <c r="J4562" s="3">
        <f>IF(A4562='Enheter, modell og år'!$F$2-1,0,VLOOKUP(A4562-1&amp;B4562&amp;C4562&amp;E4562,$F$2:$G$7561,2,FALSE))</f>
        <v>0</v>
      </c>
    </row>
    <row r="4563" spans="1:10" x14ac:dyDescent="0.25">
      <c r="A4563">
        <f t="shared" ref="A4563:C4563" si="4088">A4023</f>
        <v>2025</v>
      </c>
      <c r="B4563" t="str">
        <f t="shared" si="4088"/>
        <v>RFM</v>
      </c>
      <c r="C4563">
        <f t="shared" si="4088"/>
        <v>0</v>
      </c>
      <c r="D4563">
        <f>IFERROR(VLOOKUP(C4563,'Enheter, modell og år'!$A$2:$B$31,2,FALSE),0)</f>
        <v>0</v>
      </c>
      <c r="E4563" t="str">
        <f>'Liste detaljert wide'!$L$1</f>
        <v>EU-inntekt</v>
      </c>
      <c r="F4563" t="str">
        <f t="shared" si="4072"/>
        <v>2025RFM0EU-inntekt</v>
      </c>
      <c r="G4563" s="3">
        <f>'Liste detaljert wide'!L243</f>
        <v>0</v>
      </c>
      <c r="H4563" t="str">
        <f>VLOOKUP(E4563,Def!$B$2:$C$15,2,FALSE)</f>
        <v>Forskningsinsentiv</v>
      </c>
      <c r="I4563" s="3">
        <f>IF(A4563='Enheter, modell og år'!$F$2-1,0,G4563-VLOOKUP(A4563-1&amp;B4563&amp;C4563&amp;E4563,$F$2:$G$7561,2,FALSE))</f>
        <v>0</v>
      </c>
      <c r="J4563" s="3">
        <f>IF(A4563='Enheter, modell og år'!$F$2-1,0,VLOOKUP(A4563-1&amp;B4563&amp;C4563&amp;E4563,$F$2:$G$7561,2,FALSE))</f>
        <v>0</v>
      </c>
    </row>
    <row r="4564" spans="1:10" x14ac:dyDescent="0.25">
      <c r="A4564">
        <f t="shared" ref="A4564:C4564" si="4089">A4024</f>
        <v>2025</v>
      </c>
      <c r="B4564" t="str">
        <f t="shared" si="4089"/>
        <v>RFM</v>
      </c>
      <c r="C4564">
        <f t="shared" si="4089"/>
        <v>0</v>
      </c>
      <c r="D4564">
        <f>IFERROR(VLOOKUP(C4564,'Enheter, modell og år'!$A$2:$B$31,2,FALSE),0)</f>
        <v>0</v>
      </c>
      <c r="E4564" t="str">
        <f>'Liste detaljert wide'!$L$1</f>
        <v>EU-inntekt</v>
      </c>
      <c r="F4564" t="str">
        <f t="shared" si="4072"/>
        <v>2025RFM0EU-inntekt</v>
      </c>
      <c r="G4564" s="3">
        <f>'Liste detaljert wide'!L244</f>
        <v>0</v>
      </c>
      <c r="H4564" t="str">
        <f>VLOOKUP(E4564,Def!$B$2:$C$15,2,FALSE)</f>
        <v>Forskningsinsentiv</v>
      </c>
      <c r="I4564" s="3">
        <f>IF(A4564='Enheter, modell og år'!$F$2-1,0,G4564-VLOOKUP(A4564-1&amp;B4564&amp;C4564&amp;E4564,$F$2:$G$7561,2,FALSE))</f>
        <v>0</v>
      </c>
      <c r="J4564" s="3">
        <f>IF(A4564='Enheter, modell og år'!$F$2-1,0,VLOOKUP(A4564-1&amp;B4564&amp;C4564&amp;E4564,$F$2:$G$7561,2,FALSE))</f>
        <v>0</v>
      </c>
    </row>
    <row r="4565" spans="1:10" x14ac:dyDescent="0.25">
      <c r="A4565">
        <f t="shared" ref="A4565:C4565" si="4090">A4025</f>
        <v>2025</v>
      </c>
      <c r="B4565" t="str">
        <f t="shared" si="4090"/>
        <v>RFM</v>
      </c>
      <c r="C4565">
        <f t="shared" si="4090"/>
        <v>0</v>
      </c>
      <c r="D4565">
        <f>IFERROR(VLOOKUP(C4565,'Enheter, modell og år'!$A$2:$B$31,2,FALSE),0)</f>
        <v>0</v>
      </c>
      <c r="E4565" t="str">
        <f>'Liste detaljert wide'!$L$1</f>
        <v>EU-inntekt</v>
      </c>
      <c r="F4565" t="str">
        <f t="shared" si="4072"/>
        <v>2025RFM0EU-inntekt</v>
      </c>
      <c r="G4565" s="3">
        <f>'Liste detaljert wide'!L245</f>
        <v>0</v>
      </c>
      <c r="H4565" t="str">
        <f>VLOOKUP(E4565,Def!$B$2:$C$15,2,FALSE)</f>
        <v>Forskningsinsentiv</v>
      </c>
      <c r="I4565" s="3">
        <f>IF(A4565='Enheter, modell og år'!$F$2-1,0,G4565-VLOOKUP(A4565-1&amp;B4565&amp;C4565&amp;E4565,$F$2:$G$7561,2,FALSE))</f>
        <v>0</v>
      </c>
      <c r="J4565" s="3">
        <f>IF(A4565='Enheter, modell og år'!$F$2-1,0,VLOOKUP(A4565-1&amp;B4565&amp;C4565&amp;E4565,$F$2:$G$7561,2,FALSE))</f>
        <v>0</v>
      </c>
    </row>
    <row r="4566" spans="1:10" x14ac:dyDescent="0.25">
      <c r="A4566">
        <f t="shared" ref="A4566:C4566" si="4091">A4026</f>
        <v>2025</v>
      </c>
      <c r="B4566" t="str">
        <f t="shared" si="4091"/>
        <v>RFM</v>
      </c>
      <c r="C4566">
        <f t="shared" si="4091"/>
        <v>0</v>
      </c>
      <c r="D4566">
        <f>IFERROR(VLOOKUP(C4566,'Enheter, modell og år'!$A$2:$B$31,2,FALSE),0)</f>
        <v>0</v>
      </c>
      <c r="E4566" t="str">
        <f>'Liste detaljert wide'!$L$1</f>
        <v>EU-inntekt</v>
      </c>
      <c r="F4566" t="str">
        <f t="shared" si="4072"/>
        <v>2025RFM0EU-inntekt</v>
      </c>
      <c r="G4566" s="3">
        <f>'Liste detaljert wide'!L246</f>
        <v>0</v>
      </c>
      <c r="H4566" t="str">
        <f>VLOOKUP(E4566,Def!$B$2:$C$15,2,FALSE)</f>
        <v>Forskningsinsentiv</v>
      </c>
      <c r="I4566" s="3">
        <f>IF(A4566='Enheter, modell og år'!$F$2-1,0,G4566-VLOOKUP(A4566-1&amp;B4566&amp;C4566&amp;E4566,$F$2:$G$7561,2,FALSE))</f>
        <v>0</v>
      </c>
      <c r="J4566" s="3">
        <f>IF(A4566='Enheter, modell og år'!$F$2-1,0,VLOOKUP(A4566-1&amp;B4566&amp;C4566&amp;E4566,$F$2:$G$7561,2,FALSE))</f>
        <v>0</v>
      </c>
    </row>
    <row r="4567" spans="1:10" x14ac:dyDescent="0.25">
      <c r="A4567">
        <f t="shared" ref="A4567:C4567" si="4092">A4027</f>
        <v>2025</v>
      </c>
      <c r="B4567" t="str">
        <f t="shared" si="4092"/>
        <v>RFM</v>
      </c>
      <c r="C4567">
        <f t="shared" si="4092"/>
        <v>0</v>
      </c>
      <c r="D4567">
        <f>IFERROR(VLOOKUP(C4567,'Enheter, modell og år'!$A$2:$B$31,2,FALSE),0)</f>
        <v>0</v>
      </c>
      <c r="E4567" t="str">
        <f>'Liste detaljert wide'!$L$1</f>
        <v>EU-inntekt</v>
      </c>
      <c r="F4567" t="str">
        <f t="shared" si="4072"/>
        <v>2025RFM0EU-inntekt</v>
      </c>
      <c r="G4567" s="3">
        <f>'Liste detaljert wide'!L247</f>
        <v>0</v>
      </c>
      <c r="H4567" t="str">
        <f>VLOOKUP(E4567,Def!$B$2:$C$15,2,FALSE)</f>
        <v>Forskningsinsentiv</v>
      </c>
      <c r="I4567" s="3">
        <f>IF(A4567='Enheter, modell og år'!$F$2-1,0,G4567-VLOOKUP(A4567-1&amp;B4567&amp;C4567&amp;E4567,$F$2:$G$7561,2,FALSE))</f>
        <v>0</v>
      </c>
      <c r="J4567" s="3">
        <f>IF(A4567='Enheter, modell og år'!$F$2-1,0,VLOOKUP(A4567-1&amp;B4567&amp;C4567&amp;E4567,$F$2:$G$7561,2,FALSE))</f>
        <v>0</v>
      </c>
    </row>
    <row r="4568" spans="1:10" x14ac:dyDescent="0.25">
      <c r="A4568">
        <f t="shared" ref="A4568:C4568" si="4093">A4028</f>
        <v>2025</v>
      </c>
      <c r="B4568" t="str">
        <f t="shared" si="4093"/>
        <v>RFM</v>
      </c>
      <c r="C4568">
        <f t="shared" si="4093"/>
        <v>0</v>
      </c>
      <c r="D4568">
        <f>IFERROR(VLOOKUP(C4568,'Enheter, modell og år'!$A$2:$B$31,2,FALSE),0)</f>
        <v>0</v>
      </c>
      <c r="E4568" t="str">
        <f>'Liste detaljert wide'!$L$1</f>
        <v>EU-inntekt</v>
      </c>
      <c r="F4568" t="str">
        <f t="shared" si="4072"/>
        <v>2025RFM0EU-inntekt</v>
      </c>
      <c r="G4568" s="3">
        <f>'Liste detaljert wide'!L248</f>
        <v>0</v>
      </c>
      <c r="H4568" t="str">
        <f>VLOOKUP(E4568,Def!$B$2:$C$15,2,FALSE)</f>
        <v>Forskningsinsentiv</v>
      </c>
      <c r="I4568" s="3">
        <f>IF(A4568='Enheter, modell og år'!$F$2-1,0,G4568-VLOOKUP(A4568-1&amp;B4568&amp;C4568&amp;E4568,$F$2:$G$7561,2,FALSE))</f>
        <v>0</v>
      </c>
      <c r="J4568" s="3">
        <f>IF(A4568='Enheter, modell og år'!$F$2-1,0,VLOOKUP(A4568-1&amp;B4568&amp;C4568&amp;E4568,$F$2:$G$7561,2,FALSE))</f>
        <v>0</v>
      </c>
    </row>
    <row r="4569" spans="1:10" x14ac:dyDescent="0.25">
      <c r="A4569">
        <f t="shared" ref="A4569:C4569" si="4094">A4029</f>
        <v>2025</v>
      </c>
      <c r="B4569" t="str">
        <f t="shared" si="4094"/>
        <v>RFM</v>
      </c>
      <c r="C4569">
        <f t="shared" si="4094"/>
        <v>0</v>
      </c>
      <c r="D4569">
        <f>IFERROR(VLOOKUP(C4569,'Enheter, modell og år'!$A$2:$B$31,2,FALSE),0)</f>
        <v>0</v>
      </c>
      <c r="E4569" t="str">
        <f>'Liste detaljert wide'!$L$1</f>
        <v>EU-inntekt</v>
      </c>
      <c r="F4569" t="str">
        <f t="shared" si="4072"/>
        <v>2025RFM0EU-inntekt</v>
      </c>
      <c r="G4569" s="3">
        <f>'Liste detaljert wide'!L249</f>
        <v>0</v>
      </c>
      <c r="H4569" t="str">
        <f>VLOOKUP(E4569,Def!$B$2:$C$15,2,FALSE)</f>
        <v>Forskningsinsentiv</v>
      </c>
      <c r="I4569" s="3">
        <f>IF(A4569='Enheter, modell og år'!$F$2-1,0,G4569-VLOOKUP(A4569-1&amp;B4569&amp;C4569&amp;E4569,$F$2:$G$7561,2,FALSE))</f>
        <v>0</v>
      </c>
      <c r="J4569" s="3">
        <f>IF(A4569='Enheter, modell og år'!$F$2-1,0,VLOOKUP(A4569-1&amp;B4569&amp;C4569&amp;E4569,$F$2:$G$7561,2,FALSE))</f>
        <v>0</v>
      </c>
    </row>
    <row r="4570" spans="1:10" x14ac:dyDescent="0.25">
      <c r="A4570">
        <f t="shared" ref="A4570:C4570" si="4095">A4030</f>
        <v>2025</v>
      </c>
      <c r="B4570" t="str">
        <f t="shared" si="4095"/>
        <v>RFM</v>
      </c>
      <c r="C4570">
        <f t="shared" si="4095"/>
        <v>0</v>
      </c>
      <c r="D4570">
        <f>IFERROR(VLOOKUP(C4570,'Enheter, modell og år'!$A$2:$B$31,2,FALSE),0)</f>
        <v>0</v>
      </c>
      <c r="E4570" t="str">
        <f>'Liste detaljert wide'!$L$1</f>
        <v>EU-inntekt</v>
      </c>
      <c r="F4570" t="str">
        <f t="shared" si="4072"/>
        <v>2025RFM0EU-inntekt</v>
      </c>
      <c r="G4570" s="3">
        <f>'Liste detaljert wide'!L250</f>
        <v>0</v>
      </c>
      <c r="H4570" t="str">
        <f>VLOOKUP(E4570,Def!$B$2:$C$15,2,FALSE)</f>
        <v>Forskningsinsentiv</v>
      </c>
      <c r="I4570" s="3">
        <f>IF(A4570='Enheter, modell og år'!$F$2-1,0,G4570-VLOOKUP(A4570-1&amp;B4570&amp;C4570&amp;E4570,$F$2:$G$7561,2,FALSE))</f>
        <v>0</v>
      </c>
      <c r="J4570" s="3">
        <f>IF(A4570='Enheter, modell og år'!$F$2-1,0,VLOOKUP(A4570-1&amp;B4570&amp;C4570&amp;E4570,$F$2:$G$7561,2,FALSE))</f>
        <v>0</v>
      </c>
    </row>
    <row r="4571" spans="1:10" x14ac:dyDescent="0.25">
      <c r="A4571">
        <f t="shared" ref="A4571:C4571" si="4096">A4031</f>
        <v>2025</v>
      </c>
      <c r="B4571" t="str">
        <f t="shared" si="4096"/>
        <v>RFM</v>
      </c>
      <c r="C4571">
        <f t="shared" si="4096"/>
        <v>0</v>
      </c>
      <c r="D4571">
        <f>IFERROR(VLOOKUP(C4571,'Enheter, modell og år'!$A$2:$B$31,2,FALSE),0)</f>
        <v>0</v>
      </c>
      <c r="E4571" t="str">
        <f>'Liste detaljert wide'!$L$1</f>
        <v>EU-inntekt</v>
      </c>
      <c r="F4571" t="str">
        <f t="shared" si="4072"/>
        <v>2025RFM0EU-inntekt</v>
      </c>
      <c r="G4571" s="3">
        <f>'Liste detaljert wide'!L251</f>
        <v>0</v>
      </c>
      <c r="H4571" t="str">
        <f>VLOOKUP(E4571,Def!$B$2:$C$15,2,FALSE)</f>
        <v>Forskningsinsentiv</v>
      </c>
      <c r="I4571" s="3">
        <f>IF(A4571='Enheter, modell og år'!$F$2-1,0,G4571-VLOOKUP(A4571-1&amp;B4571&amp;C4571&amp;E4571,$F$2:$G$7561,2,FALSE))</f>
        <v>0</v>
      </c>
      <c r="J4571" s="3">
        <f>IF(A4571='Enheter, modell og år'!$F$2-1,0,VLOOKUP(A4571-1&amp;B4571&amp;C4571&amp;E4571,$F$2:$G$7561,2,FALSE))</f>
        <v>0</v>
      </c>
    </row>
    <row r="4572" spans="1:10" x14ac:dyDescent="0.25">
      <c r="A4572">
        <f t="shared" ref="A4572:C4572" si="4097">A4032</f>
        <v>2025</v>
      </c>
      <c r="B4572" t="str">
        <f t="shared" si="4097"/>
        <v>RFM</v>
      </c>
      <c r="C4572">
        <f t="shared" si="4097"/>
        <v>0</v>
      </c>
      <c r="D4572">
        <f>IFERROR(VLOOKUP(C4572,'Enheter, modell og år'!$A$2:$B$31,2,FALSE),0)</f>
        <v>0</v>
      </c>
      <c r="E4572" t="str">
        <f>'Liste detaljert wide'!$L$1</f>
        <v>EU-inntekt</v>
      </c>
      <c r="F4572" t="str">
        <f t="shared" si="4072"/>
        <v>2025RFM0EU-inntekt</v>
      </c>
      <c r="G4572" s="3">
        <f>'Liste detaljert wide'!L252</f>
        <v>0</v>
      </c>
      <c r="H4572" t="str">
        <f>VLOOKUP(E4572,Def!$B$2:$C$15,2,FALSE)</f>
        <v>Forskningsinsentiv</v>
      </c>
      <c r="I4572" s="3">
        <f>IF(A4572='Enheter, modell og år'!$F$2-1,0,G4572-VLOOKUP(A4572-1&amp;B4572&amp;C4572&amp;E4572,$F$2:$G$7561,2,FALSE))</f>
        <v>0</v>
      </c>
      <c r="J4572" s="3">
        <f>IF(A4572='Enheter, modell og år'!$F$2-1,0,VLOOKUP(A4572-1&amp;B4572&amp;C4572&amp;E4572,$F$2:$G$7561,2,FALSE))</f>
        <v>0</v>
      </c>
    </row>
    <row r="4573" spans="1:10" x14ac:dyDescent="0.25">
      <c r="A4573">
        <f t="shared" ref="A4573:C4573" si="4098">A4033</f>
        <v>2025</v>
      </c>
      <c r="B4573" t="str">
        <f t="shared" si="4098"/>
        <v>RFM</v>
      </c>
      <c r="C4573">
        <f t="shared" si="4098"/>
        <v>0</v>
      </c>
      <c r="D4573">
        <f>IFERROR(VLOOKUP(C4573,'Enheter, modell og år'!$A$2:$B$31,2,FALSE),0)</f>
        <v>0</v>
      </c>
      <c r="E4573" t="str">
        <f>'Liste detaljert wide'!$L$1</f>
        <v>EU-inntekt</v>
      </c>
      <c r="F4573" t="str">
        <f t="shared" si="4072"/>
        <v>2025RFM0EU-inntekt</v>
      </c>
      <c r="G4573" s="3">
        <f>'Liste detaljert wide'!L253</f>
        <v>0</v>
      </c>
      <c r="H4573" t="str">
        <f>VLOOKUP(E4573,Def!$B$2:$C$15,2,FALSE)</f>
        <v>Forskningsinsentiv</v>
      </c>
      <c r="I4573" s="3">
        <f>IF(A4573='Enheter, modell og år'!$F$2-1,0,G4573-VLOOKUP(A4573-1&amp;B4573&amp;C4573&amp;E4573,$F$2:$G$7561,2,FALSE))</f>
        <v>0</v>
      </c>
      <c r="J4573" s="3">
        <f>IF(A4573='Enheter, modell og år'!$F$2-1,0,VLOOKUP(A4573-1&amp;B4573&amp;C4573&amp;E4573,$F$2:$G$7561,2,FALSE))</f>
        <v>0</v>
      </c>
    </row>
    <row r="4574" spans="1:10" x14ac:dyDescent="0.25">
      <c r="A4574">
        <f t="shared" ref="A4574:C4574" si="4099">A4034</f>
        <v>2025</v>
      </c>
      <c r="B4574" t="str">
        <f t="shared" si="4099"/>
        <v>RFM</v>
      </c>
      <c r="C4574">
        <f t="shared" si="4099"/>
        <v>0</v>
      </c>
      <c r="D4574">
        <f>IFERROR(VLOOKUP(C4574,'Enheter, modell og år'!$A$2:$B$31,2,FALSE),0)</f>
        <v>0</v>
      </c>
      <c r="E4574" t="str">
        <f>'Liste detaljert wide'!$L$1</f>
        <v>EU-inntekt</v>
      </c>
      <c r="F4574" t="str">
        <f t="shared" si="4072"/>
        <v>2025RFM0EU-inntekt</v>
      </c>
      <c r="G4574" s="3">
        <f>'Liste detaljert wide'!L254</f>
        <v>0</v>
      </c>
      <c r="H4574" t="str">
        <f>VLOOKUP(E4574,Def!$B$2:$C$15,2,FALSE)</f>
        <v>Forskningsinsentiv</v>
      </c>
      <c r="I4574" s="3">
        <f>IF(A4574='Enheter, modell og år'!$F$2-1,0,G4574-VLOOKUP(A4574-1&amp;B4574&amp;C4574&amp;E4574,$F$2:$G$7561,2,FALSE))</f>
        <v>0</v>
      </c>
      <c r="J4574" s="3">
        <f>IF(A4574='Enheter, modell og år'!$F$2-1,0,VLOOKUP(A4574-1&amp;B4574&amp;C4574&amp;E4574,$F$2:$G$7561,2,FALSE))</f>
        <v>0</v>
      </c>
    </row>
    <row r="4575" spans="1:10" x14ac:dyDescent="0.25">
      <c r="A4575">
        <f t="shared" ref="A4575:C4575" si="4100">A4035</f>
        <v>2025</v>
      </c>
      <c r="B4575" t="str">
        <f t="shared" si="4100"/>
        <v>RFM</v>
      </c>
      <c r="C4575">
        <f t="shared" si="4100"/>
        <v>0</v>
      </c>
      <c r="D4575">
        <f>IFERROR(VLOOKUP(C4575,'Enheter, modell og år'!$A$2:$B$31,2,FALSE),0)</f>
        <v>0</v>
      </c>
      <c r="E4575" t="str">
        <f>'Liste detaljert wide'!$L$1</f>
        <v>EU-inntekt</v>
      </c>
      <c r="F4575" t="str">
        <f t="shared" si="4072"/>
        <v>2025RFM0EU-inntekt</v>
      </c>
      <c r="G4575" s="3">
        <f>'Liste detaljert wide'!L255</f>
        <v>0</v>
      </c>
      <c r="H4575" t="str">
        <f>VLOOKUP(E4575,Def!$B$2:$C$15,2,FALSE)</f>
        <v>Forskningsinsentiv</v>
      </c>
      <c r="I4575" s="3">
        <f>IF(A4575='Enheter, modell og år'!$F$2-1,0,G4575-VLOOKUP(A4575-1&amp;B4575&amp;C4575&amp;E4575,$F$2:$G$7561,2,FALSE))</f>
        <v>0</v>
      </c>
      <c r="J4575" s="3">
        <f>IF(A4575='Enheter, modell og år'!$F$2-1,0,VLOOKUP(A4575-1&amp;B4575&amp;C4575&amp;E4575,$F$2:$G$7561,2,FALSE))</f>
        <v>0</v>
      </c>
    </row>
    <row r="4576" spans="1:10" x14ac:dyDescent="0.25">
      <c r="A4576">
        <f t="shared" ref="A4576:C4576" si="4101">A4036</f>
        <v>2025</v>
      </c>
      <c r="B4576" t="str">
        <f t="shared" si="4101"/>
        <v>RFM</v>
      </c>
      <c r="C4576">
        <f t="shared" si="4101"/>
        <v>0</v>
      </c>
      <c r="D4576">
        <f>IFERROR(VLOOKUP(C4576,'Enheter, modell og år'!$A$2:$B$31,2,FALSE),0)</f>
        <v>0</v>
      </c>
      <c r="E4576" t="str">
        <f>'Liste detaljert wide'!$L$1</f>
        <v>EU-inntekt</v>
      </c>
      <c r="F4576" t="str">
        <f t="shared" si="4072"/>
        <v>2025RFM0EU-inntekt</v>
      </c>
      <c r="G4576" s="3">
        <f>'Liste detaljert wide'!L256</f>
        <v>0</v>
      </c>
      <c r="H4576" t="str">
        <f>VLOOKUP(E4576,Def!$B$2:$C$15,2,FALSE)</f>
        <v>Forskningsinsentiv</v>
      </c>
      <c r="I4576" s="3">
        <f>IF(A4576='Enheter, modell og år'!$F$2-1,0,G4576-VLOOKUP(A4576-1&amp;B4576&amp;C4576&amp;E4576,$F$2:$G$7561,2,FALSE))</f>
        <v>0</v>
      </c>
      <c r="J4576" s="3">
        <f>IF(A4576='Enheter, modell og år'!$F$2-1,0,VLOOKUP(A4576-1&amp;B4576&amp;C4576&amp;E4576,$F$2:$G$7561,2,FALSE))</f>
        <v>0</v>
      </c>
    </row>
    <row r="4577" spans="1:10" x14ac:dyDescent="0.25">
      <c r="A4577">
        <f t="shared" ref="A4577:C4577" si="4102">A4037</f>
        <v>2025</v>
      </c>
      <c r="B4577" t="str">
        <f t="shared" si="4102"/>
        <v>RFM</v>
      </c>
      <c r="C4577">
        <f t="shared" si="4102"/>
        <v>0</v>
      </c>
      <c r="D4577">
        <f>IFERROR(VLOOKUP(C4577,'Enheter, modell og år'!$A$2:$B$31,2,FALSE),0)</f>
        <v>0</v>
      </c>
      <c r="E4577" t="str">
        <f>'Liste detaljert wide'!$L$1</f>
        <v>EU-inntekt</v>
      </c>
      <c r="F4577" t="str">
        <f t="shared" si="4072"/>
        <v>2025RFM0EU-inntekt</v>
      </c>
      <c r="G4577" s="3">
        <f>'Liste detaljert wide'!L257</f>
        <v>0</v>
      </c>
      <c r="H4577" t="str">
        <f>VLOOKUP(E4577,Def!$B$2:$C$15,2,FALSE)</f>
        <v>Forskningsinsentiv</v>
      </c>
      <c r="I4577" s="3">
        <f>IF(A4577='Enheter, modell og år'!$F$2-1,0,G4577-VLOOKUP(A4577-1&amp;B4577&amp;C4577&amp;E4577,$F$2:$G$7561,2,FALSE))</f>
        <v>0</v>
      </c>
      <c r="J4577" s="3">
        <f>IF(A4577='Enheter, modell og år'!$F$2-1,0,VLOOKUP(A4577-1&amp;B4577&amp;C4577&amp;E4577,$F$2:$G$7561,2,FALSE))</f>
        <v>0</v>
      </c>
    </row>
    <row r="4578" spans="1:10" x14ac:dyDescent="0.25">
      <c r="A4578">
        <f t="shared" ref="A4578:C4578" si="4103">A4038</f>
        <v>2025</v>
      </c>
      <c r="B4578" t="str">
        <f t="shared" si="4103"/>
        <v>RFM</v>
      </c>
      <c r="C4578">
        <f t="shared" si="4103"/>
        <v>0</v>
      </c>
      <c r="D4578">
        <f>IFERROR(VLOOKUP(C4578,'Enheter, modell og år'!$A$2:$B$31,2,FALSE),0)</f>
        <v>0</v>
      </c>
      <c r="E4578" t="str">
        <f>'Liste detaljert wide'!$L$1</f>
        <v>EU-inntekt</v>
      </c>
      <c r="F4578" t="str">
        <f t="shared" si="4072"/>
        <v>2025RFM0EU-inntekt</v>
      </c>
      <c r="G4578" s="3">
        <f>'Liste detaljert wide'!L258</f>
        <v>0</v>
      </c>
      <c r="H4578" t="str">
        <f>VLOOKUP(E4578,Def!$B$2:$C$15,2,FALSE)</f>
        <v>Forskningsinsentiv</v>
      </c>
      <c r="I4578" s="3">
        <f>IF(A4578='Enheter, modell og år'!$F$2-1,0,G4578-VLOOKUP(A4578-1&amp;B4578&amp;C4578&amp;E4578,$F$2:$G$7561,2,FALSE))</f>
        <v>0</v>
      </c>
      <c r="J4578" s="3">
        <f>IF(A4578='Enheter, modell og år'!$F$2-1,0,VLOOKUP(A4578-1&amp;B4578&amp;C4578&amp;E4578,$F$2:$G$7561,2,FALSE))</f>
        <v>0</v>
      </c>
    </row>
    <row r="4579" spans="1:10" x14ac:dyDescent="0.25">
      <c r="A4579">
        <f t="shared" ref="A4579:C4579" si="4104">A4039</f>
        <v>2025</v>
      </c>
      <c r="B4579" t="str">
        <f t="shared" si="4104"/>
        <v>RFM</v>
      </c>
      <c r="C4579">
        <f t="shared" si="4104"/>
        <v>0</v>
      </c>
      <c r="D4579">
        <f>IFERROR(VLOOKUP(C4579,'Enheter, modell og år'!$A$2:$B$31,2,FALSE),0)</f>
        <v>0</v>
      </c>
      <c r="E4579" t="str">
        <f>'Liste detaljert wide'!$L$1</f>
        <v>EU-inntekt</v>
      </c>
      <c r="F4579" t="str">
        <f t="shared" si="4072"/>
        <v>2025RFM0EU-inntekt</v>
      </c>
      <c r="G4579" s="3">
        <f>'Liste detaljert wide'!L259</f>
        <v>0</v>
      </c>
      <c r="H4579" t="str">
        <f>VLOOKUP(E4579,Def!$B$2:$C$15,2,FALSE)</f>
        <v>Forskningsinsentiv</v>
      </c>
      <c r="I4579" s="3">
        <f>IF(A4579='Enheter, modell og år'!$F$2-1,0,G4579-VLOOKUP(A4579-1&amp;B4579&amp;C4579&amp;E4579,$F$2:$G$7561,2,FALSE))</f>
        <v>0</v>
      </c>
      <c r="J4579" s="3">
        <f>IF(A4579='Enheter, modell og år'!$F$2-1,0,VLOOKUP(A4579-1&amp;B4579&amp;C4579&amp;E4579,$F$2:$G$7561,2,FALSE))</f>
        <v>0</v>
      </c>
    </row>
    <row r="4580" spans="1:10" x14ac:dyDescent="0.25">
      <c r="A4580">
        <f t="shared" ref="A4580:C4580" si="4105">A4040</f>
        <v>2025</v>
      </c>
      <c r="B4580" t="str">
        <f t="shared" si="4105"/>
        <v>RFM</v>
      </c>
      <c r="C4580">
        <f t="shared" si="4105"/>
        <v>0</v>
      </c>
      <c r="D4580">
        <f>IFERROR(VLOOKUP(C4580,'Enheter, modell og år'!$A$2:$B$31,2,FALSE),0)</f>
        <v>0</v>
      </c>
      <c r="E4580" t="str">
        <f>'Liste detaljert wide'!$L$1</f>
        <v>EU-inntekt</v>
      </c>
      <c r="F4580" t="str">
        <f t="shared" si="4072"/>
        <v>2025RFM0EU-inntekt</v>
      </c>
      <c r="G4580" s="3">
        <f>'Liste detaljert wide'!L260</f>
        <v>0</v>
      </c>
      <c r="H4580" t="str">
        <f>VLOOKUP(E4580,Def!$B$2:$C$15,2,FALSE)</f>
        <v>Forskningsinsentiv</v>
      </c>
      <c r="I4580" s="3">
        <f>IF(A4580='Enheter, modell og år'!$F$2-1,0,G4580-VLOOKUP(A4580-1&amp;B4580&amp;C4580&amp;E4580,$F$2:$G$7561,2,FALSE))</f>
        <v>0</v>
      </c>
      <c r="J4580" s="3">
        <f>IF(A4580='Enheter, modell og år'!$F$2-1,0,VLOOKUP(A4580-1&amp;B4580&amp;C4580&amp;E4580,$F$2:$G$7561,2,FALSE))</f>
        <v>0</v>
      </c>
    </row>
    <row r="4581" spans="1:10" x14ac:dyDescent="0.25">
      <c r="A4581">
        <f t="shared" ref="A4581:C4581" si="4106">A4041</f>
        <v>2025</v>
      </c>
      <c r="B4581" t="str">
        <f t="shared" si="4106"/>
        <v>RFM</v>
      </c>
      <c r="C4581">
        <f t="shared" si="4106"/>
        <v>0</v>
      </c>
      <c r="D4581">
        <f>IFERROR(VLOOKUP(C4581,'Enheter, modell og år'!$A$2:$B$31,2,FALSE),0)</f>
        <v>0</v>
      </c>
      <c r="E4581" t="str">
        <f>'Liste detaljert wide'!$L$1</f>
        <v>EU-inntekt</v>
      </c>
      <c r="F4581" t="str">
        <f t="shared" si="4072"/>
        <v>2025RFM0EU-inntekt</v>
      </c>
      <c r="G4581" s="3">
        <f>'Liste detaljert wide'!L261</f>
        <v>0</v>
      </c>
      <c r="H4581" t="str">
        <f>VLOOKUP(E4581,Def!$B$2:$C$15,2,FALSE)</f>
        <v>Forskningsinsentiv</v>
      </c>
      <c r="I4581" s="3">
        <f>IF(A4581='Enheter, modell og år'!$F$2-1,0,G4581-VLOOKUP(A4581-1&amp;B4581&amp;C4581&amp;E4581,$F$2:$G$7561,2,FALSE))</f>
        <v>0</v>
      </c>
      <c r="J4581" s="3">
        <f>IF(A4581='Enheter, modell og år'!$F$2-1,0,VLOOKUP(A4581-1&amp;B4581&amp;C4581&amp;E4581,$F$2:$G$7561,2,FALSE))</f>
        <v>0</v>
      </c>
    </row>
    <row r="4582" spans="1:10" x14ac:dyDescent="0.25">
      <c r="A4582">
        <f t="shared" ref="A4582:C4582" si="4107">A4042</f>
        <v>2025</v>
      </c>
      <c r="B4582" t="str">
        <f t="shared" si="4107"/>
        <v>RFM</v>
      </c>
      <c r="C4582">
        <f t="shared" si="4107"/>
        <v>0</v>
      </c>
      <c r="D4582">
        <f>IFERROR(VLOOKUP(C4582,'Enheter, modell og år'!$A$2:$B$31,2,FALSE),0)</f>
        <v>0</v>
      </c>
      <c r="E4582" t="str">
        <f>'Liste detaljert wide'!$L$1</f>
        <v>EU-inntekt</v>
      </c>
      <c r="F4582" t="str">
        <f t="shared" si="4072"/>
        <v>2025RFM0EU-inntekt</v>
      </c>
      <c r="G4582" s="3">
        <f>'Liste detaljert wide'!L262</f>
        <v>0</v>
      </c>
      <c r="H4582" t="str">
        <f>VLOOKUP(E4582,Def!$B$2:$C$15,2,FALSE)</f>
        <v>Forskningsinsentiv</v>
      </c>
      <c r="I4582" s="3">
        <f>IF(A4582='Enheter, modell og år'!$F$2-1,0,G4582-VLOOKUP(A4582-1&amp;B4582&amp;C4582&amp;E4582,$F$2:$G$7561,2,FALSE))</f>
        <v>0</v>
      </c>
      <c r="J4582" s="3">
        <f>IF(A4582='Enheter, modell og år'!$F$2-1,0,VLOOKUP(A4582-1&amp;B4582&amp;C4582&amp;E4582,$F$2:$G$7561,2,FALSE))</f>
        <v>0</v>
      </c>
    </row>
    <row r="4583" spans="1:10" x14ac:dyDescent="0.25">
      <c r="A4583">
        <f t="shared" ref="A4583:C4583" si="4108">A4043</f>
        <v>2025</v>
      </c>
      <c r="B4583" t="str">
        <f t="shared" si="4108"/>
        <v>RFM</v>
      </c>
      <c r="C4583">
        <f t="shared" si="4108"/>
        <v>0</v>
      </c>
      <c r="D4583">
        <f>IFERROR(VLOOKUP(C4583,'Enheter, modell og år'!$A$2:$B$31,2,FALSE),0)</f>
        <v>0</v>
      </c>
      <c r="E4583" t="str">
        <f>'Liste detaljert wide'!$L$1</f>
        <v>EU-inntekt</v>
      </c>
      <c r="F4583" t="str">
        <f t="shared" si="4072"/>
        <v>2025RFM0EU-inntekt</v>
      </c>
      <c r="G4583" s="3">
        <f>'Liste detaljert wide'!L263</f>
        <v>0</v>
      </c>
      <c r="H4583" t="str">
        <f>VLOOKUP(E4583,Def!$B$2:$C$15,2,FALSE)</f>
        <v>Forskningsinsentiv</v>
      </c>
      <c r="I4583" s="3">
        <f>IF(A4583='Enheter, modell og år'!$F$2-1,0,G4583-VLOOKUP(A4583-1&amp;B4583&amp;C4583&amp;E4583,$F$2:$G$7561,2,FALSE))</f>
        <v>0</v>
      </c>
      <c r="J4583" s="3">
        <f>IF(A4583='Enheter, modell og år'!$F$2-1,0,VLOOKUP(A4583-1&amp;B4583&amp;C4583&amp;E4583,$F$2:$G$7561,2,FALSE))</f>
        <v>0</v>
      </c>
    </row>
    <row r="4584" spans="1:10" x14ac:dyDescent="0.25">
      <c r="A4584">
        <f t="shared" ref="A4584:C4584" si="4109">A4044</f>
        <v>2025</v>
      </c>
      <c r="B4584" t="str">
        <f t="shared" si="4109"/>
        <v>RFM</v>
      </c>
      <c r="C4584">
        <f t="shared" si="4109"/>
        <v>0</v>
      </c>
      <c r="D4584">
        <f>IFERROR(VLOOKUP(C4584,'Enheter, modell og år'!$A$2:$B$31,2,FALSE),0)</f>
        <v>0</v>
      </c>
      <c r="E4584" t="str">
        <f>'Liste detaljert wide'!$L$1</f>
        <v>EU-inntekt</v>
      </c>
      <c r="F4584" t="str">
        <f t="shared" si="4072"/>
        <v>2025RFM0EU-inntekt</v>
      </c>
      <c r="G4584" s="3">
        <f>'Liste detaljert wide'!L264</f>
        <v>0</v>
      </c>
      <c r="H4584" t="str">
        <f>VLOOKUP(E4584,Def!$B$2:$C$15,2,FALSE)</f>
        <v>Forskningsinsentiv</v>
      </c>
      <c r="I4584" s="3">
        <f>IF(A4584='Enheter, modell og år'!$F$2-1,0,G4584-VLOOKUP(A4584-1&amp;B4584&amp;C4584&amp;E4584,$F$2:$G$7561,2,FALSE))</f>
        <v>0</v>
      </c>
      <c r="J4584" s="3">
        <f>IF(A4584='Enheter, modell og år'!$F$2-1,0,VLOOKUP(A4584-1&amp;B4584&amp;C4584&amp;E4584,$F$2:$G$7561,2,FALSE))</f>
        <v>0</v>
      </c>
    </row>
    <row r="4585" spans="1:10" x14ac:dyDescent="0.25">
      <c r="A4585">
        <f t="shared" ref="A4585:C4585" si="4110">A4045</f>
        <v>2025</v>
      </c>
      <c r="B4585" t="str">
        <f t="shared" si="4110"/>
        <v>RFM</v>
      </c>
      <c r="C4585">
        <f t="shared" si="4110"/>
        <v>0</v>
      </c>
      <c r="D4585">
        <f>IFERROR(VLOOKUP(C4585,'Enheter, modell og år'!$A$2:$B$31,2,FALSE),0)</f>
        <v>0</v>
      </c>
      <c r="E4585" t="str">
        <f>'Liste detaljert wide'!$L$1</f>
        <v>EU-inntekt</v>
      </c>
      <c r="F4585" t="str">
        <f t="shared" si="4072"/>
        <v>2025RFM0EU-inntekt</v>
      </c>
      <c r="G4585" s="3">
        <f>'Liste detaljert wide'!L265</f>
        <v>0</v>
      </c>
      <c r="H4585" t="str">
        <f>VLOOKUP(E4585,Def!$B$2:$C$15,2,FALSE)</f>
        <v>Forskningsinsentiv</v>
      </c>
      <c r="I4585" s="3">
        <f>IF(A4585='Enheter, modell og år'!$F$2-1,0,G4585-VLOOKUP(A4585-1&amp;B4585&amp;C4585&amp;E4585,$F$2:$G$7561,2,FALSE))</f>
        <v>0</v>
      </c>
      <c r="J4585" s="3">
        <f>IF(A4585='Enheter, modell og år'!$F$2-1,0,VLOOKUP(A4585-1&amp;B4585&amp;C4585&amp;E4585,$F$2:$G$7561,2,FALSE))</f>
        <v>0</v>
      </c>
    </row>
    <row r="4586" spans="1:10" x14ac:dyDescent="0.25">
      <c r="A4586">
        <f t="shared" ref="A4586:C4586" si="4111">A4046</f>
        <v>2025</v>
      </c>
      <c r="B4586" t="str">
        <f t="shared" si="4111"/>
        <v>RFM</v>
      </c>
      <c r="C4586">
        <f t="shared" si="4111"/>
        <v>0</v>
      </c>
      <c r="D4586">
        <f>IFERROR(VLOOKUP(C4586,'Enheter, modell og år'!$A$2:$B$31,2,FALSE),0)</f>
        <v>0</v>
      </c>
      <c r="E4586" t="str">
        <f>'Liste detaljert wide'!$L$1</f>
        <v>EU-inntekt</v>
      </c>
      <c r="F4586" t="str">
        <f t="shared" si="4072"/>
        <v>2025RFM0EU-inntekt</v>
      </c>
      <c r="G4586" s="3">
        <f>'Liste detaljert wide'!L266</f>
        <v>0</v>
      </c>
      <c r="H4586" t="str">
        <f>VLOOKUP(E4586,Def!$B$2:$C$15,2,FALSE)</f>
        <v>Forskningsinsentiv</v>
      </c>
      <c r="I4586" s="3">
        <f>IF(A4586='Enheter, modell og år'!$F$2-1,0,G4586-VLOOKUP(A4586-1&amp;B4586&amp;C4586&amp;E4586,$F$2:$G$7561,2,FALSE))</f>
        <v>0</v>
      </c>
      <c r="J4586" s="3">
        <f>IF(A4586='Enheter, modell og år'!$F$2-1,0,VLOOKUP(A4586-1&amp;B4586&amp;C4586&amp;E4586,$F$2:$G$7561,2,FALSE))</f>
        <v>0</v>
      </c>
    </row>
    <row r="4587" spans="1:10" x14ac:dyDescent="0.25">
      <c r="A4587">
        <f t="shared" ref="A4587:C4587" si="4112">A4047</f>
        <v>2025</v>
      </c>
      <c r="B4587" t="str">
        <f t="shared" si="4112"/>
        <v>RFM</v>
      </c>
      <c r="C4587">
        <f t="shared" si="4112"/>
        <v>0</v>
      </c>
      <c r="D4587">
        <f>IFERROR(VLOOKUP(C4587,'Enheter, modell og år'!$A$2:$B$31,2,FALSE),0)</f>
        <v>0</v>
      </c>
      <c r="E4587" t="str">
        <f>'Liste detaljert wide'!$L$1</f>
        <v>EU-inntekt</v>
      </c>
      <c r="F4587" t="str">
        <f t="shared" si="4072"/>
        <v>2025RFM0EU-inntekt</v>
      </c>
      <c r="G4587" s="3">
        <f>'Liste detaljert wide'!L267</f>
        <v>0</v>
      </c>
      <c r="H4587" t="str">
        <f>VLOOKUP(E4587,Def!$B$2:$C$15,2,FALSE)</f>
        <v>Forskningsinsentiv</v>
      </c>
      <c r="I4587" s="3">
        <f>IF(A4587='Enheter, modell og år'!$F$2-1,0,G4587-VLOOKUP(A4587-1&amp;B4587&amp;C4587&amp;E4587,$F$2:$G$7561,2,FALSE))</f>
        <v>0</v>
      </c>
      <c r="J4587" s="3">
        <f>IF(A4587='Enheter, modell og år'!$F$2-1,0,VLOOKUP(A4587-1&amp;B4587&amp;C4587&amp;E4587,$F$2:$G$7561,2,FALSE))</f>
        <v>0</v>
      </c>
    </row>
    <row r="4588" spans="1:10" x14ac:dyDescent="0.25">
      <c r="A4588">
        <f t="shared" ref="A4588:C4588" si="4113">A4048</f>
        <v>2025</v>
      </c>
      <c r="B4588" t="str">
        <f t="shared" si="4113"/>
        <v>RFM</v>
      </c>
      <c r="C4588">
        <f t="shared" si="4113"/>
        <v>0</v>
      </c>
      <c r="D4588">
        <f>IFERROR(VLOOKUP(C4588,'Enheter, modell og år'!$A$2:$B$31,2,FALSE),0)</f>
        <v>0</v>
      </c>
      <c r="E4588" t="str">
        <f>'Liste detaljert wide'!$L$1</f>
        <v>EU-inntekt</v>
      </c>
      <c r="F4588" t="str">
        <f t="shared" si="4072"/>
        <v>2025RFM0EU-inntekt</v>
      </c>
      <c r="G4588" s="3">
        <f>'Liste detaljert wide'!L268</f>
        <v>0</v>
      </c>
      <c r="H4588" t="str">
        <f>VLOOKUP(E4588,Def!$B$2:$C$15,2,FALSE)</f>
        <v>Forskningsinsentiv</v>
      </c>
      <c r="I4588" s="3">
        <f>IF(A4588='Enheter, modell og år'!$F$2-1,0,G4588-VLOOKUP(A4588-1&amp;B4588&amp;C4588&amp;E4588,$F$2:$G$7561,2,FALSE))</f>
        <v>0</v>
      </c>
      <c r="J4588" s="3">
        <f>IF(A4588='Enheter, modell og år'!$F$2-1,0,VLOOKUP(A4588-1&amp;B4588&amp;C4588&amp;E4588,$F$2:$G$7561,2,FALSE))</f>
        <v>0</v>
      </c>
    </row>
    <row r="4589" spans="1:10" x14ac:dyDescent="0.25">
      <c r="A4589">
        <f t="shared" ref="A4589:C4589" si="4114">A4049</f>
        <v>2025</v>
      </c>
      <c r="B4589" t="str">
        <f t="shared" si="4114"/>
        <v>RFM</v>
      </c>
      <c r="C4589">
        <f t="shared" si="4114"/>
        <v>0</v>
      </c>
      <c r="D4589">
        <f>IFERROR(VLOOKUP(C4589,'Enheter, modell og år'!$A$2:$B$31,2,FALSE),0)</f>
        <v>0</v>
      </c>
      <c r="E4589" t="str">
        <f>'Liste detaljert wide'!$L$1</f>
        <v>EU-inntekt</v>
      </c>
      <c r="F4589" t="str">
        <f t="shared" si="4072"/>
        <v>2025RFM0EU-inntekt</v>
      </c>
      <c r="G4589" s="3">
        <f>'Liste detaljert wide'!L269</f>
        <v>0</v>
      </c>
      <c r="H4589" t="str">
        <f>VLOOKUP(E4589,Def!$B$2:$C$15,2,FALSE)</f>
        <v>Forskningsinsentiv</v>
      </c>
      <c r="I4589" s="3">
        <f>IF(A4589='Enheter, modell og år'!$F$2-1,0,G4589-VLOOKUP(A4589-1&amp;B4589&amp;C4589&amp;E4589,$F$2:$G$7561,2,FALSE))</f>
        <v>0</v>
      </c>
      <c r="J4589" s="3">
        <f>IF(A4589='Enheter, modell og år'!$F$2-1,0,VLOOKUP(A4589-1&amp;B4589&amp;C4589&amp;E4589,$F$2:$G$7561,2,FALSE))</f>
        <v>0</v>
      </c>
    </row>
    <row r="4590" spans="1:10" x14ac:dyDescent="0.25">
      <c r="A4590">
        <f t="shared" ref="A4590:C4590" si="4115">A4050</f>
        <v>2025</v>
      </c>
      <c r="B4590" t="str">
        <f t="shared" si="4115"/>
        <v>RFM</v>
      </c>
      <c r="C4590">
        <f t="shared" si="4115"/>
        <v>0</v>
      </c>
      <c r="D4590">
        <f>IFERROR(VLOOKUP(C4590,'Enheter, modell og år'!$A$2:$B$31,2,FALSE),0)</f>
        <v>0</v>
      </c>
      <c r="E4590" t="str">
        <f>'Liste detaljert wide'!$L$1</f>
        <v>EU-inntekt</v>
      </c>
      <c r="F4590" t="str">
        <f t="shared" si="4072"/>
        <v>2025RFM0EU-inntekt</v>
      </c>
      <c r="G4590" s="3">
        <f>'Liste detaljert wide'!L270</f>
        <v>0</v>
      </c>
      <c r="H4590" t="str">
        <f>VLOOKUP(E4590,Def!$B$2:$C$15,2,FALSE)</f>
        <v>Forskningsinsentiv</v>
      </c>
      <c r="I4590" s="3">
        <f>IF(A4590='Enheter, modell og år'!$F$2-1,0,G4590-VLOOKUP(A4590-1&amp;B4590&amp;C4590&amp;E4590,$F$2:$G$7561,2,FALSE))</f>
        <v>0</v>
      </c>
      <c r="J4590" s="3">
        <f>IF(A4590='Enheter, modell og år'!$F$2-1,0,VLOOKUP(A4590-1&amp;B4590&amp;C4590&amp;E4590,$F$2:$G$7561,2,FALSE))</f>
        <v>0</v>
      </c>
    </row>
    <row r="4591" spans="1:10" x14ac:dyDescent="0.25">
      <c r="A4591">
        <f t="shared" ref="A4591:C4591" si="4116">A4051</f>
        <v>2025</v>
      </c>
      <c r="B4591" t="str">
        <f t="shared" si="4116"/>
        <v>RFM</v>
      </c>
      <c r="C4591">
        <f t="shared" si="4116"/>
        <v>0</v>
      </c>
      <c r="D4591">
        <f>IFERROR(VLOOKUP(C4591,'Enheter, modell og år'!$A$2:$B$31,2,FALSE),0)</f>
        <v>0</v>
      </c>
      <c r="E4591" t="str">
        <f>'Liste detaljert wide'!$L$1</f>
        <v>EU-inntekt</v>
      </c>
      <c r="F4591" t="str">
        <f t="shared" si="4072"/>
        <v>2025RFM0EU-inntekt</v>
      </c>
      <c r="G4591" s="3">
        <f>'Liste detaljert wide'!L271</f>
        <v>0</v>
      </c>
      <c r="H4591" t="str">
        <f>VLOOKUP(E4591,Def!$B$2:$C$15,2,FALSE)</f>
        <v>Forskningsinsentiv</v>
      </c>
      <c r="I4591" s="3">
        <f>IF(A4591='Enheter, modell og år'!$F$2-1,0,G4591-VLOOKUP(A4591-1&amp;B4591&amp;C4591&amp;E4591,$F$2:$G$7561,2,FALSE))</f>
        <v>0</v>
      </c>
      <c r="J4591" s="3">
        <f>IF(A4591='Enheter, modell og år'!$F$2-1,0,VLOOKUP(A4591-1&amp;B4591&amp;C4591&amp;E4591,$F$2:$G$7561,2,FALSE))</f>
        <v>0</v>
      </c>
    </row>
    <row r="4592" spans="1:10" x14ac:dyDescent="0.25">
      <c r="A4592">
        <f t="shared" ref="A4592:C4592" si="4117">A4052</f>
        <v>2017</v>
      </c>
      <c r="B4592" t="str">
        <f t="shared" si="4117"/>
        <v>VFM</v>
      </c>
      <c r="C4592">
        <f t="shared" si="4117"/>
        <v>0</v>
      </c>
      <c r="D4592">
        <f>IFERROR(VLOOKUP(C4592,'Enheter, modell og år'!$A$2:$B$31,2,FALSE),0)</f>
        <v>0</v>
      </c>
      <c r="E4592" t="str">
        <f>'Liste detaljert wide'!$L$1</f>
        <v>EU-inntekt</v>
      </c>
      <c r="F4592" t="str">
        <f t="shared" si="4072"/>
        <v>2017VFM0EU-inntekt</v>
      </c>
      <c r="G4592" s="3">
        <f>'Liste detaljert wide'!L272</f>
        <v>0</v>
      </c>
      <c r="H4592" t="str">
        <f>VLOOKUP(E4592,Def!$B$2:$C$15,2,FALSE)</f>
        <v>Forskningsinsentiv</v>
      </c>
      <c r="I4592" s="3">
        <f>IF(A4592='Enheter, modell og år'!$F$2-1,0,G4592-VLOOKUP(A4592-1&amp;B4592&amp;C4592&amp;E4592,$F$2:$G$7561,2,FALSE))</f>
        <v>0</v>
      </c>
      <c r="J4592" s="3">
        <f>IF(A4592='Enheter, modell og år'!$F$2-1,0,VLOOKUP(A4592-1&amp;B4592&amp;C4592&amp;E4592,$F$2:$G$7561,2,FALSE))</f>
        <v>0</v>
      </c>
    </row>
    <row r="4593" spans="1:10" x14ac:dyDescent="0.25">
      <c r="A4593">
        <f t="shared" ref="A4593:C4593" si="4118">A4053</f>
        <v>2017</v>
      </c>
      <c r="B4593" t="str">
        <f t="shared" si="4118"/>
        <v>VFM</v>
      </c>
      <c r="C4593">
        <f t="shared" si="4118"/>
        <v>0</v>
      </c>
      <c r="D4593">
        <f>IFERROR(VLOOKUP(C4593,'Enheter, modell og år'!$A$2:$B$31,2,FALSE),0)</f>
        <v>0</v>
      </c>
      <c r="E4593" t="str">
        <f>'Liste detaljert wide'!$L$1</f>
        <v>EU-inntekt</v>
      </c>
      <c r="F4593" t="str">
        <f t="shared" si="4072"/>
        <v>2017VFM0EU-inntekt</v>
      </c>
      <c r="G4593" s="3">
        <f>'Liste detaljert wide'!L273</f>
        <v>0</v>
      </c>
      <c r="H4593" t="str">
        <f>VLOOKUP(E4593,Def!$B$2:$C$15,2,FALSE)</f>
        <v>Forskningsinsentiv</v>
      </c>
      <c r="I4593" s="3">
        <f>IF(A4593='Enheter, modell og år'!$F$2-1,0,G4593-VLOOKUP(A4593-1&amp;B4593&amp;C4593&amp;E4593,$F$2:$G$7561,2,FALSE))</f>
        <v>0</v>
      </c>
      <c r="J4593" s="3">
        <f>IF(A4593='Enheter, modell og år'!$F$2-1,0,VLOOKUP(A4593-1&amp;B4593&amp;C4593&amp;E4593,$F$2:$G$7561,2,FALSE))</f>
        <v>0</v>
      </c>
    </row>
    <row r="4594" spans="1:10" x14ac:dyDescent="0.25">
      <c r="A4594">
        <f t="shared" ref="A4594:C4594" si="4119">A4054</f>
        <v>2017</v>
      </c>
      <c r="B4594" t="str">
        <f t="shared" si="4119"/>
        <v>VFM</v>
      </c>
      <c r="C4594">
        <f t="shared" si="4119"/>
        <v>0</v>
      </c>
      <c r="D4594">
        <f>IFERROR(VLOOKUP(C4594,'Enheter, modell og år'!$A$2:$B$31,2,FALSE),0)</f>
        <v>0</v>
      </c>
      <c r="E4594" t="str">
        <f>'Liste detaljert wide'!$L$1</f>
        <v>EU-inntekt</v>
      </c>
      <c r="F4594" t="str">
        <f t="shared" si="4072"/>
        <v>2017VFM0EU-inntekt</v>
      </c>
      <c r="G4594" s="3">
        <f>'Liste detaljert wide'!L274</f>
        <v>0</v>
      </c>
      <c r="H4594" t="str">
        <f>VLOOKUP(E4594,Def!$B$2:$C$15,2,FALSE)</f>
        <v>Forskningsinsentiv</v>
      </c>
      <c r="I4594" s="3">
        <f>IF(A4594='Enheter, modell og år'!$F$2-1,0,G4594-VLOOKUP(A4594-1&amp;B4594&amp;C4594&amp;E4594,$F$2:$G$7561,2,FALSE))</f>
        <v>0</v>
      </c>
      <c r="J4594" s="3">
        <f>IF(A4594='Enheter, modell og år'!$F$2-1,0,VLOOKUP(A4594-1&amp;B4594&amp;C4594&amp;E4594,$F$2:$G$7561,2,FALSE))</f>
        <v>0</v>
      </c>
    </row>
    <row r="4595" spans="1:10" x14ac:dyDescent="0.25">
      <c r="A4595">
        <f t="shared" ref="A4595:C4595" si="4120">A4055</f>
        <v>2017</v>
      </c>
      <c r="B4595" t="str">
        <f t="shared" si="4120"/>
        <v>VFM</v>
      </c>
      <c r="C4595">
        <f t="shared" si="4120"/>
        <v>0</v>
      </c>
      <c r="D4595">
        <f>IFERROR(VLOOKUP(C4595,'Enheter, modell og år'!$A$2:$B$31,2,FALSE),0)</f>
        <v>0</v>
      </c>
      <c r="E4595" t="str">
        <f>'Liste detaljert wide'!$L$1</f>
        <v>EU-inntekt</v>
      </c>
      <c r="F4595" t="str">
        <f t="shared" si="4072"/>
        <v>2017VFM0EU-inntekt</v>
      </c>
      <c r="G4595" s="3">
        <f>'Liste detaljert wide'!L275</f>
        <v>0</v>
      </c>
      <c r="H4595" t="str">
        <f>VLOOKUP(E4595,Def!$B$2:$C$15,2,FALSE)</f>
        <v>Forskningsinsentiv</v>
      </c>
      <c r="I4595" s="3">
        <f>IF(A4595='Enheter, modell og år'!$F$2-1,0,G4595-VLOOKUP(A4595-1&amp;B4595&amp;C4595&amp;E4595,$F$2:$G$7561,2,FALSE))</f>
        <v>0</v>
      </c>
      <c r="J4595" s="3">
        <f>IF(A4595='Enheter, modell og år'!$F$2-1,0,VLOOKUP(A4595-1&amp;B4595&amp;C4595&amp;E4595,$F$2:$G$7561,2,FALSE))</f>
        <v>0</v>
      </c>
    </row>
    <row r="4596" spans="1:10" x14ac:dyDescent="0.25">
      <c r="A4596">
        <f t="shared" ref="A4596:C4596" si="4121">A4056</f>
        <v>2017</v>
      </c>
      <c r="B4596" t="str">
        <f t="shared" si="4121"/>
        <v>VFM</v>
      </c>
      <c r="C4596">
        <f t="shared" si="4121"/>
        <v>0</v>
      </c>
      <c r="D4596">
        <f>IFERROR(VLOOKUP(C4596,'Enheter, modell og år'!$A$2:$B$31,2,FALSE),0)</f>
        <v>0</v>
      </c>
      <c r="E4596" t="str">
        <f>'Liste detaljert wide'!$L$1</f>
        <v>EU-inntekt</v>
      </c>
      <c r="F4596" t="str">
        <f t="shared" si="4072"/>
        <v>2017VFM0EU-inntekt</v>
      </c>
      <c r="G4596" s="3">
        <f>'Liste detaljert wide'!L276</f>
        <v>0</v>
      </c>
      <c r="H4596" t="str">
        <f>VLOOKUP(E4596,Def!$B$2:$C$15,2,FALSE)</f>
        <v>Forskningsinsentiv</v>
      </c>
      <c r="I4596" s="3">
        <f>IF(A4596='Enheter, modell og år'!$F$2-1,0,G4596-VLOOKUP(A4596-1&amp;B4596&amp;C4596&amp;E4596,$F$2:$G$7561,2,FALSE))</f>
        <v>0</v>
      </c>
      <c r="J4596" s="3">
        <f>IF(A4596='Enheter, modell og år'!$F$2-1,0,VLOOKUP(A4596-1&amp;B4596&amp;C4596&amp;E4596,$F$2:$G$7561,2,FALSE))</f>
        <v>0</v>
      </c>
    </row>
    <row r="4597" spans="1:10" x14ac:dyDescent="0.25">
      <c r="A4597">
        <f t="shared" ref="A4597:C4597" si="4122">A4057</f>
        <v>2017</v>
      </c>
      <c r="B4597" t="str">
        <f t="shared" si="4122"/>
        <v>VFM</v>
      </c>
      <c r="C4597">
        <f t="shared" si="4122"/>
        <v>0</v>
      </c>
      <c r="D4597">
        <f>IFERROR(VLOOKUP(C4597,'Enheter, modell og år'!$A$2:$B$31,2,FALSE),0)</f>
        <v>0</v>
      </c>
      <c r="E4597" t="str">
        <f>'Liste detaljert wide'!$L$1</f>
        <v>EU-inntekt</v>
      </c>
      <c r="F4597" t="str">
        <f t="shared" si="4072"/>
        <v>2017VFM0EU-inntekt</v>
      </c>
      <c r="G4597" s="3">
        <f>'Liste detaljert wide'!L277</f>
        <v>0</v>
      </c>
      <c r="H4597" t="str">
        <f>VLOOKUP(E4597,Def!$B$2:$C$15,2,FALSE)</f>
        <v>Forskningsinsentiv</v>
      </c>
      <c r="I4597" s="3">
        <f>IF(A4597='Enheter, modell og år'!$F$2-1,0,G4597-VLOOKUP(A4597-1&amp;B4597&amp;C4597&amp;E4597,$F$2:$G$7561,2,FALSE))</f>
        <v>0</v>
      </c>
      <c r="J4597" s="3">
        <f>IF(A4597='Enheter, modell og år'!$F$2-1,0,VLOOKUP(A4597-1&amp;B4597&amp;C4597&amp;E4597,$F$2:$G$7561,2,FALSE))</f>
        <v>0</v>
      </c>
    </row>
    <row r="4598" spans="1:10" x14ac:dyDescent="0.25">
      <c r="A4598">
        <f t="shared" ref="A4598:C4598" si="4123">A4058</f>
        <v>2017</v>
      </c>
      <c r="B4598" t="str">
        <f t="shared" si="4123"/>
        <v>VFM</v>
      </c>
      <c r="C4598">
        <f t="shared" si="4123"/>
        <v>0</v>
      </c>
      <c r="D4598">
        <f>IFERROR(VLOOKUP(C4598,'Enheter, modell og år'!$A$2:$B$31,2,FALSE),0)</f>
        <v>0</v>
      </c>
      <c r="E4598" t="str">
        <f>'Liste detaljert wide'!$L$1</f>
        <v>EU-inntekt</v>
      </c>
      <c r="F4598" t="str">
        <f t="shared" si="4072"/>
        <v>2017VFM0EU-inntekt</v>
      </c>
      <c r="G4598" s="3">
        <f>'Liste detaljert wide'!L278</f>
        <v>0</v>
      </c>
      <c r="H4598" t="str">
        <f>VLOOKUP(E4598,Def!$B$2:$C$15,2,FALSE)</f>
        <v>Forskningsinsentiv</v>
      </c>
      <c r="I4598" s="3">
        <f>IF(A4598='Enheter, modell og år'!$F$2-1,0,G4598-VLOOKUP(A4598-1&amp;B4598&amp;C4598&amp;E4598,$F$2:$G$7561,2,FALSE))</f>
        <v>0</v>
      </c>
      <c r="J4598" s="3">
        <f>IF(A4598='Enheter, modell og år'!$F$2-1,0,VLOOKUP(A4598-1&amp;B4598&amp;C4598&amp;E4598,$F$2:$G$7561,2,FALSE))</f>
        <v>0</v>
      </c>
    </row>
    <row r="4599" spans="1:10" x14ac:dyDescent="0.25">
      <c r="A4599">
        <f t="shared" ref="A4599:C4599" si="4124">A4059</f>
        <v>2017</v>
      </c>
      <c r="B4599" t="str">
        <f t="shared" si="4124"/>
        <v>VFM</v>
      </c>
      <c r="C4599">
        <f t="shared" si="4124"/>
        <v>0</v>
      </c>
      <c r="D4599">
        <f>IFERROR(VLOOKUP(C4599,'Enheter, modell og år'!$A$2:$B$31,2,FALSE),0)</f>
        <v>0</v>
      </c>
      <c r="E4599" t="str">
        <f>'Liste detaljert wide'!$L$1</f>
        <v>EU-inntekt</v>
      </c>
      <c r="F4599" t="str">
        <f t="shared" si="4072"/>
        <v>2017VFM0EU-inntekt</v>
      </c>
      <c r="G4599" s="3">
        <f>'Liste detaljert wide'!L279</f>
        <v>0</v>
      </c>
      <c r="H4599" t="str">
        <f>VLOOKUP(E4599,Def!$B$2:$C$15,2,FALSE)</f>
        <v>Forskningsinsentiv</v>
      </c>
      <c r="I4599" s="3">
        <f>IF(A4599='Enheter, modell og år'!$F$2-1,0,G4599-VLOOKUP(A4599-1&amp;B4599&amp;C4599&amp;E4599,$F$2:$G$7561,2,FALSE))</f>
        <v>0</v>
      </c>
      <c r="J4599" s="3">
        <f>IF(A4599='Enheter, modell og år'!$F$2-1,0,VLOOKUP(A4599-1&amp;B4599&amp;C4599&amp;E4599,$F$2:$G$7561,2,FALSE))</f>
        <v>0</v>
      </c>
    </row>
    <row r="4600" spans="1:10" x14ac:dyDescent="0.25">
      <c r="A4600">
        <f t="shared" ref="A4600:C4600" si="4125">A4060</f>
        <v>2017</v>
      </c>
      <c r="B4600" t="str">
        <f t="shared" si="4125"/>
        <v>VFM</v>
      </c>
      <c r="C4600">
        <f t="shared" si="4125"/>
        <v>0</v>
      </c>
      <c r="D4600">
        <f>IFERROR(VLOOKUP(C4600,'Enheter, modell og år'!$A$2:$B$31,2,FALSE),0)</f>
        <v>0</v>
      </c>
      <c r="E4600" t="str">
        <f>'Liste detaljert wide'!$L$1</f>
        <v>EU-inntekt</v>
      </c>
      <c r="F4600" t="str">
        <f t="shared" si="4072"/>
        <v>2017VFM0EU-inntekt</v>
      </c>
      <c r="G4600" s="3">
        <f>'Liste detaljert wide'!L280</f>
        <v>0</v>
      </c>
      <c r="H4600" t="str">
        <f>VLOOKUP(E4600,Def!$B$2:$C$15,2,FALSE)</f>
        <v>Forskningsinsentiv</v>
      </c>
      <c r="I4600" s="3">
        <f>IF(A4600='Enheter, modell og år'!$F$2-1,0,G4600-VLOOKUP(A4600-1&amp;B4600&amp;C4600&amp;E4600,$F$2:$G$7561,2,FALSE))</f>
        <v>0</v>
      </c>
      <c r="J4600" s="3">
        <f>IF(A4600='Enheter, modell og år'!$F$2-1,0,VLOOKUP(A4600-1&amp;B4600&amp;C4600&amp;E4600,$F$2:$G$7561,2,FALSE))</f>
        <v>0</v>
      </c>
    </row>
    <row r="4601" spans="1:10" x14ac:dyDescent="0.25">
      <c r="A4601">
        <f t="shared" ref="A4601:C4601" si="4126">A4061</f>
        <v>2017</v>
      </c>
      <c r="B4601" t="str">
        <f t="shared" si="4126"/>
        <v>VFM</v>
      </c>
      <c r="C4601">
        <f t="shared" si="4126"/>
        <v>0</v>
      </c>
      <c r="D4601">
        <f>IFERROR(VLOOKUP(C4601,'Enheter, modell og år'!$A$2:$B$31,2,FALSE),0)</f>
        <v>0</v>
      </c>
      <c r="E4601" t="str">
        <f>'Liste detaljert wide'!$L$1</f>
        <v>EU-inntekt</v>
      </c>
      <c r="F4601" t="str">
        <f t="shared" si="4072"/>
        <v>2017VFM0EU-inntekt</v>
      </c>
      <c r="G4601" s="3">
        <f>'Liste detaljert wide'!L281</f>
        <v>0</v>
      </c>
      <c r="H4601" t="str">
        <f>VLOOKUP(E4601,Def!$B$2:$C$15,2,FALSE)</f>
        <v>Forskningsinsentiv</v>
      </c>
      <c r="I4601" s="3">
        <f>IF(A4601='Enheter, modell og år'!$F$2-1,0,G4601-VLOOKUP(A4601-1&amp;B4601&amp;C4601&amp;E4601,$F$2:$G$7561,2,FALSE))</f>
        <v>0</v>
      </c>
      <c r="J4601" s="3">
        <f>IF(A4601='Enheter, modell og år'!$F$2-1,0,VLOOKUP(A4601-1&amp;B4601&amp;C4601&amp;E4601,$F$2:$G$7561,2,FALSE))</f>
        <v>0</v>
      </c>
    </row>
    <row r="4602" spans="1:10" x14ac:dyDescent="0.25">
      <c r="A4602">
        <f t="shared" ref="A4602:C4602" si="4127">A4062</f>
        <v>2017</v>
      </c>
      <c r="B4602" t="str">
        <f t="shared" si="4127"/>
        <v>VFM</v>
      </c>
      <c r="C4602">
        <f t="shared" si="4127"/>
        <v>0</v>
      </c>
      <c r="D4602">
        <f>IFERROR(VLOOKUP(C4602,'Enheter, modell og år'!$A$2:$B$31,2,FALSE),0)</f>
        <v>0</v>
      </c>
      <c r="E4602" t="str">
        <f>'Liste detaljert wide'!$L$1</f>
        <v>EU-inntekt</v>
      </c>
      <c r="F4602" t="str">
        <f t="shared" si="4072"/>
        <v>2017VFM0EU-inntekt</v>
      </c>
      <c r="G4602" s="3">
        <f>'Liste detaljert wide'!L282</f>
        <v>0</v>
      </c>
      <c r="H4602" t="str">
        <f>VLOOKUP(E4602,Def!$B$2:$C$15,2,FALSE)</f>
        <v>Forskningsinsentiv</v>
      </c>
      <c r="I4602" s="3">
        <f>IF(A4602='Enheter, modell og år'!$F$2-1,0,G4602-VLOOKUP(A4602-1&amp;B4602&amp;C4602&amp;E4602,$F$2:$G$7561,2,FALSE))</f>
        <v>0</v>
      </c>
      <c r="J4602" s="3">
        <f>IF(A4602='Enheter, modell og år'!$F$2-1,0,VLOOKUP(A4602-1&amp;B4602&amp;C4602&amp;E4602,$F$2:$G$7561,2,FALSE))</f>
        <v>0</v>
      </c>
    </row>
    <row r="4603" spans="1:10" x14ac:dyDescent="0.25">
      <c r="A4603">
        <f t="shared" ref="A4603:C4603" si="4128">A4063</f>
        <v>2017</v>
      </c>
      <c r="B4603" t="str">
        <f t="shared" si="4128"/>
        <v>VFM</v>
      </c>
      <c r="C4603">
        <f t="shared" si="4128"/>
        <v>0</v>
      </c>
      <c r="D4603">
        <f>IFERROR(VLOOKUP(C4603,'Enheter, modell og år'!$A$2:$B$31,2,FALSE),0)</f>
        <v>0</v>
      </c>
      <c r="E4603" t="str">
        <f>'Liste detaljert wide'!$L$1</f>
        <v>EU-inntekt</v>
      </c>
      <c r="F4603" t="str">
        <f t="shared" si="4072"/>
        <v>2017VFM0EU-inntekt</v>
      </c>
      <c r="G4603" s="3">
        <f>'Liste detaljert wide'!L283</f>
        <v>0</v>
      </c>
      <c r="H4603" t="str">
        <f>VLOOKUP(E4603,Def!$B$2:$C$15,2,FALSE)</f>
        <v>Forskningsinsentiv</v>
      </c>
      <c r="I4603" s="3">
        <f>IF(A4603='Enheter, modell og år'!$F$2-1,0,G4603-VLOOKUP(A4603-1&amp;B4603&amp;C4603&amp;E4603,$F$2:$G$7561,2,FALSE))</f>
        <v>0</v>
      </c>
      <c r="J4603" s="3">
        <f>IF(A4603='Enheter, modell og år'!$F$2-1,0,VLOOKUP(A4603-1&amp;B4603&amp;C4603&amp;E4603,$F$2:$G$7561,2,FALSE))</f>
        <v>0</v>
      </c>
    </row>
    <row r="4604" spans="1:10" x14ac:dyDescent="0.25">
      <c r="A4604">
        <f t="shared" ref="A4604:C4604" si="4129">A4064</f>
        <v>2017</v>
      </c>
      <c r="B4604" t="str">
        <f t="shared" si="4129"/>
        <v>VFM</v>
      </c>
      <c r="C4604">
        <f t="shared" si="4129"/>
        <v>0</v>
      </c>
      <c r="D4604">
        <f>IFERROR(VLOOKUP(C4604,'Enheter, modell og år'!$A$2:$B$31,2,FALSE),0)</f>
        <v>0</v>
      </c>
      <c r="E4604" t="str">
        <f>'Liste detaljert wide'!$L$1</f>
        <v>EU-inntekt</v>
      </c>
      <c r="F4604" t="str">
        <f t="shared" si="4072"/>
        <v>2017VFM0EU-inntekt</v>
      </c>
      <c r="G4604" s="3">
        <f>'Liste detaljert wide'!L284</f>
        <v>0</v>
      </c>
      <c r="H4604" t="str">
        <f>VLOOKUP(E4604,Def!$B$2:$C$15,2,FALSE)</f>
        <v>Forskningsinsentiv</v>
      </c>
      <c r="I4604" s="3">
        <f>IF(A4604='Enheter, modell og år'!$F$2-1,0,G4604-VLOOKUP(A4604-1&amp;B4604&amp;C4604&amp;E4604,$F$2:$G$7561,2,FALSE))</f>
        <v>0</v>
      </c>
      <c r="J4604" s="3">
        <f>IF(A4604='Enheter, modell og år'!$F$2-1,0,VLOOKUP(A4604-1&amp;B4604&amp;C4604&amp;E4604,$F$2:$G$7561,2,FALSE))</f>
        <v>0</v>
      </c>
    </row>
    <row r="4605" spans="1:10" x14ac:dyDescent="0.25">
      <c r="A4605">
        <f t="shared" ref="A4605:C4605" si="4130">A4065</f>
        <v>2017</v>
      </c>
      <c r="B4605" t="str">
        <f t="shared" si="4130"/>
        <v>VFM</v>
      </c>
      <c r="C4605">
        <f t="shared" si="4130"/>
        <v>0</v>
      </c>
      <c r="D4605">
        <f>IFERROR(VLOOKUP(C4605,'Enheter, modell og år'!$A$2:$B$31,2,FALSE),0)</f>
        <v>0</v>
      </c>
      <c r="E4605" t="str">
        <f>'Liste detaljert wide'!$L$1</f>
        <v>EU-inntekt</v>
      </c>
      <c r="F4605" t="str">
        <f t="shared" si="4072"/>
        <v>2017VFM0EU-inntekt</v>
      </c>
      <c r="G4605" s="3">
        <f>'Liste detaljert wide'!L285</f>
        <v>0</v>
      </c>
      <c r="H4605" t="str">
        <f>VLOOKUP(E4605,Def!$B$2:$C$15,2,FALSE)</f>
        <v>Forskningsinsentiv</v>
      </c>
      <c r="I4605" s="3">
        <f>IF(A4605='Enheter, modell og år'!$F$2-1,0,G4605-VLOOKUP(A4605-1&amp;B4605&amp;C4605&amp;E4605,$F$2:$G$7561,2,FALSE))</f>
        <v>0</v>
      </c>
      <c r="J4605" s="3">
        <f>IF(A4605='Enheter, modell og år'!$F$2-1,0,VLOOKUP(A4605-1&amp;B4605&amp;C4605&amp;E4605,$F$2:$G$7561,2,FALSE))</f>
        <v>0</v>
      </c>
    </row>
    <row r="4606" spans="1:10" x14ac:dyDescent="0.25">
      <c r="A4606">
        <f t="shared" ref="A4606:C4606" si="4131">A4066</f>
        <v>2017</v>
      </c>
      <c r="B4606" t="str">
        <f t="shared" si="4131"/>
        <v>VFM</v>
      </c>
      <c r="C4606">
        <f t="shared" si="4131"/>
        <v>0</v>
      </c>
      <c r="D4606">
        <f>IFERROR(VLOOKUP(C4606,'Enheter, modell og år'!$A$2:$B$31,2,FALSE),0)</f>
        <v>0</v>
      </c>
      <c r="E4606" t="str">
        <f>'Liste detaljert wide'!$L$1</f>
        <v>EU-inntekt</v>
      </c>
      <c r="F4606" t="str">
        <f t="shared" si="4072"/>
        <v>2017VFM0EU-inntekt</v>
      </c>
      <c r="G4606" s="3">
        <f>'Liste detaljert wide'!L286</f>
        <v>0</v>
      </c>
      <c r="H4606" t="str">
        <f>VLOOKUP(E4606,Def!$B$2:$C$15,2,FALSE)</f>
        <v>Forskningsinsentiv</v>
      </c>
      <c r="I4606" s="3">
        <f>IF(A4606='Enheter, modell og år'!$F$2-1,0,G4606-VLOOKUP(A4606-1&amp;B4606&amp;C4606&amp;E4606,$F$2:$G$7561,2,FALSE))</f>
        <v>0</v>
      </c>
      <c r="J4606" s="3">
        <f>IF(A4606='Enheter, modell og år'!$F$2-1,0,VLOOKUP(A4606-1&amp;B4606&amp;C4606&amp;E4606,$F$2:$G$7561,2,FALSE))</f>
        <v>0</v>
      </c>
    </row>
    <row r="4607" spans="1:10" x14ac:dyDescent="0.25">
      <c r="A4607">
        <f t="shared" ref="A4607:C4607" si="4132">A4067</f>
        <v>2017</v>
      </c>
      <c r="B4607" t="str">
        <f t="shared" si="4132"/>
        <v>VFM</v>
      </c>
      <c r="C4607">
        <f t="shared" si="4132"/>
        <v>0</v>
      </c>
      <c r="D4607">
        <f>IFERROR(VLOOKUP(C4607,'Enheter, modell og år'!$A$2:$B$31,2,FALSE),0)</f>
        <v>0</v>
      </c>
      <c r="E4607" t="str">
        <f>'Liste detaljert wide'!$L$1</f>
        <v>EU-inntekt</v>
      </c>
      <c r="F4607" t="str">
        <f t="shared" si="4072"/>
        <v>2017VFM0EU-inntekt</v>
      </c>
      <c r="G4607" s="3">
        <f>'Liste detaljert wide'!L287</f>
        <v>0</v>
      </c>
      <c r="H4607" t="str">
        <f>VLOOKUP(E4607,Def!$B$2:$C$15,2,FALSE)</f>
        <v>Forskningsinsentiv</v>
      </c>
      <c r="I4607" s="3">
        <f>IF(A4607='Enheter, modell og år'!$F$2-1,0,G4607-VLOOKUP(A4607-1&amp;B4607&amp;C4607&amp;E4607,$F$2:$G$7561,2,FALSE))</f>
        <v>0</v>
      </c>
      <c r="J4607" s="3">
        <f>IF(A4607='Enheter, modell og år'!$F$2-1,0,VLOOKUP(A4607-1&amp;B4607&amp;C4607&amp;E4607,$F$2:$G$7561,2,FALSE))</f>
        <v>0</v>
      </c>
    </row>
    <row r="4608" spans="1:10" x14ac:dyDescent="0.25">
      <c r="A4608">
        <f t="shared" ref="A4608:C4608" si="4133">A4068</f>
        <v>2017</v>
      </c>
      <c r="B4608" t="str">
        <f t="shared" si="4133"/>
        <v>VFM</v>
      </c>
      <c r="C4608">
        <f t="shared" si="4133"/>
        <v>0</v>
      </c>
      <c r="D4608">
        <f>IFERROR(VLOOKUP(C4608,'Enheter, modell og år'!$A$2:$B$31,2,FALSE),0)</f>
        <v>0</v>
      </c>
      <c r="E4608" t="str">
        <f>'Liste detaljert wide'!$L$1</f>
        <v>EU-inntekt</v>
      </c>
      <c r="F4608" t="str">
        <f t="shared" si="4072"/>
        <v>2017VFM0EU-inntekt</v>
      </c>
      <c r="G4608" s="3">
        <f>'Liste detaljert wide'!L288</f>
        <v>0</v>
      </c>
      <c r="H4608" t="str">
        <f>VLOOKUP(E4608,Def!$B$2:$C$15,2,FALSE)</f>
        <v>Forskningsinsentiv</v>
      </c>
      <c r="I4608" s="3">
        <f>IF(A4608='Enheter, modell og år'!$F$2-1,0,G4608-VLOOKUP(A4608-1&amp;B4608&amp;C4608&amp;E4608,$F$2:$G$7561,2,FALSE))</f>
        <v>0</v>
      </c>
      <c r="J4608" s="3">
        <f>IF(A4608='Enheter, modell og år'!$F$2-1,0,VLOOKUP(A4608-1&amp;B4608&amp;C4608&amp;E4608,$F$2:$G$7561,2,FALSE))</f>
        <v>0</v>
      </c>
    </row>
    <row r="4609" spans="1:10" x14ac:dyDescent="0.25">
      <c r="A4609">
        <f t="shared" ref="A4609:C4609" si="4134">A4069</f>
        <v>2017</v>
      </c>
      <c r="B4609" t="str">
        <f t="shared" si="4134"/>
        <v>VFM</v>
      </c>
      <c r="C4609">
        <f t="shared" si="4134"/>
        <v>0</v>
      </c>
      <c r="D4609">
        <f>IFERROR(VLOOKUP(C4609,'Enheter, modell og år'!$A$2:$B$31,2,FALSE),0)</f>
        <v>0</v>
      </c>
      <c r="E4609" t="str">
        <f>'Liste detaljert wide'!$L$1</f>
        <v>EU-inntekt</v>
      </c>
      <c r="F4609" t="str">
        <f t="shared" si="4072"/>
        <v>2017VFM0EU-inntekt</v>
      </c>
      <c r="G4609" s="3">
        <f>'Liste detaljert wide'!L289</f>
        <v>0</v>
      </c>
      <c r="H4609" t="str">
        <f>VLOOKUP(E4609,Def!$B$2:$C$15,2,FALSE)</f>
        <v>Forskningsinsentiv</v>
      </c>
      <c r="I4609" s="3">
        <f>IF(A4609='Enheter, modell og år'!$F$2-1,0,G4609-VLOOKUP(A4609-1&amp;B4609&amp;C4609&amp;E4609,$F$2:$G$7561,2,FALSE))</f>
        <v>0</v>
      </c>
      <c r="J4609" s="3">
        <f>IF(A4609='Enheter, modell og år'!$F$2-1,0,VLOOKUP(A4609-1&amp;B4609&amp;C4609&amp;E4609,$F$2:$G$7561,2,FALSE))</f>
        <v>0</v>
      </c>
    </row>
    <row r="4610" spans="1:10" x14ac:dyDescent="0.25">
      <c r="A4610">
        <f t="shared" ref="A4610:C4610" si="4135">A4070</f>
        <v>2017</v>
      </c>
      <c r="B4610" t="str">
        <f t="shared" si="4135"/>
        <v>VFM</v>
      </c>
      <c r="C4610">
        <f t="shared" si="4135"/>
        <v>0</v>
      </c>
      <c r="D4610">
        <f>IFERROR(VLOOKUP(C4610,'Enheter, modell og år'!$A$2:$B$31,2,FALSE),0)</f>
        <v>0</v>
      </c>
      <c r="E4610" t="str">
        <f>'Liste detaljert wide'!$L$1</f>
        <v>EU-inntekt</v>
      </c>
      <c r="F4610" t="str">
        <f t="shared" si="4072"/>
        <v>2017VFM0EU-inntekt</v>
      </c>
      <c r="G4610" s="3">
        <f>'Liste detaljert wide'!L290</f>
        <v>0</v>
      </c>
      <c r="H4610" t="str">
        <f>VLOOKUP(E4610,Def!$B$2:$C$15,2,FALSE)</f>
        <v>Forskningsinsentiv</v>
      </c>
      <c r="I4610" s="3">
        <f>IF(A4610='Enheter, modell og år'!$F$2-1,0,G4610-VLOOKUP(A4610-1&amp;B4610&amp;C4610&amp;E4610,$F$2:$G$7561,2,FALSE))</f>
        <v>0</v>
      </c>
      <c r="J4610" s="3">
        <f>IF(A4610='Enheter, modell og år'!$F$2-1,0,VLOOKUP(A4610-1&amp;B4610&amp;C4610&amp;E4610,$F$2:$G$7561,2,FALSE))</f>
        <v>0</v>
      </c>
    </row>
    <row r="4611" spans="1:10" x14ac:dyDescent="0.25">
      <c r="A4611">
        <f t="shared" ref="A4611:C4611" si="4136">A4071</f>
        <v>2017</v>
      </c>
      <c r="B4611" t="str">
        <f t="shared" si="4136"/>
        <v>VFM</v>
      </c>
      <c r="C4611">
        <f t="shared" si="4136"/>
        <v>0</v>
      </c>
      <c r="D4611">
        <f>IFERROR(VLOOKUP(C4611,'Enheter, modell og år'!$A$2:$B$31,2,FALSE),0)</f>
        <v>0</v>
      </c>
      <c r="E4611" t="str">
        <f>'Liste detaljert wide'!$L$1</f>
        <v>EU-inntekt</v>
      </c>
      <c r="F4611" t="str">
        <f t="shared" ref="F4611:F4674" si="4137">A4611&amp;B4611&amp;C4611&amp;E4611</f>
        <v>2017VFM0EU-inntekt</v>
      </c>
      <c r="G4611" s="3">
        <f>'Liste detaljert wide'!L291</f>
        <v>0</v>
      </c>
      <c r="H4611" t="str">
        <f>VLOOKUP(E4611,Def!$B$2:$C$15,2,FALSE)</f>
        <v>Forskningsinsentiv</v>
      </c>
      <c r="I4611" s="3">
        <f>IF(A4611='Enheter, modell og år'!$F$2-1,0,G4611-VLOOKUP(A4611-1&amp;B4611&amp;C4611&amp;E4611,$F$2:$G$7561,2,FALSE))</f>
        <v>0</v>
      </c>
      <c r="J4611" s="3">
        <f>IF(A4611='Enheter, modell og år'!$F$2-1,0,VLOOKUP(A4611-1&amp;B4611&amp;C4611&amp;E4611,$F$2:$G$7561,2,FALSE))</f>
        <v>0</v>
      </c>
    </row>
    <row r="4612" spans="1:10" x14ac:dyDescent="0.25">
      <c r="A4612">
        <f t="shared" ref="A4612:C4612" si="4138">A4072</f>
        <v>2017</v>
      </c>
      <c r="B4612" t="str">
        <f t="shared" si="4138"/>
        <v>VFM</v>
      </c>
      <c r="C4612">
        <f t="shared" si="4138"/>
        <v>0</v>
      </c>
      <c r="D4612">
        <f>IFERROR(VLOOKUP(C4612,'Enheter, modell og år'!$A$2:$B$31,2,FALSE),0)</f>
        <v>0</v>
      </c>
      <c r="E4612" t="str">
        <f>'Liste detaljert wide'!$L$1</f>
        <v>EU-inntekt</v>
      </c>
      <c r="F4612" t="str">
        <f t="shared" si="4137"/>
        <v>2017VFM0EU-inntekt</v>
      </c>
      <c r="G4612" s="3">
        <f>'Liste detaljert wide'!L292</f>
        <v>0</v>
      </c>
      <c r="H4612" t="str">
        <f>VLOOKUP(E4612,Def!$B$2:$C$15,2,FALSE)</f>
        <v>Forskningsinsentiv</v>
      </c>
      <c r="I4612" s="3">
        <f>IF(A4612='Enheter, modell og år'!$F$2-1,0,G4612-VLOOKUP(A4612-1&amp;B4612&amp;C4612&amp;E4612,$F$2:$G$7561,2,FALSE))</f>
        <v>0</v>
      </c>
      <c r="J4612" s="3">
        <f>IF(A4612='Enheter, modell og år'!$F$2-1,0,VLOOKUP(A4612-1&amp;B4612&amp;C4612&amp;E4612,$F$2:$G$7561,2,FALSE))</f>
        <v>0</v>
      </c>
    </row>
    <row r="4613" spans="1:10" x14ac:dyDescent="0.25">
      <c r="A4613">
        <f t="shared" ref="A4613:C4613" si="4139">A4073</f>
        <v>2017</v>
      </c>
      <c r="B4613" t="str">
        <f t="shared" si="4139"/>
        <v>VFM</v>
      </c>
      <c r="C4613">
        <f t="shared" si="4139"/>
        <v>0</v>
      </c>
      <c r="D4613">
        <f>IFERROR(VLOOKUP(C4613,'Enheter, modell og år'!$A$2:$B$31,2,FALSE),0)</f>
        <v>0</v>
      </c>
      <c r="E4613" t="str">
        <f>'Liste detaljert wide'!$L$1</f>
        <v>EU-inntekt</v>
      </c>
      <c r="F4613" t="str">
        <f t="shared" si="4137"/>
        <v>2017VFM0EU-inntekt</v>
      </c>
      <c r="G4613" s="3">
        <f>'Liste detaljert wide'!L293</f>
        <v>0</v>
      </c>
      <c r="H4613" t="str">
        <f>VLOOKUP(E4613,Def!$B$2:$C$15,2,FALSE)</f>
        <v>Forskningsinsentiv</v>
      </c>
      <c r="I4613" s="3">
        <f>IF(A4613='Enheter, modell og år'!$F$2-1,0,G4613-VLOOKUP(A4613-1&amp;B4613&amp;C4613&amp;E4613,$F$2:$G$7561,2,FALSE))</f>
        <v>0</v>
      </c>
      <c r="J4613" s="3">
        <f>IF(A4613='Enheter, modell og år'!$F$2-1,0,VLOOKUP(A4613-1&amp;B4613&amp;C4613&amp;E4613,$F$2:$G$7561,2,FALSE))</f>
        <v>0</v>
      </c>
    </row>
    <row r="4614" spans="1:10" x14ac:dyDescent="0.25">
      <c r="A4614">
        <f t="shared" ref="A4614:C4614" si="4140">A4074</f>
        <v>2017</v>
      </c>
      <c r="B4614" t="str">
        <f t="shared" si="4140"/>
        <v>VFM</v>
      </c>
      <c r="C4614">
        <f t="shared" si="4140"/>
        <v>0</v>
      </c>
      <c r="D4614">
        <f>IFERROR(VLOOKUP(C4614,'Enheter, modell og år'!$A$2:$B$31,2,FALSE),0)</f>
        <v>0</v>
      </c>
      <c r="E4614" t="str">
        <f>'Liste detaljert wide'!$L$1</f>
        <v>EU-inntekt</v>
      </c>
      <c r="F4614" t="str">
        <f t="shared" si="4137"/>
        <v>2017VFM0EU-inntekt</v>
      </c>
      <c r="G4614" s="3">
        <f>'Liste detaljert wide'!L294</f>
        <v>0</v>
      </c>
      <c r="H4614" t="str">
        <f>VLOOKUP(E4614,Def!$B$2:$C$15,2,FALSE)</f>
        <v>Forskningsinsentiv</v>
      </c>
      <c r="I4614" s="3">
        <f>IF(A4614='Enheter, modell og år'!$F$2-1,0,G4614-VLOOKUP(A4614-1&amp;B4614&amp;C4614&amp;E4614,$F$2:$G$7561,2,FALSE))</f>
        <v>0</v>
      </c>
      <c r="J4614" s="3">
        <f>IF(A4614='Enheter, modell og år'!$F$2-1,0,VLOOKUP(A4614-1&amp;B4614&amp;C4614&amp;E4614,$F$2:$G$7561,2,FALSE))</f>
        <v>0</v>
      </c>
    </row>
    <row r="4615" spans="1:10" x14ac:dyDescent="0.25">
      <c r="A4615">
        <f t="shared" ref="A4615:C4615" si="4141">A4075</f>
        <v>2017</v>
      </c>
      <c r="B4615" t="str">
        <f t="shared" si="4141"/>
        <v>VFM</v>
      </c>
      <c r="C4615">
        <f t="shared" si="4141"/>
        <v>0</v>
      </c>
      <c r="D4615">
        <f>IFERROR(VLOOKUP(C4615,'Enheter, modell og år'!$A$2:$B$31,2,FALSE),0)</f>
        <v>0</v>
      </c>
      <c r="E4615" t="str">
        <f>'Liste detaljert wide'!$L$1</f>
        <v>EU-inntekt</v>
      </c>
      <c r="F4615" t="str">
        <f t="shared" si="4137"/>
        <v>2017VFM0EU-inntekt</v>
      </c>
      <c r="G4615" s="3">
        <f>'Liste detaljert wide'!L295</f>
        <v>0</v>
      </c>
      <c r="H4615" t="str">
        <f>VLOOKUP(E4615,Def!$B$2:$C$15,2,FALSE)</f>
        <v>Forskningsinsentiv</v>
      </c>
      <c r="I4615" s="3">
        <f>IF(A4615='Enheter, modell og år'!$F$2-1,0,G4615-VLOOKUP(A4615-1&amp;B4615&amp;C4615&amp;E4615,$F$2:$G$7561,2,FALSE))</f>
        <v>0</v>
      </c>
      <c r="J4615" s="3">
        <f>IF(A4615='Enheter, modell og år'!$F$2-1,0,VLOOKUP(A4615-1&amp;B4615&amp;C4615&amp;E4615,$F$2:$G$7561,2,FALSE))</f>
        <v>0</v>
      </c>
    </row>
    <row r="4616" spans="1:10" x14ac:dyDescent="0.25">
      <c r="A4616">
        <f t="shared" ref="A4616:C4616" si="4142">A4076</f>
        <v>2017</v>
      </c>
      <c r="B4616" t="str">
        <f t="shared" si="4142"/>
        <v>VFM</v>
      </c>
      <c r="C4616">
        <f t="shared" si="4142"/>
        <v>0</v>
      </c>
      <c r="D4616">
        <f>IFERROR(VLOOKUP(C4616,'Enheter, modell og år'!$A$2:$B$31,2,FALSE),0)</f>
        <v>0</v>
      </c>
      <c r="E4616" t="str">
        <f>'Liste detaljert wide'!$L$1</f>
        <v>EU-inntekt</v>
      </c>
      <c r="F4616" t="str">
        <f t="shared" si="4137"/>
        <v>2017VFM0EU-inntekt</v>
      </c>
      <c r="G4616" s="3">
        <f>'Liste detaljert wide'!L296</f>
        <v>0</v>
      </c>
      <c r="H4616" t="str">
        <f>VLOOKUP(E4616,Def!$B$2:$C$15,2,FALSE)</f>
        <v>Forskningsinsentiv</v>
      </c>
      <c r="I4616" s="3">
        <f>IF(A4616='Enheter, modell og år'!$F$2-1,0,G4616-VLOOKUP(A4616-1&amp;B4616&amp;C4616&amp;E4616,$F$2:$G$7561,2,FALSE))</f>
        <v>0</v>
      </c>
      <c r="J4616" s="3">
        <f>IF(A4616='Enheter, modell og år'!$F$2-1,0,VLOOKUP(A4616-1&amp;B4616&amp;C4616&amp;E4616,$F$2:$G$7561,2,FALSE))</f>
        <v>0</v>
      </c>
    </row>
    <row r="4617" spans="1:10" x14ac:dyDescent="0.25">
      <c r="A4617">
        <f t="shared" ref="A4617:C4617" si="4143">A4077</f>
        <v>2017</v>
      </c>
      <c r="B4617" t="str">
        <f t="shared" si="4143"/>
        <v>VFM</v>
      </c>
      <c r="C4617">
        <f t="shared" si="4143"/>
        <v>0</v>
      </c>
      <c r="D4617">
        <f>IFERROR(VLOOKUP(C4617,'Enheter, modell og år'!$A$2:$B$31,2,FALSE),0)</f>
        <v>0</v>
      </c>
      <c r="E4617" t="str">
        <f>'Liste detaljert wide'!$L$1</f>
        <v>EU-inntekt</v>
      </c>
      <c r="F4617" t="str">
        <f t="shared" si="4137"/>
        <v>2017VFM0EU-inntekt</v>
      </c>
      <c r="G4617" s="3">
        <f>'Liste detaljert wide'!L297</f>
        <v>0</v>
      </c>
      <c r="H4617" t="str">
        <f>VLOOKUP(E4617,Def!$B$2:$C$15,2,FALSE)</f>
        <v>Forskningsinsentiv</v>
      </c>
      <c r="I4617" s="3">
        <f>IF(A4617='Enheter, modell og år'!$F$2-1,0,G4617-VLOOKUP(A4617-1&amp;B4617&amp;C4617&amp;E4617,$F$2:$G$7561,2,FALSE))</f>
        <v>0</v>
      </c>
      <c r="J4617" s="3">
        <f>IF(A4617='Enheter, modell og år'!$F$2-1,0,VLOOKUP(A4617-1&amp;B4617&amp;C4617&amp;E4617,$F$2:$G$7561,2,FALSE))</f>
        <v>0</v>
      </c>
    </row>
    <row r="4618" spans="1:10" x14ac:dyDescent="0.25">
      <c r="A4618">
        <f t="shared" ref="A4618:C4618" si="4144">A4078</f>
        <v>2017</v>
      </c>
      <c r="B4618" t="str">
        <f t="shared" si="4144"/>
        <v>VFM</v>
      </c>
      <c r="C4618">
        <f t="shared" si="4144"/>
        <v>0</v>
      </c>
      <c r="D4618">
        <f>IFERROR(VLOOKUP(C4618,'Enheter, modell og år'!$A$2:$B$31,2,FALSE),0)</f>
        <v>0</v>
      </c>
      <c r="E4618" t="str">
        <f>'Liste detaljert wide'!$L$1</f>
        <v>EU-inntekt</v>
      </c>
      <c r="F4618" t="str">
        <f t="shared" si="4137"/>
        <v>2017VFM0EU-inntekt</v>
      </c>
      <c r="G4618" s="3">
        <f>'Liste detaljert wide'!L298</f>
        <v>0</v>
      </c>
      <c r="H4618" t="str">
        <f>VLOOKUP(E4618,Def!$B$2:$C$15,2,FALSE)</f>
        <v>Forskningsinsentiv</v>
      </c>
      <c r="I4618" s="3">
        <f>IF(A4618='Enheter, modell og år'!$F$2-1,0,G4618-VLOOKUP(A4618-1&amp;B4618&amp;C4618&amp;E4618,$F$2:$G$7561,2,FALSE))</f>
        <v>0</v>
      </c>
      <c r="J4618" s="3">
        <f>IF(A4618='Enheter, modell og år'!$F$2-1,0,VLOOKUP(A4618-1&amp;B4618&amp;C4618&amp;E4618,$F$2:$G$7561,2,FALSE))</f>
        <v>0</v>
      </c>
    </row>
    <row r="4619" spans="1:10" x14ac:dyDescent="0.25">
      <c r="A4619">
        <f t="shared" ref="A4619:C4619" si="4145">A4079</f>
        <v>2017</v>
      </c>
      <c r="B4619" t="str">
        <f t="shared" si="4145"/>
        <v>VFM</v>
      </c>
      <c r="C4619">
        <f t="shared" si="4145"/>
        <v>0</v>
      </c>
      <c r="D4619">
        <f>IFERROR(VLOOKUP(C4619,'Enheter, modell og år'!$A$2:$B$31,2,FALSE),0)</f>
        <v>0</v>
      </c>
      <c r="E4619" t="str">
        <f>'Liste detaljert wide'!$L$1</f>
        <v>EU-inntekt</v>
      </c>
      <c r="F4619" t="str">
        <f t="shared" si="4137"/>
        <v>2017VFM0EU-inntekt</v>
      </c>
      <c r="G4619" s="3">
        <f>'Liste detaljert wide'!L299</f>
        <v>0</v>
      </c>
      <c r="H4619" t="str">
        <f>VLOOKUP(E4619,Def!$B$2:$C$15,2,FALSE)</f>
        <v>Forskningsinsentiv</v>
      </c>
      <c r="I4619" s="3">
        <f>IF(A4619='Enheter, modell og år'!$F$2-1,0,G4619-VLOOKUP(A4619-1&amp;B4619&amp;C4619&amp;E4619,$F$2:$G$7561,2,FALSE))</f>
        <v>0</v>
      </c>
      <c r="J4619" s="3">
        <f>IF(A4619='Enheter, modell og år'!$F$2-1,0,VLOOKUP(A4619-1&amp;B4619&amp;C4619&amp;E4619,$F$2:$G$7561,2,FALSE))</f>
        <v>0</v>
      </c>
    </row>
    <row r="4620" spans="1:10" x14ac:dyDescent="0.25">
      <c r="A4620">
        <f t="shared" ref="A4620:C4620" si="4146">A4080</f>
        <v>2017</v>
      </c>
      <c r="B4620" t="str">
        <f t="shared" si="4146"/>
        <v>VFM</v>
      </c>
      <c r="C4620">
        <f t="shared" si="4146"/>
        <v>0</v>
      </c>
      <c r="D4620">
        <f>IFERROR(VLOOKUP(C4620,'Enheter, modell og år'!$A$2:$B$31,2,FALSE),0)</f>
        <v>0</v>
      </c>
      <c r="E4620" t="str">
        <f>'Liste detaljert wide'!$L$1</f>
        <v>EU-inntekt</v>
      </c>
      <c r="F4620" t="str">
        <f t="shared" si="4137"/>
        <v>2017VFM0EU-inntekt</v>
      </c>
      <c r="G4620" s="3">
        <f>'Liste detaljert wide'!L300</f>
        <v>0</v>
      </c>
      <c r="H4620" t="str">
        <f>VLOOKUP(E4620,Def!$B$2:$C$15,2,FALSE)</f>
        <v>Forskningsinsentiv</v>
      </c>
      <c r="I4620" s="3">
        <f>IF(A4620='Enheter, modell og år'!$F$2-1,0,G4620-VLOOKUP(A4620-1&amp;B4620&amp;C4620&amp;E4620,$F$2:$G$7561,2,FALSE))</f>
        <v>0</v>
      </c>
      <c r="J4620" s="3">
        <f>IF(A4620='Enheter, modell og år'!$F$2-1,0,VLOOKUP(A4620-1&amp;B4620&amp;C4620&amp;E4620,$F$2:$G$7561,2,FALSE))</f>
        <v>0</v>
      </c>
    </row>
    <row r="4621" spans="1:10" x14ac:dyDescent="0.25">
      <c r="A4621">
        <f t="shared" ref="A4621:C4621" si="4147">A4081</f>
        <v>2017</v>
      </c>
      <c r="B4621" t="str">
        <f t="shared" si="4147"/>
        <v>VFM</v>
      </c>
      <c r="C4621">
        <f t="shared" si="4147"/>
        <v>0</v>
      </c>
      <c r="D4621">
        <f>IFERROR(VLOOKUP(C4621,'Enheter, modell og år'!$A$2:$B$31,2,FALSE),0)</f>
        <v>0</v>
      </c>
      <c r="E4621" t="str">
        <f>'Liste detaljert wide'!$L$1</f>
        <v>EU-inntekt</v>
      </c>
      <c r="F4621" t="str">
        <f t="shared" si="4137"/>
        <v>2017VFM0EU-inntekt</v>
      </c>
      <c r="G4621" s="3">
        <f>'Liste detaljert wide'!L301</f>
        <v>0</v>
      </c>
      <c r="H4621" t="str">
        <f>VLOOKUP(E4621,Def!$B$2:$C$15,2,FALSE)</f>
        <v>Forskningsinsentiv</v>
      </c>
      <c r="I4621" s="3">
        <f>IF(A4621='Enheter, modell og år'!$F$2-1,0,G4621-VLOOKUP(A4621-1&amp;B4621&amp;C4621&amp;E4621,$F$2:$G$7561,2,FALSE))</f>
        <v>0</v>
      </c>
      <c r="J4621" s="3">
        <f>IF(A4621='Enheter, modell og år'!$F$2-1,0,VLOOKUP(A4621-1&amp;B4621&amp;C4621&amp;E4621,$F$2:$G$7561,2,FALSE))</f>
        <v>0</v>
      </c>
    </row>
    <row r="4622" spans="1:10" x14ac:dyDescent="0.25">
      <c r="A4622">
        <f t="shared" ref="A4622:C4622" si="4148">A4082</f>
        <v>2018</v>
      </c>
      <c r="B4622" t="str">
        <f t="shared" si="4148"/>
        <v>VFM</v>
      </c>
      <c r="C4622">
        <f t="shared" si="4148"/>
        <v>0</v>
      </c>
      <c r="D4622">
        <f>IFERROR(VLOOKUP(C4622,'Enheter, modell og år'!$A$2:$B$31,2,FALSE),0)</f>
        <v>0</v>
      </c>
      <c r="E4622" t="str">
        <f>'Liste detaljert wide'!$L$1</f>
        <v>EU-inntekt</v>
      </c>
      <c r="F4622" t="str">
        <f t="shared" si="4137"/>
        <v>2018VFM0EU-inntekt</v>
      </c>
      <c r="G4622" s="3">
        <f>'Liste detaljert wide'!L302</f>
        <v>0</v>
      </c>
      <c r="H4622" t="str">
        <f>VLOOKUP(E4622,Def!$B$2:$C$15,2,FALSE)</f>
        <v>Forskningsinsentiv</v>
      </c>
      <c r="I4622" s="3">
        <f>IF(A4622='Enheter, modell og år'!$F$2-1,0,G4622-VLOOKUP(A4622-1&amp;B4622&amp;C4622&amp;E4622,$F$2:$G$7561,2,FALSE))</f>
        <v>0</v>
      </c>
      <c r="J4622" s="3">
        <f>IF(A4622='Enheter, modell og år'!$F$2-1,0,VLOOKUP(A4622-1&amp;B4622&amp;C4622&amp;E4622,$F$2:$G$7561,2,FALSE))</f>
        <v>0</v>
      </c>
    </row>
    <row r="4623" spans="1:10" x14ac:dyDescent="0.25">
      <c r="A4623">
        <f t="shared" ref="A4623:C4623" si="4149">A4083</f>
        <v>2018</v>
      </c>
      <c r="B4623" t="str">
        <f t="shared" si="4149"/>
        <v>VFM</v>
      </c>
      <c r="C4623">
        <f t="shared" si="4149"/>
        <v>0</v>
      </c>
      <c r="D4623">
        <f>IFERROR(VLOOKUP(C4623,'Enheter, modell og år'!$A$2:$B$31,2,FALSE),0)</f>
        <v>0</v>
      </c>
      <c r="E4623" t="str">
        <f>'Liste detaljert wide'!$L$1</f>
        <v>EU-inntekt</v>
      </c>
      <c r="F4623" t="str">
        <f t="shared" si="4137"/>
        <v>2018VFM0EU-inntekt</v>
      </c>
      <c r="G4623" s="3">
        <f>'Liste detaljert wide'!L303</f>
        <v>0</v>
      </c>
      <c r="H4623" t="str">
        <f>VLOOKUP(E4623,Def!$B$2:$C$15,2,FALSE)</f>
        <v>Forskningsinsentiv</v>
      </c>
      <c r="I4623" s="3">
        <f>IF(A4623='Enheter, modell og år'!$F$2-1,0,G4623-VLOOKUP(A4623-1&amp;B4623&amp;C4623&amp;E4623,$F$2:$G$7561,2,FALSE))</f>
        <v>0</v>
      </c>
      <c r="J4623" s="3">
        <f>IF(A4623='Enheter, modell og år'!$F$2-1,0,VLOOKUP(A4623-1&amp;B4623&amp;C4623&amp;E4623,$F$2:$G$7561,2,FALSE))</f>
        <v>0</v>
      </c>
    </row>
    <row r="4624" spans="1:10" x14ac:dyDescent="0.25">
      <c r="A4624">
        <f t="shared" ref="A4624:C4624" si="4150">A4084</f>
        <v>2018</v>
      </c>
      <c r="B4624" t="str">
        <f t="shared" si="4150"/>
        <v>VFM</v>
      </c>
      <c r="C4624">
        <f t="shared" si="4150"/>
        <v>0</v>
      </c>
      <c r="D4624">
        <f>IFERROR(VLOOKUP(C4624,'Enheter, modell og år'!$A$2:$B$31,2,FALSE),0)</f>
        <v>0</v>
      </c>
      <c r="E4624" t="str">
        <f>'Liste detaljert wide'!$L$1</f>
        <v>EU-inntekt</v>
      </c>
      <c r="F4624" t="str">
        <f t="shared" si="4137"/>
        <v>2018VFM0EU-inntekt</v>
      </c>
      <c r="G4624" s="3">
        <f>'Liste detaljert wide'!L304</f>
        <v>0</v>
      </c>
      <c r="H4624" t="str">
        <f>VLOOKUP(E4624,Def!$B$2:$C$15,2,FALSE)</f>
        <v>Forskningsinsentiv</v>
      </c>
      <c r="I4624" s="3">
        <f>IF(A4624='Enheter, modell og år'!$F$2-1,0,G4624-VLOOKUP(A4624-1&amp;B4624&amp;C4624&amp;E4624,$F$2:$G$7561,2,FALSE))</f>
        <v>0</v>
      </c>
      <c r="J4624" s="3">
        <f>IF(A4624='Enheter, modell og år'!$F$2-1,0,VLOOKUP(A4624-1&amp;B4624&amp;C4624&amp;E4624,$F$2:$G$7561,2,FALSE))</f>
        <v>0</v>
      </c>
    </row>
    <row r="4625" spans="1:10" x14ac:dyDescent="0.25">
      <c r="A4625">
        <f t="shared" ref="A4625:C4625" si="4151">A4085</f>
        <v>2018</v>
      </c>
      <c r="B4625" t="str">
        <f t="shared" si="4151"/>
        <v>VFM</v>
      </c>
      <c r="C4625">
        <f t="shared" si="4151"/>
        <v>0</v>
      </c>
      <c r="D4625">
        <f>IFERROR(VLOOKUP(C4625,'Enheter, modell og år'!$A$2:$B$31,2,FALSE),0)</f>
        <v>0</v>
      </c>
      <c r="E4625" t="str">
        <f>'Liste detaljert wide'!$L$1</f>
        <v>EU-inntekt</v>
      </c>
      <c r="F4625" t="str">
        <f t="shared" si="4137"/>
        <v>2018VFM0EU-inntekt</v>
      </c>
      <c r="G4625" s="3">
        <f>'Liste detaljert wide'!L305</f>
        <v>0</v>
      </c>
      <c r="H4625" t="str">
        <f>VLOOKUP(E4625,Def!$B$2:$C$15,2,FALSE)</f>
        <v>Forskningsinsentiv</v>
      </c>
      <c r="I4625" s="3">
        <f>IF(A4625='Enheter, modell og år'!$F$2-1,0,G4625-VLOOKUP(A4625-1&amp;B4625&amp;C4625&amp;E4625,$F$2:$G$7561,2,FALSE))</f>
        <v>0</v>
      </c>
      <c r="J4625" s="3">
        <f>IF(A4625='Enheter, modell og år'!$F$2-1,0,VLOOKUP(A4625-1&amp;B4625&amp;C4625&amp;E4625,$F$2:$G$7561,2,FALSE))</f>
        <v>0</v>
      </c>
    </row>
    <row r="4626" spans="1:10" x14ac:dyDescent="0.25">
      <c r="A4626">
        <f t="shared" ref="A4626:C4626" si="4152">A4086</f>
        <v>2018</v>
      </c>
      <c r="B4626" t="str">
        <f t="shared" si="4152"/>
        <v>VFM</v>
      </c>
      <c r="C4626">
        <f t="shared" si="4152"/>
        <v>0</v>
      </c>
      <c r="D4626">
        <f>IFERROR(VLOOKUP(C4626,'Enheter, modell og år'!$A$2:$B$31,2,FALSE),0)</f>
        <v>0</v>
      </c>
      <c r="E4626" t="str">
        <f>'Liste detaljert wide'!$L$1</f>
        <v>EU-inntekt</v>
      </c>
      <c r="F4626" t="str">
        <f t="shared" si="4137"/>
        <v>2018VFM0EU-inntekt</v>
      </c>
      <c r="G4626" s="3">
        <f>'Liste detaljert wide'!L306</f>
        <v>0</v>
      </c>
      <c r="H4626" t="str">
        <f>VLOOKUP(E4626,Def!$B$2:$C$15,2,FALSE)</f>
        <v>Forskningsinsentiv</v>
      </c>
      <c r="I4626" s="3">
        <f>IF(A4626='Enheter, modell og år'!$F$2-1,0,G4626-VLOOKUP(A4626-1&amp;B4626&amp;C4626&amp;E4626,$F$2:$G$7561,2,FALSE))</f>
        <v>0</v>
      </c>
      <c r="J4626" s="3">
        <f>IF(A4626='Enheter, modell og år'!$F$2-1,0,VLOOKUP(A4626-1&amp;B4626&amp;C4626&amp;E4626,$F$2:$G$7561,2,FALSE))</f>
        <v>0</v>
      </c>
    </row>
    <row r="4627" spans="1:10" x14ac:dyDescent="0.25">
      <c r="A4627">
        <f t="shared" ref="A4627:C4627" si="4153">A4087</f>
        <v>2018</v>
      </c>
      <c r="B4627" t="str">
        <f t="shared" si="4153"/>
        <v>VFM</v>
      </c>
      <c r="C4627">
        <f t="shared" si="4153"/>
        <v>0</v>
      </c>
      <c r="D4627">
        <f>IFERROR(VLOOKUP(C4627,'Enheter, modell og år'!$A$2:$B$31,2,FALSE),0)</f>
        <v>0</v>
      </c>
      <c r="E4627" t="str">
        <f>'Liste detaljert wide'!$L$1</f>
        <v>EU-inntekt</v>
      </c>
      <c r="F4627" t="str">
        <f t="shared" si="4137"/>
        <v>2018VFM0EU-inntekt</v>
      </c>
      <c r="G4627" s="3">
        <f>'Liste detaljert wide'!L307</f>
        <v>0</v>
      </c>
      <c r="H4627" t="str">
        <f>VLOOKUP(E4627,Def!$B$2:$C$15,2,FALSE)</f>
        <v>Forskningsinsentiv</v>
      </c>
      <c r="I4627" s="3">
        <f>IF(A4627='Enheter, modell og år'!$F$2-1,0,G4627-VLOOKUP(A4627-1&amp;B4627&amp;C4627&amp;E4627,$F$2:$G$7561,2,FALSE))</f>
        <v>0</v>
      </c>
      <c r="J4627" s="3">
        <f>IF(A4627='Enheter, modell og år'!$F$2-1,0,VLOOKUP(A4627-1&amp;B4627&amp;C4627&amp;E4627,$F$2:$G$7561,2,FALSE))</f>
        <v>0</v>
      </c>
    </row>
    <row r="4628" spans="1:10" x14ac:dyDescent="0.25">
      <c r="A4628">
        <f t="shared" ref="A4628:C4628" si="4154">A4088</f>
        <v>2018</v>
      </c>
      <c r="B4628" t="str">
        <f t="shared" si="4154"/>
        <v>VFM</v>
      </c>
      <c r="C4628">
        <f t="shared" si="4154"/>
        <v>0</v>
      </c>
      <c r="D4628">
        <f>IFERROR(VLOOKUP(C4628,'Enheter, modell og år'!$A$2:$B$31,2,FALSE),0)</f>
        <v>0</v>
      </c>
      <c r="E4628" t="str">
        <f>'Liste detaljert wide'!$L$1</f>
        <v>EU-inntekt</v>
      </c>
      <c r="F4628" t="str">
        <f t="shared" si="4137"/>
        <v>2018VFM0EU-inntekt</v>
      </c>
      <c r="G4628" s="3">
        <f>'Liste detaljert wide'!L308</f>
        <v>0</v>
      </c>
      <c r="H4628" t="str">
        <f>VLOOKUP(E4628,Def!$B$2:$C$15,2,FALSE)</f>
        <v>Forskningsinsentiv</v>
      </c>
      <c r="I4628" s="3">
        <f>IF(A4628='Enheter, modell og år'!$F$2-1,0,G4628-VLOOKUP(A4628-1&amp;B4628&amp;C4628&amp;E4628,$F$2:$G$7561,2,FALSE))</f>
        <v>0</v>
      </c>
      <c r="J4628" s="3">
        <f>IF(A4628='Enheter, modell og år'!$F$2-1,0,VLOOKUP(A4628-1&amp;B4628&amp;C4628&amp;E4628,$F$2:$G$7561,2,FALSE))</f>
        <v>0</v>
      </c>
    </row>
    <row r="4629" spans="1:10" x14ac:dyDescent="0.25">
      <c r="A4629">
        <f t="shared" ref="A4629:C4629" si="4155">A4089</f>
        <v>2018</v>
      </c>
      <c r="B4629" t="str">
        <f t="shared" si="4155"/>
        <v>VFM</v>
      </c>
      <c r="C4629">
        <f t="shared" si="4155"/>
        <v>0</v>
      </c>
      <c r="D4629">
        <f>IFERROR(VLOOKUP(C4629,'Enheter, modell og år'!$A$2:$B$31,2,FALSE),0)</f>
        <v>0</v>
      </c>
      <c r="E4629" t="str">
        <f>'Liste detaljert wide'!$L$1</f>
        <v>EU-inntekt</v>
      </c>
      <c r="F4629" t="str">
        <f t="shared" si="4137"/>
        <v>2018VFM0EU-inntekt</v>
      </c>
      <c r="G4629" s="3">
        <f>'Liste detaljert wide'!L309</f>
        <v>0</v>
      </c>
      <c r="H4629" t="str">
        <f>VLOOKUP(E4629,Def!$B$2:$C$15,2,FALSE)</f>
        <v>Forskningsinsentiv</v>
      </c>
      <c r="I4629" s="3">
        <f>IF(A4629='Enheter, modell og år'!$F$2-1,0,G4629-VLOOKUP(A4629-1&amp;B4629&amp;C4629&amp;E4629,$F$2:$G$7561,2,FALSE))</f>
        <v>0</v>
      </c>
      <c r="J4629" s="3">
        <f>IF(A4629='Enheter, modell og år'!$F$2-1,0,VLOOKUP(A4629-1&amp;B4629&amp;C4629&amp;E4629,$F$2:$G$7561,2,FALSE))</f>
        <v>0</v>
      </c>
    </row>
    <row r="4630" spans="1:10" x14ac:dyDescent="0.25">
      <c r="A4630">
        <f t="shared" ref="A4630:C4630" si="4156">A4090</f>
        <v>2018</v>
      </c>
      <c r="B4630" t="str">
        <f t="shared" si="4156"/>
        <v>VFM</v>
      </c>
      <c r="C4630">
        <f t="shared" si="4156"/>
        <v>0</v>
      </c>
      <c r="D4630">
        <f>IFERROR(VLOOKUP(C4630,'Enheter, modell og år'!$A$2:$B$31,2,FALSE),0)</f>
        <v>0</v>
      </c>
      <c r="E4630" t="str">
        <f>'Liste detaljert wide'!$L$1</f>
        <v>EU-inntekt</v>
      </c>
      <c r="F4630" t="str">
        <f t="shared" si="4137"/>
        <v>2018VFM0EU-inntekt</v>
      </c>
      <c r="G4630" s="3">
        <f>'Liste detaljert wide'!L310</f>
        <v>0</v>
      </c>
      <c r="H4630" t="str">
        <f>VLOOKUP(E4630,Def!$B$2:$C$15,2,FALSE)</f>
        <v>Forskningsinsentiv</v>
      </c>
      <c r="I4630" s="3">
        <f>IF(A4630='Enheter, modell og år'!$F$2-1,0,G4630-VLOOKUP(A4630-1&amp;B4630&amp;C4630&amp;E4630,$F$2:$G$7561,2,FALSE))</f>
        <v>0</v>
      </c>
      <c r="J4630" s="3">
        <f>IF(A4630='Enheter, modell og år'!$F$2-1,0,VLOOKUP(A4630-1&amp;B4630&amp;C4630&amp;E4630,$F$2:$G$7561,2,FALSE))</f>
        <v>0</v>
      </c>
    </row>
    <row r="4631" spans="1:10" x14ac:dyDescent="0.25">
      <c r="A4631">
        <f t="shared" ref="A4631:C4631" si="4157">A4091</f>
        <v>2018</v>
      </c>
      <c r="B4631" t="str">
        <f t="shared" si="4157"/>
        <v>VFM</v>
      </c>
      <c r="C4631">
        <f t="shared" si="4157"/>
        <v>0</v>
      </c>
      <c r="D4631">
        <f>IFERROR(VLOOKUP(C4631,'Enheter, modell og år'!$A$2:$B$31,2,FALSE),0)</f>
        <v>0</v>
      </c>
      <c r="E4631" t="str">
        <f>'Liste detaljert wide'!$L$1</f>
        <v>EU-inntekt</v>
      </c>
      <c r="F4631" t="str">
        <f t="shared" si="4137"/>
        <v>2018VFM0EU-inntekt</v>
      </c>
      <c r="G4631" s="3">
        <f>'Liste detaljert wide'!L311</f>
        <v>0</v>
      </c>
      <c r="H4631" t="str">
        <f>VLOOKUP(E4631,Def!$B$2:$C$15,2,FALSE)</f>
        <v>Forskningsinsentiv</v>
      </c>
      <c r="I4631" s="3">
        <f>IF(A4631='Enheter, modell og år'!$F$2-1,0,G4631-VLOOKUP(A4631-1&amp;B4631&amp;C4631&amp;E4631,$F$2:$G$7561,2,FALSE))</f>
        <v>0</v>
      </c>
      <c r="J4631" s="3">
        <f>IF(A4631='Enheter, modell og år'!$F$2-1,0,VLOOKUP(A4631-1&amp;B4631&amp;C4631&amp;E4631,$F$2:$G$7561,2,FALSE))</f>
        <v>0</v>
      </c>
    </row>
    <row r="4632" spans="1:10" x14ac:dyDescent="0.25">
      <c r="A4632">
        <f t="shared" ref="A4632:C4632" si="4158">A4092</f>
        <v>2018</v>
      </c>
      <c r="B4632" t="str">
        <f t="shared" si="4158"/>
        <v>VFM</v>
      </c>
      <c r="C4632">
        <f t="shared" si="4158"/>
        <v>0</v>
      </c>
      <c r="D4632">
        <f>IFERROR(VLOOKUP(C4632,'Enheter, modell og år'!$A$2:$B$31,2,FALSE),0)</f>
        <v>0</v>
      </c>
      <c r="E4632" t="str">
        <f>'Liste detaljert wide'!$L$1</f>
        <v>EU-inntekt</v>
      </c>
      <c r="F4632" t="str">
        <f t="shared" si="4137"/>
        <v>2018VFM0EU-inntekt</v>
      </c>
      <c r="G4632" s="3">
        <f>'Liste detaljert wide'!L312</f>
        <v>0</v>
      </c>
      <c r="H4632" t="str">
        <f>VLOOKUP(E4632,Def!$B$2:$C$15,2,FALSE)</f>
        <v>Forskningsinsentiv</v>
      </c>
      <c r="I4632" s="3">
        <f>IF(A4632='Enheter, modell og år'!$F$2-1,0,G4632-VLOOKUP(A4632-1&amp;B4632&amp;C4632&amp;E4632,$F$2:$G$7561,2,FALSE))</f>
        <v>0</v>
      </c>
      <c r="J4632" s="3">
        <f>IF(A4632='Enheter, modell og år'!$F$2-1,0,VLOOKUP(A4632-1&amp;B4632&amp;C4632&amp;E4632,$F$2:$G$7561,2,FALSE))</f>
        <v>0</v>
      </c>
    </row>
    <row r="4633" spans="1:10" x14ac:dyDescent="0.25">
      <c r="A4633">
        <f t="shared" ref="A4633:C4633" si="4159">A4093</f>
        <v>2018</v>
      </c>
      <c r="B4633" t="str">
        <f t="shared" si="4159"/>
        <v>VFM</v>
      </c>
      <c r="C4633">
        <f t="shared" si="4159"/>
        <v>0</v>
      </c>
      <c r="D4633">
        <f>IFERROR(VLOOKUP(C4633,'Enheter, modell og år'!$A$2:$B$31,2,FALSE),0)</f>
        <v>0</v>
      </c>
      <c r="E4633" t="str">
        <f>'Liste detaljert wide'!$L$1</f>
        <v>EU-inntekt</v>
      </c>
      <c r="F4633" t="str">
        <f t="shared" si="4137"/>
        <v>2018VFM0EU-inntekt</v>
      </c>
      <c r="G4633" s="3">
        <f>'Liste detaljert wide'!L313</f>
        <v>0</v>
      </c>
      <c r="H4633" t="str">
        <f>VLOOKUP(E4633,Def!$B$2:$C$15,2,FALSE)</f>
        <v>Forskningsinsentiv</v>
      </c>
      <c r="I4633" s="3">
        <f>IF(A4633='Enheter, modell og år'!$F$2-1,0,G4633-VLOOKUP(A4633-1&amp;B4633&amp;C4633&amp;E4633,$F$2:$G$7561,2,FALSE))</f>
        <v>0</v>
      </c>
      <c r="J4633" s="3">
        <f>IF(A4633='Enheter, modell og år'!$F$2-1,0,VLOOKUP(A4633-1&amp;B4633&amp;C4633&amp;E4633,$F$2:$G$7561,2,FALSE))</f>
        <v>0</v>
      </c>
    </row>
    <row r="4634" spans="1:10" x14ac:dyDescent="0.25">
      <c r="A4634">
        <f t="shared" ref="A4634:C4634" si="4160">A4094</f>
        <v>2018</v>
      </c>
      <c r="B4634" t="str">
        <f t="shared" si="4160"/>
        <v>VFM</v>
      </c>
      <c r="C4634">
        <f t="shared" si="4160"/>
        <v>0</v>
      </c>
      <c r="D4634">
        <f>IFERROR(VLOOKUP(C4634,'Enheter, modell og år'!$A$2:$B$31,2,FALSE),0)</f>
        <v>0</v>
      </c>
      <c r="E4634" t="str">
        <f>'Liste detaljert wide'!$L$1</f>
        <v>EU-inntekt</v>
      </c>
      <c r="F4634" t="str">
        <f t="shared" si="4137"/>
        <v>2018VFM0EU-inntekt</v>
      </c>
      <c r="G4634" s="3">
        <f>'Liste detaljert wide'!L314</f>
        <v>0</v>
      </c>
      <c r="H4634" t="str">
        <f>VLOOKUP(E4634,Def!$B$2:$C$15,2,FALSE)</f>
        <v>Forskningsinsentiv</v>
      </c>
      <c r="I4634" s="3">
        <f>IF(A4634='Enheter, modell og år'!$F$2-1,0,G4634-VLOOKUP(A4634-1&amp;B4634&amp;C4634&amp;E4634,$F$2:$G$7561,2,FALSE))</f>
        <v>0</v>
      </c>
      <c r="J4634" s="3">
        <f>IF(A4634='Enheter, modell og år'!$F$2-1,0,VLOOKUP(A4634-1&amp;B4634&amp;C4634&amp;E4634,$F$2:$G$7561,2,FALSE))</f>
        <v>0</v>
      </c>
    </row>
    <row r="4635" spans="1:10" x14ac:dyDescent="0.25">
      <c r="A4635">
        <f t="shared" ref="A4635:C4635" si="4161">A4095</f>
        <v>2018</v>
      </c>
      <c r="B4635" t="str">
        <f t="shared" si="4161"/>
        <v>VFM</v>
      </c>
      <c r="C4635">
        <f t="shared" si="4161"/>
        <v>0</v>
      </c>
      <c r="D4635">
        <f>IFERROR(VLOOKUP(C4635,'Enheter, modell og år'!$A$2:$B$31,2,FALSE),0)</f>
        <v>0</v>
      </c>
      <c r="E4635" t="str">
        <f>'Liste detaljert wide'!$L$1</f>
        <v>EU-inntekt</v>
      </c>
      <c r="F4635" t="str">
        <f t="shared" si="4137"/>
        <v>2018VFM0EU-inntekt</v>
      </c>
      <c r="G4635" s="3">
        <f>'Liste detaljert wide'!L315</f>
        <v>0</v>
      </c>
      <c r="H4635" t="str">
        <f>VLOOKUP(E4635,Def!$B$2:$C$15,2,FALSE)</f>
        <v>Forskningsinsentiv</v>
      </c>
      <c r="I4635" s="3">
        <f>IF(A4635='Enheter, modell og år'!$F$2-1,0,G4635-VLOOKUP(A4635-1&amp;B4635&amp;C4635&amp;E4635,$F$2:$G$7561,2,FALSE))</f>
        <v>0</v>
      </c>
      <c r="J4635" s="3">
        <f>IF(A4635='Enheter, modell og år'!$F$2-1,0,VLOOKUP(A4635-1&amp;B4635&amp;C4635&amp;E4635,$F$2:$G$7561,2,FALSE))</f>
        <v>0</v>
      </c>
    </row>
    <row r="4636" spans="1:10" x14ac:dyDescent="0.25">
      <c r="A4636">
        <f t="shared" ref="A4636:C4636" si="4162">A4096</f>
        <v>2018</v>
      </c>
      <c r="B4636" t="str">
        <f t="shared" si="4162"/>
        <v>VFM</v>
      </c>
      <c r="C4636">
        <f t="shared" si="4162"/>
        <v>0</v>
      </c>
      <c r="D4636">
        <f>IFERROR(VLOOKUP(C4636,'Enheter, modell og år'!$A$2:$B$31,2,FALSE),0)</f>
        <v>0</v>
      </c>
      <c r="E4636" t="str">
        <f>'Liste detaljert wide'!$L$1</f>
        <v>EU-inntekt</v>
      </c>
      <c r="F4636" t="str">
        <f t="shared" si="4137"/>
        <v>2018VFM0EU-inntekt</v>
      </c>
      <c r="G4636" s="3">
        <f>'Liste detaljert wide'!L316</f>
        <v>0</v>
      </c>
      <c r="H4636" t="str">
        <f>VLOOKUP(E4636,Def!$B$2:$C$15,2,FALSE)</f>
        <v>Forskningsinsentiv</v>
      </c>
      <c r="I4636" s="3">
        <f>IF(A4636='Enheter, modell og år'!$F$2-1,0,G4636-VLOOKUP(A4636-1&amp;B4636&amp;C4636&amp;E4636,$F$2:$G$7561,2,FALSE))</f>
        <v>0</v>
      </c>
      <c r="J4636" s="3">
        <f>IF(A4636='Enheter, modell og år'!$F$2-1,0,VLOOKUP(A4636-1&amp;B4636&amp;C4636&amp;E4636,$F$2:$G$7561,2,FALSE))</f>
        <v>0</v>
      </c>
    </row>
    <row r="4637" spans="1:10" x14ac:dyDescent="0.25">
      <c r="A4637">
        <f t="shared" ref="A4637:C4637" si="4163">A4097</f>
        <v>2018</v>
      </c>
      <c r="B4637" t="str">
        <f t="shared" si="4163"/>
        <v>VFM</v>
      </c>
      <c r="C4637">
        <f t="shared" si="4163"/>
        <v>0</v>
      </c>
      <c r="D4637">
        <f>IFERROR(VLOOKUP(C4637,'Enheter, modell og år'!$A$2:$B$31,2,FALSE),0)</f>
        <v>0</v>
      </c>
      <c r="E4637" t="str">
        <f>'Liste detaljert wide'!$L$1</f>
        <v>EU-inntekt</v>
      </c>
      <c r="F4637" t="str">
        <f t="shared" si="4137"/>
        <v>2018VFM0EU-inntekt</v>
      </c>
      <c r="G4637" s="3">
        <f>'Liste detaljert wide'!L317</f>
        <v>0</v>
      </c>
      <c r="H4637" t="str">
        <f>VLOOKUP(E4637,Def!$B$2:$C$15,2,FALSE)</f>
        <v>Forskningsinsentiv</v>
      </c>
      <c r="I4637" s="3">
        <f>IF(A4637='Enheter, modell og år'!$F$2-1,0,G4637-VLOOKUP(A4637-1&amp;B4637&amp;C4637&amp;E4637,$F$2:$G$7561,2,FALSE))</f>
        <v>0</v>
      </c>
      <c r="J4637" s="3">
        <f>IF(A4637='Enheter, modell og år'!$F$2-1,0,VLOOKUP(A4637-1&amp;B4637&amp;C4637&amp;E4637,$F$2:$G$7561,2,FALSE))</f>
        <v>0</v>
      </c>
    </row>
    <row r="4638" spans="1:10" x14ac:dyDescent="0.25">
      <c r="A4638">
        <f t="shared" ref="A4638:C4638" si="4164">A4098</f>
        <v>2018</v>
      </c>
      <c r="B4638" t="str">
        <f t="shared" si="4164"/>
        <v>VFM</v>
      </c>
      <c r="C4638">
        <f t="shared" si="4164"/>
        <v>0</v>
      </c>
      <c r="D4638">
        <f>IFERROR(VLOOKUP(C4638,'Enheter, modell og år'!$A$2:$B$31,2,FALSE),0)</f>
        <v>0</v>
      </c>
      <c r="E4638" t="str">
        <f>'Liste detaljert wide'!$L$1</f>
        <v>EU-inntekt</v>
      </c>
      <c r="F4638" t="str">
        <f t="shared" si="4137"/>
        <v>2018VFM0EU-inntekt</v>
      </c>
      <c r="G4638" s="3">
        <f>'Liste detaljert wide'!L318</f>
        <v>0</v>
      </c>
      <c r="H4638" t="str">
        <f>VLOOKUP(E4638,Def!$B$2:$C$15,2,FALSE)</f>
        <v>Forskningsinsentiv</v>
      </c>
      <c r="I4638" s="3">
        <f>IF(A4638='Enheter, modell og år'!$F$2-1,0,G4638-VLOOKUP(A4638-1&amp;B4638&amp;C4638&amp;E4638,$F$2:$G$7561,2,FALSE))</f>
        <v>0</v>
      </c>
      <c r="J4638" s="3">
        <f>IF(A4638='Enheter, modell og år'!$F$2-1,0,VLOOKUP(A4638-1&amp;B4638&amp;C4638&amp;E4638,$F$2:$G$7561,2,FALSE))</f>
        <v>0</v>
      </c>
    </row>
    <row r="4639" spans="1:10" x14ac:dyDescent="0.25">
      <c r="A4639">
        <f t="shared" ref="A4639:C4639" si="4165">A4099</f>
        <v>2018</v>
      </c>
      <c r="B4639" t="str">
        <f t="shared" si="4165"/>
        <v>VFM</v>
      </c>
      <c r="C4639">
        <f t="shared" si="4165"/>
        <v>0</v>
      </c>
      <c r="D4639">
        <f>IFERROR(VLOOKUP(C4639,'Enheter, modell og år'!$A$2:$B$31,2,FALSE),0)</f>
        <v>0</v>
      </c>
      <c r="E4639" t="str">
        <f>'Liste detaljert wide'!$L$1</f>
        <v>EU-inntekt</v>
      </c>
      <c r="F4639" t="str">
        <f t="shared" si="4137"/>
        <v>2018VFM0EU-inntekt</v>
      </c>
      <c r="G4639" s="3">
        <f>'Liste detaljert wide'!L319</f>
        <v>0</v>
      </c>
      <c r="H4639" t="str">
        <f>VLOOKUP(E4639,Def!$B$2:$C$15,2,FALSE)</f>
        <v>Forskningsinsentiv</v>
      </c>
      <c r="I4639" s="3">
        <f>IF(A4639='Enheter, modell og år'!$F$2-1,0,G4639-VLOOKUP(A4639-1&amp;B4639&amp;C4639&amp;E4639,$F$2:$G$7561,2,FALSE))</f>
        <v>0</v>
      </c>
      <c r="J4639" s="3">
        <f>IF(A4639='Enheter, modell og år'!$F$2-1,0,VLOOKUP(A4639-1&amp;B4639&amp;C4639&amp;E4639,$F$2:$G$7561,2,FALSE))</f>
        <v>0</v>
      </c>
    </row>
    <row r="4640" spans="1:10" x14ac:dyDescent="0.25">
      <c r="A4640">
        <f t="shared" ref="A4640:C4640" si="4166">A4100</f>
        <v>2018</v>
      </c>
      <c r="B4640" t="str">
        <f t="shared" si="4166"/>
        <v>VFM</v>
      </c>
      <c r="C4640">
        <f t="shared" si="4166"/>
        <v>0</v>
      </c>
      <c r="D4640">
        <f>IFERROR(VLOOKUP(C4640,'Enheter, modell og år'!$A$2:$B$31,2,FALSE),0)</f>
        <v>0</v>
      </c>
      <c r="E4640" t="str">
        <f>'Liste detaljert wide'!$L$1</f>
        <v>EU-inntekt</v>
      </c>
      <c r="F4640" t="str">
        <f t="shared" si="4137"/>
        <v>2018VFM0EU-inntekt</v>
      </c>
      <c r="G4640" s="3">
        <f>'Liste detaljert wide'!L320</f>
        <v>0</v>
      </c>
      <c r="H4640" t="str">
        <f>VLOOKUP(E4640,Def!$B$2:$C$15,2,FALSE)</f>
        <v>Forskningsinsentiv</v>
      </c>
      <c r="I4640" s="3">
        <f>IF(A4640='Enheter, modell og år'!$F$2-1,0,G4640-VLOOKUP(A4640-1&amp;B4640&amp;C4640&amp;E4640,$F$2:$G$7561,2,FALSE))</f>
        <v>0</v>
      </c>
      <c r="J4640" s="3">
        <f>IF(A4640='Enheter, modell og år'!$F$2-1,0,VLOOKUP(A4640-1&amp;B4640&amp;C4640&amp;E4640,$F$2:$G$7561,2,FALSE))</f>
        <v>0</v>
      </c>
    </row>
    <row r="4641" spans="1:10" x14ac:dyDescent="0.25">
      <c r="A4641">
        <f t="shared" ref="A4641:C4641" si="4167">A4101</f>
        <v>2018</v>
      </c>
      <c r="B4641" t="str">
        <f t="shared" si="4167"/>
        <v>VFM</v>
      </c>
      <c r="C4641">
        <f t="shared" si="4167"/>
        <v>0</v>
      </c>
      <c r="D4641">
        <f>IFERROR(VLOOKUP(C4641,'Enheter, modell og år'!$A$2:$B$31,2,FALSE),0)</f>
        <v>0</v>
      </c>
      <c r="E4641" t="str">
        <f>'Liste detaljert wide'!$L$1</f>
        <v>EU-inntekt</v>
      </c>
      <c r="F4641" t="str">
        <f t="shared" si="4137"/>
        <v>2018VFM0EU-inntekt</v>
      </c>
      <c r="G4641" s="3">
        <f>'Liste detaljert wide'!L321</f>
        <v>0</v>
      </c>
      <c r="H4641" t="str">
        <f>VLOOKUP(E4641,Def!$B$2:$C$15,2,FALSE)</f>
        <v>Forskningsinsentiv</v>
      </c>
      <c r="I4641" s="3">
        <f>IF(A4641='Enheter, modell og år'!$F$2-1,0,G4641-VLOOKUP(A4641-1&amp;B4641&amp;C4641&amp;E4641,$F$2:$G$7561,2,FALSE))</f>
        <v>0</v>
      </c>
      <c r="J4641" s="3">
        <f>IF(A4641='Enheter, modell og år'!$F$2-1,0,VLOOKUP(A4641-1&amp;B4641&amp;C4641&amp;E4641,$F$2:$G$7561,2,FALSE))</f>
        <v>0</v>
      </c>
    </row>
    <row r="4642" spans="1:10" x14ac:dyDescent="0.25">
      <c r="A4642">
        <f t="shared" ref="A4642:C4642" si="4168">A4102</f>
        <v>2018</v>
      </c>
      <c r="B4642" t="str">
        <f t="shared" si="4168"/>
        <v>VFM</v>
      </c>
      <c r="C4642">
        <f t="shared" si="4168"/>
        <v>0</v>
      </c>
      <c r="D4642">
        <f>IFERROR(VLOOKUP(C4642,'Enheter, modell og år'!$A$2:$B$31,2,FALSE),0)</f>
        <v>0</v>
      </c>
      <c r="E4642" t="str">
        <f>'Liste detaljert wide'!$L$1</f>
        <v>EU-inntekt</v>
      </c>
      <c r="F4642" t="str">
        <f t="shared" si="4137"/>
        <v>2018VFM0EU-inntekt</v>
      </c>
      <c r="G4642" s="3">
        <f>'Liste detaljert wide'!L322</f>
        <v>0</v>
      </c>
      <c r="H4642" t="str">
        <f>VLOOKUP(E4642,Def!$B$2:$C$15,2,FALSE)</f>
        <v>Forskningsinsentiv</v>
      </c>
      <c r="I4642" s="3">
        <f>IF(A4642='Enheter, modell og år'!$F$2-1,0,G4642-VLOOKUP(A4642-1&amp;B4642&amp;C4642&amp;E4642,$F$2:$G$7561,2,FALSE))</f>
        <v>0</v>
      </c>
      <c r="J4642" s="3">
        <f>IF(A4642='Enheter, modell og år'!$F$2-1,0,VLOOKUP(A4642-1&amp;B4642&amp;C4642&amp;E4642,$F$2:$G$7561,2,FALSE))</f>
        <v>0</v>
      </c>
    </row>
    <row r="4643" spans="1:10" x14ac:dyDescent="0.25">
      <c r="A4643">
        <f t="shared" ref="A4643:C4643" si="4169">A4103</f>
        <v>2018</v>
      </c>
      <c r="B4643" t="str">
        <f t="shared" si="4169"/>
        <v>VFM</v>
      </c>
      <c r="C4643">
        <f t="shared" si="4169"/>
        <v>0</v>
      </c>
      <c r="D4643">
        <f>IFERROR(VLOOKUP(C4643,'Enheter, modell og år'!$A$2:$B$31,2,FALSE),0)</f>
        <v>0</v>
      </c>
      <c r="E4643" t="str">
        <f>'Liste detaljert wide'!$L$1</f>
        <v>EU-inntekt</v>
      </c>
      <c r="F4643" t="str">
        <f t="shared" si="4137"/>
        <v>2018VFM0EU-inntekt</v>
      </c>
      <c r="G4643" s="3">
        <f>'Liste detaljert wide'!L323</f>
        <v>0</v>
      </c>
      <c r="H4643" t="str">
        <f>VLOOKUP(E4643,Def!$B$2:$C$15,2,FALSE)</f>
        <v>Forskningsinsentiv</v>
      </c>
      <c r="I4643" s="3">
        <f>IF(A4643='Enheter, modell og år'!$F$2-1,0,G4643-VLOOKUP(A4643-1&amp;B4643&amp;C4643&amp;E4643,$F$2:$G$7561,2,FALSE))</f>
        <v>0</v>
      </c>
      <c r="J4643" s="3">
        <f>IF(A4643='Enheter, modell og år'!$F$2-1,0,VLOOKUP(A4643-1&amp;B4643&amp;C4643&amp;E4643,$F$2:$G$7561,2,FALSE))</f>
        <v>0</v>
      </c>
    </row>
    <row r="4644" spans="1:10" x14ac:dyDescent="0.25">
      <c r="A4644">
        <f t="shared" ref="A4644:C4644" si="4170">A4104</f>
        <v>2018</v>
      </c>
      <c r="B4644" t="str">
        <f t="shared" si="4170"/>
        <v>VFM</v>
      </c>
      <c r="C4644">
        <f t="shared" si="4170"/>
        <v>0</v>
      </c>
      <c r="D4644">
        <f>IFERROR(VLOOKUP(C4644,'Enheter, modell og år'!$A$2:$B$31,2,FALSE),0)</f>
        <v>0</v>
      </c>
      <c r="E4644" t="str">
        <f>'Liste detaljert wide'!$L$1</f>
        <v>EU-inntekt</v>
      </c>
      <c r="F4644" t="str">
        <f t="shared" si="4137"/>
        <v>2018VFM0EU-inntekt</v>
      </c>
      <c r="G4644" s="3">
        <f>'Liste detaljert wide'!L324</f>
        <v>0</v>
      </c>
      <c r="H4644" t="str">
        <f>VLOOKUP(E4644,Def!$B$2:$C$15,2,FALSE)</f>
        <v>Forskningsinsentiv</v>
      </c>
      <c r="I4644" s="3">
        <f>IF(A4644='Enheter, modell og år'!$F$2-1,0,G4644-VLOOKUP(A4644-1&amp;B4644&amp;C4644&amp;E4644,$F$2:$G$7561,2,FALSE))</f>
        <v>0</v>
      </c>
      <c r="J4644" s="3">
        <f>IF(A4644='Enheter, modell og år'!$F$2-1,0,VLOOKUP(A4644-1&amp;B4644&amp;C4644&amp;E4644,$F$2:$G$7561,2,FALSE))</f>
        <v>0</v>
      </c>
    </row>
    <row r="4645" spans="1:10" x14ac:dyDescent="0.25">
      <c r="A4645">
        <f t="shared" ref="A4645:C4645" si="4171">A4105</f>
        <v>2018</v>
      </c>
      <c r="B4645" t="str">
        <f t="shared" si="4171"/>
        <v>VFM</v>
      </c>
      <c r="C4645">
        <f t="shared" si="4171"/>
        <v>0</v>
      </c>
      <c r="D4645">
        <f>IFERROR(VLOOKUP(C4645,'Enheter, modell og år'!$A$2:$B$31,2,FALSE),0)</f>
        <v>0</v>
      </c>
      <c r="E4645" t="str">
        <f>'Liste detaljert wide'!$L$1</f>
        <v>EU-inntekt</v>
      </c>
      <c r="F4645" t="str">
        <f t="shared" si="4137"/>
        <v>2018VFM0EU-inntekt</v>
      </c>
      <c r="G4645" s="3">
        <f>'Liste detaljert wide'!L325</f>
        <v>0</v>
      </c>
      <c r="H4645" t="str">
        <f>VLOOKUP(E4645,Def!$B$2:$C$15,2,FALSE)</f>
        <v>Forskningsinsentiv</v>
      </c>
      <c r="I4645" s="3">
        <f>IF(A4645='Enheter, modell og år'!$F$2-1,0,G4645-VLOOKUP(A4645-1&amp;B4645&amp;C4645&amp;E4645,$F$2:$G$7561,2,FALSE))</f>
        <v>0</v>
      </c>
      <c r="J4645" s="3">
        <f>IF(A4645='Enheter, modell og år'!$F$2-1,0,VLOOKUP(A4645-1&amp;B4645&amp;C4645&amp;E4645,$F$2:$G$7561,2,FALSE))</f>
        <v>0</v>
      </c>
    </row>
    <row r="4646" spans="1:10" x14ac:dyDescent="0.25">
      <c r="A4646">
        <f t="shared" ref="A4646:C4646" si="4172">A4106</f>
        <v>2018</v>
      </c>
      <c r="B4646" t="str">
        <f t="shared" si="4172"/>
        <v>VFM</v>
      </c>
      <c r="C4646">
        <f t="shared" si="4172"/>
        <v>0</v>
      </c>
      <c r="D4646">
        <f>IFERROR(VLOOKUP(C4646,'Enheter, modell og år'!$A$2:$B$31,2,FALSE),0)</f>
        <v>0</v>
      </c>
      <c r="E4646" t="str">
        <f>'Liste detaljert wide'!$L$1</f>
        <v>EU-inntekt</v>
      </c>
      <c r="F4646" t="str">
        <f t="shared" si="4137"/>
        <v>2018VFM0EU-inntekt</v>
      </c>
      <c r="G4646" s="3">
        <f>'Liste detaljert wide'!L326</f>
        <v>0</v>
      </c>
      <c r="H4646" t="str">
        <f>VLOOKUP(E4646,Def!$B$2:$C$15,2,FALSE)</f>
        <v>Forskningsinsentiv</v>
      </c>
      <c r="I4646" s="3">
        <f>IF(A4646='Enheter, modell og år'!$F$2-1,0,G4646-VLOOKUP(A4646-1&amp;B4646&amp;C4646&amp;E4646,$F$2:$G$7561,2,FALSE))</f>
        <v>0</v>
      </c>
      <c r="J4646" s="3">
        <f>IF(A4646='Enheter, modell og år'!$F$2-1,0,VLOOKUP(A4646-1&amp;B4646&amp;C4646&amp;E4646,$F$2:$G$7561,2,FALSE))</f>
        <v>0</v>
      </c>
    </row>
    <row r="4647" spans="1:10" x14ac:dyDescent="0.25">
      <c r="A4647">
        <f t="shared" ref="A4647:C4647" si="4173">A4107</f>
        <v>2018</v>
      </c>
      <c r="B4647" t="str">
        <f t="shared" si="4173"/>
        <v>VFM</v>
      </c>
      <c r="C4647">
        <f t="shared" si="4173"/>
        <v>0</v>
      </c>
      <c r="D4647">
        <f>IFERROR(VLOOKUP(C4647,'Enheter, modell og år'!$A$2:$B$31,2,FALSE),0)</f>
        <v>0</v>
      </c>
      <c r="E4647" t="str">
        <f>'Liste detaljert wide'!$L$1</f>
        <v>EU-inntekt</v>
      </c>
      <c r="F4647" t="str">
        <f t="shared" si="4137"/>
        <v>2018VFM0EU-inntekt</v>
      </c>
      <c r="G4647" s="3">
        <f>'Liste detaljert wide'!L327</f>
        <v>0</v>
      </c>
      <c r="H4647" t="str">
        <f>VLOOKUP(E4647,Def!$B$2:$C$15,2,FALSE)</f>
        <v>Forskningsinsentiv</v>
      </c>
      <c r="I4647" s="3">
        <f>IF(A4647='Enheter, modell og år'!$F$2-1,0,G4647-VLOOKUP(A4647-1&amp;B4647&amp;C4647&amp;E4647,$F$2:$G$7561,2,FALSE))</f>
        <v>0</v>
      </c>
      <c r="J4647" s="3">
        <f>IF(A4647='Enheter, modell og år'!$F$2-1,0,VLOOKUP(A4647-1&amp;B4647&amp;C4647&amp;E4647,$F$2:$G$7561,2,FALSE))</f>
        <v>0</v>
      </c>
    </row>
    <row r="4648" spans="1:10" x14ac:dyDescent="0.25">
      <c r="A4648">
        <f t="shared" ref="A4648:C4648" si="4174">A4108</f>
        <v>2018</v>
      </c>
      <c r="B4648" t="str">
        <f t="shared" si="4174"/>
        <v>VFM</v>
      </c>
      <c r="C4648">
        <f t="shared" si="4174"/>
        <v>0</v>
      </c>
      <c r="D4648">
        <f>IFERROR(VLOOKUP(C4648,'Enheter, modell og år'!$A$2:$B$31,2,FALSE),0)</f>
        <v>0</v>
      </c>
      <c r="E4648" t="str">
        <f>'Liste detaljert wide'!$L$1</f>
        <v>EU-inntekt</v>
      </c>
      <c r="F4648" t="str">
        <f t="shared" si="4137"/>
        <v>2018VFM0EU-inntekt</v>
      </c>
      <c r="G4648" s="3">
        <f>'Liste detaljert wide'!L328</f>
        <v>0</v>
      </c>
      <c r="H4648" t="str">
        <f>VLOOKUP(E4648,Def!$B$2:$C$15,2,FALSE)</f>
        <v>Forskningsinsentiv</v>
      </c>
      <c r="I4648" s="3">
        <f>IF(A4648='Enheter, modell og år'!$F$2-1,0,G4648-VLOOKUP(A4648-1&amp;B4648&amp;C4648&amp;E4648,$F$2:$G$7561,2,FALSE))</f>
        <v>0</v>
      </c>
      <c r="J4648" s="3">
        <f>IF(A4648='Enheter, modell og år'!$F$2-1,0,VLOOKUP(A4648-1&amp;B4648&amp;C4648&amp;E4648,$F$2:$G$7561,2,FALSE))</f>
        <v>0</v>
      </c>
    </row>
    <row r="4649" spans="1:10" x14ac:dyDescent="0.25">
      <c r="A4649">
        <f t="shared" ref="A4649:C4649" si="4175">A4109</f>
        <v>2018</v>
      </c>
      <c r="B4649" t="str">
        <f t="shared" si="4175"/>
        <v>VFM</v>
      </c>
      <c r="C4649">
        <f t="shared" si="4175"/>
        <v>0</v>
      </c>
      <c r="D4649">
        <f>IFERROR(VLOOKUP(C4649,'Enheter, modell og år'!$A$2:$B$31,2,FALSE),0)</f>
        <v>0</v>
      </c>
      <c r="E4649" t="str">
        <f>'Liste detaljert wide'!$L$1</f>
        <v>EU-inntekt</v>
      </c>
      <c r="F4649" t="str">
        <f t="shared" si="4137"/>
        <v>2018VFM0EU-inntekt</v>
      </c>
      <c r="G4649" s="3">
        <f>'Liste detaljert wide'!L329</f>
        <v>0</v>
      </c>
      <c r="H4649" t="str">
        <f>VLOOKUP(E4649,Def!$B$2:$C$15,2,FALSE)</f>
        <v>Forskningsinsentiv</v>
      </c>
      <c r="I4649" s="3">
        <f>IF(A4649='Enheter, modell og år'!$F$2-1,0,G4649-VLOOKUP(A4649-1&amp;B4649&amp;C4649&amp;E4649,$F$2:$G$7561,2,FALSE))</f>
        <v>0</v>
      </c>
      <c r="J4649" s="3">
        <f>IF(A4649='Enheter, modell og år'!$F$2-1,0,VLOOKUP(A4649-1&amp;B4649&amp;C4649&amp;E4649,$F$2:$G$7561,2,FALSE))</f>
        <v>0</v>
      </c>
    </row>
    <row r="4650" spans="1:10" x14ac:dyDescent="0.25">
      <c r="A4650">
        <f t="shared" ref="A4650:C4650" si="4176">A4110</f>
        <v>2018</v>
      </c>
      <c r="B4650" t="str">
        <f t="shared" si="4176"/>
        <v>VFM</v>
      </c>
      <c r="C4650">
        <f t="shared" si="4176"/>
        <v>0</v>
      </c>
      <c r="D4650">
        <f>IFERROR(VLOOKUP(C4650,'Enheter, modell og år'!$A$2:$B$31,2,FALSE),0)</f>
        <v>0</v>
      </c>
      <c r="E4650" t="str">
        <f>'Liste detaljert wide'!$L$1</f>
        <v>EU-inntekt</v>
      </c>
      <c r="F4650" t="str">
        <f t="shared" si="4137"/>
        <v>2018VFM0EU-inntekt</v>
      </c>
      <c r="G4650" s="3">
        <f>'Liste detaljert wide'!L330</f>
        <v>0</v>
      </c>
      <c r="H4650" t="str">
        <f>VLOOKUP(E4650,Def!$B$2:$C$15,2,FALSE)</f>
        <v>Forskningsinsentiv</v>
      </c>
      <c r="I4650" s="3">
        <f>IF(A4650='Enheter, modell og år'!$F$2-1,0,G4650-VLOOKUP(A4650-1&amp;B4650&amp;C4650&amp;E4650,$F$2:$G$7561,2,FALSE))</f>
        <v>0</v>
      </c>
      <c r="J4650" s="3">
        <f>IF(A4650='Enheter, modell og år'!$F$2-1,0,VLOOKUP(A4650-1&amp;B4650&amp;C4650&amp;E4650,$F$2:$G$7561,2,FALSE))</f>
        <v>0</v>
      </c>
    </row>
    <row r="4651" spans="1:10" x14ac:dyDescent="0.25">
      <c r="A4651">
        <f t="shared" ref="A4651:C4651" si="4177">A4111</f>
        <v>2018</v>
      </c>
      <c r="B4651" t="str">
        <f t="shared" si="4177"/>
        <v>VFM</v>
      </c>
      <c r="C4651">
        <f t="shared" si="4177"/>
        <v>0</v>
      </c>
      <c r="D4651">
        <f>IFERROR(VLOOKUP(C4651,'Enheter, modell og år'!$A$2:$B$31,2,FALSE),0)</f>
        <v>0</v>
      </c>
      <c r="E4651" t="str">
        <f>'Liste detaljert wide'!$L$1</f>
        <v>EU-inntekt</v>
      </c>
      <c r="F4651" t="str">
        <f t="shared" si="4137"/>
        <v>2018VFM0EU-inntekt</v>
      </c>
      <c r="G4651" s="3">
        <f>'Liste detaljert wide'!L331</f>
        <v>0</v>
      </c>
      <c r="H4651" t="str">
        <f>VLOOKUP(E4651,Def!$B$2:$C$15,2,FALSE)</f>
        <v>Forskningsinsentiv</v>
      </c>
      <c r="I4651" s="3">
        <f>IF(A4651='Enheter, modell og år'!$F$2-1,0,G4651-VLOOKUP(A4651-1&amp;B4651&amp;C4651&amp;E4651,$F$2:$G$7561,2,FALSE))</f>
        <v>0</v>
      </c>
      <c r="J4651" s="3">
        <f>IF(A4651='Enheter, modell og år'!$F$2-1,0,VLOOKUP(A4651-1&amp;B4651&amp;C4651&amp;E4651,$F$2:$G$7561,2,FALSE))</f>
        <v>0</v>
      </c>
    </row>
    <row r="4652" spans="1:10" x14ac:dyDescent="0.25">
      <c r="A4652">
        <f t="shared" ref="A4652:C4652" si="4178">A4112</f>
        <v>2019</v>
      </c>
      <c r="B4652" t="str">
        <f t="shared" si="4178"/>
        <v>VFM</v>
      </c>
      <c r="C4652">
        <f t="shared" si="4178"/>
        <v>0</v>
      </c>
      <c r="D4652">
        <f>IFERROR(VLOOKUP(C4652,'Enheter, modell og år'!$A$2:$B$31,2,FALSE),0)</f>
        <v>0</v>
      </c>
      <c r="E4652" t="str">
        <f>'Liste detaljert wide'!$L$1</f>
        <v>EU-inntekt</v>
      </c>
      <c r="F4652" t="str">
        <f t="shared" si="4137"/>
        <v>2019VFM0EU-inntekt</v>
      </c>
      <c r="G4652" s="3">
        <f>'Liste detaljert wide'!L332</f>
        <v>0</v>
      </c>
      <c r="H4652" t="str">
        <f>VLOOKUP(E4652,Def!$B$2:$C$15,2,FALSE)</f>
        <v>Forskningsinsentiv</v>
      </c>
      <c r="I4652" s="3">
        <f>IF(A4652='Enheter, modell og år'!$F$2-1,0,G4652-VLOOKUP(A4652-1&amp;B4652&amp;C4652&amp;E4652,$F$2:$G$7561,2,FALSE))</f>
        <v>0</v>
      </c>
      <c r="J4652" s="3">
        <f>IF(A4652='Enheter, modell og år'!$F$2-1,0,VLOOKUP(A4652-1&amp;B4652&amp;C4652&amp;E4652,$F$2:$G$7561,2,FALSE))</f>
        <v>0</v>
      </c>
    </row>
    <row r="4653" spans="1:10" x14ac:dyDescent="0.25">
      <c r="A4653">
        <f t="shared" ref="A4653:C4653" si="4179">A4113</f>
        <v>2019</v>
      </c>
      <c r="B4653" t="str">
        <f t="shared" si="4179"/>
        <v>VFM</v>
      </c>
      <c r="C4653">
        <f t="shared" si="4179"/>
        <v>0</v>
      </c>
      <c r="D4653">
        <f>IFERROR(VLOOKUP(C4653,'Enheter, modell og år'!$A$2:$B$31,2,FALSE),0)</f>
        <v>0</v>
      </c>
      <c r="E4653" t="str">
        <f>'Liste detaljert wide'!$L$1</f>
        <v>EU-inntekt</v>
      </c>
      <c r="F4653" t="str">
        <f t="shared" si="4137"/>
        <v>2019VFM0EU-inntekt</v>
      </c>
      <c r="G4653" s="3">
        <f>'Liste detaljert wide'!L333</f>
        <v>0</v>
      </c>
      <c r="H4653" t="str">
        <f>VLOOKUP(E4653,Def!$B$2:$C$15,2,FALSE)</f>
        <v>Forskningsinsentiv</v>
      </c>
      <c r="I4653" s="3">
        <f>IF(A4653='Enheter, modell og år'!$F$2-1,0,G4653-VLOOKUP(A4653-1&amp;B4653&amp;C4653&amp;E4653,$F$2:$G$7561,2,FALSE))</f>
        <v>0</v>
      </c>
      <c r="J4653" s="3">
        <f>IF(A4653='Enheter, modell og år'!$F$2-1,0,VLOOKUP(A4653-1&amp;B4653&amp;C4653&amp;E4653,$F$2:$G$7561,2,FALSE))</f>
        <v>0</v>
      </c>
    </row>
    <row r="4654" spans="1:10" x14ac:dyDescent="0.25">
      <c r="A4654">
        <f t="shared" ref="A4654:C4654" si="4180">A4114</f>
        <v>2019</v>
      </c>
      <c r="B4654" t="str">
        <f t="shared" si="4180"/>
        <v>VFM</v>
      </c>
      <c r="C4654">
        <f t="shared" si="4180"/>
        <v>0</v>
      </c>
      <c r="D4654">
        <f>IFERROR(VLOOKUP(C4654,'Enheter, modell og år'!$A$2:$B$31,2,FALSE),0)</f>
        <v>0</v>
      </c>
      <c r="E4654" t="str">
        <f>'Liste detaljert wide'!$L$1</f>
        <v>EU-inntekt</v>
      </c>
      <c r="F4654" t="str">
        <f t="shared" si="4137"/>
        <v>2019VFM0EU-inntekt</v>
      </c>
      <c r="G4654" s="3">
        <f>'Liste detaljert wide'!L334</f>
        <v>0</v>
      </c>
      <c r="H4654" t="str">
        <f>VLOOKUP(E4654,Def!$B$2:$C$15,2,FALSE)</f>
        <v>Forskningsinsentiv</v>
      </c>
      <c r="I4654" s="3">
        <f>IF(A4654='Enheter, modell og år'!$F$2-1,0,G4654-VLOOKUP(A4654-1&amp;B4654&amp;C4654&amp;E4654,$F$2:$G$7561,2,FALSE))</f>
        <v>0</v>
      </c>
      <c r="J4654" s="3">
        <f>IF(A4654='Enheter, modell og år'!$F$2-1,0,VLOOKUP(A4654-1&amp;B4654&amp;C4654&amp;E4654,$F$2:$G$7561,2,FALSE))</f>
        <v>0</v>
      </c>
    </row>
    <row r="4655" spans="1:10" x14ac:dyDescent="0.25">
      <c r="A4655">
        <f t="shared" ref="A4655:C4655" si="4181">A4115</f>
        <v>2019</v>
      </c>
      <c r="B4655" t="str">
        <f t="shared" si="4181"/>
        <v>VFM</v>
      </c>
      <c r="C4655">
        <f t="shared" si="4181"/>
        <v>0</v>
      </c>
      <c r="D4655">
        <f>IFERROR(VLOOKUP(C4655,'Enheter, modell og år'!$A$2:$B$31,2,FALSE),0)</f>
        <v>0</v>
      </c>
      <c r="E4655" t="str">
        <f>'Liste detaljert wide'!$L$1</f>
        <v>EU-inntekt</v>
      </c>
      <c r="F4655" t="str">
        <f t="shared" si="4137"/>
        <v>2019VFM0EU-inntekt</v>
      </c>
      <c r="G4655" s="3">
        <f>'Liste detaljert wide'!L335</f>
        <v>0</v>
      </c>
      <c r="H4655" t="str">
        <f>VLOOKUP(E4655,Def!$B$2:$C$15,2,FALSE)</f>
        <v>Forskningsinsentiv</v>
      </c>
      <c r="I4655" s="3">
        <f>IF(A4655='Enheter, modell og år'!$F$2-1,0,G4655-VLOOKUP(A4655-1&amp;B4655&amp;C4655&amp;E4655,$F$2:$G$7561,2,FALSE))</f>
        <v>0</v>
      </c>
      <c r="J4655" s="3">
        <f>IF(A4655='Enheter, modell og år'!$F$2-1,0,VLOOKUP(A4655-1&amp;B4655&amp;C4655&amp;E4655,$F$2:$G$7561,2,FALSE))</f>
        <v>0</v>
      </c>
    </row>
    <row r="4656" spans="1:10" x14ac:dyDescent="0.25">
      <c r="A4656">
        <f t="shared" ref="A4656:C4656" si="4182">A4116</f>
        <v>2019</v>
      </c>
      <c r="B4656" t="str">
        <f t="shared" si="4182"/>
        <v>VFM</v>
      </c>
      <c r="C4656">
        <f t="shared" si="4182"/>
        <v>0</v>
      </c>
      <c r="D4656">
        <f>IFERROR(VLOOKUP(C4656,'Enheter, modell og år'!$A$2:$B$31,2,FALSE),0)</f>
        <v>0</v>
      </c>
      <c r="E4656" t="str">
        <f>'Liste detaljert wide'!$L$1</f>
        <v>EU-inntekt</v>
      </c>
      <c r="F4656" t="str">
        <f t="shared" si="4137"/>
        <v>2019VFM0EU-inntekt</v>
      </c>
      <c r="G4656" s="3">
        <f>'Liste detaljert wide'!L336</f>
        <v>0</v>
      </c>
      <c r="H4656" t="str">
        <f>VLOOKUP(E4656,Def!$B$2:$C$15,2,FALSE)</f>
        <v>Forskningsinsentiv</v>
      </c>
      <c r="I4656" s="3">
        <f>IF(A4656='Enheter, modell og år'!$F$2-1,0,G4656-VLOOKUP(A4656-1&amp;B4656&amp;C4656&amp;E4656,$F$2:$G$7561,2,FALSE))</f>
        <v>0</v>
      </c>
      <c r="J4656" s="3">
        <f>IF(A4656='Enheter, modell og år'!$F$2-1,0,VLOOKUP(A4656-1&amp;B4656&amp;C4656&amp;E4656,$F$2:$G$7561,2,FALSE))</f>
        <v>0</v>
      </c>
    </row>
    <row r="4657" spans="1:10" x14ac:dyDescent="0.25">
      <c r="A4657">
        <f t="shared" ref="A4657:C4657" si="4183">A4117</f>
        <v>2019</v>
      </c>
      <c r="B4657" t="str">
        <f t="shared" si="4183"/>
        <v>VFM</v>
      </c>
      <c r="C4657">
        <f t="shared" si="4183"/>
        <v>0</v>
      </c>
      <c r="D4657">
        <f>IFERROR(VLOOKUP(C4657,'Enheter, modell og år'!$A$2:$B$31,2,FALSE),0)</f>
        <v>0</v>
      </c>
      <c r="E4657" t="str">
        <f>'Liste detaljert wide'!$L$1</f>
        <v>EU-inntekt</v>
      </c>
      <c r="F4657" t="str">
        <f t="shared" si="4137"/>
        <v>2019VFM0EU-inntekt</v>
      </c>
      <c r="G4657" s="3">
        <f>'Liste detaljert wide'!L337</f>
        <v>0</v>
      </c>
      <c r="H4657" t="str">
        <f>VLOOKUP(E4657,Def!$B$2:$C$15,2,FALSE)</f>
        <v>Forskningsinsentiv</v>
      </c>
      <c r="I4657" s="3">
        <f>IF(A4657='Enheter, modell og år'!$F$2-1,0,G4657-VLOOKUP(A4657-1&amp;B4657&amp;C4657&amp;E4657,$F$2:$G$7561,2,FALSE))</f>
        <v>0</v>
      </c>
      <c r="J4657" s="3">
        <f>IF(A4657='Enheter, modell og år'!$F$2-1,0,VLOOKUP(A4657-1&amp;B4657&amp;C4657&amp;E4657,$F$2:$G$7561,2,FALSE))</f>
        <v>0</v>
      </c>
    </row>
    <row r="4658" spans="1:10" x14ac:dyDescent="0.25">
      <c r="A4658">
        <f t="shared" ref="A4658:C4658" si="4184">A4118</f>
        <v>2019</v>
      </c>
      <c r="B4658" t="str">
        <f t="shared" si="4184"/>
        <v>VFM</v>
      </c>
      <c r="C4658">
        <f t="shared" si="4184"/>
        <v>0</v>
      </c>
      <c r="D4658">
        <f>IFERROR(VLOOKUP(C4658,'Enheter, modell og år'!$A$2:$B$31,2,FALSE),0)</f>
        <v>0</v>
      </c>
      <c r="E4658" t="str">
        <f>'Liste detaljert wide'!$L$1</f>
        <v>EU-inntekt</v>
      </c>
      <c r="F4658" t="str">
        <f t="shared" si="4137"/>
        <v>2019VFM0EU-inntekt</v>
      </c>
      <c r="G4658" s="3">
        <f>'Liste detaljert wide'!L338</f>
        <v>0</v>
      </c>
      <c r="H4658" t="str">
        <f>VLOOKUP(E4658,Def!$B$2:$C$15,2,FALSE)</f>
        <v>Forskningsinsentiv</v>
      </c>
      <c r="I4658" s="3">
        <f>IF(A4658='Enheter, modell og år'!$F$2-1,0,G4658-VLOOKUP(A4658-1&amp;B4658&amp;C4658&amp;E4658,$F$2:$G$7561,2,FALSE))</f>
        <v>0</v>
      </c>
      <c r="J4658" s="3">
        <f>IF(A4658='Enheter, modell og år'!$F$2-1,0,VLOOKUP(A4658-1&amp;B4658&amp;C4658&amp;E4658,$F$2:$G$7561,2,FALSE))</f>
        <v>0</v>
      </c>
    </row>
    <row r="4659" spans="1:10" x14ac:dyDescent="0.25">
      <c r="A4659">
        <f t="shared" ref="A4659:C4659" si="4185">A4119</f>
        <v>2019</v>
      </c>
      <c r="B4659" t="str">
        <f t="shared" si="4185"/>
        <v>VFM</v>
      </c>
      <c r="C4659">
        <f t="shared" si="4185"/>
        <v>0</v>
      </c>
      <c r="D4659">
        <f>IFERROR(VLOOKUP(C4659,'Enheter, modell og år'!$A$2:$B$31,2,FALSE),0)</f>
        <v>0</v>
      </c>
      <c r="E4659" t="str">
        <f>'Liste detaljert wide'!$L$1</f>
        <v>EU-inntekt</v>
      </c>
      <c r="F4659" t="str">
        <f t="shared" si="4137"/>
        <v>2019VFM0EU-inntekt</v>
      </c>
      <c r="G4659" s="3">
        <f>'Liste detaljert wide'!L339</f>
        <v>0</v>
      </c>
      <c r="H4659" t="str">
        <f>VLOOKUP(E4659,Def!$B$2:$C$15,2,FALSE)</f>
        <v>Forskningsinsentiv</v>
      </c>
      <c r="I4659" s="3">
        <f>IF(A4659='Enheter, modell og år'!$F$2-1,0,G4659-VLOOKUP(A4659-1&amp;B4659&amp;C4659&amp;E4659,$F$2:$G$7561,2,FALSE))</f>
        <v>0</v>
      </c>
      <c r="J4659" s="3">
        <f>IF(A4659='Enheter, modell og år'!$F$2-1,0,VLOOKUP(A4659-1&amp;B4659&amp;C4659&amp;E4659,$F$2:$G$7561,2,FALSE))</f>
        <v>0</v>
      </c>
    </row>
    <row r="4660" spans="1:10" x14ac:dyDescent="0.25">
      <c r="A4660">
        <f t="shared" ref="A4660:C4660" si="4186">A4120</f>
        <v>2019</v>
      </c>
      <c r="B4660" t="str">
        <f t="shared" si="4186"/>
        <v>VFM</v>
      </c>
      <c r="C4660">
        <f t="shared" si="4186"/>
        <v>0</v>
      </c>
      <c r="D4660">
        <f>IFERROR(VLOOKUP(C4660,'Enheter, modell og år'!$A$2:$B$31,2,FALSE),0)</f>
        <v>0</v>
      </c>
      <c r="E4660" t="str">
        <f>'Liste detaljert wide'!$L$1</f>
        <v>EU-inntekt</v>
      </c>
      <c r="F4660" t="str">
        <f t="shared" si="4137"/>
        <v>2019VFM0EU-inntekt</v>
      </c>
      <c r="G4660" s="3">
        <f>'Liste detaljert wide'!L340</f>
        <v>0</v>
      </c>
      <c r="H4660" t="str">
        <f>VLOOKUP(E4660,Def!$B$2:$C$15,2,FALSE)</f>
        <v>Forskningsinsentiv</v>
      </c>
      <c r="I4660" s="3">
        <f>IF(A4660='Enheter, modell og år'!$F$2-1,0,G4660-VLOOKUP(A4660-1&amp;B4660&amp;C4660&amp;E4660,$F$2:$G$7561,2,FALSE))</f>
        <v>0</v>
      </c>
      <c r="J4660" s="3">
        <f>IF(A4660='Enheter, modell og år'!$F$2-1,0,VLOOKUP(A4660-1&amp;B4660&amp;C4660&amp;E4660,$F$2:$G$7561,2,FALSE))</f>
        <v>0</v>
      </c>
    </row>
    <row r="4661" spans="1:10" x14ac:dyDescent="0.25">
      <c r="A4661">
        <f t="shared" ref="A4661:C4661" si="4187">A4121</f>
        <v>2019</v>
      </c>
      <c r="B4661" t="str">
        <f t="shared" si="4187"/>
        <v>VFM</v>
      </c>
      <c r="C4661">
        <f t="shared" si="4187"/>
        <v>0</v>
      </c>
      <c r="D4661">
        <f>IFERROR(VLOOKUP(C4661,'Enheter, modell og år'!$A$2:$B$31,2,FALSE),0)</f>
        <v>0</v>
      </c>
      <c r="E4661" t="str">
        <f>'Liste detaljert wide'!$L$1</f>
        <v>EU-inntekt</v>
      </c>
      <c r="F4661" t="str">
        <f t="shared" si="4137"/>
        <v>2019VFM0EU-inntekt</v>
      </c>
      <c r="G4661" s="3">
        <f>'Liste detaljert wide'!L341</f>
        <v>0</v>
      </c>
      <c r="H4661" t="str">
        <f>VLOOKUP(E4661,Def!$B$2:$C$15,2,FALSE)</f>
        <v>Forskningsinsentiv</v>
      </c>
      <c r="I4661" s="3">
        <f>IF(A4661='Enheter, modell og år'!$F$2-1,0,G4661-VLOOKUP(A4661-1&amp;B4661&amp;C4661&amp;E4661,$F$2:$G$7561,2,FALSE))</f>
        <v>0</v>
      </c>
      <c r="J4661" s="3">
        <f>IF(A4661='Enheter, modell og år'!$F$2-1,0,VLOOKUP(A4661-1&amp;B4661&amp;C4661&amp;E4661,$F$2:$G$7561,2,FALSE))</f>
        <v>0</v>
      </c>
    </row>
    <row r="4662" spans="1:10" x14ac:dyDescent="0.25">
      <c r="A4662">
        <f t="shared" ref="A4662:C4662" si="4188">A4122</f>
        <v>2019</v>
      </c>
      <c r="B4662" t="str">
        <f t="shared" si="4188"/>
        <v>VFM</v>
      </c>
      <c r="C4662">
        <f t="shared" si="4188"/>
        <v>0</v>
      </c>
      <c r="D4662">
        <f>IFERROR(VLOOKUP(C4662,'Enheter, modell og år'!$A$2:$B$31,2,FALSE),0)</f>
        <v>0</v>
      </c>
      <c r="E4662" t="str">
        <f>'Liste detaljert wide'!$L$1</f>
        <v>EU-inntekt</v>
      </c>
      <c r="F4662" t="str">
        <f t="shared" si="4137"/>
        <v>2019VFM0EU-inntekt</v>
      </c>
      <c r="G4662" s="3">
        <f>'Liste detaljert wide'!L342</f>
        <v>0</v>
      </c>
      <c r="H4662" t="str">
        <f>VLOOKUP(E4662,Def!$B$2:$C$15,2,FALSE)</f>
        <v>Forskningsinsentiv</v>
      </c>
      <c r="I4662" s="3">
        <f>IF(A4662='Enheter, modell og år'!$F$2-1,0,G4662-VLOOKUP(A4662-1&amp;B4662&amp;C4662&amp;E4662,$F$2:$G$7561,2,FALSE))</f>
        <v>0</v>
      </c>
      <c r="J4662" s="3">
        <f>IF(A4662='Enheter, modell og år'!$F$2-1,0,VLOOKUP(A4662-1&amp;B4662&amp;C4662&amp;E4662,$F$2:$G$7561,2,FALSE))</f>
        <v>0</v>
      </c>
    </row>
    <row r="4663" spans="1:10" x14ac:dyDescent="0.25">
      <c r="A4663">
        <f t="shared" ref="A4663:C4663" si="4189">A4123</f>
        <v>2019</v>
      </c>
      <c r="B4663" t="str">
        <f t="shared" si="4189"/>
        <v>VFM</v>
      </c>
      <c r="C4663">
        <f t="shared" si="4189"/>
        <v>0</v>
      </c>
      <c r="D4663">
        <f>IFERROR(VLOOKUP(C4663,'Enheter, modell og år'!$A$2:$B$31,2,FALSE),0)</f>
        <v>0</v>
      </c>
      <c r="E4663" t="str">
        <f>'Liste detaljert wide'!$L$1</f>
        <v>EU-inntekt</v>
      </c>
      <c r="F4663" t="str">
        <f t="shared" si="4137"/>
        <v>2019VFM0EU-inntekt</v>
      </c>
      <c r="G4663" s="3">
        <f>'Liste detaljert wide'!L343</f>
        <v>0</v>
      </c>
      <c r="H4663" t="str">
        <f>VLOOKUP(E4663,Def!$B$2:$C$15,2,FALSE)</f>
        <v>Forskningsinsentiv</v>
      </c>
      <c r="I4663" s="3">
        <f>IF(A4663='Enheter, modell og år'!$F$2-1,0,G4663-VLOOKUP(A4663-1&amp;B4663&amp;C4663&amp;E4663,$F$2:$G$7561,2,FALSE))</f>
        <v>0</v>
      </c>
      <c r="J4663" s="3">
        <f>IF(A4663='Enheter, modell og år'!$F$2-1,0,VLOOKUP(A4663-1&amp;B4663&amp;C4663&amp;E4663,$F$2:$G$7561,2,FALSE))</f>
        <v>0</v>
      </c>
    </row>
    <row r="4664" spans="1:10" x14ac:dyDescent="0.25">
      <c r="A4664">
        <f t="shared" ref="A4664:C4664" si="4190">A4124</f>
        <v>2019</v>
      </c>
      <c r="B4664" t="str">
        <f t="shared" si="4190"/>
        <v>VFM</v>
      </c>
      <c r="C4664">
        <f t="shared" si="4190"/>
        <v>0</v>
      </c>
      <c r="D4664">
        <f>IFERROR(VLOOKUP(C4664,'Enheter, modell og år'!$A$2:$B$31,2,FALSE),0)</f>
        <v>0</v>
      </c>
      <c r="E4664" t="str">
        <f>'Liste detaljert wide'!$L$1</f>
        <v>EU-inntekt</v>
      </c>
      <c r="F4664" t="str">
        <f t="shared" si="4137"/>
        <v>2019VFM0EU-inntekt</v>
      </c>
      <c r="G4664" s="3">
        <f>'Liste detaljert wide'!L344</f>
        <v>0</v>
      </c>
      <c r="H4664" t="str">
        <f>VLOOKUP(E4664,Def!$B$2:$C$15,2,FALSE)</f>
        <v>Forskningsinsentiv</v>
      </c>
      <c r="I4664" s="3">
        <f>IF(A4664='Enheter, modell og år'!$F$2-1,0,G4664-VLOOKUP(A4664-1&amp;B4664&amp;C4664&amp;E4664,$F$2:$G$7561,2,FALSE))</f>
        <v>0</v>
      </c>
      <c r="J4664" s="3">
        <f>IF(A4664='Enheter, modell og år'!$F$2-1,0,VLOOKUP(A4664-1&amp;B4664&amp;C4664&amp;E4664,$F$2:$G$7561,2,FALSE))</f>
        <v>0</v>
      </c>
    </row>
    <row r="4665" spans="1:10" x14ac:dyDescent="0.25">
      <c r="A4665">
        <f t="shared" ref="A4665:C4665" si="4191">A4125</f>
        <v>2019</v>
      </c>
      <c r="B4665" t="str">
        <f t="shared" si="4191"/>
        <v>VFM</v>
      </c>
      <c r="C4665">
        <f t="shared" si="4191"/>
        <v>0</v>
      </c>
      <c r="D4665">
        <f>IFERROR(VLOOKUP(C4665,'Enheter, modell og år'!$A$2:$B$31,2,FALSE),0)</f>
        <v>0</v>
      </c>
      <c r="E4665" t="str">
        <f>'Liste detaljert wide'!$L$1</f>
        <v>EU-inntekt</v>
      </c>
      <c r="F4665" t="str">
        <f t="shared" si="4137"/>
        <v>2019VFM0EU-inntekt</v>
      </c>
      <c r="G4665" s="3">
        <f>'Liste detaljert wide'!L345</f>
        <v>0</v>
      </c>
      <c r="H4665" t="str">
        <f>VLOOKUP(E4665,Def!$B$2:$C$15,2,FALSE)</f>
        <v>Forskningsinsentiv</v>
      </c>
      <c r="I4665" s="3">
        <f>IF(A4665='Enheter, modell og år'!$F$2-1,0,G4665-VLOOKUP(A4665-1&amp;B4665&amp;C4665&amp;E4665,$F$2:$G$7561,2,FALSE))</f>
        <v>0</v>
      </c>
      <c r="J4665" s="3">
        <f>IF(A4665='Enheter, modell og år'!$F$2-1,0,VLOOKUP(A4665-1&amp;B4665&amp;C4665&amp;E4665,$F$2:$G$7561,2,FALSE))</f>
        <v>0</v>
      </c>
    </row>
    <row r="4666" spans="1:10" x14ac:dyDescent="0.25">
      <c r="A4666">
        <f t="shared" ref="A4666:C4666" si="4192">A4126</f>
        <v>2019</v>
      </c>
      <c r="B4666" t="str">
        <f t="shared" si="4192"/>
        <v>VFM</v>
      </c>
      <c r="C4666">
        <f t="shared" si="4192"/>
        <v>0</v>
      </c>
      <c r="D4666">
        <f>IFERROR(VLOOKUP(C4666,'Enheter, modell og år'!$A$2:$B$31,2,FALSE),0)</f>
        <v>0</v>
      </c>
      <c r="E4666" t="str">
        <f>'Liste detaljert wide'!$L$1</f>
        <v>EU-inntekt</v>
      </c>
      <c r="F4666" t="str">
        <f t="shared" si="4137"/>
        <v>2019VFM0EU-inntekt</v>
      </c>
      <c r="G4666" s="3">
        <f>'Liste detaljert wide'!L346</f>
        <v>0</v>
      </c>
      <c r="H4666" t="str">
        <f>VLOOKUP(E4666,Def!$B$2:$C$15,2,FALSE)</f>
        <v>Forskningsinsentiv</v>
      </c>
      <c r="I4666" s="3">
        <f>IF(A4666='Enheter, modell og år'!$F$2-1,0,G4666-VLOOKUP(A4666-1&amp;B4666&amp;C4666&amp;E4666,$F$2:$G$7561,2,FALSE))</f>
        <v>0</v>
      </c>
      <c r="J4666" s="3">
        <f>IF(A4666='Enheter, modell og år'!$F$2-1,0,VLOOKUP(A4666-1&amp;B4666&amp;C4666&amp;E4666,$F$2:$G$7561,2,FALSE))</f>
        <v>0</v>
      </c>
    </row>
    <row r="4667" spans="1:10" x14ac:dyDescent="0.25">
      <c r="A4667">
        <f t="shared" ref="A4667:C4667" si="4193">A4127</f>
        <v>2019</v>
      </c>
      <c r="B4667" t="str">
        <f t="shared" si="4193"/>
        <v>VFM</v>
      </c>
      <c r="C4667">
        <f t="shared" si="4193"/>
        <v>0</v>
      </c>
      <c r="D4667">
        <f>IFERROR(VLOOKUP(C4667,'Enheter, modell og år'!$A$2:$B$31,2,FALSE),0)</f>
        <v>0</v>
      </c>
      <c r="E4667" t="str">
        <f>'Liste detaljert wide'!$L$1</f>
        <v>EU-inntekt</v>
      </c>
      <c r="F4667" t="str">
        <f t="shared" si="4137"/>
        <v>2019VFM0EU-inntekt</v>
      </c>
      <c r="G4667" s="3">
        <f>'Liste detaljert wide'!L347</f>
        <v>0</v>
      </c>
      <c r="H4667" t="str">
        <f>VLOOKUP(E4667,Def!$B$2:$C$15,2,FALSE)</f>
        <v>Forskningsinsentiv</v>
      </c>
      <c r="I4667" s="3">
        <f>IF(A4667='Enheter, modell og år'!$F$2-1,0,G4667-VLOOKUP(A4667-1&amp;B4667&amp;C4667&amp;E4667,$F$2:$G$7561,2,FALSE))</f>
        <v>0</v>
      </c>
      <c r="J4667" s="3">
        <f>IF(A4667='Enheter, modell og år'!$F$2-1,0,VLOOKUP(A4667-1&amp;B4667&amp;C4667&amp;E4667,$F$2:$G$7561,2,FALSE))</f>
        <v>0</v>
      </c>
    </row>
    <row r="4668" spans="1:10" x14ac:dyDescent="0.25">
      <c r="A4668">
        <f t="shared" ref="A4668:C4668" si="4194">A4128</f>
        <v>2019</v>
      </c>
      <c r="B4668" t="str">
        <f t="shared" si="4194"/>
        <v>VFM</v>
      </c>
      <c r="C4668">
        <f t="shared" si="4194"/>
        <v>0</v>
      </c>
      <c r="D4668">
        <f>IFERROR(VLOOKUP(C4668,'Enheter, modell og år'!$A$2:$B$31,2,FALSE),0)</f>
        <v>0</v>
      </c>
      <c r="E4668" t="str">
        <f>'Liste detaljert wide'!$L$1</f>
        <v>EU-inntekt</v>
      </c>
      <c r="F4668" t="str">
        <f t="shared" si="4137"/>
        <v>2019VFM0EU-inntekt</v>
      </c>
      <c r="G4668" s="3">
        <f>'Liste detaljert wide'!L348</f>
        <v>0</v>
      </c>
      <c r="H4668" t="str">
        <f>VLOOKUP(E4668,Def!$B$2:$C$15,2,FALSE)</f>
        <v>Forskningsinsentiv</v>
      </c>
      <c r="I4668" s="3">
        <f>IF(A4668='Enheter, modell og år'!$F$2-1,0,G4668-VLOOKUP(A4668-1&amp;B4668&amp;C4668&amp;E4668,$F$2:$G$7561,2,FALSE))</f>
        <v>0</v>
      </c>
      <c r="J4668" s="3">
        <f>IF(A4668='Enheter, modell og år'!$F$2-1,0,VLOOKUP(A4668-1&amp;B4668&amp;C4668&amp;E4668,$F$2:$G$7561,2,FALSE))</f>
        <v>0</v>
      </c>
    </row>
    <row r="4669" spans="1:10" x14ac:dyDescent="0.25">
      <c r="A4669">
        <f t="shared" ref="A4669:C4669" si="4195">A4129</f>
        <v>2019</v>
      </c>
      <c r="B4669" t="str">
        <f t="shared" si="4195"/>
        <v>VFM</v>
      </c>
      <c r="C4669">
        <f t="shared" si="4195"/>
        <v>0</v>
      </c>
      <c r="D4669">
        <f>IFERROR(VLOOKUP(C4669,'Enheter, modell og år'!$A$2:$B$31,2,FALSE),0)</f>
        <v>0</v>
      </c>
      <c r="E4669" t="str">
        <f>'Liste detaljert wide'!$L$1</f>
        <v>EU-inntekt</v>
      </c>
      <c r="F4669" t="str">
        <f t="shared" si="4137"/>
        <v>2019VFM0EU-inntekt</v>
      </c>
      <c r="G4669" s="3">
        <f>'Liste detaljert wide'!L349</f>
        <v>0</v>
      </c>
      <c r="H4669" t="str">
        <f>VLOOKUP(E4669,Def!$B$2:$C$15,2,FALSE)</f>
        <v>Forskningsinsentiv</v>
      </c>
      <c r="I4669" s="3">
        <f>IF(A4669='Enheter, modell og år'!$F$2-1,0,G4669-VLOOKUP(A4669-1&amp;B4669&amp;C4669&amp;E4669,$F$2:$G$7561,2,FALSE))</f>
        <v>0</v>
      </c>
      <c r="J4669" s="3">
        <f>IF(A4669='Enheter, modell og år'!$F$2-1,0,VLOOKUP(A4669-1&amp;B4669&amp;C4669&amp;E4669,$F$2:$G$7561,2,FALSE))</f>
        <v>0</v>
      </c>
    </row>
    <row r="4670" spans="1:10" x14ac:dyDescent="0.25">
      <c r="A4670">
        <f t="shared" ref="A4670:C4670" si="4196">A4130</f>
        <v>2019</v>
      </c>
      <c r="B4670" t="str">
        <f t="shared" si="4196"/>
        <v>VFM</v>
      </c>
      <c r="C4670">
        <f t="shared" si="4196"/>
        <v>0</v>
      </c>
      <c r="D4670">
        <f>IFERROR(VLOOKUP(C4670,'Enheter, modell og år'!$A$2:$B$31,2,FALSE),0)</f>
        <v>0</v>
      </c>
      <c r="E4670" t="str">
        <f>'Liste detaljert wide'!$L$1</f>
        <v>EU-inntekt</v>
      </c>
      <c r="F4670" t="str">
        <f t="shared" si="4137"/>
        <v>2019VFM0EU-inntekt</v>
      </c>
      <c r="G4670" s="3">
        <f>'Liste detaljert wide'!L350</f>
        <v>0</v>
      </c>
      <c r="H4670" t="str">
        <f>VLOOKUP(E4670,Def!$B$2:$C$15,2,FALSE)</f>
        <v>Forskningsinsentiv</v>
      </c>
      <c r="I4670" s="3">
        <f>IF(A4670='Enheter, modell og år'!$F$2-1,0,G4670-VLOOKUP(A4670-1&amp;B4670&amp;C4670&amp;E4670,$F$2:$G$7561,2,FALSE))</f>
        <v>0</v>
      </c>
      <c r="J4670" s="3">
        <f>IF(A4670='Enheter, modell og år'!$F$2-1,0,VLOOKUP(A4670-1&amp;B4670&amp;C4670&amp;E4670,$F$2:$G$7561,2,FALSE))</f>
        <v>0</v>
      </c>
    </row>
    <row r="4671" spans="1:10" x14ac:dyDescent="0.25">
      <c r="A4671">
        <f t="shared" ref="A4671:C4671" si="4197">A4131</f>
        <v>2019</v>
      </c>
      <c r="B4671" t="str">
        <f t="shared" si="4197"/>
        <v>VFM</v>
      </c>
      <c r="C4671">
        <f t="shared" si="4197"/>
        <v>0</v>
      </c>
      <c r="D4671">
        <f>IFERROR(VLOOKUP(C4671,'Enheter, modell og år'!$A$2:$B$31,2,FALSE),0)</f>
        <v>0</v>
      </c>
      <c r="E4671" t="str">
        <f>'Liste detaljert wide'!$L$1</f>
        <v>EU-inntekt</v>
      </c>
      <c r="F4671" t="str">
        <f t="shared" si="4137"/>
        <v>2019VFM0EU-inntekt</v>
      </c>
      <c r="G4671" s="3">
        <f>'Liste detaljert wide'!L351</f>
        <v>0</v>
      </c>
      <c r="H4671" t="str">
        <f>VLOOKUP(E4671,Def!$B$2:$C$15,2,FALSE)</f>
        <v>Forskningsinsentiv</v>
      </c>
      <c r="I4671" s="3">
        <f>IF(A4671='Enheter, modell og år'!$F$2-1,0,G4671-VLOOKUP(A4671-1&amp;B4671&amp;C4671&amp;E4671,$F$2:$G$7561,2,FALSE))</f>
        <v>0</v>
      </c>
      <c r="J4671" s="3">
        <f>IF(A4671='Enheter, modell og år'!$F$2-1,0,VLOOKUP(A4671-1&amp;B4671&amp;C4671&amp;E4671,$F$2:$G$7561,2,FALSE))</f>
        <v>0</v>
      </c>
    </row>
    <row r="4672" spans="1:10" x14ac:dyDescent="0.25">
      <c r="A4672">
        <f t="shared" ref="A4672:C4672" si="4198">A4132</f>
        <v>2019</v>
      </c>
      <c r="B4672" t="str">
        <f t="shared" si="4198"/>
        <v>VFM</v>
      </c>
      <c r="C4672">
        <f t="shared" si="4198"/>
        <v>0</v>
      </c>
      <c r="D4672">
        <f>IFERROR(VLOOKUP(C4672,'Enheter, modell og år'!$A$2:$B$31,2,FALSE),0)</f>
        <v>0</v>
      </c>
      <c r="E4672" t="str">
        <f>'Liste detaljert wide'!$L$1</f>
        <v>EU-inntekt</v>
      </c>
      <c r="F4672" t="str">
        <f t="shared" si="4137"/>
        <v>2019VFM0EU-inntekt</v>
      </c>
      <c r="G4672" s="3">
        <f>'Liste detaljert wide'!L352</f>
        <v>0</v>
      </c>
      <c r="H4672" t="str">
        <f>VLOOKUP(E4672,Def!$B$2:$C$15,2,FALSE)</f>
        <v>Forskningsinsentiv</v>
      </c>
      <c r="I4672" s="3">
        <f>IF(A4672='Enheter, modell og år'!$F$2-1,0,G4672-VLOOKUP(A4672-1&amp;B4672&amp;C4672&amp;E4672,$F$2:$G$7561,2,FALSE))</f>
        <v>0</v>
      </c>
      <c r="J4672" s="3">
        <f>IF(A4672='Enheter, modell og år'!$F$2-1,0,VLOOKUP(A4672-1&amp;B4672&amp;C4672&amp;E4672,$F$2:$G$7561,2,FALSE))</f>
        <v>0</v>
      </c>
    </row>
    <row r="4673" spans="1:10" x14ac:dyDescent="0.25">
      <c r="A4673">
        <f t="shared" ref="A4673:C4673" si="4199">A4133</f>
        <v>2019</v>
      </c>
      <c r="B4673" t="str">
        <f t="shared" si="4199"/>
        <v>VFM</v>
      </c>
      <c r="C4673">
        <f t="shared" si="4199"/>
        <v>0</v>
      </c>
      <c r="D4673">
        <f>IFERROR(VLOOKUP(C4673,'Enheter, modell og år'!$A$2:$B$31,2,FALSE),0)</f>
        <v>0</v>
      </c>
      <c r="E4673" t="str">
        <f>'Liste detaljert wide'!$L$1</f>
        <v>EU-inntekt</v>
      </c>
      <c r="F4673" t="str">
        <f t="shared" si="4137"/>
        <v>2019VFM0EU-inntekt</v>
      </c>
      <c r="G4673" s="3">
        <f>'Liste detaljert wide'!L353</f>
        <v>0</v>
      </c>
      <c r="H4673" t="str">
        <f>VLOOKUP(E4673,Def!$B$2:$C$15,2,FALSE)</f>
        <v>Forskningsinsentiv</v>
      </c>
      <c r="I4673" s="3">
        <f>IF(A4673='Enheter, modell og år'!$F$2-1,0,G4673-VLOOKUP(A4673-1&amp;B4673&amp;C4673&amp;E4673,$F$2:$G$7561,2,FALSE))</f>
        <v>0</v>
      </c>
      <c r="J4673" s="3">
        <f>IF(A4673='Enheter, modell og år'!$F$2-1,0,VLOOKUP(A4673-1&amp;B4673&amp;C4673&amp;E4673,$F$2:$G$7561,2,FALSE))</f>
        <v>0</v>
      </c>
    </row>
    <row r="4674" spans="1:10" x14ac:dyDescent="0.25">
      <c r="A4674">
        <f t="shared" ref="A4674:C4674" si="4200">A4134</f>
        <v>2019</v>
      </c>
      <c r="B4674" t="str">
        <f t="shared" si="4200"/>
        <v>VFM</v>
      </c>
      <c r="C4674">
        <f t="shared" si="4200"/>
        <v>0</v>
      </c>
      <c r="D4674">
        <f>IFERROR(VLOOKUP(C4674,'Enheter, modell og år'!$A$2:$B$31,2,FALSE),0)</f>
        <v>0</v>
      </c>
      <c r="E4674" t="str">
        <f>'Liste detaljert wide'!$L$1</f>
        <v>EU-inntekt</v>
      </c>
      <c r="F4674" t="str">
        <f t="shared" si="4137"/>
        <v>2019VFM0EU-inntekt</v>
      </c>
      <c r="G4674" s="3">
        <f>'Liste detaljert wide'!L354</f>
        <v>0</v>
      </c>
      <c r="H4674" t="str">
        <f>VLOOKUP(E4674,Def!$B$2:$C$15,2,FALSE)</f>
        <v>Forskningsinsentiv</v>
      </c>
      <c r="I4674" s="3">
        <f>IF(A4674='Enheter, modell og år'!$F$2-1,0,G4674-VLOOKUP(A4674-1&amp;B4674&amp;C4674&amp;E4674,$F$2:$G$7561,2,FALSE))</f>
        <v>0</v>
      </c>
      <c r="J4674" s="3">
        <f>IF(A4674='Enheter, modell og år'!$F$2-1,0,VLOOKUP(A4674-1&amp;B4674&amp;C4674&amp;E4674,$F$2:$G$7561,2,FALSE))</f>
        <v>0</v>
      </c>
    </row>
    <row r="4675" spans="1:10" x14ac:dyDescent="0.25">
      <c r="A4675">
        <f t="shared" ref="A4675:C4675" si="4201">A4135</f>
        <v>2019</v>
      </c>
      <c r="B4675" t="str">
        <f t="shared" si="4201"/>
        <v>VFM</v>
      </c>
      <c r="C4675">
        <f t="shared" si="4201"/>
        <v>0</v>
      </c>
      <c r="D4675">
        <f>IFERROR(VLOOKUP(C4675,'Enheter, modell og år'!$A$2:$B$31,2,FALSE),0)</f>
        <v>0</v>
      </c>
      <c r="E4675" t="str">
        <f>'Liste detaljert wide'!$L$1</f>
        <v>EU-inntekt</v>
      </c>
      <c r="F4675" t="str">
        <f t="shared" ref="F4675:F4738" si="4202">A4675&amp;B4675&amp;C4675&amp;E4675</f>
        <v>2019VFM0EU-inntekt</v>
      </c>
      <c r="G4675" s="3">
        <f>'Liste detaljert wide'!L355</f>
        <v>0</v>
      </c>
      <c r="H4675" t="str">
        <f>VLOOKUP(E4675,Def!$B$2:$C$15,2,FALSE)</f>
        <v>Forskningsinsentiv</v>
      </c>
      <c r="I4675" s="3">
        <f>IF(A4675='Enheter, modell og år'!$F$2-1,0,G4675-VLOOKUP(A4675-1&amp;B4675&amp;C4675&amp;E4675,$F$2:$G$7561,2,FALSE))</f>
        <v>0</v>
      </c>
      <c r="J4675" s="3">
        <f>IF(A4675='Enheter, modell og år'!$F$2-1,0,VLOOKUP(A4675-1&amp;B4675&amp;C4675&amp;E4675,$F$2:$G$7561,2,FALSE))</f>
        <v>0</v>
      </c>
    </row>
    <row r="4676" spans="1:10" x14ac:dyDescent="0.25">
      <c r="A4676">
        <f t="shared" ref="A4676:C4676" si="4203">A4136</f>
        <v>2019</v>
      </c>
      <c r="B4676" t="str">
        <f t="shared" si="4203"/>
        <v>VFM</v>
      </c>
      <c r="C4676">
        <f t="shared" si="4203"/>
        <v>0</v>
      </c>
      <c r="D4676">
        <f>IFERROR(VLOOKUP(C4676,'Enheter, modell og år'!$A$2:$B$31,2,FALSE),0)</f>
        <v>0</v>
      </c>
      <c r="E4676" t="str">
        <f>'Liste detaljert wide'!$L$1</f>
        <v>EU-inntekt</v>
      </c>
      <c r="F4676" t="str">
        <f t="shared" si="4202"/>
        <v>2019VFM0EU-inntekt</v>
      </c>
      <c r="G4676" s="3">
        <f>'Liste detaljert wide'!L356</f>
        <v>0</v>
      </c>
      <c r="H4676" t="str">
        <f>VLOOKUP(E4676,Def!$B$2:$C$15,2,FALSE)</f>
        <v>Forskningsinsentiv</v>
      </c>
      <c r="I4676" s="3">
        <f>IF(A4676='Enheter, modell og år'!$F$2-1,0,G4676-VLOOKUP(A4676-1&amp;B4676&amp;C4676&amp;E4676,$F$2:$G$7561,2,FALSE))</f>
        <v>0</v>
      </c>
      <c r="J4676" s="3">
        <f>IF(A4676='Enheter, modell og år'!$F$2-1,0,VLOOKUP(A4676-1&amp;B4676&amp;C4676&amp;E4676,$F$2:$G$7561,2,FALSE))</f>
        <v>0</v>
      </c>
    </row>
    <row r="4677" spans="1:10" x14ac:dyDescent="0.25">
      <c r="A4677">
        <f t="shared" ref="A4677:C4677" si="4204">A4137</f>
        <v>2019</v>
      </c>
      <c r="B4677" t="str">
        <f t="shared" si="4204"/>
        <v>VFM</v>
      </c>
      <c r="C4677">
        <f t="shared" si="4204"/>
        <v>0</v>
      </c>
      <c r="D4677">
        <f>IFERROR(VLOOKUP(C4677,'Enheter, modell og år'!$A$2:$B$31,2,FALSE),0)</f>
        <v>0</v>
      </c>
      <c r="E4677" t="str">
        <f>'Liste detaljert wide'!$L$1</f>
        <v>EU-inntekt</v>
      </c>
      <c r="F4677" t="str">
        <f t="shared" si="4202"/>
        <v>2019VFM0EU-inntekt</v>
      </c>
      <c r="G4677" s="3">
        <f>'Liste detaljert wide'!L357</f>
        <v>0</v>
      </c>
      <c r="H4677" t="str">
        <f>VLOOKUP(E4677,Def!$B$2:$C$15,2,FALSE)</f>
        <v>Forskningsinsentiv</v>
      </c>
      <c r="I4677" s="3">
        <f>IF(A4677='Enheter, modell og år'!$F$2-1,0,G4677-VLOOKUP(A4677-1&amp;B4677&amp;C4677&amp;E4677,$F$2:$G$7561,2,FALSE))</f>
        <v>0</v>
      </c>
      <c r="J4677" s="3">
        <f>IF(A4677='Enheter, modell og år'!$F$2-1,0,VLOOKUP(A4677-1&amp;B4677&amp;C4677&amp;E4677,$F$2:$G$7561,2,FALSE))</f>
        <v>0</v>
      </c>
    </row>
    <row r="4678" spans="1:10" x14ac:dyDescent="0.25">
      <c r="A4678">
        <f t="shared" ref="A4678:C4678" si="4205">A4138</f>
        <v>2019</v>
      </c>
      <c r="B4678" t="str">
        <f t="shared" si="4205"/>
        <v>VFM</v>
      </c>
      <c r="C4678">
        <f t="shared" si="4205"/>
        <v>0</v>
      </c>
      <c r="D4678">
        <f>IFERROR(VLOOKUP(C4678,'Enheter, modell og år'!$A$2:$B$31,2,FALSE),0)</f>
        <v>0</v>
      </c>
      <c r="E4678" t="str">
        <f>'Liste detaljert wide'!$L$1</f>
        <v>EU-inntekt</v>
      </c>
      <c r="F4678" t="str">
        <f t="shared" si="4202"/>
        <v>2019VFM0EU-inntekt</v>
      </c>
      <c r="G4678" s="3">
        <f>'Liste detaljert wide'!L358</f>
        <v>0</v>
      </c>
      <c r="H4678" t="str">
        <f>VLOOKUP(E4678,Def!$B$2:$C$15,2,FALSE)</f>
        <v>Forskningsinsentiv</v>
      </c>
      <c r="I4678" s="3">
        <f>IF(A4678='Enheter, modell og år'!$F$2-1,0,G4678-VLOOKUP(A4678-1&amp;B4678&amp;C4678&amp;E4678,$F$2:$G$7561,2,FALSE))</f>
        <v>0</v>
      </c>
      <c r="J4678" s="3">
        <f>IF(A4678='Enheter, modell og år'!$F$2-1,0,VLOOKUP(A4678-1&amp;B4678&amp;C4678&amp;E4678,$F$2:$G$7561,2,FALSE))</f>
        <v>0</v>
      </c>
    </row>
    <row r="4679" spans="1:10" x14ac:dyDescent="0.25">
      <c r="A4679">
        <f t="shared" ref="A4679:C4679" si="4206">A4139</f>
        <v>2019</v>
      </c>
      <c r="B4679" t="str">
        <f t="shared" si="4206"/>
        <v>VFM</v>
      </c>
      <c r="C4679">
        <f t="shared" si="4206"/>
        <v>0</v>
      </c>
      <c r="D4679">
        <f>IFERROR(VLOOKUP(C4679,'Enheter, modell og år'!$A$2:$B$31,2,FALSE),0)</f>
        <v>0</v>
      </c>
      <c r="E4679" t="str">
        <f>'Liste detaljert wide'!$L$1</f>
        <v>EU-inntekt</v>
      </c>
      <c r="F4679" t="str">
        <f t="shared" si="4202"/>
        <v>2019VFM0EU-inntekt</v>
      </c>
      <c r="G4679" s="3">
        <f>'Liste detaljert wide'!L359</f>
        <v>0</v>
      </c>
      <c r="H4679" t="str">
        <f>VLOOKUP(E4679,Def!$B$2:$C$15,2,FALSE)</f>
        <v>Forskningsinsentiv</v>
      </c>
      <c r="I4679" s="3">
        <f>IF(A4679='Enheter, modell og år'!$F$2-1,0,G4679-VLOOKUP(A4679-1&amp;B4679&amp;C4679&amp;E4679,$F$2:$G$7561,2,FALSE))</f>
        <v>0</v>
      </c>
      <c r="J4679" s="3">
        <f>IF(A4679='Enheter, modell og år'!$F$2-1,0,VLOOKUP(A4679-1&amp;B4679&amp;C4679&amp;E4679,$F$2:$G$7561,2,FALSE))</f>
        <v>0</v>
      </c>
    </row>
    <row r="4680" spans="1:10" x14ac:dyDescent="0.25">
      <c r="A4680">
        <f t="shared" ref="A4680:C4680" si="4207">A4140</f>
        <v>2019</v>
      </c>
      <c r="B4680" t="str">
        <f t="shared" si="4207"/>
        <v>VFM</v>
      </c>
      <c r="C4680">
        <f t="shared" si="4207"/>
        <v>0</v>
      </c>
      <c r="D4680">
        <f>IFERROR(VLOOKUP(C4680,'Enheter, modell og år'!$A$2:$B$31,2,FALSE),0)</f>
        <v>0</v>
      </c>
      <c r="E4680" t="str">
        <f>'Liste detaljert wide'!$L$1</f>
        <v>EU-inntekt</v>
      </c>
      <c r="F4680" t="str">
        <f t="shared" si="4202"/>
        <v>2019VFM0EU-inntekt</v>
      </c>
      <c r="G4680" s="3">
        <f>'Liste detaljert wide'!L360</f>
        <v>0</v>
      </c>
      <c r="H4680" t="str">
        <f>VLOOKUP(E4680,Def!$B$2:$C$15,2,FALSE)</f>
        <v>Forskningsinsentiv</v>
      </c>
      <c r="I4680" s="3">
        <f>IF(A4680='Enheter, modell og år'!$F$2-1,0,G4680-VLOOKUP(A4680-1&amp;B4680&amp;C4680&amp;E4680,$F$2:$G$7561,2,FALSE))</f>
        <v>0</v>
      </c>
      <c r="J4680" s="3">
        <f>IF(A4680='Enheter, modell og år'!$F$2-1,0,VLOOKUP(A4680-1&amp;B4680&amp;C4680&amp;E4680,$F$2:$G$7561,2,FALSE))</f>
        <v>0</v>
      </c>
    </row>
    <row r="4681" spans="1:10" x14ac:dyDescent="0.25">
      <c r="A4681">
        <f t="shared" ref="A4681:C4681" si="4208">A4141</f>
        <v>2019</v>
      </c>
      <c r="B4681" t="str">
        <f t="shared" si="4208"/>
        <v>VFM</v>
      </c>
      <c r="C4681">
        <f t="shared" si="4208"/>
        <v>0</v>
      </c>
      <c r="D4681">
        <f>IFERROR(VLOOKUP(C4681,'Enheter, modell og år'!$A$2:$B$31,2,FALSE),0)</f>
        <v>0</v>
      </c>
      <c r="E4681" t="str">
        <f>'Liste detaljert wide'!$L$1</f>
        <v>EU-inntekt</v>
      </c>
      <c r="F4681" t="str">
        <f t="shared" si="4202"/>
        <v>2019VFM0EU-inntekt</v>
      </c>
      <c r="G4681" s="3">
        <f>'Liste detaljert wide'!L361</f>
        <v>0</v>
      </c>
      <c r="H4681" t="str">
        <f>VLOOKUP(E4681,Def!$B$2:$C$15,2,FALSE)</f>
        <v>Forskningsinsentiv</v>
      </c>
      <c r="I4681" s="3">
        <f>IF(A4681='Enheter, modell og år'!$F$2-1,0,G4681-VLOOKUP(A4681-1&amp;B4681&amp;C4681&amp;E4681,$F$2:$G$7561,2,FALSE))</f>
        <v>0</v>
      </c>
      <c r="J4681" s="3">
        <f>IF(A4681='Enheter, modell og år'!$F$2-1,0,VLOOKUP(A4681-1&amp;B4681&amp;C4681&amp;E4681,$F$2:$G$7561,2,FALSE))</f>
        <v>0</v>
      </c>
    </row>
    <row r="4682" spans="1:10" x14ac:dyDescent="0.25">
      <c r="A4682">
        <f t="shared" ref="A4682:C4682" si="4209">A4142</f>
        <v>2020</v>
      </c>
      <c r="B4682" t="str">
        <f t="shared" si="4209"/>
        <v>VFM</v>
      </c>
      <c r="C4682">
        <f t="shared" si="4209"/>
        <v>0</v>
      </c>
      <c r="D4682">
        <f>IFERROR(VLOOKUP(C4682,'Enheter, modell og år'!$A$2:$B$31,2,FALSE),0)</f>
        <v>0</v>
      </c>
      <c r="E4682" t="str">
        <f>'Liste detaljert wide'!$L$1</f>
        <v>EU-inntekt</v>
      </c>
      <c r="F4682" t="str">
        <f t="shared" si="4202"/>
        <v>2020VFM0EU-inntekt</v>
      </c>
      <c r="G4682" s="3">
        <f>'Liste detaljert wide'!L362</f>
        <v>0</v>
      </c>
      <c r="H4682" t="str">
        <f>VLOOKUP(E4682,Def!$B$2:$C$15,2,FALSE)</f>
        <v>Forskningsinsentiv</v>
      </c>
      <c r="I4682" s="3">
        <f>IF(A4682='Enheter, modell og år'!$F$2-1,0,G4682-VLOOKUP(A4682-1&amp;B4682&amp;C4682&amp;E4682,$F$2:$G$7561,2,FALSE))</f>
        <v>0</v>
      </c>
      <c r="J4682" s="3">
        <f>IF(A4682='Enheter, modell og år'!$F$2-1,0,VLOOKUP(A4682-1&amp;B4682&amp;C4682&amp;E4682,$F$2:$G$7561,2,FALSE))</f>
        <v>0</v>
      </c>
    </row>
    <row r="4683" spans="1:10" x14ac:dyDescent="0.25">
      <c r="A4683">
        <f t="shared" ref="A4683:C4683" si="4210">A4143</f>
        <v>2020</v>
      </c>
      <c r="B4683" t="str">
        <f t="shared" si="4210"/>
        <v>VFM</v>
      </c>
      <c r="C4683">
        <f t="shared" si="4210"/>
        <v>0</v>
      </c>
      <c r="D4683">
        <f>IFERROR(VLOOKUP(C4683,'Enheter, modell og år'!$A$2:$B$31,2,FALSE),0)</f>
        <v>0</v>
      </c>
      <c r="E4683" t="str">
        <f>'Liste detaljert wide'!$L$1</f>
        <v>EU-inntekt</v>
      </c>
      <c r="F4683" t="str">
        <f t="shared" si="4202"/>
        <v>2020VFM0EU-inntekt</v>
      </c>
      <c r="G4683" s="3">
        <f>'Liste detaljert wide'!L363</f>
        <v>0</v>
      </c>
      <c r="H4683" t="str">
        <f>VLOOKUP(E4683,Def!$B$2:$C$15,2,FALSE)</f>
        <v>Forskningsinsentiv</v>
      </c>
      <c r="I4683" s="3">
        <f>IF(A4683='Enheter, modell og år'!$F$2-1,0,G4683-VLOOKUP(A4683-1&amp;B4683&amp;C4683&amp;E4683,$F$2:$G$7561,2,FALSE))</f>
        <v>0</v>
      </c>
      <c r="J4683" s="3">
        <f>IF(A4683='Enheter, modell og år'!$F$2-1,0,VLOOKUP(A4683-1&amp;B4683&amp;C4683&amp;E4683,$F$2:$G$7561,2,FALSE))</f>
        <v>0</v>
      </c>
    </row>
    <row r="4684" spans="1:10" x14ac:dyDescent="0.25">
      <c r="A4684">
        <f t="shared" ref="A4684:C4684" si="4211">A4144</f>
        <v>2020</v>
      </c>
      <c r="B4684" t="str">
        <f t="shared" si="4211"/>
        <v>VFM</v>
      </c>
      <c r="C4684">
        <f t="shared" si="4211"/>
        <v>0</v>
      </c>
      <c r="D4684">
        <f>IFERROR(VLOOKUP(C4684,'Enheter, modell og år'!$A$2:$B$31,2,FALSE),0)</f>
        <v>0</v>
      </c>
      <c r="E4684" t="str">
        <f>'Liste detaljert wide'!$L$1</f>
        <v>EU-inntekt</v>
      </c>
      <c r="F4684" t="str">
        <f t="shared" si="4202"/>
        <v>2020VFM0EU-inntekt</v>
      </c>
      <c r="G4684" s="3">
        <f>'Liste detaljert wide'!L364</f>
        <v>0</v>
      </c>
      <c r="H4684" t="str">
        <f>VLOOKUP(E4684,Def!$B$2:$C$15,2,FALSE)</f>
        <v>Forskningsinsentiv</v>
      </c>
      <c r="I4684" s="3">
        <f>IF(A4684='Enheter, modell og år'!$F$2-1,0,G4684-VLOOKUP(A4684-1&amp;B4684&amp;C4684&amp;E4684,$F$2:$G$7561,2,FALSE))</f>
        <v>0</v>
      </c>
      <c r="J4684" s="3">
        <f>IF(A4684='Enheter, modell og år'!$F$2-1,0,VLOOKUP(A4684-1&amp;B4684&amp;C4684&amp;E4684,$F$2:$G$7561,2,FALSE))</f>
        <v>0</v>
      </c>
    </row>
    <row r="4685" spans="1:10" x14ac:dyDescent="0.25">
      <c r="A4685">
        <f t="shared" ref="A4685:C4685" si="4212">A4145</f>
        <v>2020</v>
      </c>
      <c r="B4685" t="str">
        <f t="shared" si="4212"/>
        <v>VFM</v>
      </c>
      <c r="C4685">
        <f t="shared" si="4212"/>
        <v>0</v>
      </c>
      <c r="D4685">
        <f>IFERROR(VLOOKUP(C4685,'Enheter, modell og år'!$A$2:$B$31,2,FALSE),0)</f>
        <v>0</v>
      </c>
      <c r="E4685" t="str">
        <f>'Liste detaljert wide'!$L$1</f>
        <v>EU-inntekt</v>
      </c>
      <c r="F4685" t="str">
        <f t="shared" si="4202"/>
        <v>2020VFM0EU-inntekt</v>
      </c>
      <c r="G4685" s="3">
        <f>'Liste detaljert wide'!L365</f>
        <v>0</v>
      </c>
      <c r="H4685" t="str">
        <f>VLOOKUP(E4685,Def!$B$2:$C$15,2,FALSE)</f>
        <v>Forskningsinsentiv</v>
      </c>
      <c r="I4685" s="3">
        <f>IF(A4685='Enheter, modell og år'!$F$2-1,0,G4685-VLOOKUP(A4685-1&amp;B4685&amp;C4685&amp;E4685,$F$2:$G$7561,2,FALSE))</f>
        <v>0</v>
      </c>
      <c r="J4685" s="3">
        <f>IF(A4685='Enheter, modell og år'!$F$2-1,0,VLOOKUP(A4685-1&amp;B4685&amp;C4685&amp;E4685,$F$2:$G$7561,2,FALSE))</f>
        <v>0</v>
      </c>
    </row>
    <row r="4686" spans="1:10" x14ac:dyDescent="0.25">
      <c r="A4686">
        <f t="shared" ref="A4686:C4686" si="4213">A4146</f>
        <v>2020</v>
      </c>
      <c r="B4686" t="str">
        <f t="shared" si="4213"/>
        <v>VFM</v>
      </c>
      <c r="C4686">
        <f t="shared" si="4213"/>
        <v>0</v>
      </c>
      <c r="D4686">
        <f>IFERROR(VLOOKUP(C4686,'Enheter, modell og år'!$A$2:$B$31,2,FALSE),0)</f>
        <v>0</v>
      </c>
      <c r="E4686" t="str">
        <f>'Liste detaljert wide'!$L$1</f>
        <v>EU-inntekt</v>
      </c>
      <c r="F4686" t="str">
        <f t="shared" si="4202"/>
        <v>2020VFM0EU-inntekt</v>
      </c>
      <c r="G4686" s="3">
        <f>'Liste detaljert wide'!L366</f>
        <v>0</v>
      </c>
      <c r="H4686" t="str">
        <f>VLOOKUP(E4686,Def!$B$2:$C$15,2,FALSE)</f>
        <v>Forskningsinsentiv</v>
      </c>
      <c r="I4686" s="3">
        <f>IF(A4686='Enheter, modell og år'!$F$2-1,0,G4686-VLOOKUP(A4686-1&amp;B4686&amp;C4686&amp;E4686,$F$2:$G$7561,2,FALSE))</f>
        <v>0</v>
      </c>
      <c r="J4686" s="3">
        <f>IF(A4686='Enheter, modell og år'!$F$2-1,0,VLOOKUP(A4686-1&amp;B4686&amp;C4686&amp;E4686,$F$2:$G$7561,2,FALSE))</f>
        <v>0</v>
      </c>
    </row>
    <row r="4687" spans="1:10" x14ac:dyDescent="0.25">
      <c r="A4687">
        <f t="shared" ref="A4687:C4687" si="4214">A4147</f>
        <v>2020</v>
      </c>
      <c r="B4687" t="str">
        <f t="shared" si="4214"/>
        <v>VFM</v>
      </c>
      <c r="C4687">
        <f t="shared" si="4214"/>
        <v>0</v>
      </c>
      <c r="D4687">
        <f>IFERROR(VLOOKUP(C4687,'Enheter, modell og år'!$A$2:$B$31,2,FALSE),0)</f>
        <v>0</v>
      </c>
      <c r="E4687" t="str">
        <f>'Liste detaljert wide'!$L$1</f>
        <v>EU-inntekt</v>
      </c>
      <c r="F4687" t="str">
        <f t="shared" si="4202"/>
        <v>2020VFM0EU-inntekt</v>
      </c>
      <c r="G4687" s="3">
        <f>'Liste detaljert wide'!L367</f>
        <v>0</v>
      </c>
      <c r="H4687" t="str">
        <f>VLOOKUP(E4687,Def!$B$2:$C$15,2,FALSE)</f>
        <v>Forskningsinsentiv</v>
      </c>
      <c r="I4687" s="3">
        <f>IF(A4687='Enheter, modell og år'!$F$2-1,0,G4687-VLOOKUP(A4687-1&amp;B4687&amp;C4687&amp;E4687,$F$2:$G$7561,2,FALSE))</f>
        <v>0</v>
      </c>
      <c r="J4687" s="3">
        <f>IF(A4687='Enheter, modell og år'!$F$2-1,0,VLOOKUP(A4687-1&amp;B4687&amp;C4687&amp;E4687,$F$2:$G$7561,2,FALSE))</f>
        <v>0</v>
      </c>
    </row>
    <row r="4688" spans="1:10" x14ac:dyDescent="0.25">
      <c r="A4688">
        <f t="shared" ref="A4688:C4688" si="4215">A4148</f>
        <v>2020</v>
      </c>
      <c r="B4688" t="str">
        <f t="shared" si="4215"/>
        <v>VFM</v>
      </c>
      <c r="C4688">
        <f t="shared" si="4215"/>
        <v>0</v>
      </c>
      <c r="D4688">
        <f>IFERROR(VLOOKUP(C4688,'Enheter, modell og år'!$A$2:$B$31,2,FALSE),0)</f>
        <v>0</v>
      </c>
      <c r="E4688" t="str">
        <f>'Liste detaljert wide'!$L$1</f>
        <v>EU-inntekt</v>
      </c>
      <c r="F4688" t="str">
        <f t="shared" si="4202"/>
        <v>2020VFM0EU-inntekt</v>
      </c>
      <c r="G4688" s="3">
        <f>'Liste detaljert wide'!L368</f>
        <v>0</v>
      </c>
      <c r="H4688" t="str">
        <f>VLOOKUP(E4688,Def!$B$2:$C$15,2,FALSE)</f>
        <v>Forskningsinsentiv</v>
      </c>
      <c r="I4688" s="3">
        <f>IF(A4688='Enheter, modell og år'!$F$2-1,0,G4688-VLOOKUP(A4688-1&amp;B4688&amp;C4688&amp;E4688,$F$2:$G$7561,2,FALSE))</f>
        <v>0</v>
      </c>
      <c r="J4688" s="3">
        <f>IF(A4688='Enheter, modell og år'!$F$2-1,0,VLOOKUP(A4688-1&amp;B4688&amp;C4688&amp;E4688,$F$2:$G$7561,2,FALSE))</f>
        <v>0</v>
      </c>
    </row>
    <row r="4689" spans="1:10" x14ac:dyDescent="0.25">
      <c r="A4689">
        <f t="shared" ref="A4689:C4689" si="4216">A4149</f>
        <v>2020</v>
      </c>
      <c r="B4689" t="str">
        <f t="shared" si="4216"/>
        <v>VFM</v>
      </c>
      <c r="C4689">
        <f t="shared" si="4216"/>
        <v>0</v>
      </c>
      <c r="D4689">
        <f>IFERROR(VLOOKUP(C4689,'Enheter, modell og år'!$A$2:$B$31,2,FALSE),0)</f>
        <v>0</v>
      </c>
      <c r="E4689" t="str">
        <f>'Liste detaljert wide'!$L$1</f>
        <v>EU-inntekt</v>
      </c>
      <c r="F4689" t="str">
        <f t="shared" si="4202"/>
        <v>2020VFM0EU-inntekt</v>
      </c>
      <c r="G4689" s="3">
        <f>'Liste detaljert wide'!L369</f>
        <v>0</v>
      </c>
      <c r="H4689" t="str">
        <f>VLOOKUP(E4689,Def!$B$2:$C$15,2,FALSE)</f>
        <v>Forskningsinsentiv</v>
      </c>
      <c r="I4689" s="3">
        <f>IF(A4689='Enheter, modell og år'!$F$2-1,0,G4689-VLOOKUP(A4689-1&amp;B4689&amp;C4689&amp;E4689,$F$2:$G$7561,2,FALSE))</f>
        <v>0</v>
      </c>
      <c r="J4689" s="3">
        <f>IF(A4689='Enheter, modell og år'!$F$2-1,0,VLOOKUP(A4689-1&amp;B4689&amp;C4689&amp;E4689,$F$2:$G$7561,2,FALSE))</f>
        <v>0</v>
      </c>
    </row>
    <row r="4690" spans="1:10" x14ac:dyDescent="0.25">
      <c r="A4690">
        <f t="shared" ref="A4690:C4690" si="4217">A4150</f>
        <v>2020</v>
      </c>
      <c r="B4690" t="str">
        <f t="shared" si="4217"/>
        <v>VFM</v>
      </c>
      <c r="C4690">
        <f t="shared" si="4217"/>
        <v>0</v>
      </c>
      <c r="D4690">
        <f>IFERROR(VLOOKUP(C4690,'Enheter, modell og år'!$A$2:$B$31,2,FALSE),0)</f>
        <v>0</v>
      </c>
      <c r="E4690" t="str">
        <f>'Liste detaljert wide'!$L$1</f>
        <v>EU-inntekt</v>
      </c>
      <c r="F4690" t="str">
        <f t="shared" si="4202"/>
        <v>2020VFM0EU-inntekt</v>
      </c>
      <c r="G4690" s="3">
        <f>'Liste detaljert wide'!L370</f>
        <v>0</v>
      </c>
      <c r="H4690" t="str">
        <f>VLOOKUP(E4690,Def!$B$2:$C$15,2,FALSE)</f>
        <v>Forskningsinsentiv</v>
      </c>
      <c r="I4690" s="3">
        <f>IF(A4690='Enheter, modell og år'!$F$2-1,0,G4690-VLOOKUP(A4690-1&amp;B4690&amp;C4690&amp;E4690,$F$2:$G$7561,2,FALSE))</f>
        <v>0</v>
      </c>
      <c r="J4690" s="3">
        <f>IF(A4690='Enheter, modell og år'!$F$2-1,0,VLOOKUP(A4690-1&amp;B4690&amp;C4690&amp;E4690,$F$2:$G$7561,2,FALSE))</f>
        <v>0</v>
      </c>
    </row>
    <row r="4691" spans="1:10" x14ac:dyDescent="0.25">
      <c r="A4691">
        <f t="shared" ref="A4691:C4691" si="4218">A4151</f>
        <v>2020</v>
      </c>
      <c r="B4691" t="str">
        <f t="shared" si="4218"/>
        <v>VFM</v>
      </c>
      <c r="C4691">
        <f t="shared" si="4218"/>
        <v>0</v>
      </c>
      <c r="D4691">
        <f>IFERROR(VLOOKUP(C4691,'Enheter, modell og år'!$A$2:$B$31,2,FALSE),0)</f>
        <v>0</v>
      </c>
      <c r="E4691" t="str">
        <f>'Liste detaljert wide'!$L$1</f>
        <v>EU-inntekt</v>
      </c>
      <c r="F4691" t="str">
        <f t="shared" si="4202"/>
        <v>2020VFM0EU-inntekt</v>
      </c>
      <c r="G4691" s="3">
        <f>'Liste detaljert wide'!L371</f>
        <v>0</v>
      </c>
      <c r="H4691" t="str">
        <f>VLOOKUP(E4691,Def!$B$2:$C$15,2,FALSE)</f>
        <v>Forskningsinsentiv</v>
      </c>
      <c r="I4691" s="3">
        <f>IF(A4691='Enheter, modell og år'!$F$2-1,0,G4691-VLOOKUP(A4691-1&amp;B4691&amp;C4691&amp;E4691,$F$2:$G$7561,2,FALSE))</f>
        <v>0</v>
      </c>
      <c r="J4691" s="3">
        <f>IF(A4691='Enheter, modell og år'!$F$2-1,0,VLOOKUP(A4691-1&amp;B4691&amp;C4691&amp;E4691,$F$2:$G$7561,2,FALSE))</f>
        <v>0</v>
      </c>
    </row>
    <row r="4692" spans="1:10" x14ac:dyDescent="0.25">
      <c r="A4692">
        <f t="shared" ref="A4692:C4692" si="4219">A4152</f>
        <v>2020</v>
      </c>
      <c r="B4692" t="str">
        <f t="shared" si="4219"/>
        <v>VFM</v>
      </c>
      <c r="C4692">
        <f t="shared" si="4219"/>
        <v>0</v>
      </c>
      <c r="D4692">
        <f>IFERROR(VLOOKUP(C4692,'Enheter, modell og år'!$A$2:$B$31,2,FALSE),0)</f>
        <v>0</v>
      </c>
      <c r="E4692" t="str">
        <f>'Liste detaljert wide'!$L$1</f>
        <v>EU-inntekt</v>
      </c>
      <c r="F4692" t="str">
        <f t="shared" si="4202"/>
        <v>2020VFM0EU-inntekt</v>
      </c>
      <c r="G4692" s="3">
        <f>'Liste detaljert wide'!L372</f>
        <v>0</v>
      </c>
      <c r="H4692" t="str">
        <f>VLOOKUP(E4692,Def!$B$2:$C$15,2,FALSE)</f>
        <v>Forskningsinsentiv</v>
      </c>
      <c r="I4692" s="3">
        <f>IF(A4692='Enheter, modell og år'!$F$2-1,0,G4692-VLOOKUP(A4692-1&amp;B4692&amp;C4692&amp;E4692,$F$2:$G$7561,2,FALSE))</f>
        <v>0</v>
      </c>
      <c r="J4692" s="3">
        <f>IF(A4692='Enheter, modell og år'!$F$2-1,0,VLOOKUP(A4692-1&amp;B4692&amp;C4692&amp;E4692,$F$2:$G$7561,2,FALSE))</f>
        <v>0</v>
      </c>
    </row>
    <row r="4693" spans="1:10" x14ac:dyDescent="0.25">
      <c r="A4693">
        <f t="shared" ref="A4693:C4693" si="4220">A4153</f>
        <v>2020</v>
      </c>
      <c r="B4693" t="str">
        <f t="shared" si="4220"/>
        <v>VFM</v>
      </c>
      <c r="C4693">
        <f t="shared" si="4220"/>
        <v>0</v>
      </c>
      <c r="D4693">
        <f>IFERROR(VLOOKUP(C4693,'Enheter, modell og år'!$A$2:$B$31,2,FALSE),0)</f>
        <v>0</v>
      </c>
      <c r="E4693" t="str">
        <f>'Liste detaljert wide'!$L$1</f>
        <v>EU-inntekt</v>
      </c>
      <c r="F4693" t="str">
        <f t="shared" si="4202"/>
        <v>2020VFM0EU-inntekt</v>
      </c>
      <c r="G4693" s="3">
        <f>'Liste detaljert wide'!L373</f>
        <v>0</v>
      </c>
      <c r="H4693" t="str">
        <f>VLOOKUP(E4693,Def!$B$2:$C$15,2,FALSE)</f>
        <v>Forskningsinsentiv</v>
      </c>
      <c r="I4693" s="3">
        <f>IF(A4693='Enheter, modell og år'!$F$2-1,0,G4693-VLOOKUP(A4693-1&amp;B4693&amp;C4693&amp;E4693,$F$2:$G$7561,2,FALSE))</f>
        <v>0</v>
      </c>
      <c r="J4693" s="3">
        <f>IF(A4693='Enheter, modell og år'!$F$2-1,0,VLOOKUP(A4693-1&amp;B4693&amp;C4693&amp;E4693,$F$2:$G$7561,2,FALSE))</f>
        <v>0</v>
      </c>
    </row>
    <row r="4694" spans="1:10" x14ac:dyDescent="0.25">
      <c r="A4694">
        <f t="shared" ref="A4694:C4694" si="4221">A4154</f>
        <v>2020</v>
      </c>
      <c r="B4694" t="str">
        <f t="shared" si="4221"/>
        <v>VFM</v>
      </c>
      <c r="C4694">
        <f t="shared" si="4221"/>
        <v>0</v>
      </c>
      <c r="D4694">
        <f>IFERROR(VLOOKUP(C4694,'Enheter, modell og år'!$A$2:$B$31,2,FALSE),0)</f>
        <v>0</v>
      </c>
      <c r="E4694" t="str">
        <f>'Liste detaljert wide'!$L$1</f>
        <v>EU-inntekt</v>
      </c>
      <c r="F4694" t="str">
        <f t="shared" si="4202"/>
        <v>2020VFM0EU-inntekt</v>
      </c>
      <c r="G4694" s="3">
        <f>'Liste detaljert wide'!L374</f>
        <v>0</v>
      </c>
      <c r="H4694" t="str">
        <f>VLOOKUP(E4694,Def!$B$2:$C$15,2,FALSE)</f>
        <v>Forskningsinsentiv</v>
      </c>
      <c r="I4694" s="3">
        <f>IF(A4694='Enheter, modell og år'!$F$2-1,0,G4694-VLOOKUP(A4694-1&amp;B4694&amp;C4694&amp;E4694,$F$2:$G$7561,2,FALSE))</f>
        <v>0</v>
      </c>
      <c r="J4694" s="3">
        <f>IF(A4694='Enheter, modell og år'!$F$2-1,0,VLOOKUP(A4694-1&amp;B4694&amp;C4694&amp;E4694,$F$2:$G$7561,2,FALSE))</f>
        <v>0</v>
      </c>
    </row>
    <row r="4695" spans="1:10" x14ac:dyDescent="0.25">
      <c r="A4695">
        <f t="shared" ref="A4695:C4695" si="4222">A4155</f>
        <v>2020</v>
      </c>
      <c r="B4695" t="str">
        <f t="shared" si="4222"/>
        <v>VFM</v>
      </c>
      <c r="C4695">
        <f t="shared" si="4222"/>
        <v>0</v>
      </c>
      <c r="D4695">
        <f>IFERROR(VLOOKUP(C4695,'Enheter, modell og år'!$A$2:$B$31,2,FALSE),0)</f>
        <v>0</v>
      </c>
      <c r="E4695" t="str">
        <f>'Liste detaljert wide'!$L$1</f>
        <v>EU-inntekt</v>
      </c>
      <c r="F4695" t="str">
        <f t="shared" si="4202"/>
        <v>2020VFM0EU-inntekt</v>
      </c>
      <c r="G4695" s="3">
        <f>'Liste detaljert wide'!L375</f>
        <v>0</v>
      </c>
      <c r="H4695" t="str">
        <f>VLOOKUP(E4695,Def!$B$2:$C$15,2,FALSE)</f>
        <v>Forskningsinsentiv</v>
      </c>
      <c r="I4695" s="3">
        <f>IF(A4695='Enheter, modell og år'!$F$2-1,0,G4695-VLOOKUP(A4695-1&amp;B4695&amp;C4695&amp;E4695,$F$2:$G$7561,2,FALSE))</f>
        <v>0</v>
      </c>
      <c r="J4695" s="3">
        <f>IF(A4695='Enheter, modell og år'!$F$2-1,0,VLOOKUP(A4695-1&amp;B4695&amp;C4695&amp;E4695,$F$2:$G$7561,2,FALSE))</f>
        <v>0</v>
      </c>
    </row>
    <row r="4696" spans="1:10" x14ac:dyDescent="0.25">
      <c r="A4696">
        <f t="shared" ref="A4696:C4696" si="4223">A4156</f>
        <v>2020</v>
      </c>
      <c r="B4696" t="str">
        <f t="shared" si="4223"/>
        <v>VFM</v>
      </c>
      <c r="C4696">
        <f t="shared" si="4223"/>
        <v>0</v>
      </c>
      <c r="D4696">
        <f>IFERROR(VLOOKUP(C4696,'Enheter, modell og år'!$A$2:$B$31,2,FALSE),0)</f>
        <v>0</v>
      </c>
      <c r="E4696" t="str">
        <f>'Liste detaljert wide'!$L$1</f>
        <v>EU-inntekt</v>
      </c>
      <c r="F4696" t="str">
        <f t="shared" si="4202"/>
        <v>2020VFM0EU-inntekt</v>
      </c>
      <c r="G4696" s="3">
        <f>'Liste detaljert wide'!L376</f>
        <v>0</v>
      </c>
      <c r="H4696" t="str">
        <f>VLOOKUP(E4696,Def!$B$2:$C$15,2,FALSE)</f>
        <v>Forskningsinsentiv</v>
      </c>
      <c r="I4696" s="3">
        <f>IF(A4696='Enheter, modell og år'!$F$2-1,0,G4696-VLOOKUP(A4696-1&amp;B4696&amp;C4696&amp;E4696,$F$2:$G$7561,2,FALSE))</f>
        <v>0</v>
      </c>
      <c r="J4696" s="3">
        <f>IF(A4696='Enheter, modell og år'!$F$2-1,0,VLOOKUP(A4696-1&amp;B4696&amp;C4696&amp;E4696,$F$2:$G$7561,2,FALSE))</f>
        <v>0</v>
      </c>
    </row>
    <row r="4697" spans="1:10" x14ac:dyDescent="0.25">
      <c r="A4697">
        <f t="shared" ref="A4697:C4697" si="4224">A4157</f>
        <v>2020</v>
      </c>
      <c r="B4697" t="str">
        <f t="shared" si="4224"/>
        <v>VFM</v>
      </c>
      <c r="C4697">
        <f t="shared" si="4224"/>
        <v>0</v>
      </c>
      <c r="D4697">
        <f>IFERROR(VLOOKUP(C4697,'Enheter, modell og år'!$A$2:$B$31,2,FALSE),0)</f>
        <v>0</v>
      </c>
      <c r="E4697" t="str">
        <f>'Liste detaljert wide'!$L$1</f>
        <v>EU-inntekt</v>
      </c>
      <c r="F4697" t="str">
        <f t="shared" si="4202"/>
        <v>2020VFM0EU-inntekt</v>
      </c>
      <c r="G4697" s="3">
        <f>'Liste detaljert wide'!L377</f>
        <v>0</v>
      </c>
      <c r="H4697" t="str">
        <f>VLOOKUP(E4697,Def!$B$2:$C$15,2,FALSE)</f>
        <v>Forskningsinsentiv</v>
      </c>
      <c r="I4697" s="3">
        <f>IF(A4697='Enheter, modell og år'!$F$2-1,0,G4697-VLOOKUP(A4697-1&amp;B4697&amp;C4697&amp;E4697,$F$2:$G$7561,2,FALSE))</f>
        <v>0</v>
      </c>
      <c r="J4697" s="3">
        <f>IF(A4697='Enheter, modell og år'!$F$2-1,0,VLOOKUP(A4697-1&amp;B4697&amp;C4697&amp;E4697,$F$2:$G$7561,2,FALSE))</f>
        <v>0</v>
      </c>
    </row>
    <row r="4698" spans="1:10" x14ac:dyDescent="0.25">
      <c r="A4698">
        <f t="shared" ref="A4698:C4698" si="4225">A4158</f>
        <v>2020</v>
      </c>
      <c r="B4698" t="str">
        <f t="shared" si="4225"/>
        <v>VFM</v>
      </c>
      <c r="C4698">
        <f t="shared" si="4225"/>
        <v>0</v>
      </c>
      <c r="D4698">
        <f>IFERROR(VLOOKUP(C4698,'Enheter, modell og år'!$A$2:$B$31,2,FALSE),0)</f>
        <v>0</v>
      </c>
      <c r="E4698" t="str">
        <f>'Liste detaljert wide'!$L$1</f>
        <v>EU-inntekt</v>
      </c>
      <c r="F4698" t="str">
        <f t="shared" si="4202"/>
        <v>2020VFM0EU-inntekt</v>
      </c>
      <c r="G4698" s="3">
        <f>'Liste detaljert wide'!L378</f>
        <v>0</v>
      </c>
      <c r="H4698" t="str">
        <f>VLOOKUP(E4698,Def!$B$2:$C$15,2,FALSE)</f>
        <v>Forskningsinsentiv</v>
      </c>
      <c r="I4698" s="3">
        <f>IF(A4698='Enheter, modell og år'!$F$2-1,0,G4698-VLOOKUP(A4698-1&amp;B4698&amp;C4698&amp;E4698,$F$2:$G$7561,2,FALSE))</f>
        <v>0</v>
      </c>
      <c r="J4698" s="3">
        <f>IF(A4698='Enheter, modell og år'!$F$2-1,0,VLOOKUP(A4698-1&amp;B4698&amp;C4698&amp;E4698,$F$2:$G$7561,2,FALSE))</f>
        <v>0</v>
      </c>
    </row>
    <row r="4699" spans="1:10" x14ac:dyDescent="0.25">
      <c r="A4699">
        <f t="shared" ref="A4699:C4699" si="4226">A4159</f>
        <v>2020</v>
      </c>
      <c r="B4699" t="str">
        <f t="shared" si="4226"/>
        <v>VFM</v>
      </c>
      <c r="C4699">
        <f t="shared" si="4226"/>
        <v>0</v>
      </c>
      <c r="D4699">
        <f>IFERROR(VLOOKUP(C4699,'Enheter, modell og år'!$A$2:$B$31,2,FALSE),0)</f>
        <v>0</v>
      </c>
      <c r="E4699" t="str">
        <f>'Liste detaljert wide'!$L$1</f>
        <v>EU-inntekt</v>
      </c>
      <c r="F4699" t="str">
        <f t="shared" si="4202"/>
        <v>2020VFM0EU-inntekt</v>
      </c>
      <c r="G4699" s="3">
        <f>'Liste detaljert wide'!L379</f>
        <v>0</v>
      </c>
      <c r="H4699" t="str">
        <f>VLOOKUP(E4699,Def!$B$2:$C$15,2,FALSE)</f>
        <v>Forskningsinsentiv</v>
      </c>
      <c r="I4699" s="3">
        <f>IF(A4699='Enheter, modell og år'!$F$2-1,0,G4699-VLOOKUP(A4699-1&amp;B4699&amp;C4699&amp;E4699,$F$2:$G$7561,2,FALSE))</f>
        <v>0</v>
      </c>
      <c r="J4699" s="3">
        <f>IF(A4699='Enheter, modell og år'!$F$2-1,0,VLOOKUP(A4699-1&amp;B4699&amp;C4699&amp;E4699,$F$2:$G$7561,2,FALSE))</f>
        <v>0</v>
      </c>
    </row>
    <row r="4700" spans="1:10" x14ac:dyDescent="0.25">
      <c r="A4700">
        <f t="shared" ref="A4700:C4700" si="4227">A4160</f>
        <v>2020</v>
      </c>
      <c r="B4700" t="str">
        <f t="shared" si="4227"/>
        <v>VFM</v>
      </c>
      <c r="C4700">
        <f t="shared" si="4227"/>
        <v>0</v>
      </c>
      <c r="D4700">
        <f>IFERROR(VLOOKUP(C4700,'Enheter, modell og år'!$A$2:$B$31,2,FALSE),0)</f>
        <v>0</v>
      </c>
      <c r="E4700" t="str">
        <f>'Liste detaljert wide'!$L$1</f>
        <v>EU-inntekt</v>
      </c>
      <c r="F4700" t="str">
        <f t="shared" si="4202"/>
        <v>2020VFM0EU-inntekt</v>
      </c>
      <c r="G4700" s="3">
        <f>'Liste detaljert wide'!L380</f>
        <v>0</v>
      </c>
      <c r="H4700" t="str">
        <f>VLOOKUP(E4700,Def!$B$2:$C$15,2,FALSE)</f>
        <v>Forskningsinsentiv</v>
      </c>
      <c r="I4700" s="3">
        <f>IF(A4700='Enheter, modell og år'!$F$2-1,0,G4700-VLOOKUP(A4700-1&amp;B4700&amp;C4700&amp;E4700,$F$2:$G$7561,2,FALSE))</f>
        <v>0</v>
      </c>
      <c r="J4700" s="3">
        <f>IF(A4700='Enheter, modell og år'!$F$2-1,0,VLOOKUP(A4700-1&amp;B4700&amp;C4700&amp;E4700,$F$2:$G$7561,2,FALSE))</f>
        <v>0</v>
      </c>
    </row>
    <row r="4701" spans="1:10" x14ac:dyDescent="0.25">
      <c r="A4701">
        <f t="shared" ref="A4701:C4701" si="4228">A4161</f>
        <v>2020</v>
      </c>
      <c r="B4701" t="str">
        <f t="shared" si="4228"/>
        <v>VFM</v>
      </c>
      <c r="C4701">
        <f t="shared" si="4228"/>
        <v>0</v>
      </c>
      <c r="D4701">
        <f>IFERROR(VLOOKUP(C4701,'Enheter, modell og år'!$A$2:$B$31,2,FALSE),0)</f>
        <v>0</v>
      </c>
      <c r="E4701" t="str">
        <f>'Liste detaljert wide'!$L$1</f>
        <v>EU-inntekt</v>
      </c>
      <c r="F4701" t="str">
        <f t="shared" si="4202"/>
        <v>2020VFM0EU-inntekt</v>
      </c>
      <c r="G4701" s="3">
        <f>'Liste detaljert wide'!L381</f>
        <v>0</v>
      </c>
      <c r="H4701" t="str">
        <f>VLOOKUP(E4701,Def!$B$2:$C$15,2,FALSE)</f>
        <v>Forskningsinsentiv</v>
      </c>
      <c r="I4701" s="3">
        <f>IF(A4701='Enheter, modell og år'!$F$2-1,0,G4701-VLOOKUP(A4701-1&amp;B4701&amp;C4701&amp;E4701,$F$2:$G$7561,2,FALSE))</f>
        <v>0</v>
      </c>
      <c r="J4701" s="3">
        <f>IF(A4701='Enheter, modell og år'!$F$2-1,0,VLOOKUP(A4701-1&amp;B4701&amp;C4701&amp;E4701,$F$2:$G$7561,2,FALSE))</f>
        <v>0</v>
      </c>
    </row>
    <row r="4702" spans="1:10" x14ac:dyDescent="0.25">
      <c r="A4702">
        <f t="shared" ref="A4702:C4702" si="4229">A4162</f>
        <v>2020</v>
      </c>
      <c r="B4702" t="str">
        <f t="shared" si="4229"/>
        <v>VFM</v>
      </c>
      <c r="C4702">
        <f t="shared" si="4229"/>
        <v>0</v>
      </c>
      <c r="D4702">
        <f>IFERROR(VLOOKUP(C4702,'Enheter, modell og år'!$A$2:$B$31,2,FALSE),0)</f>
        <v>0</v>
      </c>
      <c r="E4702" t="str">
        <f>'Liste detaljert wide'!$L$1</f>
        <v>EU-inntekt</v>
      </c>
      <c r="F4702" t="str">
        <f t="shared" si="4202"/>
        <v>2020VFM0EU-inntekt</v>
      </c>
      <c r="G4702" s="3">
        <f>'Liste detaljert wide'!L382</f>
        <v>0</v>
      </c>
      <c r="H4702" t="str">
        <f>VLOOKUP(E4702,Def!$B$2:$C$15,2,FALSE)</f>
        <v>Forskningsinsentiv</v>
      </c>
      <c r="I4702" s="3">
        <f>IF(A4702='Enheter, modell og år'!$F$2-1,0,G4702-VLOOKUP(A4702-1&amp;B4702&amp;C4702&amp;E4702,$F$2:$G$7561,2,FALSE))</f>
        <v>0</v>
      </c>
      <c r="J4702" s="3">
        <f>IF(A4702='Enheter, modell og år'!$F$2-1,0,VLOOKUP(A4702-1&amp;B4702&amp;C4702&amp;E4702,$F$2:$G$7561,2,FALSE))</f>
        <v>0</v>
      </c>
    </row>
    <row r="4703" spans="1:10" x14ac:dyDescent="0.25">
      <c r="A4703">
        <f t="shared" ref="A4703:C4703" si="4230">A4163</f>
        <v>2020</v>
      </c>
      <c r="B4703" t="str">
        <f t="shared" si="4230"/>
        <v>VFM</v>
      </c>
      <c r="C4703">
        <f t="shared" si="4230"/>
        <v>0</v>
      </c>
      <c r="D4703">
        <f>IFERROR(VLOOKUP(C4703,'Enheter, modell og år'!$A$2:$B$31,2,FALSE),0)</f>
        <v>0</v>
      </c>
      <c r="E4703" t="str">
        <f>'Liste detaljert wide'!$L$1</f>
        <v>EU-inntekt</v>
      </c>
      <c r="F4703" t="str">
        <f t="shared" si="4202"/>
        <v>2020VFM0EU-inntekt</v>
      </c>
      <c r="G4703" s="3">
        <f>'Liste detaljert wide'!L383</f>
        <v>0</v>
      </c>
      <c r="H4703" t="str">
        <f>VLOOKUP(E4703,Def!$B$2:$C$15,2,FALSE)</f>
        <v>Forskningsinsentiv</v>
      </c>
      <c r="I4703" s="3">
        <f>IF(A4703='Enheter, modell og år'!$F$2-1,0,G4703-VLOOKUP(A4703-1&amp;B4703&amp;C4703&amp;E4703,$F$2:$G$7561,2,FALSE))</f>
        <v>0</v>
      </c>
      <c r="J4703" s="3">
        <f>IF(A4703='Enheter, modell og år'!$F$2-1,0,VLOOKUP(A4703-1&amp;B4703&amp;C4703&amp;E4703,$F$2:$G$7561,2,FALSE))</f>
        <v>0</v>
      </c>
    </row>
    <row r="4704" spans="1:10" x14ac:dyDescent="0.25">
      <c r="A4704">
        <f t="shared" ref="A4704:C4704" si="4231">A4164</f>
        <v>2020</v>
      </c>
      <c r="B4704" t="str">
        <f t="shared" si="4231"/>
        <v>VFM</v>
      </c>
      <c r="C4704">
        <f t="shared" si="4231"/>
        <v>0</v>
      </c>
      <c r="D4704">
        <f>IFERROR(VLOOKUP(C4704,'Enheter, modell og år'!$A$2:$B$31,2,FALSE),0)</f>
        <v>0</v>
      </c>
      <c r="E4704" t="str">
        <f>'Liste detaljert wide'!$L$1</f>
        <v>EU-inntekt</v>
      </c>
      <c r="F4704" t="str">
        <f t="shared" si="4202"/>
        <v>2020VFM0EU-inntekt</v>
      </c>
      <c r="G4704" s="3">
        <f>'Liste detaljert wide'!L384</f>
        <v>0</v>
      </c>
      <c r="H4704" t="str">
        <f>VLOOKUP(E4704,Def!$B$2:$C$15,2,FALSE)</f>
        <v>Forskningsinsentiv</v>
      </c>
      <c r="I4704" s="3">
        <f>IF(A4704='Enheter, modell og år'!$F$2-1,0,G4704-VLOOKUP(A4704-1&amp;B4704&amp;C4704&amp;E4704,$F$2:$G$7561,2,FALSE))</f>
        <v>0</v>
      </c>
      <c r="J4704" s="3">
        <f>IF(A4704='Enheter, modell og år'!$F$2-1,0,VLOOKUP(A4704-1&amp;B4704&amp;C4704&amp;E4704,$F$2:$G$7561,2,FALSE))</f>
        <v>0</v>
      </c>
    </row>
    <row r="4705" spans="1:10" x14ac:dyDescent="0.25">
      <c r="A4705">
        <f t="shared" ref="A4705:C4705" si="4232">A4165</f>
        <v>2020</v>
      </c>
      <c r="B4705" t="str">
        <f t="shared" si="4232"/>
        <v>VFM</v>
      </c>
      <c r="C4705">
        <f t="shared" si="4232"/>
        <v>0</v>
      </c>
      <c r="D4705">
        <f>IFERROR(VLOOKUP(C4705,'Enheter, modell og år'!$A$2:$B$31,2,FALSE),0)</f>
        <v>0</v>
      </c>
      <c r="E4705" t="str">
        <f>'Liste detaljert wide'!$L$1</f>
        <v>EU-inntekt</v>
      </c>
      <c r="F4705" t="str">
        <f t="shared" si="4202"/>
        <v>2020VFM0EU-inntekt</v>
      </c>
      <c r="G4705" s="3">
        <f>'Liste detaljert wide'!L385</f>
        <v>0</v>
      </c>
      <c r="H4705" t="str">
        <f>VLOOKUP(E4705,Def!$B$2:$C$15,2,FALSE)</f>
        <v>Forskningsinsentiv</v>
      </c>
      <c r="I4705" s="3">
        <f>IF(A4705='Enheter, modell og år'!$F$2-1,0,G4705-VLOOKUP(A4705-1&amp;B4705&amp;C4705&amp;E4705,$F$2:$G$7561,2,FALSE))</f>
        <v>0</v>
      </c>
      <c r="J4705" s="3">
        <f>IF(A4705='Enheter, modell og år'!$F$2-1,0,VLOOKUP(A4705-1&amp;B4705&amp;C4705&amp;E4705,$F$2:$G$7561,2,FALSE))</f>
        <v>0</v>
      </c>
    </row>
    <row r="4706" spans="1:10" x14ac:dyDescent="0.25">
      <c r="A4706">
        <f t="shared" ref="A4706:C4706" si="4233">A4166</f>
        <v>2020</v>
      </c>
      <c r="B4706" t="str">
        <f t="shared" si="4233"/>
        <v>VFM</v>
      </c>
      <c r="C4706">
        <f t="shared" si="4233"/>
        <v>0</v>
      </c>
      <c r="D4706">
        <f>IFERROR(VLOOKUP(C4706,'Enheter, modell og år'!$A$2:$B$31,2,FALSE),0)</f>
        <v>0</v>
      </c>
      <c r="E4706" t="str">
        <f>'Liste detaljert wide'!$L$1</f>
        <v>EU-inntekt</v>
      </c>
      <c r="F4706" t="str">
        <f t="shared" si="4202"/>
        <v>2020VFM0EU-inntekt</v>
      </c>
      <c r="G4706" s="3">
        <f>'Liste detaljert wide'!L386</f>
        <v>0</v>
      </c>
      <c r="H4706" t="str">
        <f>VLOOKUP(E4706,Def!$B$2:$C$15,2,FALSE)</f>
        <v>Forskningsinsentiv</v>
      </c>
      <c r="I4706" s="3">
        <f>IF(A4706='Enheter, modell og år'!$F$2-1,0,G4706-VLOOKUP(A4706-1&amp;B4706&amp;C4706&amp;E4706,$F$2:$G$7561,2,FALSE))</f>
        <v>0</v>
      </c>
      <c r="J4706" s="3">
        <f>IF(A4706='Enheter, modell og år'!$F$2-1,0,VLOOKUP(A4706-1&amp;B4706&amp;C4706&amp;E4706,$F$2:$G$7561,2,FALSE))</f>
        <v>0</v>
      </c>
    </row>
    <row r="4707" spans="1:10" x14ac:dyDescent="0.25">
      <c r="A4707">
        <f t="shared" ref="A4707:C4707" si="4234">A4167</f>
        <v>2020</v>
      </c>
      <c r="B4707" t="str">
        <f t="shared" si="4234"/>
        <v>VFM</v>
      </c>
      <c r="C4707">
        <f t="shared" si="4234"/>
        <v>0</v>
      </c>
      <c r="D4707">
        <f>IFERROR(VLOOKUP(C4707,'Enheter, modell og år'!$A$2:$B$31,2,FALSE),0)</f>
        <v>0</v>
      </c>
      <c r="E4707" t="str">
        <f>'Liste detaljert wide'!$L$1</f>
        <v>EU-inntekt</v>
      </c>
      <c r="F4707" t="str">
        <f t="shared" si="4202"/>
        <v>2020VFM0EU-inntekt</v>
      </c>
      <c r="G4707" s="3">
        <f>'Liste detaljert wide'!L387</f>
        <v>0</v>
      </c>
      <c r="H4707" t="str">
        <f>VLOOKUP(E4707,Def!$B$2:$C$15,2,FALSE)</f>
        <v>Forskningsinsentiv</v>
      </c>
      <c r="I4707" s="3">
        <f>IF(A4707='Enheter, modell og år'!$F$2-1,0,G4707-VLOOKUP(A4707-1&amp;B4707&amp;C4707&amp;E4707,$F$2:$G$7561,2,FALSE))</f>
        <v>0</v>
      </c>
      <c r="J4707" s="3">
        <f>IF(A4707='Enheter, modell og år'!$F$2-1,0,VLOOKUP(A4707-1&amp;B4707&amp;C4707&amp;E4707,$F$2:$G$7561,2,FALSE))</f>
        <v>0</v>
      </c>
    </row>
    <row r="4708" spans="1:10" x14ac:dyDescent="0.25">
      <c r="A4708">
        <f t="shared" ref="A4708:C4708" si="4235">A4168</f>
        <v>2020</v>
      </c>
      <c r="B4708" t="str">
        <f t="shared" si="4235"/>
        <v>VFM</v>
      </c>
      <c r="C4708">
        <f t="shared" si="4235"/>
        <v>0</v>
      </c>
      <c r="D4708">
        <f>IFERROR(VLOOKUP(C4708,'Enheter, modell og år'!$A$2:$B$31,2,FALSE),0)</f>
        <v>0</v>
      </c>
      <c r="E4708" t="str">
        <f>'Liste detaljert wide'!$L$1</f>
        <v>EU-inntekt</v>
      </c>
      <c r="F4708" t="str">
        <f t="shared" si="4202"/>
        <v>2020VFM0EU-inntekt</v>
      </c>
      <c r="G4708" s="3">
        <f>'Liste detaljert wide'!L388</f>
        <v>0</v>
      </c>
      <c r="H4708" t="str">
        <f>VLOOKUP(E4708,Def!$B$2:$C$15,2,FALSE)</f>
        <v>Forskningsinsentiv</v>
      </c>
      <c r="I4708" s="3">
        <f>IF(A4708='Enheter, modell og år'!$F$2-1,0,G4708-VLOOKUP(A4708-1&amp;B4708&amp;C4708&amp;E4708,$F$2:$G$7561,2,FALSE))</f>
        <v>0</v>
      </c>
      <c r="J4708" s="3">
        <f>IF(A4708='Enheter, modell og år'!$F$2-1,0,VLOOKUP(A4708-1&amp;B4708&amp;C4708&amp;E4708,$F$2:$G$7561,2,FALSE))</f>
        <v>0</v>
      </c>
    </row>
    <row r="4709" spans="1:10" x14ac:dyDescent="0.25">
      <c r="A4709">
        <f t="shared" ref="A4709:C4709" si="4236">A4169</f>
        <v>2020</v>
      </c>
      <c r="B4709" t="str">
        <f t="shared" si="4236"/>
        <v>VFM</v>
      </c>
      <c r="C4709">
        <f t="shared" si="4236"/>
        <v>0</v>
      </c>
      <c r="D4709">
        <f>IFERROR(VLOOKUP(C4709,'Enheter, modell og år'!$A$2:$B$31,2,FALSE),0)</f>
        <v>0</v>
      </c>
      <c r="E4709" t="str">
        <f>'Liste detaljert wide'!$L$1</f>
        <v>EU-inntekt</v>
      </c>
      <c r="F4709" t="str">
        <f t="shared" si="4202"/>
        <v>2020VFM0EU-inntekt</v>
      </c>
      <c r="G4709" s="3">
        <f>'Liste detaljert wide'!L389</f>
        <v>0</v>
      </c>
      <c r="H4709" t="str">
        <f>VLOOKUP(E4709,Def!$B$2:$C$15,2,FALSE)</f>
        <v>Forskningsinsentiv</v>
      </c>
      <c r="I4709" s="3">
        <f>IF(A4709='Enheter, modell og år'!$F$2-1,0,G4709-VLOOKUP(A4709-1&amp;B4709&amp;C4709&amp;E4709,$F$2:$G$7561,2,FALSE))</f>
        <v>0</v>
      </c>
      <c r="J4709" s="3">
        <f>IF(A4709='Enheter, modell og år'!$F$2-1,0,VLOOKUP(A4709-1&amp;B4709&amp;C4709&amp;E4709,$F$2:$G$7561,2,FALSE))</f>
        <v>0</v>
      </c>
    </row>
    <row r="4710" spans="1:10" x14ac:dyDescent="0.25">
      <c r="A4710">
        <f t="shared" ref="A4710:C4710" si="4237">A4170</f>
        <v>2020</v>
      </c>
      <c r="B4710" t="str">
        <f t="shared" si="4237"/>
        <v>VFM</v>
      </c>
      <c r="C4710">
        <f t="shared" si="4237"/>
        <v>0</v>
      </c>
      <c r="D4710">
        <f>IFERROR(VLOOKUP(C4710,'Enheter, modell og år'!$A$2:$B$31,2,FALSE),0)</f>
        <v>0</v>
      </c>
      <c r="E4710" t="str">
        <f>'Liste detaljert wide'!$L$1</f>
        <v>EU-inntekt</v>
      </c>
      <c r="F4710" t="str">
        <f t="shared" si="4202"/>
        <v>2020VFM0EU-inntekt</v>
      </c>
      <c r="G4710" s="3">
        <f>'Liste detaljert wide'!L390</f>
        <v>0</v>
      </c>
      <c r="H4710" t="str">
        <f>VLOOKUP(E4710,Def!$B$2:$C$15,2,FALSE)</f>
        <v>Forskningsinsentiv</v>
      </c>
      <c r="I4710" s="3">
        <f>IF(A4710='Enheter, modell og år'!$F$2-1,0,G4710-VLOOKUP(A4710-1&amp;B4710&amp;C4710&amp;E4710,$F$2:$G$7561,2,FALSE))</f>
        <v>0</v>
      </c>
      <c r="J4710" s="3">
        <f>IF(A4710='Enheter, modell og år'!$F$2-1,0,VLOOKUP(A4710-1&amp;B4710&amp;C4710&amp;E4710,$F$2:$G$7561,2,FALSE))</f>
        <v>0</v>
      </c>
    </row>
    <row r="4711" spans="1:10" x14ac:dyDescent="0.25">
      <c r="A4711">
        <f t="shared" ref="A4711:C4711" si="4238">A4171</f>
        <v>2020</v>
      </c>
      <c r="B4711" t="str">
        <f t="shared" si="4238"/>
        <v>VFM</v>
      </c>
      <c r="C4711">
        <f t="shared" si="4238"/>
        <v>0</v>
      </c>
      <c r="D4711">
        <f>IFERROR(VLOOKUP(C4711,'Enheter, modell og år'!$A$2:$B$31,2,FALSE),0)</f>
        <v>0</v>
      </c>
      <c r="E4711" t="str">
        <f>'Liste detaljert wide'!$L$1</f>
        <v>EU-inntekt</v>
      </c>
      <c r="F4711" t="str">
        <f t="shared" si="4202"/>
        <v>2020VFM0EU-inntekt</v>
      </c>
      <c r="G4711" s="3">
        <f>'Liste detaljert wide'!L391</f>
        <v>0</v>
      </c>
      <c r="H4711" t="str">
        <f>VLOOKUP(E4711,Def!$B$2:$C$15,2,FALSE)</f>
        <v>Forskningsinsentiv</v>
      </c>
      <c r="I4711" s="3">
        <f>IF(A4711='Enheter, modell og år'!$F$2-1,0,G4711-VLOOKUP(A4711-1&amp;B4711&amp;C4711&amp;E4711,$F$2:$G$7561,2,FALSE))</f>
        <v>0</v>
      </c>
      <c r="J4711" s="3">
        <f>IF(A4711='Enheter, modell og år'!$F$2-1,0,VLOOKUP(A4711-1&amp;B4711&amp;C4711&amp;E4711,$F$2:$G$7561,2,FALSE))</f>
        <v>0</v>
      </c>
    </row>
    <row r="4712" spans="1:10" x14ac:dyDescent="0.25">
      <c r="A4712">
        <f t="shared" ref="A4712:C4712" si="4239">A4172</f>
        <v>2021</v>
      </c>
      <c r="B4712" t="str">
        <f t="shared" si="4239"/>
        <v>VFM</v>
      </c>
      <c r="C4712">
        <f t="shared" si="4239"/>
        <v>0</v>
      </c>
      <c r="D4712">
        <f>IFERROR(VLOOKUP(C4712,'Enheter, modell og år'!$A$2:$B$31,2,FALSE),0)</f>
        <v>0</v>
      </c>
      <c r="E4712" t="str">
        <f>'Liste detaljert wide'!$L$1</f>
        <v>EU-inntekt</v>
      </c>
      <c r="F4712" t="str">
        <f t="shared" si="4202"/>
        <v>2021VFM0EU-inntekt</v>
      </c>
      <c r="G4712" s="3">
        <f>'Liste detaljert wide'!L392</f>
        <v>0</v>
      </c>
      <c r="H4712" t="str">
        <f>VLOOKUP(E4712,Def!$B$2:$C$15,2,FALSE)</f>
        <v>Forskningsinsentiv</v>
      </c>
      <c r="I4712" s="3">
        <f>IF(A4712='Enheter, modell og år'!$F$2-1,0,G4712-VLOOKUP(A4712-1&amp;B4712&amp;C4712&amp;E4712,$F$2:$G$7561,2,FALSE))</f>
        <v>0</v>
      </c>
      <c r="J4712" s="3">
        <f>IF(A4712='Enheter, modell og år'!$F$2-1,0,VLOOKUP(A4712-1&amp;B4712&amp;C4712&amp;E4712,$F$2:$G$7561,2,FALSE))</f>
        <v>0</v>
      </c>
    </row>
    <row r="4713" spans="1:10" x14ac:dyDescent="0.25">
      <c r="A4713">
        <f t="shared" ref="A4713:C4713" si="4240">A4173</f>
        <v>2021</v>
      </c>
      <c r="B4713" t="str">
        <f t="shared" si="4240"/>
        <v>VFM</v>
      </c>
      <c r="C4713">
        <f t="shared" si="4240"/>
        <v>0</v>
      </c>
      <c r="D4713">
        <f>IFERROR(VLOOKUP(C4713,'Enheter, modell og år'!$A$2:$B$31,2,FALSE),0)</f>
        <v>0</v>
      </c>
      <c r="E4713" t="str">
        <f>'Liste detaljert wide'!$L$1</f>
        <v>EU-inntekt</v>
      </c>
      <c r="F4713" t="str">
        <f t="shared" si="4202"/>
        <v>2021VFM0EU-inntekt</v>
      </c>
      <c r="G4713" s="3">
        <f>'Liste detaljert wide'!L393</f>
        <v>0</v>
      </c>
      <c r="H4713" t="str">
        <f>VLOOKUP(E4713,Def!$B$2:$C$15,2,FALSE)</f>
        <v>Forskningsinsentiv</v>
      </c>
      <c r="I4713" s="3">
        <f>IF(A4713='Enheter, modell og år'!$F$2-1,0,G4713-VLOOKUP(A4713-1&amp;B4713&amp;C4713&amp;E4713,$F$2:$G$7561,2,FALSE))</f>
        <v>0</v>
      </c>
      <c r="J4713" s="3">
        <f>IF(A4713='Enheter, modell og år'!$F$2-1,0,VLOOKUP(A4713-1&amp;B4713&amp;C4713&amp;E4713,$F$2:$G$7561,2,FALSE))</f>
        <v>0</v>
      </c>
    </row>
    <row r="4714" spans="1:10" x14ac:dyDescent="0.25">
      <c r="A4714">
        <f t="shared" ref="A4714:C4714" si="4241">A4174</f>
        <v>2021</v>
      </c>
      <c r="B4714" t="str">
        <f t="shared" si="4241"/>
        <v>VFM</v>
      </c>
      <c r="C4714">
        <f t="shared" si="4241"/>
        <v>0</v>
      </c>
      <c r="D4714">
        <f>IFERROR(VLOOKUP(C4714,'Enheter, modell og år'!$A$2:$B$31,2,FALSE),0)</f>
        <v>0</v>
      </c>
      <c r="E4714" t="str">
        <f>'Liste detaljert wide'!$L$1</f>
        <v>EU-inntekt</v>
      </c>
      <c r="F4714" t="str">
        <f t="shared" si="4202"/>
        <v>2021VFM0EU-inntekt</v>
      </c>
      <c r="G4714" s="3">
        <f>'Liste detaljert wide'!L394</f>
        <v>0</v>
      </c>
      <c r="H4714" t="str">
        <f>VLOOKUP(E4714,Def!$B$2:$C$15,2,FALSE)</f>
        <v>Forskningsinsentiv</v>
      </c>
      <c r="I4714" s="3">
        <f>IF(A4714='Enheter, modell og år'!$F$2-1,0,G4714-VLOOKUP(A4714-1&amp;B4714&amp;C4714&amp;E4714,$F$2:$G$7561,2,FALSE))</f>
        <v>0</v>
      </c>
      <c r="J4714" s="3">
        <f>IF(A4714='Enheter, modell og år'!$F$2-1,0,VLOOKUP(A4714-1&amp;B4714&amp;C4714&amp;E4714,$F$2:$G$7561,2,FALSE))</f>
        <v>0</v>
      </c>
    </row>
    <row r="4715" spans="1:10" x14ac:dyDescent="0.25">
      <c r="A4715">
        <f t="shared" ref="A4715:C4715" si="4242">A4175</f>
        <v>2021</v>
      </c>
      <c r="B4715" t="str">
        <f t="shared" si="4242"/>
        <v>VFM</v>
      </c>
      <c r="C4715">
        <f t="shared" si="4242"/>
        <v>0</v>
      </c>
      <c r="D4715">
        <f>IFERROR(VLOOKUP(C4715,'Enheter, modell og år'!$A$2:$B$31,2,FALSE),0)</f>
        <v>0</v>
      </c>
      <c r="E4715" t="str">
        <f>'Liste detaljert wide'!$L$1</f>
        <v>EU-inntekt</v>
      </c>
      <c r="F4715" t="str">
        <f t="shared" si="4202"/>
        <v>2021VFM0EU-inntekt</v>
      </c>
      <c r="G4715" s="3">
        <f>'Liste detaljert wide'!L395</f>
        <v>0</v>
      </c>
      <c r="H4715" t="str">
        <f>VLOOKUP(E4715,Def!$B$2:$C$15,2,FALSE)</f>
        <v>Forskningsinsentiv</v>
      </c>
      <c r="I4715" s="3">
        <f>IF(A4715='Enheter, modell og år'!$F$2-1,0,G4715-VLOOKUP(A4715-1&amp;B4715&amp;C4715&amp;E4715,$F$2:$G$7561,2,FALSE))</f>
        <v>0</v>
      </c>
      <c r="J4715" s="3">
        <f>IF(A4715='Enheter, modell og år'!$F$2-1,0,VLOOKUP(A4715-1&amp;B4715&amp;C4715&amp;E4715,$F$2:$G$7561,2,FALSE))</f>
        <v>0</v>
      </c>
    </row>
    <row r="4716" spans="1:10" x14ac:dyDescent="0.25">
      <c r="A4716">
        <f t="shared" ref="A4716:C4716" si="4243">A4176</f>
        <v>2021</v>
      </c>
      <c r="B4716" t="str">
        <f t="shared" si="4243"/>
        <v>VFM</v>
      </c>
      <c r="C4716">
        <f t="shared" si="4243"/>
        <v>0</v>
      </c>
      <c r="D4716">
        <f>IFERROR(VLOOKUP(C4716,'Enheter, modell og år'!$A$2:$B$31,2,FALSE),0)</f>
        <v>0</v>
      </c>
      <c r="E4716" t="str">
        <f>'Liste detaljert wide'!$L$1</f>
        <v>EU-inntekt</v>
      </c>
      <c r="F4716" t="str">
        <f t="shared" si="4202"/>
        <v>2021VFM0EU-inntekt</v>
      </c>
      <c r="G4716" s="3">
        <f>'Liste detaljert wide'!L396</f>
        <v>0</v>
      </c>
      <c r="H4716" t="str">
        <f>VLOOKUP(E4716,Def!$B$2:$C$15,2,FALSE)</f>
        <v>Forskningsinsentiv</v>
      </c>
      <c r="I4716" s="3">
        <f>IF(A4716='Enheter, modell og år'!$F$2-1,0,G4716-VLOOKUP(A4716-1&amp;B4716&amp;C4716&amp;E4716,$F$2:$G$7561,2,FALSE))</f>
        <v>0</v>
      </c>
      <c r="J4716" s="3">
        <f>IF(A4716='Enheter, modell og år'!$F$2-1,0,VLOOKUP(A4716-1&amp;B4716&amp;C4716&amp;E4716,$F$2:$G$7561,2,FALSE))</f>
        <v>0</v>
      </c>
    </row>
    <row r="4717" spans="1:10" x14ac:dyDescent="0.25">
      <c r="A4717">
        <f t="shared" ref="A4717:C4717" si="4244">A4177</f>
        <v>2021</v>
      </c>
      <c r="B4717" t="str">
        <f t="shared" si="4244"/>
        <v>VFM</v>
      </c>
      <c r="C4717">
        <f t="shared" si="4244"/>
        <v>0</v>
      </c>
      <c r="D4717">
        <f>IFERROR(VLOOKUP(C4717,'Enheter, modell og år'!$A$2:$B$31,2,FALSE),0)</f>
        <v>0</v>
      </c>
      <c r="E4717" t="str">
        <f>'Liste detaljert wide'!$L$1</f>
        <v>EU-inntekt</v>
      </c>
      <c r="F4717" t="str">
        <f t="shared" si="4202"/>
        <v>2021VFM0EU-inntekt</v>
      </c>
      <c r="G4717" s="3">
        <f>'Liste detaljert wide'!L397</f>
        <v>0</v>
      </c>
      <c r="H4717" t="str">
        <f>VLOOKUP(E4717,Def!$B$2:$C$15,2,FALSE)</f>
        <v>Forskningsinsentiv</v>
      </c>
      <c r="I4717" s="3">
        <f>IF(A4717='Enheter, modell og år'!$F$2-1,0,G4717-VLOOKUP(A4717-1&amp;B4717&amp;C4717&amp;E4717,$F$2:$G$7561,2,FALSE))</f>
        <v>0</v>
      </c>
      <c r="J4717" s="3">
        <f>IF(A4717='Enheter, modell og år'!$F$2-1,0,VLOOKUP(A4717-1&amp;B4717&amp;C4717&amp;E4717,$F$2:$G$7561,2,FALSE))</f>
        <v>0</v>
      </c>
    </row>
    <row r="4718" spans="1:10" x14ac:dyDescent="0.25">
      <c r="A4718">
        <f t="shared" ref="A4718:C4718" si="4245">A4178</f>
        <v>2021</v>
      </c>
      <c r="B4718" t="str">
        <f t="shared" si="4245"/>
        <v>VFM</v>
      </c>
      <c r="C4718">
        <f t="shared" si="4245"/>
        <v>0</v>
      </c>
      <c r="D4718">
        <f>IFERROR(VLOOKUP(C4718,'Enheter, modell og år'!$A$2:$B$31,2,FALSE),0)</f>
        <v>0</v>
      </c>
      <c r="E4718" t="str">
        <f>'Liste detaljert wide'!$L$1</f>
        <v>EU-inntekt</v>
      </c>
      <c r="F4718" t="str">
        <f t="shared" si="4202"/>
        <v>2021VFM0EU-inntekt</v>
      </c>
      <c r="G4718" s="3">
        <f>'Liste detaljert wide'!L398</f>
        <v>0</v>
      </c>
      <c r="H4718" t="str">
        <f>VLOOKUP(E4718,Def!$B$2:$C$15,2,FALSE)</f>
        <v>Forskningsinsentiv</v>
      </c>
      <c r="I4718" s="3">
        <f>IF(A4718='Enheter, modell og år'!$F$2-1,0,G4718-VLOOKUP(A4718-1&amp;B4718&amp;C4718&amp;E4718,$F$2:$G$7561,2,FALSE))</f>
        <v>0</v>
      </c>
      <c r="J4718" s="3">
        <f>IF(A4718='Enheter, modell og år'!$F$2-1,0,VLOOKUP(A4718-1&amp;B4718&amp;C4718&amp;E4718,$F$2:$G$7561,2,FALSE))</f>
        <v>0</v>
      </c>
    </row>
    <row r="4719" spans="1:10" x14ac:dyDescent="0.25">
      <c r="A4719">
        <f t="shared" ref="A4719:C4719" si="4246">A4179</f>
        <v>2021</v>
      </c>
      <c r="B4719" t="str">
        <f t="shared" si="4246"/>
        <v>VFM</v>
      </c>
      <c r="C4719">
        <f t="shared" si="4246"/>
        <v>0</v>
      </c>
      <c r="D4719">
        <f>IFERROR(VLOOKUP(C4719,'Enheter, modell og år'!$A$2:$B$31,2,FALSE),0)</f>
        <v>0</v>
      </c>
      <c r="E4719" t="str">
        <f>'Liste detaljert wide'!$L$1</f>
        <v>EU-inntekt</v>
      </c>
      <c r="F4719" t="str">
        <f t="shared" si="4202"/>
        <v>2021VFM0EU-inntekt</v>
      </c>
      <c r="G4719" s="3">
        <f>'Liste detaljert wide'!L399</f>
        <v>0</v>
      </c>
      <c r="H4719" t="str">
        <f>VLOOKUP(E4719,Def!$B$2:$C$15,2,FALSE)</f>
        <v>Forskningsinsentiv</v>
      </c>
      <c r="I4719" s="3">
        <f>IF(A4719='Enheter, modell og år'!$F$2-1,0,G4719-VLOOKUP(A4719-1&amp;B4719&amp;C4719&amp;E4719,$F$2:$G$7561,2,FALSE))</f>
        <v>0</v>
      </c>
      <c r="J4719" s="3">
        <f>IF(A4719='Enheter, modell og år'!$F$2-1,0,VLOOKUP(A4719-1&amp;B4719&amp;C4719&amp;E4719,$F$2:$G$7561,2,FALSE))</f>
        <v>0</v>
      </c>
    </row>
    <row r="4720" spans="1:10" x14ac:dyDescent="0.25">
      <c r="A4720">
        <f t="shared" ref="A4720:C4720" si="4247">A4180</f>
        <v>2021</v>
      </c>
      <c r="B4720" t="str">
        <f t="shared" si="4247"/>
        <v>VFM</v>
      </c>
      <c r="C4720">
        <f t="shared" si="4247"/>
        <v>0</v>
      </c>
      <c r="D4720">
        <f>IFERROR(VLOOKUP(C4720,'Enheter, modell og år'!$A$2:$B$31,2,FALSE),0)</f>
        <v>0</v>
      </c>
      <c r="E4720" t="str">
        <f>'Liste detaljert wide'!$L$1</f>
        <v>EU-inntekt</v>
      </c>
      <c r="F4720" t="str">
        <f t="shared" si="4202"/>
        <v>2021VFM0EU-inntekt</v>
      </c>
      <c r="G4720" s="3">
        <f>'Liste detaljert wide'!L400</f>
        <v>0</v>
      </c>
      <c r="H4720" t="str">
        <f>VLOOKUP(E4720,Def!$B$2:$C$15,2,FALSE)</f>
        <v>Forskningsinsentiv</v>
      </c>
      <c r="I4720" s="3">
        <f>IF(A4720='Enheter, modell og år'!$F$2-1,0,G4720-VLOOKUP(A4720-1&amp;B4720&amp;C4720&amp;E4720,$F$2:$G$7561,2,FALSE))</f>
        <v>0</v>
      </c>
      <c r="J4720" s="3">
        <f>IF(A4720='Enheter, modell og år'!$F$2-1,0,VLOOKUP(A4720-1&amp;B4720&amp;C4720&amp;E4720,$F$2:$G$7561,2,FALSE))</f>
        <v>0</v>
      </c>
    </row>
    <row r="4721" spans="1:10" x14ac:dyDescent="0.25">
      <c r="A4721">
        <f t="shared" ref="A4721:C4721" si="4248">A4181</f>
        <v>2021</v>
      </c>
      <c r="B4721" t="str">
        <f t="shared" si="4248"/>
        <v>VFM</v>
      </c>
      <c r="C4721">
        <f t="shared" si="4248"/>
        <v>0</v>
      </c>
      <c r="D4721">
        <f>IFERROR(VLOOKUP(C4721,'Enheter, modell og år'!$A$2:$B$31,2,FALSE),0)</f>
        <v>0</v>
      </c>
      <c r="E4721" t="str">
        <f>'Liste detaljert wide'!$L$1</f>
        <v>EU-inntekt</v>
      </c>
      <c r="F4721" t="str">
        <f t="shared" si="4202"/>
        <v>2021VFM0EU-inntekt</v>
      </c>
      <c r="G4721" s="3">
        <f>'Liste detaljert wide'!L401</f>
        <v>0</v>
      </c>
      <c r="H4721" t="str">
        <f>VLOOKUP(E4721,Def!$B$2:$C$15,2,FALSE)</f>
        <v>Forskningsinsentiv</v>
      </c>
      <c r="I4721" s="3">
        <f>IF(A4721='Enheter, modell og år'!$F$2-1,0,G4721-VLOOKUP(A4721-1&amp;B4721&amp;C4721&amp;E4721,$F$2:$G$7561,2,FALSE))</f>
        <v>0</v>
      </c>
      <c r="J4721" s="3">
        <f>IF(A4721='Enheter, modell og år'!$F$2-1,0,VLOOKUP(A4721-1&amp;B4721&amp;C4721&amp;E4721,$F$2:$G$7561,2,FALSE))</f>
        <v>0</v>
      </c>
    </row>
    <row r="4722" spans="1:10" x14ac:dyDescent="0.25">
      <c r="A4722">
        <f t="shared" ref="A4722:C4722" si="4249">A4182</f>
        <v>2021</v>
      </c>
      <c r="B4722" t="str">
        <f t="shared" si="4249"/>
        <v>VFM</v>
      </c>
      <c r="C4722">
        <f t="shared" si="4249"/>
        <v>0</v>
      </c>
      <c r="D4722">
        <f>IFERROR(VLOOKUP(C4722,'Enheter, modell og år'!$A$2:$B$31,2,FALSE),0)</f>
        <v>0</v>
      </c>
      <c r="E4722" t="str">
        <f>'Liste detaljert wide'!$L$1</f>
        <v>EU-inntekt</v>
      </c>
      <c r="F4722" t="str">
        <f t="shared" si="4202"/>
        <v>2021VFM0EU-inntekt</v>
      </c>
      <c r="G4722" s="3">
        <f>'Liste detaljert wide'!L402</f>
        <v>0</v>
      </c>
      <c r="H4722" t="str">
        <f>VLOOKUP(E4722,Def!$B$2:$C$15,2,FALSE)</f>
        <v>Forskningsinsentiv</v>
      </c>
      <c r="I4722" s="3">
        <f>IF(A4722='Enheter, modell og år'!$F$2-1,0,G4722-VLOOKUP(A4722-1&amp;B4722&amp;C4722&amp;E4722,$F$2:$G$7561,2,FALSE))</f>
        <v>0</v>
      </c>
      <c r="J4722" s="3">
        <f>IF(A4722='Enheter, modell og år'!$F$2-1,0,VLOOKUP(A4722-1&amp;B4722&amp;C4722&amp;E4722,$F$2:$G$7561,2,FALSE))</f>
        <v>0</v>
      </c>
    </row>
    <row r="4723" spans="1:10" x14ac:dyDescent="0.25">
      <c r="A4723">
        <f t="shared" ref="A4723:C4723" si="4250">A4183</f>
        <v>2021</v>
      </c>
      <c r="B4723" t="str">
        <f t="shared" si="4250"/>
        <v>VFM</v>
      </c>
      <c r="C4723">
        <f t="shared" si="4250"/>
        <v>0</v>
      </c>
      <c r="D4723">
        <f>IFERROR(VLOOKUP(C4723,'Enheter, modell og år'!$A$2:$B$31,2,FALSE),0)</f>
        <v>0</v>
      </c>
      <c r="E4723" t="str">
        <f>'Liste detaljert wide'!$L$1</f>
        <v>EU-inntekt</v>
      </c>
      <c r="F4723" t="str">
        <f t="shared" si="4202"/>
        <v>2021VFM0EU-inntekt</v>
      </c>
      <c r="G4723" s="3">
        <f>'Liste detaljert wide'!L403</f>
        <v>0</v>
      </c>
      <c r="H4723" t="str">
        <f>VLOOKUP(E4723,Def!$B$2:$C$15,2,FALSE)</f>
        <v>Forskningsinsentiv</v>
      </c>
      <c r="I4723" s="3">
        <f>IF(A4723='Enheter, modell og år'!$F$2-1,0,G4723-VLOOKUP(A4723-1&amp;B4723&amp;C4723&amp;E4723,$F$2:$G$7561,2,FALSE))</f>
        <v>0</v>
      </c>
      <c r="J4723" s="3">
        <f>IF(A4723='Enheter, modell og år'!$F$2-1,0,VLOOKUP(A4723-1&amp;B4723&amp;C4723&amp;E4723,$F$2:$G$7561,2,FALSE))</f>
        <v>0</v>
      </c>
    </row>
    <row r="4724" spans="1:10" x14ac:dyDescent="0.25">
      <c r="A4724">
        <f t="shared" ref="A4724:C4724" si="4251">A4184</f>
        <v>2021</v>
      </c>
      <c r="B4724" t="str">
        <f t="shared" si="4251"/>
        <v>VFM</v>
      </c>
      <c r="C4724">
        <f t="shared" si="4251"/>
        <v>0</v>
      </c>
      <c r="D4724">
        <f>IFERROR(VLOOKUP(C4724,'Enheter, modell og år'!$A$2:$B$31,2,FALSE),0)</f>
        <v>0</v>
      </c>
      <c r="E4724" t="str">
        <f>'Liste detaljert wide'!$L$1</f>
        <v>EU-inntekt</v>
      </c>
      <c r="F4724" t="str">
        <f t="shared" si="4202"/>
        <v>2021VFM0EU-inntekt</v>
      </c>
      <c r="G4724" s="3">
        <f>'Liste detaljert wide'!L404</f>
        <v>0</v>
      </c>
      <c r="H4724" t="str">
        <f>VLOOKUP(E4724,Def!$B$2:$C$15,2,FALSE)</f>
        <v>Forskningsinsentiv</v>
      </c>
      <c r="I4724" s="3">
        <f>IF(A4724='Enheter, modell og år'!$F$2-1,0,G4724-VLOOKUP(A4724-1&amp;B4724&amp;C4724&amp;E4724,$F$2:$G$7561,2,FALSE))</f>
        <v>0</v>
      </c>
      <c r="J4724" s="3">
        <f>IF(A4724='Enheter, modell og år'!$F$2-1,0,VLOOKUP(A4724-1&amp;B4724&amp;C4724&amp;E4724,$F$2:$G$7561,2,FALSE))</f>
        <v>0</v>
      </c>
    </row>
    <row r="4725" spans="1:10" x14ac:dyDescent="0.25">
      <c r="A4725">
        <f t="shared" ref="A4725:C4725" si="4252">A4185</f>
        <v>2021</v>
      </c>
      <c r="B4725" t="str">
        <f t="shared" si="4252"/>
        <v>VFM</v>
      </c>
      <c r="C4725">
        <f t="shared" si="4252"/>
        <v>0</v>
      </c>
      <c r="D4725">
        <f>IFERROR(VLOOKUP(C4725,'Enheter, modell og år'!$A$2:$B$31,2,FALSE),0)</f>
        <v>0</v>
      </c>
      <c r="E4725" t="str">
        <f>'Liste detaljert wide'!$L$1</f>
        <v>EU-inntekt</v>
      </c>
      <c r="F4725" t="str">
        <f t="shared" si="4202"/>
        <v>2021VFM0EU-inntekt</v>
      </c>
      <c r="G4725" s="3">
        <f>'Liste detaljert wide'!L405</f>
        <v>0</v>
      </c>
      <c r="H4725" t="str">
        <f>VLOOKUP(E4725,Def!$B$2:$C$15,2,FALSE)</f>
        <v>Forskningsinsentiv</v>
      </c>
      <c r="I4725" s="3">
        <f>IF(A4725='Enheter, modell og år'!$F$2-1,0,G4725-VLOOKUP(A4725-1&amp;B4725&amp;C4725&amp;E4725,$F$2:$G$7561,2,FALSE))</f>
        <v>0</v>
      </c>
      <c r="J4725" s="3">
        <f>IF(A4725='Enheter, modell og år'!$F$2-1,0,VLOOKUP(A4725-1&amp;B4725&amp;C4725&amp;E4725,$F$2:$G$7561,2,FALSE))</f>
        <v>0</v>
      </c>
    </row>
    <row r="4726" spans="1:10" x14ac:dyDescent="0.25">
      <c r="A4726">
        <f t="shared" ref="A4726:C4726" si="4253">A4186</f>
        <v>2021</v>
      </c>
      <c r="B4726" t="str">
        <f t="shared" si="4253"/>
        <v>VFM</v>
      </c>
      <c r="C4726">
        <f t="shared" si="4253"/>
        <v>0</v>
      </c>
      <c r="D4726">
        <f>IFERROR(VLOOKUP(C4726,'Enheter, modell og år'!$A$2:$B$31,2,FALSE),0)</f>
        <v>0</v>
      </c>
      <c r="E4726" t="str">
        <f>'Liste detaljert wide'!$L$1</f>
        <v>EU-inntekt</v>
      </c>
      <c r="F4726" t="str">
        <f t="shared" si="4202"/>
        <v>2021VFM0EU-inntekt</v>
      </c>
      <c r="G4726" s="3">
        <f>'Liste detaljert wide'!L406</f>
        <v>0</v>
      </c>
      <c r="H4726" t="str">
        <f>VLOOKUP(E4726,Def!$B$2:$C$15,2,FALSE)</f>
        <v>Forskningsinsentiv</v>
      </c>
      <c r="I4726" s="3">
        <f>IF(A4726='Enheter, modell og år'!$F$2-1,0,G4726-VLOOKUP(A4726-1&amp;B4726&amp;C4726&amp;E4726,$F$2:$G$7561,2,FALSE))</f>
        <v>0</v>
      </c>
      <c r="J4726" s="3">
        <f>IF(A4726='Enheter, modell og år'!$F$2-1,0,VLOOKUP(A4726-1&amp;B4726&amp;C4726&amp;E4726,$F$2:$G$7561,2,FALSE))</f>
        <v>0</v>
      </c>
    </row>
    <row r="4727" spans="1:10" x14ac:dyDescent="0.25">
      <c r="A4727">
        <f t="shared" ref="A4727:C4727" si="4254">A4187</f>
        <v>2021</v>
      </c>
      <c r="B4727" t="str">
        <f t="shared" si="4254"/>
        <v>VFM</v>
      </c>
      <c r="C4727">
        <f t="shared" si="4254"/>
        <v>0</v>
      </c>
      <c r="D4727">
        <f>IFERROR(VLOOKUP(C4727,'Enheter, modell og år'!$A$2:$B$31,2,FALSE),0)</f>
        <v>0</v>
      </c>
      <c r="E4727" t="str">
        <f>'Liste detaljert wide'!$L$1</f>
        <v>EU-inntekt</v>
      </c>
      <c r="F4727" t="str">
        <f t="shared" si="4202"/>
        <v>2021VFM0EU-inntekt</v>
      </c>
      <c r="G4727" s="3">
        <f>'Liste detaljert wide'!L407</f>
        <v>0</v>
      </c>
      <c r="H4727" t="str">
        <f>VLOOKUP(E4727,Def!$B$2:$C$15,2,FALSE)</f>
        <v>Forskningsinsentiv</v>
      </c>
      <c r="I4727" s="3">
        <f>IF(A4727='Enheter, modell og år'!$F$2-1,0,G4727-VLOOKUP(A4727-1&amp;B4727&amp;C4727&amp;E4727,$F$2:$G$7561,2,FALSE))</f>
        <v>0</v>
      </c>
      <c r="J4727" s="3">
        <f>IF(A4727='Enheter, modell og år'!$F$2-1,0,VLOOKUP(A4727-1&amp;B4727&amp;C4727&amp;E4727,$F$2:$G$7561,2,FALSE))</f>
        <v>0</v>
      </c>
    </row>
    <row r="4728" spans="1:10" x14ac:dyDescent="0.25">
      <c r="A4728">
        <f t="shared" ref="A4728:C4728" si="4255">A4188</f>
        <v>2021</v>
      </c>
      <c r="B4728" t="str">
        <f t="shared" si="4255"/>
        <v>VFM</v>
      </c>
      <c r="C4728">
        <f t="shared" si="4255"/>
        <v>0</v>
      </c>
      <c r="D4728">
        <f>IFERROR(VLOOKUP(C4728,'Enheter, modell og år'!$A$2:$B$31,2,FALSE),0)</f>
        <v>0</v>
      </c>
      <c r="E4728" t="str">
        <f>'Liste detaljert wide'!$L$1</f>
        <v>EU-inntekt</v>
      </c>
      <c r="F4728" t="str">
        <f t="shared" si="4202"/>
        <v>2021VFM0EU-inntekt</v>
      </c>
      <c r="G4728" s="3">
        <f>'Liste detaljert wide'!L408</f>
        <v>0</v>
      </c>
      <c r="H4728" t="str">
        <f>VLOOKUP(E4728,Def!$B$2:$C$15,2,FALSE)</f>
        <v>Forskningsinsentiv</v>
      </c>
      <c r="I4728" s="3">
        <f>IF(A4728='Enheter, modell og år'!$F$2-1,0,G4728-VLOOKUP(A4728-1&amp;B4728&amp;C4728&amp;E4728,$F$2:$G$7561,2,FALSE))</f>
        <v>0</v>
      </c>
      <c r="J4728" s="3">
        <f>IF(A4728='Enheter, modell og år'!$F$2-1,0,VLOOKUP(A4728-1&amp;B4728&amp;C4728&amp;E4728,$F$2:$G$7561,2,FALSE))</f>
        <v>0</v>
      </c>
    </row>
    <row r="4729" spans="1:10" x14ac:dyDescent="0.25">
      <c r="A4729">
        <f t="shared" ref="A4729:C4729" si="4256">A4189</f>
        <v>2021</v>
      </c>
      <c r="B4729" t="str">
        <f t="shared" si="4256"/>
        <v>VFM</v>
      </c>
      <c r="C4729">
        <f t="shared" si="4256"/>
        <v>0</v>
      </c>
      <c r="D4729">
        <f>IFERROR(VLOOKUP(C4729,'Enheter, modell og år'!$A$2:$B$31,2,FALSE),0)</f>
        <v>0</v>
      </c>
      <c r="E4729" t="str">
        <f>'Liste detaljert wide'!$L$1</f>
        <v>EU-inntekt</v>
      </c>
      <c r="F4729" t="str">
        <f t="shared" si="4202"/>
        <v>2021VFM0EU-inntekt</v>
      </c>
      <c r="G4729" s="3">
        <f>'Liste detaljert wide'!L409</f>
        <v>0</v>
      </c>
      <c r="H4729" t="str">
        <f>VLOOKUP(E4729,Def!$B$2:$C$15,2,FALSE)</f>
        <v>Forskningsinsentiv</v>
      </c>
      <c r="I4729" s="3">
        <f>IF(A4729='Enheter, modell og år'!$F$2-1,0,G4729-VLOOKUP(A4729-1&amp;B4729&amp;C4729&amp;E4729,$F$2:$G$7561,2,FALSE))</f>
        <v>0</v>
      </c>
      <c r="J4729" s="3">
        <f>IF(A4729='Enheter, modell og år'!$F$2-1,0,VLOOKUP(A4729-1&amp;B4729&amp;C4729&amp;E4729,$F$2:$G$7561,2,FALSE))</f>
        <v>0</v>
      </c>
    </row>
    <row r="4730" spans="1:10" x14ac:dyDescent="0.25">
      <c r="A4730">
        <f t="shared" ref="A4730:C4730" si="4257">A4190</f>
        <v>2021</v>
      </c>
      <c r="B4730" t="str">
        <f t="shared" si="4257"/>
        <v>VFM</v>
      </c>
      <c r="C4730">
        <f t="shared" si="4257"/>
        <v>0</v>
      </c>
      <c r="D4730">
        <f>IFERROR(VLOOKUP(C4730,'Enheter, modell og år'!$A$2:$B$31,2,FALSE),0)</f>
        <v>0</v>
      </c>
      <c r="E4730" t="str">
        <f>'Liste detaljert wide'!$L$1</f>
        <v>EU-inntekt</v>
      </c>
      <c r="F4730" t="str">
        <f t="shared" si="4202"/>
        <v>2021VFM0EU-inntekt</v>
      </c>
      <c r="G4730" s="3">
        <f>'Liste detaljert wide'!L410</f>
        <v>0</v>
      </c>
      <c r="H4730" t="str">
        <f>VLOOKUP(E4730,Def!$B$2:$C$15,2,FALSE)</f>
        <v>Forskningsinsentiv</v>
      </c>
      <c r="I4730" s="3">
        <f>IF(A4730='Enheter, modell og år'!$F$2-1,0,G4730-VLOOKUP(A4730-1&amp;B4730&amp;C4730&amp;E4730,$F$2:$G$7561,2,FALSE))</f>
        <v>0</v>
      </c>
      <c r="J4730" s="3">
        <f>IF(A4730='Enheter, modell og år'!$F$2-1,0,VLOOKUP(A4730-1&amp;B4730&amp;C4730&amp;E4730,$F$2:$G$7561,2,FALSE))</f>
        <v>0</v>
      </c>
    </row>
    <row r="4731" spans="1:10" x14ac:dyDescent="0.25">
      <c r="A4731">
        <f t="shared" ref="A4731:C4731" si="4258">A4191</f>
        <v>2021</v>
      </c>
      <c r="B4731" t="str">
        <f t="shared" si="4258"/>
        <v>VFM</v>
      </c>
      <c r="C4731">
        <f t="shared" si="4258"/>
        <v>0</v>
      </c>
      <c r="D4731">
        <f>IFERROR(VLOOKUP(C4731,'Enheter, modell og år'!$A$2:$B$31,2,FALSE),0)</f>
        <v>0</v>
      </c>
      <c r="E4731" t="str">
        <f>'Liste detaljert wide'!$L$1</f>
        <v>EU-inntekt</v>
      </c>
      <c r="F4731" t="str">
        <f t="shared" si="4202"/>
        <v>2021VFM0EU-inntekt</v>
      </c>
      <c r="G4731" s="3">
        <f>'Liste detaljert wide'!L411</f>
        <v>0</v>
      </c>
      <c r="H4731" t="str">
        <f>VLOOKUP(E4731,Def!$B$2:$C$15,2,FALSE)</f>
        <v>Forskningsinsentiv</v>
      </c>
      <c r="I4731" s="3">
        <f>IF(A4731='Enheter, modell og år'!$F$2-1,0,G4731-VLOOKUP(A4731-1&amp;B4731&amp;C4731&amp;E4731,$F$2:$G$7561,2,FALSE))</f>
        <v>0</v>
      </c>
      <c r="J4731" s="3">
        <f>IF(A4731='Enheter, modell og år'!$F$2-1,0,VLOOKUP(A4731-1&amp;B4731&amp;C4731&amp;E4731,$F$2:$G$7561,2,FALSE))</f>
        <v>0</v>
      </c>
    </row>
    <row r="4732" spans="1:10" x14ac:dyDescent="0.25">
      <c r="A4732">
        <f t="shared" ref="A4732:C4732" si="4259">A4192</f>
        <v>2021</v>
      </c>
      <c r="B4732" t="str">
        <f t="shared" si="4259"/>
        <v>VFM</v>
      </c>
      <c r="C4732">
        <f t="shared" si="4259"/>
        <v>0</v>
      </c>
      <c r="D4732">
        <f>IFERROR(VLOOKUP(C4732,'Enheter, modell og år'!$A$2:$B$31,2,FALSE),0)</f>
        <v>0</v>
      </c>
      <c r="E4732" t="str">
        <f>'Liste detaljert wide'!$L$1</f>
        <v>EU-inntekt</v>
      </c>
      <c r="F4732" t="str">
        <f t="shared" si="4202"/>
        <v>2021VFM0EU-inntekt</v>
      </c>
      <c r="G4732" s="3">
        <f>'Liste detaljert wide'!L412</f>
        <v>0</v>
      </c>
      <c r="H4732" t="str">
        <f>VLOOKUP(E4732,Def!$B$2:$C$15,2,FALSE)</f>
        <v>Forskningsinsentiv</v>
      </c>
      <c r="I4732" s="3">
        <f>IF(A4732='Enheter, modell og år'!$F$2-1,0,G4732-VLOOKUP(A4732-1&amp;B4732&amp;C4732&amp;E4732,$F$2:$G$7561,2,FALSE))</f>
        <v>0</v>
      </c>
      <c r="J4732" s="3">
        <f>IF(A4732='Enheter, modell og år'!$F$2-1,0,VLOOKUP(A4732-1&amp;B4732&amp;C4732&amp;E4732,$F$2:$G$7561,2,FALSE))</f>
        <v>0</v>
      </c>
    </row>
    <row r="4733" spans="1:10" x14ac:dyDescent="0.25">
      <c r="A4733">
        <f t="shared" ref="A4733:C4733" si="4260">A4193</f>
        <v>2021</v>
      </c>
      <c r="B4733" t="str">
        <f t="shared" si="4260"/>
        <v>VFM</v>
      </c>
      <c r="C4733">
        <f t="shared" si="4260"/>
        <v>0</v>
      </c>
      <c r="D4733">
        <f>IFERROR(VLOOKUP(C4733,'Enheter, modell og år'!$A$2:$B$31,2,FALSE),0)</f>
        <v>0</v>
      </c>
      <c r="E4733" t="str">
        <f>'Liste detaljert wide'!$L$1</f>
        <v>EU-inntekt</v>
      </c>
      <c r="F4733" t="str">
        <f t="shared" si="4202"/>
        <v>2021VFM0EU-inntekt</v>
      </c>
      <c r="G4733" s="3">
        <f>'Liste detaljert wide'!L413</f>
        <v>0</v>
      </c>
      <c r="H4733" t="str">
        <f>VLOOKUP(E4733,Def!$B$2:$C$15,2,FALSE)</f>
        <v>Forskningsinsentiv</v>
      </c>
      <c r="I4733" s="3">
        <f>IF(A4733='Enheter, modell og år'!$F$2-1,0,G4733-VLOOKUP(A4733-1&amp;B4733&amp;C4733&amp;E4733,$F$2:$G$7561,2,FALSE))</f>
        <v>0</v>
      </c>
      <c r="J4733" s="3">
        <f>IF(A4733='Enheter, modell og år'!$F$2-1,0,VLOOKUP(A4733-1&amp;B4733&amp;C4733&amp;E4733,$F$2:$G$7561,2,FALSE))</f>
        <v>0</v>
      </c>
    </row>
    <row r="4734" spans="1:10" x14ac:dyDescent="0.25">
      <c r="A4734">
        <f t="shared" ref="A4734:C4734" si="4261">A4194</f>
        <v>2021</v>
      </c>
      <c r="B4734" t="str">
        <f t="shared" si="4261"/>
        <v>VFM</v>
      </c>
      <c r="C4734">
        <f t="shared" si="4261"/>
        <v>0</v>
      </c>
      <c r="D4734">
        <f>IFERROR(VLOOKUP(C4734,'Enheter, modell og år'!$A$2:$B$31,2,FALSE),0)</f>
        <v>0</v>
      </c>
      <c r="E4734" t="str">
        <f>'Liste detaljert wide'!$L$1</f>
        <v>EU-inntekt</v>
      </c>
      <c r="F4734" t="str">
        <f t="shared" si="4202"/>
        <v>2021VFM0EU-inntekt</v>
      </c>
      <c r="G4734" s="3">
        <f>'Liste detaljert wide'!L414</f>
        <v>0</v>
      </c>
      <c r="H4734" t="str">
        <f>VLOOKUP(E4734,Def!$B$2:$C$15,2,FALSE)</f>
        <v>Forskningsinsentiv</v>
      </c>
      <c r="I4734" s="3">
        <f>IF(A4734='Enheter, modell og år'!$F$2-1,0,G4734-VLOOKUP(A4734-1&amp;B4734&amp;C4734&amp;E4734,$F$2:$G$7561,2,FALSE))</f>
        <v>0</v>
      </c>
      <c r="J4734" s="3">
        <f>IF(A4734='Enheter, modell og år'!$F$2-1,0,VLOOKUP(A4734-1&amp;B4734&amp;C4734&amp;E4734,$F$2:$G$7561,2,FALSE))</f>
        <v>0</v>
      </c>
    </row>
    <row r="4735" spans="1:10" x14ac:dyDescent="0.25">
      <c r="A4735">
        <f t="shared" ref="A4735:C4735" si="4262">A4195</f>
        <v>2021</v>
      </c>
      <c r="B4735" t="str">
        <f t="shared" si="4262"/>
        <v>VFM</v>
      </c>
      <c r="C4735">
        <f t="shared" si="4262"/>
        <v>0</v>
      </c>
      <c r="D4735">
        <f>IFERROR(VLOOKUP(C4735,'Enheter, modell og år'!$A$2:$B$31,2,FALSE),0)</f>
        <v>0</v>
      </c>
      <c r="E4735" t="str">
        <f>'Liste detaljert wide'!$L$1</f>
        <v>EU-inntekt</v>
      </c>
      <c r="F4735" t="str">
        <f t="shared" si="4202"/>
        <v>2021VFM0EU-inntekt</v>
      </c>
      <c r="G4735" s="3">
        <f>'Liste detaljert wide'!L415</f>
        <v>0</v>
      </c>
      <c r="H4735" t="str">
        <f>VLOOKUP(E4735,Def!$B$2:$C$15,2,FALSE)</f>
        <v>Forskningsinsentiv</v>
      </c>
      <c r="I4735" s="3">
        <f>IF(A4735='Enheter, modell og år'!$F$2-1,0,G4735-VLOOKUP(A4735-1&amp;B4735&amp;C4735&amp;E4735,$F$2:$G$7561,2,FALSE))</f>
        <v>0</v>
      </c>
      <c r="J4735" s="3">
        <f>IF(A4735='Enheter, modell og år'!$F$2-1,0,VLOOKUP(A4735-1&amp;B4735&amp;C4735&amp;E4735,$F$2:$G$7561,2,FALSE))</f>
        <v>0</v>
      </c>
    </row>
    <row r="4736" spans="1:10" x14ac:dyDescent="0.25">
      <c r="A4736">
        <f t="shared" ref="A4736:C4736" si="4263">A4196</f>
        <v>2021</v>
      </c>
      <c r="B4736" t="str">
        <f t="shared" si="4263"/>
        <v>VFM</v>
      </c>
      <c r="C4736">
        <f t="shared" si="4263"/>
        <v>0</v>
      </c>
      <c r="D4736">
        <f>IFERROR(VLOOKUP(C4736,'Enheter, modell og år'!$A$2:$B$31,2,FALSE),0)</f>
        <v>0</v>
      </c>
      <c r="E4736" t="str">
        <f>'Liste detaljert wide'!$L$1</f>
        <v>EU-inntekt</v>
      </c>
      <c r="F4736" t="str">
        <f t="shared" si="4202"/>
        <v>2021VFM0EU-inntekt</v>
      </c>
      <c r="G4736" s="3">
        <f>'Liste detaljert wide'!L416</f>
        <v>0</v>
      </c>
      <c r="H4736" t="str">
        <f>VLOOKUP(E4736,Def!$B$2:$C$15,2,FALSE)</f>
        <v>Forskningsinsentiv</v>
      </c>
      <c r="I4736" s="3">
        <f>IF(A4736='Enheter, modell og år'!$F$2-1,0,G4736-VLOOKUP(A4736-1&amp;B4736&amp;C4736&amp;E4736,$F$2:$G$7561,2,FALSE))</f>
        <v>0</v>
      </c>
      <c r="J4736" s="3">
        <f>IF(A4736='Enheter, modell og år'!$F$2-1,0,VLOOKUP(A4736-1&amp;B4736&amp;C4736&amp;E4736,$F$2:$G$7561,2,FALSE))</f>
        <v>0</v>
      </c>
    </row>
    <row r="4737" spans="1:10" x14ac:dyDescent="0.25">
      <c r="A4737">
        <f t="shared" ref="A4737:C4737" si="4264">A4197</f>
        <v>2021</v>
      </c>
      <c r="B4737" t="str">
        <f t="shared" si="4264"/>
        <v>VFM</v>
      </c>
      <c r="C4737">
        <f t="shared" si="4264"/>
        <v>0</v>
      </c>
      <c r="D4737">
        <f>IFERROR(VLOOKUP(C4737,'Enheter, modell og år'!$A$2:$B$31,2,FALSE),0)</f>
        <v>0</v>
      </c>
      <c r="E4737" t="str">
        <f>'Liste detaljert wide'!$L$1</f>
        <v>EU-inntekt</v>
      </c>
      <c r="F4737" t="str">
        <f t="shared" si="4202"/>
        <v>2021VFM0EU-inntekt</v>
      </c>
      <c r="G4737" s="3">
        <f>'Liste detaljert wide'!L417</f>
        <v>0</v>
      </c>
      <c r="H4737" t="str">
        <f>VLOOKUP(E4737,Def!$B$2:$C$15,2,FALSE)</f>
        <v>Forskningsinsentiv</v>
      </c>
      <c r="I4737" s="3">
        <f>IF(A4737='Enheter, modell og år'!$F$2-1,0,G4737-VLOOKUP(A4737-1&amp;B4737&amp;C4737&amp;E4737,$F$2:$G$7561,2,FALSE))</f>
        <v>0</v>
      </c>
      <c r="J4737" s="3">
        <f>IF(A4737='Enheter, modell og år'!$F$2-1,0,VLOOKUP(A4737-1&amp;B4737&amp;C4737&amp;E4737,$F$2:$G$7561,2,FALSE))</f>
        <v>0</v>
      </c>
    </row>
    <row r="4738" spans="1:10" x14ac:dyDescent="0.25">
      <c r="A4738">
        <f t="shared" ref="A4738:C4738" si="4265">A4198</f>
        <v>2021</v>
      </c>
      <c r="B4738" t="str">
        <f t="shared" si="4265"/>
        <v>VFM</v>
      </c>
      <c r="C4738">
        <f t="shared" si="4265"/>
        <v>0</v>
      </c>
      <c r="D4738">
        <f>IFERROR(VLOOKUP(C4738,'Enheter, modell og år'!$A$2:$B$31,2,FALSE),0)</f>
        <v>0</v>
      </c>
      <c r="E4738" t="str">
        <f>'Liste detaljert wide'!$L$1</f>
        <v>EU-inntekt</v>
      </c>
      <c r="F4738" t="str">
        <f t="shared" si="4202"/>
        <v>2021VFM0EU-inntekt</v>
      </c>
      <c r="G4738" s="3">
        <f>'Liste detaljert wide'!L418</f>
        <v>0</v>
      </c>
      <c r="H4738" t="str">
        <f>VLOOKUP(E4738,Def!$B$2:$C$15,2,FALSE)</f>
        <v>Forskningsinsentiv</v>
      </c>
      <c r="I4738" s="3">
        <f>IF(A4738='Enheter, modell og år'!$F$2-1,0,G4738-VLOOKUP(A4738-1&amp;B4738&amp;C4738&amp;E4738,$F$2:$G$7561,2,FALSE))</f>
        <v>0</v>
      </c>
      <c r="J4738" s="3">
        <f>IF(A4738='Enheter, modell og år'!$F$2-1,0,VLOOKUP(A4738-1&amp;B4738&amp;C4738&amp;E4738,$F$2:$G$7561,2,FALSE))</f>
        <v>0</v>
      </c>
    </row>
    <row r="4739" spans="1:10" x14ac:dyDescent="0.25">
      <c r="A4739">
        <f t="shared" ref="A4739:C4739" si="4266">A4199</f>
        <v>2021</v>
      </c>
      <c r="B4739" t="str">
        <f t="shared" si="4266"/>
        <v>VFM</v>
      </c>
      <c r="C4739">
        <f t="shared" si="4266"/>
        <v>0</v>
      </c>
      <c r="D4739">
        <f>IFERROR(VLOOKUP(C4739,'Enheter, modell og år'!$A$2:$B$31,2,FALSE),0)</f>
        <v>0</v>
      </c>
      <c r="E4739" t="str">
        <f>'Liste detaljert wide'!$L$1</f>
        <v>EU-inntekt</v>
      </c>
      <c r="F4739" t="str">
        <f t="shared" ref="F4739:F4802" si="4267">A4739&amp;B4739&amp;C4739&amp;E4739</f>
        <v>2021VFM0EU-inntekt</v>
      </c>
      <c r="G4739" s="3">
        <f>'Liste detaljert wide'!L419</f>
        <v>0</v>
      </c>
      <c r="H4739" t="str">
        <f>VLOOKUP(E4739,Def!$B$2:$C$15,2,FALSE)</f>
        <v>Forskningsinsentiv</v>
      </c>
      <c r="I4739" s="3">
        <f>IF(A4739='Enheter, modell og år'!$F$2-1,0,G4739-VLOOKUP(A4739-1&amp;B4739&amp;C4739&amp;E4739,$F$2:$G$7561,2,FALSE))</f>
        <v>0</v>
      </c>
      <c r="J4739" s="3">
        <f>IF(A4739='Enheter, modell og år'!$F$2-1,0,VLOOKUP(A4739-1&amp;B4739&amp;C4739&amp;E4739,$F$2:$G$7561,2,FALSE))</f>
        <v>0</v>
      </c>
    </row>
    <row r="4740" spans="1:10" x14ac:dyDescent="0.25">
      <c r="A4740">
        <f t="shared" ref="A4740:C4740" si="4268">A4200</f>
        <v>2021</v>
      </c>
      <c r="B4740" t="str">
        <f t="shared" si="4268"/>
        <v>VFM</v>
      </c>
      <c r="C4740">
        <f t="shared" si="4268"/>
        <v>0</v>
      </c>
      <c r="D4740">
        <f>IFERROR(VLOOKUP(C4740,'Enheter, modell og år'!$A$2:$B$31,2,FALSE),0)</f>
        <v>0</v>
      </c>
      <c r="E4740" t="str">
        <f>'Liste detaljert wide'!$L$1</f>
        <v>EU-inntekt</v>
      </c>
      <c r="F4740" t="str">
        <f t="shared" si="4267"/>
        <v>2021VFM0EU-inntekt</v>
      </c>
      <c r="G4740" s="3">
        <f>'Liste detaljert wide'!L420</f>
        <v>0</v>
      </c>
      <c r="H4740" t="str">
        <f>VLOOKUP(E4740,Def!$B$2:$C$15,2,FALSE)</f>
        <v>Forskningsinsentiv</v>
      </c>
      <c r="I4740" s="3">
        <f>IF(A4740='Enheter, modell og år'!$F$2-1,0,G4740-VLOOKUP(A4740-1&amp;B4740&amp;C4740&amp;E4740,$F$2:$G$7561,2,FALSE))</f>
        <v>0</v>
      </c>
      <c r="J4740" s="3">
        <f>IF(A4740='Enheter, modell og år'!$F$2-1,0,VLOOKUP(A4740-1&amp;B4740&amp;C4740&amp;E4740,$F$2:$G$7561,2,FALSE))</f>
        <v>0</v>
      </c>
    </row>
    <row r="4741" spans="1:10" x14ac:dyDescent="0.25">
      <c r="A4741">
        <f t="shared" ref="A4741:C4741" si="4269">A4201</f>
        <v>2021</v>
      </c>
      <c r="B4741" t="str">
        <f t="shared" si="4269"/>
        <v>VFM</v>
      </c>
      <c r="C4741">
        <f t="shared" si="4269"/>
        <v>0</v>
      </c>
      <c r="D4741">
        <f>IFERROR(VLOOKUP(C4741,'Enheter, modell og år'!$A$2:$B$31,2,FALSE),0)</f>
        <v>0</v>
      </c>
      <c r="E4741" t="str">
        <f>'Liste detaljert wide'!$L$1</f>
        <v>EU-inntekt</v>
      </c>
      <c r="F4741" t="str">
        <f t="shared" si="4267"/>
        <v>2021VFM0EU-inntekt</v>
      </c>
      <c r="G4741" s="3">
        <f>'Liste detaljert wide'!L421</f>
        <v>0</v>
      </c>
      <c r="H4741" t="str">
        <f>VLOOKUP(E4741,Def!$B$2:$C$15,2,FALSE)</f>
        <v>Forskningsinsentiv</v>
      </c>
      <c r="I4741" s="3">
        <f>IF(A4741='Enheter, modell og år'!$F$2-1,0,G4741-VLOOKUP(A4741-1&amp;B4741&amp;C4741&amp;E4741,$F$2:$G$7561,2,FALSE))</f>
        <v>0</v>
      </c>
      <c r="J4741" s="3">
        <f>IF(A4741='Enheter, modell og år'!$F$2-1,0,VLOOKUP(A4741-1&amp;B4741&amp;C4741&amp;E4741,$F$2:$G$7561,2,FALSE))</f>
        <v>0</v>
      </c>
    </row>
    <row r="4742" spans="1:10" x14ac:dyDescent="0.25">
      <c r="A4742">
        <f t="shared" ref="A4742:C4742" si="4270">A4202</f>
        <v>2022</v>
      </c>
      <c r="B4742" t="str">
        <f t="shared" si="4270"/>
        <v>VFM</v>
      </c>
      <c r="C4742">
        <f t="shared" si="4270"/>
        <v>0</v>
      </c>
      <c r="D4742">
        <f>IFERROR(VLOOKUP(C4742,'Enheter, modell og år'!$A$2:$B$31,2,FALSE),0)</f>
        <v>0</v>
      </c>
      <c r="E4742" t="str">
        <f>'Liste detaljert wide'!$L$1</f>
        <v>EU-inntekt</v>
      </c>
      <c r="F4742" t="str">
        <f t="shared" si="4267"/>
        <v>2022VFM0EU-inntekt</v>
      </c>
      <c r="G4742" s="3">
        <f>'Liste detaljert wide'!L422</f>
        <v>0</v>
      </c>
      <c r="H4742" t="str">
        <f>VLOOKUP(E4742,Def!$B$2:$C$15,2,FALSE)</f>
        <v>Forskningsinsentiv</v>
      </c>
      <c r="I4742" s="3">
        <f>IF(A4742='Enheter, modell og år'!$F$2-1,0,G4742-VLOOKUP(A4742-1&amp;B4742&amp;C4742&amp;E4742,$F$2:$G$7561,2,FALSE))</f>
        <v>0</v>
      </c>
      <c r="J4742" s="3">
        <f>IF(A4742='Enheter, modell og år'!$F$2-1,0,VLOOKUP(A4742-1&amp;B4742&amp;C4742&amp;E4742,$F$2:$G$7561,2,FALSE))</f>
        <v>0</v>
      </c>
    </row>
    <row r="4743" spans="1:10" x14ac:dyDescent="0.25">
      <c r="A4743">
        <f t="shared" ref="A4743:C4743" si="4271">A4203</f>
        <v>2022</v>
      </c>
      <c r="B4743" t="str">
        <f t="shared" si="4271"/>
        <v>VFM</v>
      </c>
      <c r="C4743">
        <f t="shared" si="4271"/>
        <v>0</v>
      </c>
      <c r="D4743">
        <f>IFERROR(VLOOKUP(C4743,'Enheter, modell og år'!$A$2:$B$31,2,FALSE),0)</f>
        <v>0</v>
      </c>
      <c r="E4743" t="str">
        <f>'Liste detaljert wide'!$L$1</f>
        <v>EU-inntekt</v>
      </c>
      <c r="F4743" t="str">
        <f t="shared" si="4267"/>
        <v>2022VFM0EU-inntekt</v>
      </c>
      <c r="G4743" s="3">
        <f>'Liste detaljert wide'!L423</f>
        <v>0</v>
      </c>
      <c r="H4743" t="str">
        <f>VLOOKUP(E4743,Def!$B$2:$C$15,2,FALSE)</f>
        <v>Forskningsinsentiv</v>
      </c>
      <c r="I4743" s="3">
        <f>IF(A4743='Enheter, modell og år'!$F$2-1,0,G4743-VLOOKUP(A4743-1&amp;B4743&amp;C4743&amp;E4743,$F$2:$G$7561,2,FALSE))</f>
        <v>0</v>
      </c>
      <c r="J4743" s="3">
        <f>IF(A4743='Enheter, modell og år'!$F$2-1,0,VLOOKUP(A4743-1&amp;B4743&amp;C4743&amp;E4743,$F$2:$G$7561,2,FALSE))</f>
        <v>0</v>
      </c>
    </row>
    <row r="4744" spans="1:10" x14ac:dyDescent="0.25">
      <c r="A4744">
        <f t="shared" ref="A4744:C4744" si="4272">A4204</f>
        <v>2022</v>
      </c>
      <c r="B4744" t="str">
        <f t="shared" si="4272"/>
        <v>VFM</v>
      </c>
      <c r="C4744">
        <f t="shared" si="4272"/>
        <v>0</v>
      </c>
      <c r="D4744">
        <f>IFERROR(VLOOKUP(C4744,'Enheter, modell og år'!$A$2:$B$31,2,FALSE),0)</f>
        <v>0</v>
      </c>
      <c r="E4744" t="str">
        <f>'Liste detaljert wide'!$L$1</f>
        <v>EU-inntekt</v>
      </c>
      <c r="F4744" t="str">
        <f t="shared" si="4267"/>
        <v>2022VFM0EU-inntekt</v>
      </c>
      <c r="G4744" s="3">
        <f>'Liste detaljert wide'!L424</f>
        <v>0</v>
      </c>
      <c r="H4744" t="str">
        <f>VLOOKUP(E4744,Def!$B$2:$C$15,2,FALSE)</f>
        <v>Forskningsinsentiv</v>
      </c>
      <c r="I4744" s="3">
        <f>IF(A4744='Enheter, modell og år'!$F$2-1,0,G4744-VLOOKUP(A4744-1&amp;B4744&amp;C4744&amp;E4744,$F$2:$G$7561,2,FALSE))</f>
        <v>0</v>
      </c>
      <c r="J4744" s="3">
        <f>IF(A4744='Enheter, modell og år'!$F$2-1,0,VLOOKUP(A4744-1&amp;B4744&amp;C4744&amp;E4744,$F$2:$G$7561,2,FALSE))</f>
        <v>0</v>
      </c>
    </row>
    <row r="4745" spans="1:10" x14ac:dyDescent="0.25">
      <c r="A4745">
        <f t="shared" ref="A4745:C4745" si="4273">A4205</f>
        <v>2022</v>
      </c>
      <c r="B4745" t="str">
        <f t="shared" si="4273"/>
        <v>VFM</v>
      </c>
      <c r="C4745">
        <f t="shared" si="4273"/>
        <v>0</v>
      </c>
      <c r="D4745">
        <f>IFERROR(VLOOKUP(C4745,'Enheter, modell og år'!$A$2:$B$31,2,FALSE),0)</f>
        <v>0</v>
      </c>
      <c r="E4745" t="str">
        <f>'Liste detaljert wide'!$L$1</f>
        <v>EU-inntekt</v>
      </c>
      <c r="F4745" t="str">
        <f t="shared" si="4267"/>
        <v>2022VFM0EU-inntekt</v>
      </c>
      <c r="G4745" s="3">
        <f>'Liste detaljert wide'!L425</f>
        <v>0</v>
      </c>
      <c r="H4745" t="str">
        <f>VLOOKUP(E4745,Def!$B$2:$C$15,2,FALSE)</f>
        <v>Forskningsinsentiv</v>
      </c>
      <c r="I4745" s="3">
        <f>IF(A4745='Enheter, modell og år'!$F$2-1,0,G4745-VLOOKUP(A4745-1&amp;B4745&amp;C4745&amp;E4745,$F$2:$G$7561,2,FALSE))</f>
        <v>0</v>
      </c>
      <c r="J4745" s="3">
        <f>IF(A4745='Enheter, modell og år'!$F$2-1,0,VLOOKUP(A4745-1&amp;B4745&amp;C4745&amp;E4745,$F$2:$G$7561,2,FALSE))</f>
        <v>0</v>
      </c>
    </row>
    <row r="4746" spans="1:10" x14ac:dyDescent="0.25">
      <c r="A4746">
        <f t="shared" ref="A4746:C4746" si="4274">A4206</f>
        <v>2022</v>
      </c>
      <c r="B4746" t="str">
        <f t="shared" si="4274"/>
        <v>VFM</v>
      </c>
      <c r="C4746">
        <f t="shared" si="4274"/>
        <v>0</v>
      </c>
      <c r="D4746">
        <f>IFERROR(VLOOKUP(C4746,'Enheter, modell og år'!$A$2:$B$31,2,FALSE),0)</f>
        <v>0</v>
      </c>
      <c r="E4746" t="str">
        <f>'Liste detaljert wide'!$L$1</f>
        <v>EU-inntekt</v>
      </c>
      <c r="F4746" t="str">
        <f t="shared" si="4267"/>
        <v>2022VFM0EU-inntekt</v>
      </c>
      <c r="G4746" s="3">
        <f>'Liste detaljert wide'!L426</f>
        <v>0</v>
      </c>
      <c r="H4746" t="str">
        <f>VLOOKUP(E4746,Def!$B$2:$C$15,2,FALSE)</f>
        <v>Forskningsinsentiv</v>
      </c>
      <c r="I4746" s="3">
        <f>IF(A4746='Enheter, modell og år'!$F$2-1,0,G4746-VLOOKUP(A4746-1&amp;B4746&amp;C4746&amp;E4746,$F$2:$G$7561,2,FALSE))</f>
        <v>0</v>
      </c>
      <c r="J4746" s="3">
        <f>IF(A4746='Enheter, modell og år'!$F$2-1,0,VLOOKUP(A4746-1&amp;B4746&amp;C4746&amp;E4746,$F$2:$G$7561,2,FALSE))</f>
        <v>0</v>
      </c>
    </row>
    <row r="4747" spans="1:10" x14ac:dyDescent="0.25">
      <c r="A4747">
        <f t="shared" ref="A4747:C4747" si="4275">A4207</f>
        <v>2022</v>
      </c>
      <c r="B4747" t="str">
        <f t="shared" si="4275"/>
        <v>VFM</v>
      </c>
      <c r="C4747">
        <f t="shared" si="4275"/>
        <v>0</v>
      </c>
      <c r="D4747">
        <f>IFERROR(VLOOKUP(C4747,'Enheter, modell og år'!$A$2:$B$31,2,FALSE),0)</f>
        <v>0</v>
      </c>
      <c r="E4747" t="str">
        <f>'Liste detaljert wide'!$L$1</f>
        <v>EU-inntekt</v>
      </c>
      <c r="F4747" t="str">
        <f t="shared" si="4267"/>
        <v>2022VFM0EU-inntekt</v>
      </c>
      <c r="G4747" s="3">
        <f>'Liste detaljert wide'!L427</f>
        <v>0</v>
      </c>
      <c r="H4747" t="str">
        <f>VLOOKUP(E4747,Def!$B$2:$C$15,2,FALSE)</f>
        <v>Forskningsinsentiv</v>
      </c>
      <c r="I4747" s="3">
        <f>IF(A4747='Enheter, modell og år'!$F$2-1,0,G4747-VLOOKUP(A4747-1&amp;B4747&amp;C4747&amp;E4747,$F$2:$G$7561,2,FALSE))</f>
        <v>0</v>
      </c>
      <c r="J4747" s="3">
        <f>IF(A4747='Enheter, modell og år'!$F$2-1,0,VLOOKUP(A4747-1&amp;B4747&amp;C4747&amp;E4747,$F$2:$G$7561,2,FALSE))</f>
        <v>0</v>
      </c>
    </row>
    <row r="4748" spans="1:10" x14ac:dyDescent="0.25">
      <c r="A4748">
        <f t="shared" ref="A4748:C4748" si="4276">A4208</f>
        <v>2022</v>
      </c>
      <c r="B4748" t="str">
        <f t="shared" si="4276"/>
        <v>VFM</v>
      </c>
      <c r="C4748">
        <f t="shared" si="4276"/>
        <v>0</v>
      </c>
      <c r="D4748">
        <f>IFERROR(VLOOKUP(C4748,'Enheter, modell og år'!$A$2:$B$31,2,FALSE),0)</f>
        <v>0</v>
      </c>
      <c r="E4748" t="str">
        <f>'Liste detaljert wide'!$L$1</f>
        <v>EU-inntekt</v>
      </c>
      <c r="F4748" t="str">
        <f t="shared" si="4267"/>
        <v>2022VFM0EU-inntekt</v>
      </c>
      <c r="G4748" s="3">
        <f>'Liste detaljert wide'!L428</f>
        <v>0</v>
      </c>
      <c r="H4748" t="str">
        <f>VLOOKUP(E4748,Def!$B$2:$C$15,2,FALSE)</f>
        <v>Forskningsinsentiv</v>
      </c>
      <c r="I4748" s="3">
        <f>IF(A4748='Enheter, modell og år'!$F$2-1,0,G4748-VLOOKUP(A4748-1&amp;B4748&amp;C4748&amp;E4748,$F$2:$G$7561,2,FALSE))</f>
        <v>0</v>
      </c>
      <c r="J4748" s="3">
        <f>IF(A4748='Enheter, modell og år'!$F$2-1,0,VLOOKUP(A4748-1&amp;B4748&amp;C4748&amp;E4748,$F$2:$G$7561,2,FALSE))</f>
        <v>0</v>
      </c>
    </row>
    <row r="4749" spans="1:10" x14ac:dyDescent="0.25">
      <c r="A4749">
        <f t="shared" ref="A4749:C4749" si="4277">A4209</f>
        <v>2022</v>
      </c>
      <c r="B4749" t="str">
        <f t="shared" si="4277"/>
        <v>VFM</v>
      </c>
      <c r="C4749">
        <f t="shared" si="4277"/>
        <v>0</v>
      </c>
      <c r="D4749">
        <f>IFERROR(VLOOKUP(C4749,'Enheter, modell og år'!$A$2:$B$31,2,FALSE),0)</f>
        <v>0</v>
      </c>
      <c r="E4749" t="str">
        <f>'Liste detaljert wide'!$L$1</f>
        <v>EU-inntekt</v>
      </c>
      <c r="F4749" t="str">
        <f t="shared" si="4267"/>
        <v>2022VFM0EU-inntekt</v>
      </c>
      <c r="G4749" s="3">
        <f>'Liste detaljert wide'!L429</f>
        <v>0</v>
      </c>
      <c r="H4749" t="str">
        <f>VLOOKUP(E4749,Def!$B$2:$C$15,2,FALSE)</f>
        <v>Forskningsinsentiv</v>
      </c>
      <c r="I4749" s="3">
        <f>IF(A4749='Enheter, modell og år'!$F$2-1,0,G4749-VLOOKUP(A4749-1&amp;B4749&amp;C4749&amp;E4749,$F$2:$G$7561,2,FALSE))</f>
        <v>0</v>
      </c>
      <c r="J4749" s="3">
        <f>IF(A4749='Enheter, modell og år'!$F$2-1,0,VLOOKUP(A4749-1&amp;B4749&amp;C4749&amp;E4749,$F$2:$G$7561,2,FALSE))</f>
        <v>0</v>
      </c>
    </row>
    <row r="4750" spans="1:10" x14ac:dyDescent="0.25">
      <c r="A4750">
        <f t="shared" ref="A4750:C4750" si="4278">A4210</f>
        <v>2022</v>
      </c>
      <c r="B4750" t="str">
        <f t="shared" si="4278"/>
        <v>VFM</v>
      </c>
      <c r="C4750">
        <f t="shared" si="4278"/>
        <v>0</v>
      </c>
      <c r="D4750">
        <f>IFERROR(VLOOKUP(C4750,'Enheter, modell og år'!$A$2:$B$31,2,FALSE),0)</f>
        <v>0</v>
      </c>
      <c r="E4750" t="str">
        <f>'Liste detaljert wide'!$L$1</f>
        <v>EU-inntekt</v>
      </c>
      <c r="F4750" t="str">
        <f t="shared" si="4267"/>
        <v>2022VFM0EU-inntekt</v>
      </c>
      <c r="G4750" s="3">
        <f>'Liste detaljert wide'!L430</f>
        <v>0</v>
      </c>
      <c r="H4750" t="str">
        <f>VLOOKUP(E4750,Def!$B$2:$C$15,2,FALSE)</f>
        <v>Forskningsinsentiv</v>
      </c>
      <c r="I4750" s="3">
        <f>IF(A4750='Enheter, modell og år'!$F$2-1,0,G4750-VLOOKUP(A4750-1&amp;B4750&amp;C4750&amp;E4750,$F$2:$G$7561,2,FALSE))</f>
        <v>0</v>
      </c>
      <c r="J4750" s="3">
        <f>IF(A4750='Enheter, modell og år'!$F$2-1,0,VLOOKUP(A4750-1&amp;B4750&amp;C4750&amp;E4750,$F$2:$G$7561,2,FALSE))</f>
        <v>0</v>
      </c>
    </row>
    <row r="4751" spans="1:10" x14ac:dyDescent="0.25">
      <c r="A4751">
        <f t="shared" ref="A4751:C4751" si="4279">A4211</f>
        <v>2022</v>
      </c>
      <c r="B4751" t="str">
        <f t="shared" si="4279"/>
        <v>VFM</v>
      </c>
      <c r="C4751">
        <f t="shared" si="4279"/>
        <v>0</v>
      </c>
      <c r="D4751">
        <f>IFERROR(VLOOKUP(C4751,'Enheter, modell og år'!$A$2:$B$31,2,FALSE),0)</f>
        <v>0</v>
      </c>
      <c r="E4751" t="str">
        <f>'Liste detaljert wide'!$L$1</f>
        <v>EU-inntekt</v>
      </c>
      <c r="F4751" t="str">
        <f t="shared" si="4267"/>
        <v>2022VFM0EU-inntekt</v>
      </c>
      <c r="G4751" s="3">
        <f>'Liste detaljert wide'!L431</f>
        <v>0</v>
      </c>
      <c r="H4751" t="str">
        <f>VLOOKUP(E4751,Def!$B$2:$C$15,2,FALSE)</f>
        <v>Forskningsinsentiv</v>
      </c>
      <c r="I4751" s="3">
        <f>IF(A4751='Enheter, modell og år'!$F$2-1,0,G4751-VLOOKUP(A4751-1&amp;B4751&amp;C4751&amp;E4751,$F$2:$G$7561,2,FALSE))</f>
        <v>0</v>
      </c>
      <c r="J4751" s="3">
        <f>IF(A4751='Enheter, modell og år'!$F$2-1,0,VLOOKUP(A4751-1&amp;B4751&amp;C4751&amp;E4751,$F$2:$G$7561,2,FALSE))</f>
        <v>0</v>
      </c>
    </row>
    <row r="4752" spans="1:10" x14ac:dyDescent="0.25">
      <c r="A4752">
        <f t="shared" ref="A4752:C4752" si="4280">A4212</f>
        <v>2022</v>
      </c>
      <c r="B4752" t="str">
        <f t="shared" si="4280"/>
        <v>VFM</v>
      </c>
      <c r="C4752">
        <f t="shared" si="4280"/>
        <v>0</v>
      </c>
      <c r="D4752">
        <f>IFERROR(VLOOKUP(C4752,'Enheter, modell og år'!$A$2:$B$31,2,FALSE),0)</f>
        <v>0</v>
      </c>
      <c r="E4752" t="str">
        <f>'Liste detaljert wide'!$L$1</f>
        <v>EU-inntekt</v>
      </c>
      <c r="F4752" t="str">
        <f t="shared" si="4267"/>
        <v>2022VFM0EU-inntekt</v>
      </c>
      <c r="G4752" s="3">
        <f>'Liste detaljert wide'!L432</f>
        <v>0</v>
      </c>
      <c r="H4752" t="str">
        <f>VLOOKUP(E4752,Def!$B$2:$C$15,2,FALSE)</f>
        <v>Forskningsinsentiv</v>
      </c>
      <c r="I4752" s="3">
        <f>IF(A4752='Enheter, modell og år'!$F$2-1,0,G4752-VLOOKUP(A4752-1&amp;B4752&amp;C4752&amp;E4752,$F$2:$G$7561,2,FALSE))</f>
        <v>0</v>
      </c>
      <c r="J4752" s="3">
        <f>IF(A4752='Enheter, modell og år'!$F$2-1,0,VLOOKUP(A4752-1&amp;B4752&amp;C4752&amp;E4752,$F$2:$G$7561,2,FALSE))</f>
        <v>0</v>
      </c>
    </row>
    <row r="4753" spans="1:10" x14ac:dyDescent="0.25">
      <c r="A4753">
        <f t="shared" ref="A4753:C4753" si="4281">A4213</f>
        <v>2022</v>
      </c>
      <c r="B4753" t="str">
        <f t="shared" si="4281"/>
        <v>VFM</v>
      </c>
      <c r="C4753">
        <f t="shared" si="4281"/>
        <v>0</v>
      </c>
      <c r="D4753">
        <f>IFERROR(VLOOKUP(C4753,'Enheter, modell og år'!$A$2:$B$31,2,FALSE),0)</f>
        <v>0</v>
      </c>
      <c r="E4753" t="str">
        <f>'Liste detaljert wide'!$L$1</f>
        <v>EU-inntekt</v>
      </c>
      <c r="F4753" t="str">
        <f t="shared" si="4267"/>
        <v>2022VFM0EU-inntekt</v>
      </c>
      <c r="G4753" s="3">
        <f>'Liste detaljert wide'!L433</f>
        <v>0</v>
      </c>
      <c r="H4753" t="str">
        <f>VLOOKUP(E4753,Def!$B$2:$C$15,2,FALSE)</f>
        <v>Forskningsinsentiv</v>
      </c>
      <c r="I4753" s="3">
        <f>IF(A4753='Enheter, modell og år'!$F$2-1,0,G4753-VLOOKUP(A4753-1&amp;B4753&amp;C4753&amp;E4753,$F$2:$G$7561,2,FALSE))</f>
        <v>0</v>
      </c>
      <c r="J4753" s="3">
        <f>IF(A4753='Enheter, modell og år'!$F$2-1,0,VLOOKUP(A4753-1&amp;B4753&amp;C4753&amp;E4753,$F$2:$G$7561,2,FALSE))</f>
        <v>0</v>
      </c>
    </row>
    <row r="4754" spans="1:10" x14ac:dyDescent="0.25">
      <c r="A4754">
        <f t="shared" ref="A4754:C4754" si="4282">A4214</f>
        <v>2022</v>
      </c>
      <c r="B4754" t="str">
        <f t="shared" si="4282"/>
        <v>VFM</v>
      </c>
      <c r="C4754">
        <f t="shared" si="4282"/>
        <v>0</v>
      </c>
      <c r="D4754">
        <f>IFERROR(VLOOKUP(C4754,'Enheter, modell og år'!$A$2:$B$31,2,FALSE),0)</f>
        <v>0</v>
      </c>
      <c r="E4754" t="str">
        <f>'Liste detaljert wide'!$L$1</f>
        <v>EU-inntekt</v>
      </c>
      <c r="F4754" t="str">
        <f t="shared" si="4267"/>
        <v>2022VFM0EU-inntekt</v>
      </c>
      <c r="G4754" s="3">
        <f>'Liste detaljert wide'!L434</f>
        <v>0</v>
      </c>
      <c r="H4754" t="str">
        <f>VLOOKUP(E4754,Def!$B$2:$C$15,2,FALSE)</f>
        <v>Forskningsinsentiv</v>
      </c>
      <c r="I4754" s="3">
        <f>IF(A4754='Enheter, modell og år'!$F$2-1,0,G4754-VLOOKUP(A4754-1&amp;B4754&amp;C4754&amp;E4754,$F$2:$G$7561,2,FALSE))</f>
        <v>0</v>
      </c>
      <c r="J4754" s="3">
        <f>IF(A4754='Enheter, modell og år'!$F$2-1,0,VLOOKUP(A4754-1&amp;B4754&amp;C4754&amp;E4754,$F$2:$G$7561,2,FALSE))</f>
        <v>0</v>
      </c>
    </row>
    <row r="4755" spans="1:10" x14ac:dyDescent="0.25">
      <c r="A4755">
        <f t="shared" ref="A4755:C4755" si="4283">A4215</f>
        <v>2022</v>
      </c>
      <c r="B4755" t="str">
        <f t="shared" si="4283"/>
        <v>VFM</v>
      </c>
      <c r="C4755">
        <f t="shared" si="4283"/>
        <v>0</v>
      </c>
      <c r="D4755">
        <f>IFERROR(VLOOKUP(C4755,'Enheter, modell og år'!$A$2:$B$31,2,FALSE),0)</f>
        <v>0</v>
      </c>
      <c r="E4755" t="str">
        <f>'Liste detaljert wide'!$L$1</f>
        <v>EU-inntekt</v>
      </c>
      <c r="F4755" t="str">
        <f t="shared" si="4267"/>
        <v>2022VFM0EU-inntekt</v>
      </c>
      <c r="G4755" s="3">
        <f>'Liste detaljert wide'!L435</f>
        <v>0</v>
      </c>
      <c r="H4755" t="str">
        <f>VLOOKUP(E4755,Def!$B$2:$C$15,2,FALSE)</f>
        <v>Forskningsinsentiv</v>
      </c>
      <c r="I4755" s="3">
        <f>IF(A4755='Enheter, modell og år'!$F$2-1,0,G4755-VLOOKUP(A4755-1&amp;B4755&amp;C4755&amp;E4755,$F$2:$G$7561,2,FALSE))</f>
        <v>0</v>
      </c>
      <c r="J4755" s="3">
        <f>IF(A4755='Enheter, modell og år'!$F$2-1,0,VLOOKUP(A4755-1&amp;B4755&amp;C4755&amp;E4755,$F$2:$G$7561,2,FALSE))</f>
        <v>0</v>
      </c>
    </row>
    <row r="4756" spans="1:10" x14ac:dyDescent="0.25">
      <c r="A4756">
        <f t="shared" ref="A4756:C4756" si="4284">A4216</f>
        <v>2022</v>
      </c>
      <c r="B4756" t="str">
        <f t="shared" si="4284"/>
        <v>VFM</v>
      </c>
      <c r="C4756">
        <f t="shared" si="4284"/>
        <v>0</v>
      </c>
      <c r="D4756">
        <f>IFERROR(VLOOKUP(C4756,'Enheter, modell og år'!$A$2:$B$31,2,FALSE),0)</f>
        <v>0</v>
      </c>
      <c r="E4756" t="str">
        <f>'Liste detaljert wide'!$L$1</f>
        <v>EU-inntekt</v>
      </c>
      <c r="F4756" t="str">
        <f t="shared" si="4267"/>
        <v>2022VFM0EU-inntekt</v>
      </c>
      <c r="G4756" s="3">
        <f>'Liste detaljert wide'!L436</f>
        <v>0</v>
      </c>
      <c r="H4756" t="str">
        <f>VLOOKUP(E4756,Def!$B$2:$C$15,2,FALSE)</f>
        <v>Forskningsinsentiv</v>
      </c>
      <c r="I4756" s="3">
        <f>IF(A4756='Enheter, modell og år'!$F$2-1,0,G4756-VLOOKUP(A4756-1&amp;B4756&amp;C4756&amp;E4756,$F$2:$G$7561,2,FALSE))</f>
        <v>0</v>
      </c>
      <c r="J4756" s="3">
        <f>IF(A4756='Enheter, modell og år'!$F$2-1,0,VLOOKUP(A4756-1&amp;B4756&amp;C4756&amp;E4756,$F$2:$G$7561,2,FALSE))</f>
        <v>0</v>
      </c>
    </row>
    <row r="4757" spans="1:10" x14ac:dyDescent="0.25">
      <c r="A4757">
        <f t="shared" ref="A4757:C4757" si="4285">A4217</f>
        <v>2022</v>
      </c>
      <c r="B4757" t="str">
        <f t="shared" si="4285"/>
        <v>VFM</v>
      </c>
      <c r="C4757">
        <f t="shared" si="4285"/>
        <v>0</v>
      </c>
      <c r="D4757">
        <f>IFERROR(VLOOKUP(C4757,'Enheter, modell og år'!$A$2:$B$31,2,FALSE),0)</f>
        <v>0</v>
      </c>
      <c r="E4757" t="str">
        <f>'Liste detaljert wide'!$L$1</f>
        <v>EU-inntekt</v>
      </c>
      <c r="F4757" t="str">
        <f t="shared" si="4267"/>
        <v>2022VFM0EU-inntekt</v>
      </c>
      <c r="G4757" s="3">
        <f>'Liste detaljert wide'!L437</f>
        <v>0</v>
      </c>
      <c r="H4757" t="str">
        <f>VLOOKUP(E4757,Def!$B$2:$C$15,2,FALSE)</f>
        <v>Forskningsinsentiv</v>
      </c>
      <c r="I4757" s="3">
        <f>IF(A4757='Enheter, modell og år'!$F$2-1,0,G4757-VLOOKUP(A4757-1&amp;B4757&amp;C4757&amp;E4757,$F$2:$G$7561,2,FALSE))</f>
        <v>0</v>
      </c>
      <c r="J4757" s="3">
        <f>IF(A4757='Enheter, modell og år'!$F$2-1,0,VLOOKUP(A4757-1&amp;B4757&amp;C4757&amp;E4757,$F$2:$G$7561,2,FALSE))</f>
        <v>0</v>
      </c>
    </row>
    <row r="4758" spans="1:10" x14ac:dyDescent="0.25">
      <c r="A4758">
        <f t="shared" ref="A4758:C4758" si="4286">A4218</f>
        <v>2022</v>
      </c>
      <c r="B4758" t="str">
        <f t="shared" si="4286"/>
        <v>VFM</v>
      </c>
      <c r="C4758">
        <f t="shared" si="4286"/>
        <v>0</v>
      </c>
      <c r="D4758">
        <f>IFERROR(VLOOKUP(C4758,'Enheter, modell og år'!$A$2:$B$31,2,FALSE),0)</f>
        <v>0</v>
      </c>
      <c r="E4758" t="str">
        <f>'Liste detaljert wide'!$L$1</f>
        <v>EU-inntekt</v>
      </c>
      <c r="F4758" t="str">
        <f t="shared" si="4267"/>
        <v>2022VFM0EU-inntekt</v>
      </c>
      <c r="G4758" s="3">
        <f>'Liste detaljert wide'!L438</f>
        <v>0</v>
      </c>
      <c r="H4758" t="str">
        <f>VLOOKUP(E4758,Def!$B$2:$C$15,2,FALSE)</f>
        <v>Forskningsinsentiv</v>
      </c>
      <c r="I4758" s="3">
        <f>IF(A4758='Enheter, modell og år'!$F$2-1,0,G4758-VLOOKUP(A4758-1&amp;B4758&amp;C4758&amp;E4758,$F$2:$G$7561,2,FALSE))</f>
        <v>0</v>
      </c>
      <c r="J4758" s="3">
        <f>IF(A4758='Enheter, modell og år'!$F$2-1,0,VLOOKUP(A4758-1&amp;B4758&amp;C4758&amp;E4758,$F$2:$G$7561,2,FALSE))</f>
        <v>0</v>
      </c>
    </row>
    <row r="4759" spans="1:10" x14ac:dyDescent="0.25">
      <c r="A4759">
        <f t="shared" ref="A4759:C4759" si="4287">A4219</f>
        <v>2022</v>
      </c>
      <c r="B4759" t="str">
        <f t="shared" si="4287"/>
        <v>VFM</v>
      </c>
      <c r="C4759">
        <f t="shared" si="4287"/>
        <v>0</v>
      </c>
      <c r="D4759">
        <f>IFERROR(VLOOKUP(C4759,'Enheter, modell og år'!$A$2:$B$31,2,FALSE),0)</f>
        <v>0</v>
      </c>
      <c r="E4759" t="str">
        <f>'Liste detaljert wide'!$L$1</f>
        <v>EU-inntekt</v>
      </c>
      <c r="F4759" t="str">
        <f t="shared" si="4267"/>
        <v>2022VFM0EU-inntekt</v>
      </c>
      <c r="G4759" s="3">
        <f>'Liste detaljert wide'!L439</f>
        <v>0</v>
      </c>
      <c r="H4759" t="str">
        <f>VLOOKUP(E4759,Def!$B$2:$C$15,2,FALSE)</f>
        <v>Forskningsinsentiv</v>
      </c>
      <c r="I4759" s="3">
        <f>IF(A4759='Enheter, modell og år'!$F$2-1,0,G4759-VLOOKUP(A4759-1&amp;B4759&amp;C4759&amp;E4759,$F$2:$G$7561,2,FALSE))</f>
        <v>0</v>
      </c>
      <c r="J4759" s="3">
        <f>IF(A4759='Enheter, modell og år'!$F$2-1,0,VLOOKUP(A4759-1&amp;B4759&amp;C4759&amp;E4759,$F$2:$G$7561,2,FALSE))</f>
        <v>0</v>
      </c>
    </row>
    <row r="4760" spans="1:10" x14ac:dyDescent="0.25">
      <c r="A4760">
        <f t="shared" ref="A4760:C4760" si="4288">A4220</f>
        <v>2022</v>
      </c>
      <c r="B4760" t="str">
        <f t="shared" si="4288"/>
        <v>VFM</v>
      </c>
      <c r="C4760">
        <f t="shared" si="4288"/>
        <v>0</v>
      </c>
      <c r="D4760">
        <f>IFERROR(VLOOKUP(C4760,'Enheter, modell og år'!$A$2:$B$31,2,FALSE),0)</f>
        <v>0</v>
      </c>
      <c r="E4760" t="str">
        <f>'Liste detaljert wide'!$L$1</f>
        <v>EU-inntekt</v>
      </c>
      <c r="F4760" t="str">
        <f t="shared" si="4267"/>
        <v>2022VFM0EU-inntekt</v>
      </c>
      <c r="G4760" s="3">
        <f>'Liste detaljert wide'!L440</f>
        <v>0</v>
      </c>
      <c r="H4760" t="str">
        <f>VLOOKUP(E4760,Def!$B$2:$C$15,2,FALSE)</f>
        <v>Forskningsinsentiv</v>
      </c>
      <c r="I4760" s="3">
        <f>IF(A4760='Enheter, modell og år'!$F$2-1,0,G4760-VLOOKUP(A4760-1&amp;B4760&amp;C4760&amp;E4760,$F$2:$G$7561,2,FALSE))</f>
        <v>0</v>
      </c>
      <c r="J4760" s="3">
        <f>IF(A4760='Enheter, modell og år'!$F$2-1,0,VLOOKUP(A4760-1&amp;B4760&amp;C4760&amp;E4760,$F$2:$G$7561,2,FALSE))</f>
        <v>0</v>
      </c>
    </row>
    <row r="4761" spans="1:10" x14ac:dyDescent="0.25">
      <c r="A4761">
        <f t="shared" ref="A4761:C4761" si="4289">A4221</f>
        <v>2022</v>
      </c>
      <c r="B4761" t="str">
        <f t="shared" si="4289"/>
        <v>VFM</v>
      </c>
      <c r="C4761">
        <f t="shared" si="4289"/>
        <v>0</v>
      </c>
      <c r="D4761">
        <f>IFERROR(VLOOKUP(C4761,'Enheter, modell og år'!$A$2:$B$31,2,FALSE),0)</f>
        <v>0</v>
      </c>
      <c r="E4761" t="str">
        <f>'Liste detaljert wide'!$L$1</f>
        <v>EU-inntekt</v>
      </c>
      <c r="F4761" t="str">
        <f t="shared" si="4267"/>
        <v>2022VFM0EU-inntekt</v>
      </c>
      <c r="G4761" s="3">
        <f>'Liste detaljert wide'!L441</f>
        <v>0</v>
      </c>
      <c r="H4761" t="str">
        <f>VLOOKUP(E4761,Def!$B$2:$C$15,2,FALSE)</f>
        <v>Forskningsinsentiv</v>
      </c>
      <c r="I4761" s="3">
        <f>IF(A4761='Enheter, modell og år'!$F$2-1,0,G4761-VLOOKUP(A4761-1&amp;B4761&amp;C4761&amp;E4761,$F$2:$G$7561,2,FALSE))</f>
        <v>0</v>
      </c>
      <c r="J4761" s="3">
        <f>IF(A4761='Enheter, modell og år'!$F$2-1,0,VLOOKUP(A4761-1&amp;B4761&amp;C4761&amp;E4761,$F$2:$G$7561,2,FALSE))</f>
        <v>0</v>
      </c>
    </row>
    <row r="4762" spans="1:10" x14ac:dyDescent="0.25">
      <c r="A4762">
        <f t="shared" ref="A4762:C4762" si="4290">A4222</f>
        <v>2022</v>
      </c>
      <c r="B4762" t="str">
        <f t="shared" si="4290"/>
        <v>VFM</v>
      </c>
      <c r="C4762">
        <f t="shared" si="4290"/>
        <v>0</v>
      </c>
      <c r="D4762">
        <f>IFERROR(VLOOKUP(C4762,'Enheter, modell og år'!$A$2:$B$31,2,FALSE),0)</f>
        <v>0</v>
      </c>
      <c r="E4762" t="str">
        <f>'Liste detaljert wide'!$L$1</f>
        <v>EU-inntekt</v>
      </c>
      <c r="F4762" t="str">
        <f t="shared" si="4267"/>
        <v>2022VFM0EU-inntekt</v>
      </c>
      <c r="G4762" s="3">
        <f>'Liste detaljert wide'!L442</f>
        <v>0</v>
      </c>
      <c r="H4762" t="str">
        <f>VLOOKUP(E4762,Def!$B$2:$C$15,2,FALSE)</f>
        <v>Forskningsinsentiv</v>
      </c>
      <c r="I4762" s="3">
        <f>IF(A4762='Enheter, modell og år'!$F$2-1,0,G4762-VLOOKUP(A4762-1&amp;B4762&amp;C4762&amp;E4762,$F$2:$G$7561,2,FALSE))</f>
        <v>0</v>
      </c>
      <c r="J4762" s="3">
        <f>IF(A4762='Enheter, modell og år'!$F$2-1,0,VLOOKUP(A4762-1&amp;B4762&amp;C4762&amp;E4762,$F$2:$G$7561,2,FALSE))</f>
        <v>0</v>
      </c>
    </row>
    <row r="4763" spans="1:10" x14ac:dyDescent="0.25">
      <c r="A4763">
        <f t="shared" ref="A4763:C4763" si="4291">A4223</f>
        <v>2022</v>
      </c>
      <c r="B4763" t="str">
        <f t="shared" si="4291"/>
        <v>VFM</v>
      </c>
      <c r="C4763">
        <f t="shared" si="4291"/>
        <v>0</v>
      </c>
      <c r="D4763">
        <f>IFERROR(VLOOKUP(C4763,'Enheter, modell og år'!$A$2:$B$31,2,FALSE),0)</f>
        <v>0</v>
      </c>
      <c r="E4763" t="str">
        <f>'Liste detaljert wide'!$L$1</f>
        <v>EU-inntekt</v>
      </c>
      <c r="F4763" t="str">
        <f t="shared" si="4267"/>
        <v>2022VFM0EU-inntekt</v>
      </c>
      <c r="G4763" s="3">
        <f>'Liste detaljert wide'!L443</f>
        <v>0</v>
      </c>
      <c r="H4763" t="str">
        <f>VLOOKUP(E4763,Def!$B$2:$C$15,2,FALSE)</f>
        <v>Forskningsinsentiv</v>
      </c>
      <c r="I4763" s="3">
        <f>IF(A4763='Enheter, modell og år'!$F$2-1,0,G4763-VLOOKUP(A4763-1&amp;B4763&amp;C4763&amp;E4763,$F$2:$G$7561,2,FALSE))</f>
        <v>0</v>
      </c>
      <c r="J4763" s="3">
        <f>IF(A4763='Enheter, modell og år'!$F$2-1,0,VLOOKUP(A4763-1&amp;B4763&amp;C4763&amp;E4763,$F$2:$G$7561,2,FALSE))</f>
        <v>0</v>
      </c>
    </row>
    <row r="4764" spans="1:10" x14ac:dyDescent="0.25">
      <c r="A4764">
        <f t="shared" ref="A4764:C4764" si="4292">A4224</f>
        <v>2022</v>
      </c>
      <c r="B4764" t="str">
        <f t="shared" si="4292"/>
        <v>VFM</v>
      </c>
      <c r="C4764">
        <f t="shared" si="4292"/>
        <v>0</v>
      </c>
      <c r="D4764">
        <f>IFERROR(VLOOKUP(C4764,'Enheter, modell og år'!$A$2:$B$31,2,FALSE),0)</f>
        <v>0</v>
      </c>
      <c r="E4764" t="str">
        <f>'Liste detaljert wide'!$L$1</f>
        <v>EU-inntekt</v>
      </c>
      <c r="F4764" t="str">
        <f t="shared" si="4267"/>
        <v>2022VFM0EU-inntekt</v>
      </c>
      <c r="G4764" s="3">
        <f>'Liste detaljert wide'!L444</f>
        <v>0</v>
      </c>
      <c r="H4764" t="str">
        <f>VLOOKUP(E4764,Def!$B$2:$C$15,2,FALSE)</f>
        <v>Forskningsinsentiv</v>
      </c>
      <c r="I4764" s="3">
        <f>IF(A4764='Enheter, modell og år'!$F$2-1,0,G4764-VLOOKUP(A4764-1&amp;B4764&amp;C4764&amp;E4764,$F$2:$G$7561,2,FALSE))</f>
        <v>0</v>
      </c>
      <c r="J4764" s="3">
        <f>IF(A4764='Enheter, modell og år'!$F$2-1,0,VLOOKUP(A4764-1&amp;B4764&amp;C4764&amp;E4764,$F$2:$G$7561,2,FALSE))</f>
        <v>0</v>
      </c>
    </row>
    <row r="4765" spans="1:10" x14ac:dyDescent="0.25">
      <c r="A4765">
        <f t="shared" ref="A4765:C4765" si="4293">A4225</f>
        <v>2022</v>
      </c>
      <c r="B4765" t="str">
        <f t="shared" si="4293"/>
        <v>VFM</v>
      </c>
      <c r="C4765">
        <f t="shared" si="4293"/>
        <v>0</v>
      </c>
      <c r="D4765">
        <f>IFERROR(VLOOKUP(C4765,'Enheter, modell og år'!$A$2:$B$31,2,FALSE),0)</f>
        <v>0</v>
      </c>
      <c r="E4765" t="str">
        <f>'Liste detaljert wide'!$L$1</f>
        <v>EU-inntekt</v>
      </c>
      <c r="F4765" t="str">
        <f t="shared" si="4267"/>
        <v>2022VFM0EU-inntekt</v>
      </c>
      <c r="G4765" s="3">
        <f>'Liste detaljert wide'!L445</f>
        <v>0</v>
      </c>
      <c r="H4765" t="str">
        <f>VLOOKUP(E4765,Def!$B$2:$C$15,2,FALSE)</f>
        <v>Forskningsinsentiv</v>
      </c>
      <c r="I4765" s="3">
        <f>IF(A4765='Enheter, modell og år'!$F$2-1,0,G4765-VLOOKUP(A4765-1&amp;B4765&amp;C4765&amp;E4765,$F$2:$G$7561,2,FALSE))</f>
        <v>0</v>
      </c>
      <c r="J4765" s="3">
        <f>IF(A4765='Enheter, modell og år'!$F$2-1,0,VLOOKUP(A4765-1&amp;B4765&amp;C4765&amp;E4765,$F$2:$G$7561,2,FALSE))</f>
        <v>0</v>
      </c>
    </row>
    <row r="4766" spans="1:10" x14ac:dyDescent="0.25">
      <c r="A4766">
        <f t="shared" ref="A4766:C4766" si="4294">A4226</f>
        <v>2022</v>
      </c>
      <c r="B4766" t="str">
        <f t="shared" si="4294"/>
        <v>VFM</v>
      </c>
      <c r="C4766">
        <f t="shared" si="4294"/>
        <v>0</v>
      </c>
      <c r="D4766">
        <f>IFERROR(VLOOKUP(C4766,'Enheter, modell og år'!$A$2:$B$31,2,FALSE),0)</f>
        <v>0</v>
      </c>
      <c r="E4766" t="str">
        <f>'Liste detaljert wide'!$L$1</f>
        <v>EU-inntekt</v>
      </c>
      <c r="F4766" t="str">
        <f t="shared" si="4267"/>
        <v>2022VFM0EU-inntekt</v>
      </c>
      <c r="G4766" s="3">
        <f>'Liste detaljert wide'!L446</f>
        <v>0</v>
      </c>
      <c r="H4766" t="str">
        <f>VLOOKUP(E4766,Def!$B$2:$C$15,2,FALSE)</f>
        <v>Forskningsinsentiv</v>
      </c>
      <c r="I4766" s="3">
        <f>IF(A4766='Enheter, modell og år'!$F$2-1,0,G4766-VLOOKUP(A4766-1&amp;B4766&amp;C4766&amp;E4766,$F$2:$G$7561,2,FALSE))</f>
        <v>0</v>
      </c>
      <c r="J4766" s="3">
        <f>IF(A4766='Enheter, modell og år'!$F$2-1,0,VLOOKUP(A4766-1&amp;B4766&amp;C4766&amp;E4766,$F$2:$G$7561,2,FALSE))</f>
        <v>0</v>
      </c>
    </row>
    <row r="4767" spans="1:10" x14ac:dyDescent="0.25">
      <c r="A4767">
        <f t="shared" ref="A4767:C4767" si="4295">A4227</f>
        <v>2022</v>
      </c>
      <c r="B4767" t="str">
        <f t="shared" si="4295"/>
        <v>VFM</v>
      </c>
      <c r="C4767">
        <f t="shared" si="4295"/>
        <v>0</v>
      </c>
      <c r="D4767">
        <f>IFERROR(VLOOKUP(C4767,'Enheter, modell og år'!$A$2:$B$31,2,FALSE),0)</f>
        <v>0</v>
      </c>
      <c r="E4767" t="str">
        <f>'Liste detaljert wide'!$L$1</f>
        <v>EU-inntekt</v>
      </c>
      <c r="F4767" t="str">
        <f t="shared" si="4267"/>
        <v>2022VFM0EU-inntekt</v>
      </c>
      <c r="G4767" s="3">
        <f>'Liste detaljert wide'!L447</f>
        <v>0</v>
      </c>
      <c r="H4767" t="str">
        <f>VLOOKUP(E4767,Def!$B$2:$C$15,2,FALSE)</f>
        <v>Forskningsinsentiv</v>
      </c>
      <c r="I4767" s="3">
        <f>IF(A4767='Enheter, modell og år'!$F$2-1,0,G4767-VLOOKUP(A4767-1&amp;B4767&amp;C4767&amp;E4767,$F$2:$G$7561,2,FALSE))</f>
        <v>0</v>
      </c>
      <c r="J4767" s="3">
        <f>IF(A4767='Enheter, modell og år'!$F$2-1,0,VLOOKUP(A4767-1&amp;B4767&amp;C4767&amp;E4767,$F$2:$G$7561,2,FALSE))</f>
        <v>0</v>
      </c>
    </row>
    <row r="4768" spans="1:10" x14ac:dyDescent="0.25">
      <c r="A4768">
        <f t="shared" ref="A4768:C4768" si="4296">A4228</f>
        <v>2022</v>
      </c>
      <c r="B4768" t="str">
        <f t="shared" si="4296"/>
        <v>VFM</v>
      </c>
      <c r="C4768">
        <f t="shared" si="4296"/>
        <v>0</v>
      </c>
      <c r="D4768">
        <f>IFERROR(VLOOKUP(C4768,'Enheter, modell og år'!$A$2:$B$31,2,FALSE),0)</f>
        <v>0</v>
      </c>
      <c r="E4768" t="str">
        <f>'Liste detaljert wide'!$L$1</f>
        <v>EU-inntekt</v>
      </c>
      <c r="F4768" t="str">
        <f t="shared" si="4267"/>
        <v>2022VFM0EU-inntekt</v>
      </c>
      <c r="G4768" s="3">
        <f>'Liste detaljert wide'!L448</f>
        <v>0</v>
      </c>
      <c r="H4768" t="str">
        <f>VLOOKUP(E4768,Def!$B$2:$C$15,2,FALSE)</f>
        <v>Forskningsinsentiv</v>
      </c>
      <c r="I4768" s="3">
        <f>IF(A4768='Enheter, modell og år'!$F$2-1,0,G4768-VLOOKUP(A4768-1&amp;B4768&amp;C4768&amp;E4768,$F$2:$G$7561,2,FALSE))</f>
        <v>0</v>
      </c>
      <c r="J4768" s="3">
        <f>IF(A4768='Enheter, modell og år'!$F$2-1,0,VLOOKUP(A4768-1&amp;B4768&amp;C4768&amp;E4768,$F$2:$G$7561,2,FALSE))</f>
        <v>0</v>
      </c>
    </row>
    <row r="4769" spans="1:10" x14ac:dyDescent="0.25">
      <c r="A4769">
        <f t="shared" ref="A4769:C4769" si="4297">A4229</f>
        <v>2022</v>
      </c>
      <c r="B4769" t="str">
        <f t="shared" si="4297"/>
        <v>VFM</v>
      </c>
      <c r="C4769">
        <f t="shared" si="4297"/>
        <v>0</v>
      </c>
      <c r="D4769">
        <f>IFERROR(VLOOKUP(C4769,'Enheter, modell og år'!$A$2:$B$31,2,FALSE),0)</f>
        <v>0</v>
      </c>
      <c r="E4769" t="str">
        <f>'Liste detaljert wide'!$L$1</f>
        <v>EU-inntekt</v>
      </c>
      <c r="F4769" t="str">
        <f t="shared" si="4267"/>
        <v>2022VFM0EU-inntekt</v>
      </c>
      <c r="G4769" s="3">
        <f>'Liste detaljert wide'!L449</f>
        <v>0</v>
      </c>
      <c r="H4769" t="str">
        <f>VLOOKUP(E4769,Def!$B$2:$C$15,2,FALSE)</f>
        <v>Forskningsinsentiv</v>
      </c>
      <c r="I4769" s="3">
        <f>IF(A4769='Enheter, modell og år'!$F$2-1,0,G4769-VLOOKUP(A4769-1&amp;B4769&amp;C4769&amp;E4769,$F$2:$G$7561,2,FALSE))</f>
        <v>0</v>
      </c>
      <c r="J4769" s="3">
        <f>IF(A4769='Enheter, modell og år'!$F$2-1,0,VLOOKUP(A4769-1&amp;B4769&amp;C4769&amp;E4769,$F$2:$G$7561,2,FALSE))</f>
        <v>0</v>
      </c>
    </row>
    <row r="4770" spans="1:10" x14ac:dyDescent="0.25">
      <c r="A4770">
        <f t="shared" ref="A4770:C4770" si="4298">A4230</f>
        <v>2022</v>
      </c>
      <c r="B4770" t="str">
        <f t="shared" si="4298"/>
        <v>VFM</v>
      </c>
      <c r="C4770">
        <f t="shared" si="4298"/>
        <v>0</v>
      </c>
      <c r="D4770">
        <f>IFERROR(VLOOKUP(C4770,'Enheter, modell og år'!$A$2:$B$31,2,FALSE),0)</f>
        <v>0</v>
      </c>
      <c r="E4770" t="str">
        <f>'Liste detaljert wide'!$L$1</f>
        <v>EU-inntekt</v>
      </c>
      <c r="F4770" t="str">
        <f t="shared" si="4267"/>
        <v>2022VFM0EU-inntekt</v>
      </c>
      <c r="G4770" s="3">
        <f>'Liste detaljert wide'!L450</f>
        <v>0</v>
      </c>
      <c r="H4770" t="str">
        <f>VLOOKUP(E4770,Def!$B$2:$C$15,2,FALSE)</f>
        <v>Forskningsinsentiv</v>
      </c>
      <c r="I4770" s="3">
        <f>IF(A4770='Enheter, modell og år'!$F$2-1,0,G4770-VLOOKUP(A4770-1&amp;B4770&amp;C4770&amp;E4770,$F$2:$G$7561,2,FALSE))</f>
        <v>0</v>
      </c>
      <c r="J4770" s="3">
        <f>IF(A4770='Enheter, modell og år'!$F$2-1,0,VLOOKUP(A4770-1&amp;B4770&amp;C4770&amp;E4770,$F$2:$G$7561,2,FALSE))</f>
        <v>0</v>
      </c>
    </row>
    <row r="4771" spans="1:10" x14ac:dyDescent="0.25">
      <c r="A4771">
        <f t="shared" ref="A4771:C4771" si="4299">A4231</f>
        <v>2022</v>
      </c>
      <c r="B4771" t="str">
        <f t="shared" si="4299"/>
        <v>VFM</v>
      </c>
      <c r="C4771">
        <f t="shared" si="4299"/>
        <v>0</v>
      </c>
      <c r="D4771">
        <f>IFERROR(VLOOKUP(C4771,'Enheter, modell og år'!$A$2:$B$31,2,FALSE),0)</f>
        <v>0</v>
      </c>
      <c r="E4771" t="str">
        <f>'Liste detaljert wide'!$L$1</f>
        <v>EU-inntekt</v>
      </c>
      <c r="F4771" t="str">
        <f t="shared" si="4267"/>
        <v>2022VFM0EU-inntekt</v>
      </c>
      <c r="G4771" s="3">
        <f>'Liste detaljert wide'!L451</f>
        <v>0</v>
      </c>
      <c r="H4771" t="str">
        <f>VLOOKUP(E4771,Def!$B$2:$C$15,2,FALSE)</f>
        <v>Forskningsinsentiv</v>
      </c>
      <c r="I4771" s="3">
        <f>IF(A4771='Enheter, modell og år'!$F$2-1,0,G4771-VLOOKUP(A4771-1&amp;B4771&amp;C4771&amp;E4771,$F$2:$G$7561,2,FALSE))</f>
        <v>0</v>
      </c>
      <c r="J4771" s="3">
        <f>IF(A4771='Enheter, modell og år'!$F$2-1,0,VLOOKUP(A4771-1&amp;B4771&amp;C4771&amp;E4771,$F$2:$G$7561,2,FALSE))</f>
        <v>0</v>
      </c>
    </row>
    <row r="4772" spans="1:10" x14ac:dyDescent="0.25">
      <c r="A4772">
        <f t="shared" ref="A4772:C4772" si="4300">A4232</f>
        <v>2023</v>
      </c>
      <c r="B4772" t="str">
        <f t="shared" si="4300"/>
        <v>VFM</v>
      </c>
      <c r="C4772">
        <f t="shared" si="4300"/>
        <v>0</v>
      </c>
      <c r="D4772">
        <f>IFERROR(VLOOKUP(C4772,'Enheter, modell og år'!$A$2:$B$31,2,FALSE),0)</f>
        <v>0</v>
      </c>
      <c r="E4772" t="str">
        <f>'Liste detaljert wide'!$L$1</f>
        <v>EU-inntekt</v>
      </c>
      <c r="F4772" t="str">
        <f t="shared" si="4267"/>
        <v>2023VFM0EU-inntekt</v>
      </c>
      <c r="G4772" s="3">
        <f>'Liste detaljert wide'!L452</f>
        <v>0</v>
      </c>
      <c r="H4772" t="str">
        <f>VLOOKUP(E4772,Def!$B$2:$C$15,2,FALSE)</f>
        <v>Forskningsinsentiv</v>
      </c>
      <c r="I4772" s="3">
        <f>IF(A4772='Enheter, modell og år'!$F$2-1,0,G4772-VLOOKUP(A4772-1&amp;B4772&amp;C4772&amp;E4772,$F$2:$G$7561,2,FALSE))</f>
        <v>0</v>
      </c>
      <c r="J4772" s="3">
        <f>IF(A4772='Enheter, modell og år'!$F$2-1,0,VLOOKUP(A4772-1&amp;B4772&amp;C4772&amp;E4772,$F$2:$G$7561,2,FALSE))</f>
        <v>0</v>
      </c>
    </row>
    <row r="4773" spans="1:10" x14ac:dyDescent="0.25">
      <c r="A4773">
        <f t="shared" ref="A4773:C4773" si="4301">A4233</f>
        <v>2023</v>
      </c>
      <c r="B4773" t="str">
        <f t="shared" si="4301"/>
        <v>VFM</v>
      </c>
      <c r="C4773">
        <f t="shared" si="4301"/>
        <v>0</v>
      </c>
      <c r="D4773">
        <f>IFERROR(VLOOKUP(C4773,'Enheter, modell og år'!$A$2:$B$31,2,FALSE),0)</f>
        <v>0</v>
      </c>
      <c r="E4773" t="str">
        <f>'Liste detaljert wide'!$L$1</f>
        <v>EU-inntekt</v>
      </c>
      <c r="F4773" t="str">
        <f t="shared" si="4267"/>
        <v>2023VFM0EU-inntekt</v>
      </c>
      <c r="G4773" s="3">
        <f>'Liste detaljert wide'!L453</f>
        <v>0</v>
      </c>
      <c r="H4773" t="str">
        <f>VLOOKUP(E4773,Def!$B$2:$C$15,2,FALSE)</f>
        <v>Forskningsinsentiv</v>
      </c>
      <c r="I4773" s="3">
        <f>IF(A4773='Enheter, modell og år'!$F$2-1,0,G4773-VLOOKUP(A4773-1&amp;B4773&amp;C4773&amp;E4773,$F$2:$G$7561,2,FALSE))</f>
        <v>0</v>
      </c>
      <c r="J4773" s="3">
        <f>IF(A4773='Enheter, modell og år'!$F$2-1,0,VLOOKUP(A4773-1&amp;B4773&amp;C4773&amp;E4773,$F$2:$G$7561,2,FALSE))</f>
        <v>0</v>
      </c>
    </row>
    <row r="4774" spans="1:10" x14ac:dyDescent="0.25">
      <c r="A4774">
        <f t="shared" ref="A4774:C4774" si="4302">A4234</f>
        <v>2023</v>
      </c>
      <c r="B4774" t="str">
        <f t="shared" si="4302"/>
        <v>VFM</v>
      </c>
      <c r="C4774">
        <f t="shared" si="4302"/>
        <v>0</v>
      </c>
      <c r="D4774">
        <f>IFERROR(VLOOKUP(C4774,'Enheter, modell og år'!$A$2:$B$31,2,FALSE),0)</f>
        <v>0</v>
      </c>
      <c r="E4774" t="str">
        <f>'Liste detaljert wide'!$L$1</f>
        <v>EU-inntekt</v>
      </c>
      <c r="F4774" t="str">
        <f t="shared" si="4267"/>
        <v>2023VFM0EU-inntekt</v>
      </c>
      <c r="G4774" s="3">
        <f>'Liste detaljert wide'!L454</f>
        <v>0</v>
      </c>
      <c r="H4774" t="str">
        <f>VLOOKUP(E4774,Def!$B$2:$C$15,2,FALSE)</f>
        <v>Forskningsinsentiv</v>
      </c>
      <c r="I4774" s="3">
        <f>IF(A4774='Enheter, modell og år'!$F$2-1,0,G4774-VLOOKUP(A4774-1&amp;B4774&amp;C4774&amp;E4774,$F$2:$G$7561,2,FALSE))</f>
        <v>0</v>
      </c>
      <c r="J4774" s="3">
        <f>IF(A4774='Enheter, modell og år'!$F$2-1,0,VLOOKUP(A4774-1&amp;B4774&amp;C4774&amp;E4774,$F$2:$G$7561,2,FALSE))</f>
        <v>0</v>
      </c>
    </row>
    <row r="4775" spans="1:10" x14ac:dyDescent="0.25">
      <c r="A4775">
        <f t="shared" ref="A4775:C4775" si="4303">A4235</f>
        <v>2023</v>
      </c>
      <c r="B4775" t="str">
        <f t="shared" si="4303"/>
        <v>VFM</v>
      </c>
      <c r="C4775">
        <f t="shared" si="4303"/>
        <v>0</v>
      </c>
      <c r="D4775">
        <f>IFERROR(VLOOKUP(C4775,'Enheter, modell og år'!$A$2:$B$31,2,FALSE),0)</f>
        <v>0</v>
      </c>
      <c r="E4775" t="str">
        <f>'Liste detaljert wide'!$L$1</f>
        <v>EU-inntekt</v>
      </c>
      <c r="F4775" t="str">
        <f t="shared" si="4267"/>
        <v>2023VFM0EU-inntekt</v>
      </c>
      <c r="G4775" s="3">
        <f>'Liste detaljert wide'!L455</f>
        <v>0</v>
      </c>
      <c r="H4775" t="str">
        <f>VLOOKUP(E4775,Def!$B$2:$C$15,2,FALSE)</f>
        <v>Forskningsinsentiv</v>
      </c>
      <c r="I4775" s="3">
        <f>IF(A4775='Enheter, modell og år'!$F$2-1,0,G4775-VLOOKUP(A4775-1&amp;B4775&amp;C4775&amp;E4775,$F$2:$G$7561,2,FALSE))</f>
        <v>0</v>
      </c>
      <c r="J4775" s="3">
        <f>IF(A4775='Enheter, modell og år'!$F$2-1,0,VLOOKUP(A4775-1&amp;B4775&amp;C4775&amp;E4775,$F$2:$G$7561,2,FALSE))</f>
        <v>0</v>
      </c>
    </row>
    <row r="4776" spans="1:10" x14ac:dyDescent="0.25">
      <c r="A4776">
        <f t="shared" ref="A4776:C4776" si="4304">A4236</f>
        <v>2023</v>
      </c>
      <c r="B4776" t="str">
        <f t="shared" si="4304"/>
        <v>VFM</v>
      </c>
      <c r="C4776">
        <f t="shared" si="4304"/>
        <v>0</v>
      </c>
      <c r="D4776">
        <f>IFERROR(VLOOKUP(C4776,'Enheter, modell og år'!$A$2:$B$31,2,FALSE),0)</f>
        <v>0</v>
      </c>
      <c r="E4776" t="str">
        <f>'Liste detaljert wide'!$L$1</f>
        <v>EU-inntekt</v>
      </c>
      <c r="F4776" t="str">
        <f t="shared" si="4267"/>
        <v>2023VFM0EU-inntekt</v>
      </c>
      <c r="G4776" s="3">
        <f>'Liste detaljert wide'!L456</f>
        <v>0</v>
      </c>
      <c r="H4776" t="str">
        <f>VLOOKUP(E4776,Def!$B$2:$C$15,2,FALSE)</f>
        <v>Forskningsinsentiv</v>
      </c>
      <c r="I4776" s="3">
        <f>IF(A4776='Enheter, modell og år'!$F$2-1,0,G4776-VLOOKUP(A4776-1&amp;B4776&amp;C4776&amp;E4776,$F$2:$G$7561,2,FALSE))</f>
        <v>0</v>
      </c>
      <c r="J4776" s="3">
        <f>IF(A4776='Enheter, modell og år'!$F$2-1,0,VLOOKUP(A4776-1&amp;B4776&amp;C4776&amp;E4776,$F$2:$G$7561,2,FALSE))</f>
        <v>0</v>
      </c>
    </row>
    <row r="4777" spans="1:10" x14ac:dyDescent="0.25">
      <c r="A4777">
        <f t="shared" ref="A4777:C4777" si="4305">A4237</f>
        <v>2023</v>
      </c>
      <c r="B4777" t="str">
        <f t="shared" si="4305"/>
        <v>VFM</v>
      </c>
      <c r="C4777">
        <f t="shared" si="4305"/>
        <v>0</v>
      </c>
      <c r="D4777">
        <f>IFERROR(VLOOKUP(C4777,'Enheter, modell og år'!$A$2:$B$31,2,FALSE),0)</f>
        <v>0</v>
      </c>
      <c r="E4777" t="str">
        <f>'Liste detaljert wide'!$L$1</f>
        <v>EU-inntekt</v>
      </c>
      <c r="F4777" t="str">
        <f t="shared" si="4267"/>
        <v>2023VFM0EU-inntekt</v>
      </c>
      <c r="G4777" s="3">
        <f>'Liste detaljert wide'!L457</f>
        <v>0</v>
      </c>
      <c r="H4777" t="str">
        <f>VLOOKUP(E4777,Def!$B$2:$C$15,2,FALSE)</f>
        <v>Forskningsinsentiv</v>
      </c>
      <c r="I4777" s="3">
        <f>IF(A4777='Enheter, modell og år'!$F$2-1,0,G4777-VLOOKUP(A4777-1&amp;B4777&amp;C4777&amp;E4777,$F$2:$G$7561,2,FALSE))</f>
        <v>0</v>
      </c>
      <c r="J4777" s="3">
        <f>IF(A4777='Enheter, modell og år'!$F$2-1,0,VLOOKUP(A4777-1&amp;B4777&amp;C4777&amp;E4777,$F$2:$G$7561,2,FALSE))</f>
        <v>0</v>
      </c>
    </row>
    <row r="4778" spans="1:10" x14ac:dyDescent="0.25">
      <c r="A4778">
        <f t="shared" ref="A4778:C4778" si="4306">A4238</f>
        <v>2023</v>
      </c>
      <c r="B4778" t="str">
        <f t="shared" si="4306"/>
        <v>VFM</v>
      </c>
      <c r="C4778">
        <f t="shared" si="4306"/>
        <v>0</v>
      </c>
      <c r="D4778">
        <f>IFERROR(VLOOKUP(C4778,'Enheter, modell og år'!$A$2:$B$31,2,FALSE),0)</f>
        <v>0</v>
      </c>
      <c r="E4778" t="str">
        <f>'Liste detaljert wide'!$L$1</f>
        <v>EU-inntekt</v>
      </c>
      <c r="F4778" t="str">
        <f t="shared" si="4267"/>
        <v>2023VFM0EU-inntekt</v>
      </c>
      <c r="G4778" s="3">
        <f>'Liste detaljert wide'!L458</f>
        <v>0</v>
      </c>
      <c r="H4778" t="str">
        <f>VLOOKUP(E4778,Def!$B$2:$C$15,2,FALSE)</f>
        <v>Forskningsinsentiv</v>
      </c>
      <c r="I4778" s="3">
        <f>IF(A4778='Enheter, modell og år'!$F$2-1,0,G4778-VLOOKUP(A4778-1&amp;B4778&amp;C4778&amp;E4778,$F$2:$G$7561,2,FALSE))</f>
        <v>0</v>
      </c>
      <c r="J4778" s="3">
        <f>IF(A4778='Enheter, modell og år'!$F$2-1,0,VLOOKUP(A4778-1&amp;B4778&amp;C4778&amp;E4778,$F$2:$G$7561,2,FALSE))</f>
        <v>0</v>
      </c>
    </row>
    <row r="4779" spans="1:10" x14ac:dyDescent="0.25">
      <c r="A4779">
        <f t="shared" ref="A4779:C4779" si="4307">A4239</f>
        <v>2023</v>
      </c>
      <c r="B4779" t="str">
        <f t="shared" si="4307"/>
        <v>VFM</v>
      </c>
      <c r="C4779">
        <f t="shared" si="4307"/>
        <v>0</v>
      </c>
      <c r="D4779">
        <f>IFERROR(VLOOKUP(C4779,'Enheter, modell og år'!$A$2:$B$31,2,FALSE),0)</f>
        <v>0</v>
      </c>
      <c r="E4779" t="str">
        <f>'Liste detaljert wide'!$L$1</f>
        <v>EU-inntekt</v>
      </c>
      <c r="F4779" t="str">
        <f t="shared" si="4267"/>
        <v>2023VFM0EU-inntekt</v>
      </c>
      <c r="G4779" s="3">
        <f>'Liste detaljert wide'!L459</f>
        <v>0</v>
      </c>
      <c r="H4779" t="str">
        <f>VLOOKUP(E4779,Def!$B$2:$C$15,2,FALSE)</f>
        <v>Forskningsinsentiv</v>
      </c>
      <c r="I4779" s="3">
        <f>IF(A4779='Enheter, modell og år'!$F$2-1,0,G4779-VLOOKUP(A4779-1&amp;B4779&amp;C4779&amp;E4779,$F$2:$G$7561,2,FALSE))</f>
        <v>0</v>
      </c>
      <c r="J4779" s="3">
        <f>IF(A4779='Enheter, modell og år'!$F$2-1,0,VLOOKUP(A4779-1&amp;B4779&amp;C4779&amp;E4779,$F$2:$G$7561,2,FALSE))</f>
        <v>0</v>
      </c>
    </row>
    <row r="4780" spans="1:10" x14ac:dyDescent="0.25">
      <c r="A4780">
        <f t="shared" ref="A4780:C4780" si="4308">A4240</f>
        <v>2023</v>
      </c>
      <c r="B4780" t="str">
        <f t="shared" si="4308"/>
        <v>VFM</v>
      </c>
      <c r="C4780">
        <f t="shared" si="4308"/>
        <v>0</v>
      </c>
      <c r="D4780">
        <f>IFERROR(VLOOKUP(C4780,'Enheter, modell og år'!$A$2:$B$31,2,FALSE),0)</f>
        <v>0</v>
      </c>
      <c r="E4780" t="str">
        <f>'Liste detaljert wide'!$L$1</f>
        <v>EU-inntekt</v>
      </c>
      <c r="F4780" t="str">
        <f t="shared" si="4267"/>
        <v>2023VFM0EU-inntekt</v>
      </c>
      <c r="G4780" s="3">
        <f>'Liste detaljert wide'!L460</f>
        <v>0</v>
      </c>
      <c r="H4780" t="str">
        <f>VLOOKUP(E4780,Def!$B$2:$C$15,2,FALSE)</f>
        <v>Forskningsinsentiv</v>
      </c>
      <c r="I4780" s="3">
        <f>IF(A4780='Enheter, modell og år'!$F$2-1,0,G4780-VLOOKUP(A4780-1&amp;B4780&amp;C4780&amp;E4780,$F$2:$G$7561,2,FALSE))</f>
        <v>0</v>
      </c>
      <c r="J4780" s="3">
        <f>IF(A4780='Enheter, modell og år'!$F$2-1,0,VLOOKUP(A4780-1&amp;B4780&amp;C4780&amp;E4780,$F$2:$G$7561,2,FALSE))</f>
        <v>0</v>
      </c>
    </row>
    <row r="4781" spans="1:10" x14ac:dyDescent="0.25">
      <c r="A4781">
        <f t="shared" ref="A4781:C4781" si="4309">A4241</f>
        <v>2023</v>
      </c>
      <c r="B4781" t="str">
        <f t="shared" si="4309"/>
        <v>VFM</v>
      </c>
      <c r="C4781">
        <f t="shared" si="4309"/>
        <v>0</v>
      </c>
      <c r="D4781">
        <f>IFERROR(VLOOKUP(C4781,'Enheter, modell og år'!$A$2:$B$31,2,FALSE),0)</f>
        <v>0</v>
      </c>
      <c r="E4781" t="str">
        <f>'Liste detaljert wide'!$L$1</f>
        <v>EU-inntekt</v>
      </c>
      <c r="F4781" t="str">
        <f t="shared" si="4267"/>
        <v>2023VFM0EU-inntekt</v>
      </c>
      <c r="G4781" s="3">
        <f>'Liste detaljert wide'!L461</f>
        <v>0</v>
      </c>
      <c r="H4781" t="str">
        <f>VLOOKUP(E4781,Def!$B$2:$C$15,2,FALSE)</f>
        <v>Forskningsinsentiv</v>
      </c>
      <c r="I4781" s="3">
        <f>IF(A4781='Enheter, modell og år'!$F$2-1,0,G4781-VLOOKUP(A4781-1&amp;B4781&amp;C4781&amp;E4781,$F$2:$G$7561,2,FALSE))</f>
        <v>0</v>
      </c>
      <c r="J4781" s="3">
        <f>IF(A4781='Enheter, modell og år'!$F$2-1,0,VLOOKUP(A4781-1&amp;B4781&amp;C4781&amp;E4781,$F$2:$G$7561,2,FALSE))</f>
        <v>0</v>
      </c>
    </row>
    <row r="4782" spans="1:10" x14ac:dyDescent="0.25">
      <c r="A4782">
        <f t="shared" ref="A4782:C4782" si="4310">A4242</f>
        <v>2023</v>
      </c>
      <c r="B4782" t="str">
        <f t="shared" si="4310"/>
        <v>VFM</v>
      </c>
      <c r="C4782">
        <f t="shared" si="4310"/>
        <v>0</v>
      </c>
      <c r="D4782">
        <f>IFERROR(VLOOKUP(C4782,'Enheter, modell og år'!$A$2:$B$31,2,FALSE),0)</f>
        <v>0</v>
      </c>
      <c r="E4782" t="str">
        <f>'Liste detaljert wide'!$L$1</f>
        <v>EU-inntekt</v>
      </c>
      <c r="F4782" t="str">
        <f t="shared" si="4267"/>
        <v>2023VFM0EU-inntekt</v>
      </c>
      <c r="G4782" s="3">
        <f>'Liste detaljert wide'!L462</f>
        <v>0</v>
      </c>
      <c r="H4782" t="str">
        <f>VLOOKUP(E4782,Def!$B$2:$C$15,2,FALSE)</f>
        <v>Forskningsinsentiv</v>
      </c>
      <c r="I4782" s="3">
        <f>IF(A4782='Enheter, modell og år'!$F$2-1,0,G4782-VLOOKUP(A4782-1&amp;B4782&amp;C4782&amp;E4782,$F$2:$G$7561,2,FALSE))</f>
        <v>0</v>
      </c>
      <c r="J4782" s="3">
        <f>IF(A4782='Enheter, modell og år'!$F$2-1,0,VLOOKUP(A4782-1&amp;B4782&amp;C4782&amp;E4782,$F$2:$G$7561,2,FALSE))</f>
        <v>0</v>
      </c>
    </row>
    <row r="4783" spans="1:10" x14ac:dyDescent="0.25">
      <c r="A4783">
        <f t="shared" ref="A4783:C4783" si="4311">A4243</f>
        <v>2023</v>
      </c>
      <c r="B4783" t="str">
        <f t="shared" si="4311"/>
        <v>VFM</v>
      </c>
      <c r="C4783">
        <f t="shared" si="4311"/>
        <v>0</v>
      </c>
      <c r="D4783">
        <f>IFERROR(VLOOKUP(C4783,'Enheter, modell og år'!$A$2:$B$31,2,FALSE),0)</f>
        <v>0</v>
      </c>
      <c r="E4783" t="str">
        <f>'Liste detaljert wide'!$L$1</f>
        <v>EU-inntekt</v>
      </c>
      <c r="F4783" t="str">
        <f t="shared" si="4267"/>
        <v>2023VFM0EU-inntekt</v>
      </c>
      <c r="G4783" s="3">
        <f>'Liste detaljert wide'!L463</f>
        <v>0</v>
      </c>
      <c r="H4783" t="str">
        <f>VLOOKUP(E4783,Def!$B$2:$C$15,2,FALSE)</f>
        <v>Forskningsinsentiv</v>
      </c>
      <c r="I4783" s="3">
        <f>IF(A4783='Enheter, modell og år'!$F$2-1,0,G4783-VLOOKUP(A4783-1&amp;B4783&amp;C4783&amp;E4783,$F$2:$G$7561,2,FALSE))</f>
        <v>0</v>
      </c>
      <c r="J4783" s="3">
        <f>IF(A4783='Enheter, modell og år'!$F$2-1,0,VLOOKUP(A4783-1&amp;B4783&amp;C4783&amp;E4783,$F$2:$G$7561,2,FALSE))</f>
        <v>0</v>
      </c>
    </row>
    <row r="4784" spans="1:10" x14ac:dyDescent="0.25">
      <c r="A4784">
        <f t="shared" ref="A4784:C4784" si="4312">A4244</f>
        <v>2023</v>
      </c>
      <c r="B4784" t="str">
        <f t="shared" si="4312"/>
        <v>VFM</v>
      </c>
      <c r="C4784">
        <f t="shared" si="4312"/>
        <v>0</v>
      </c>
      <c r="D4784">
        <f>IFERROR(VLOOKUP(C4784,'Enheter, modell og år'!$A$2:$B$31,2,FALSE),0)</f>
        <v>0</v>
      </c>
      <c r="E4784" t="str">
        <f>'Liste detaljert wide'!$L$1</f>
        <v>EU-inntekt</v>
      </c>
      <c r="F4784" t="str">
        <f t="shared" si="4267"/>
        <v>2023VFM0EU-inntekt</v>
      </c>
      <c r="G4784" s="3">
        <f>'Liste detaljert wide'!L464</f>
        <v>0</v>
      </c>
      <c r="H4784" t="str">
        <f>VLOOKUP(E4784,Def!$B$2:$C$15,2,FALSE)</f>
        <v>Forskningsinsentiv</v>
      </c>
      <c r="I4784" s="3">
        <f>IF(A4784='Enheter, modell og år'!$F$2-1,0,G4784-VLOOKUP(A4784-1&amp;B4784&amp;C4784&amp;E4784,$F$2:$G$7561,2,FALSE))</f>
        <v>0</v>
      </c>
      <c r="J4784" s="3">
        <f>IF(A4784='Enheter, modell og år'!$F$2-1,0,VLOOKUP(A4784-1&amp;B4784&amp;C4784&amp;E4784,$F$2:$G$7561,2,FALSE))</f>
        <v>0</v>
      </c>
    </row>
    <row r="4785" spans="1:10" x14ac:dyDescent="0.25">
      <c r="A4785">
        <f t="shared" ref="A4785:C4785" si="4313">A4245</f>
        <v>2023</v>
      </c>
      <c r="B4785" t="str">
        <f t="shared" si="4313"/>
        <v>VFM</v>
      </c>
      <c r="C4785">
        <f t="shared" si="4313"/>
        <v>0</v>
      </c>
      <c r="D4785">
        <f>IFERROR(VLOOKUP(C4785,'Enheter, modell og år'!$A$2:$B$31,2,FALSE),0)</f>
        <v>0</v>
      </c>
      <c r="E4785" t="str">
        <f>'Liste detaljert wide'!$L$1</f>
        <v>EU-inntekt</v>
      </c>
      <c r="F4785" t="str">
        <f t="shared" si="4267"/>
        <v>2023VFM0EU-inntekt</v>
      </c>
      <c r="G4785" s="3">
        <f>'Liste detaljert wide'!L465</f>
        <v>0</v>
      </c>
      <c r="H4785" t="str">
        <f>VLOOKUP(E4785,Def!$B$2:$C$15,2,FALSE)</f>
        <v>Forskningsinsentiv</v>
      </c>
      <c r="I4785" s="3">
        <f>IF(A4785='Enheter, modell og år'!$F$2-1,0,G4785-VLOOKUP(A4785-1&amp;B4785&amp;C4785&amp;E4785,$F$2:$G$7561,2,FALSE))</f>
        <v>0</v>
      </c>
      <c r="J4785" s="3">
        <f>IF(A4785='Enheter, modell og år'!$F$2-1,0,VLOOKUP(A4785-1&amp;B4785&amp;C4785&amp;E4785,$F$2:$G$7561,2,FALSE))</f>
        <v>0</v>
      </c>
    </row>
    <row r="4786" spans="1:10" x14ac:dyDescent="0.25">
      <c r="A4786">
        <f t="shared" ref="A4786:C4786" si="4314">A4246</f>
        <v>2023</v>
      </c>
      <c r="B4786" t="str">
        <f t="shared" si="4314"/>
        <v>VFM</v>
      </c>
      <c r="C4786">
        <f t="shared" si="4314"/>
        <v>0</v>
      </c>
      <c r="D4786">
        <f>IFERROR(VLOOKUP(C4786,'Enheter, modell og år'!$A$2:$B$31,2,FALSE),0)</f>
        <v>0</v>
      </c>
      <c r="E4786" t="str">
        <f>'Liste detaljert wide'!$L$1</f>
        <v>EU-inntekt</v>
      </c>
      <c r="F4786" t="str">
        <f t="shared" si="4267"/>
        <v>2023VFM0EU-inntekt</v>
      </c>
      <c r="G4786" s="3">
        <f>'Liste detaljert wide'!L466</f>
        <v>0</v>
      </c>
      <c r="H4786" t="str">
        <f>VLOOKUP(E4786,Def!$B$2:$C$15,2,FALSE)</f>
        <v>Forskningsinsentiv</v>
      </c>
      <c r="I4786" s="3">
        <f>IF(A4786='Enheter, modell og år'!$F$2-1,0,G4786-VLOOKUP(A4786-1&amp;B4786&amp;C4786&amp;E4786,$F$2:$G$7561,2,FALSE))</f>
        <v>0</v>
      </c>
      <c r="J4786" s="3">
        <f>IF(A4786='Enheter, modell og år'!$F$2-1,0,VLOOKUP(A4786-1&amp;B4786&amp;C4786&amp;E4786,$F$2:$G$7561,2,FALSE))</f>
        <v>0</v>
      </c>
    </row>
    <row r="4787" spans="1:10" x14ac:dyDescent="0.25">
      <c r="A4787">
        <f t="shared" ref="A4787:C4787" si="4315">A4247</f>
        <v>2023</v>
      </c>
      <c r="B4787" t="str">
        <f t="shared" si="4315"/>
        <v>VFM</v>
      </c>
      <c r="C4787">
        <f t="shared" si="4315"/>
        <v>0</v>
      </c>
      <c r="D4787">
        <f>IFERROR(VLOOKUP(C4787,'Enheter, modell og år'!$A$2:$B$31,2,FALSE),0)</f>
        <v>0</v>
      </c>
      <c r="E4787" t="str">
        <f>'Liste detaljert wide'!$L$1</f>
        <v>EU-inntekt</v>
      </c>
      <c r="F4787" t="str">
        <f t="shared" si="4267"/>
        <v>2023VFM0EU-inntekt</v>
      </c>
      <c r="G4787" s="3">
        <f>'Liste detaljert wide'!L467</f>
        <v>0</v>
      </c>
      <c r="H4787" t="str">
        <f>VLOOKUP(E4787,Def!$B$2:$C$15,2,FALSE)</f>
        <v>Forskningsinsentiv</v>
      </c>
      <c r="I4787" s="3">
        <f>IF(A4787='Enheter, modell og år'!$F$2-1,0,G4787-VLOOKUP(A4787-1&amp;B4787&amp;C4787&amp;E4787,$F$2:$G$7561,2,FALSE))</f>
        <v>0</v>
      </c>
      <c r="J4787" s="3">
        <f>IF(A4787='Enheter, modell og år'!$F$2-1,0,VLOOKUP(A4787-1&amp;B4787&amp;C4787&amp;E4787,$F$2:$G$7561,2,FALSE))</f>
        <v>0</v>
      </c>
    </row>
    <row r="4788" spans="1:10" x14ac:dyDescent="0.25">
      <c r="A4788">
        <f t="shared" ref="A4788:C4788" si="4316">A4248</f>
        <v>2023</v>
      </c>
      <c r="B4788" t="str">
        <f t="shared" si="4316"/>
        <v>VFM</v>
      </c>
      <c r="C4788">
        <f t="shared" si="4316"/>
        <v>0</v>
      </c>
      <c r="D4788">
        <f>IFERROR(VLOOKUP(C4788,'Enheter, modell og år'!$A$2:$B$31,2,FALSE),0)</f>
        <v>0</v>
      </c>
      <c r="E4788" t="str">
        <f>'Liste detaljert wide'!$L$1</f>
        <v>EU-inntekt</v>
      </c>
      <c r="F4788" t="str">
        <f t="shared" si="4267"/>
        <v>2023VFM0EU-inntekt</v>
      </c>
      <c r="G4788" s="3">
        <f>'Liste detaljert wide'!L468</f>
        <v>0</v>
      </c>
      <c r="H4788" t="str">
        <f>VLOOKUP(E4788,Def!$B$2:$C$15,2,FALSE)</f>
        <v>Forskningsinsentiv</v>
      </c>
      <c r="I4788" s="3">
        <f>IF(A4788='Enheter, modell og år'!$F$2-1,0,G4788-VLOOKUP(A4788-1&amp;B4788&amp;C4788&amp;E4788,$F$2:$G$7561,2,FALSE))</f>
        <v>0</v>
      </c>
      <c r="J4788" s="3">
        <f>IF(A4788='Enheter, modell og år'!$F$2-1,0,VLOOKUP(A4788-1&amp;B4788&amp;C4788&amp;E4788,$F$2:$G$7561,2,FALSE))</f>
        <v>0</v>
      </c>
    </row>
    <row r="4789" spans="1:10" x14ac:dyDescent="0.25">
      <c r="A4789">
        <f t="shared" ref="A4789:C4789" si="4317">A4249</f>
        <v>2023</v>
      </c>
      <c r="B4789" t="str">
        <f t="shared" si="4317"/>
        <v>VFM</v>
      </c>
      <c r="C4789">
        <f t="shared" si="4317"/>
        <v>0</v>
      </c>
      <c r="D4789">
        <f>IFERROR(VLOOKUP(C4789,'Enheter, modell og år'!$A$2:$B$31,2,FALSE),0)</f>
        <v>0</v>
      </c>
      <c r="E4789" t="str">
        <f>'Liste detaljert wide'!$L$1</f>
        <v>EU-inntekt</v>
      </c>
      <c r="F4789" t="str">
        <f t="shared" si="4267"/>
        <v>2023VFM0EU-inntekt</v>
      </c>
      <c r="G4789" s="3">
        <f>'Liste detaljert wide'!L469</f>
        <v>0</v>
      </c>
      <c r="H4789" t="str">
        <f>VLOOKUP(E4789,Def!$B$2:$C$15,2,FALSE)</f>
        <v>Forskningsinsentiv</v>
      </c>
      <c r="I4789" s="3">
        <f>IF(A4789='Enheter, modell og år'!$F$2-1,0,G4789-VLOOKUP(A4789-1&amp;B4789&amp;C4789&amp;E4789,$F$2:$G$7561,2,FALSE))</f>
        <v>0</v>
      </c>
      <c r="J4789" s="3">
        <f>IF(A4789='Enheter, modell og år'!$F$2-1,0,VLOOKUP(A4789-1&amp;B4789&amp;C4789&amp;E4789,$F$2:$G$7561,2,FALSE))</f>
        <v>0</v>
      </c>
    </row>
    <row r="4790" spans="1:10" x14ac:dyDescent="0.25">
      <c r="A4790">
        <f t="shared" ref="A4790:C4790" si="4318">A4250</f>
        <v>2023</v>
      </c>
      <c r="B4790" t="str">
        <f t="shared" si="4318"/>
        <v>VFM</v>
      </c>
      <c r="C4790">
        <f t="shared" si="4318"/>
        <v>0</v>
      </c>
      <c r="D4790">
        <f>IFERROR(VLOOKUP(C4790,'Enheter, modell og år'!$A$2:$B$31,2,FALSE),0)</f>
        <v>0</v>
      </c>
      <c r="E4790" t="str">
        <f>'Liste detaljert wide'!$L$1</f>
        <v>EU-inntekt</v>
      </c>
      <c r="F4790" t="str">
        <f t="shared" si="4267"/>
        <v>2023VFM0EU-inntekt</v>
      </c>
      <c r="G4790" s="3">
        <f>'Liste detaljert wide'!L470</f>
        <v>0</v>
      </c>
      <c r="H4790" t="str">
        <f>VLOOKUP(E4790,Def!$B$2:$C$15,2,FALSE)</f>
        <v>Forskningsinsentiv</v>
      </c>
      <c r="I4790" s="3">
        <f>IF(A4790='Enheter, modell og år'!$F$2-1,0,G4790-VLOOKUP(A4790-1&amp;B4790&amp;C4790&amp;E4790,$F$2:$G$7561,2,FALSE))</f>
        <v>0</v>
      </c>
      <c r="J4790" s="3">
        <f>IF(A4790='Enheter, modell og år'!$F$2-1,0,VLOOKUP(A4790-1&amp;B4790&amp;C4790&amp;E4790,$F$2:$G$7561,2,FALSE))</f>
        <v>0</v>
      </c>
    </row>
    <row r="4791" spans="1:10" x14ac:dyDescent="0.25">
      <c r="A4791">
        <f t="shared" ref="A4791:C4791" si="4319">A4251</f>
        <v>2023</v>
      </c>
      <c r="B4791" t="str">
        <f t="shared" si="4319"/>
        <v>VFM</v>
      </c>
      <c r="C4791">
        <f t="shared" si="4319"/>
        <v>0</v>
      </c>
      <c r="D4791">
        <f>IFERROR(VLOOKUP(C4791,'Enheter, modell og år'!$A$2:$B$31,2,FALSE),0)</f>
        <v>0</v>
      </c>
      <c r="E4791" t="str">
        <f>'Liste detaljert wide'!$L$1</f>
        <v>EU-inntekt</v>
      </c>
      <c r="F4791" t="str">
        <f t="shared" si="4267"/>
        <v>2023VFM0EU-inntekt</v>
      </c>
      <c r="G4791" s="3">
        <f>'Liste detaljert wide'!L471</f>
        <v>0</v>
      </c>
      <c r="H4791" t="str">
        <f>VLOOKUP(E4791,Def!$B$2:$C$15,2,FALSE)</f>
        <v>Forskningsinsentiv</v>
      </c>
      <c r="I4791" s="3">
        <f>IF(A4791='Enheter, modell og år'!$F$2-1,0,G4791-VLOOKUP(A4791-1&amp;B4791&amp;C4791&amp;E4791,$F$2:$G$7561,2,FALSE))</f>
        <v>0</v>
      </c>
      <c r="J4791" s="3">
        <f>IF(A4791='Enheter, modell og år'!$F$2-1,0,VLOOKUP(A4791-1&amp;B4791&amp;C4791&amp;E4791,$F$2:$G$7561,2,FALSE))</f>
        <v>0</v>
      </c>
    </row>
    <row r="4792" spans="1:10" x14ac:dyDescent="0.25">
      <c r="A4792">
        <f t="shared" ref="A4792:C4792" si="4320">A4252</f>
        <v>2023</v>
      </c>
      <c r="B4792" t="str">
        <f t="shared" si="4320"/>
        <v>VFM</v>
      </c>
      <c r="C4792">
        <f t="shared" si="4320"/>
        <v>0</v>
      </c>
      <c r="D4792">
        <f>IFERROR(VLOOKUP(C4792,'Enheter, modell og år'!$A$2:$B$31,2,FALSE),0)</f>
        <v>0</v>
      </c>
      <c r="E4792" t="str">
        <f>'Liste detaljert wide'!$L$1</f>
        <v>EU-inntekt</v>
      </c>
      <c r="F4792" t="str">
        <f t="shared" si="4267"/>
        <v>2023VFM0EU-inntekt</v>
      </c>
      <c r="G4792" s="3">
        <f>'Liste detaljert wide'!L472</f>
        <v>0</v>
      </c>
      <c r="H4792" t="str">
        <f>VLOOKUP(E4792,Def!$B$2:$C$15,2,FALSE)</f>
        <v>Forskningsinsentiv</v>
      </c>
      <c r="I4792" s="3">
        <f>IF(A4792='Enheter, modell og år'!$F$2-1,0,G4792-VLOOKUP(A4792-1&amp;B4792&amp;C4792&amp;E4792,$F$2:$G$7561,2,FALSE))</f>
        <v>0</v>
      </c>
      <c r="J4792" s="3">
        <f>IF(A4792='Enheter, modell og år'!$F$2-1,0,VLOOKUP(A4792-1&amp;B4792&amp;C4792&amp;E4792,$F$2:$G$7561,2,FALSE))</f>
        <v>0</v>
      </c>
    </row>
    <row r="4793" spans="1:10" x14ac:dyDescent="0.25">
      <c r="A4793">
        <f t="shared" ref="A4793:C4793" si="4321">A4253</f>
        <v>2023</v>
      </c>
      <c r="B4793" t="str">
        <f t="shared" si="4321"/>
        <v>VFM</v>
      </c>
      <c r="C4793">
        <f t="shared" si="4321"/>
        <v>0</v>
      </c>
      <c r="D4793">
        <f>IFERROR(VLOOKUP(C4793,'Enheter, modell og år'!$A$2:$B$31,2,FALSE),0)</f>
        <v>0</v>
      </c>
      <c r="E4793" t="str">
        <f>'Liste detaljert wide'!$L$1</f>
        <v>EU-inntekt</v>
      </c>
      <c r="F4793" t="str">
        <f t="shared" si="4267"/>
        <v>2023VFM0EU-inntekt</v>
      </c>
      <c r="G4793" s="3">
        <f>'Liste detaljert wide'!L473</f>
        <v>0</v>
      </c>
      <c r="H4793" t="str">
        <f>VLOOKUP(E4793,Def!$B$2:$C$15,2,FALSE)</f>
        <v>Forskningsinsentiv</v>
      </c>
      <c r="I4793" s="3">
        <f>IF(A4793='Enheter, modell og år'!$F$2-1,0,G4793-VLOOKUP(A4793-1&amp;B4793&amp;C4793&amp;E4793,$F$2:$G$7561,2,FALSE))</f>
        <v>0</v>
      </c>
      <c r="J4793" s="3">
        <f>IF(A4793='Enheter, modell og år'!$F$2-1,0,VLOOKUP(A4793-1&amp;B4793&amp;C4793&amp;E4793,$F$2:$G$7561,2,FALSE))</f>
        <v>0</v>
      </c>
    </row>
    <row r="4794" spans="1:10" x14ac:dyDescent="0.25">
      <c r="A4794">
        <f t="shared" ref="A4794:C4794" si="4322">A4254</f>
        <v>2023</v>
      </c>
      <c r="B4794" t="str">
        <f t="shared" si="4322"/>
        <v>VFM</v>
      </c>
      <c r="C4794">
        <f t="shared" si="4322"/>
        <v>0</v>
      </c>
      <c r="D4794">
        <f>IFERROR(VLOOKUP(C4794,'Enheter, modell og år'!$A$2:$B$31,2,FALSE),0)</f>
        <v>0</v>
      </c>
      <c r="E4794" t="str">
        <f>'Liste detaljert wide'!$L$1</f>
        <v>EU-inntekt</v>
      </c>
      <c r="F4794" t="str">
        <f t="shared" si="4267"/>
        <v>2023VFM0EU-inntekt</v>
      </c>
      <c r="G4794" s="3">
        <f>'Liste detaljert wide'!L474</f>
        <v>0</v>
      </c>
      <c r="H4794" t="str">
        <f>VLOOKUP(E4794,Def!$B$2:$C$15,2,FALSE)</f>
        <v>Forskningsinsentiv</v>
      </c>
      <c r="I4794" s="3">
        <f>IF(A4794='Enheter, modell og år'!$F$2-1,0,G4794-VLOOKUP(A4794-1&amp;B4794&amp;C4794&amp;E4794,$F$2:$G$7561,2,FALSE))</f>
        <v>0</v>
      </c>
      <c r="J4794" s="3">
        <f>IF(A4794='Enheter, modell og år'!$F$2-1,0,VLOOKUP(A4794-1&amp;B4794&amp;C4794&amp;E4794,$F$2:$G$7561,2,FALSE))</f>
        <v>0</v>
      </c>
    </row>
    <row r="4795" spans="1:10" x14ac:dyDescent="0.25">
      <c r="A4795">
        <f t="shared" ref="A4795:C4795" si="4323">A4255</f>
        <v>2023</v>
      </c>
      <c r="B4795" t="str">
        <f t="shared" si="4323"/>
        <v>VFM</v>
      </c>
      <c r="C4795">
        <f t="shared" si="4323"/>
        <v>0</v>
      </c>
      <c r="D4795">
        <f>IFERROR(VLOOKUP(C4795,'Enheter, modell og år'!$A$2:$B$31,2,FALSE),0)</f>
        <v>0</v>
      </c>
      <c r="E4795" t="str">
        <f>'Liste detaljert wide'!$L$1</f>
        <v>EU-inntekt</v>
      </c>
      <c r="F4795" t="str">
        <f t="shared" si="4267"/>
        <v>2023VFM0EU-inntekt</v>
      </c>
      <c r="G4795" s="3">
        <f>'Liste detaljert wide'!L475</f>
        <v>0</v>
      </c>
      <c r="H4795" t="str">
        <f>VLOOKUP(E4795,Def!$B$2:$C$15,2,FALSE)</f>
        <v>Forskningsinsentiv</v>
      </c>
      <c r="I4795" s="3">
        <f>IF(A4795='Enheter, modell og år'!$F$2-1,0,G4795-VLOOKUP(A4795-1&amp;B4795&amp;C4795&amp;E4795,$F$2:$G$7561,2,FALSE))</f>
        <v>0</v>
      </c>
      <c r="J4795" s="3">
        <f>IF(A4795='Enheter, modell og år'!$F$2-1,0,VLOOKUP(A4795-1&amp;B4795&amp;C4795&amp;E4795,$F$2:$G$7561,2,FALSE))</f>
        <v>0</v>
      </c>
    </row>
    <row r="4796" spans="1:10" x14ac:dyDescent="0.25">
      <c r="A4796">
        <f t="shared" ref="A4796:C4796" si="4324">A4256</f>
        <v>2023</v>
      </c>
      <c r="B4796" t="str">
        <f t="shared" si="4324"/>
        <v>VFM</v>
      </c>
      <c r="C4796">
        <f t="shared" si="4324"/>
        <v>0</v>
      </c>
      <c r="D4796">
        <f>IFERROR(VLOOKUP(C4796,'Enheter, modell og år'!$A$2:$B$31,2,FALSE),0)</f>
        <v>0</v>
      </c>
      <c r="E4796" t="str">
        <f>'Liste detaljert wide'!$L$1</f>
        <v>EU-inntekt</v>
      </c>
      <c r="F4796" t="str">
        <f t="shared" si="4267"/>
        <v>2023VFM0EU-inntekt</v>
      </c>
      <c r="G4796" s="3">
        <f>'Liste detaljert wide'!L476</f>
        <v>0</v>
      </c>
      <c r="H4796" t="str">
        <f>VLOOKUP(E4796,Def!$B$2:$C$15,2,FALSE)</f>
        <v>Forskningsinsentiv</v>
      </c>
      <c r="I4796" s="3">
        <f>IF(A4796='Enheter, modell og år'!$F$2-1,0,G4796-VLOOKUP(A4796-1&amp;B4796&amp;C4796&amp;E4796,$F$2:$G$7561,2,FALSE))</f>
        <v>0</v>
      </c>
      <c r="J4796" s="3">
        <f>IF(A4796='Enheter, modell og år'!$F$2-1,0,VLOOKUP(A4796-1&amp;B4796&amp;C4796&amp;E4796,$F$2:$G$7561,2,FALSE))</f>
        <v>0</v>
      </c>
    </row>
    <row r="4797" spans="1:10" x14ac:dyDescent="0.25">
      <c r="A4797">
        <f t="shared" ref="A4797:C4797" si="4325">A4257</f>
        <v>2023</v>
      </c>
      <c r="B4797" t="str">
        <f t="shared" si="4325"/>
        <v>VFM</v>
      </c>
      <c r="C4797">
        <f t="shared" si="4325"/>
        <v>0</v>
      </c>
      <c r="D4797">
        <f>IFERROR(VLOOKUP(C4797,'Enheter, modell og år'!$A$2:$B$31,2,FALSE),0)</f>
        <v>0</v>
      </c>
      <c r="E4797" t="str">
        <f>'Liste detaljert wide'!$L$1</f>
        <v>EU-inntekt</v>
      </c>
      <c r="F4797" t="str">
        <f t="shared" si="4267"/>
        <v>2023VFM0EU-inntekt</v>
      </c>
      <c r="G4797" s="3">
        <f>'Liste detaljert wide'!L477</f>
        <v>0</v>
      </c>
      <c r="H4797" t="str">
        <f>VLOOKUP(E4797,Def!$B$2:$C$15,2,FALSE)</f>
        <v>Forskningsinsentiv</v>
      </c>
      <c r="I4797" s="3">
        <f>IF(A4797='Enheter, modell og år'!$F$2-1,0,G4797-VLOOKUP(A4797-1&amp;B4797&amp;C4797&amp;E4797,$F$2:$G$7561,2,FALSE))</f>
        <v>0</v>
      </c>
      <c r="J4797" s="3">
        <f>IF(A4797='Enheter, modell og år'!$F$2-1,0,VLOOKUP(A4797-1&amp;B4797&amp;C4797&amp;E4797,$F$2:$G$7561,2,FALSE))</f>
        <v>0</v>
      </c>
    </row>
    <row r="4798" spans="1:10" x14ac:dyDescent="0.25">
      <c r="A4798">
        <f t="shared" ref="A4798:C4798" si="4326">A4258</f>
        <v>2023</v>
      </c>
      <c r="B4798" t="str">
        <f t="shared" si="4326"/>
        <v>VFM</v>
      </c>
      <c r="C4798">
        <f t="shared" si="4326"/>
        <v>0</v>
      </c>
      <c r="D4798">
        <f>IFERROR(VLOOKUP(C4798,'Enheter, modell og år'!$A$2:$B$31,2,FALSE),0)</f>
        <v>0</v>
      </c>
      <c r="E4798" t="str">
        <f>'Liste detaljert wide'!$L$1</f>
        <v>EU-inntekt</v>
      </c>
      <c r="F4798" t="str">
        <f t="shared" si="4267"/>
        <v>2023VFM0EU-inntekt</v>
      </c>
      <c r="G4798" s="3">
        <f>'Liste detaljert wide'!L478</f>
        <v>0</v>
      </c>
      <c r="H4798" t="str">
        <f>VLOOKUP(E4798,Def!$B$2:$C$15,2,FALSE)</f>
        <v>Forskningsinsentiv</v>
      </c>
      <c r="I4798" s="3">
        <f>IF(A4798='Enheter, modell og år'!$F$2-1,0,G4798-VLOOKUP(A4798-1&amp;B4798&amp;C4798&amp;E4798,$F$2:$G$7561,2,FALSE))</f>
        <v>0</v>
      </c>
      <c r="J4798" s="3">
        <f>IF(A4798='Enheter, modell og år'!$F$2-1,0,VLOOKUP(A4798-1&amp;B4798&amp;C4798&amp;E4798,$F$2:$G$7561,2,FALSE))</f>
        <v>0</v>
      </c>
    </row>
    <row r="4799" spans="1:10" x14ac:dyDescent="0.25">
      <c r="A4799">
        <f t="shared" ref="A4799:C4799" si="4327">A4259</f>
        <v>2023</v>
      </c>
      <c r="B4799" t="str">
        <f t="shared" si="4327"/>
        <v>VFM</v>
      </c>
      <c r="C4799">
        <f t="shared" si="4327"/>
        <v>0</v>
      </c>
      <c r="D4799">
        <f>IFERROR(VLOOKUP(C4799,'Enheter, modell og år'!$A$2:$B$31,2,FALSE),0)</f>
        <v>0</v>
      </c>
      <c r="E4799" t="str">
        <f>'Liste detaljert wide'!$L$1</f>
        <v>EU-inntekt</v>
      </c>
      <c r="F4799" t="str">
        <f t="shared" si="4267"/>
        <v>2023VFM0EU-inntekt</v>
      </c>
      <c r="G4799" s="3">
        <f>'Liste detaljert wide'!L479</f>
        <v>0</v>
      </c>
      <c r="H4799" t="str">
        <f>VLOOKUP(E4799,Def!$B$2:$C$15,2,FALSE)</f>
        <v>Forskningsinsentiv</v>
      </c>
      <c r="I4799" s="3">
        <f>IF(A4799='Enheter, modell og år'!$F$2-1,0,G4799-VLOOKUP(A4799-1&amp;B4799&amp;C4799&amp;E4799,$F$2:$G$7561,2,FALSE))</f>
        <v>0</v>
      </c>
      <c r="J4799" s="3">
        <f>IF(A4799='Enheter, modell og år'!$F$2-1,0,VLOOKUP(A4799-1&amp;B4799&amp;C4799&amp;E4799,$F$2:$G$7561,2,FALSE))</f>
        <v>0</v>
      </c>
    </row>
    <row r="4800" spans="1:10" x14ac:dyDescent="0.25">
      <c r="A4800">
        <f t="shared" ref="A4800:C4800" si="4328">A4260</f>
        <v>2023</v>
      </c>
      <c r="B4800" t="str">
        <f t="shared" si="4328"/>
        <v>VFM</v>
      </c>
      <c r="C4800">
        <f t="shared" si="4328"/>
        <v>0</v>
      </c>
      <c r="D4800">
        <f>IFERROR(VLOOKUP(C4800,'Enheter, modell og år'!$A$2:$B$31,2,FALSE),0)</f>
        <v>0</v>
      </c>
      <c r="E4800" t="str">
        <f>'Liste detaljert wide'!$L$1</f>
        <v>EU-inntekt</v>
      </c>
      <c r="F4800" t="str">
        <f t="shared" si="4267"/>
        <v>2023VFM0EU-inntekt</v>
      </c>
      <c r="G4800" s="3">
        <f>'Liste detaljert wide'!L480</f>
        <v>0</v>
      </c>
      <c r="H4800" t="str">
        <f>VLOOKUP(E4800,Def!$B$2:$C$15,2,FALSE)</f>
        <v>Forskningsinsentiv</v>
      </c>
      <c r="I4800" s="3">
        <f>IF(A4800='Enheter, modell og år'!$F$2-1,0,G4800-VLOOKUP(A4800-1&amp;B4800&amp;C4800&amp;E4800,$F$2:$G$7561,2,FALSE))</f>
        <v>0</v>
      </c>
      <c r="J4800" s="3">
        <f>IF(A4800='Enheter, modell og år'!$F$2-1,0,VLOOKUP(A4800-1&amp;B4800&amp;C4800&amp;E4800,$F$2:$G$7561,2,FALSE))</f>
        <v>0</v>
      </c>
    </row>
    <row r="4801" spans="1:10" x14ac:dyDescent="0.25">
      <c r="A4801">
        <f t="shared" ref="A4801:C4801" si="4329">A4261</f>
        <v>2023</v>
      </c>
      <c r="B4801" t="str">
        <f t="shared" si="4329"/>
        <v>VFM</v>
      </c>
      <c r="C4801">
        <f t="shared" si="4329"/>
        <v>0</v>
      </c>
      <c r="D4801">
        <f>IFERROR(VLOOKUP(C4801,'Enheter, modell og år'!$A$2:$B$31,2,FALSE),0)</f>
        <v>0</v>
      </c>
      <c r="E4801" t="str">
        <f>'Liste detaljert wide'!$L$1</f>
        <v>EU-inntekt</v>
      </c>
      <c r="F4801" t="str">
        <f t="shared" si="4267"/>
        <v>2023VFM0EU-inntekt</v>
      </c>
      <c r="G4801" s="3">
        <f>'Liste detaljert wide'!L481</f>
        <v>0</v>
      </c>
      <c r="H4801" t="str">
        <f>VLOOKUP(E4801,Def!$B$2:$C$15,2,FALSE)</f>
        <v>Forskningsinsentiv</v>
      </c>
      <c r="I4801" s="3">
        <f>IF(A4801='Enheter, modell og år'!$F$2-1,0,G4801-VLOOKUP(A4801-1&amp;B4801&amp;C4801&amp;E4801,$F$2:$G$7561,2,FALSE))</f>
        <v>0</v>
      </c>
      <c r="J4801" s="3">
        <f>IF(A4801='Enheter, modell og år'!$F$2-1,0,VLOOKUP(A4801-1&amp;B4801&amp;C4801&amp;E4801,$F$2:$G$7561,2,FALSE))</f>
        <v>0</v>
      </c>
    </row>
    <row r="4802" spans="1:10" x14ac:dyDescent="0.25">
      <c r="A4802">
        <f t="shared" ref="A4802:C4802" si="4330">A4262</f>
        <v>2024</v>
      </c>
      <c r="B4802" t="str">
        <f t="shared" si="4330"/>
        <v>VFM</v>
      </c>
      <c r="C4802">
        <f t="shared" si="4330"/>
        <v>0</v>
      </c>
      <c r="D4802">
        <f>IFERROR(VLOOKUP(C4802,'Enheter, modell og år'!$A$2:$B$31,2,FALSE),0)</f>
        <v>0</v>
      </c>
      <c r="E4802" t="str">
        <f>'Liste detaljert wide'!$L$1</f>
        <v>EU-inntekt</v>
      </c>
      <c r="F4802" t="str">
        <f t="shared" si="4267"/>
        <v>2024VFM0EU-inntekt</v>
      </c>
      <c r="G4802" s="3">
        <f>'Liste detaljert wide'!L482</f>
        <v>0</v>
      </c>
      <c r="H4802" t="str">
        <f>VLOOKUP(E4802,Def!$B$2:$C$15,2,FALSE)</f>
        <v>Forskningsinsentiv</v>
      </c>
      <c r="I4802" s="3">
        <f>IF(A4802='Enheter, modell og år'!$F$2-1,0,G4802-VLOOKUP(A4802-1&amp;B4802&amp;C4802&amp;E4802,$F$2:$G$7561,2,FALSE))</f>
        <v>0</v>
      </c>
      <c r="J4802" s="3">
        <f>IF(A4802='Enheter, modell og år'!$F$2-1,0,VLOOKUP(A4802-1&amp;B4802&amp;C4802&amp;E4802,$F$2:$G$7561,2,FALSE))</f>
        <v>0</v>
      </c>
    </row>
    <row r="4803" spans="1:10" x14ac:dyDescent="0.25">
      <c r="A4803">
        <f t="shared" ref="A4803:C4803" si="4331">A4263</f>
        <v>2024</v>
      </c>
      <c r="B4803" t="str">
        <f t="shared" si="4331"/>
        <v>VFM</v>
      </c>
      <c r="C4803">
        <f t="shared" si="4331"/>
        <v>0</v>
      </c>
      <c r="D4803">
        <f>IFERROR(VLOOKUP(C4803,'Enheter, modell og år'!$A$2:$B$31,2,FALSE),0)</f>
        <v>0</v>
      </c>
      <c r="E4803" t="str">
        <f>'Liste detaljert wide'!$L$1</f>
        <v>EU-inntekt</v>
      </c>
      <c r="F4803" t="str">
        <f t="shared" ref="F4803:F4866" si="4332">A4803&amp;B4803&amp;C4803&amp;E4803</f>
        <v>2024VFM0EU-inntekt</v>
      </c>
      <c r="G4803" s="3">
        <f>'Liste detaljert wide'!L483</f>
        <v>0</v>
      </c>
      <c r="H4803" t="str">
        <f>VLOOKUP(E4803,Def!$B$2:$C$15,2,FALSE)</f>
        <v>Forskningsinsentiv</v>
      </c>
      <c r="I4803" s="3">
        <f>IF(A4803='Enheter, modell og år'!$F$2-1,0,G4803-VLOOKUP(A4803-1&amp;B4803&amp;C4803&amp;E4803,$F$2:$G$7561,2,FALSE))</f>
        <v>0</v>
      </c>
      <c r="J4803" s="3">
        <f>IF(A4803='Enheter, modell og år'!$F$2-1,0,VLOOKUP(A4803-1&amp;B4803&amp;C4803&amp;E4803,$F$2:$G$7561,2,FALSE))</f>
        <v>0</v>
      </c>
    </row>
    <row r="4804" spans="1:10" x14ac:dyDescent="0.25">
      <c r="A4804">
        <f t="shared" ref="A4804:C4804" si="4333">A4264</f>
        <v>2024</v>
      </c>
      <c r="B4804" t="str">
        <f t="shared" si="4333"/>
        <v>VFM</v>
      </c>
      <c r="C4804">
        <f t="shared" si="4333"/>
        <v>0</v>
      </c>
      <c r="D4804">
        <f>IFERROR(VLOOKUP(C4804,'Enheter, modell og år'!$A$2:$B$31,2,FALSE),0)</f>
        <v>0</v>
      </c>
      <c r="E4804" t="str">
        <f>'Liste detaljert wide'!$L$1</f>
        <v>EU-inntekt</v>
      </c>
      <c r="F4804" t="str">
        <f t="shared" si="4332"/>
        <v>2024VFM0EU-inntekt</v>
      </c>
      <c r="G4804" s="3">
        <f>'Liste detaljert wide'!L484</f>
        <v>0</v>
      </c>
      <c r="H4804" t="str">
        <f>VLOOKUP(E4804,Def!$B$2:$C$15,2,FALSE)</f>
        <v>Forskningsinsentiv</v>
      </c>
      <c r="I4804" s="3">
        <f>IF(A4804='Enheter, modell og år'!$F$2-1,0,G4804-VLOOKUP(A4804-1&amp;B4804&amp;C4804&amp;E4804,$F$2:$G$7561,2,FALSE))</f>
        <v>0</v>
      </c>
      <c r="J4804" s="3">
        <f>IF(A4804='Enheter, modell og år'!$F$2-1,0,VLOOKUP(A4804-1&amp;B4804&amp;C4804&amp;E4804,$F$2:$G$7561,2,FALSE))</f>
        <v>0</v>
      </c>
    </row>
    <row r="4805" spans="1:10" x14ac:dyDescent="0.25">
      <c r="A4805">
        <f t="shared" ref="A4805:C4805" si="4334">A4265</f>
        <v>2024</v>
      </c>
      <c r="B4805" t="str">
        <f t="shared" si="4334"/>
        <v>VFM</v>
      </c>
      <c r="C4805">
        <f t="shared" si="4334"/>
        <v>0</v>
      </c>
      <c r="D4805">
        <f>IFERROR(VLOOKUP(C4805,'Enheter, modell og år'!$A$2:$B$31,2,FALSE),0)</f>
        <v>0</v>
      </c>
      <c r="E4805" t="str">
        <f>'Liste detaljert wide'!$L$1</f>
        <v>EU-inntekt</v>
      </c>
      <c r="F4805" t="str">
        <f t="shared" si="4332"/>
        <v>2024VFM0EU-inntekt</v>
      </c>
      <c r="G4805" s="3">
        <f>'Liste detaljert wide'!L485</f>
        <v>0</v>
      </c>
      <c r="H4805" t="str">
        <f>VLOOKUP(E4805,Def!$B$2:$C$15,2,FALSE)</f>
        <v>Forskningsinsentiv</v>
      </c>
      <c r="I4805" s="3">
        <f>IF(A4805='Enheter, modell og år'!$F$2-1,0,G4805-VLOOKUP(A4805-1&amp;B4805&amp;C4805&amp;E4805,$F$2:$G$7561,2,FALSE))</f>
        <v>0</v>
      </c>
      <c r="J4805" s="3">
        <f>IF(A4805='Enheter, modell og år'!$F$2-1,0,VLOOKUP(A4805-1&amp;B4805&amp;C4805&amp;E4805,$F$2:$G$7561,2,FALSE))</f>
        <v>0</v>
      </c>
    </row>
    <row r="4806" spans="1:10" x14ac:dyDescent="0.25">
      <c r="A4806">
        <f t="shared" ref="A4806:C4806" si="4335">A4266</f>
        <v>2024</v>
      </c>
      <c r="B4806" t="str">
        <f t="shared" si="4335"/>
        <v>VFM</v>
      </c>
      <c r="C4806">
        <f t="shared" si="4335"/>
        <v>0</v>
      </c>
      <c r="D4806">
        <f>IFERROR(VLOOKUP(C4806,'Enheter, modell og år'!$A$2:$B$31,2,FALSE),0)</f>
        <v>0</v>
      </c>
      <c r="E4806" t="str">
        <f>'Liste detaljert wide'!$L$1</f>
        <v>EU-inntekt</v>
      </c>
      <c r="F4806" t="str">
        <f t="shared" si="4332"/>
        <v>2024VFM0EU-inntekt</v>
      </c>
      <c r="G4806" s="3">
        <f>'Liste detaljert wide'!L486</f>
        <v>0</v>
      </c>
      <c r="H4806" t="str">
        <f>VLOOKUP(E4806,Def!$B$2:$C$15,2,FALSE)</f>
        <v>Forskningsinsentiv</v>
      </c>
      <c r="I4806" s="3">
        <f>IF(A4806='Enheter, modell og år'!$F$2-1,0,G4806-VLOOKUP(A4806-1&amp;B4806&amp;C4806&amp;E4806,$F$2:$G$7561,2,FALSE))</f>
        <v>0</v>
      </c>
      <c r="J4806" s="3">
        <f>IF(A4806='Enheter, modell og år'!$F$2-1,0,VLOOKUP(A4806-1&amp;B4806&amp;C4806&amp;E4806,$F$2:$G$7561,2,FALSE))</f>
        <v>0</v>
      </c>
    </row>
    <row r="4807" spans="1:10" x14ac:dyDescent="0.25">
      <c r="A4807">
        <f t="shared" ref="A4807:C4807" si="4336">A4267</f>
        <v>2024</v>
      </c>
      <c r="B4807" t="str">
        <f t="shared" si="4336"/>
        <v>VFM</v>
      </c>
      <c r="C4807">
        <f t="shared" si="4336"/>
        <v>0</v>
      </c>
      <c r="D4807">
        <f>IFERROR(VLOOKUP(C4807,'Enheter, modell og år'!$A$2:$B$31,2,FALSE),0)</f>
        <v>0</v>
      </c>
      <c r="E4807" t="str">
        <f>'Liste detaljert wide'!$L$1</f>
        <v>EU-inntekt</v>
      </c>
      <c r="F4807" t="str">
        <f t="shared" si="4332"/>
        <v>2024VFM0EU-inntekt</v>
      </c>
      <c r="G4807" s="3">
        <f>'Liste detaljert wide'!L487</f>
        <v>0</v>
      </c>
      <c r="H4807" t="str">
        <f>VLOOKUP(E4807,Def!$B$2:$C$15,2,FALSE)</f>
        <v>Forskningsinsentiv</v>
      </c>
      <c r="I4807" s="3">
        <f>IF(A4807='Enheter, modell og år'!$F$2-1,0,G4807-VLOOKUP(A4807-1&amp;B4807&amp;C4807&amp;E4807,$F$2:$G$7561,2,FALSE))</f>
        <v>0</v>
      </c>
      <c r="J4807" s="3">
        <f>IF(A4807='Enheter, modell og år'!$F$2-1,0,VLOOKUP(A4807-1&amp;B4807&amp;C4807&amp;E4807,$F$2:$G$7561,2,FALSE))</f>
        <v>0</v>
      </c>
    </row>
    <row r="4808" spans="1:10" x14ac:dyDescent="0.25">
      <c r="A4808">
        <f t="shared" ref="A4808:C4808" si="4337">A4268</f>
        <v>2024</v>
      </c>
      <c r="B4808" t="str">
        <f t="shared" si="4337"/>
        <v>VFM</v>
      </c>
      <c r="C4808">
        <f t="shared" si="4337"/>
        <v>0</v>
      </c>
      <c r="D4808">
        <f>IFERROR(VLOOKUP(C4808,'Enheter, modell og år'!$A$2:$B$31,2,FALSE),0)</f>
        <v>0</v>
      </c>
      <c r="E4808" t="str">
        <f>'Liste detaljert wide'!$L$1</f>
        <v>EU-inntekt</v>
      </c>
      <c r="F4808" t="str">
        <f t="shared" si="4332"/>
        <v>2024VFM0EU-inntekt</v>
      </c>
      <c r="G4808" s="3">
        <f>'Liste detaljert wide'!L488</f>
        <v>0</v>
      </c>
      <c r="H4808" t="str">
        <f>VLOOKUP(E4808,Def!$B$2:$C$15,2,FALSE)</f>
        <v>Forskningsinsentiv</v>
      </c>
      <c r="I4808" s="3">
        <f>IF(A4808='Enheter, modell og år'!$F$2-1,0,G4808-VLOOKUP(A4808-1&amp;B4808&amp;C4808&amp;E4808,$F$2:$G$7561,2,FALSE))</f>
        <v>0</v>
      </c>
      <c r="J4808" s="3">
        <f>IF(A4808='Enheter, modell og år'!$F$2-1,0,VLOOKUP(A4808-1&amp;B4808&amp;C4808&amp;E4808,$F$2:$G$7561,2,FALSE))</f>
        <v>0</v>
      </c>
    </row>
    <row r="4809" spans="1:10" x14ac:dyDescent="0.25">
      <c r="A4809">
        <f t="shared" ref="A4809:C4809" si="4338">A4269</f>
        <v>2024</v>
      </c>
      <c r="B4809" t="str">
        <f t="shared" si="4338"/>
        <v>VFM</v>
      </c>
      <c r="C4809">
        <f t="shared" si="4338"/>
        <v>0</v>
      </c>
      <c r="D4809">
        <f>IFERROR(VLOOKUP(C4809,'Enheter, modell og år'!$A$2:$B$31,2,FALSE),0)</f>
        <v>0</v>
      </c>
      <c r="E4809" t="str">
        <f>'Liste detaljert wide'!$L$1</f>
        <v>EU-inntekt</v>
      </c>
      <c r="F4809" t="str">
        <f t="shared" si="4332"/>
        <v>2024VFM0EU-inntekt</v>
      </c>
      <c r="G4809" s="3">
        <f>'Liste detaljert wide'!L489</f>
        <v>0</v>
      </c>
      <c r="H4809" t="str">
        <f>VLOOKUP(E4809,Def!$B$2:$C$15,2,FALSE)</f>
        <v>Forskningsinsentiv</v>
      </c>
      <c r="I4809" s="3">
        <f>IF(A4809='Enheter, modell og år'!$F$2-1,0,G4809-VLOOKUP(A4809-1&amp;B4809&amp;C4809&amp;E4809,$F$2:$G$7561,2,FALSE))</f>
        <v>0</v>
      </c>
      <c r="J4809" s="3">
        <f>IF(A4809='Enheter, modell og år'!$F$2-1,0,VLOOKUP(A4809-1&amp;B4809&amp;C4809&amp;E4809,$F$2:$G$7561,2,FALSE))</f>
        <v>0</v>
      </c>
    </row>
    <row r="4810" spans="1:10" x14ac:dyDescent="0.25">
      <c r="A4810">
        <f t="shared" ref="A4810:C4810" si="4339">A4270</f>
        <v>2024</v>
      </c>
      <c r="B4810" t="str">
        <f t="shared" si="4339"/>
        <v>VFM</v>
      </c>
      <c r="C4810">
        <f t="shared" si="4339"/>
        <v>0</v>
      </c>
      <c r="D4810">
        <f>IFERROR(VLOOKUP(C4810,'Enheter, modell og år'!$A$2:$B$31,2,FALSE),0)</f>
        <v>0</v>
      </c>
      <c r="E4810" t="str">
        <f>'Liste detaljert wide'!$L$1</f>
        <v>EU-inntekt</v>
      </c>
      <c r="F4810" t="str">
        <f t="shared" si="4332"/>
        <v>2024VFM0EU-inntekt</v>
      </c>
      <c r="G4810" s="3">
        <f>'Liste detaljert wide'!L490</f>
        <v>0</v>
      </c>
      <c r="H4810" t="str">
        <f>VLOOKUP(E4810,Def!$B$2:$C$15,2,FALSE)</f>
        <v>Forskningsinsentiv</v>
      </c>
      <c r="I4810" s="3">
        <f>IF(A4810='Enheter, modell og år'!$F$2-1,0,G4810-VLOOKUP(A4810-1&amp;B4810&amp;C4810&amp;E4810,$F$2:$G$7561,2,FALSE))</f>
        <v>0</v>
      </c>
      <c r="J4810" s="3">
        <f>IF(A4810='Enheter, modell og år'!$F$2-1,0,VLOOKUP(A4810-1&amp;B4810&amp;C4810&amp;E4810,$F$2:$G$7561,2,FALSE))</f>
        <v>0</v>
      </c>
    </row>
    <row r="4811" spans="1:10" x14ac:dyDescent="0.25">
      <c r="A4811">
        <f t="shared" ref="A4811:C4811" si="4340">A4271</f>
        <v>2024</v>
      </c>
      <c r="B4811" t="str">
        <f t="shared" si="4340"/>
        <v>VFM</v>
      </c>
      <c r="C4811">
        <f t="shared" si="4340"/>
        <v>0</v>
      </c>
      <c r="D4811">
        <f>IFERROR(VLOOKUP(C4811,'Enheter, modell og år'!$A$2:$B$31,2,FALSE),0)</f>
        <v>0</v>
      </c>
      <c r="E4811" t="str">
        <f>'Liste detaljert wide'!$L$1</f>
        <v>EU-inntekt</v>
      </c>
      <c r="F4811" t="str">
        <f t="shared" si="4332"/>
        <v>2024VFM0EU-inntekt</v>
      </c>
      <c r="G4811" s="3">
        <f>'Liste detaljert wide'!L491</f>
        <v>0</v>
      </c>
      <c r="H4811" t="str">
        <f>VLOOKUP(E4811,Def!$B$2:$C$15,2,FALSE)</f>
        <v>Forskningsinsentiv</v>
      </c>
      <c r="I4811" s="3">
        <f>IF(A4811='Enheter, modell og år'!$F$2-1,0,G4811-VLOOKUP(A4811-1&amp;B4811&amp;C4811&amp;E4811,$F$2:$G$7561,2,FALSE))</f>
        <v>0</v>
      </c>
      <c r="J4811" s="3">
        <f>IF(A4811='Enheter, modell og år'!$F$2-1,0,VLOOKUP(A4811-1&amp;B4811&amp;C4811&amp;E4811,$F$2:$G$7561,2,FALSE))</f>
        <v>0</v>
      </c>
    </row>
    <row r="4812" spans="1:10" x14ac:dyDescent="0.25">
      <c r="A4812">
        <f t="shared" ref="A4812:C4812" si="4341">A4272</f>
        <v>2024</v>
      </c>
      <c r="B4812" t="str">
        <f t="shared" si="4341"/>
        <v>VFM</v>
      </c>
      <c r="C4812">
        <f t="shared" si="4341"/>
        <v>0</v>
      </c>
      <c r="D4812">
        <f>IFERROR(VLOOKUP(C4812,'Enheter, modell og år'!$A$2:$B$31,2,FALSE),0)</f>
        <v>0</v>
      </c>
      <c r="E4812" t="str">
        <f>'Liste detaljert wide'!$L$1</f>
        <v>EU-inntekt</v>
      </c>
      <c r="F4812" t="str">
        <f t="shared" si="4332"/>
        <v>2024VFM0EU-inntekt</v>
      </c>
      <c r="G4812" s="3">
        <f>'Liste detaljert wide'!L492</f>
        <v>0</v>
      </c>
      <c r="H4812" t="str">
        <f>VLOOKUP(E4812,Def!$B$2:$C$15,2,FALSE)</f>
        <v>Forskningsinsentiv</v>
      </c>
      <c r="I4812" s="3">
        <f>IF(A4812='Enheter, modell og år'!$F$2-1,0,G4812-VLOOKUP(A4812-1&amp;B4812&amp;C4812&amp;E4812,$F$2:$G$7561,2,FALSE))</f>
        <v>0</v>
      </c>
      <c r="J4812" s="3">
        <f>IF(A4812='Enheter, modell og år'!$F$2-1,0,VLOOKUP(A4812-1&amp;B4812&amp;C4812&amp;E4812,$F$2:$G$7561,2,FALSE))</f>
        <v>0</v>
      </c>
    </row>
    <row r="4813" spans="1:10" x14ac:dyDescent="0.25">
      <c r="A4813">
        <f t="shared" ref="A4813:C4813" si="4342">A4273</f>
        <v>2024</v>
      </c>
      <c r="B4813" t="str">
        <f t="shared" si="4342"/>
        <v>VFM</v>
      </c>
      <c r="C4813">
        <f t="shared" si="4342"/>
        <v>0</v>
      </c>
      <c r="D4813">
        <f>IFERROR(VLOOKUP(C4813,'Enheter, modell og år'!$A$2:$B$31,2,FALSE),0)</f>
        <v>0</v>
      </c>
      <c r="E4813" t="str">
        <f>'Liste detaljert wide'!$L$1</f>
        <v>EU-inntekt</v>
      </c>
      <c r="F4813" t="str">
        <f t="shared" si="4332"/>
        <v>2024VFM0EU-inntekt</v>
      </c>
      <c r="G4813" s="3">
        <f>'Liste detaljert wide'!L493</f>
        <v>0</v>
      </c>
      <c r="H4813" t="str">
        <f>VLOOKUP(E4813,Def!$B$2:$C$15,2,FALSE)</f>
        <v>Forskningsinsentiv</v>
      </c>
      <c r="I4813" s="3">
        <f>IF(A4813='Enheter, modell og år'!$F$2-1,0,G4813-VLOOKUP(A4813-1&amp;B4813&amp;C4813&amp;E4813,$F$2:$G$7561,2,FALSE))</f>
        <v>0</v>
      </c>
      <c r="J4813" s="3">
        <f>IF(A4813='Enheter, modell og år'!$F$2-1,0,VLOOKUP(A4813-1&amp;B4813&amp;C4813&amp;E4813,$F$2:$G$7561,2,FALSE))</f>
        <v>0</v>
      </c>
    </row>
    <row r="4814" spans="1:10" x14ac:dyDescent="0.25">
      <c r="A4814">
        <f t="shared" ref="A4814:C4814" si="4343">A4274</f>
        <v>2024</v>
      </c>
      <c r="B4814" t="str">
        <f t="shared" si="4343"/>
        <v>VFM</v>
      </c>
      <c r="C4814">
        <f t="shared" si="4343"/>
        <v>0</v>
      </c>
      <c r="D4814">
        <f>IFERROR(VLOOKUP(C4814,'Enheter, modell og år'!$A$2:$B$31,2,FALSE),0)</f>
        <v>0</v>
      </c>
      <c r="E4814" t="str">
        <f>'Liste detaljert wide'!$L$1</f>
        <v>EU-inntekt</v>
      </c>
      <c r="F4814" t="str">
        <f t="shared" si="4332"/>
        <v>2024VFM0EU-inntekt</v>
      </c>
      <c r="G4814" s="3">
        <f>'Liste detaljert wide'!L494</f>
        <v>0</v>
      </c>
      <c r="H4814" t="str">
        <f>VLOOKUP(E4814,Def!$B$2:$C$15,2,FALSE)</f>
        <v>Forskningsinsentiv</v>
      </c>
      <c r="I4814" s="3">
        <f>IF(A4814='Enheter, modell og år'!$F$2-1,0,G4814-VLOOKUP(A4814-1&amp;B4814&amp;C4814&amp;E4814,$F$2:$G$7561,2,FALSE))</f>
        <v>0</v>
      </c>
      <c r="J4814" s="3">
        <f>IF(A4814='Enheter, modell og år'!$F$2-1,0,VLOOKUP(A4814-1&amp;B4814&amp;C4814&amp;E4814,$F$2:$G$7561,2,FALSE))</f>
        <v>0</v>
      </c>
    </row>
    <row r="4815" spans="1:10" x14ac:dyDescent="0.25">
      <c r="A4815">
        <f t="shared" ref="A4815:C4815" si="4344">A4275</f>
        <v>2024</v>
      </c>
      <c r="B4815" t="str">
        <f t="shared" si="4344"/>
        <v>VFM</v>
      </c>
      <c r="C4815">
        <f t="shared" si="4344"/>
        <v>0</v>
      </c>
      <c r="D4815">
        <f>IFERROR(VLOOKUP(C4815,'Enheter, modell og år'!$A$2:$B$31,2,FALSE),0)</f>
        <v>0</v>
      </c>
      <c r="E4815" t="str">
        <f>'Liste detaljert wide'!$L$1</f>
        <v>EU-inntekt</v>
      </c>
      <c r="F4815" t="str">
        <f t="shared" si="4332"/>
        <v>2024VFM0EU-inntekt</v>
      </c>
      <c r="G4815" s="3">
        <f>'Liste detaljert wide'!L495</f>
        <v>0</v>
      </c>
      <c r="H4815" t="str">
        <f>VLOOKUP(E4815,Def!$B$2:$C$15,2,FALSE)</f>
        <v>Forskningsinsentiv</v>
      </c>
      <c r="I4815" s="3">
        <f>IF(A4815='Enheter, modell og år'!$F$2-1,0,G4815-VLOOKUP(A4815-1&amp;B4815&amp;C4815&amp;E4815,$F$2:$G$7561,2,FALSE))</f>
        <v>0</v>
      </c>
      <c r="J4815" s="3">
        <f>IF(A4815='Enheter, modell og år'!$F$2-1,0,VLOOKUP(A4815-1&amp;B4815&amp;C4815&amp;E4815,$F$2:$G$7561,2,FALSE))</f>
        <v>0</v>
      </c>
    </row>
    <row r="4816" spans="1:10" x14ac:dyDescent="0.25">
      <c r="A4816">
        <f t="shared" ref="A4816:C4816" si="4345">A4276</f>
        <v>2024</v>
      </c>
      <c r="B4816" t="str">
        <f t="shared" si="4345"/>
        <v>VFM</v>
      </c>
      <c r="C4816">
        <f t="shared" si="4345"/>
        <v>0</v>
      </c>
      <c r="D4816">
        <f>IFERROR(VLOOKUP(C4816,'Enheter, modell og år'!$A$2:$B$31,2,FALSE),0)</f>
        <v>0</v>
      </c>
      <c r="E4816" t="str">
        <f>'Liste detaljert wide'!$L$1</f>
        <v>EU-inntekt</v>
      </c>
      <c r="F4816" t="str">
        <f t="shared" si="4332"/>
        <v>2024VFM0EU-inntekt</v>
      </c>
      <c r="G4816" s="3">
        <f>'Liste detaljert wide'!L496</f>
        <v>0</v>
      </c>
      <c r="H4816" t="str">
        <f>VLOOKUP(E4816,Def!$B$2:$C$15,2,FALSE)</f>
        <v>Forskningsinsentiv</v>
      </c>
      <c r="I4816" s="3">
        <f>IF(A4816='Enheter, modell og år'!$F$2-1,0,G4816-VLOOKUP(A4816-1&amp;B4816&amp;C4816&amp;E4816,$F$2:$G$7561,2,FALSE))</f>
        <v>0</v>
      </c>
      <c r="J4816" s="3">
        <f>IF(A4816='Enheter, modell og år'!$F$2-1,0,VLOOKUP(A4816-1&amp;B4816&amp;C4816&amp;E4816,$F$2:$G$7561,2,FALSE))</f>
        <v>0</v>
      </c>
    </row>
    <row r="4817" spans="1:10" x14ac:dyDescent="0.25">
      <c r="A4817">
        <f t="shared" ref="A4817:C4817" si="4346">A4277</f>
        <v>2024</v>
      </c>
      <c r="B4817" t="str">
        <f t="shared" si="4346"/>
        <v>VFM</v>
      </c>
      <c r="C4817">
        <f t="shared" si="4346"/>
        <v>0</v>
      </c>
      <c r="D4817">
        <f>IFERROR(VLOOKUP(C4817,'Enheter, modell og år'!$A$2:$B$31,2,FALSE),0)</f>
        <v>0</v>
      </c>
      <c r="E4817" t="str">
        <f>'Liste detaljert wide'!$L$1</f>
        <v>EU-inntekt</v>
      </c>
      <c r="F4817" t="str">
        <f t="shared" si="4332"/>
        <v>2024VFM0EU-inntekt</v>
      </c>
      <c r="G4817" s="3">
        <f>'Liste detaljert wide'!L497</f>
        <v>0</v>
      </c>
      <c r="H4817" t="str">
        <f>VLOOKUP(E4817,Def!$B$2:$C$15,2,FALSE)</f>
        <v>Forskningsinsentiv</v>
      </c>
      <c r="I4817" s="3">
        <f>IF(A4817='Enheter, modell og år'!$F$2-1,0,G4817-VLOOKUP(A4817-1&amp;B4817&amp;C4817&amp;E4817,$F$2:$G$7561,2,FALSE))</f>
        <v>0</v>
      </c>
      <c r="J4817" s="3">
        <f>IF(A4817='Enheter, modell og år'!$F$2-1,0,VLOOKUP(A4817-1&amp;B4817&amp;C4817&amp;E4817,$F$2:$G$7561,2,FALSE))</f>
        <v>0</v>
      </c>
    </row>
    <row r="4818" spans="1:10" x14ac:dyDescent="0.25">
      <c r="A4818">
        <f t="shared" ref="A4818:C4818" si="4347">A4278</f>
        <v>2024</v>
      </c>
      <c r="B4818" t="str">
        <f t="shared" si="4347"/>
        <v>VFM</v>
      </c>
      <c r="C4818">
        <f t="shared" si="4347"/>
        <v>0</v>
      </c>
      <c r="D4818">
        <f>IFERROR(VLOOKUP(C4818,'Enheter, modell og år'!$A$2:$B$31,2,FALSE),0)</f>
        <v>0</v>
      </c>
      <c r="E4818" t="str">
        <f>'Liste detaljert wide'!$L$1</f>
        <v>EU-inntekt</v>
      </c>
      <c r="F4818" t="str">
        <f t="shared" si="4332"/>
        <v>2024VFM0EU-inntekt</v>
      </c>
      <c r="G4818" s="3">
        <f>'Liste detaljert wide'!L498</f>
        <v>0</v>
      </c>
      <c r="H4818" t="str">
        <f>VLOOKUP(E4818,Def!$B$2:$C$15,2,FALSE)</f>
        <v>Forskningsinsentiv</v>
      </c>
      <c r="I4818" s="3">
        <f>IF(A4818='Enheter, modell og år'!$F$2-1,0,G4818-VLOOKUP(A4818-1&amp;B4818&amp;C4818&amp;E4818,$F$2:$G$7561,2,FALSE))</f>
        <v>0</v>
      </c>
      <c r="J4818" s="3">
        <f>IF(A4818='Enheter, modell og år'!$F$2-1,0,VLOOKUP(A4818-1&amp;B4818&amp;C4818&amp;E4818,$F$2:$G$7561,2,FALSE))</f>
        <v>0</v>
      </c>
    </row>
    <row r="4819" spans="1:10" x14ac:dyDescent="0.25">
      <c r="A4819">
        <f t="shared" ref="A4819:C4819" si="4348">A4279</f>
        <v>2024</v>
      </c>
      <c r="B4819" t="str">
        <f t="shared" si="4348"/>
        <v>VFM</v>
      </c>
      <c r="C4819">
        <f t="shared" si="4348"/>
        <v>0</v>
      </c>
      <c r="D4819">
        <f>IFERROR(VLOOKUP(C4819,'Enheter, modell og år'!$A$2:$B$31,2,FALSE),0)</f>
        <v>0</v>
      </c>
      <c r="E4819" t="str">
        <f>'Liste detaljert wide'!$L$1</f>
        <v>EU-inntekt</v>
      </c>
      <c r="F4819" t="str">
        <f t="shared" si="4332"/>
        <v>2024VFM0EU-inntekt</v>
      </c>
      <c r="G4819" s="3">
        <f>'Liste detaljert wide'!L499</f>
        <v>0</v>
      </c>
      <c r="H4819" t="str">
        <f>VLOOKUP(E4819,Def!$B$2:$C$15,2,FALSE)</f>
        <v>Forskningsinsentiv</v>
      </c>
      <c r="I4819" s="3">
        <f>IF(A4819='Enheter, modell og år'!$F$2-1,0,G4819-VLOOKUP(A4819-1&amp;B4819&amp;C4819&amp;E4819,$F$2:$G$7561,2,FALSE))</f>
        <v>0</v>
      </c>
      <c r="J4819" s="3">
        <f>IF(A4819='Enheter, modell og år'!$F$2-1,0,VLOOKUP(A4819-1&amp;B4819&amp;C4819&amp;E4819,$F$2:$G$7561,2,FALSE))</f>
        <v>0</v>
      </c>
    </row>
    <row r="4820" spans="1:10" x14ac:dyDescent="0.25">
      <c r="A4820">
        <f t="shared" ref="A4820:C4820" si="4349">A4280</f>
        <v>2024</v>
      </c>
      <c r="B4820" t="str">
        <f t="shared" si="4349"/>
        <v>VFM</v>
      </c>
      <c r="C4820">
        <f t="shared" si="4349"/>
        <v>0</v>
      </c>
      <c r="D4820">
        <f>IFERROR(VLOOKUP(C4820,'Enheter, modell og år'!$A$2:$B$31,2,FALSE),0)</f>
        <v>0</v>
      </c>
      <c r="E4820" t="str">
        <f>'Liste detaljert wide'!$L$1</f>
        <v>EU-inntekt</v>
      </c>
      <c r="F4820" t="str">
        <f t="shared" si="4332"/>
        <v>2024VFM0EU-inntekt</v>
      </c>
      <c r="G4820" s="3">
        <f>'Liste detaljert wide'!L500</f>
        <v>0</v>
      </c>
      <c r="H4820" t="str">
        <f>VLOOKUP(E4820,Def!$B$2:$C$15,2,FALSE)</f>
        <v>Forskningsinsentiv</v>
      </c>
      <c r="I4820" s="3">
        <f>IF(A4820='Enheter, modell og år'!$F$2-1,0,G4820-VLOOKUP(A4820-1&amp;B4820&amp;C4820&amp;E4820,$F$2:$G$7561,2,FALSE))</f>
        <v>0</v>
      </c>
      <c r="J4820" s="3">
        <f>IF(A4820='Enheter, modell og år'!$F$2-1,0,VLOOKUP(A4820-1&amp;B4820&amp;C4820&amp;E4820,$F$2:$G$7561,2,FALSE))</f>
        <v>0</v>
      </c>
    </row>
    <row r="4821" spans="1:10" x14ac:dyDescent="0.25">
      <c r="A4821">
        <f t="shared" ref="A4821:C4821" si="4350">A4281</f>
        <v>2024</v>
      </c>
      <c r="B4821" t="str">
        <f t="shared" si="4350"/>
        <v>VFM</v>
      </c>
      <c r="C4821">
        <f t="shared" si="4350"/>
        <v>0</v>
      </c>
      <c r="D4821">
        <f>IFERROR(VLOOKUP(C4821,'Enheter, modell og år'!$A$2:$B$31,2,FALSE),0)</f>
        <v>0</v>
      </c>
      <c r="E4821" t="str">
        <f>'Liste detaljert wide'!$L$1</f>
        <v>EU-inntekt</v>
      </c>
      <c r="F4821" t="str">
        <f t="shared" si="4332"/>
        <v>2024VFM0EU-inntekt</v>
      </c>
      <c r="G4821" s="3">
        <f>'Liste detaljert wide'!L501</f>
        <v>0</v>
      </c>
      <c r="H4821" t="str">
        <f>VLOOKUP(E4821,Def!$B$2:$C$15,2,FALSE)</f>
        <v>Forskningsinsentiv</v>
      </c>
      <c r="I4821" s="3">
        <f>IF(A4821='Enheter, modell og år'!$F$2-1,0,G4821-VLOOKUP(A4821-1&amp;B4821&amp;C4821&amp;E4821,$F$2:$G$7561,2,FALSE))</f>
        <v>0</v>
      </c>
      <c r="J4821" s="3">
        <f>IF(A4821='Enheter, modell og år'!$F$2-1,0,VLOOKUP(A4821-1&amp;B4821&amp;C4821&amp;E4821,$F$2:$G$7561,2,FALSE))</f>
        <v>0</v>
      </c>
    </row>
    <row r="4822" spans="1:10" x14ac:dyDescent="0.25">
      <c r="A4822">
        <f t="shared" ref="A4822:C4822" si="4351">A4282</f>
        <v>2024</v>
      </c>
      <c r="B4822" t="str">
        <f t="shared" si="4351"/>
        <v>VFM</v>
      </c>
      <c r="C4822">
        <f t="shared" si="4351"/>
        <v>0</v>
      </c>
      <c r="D4822">
        <f>IFERROR(VLOOKUP(C4822,'Enheter, modell og år'!$A$2:$B$31,2,FALSE),0)</f>
        <v>0</v>
      </c>
      <c r="E4822" t="str">
        <f>'Liste detaljert wide'!$L$1</f>
        <v>EU-inntekt</v>
      </c>
      <c r="F4822" t="str">
        <f t="shared" si="4332"/>
        <v>2024VFM0EU-inntekt</v>
      </c>
      <c r="G4822" s="3">
        <f>'Liste detaljert wide'!L502</f>
        <v>0</v>
      </c>
      <c r="H4822" t="str">
        <f>VLOOKUP(E4822,Def!$B$2:$C$15,2,FALSE)</f>
        <v>Forskningsinsentiv</v>
      </c>
      <c r="I4822" s="3">
        <f>IF(A4822='Enheter, modell og år'!$F$2-1,0,G4822-VLOOKUP(A4822-1&amp;B4822&amp;C4822&amp;E4822,$F$2:$G$7561,2,FALSE))</f>
        <v>0</v>
      </c>
      <c r="J4822" s="3">
        <f>IF(A4822='Enheter, modell og år'!$F$2-1,0,VLOOKUP(A4822-1&amp;B4822&amp;C4822&amp;E4822,$F$2:$G$7561,2,FALSE))</f>
        <v>0</v>
      </c>
    </row>
    <row r="4823" spans="1:10" x14ac:dyDescent="0.25">
      <c r="A4823">
        <f t="shared" ref="A4823:C4823" si="4352">A4283</f>
        <v>2024</v>
      </c>
      <c r="B4823" t="str">
        <f t="shared" si="4352"/>
        <v>VFM</v>
      </c>
      <c r="C4823">
        <f t="shared" si="4352"/>
        <v>0</v>
      </c>
      <c r="D4823">
        <f>IFERROR(VLOOKUP(C4823,'Enheter, modell og år'!$A$2:$B$31,2,FALSE),0)</f>
        <v>0</v>
      </c>
      <c r="E4823" t="str">
        <f>'Liste detaljert wide'!$L$1</f>
        <v>EU-inntekt</v>
      </c>
      <c r="F4823" t="str">
        <f t="shared" si="4332"/>
        <v>2024VFM0EU-inntekt</v>
      </c>
      <c r="G4823" s="3">
        <f>'Liste detaljert wide'!L503</f>
        <v>0</v>
      </c>
      <c r="H4823" t="str">
        <f>VLOOKUP(E4823,Def!$B$2:$C$15,2,FALSE)</f>
        <v>Forskningsinsentiv</v>
      </c>
      <c r="I4823" s="3">
        <f>IF(A4823='Enheter, modell og år'!$F$2-1,0,G4823-VLOOKUP(A4823-1&amp;B4823&amp;C4823&amp;E4823,$F$2:$G$7561,2,FALSE))</f>
        <v>0</v>
      </c>
      <c r="J4823" s="3">
        <f>IF(A4823='Enheter, modell og år'!$F$2-1,0,VLOOKUP(A4823-1&amp;B4823&amp;C4823&amp;E4823,$F$2:$G$7561,2,FALSE))</f>
        <v>0</v>
      </c>
    </row>
    <row r="4824" spans="1:10" x14ac:dyDescent="0.25">
      <c r="A4824">
        <f t="shared" ref="A4824:C4824" si="4353">A4284</f>
        <v>2024</v>
      </c>
      <c r="B4824" t="str">
        <f t="shared" si="4353"/>
        <v>VFM</v>
      </c>
      <c r="C4824">
        <f t="shared" si="4353"/>
        <v>0</v>
      </c>
      <c r="D4824">
        <f>IFERROR(VLOOKUP(C4824,'Enheter, modell og år'!$A$2:$B$31,2,FALSE),0)</f>
        <v>0</v>
      </c>
      <c r="E4824" t="str">
        <f>'Liste detaljert wide'!$L$1</f>
        <v>EU-inntekt</v>
      </c>
      <c r="F4824" t="str">
        <f t="shared" si="4332"/>
        <v>2024VFM0EU-inntekt</v>
      </c>
      <c r="G4824" s="3">
        <f>'Liste detaljert wide'!L504</f>
        <v>0</v>
      </c>
      <c r="H4824" t="str">
        <f>VLOOKUP(E4824,Def!$B$2:$C$15,2,FALSE)</f>
        <v>Forskningsinsentiv</v>
      </c>
      <c r="I4824" s="3">
        <f>IF(A4824='Enheter, modell og år'!$F$2-1,0,G4824-VLOOKUP(A4824-1&amp;B4824&amp;C4824&amp;E4824,$F$2:$G$7561,2,FALSE))</f>
        <v>0</v>
      </c>
      <c r="J4824" s="3">
        <f>IF(A4824='Enheter, modell og år'!$F$2-1,0,VLOOKUP(A4824-1&amp;B4824&amp;C4824&amp;E4824,$F$2:$G$7561,2,FALSE))</f>
        <v>0</v>
      </c>
    </row>
    <row r="4825" spans="1:10" x14ac:dyDescent="0.25">
      <c r="A4825">
        <f t="shared" ref="A4825:C4825" si="4354">A4285</f>
        <v>2024</v>
      </c>
      <c r="B4825" t="str">
        <f t="shared" si="4354"/>
        <v>VFM</v>
      </c>
      <c r="C4825">
        <f t="shared" si="4354"/>
        <v>0</v>
      </c>
      <c r="D4825">
        <f>IFERROR(VLOOKUP(C4825,'Enheter, modell og år'!$A$2:$B$31,2,FALSE),0)</f>
        <v>0</v>
      </c>
      <c r="E4825" t="str">
        <f>'Liste detaljert wide'!$L$1</f>
        <v>EU-inntekt</v>
      </c>
      <c r="F4825" t="str">
        <f t="shared" si="4332"/>
        <v>2024VFM0EU-inntekt</v>
      </c>
      <c r="G4825" s="3">
        <f>'Liste detaljert wide'!L505</f>
        <v>0</v>
      </c>
      <c r="H4825" t="str">
        <f>VLOOKUP(E4825,Def!$B$2:$C$15,2,FALSE)</f>
        <v>Forskningsinsentiv</v>
      </c>
      <c r="I4825" s="3">
        <f>IF(A4825='Enheter, modell og år'!$F$2-1,0,G4825-VLOOKUP(A4825-1&amp;B4825&amp;C4825&amp;E4825,$F$2:$G$7561,2,FALSE))</f>
        <v>0</v>
      </c>
      <c r="J4825" s="3">
        <f>IF(A4825='Enheter, modell og år'!$F$2-1,0,VLOOKUP(A4825-1&amp;B4825&amp;C4825&amp;E4825,$F$2:$G$7561,2,FALSE))</f>
        <v>0</v>
      </c>
    </row>
    <row r="4826" spans="1:10" x14ac:dyDescent="0.25">
      <c r="A4826">
        <f t="shared" ref="A4826:C4826" si="4355">A4286</f>
        <v>2024</v>
      </c>
      <c r="B4826" t="str">
        <f t="shared" si="4355"/>
        <v>VFM</v>
      </c>
      <c r="C4826">
        <f t="shared" si="4355"/>
        <v>0</v>
      </c>
      <c r="D4826">
        <f>IFERROR(VLOOKUP(C4826,'Enheter, modell og år'!$A$2:$B$31,2,FALSE),0)</f>
        <v>0</v>
      </c>
      <c r="E4826" t="str">
        <f>'Liste detaljert wide'!$L$1</f>
        <v>EU-inntekt</v>
      </c>
      <c r="F4826" t="str">
        <f t="shared" si="4332"/>
        <v>2024VFM0EU-inntekt</v>
      </c>
      <c r="G4826" s="3">
        <f>'Liste detaljert wide'!L506</f>
        <v>0</v>
      </c>
      <c r="H4826" t="str">
        <f>VLOOKUP(E4826,Def!$B$2:$C$15,2,FALSE)</f>
        <v>Forskningsinsentiv</v>
      </c>
      <c r="I4826" s="3">
        <f>IF(A4826='Enheter, modell og år'!$F$2-1,0,G4826-VLOOKUP(A4826-1&amp;B4826&amp;C4826&amp;E4826,$F$2:$G$7561,2,FALSE))</f>
        <v>0</v>
      </c>
      <c r="J4826" s="3">
        <f>IF(A4826='Enheter, modell og år'!$F$2-1,0,VLOOKUP(A4826-1&amp;B4826&amp;C4826&amp;E4826,$F$2:$G$7561,2,FALSE))</f>
        <v>0</v>
      </c>
    </row>
    <row r="4827" spans="1:10" x14ac:dyDescent="0.25">
      <c r="A4827">
        <f t="shared" ref="A4827:C4827" si="4356">A4287</f>
        <v>2024</v>
      </c>
      <c r="B4827" t="str">
        <f t="shared" si="4356"/>
        <v>VFM</v>
      </c>
      <c r="C4827">
        <f t="shared" si="4356"/>
        <v>0</v>
      </c>
      <c r="D4827">
        <f>IFERROR(VLOOKUP(C4827,'Enheter, modell og år'!$A$2:$B$31,2,FALSE),0)</f>
        <v>0</v>
      </c>
      <c r="E4827" t="str">
        <f>'Liste detaljert wide'!$L$1</f>
        <v>EU-inntekt</v>
      </c>
      <c r="F4827" t="str">
        <f t="shared" si="4332"/>
        <v>2024VFM0EU-inntekt</v>
      </c>
      <c r="G4827" s="3">
        <f>'Liste detaljert wide'!L507</f>
        <v>0</v>
      </c>
      <c r="H4827" t="str">
        <f>VLOOKUP(E4827,Def!$B$2:$C$15,2,FALSE)</f>
        <v>Forskningsinsentiv</v>
      </c>
      <c r="I4827" s="3">
        <f>IF(A4827='Enheter, modell og år'!$F$2-1,0,G4827-VLOOKUP(A4827-1&amp;B4827&amp;C4827&amp;E4827,$F$2:$G$7561,2,FALSE))</f>
        <v>0</v>
      </c>
      <c r="J4827" s="3">
        <f>IF(A4827='Enheter, modell og år'!$F$2-1,0,VLOOKUP(A4827-1&amp;B4827&amp;C4827&amp;E4827,$F$2:$G$7561,2,FALSE))</f>
        <v>0</v>
      </c>
    </row>
    <row r="4828" spans="1:10" x14ac:dyDescent="0.25">
      <c r="A4828">
        <f t="shared" ref="A4828:C4828" si="4357">A4288</f>
        <v>2024</v>
      </c>
      <c r="B4828" t="str">
        <f t="shared" si="4357"/>
        <v>VFM</v>
      </c>
      <c r="C4828">
        <f t="shared" si="4357"/>
        <v>0</v>
      </c>
      <c r="D4828">
        <f>IFERROR(VLOOKUP(C4828,'Enheter, modell og år'!$A$2:$B$31,2,FALSE),0)</f>
        <v>0</v>
      </c>
      <c r="E4828" t="str">
        <f>'Liste detaljert wide'!$L$1</f>
        <v>EU-inntekt</v>
      </c>
      <c r="F4828" t="str">
        <f t="shared" si="4332"/>
        <v>2024VFM0EU-inntekt</v>
      </c>
      <c r="G4828" s="3">
        <f>'Liste detaljert wide'!L508</f>
        <v>0</v>
      </c>
      <c r="H4828" t="str">
        <f>VLOOKUP(E4828,Def!$B$2:$C$15,2,FALSE)</f>
        <v>Forskningsinsentiv</v>
      </c>
      <c r="I4828" s="3">
        <f>IF(A4828='Enheter, modell og år'!$F$2-1,0,G4828-VLOOKUP(A4828-1&amp;B4828&amp;C4828&amp;E4828,$F$2:$G$7561,2,FALSE))</f>
        <v>0</v>
      </c>
      <c r="J4828" s="3">
        <f>IF(A4828='Enheter, modell og år'!$F$2-1,0,VLOOKUP(A4828-1&amp;B4828&amp;C4828&amp;E4828,$F$2:$G$7561,2,FALSE))</f>
        <v>0</v>
      </c>
    </row>
    <row r="4829" spans="1:10" x14ac:dyDescent="0.25">
      <c r="A4829">
        <f t="shared" ref="A4829:C4829" si="4358">A4289</f>
        <v>2024</v>
      </c>
      <c r="B4829" t="str">
        <f t="shared" si="4358"/>
        <v>VFM</v>
      </c>
      <c r="C4829">
        <f t="shared" si="4358"/>
        <v>0</v>
      </c>
      <c r="D4829">
        <f>IFERROR(VLOOKUP(C4829,'Enheter, modell og år'!$A$2:$B$31,2,FALSE),0)</f>
        <v>0</v>
      </c>
      <c r="E4829" t="str">
        <f>'Liste detaljert wide'!$L$1</f>
        <v>EU-inntekt</v>
      </c>
      <c r="F4829" t="str">
        <f t="shared" si="4332"/>
        <v>2024VFM0EU-inntekt</v>
      </c>
      <c r="G4829" s="3">
        <f>'Liste detaljert wide'!L509</f>
        <v>0</v>
      </c>
      <c r="H4829" t="str">
        <f>VLOOKUP(E4829,Def!$B$2:$C$15,2,FALSE)</f>
        <v>Forskningsinsentiv</v>
      </c>
      <c r="I4829" s="3">
        <f>IF(A4829='Enheter, modell og år'!$F$2-1,0,G4829-VLOOKUP(A4829-1&amp;B4829&amp;C4829&amp;E4829,$F$2:$G$7561,2,FALSE))</f>
        <v>0</v>
      </c>
      <c r="J4829" s="3">
        <f>IF(A4829='Enheter, modell og år'!$F$2-1,0,VLOOKUP(A4829-1&amp;B4829&amp;C4829&amp;E4829,$F$2:$G$7561,2,FALSE))</f>
        <v>0</v>
      </c>
    </row>
    <row r="4830" spans="1:10" x14ac:dyDescent="0.25">
      <c r="A4830">
        <f t="shared" ref="A4830:C4830" si="4359">A4290</f>
        <v>2024</v>
      </c>
      <c r="B4830" t="str">
        <f t="shared" si="4359"/>
        <v>VFM</v>
      </c>
      <c r="C4830">
        <f t="shared" si="4359"/>
        <v>0</v>
      </c>
      <c r="D4830">
        <f>IFERROR(VLOOKUP(C4830,'Enheter, modell og år'!$A$2:$B$31,2,FALSE),0)</f>
        <v>0</v>
      </c>
      <c r="E4830" t="str">
        <f>'Liste detaljert wide'!$L$1</f>
        <v>EU-inntekt</v>
      </c>
      <c r="F4830" t="str">
        <f t="shared" si="4332"/>
        <v>2024VFM0EU-inntekt</v>
      </c>
      <c r="G4830" s="3">
        <f>'Liste detaljert wide'!L510</f>
        <v>0</v>
      </c>
      <c r="H4830" t="str">
        <f>VLOOKUP(E4830,Def!$B$2:$C$15,2,FALSE)</f>
        <v>Forskningsinsentiv</v>
      </c>
      <c r="I4830" s="3">
        <f>IF(A4830='Enheter, modell og år'!$F$2-1,0,G4830-VLOOKUP(A4830-1&amp;B4830&amp;C4830&amp;E4830,$F$2:$G$7561,2,FALSE))</f>
        <v>0</v>
      </c>
      <c r="J4830" s="3">
        <f>IF(A4830='Enheter, modell og år'!$F$2-1,0,VLOOKUP(A4830-1&amp;B4830&amp;C4830&amp;E4830,$F$2:$G$7561,2,FALSE))</f>
        <v>0</v>
      </c>
    </row>
    <row r="4831" spans="1:10" x14ac:dyDescent="0.25">
      <c r="A4831">
        <f t="shared" ref="A4831:C4831" si="4360">A4291</f>
        <v>2024</v>
      </c>
      <c r="B4831" t="str">
        <f t="shared" si="4360"/>
        <v>VFM</v>
      </c>
      <c r="C4831">
        <f t="shared" si="4360"/>
        <v>0</v>
      </c>
      <c r="D4831">
        <f>IFERROR(VLOOKUP(C4831,'Enheter, modell og år'!$A$2:$B$31,2,FALSE),0)</f>
        <v>0</v>
      </c>
      <c r="E4831" t="str">
        <f>'Liste detaljert wide'!$L$1</f>
        <v>EU-inntekt</v>
      </c>
      <c r="F4831" t="str">
        <f t="shared" si="4332"/>
        <v>2024VFM0EU-inntekt</v>
      </c>
      <c r="G4831" s="3">
        <f>'Liste detaljert wide'!L511</f>
        <v>0</v>
      </c>
      <c r="H4831" t="str">
        <f>VLOOKUP(E4831,Def!$B$2:$C$15,2,FALSE)</f>
        <v>Forskningsinsentiv</v>
      </c>
      <c r="I4831" s="3">
        <f>IF(A4831='Enheter, modell og år'!$F$2-1,0,G4831-VLOOKUP(A4831-1&amp;B4831&amp;C4831&amp;E4831,$F$2:$G$7561,2,FALSE))</f>
        <v>0</v>
      </c>
      <c r="J4831" s="3">
        <f>IF(A4831='Enheter, modell og år'!$F$2-1,0,VLOOKUP(A4831-1&amp;B4831&amp;C4831&amp;E4831,$F$2:$G$7561,2,FALSE))</f>
        <v>0</v>
      </c>
    </row>
    <row r="4832" spans="1:10" x14ac:dyDescent="0.25">
      <c r="A4832">
        <f t="shared" ref="A4832:C4832" si="4361">A4292</f>
        <v>2025</v>
      </c>
      <c r="B4832" t="str">
        <f t="shared" si="4361"/>
        <v>VFM</v>
      </c>
      <c r="C4832">
        <f t="shared" si="4361"/>
        <v>0</v>
      </c>
      <c r="D4832">
        <f>IFERROR(VLOOKUP(C4832,'Enheter, modell og år'!$A$2:$B$31,2,FALSE),0)</f>
        <v>0</v>
      </c>
      <c r="E4832" t="str">
        <f>'Liste detaljert wide'!$L$1</f>
        <v>EU-inntekt</v>
      </c>
      <c r="F4832" t="str">
        <f t="shared" si="4332"/>
        <v>2025VFM0EU-inntekt</v>
      </c>
      <c r="G4832" s="3">
        <f>'Liste detaljert wide'!L512</f>
        <v>0</v>
      </c>
      <c r="H4832" t="str">
        <f>VLOOKUP(E4832,Def!$B$2:$C$15,2,FALSE)</f>
        <v>Forskningsinsentiv</v>
      </c>
      <c r="I4832" s="3">
        <f>IF(A4832='Enheter, modell og år'!$F$2-1,0,G4832-VLOOKUP(A4832-1&amp;B4832&amp;C4832&amp;E4832,$F$2:$G$7561,2,FALSE))</f>
        <v>0</v>
      </c>
      <c r="J4832" s="3">
        <f>IF(A4832='Enheter, modell og år'!$F$2-1,0,VLOOKUP(A4832-1&amp;B4832&amp;C4832&amp;E4832,$F$2:$G$7561,2,FALSE))</f>
        <v>0</v>
      </c>
    </row>
    <row r="4833" spans="1:10" x14ac:dyDescent="0.25">
      <c r="A4833">
        <f t="shared" ref="A4833:C4833" si="4362">A4293</f>
        <v>2025</v>
      </c>
      <c r="B4833" t="str">
        <f t="shared" si="4362"/>
        <v>VFM</v>
      </c>
      <c r="C4833">
        <f t="shared" si="4362"/>
        <v>0</v>
      </c>
      <c r="D4833">
        <f>IFERROR(VLOOKUP(C4833,'Enheter, modell og år'!$A$2:$B$31,2,FALSE),0)</f>
        <v>0</v>
      </c>
      <c r="E4833" t="str">
        <f>'Liste detaljert wide'!$L$1</f>
        <v>EU-inntekt</v>
      </c>
      <c r="F4833" t="str">
        <f t="shared" si="4332"/>
        <v>2025VFM0EU-inntekt</v>
      </c>
      <c r="G4833" s="3">
        <f>'Liste detaljert wide'!L513</f>
        <v>0</v>
      </c>
      <c r="H4833" t="str">
        <f>VLOOKUP(E4833,Def!$B$2:$C$15,2,FALSE)</f>
        <v>Forskningsinsentiv</v>
      </c>
      <c r="I4833" s="3">
        <f>IF(A4833='Enheter, modell og år'!$F$2-1,0,G4833-VLOOKUP(A4833-1&amp;B4833&amp;C4833&amp;E4833,$F$2:$G$7561,2,FALSE))</f>
        <v>0</v>
      </c>
      <c r="J4833" s="3">
        <f>IF(A4833='Enheter, modell og år'!$F$2-1,0,VLOOKUP(A4833-1&amp;B4833&amp;C4833&amp;E4833,$F$2:$G$7561,2,FALSE))</f>
        <v>0</v>
      </c>
    </row>
    <row r="4834" spans="1:10" x14ac:dyDescent="0.25">
      <c r="A4834">
        <f t="shared" ref="A4834:C4834" si="4363">A4294</f>
        <v>2025</v>
      </c>
      <c r="B4834" t="str">
        <f t="shared" si="4363"/>
        <v>VFM</v>
      </c>
      <c r="C4834">
        <f t="shared" si="4363"/>
        <v>0</v>
      </c>
      <c r="D4834">
        <f>IFERROR(VLOOKUP(C4834,'Enheter, modell og år'!$A$2:$B$31,2,FALSE),0)</f>
        <v>0</v>
      </c>
      <c r="E4834" t="str">
        <f>'Liste detaljert wide'!$L$1</f>
        <v>EU-inntekt</v>
      </c>
      <c r="F4834" t="str">
        <f t="shared" si="4332"/>
        <v>2025VFM0EU-inntekt</v>
      </c>
      <c r="G4834" s="3">
        <f>'Liste detaljert wide'!L514</f>
        <v>0</v>
      </c>
      <c r="H4834" t="str">
        <f>VLOOKUP(E4834,Def!$B$2:$C$15,2,FALSE)</f>
        <v>Forskningsinsentiv</v>
      </c>
      <c r="I4834" s="3">
        <f>IF(A4834='Enheter, modell og år'!$F$2-1,0,G4834-VLOOKUP(A4834-1&amp;B4834&amp;C4834&amp;E4834,$F$2:$G$7561,2,FALSE))</f>
        <v>0</v>
      </c>
      <c r="J4834" s="3">
        <f>IF(A4834='Enheter, modell og år'!$F$2-1,0,VLOOKUP(A4834-1&amp;B4834&amp;C4834&amp;E4834,$F$2:$G$7561,2,FALSE))</f>
        <v>0</v>
      </c>
    </row>
    <row r="4835" spans="1:10" x14ac:dyDescent="0.25">
      <c r="A4835">
        <f t="shared" ref="A4835:C4835" si="4364">A4295</f>
        <v>2025</v>
      </c>
      <c r="B4835" t="str">
        <f t="shared" si="4364"/>
        <v>VFM</v>
      </c>
      <c r="C4835">
        <f t="shared" si="4364"/>
        <v>0</v>
      </c>
      <c r="D4835">
        <f>IFERROR(VLOOKUP(C4835,'Enheter, modell og år'!$A$2:$B$31,2,FALSE),0)</f>
        <v>0</v>
      </c>
      <c r="E4835" t="str">
        <f>'Liste detaljert wide'!$L$1</f>
        <v>EU-inntekt</v>
      </c>
      <c r="F4835" t="str">
        <f t="shared" si="4332"/>
        <v>2025VFM0EU-inntekt</v>
      </c>
      <c r="G4835" s="3">
        <f>'Liste detaljert wide'!L515</f>
        <v>0</v>
      </c>
      <c r="H4835" t="str">
        <f>VLOOKUP(E4835,Def!$B$2:$C$15,2,FALSE)</f>
        <v>Forskningsinsentiv</v>
      </c>
      <c r="I4835" s="3">
        <f>IF(A4835='Enheter, modell og år'!$F$2-1,0,G4835-VLOOKUP(A4835-1&amp;B4835&amp;C4835&amp;E4835,$F$2:$G$7561,2,FALSE))</f>
        <v>0</v>
      </c>
      <c r="J4835" s="3">
        <f>IF(A4835='Enheter, modell og år'!$F$2-1,0,VLOOKUP(A4835-1&amp;B4835&amp;C4835&amp;E4835,$F$2:$G$7561,2,FALSE))</f>
        <v>0</v>
      </c>
    </row>
    <row r="4836" spans="1:10" x14ac:dyDescent="0.25">
      <c r="A4836">
        <f t="shared" ref="A4836:C4836" si="4365">A4296</f>
        <v>2025</v>
      </c>
      <c r="B4836" t="str">
        <f t="shared" si="4365"/>
        <v>VFM</v>
      </c>
      <c r="C4836">
        <f t="shared" si="4365"/>
        <v>0</v>
      </c>
      <c r="D4836">
        <f>IFERROR(VLOOKUP(C4836,'Enheter, modell og år'!$A$2:$B$31,2,FALSE),0)</f>
        <v>0</v>
      </c>
      <c r="E4836" t="str">
        <f>'Liste detaljert wide'!$L$1</f>
        <v>EU-inntekt</v>
      </c>
      <c r="F4836" t="str">
        <f t="shared" si="4332"/>
        <v>2025VFM0EU-inntekt</v>
      </c>
      <c r="G4836" s="3">
        <f>'Liste detaljert wide'!L516</f>
        <v>0</v>
      </c>
      <c r="H4836" t="str">
        <f>VLOOKUP(E4836,Def!$B$2:$C$15,2,FALSE)</f>
        <v>Forskningsinsentiv</v>
      </c>
      <c r="I4836" s="3">
        <f>IF(A4836='Enheter, modell og år'!$F$2-1,0,G4836-VLOOKUP(A4836-1&amp;B4836&amp;C4836&amp;E4836,$F$2:$G$7561,2,FALSE))</f>
        <v>0</v>
      </c>
      <c r="J4836" s="3">
        <f>IF(A4836='Enheter, modell og år'!$F$2-1,0,VLOOKUP(A4836-1&amp;B4836&amp;C4836&amp;E4836,$F$2:$G$7561,2,FALSE))</f>
        <v>0</v>
      </c>
    </row>
    <row r="4837" spans="1:10" x14ac:dyDescent="0.25">
      <c r="A4837">
        <f t="shared" ref="A4837:C4837" si="4366">A4297</f>
        <v>2025</v>
      </c>
      <c r="B4837" t="str">
        <f t="shared" si="4366"/>
        <v>VFM</v>
      </c>
      <c r="C4837">
        <f t="shared" si="4366"/>
        <v>0</v>
      </c>
      <c r="D4837">
        <f>IFERROR(VLOOKUP(C4837,'Enheter, modell og år'!$A$2:$B$31,2,FALSE),0)</f>
        <v>0</v>
      </c>
      <c r="E4837" t="str">
        <f>'Liste detaljert wide'!$L$1</f>
        <v>EU-inntekt</v>
      </c>
      <c r="F4837" t="str">
        <f t="shared" si="4332"/>
        <v>2025VFM0EU-inntekt</v>
      </c>
      <c r="G4837" s="3">
        <f>'Liste detaljert wide'!L517</f>
        <v>0</v>
      </c>
      <c r="H4837" t="str">
        <f>VLOOKUP(E4837,Def!$B$2:$C$15,2,FALSE)</f>
        <v>Forskningsinsentiv</v>
      </c>
      <c r="I4837" s="3">
        <f>IF(A4837='Enheter, modell og år'!$F$2-1,0,G4837-VLOOKUP(A4837-1&amp;B4837&amp;C4837&amp;E4837,$F$2:$G$7561,2,FALSE))</f>
        <v>0</v>
      </c>
      <c r="J4837" s="3">
        <f>IF(A4837='Enheter, modell og år'!$F$2-1,0,VLOOKUP(A4837-1&amp;B4837&amp;C4837&amp;E4837,$F$2:$G$7561,2,FALSE))</f>
        <v>0</v>
      </c>
    </row>
    <row r="4838" spans="1:10" x14ac:dyDescent="0.25">
      <c r="A4838">
        <f t="shared" ref="A4838:C4838" si="4367">A4298</f>
        <v>2025</v>
      </c>
      <c r="B4838" t="str">
        <f t="shared" si="4367"/>
        <v>VFM</v>
      </c>
      <c r="C4838">
        <f t="shared" si="4367"/>
        <v>0</v>
      </c>
      <c r="D4838">
        <f>IFERROR(VLOOKUP(C4838,'Enheter, modell og år'!$A$2:$B$31,2,FALSE),0)</f>
        <v>0</v>
      </c>
      <c r="E4838" t="str">
        <f>'Liste detaljert wide'!$L$1</f>
        <v>EU-inntekt</v>
      </c>
      <c r="F4838" t="str">
        <f t="shared" si="4332"/>
        <v>2025VFM0EU-inntekt</v>
      </c>
      <c r="G4838" s="3">
        <f>'Liste detaljert wide'!L518</f>
        <v>0</v>
      </c>
      <c r="H4838" t="str">
        <f>VLOOKUP(E4838,Def!$B$2:$C$15,2,FALSE)</f>
        <v>Forskningsinsentiv</v>
      </c>
      <c r="I4838" s="3">
        <f>IF(A4838='Enheter, modell og år'!$F$2-1,0,G4838-VLOOKUP(A4838-1&amp;B4838&amp;C4838&amp;E4838,$F$2:$G$7561,2,FALSE))</f>
        <v>0</v>
      </c>
      <c r="J4838" s="3">
        <f>IF(A4838='Enheter, modell og år'!$F$2-1,0,VLOOKUP(A4838-1&amp;B4838&amp;C4838&amp;E4838,$F$2:$G$7561,2,FALSE))</f>
        <v>0</v>
      </c>
    </row>
    <row r="4839" spans="1:10" x14ac:dyDescent="0.25">
      <c r="A4839">
        <f t="shared" ref="A4839:C4839" si="4368">A4299</f>
        <v>2025</v>
      </c>
      <c r="B4839" t="str">
        <f t="shared" si="4368"/>
        <v>VFM</v>
      </c>
      <c r="C4839">
        <f t="shared" si="4368"/>
        <v>0</v>
      </c>
      <c r="D4839">
        <f>IFERROR(VLOOKUP(C4839,'Enheter, modell og år'!$A$2:$B$31,2,FALSE),0)</f>
        <v>0</v>
      </c>
      <c r="E4839" t="str">
        <f>'Liste detaljert wide'!$L$1</f>
        <v>EU-inntekt</v>
      </c>
      <c r="F4839" t="str">
        <f t="shared" si="4332"/>
        <v>2025VFM0EU-inntekt</v>
      </c>
      <c r="G4839" s="3">
        <f>'Liste detaljert wide'!L519</f>
        <v>0</v>
      </c>
      <c r="H4839" t="str">
        <f>VLOOKUP(E4839,Def!$B$2:$C$15,2,FALSE)</f>
        <v>Forskningsinsentiv</v>
      </c>
      <c r="I4839" s="3">
        <f>IF(A4839='Enheter, modell og år'!$F$2-1,0,G4839-VLOOKUP(A4839-1&amp;B4839&amp;C4839&amp;E4839,$F$2:$G$7561,2,FALSE))</f>
        <v>0</v>
      </c>
      <c r="J4839" s="3">
        <f>IF(A4839='Enheter, modell og år'!$F$2-1,0,VLOOKUP(A4839-1&amp;B4839&amp;C4839&amp;E4839,$F$2:$G$7561,2,FALSE))</f>
        <v>0</v>
      </c>
    </row>
    <row r="4840" spans="1:10" x14ac:dyDescent="0.25">
      <c r="A4840">
        <f t="shared" ref="A4840:C4840" si="4369">A4300</f>
        <v>2025</v>
      </c>
      <c r="B4840" t="str">
        <f t="shared" si="4369"/>
        <v>VFM</v>
      </c>
      <c r="C4840">
        <f t="shared" si="4369"/>
        <v>0</v>
      </c>
      <c r="D4840">
        <f>IFERROR(VLOOKUP(C4840,'Enheter, modell og år'!$A$2:$B$31,2,FALSE),0)</f>
        <v>0</v>
      </c>
      <c r="E4840" t="str">
        <f>'Liste detaljert wide'!$L$1</f>
        <v>EU-inntekt</v>
      </c>
      <c r="F4840" t="str">
        <f t="shared" si="4332"/>
        <v>2025VFM0EU-inntekt</v>
      </c>
      <c r="G4840" s="3">
        <f>'Liste detaljert wide'!L520</f>
        <v>0</v>
      </c>
      <c r="H4840" t="str">
        <f>VLOOKUP(E4840,Def!$B$2:$C$15,2,FALSE)</f>
        <v>Forskningsinsentiv</v>
      </c>
      <c r="I4840" s="3">
        <f>IF(A4840='Enheter, modell og år'!$F$2-1,0,G4840-VLOOKUP(A4840-1&amp;B4840&amp;C4840&amp;E4840,$F$2:$G$7561,2,FALSE))</f>
        <v>0</v>
      </c>
      <c r="J4840" s="3">
        <f>IF(A4840='Enheter, modell og år'!$F$2-1,0,VLOOKUP(A4840-1&amp;B4840&amp;C4840&amp;E4840,$F$2:$G$7561,2,FALSE))</f>
        <v>0</v>
      </c>
    </row>
    <row r="4841" spans="1:10" x14ac:dyDescent="0.25">
      <c r="A4841">
        <f t="shared" ref="A4841:C4841" si="4370">A4301</f>
        <v>2025</v>
      </c>
      <c r="B4841" t="str">
        <f t="shared" si="4370"/>
        <v>VFM</v>
      </c>
      <c r="C4841">
        <f t="shared" si="4370"/>
        <v>0</v>
      </c>
      <c r="D4841">
        <f>IFERROR(VLOOKUP(C4841,'Enheter, modell og år'!$A$2:$B$31,2,FALSE),0)</f>
        <v>0</v>
      </c>
      <c r="E4841" t="str">
        <f>'Liste detaljert wide'!$L$1</f>
        <v>EU-inntekt</v>
      </c>
      <c r="F4841" t="str">
        <f t="shared" si="4332"/>
        <v>2025VFM0EU-inntekt</v>
      </c>
      <c r="G4841" s="3">
        <f>'Liste detaljert wide'!L521</f>
        <v>0</v>
      </c>
      <c r="H4841" t="str">
        <f>VLOOKUP(E4841,Def!$B$2:$C$15,2,FALSE)</f>
        <v>Forskningsinsentiv</v>
      </c>
      <c r="I4841" s="3">
        <f>IF(A4841='Enheter, modell og år'!$F$2-1,0,G4841-VLOOKUP(A4841-1&amp;B4841&amp;C4841&amp;E4841,$F$2:$G$7561,2,FALSE))</f>
        <v>0</v>
      </c>
      <c r="J4841" s="3">
        <f>IF(A4841='Enheter, modell og år'!$F$2-1,0,VLOOKUP(A4841-1&amp;B4841&amp;C4841&amp;E4841,$F$2:$G$7561,2,FALSE))</f>
        <v>0</v>
      </c>
    </row>
    <row r="4842" spans="1:10" x14ac:dyDescent="0.25">
      <c r="A4842">
        <f t="shared" ref="A4842:C4842" si="4371">A4302</f>
        <v>2025</v>
      </c>
      <c r="B4842" t="str">
        <f t="shared" si="4371"/>
        <v>VFM</v>
      </c>
      <c r="C4842">
        <f t="shared" si="4371"/>
        <v>0</v>
      </c>
      <c r="D4842">
        <f>IFERROR(VLOOKUP(C4842,'Enheter, modell og år'!$A$2:$B$31,2,FALSE),0)</f>
        <v>0</v>
      </c>
      <c r="E4842" t="str">
        <f>'Liste detaljert wide'!$L$1</f>
        <v>EU-inntekt</v>
      </c>
      <c r="F4842" t="str">
        <f t="shared" si="4332"/>
        <v>2025VFM0EU-inntekt</v>
      </c>
      <c r="G4842" s="3">
        <f>'Liste detaljert wide'!L522</f>
        <v>0</v>
      </c>
      <c r="H4842" t="str">
        <f>VLOOKUP(E4842,Def!$B$2:$C$15,2,FALSE)</f>
        <v>Forskningsinsentiv</v>
      </c>
      <c r="I4842" s="3">
        <f>IF(A4842='Enheter, modell og år'!$F$2-1,0,G4842-VLOOKUP(A4842-1&amp;B4842&amp;C4842&amp;E4842,$F$2:$G$7561,2,FALSE))</f>
        <v>0</v>
      </c>
      <c r="J4842" s="3">
        <f>IF(A4842='Enheter, modell og år'!$F$2-1,0,VLOOKUP(A4842-1&amp;B4842&amp;C4842&amp;E4842,$F$2:$G$7561,2,FALSE))</f>
        <v>0</v>
      </c>
    </row>
    <row r="4843" spans="1:10" x14ac:dyDescent="0.25">
      <c r="A4843">
        <f t="shared" ref="A4843:C4843" si="4372">A4303</f>
        <v>2025</v>
      </c>
      <c r="B4843" t="str">
        <f t="shared" si="4372"/>
        <v>VFM</v>
      </c>
      <c r="C4843">
        <f t="shared" si="4372"/>
        <v>0</v>
      </c>
      <c r="D4843">
        <f>IFERROR(VLOOKUP(C4843,'Enheter, modell og år'!$A$2:$B$31,2,FALSE),0)</f>
        <v>0</v>
      </c>
      <c r="E4843" t="str">
        <f>'Liste detaljert wide'!$L$1</f>
        <v>EU-inntekt</v>
      </c>
      <c r="F4843" t="str">
        <f t="shared" si="4332"/>
        <v>2025VFM0EU-inntekt</v>
      </c>
      <c r="G4843" s="3">
        <f>'Liste detaljert wide'!L523</f>
        <v>0</v>
      </c>
      <c r="H4843" t="str">
        <f>VLOOKUP(E4843,Def!$B$2:$C$15,2,FALSE)</f>
        <v>Forskningsinsentiv</v>
      </c>
      <c r="I4843" s="3">
        <f>IF(A4843='Enheter, modell og år'!$F$2-1,0,G4843-VLOOKUP(A4843-1&amp;B4843&amp;C4843&amp;E4843,$F$2:$G$7561,2,FALSE))</f>
        <v>0</v>
      </c>
      <c r="J4843" s="3">
        <f>IF(A4843='Enheter, modell og år'!$F$2-1,0,VLOOKUP(A4843-1&amp;B4843&amp;C4843&amp;E4843,$F$2:$G$7561,2,FALSE))</f>
        <v>0</v>
      </c>
    </row>
    <row r="4844" spans="1:10" x14ac:dyDescent="0.25">
      <c r="A4844">
        <f t="shared" ref="A4844:C4844" si="4373">A4304</f>
        <v>2025</v>
      </c>
      <c r="B4844" t="str">
        <f t="shared" si="4373"/>
        <v>VFM</v>
      </c>
      <c r="C4844">
        <f t="shared" si="4373"/>
        <v>0</v>
      </c>
      <c r="D4844">
        <f>IFERROR(VLOOKUP(C4844,'Enheter, modell og år'!$A$2:$B$31,2,FALSE),0)</f>
        <v>0</v>
      </c>
      <c r="E4844" t="str">
        <f>'Liste detaljert wide'!$L$1</f>
        <v>EU-inntekt</v>
      </c>
      <c r="F4844" t="str">
        <f t="shared" si="4332"/>
        <v>2025VFM0EU-inntekt</v>
      </c>
      <c r="G4844" s="3">
        <f>'Liste detaljert wide'!L524</f>
        <v>0</v>
      </c>
      <c r="H4844" t="str">
        <f>VLOOKUP(E4844,Def!$B$2:$C$15,2,FALSE)</f>
        <v>Forskningsinsentiv</v>
      </c>
      <c r="I4844" s="3">
        <f>IF(A4844='Enheter, modell og år'!$F$2-1,0,G4844-VLOOKUP(A4844-1&amp;B4844&amp;C4844&amp;E4844,$F$2:$G$7561,2,FALSE))</f>
        <v>0</v>
      </c>
      <c r="J4844" s="3">
        <f>IF(A4844='Enheter, modell og år'!$F$2-1,0,VLOOKUP(A4844-1&amp;B4844&amp;C4844&amp;E4844,$F$2:$G$7561,2,FALSE))</f>
        <v>0</v>
      </c>
    </row>
    <row r="4845" spans="1:10" x14ac:dyDescent="0.25">
      <c r="A4845">
        <f t="shared" ref="A4845:C4845" si="4374">A4305</f>
        <v>2025</v>
      </c>
      <c r="B4845" t="str">
        <f t="shared" si="4374"/>
        <v>VFM</v>
      </c>
      <c r="C4845">
        <f t="shared" si="4374"/>
        <v>0</v>
      </c>
      <c r="D4845">
        <f>IFERROR(VLOOKUP(C4845,'Enheter, modell og år'!$A$2:$B$31,2,FALSE),0)</f>
        <v>0</v>
      </c>
      <c r="E4845" t="str">
        <f>'Liste detaljert wide'!$L$1</f>
        <v>EU-inntekt</v>
      </c>
      <c r="F4845" t="str">
        <f t="shared" si="4332"/>
        <v>2025VFM0EU-inntekt</v>
      </c>
      <c r="G4845" s="3">
        <f>'Liste detaljert wide'!L525</f>
        <v>0</v>
      </c>
      <c r="H4845" t="str">
        <f>VLOOKUP(E4845,Def!$B$2:$C$15,2,FALSE)</f>
        <v>Forskningsinsentiv</v>
      </c>
      <c r="I4845" s="3">
        <f>IF(A4845='Enheter, modell og år'!$F$2-1,0,G4845-VLOOKUP(A4845-1&amp;B4845&amp;C4845&amp;E4845,$F$2:$G$7561,2,FALSE))</f>
        <v>0</v>
      </c>
      <c r="J4845" s="3">
        <f>IF(A4845='Enheter, modell og år'!$F$2-1,0,VLOOKUP(A4845-1&amp;B4845&amp;C4845&amp;E4845,$F$2:$G$7561,2,FALSE))</f>
        <v>0</v>
      </c>
    </row>
    <row r="4846" spans="1:10" x14ac:dyDescent="0.25">
      <c r="A4846">
        <f t="shared" ref="A4846:C4846" si="4375">A4306</f>
        <v>2025</v>
      </c>
      <c r="B4846" t="str">
        <f t="shared" si="4375"/>
        <v>VFM</v>
      </c>
      <c r="C4846">
        <f t="shared" si="4375"/>
        <v>0</v>
      </c>
      <c r="D4846">
        <f>IFERROR(VLOOKUP(C4846,'Enheter, modell og år'!$A$2:$B$31,2,FALSE),0)</f>
        <v>0</v>
      </c>
      <c r="E4846" t="str">
        <f>'Liste detaljert wide'!$L$1</f>
        <v>EU-inntekt</v>
      </c>
      <c r="F4846" t="str">
        <f t="shared" si="4332"/>
        <v>2025VFM0EU-inntekt</v>
      </c>
      <c r="G4846" s="3">
        <f>'Liste detaljert wide'!L526</f>
        <v>0</v>
      </c>
      <c r="H4846" t="str">
        <f>VLOOKUP(E4846,Def!$B$2:$C$15,2,FALSE)</f>
        <v>Forskningsinsentiv</v>
      </c>
      <c r="I4846" s="3">
        <f>IF(A4846='Enheter, modell og år'!$F$2-1,0,G4846-VLOOKUP(A4846-1&amp;B4846&amp;C4846&amp;E4846,$F$2:$G$7561,2,FALSE))</f>
        <v>0</v>
      </c>
      <c r="J4846" s="3">
        <f>IF(A4846='Enheter, modell og år'!$F$2-1,0,VLOOKUP(A4846-1&amp;B4846&amp;C4846&amp;E4846,$F$2:$G$7561,2,FALSE))</f>
        <v>0</v>
      </c>
    </row>
    <row r="4847" spans="1:10" x14ac:dyDescent="0.25">
      <c r="A4847">
        <f t="shared" ref="A4847:C4847" si="4376">A4307</f>
        <v>2025</v>
      </c>
      <c r="B4847" t="str">
        <f t="shared" si="4376"/>
        <v>VFM</v>
      </c>
      <c r="C4847">
        <f t="shared" si="4376"/>
        <v>0</v>
      </c>
      <c r="D4847">
        <f>IFERROR(VLOOKUP(C4847,'Enheter, modell og år'!$A$2:$B$31,2,FALSE),0)</f>
        <v>0</v>
      </c>
      <c r="E4847" t="str">
        <f>'Liste detaljert wide'!$L$1</f>
        <v>EU-inntekt</v>
      </c>
      <c r="F4847" t="str">
        <f t="shared" si="4332"/>
        <v>2025VFM0EU-inntekt</v>
      </c>
      <c r="G4847" s="3">
        <f>'Liste detaljert wide'!L527</f>
        <v>0</v>
      </c>
      <c r="H4847" t="str">
        <f>VLOOKUP(E4847,Def!$B$2:$C$15,2,FALSE)</f>
        <v>Forskningsinsentiv</v>
      </c>
      <c r="I4847" s="3">
        <f>IF(A4847='Enheter, modell og år'!$F$2-1,0,G4847-VLOOKUP(A4847-1&amp;B4847&amp;C4847&amp;E4847,$F$2:$G$7561,2,FALSE))</f>
        <v>0</v>
      </c>
      <c r="J4847" s="3">
        <f>IF(A4847='Enheter, modell og år'!$F$2-1,0,VLOOKUP(A4847-1&amp;B4847&amp;C4847&amp;E4847,$F$2:$G$7561,2,FALSE))</f>
        <v>0</v>
      </c>
    </row>
    <row r="4848" spans="1:10" x14ac:dyDescent="0.25">
      <c r="A4848">
        <f t="shared" ref="A4848:C4848" si="4377">A4308</f>
        <v>2025</v>
      </c>
      <c r="B4848" t="str">
        <f t="shared" si="4377"/>
        <v>VFM</v>
      </c>
      <c r="C4848">
        <f t="shared" si="4377"/>
        <v>0</v>
      </c>
      <c r="D4848">
        <f>IFERROR(VLOOKUP(C4848,'Enheter, modell og år'!$A$2:$B$31,2,FALSE),0)</f>
        <v>0</v>
      </c>
      <c r="E4848" t="str">
        <f>'Liste detaljert wide'!$L$1</f>
        <v>EU-inntekt</v>
      </c>
      <c r="F4848" t="str">
        <f t="shared" si="4332"/>
        <v>2025VFM0EU-inntekt</v>
      </c>
      <c r="G4848" s="3">
        <f>'Liste detaljert wide'!L528</f>
        <v>0</v>
      </c>
      <c r="H4848" t="str">
        <f>VLOOKUP(E4848,Def!$B$2:$C$15,2,FALSE)</f>
        <v>Forskningsinsentiv</v>
      </c>
      <c r="I4848" s="3">
        <f>IF(A4848='Enheter, modell og år'!$F$2-1,0,G4848-VLOOKUP(A4848-1&amp;B4848&amp;C4848&amp;E4848,$F$2:$G$7561,2,FALSE))</f>
        <v>0</v>
      </c>
      <c r="J4848" s="3">
        <f>IF(A4848='Enheter, modell og år'!$F$2-1,0,VLOOKUP(A4848-1&amp;B4848&amp;C4848&amp;E4848,$F$2:$G$7561,2,FALSE))</f>
        <v>0</v>
      </c>
    </row>
    <row r="4849" spans="1:10" x14ac:dyDescent="0.25">
      <c r="A4849">
        <f t="shared" ref="A4849:C4849" si="4378">A4309</f>
        <v>2025</v>
      </c>
      <c r="B4849" t="str">
        <f t="shared" si="4378"/>
        <v>VFM</v>
      </c>
      <c r="C4849">
        <f t="shared" si="4378"/>
        <v>0</v>
      </c>
      <c r="D4849">
        <f>IFERROR(VLOOKUP(C4849,'Enheter, modell og år'!$A$2:$B$31,2,FALSE),0)</f>
        <v>0</v>
      </c>
      <c r="E4849" t="str">
        <f>'Liste detaljert wide'!$L$1</f>
        <v>EU-inntekt</v>
      </c>
      <c r="F4849" t="str">
        <f t="shared" si="4332"/>
        <v>2025VFM0EU-inntekt</v>
      </c>
      <c r="G4849" s="3">
        <f>'Liste detaljert wide'!L529</f>
        <v>0</v>
      </c>
      <c r="H4849" t="str">
        <f>VLOOKUP(E4849,Def!$B$2:$C$15,2,FALSE)</f>
        <v>Forskningsinsentiv</v>
      </c>
      <c r="I4849" s="3">
        <f>IF(A4849='Enheter, modell og år'!$F$2-1,0,G4849-VLOOKUP(A4849-1&amp;B4849&amp;C4849&amp;E4849,$F$2:$G$7561,2,FALSE))</f>
        <v>0</v>
      </c>
      <c r="J4849" s="3">
        <f>IF(A4849='Enheter, modell og år'!$F$2-1,0,VLOOKUP(A4849-1&amp;B4849&amp;C4849&amp;E4849,$F$2:$G$7561,2,FALSE))</f>
        <v>0</v>
      </c>
    </row>
    <row r="4850" spans="1:10" x14ac:dyDescent="0.25">
      <c r="A4850">
        <f t="shared" ref="A4850:C4850" si="4379">A4310</f>
        <v>2025</v>
      </c>
      <c r="B4850" t="str">
        <f t="shared" si="4379"/>
        <v>VFM</v>
      </c>
      <c r="C4850">
        <f t="shared" si="4379"/>
        <v>0</v>
      </c>
      <c r="D4850">
        <f>IFERROR(VLOOKUP(C4850,'Enheter, modell og år'!$A$2:$B$31,2,FALSE),0)</f>
        <v>0</v>
      </c>
      <c r="E4850" t="str">
        <f>'Liste detaljert wide'!$L$1</f>
        <v>EU-inntekt</v>
      </c>
      <c r="F4850" t="str">
        <f t="shared" si="4332"/>
        <v>2025VFM0EU-inntekt</v>
      </c>
      <c r="G4850" s="3">
        <f>'Liste detaljert wide'!L530</f>
        <v>0</v>
      </c>
      <c r="H4850" t="str">
        <f>VLOOKUP(E4850,Def!$B$2:$C$15,2,FALSE)</f>
        <v>Forskningsinsentiv</v>
      </c>
      <c r="I4850" s="3">
        <f>IF(A4850='Enheter, modell og år'!$F$2-1,0,G4850-VLOOKUP(A4850-1&amp;B4850&amp;C4850&amp;E4850,$F$2:$G$7561,2,FALSE))</f>
        <v>0</v>
      </c>
      <c r="J4850" s="3">
        <f>IF(A4850='Enheter, modell og år'!$F$2-1,0,VLOOKUP(A4850-1&amp;B4850&amp;C4850&amp;E4850,$F$2:$G$7561,2,FALSE))</f>
        <v>0</v>
      </c>
    </row>
    <row r="4851" spans="1:10" x14ac:dyDescent="0.25">
      <c r="A4851">
        <f t="shared" ref="A4851:C4851" si="4380">A4311</f>
        <v>2025</v>
      </c>
      <c r="B4851" t="str">
        <f t="shared" si="4380"/>
        <v>VFM</v>
      </c>
      <c r="C4851">
        <f t="shared" si="4380"/>
        <v>0</v>
      </c>
      <c r="D4851">
        <f>IFERROR(VLOOKUP(C4851,'Enheter, modell og år'!$A$2:$B$31,2,FALSE),0)</f>
        <v>0</v>
      </c>
      <c r="E4851" t="str">
        <f>'Liste detaljert wide'!$L$1</f>
        <v>EU-inntekt</v>
      </c>
      <c r="F4851" t="str">
        <f t="shared" si="4332"/>
        <v>2025VFM0EU-inntekt</v>
      </c>
      <c r="G4851" s="3">
        <f>'Liste detaljert wide'!L531</f>
        <v>0</v>
      </c>
      <c r="H4851" t="str">
        <f>VLOOKUP(E4851,Def!$B$2:$C$15,2,FALSE)</f>
        <v>Forskningsinsentiv</v>
      </c>
      <c r="I4851" s="3">
        <f>IF(A4851='Enheter, modell og år'!$F$2-1,0,G4851-VLOOKUP(A4851-1&amp;B4851&amp;C4851&amp;E4851,$F$2:$G$7561,2,FALSE))</f>
        <v>0</v>
      </c>
      <c r="J4851" s="3">
        <f>IF(A4851='Enheter, modell og år'!$F$2-1,0,VLOOKUP(A4851-1&amp;B4851&amp;C4851&amp;E4851,$F$2:$G$7561,2,FALSE))</f>
        <v>0</v>
      </c>
    </row>
    <row r="4852" spans="1:10" x14ac:dyDescent="0.25">
      <c r="A4852">
        <f t="shared" ref="A4852:C4852" si="4381">A4312</f>
        <v>2025</v>
      </c>
      <c r="B4852" t="str">
        <f t="shared" si="4381"/>
        <v>VFM</v>
      </c>
      <c r="C4852">
        <f t="shared" si="4381"/>
        <v>0</v>
      </c>
      <c r="D4852">
        <f>IFERROR(VLOOKUP(C4852,'Enheter, modell og år'!$A$2:$B$31,2,FALSE),0)</f>
        <v>0</v>
      </c>
      <c r="E4852" t="str">
        <f>'Liste detaljert wide'!$L$1</f>
        <v>EU-inntekt</v>
      </c>
      <c r="F4852" t="str">
        <f t="shared" si="4332"/>
        <v>2025VFM0EU-inntekt</v>
      </c>
      <c r="G4852" s="3">
        <f>'Liste detaljert wide'!L532</f>
        <v>0</v>
      </c>
      <c r="H4852" t="str">
        <f>VLOOKUP(E4852,Def!$B$2:$C$15,2,FALSE)</f>
        <v>Forskningsinsentiv</v>
      </c>
      <c r="I4852" s="3">
        <f>IF(A4852='Enheter, modell og år'!$F$2-1,0,G4852-VLOOKUP(A4852-1&amp;B4852&amp;C4852&amp;E4852,$F$2:$G$7561,2,FALSE))</f>
        <v>0</v>
      </c>
      <c r="J4852" s="3">
        <f>IF(A4852='Enheter, modell og år'!$F$2-1,0,VLOOKUP(A4852-1&amp;B4852&amp;C4852&amp;E4852,$F$2:$G$7561,2,FALSE))</f>
        <v>0</v>
      </c>
    </row>
    <row r="4853" spans="1:10" x14ac:dyDescent="0.25">
      <c r="A4853">
        <f t="shared" ref="A4853:C4853" si="4382">A4313</f>
        <v>2025</v>
      </c>
      <c r="B4853" t="str">
        <f t="shared" si="4382"/>
        <v>VFM</v>
      </c>
      <c r="C4853">
        <f t="shared" si="4382"/>
        <v>0</v>
      </c>
      <c r="D4853">
        <f>IFERROR(VLOOKUP(C4853,'Enheter, modell og år'!$A$2:$B$31,2,FALSE),0)</f>
        <v>0</v>
      </c>
      <c r="E4853" t="str">
        <f>'Liste detaljert wide'!$L$1</f>
        <v>EU-inntekt</v>
      </c>
      <c r="F4853" t="str">
        <f t="shared" si="4332"/>
        <v>2025VFM0EU-inntekt</v>
      </c>
      <c r="G4853" s="3">
        <f>'Liste detaljert wide'!L533</f>
        <v>0</v>
      </c>
      <c r="H4853" t="str">
        <f>VLOOKUP(E4853,Def!$B$2:$C$15,2,FALSE)</f>
        <v>Forskningsinsentiv</v>
      </c>
      <c r="I4853" s="3">
        <f>IF(A4853='Enheter, modell og år'!$F$2-1,0,G4853-VLOOKUP(A4853-1&amp;B4853&amp;C4853&amp;E4853,$F$2:$G$7561,2,FALSE))</f>
        <v>0</v>
      </c>
      <c r="J4853" s="3">
        <f>IF(A4853='Enheter, modell og år'!$F$2-1,0,VLOOKUP(A4853-1&amp;B4853&amp;C4853&amp;E4853,$F$2:$G$7561,2,FALSE))</f>
        <v>0</v>
      </c>
    </row>
    <row r="4854" spans="1:10" x14ac:dyDescent="0.25">
      <c r="A4854">
        <f t="shared" ref="A4854:C4854" si="4383">A4314</f>
        <v>2025</v>
      </c>
      <c r="B4854" t="str">
        <f t="shared" si="4383"/>
        <v>VFM</v>
      </c>
      <c r="C4854">
        <f t="shared" si="4383"/>
        <v>0</v>
      </c>
      <c r="D4854">
        <f>IFERROR(VLOOKUP(C4854,'Enheter, modell og år'!$A$2:$B$31,2,FALSE),0)</f>
        <v>0</v>
      </c>
      <c r="E4854" t="str">
        <f>'Liste detaljert wide'!$L$1</f>
        <v>EU-inntekt</v>
      </c>
      <c r="F4854" t="str">
        <f t="shared" si="4332"/>
        <v>2025VFM0EU-inntekt</v>
      </c>
      <c r="G4854" s="3">
        <f>'Liste detaljert wide'!L534</f>
        <v>0</v>
      </c>
      <c r="H4854" t="str">
        <f>VLOOKUP(E4854,Def!$B$2:$C$15,2,FALSE)</f>
        <v>Forskningsinsentiv</v>
      </c>
      <c r="I4854" s="3">
        <f>IF(A4854='Enheter, modell og år'!$F$2-1,0,G4854-VLOOKUP(A4854-1&amp;B4854&amp;C4854&amp;E4854,$F$2:$G$7561,2,FALSE))</f>
        <v>0</v>
      </c>
      <c r="J4854" s="3">
        <f>IF(A4854='Enheter, modell og år'!$F$2-1,0,VLOOKUP(A4854-1&amp;B4854&amp;C4854&amp;E4854,$F$2:$G$7561,2,FALSE))</f>
        <v>0</v>
      </c>
    </row>
    <row r="4855" spans="1:10" x14ac:dyDescent="0.25">
      <c r="A4855">
        <f t="shared" ref="A4855:C4855" si="4384">A4315</f>
        <v>2025</v>
      </c>
      <c r="B4855" t="str">
        <f t="shared" si="4384"/>
        <v>VFM</v>
      </c>
      <c r="C4855">
        <f t="shared" si="4384"/>
        <v>0</v>
      </c>
      <c r="D4855">
        <f>IFERROR(VLOOKUP(C4855,'Enheter, modell og år'!$A$2:$B$31,2,FALSE),0)</f>
        <v>0</v>
      </c>
      <c r="E4855" t="str">
        <f>'Liste detaljert wide'!$L$1</f>
        <v>EU-inntekt</v>
      </c>
      <c r="F4855" t="str">
        <f t="shared" si="4332"/>
        <v>2025VFM0EU-inntekt</v>
      </c>
      <c r="G4855" s="3">
        <f>'Liste detaljert wide'!L535</f>
        <v>0</v>
      </c>
      <c r="H4855" t="str">
        <f>VLOOKUP(E4855,Def!$B$2:$C$15,2,FALSE)</f>
        <v>Forskningsinsentiv</v>
      </c>
      <c r="I4855" s="3">
        <f>IF(A4855='Enheter, modell og år'!$F$2-1,0,G4855-VLOOKUP(A4855-1&amp;B4855&amp;C4855&amp;E4855,$F$2:$G$7561,2,FALSE))</f>
        <v>0</v>
      </c>
      <c r="J4855" s="3">
        <f>IF(A4855='Enheter, modell og år'!$F$2-1,0,VLOOKUP(A4855-1&amp;B4855&amp;C4855&amp;E4855,$F$2:$G$7561,2,FALSE))</f>
        <v>0</v>
      </c>
    </row>
    <row r="4856" spans="1:10" x14ac:dyDescent="0.25">
      <c r="A4856">
        <f t="shared" ref="A4856:C4856" si="4385">A4316</f>
        <v>2025</v>
      </c>
      <c r="B4856" t="str">
        <f t="shared" si="4385"/>
        <v>VFM</v>
      </c>
      <c r="C4856">
        <f t="shared" si="4385"/>
        <v>0</v>
      </c>
      <c r="D4856">
        <f>IFERROR(VLOOKUP(C4856,'Enheter, modell og år'!$A$2:$B$31,2,FALSE),0)</f>
        <v>0</v>
      </c>
      <c r="E4856" t="str">
        <f>'Liste detaljert wide'!$L$1</f>
        <v>EU-inntekt</v>
      </c>
      <c r="F4856" t="str">
        <f t="shared" si="4332"/>
        <v>2025VFM0EU-inntekt</v>
      </c>
      <c r="G4856" s="3">
        <f>'Liste detaljert wide'!L536</f>
        <v>0</v>
      </c>
      <c r="H4856" t="str">
        <f>VLOOKUP(E4856,Def!$B$2:$C$15,2,FALSE)</f>
        <v>Forskningsinsentiv</v>
      </c>
      <c r="I4856" s="3">
        <f>IF(A4856='Enheter, modell og år'!$F$2-1,0,G4856-VLOOKUP(A4856-1&amp;B4856&amp;C4856&amp;E4856,$F$2:$G$7561,2,FALSE))</f>
        <v>0</v>
      </c>
      <c r="J4856" s="3">
        <f>IF(A4856='Enheter, modell og år'!$F$2-1,0,VLOOKUP(A4856-1&amp;B4856&amp;C4856&amp;E4856,$F$2:$G$7561,2,FALSE))</f>
        <v>0</v>
      </c>
    </row>
    <row r="4857" spans="1:10" x14ac:dyDescent="0.25">
      <c r="A4857">
        <f t="shared" ref="A4857:C4857" si="4386">A4317</f>
        <v>2025</v>
      </c>
      <c r="B4857" t="str">
        <f t="shared" si="4386"/>
        <v>VFM</v>
      </c>
      <c r="C4857">
        <f t="shared" si="4386"/>
        <v>0</v>
      </c>
      <c r="D4857">
        <f>IFERROR(VLOOKUP(C4857,'Enheter, modell og år'!$A$2:$B$31,2,FALSE),0)</f>
        <v>0</v>
      </c>
      <c r="E4857" t="str">
        <f>'Liste detaljert wide'!$L$1</f>
        <v>EU-inntekt</v>
      </c>
      <c r="F4857" t="str">
        <f t="shared" si="4332"/>
        <v>2025VFM0EU-inntekt</v>
      </c>
      <c r="G4857" s="3">
        <f>'Liste detaljert wide'!L537</f>
        <v>0</v>
      </c>
      <c r="H4857" t="str">
        <f>VLOOKUP(E4857,Def!$B$2:$C$15,2,FALSE)</f>
        <v>Forskningsinsentiv</v>
      </c>
      <c r="I4857" s="3">
        <f>IF(A4857='Enheter, modell og år'!$F$2-1,0,G4857-VLOOKUP(A4857-1&amp;B4857&amp;C4857&amp;E4857,$F$2:$G$7561,2,FALSE))</f>
        <v>0</v>
      </c>
      <c r="J4857" s="3">
        <f>IF(A4857='Enheter, modell og år'!$F$2-1,0,VLOOKUP(A4857-1&amp;B4857&amp;C4857&amp;E4857,$F$2:$G$7561,2,FALSE))</f>
        <v>0</v>
      </c>
    </row>
    <row r="4858" spans="1:10" x14ac:dyDescent="0.25">
      <c r="A4858">
        <f t="shared" ref="A4858:C4858" si="4387">A4318</f>
        <v>2025</v>
      </c>
      <c r="B4858" t="str">
        <f t="shared" si="4387"/>
        <v>VFM</v>
      </c>
      <c r="C4858">
        <f t="shared" si="4387"/>
        <v>0</v>
      </c>
      <c r="D4858">
        <f>IFERROR(VLOOKUP(C4858,'Enheter, modell og år'!$A$2:$B$31,2,FALSE),0)</f>
        <v>0</v>
      </c>
      <c r="E4858" t="str">
        <f>'Liste detaljert wide'!$L$1</f>
        <v>EU-inntekt</v>
      </c>
      <c r="F4858" t="str">
        <f t="shared" si="4332"/>
        <v>2025VFM0EU-inntekt</v>
      </c>
      <c r="G4858" s="3">
        <f>'Liste detaljert wide'!L538</f>
        <v>0</v>
      </c>
      <c r="H4858" t="str">
        <f>VLOOKUP(E4858,Def!$B$2:$C$15,2,FALSE)</f>
        <v>Forskningsinsentiv</v>
      </c>
      <c r="I4858" s="3">
        <f>IF(A4858='Enheter, modell og år'!$F$2-1,0,G4858-VLOOKUP(A4858-1&amp;B4858&amp;C4858&amp;E4858,$F$2:$G$7561,2,FALSE))</f>
        <v>0</v>
      </c>
      <c r="J4858" s="3">
        <f>IF(A4858='Enheter, modell og år'!$F$2-1,0,VLOOKUP(A4858-1&amp;B4858&amp;C4858&amp;E4858,$F$2:$G$7561,2,FALSE))</f>
        <v>0</v>
      </c>
    </row>
    <row r="4859" spans="1:10" x14ac:dyDescent="0.25">
      <c r="A4859">
        <f t="shared" ref="A4859:C4859" si="4388">A4319</f>
        <v>2025</v>
      </c>
      <c r="B4859" t="str">
        <f t="shared" si="4388"/>
        <v>VFM</v>
      </c>
      <c r="C4859">
        <f t="shared" si="4388"/>
        <v>0</v>
      </c>
      <c r="D4859">
        <f>IFERROR(VLOOKUP(C4859,'Enheter, modell og år'!$A$2:$B$31,2,FALSE),0)</f>
        <v>0</v>
      </c>
      <c r="E4859" t="str">
        <f>'Liste detaljert wide'!$L$1</f>
        <v>EU-inntekt</v>
      </c>
      <c r="F4859" t="str">
        <f t="shared" si="4332"/>
        <v>2025VFM0EU-inntekt</v>
      </c>
      <c r="G4859" s="3">
        <f>'Liste detaljert wide'!L539</f>
        <v>0</v>
      </c>
      <c r="H4859" t="str">
        <f>VLOOKUP(E4859,Def!$B$2:$C$15,2,FALSE)</f>
        <v>Forskningsinsentiv</v>
      </c>
      <c r="I4859" s="3">
        <f>IF(A4859='Enheter, modell og år'!$F$2-1,0,G4859-VLOOKUP(A4859-1&amp;B4859&amp;C4859&amp;E4859,$F$2:$G$7561,2,FALSE))</f>
        <v>0</v>
      </c>
      <c r="J4859" s="3">
        <f>IF(A4859='Enheter, modell og år'!$F$2-1,0,VLOOKUP(A4859-1&amp;B4859&amp;C4859&amp;E4859,$F$2:$G$7561,2,FALSE))</f>
        <v>0</v>
      </c>
    </row>
    <row r="4860" spans="1:10" x14ac:dyDescent="0.25">
      <c r="A4860">
        <f t="shared" ref="A4860:C4860" si="4389">A4320</f>
        <v>2025</v>
      </c>
      <c r="B4860" t="str">
        <f t="shared" si="4389"/>
        <v>VFM</v>
      </c>
      <c r="C4860">
        <f t="shared" si="4389"/>
        <v>0</v>
      </c>
      <c r="D4860">
        <f>IFERROR(VLOOKUP(C4860,'Enheter, modell og år'!$A$2:$B$31,2,FALSE),0)</f>
        <v>0</v>
      </c>
      <c r="E4860" t="str">
        <f>'Liste detaljert wide'!$L$1</f>
        <v>EU-inntekt</v>
      </c>
      <c r="F4860" t="str">
        <f t="shared" si="4332"/>
        <v>2025VFM0EU-inntekt</v>
      </c>
      <c r="G4860" s="3">
        <f>'Liste detaljert wide'!L540</f>
        <v>0</v>
      </c>
      <c r="H4860" t="str">
        <f>VLOOKUP(E4860,Def!$B$2:$C$15,2,FALSE)</f>
        <v>Forskningsinsentiv</v>
      </c>
      <c r="I4860" s="3">
        <f>IF(A4860='Enheter, modell og år'!$F$2-1,0,G4860-VLOOKUP(A4860-1&amp;B4860&amp;C4860&amp;E4860,$F$2:$G$7561,2,FALSE))</f>
        <v>0</v>
      </c>
      <c r="J4860" s="3">
        <f>IF(A4860='Enheter, modell og år'!$F$2-1,0,VLOOKUP(A4860-1&amp;B4860&amp;C4860&amp;E4860,$F$2:$G$7561,2,FALSE))</f>
        <v>0</v>
      </c>
    </row>
    <row r="4861" spans="1:10" x14ac:dyDescent="0.25">
      <c r="A4861">
        <f t="shared" ref="A4861:C4861" si="4390">A4321</f>
        <v>2025</v>
      </c>
      <c r="B4861" t="str">
        <f t="shared" si="4390"/>
        <v>VFM</v>
      </c>
      <c r="C4861">
        <f t="shared" si="4390"/>
        <v>0</v>
      </c>
      <c r="D4861">
        <f>IFERROR(VLOOKUP(C4861,'Enheter, modell og år'!$A$2:$B$31,2,FALSE),0)</f>
        <v>0</v>
      </c>
      <c r="E4861" t="str">
        <f>'Liste detaljert wide'!$L$1</f>
        <v>EU-inntekt</v>
      </c>
      <c r="F4861" t="str">
        <f t="shared" si="4332"/>
        <v>2025VFM0EU-inntekt</v>
      </c>
      <c r="G4861" s="3">
        <f>'Liste detaljert wide'!L541</f>
        <v>0</v>
      </c>
      <c r="H4861" t="str">
        <f>VLOOKUP(E4861,Def!$B$2:$C$15,2,FALSE)</f>
        <v>Forskningsinsentiv</v>
      </c>
      <c r="I4861" s="3">
        <f>IF(A4861='Enheter, modell og år'!$F$2-1,0,G4861-VLOOKUP(A4861-1&amp;B4861&amp;C4861&amp;E4861,$F$2:$G$7561,2,FALSE))</f>
        <v>0</v>
      </c>
      <c r="J4861" s="3">
        <f>IF(A4861='Enheter, modell og år'!$F$2-1,0,VLOOKUP(A4861-1&amp;B4861&amp;C4861&amp;E4861,$F$2:$G$7561,2,FALSE))</f>
        <v>0</v>
      </c>
    </row>
    <row r="4862" spans="1:10" x14ac:dyDescent="0.25">
      <c r="A4862">
        <f t="shared" ref="A4862:C4862" si="4391">A4322</f>
        <v>2017</v>
      </c>
      <c r="B4862" t="str">
        <f t="shared" si="4391"/>
        <v>RFM</v>
      </c>
      <c r="C4862">
        <f t="shared" si="4391"/>
        <v>0</v>
      </c>
      <c r="D4862">
        <f>IFERROR(VLOOKUP(C4862,'Enheter, modell og år'!$A$2:$B$31,2,FALSE),0)</f>
        <v>0</v>
      </c>
      <c r="E4862" t="str">
        <f>'Liste detaljert wide'!$M$1</f>
        <v>NFR-inntekt</v>
      </c>
      <c r="F4862" t="str">
        <f t="shared" si="4332"/>
        <v>2017RFM0NFR-inntekt</v>
      </c>
      <c r="G4862" s="3">
        <f>'Liste detaljert wide'!M2</f>
        <v>0</v>
      </c>
      <c r="H4862" t="str">
        <f>VLOOKUP(E4862,Def!$B$2:$C$15,2,FALSE)</f>
        <v>Forskningsinsentiv</v>
      </c>
      <c r="I4862" s="3">
        <f>IF(A4862='Enheter, modell og år'!$F$2-1,0,G4862-VLOOKUP(A4862-1&amp;B4862&amp;C4862&amp;E4862,$F$2:$G$7561,2,FALSE))</f>
        <v>0</v>
      </c>
      <c r="J4862" s="3">
        <f>IF(A4862='Enheter, modell og år'!$F$2-1,0,VLOOKUP(A4862-1&amp;B4862&amp;C4862&amp;E4862,$F$2:$G$7561,2,FALSE))</f>
        <v>0</v>
      </c>
    </row>
    <row r="4863" spans="1:10" x14ac:dyDescent="0.25">
      <c r="A4863">
        <f t="shared" ref="A4863:C4863" si="4392">A4323</f>
        <v>2017</v>
      </c>
      <c r="B4863" t="str">
        <f t="shared" si="4392"/>
        <v>RFM</v>
      </c>
      <c r="C4863">
        <f t="shared" si="4392"/>
        <v>0</v>
      </c>
      <c r="D4863">
        <f>IFERROR(VLOOKUP(C4863,'Enheter, modell og år'!$A$2:$B$31,2,FALSE),0)</f>
        <v>0</v>
      </c>
      <c r="E4863" t="str">
        <f>'Liste detaljert wide'!$M$1</f>
        <v>NFR-inntekt</v>
      </c>
      <c r="F4863" t="str">
        <f t="shared" si="4332"/>
        <v>2017RFM0NFR-inntekt</v>
      </c>
      <c r="G4863" s="3">
        <f>'Liste detaljert wide'!M3</f>
        <v>0</v>
      </c>
      <c r="H4863" t="str">
        <f>VLOOKUP(E4863,Def!$B$2:$C$15,2,FALSE)</f>
        <v>Forskningsinsentiv</v>
      </c>
      <c r="I4863" s="3">
        <f>IF(A4863='Enheter, modell og år'!$F$2-1,0,G4863-VLOOKUP(A4863-1&amp;B4863&amp;C4863&amp;E4863,$F$2:$G$7561,2,FALSE))</f>
        <v>0</v>
      </c>
      <c r="J4863" s="3">
        <f>IF(A4863='Enheter, modell og år'!$F$2-1,0,VLOOKUP(A4863-1&amp;B4863&amp;C4863&amp;E4863,$F$2:$G$7561,2,FALSE))</f>
        <v>0</v>
      </c>
    </row>
    <row r="4864" spans="1:10" x14ac:dyDescent="0.25">
      <c r="A4864">
        <f t="shared" ref="A4864:C4864" si="4393">A4324</f>
        <v>2017</v>
      </c>
      <c r="B4864" t="str">
        <f t="shared" si="4393"/>
        <v>RFM</v>
      </c>
      <c r="C4864">
        <f t="shared" si="4393"/>
        <v>0</v>
      </c>
      <c r="D4864">
        <f>IFERROR(VLOOKUP(C4864,'Enheter, modell og år'!$A$2:$B$31,2,FALSE),0)</f>
        <v>0</v>
      </c>
      <c r="E4864" t="str">
        <f>'Liste detaljert wide'!$M$1</f>
        <v>NFR-inntekt</v>
      </c>
      <c r="F4864" t="str">
        <f t="shared" si="4332"/>
        <v>2017RFM0NFR-inntekt</v>
      </c>
      <c r="G4864" s="3">
        <f>'Liste detaljert wide'!M4</f>
        <v>0</v>
      </c>
      <c r="H4864" t="str">
        <f>VLOOKUP(E4864,Def!$B$2:$C$15,2,FALSE)</f>
        <v>Forskningsinsentiv</v>
      </c>
      <c r="I4864" s="3">
        <f>IF(A4864='Enheter, modell og år'!$F$2-1,0,G4864-VLOOKUP(A4864-1&amp;B4864&amp;C4864&amp;E4864,$F$2:$G$7561,2,FALSE))</f>
        <v>0</v>
      </c>
      <c r="J4864" s="3">
        <f>IF(A4864='Enheter, modell og år'!$F$2-1,0,VLOOKUP(A4864-1&amp;B4864&amp;C4864&amp;E4864,$F$2:$G$7561,2,FALSE))</f>
        <v>0</v>
      </c>
    </row>
    <row r="4865" spans="1:10" x14ac:dyDescent="0.25">
      <c r="A4865">
        <f t="shared" ref="A4865:C4865" si="4394">A4325</f>
        <v>2017</v>
      </c>
      <c r="B4865" t="str">
        <f t="shared" si="4394"/>
        <v>RFM</v>
      </c>
      <c r="C4865">
        <f t="shared" si="4394"/>
        <v>0</v>
      </c>
      <c r="D4865">
        <f>IFERROR(VLOOKUP(C4865,'Enheter, modell og år'!$A$2:$B$31,2,FALSE),0)</f>
        <v>0</v>
      </c>
      <c r="E4865" t="str">
        <f>'Liste detaljert wide'!$M$1</f>
        <v>NFR-inntekt</v>
      </c>
      <c r="F4865" t="str">
        <f t="shared" si="4332"/>
        <v>2017RFM0NFR-inntekt</v>
      </c>
      <c r="G4865" s="3">
        <f>'Liste detaljert wide'!M5</f>
        <v>0</v>
      </c>
      <c r="H4865" t="str">
        <f>VLOOKUP(E4865,Def!$B$2:$C$15,2,FALSE)</f>
        <v>Forskningsinsentiv</v>
      </c>
      <c r="I4865" s="3">
        <f>IF(A4865='Enheter, modell og år'!$F$2-1,0,G4865-VLOOKUP(A4865-1&amp;B4865&amp;C4865&amp;E4865,$F$2:$G$7561,2,FALSE))</f>
        <v>0</v>
      </c>
      <c r="J4865" s="3">
        <f>IF(A4865='Enheter, modell og år'!$F$2-1,0,VLOOKUP(A4865-1&amp;B4865&amp;C4865&amp;E4865,$F$2:$G$7561,2,FALSE))</f>
        <v>0</v>
      </c>
    </row>
    <row r="4866" spans="1:10" x14ac:dyDescent="0.25">
      <c r="A4866">
        <f t="shared" ref="A4866:C4866" si="4395">A4326</f>
        <v>2017</v>
      </c>
      <c r="B4866" t="str">
        <f t="shared" si="4395"/>
        <v>RFM</v>
      </c>
      <c r="C4866">
        <f t="shared" si="4395"/>
        <v>0</v>
      </c>
      <c r="D4866">
        <f>IFERROR(VLOOKUP(C4866,'Enheter, modell og år'!$A$2:$B$31,2,FALSE),0)</f>
        <v>0</v>
      </c>
      <c r="E4866" t="str">
        <f>'Liste detaljert wide'!$M$1</f>
        <v>NFR-inntekt</v>
      </c>
      <c r="F4866" t="str">
        <f t="shared" si="4332"/>
        <v>2017RFM0NFR-inntekt</v>
      </c>
      <c r="G4866" s="3">
        <f>'Liste detaljert wide'!M6</f>
        <v>0</v>
      </c>
      <c r="H4866" t="str">
        <f>VLOOKUP(E4866,Def!$B$2:$C$15,2,FALSE)</f>
        <v>Forskningsinsentiv</v>
      </c>
      <c r="I4866" s="3">
        <f>IF(A4866='Enheter, modell og år'!$F$2-1,0,G4866-VLOOKUP(A4866-1&amp;B4866&amp;C4866&amp;E4866,$F$2:$G$7561,2,FALSE))</f>
        <v>0</v>
      </c>
      <c r="J4866" s="3">
        <f>IF(A4866='Enheter, modell og år'!$F$2-1,0,VLOOKUP(A4866-1&amp;B4866&amp;C4866&amp;E4866,$F$2:$G$7561,2,FALSE))</f>
        <v>0</v>
      </c>
    </row>
    <row r="4867" spans="1:10" x14ac:dyDescent="0.25">
      <c r="A4867">
        <f t="shared" ref="A4867:C4867" si="4396">A4327</f>
        <v>2017</v>
      </c>
      <c r="B4867" t="str">
        <f t="shared" si="4396"/>
        <v>RFM</v>
      </c>
      <c r="C4867">
        <f t="shared" si="4396"/>
        <v>0</v>
      </c>
      <c r="D4867">
        <f>IFERROR(VLOOKUP(C4867,'Enheter, modell og år'!$A$2:$B$31,2,FALSE),0)</f>
        <v>0</v>
      </c>
      <c r="E4867" t="str">
        <f>'Liste detaljert wide'!$M$1</f>
        <v>NFR-inntekt</v>
      </c>
      <c r="F4867" t="str">
        <f t="shared" ref="F4867:F4930" si="4397">A4867&amp;B4867&amp;C4867&amp;E4867</f>
        <v>2017RFM0NFR-inntekt</v>
      </c>
      <c r="G4867" s="3">
        <f>'Liste detaljert wide'!M7</f>
        <v>0</v>
      </c>
      <c r="H4867" t="str">
        <f>VLOOKUP(E4867,Def!$B$2:$C$15,2,FALSE)</f>
        <v>Forskningsinsentiv</v>
      </c>
      <c r="I4867" s="3">
        <f>IF(A4867='Enheter, modell og år'!$F$2-1,0,G4867-VLOOKUP(A4867-1&amp;B4867&amp;C4867&amp;E4867,$F$2:$G$7561,2,FALSE))</f>
        <v>0</v>
      </c>
      <c r="J4867" s="3">
        <f>IF(A4867='Enheter, modell og år'!$F$2-1,0,VLOOKUP(A4867-1&amp;B4867&amp;C4867&amp;E4867,$F$2:$G$7561,2,FALSE))</f>
        <v>0</v>
      </c>
    </row>
    <row r="4868" spans="1:10" x14ac:dyDescent="0.25">
      <c r="A4868">
        <f t="shared" ref="A4868:C4868" si="4398">A4328</f>
        <v>2017</v>
      </c>
      <c r="B4868" t="str">
        <f t="shared" si="4398"/>
        <v>RFM</v>
      </c>
      <c r="C4868">
        <f t="shared" si="4398"/>
        <v>0</v>
      </c>
      <c r="D4868">
        <f>IFERROR(VLOOKUP(C4868,'Enheter, modell og år'!$A$2:$B$31,2,FALSE),0)</f>
        <v>0</v>
      </c>
      <c r="E4868" t="str">
        <f>'Liste detaljert wide'!$M$1</f>
        <v>NFR-inntekt</v>
      </c>
      <c r="F4868" t="str">
        <f t="shared" si="4397"/>
        <v>2017RFM0NFR-inntekt</v>
      </c>
      <c r="G4868" s="3">
        <f>'Liste detaljert wide'!M8</f>
        <v>0</v>
      </c>
      <c r="H4868" t="str">
        <f>VLOOKUP(E4868,Def!$B$2:$C$15,2,FALSE)</f>
        <v>Forskningsinsentiv</v>
      </c>
      <c r="I4868" s="3">
        <f>IF(A4868='Enheter, modell og år'!$F$2-1,0,G4868-VLOOKUP(A4868-1&amp;B4868&amp;C4868&amp;E4868,$F$2:$G$7561,2,FALSE))</f>
        <v>0</v>
      </c>
      <c r="J4868" s="3">
        <f>IF(A4868='Enheter, modell og år'!$F$2-1,0,VLOOKUP(A4868-1&amp;B4868&amp;C4868&amp;E4868,$F$2:$G$7561,2,FALSE))</f>
        <v>0</v>
      </c>
    </row>
    <row r="4869" spans="1:10" x14ac:dyDescent="0.25">
      <c r="A4869">
        <f t="shared" ref="A4869:C4869" si="4399">A4329</f>
        <v>2017</v>
      </c>
      <c r="B4869" t="str">
        <f t="shared" si="4399"/>
        <v>RFM</v>
      </c>
      <c r="C4869">
        <f t="shared" si="4399"/>
        <v>0</v>
      </c>
      <c r="D4869">
        <f>IFERROR(VLOOKUP(C4869,'Enheter, modell og år'!$A$2:$B$31,2,FALSE),0)</f>
        <v>0</v>
      </c>
      <c r="E4869" t="str">
        <f>'Liste detaljert wide'!$M$1</f>
        <v>NFR-inntekt</v>
      </c>
      <c r="F4869" t="str">
        <f t="shared" si="4397"/>
        <v>2017RFM0NFR-inntekt</v>
      </c>
      <c r="G4869" s="3">
        <f>'Liste detaljert wide'!M9</f>
        <v>0</v>
      </c>
      <c r="H4869" t="str">
        <f>VLOOKUP(E4869,Def!$B$2:$C$15,2,FALSE)</f>
        <v>Forskningsinsentiv</v>
      </c>
      <c r="I4869" s="3">
        <f>IF(A4869='Enheter, modell og år'!$F$2-1,0,G4869-VLOOKUP(A4869-1&amp;B4869&amp;C4869&amp;E4869,$F$2:$G$7561,2,FALSE))</f>
        <v>0</v>
      </c>
      <c r="J4869" s="3">
        <f>IF(A4869='Enheter, modell og år'!$F$2-1,0,VLOOKUP(A4869-1&amp;B4869&amp;C4869&amp;E4869,$F$2:$G$7561,2,FALSE))</f>
        <v>0</v>
      </c>
    </row>
    <row r="4870" spans="1:10" x14ac:dyDescent="0.25">
      <c r="A4870">
        <f t="shared" ref="A4870:C4870" si="4400">A4330</f>
        <v>2017</v>
      </c>
      <c r="B4870" t="str">
        <f t="shared" si="4400"/>
        <v>RFM</v>
      </c>
      <c r="C4870">
        <f t="shared" si="4400"/>
        <v>0</v>
      </c>
      <c r="D4870">
        <f>IFERROR(VLOOKUP(C4870,'Enheter, modell og år'!$A$2:$B$31,2,FALSE),0)</f>
        <v>0</v>
      </c>
      <c r="E4870" t="str">
        <f>'Liste detaljert wide'!$M$1</f>
        <v>NFR-inntekt</v>
      </c>
      <c r="F4870" t="str">
        <f t="shared" si="4397"/>
        <v>2017RFM0NFR-inntekt</v>
      </c>
      <c r="G4870" s="3">
        <f>'Liste detaljert wide'!M10</f>
        <v>0</v>
      </c>
      <c r="H4870" t="str">
        <f>VLOOKUP(E4870,Def!$B$2:$C$15,2,FALSE)</f>
        <v>Forskningsinsentiv</v>
      </c>
      <c r="I4870" s="3">
        <f>IF(A4870='Enheter, modell og år'!$F$2-1,0,G4870-VLOOKUP(A4870-1&amp;B4870&amp;C4870&amp;E4870,$F$2:$G$7561,2,FALSE))</f>
        <v>0</v>
      </c>
      <c r="J4870" s="3">
        <f>IF(A4870='Enheter, modell og år'!$F$2-1,0,VLOOKUP(A4870-1&amp;B4870&amp;C4870&amp;E4870,$F$2:$G$7561,2,FALSE))</f>
        <v>0</v>
      </c>
    </row>
    <row r="4871" spans="1:10" x14ac:dyDescent="0.25">
      <c r="A4871">
        <f t="shared" ref="A4871:C4871" si="4401">A4331</f>
        <v>2017</v>
      </c>
      <c r="B4871" t="str">
        <f t="shared" si="4401"/>
        <v>RFM</v>
      </c>
      <c r="C4871">
        <f t="shared" si="4401"/>
        <v>0</v>
      </c>
      <c r="D4871">
        <f>IFERROR(VLOOKUP(C4871,'Enheter, modell og år'!$A$2:$B$31,2,FALSE),0)</f>
        <v>0</v>
      </c>
      <c r="E4871" t="str">
        <f>'Liste detaljert wide'!$M$1</f>
        <v>NFR-inntekt</v>
      </c>
      <c r="F4871" t="str">
        <f t="shared" si="4397"/>
        <v>2017RFM0NFR-inntekt</v>
      </c>
      <c r="G4871" s="3">
        <f>'Liste detaljert wide'!M11</f>
        <v>0</v>
      </c>
      <c r="H4871" t="str">
        <f>VLOOKUP(E4871,Def!$B$2:$C$15,2,FALSE)</f>
        <v>Forskningsinsentiv</v>
      </c>
      <c r="I4871" s="3">
        <f>IF(A4871='Enheter, modell og år'!$F$2-1,0,G4871-VLOOKUP(A4871-1&amp;B4871&amp;C4871&amp;E4871,$F$2:$G$7561,2,FALSE))</f>
        <v>0</v>
      </c>
      <c r="J4871" s="3">
        <f>IF(A4871='Enheter, modell og år'!$F$2-1,0,VLOOKUP(A4871-1&amp;B4871&amp;C4871&amp;E4871,$F$2:$G$7561,2,FALSE))</f>
        <v>0</v>
      </c>
    </row>
    <row r="4872" spans="1:10" x14ac:dyDescent="0.25">
      <c r="A4872">
        <f t="shared" ref="A4872:C4872" si="4402">A4332</f>
        <v>2017</v>
      </c>
      <c r="B4872" t="str">
        <f t="shared" si="4402"/>
        <v>RFM</v>
      </c>
      <c r="C4872">
        <f t="shared" si="4402"/>
        <v>0</v>
      </c>
      <c r="D4872">
        <f>IFERROR(VLOOKUP(C4872,'Enheter, modell og år'!$A$2:$B$31,2,FALSE),0)</f>
        <v>0</v>
      </c>
      <c r="E4872" t="str">
        <f>'Liste detaljert wide'!$M$1</f>
        <v>NFR-inntekt</v>
      </c>
      <c r="F4872" t="str">
        <f t="shared" si="4397"/>
        <v>2017RFM0NFR-inntekt</v>
      </c>
      <c r="G4872" s="3">
        <f>'Liste detaljert wide'!M12</f>
        <v>0</v>
      </c>
      <c r="H4872" t="str">
        <f>VLOOKUP(E4872,Def!$B$2:$C$15,2,FALSE)</f>
        <v>Forskningsinsentiv</v>
      </c>
      <c r="I4872" s="3">
        <f>IF(A4872='Enheter, modell og år'!$F$2-1,0,G4872-VLOOKUP(A4872-1&amp;B4872&amp;C4872&amp;E4872,$F$2:$G$7561,2,FALSE))</f>
        <v>0</v>
      </c>
      <c r="J4872" s="3">
        <f>IF(A4872='Enheter, modell og år'!$F$2-1,0,VLOOKUP(A4872-1&amp;B4872&amp;C4872&amp;E4872,$F$2:$G$7561,2,FALSE))</f>
        <v>0</v>
      </c>
    </row>
    <row r="4873" spans="1:10" x14ac:dyDescent="0.25">
      <c r="A4873">
        <f t="shared" ref="A4873:C4873" si="4403">A4333</f>
        <v>2017</v>
      </c>
      <c r="B4873" t="str">
        <f t="shared" si="4403"/>
        <v>RFM</v>
      </c>
      <c r="C4873">
        <f t="shared" si="4403"/>
        <v>0</v>
      </c>
      <c r="D4873">
        <f>IFERROR(VLOOKUP(C4873,'Enheter, modell og år'!$A$2:$B$31,2,FALSE),0)</f>
        <v>0</v>
      </c>
      <c r="E4873" t="str">
        <f>'Liste detaljert wide'!$M$1</f>
        <v>NFR-inntekt</v>
      </c>
      <c r="F4873" t="str">
        <f t="shared" si="4397"/>
        <v>2017RFM0NFR-inntekt</v>
      </c>
      <c r="G4873" s="3">
        <f>'Liste detaljert wide'!M13</f>
        <v>0</v>
      </c>
      <c r="H4873" t="str">
        <f>VLOOKUP(E4873,Def!$B$2:$C$15,2,FALSE)</f>
        <v>Forskningsinsentiv</v>
      </c>
      <c r="I4873" s="3">
        <f>IF(A4873='Enheter, modell og år'!$F$2-1,0,G4873-VLOOKUP(A4873-1&amp;B4873&amp;C4873&amp;E4873,$F$2:$G$7561,2,FALSE))</f>
        <v>0</v>
      </c>
      <c r="J4873" s="3">
        <f>IF(A4873='Enheter, modell og år'!$F$2-1,0,VLOOKUP(A4873-1&amp;B4873&amp;C4873&amp;E4873,$F$2:$G$7561,2,FALSE))</f>
        <v>0</v>
      </c>
    </row>
    <row r="4874" spans="1:10" x14ac:dyDescent="0.25">
      <c r="A4874">
        <f t="shared" ref="A4874:C4874" si="4404">A4334</f>
        <v>2017</v>
      </c>
      <c r="B4874" t="str">
        <f t="shared" si="4404"/>
        <v>RFM</v>
      </c>
      <c r="C4874">
        <f t="shared" si="4404"/>
        <v>0</v>
      </c>
      <c r="D4874">
        <f>IFERROR(VLOOKUP(C4874,'Enheter, modell og år'!$A$2:$B$31,2,FALSE),0)</f>
        <v>0</v>
      </c>
      <c r="E4874" t="str">
        <f>'Liste detaljert wide'!$M$1</f>
        <v>NFR-inntekt</v>
      </c>
      <c r="F4874" t="str">
        <f t="shared" si="4397"/>
        <v>2017RFM0NFR-inntekt</v>
      </c>
      <c r="G4874" s="3">
        <f>'Liste detaljert wide'!M14</f>
        <v>0</v>
      </c>
      <c r="H4874" t="str">
        <f>VLOOKUP(E4874,Def!$B$2:$C$15,2,FALSE)</f>
        <v>Forskningsinsentiv</v>
      </c>
      <c r="I4874" s="3">
        <f>IF(A4874='Enheter, modell og år'!$F$2-1,0,G4874-VLOOKUP(A4874-1&amp;B4874&amp;C4874&amp;E4874,$F$2:$G$7561,2,FALSE))</f>
        <v>0</v>
      </c>
      <c r="J4874" s="3">
        <f>IF(A4874='Enheter, modell og år'!$F$2-1,0,VLOOKUP(A4874-1&amp;B4874&amp;C4874&amp;E4874,$F$2:$G$7561,2,FALSE))</f>
        <v>0</v>
      </c>
    </row>
    <row r="4875" spans="1:10" x14ac:dyDescent="0.25">
      <c r="A4875">
        <f t="shared" ref="A4875:C4875" si="4405">A4335</f>
        <v>2017</v>
      </c>
      <c r="B4875" t="str">
        <f t="shared" si="4405"/>
        <v>RFM</v>
      </c>
      <c r="C4875">
        <f t="shared" si="4405"/>
        <v>0</v>
      </c>
      <c r="D4875">
        <f>IFERROR(VLOOKUP(C4875,'Enheter, modell og år'!$A$2:$B$31,2,FALSE),0)</f>
        <v>0</v>
      </c>
      <c r="E4875" t="str">
        <f>'Liste detaljert wide'!$M$1</f>
        <v>NFR-inntekt</v>
      </c>
      <c r="F4875" t="str">
        <f t="shared" si="4397"/>
        <v>2017RFM0NFR-inntekt</v>
      </c>
      <c r="G4875" s="3">
        <f>'Liste detaljert wide'!M15</f>
        <v>0</v>
      </c>
      <c r="H4875" t="str">
        <f>VLOOKUP(E4875,Def!$B$2:$C$15,2,FALSE)</f>
        <v>Forskningsinsentiv</v>
      </c>
      <c r="I4875" s="3">
        <f>IF(A4875='Enheter, modell og år'!$F$2-1,0,G4875-VLOOKUP(A4875-1&amp;B4875&amp;C4875&amp;E4875,$F$2:$G$7561,2,FALSE))</f>
        <v>0</v>
      </c>
      <c r="J4875" s="3">
        <f>IF(A4875='Enheter, modell og år'!$F$2-1,0,VLOOKUP(A4875-1&amp;B4875&amp;C4875&amp;E4875,$F$2:$G$7561,2,FALSE))</f>
        <v>0</v>
      </c>
    </row>
    <row r="4876" spans="1:10" x14ac:dyDescent="0.25">
      <c r="A4876">
        <f t="shared" ref="A4876:C4876" si="4406">A4336</f>
        <v>2017</v>
      </c>
      <c r="B4876" t="str">
        <f t="shared" si="4406"/>
        <v>RFM</v>
      </c>
      <c r="C4876">
        <f t="shared" si="4406"/>
        <v>0</v>
      </c>
      <c r="D4876">
        <f>IFERROR(VLOOKUP(C4876,'Enheter, modell og år'!$A$2:$B$31,2,FALSE),0)</f>
        <v>0</v>
      </c>
      <c r="E4876" t="str">
        <f>'Liste detaljert wide'!$M$1</f>
        <v>NFR-inntekt</v>
      </c>
      <c r="F4876" t="str">
        <f t="shared" si="4397"/>
        <v>2017RFM0NFR-inntekt</v>
      </c>
      <c r="G4876" s="3">
        <f>'Liste detaljert wide'!M16</f>
        <v>0</v>
      </c>
      <c r="H4876" t="str">
        <f>VLOOKUP(E4876,Def!$B$2:$C$15,2,FALSE)</f>
        <v>Forskningsinsentiv</v>
      </c>
      <c r="I4876" s="3">
        <f>IF(A4876='Enheter, modell og år'!$F$2-1,0,G4876-VLOOKUP(A4876-1&amp;B4876&amp;C4876&amp;E4876,$F$2:$G$7561,2,FALSE))</f>
        <v>0</v>
      </c>
      <c r="J4876" s="3">
        <f>IF(A4876='Enheter, modell og år'!$F$2-1,0,VLOOKUP(A4876-1&amp;B4876&amp;C4876&amp;E4876,$F$2:$G$7561,2,FALSE))</f>
        <v>0</v>
      </c>
    </row>
    <row r="4877" spans="1:10" x14ac:dyDescent="0.25">
      <c r="A4877">
        <f t="shared" ref="A4877:C4877" si="4407">A4337</f>
        <v>2017</v>
      </c>
      <c r="B4877" t="str">
        <f t="shared" si="4407"/>
        <v>RFM</v>
      </c>
      <c r="C4877">
        <f t="shared" si="4407"/>
        <v>0</v>
      </c>
      <c r="D4877">
        <f>IFERROR(VLOOKUP(C4877,'Enheter, modell og år'!$A$2:$B$31,2,FALSE),0)</f>
        <v>0</v>
      </c>
      <c r="E4877" t="str">
        <f>'Liste detaljert wide'!$M$1</f>
        <v>NFR-inntekt</v>
      </c>
      <c r="F4877" t="str">
        <f t="shared" si="4397"/>
        <v>2017RFM0NFR-inntekt</v>
      </c>
      <c r="G4877" s="3">
        <f>'Liste detaljert wide'!M17</f>
        <v>0</v>
      </c>
      <c r="H4877" t="str">
        <f>VLOOKUP(E4877,Def!$B$2:$C$15,2,FALSE)</f>
        <v>Forskningsinsentiv</v>
      </c>
      <c r="I4877" s="3">
        <f>IF(A4877='Enheter, modell og år'!$F$2-1,0,G4877-VLOOKUP(A4877-1&amp;B4877&amp;C4877&amp;E4877,$F$2:$G$7561,2,FALSE))</f>
        <v>0</v>
      </c>
      <c r="J4877" s="3">
        <f>IF(A4877='Enheter, modell og år'!$F$2-1,0,VLOOKUP(A4877-1&amp;B4877&amp;C4877&amp;E4877,$F$2:$G$7561,2,FALSE))</f>
        <v>0</v>
      </c>
    </row>
    <row r="4878" spans="1:10" x14ac:dyDescent="0.25">
      <c r="A4878">
        <f t="shared" ref="A4878:C4878" si="4408">A4338</f>
        <v>2017</v>
      </c>
      <c r="B4878" t="str">
        <f t="shared" si="4408"/>
        <v>RFM</v>
      </c>
      <c r="C4878">
        <f t="shared" si="4408"/>
        <v>0</v>
      </c>
      <c r="D4878">
        <f>IFERROR(VLOOKUP(C4878,'Enheter, modell og år'!$A$2:$B$31,2,FALSE),0)</f>
        <v>0</v>
      </c>
      <c r="E4878" t="str">
        <f>'Liste detaljert wide'!$M$1</f>
        <v>NFR-inntekt</v>
      </c>
      <c r="F4878" t="str">
        <f t="shared" si="4397"/>
        <v>2017RFM0NFR-inntekt</v>
      </c>
      <c r="G4878" s="3">
        <f>'Liste detaljert wide'!M18</f>
        <v>0</v>
      </c>
      <c r="H4878" t="str">
        <f>VLOOKUP(E4878,Def!$B$2:$C$15,2,FALSE)</f>
        <v>Forskningsinsentiv</v>
      </c>
      <c r="I4878" s="3">
        <f>IF(A4878='Enheter, modell og år'!$F$2-1,0,G4878-VLOOKUP(A4878-1&amp;B4878&amp;C4878&amp;E4878,$F$2:$G$7561,2,FALSE))</f>
        <v>0</v>
      </c>
      <c r="J4878" s="3">
        <f>IF(A4878='Enheter, modell og år'!$F$2-1,0,VLOOKUP(A4878-1&amp;B4878&amp;C4878&amp;E4878,$F$2:$G$7561,2,FALSE))</f>
        <v>0</v>
      </c>
    </row>
    <row r="4879" spans="1:10" x14ac:dyDescent="0.25">
      <c r="A4879">
        <f t="shared" ref="A4879:C4879" si="4409">A4339</f>
        <v>2017</v>
      </c>
      <c r="B4879" t="str">
        <f t="shared" si="4409"/>
        <v>RFM</v>
      </c>
      <c r="C4879">
        <f t="shared" si="4409"/>
        <v>0</v>
      </c>
      <c r="D4879">
        <f>IFERROR(VLOOKUP(C4879,'Enheter, modell og år'!$A$2:$B$31,2,FALSE),0)</f>
        <v>0</v>
      </c>
      <c r="E4879" t="str">
        <f>'Liste detaljert wide'!$M$1</f>
        <v>NFR-inntekt</v>
      </c>
      <c r="F4879" t="str">
        <f t="shared" si="4397"/>
        <v>2017RFM0NFR-inntekt</v>
      </c>
      <c r="G4879" s="3">
        <f>'Liste detaljert wide'!M19</f>
        <v>0</v>
      </c>
      <c r="H4879" t="str">
        <f>VLOOKUP(E4879,Def!$B$2:$C$15,2,FALSE)</f>
        <v>Forskningsinsentiv</v>
      </c>
      <c r="I4879" s="3">
        <f>IF(A4879='Enheter, modell og år'!$F$2-1,0,G4879-VLOOKUP(A4879-1&amp;B4879&amp;C4879&amp;E4879,$F$2:$G$7561,2,FALSE))</f>
        <v>0</v>
      </c>
      <c r="J4879" s="3">
        <f>IF(A4879='Enheter, modell og år'!$F$2-1,0,VLOOKUP(A4879-1&amp;B4879&amp;C4879&amp;E4879,$F$2:$G$7561,2,FALSE))</f>
        <v>0</v>
      </c>
    </row>
    <row r="4880" spans="1:10" x14ac:dyDescent="0.25">
      <c r="A4880">
        <f t="shared" ref="A4880:C4880" si="4410">A4340</f>
        <v>2017</v>
      </c>
      <c r="B4880" t="str">
        <f t="shared" si="4410"/>
        <v>RFM</v>
      </c>
      <c r="C4880">
        <f t="shared" si="4410"/>
        <v>0</v>
      </c>
      <c r="D4880">
        <f>IFERROR(VLOOKUP(C4880,'Enheter, modell og år'!$A$2:$B$31,2,FALSE),0)</f>
        <v>0</v>
      </c>
      <c r="E4880" t="str">
        <f>'Liste detaljert wide'!$M$1</f>
        <v>NFR-inntekt</v>
      </c>
      <c r="F4880" t="str">
        <f t="shared" si="4397"/>
        <v>2017RFM0NFR-inntekt</v>
      </c>
      <c r="G4880" s="3">
        <f>'Liste detaljert wide'!M20</f>
        <v>0</v>
      </c>
      <c r="H4880" t="str">
        <f>VLOOKUP(E4880,Def!$B$2:$C$15,2,FALSE)</f>
        <v>Forskningsinsentiv</v>
      </c>
      <c r="I4880" s="3">
        <f>IF(A4880='Enheter, modell og år'!$F$2-1,0,G4880-VLOOKUP(A4880-1&amp;B4880&amp;C4880&amp;E4880,$F$2:$G$7561,2,FALSE))</f>
        <v>0</v>
      </c>
      <c r="J4880" s="3">
        <f>IF(A4880='Enheter, modell og år'!$F$2-1,0,VLOOKUP(A4880-1&amp;B4880&amp;C4880&amp;E4880,$F$2:$G$7561,2,FALSE))</f>
        <v>0</v>
      </c>
    </row>
    <row r="4881" spans="1:10" x14ac:dyDescent="0.25">
      <c r="A4881">
        <f t="shared" ref="A4881:C4881" si="4411">A4341</f>
        <v>2017</v>
      </c>
      <c r="B4881" t="str">
        <f t="shared" si="4411"/>
        <v>RFM</v>
      </c>
      <c r="C4881">
        <f t="shared" si="4411"/>
        <v>0</v>
      </c>
      <c r="D4881">
        <f>IFERROR(VLOOKUP(C4881,'Enheter, modell og år'!$A$2:$B$31,2,FALSE),0)</f>
        <v>0</v>
      </c>
      <c r="E4881" t="str">
        <f>'Liste detaljert wide'!$M$1</f>
        <v>NFR-inntekt</v>
      </c>
      <c r="F4881" t="str">
        <f t="shared" si="4397"/>
        <v>2017RFM0NFR-inntekt</v>
      </c>
      <c r="G4881" s="3">
        <f>'Liste detaljert wide'!M21</f>
        <v>0</v>
      </c>
      <c r="H4881" t="str">
        <f>VLOOKUP(E4881,Def!$B$2:$C$15,2,FALSE)</f>
        <v>Forskningsinsentiv</v>
      </c>
      <c r="I4881" s="3">
        <f>IF(A4881='Enheter, modell og år'!$F$2-1,0,G4881-VLOOKUP(A4881-1&amp;B4881&amp;C4881&amp;E4881,$F$2:$G$7561,2,FALSE))</f>
        <v>0</v>
      </c>
      <c r="J4881" s="3">
        <f>IF(A4881='Enheter, modell og år'!$F$2-1,0,VLOOKUP(A4881-1&amp;B4881&amp;C4881&amp;E4881,$F$2:$G$7561,2,FALSE))</f>
        <v>0</v>
      </c>
    </row>
    <row r="4882" spans="1:10" x14ac:dyDescent="0.25">
      <c r="A4882">
        <f t="shared" ref="A4882:C4882" si="4412">A4342</f>
        <v>2017</v>
      </c>
      <c r="B4882" t="str">
        <f t="shared" si="4412"/>
        <v>RFM</v>
      </c>
      <c r="C4882">
        <f t="shared" si="4412"/>
        <v>0</v>
      </c>
      <c r="D4882">
        <f>IFERROR(VLOOKUP(C4882,'Enheter, modell og år'!$A$2:$B$31,2,FALSE),0)</f>
        <v>0</v>
      </c>
      <c r="E4882" t="str">
        <f>'Liste detaljert wide'!$M$1</f>
        <v>NFR-inntekt</v>
      </c>
      <c r="F4882" t="str">
        <f t="shared" si="4397"/>
        <v>2017RFM0NFR-inntekt</v>
      </c>
      <c r="G4882" s="3">
        <f>'Liste detaljert wide'!M22</f>
        <v>0</v>
      </c>
      <c r="H4882" t="str">
        <f>VLOOKUP(E4882,Def!$B$2:$C$15,2,FALSE)</f>
        <v>Forskningsinsentiv</v>
      </c>
      <c r="I4882" s="3">
        <f>IF(A4882='Enheter, modell og år'!$F$2-1,0,G4882-VLOOKUP(A4882-1&amp;B4882&amp;C4882&amp;E4882,$F$2:$G$7561,2,FALSE))</f>
        <v>0</v>
      </c>
      <c r="J4882" s="3">
        <f>IF(A4882='Enheter, modell og år'!$F$2-1,0,VLOOKUP(A4882-1&amp;B4882&amp;C4882&amp;E4882,$F$2:$G$7561,2,FALSE))</f>
        <v>0</v>
      </c>
    </row>
    <row r="4883" spans="1:10" x14ac:dyDescent="0.25">
      <c r="A4883">
        <f t="shared" ref="A4883:C4883" si="4413">A4343</f>
        <v>2017</v>
      </c>
      <c r="B4883" t="str">
        <f t="shared" si="4413"/>
        <v>RFM</v>
      </c>
      <c r="C4883">
        <f t="shared" si="4413"/>
        <v>0</v>
      </c>
      <c r="D4883">
        <f>IFERROR(VLOOKUP(C4883,'Enheter, modell og år'!$A$2:$B$31,2,FALSE),0)</f>
        <v>0</v>
      </c>
      <c r="E4883" t="str">
        <f>'Liste detaljert wide'!$M$1</f>
        <v>NFR-inntekt</v>
      </c>
      <c r="F4883" t="str">
        <f t="shared" si="4397"/>
        <v>2017RFM0NFR-inntekt</v>
      </c>
      <c r="G4883" s="3">
        <f>'Liste detaljert wide'!M23</f>
        <v>0</v>
      </c>
      <c r="H4883" t="str">
        <f>VLOOKUP(E4883,Def!$B$2:$C$15,2,FALSE)</f>
        <v>Forskningsinsentiv</v>
      </c>
      <c r="I4883" s="3">
        <f>IF(A4883='Enheter, modell og år'!$F$2-1,0,G4883-VLOOKUP(A4883-1&amp;B4883&amp;C4883&amp;E4883,$F$2:$G$7561,2,FALSE))</f>
        <v>0</v>
      </c>
      <c r="J4883" s="3">
        <f>IF(A4883='Enheter, modell og år'!$F$2-1,0,VLOOKUP(A4883-1&amp;B4883&amp;C4883&amp;E4883,$F$2:$G$7561,2,FALSE))</f>
        <v>0</v>
      </c>
    </row>
    <row r="4884" spans="1:10" x14ac:dyDescent="0.25">
      <c r="A4884">
        <f t="shared" ref="A4884:C4884" si="4414">A4344</f>
        <v>2017</v>
      </c>
      <c r="B4884" t="str">
        <f t="shared" si="4414"/>
        <v>RFM</v>
      </c>
      <c r="C4884">
        <f t="shared" si="4414"/>
        <v>0</v>
      </c>
      <c r="D4884">
        <f>IFERROR(VLOOKUP(C4884,'Enheter, modell og år'!$A$2:$B$31,2,FALSE),0)</f>
        <v>0</v>
      </c>
      <c r="E4884" t="str">
        <f>'Liste detaljert wide'!$M$1</f>
        <v>NFR-inntekt</v>
      </c>
      <c r="F4884" t="str">
        <f t="shared" si="4397"/>
        <v>2017RFM0NFR-inntekt</v>
      </c>
      <c r="G4884" s="3">
        <f>'Liste detaljert wide'!M24</f>
        <v>0</v>
      </c>
      <c r="H4884" t="str">
        <f>VLOOKUP(E4884,Def!$B$2:$C$15,2,FALSE)</f>
        <v>Forskningsinsentiv</v>
      </c>
      <c r="I4884" s="3">
        <f>IF(A4884='Enheter, modell og år'!$F$2-1,0,G4884-VLOOKUP(A4884-1&amp;B4884&amp;C4884&amp;E4884,$F$2:$G$7561,2,FALSE))</f>
        <v>0</v>
      </c>
      <c r="J4884" s="3">
        <f>IF(A4884='Enheter, modell og år'!$F$2-1,0,VLOOKUP(A4884-1&amp;B4884&amp;C4884&amp;E4884,$F$2:$G$7561,2,FALSE))</f>
        <v>0</v>
      </c>
    </row>
    <row r="4885" spans="1:10" x14ac:dyDescent="0.25">
      <c r="A4885">
        <f t="shared" ref="A4885:C4885" si="4415">A4345</f>
        <v>2017</v>
      </c>
      <c r="B4885" t="str">
        <f t="shared" si="4415"/>
        <v>RFM</v>
      </c>
      <c r="C4885">
        <f t="shared" si="4415"/>
        <v>0</v>
      </c>
      <c r="D4885">
        <f>IFERROR(VLOOKUP(C4885,'Enheter, modell og år'!$A$2:$B$31,2,FALSE),0)</f>
        <v>0</v>
      </c>
      <c r="E4885" t="str">
        <f>'Liste detaljert wide'!$M$1</f>
        <v>NFR-inntekt</v>
      </c>
      <c r="F4885" t="str">
        <f t="shared" si="4397"/>
        <v>2017RFM0NFR-inntekt</v>
      </c>
      <c r="G4885" s="3">
        <f>'Liste detaljert wide'!M25</f>
        <v>0</v>
      </c>
      <c r="H4885" t="str">
        <f>VLOOKUP(E4885,Def!$B$2:$C$15,2,FALSE)</f>
        <v>Forskningsinsentiv</v>
      </c>
      <c r="I4885" s="3">
        <f>IF(A4885='Enheter, modell og år'!$F$2-1,0,G4885-VLOOKUP(A4885-1&amp;B4885&amp;C4885&amp;E4885,$F$2:$G$7561,2,FALSE))</f>
        <v>0</v>
      </c>
      <c r="J4885" s="3">
        <f>IF(A4885='Enheter, modell og år'!$F$2-1,0,VLOOKUP(A4885-1&amp;B4885&amp;C4885&amp;E4885,$F$2:$G$7561,2,FALSE))</f>
        <v>0</v>
      </c>
    </row>
    <row r="4886" spans="1:10" x14ac:dyDescent="0.25">
      <c r="A4886">
        <f t="shared" ref="A4886:C4886" si="4416">A4346</f>
        <v>2017</v>
      </c>
      <c r="B4886" t="str">
        <f t="shared" si="4416"/>
        <v>RFM</v>
      </c>
      <c r="C4886">
        <f t="shared" si="4416"/>
        <v>0</v>
      </c>
      <c r="D4886">
        <f>IFERROR(VLOOKUP(C4886,'Enheter, modell og år'!$A$2:$B$31,2,FALSE),0)</f>
        <v>0</v>
      </c>
      <c r="E4886" t="str">
        <f>'Liste detaljert wide'!$M$1</f>
        <v>NFR-inntekt</v>
      </c>
      <c r="F4886" t="str">
        <f t="shared" si="4397"/>
        <v>2017RFM0NFR-inntekt</v>
      </c>
      <c r="G4886" s="3">
        <f>'Liste detaljert wide'!M26</f>
        <v>0</v>
      </c>
      <c r="H4886" t="str">
        <f>VLOOKUP(E4886,Def!$B$2:$C$15,2,FALSE)</f>
        <v>Forskningsinsentiv</v>
      </c>
      <c r="I4886" s="3">
        <f>IF(A4886='Enheter, modell og år'!$F$2-1,0,G4886-VLOOKUP(A4886-1&amp;B4886&amp;C4886&amp;E4886,$F$2:$G$7561,2,FALSE))</f>
        <v>0</v>
      </c>
      <c r="J4886" s="3">
        <f>IF(A4886='Enheter, modell og år'!$F$2-1,0,VLOOKUP(A4886-1&amp;B4886&amp;C4886&amp;E4886,$F$2:$G$7561,2,FALSE))</f>
        <v>0</v>
      </c>
    </row>
    <row r="4887" spans="1:10" x14ac:dyDescent="0.25">
      <c r="A4887">
        <f t="shared" ref="A4887:C4887" si="4417">A4347</f>
        <v>2017</v>
      </c>
      <c r="B4887" t="str">
        <f t="shared" si="4417"/>
        <v>RFM</v>
      </c>
      <c r="C4887">
        <f t="shared" si="4417"/>
        <v>0</v>
      </c>
      <c r="D4887">
        <f>IFERROR(VLOOKUP(C4887,'Enheter, modell og år'!$A$2:$B$31,2,FALSE),0)</f>
        <v>0</v>
      </c>
      <c r="E4887" t="str">
        <f>'Liste detaljert wide'!$M$1</f>
        <v>NFR-inntekt</v>
      </c>
      <c r="F4887" t="str">
        <f t="shared" si="4397"/>
        <v>2017RFM0NFR-inntekt</v>
      </c>
      <c r="G4887" s="3">
        <f>'Liste detaljert wide'!M27</f>
        <v>0</v>
      </c>
      <c r="H4887" t="str">
        <f>VLOOKUP(E4887,Def!$B$2:$C$15,2,FALSE)</f>
        <v>Forskningsinsentiv</v>
      </c>
      <c r="I4887" s="3">
        <f>IF(A4887='Enheter, modell og år'!$F$2-1,0,G4887-VLOOKUP(A4887-1&amp;B4887&amp;C4887&amp;E4887,$F$2:$G$7561,2,FALSE))</f>
        <v>0</v>
      </c>
      <c r="J4887" s="3">
        <f>IF(A4887='Enheter, modell og år'!$F$2-1,0,VLOOKUP(A4887-1&amp;B4887&amp;C4887&amp;E4887,$F$2:$G$7561,2,FALSE))</f>
        <v>0</v>
      </c>
    </row>
    <row r="4888" spans="1:10" x14ac:dyDescent="0.25">
      <c r="A4888">
        <f t="shared" ref="A4888:C4888" si="4418">A4348</f>
        <v>2017</v>
      </c>
      <c r="B4888" t="str">
        <f t="shared" si="4418"/>
        <v>RFM</v>
      </c>
      <c r="C4888">
        <f t="shared" si="4418"/>
        <v>0</v>
      </c>
      <c r="D4888">
        <f>IFERROR(VLOOKUP(C4888,'Enheter, modell og år'!$A$2:$B$31,2,FALSE),0)</f>
        <v>0</v>
      </c>
      <c r="E4888" t="str">
        <f>'Liste detaljert wide'!$M$1</f>
        <v>NFR-inntekt</v>
      </c>
      <c r="F4888" t="str">
        <f t="shared" si="4397"/>
        <v>2017RFM0NFR-inntekt</v>
      </c>
      <c r="G4888" s="3">
        <f>'Liste detaljert wide'!M28</f>
        <v>0</v>
      </c>
      <c r="H4888" t="str">
        <f>VLOOKUP(E4888,Def!$B$2:$C$15,2,FALSE)</f>
        <v>Forskningsinsentiv</v>
      </c>
      <c r="I4888" s="3">
        <f>IF(A4888='Enheter, modell og år'!$F$2-1,0,G4888-VLOOKUP(A4888-1&amp;B4888&amp;C4888&amp;E4888,$F$2:$G$7561,2,FALSE))</f>
        <v>0</v>
      </c>
      <c r="J4888" s="3">
        <f>IF(A4888='Enheter, modell og år'!$F$2-1,0,VLOOKUP(A4888-1&amp;B4888&amp;C4888&amp;E4888,$F$2:$G$7561,2,FALSE))</f>
        <v>0</v>
      </c>
    </row>
    <row r="4889" spans="1:10" x14ac:dyDescent="0.25">
      <c r="A4889">
        <f t="shared" ref="A4889:C4889" si="4419">A4349</f>
        <v>2017</v>
      </c>
      <c r="B4889" t="str">
        <f t="shared" si="4419"/>
        <v>RFM</v>
      </c>
      <c r="C4889">
        <f t="shared" si="4419"/>
        <v>0</v>
      </c>
      <c r="D4889">
        <f>IFERROR(VLOOKUP(C4889,'Enheter, modell og år'!$A$2:$B$31,2,FALSE),0)</f>
        <v>0</v>
      </c>
      <c r="E4889" t="str">
        <f>'Liste detaljert wide'!$M$1</f>
        <v>NFR-inntekt</v>
      </c>
      <c r="F4889" t="str">
        <f t="shared" si="4397"/>
        <v>2017RFM0NFR-inntekt</v>
      </c>
      <c r="G4889" s="3">
        <f>'Liste detaljert wide'!M29</f>
        <v>0</v>
      </c>
      <c r="H4889" t="str">
        <f>VLOOKUP(E4889,Def!$B$2:$C$15,2,FALSE)</f>
        <v>Forskningsinsentiv</v>
      </c>
      <c r="I4889" s="3">
        <f>IF(A4889='Enheter, modell og år'!$F$2-1,0,G4889-VLOOKUP(A4889-1&amp;B4889&amp;C4889&amp;E4889,$F$2:$G$7561,2,FALSE))</f>
        <v>0</v>
      </c>
      <c r="J4889" s="3">
        <f>IF(A4889='Enheter, modell og år'!$F$2-1,0,VLOOKUP(A4889-1&amp;B4889&amp;C4889&amp;E4889,$F$2:$G$7561,2,FALSE))</f>
        <v>0</v>
      </c>
    </row>
    <row r="4890" spans="1:10" x14ac:dyDescent="0.25">
      <c r="A4890">
        <f t="shared" ref="A4890:C4890" si="4420">A4350</f>
        <v>2017</v>
      </c>
      <c r="B4890" t="str">
        <f t="shared" si="4420"/>
        <v>RFM</v>
      </c>
      <c r="C4890">
        <f t="shared" si="4420"/>
        <v>0</v>
      </c>
      <c r="D4890">
        <f>IFERROR(VLOOKUP(C4890,'Enheter, modell og år'!$A$2:$B$31,2,FALSE),0)</f>
        <v>0</v>
      </c>
      <c r="E4890" t="str">
        <f>'Liste detaljert wide'!$M$1</f>
        <v>NFR-inntekt</v>
      </c>
      <c r="F4890" t="str">
        <f t="shared" si="4397"/>
        <v>2017RFM0NFR-inntekt</v>
      </c>
      <c r="G4890" s="3">
        <f>'Liste detaljert wide'!M30</f>
        <v>0</v>
      </c>
      <c r="H4890" t="str">
        <f>VLOOKUP(E4890,Def!$B$2:$C$15,2,FALSE)</f>
        <v>Forskningsinsentiv</v>
      </c>
      <c r="I4890" s="3">
        <f>IF(A4890='Enheter, modell og år'!$F$2-1,0,G4890-VLOOKUP(A4890-1&amp;B4890&amp;C4890&amp;E4890,$F$2:$G$7561,2,FALSE))</f>
        <v>0</v>
      </c>
      <c r="J4890" s="3">
        <f>IF(A4890='Enheter, modell og år'!$F$2-1,0,VLOOKUP(A4890-1&amp;B4890&amp;C4890&amp;E4890,$F$2:$G$7561,2,FALSE))</f>
        <v>0</v>
      </c>
    </row>
    <row r="4891" spans="1:10" x14ac:dyDescent="0.25">
      <c r="A4891">
        <f t="shared" ref="A4891:C4891" si="4421">A4351</f>
        <v>2017</v>
      </c>
      <c r="B4891" t="str">
        <f t="shared" si="4421"/>
        <v>RFM</v>
      </c>
      <c r="C4891">
        <f t="shared" si="4421"/>
        <v>0</v>
      </c>
      <c r="D4891">
        <f>IFERROR(VLOOKUP(C4891,'Enheter, modell og år'!$A$2:$B$31,2,FALSE),0)</f>
        <v>0</v>
      </c>
      <c r="E4891" t="str">
        <f>'Liste detaljert wide'!$M$1</f>
        <v>NFR-inntekt</v>
      </c>
      <c r="F4891" t="str">
        <f t="shared" si="4397"/>
        <v>2017RFM0NFR-inntekt</v>
      </c>
      <c r="G4891" s="3">
        <f>'Liste detaljert wide'!M31</f>
        <v>0</v>
      </c>
      <c r="H4891" t="str">
        <f>VLOOKUP(E4891,Def!$B$2:$C$15,2,FALSE)</f>
        <v>Forskningsinsentiv</v>
      </c>
      <c r="I4891" s="3">
        <f>IF(A4891='Enheter, modell og år'!$F$2-1,0,G4891-VLOOKUP(A4891-1&amp;B4891&amp;C4891&amp;E4891,$F$2:$G$7561,2,FALSE))</f>
        <v>0</v>
      </c>
      <c r="J4891" s="3">
        <f>IF(A4891='Enheter, modell og år'!$F$2-1,0,VLOOKUP(A4891-1&amp;B4891&amp;C4891&amp;E4891,$F$2:$G$7561,2,FALSE))</f>
        <v>0</v>
      </c>
    </row>
    <row r="4892" spans="1:10" x14ac:dyDescent="0.25">
      <c r="A4892">
        <f t="shared" ref="A4892:C4892" si="4422">A4352</f>
        <v>2018</v>
      </c>
      <c r="B4892" t="str">
        <f t="shared" si="4422"/>
        <v>RFM</v>
      </c>
      <c r="C4892">
        <f t="shared" si="4422"/>
        <v>0</v>
      </c>
      <c r="D4892">
        <f>IFERROR(VLOOKUP(C4892,'Enheter, modell og år'!$A$2:$B$31,2,FALSE),0)</f>
        <v>0</v>
      </c>
      <c r="E4892" t="str">
        <f>'Liste detaljert wide'!$M$1</f>
        <v>NFR-inntekt</v>
      </c>
      <c r="F4892" t="str">
        <f t="shared" si="4397"/>
        <v>2018RFM0NFR-inntekt</v>
      </c>
      <c r="G4892" s="3">
        <f>'Liste detaljert wide'!M32</f>
        <v>0</v>
      </c>
      <c r="H4892" t="str">
        <f>VLOOKUP(E4892,Def!$B$2:$C$15,2,FALSE)</f>
        <v>Forskningsinsentiv</v>
      </c>
      <c r="I4892" s="3">
        <f>IF(A4892='Enheter, modell og år'!$F$2-1,0,G4892-VLOOKUP(A4892-1&amp;B4892&amp;C4892&amp;E4892,$F$2:$G$7561,2,FALSE))</f>
        <v>0</v>
      </c>
      <c r="J4892" s="3">
        <f>IF(A4892='Enheter, modell og år'!$F$2-1,0,VLOOKUP(A4892-1&amp;B4892&amp;C4892&amp;E4892,$F$2:$G$7561,2,FALSE))</f>
        <v>0</v>
      </c>
    </row>
    <row r="4893" spans="1:10" x14ac:dyDescent="0.25">
      <c r="A4893">
        <f t="shared" ref="A4893:C4893" si="4423">A4353</f>
        <v>2018</v>
      </c>
      <c r="B4893" t="str">
        <f t="shared" si="4423"/>
        <v>RFM</v>
      </c>
      <c r="C4893">
        <f t="shared" si="4423"/>
        <v>0</v>
      </c>
      <c r="D4893">
        <f>IFERROR(VLOOKUP(C4893,'Enheter, modell og år'!$A$2:$B$31,2,FALSE),0)</f>
        <v>0</v>
      </c>
      <c r="E4893" t="str">
        <f>'Liste detaljert wide'!$M$1</f>
        <v>NFR-inntekt</v>
      </c>
      <c r="F4893" t="str">
        <f t="shared" si="4397"/>
        <v>2018RFM0NFR-inntekt</v>
      </c>
      <c r="G4893" s="3">
        <f>'Liste detaljert wide'!M33</f>
        <v>0</v>
      </c>
      <c r="H4893" t="str">
        <f>VLOOKUP(E4893,Def!$B$2:$C$15,2,FALSE)</f>
        <v>Forskningsinsentiv</v>
      </c>
      <c r="I4893" s="3">
        <f>IF(A4893='Enheter, modell og år'!$F$2-1,0,G4893-VLOOKUP(A4893-1&amp;B4893&amp;C4893&amp;E4893,$F$2:$G$7561,2,FALSE))</f>
        <v>0</v>
      </c>
      <c r="J4893" s="3">
        <f>IF(A4893='Enheter, modell og år'!$F$2-1,0,VLOOKUP(A4893-1&amp;B4893&amp;C4893&amp;E4893,$F$2:$G$7561,2,FALSE))</f>
        <v>0</v>
      </c>
    </row>
    <row r="4894" spans="1:10" x14ac:dyDescent="0.25">
      <c r="A4894">
        <f t="shared" ref="A4894:C4894" si="4424">A4354</f>
        <v>2018</v>
      </c>
      <c r="B4894" t="str">
        <f t="shared" si="4424"/>
        <v>RFM</v>
      </c>
      <c r="C4894">
        <f t="shared" si="4424"/>
        <v>0</v>
      </c>
      <c r="D4894">
        <f>IFERROR(VLOOKUP(C4894,'Enheter, modell og år'!$A$2:$B$31,2,FALSE),0)</f>
        <v>0</v>
      </c>
      <c r="E4894" t="str">
        <f>'Liste detaljert wide'!$M$1</f>
        <v>NFR-inntekt</v>
      </c>
      <c r="F4894" t="str">
        <f t="shared" si="4397"/>
        <v>2018RFM0NFR-inntekt</v>
      </c>
      <c r="G4894" s="3">
        <f>'Liste detaljert wide'!M34</f>
        <v>0</v>
      </c>
      <c r="H4894" t="str">
        <f>VLOOKUP(E4894,Def!$B$2:$C$15,2,FALSE)</f>
        <v>Forskningsinsentiv</v>
      </c>
      <c r="I4894" s="3">
        <f>IF(A4894='Enheter, modell og år'!$F$2-1,0,G4894-VLOOKUP(A4894-1&amp;B4894&amp;C4894&amp;E4894,$F$2:$G$7561,2,FALSE))</f>
        <v>0</v>
      </c>
      <c r="J4894" s="3">
        <f>IF(A4894='Enheter, modell og år'!$F$2-1,0,VLOOKUP(A4894-1&amp;B4894&amp;C4894&amp;E4894,$F$2:$G$7561,2,FALSE))</f>
        <v>0</v>
      </c>
    </row>
    <row r="4895" spans="1:10" x14ac:dyDescent="0.25">
      <c r="A4895">
        <f t="shared" ref="A4895:C4895" si="4425">A4355</f>
        <v>2018</v>
      </c>
      <c r="B4895" t="str">
        <f t="shared" si="4425"/>
        <v>RFM</v>
      </c>
      <c r="C4895">
        <f t="shared" si="4425"/>
        <v>0</v>
      </c>
      <c r="D4895">
        <f>IFERROR(VLOOKUP(C4895,'Enheter, modell og år'!$A$2:$B$31,2,FALSE),0)</f>
        <v>0</v>
      </c>
      <c r="E4895" t="str">
        <f>'Liste detaljert wide'!$M$1</f>
        <v>NFR-inntekt</v>
      </c>
      <c r="F4895" t="str">
        <f t="shared" si="4397"/>
        <v>2018RFM0NFR-inntekt</v>
      </c>
      <c r="G4895" s="3">
        <f>'Liste detaljert wide'!M35</f>
        <v>0</v>
      </c>
      <c r="H4895" t="str">
        <f>VLOOKUP(E4895,Def!$B$2:$C$15,2,FALSE)</f>
        <v>Forskningsinsentiv</v>
      </c>
      <c r="I4895" s="3">
        <f>IF(A4895='Enheter, modell og år'!$F$2-1,0,G4895-VLOOKUP(A4895-1&amp;B4895&amp;C4895&amp;E4895,$F$2:$G$7561,2,FALSE))</f>
        <v>0</v>
      </c>
      <c r="J4895" s="3">
        <f>IF(A4895='Enheter, modell og år'!$F$2-1,0,VLOOKUP(A4895-1&amp;B4895&amp;C4895&amp;E4895,$F$2:$G$7561,2,FALSE))</f>
        <v>0</v>
      </c>
    </row>
    <row r="4896" spans="1:10" x14ac:dyDescent="0.25">
      <c r="A4896">
        <f t="shared" ref="A4896:C4896" si="4426">A4356</f>
        <v>2018</v>
      </c>
      <c r="B4896" t="str">
        <f t="shared" si="4426"/>
        <v>RFM</v>
      </c>
      <c r="C4896">
        <f t="shared" si="4426"/>
        <v>0</v>
      </c>
      <c r="D4896">
        <f>IFERROR(VLOOKUP(C4896,'Enheter, modell og år'!$A$2:$B$31,2,FALSE),0)</f>
        <v>0</v>
      </c>
      <c r="E4896" t="str">
        <f>'Liste detaljert wide'!$M$1</f>
        <v>NFR-inntekt</v>
      </c>
      <c r="F4896" t="str">
        <f t="shared" si="4397"/>
        <v>2018RFM0NFR-inntekt</v>
      </c>
      <c r="G4896" s="3">
        <f>'Liste detaljert wide'!M36</f>
        <v>0</v>
      </c>
      <c r="H4896" t="str">
        <f>VLOOKUP(E4896,Def!$B$2:$C$15,2,FALSE)</f>
        <v>Forskningsinsentiv</v>
      </c>
      <c r="I4896" s="3">
        <f>IF(A4896='Enheter, modell og år'!$F$2-1,0,G4896-VLOOKUP(A4896-1&amp;B4896&amp;C4896&amp;E4896,$F$2:$G$7561,2,FALSE))</f>
        <v>0</v>
      </c>
      <c r="J4896" s="3">
        <f>IF(A4896='Enheter, modell og år'!$F$2-1,0,VLOOKUP(A4896-1&amp;B4896&amp;C4896&amp;E4896,$F$2:$G$7561,2,FALSE))</f>
        <v>0</v>
      </c>
    </row>
    <row r="4897" spans="1:10" x14ac:dyDescent="0.25">
      <c r="A4897">
        <f t="shared" ref="A4897:C4897" si="4427">A4357</f>
        <v>2018</v>
      </c>
      <c r="B4897" t="str">
        <f t="shared" si="4427"/>
        <v>RFM</v>
      </c>
      <c r="C4897">
        <f t="shared" si="4427"/>
        <v>0</v>
      </c>
      <c r="D4897">
        <f>IFERROR(VLOOKUP(C4897,'Enheter, modell og år'!$A$2:$B$31,2,FALSE),0)</f>
        <v>0</v>
      </c>
      <c r="E4897" t="str">
        <f>'Liste detaljert wide'!$M$1</f>
        <v>NFR-inntekt</v>
      </c>
      <c r="F4897" t="str">
        <f t="shared" si="4397"/>
        <v>2018RFM0NFR-inntekt</v>
      </c>
      <c r="G4897" s="3">
        <f>'Liste detaljert wide'!M37</f>
        <v>0</v>
      </c>
      <c r="H4897" t="str">
        <f>VLOOKUP(E4897,Def!$B$2:$C$15,2,FALSE)</f>
        <v>Forskningsinsentiv</v>
      </c>
      <c r="I4897" s="3">
        <f>IF(A4897='Enheter, modell og år'!$F$2-1,0,G4897-VLOOKUP(A4897-1&amp;B4897&amp;C4897&amp;E4897,$F$2:$G$7561,2,FALSE))</f>
        <v>0</v>
      </c>
      <c r="J4897" s="3">
        <f>IF(A4897='Enheter, modell og år'!$F$2-1,0,VLOOKUP(A4897-1&amp;B4897&amp;C4897&amp;E4897,$F$2:$G$7561,2,FALSE))</f>
        <v>0</v>
      </c>
    </row>
    <row r="4898" spans="1:10" x14ac:dyDescent="0.25">
      <c r="A4898">
        <f t="shared" ref="A4898:C4898" si="4428">A4358</f>
        <v>2018</v>
      </c>
      <c r="B4898" t="str">
        <f t="shared" si="4428"/>
        <v>RFM</v>
      </c>
      <c r="C4898">
        <f t="shared" si="4428"/>
        <v>0</v>
      </c>
      <c r="D4898">
        <f>IFERROR(VLOOKUP(C4898,'Enheter, modell og år'!$A$2:$B$31,2,FALSE),0)</f>
        <v>0</v>
      </c>
      <c r="E4898" t="str">
        <f>'Liste detaljert wide'!$M$1</f>
        <v>NFR-inntekt</v>
      </c>
      <c r="F4898" t="str">
        <f t="shared" si="4397"/>
        <v>2018RFM0NFR-inntekt</v>
      </c>
      <c r="G4898" s="3">
        <f>'Liste detaljert wide'!M38</f>
        <v>0</v>
      </c>
      <c r="H4898" t="str">
        <f>VLOOKUP(E4898,Def!$B$2:$C$15,2,FALSE)</f>
        <v>Forskningsinsentiv</v>
      </c>
      <c r="I4898" s="3">
        <f>IF(A4898='Enheter, modell og år'!$F$2-1,0,G4898-VLOOKUP(A4898-1&amp;B4898&amp;C4898&amp;E4898,$F$2:$G$7561,2,FALSE))</f>
        <v>0</v>
      </c>
      <c r="J4898" s="3">
        <f>IF(A4898='Enheter, modell og år'!$F$2-1,0,VLOOKUP(A4898-1&amp;B4898&amp;C4898&amp;E4898,$F$2:$G$7561,2,FALSE))</f>
        <v>0</v>
      </c>
    </row>
    <row r="4899" spans="1:10" x14ac:dyDescent="0.25">
      <c r="A4899">
        <f t="shared" ref="A4899:C4899" si="4429">A4359</f>
        <v>2018</v>
      </c>
      <c r="B4899" t="str">
        <f t="shared" si="4429"/>
        <v>RFM</v>
      </c>
      <c r="C4899">
        <f t="shared" si="4429"/>
        <v>0</v>
      </c>
      <c r="D4899">
        <f>IFERROR(VLOOKUP(C4899,'Enheter, modell og år'!$A$2:$B$31,2,FALSE),0)</f>
        <v>0</v>
      </c>
      <c r="E4899" t="str">
        <f>'Liste detaljert wide'!$M$1</f>
        <v>NFR-inntekt</v>
      </c>
      <c r="F4899" t="str">
        <f t="shared" si="4397"/>
        <v>2018RFM0NFR-inntekt</v>
      </c>
      <c r="G4899" s="3">
        <f>'Liste detaljert wide'!M39</f>
        <v>0</v>
      </c>
      <c r="H4899" t="str">
        <f>VLOOKUP(E4899,Def!$B$2:$C$15,2,FALSE)</f>
        <v>Forskningsinsentiv</v>
      </c>
      <c r="I4899" s="3">
        <f>IF(A4899='Enheter, modell og år'!$F$2-1,0,G4899-VLOOKUP(A4899-1&amp;B4899&amp;C4899&amp;E4899,$F$2:$G$7561,2,FALSE))</f>
        <v>0</v>
      </c>
      <c r="J4899" s="3">
        <f>IF(A4899='Enheter, modell og år'!$F$2-1,0,VLOOKUP(A4899-1&amp;B4899&amp;C4899&amp;E4899,$F$2:$G$7561,2,FALSE))</f>
        <v>0</v>
      </c>
    </row>
    <row r="4900" spans="1:10" x14ac:dyDescent="0.25">
      <c r="A4900">
        <f t="shared" ref="A4900:C4900" si="4430">A4360</f>
        <v>2018</v>
      </c>
      <c r="B4900" t="str">
        <f t="shared" si="4430"/>
        <v>RFM</v>
      </c>
      <c r="C4900">
        <f t="shared" si="4430"/>
        <v>0</v>
      </c>
      <c r="D4900">
        <f>IFERROR(VLOOKUP(C4900,'Enheter, modell og år'!$A$2:$B$31,2,FALSE),0)</f>
        <v>0</v>
      </c>
      <c r="E4900" t="str">
        <f>'Liste detaljert wide'!$M$1</f>
        <v>NFR-inntekt</v>
      </c>
      <c r="F4900" t="str">
        <f t="shared" si="4397"/>
        <v>2018RFM0NFR-inntekt</v>
      </c>
      <c r="G4900" s="3">
        <f>'Liste detaljert wide'!M40</f>
        <v>0</v>
      </c>
      <c r="H4900" t="str">
        <f>VLOOKUP(E4900,Def!$B$2:$C$15,2,FALSE)</f>
        <v>Forskningsinsentiv</v>
      </c>
      <c r="I4900" s="3">
        <f>IF(A4900='Enheter, modell og år'!$F$2-1,0,G4900-VLOOKUP(A4900-1&amp;B4900&amp;C4900&amp;E4900,$F$2:$G$7561,2,FALSE))</f>
        <v>0</v>
      </c>
      <c r="J4900" s="3">
        <f>IF(A4900='Enheter, modell og år'!$F$2-1,0,VLOOKUP(A4900-1&amp;B4900&amp;C4900&amp;E4900,$F$2:$G$7561,2,FALSE))</f>
        <v>0</v>
      </c>
    </row>
    <row r="4901" spans="1:10" x14ac:dyDescent="0.25">
      <c r="A4901">
        <f t="shared" ref="A4901:C4901" si="4431">A4361</f>
        <v>2018</v>
      </c>
      <c r="B4901" t="str">
        <f t="shared" si="4431"/>
        <v>RFM</v>
      </c>
      <c r="C4901">
        <f t="shared" si="4431"/>
        <v>0</v>
      </c>
      <c r="D4901">
        <f>IFERROR(VLOOKUP(C4901,'Enheter, modell og år'!$A$2:$B$31,2,FALSE),0)</f>
        <v>0</v>
      </c>
      <c r="E4901" t="str">
        <f>'Liste detaljert wide'!$M$1</f>
        <v>NFR-inntekt</v>
      </c>
      <c r="F4901" t="str">
        <f t="shared" si="4397"/>
        <v>2018RFM0NFR-inntekt</v>
      </c>
      <c r="G4901" s="3">
        <f>'Liste detaljert wide'!M41</f>
        <v>0</v>
      </c>
      <c r="H4901" t="str">
        <f>VLOOKUP(E4901,Def!$B$2:$C$15,2,FALSE)</f>
        <v>Forskningsinsentiv</v>
      </c>
      <c r="I4901" s="3">
        <f>IF(A4901='Enheter, modell og år'!$F$2-1,0,G4901-VLOOKUP(A4901-1&amp;B4901&amp;C4901&amp;E4901,$F$2:$G$7561,2,FALSE))</f>
        <v>0</v>
      </c>
      <c r="J4901" s="3">
        <f>IF(A4901='Enheter, modell og år'!$F$2-1,0,VLOOKUP(A4901-1&amp;B4901&amp;C4901&amp;E4901,$F$2:$G$7561,2,FALSE))</f>
        <v>0</v>
      </c>
    </row>
    <row r="4902" spans="1:10" x14ac:dyDescent="0.25">
      <c r="A4902">
        <f t="shared" ref="A4902:C4902" si="4432">A4362</f>
        <v>2018</v>
      </c>
      <c r="B4902" t="str">
        <f t="shared" si="4432"/>
        <v>RFM</v>
      </c>
      <c r="C4902">
        <f t="shared" si="4432"/>
        <v>0</v>
      </c>
      <c r="D4902">
        <f>IFERROR(VLOOKUP(C4902,'Enheter, modell og år'!$A$2:$B$31,2,FALSE),0)</f>
        <v>0</v>
      </c>
      <c r="E4902" t="str">
        <f>'Liste detaljert wide'!$M$1</f>
        <v>NFR-inntekt</v>
      </c>
      <c r="F4902" t="str">
        <f t="shared" si="4397"/>
        <v>2018RFM0NFR-inntekt</v>
      </c>
      <c r="G4902" s="3">
        <f>'Liste detaljert wide'!M42</f>
        <v>0</v>
      </c>
      <c r="H4902" t="str">
        <f>VLOOKUP(E4902,Def!$B$2:$C$15,2,FALSE)</f>
        <v>Forskningsinsentiv</v>
      </c>
      <c r="I4902" s="3">
        <f>IF(A4902='Enheter, modell og år'!$F$2-1,0,G4902-VLOOKUP(A4902-1&amp;B4902&amp;C4902&amp;E4902,$F$2:$G$7561,2,FALSE))</f>
        <v>0</v>
      </c>
      <c r="J4902" s="3">
        <f>IF(A4902='Enheter, modell og år'!$F$2-1,0,VLOOKUP(A4902-1&amp;B4902&amp;C4902&amp;E4902,$F$2:$G$7561,2,FALSE))</f>
        <v>0</v>
      </c>
    </row>
    <row r="4903" spans="1:10" x14ac:dyDescent="0.25">
      <c r="A4903">
        <f t="shared" ref="A4903:C4903" si="4433">A4363</f>
        <v>2018</v>
      </c>
      <c r="B4903" t="str">
        <f t="shared" si="4433"/>
        <v>RFM</v>
      </c>
      <c r="C4903">
        <f t="shared" si="4433"/>
        <v>0</v>
      </c>
      <c r="D4903">
        <f>IFERROR(VLOOKUP(C4903,'Enheter, modell og år'!$A$2:$B$31,2,FALSE),0)</f>
        <v>0</v>
      </c>
      <c r="E4903" t="str">
        <f>'Liste detaljert wide'!$M$1</f>
        <v>NFR-inntekt</v>
      </c>
      <c r="F4903" t="str">
        <f t="shared" si="4397"/>
        <v>2018RFM0NFR-inntekt</v>
      </c>
      <c r="G4903" s="3">
        <f>'Liste detaljert wide'!M43</f>
        <v>0</v>
      </c>
      <c r="H4903" t="str">
        <f>VLOOKUP(E4903,Def!$B$2:$C$15,2,FALSE)</f>
        <v>Forskningsinsentiv</v>
      </c>
      <c r="I4903" s="3">
        <f>IF(A4903='Enheter, modell og år'!$F$2-1,0,G4903-VLOOKUP(A4903-1&amp;B4903&amp;C4903&amp;E4903,$F$2:$G$7561,2,FALSE))</f>
        <v>0</v>
      </c>
      <c r="J4903" s="3">
        <f>IF(A4903='Enheter, modell og år'!$F$2-1,0,VLOOKUP(A4903-1&amp;B4903&amp;C4903&amp;E4903,$F$2:$G$7561,2,FALSE))</f>
        <v>0</v>
      </c>
    </row>
    <row r="4904" spans="1:10" x14ac:dyDescent="0.25">
      <c r="A4904">
        <f t="shared" ref="A4904:C4904" si="4434">A4364</f>
        <v>2018</v>
      </c>
      <c r="B4904" t="str">
        <f t="shared" si="4434"/>
        <v>RFM</v>
      </c>
      <c r="C4904">
        <f t="shared" si="4434"/>
        <v>0</v>
      </c>
      <c r="D4904">
        <f>IFERROR(VLOOKUP(C4904,'Enheter, modell og år'!$A$2:$B$31,2,FALSE),0)</f>
        <v>0</v>
      </c>
      <c r="E4904" t="str">
        <f>'Liste detaljert wide'!$M$1</f>
        <v>NFR-inntekt</v>
      </c>
      <c r="F4904" t="str">
        <f t="shared" si="4397"/>
        <v>2018RFM0NFR-inntekt</v>
      </c>
      <c r="G4904" s="3">
        <f>'Liste detaljert wide'!M44</f>
        <v>0</v>
      </c>
      <c r="H4904" t="str">
        <f>VLOOKUP(E4904,Def!$B$2:$C$15,2,FALSE)</f>
        <v>Forskningsinsentiv</v>
      </c>
      <c r="I4904" s="3">
        <f>IF(A4904='Enheter, modell og år'!$F$2-1,0,G4904-VLOOKUP(A4904-1&amp;B4904&amp;C4904&amp;E4904,$F$2:$G$7561,2,FALSE))</f>
        <v>0</v>
      </c>
      <c r="J4904" s="3">
        <f>IF(A4904='Enheter, modell og år'!$F$2-1,0,VLOOKUP(A4904-1&amp;B4904&amp;C4904&amp;E4904,$F$2:$G$7561,2,FALSE))</f>
        <v>0</v>
      </c>
    </row>
    <row r="4905" spans="1:10" x14ac:dyDescent="0.25">
      <c r="A4905">
        <f t="shared" ref="A4905:C4905" si="4435">A4365</f>
        <v>2018</v>
      </c>
      <c r="B4905" t="str">
        <f t="shared" si="4435"/>
        <v>RFM</v>
      </c>
      <c r="C4905">
        <f t="shared" si="4435"/>
        <v>0</v>
      </c>
      <c r="D4905">
        <f>IFERROR(VLOOKUP(C4905,'Enheter, modell og år'!$A$2:$B$31,2,FALSE),0)</f>
        <v>0</v>
      </c>
      <c r="E4905" t="str">
        <f>'Liste detaljert wide'!$M$1</f>
        <v>NFR-inntekt</v>
      </c>
      <c r="F4905" t="str">
        <f t="shared" si="4397"/>
        <v>2018RFM0NFR-inntekt</v>
      </c>
      <c r="G4905" s="3">
        <f>'Liste detaljert wide'!M45</f>
        <v>0</v>
      </c>
      <c r="H4905" t="str">
        <f>VLOOKUP(E4905,Def!$B$2:$C$15,2,FALSE)</f>
        <v>Forskningsinsentiv</v>
      </c>
      <c r="I4905" s="3">
        <f>IF(A4905='Enheter, modell og år'!$F$2-1,0,G4905-VLOOKUP(A4905-1&amp;B4905&amp;C4905&amp;E4905,$F$2:$G$7561,2,FALSE))</f>
        <v>0</v>
      </c>
      <c r="J4905" s="3">
        <f>IF(A4905='Enheter, modell og år'!$F$2-1,0,VLOOKUP(A4905-1&amp;B4905&amp;C4905&amp;E4905,$F$2:$G$7561,2,FALSE))</f>
        <v>0</v>
      </c>
    </row>
    <row r="4906" spans="1:10" x14ac:dyDescent="0.25">
      <c r="A4906">
        <f t="shared" ref="A4906:C4906" si="4436">A4366</f>
        <v>2018</v>
      </c>
      <c r="B4906" t="str">
        <f t="shared" si="4436"/>
        <v>RFM</v>
      </c>
      <c r="C4906">
        <f t="shared" si="4436"/>
        <v>0</v>
      </c>
      <c r="D4906">
        <f>IFERROR(VLOOKUP(C4906,'Enheter, modell og år'!$A$2:$B$31,2,FALSE),0)</f>
        <v>0</v>
      </c>
      <c r="E4906" t="str">
        <f>'Liste detaljert wide'!$M$1</f>
        <v>NFR-inntekt</v>
      </c>
      <c r="F4906" t="str">
        <f t="shared" si="4397"/>
        <v>2018RFM0NFR-inntekt</v>
      </c>
      <c r="G4906" s="3">
        <f>'Liste detaljert wide'!M46</f>
        <v>0</v>
      </c>
      <c r="H4906" t="str">
        <f>VLOOKUP(E4906,Def!$B$2:$C$15,2,FALSE)</f>
        <v>Forskningsinsentiv</v>
      </c>
      <c r="I4906" s="3">
        <f>IF(A4906='Enheter, modell og år'!$F$2-1,0,G4906-VLOOKUP(A4906-1&amp;B4906&amp;C4906&amp;E4906,$F$2:$G$7561,2,FALSE))</f>
        <v>0</v>
      </c>
      <c r="J4906" s="3">
        <f>IF(A4906='Enheter, modell og år'!$F$2-1,0,VLOOKUP(A4906-1&amp;B4906&amp;C4906&amp;E4906,$F$2:$G$7561,2,FALSE))</f>
        <v>0</v>
      </c>
    </row>
    <row r="4907" spans="1:10" x14ac:dyDescent="0.25">
      <c r="A4907">
        <f t="shared" ref="A4907:C4907" si="4437">A4367</f>
        <v>2018</v>
      </c>
      <c r="B4907" t="str">
        <f t="shared" si="4437"/>
        <v>RFM</v>
      </c>
      <c r="C4907">
        <f t="shared" si="4437"/>
        <v>0</v>
      </c>
      <c r="D4907">
        <f>IFERROR(VLOOKUP(C4907,'Enheter, modell og år'!$A$2:$B$31,2,FALSE),0)</f>
        <v>0</v>
      </c>
      <c r="E4907" t="str">
        <f>'Liste detaljert wide'!$M$1</f>
        <v>NFR-inntekt</v>
      </c>
      <c r="F4907" t="str">
        <f t="shared" si="4397"/>
        <v>2018RFM0NFR-inntekt</v>
      </c>
      <c r="G4907" s="3">
        <f>'Liste detaljert wide'!M47</f>
        <v>0</v>
      </c>
      <c r="H4907" t="str">
        <f>VLOOKUP(E4907,Def!$B$2:$C$15,2,FALSE)</f>
        <v>Forskningsinsentiv</v>
      </c>
      <c r="I4907" s="3">
        <f>IF(A4907='Enheter, modell og år'!$F$2-1,0,G4907-VLOOKUP(A4907-1&amp;B4907&amp;C4907&amp;E4907,$F$2:$G$7561,2,FALSE))</f>
        <v>0</v>
      </c>
      <c r="J4907" s="3">
        <f>IF(A4907='Enheter, modell og år'!$F$2-1,0,VLOOKUP(A4907-1&amp;B4907&amp;C4907&amp;E4907,$F$2:$G$7561,2,FALSE))</f>
        <v>0</v>
      </c>
    </row>
    <row r="4908" spans="1:10" x14ac:dyDescent="0.25">
      <c r="A4908">
        <f t="shared" ref="A4908:C4908" si="4438">A4368</f>
        <v>2018</v>
      </c>
      <c r="B4908" t="str">
        <f t="shared" si="4438"/>
        <v>RFM</v>
      </c>
      <c r="C4908">
        <f t="shared" si="4438"/>
        <v>0</v>
      </c>
      <c r="D4908">
        <f>IFERROR(VLOOKUP(C4908,'Enheter, modell og år'!$A$2:$B$31,2,FALSE),0)</f>
        <v>0</v>
      </c>
      <c r="E4908" t="str">
        <f>'Liste detaljert wide'!$M$1</f>
        <v>NFR-inntekt</v>
      </c>
      <c r="F4908" t="str">
        <f t="shared" si="4397"/>
        <v>2018RFM0NFR-inntekt</v>
      </c>
      <c r="G4908" s="3">
        <f>'Liste detaljert wide'!M48</f>
        <v>0</v>
      </c>
      <c r="H4908" t="str">
        <f>VLOOKUP(E4908,Def!$B$2:$C$15,2,FALSE)</f>
        <v>Forskningsinsentiv</v>
      </c>
      <c r="I4908" s="3">
        <f>IF(A4908='Enheter, modell og år'!$F$2-1,0,G4908-VLOOKUP(A4908-1&amp;B4908&amp;C4908&amp;E4908,$F$2:$G$7561,2,FALSE))</f>
        <v>0</v>
      </c>
      <c r="J4908" s="3">
        <f>IF(A4908='Enheter, modell og år'!$F$2-1,0,VLOOKUP(A4908-1&amp;B4908&amp;C4908&amp;E4908,$F$2:$G$7561,2,FALSE))</f>
        <v>0</v>
      </c>
    </row>
    <row r="4909" spans="1:10" x14ac:dyDescent="0.25">
      <c r="A4909">
        <f t="shared" ref="A4909:C4909" si="4439">A4369</f>
        <v>2018</v>
      </c>
      <c r="B4909" t="str">
        <f t="shared" si="4439"/>
        <v>RFM</v>
      </c>
      <c r="C4909">
        <f t="shared" si="4439"/>
        <v>0</v>
      </c>
      <c r="D4909">
        <f>IFERROR(VLOOKUP(C4909,'Enheter, modell og år'!$A$2:$B$31,2,FALSE),0)</f>
        <v>0</v>
      </c>
      <c r="E4909" t="str">
        <f>'Liste detaljert wide'!$M$1</f>
        <v>NFR-inntekt</v>
      </c>
      <c r="F4909" t="str">
        <f t="shared" si="4397"/>
        <v>2018RFM0NFR-inntekt</v>
      </c>
      <c r="G4909" s="3">
        <f>'Liste detaljert wide'!M49</f>
        <v>0</v>
      </c>
      <c r="H4909" t="str">
        <f>VLOOKUP(E4909,Def!$B$2:$C$15,2,FALSE)</f>
        <v>Forskningsinsentiv</v>
      </c>
      <c r="I4909" s="3">
        <f>IF(A4909='Enheter, modell og år'!$F$2-1,0,G4909-VLOOKUP(A4909-1&amp;B4909&amp;C4909&amp;E4909,$F$2:$G$7561,2,FALSE))</f>
        <v>0</v>
      </c>
      <c r="J4909" s="3">
        <f>IF(A4909='Enheter, modell og år'!$F$2-1,0,VLOOKUP(A4909-1&amp;B4909&amp;C4909&amp;E4909,$F$2:$G$7561,2,FALSE))</f>
        <v>0</v>
      </c>
    </row>
    <row r="4910" spans="1:10" x14ac:dyDescent="0.25">
      <c r="A4910">
        <f t="shared" ref="A4910:C4910" si="4440">A4370</f>
        <v>2018</v>
      </c>
      <c r="B4910" t="str">
        <f t="shared" si="4440"/>
        <v>RFM</v>
      </c>
      <c r="C4910">
        <f t="shared" si="4440"/>
        <v>0</v>
      </c>
      <c r="D4910">
        <f>IFERROR(VLOOKUP(C4910,'Enheter, modell og år'!$A$2:$B$31,2,FALSE),0)</f>
        <v>0</v>
      </c>
      <c r="E4910" t="str">
        <f>'Liste detaljert wide'!$M$1</f>
        <v>NFR-inntekt</v>
      </c>
      <c r="F4910" t="str">
        <f t="shared" si="4397"/>
        <v>2018RFM0NFR-inntekt</v>
      </c>
      <c r="G4910" s="3">
        <f>'Liste detaljert wide'!M50</f>
        <v>0</v>
      </c>
      <c r="H4910" t="str">
        <f>VLOOKUP(E4910,Def!$B$2:$C$15,2,FALSE)</f>
        <v>Forskningsinsentiv</v>
      </c>
      <c r="I4910" s="3">
        <f>IF(A4910='Enheter, modell og år'!$F$2-1,0,G4910-VLOOKUP(A4910-1&amp;B4910&amp;C4910&amp;E4910,$F$2:$G$7561,2,FALSE))</f>
        <v>0</v>
      </c>
      <c r="J4910" s="3">
        <f>IF(A4910='Enheter, modell og år'!$F$2-1,0,VLOOKUP(A4910-1&amp;B4910&amp;C4910&amp;E4910,$F$2:$G$7561,2,FALSE))</f>
        <v>0</v>
      </c>
    </row>
    <row r="4911" spans="1:10" x14ac:dyDescent="0.25">
      <c r="A4911">
        <f t="shared" ref="A4911:C4911" si="4441">A4371</f>
        <v>2018</v>
      </c>
      <c r="B4911" t="str">
        <f t="shared" si="4441"/>
        <v>RFM</v>
      </c>
      <c r="C4911">
        <f t="shared" si="4441"/>
        <v>0</v>
      </c>
      <c r="D4911">
        <f>IFERROR(VLOOKUP(C4911,'Enheter, modell og år'!$A$2:$B$31,2,FALSE),0)</f>
        <v>0</v>
      </c>
      <c r="E4911" t="str">
        <f>'Liste detaljert wide'!$M$1</f>
        <v>NFR-inntekt</v>
      </c>
      <c r="F4911" t="str">
        <f t="shared" si="4397"/>
        <v>2018RFM0NFR-inntekt</v>
      </c>
      <c r="G4911" s="3">
        <f>'Liste detaljert wide'!M51</f>
        <v>0</v>
      </c>
      <c r="H4911" t="str">
        <f>VLOOKUP(E4911,Def!$B$2:$C$15,2,FALSE)</f>
        <v>Forskningsinsentiv</v>
      </c>
      <c r="I4911" s="3">
        <f>IF(A4911='Enheter, modell og år'!$F$2-1,0,G4911-VLOOKUP(A4911-1&amp;B4911&amp;C4911&amp;E4911,$F$2:$G$7561,2,FALSE))</f>
        <v>0</v>
      </c>
      <c r="J4911" s="3">
        <f>IF(A4911='Enheter, modell og år'!$F$2-1,0,VLOOKUP(A4911-1&amp;B4911&amp;C4911&amp;E4911,$F$2:$G$7561,2,FALSE))</f>
        <v>0</v>
      </c>
    </row>
    <row r="4912" spans="1:10" x14ac:dyDescent="0.25">
      <c r="A4912">
        <f t="shared" ref="A4912:C4912" si="4442">A4372</f>
        <v>2018</v>
      </c>
      <c r="B4912" t="str">
        <f t="shared" si="4442"/>
        <v>RFM</v>
      </c>
      <c r="C4912">
        <f t="shared" si="4442"/>
        <v>0</v>
      </c>
      <c r="D4912">
        <f>IFERROR(VLOOKUP(C4912,'Enheter, modell og år'!$A$2:$B$31,2,FALSE),0)</f>
        <v>0</v>
      </c>
      <c r="E4912" t="str">
        <f>'Liste detaljert wide'!$M$1</f>
        <v>NFR-inntekt</v>
      </c>
      <c r="F4912" t="str">
        <f t="shared" si="4397"/>
        <v>2018RFM0NFR-inntekt</v>
      </c>
      <c r="G4912" s="3">
        <f>'Liste detaljert wide'!M52</f>
        <v>0</v>
      </c>
      <c r="H4912" t="str">
        <f>VLOOKUP(E4912,Def!$B$2:$C$15,2,FALSE)</f>
        <v>Forskningsinsentiv</v>
      </c>
      <c r="I4912" s="3">
        <f>IF(A4912='Enheter, modell og år'!$F$2-1,0,G4912-VLOOKUP(A4912-1&amp;B4912&amp;C4912&amp;E4912,$F$2:$G$7561,2,FALSE))</f>
        <v>0</v>
      </c>
      <c r="J4912" s="3">
        <f>IF(A4912='Enheter, modell og år'!$F$2-1,0,VLOOKUP(A4912-1&amp;B4912&amp;C4912&amp;E4912,$F$2:$G$7561,2,FALSE))</f>
        <v>0</v>
      </c>
    </row>
    <row r="4913" spans="1:10" x14ac:dyDescent="0.25">
      <c r="A4913">
        <f t="shared" ref="A4913:C4913" si="4443">A4373</f>
        <v>2018</v>
      </c>
      <c r="B4913" t="str">
        <f t="shared" si="4443"/>
        <v>RFM</v>
      </c>
      <c r="C4913">
        <f t="shared" si="4443"/>
        <v>0</v>
      </c>
      <c r="D4913">
        <f>IFERROR(VLOOKUP(C4913,'Enheter, modell og år'!$A$2:$B$31,2,FALSE),0)</f>
        <v>0</v>
      </c>
      <c r="E4913" t="str">
        <f>'Liste detaljert wide'!$M$1</f>
        <v>NFR-inntekt</v>
      </c>
      <c r="F4913" t="str">
        <f t="shared" si="4397"/>
        <v>2018RFM0NFR-inntekt</v>
      </c>
      <c r="G4913" s="3">
        <f>'Liste detaljert wide'!M53</f>
        <v>0</v>
      </c>
      <c r="H4913" t="str">
        <f>VLOOKUP(E4913,Def!$B$2:$C$15,2,FALSE)</f>
        <v>Forskningsinsentiv</v>
      </c>
      <c r="I4913" s="3">
        <f>IF(A4913='Enheter, modell og år'!$F$2-1,0,G4913-VLOOKUP(A4913-1&amp;B4913&amp;C4913&amp;E4913,$F$2:$G$7561,2,FALSE))</f>
        <v>0</v>
      </c>
      <c r="J4913" s="3">
        <f>IF(A4913='Enheter, modell og år'!$F$2-1,0,VLOOKUP(A4913-1&amp;B4913&amp;C4913&amp;E4913,$F$2:$G$7561,2,FALSE))</f>
        <v>0</v>
      </c>
    </row>
    <row r="4914" spans="1:10" x14ac:dyDescent="0.25">
      <c r="A4914">
        <f t="shared" ref="A4914:C4914" si="4444">A4374</f>
        <v>2018</v>
      </c>
      <c r="B4914" t="str">
        <f t="shared" si="4444"/>
        <v>RFM</v>
      </c>
      <c r="C4914">
        <f t="shared" si="4444"/>
        <v>0</v>
      </c>
      <c r="D4914">
        <f>IFERROR(VLOOKUP(C4914,'Enheter, modell og år'!$A$2:$B$31,2,FALSE),0)</f>
        <v>0</v>
      </c>
      <c r="E4914" t="str">
        <f>'Liste detaljert wide'!$M$1</f>
        <v>NFR-inntekt</v>
      </c>
      <c r="F4914" t="str">
        <f t="shared" si="4397"/>
        <v>2018RFM0NFR-inntekt</v>
      </c>
      <c r="G4914" s="3">
        <f>'Liste detaljert wide'!M54</f>
        <v>0</v>
      </c>
      <c r="H4914" t="str">
        <f>VLOOKUP(E4914,Def!$B$2:$C$15,2,FALSE)</f>
        <v>Forskningsinsentiv</v>
      </c>
      <c r="I4914" s="3">
        <f>IF(A4914='Enheter, modell og år'!$F$2-1,0,G4914-VLOOKUP(A4914-1&amp;B4914&amp;C4914&amp;E4914,$F$2:$G$7561,2,FALSE))</f>
        <v>0</v>
      </c>
      <c r="J4914" s="3">
        <f>IF(A4914='Enheter, modell og år'!$F$2-1,0,VLOOKUP(A4914-1&amp;B4914&amp;C4914&amp;E4914,$F$2:$G$7561,2,FALSE))</f>
        <v>0</v>
      </c>
    </row>
    <row r="4915" spans="1:10" x14ac:dyDescent="0.25">
      <c r="A4915">
        <f t="shared" ref="A4915:C4915" si="4445">A4375</f>
        <v>2018</v>
      </c>
      <c r="B4915" t="str">
        <f t="shared" si="4445"/>
        <v>RFM</v>
      </c>
      <c r="C4915">
        <f t="shared" si="4445"/>
        <v>0</v>
      </c>
      <c r="D4915">
        <f>IFERROR(VLOOKUP(C4915,'Enheter, modell og år'!$A$2:$B$31,2,FALSE),0)</f>
        <v>0</v>
      </c>
      <c r="E4915" t="str">
        <f>'Liste detaljert wide'!$M$1</f>
        <v>NFR-inntekt</v>
      </c>
      <c r="F4915" t="str">
        <f t="shared" si="4397"/>
        <v>2018RFM0NFR-inntekt</v>
      </c>
      <c r="G4915" s="3">
        <f>'Liste detaljert wide'!M55</f>
        <v>0</v>
      </c>
      <c r="H4915" t="str">
        <f>VLOOKUP(E4915,Def!$B$2:$C$15,2,FALSE)</f>
        <v>Forskningsinsentiv</v>
      </c>
      <c r="I4915" s="3">
        <f>IF(A4915='Enheter, modell og år'!$F$2-1,0,G4915-VLOOKUP(A4915-1&amp;B4915&amp;C4915&amp;E4915,$F$2:$G$7561,2,FALSE))</f>
        <v>0</v>
      </c>
      <c r="J4915" s="3">
        <f>IF(A4915='Enheter, modell og år'!$F$2-1,0,VLOOKUP(A4915-1&amp;B4915&amp;C4915&amp;E4915,$F$2:$G$7561,2,FALSE))</f>
        <v>0</v>
      </c>
    </row>
    <row r="4916" spans="1:10" x14ac:dyDescent="0.25">
      <c r="A4916">
        <f t="shared" ref="A4916:C4916" si="4446">A4376</f>
        <v>2018</v>
      </c>
      <c r="B4916" t="str">
        <f t="shared" si="4446"/>
        <v>RFM</v>
      </c>
      <c r="C4916">
        <f t="shared" si="4446"/>
        <v>0</v>
      </c>
      <c r="D4916">
        <f>IFERROR(VLOOKUP(C4916,'Enheter, modell og år'!$A$2:$B$31,2,FALSE),0)</f>
        <v>0</v>
      </c>
      <c r="E4916" t="str">
        <f>'Liste detaljert wide'!$M$1</f>
        <v>NFR-inntekt</v>
      </c>
      <c r="F4916" t="str">
        <f t="shared" si="4397"/>
        <v>2018RFM0NFR-inntekt</v>
      </c>
      <c r="G4916" s="3">
        <f>'Liste detaljert wide'!M56</f>
        <v>0</v>
      </c>
      <c r="H4916" t="str">
        <f>VLOOKUP(E4916,Def!$B$2:$C$15,2,FALSE)</f>
        <v>Forskningsinsentiv</v>
      </c>
      <c r="I4916" s="3">
        <f>IF(A4916='Enheter, modell og år'!$F$2-1,0,G4916-VLOOKUP(A4916-1&amp;B4916&amp;C4916&amp;E4916,$F$2:$G$7561,2,FALSE))</f>
        <v>0</v>
      </c>
      <c r="J4916" s="3">
        <f>IF(A4916='Enheter, modell og år'!$F$2-1,0,VLOOKUP(A4916-1&amp;B4916&amp;C4916&amp;E4916,$F$2:$G$7561,2,FALSE))</f>
        <v>0</v>
      </c>
    </row>
    <row r="4917" spans="1:10" x14ac:dyDescent="0.25">
      <c r="A4917">
        <f t="shared" ref="A4917:C4917" si="4447">A4377</f>
        <v>2018</v>
      </c>
      <c r="B4917" t="str">
        <f t="shared" si="4447"/>
        <v>RFM</v>
      </c>
      <c r="C4917">
        <f t="shared" si="4447"/>
        <v>0</v>
      </c>
      <c r="D4917">
        <f>IFERROR(VLOOKUP(C4917,'Enheter, modell og år'!$A$2:$B$31,2,FALSE),0)</f>
        <v>0</v>
      </c>
      <c r="E4917" t="str">
        <f>'Liste detaljert wide'!$M$1</f>
        <v>NFR-inntekt</v>
      </c>
      <c r="F4917" t="str">
        <f t="shared" si="4397"/>
        <v>2018RFM0NFR-inntekt</v>
      </c>
      <c r="G4917" s="3">
        <f>'Liste detaljert wide'!M57</f>
        <v>0</v>
      </c>
      <c r="H4917" t="str">
        <f>VLOOKUP(E4917,Def!$B$2:$C$15,2,FALSE)</f>
        <v>Forskningsinsentiv</v>
      </c>
      <c r="I4917" s="3">
        <f>IF(A4917='Enheter, modell og år'!$F$2-1,0,G4917-VLOOKUP(A4917-1&amp;B4917&amp;C4917&amp;E4917,$F$2:$G$7561,2,FALSE))</f>
        <v>0</v>
      </c>
      <c r="J4917" s="3">
        <f>IF(A4917='Enheter, modell og år'!$F$2-1,0,VLOOKUP(A4917-1&amp;B4917&amp;C4917&amp;E4917,$F$2:$G$7561,2,FALSE))</f>
        <v>0</v>
      </c>
    </row>
    <row r="4918" spans="1:10" x14ac:dyDescent="0.25">
      <c r="A4918">
        <f t="shared" ref="A4918:C4918" si="4448">A4378</f>
        <v>2018</v>
      </c>
      <c r="B4918" t="str">
        <f t="shared" si="4448"/>
        <v>RFM</v>
      </c>
      <c r="C4918">
        <f t="shared" si="4448"/>
        <v>0</v>
      </c>
      <c r="D4918">
        <f>IFERROR(VLOOKUP(C4918,'Enheter, modell og år'!$A$2:$B$31,2,FALSE),0)</f>
        <v>0</v>
      </c>
      <c r="E4918" t="str">
        <f>'Liste detaljert wide'!$M$1</f>
        <v>NFR-inntekt</v>
      </c>
      <c r="F4918" t="str">
        <f t="shared" si="4397"/>
        <v>2018RFM0NFR-inntekt</v>
      </c>
      <c r="G4918" s="3">
        <f>'Liste detaljert wide'!M58</f>
        <v>0</v>
      </c>
      <c r="H4918" t="str">
        <f>VLOOKUP(E4918,Def!$B$2:$C$15,2,FALSE)</f>
        <v>Forskningsinsentiv</v>
      </c>
      <c r="I4918" s="3">
        <f>IF(A4918='Enheter, modell og år'!$F$2-1,0,G4918-VLOOKUP(A4918-1&amp;B4918&amp;C4918&amp;E4918,$F$2:$G$7561,2,FALSE))</f>
        <v>0</v>
      </c>
      <c r="J4918" s="3">
        <f>IF(A4918='Enheter, modell og år'!$F$2-1,0,VLOOKUP(A4918-1&amp;B4918&amp;C4918&amp;E4918,$F$2:$G$7561,2,FALSE))</f>
        <v>0</v>
      </c>
    </row>
    <row r="4919" spans="1:10" x14ac:dyDescent="0.25">
      <c r="A4919">
        <f t="shared" ref="A4919:C4919" si="4449">A4379</f>
        <v>2018</v>
      </c>
      <c r="B4919" t="str">
        <f t="shared" si="4449"/>
        <v>RFM</v>
      </c>
      <c r="C4919">
        <f t="shared" si="4449"/>
        <v>0</v>
      </c>
      <c r="D4919">
        <f>IFERROR(VLOOKUP(C4919,'Enheter, modell og år'!$A$2:$B$31,2,FALSE),0)</f>
        <v>0</v>
      </c>
      <c r="E4919" t="str">
        <f>'Liste detaljert wide'!$M$1</f>
        <v>NFR-inntekt</v>
      </c>
      <c r="F4919" t="str">
        <f t="shared" si="4397"/>
        <v>2018RFM0NFR-inntekt</v>
      </c>
      <c r="G4919" s="3">
        <f>'Liste detaljert wide'!M59</f>
        <v>0</v>
      </c>
      <c r="H4919" t="str">
        <f>VLOOKUP(E4919,Def!$B$2:$C$15,2,FALSE)</f>
        <v>Forskningsinsentiv</v>
      </c>
      <c r="I4919" s="3">
        <f>IF(A4919='Enheter, modell og år'!$F$2-1,0,G4919-VLOOKUP(A4919-1&amp;B4919&amp;C4919&amp;E4919,$F$2:$G$7561,2,FALSE))</f>
        <v>0</v>
      </c>
      <c r="J4919" s="3">
        <f>IF(A4919='Enheter, modell og år'!$F$2-1,0,VLOOKUP(A4919-1&amp;B4919&amp;C4919&amp;E4919,$F$2:$G$7561,2,FALSE))</f>
        <v>0</v>
      </c>
    </row>
    <row r="4920" spans="1:10" x14ac:dyDescent="0.25">
      <c r="A4920">
        <f t="shared" ref="A4920:C4920" si="4450">A4380</f>
        <v>2018</v>
      </c>
      <c r="B4920" t="str">
        <f t="shared" si="4450"/>
        <v>RFM</v>
      </c>
      <c r="C4920">
        <f t="shared" si="4450"/>
        <v>0</v>
      </c>
      <c r="D4920">
        <f>IFERROR(VLOOKUP(C4920,'Enheter, modell og år'!$A$2:$B$31,2,FALSE),0)</f>
        <v>0</v>
      </c>
      <c r="E4920" t="str">
        <f>'Liste detaljert wide'!$M$1</f>
        <v>NFR-inntekt</v>
      </c>
      <c r="F4920" t="str">
        <f t="shared" si="4397"/>
        <v>2018RFM0NFR-inntekt</v>
      </c>
      <c r="G4920" s="3">
        <f>'Liste detaljert wide'!M60</f>
        <v>0</v>
      </c>
      <c r="H4920" t="str">
        <f>VLOOKUP(E4920,Def!$B$2:$C$15,2,FALSE)</f>
        <v>Forskningsinsentiv</v>
      </c>
      <c r="I4920" s="3">
        <f>IF(A4920='Enheter, modell og år'!$F$2-1,0,G4920-VLOOKUP(A4920-1&amp;B4920&amp;C4920&amp;E4920,$F$2:$G$7561,2,FALSE))</f>
        <v>0</v>
      </c>
      <c r="J4920" s="3">
        <f>IF(A4920='Enheter, modell og år'!$F$2-1,0,VLOOKUP(A4920-1&amp;B4920&amp;C4920&amp;E4920,$F$2:$G$7561,2,FALSE))</f>
        <v>0</v>
      </c>
    </row>
    <row r="4921" spans="1:10" x14ac:dyDescent="0.25">
      <c r="A4921">
        <f t="shared" ref="A4921:C4921" si="4451">A4381</f>
        <v>2018</v>
      </c>
      <c r="B4921" t="str">
        <f t="shared" si="4451"/>
        <v>RFM</v>
      </c>
      <c r="C4921">
        <f t="shared" si="4451"/>
        <v>0</v>
      </c>
      <c r="D4921">
        <f>IFERROR(VLOOKUP(C4921,'Enheter, modell og år'!$A$2:$B$31,2,FALSE),0)</f>
        <v>0</v>
      </c>
      <c r="E4921" t="str">
        <f>'Liste detaljert wide'!$M$1</f>
        <v>NFR-inntekt</v>
      </c>
      <c r="F4921" t="str">
        <f t="shared" si="4397"/>
        <v>2018RFM0NFR-inntekt</v>
      </c>
      <c r="G4921" s="3">
        <f>'Liste detaljert wide'!M61</f>
        <v>0</v>
      </c>
      <c r="H4921" t="str">
        <f>VLOOKUP(E4921,Def!$B$2:$C$15,2,FALSE)</f>
        <v>Forskningsinsentiv</v>
      </c>
      <c r="I4921" s="3">
        <f>IF(A4921='Enheter, modell og år'!$F$2-1,0,G4921-VLOOKUP(A4921-1&amp;B4921&amp;C4921&amp;E4921,$F$2:$G$7561,2,FALSE))</f>
        <v>0</v>
      </c>
      <c r="J4921" s="3">
        <f>IF(A4921='Enheter, modell og år'!$F$2-1,0,VLOOKUP(A4921-1&amp;B4921&amp;C4921&amp;E4921,$F$2:$G$7561,2,FALSE))</f>
        <v>0</v>
      </c>
    </row>
    <row r="4922" spans="1:10" x14ac:dyDescent="0.25">
      <c r="A4922">
        <f t="shared" ref="A4922:C4922" si="4452">A4382</f>
        <v>2019</v>
      </c>
      <c r="B4922" t="str">
        <f t="shared" si="4452"/>
        <v>RFM</v>
      </c>
      <c r="C4922">
        <f t="shared" si="4452"/>
        <v>0</v>
      </c>
      <c r="D4922">
        <f>IFERROR(VLOOKUP(C4922,'Enheter, modell og år'!$A$2:$B$31,2,FALSE),0)</f>
        <v>0</v>
      </c>
      <c r="E4922" t="str">
        <f>'Liste detaljert wide'!$M$1</f>
        <v>NFR-inntekt</v>
      </c>
      <c r="F4922" t="str">
        <f t="shared" si="4397"/>
        <v>2019RFM0NFR-inntekt</v>
      </c>
      <c r="G4922" s="3">
        <f>'Liste detaljert wide'!M62</f>
        <v>0</v>
      </c>
      <c r="H4922" t="str">
        <f>VLOOKUP(E4922,Def!$B$2:$C$15,2,FALSE)</f>
        <v>Forskningsinsentiv</v>
      </c>
      <c r="I4922" s="3">
        <f>IF(A4922='Enheter, modell og år'!$F$2-1,0,G4922-VLOOKUP(A4922-1&amp;B4922&amp;C4922&amp;E4922,$F$2:$G$7561,2,FALSE))</f>
        <v>0</v>
      </c>
      <c r="J4922" s="3">
        <f>IF(A4922='Enheter, modell og år'!$F$2-1,0,VLOOKUP(A4922-1&amp;B4922&amp;C4922&amp;E4922,$F$2:$G$7561,2,FALSE))</f>
        <v>0</v>
      </c>
    </row>
    <row r="4923" spans="1:10" x14ac:dyDescent="0.25">
      <c r="A4923">
        <f t="shared" ref="A4923:C4923" si="4453">A4383</f>
        <v>2019</v>
      </c>
      <c r="B4923" t="str">
        <f t="shared" si="4453"/>
        <v>RFM</v>
      </c>
      <c r="C4923">
        <f t="shared" si="4453"/>
        <v>0</v>
      </c>
      <c r="D4923">
        <f>IFERROR(VLOOKUP(C4923,'Enheter, modell og år'!$A$2:$B$31,2,FALSE),0)</f>
        <v>0</v>
      </c>
      <c r="E4923" t="str">
        <f>'Liste detaljert wide'!$M$1</f>
        <v>NFR-inntekt</v>
      </c>
      <c r="F4923" t="str">
        <f t="shared" si="4397"/>
        <v>2019RFM0NFR-inntekt</v>
      </c>
      <c r="G4923" s="3">
        <f>'Liste detaljert wide'!M63</f>
        <v>0</v>
      </c>
      <c r="H4923" t="str">
        <f>VLOOKUP(E4923,Def!$B$2:$C$15,2,FALSE)</f>
        <v>Forskningsinsentiv</v>
      </c>
      <c r="I4923" s="3">
        <f>IF(A4923='Enheter, modell og år'!$F$2-1,0,G4923-VLOOKUP(A4923-1&amp;B4923&amp;C4923&amp;E4923,$F$2:$G$7561,2,FALSE))</f>
        <v>0</v>
      </c>
      <c r="J4923" s="3">
        <f>IF(A4923='Enheter, modell og år'!$F$2-1,0,VLOOKUP(A4923-1&amp;B4923&amp;C4923&amp;E4923,$F$2:$G$7561,2,FALSE))</f>
        <v>0</v>
      </c>
    </row>
    <row r="4924" spans="1:10" x14ac:dyDescent="0.25">
      <c r="A4924">
        <f t="shared" ref="A4924:C4924" si="4454">A4384</f>
        <v>2019</v>
      </c>
      <c r="B4924" t="str">
        <f t="shared" si="4454"/>
        <v>RFM</v>
      </c>
      <c r="C4924">
        <f t="shared" si="4454"/>
        <v>0</v>
      </c>
      <c r="D4924">
        <f>IFERROR(VLOOKUP(C4924,'Enheter, modell og år'!$A$2:$B$31,2,FALSE),0)</f>
        <v>0</v>
      </c>
      <c r="E4924" t="str">
        <f>'Liste detaljert wide'!$M$1</f>
        <v>NFR-inntekt</v>
      </c>
      <c r="F4924" t="str">
        <f t="shared" si="4397"/>
        <v>2019RFM0NFR-inntekt</v>
      </c>
      <c r="G4924" s="3">
        <f>'Liste detaljert wide'!M64</f>
        <v>0</v>
      </c>
      <c r="H4924" t="str">
        <f>VLOOKUP(E4924,Def!$B$2:$C$15,2,FALSE)</f>
        <v>Forskningsinsentiv</v>
      </c>
      <c r="I4924" s="3">
        <f>IF(A4924='Enheter, modell og år'!$F$2-1,0,G4924-VLOOKUP(A4924-1&amp;B4924&amp;C4924&amp;E4924,$F$2:$G$7561,2,FALSE))</f>
        <v>0</v>
      </c>
      <c r="J4924" s="3">
        <f>IF(A4924='Enheter, modell og år'!$F$2-1,0,VLOOKUP(A4924-1&amp;B4924&amp;C4924&amp;E4924,$F$2:$G$7561,2,FALSE))</f>
        <v>0</v>
      </c>
    </row>
    <row r="4925" spans="1:10" x14ac:dyDescent="0.25">
      <c r="A4925">
        <f t="shared" ref="A4925:C4925" si="4455">A4385</f>
        <v>2019</v>
      </c>
      <c r="B4925" t="str">
        <f t="shared" si="4455"/>
        <v>RFM</v>
      </c>
      <c r="C4925">
        <f t="shared" si="4455"/>
        <v>0</v>
      </c>
      <c r="D4925">
        <f>IFERROR(VLOOKUP(C4925,'Enheter, modell og år'!$A$2:$B$31,2,FALSE),0)</f>
        <v>0</v>
      </c>
      <c r="E4925" t="str">
        <f>'Liste detaljert wide'!$M$1</f>
        <v>NFR-inntekt</v>
      </c>
      <c r="F4925" t="str">
        <f t="shared" si="4397"/>
        <v>2019RFM0NFR-inntekt</v>
      </c>
      <c r="G4925" s="3">
        <f>'Liste detaljert wide'!M65</f>
        <v>0</v>
      </c>
      <c r="H4925" t="str">
        <f>VLOOKUP(E4925,Def!$B$2:$C$15,2,FALSE)</f>
        <v>Forskningsinsentiv</v>
      </c>
      <c r="I4925" s="3">
        <f>IF(A4925='Enheter, modell og år'!$F$2-1,0,G4925-VLOOKUP(A4925-1&amp;B4925&amp;C4925&amp;E4925,$F$2:$G$7561,2,FALSE))</f>
        <v>0</v>
      </c>
      <c r="J4925" s="3">
        <f>IF(A4925='Enheter, modell og år'!$F$2-1,0,VLOOKUP(A4925-1&amp;B4925&amp;C4925&amp;E4925,$F$2:$G$7561,2,FALSE))</f>
        <v>0</v>
      </c>
    </row>
    <row r="4926" spans="1:10" x14ac:dyDescent="0.25">
      <c r="A4926">
        <f t="shared" ref="A4926:C4926" si="4456">A4386</f>
        <v>2019</v>
      </c>
      <c r="B4926" t="str">
        <f t="shared" si="4456"/>
        <v>RFM</v>
      </c>
      <c r="C4926">
        <f t="shared" si="4456"/>
        <v>0</v>
      </c>
      <c r="D4926">
        <f>IFERROR(VLOOKUP(C4926,'Enheter, modell og år'!$A$2:$B$31,2,FALSE),0)</f>
        <v>0</v>
      </c>
      <c r="E4926" t="str">
        <f>'Liste detaljert wide'!$M$1</f>
        <v>NFR-inntekt</v>
      </c>
      <c r="F4926" t="str">
        <f t="shared" si="4397"/>
        <v>2019RFM0NFR-inntekt</v>
      </c>
      <c r="G4926" s="3">
        <f>'Liste detaljert wide'!M66</f>
        <v>0</v>
      </c>
      <c r="H4926" t="str">
        <f>VLOOKUP(E4926,Def!$B$2:$C$15,2,FALSE)</f>
        <v>Forskningsinsentiv</v>
      </c>
      <c r="I4926" s="3">
        <f>IF(A4926='Enheter, modell og år'!$F$2-1,0,G4926-VLOOKUP(A4926-1&amp;B4926&amp;C4926&amp;E4926,$F$2:$G$7561,2,FALSE))</f>
        <v>0</v>
      </c>
      <c r="J4926" s="3">
        <f>IF(A4926='Enheter, modell og år'!$F$2-1,0,VLOOKUP(A4926-1&amp;B4926&amp;C4926&amp;E4926,$F$2:$G$7561,2,FALSE))</f>
        <v>0</v>
      </c>
    </row>
    <row r="4927" spans="1:10" x14ac:dyDescent="0.25">
      <c r="A4927">
        <f t="shared" ref="A4927:C4927" si="4457">A4387</f>
        <v>2019</v>
      </c>
      <c r="B4927" t="str">
        <f t="shared" si="4457"/>
        <v>RFM</v>
      </c>
      <c r="C4927">
        <f t="shared" si="4457"/>
        <v>0</v>
      </c>
      <c r="D4927">
        <f>IFERROR(VLOOKUP(C4927,'Enheter, modell og år'!$A$2:$B$31,2,FALSE),0)</f>
        <v>0</v>
      </c>
      <c r="E4927" t="str">
        <f>'Liste detaljert wide'!$M$1</f>
        <v>NFR-inntekt</v>
      </c>
      <c r="F4927" t="str">
        <f t="shared" si="4397"/>
        <v>2019RFM0NFR-inntekt</v>
      </c>
      <c r="G4927" s="3">
        <f>'Liste detaljert wide'!M67</f>
        <v>0</v>
      </c>
      <c r="H4927" t="str">
        <f>VLOOKUP(E4927,Def!$B$2:$C$15,2,FALSE)</f>
        <v>Forskningsinsentiv</v>
      </c>
      <c r="I4927" s="3">
        <f>IF(A4927='Enheter, modell og år'!$F$2-1,0,G4927-VLOOKUP(A4927-1&amp;B4927&amp;C4927&amp;E4927,$F$2:$G$7561,2,FALSE))</f>
        <v>0</v>
      </c>
      <c r="J4927" s="3">
        <f>IF(A4927='Enheter, modell og år'!$F$2-1,0,VLOOKUP(A4927-1&amp;B4927&amp;C4927&amp;E4927,$F$2:$G$7561,2,FALSE))</f>
        <v>0</v>
      </c>
    </row>
    <row r="4928" spans="1:10" x14ac:dyDescent="0.25">
      <c r="A4928">
        <f t="shared" ref="A4928:C4928" si="4458">A4388</f>
        <v>2019</v>
      </c>
      <c r="B4928" t="str">
        <f t="shared" si="4458"/>
        <v>RFM</v>
      </c>
      <c r="C4928">
        <f t="shared" si="4458"/>
        <v>0</v>
      </c>
      <c r="D4928">
        <f>IFERROR(VLOOKUP(C4928,'Enheter, modell og år'!$A$2:$B$31,2,FALSE),0)</f>
        <v>0</v>
      </c>
      <c r="E4928" t="str">
        <f>'Liste detaljert wide'!$M$1</f>
        <v>NFR-inntekt</v>
      </c>
      <c r="F4928" t="str">
        <f t="shared" si="4397"/>
        <v>2019RFM0NFR-inntekt</v>
      </c>
      <c r="G4928" s="3">
        <f>'Liste detaljert wide'!M68</f>
        <v>0</v>
      </c>
      <c r="H4928" t="str">
        <f>VLOOKUP(E4928,Def!$B$2:$C$15,2,FALSE)</f>
        <v>Forskningsinsentiv</v>
      </c>
      <c r="I4928" s="3">
        <f>IF(A4928='Enheter, modell og år'!$F$2-1,0,G4928-VLOOKUP(A4928-1&amp;B4928&amp;C4928&amp;E4928,$F$2:$G$7561,2,FALSE))</f>
        <v>0</v>
      </c>
      <c r="J4928" s="3">
        <f>IF(A4928='Enheter, modell og år'!$F$2-1,0,VLOOKUP(A4928-1&amp;B4928&amp;C4928&amp;E4928,$F$2:$G$7561,2,FALSE))</f>
        <v>0</v>
      </c>
    </row>
    <row r="4929" spans="1:10" x14ac:dyDescent="0.25">
      <c r="A4929">
        <f t="shared" ref="A4929:C4929" si="4459">A4389</f>
        <v>2019</v>
      </c>
      <c r="B4929" t="str">
        <f t="shared" si="4459"/>
        <v>RFM</v>
      </c>
      <c r="C4929">
        <f t="shared" si="4459"/>
        <v>0</v>
      </c>
      <c r="D4929">
        <f>IFERROR(VLOOKUP(C4929,'Enheter, modell og år'!$A$2:$B$31,2,FALSE),0)</f>
        <v>0</v>
      </c>
      <c r="E4929" t="str">
        <f>'Liste detaljert wide'!$M$1</f>
        <v>NFR-inntekt</v>
      </c>
      <c r="F4929" t="str">
        <f t="shared" si="4397"/>
        <v>2019RFM0NFR-inntekt</v>
      </c>
      <c r="G4929" s="3">
        <f>'Liste detaljert wide'!M69</f>
        <v>0</v>
      </c>
      <c r="H4929" t="str">
        <f>VLOOKUP(E4929,Def!$B$2:$C$15,2,FALSE)</f>
        <v>Forskningsinsentiv</v>
      </c>
      <c r="I4929" s="3">
        <f>IF(A4929='Enheter, modell og år'!$F$2-1,0,G4929-VLOOKUP(A4929-1&amp;B4929&amp;C4929&amp;E4929,$F$2:$G$7561,2,FALSE))</f>
        <v>0</v>
      </c>
      <c r="J4929" s="3">
        <f>IF(A4929='Enheter, modell og år'!$F$2-1,0,VLOOKUP(A4929-1&amp;B4929&amp;C4929&amp;E4929,$F$2:$G$7561,2,FALSE))</f>
        <v>0</v>
      </c>
    </row>
    <row r="4930" spans="1:10" x14ac:dyDescent="0.25">
      <c r="A4930">
        <f t="shared" ref="A4930:C4930" si="4460">A4390</f>
        <v>2019</v>
      </c>
      <c r="B4930" t="str">
        <f t="shared" si="4460"/>
        <v>RFM</v>
      </c>
      <c r="C4930">
        <f t="shared" si="4460"/>
        <v>0</v>
      </c>
      <c r="D4930">
        <f>IFERROR(VLOOKUP(C4930,'Enheter, modell og år'!$A$2:$B$31,2,FALSE),0)</f>
        <v>0</v>
      </c>
      <c r="E4930" t="str">
        <f>'Liste detaljert wide'!$M$1</f>
        <v>NFR-inntekt</v>
      </c>
      <c r="F4930" t="str">
        <f t="shared" si="4397"/>
        <v>2019RFM0NFR-inntekt</v>
      </c>
      <c r="G4930" s="3">
        <f>'Liste detaljert wide'!M70</f>
        <v>0</v>
      </c>
      <c r="H4930" t="str">
        <f>VLOOKUP(E4930,Def!$B$2:$C$15,2,FALSE)</f>
        <v>Forskningsinsentiv</v>
      </c>
      <c r="I4930" s="3">
        <f>IF(A4930='Enheter, modell og år'!$F$2-1,0,G4930-VLOOKUP(A4930-1&amp;B4930&amp;C4930&amp;E4930,$F$2:$G$7561,2,FALSE))</f>
        <v>0</v>
      </c>
      <c r="J4930" s="3">
        <f>IF(A4930='Enheter, modell og år'!$F$2-1,0,VLOOKUP(A4930-1&amp;B4930&amp;C4930&amp;E4930,$F$2:$G$7561,2,FALSE))</f>
        <v>0</v>
      </c>
    </row>
    <row r="4931" spans="1:10" x14ac:dyDescent="0.25">
      <c r="A4931">
        <f t="shared" ref="A4931:C4931" si="4461">A4391</f>
        <v>2019</v>
      </c>
      <c r="B4931" t="str">
        <f t="shared" si="4461"/>
        <v>RFM</v>
      </c>
      <c r="C4931">
        <f t="shared" si="4461"/>
        <v>0</v>
      </c>
      <c r="D4931">
        <f>IFERROR(VLOOKUP(C4931,'Enheter, modell og år'!$A$2:$B$31,2,FALSE),0)</f>
        <v>0</v>
      </c>
      <c r="E4931" t="str">
        <f>'Liste detaljert wide'!$M$1</f>
        <v>NFR-inntekt</v>
      </c>
      <c r="F4931" t="str">
        <f t="shared" ref="F4931:F4994" si="4462">A4931&amp;B4931&amp;C4931&amp;E4931</f>
        <v>2019RFM0NFR-inntekt</v>
      </c>
      <c r="G4931" s="3">
        <f>'Liste detaljert wide'!M71</f>
        <v>0</v>
      </c>
      <c r="H4931" t="str">
        <f>VLOOKUP(E4931,Def!$B$2:$C$15,2,FALSE)</f>
        <v>Forskningsinsentiv</v>
      </c>
      <c r="I4931" s="3">
        <f>IF(A4931='Enheter, modell og år'!$F$2-1,0,G4931-VLOOKUP(A4931-1&amp;B4931&amp;C4931&amp;E4931,$F$2:$G$7561,2,FALSE))</f>
        <v>0</v>
      </c>
      <c r="J4931" s="3">
        <f>IF(A4931='Enheter, modell og år'!$F$2-1,0,VLOOKUP(A4931-1&amp;B4931&amp;C4931&amp;E4931,$F$2:$G$7561,2,FALSE))</f>
        <v>0</v>
      </c>
    </row>
    <row r="4932" spans="1:10" x14ac:dyDescent="0.25">
      <c r="A4932">
        <f t="shared" ref="A4932:C4932" si="4463">A4392</f>
        <v>2019</v>
      </c>
      <c r="B4932" t="str">
        <f t="shared" si="4463"/>
        <v>RFM</v>
      </c>
      <c r="C4932">
        <f t="shared" si="4463"/>
        <v>0</v>
      </c>
      <c r="D4932">
        <f>IFERROR(VLOOKUP(C4932,'Enheter, modell og år'!$A$2:$B$31,2,FALSE),0)</f>
        <v>0</v>
      </c>
      <c r="E4932" t="str">
        <f>'Liste detaljert wide'!$M$1</f>
        <v>NFR-inntekt</v>
      </c>
      <c r="F4932" t="str">
        <f t="shared" si="4462"/>
        <v>2019RFM0NFR-inntekt</v>
      </c>
      <c r="G4932" s="3">
        <f>'Liste detaljert wide'!M72</f>
        <v>0</v>
      </c>
      <c r="H4932" t="str">
        <f>VLOOKUP(E4932,Def!$B$2:$C$15,2,FALSE)</f>
        <v>Forskningsinsentiv</v>
      </c>
      <c r="I4932" s="3">
        <f>IF(A4932='Enheter, modell og år'!$F$2-1,0,G4932-VLOOKUP(A4932-1&amp;B4932&amp;C4932&amp;E4932,$F$2:$G$7561,2,FALSE))</f>
        <v>0</v>
      </c>
      <c r="J4932" s="3">
        <f>IF(A4932='Enheter, modell og år'!$F$2-1,0,VLOOKUP(A4932-1&amp;B4932&amp;C4932&amp;E4932,$F$2:$G$7561,2,FALSE))</f>
        <v>0</v>
      </c>
    </row>
    <row r="4933" spans="1:10" x14ac:dyDescent="0.25">
      <c r="A4933">
        <f t="shared" ref="A4933:C4933" si="4464">A4393</f>
        <v>2019</v>
      </c>
      <c r="B4933" t="str">
        <f t="shared" si="4464"/>
        <v>RFM</v>
      </c>
      <c r="C4933">
        <f t="shared" si="4464"/>
        <v>0</v>
      </c>
      <c r="D4933">
        <f>IFERROR(VLOOKUP(C4933,'Enheter, modell og år'!$A$2:$B$31,2,FALSE),0)</f>
        <v>0</v>
      </c>
      <c r="E4933" t="str">
        <f>'Liste detaljert wide'!$M$1</f>
        <v>NFR-inntekt</v>
      </c>
      <c r="F4933" t="str">
        <f t="shared" si="4462"/>
        <v>2019RFM0NFR-inntekt</v>
      </c>
      <c r="G4933" s="3">
        <f>'Liste detaljert wide'!M73</f>
        <v>0</v>
      </c>
      <c r="H4933" t="str">
        <f>VLOOKUP(E4933,Def!$B$2:$C$15,2,FALSE)</f>
        <v>Forskningsinsentiv</v>
      </c>
      <c r="I4933" s="3">
        <f>IF(A4933='Enheter, modell og år'!$F$2-1,0,G4933-VLOOKUP(A4933-1&amp;B4933&amp;C4933&amp;E4933,$F$2:$G$7561,2,FALSE))</f>
        <v>0</v>
      </c>
      <c r="J4933" s="3">
        <f>IF(A4933='Enheter, modell og år'!$F$2-1,0,VLOOKUP(A4933-1&amp;B4933&amp;C4933&amp;E4933,$F$2:$G$7561,2,FALSE))</f>
        <v>0</v>
      </c>
    </row>
    <row r="4934" spans="1:10" x14ac:dyDescent="0.25">
      <c r="A4934">
        <f t="shared" ref="A4934:C4934" si="4465">A4394</f>
        <v>2019</v>
      </c>
      <c r="B4934" t="str">
        <f t="shared" si="4465"/>
        <v>RFM</v>
      </c>
      <c r="C4934">
        <f t="shared" si="4465"/>
        <v>0</v>
      </c>
      <c r="D4934">
        <f>IFERROR(VLOOKUP(C4934,'Enheter, modell og år'!$A$2:$B$31,2,FALSE),0)</f>
        <v>0</v>
      </c>
      <c r="E4934" t="str">
        <f>'Liste detaljert wide'!$M$1</f>
        <v>NFR-inntekt</v>
      </c>
      <c r="F4934" t="str">
        <f t="shared" si="4462"/>
        <v>2019RFM0NFR-inntekt</v>
      </c>
      <c r="G4934" s="3">
        <f>'Liste detaljert wide'!M74</f>
        <v>0</v>
      </c>
      <c r="H4934" t="str">
        <f>VLOOKUP(E4934,Def!$B$2:$C$15,2,FALSE)</f>
        <v>Forskningsinsentiv</v>
      </c>
      <c r="I4934" s="3">
        <f>IF(A4934='Enheter, modell og år'!$F$2-1,0,G4934-VLOOKUP(A4934-1&amp;B4934&amp;C4934&amp;E4934,$F$2:$G$7561,2,FALSE))</f>
        <v>0</v>
      </c>
      <c r="J4934" s="3">
        <f>IF(A4934='Enheter, modell og år'!$F$2-1,0,VLOOKUP(A4934-1&amp;B4934&amp;C4934&amp;E4934,$F$2:$G$7561,2,FALSE))</f>
        <v>0</v>
      </c>
    </row>
    <row r="4935" spans="1:10" x14ac:dyDescent="0.25">
      <c r="A4935">
        <f t="shared" ref="A4935:C4935" si="4466">A4395</f>
        <v>2019</v>
      </c>
      <c r="B4935" t="str">
        <f t="shared" si="4466"/>
        <v>RFM</v>
      </c>
      <c r="C4935">
        <f t="shared" si="4466"/>
        <v>0</v>
      </c>
      <c r="D4935">
        <f>IFERROR(VLOOKUP(C4935,'Enheter, modell og år'!$A$2:$B$31,2,FALSE),0)</f>
        <v>0</v>
      </c>
      <c r="E4935" t="str">
        <f>'Liste detaljert wide'!$M$1</f>
        <v>NFR-inntekt</v>
      </c>
      <c r="F4935" t="str">
        <f t="shared" si="4462"/>
        <v>2019RFM0NFR-inntekt</v>
      </c>
      <c r="G4935" s="3">
        <f>'Liste detaljert wide'!M75</f>
        <v>0</v>
      </c>
      <c r="H4935" t="str">
        <f>VLOOKUP(E4935,Def!$B$2:$C$15,2,FALSE)</f>
        <v>Forskningsinsentiv</v>
      </c>
      <c r="I4935" s="3">
        <f>IF(A4935='Enheter, modell og år'!$F$2-1,0,G4935-VLOOKUP(A4935-1&amp;B4935&amp;C4935&amp;E4935,$F$2:$G$7561,2,FALSE))</f>
        <v>0</v>
      </c>
      <c r="J4935" s="3">
        <f>IF(A4935='Enheter, modell og år'!$F$2-1,0,VLOOKUP(A4935-1&amp;B4935&amp;C4935&amp;E4935,$F$2:$G$7561,2,FALSE))</f>
        <v>0</v>
      </c>
    </row>
    <row r="4936" spans="1:10" x14ac:dyDescent="0.25">
      <c r="A4936">
        <f t="shared" ref="A4936:C4936" si="4467">A4396</f>
        <v>2019</v>
      </c>
      <c r="B4936" t="str">
        <f t="shared" si="4467"/>
        <v>RFM</v>
      </c>
      <c r="C4936">
        <f t="shared" si="4467"/>
        <v>0</v>
      </c>
      <c r="D4936">
        <f>IFERROR(VLOOKUP(C4936,'Enheter, modell og år'!$A$2:$B$31,2,FALSE),0)</f>
        <v>0</v>
      </c>
      <c r="E4936" t="str">
        <f>'Liste detaljert wide'!$M$1</f>
        <v>NFR-inntekt</v>
      </c>
      <c r="F4936" t="str">
        <f t="shared" si="4462"/>
        <v>2019RFM0NFR-inntekt</v>
      </c>
      <c r="G4936" s="3">
        <f>'Liste detaljert wide'!M76</f>
        <v>0</v>
      </c>
      <c r="H4936" t="str">
        <f>VLOOKUP(E4936,Def!$B$2:$C$15,2,FALSE)</f>
        <v>Forskningsinsentiv</v>
      </c>
      <c r="I4936" s="3">
        <f>IF(A4936='Enheter, modell og år'!$F$2-1,0,G4936-VLOOKUP(A4936-1&amp;B4936&amp;C4936&amp;E4936,$F$2:$G$7561,2,FALSE))</f>
        <v>0</v>
      </c>
      <c r="J4936" s="3">
        <f>IF(A4936='Enheter, modell og år'!$F$2-1,0,VLOOKUP(A4936-1&amp;B4936&amp;C4936&amp;E4936,$F$2:$G$7561,2,FALSE))</f>
        <v>0</v>
      </c>
    </row>
    <row r="4937" spans="1:10" x14ac:dyDescent="0.25">
      <c r="A4937">
        <f t="shared" ref="A4937:C4937" si="4468">A4397</f>
        <v>2019</v>
      </c>
      <c r="B4937" t="str">
        <f t="shared" si="4468"/>
        <v>RFM</v>
      </c>
      <c r="C4937">
        <f t="shared" si="4468"/>
        <v>0</v>
      </c>
      <c r="D4937">
        <f>IFERROR(VLOOKUP(C4937,'Enheter, modell og år'!$A$2:$B$31,2,FALSE),0)</f>
        <v>0</v>
      </c>
      <c r="E4937" t="str">
        <f>'Liste detaljert wide'!$M$1</f>
        <v>NFR-inntekt</v>
      </c>
      <c r="F4937" t="str">
        <f t="shared" si="4462"/>
        <v>2019RFM0NFR-inntekt</v>
      </c>
      <c r="G4937" s="3">
        <f>'Liste detaljert wide'!M77</f>
        <v>0</v>
      </c>
      <c r="H4937" t="str">
        <f>VLOOKUP(E4937,Def!$B$2:$C$15,2,FALSE)</f>
        <v>Forskningsinsentiv</v>
      </c>
      <c r="I4937" s="3">
        <f>IF(A4937='Enheter, modell og år'!$F$2-1,0,G4937-VLOOKUP(A4937-1&amp;B4937&amp;C4937&amp;E4937,$F$2:$G$7561,2,FALSE))</f>
        <v>0</v>
      </c>
      <c r="J4937" s="3">
        <f>IF(A4937='Enheter, modell og år'!$F$2-1,0,VLOOKUP(A4937-1&amp;B4937&amp;C4937&amp;E4937,$F$2:$G$7561,2,FALSE))</f>
        <v>0</v>
      </c>
    </row>
    <row r="4938" spans="1:10" x14ac:dyDescent="0.25">
      <c r="A4938">
        <f t="shared" ref="A4938:C4938" si="4469">A4398</f>
        <v>2019</v>
      </c>
      <c r="B4938" t="str">
        <f t="shared" si="4469"/>
        <v>RFM</v>
      </c>
      <c r="C4938">
        <f t="shared" si="4469"/>
        <v>0</v>
      </c>
      <c r="D4938">
        <f>IFERROR(VLOOKUP(C4938,'Enheter, modell og år'!$A$2:$B$31,2,FALSE),0)</f>
        <v>0</v>
      </c>
      <c r="E4938" t="str">
        <f>'Liste detaljert wide'!$M$1</f>
        <v>NFR-inntekt</v>
      </c>
      <c r="F4938" t="str">
        <f t="shared" si="4462"/>
        <v>2019RFM0NFR-inntekt</v>
      </c>
      <c r="G4938" s="3">
        <f>'Liste detaljert wide'!M78</f>
        <v>0</v>
      </c>
      <c r="H4938" t="str">
        <f>VLOOKUP(E4938,Def!$B$2:$C$15,2,FALSE)</f>
        <v>Forskningsinsentiv</v>
      </c>
      <c r="I4938" s="3">
        <f>IF(A4938='Enheter, modell og år'!$F$2-1,0,G4938-VLOOKUP(A4938-1&amp;B4938&amp;C4938&amp;E4938,$F$2:$G$7561,2,FALSE))</f>
        <v>0</v>
      </c>
      <c r="J4938" s="3">
        <f>IF(A4938='Enheter, modell og år'!$F$2-1,0,VLOOKUP(A4938-1&amp;B4938&amp;C4938&amp;E4938,$F$2:$G$7561,2,FALSE))</f>
        <v>0</v>
      </c>
    </row>
    <row r="4939" spans="1:10" x14ac:dyDescent="0.25">
      <c r="A4939">
        <f t="shared" ref="A4939:C4939" si="4470">A4399</f>
        <v>2019</v>
      </c>
      <c r="B4939" t="str">
        <f t="shared" si="4470"/>
        <v>RFM</v>
      </c>
      <c r="C4939">
        <f t="shared" si="4470"/>
        <v>0</v>
      </c>
      <c r="D4939">
        <f>IFERROR(VLOOKUP(C4939,'Enheter, modell og år'!$A$2:$B$31,2,FALSE),0)</f>
        <v>0</v>
      </c>
      <c r="E4939" t="str">
        <f>'Liste detaljert wide'!$M$1</f>
        <v>NFR-inntekt</v>
      </c>
      <c r="F4939" t="str">
        <f t="shared" si="4462"/>
        <v>2019RFM0NFR-inntekt</v>
      </c>
      <c r="G4939" s="3">
        <f>'Liste detaljert wide'!M79</f>
        <v>0</v>
      </c>
      <c r="H4939" t="str">
        <f>VLOOKUP(E4939,Def!$B$2:$C$15,2,FALSE)</f>
        <v>Forskningsinsentiv</v>
      </c>
      <c r="I4939" s="3">
        <f>IF(A4939='Enheter, modell og år'!$F$2-1,0,G4939-VLOOKUP(A4939-1&amp;B4939&amp;C4939&amp;E4939,$F$2:$G$7561,2,FALSE))</f>
        <v>0</v>
      </c>
      <c r="J4939" s="3">
        <f>IF(A4939='Enheter, modell og år'!$F$2-1,0,VLOOKUP(A4939-1&amp;B4939&amp;C4939&amp;E4939,$F$2:$G$7561,2,FALSE))</f>
        <v>0</v>
      </c>
    </row>
    <row r="4940" spans="1:10" x14ac:dyDescent="0.25">
      <c r="A4940">
        <f t="shared" ref="A4940:C4940" si="4471">A4400</f>
        <v>2019</v>
      </c>
      <c r="B4940" t="str">
        <f t="shared" si="4471"/>
        <v>RFM</v>
      </c>
      <c r="C4940">
        <f t="shared" si="4471"/>
        <v>0</v>
      </c>
      <c r="D4940">
        <f>IFERROR(VLOOKUP(C4940,'Enheter, modell og år'!$A$2:$B$31,2,FALSE),0)</f>
        <v>0</v>
      </c>
      <c r="E4940" t="str">
        <f>'Liste detaljert wide'!$M$1</f>
        <v>NFR-inntekt</v>
      </c>
      <c r="F4940" t="str">
        <f t="shared" si="4462"/>
        <v>2019RFM0NFR-inntekt</v>
      </c>
      <c r="G4940" s="3">
        <f>'Liste detaljert wide'!M80</f>
        <v>0</v>
      </c>
      <c r="H4940" t="str">
        <f>VLOOKUP(E4940,Def!$B$2:$C$15,2,FALSE)</f>
        <v>Forskningsinsentiv</v>
      </c>
      <c r="I4940" s="3">
        <f>IF(A4940='Enheter, modell og år'!$F$2-1,0,G4940-VLOOKUP(A4940-1&amp;B4940&amp;C4940&amp;E4940,$F$2:$G$7561,2,FALSE))</f>
        <v>0</v>
      </c>
      <c r="J4940" s="3">
        <f>IF(A4940='Enheter, modell og år'!$F$2-1,0,VLOOKUP(A4940-1&amp;B4940&amp;C4940&amp;E4940,$F$2:$G$7561,2,FALSE))</f>
        <v>0</v>
      </c>
    </row>
    <row r="4941" spans="1:10" x14ac:dyDescent="0.25">
      <c r="A4941">
        <f t="shared" ref="A4941:C4941" si="4472">A4401</f>
        <v>2019</v>
      </c>
      <c r="B4941" t="str">
        <f t="shared" si="4472"/>
        <v>RFM</v>
      </c>
      <c r="C4941">
        <f t="shared" si="4472"/>
        <v>0</v>
      </c>
      <c r="D4941">
        <f>IFERROR(VLOOKUP(C4941,'Enheter, modell og år'!$A$2:$B$31,2,FALSE),0)</f>
        <v>0</v>
      </c>
      <c r="E4941" t="str">
        <f>'Liste detaljert wide'!$M$1</f>
        <v>NFR-inntekt</v>
      </c>
      <c r="F4941" t="str">
        <f t="shared" si="4462"/>
        <v>2019RFM0NFR-inntekt</v>
      </c>
      <c r="G4941" s="3">
        <f>'Liste detaljert wide'!M81</f>
        <v>0</v>
      </c>
      <c r="H4941" t="str">
        <f>VLOOKUP(E4941,Def!$B$2:$C$15,2,FALSE)</f>
        <v>Forskningsinsentiv</v>
      </c>
      <c r="I4941" s="3">
        <f>IF(A4941='Enheter, modell og år'!$F$2-1,0,G4941-VLOOKUP(A4941-1&amp;B4941&amp;C4941&amp;E4941,$F$2:$G$7561,2,FALSE))</f>
        <v>0</v>
      </c>
      <c r="J4941" s="3">
        <f>IF(A4941='Enheter, modell og år'!$F$2-1,0,VLOOKUP(A4941-1&amp;B4941&amp;C4941&amp;E4941,$F$2:$G$7561,2,FALSE))</f>
        <v>0</v>
      </c>
    </row>
    <row r="4942" spans="1:10" x14ac:dyDescent="0.25">
      <c r="A4942">
        <f t="shared" ref="A4942:C4942" si="4473">A4402</f>
        <v>2019</v>
      </c>
      <c r="B4942" t="str">
        <f t="shared" si="4473"/>
        <v>RFM</v>
      </c>
      <c r="C4942">
        <f t="shared" si="4473"/>
        <v>0</v>
      </c>
      <c r="D4942">
        <f>IFERROR(VLOOKUP(C4942,'Enheter, modell og år'!$A$2:$B$31,2,FALSE),0)</f>
        <v>0</v>
      </c>
      <c r="E4942" t="str">
        <f>'Liste detaljert wide'!$M$1</f>
        <v>NFR-inntekt</v>
      </c>
      <c r="F4942" t="str">
        <f t="shared" si="4462"/>
        <v>2019RFM0NFR-inntekt</v>
      </c>
      <c r="G4942" s="3">
        <f>'Liste detaljert wide'!M82</f>
        <v>0</v>
      </c>
      <c r="H4942" t="str">
        <f>VLOOKUP(E4942,Def!$B$2:$C$15,2,FALSE)</f>
        <v>Forskningsinsentiv</v>
      </c>
      <c r="I4942" s="3">
        <f>IF(A4942='Enheter, modell og år'!$F$2-1,0,G4942-VLOOKUP(A4942-1&amp;B4942&amp;C4942&amp;E4942,$F$2:$G$7561,2,FALSE))</f>
        <v>0</v>
      </c>
      <c r="J4942" s="3">
        <f>IF(A4942='Enheter, modell og år'!$F$2-1,0,VLOOKUP(A4942-1&amp;B4942&amp;C4942&amp;E4942,$F$2:$G$7561,2,FALSE))</f>
        <v>0</v>
      </c>
    </row>
    <row r="4943" spans="1:10" x14ac:dyDescent="0.25">
      <c r="A4943">
        <f t="shared" ref="A4943:C4943" si="4474">A4403</f>
        <v>2019</v>
      </c>
      <c r="B4943" t="str">
        <f t="shared" si="4474"/>
        <v>RFM</v>
      </c>
      <c r="C4943">
        <f t="shared" si="4474"/>
        <v>0</v>
      </c>
      <c r="D4943">
        <f>IFERROR(VLOOKUP(C4943,'Enheter, modell og år'!$A$2:$B$31,2,FALSE),0)</f>
        <v>0</v>
      </c>
      <c r="E4943" t="str">
        <f>'Liste detaljert wide'!$M$1</f>
        <v>NFR-inntekt</v>
      </c>
      <c r="F4943" t="str">
        <f t="shared" si="4462"/>
        <v>2019RFM0NFR-inntekt</v>
      </c>
      <c r="G4943" s="3">
        <f>'Liste detaljert wide'!M83</f>
        <v>0</v>
      </c>
      <c r="H4943" t="str">
        <f>VLOOKUP(E4943,Def!$B$2:$C$15,2,FALSE)</f>
        <v>Forskningsinsentiv</v>
      </c>
      <c r="I4943" s="3">
        <f>IF(A4943='Enheter, modell og år'!$F$2-1,0,G4943-VLOOKUP(A4943-1&amp;B4943&amp;C4943&amp;E4943,$F$2:$G$7561,2,FALSE))</f>
        <v>0</v>
      </c>
      <c r="J4943" s="3">
        <f>IF(A4943='Enheter, modell og år'!$F$2-1,0,VLOOKUP(A4943-1&amp;B4943&amp;C4943&amp;E4943,$F$2:$G$7561,2,FALSE))</f>
        <v>0</v>
      </c>
    </row>
    <row r="4944" spans="1:10" x14ac:dyDescent="0.25">
      <c r="A4944">
        <f t="shared" ref="A4944:C4944" si="4475">A4404</f>
        <v>2019</v>
      </c>
      <c r="B4944" t="str">
        <f t="shared" si="4475"/>
        <v>RFM</v>
      </c>
      <c r="C4944">
        <f t="shared" si="4475"/>
        <v>0</v>
      </c>
      <c r="D4944">
        <f>IFERROR(VLOOKUP(C4944,'Enheter, modell og år'!$A$2:$B$31,2,FALSE),0)</f>
        <v>0</v>
      </c>
      <c r="E4944" t="str">
        <f>'Liste detaljert wide'!$M$1</f>
        <v>NFR-inntekt</v>
      </c>
      <c r="F4944" t="str">
        <f t="shared" si="4462"/>
        <v>2019RFM0NFR-inntekt</v>
      </c>
      <c r="G4944" s="3">
        <f>'Liste detaljert wide'!M84</f>
        <v>0</v>
      </c>
      <c r="H4944" t="str">
        <f>VLOOKUP(E4944,Def!$B$2:$C$15,2,FALSE)</f>
        <v>Forskningsinsentiv</v>
      </c>
      <c r="I4944" s="3">
        <f>IF(A4944='Enheter, modell og år'!$F$2-1,0,G4944-VLOOKUP(A4944-1&amp;B4944&amp;C4944&amp;E4944,$F$2:$G$7561,2,FALSE))</f>
        <v>0</v>
      </c>
      <c r="J4944" s="3">
        <f>IF(A4944='Enheter, modell og år'!$F$2-1,0,VLOOKUP(A4944-1&amp;B4944&amp;C4944&amp;E4944,$F$2:$G$7561,2,FALSE))</f>
        <v>0</v>
      </c>
    </row>
    <row r="4945" spans="1:10" x14ac:dyDescent="0.25">
      <c r="A4945">
        <f t="shared" ref="A4945:C4945" si="4476">A4405</f>
        <v>2019</v>
      </c>
      <c r="B4945" t="str">
        <f t="shared" si="4476"/>
        <v>RFM</v>
      </c>
      <c r="C4945">
        <f t="shared" si="4476"/>
        <v>0</v>
      </c>
      <c r="D4945">
        <f>IFERROR(VLOOKUP(C4945,'Enheter, modell og år'!$A$2:$B$31,2,FALSE),0)</f>
        <v>0</v>
      </c>
      <c r="E4945" t="str">
        <f>'Liste detaljert wide'!$M$1</f>
        <v>NFR-inntekt</v>
      </c>
      <c r="F4945" t="str">
        <f t="shared" si="4462"/>
        <v>2019RFM0NFR-inntekt</v>
      </c>
      <c r="G4945" s="3">
        <f>'Liste detaljert wide'!M85</f>
        <v>0</v>
      </c>
      <c r="H4945" t="str">
        <f>VLOOKUP(E4945,Def!$B$2:$C$15,2,FALSE)</f>
        <v>Forskningsinsentiv</v>
      </c>
      <c r="I4945" s="3">
        <f>IF(A4945='Enheter, modell og år'!$F$2-1,0,G4945-VLOOKUP(A4945-1&amp;B4945&amp;C4945&amp;E4945,$F$2:$G$7561,2,FALSE))</f>
        <v>0</v>
      </c>
      <c r="J4945" s="3">
        <f>IF(A4945='Enheter, modell og år'!$F$2-1,0,VLOOKUP(A4945-1&amp;B4945&amp;C4945&amp;E4945,$F$2:$G$7561,2,FALSE))</f>
        <v>0</v>
      </c>
    </row>
    <row r="4946" spans="1:10" x14ac:dyDescent="0.25">
      <c r="A4946">
        <f t="shared" ref="A4946:C4946" si="4477">A4406</f>
        <v>2019</v>
      </c>
      <c r="B4946" t="str">
        <f t="shared" si="4477"/>
        <v>RFM</v>
      </c>
      <c r="C4946">
        <f t="shared" si="4477"/>
        <v>0</v>
      </c>
      <c r="D4946">
        <f>IFERROR(VLOOKUP(C4946,'Enheter, modell og år'!$A$2:$B$31,2,FALSE),0)</f>
        <v>0</v>
      </c>
      <c r="E4946" t="str">
        <f>'Liste detaljert wide'!$M$1</f>
        <v>NFR-inntekt</v>
      </c>
      <c r="F4946" t="str">
        <f t="shared" si="4462"/>
        <v>2019RFM0NFR-inntekt</v>
      </c>
      <c r="G4946" s="3">
        <f>'Liste detaljert wide'!M86</f>
        <v>0</v>
      </c>
      <c r="H4946" t="str">
        <f>VLOOKUP(E4946,Def!$B$2:$C$15,2,FALSE)</f>
        <v>Forskningsinsentiv</v>
      </c>
      <c r="I4946" s="3">
        <f>IF(A4946='Enheter, modell og år'!$F$2-1,0,G4946-VLOOKUP(A4946-1&amp;B4946&amp;C4946&amp;E4946,$F$2:$G$7561,2,FALSE))</f>
        <v>0</v>
      </c>
      <c r="J4946" s="3">
        <f>IF(A4946='Enheter, modell og år'!$F$2-1,0,VLOOKUP(A4946-1&amp;B4946&amp;C4946&amp;E4946,$F$2:$G$7561,2,FALSE))</f>
        <v>0</v>
      </c>
    </row>
    <row r="4947" spans="1:10" x14ac:dyDescent="0.25">
      <c r="A4947">
        <f t="shared" ref="A4947:C4947" si="4478">A4407</f>
        <v>2019</v>
      </c>
      <c r="B4947" t="str">
        <f t="shared" si="4478"/>
        <v>RFM</v>
      </c>
      <c r="C4947">
        <f t="shared" si="4478"/>
        <v>0</v>
      </c>
      <c r="D4947">
        <f>IFERROR(VLOOKUP(C4947,'Enheter, modell og år'!$A$2:$B$31,2,FALSE),0)</f>
        <v>0</v>
      </c>
      <c r="E4947" t="str">
        <f>'Liste detaljert wide'!$M$1</f>
        <v>NFR-inntekt</v>
      </c>
      <c r="F4947" t="str">
        <f t="shared" si="4462"/>
        <v>2019RFM0NFR-inntekt</v>
      </c>
      <c r="G4947" s="3">
        <f>'Liste detaljert wide'!M87</f>
        <v>0</v>
      </c>
      <c r="H4947" t="str">
        <f>VLOOKUP(E4947,Def!$B$2:$C$15,2,FALSE)</f>
        <v>Forskningsinsentiv</v>
      </c>
      <c r="I4947" s="3">
        <f>IF(A4947='Enheter, modell og år'!$F$2-1,0,G4947-VLOOKUP(A4947-1&amp;B4947&amp;C4947&amp;E4947,$F$2:$G$7561,2,FALSE))</f>
        <v>0</v>
      </c>
      <c r="J4947" s="3">
        <f>IF(A4947='Enheter, modell og år'!$F$2-1,0,VLOOKUP(A4947-1&amp;B4947&amp;C4947&amp;E4947,$F$2:$G$7561,2,FALSE))</f>
        <v>0</v>
      </c>
    </row>
    <row r="4948" spans="1:10" x14ac:dyDescent="0.25">
      <c r="A4948">
        <f t="shared" ref="A4948:C4948" si="4479">A4408</f>
        <v>2019</v>
      </c>
      <c r="B4948" t="str">
        <f t="shared" si="4479"/>
        <v>RFM</v>
      </c>
      <c r="C4948">
        <f t="shared" si="4479"/>
        <v>0</v>
      </c>
      <c r="D4948">
        <f>IFERROR(VLOOKUP(C4948,'Enheter, modell og år'!$A$2:$B$31,2,FALSE),0)</f>
        <v>0</v>
      </c>
      <c r="E4948" t="str">
        <f>'Liste detaljert wide'!$M$1</f>
        <v>NFR-inntekt</v>
      </c>
      <c r="F4948" t="str">
        <f t="shared" si="4462"/>
        <v>2019RFM0NFR-inntekt</v>
      </c>
      <c r="G4948" s="3">
        <f>'Liste detaljert wide'!M88</f>
        <v>0</v>
      </c>
      <c r="H4948" t="str">
        <f>VLOOKUP(E4948,Def!$B$2:$C$15,2,FALSE)</f>
        <v>Forskningsinsentiv</v>
      </c>
      <c r="I4948" s="3">
        <f>IF(A4948='Enheter, modell og år'!$F$2-1,0,G4948-VLOOKUP(A4948-1&amp;B4948&amp;C4948&amp;E4948,$F$2:$G$7561,2,FALSE))</f>
        <v>0</v>
      </c>
      <c r="J4948" s="3">
        <f>IF(A4948='Enheter, modell og år'!$F$2-1,0,VLOOKUP(A4948-1&amp;B4948&amp;C4948&amp;E4948,$F$2:$G$7561,2,FALSE))</f>
        <v>0</v>
      </c>
    </row>
    <row r="4949" spans="1:10" x14ac:dyDescent="0.25">
      <c r="A4949">
        <f t="shared" ref="A4949:C4949" si="4480">A4409</f>
        <v>2019</v>
      </c>
      <c r="B4949" t="str">
        <f t="shared" si="4480"/>
        <v>RFM</v>
      </c>
      <c r="C4949">
        <f t="shared" si="4480"/>
        <v>0</v>
      </c>
      <c r="D4949">
        <f>IFERROR(VLOOKUP(C4949,'Enheter, modell og år'!$A$2:$B$31,2,FALSE),0)</f>
        <v>0</v>
      </c>
      <c r="E4949" t="str">
        <f>'Liste detaljert wide'!$M$1</f>
        <v>NFR-inntekt</v>
      </c>
      <c r="F4949" t="str">
        <f t="shared" si="4462"/>
        <v>2019RFM0NFR-inntekt</v>
      </c>
      <c r="G4949" s="3">
        <f>'Liste detaljert wide'!M89</f>
        <v>0</v>
      </c>
      <c r="H4949" t="str">
        <f>VLOOKUP(E4949,Def!$B$2:$C$15,2,FALSE)</f>
        <v>Forskningsinsentiv</v>
      </c>
      <c r="I4949" s="3">
        <f>IF(A4949='Enheter, modell og år'!$F$2-1,0,G4949-VLOOKUP(A4949-1&amp;B4949&amp;C4949&amp;E4949,$F$2:$G$7561,2,FALSE))</f>
        <v>0</v>
      </c>
      <c r="J4949" s="3">
        <f>IF(A4949='Enheter, modell og år'!$F$2-1,0,VLOOKUP(A4949-1&amp;B4949&amp;C4949&amp;E4949,$F$2:$G$7561,2,FALSE))</f>
        <v>0</v>
      </c>
    </row>
    <row r="4950" spans="1:10" x14ac:dyDescent="0.25">
      <c r="A4950">
        <f t="shared" ref="A4950:C4950" si="4481">A4410</f>
        <v>2019</v>
      </c>
      <c r="B4950" t="str">
        <f t="shared" si="4481"/>
        <v>RFM</v>
      </c>
      <c r="C4950">
        <f t="shared" si="4481"/>
        <v>0</v>
      </c>
      <c r="D4950">
        <f>IFERROR(VLOOKUP(C4950,'Enheter, modell og år'!$A$2:$B$31,2,FALSE),0)</f>
        <v>0</v>
      </c>
      <c r="E4950" t="str">
        <f>'Liste detaljert wide'!$M$1</f>
        <v>NFR-inntekt</v>
      </c>
      <c r="F4950" t="str">
        <f t="shared" si="4462"/>
        <v>2019RFM0NFR-inntekt</v>
      </c>
      <c r="G4950" s="3">
        <f>'Liste detaljert wide'!M90</f>
        <v>0</v>
      </c>
      <c r="H4950" t="str">
        <f>VLOOKUP(E4950,Def!$B$2:$C$15,2,FALSE)</f>
        <v>Forskningsinsentiv</v>
      </c>
      <c r="I4950" s="3">
        <f>IF(A4950='Enheter, modell og år'!$F$2-1,0,G4950-VLOOKUP(A4950-1&amp;B4950&amp;C4950&amp;E4950,$F$2:$G$7561,2,FALSE))</f>
        <v>0</v>
      </c>
      <c r="J4950" s="3">
        <f>IF(A4950='Enheter, modell og år'!$F$2-1,0,VLOOKUP(A4950-1&amp;B4950&amp;C4950&amp;E4950,$F$2:$G$7561,2,FALSE))</f>
        <v>0</v>
      </c>
    </row>
    <row r="4951" spans="1:10" x14ac:dyDescent="0.25">
      <c r="A4951">
        <f t="shared" ref="A4951:C4951" si="4482">A4411</f>
        <v>2019</v>
      </c>
      <c r="B4951" t="str">
        <f t="shared" si="4482"/>
        <v>RFM</v>
      </c>
      <c r="C4951">
        <f t="shared" si="4482"/>
        <v>0</v>
      </c>
      <c r="D4951">
        <f>IFERROR(VLOOKUP(C4951,'Enheter, modell og år'!$A$2:$B$31,2,FALSE),0)</f>
        <v>0</v>
      </c>
      <c r="E4951" t="str">
        <f>'Liste detaljert wide'!$M$1</f>
        <v>NFR-inntekt</v>
      </c>
      <c r="F4951" t="str">
        <f t="shared" si="4462"/>
        <v>2019RFM0NFR-inntekt</v>
      </c>
      <c r="G4951" s="3">
        <f>'Liste detaljert wide'!M91</f>
        <v>0</v>
      </c>
      <c r="H4951" t="str">
        <f>VLOOKUP(E4951,Def!$B$2:$C$15,2,FALSE)</f>
        <v>Forskningsinsentiv</v>
      </c>
      <c r="I4951" s="3">
        <f>IF(A4951='Enheter, modell og år'!$F$2-1,0,G4951-VLOOKUP(A4951-1&amp;B4951&amp;C4951&amp;E4951,$F$2:$G$7561,2,FALSE))</f>
        <v>0</v>
      </c>
      <c r="J4951" s="3">
        <f>IF(A4951='Enheter, modell og år'!$F$2-1,0,VLOOKUP(A4951-1&amp;B4951&amp;C4951&amp;E4951,$F$2:$G$7561,2,FALSE))</f>
        <v>0</v>
      </c>
    </row>
    <row r="4952" spans="1:10" x14ac:dyDescent="0.25">
      <c r="A4952">
        <f t="shared" ref="A4952:C4952" si="4483">A4412</f>
        <v>2020</v>
      </c>
      <c r="B4952" t="str">
        <f t="shared" si="4483"/>
        <v>RFM</v>
      </c>
      <c r="C4952">
        <f t="shared" si="4483"/>
        <v>0</v>
      </c>
      <c r="D4952">
        <f>IFERROR(VLOOKUP(C4952,'Enheter, modell og år'!$A$2:$B$31,2,FALSE),0)</f>
        <v>0</v>
      </c>
      <c r="E4952" t="str">
        <f>'Liste detaljert wide'!$M$1</f>
        <v>NFR-inntekt</v>
      </c>
      <c r="F4952" t="str">
        <f t="shared" si="4462"/>
        <v>2020RFM0NFR-inntekt</v>
      </c>
      <c r="G4952" s="3">
        <f>'Liste detaljert wide'!M92</f>
        <v>0</v>
      </c>
      <c r="H4952" t="str">
        <f>VLOOKUP(E4952,Def!$B$2:$C$15,2,FALSE)</f>
        <v>Forskningsinsentiv</v>
      </c>
      <c r="I4952" s="3">
        <f>IF(A4952='Enheter, modell og år'!$F$2-1,0,G4952-VLOOKUP(A4952-1&amp;B4952&amp;C4952&amp;E4952,$F$2:$G$7561,2,FALSE))</f>
        <v>0</v>
      </c>
      <c r="J4952" s="3">
        <f>IF(A4952='Enheter, modell og år'!$F$2-1,0,VLOOKUP(A4952-1&amp;B4952&amp;C4952&amp;E4952,$F$2:$G$7561,2,FALSE))</f>
        <v>0</v>
      </c>
    </row>
    <row r="4953" spans="1:10" x14ac:dyDescent="0.25">
      <c r="A4953">
        <f t="shared" ref="A4953:C4953" si="4484">A4413</f>
        <v>2020</v>
      </c>
      <c r="B4953" t="str">
        <f t="shared" si="4484"/>
        <v>RFM</v>
      </c>
      <c r="C4953">
        <f t="shared" si="4484"/>
        <v>0</v>
      </c>
      <c r="D4953">
        <f>IFERROR(VLOOKUP(C4953,'Enheter, modell og år'!$A$2:$B$31,2,FALSE),0)</f>
        <v>0</v>
      </c>
      <c r="E4953" t="str">
        <f>'Liste detaljert wide'!$M$1</f>
        <v>NFR-inntekt</v>
      </c>
      <c r="F4953" t="str">
        <f t="shared" si="4462"/>
        <v>2020RFM0NFR-inntekt</v>
      </c>
      <c r="G4953" s="3">
        <f>'Liste detaljert wide'!M93</f>
        <v>0</v>
      </c>
      <c r="H4953" t="str">
        <f>VLOOKUP(E4953,Def!$B$2:$C$15,2,FALSE)</f>
        <v>Forskningsinsentiv</v>
      </c>
      <c r="I4953" s="3">
        <f>IF(A4953='Enheter, modell og år'!$F$2-1,0,G4953-VLOOKUP(A4953-1&amp;B4953&amp;C4953&amp;E4953,$F$2:$G$7561,2,FALSE))</f>
        <v>0</v>
      </c>
      <c r="J4953" s="3">
        <f>IF(A4953='Enheter, modell og år'!$F$2-1,0,VLOOKUP(A4953-1&amp;B4953&amp;C4953&amp;E4953,$F$2:$G$7561,2,FALSE))</f>
        <v>0</v>
      </c>
    </row>
    <row r="4954" spans="1:10" x14ac:dyDescent="0.25">
      <c r="A4954">
        <f t="shared" ref="A4954:C4954" si="4485">A4414</f>
        <v>2020</v>
      </c>
      <c r="B4954" t="str">
        <f t="shared" si="4485"/>
        <v>RFM</v>
      </c>
      <c r="C4954">
        <f t="shared" si="4485"/>
        <v>0</v>
      </c>
      <c r="D4954">
        <f>IFERROR(VLOOKUP(C4954,'Enheter, modell og år'!$A$2:$B$31,2,FALSE),0)</f>
        <v>0</v>
      </c>
      <c r="E4954" t="str">
        <f>'Liste detaljert wide'!$M$1</f>
        <v>NFR-inntekt</v>
      </c>
      <c r="F4954" t="str">
        <f t="shared" si="4462"/>
        <v>2020RFM0NFR-inntekt</v>
      </c>
      <c r="G4954" s="3">
        <f>'Liste detaljert wide'!M94</f>
        <v>0</v>
      </c>
      <c r="H4954" t="str">
        <f>VLOOKUP(E4954,Def!$B$2:$C$15,2,FALSE)</f>
        <v>Forskningsinsentiv</v>
      </c>
      <c r="I4954" s="3">
        <f>IF(A4954='Enheter, modell og år'!$F$2-1,0,G4954-VLOOKUP(A4954-1&amp;B4954&amp;C4954&amp;E4954,$F$2:$G$7561,2,FALSE))</f>
        <v>0</v>
      </c>
      <c r="J4954" s="3">
        <f>IF(A4954='Enheter, modell og år'!$F$2-1,0,VLOOKUP(A4954-1&amp;B4954&amp;C4954&amp;E4954,$F$2:$G$7561,2,FALSE))</f>
        <v>0</v>
      </c>
    </row>
    <row r="4955" spans="1:10" x14ac:dyDescent="0.25">
      <c r="A4955">
        <f t="shared" ref="A4955:C4955" si="4486">A4415</f>
        <v>2020</v>
      </c>
      <c r="B4955" t="str">
        <f t="shared" si="4486"/>
        <v>RFM</v>
      </c>
      <c r="C4955">
        <f t="shared" si="4486"/>
        <v>0</v>
      </c>
      <c r="D4955">
        <f>IFERROR(VLOOKUP(C4955,'Enheter, modell og år'!$A$2:$B$31,2,FALSE),0)</f>
        <v>0</v>
      </c>
      <c r="E4955" t="str">
        <f>'Liste detaljert wide'!$M$1</f>
        <v>NFR-inntekt</v>
      </c>
      <c r="F4955" t="str">
        <f t="shared" si="4462"/>
        <v>2020RFM0NFR-inntekt</v>
      </c>
      <c r="G4955" s="3">
        <f>'Liste detaljert wide'!M95</f>
        <v>0</v>
      </c>
      <c r="H4955" t="str">
        <f>VLOOKUP(E4955,Def!$B$2:$C$15,2,FALSE)</f>
        <v>Forskningsinsentiv</v>
      </c>
      <c r="I4955" s="3">
        <f>IF(A4955='Enheter, modell og år'!$F$2-1,0,G4955-VLOOKUP(A4955-1&amp;B4955&amp;C4955&amp;E4955,$F$2:$G$7561,2,FALSE))</f>
        <v>0</v>
      </c>
      <c r="J4955" s="3">
        <f>IF(A4955='Enheter, modell og år'!$F$2-1,0,VLOOKUP(A4955-1&amp;B4955&amp;C4955&amp;E4955,$F$2:$G$7561,2,FALSE))</f>
        <v>0</v>
      </c>
    </row>
    <row r="4956" spans="1:10" x14ac:dyDescent="0.25">
      <c r="A4956">
        <f t="shared" ref="A4956:C4956" si="4487">A4416</f>
        <v>2020</v>
      </c>
      <c r="B4956" t="str">
        <f t="shared" si="4487"/>
        <v>RFM</v>
      </c>
      <c r="C4956">
        <f t="shared" si="4487"/>
        <v>0</v>
      </c>
      <c r="D4956">
        <f>IFERROR(VLOOKUP(C4956,'Enheter, modell og år'!$A$2:$B$31,2,FALSE),0)</f>
        <v>0</v>
      </c>
      <c r="E4956" t="str">
        <f>'Liste detaljert wide'!$M$1</f>
        <v>NFR-inntekt</v>
      </c>
      <c r="F4956" t="str">
        <f t="shared" si="4462"/>
        <v>2020RFM0NFR-inntekt</v>
      </c>
      <c r="G4956" s="3">
        <f>'Liste detaljert wide'!M96</f>
        <v>0</v>
      </c>
      <c r="H4956" t="str">
        <f>VLOOKUP(E4956,Def!$B$2:$C$15,2,FALSE)</f>
        <v>Forskningsinsentiv</v>
      </c>
      <c r="I4956" s="3">
        <f>IF(A4956='Enheter, modell og år'!$F$2-1,0,G4956-VLOOKUP(A4956-1&amp;B4956&amp;C4956&amp;E4956,$F$2:$G$7561,2,FALSE))</f>
        <v>0</v>
      </c>
      <c r="J4956" s="3">
        <f>IF(A4956='Enheter, modell og år'!$F$2-1,0,VLOOKUP(A4956-1&amp;B4956&amp;C4956&amp;E4956,$F$2:$G$7561,2,FALSE))</f>
        <v>0</v>
      </c>
    </row>
    <row r="4957" spans="1:10" x14ac:dyDescent="0.25">
      <c r="A4957">
        <f t="shared" ref="A4957:C4957" si="4488">A4417</f>
        <v>2020</v>
      </c>
      <c r="B4957" t="str">
        <f t="shared" si="4488"/>
        <v>RFM</v>
      </c>
      <c r="C4957">
        <f t="shared" si="4488"/>
        <v>0</v>
      </c>
      <c r="D4957">
        <f>IFERROR(VLOOKUP(C4957,'Enheter, modell og år'!$A$2:$B$31,2,FALSE),0)</f>
        <v>0</v>
      </c>
      <c r="E4957" t="str">
        <f>'Liste detaljert wide'!$M$1</f>
        <v>NFR-inntekt</v>
      </c>
      <c r="F4957" t="str">
        <f t="shared" si="4462"/>
        <v>2020RFM0NFR-inntekt</v>
      </c>
      <c r="G4957" s="3">
        <f>'Liste detaljert wide'!M97</f>
        <v>0</v>
      </c>
      <c r="H4957" t="str">
        <f>VLOOKUP(E4957,Def!$B$2:$C$15,2,FALSE)</f>
        <v>Forskningsinsentiv</v>
      </c>
      <c r="I4957" s="3">
        <f>IF(A4957='Enheter, modell og år'!$F$2-1,0,G4957-VLOOKUP(A4957-1&amp;B4957&amp;C4957&amp;E4957,$F$2:$G$7561,2,FALSE))</f>
        <v>0</v>
      </c>
      <c r="J4957" s="3">
        <f>IF(A4957='Enheter, modell og år'!$F$2-1,0,VLOOKUP(A4957-1&amp;B4957&amp;C4957&amp;E4957,$F$2:$G$7561,2,FALSE))</f>
        <v>0</v>
      </c>
    </row>
    <row r="4958" spans="1:10" x14ac:dyDescent="0.25">
      <c r="A4958">
        <f t="shared" ref="A4958:C4958" si="4489">A4418</f>
        <v>2020</v>
      </c>
      <c r="B4958" t="str">
        <f t="shared" si="4489"/>
        <v>RFM</v>
      </c>
      <c r="C4958">
        <f t="shared" si="4489"/>
        <v>0</v>
      </c>
      <c r="D4958">
        <f>IFERROR(VLOOKUP(C4958,'Enheter, modell og år'!$A$2:$B$31,2,FALSE),0)</f>
        <v>0</v>
      </c>
      <c r="E4958" t="str">
        <f>'Liste detaljert wide'!$M$1</f>
        <v>NFR-inntekt</v>
      </c>
      <c r="F4958" t="str">
        <f t="shared" si="4462"/>
        <v>2020RFM0NFR-inntekt</v>
      </c>
      <c r="G4958" s="3">
        <f>'Liste detaljert wide'!M98</f>
        <v>0</v>
      </c>
      <c r="H4958" t="str">
        <f>VLOOKUP(E4958,Def!$B$2:$C$15,2,FALSE)</f>
        <v>Forskningsinsentiv</v>
      </c>
      <c r="I4958" s="3">
        <f>IF(A4958='Enheter, modell og år'!$F$2-1,0,G4958-VLOOKUP(A4958-1&amp;B4958&amp;C4958&amp;E4958,$F$2:$G$7561,2,FALSE))</f>
        <v>0</v>
      </c>
      <c r="J4958" s="3">
        <f>IF(A4958='Enheter, modell og år'!$F$2-1,0,VLOOKUP(A4958-1&amp;B4958&amp;C4958&amp;E4958,$F$2:$G$7561,2,FALSE))</f>
        <v>0</v>
      </c>
    </row>
    <row r="4959" spans="1:10" x14ac:dyDescent="0.25">
      <c r="A4959">
        <f t="shared" ref="A4959:C4959" si="4490">A4419</f>
        <v>2020</v>
      </c>
      <c r="B4959" t="str">
        <f t="shared" si="4490"/>
        <v>RFM</v>
      </c>
      <c r="C4959">
        <f t="shared" si="4490"/>
        <v>0</v>
      </c>
      <c r="D4959">
        <f>IFERROR(VLOOKUP(C4959,'Enheter, modell og år'!$A$2:$B$31,2,FALSE),0)</f>
        <v>0</v>
      </c>
      <c r="E4959" t="str">
        <f>'Liste detaljert wide'!$M$1</f>
        <v>NFR-inntekt</v>
      </c>
      <c r="F4959" t="str">
        <f t="shared" si="4462"/>
        <v>2020RFM0NFR-inntekt</v>
      </c>
      <c r="G4959" s="3">
        <f>'Liste detaljert wide'!M99</f>
        <v>0</v>
      </c>
      <c r="H4959" t="str">
        <f>VLOOKUP(E4959,Def!$B$2:$C$15,2,FALSE)</f>
        <v>Forskningsinsentiv</v>
      </c>
      <c r="I4959" s="3">
        <f>IF(A4959='Enheter, modell og år'!$F$2-1,0,G4959-VLOOKUP(A4959-1&amp;B4959&amp;C4959&amp;E4959,$F$2:$G$7561,2,FALSE))</f>
        <v>0</v>
      </c>
      <c r="J4959" s="3">
        <f>IF(A4959='Enheter, modell og år'!$F$2-1,0,VLOOKUP(A4959-1&amp;B4959&amp;C4959&amp;E4959,$F$2:$G$7561,2,FALSE))</f>
        <v>0</v>
      </c>
    </row>
    <row r="4960" spans="1:10" x14ac:dyDescent="0.25">
      <c r="A4960">
        <f t="shared" ref="A4960:C4960" si="4491">A4420</f>
        <v>2020</v>
      </c>
      <c r="B4960" t="str">
        <f t="shared" si="4491"/>
        <v>RFM</v>
      </c>
      <c r="C4960">
        <f t="shared" si="4491"/>
        <v>0</v>
      </c>
      <c r="D4960">
        <f>IFERROR(VLOOKUP(C4960,'Enheter, modell og år'!$A$2:$B$31,2,FALSE),0)</f>
        <v>0</v>
      </c>
      <c r="E4960" t="str">
        <f>'Liste detaljert wide'!$M$1</f>
        <v>NFR-inntekt</v>
      </c>
      <c r="F4960" t="str">
        <f t="shared" si="4462"/>
        <v>2020RFM0NFR-inntekt</v>
      </c>
      <c r="G4960" s="3">
        <f>'Liste detaljert wide'!M100</f>
        <v>0</v>
      </c>
      <c r="H4960" t="str">
        <f>VLOOKUP(E4960,Def!$B$2:$C$15,2,FALSE)</f>
        <v>Forskningsinsentiv</v>
      </c>
      <c r="I4960" s="3">
        <f>IF(A4960='Enheter, modell og år'!$F$2-1,0,G4960-VLOOKUP(A4960-1&amp;B4960&amp;C4960&amp;E4960,$F$2:$G$7561,2,FALSE))</f>
        <v>0</v>
      </c>
      <c r="J4960" s="3">
        <f>IF(A4960='Enheter, modell og år'!$F$2-1,0,VLOOKUP(A4960-1&amp;B4960&amp;C4960&amp;E4960,$F$2:$G$7561,2,FALSE))</f>
        <v>0</v>
      </c>
    </row>
    <row r="4961" spans="1:10" x14ac:dyDescent="0.25">
      <c r="A4961">
        <f t="shared" ref="A4961:C4961" si="4492">A4421</f>
        <v>2020</v>
      </c>
      <c r="B4961" t="str">
        <f t="shared" si="4492"/>
        <v>RFM</v>
      </c>
      <c r="C4961">
        <f t="shared" si="4492"/>
        <v>0</v>
      </c>
      <c r="D4961">
        <f>IFERROR(VLOOKUP(C4961,'Enheter, modell og år'!$A$2:$B$31,2,FALSE),0)</f>
        <v>0</v>
      </c>
      <c r="E4961" t="str">
        <f>'Liste detaljert wide'!$M$1</f>
        <v>NFR-inntekt</v>
      </c>
      <c r="F4961" t="str">
        <f t="shared" si="4462"/>
        <v>2020RFM0NFR-inntekt</v>
      </c>
      <c r="G4961" s="3">
        <f>'Liste detaljert wide'!M101</f>
        <v>0</v>
      </c>
      <c r="H4961" t="str">
        <f>VLOOKUP(E4961,Def!$B$2:$C$15,2,FALSE)</f>
        <v>Forskningsinsentiv</v>
      </c>
      <c r="I4961" s="3">
        <f>IF(A4961='Enheter, modell og år'!$F$2-1,0,G4961-VLOOKUP(A4961-1&amp;B4961&amp;C4961&amp;E4961,$F$2:$G$7561,2,FALSE))</f>
        <v>0</v>
      </c>
      <c r="J4961" s="3">
        <f>IF(A4961='Enheter, modell og år'!$F$2-1,0,VLOOKUP(A4961-1&amp;B4961&amp;C4961&amp;E4961,$F$2:$G$7561,2,FALSE))</f>
        <v>0</v>
      </c>
    </row>
    <row r="4962" spans="1:10" x14ac:dyDescent="0.25">
      <c r="A4962">
        <f t="shared" ref="A4962:C4962" si="4493">A4422</f>
        <v>2020</v>
      </c>
      <c r="B4962" t="str">
        <f t="shared" si="4493"/>
        <v>RFM</v>
      </c>
      <c r="C4962">
        <f t="shared" si="4493"/>
        <v>0</v>
      </c>
      <c r="D4962">
        <f>IFERROR(VLOOKUP(C4962,'Enheter, modell og år'!$A$2:$B$31,2,FALSE),0)</f>
        <v>0</v>
      </c>
      <c r="E4962" t="str">
        <f>'Liste detaljert wide'!$M$1</f>
        <v>NFR-inntekt</v>
      </c>
      <c r="F4962" t="str">
        <f t="shared" si="4462"/>
        <v>2020RFM0NFR-inntekt</v>
      </c>
      <c r="G4962" s="3">
        <f>'Liste detaljert wide'!M102</f>
        <v>0</v>
      </c>
      <c r="H4962" t="str">
        <f>VLOOKUP(E4962,Def!$B$2:$C$15,2,FALSE)</f>
        <v>Forskningsinsentiv</v>
      </c>
      <c r="I4962" s="3">
        <f>IF(A4962='Enheter, modell og år'!$F$2-1,0,G4962-VLOOKUP(A4962-1&amp;B4962&amp;C4962&amp;E4962,$F$2:$G$7561,2,FALSE))</f>
        <v>0</v>
      </c>
      <c r="J4962" s="3">
        <f>IF(A4962='Enheter, modell og år'!$F$2-1,0,VLOOKUP(A4962-1&amp;B4962&amp;C4962&amp;E4962,$F$2:$G$7561,2,FALSE))</f>
        <v>0</v>
      </c>
    </row>
    <row r="4963" spans="1:10" x14ac:dyDescent="0.25">
      <c r="A4963">
        <f t="shared" ref="A4963:C4963" si="4494">A4423</f>
        <v>2020</v>
      </c>
      <c r="B4963" t="str">
        <f t="shared" si="4494"/>
        <v>RFM</v>
      </c>
      <c r="C4963">
        <f t="shared" si="4494"/>
        <v>0</v>
      </c>
      <c r="D4963">
        <f>IFERROR(VLOOKUP(C4963,'Enheter, modell og år'!$A$2:$B$31,2,FALSE),0)</f>
        <v>0</v>
      </c>
      <c r="E4963" t="str">
        <f>'Liste detaljert wide'!$M$1</f>
        <v>NFR-inntekt</v>
      </c>
      <c r="F4963" t="str">
        <f t="shared" si="4462"/>
        <v>2020RFM0NFR-inntekt</v>
      </c>
      <c r="G4963" s="3">
        <f>'Liste detaljert wide'!M103</f>
        <v>0</v>
      </c>
      <c r="H4963" t="str">
        <f>VLOOKUP(E4963,Def!$B$2:$C$15,2,FALSE)</f>
        <v>Forskningsinsentiv</v>
      </c>
      <c r="I4963" s="3">
        <f>IF(A4963='Enheter, modell og år'!$F$2-1,0,G4963-VLOOKUP(A4963-1&amp;B4963&amp;C4963&amp;E4963,$F$2:$G$7561,2,FALSE))</f>
        <v>0</v>
      </c>
      <c r="J4963" s="3">
        <f>IF(A4963='Enheter, modell og år'!$F$2-1,0,VLOOKUP(A4963-1&amp;B4963&amp;C4963&amp;E4963,$F$2:$G$7561,2,FALSE))</f>
        <v>0</v>
      </c>
    </row>
    <row r="4964" spans="1:10" x14ac:dyDescent="0.25">
      <c r="A4964">
        <f t="shared" ref="A4964:C4964" si="4495">A4424</f>
        <v>2020</v>
      </c>
      <c r="B4964" t="str">
        <f t="shared" si="4495"/>
        <v>RFM</v>
      </c>
      <c r="C4964">
        <f t="shared" si="4495"/>
        <v>0</v>
      </c>
      <c r="D4964">
        <f>IFERROR(VLOOKUP(C4964,'Enheter, modell og år'!$A$2:$B$31,2,FALSE),0)</f>
        <v>0</v>
      </c>
      <c r="E4964" t="str">
        <f>'Liste detaljert wide'!$M$1</f>
        <v>NFR-inntekt</v>
      </c>
      <c r="F4964" t="str">
        <f t="shared" si="4462"/>
        <v>2020RFM0NFR-inntekt</v>
      </c>
      <c r="G4964" s="3">
        <f>'Liste detaljert wide'!M104</f>
        <v>0</v>
      </c>
      <c r="H4964" t="str">
        <f>VLOOKUP(E4964,Def!$B$2:$C$15,2,FALSE)</f>
        <v>Forskningsinsentiv</v>
      </c>
      <c r="I4964" s="3">
        <f>IF(A4964='Enheter, modell og år'!$F$2-1,0,G4964-VLOOKUP(A4964-1&amp;B4964&amp;C4964&amp;E4964,$F$2:$G$7561,2,FALSE))</f>
        <v>0</v>
      </c>
      <c r="J4964" s="3">
        <f>IF(A4964='Enheter, modell og år'!$F$2-1,0,VLOOKUP(A4964-1&amp;B4964&amp;C4964&amp;E4964,$F$2:$G$7561,2,FALSE))</f>
        <v>0</v>
      </c>
    </row>
    <row r="4965" spans="1:10" x14ac:dyDescent="0.25">
      <c r="A4965">
        <f t="shared" ref="A4965:C4965" si="4496">A4425</f>
        <v>2020</v>
      </c>
      <c r="B4965" t="str">
        <f t="shared" si="4496"/>
        <v>RFM</v>
      </c>
      <c r="C4965">
        <f t="shared" si="4496"/>
        <v>0</v>
      </c>
      <c r="D4965">
        <f>IFERROR(VLOOKUP(C4965,'Enheter, modell og år'!$A$2:$B$31,2,FALSE),0)</f>
        <v>0</v>
      </c>
      <c r="E4965" t="str">
        <f>'Liste detaljert wide'!$M$1</f>
        <v>NFR-inntekt</v>
      </c>
      <c r="F4965" t="str">
        <f t="shared" si="4462"/>
        <v>2020RFM0NFR-inntekt</v>
      </c>
      <c r="G4965" s="3">
        <f>'Liste detaljert wide'!M105</f>
        <v>0</v>
      </c>
      <c r="H4965" t="str">
        <f>VLOOKUP(E4965,Def!$B$2:$C$15,2,FALSE)</f>
        <v>Forskningsinsentiv</v>
      </c>
      <c r="I4965" s="3">
        <f>IF(A4965='Enheter, modell og år'!$F$2-1,0,G4965-VLOOKUP(A4965-1&amp;B4965&amp;C4965&amp;E4965,$F$2:$G$7561,2,FALSE))</f>
        <v>0</v>
      </c>
      <c r="J4965" s="3">
        <f>IF(A4965='Enheter, modell og år'!$F$2-1,0,VLOOKUP(A4965-1&amp;B4965&amp;C4965&amp;E4965,$F$2:$G$7561,2,FALSE))</f>
        <v>0</v>
      </c>
    </row>
    <row r="4966" spans="1:10" x14ac:dyDescent="0.25">
      <c r="A4966">
        <f t="shared" ref="A4966:C4966" si="4497">A4426</f>
        <v>2020</v>
      </c>
      <c r="B4966" t="str">
        <f t="shared" si="4497"/>
        <v>RFM</v>
      </c>
      <c r="C4966">
        <f t="shared" si="4497"/>
        <v>0</v>
      </c>
      <c r="D4966">
        <f>IFERROR(VLOOKUP(C4966,'Enheter, modell og år'!$A$2:$B$31,2,FALSE),0)</f>
        <v>0</v>
      </c>
      <c r="E4966" t="str">
        <f>'Liste detaljert wide'!$M$1</f>
        <v>NFR-inntekt</v>
      </c>
      <c r="F4966" t="str">
        <f t="shared" si="4462"/>
        <v>2020RFM0NFR-inntekt</v>
      </c>
      <c r="G4966" s="3">
        <f>'Liste detaljert wide'!M106</f>
        <v>0</v>
      </c>
      <c r="H4966" t="str">
        <f>VLOOKUP(E4966,Def!$B$2:$C$15,2,FALSE)</f>
        <v>Forskningsinsentiv</v>
      </c>
      <c r="I4966" s="3">
        <f>IF(A4966='Enheter, modell og år'!$F$2-1,0,G4966-VLOOKUP(A4966-1&amp;B4966&amp;C4966&amp;E4966,$F$2:$G$7561,2,FALSE))</f>
        <v>0</v>
      </c>
      <c r="J4966" s="3">
        <f>IF(A4966='Enheter, modell og år'!$F$2-1,0,VLOOKUP(A4966-1&amp;B4966&amp;C4966&amp;E4966,$F$2:$G$7561,2,FALSE))</f>
        <v>0</v>
      </c>
    </row>
    <row r="4967" spans="1:10" x14ac:dyDescent="0.25">
      <c r="A4967">
        <f t="shared" ref="A4967:C4967" si="4498">A4427</f>
        <v>2020</v>
      </c>
      <c r="B4967" t="str">
        <f t="shared" si="4498"/>
        <v>RFM</v>
      </c>
      <c r="C4967">
        <f t="shared" si="4498"/>
        <v>0</v>
      </c>
      <c r="D4967">
        <f>IFERROR(VLOOKUP(C4967,'Enheter, modell og år'!$A$2:$B$31,2,FALSE),0)</f>
        <v>0</v>
      </c>
      <c r="E4967" t="str">
        <f>'Liste detaljert wide'!$M$1</f>
        <v>NFR-inntekt</v>
      </c>
      <c r="F4967" t="str">
        <f t="shared" si="4462"/>
        <v>2020RFM0NFR-inntekt</v>
      </c>
      <c r="G4967" s="3">
        <f>'Liste detaljert wide'!M107</f>
        <v>0</v>
      </c>
      <c r="H4967" t="str">
        <f>VLOOKUP(E4967,Def!$B$2:$C$15,2,FALSE)</f>
        <v>Forskningsinsentiv</v>
      </c>
      <c r="I4967" s="3">
        <f>IF(A4967='Enheter, modell og år'!$F$2-1,0,G4967-VLOOKUP(A4967-1&amp;B4967&amp;C4967&amp;E4967,$F$2:$G$7561,2,FALSE))</f>
        <v>0</v>
      </c>
      <c r="J4967" s="3">
        <f>IF(A4967='Enheter, modell og år'!$F$2-1,0,VLOOKUP(A4967-1&amp;B4967&amp;C4967&amp;E4967,$F$2:$G$7561,2,FALSE))</f>
        <v>0</v>
      </c>
    </row>
    <row r="4968" spans="1:10" x14ac:dyDescent="0.25">
      <c r="A4968">
        <f t="shared" ref="A4968:C4968" si="4499">A4428</f>
        <v>2020</v>
      </c>
      <c r="B4968" t="str">
        <f t="shared" si="4499"/>
        <v>RFM</v>
      </c>
      <c r="C4968">
        <f t="shared" si="4499"/>
        <v>0</v>
      </c>
      <c r="D4968">
        <f>IFERROR(VLOOKUP(C4968,'Enheter, modell og år'!$A$2:$B$31,2,FALSE),0)</f>
        <v>0</v>
      </c>
      <c r="E4968" t="str">
        <f>'Liste detaljert wide'!$M$1</f>
        <v>NFR-inntekt</v>
      </c>
      <c r="F4968" t="str">
        <f t="shared" si="4462"/>
        <v>2020RFM0NFR-inntekt</v>
      </c>
      <c r="G4968" s="3">
        <f>'Liste detaljert wide'!M108</f>
        <v>0</v>
      </c>
      <c r="H4968" t="str">
        <f>VLOOKUP(E4968,Def!$B$2:$C$15,2,FALSE)</f>
        <v>Forskningsinsentiv</v>
      </c>
      <c r="I4968" s="3">
        <f>IF(A4968='Enheter, modell og år'!$F$2-1,0,G4968-VLOOKUP(A4968-1&amp;B4968&amp;C4968&amp;E4968,$F$2:$G$7561,2,FALSE))</f>
        <v>0</v>
      </c>
      <c r="J4968" s="3">
        <f>IF(A4968='Enheter, modell og år'!$F$2-1,0,VLOOKUP(A4968-1&amp;B4968&amp;C4968&amp;E4968,$F$2:$G$7561,2,FALSE))</f>
        <v>0</v>
      </c>
    </row>
    <row r="4969" spans="1:10" x14ac:dyDescent="0.25">
      <c r="A4969">
        <f t="shared" ref="A4969:C4969" si="4500">A4429</f>
        <v>2020</v>
      </c>
      <c r="B4969" t="str">
        <f t="shared" si="4500"/>
        <v>RFM</v>
      </c>
      <c r="C4969">
        <f t="shared" si="4500"/>
        <v>0</v>
      </c>
      <c r="D4969">
        <f>IFERROR(VLOOKUP(C4969,'Enheter, modell og år'!$A$2:$B$31,2,FALSE),0)</f>
        <v>0</v>
      </c>
      <c r="E4969" t="str">
        <f>'Liste detaljert wide'!$M$1</f>
        <v>NFR-inntekt</v>
      </c>
      <c r="F4969" t="str">
        <f t="shared" si="4462"/>
        <v>2020RFM0NFR-inntekt</v>
      </c>
      <c r="G4969" s="3">
        <f>'Liste detaljert wide'!M109</f>
        <v>0</v>
      </c>
      <c r="H4969" t="str">
        <f>VLOOKUP(E4969,Def!$B$2:$C$15,2,FALSE)</f>
        <v>Forskningsinsentiv</v>
      </c>
      <c r="I4969" s="3">
        <f>IF(A4969='Enheter, modell og år'!$F$2-1,0,G4969-VLOOKUP(A4969-1&amp;B4969&amp;C4969&amp;E4969,$F$2:$G$7561,2,FALSE))</f>
        <v>0</v>
      </c>
      <c r="J4969" s="3">
        <f>IF(A4969='Enheter, modell og år'!$F$2-1,0,VLOOKUP(A4969-1&amp;B4969&amp;C4969&amp;E4969,$F$2:$G$7561,2,FALSE))</f>
        <v>0</v>
      </c>
    </row>
    <row r="4970" spans="1:10" x14ac:dyDescent="0.25">
      <c r="A4970">
        <f t="shared" ref="A4970:C4970" si="4501">A4430</f>
        <v>2020</v>
      </c>
      <c r="B4970" t="str">
        <f t="shared" si="4501"/>
        <v>RFM</v>
      </c>
      <c r="C4970">
        <f t="shared" si="4501"/>
        <v>0</v>
      </c>
      <c r="D4970">
        <f>IFERROR(VLOOKUP(C4970,'Enheter, modell og år'!$A$2:$B$31,2,FALSE),0)</f>
        <v>0</v>
      </c>
      <c r="E4970" t="str">
        <f>'Liste detaljert wide'!$M$1</f>
        <v>NFR-inntekt</v>
      </c>
      <c r="F4970" t="str">
        <f t="shared" si="4462"/>
        <v>2020RFM0NFR-inntekt</v>
      </c>
      <c r="G4970" s="3">
        <f>'Liste detaljert wide'!M110</f>
        <v>0</v>
      </c>
      <c r="H4970" t="str">
        <f>VLOOKUP(E4970,Def!$B$2:$C$15,2,FALSE)</f>
        <v>Forskningsinsentiv</v>
      </c>
      <c r="I4970" s="3">
        <f>IF(A4970='Enheter, modell og år'!$F$2-1,0,G4970-VLOOKUP(A4970-1&amp;B4970&amp;C4970&amp;E4970,$F$2:$G$7561,2,FALSE))</f>
        <v>0</v>
      </c>
      <c r="J4970" s="3">
        <f>IF(A4970='Enheter, modell og år'!$F$2-1,0,VLOOKUP(A4970-1&amp;B4970&amp;C4970&amp;E4970,$F$2:$G$7561,2,FALSE))</f>
        <v>0</v>
      </c>
    </row>
    <row r="4971" spans="1:10" x14ac:dyDescent="0.25">
      <c r="A4971">
        <f t="shared" ref="A4971:C4971" si="4502">A4431</f>
        <v>2020</v>
      </c>
      <c r="B4971" t="str">
        <f t="shared" si="4502"/>
        <v>RFM</v>
      </c>
      <c r="C4971">
        <f t="shared" si="4502"/>
        <v>0</v>
      </c>
      <c r="D4971">
        <f>IFERROR(VLOOKUP(C4971,'Enheter, modell og år'!$A$2:$B$31,2,FALSE),0)</f>
        <v>0</v>
      </c>
      <c r="E4971" t="str">
        <f>'Liste detaljert wide'!$M$1</f>
        <v>NFR-inntekt</v>
      </c>
      <c r="F4971" t="str">
        <f t="shared" si="4462"/>
        <v>2020RFM0NFR-inntekt</v>
      </c>
      <c r="G4971" s="3">
        <f>'Liste detaljert wide'!M111</f>
        <v>0</v>
      </c>
      <c r="H4971" t="str">
        <f>VLOOKUP(E4971,Def!$B$2:$C$15,2,FALSE)</f>
        <v>Forskningsinsentiv</v>
      </c>
      <c r="I4971" s="3">
        <f>IF(A4971='Enheter, modell og år'!$F$2-1,0,G4971-VLOOKUP(A4971-1&amp;B4971&amp;C4971&amp;E4971,$F$2:$G$7561,2,FALSE))</f>
        <v>0</v>
      </c>
      <c r="J4971" s="3">
        <f>IF(A4971='Enheter, modell og år'!$F$2-1,0,VLOOKUP(A4971-1&amp;B4971&amp;C4971&amp;E4971,$F$2:$G$7561,2,FALSE))</f>
        <v>0</v>
      </c>
    </row>
    <row r="4972" spans="1:10" x14ac:dyDescent="0.25">
      <c r="A4972">
        <f t="shared" ref="A4972:C4972" si="4503">A4432</f>
        <v>2020</v>
      </c>
      <c r="B4972" t="str">
        <f t="shared" si="4503"/>
        <v>RFM</v>
      </c>
      <c r="C4972">
        <f t="shared" si="4503"/>
        <v>0</v>
      </c>
      <c r="D4972">
        <f>IFERROR(VLOOKUP(C4972,'Enheter, modell og år'!$A$2:$B$31,2,FALSE),0)</f>
        <v>0</v>
      </c>
      <c r="E4972" t="str">
        <f>'Liste detaljert wide'!$M$1</f>
        <v>NFR-inntekt</v>
      </c>
      <c r="F4972" t="str">
        <f t="shared" si="4462"/>
        <v>2020RFM0NFR-inntekt</v>
      </c>
      <c r="G4972" s="3">
        <f>'Liste detaljert wide'!M112</f>
        <v>0</v>
      </c>
      <c r="H4972" t="str">
        <f>VLOOKUP(E4972,Def!$B$2:$C$15,2,FALSE)</f>
        <v>Forskningsinsentiv</v>
      </c>
      <c r="I4972" s="3">
        <f>IF(A4972='Enheter, modell og år'!$F$2-1,0,G4972-VLOOKUP(A4972-1&amp;B4972&amp;C4972&amp;E4972,$F$2:$G$7561,2,FALSE))</f>
        <v>0</v>
      </c>
      <c r="J4972" s="3">
        <f>IF(A4972='Enheter, modell og år'!$F$2-1,0,VLOOKUP(A4972-1&amp;B4972&amp;C4972&amp;E4972,$F$2:$G$7561,2,FALSE))</f>
        <v>0</v>
      </c>
    </row>
    <row r="4973" spans="1:10" x14ac:dyDescent="0.25">
      <c r="A4973">
        <f t="shared" ref="A4973:C4973" si="4504">A4433</f>
        <v>2020</v>
      </c>
      <c r="B4973" t="str">
        <f t="shared" si="4504"/>
        <v>RFM</v>
      </c>
      <c r="C4973">
        <f t="shared" si="4504"/>
        <v>0</v>
      </c>
      <c r="D4973">
        <f>IFERROR(VLOOKUP(C4973,'Enheter, modell og år'!$A$2:$B$31,2,FALSE),0)</f>
        <v>0</v>
      </c>
      <c r="E4973" t="str">
        <f>'Liste detaljert wide'!$M$1</f>
        <v>NFR-inntekt</v>
      </c>
      <c r="F4973" t="str">
        <f t="shared" si="4462"/>
        <v>2020RFM0NFR-inntekt</v>
      </c>
      <c r="G4973" s="3">
        <f>'Liste detaljert wide'!M113</f>
        <v>0</v>
      </c>
      <c r="H4973" t="str">
        <f>VLOOKUP(E4973,Def!$B$2:$C$15,2,FALSE)</f>
        <v>Forskningsinsentiv</v>
      </c>
      <c r="I4973" s="3">
        <f>IF(A4973='Enheter, modell og år'!$F$2-1,0,G4973-VLOOKUP(A4973-1&amp;B4973&amp;C4973&amp;E4973,$F$2:$G$7561,2,FALSE))</f>
        <v>0</v>
      </c>
      <c r="J4973" s="3">
        <f>IF(A4973='Enheter, modell og år'!$F$2-1,0,VLOOKUP(A4973-1&amp;B4973&amp;C4973&amp;E4973,$F$2:$G$7561,2,FALSE))</f>
        <v>0</v>
      </c>
    </row>
    <row r="4974" spans="1:10" x14ac:dyDescent="0.25">
      <c r="A4974">
        <f t="shared" ref="A4974:C4974" si="4505">A4434</f>
        <v>2020</v>
      </c>
      <c r="B4974" t="str">
        <f t="shared" si="4505"/>
        <v>RFM</v>
      </c>
      <c r="C4974">
        <f t="shared" si="4505"/>
        <v>0</v>
      </c>
      <c r="D4974">
        <f>IFERROR(VLOOKUP(C4974,'Enheter, modell og år'!$A$2:$B$31,2,FALSE),0)</f>
        <v>0</v>
      </c>
      <c r="E4974" t="str">
        <f>'Liste detaljert wide'!$M$1</f>
        <v>NFR-inntekt</v>
      </c>
      <c r="F4974" t="str">
        <f t="shared" si="4462"/>
        <v>2020RFM0NFR-inntekt</v>
      </c>
      <c r="G4974" s="3">
        <f>'Liste detaljert wide'!M114</f>
        <v>0</v>
      </c>
      <c r="H4974" t="str">
        <f>VLOOKUP(E4974,Def!$B$2:$C$15,2,FALSE)</f>
        <v>Forskningsinsentiv</v>
      </c>
      <c r="I4974" s="3">
        <f>IF(A4974='Enheter, modell og år'!$F$2-1,0,G4974-VLOOKUP(A4974-1&amp;B4974&amp;C4974&amp;E4974,$F$2:$G$7561,2,FALSE))</f>
        <v>0</v>
      </c>
      <c r="J4974" s="3">
        <f>IF(A4974='Enheter, modell og år'!$F$2-1,0,VLOOKUP(A4974-1&amp;B4974&amp;C4974&amp;E4974,$F$2:$G$7561,2,FALSE))</f>
        <v>0</v>
      </c>
    </row>
    <row r="4975" spans="1:10" x14ac:dyDescent="0.25">
      <c r="A4975">
        <f t="shared" ref="A4975:C4975" si="4506">A4435</f>
        <v>2020</v>
      </c>
      <c r="B4975" t="str">
        <f t="shared" si="4506"/>
        <v>RFM</v>
      </c>
      <c r="C4975">
        <f t="shared" si="4506"/>
        <v>0</v>
      </c>
      <c r="D4975">
        <f>IFERROR(VLOOKUP(C4975,'Enheter, modell og år'!$A$2:$B$31,2,FALSE),0)</f>
        <v>0</v>
      </c>
      <c r="E4975" t="str">
        <f>'Liste detaljert wide'!$M$1</f>
        <v>NFR-inntekt</v>
      </c>
      <c r="F4975" t="str">
        <f t="shared" si="4462"/>
        <v>2020RFM0NFR-inntekt</v>
      </c>
      <c r="G4975" s="3">
        <f>'Liste detaljert wide'!M115</f>
        <v>0</v>
      </c>
      <c r="H4975" t="str">
        <f>VLOOKUP(E4975,Def!$B$2:$C$15,2,FALSE)</f>
        <v>Forskningsinsentiv</v>
      </c>
      <c r="I4975" s="3">
        <f>IF(A4975='Enheter, modell og år'!$F$2-1,0,G4975-VLOOKUP(A4975-1&amp;B4975&amp;C4975&amp;E4975,$F$2:$G$7561,2,FALSE))</f>
        <v>0</v>
      </c>
      <c r="J4975" s="3">
        <f>IF(A4975='Enheter, modell og år'!$F$2-1,0,VLOOKUP(A4975-1&amp;B4975&amp;C4975&amp;E4975,$F$2:$G$7561,2,FALSE))</f>
        <v>0</v>
      </c>
    </row>
    <row r="4976" spans="1:10" x14ac:dyDescent="0.25">
      <c r="A4976">
        <f t="shared" ref="A4976:C4976" si="4507">A4436</f>
        <v>2020</v>
      </c>
      <c r="B4976" t="str">
        <f t="shared" si="4507"/>
        <v>RFM</v>
      </c>
      <c r="C4976">
        <f t="shared" si="4507"/>
        <v>0</v>
      </c>
      <c r="D4976">
        <f>IFERROR(VLOOKUP(C4976,'Enheter, modell og år'!$A$2:$B$31,2,FALSE),0)</f>
        <v>0</v>
      </c>
      <c r="E4976" t="str">
        <f>'Liste detaljert wide'!$M$1</f>
        <v>NFR-inntekt</v>
      </c>
      <c r="F4976" t="str">
        <f t="shared" si="4462"/>
        <v>2020RFM0NFR-inntekt</v>
      </c>
      <c r="G4976" s="3">
        <f>'Liste detaljert wide'!M116</f>
        <v>0</v>
      </c>
      <c r="H4976" t="str">
        <f>VLOOKUP(E4976,Def!$B$2:$C$15,2,FALSE)</f>
        <v>Forskningsinsentiv</v>
      </c>
      <c r="I4976" s="3">
        <f>IF(A4976='Enheter, modell og år'!$F$2-1,0,G4976-VLOOKUP(A4976-1&amp;B4976&amp;C4976&amp;E4976,$F$2:$G$7561,2,FALSE))</f>
        <v>0</v>
      </c>
      <c r="J4976" s="3">
        <f>IF(A4976='Enheter, modell og år'!$F$2-1,0,VLOOKUP(A4976-1&amp;B4976&amp;C4976&amp;E4976,$F$2:$G$7561,2,FALSE))</f>
        <v>0</v>
      </c>
    </row>
    <row r="4977" spans="1:10" x14ac:dyDescent="0.25">
      <c r="A4977">
        <f t="shared" ref="A4977:C4977" si="4508">A4437</f>
        <v>2020</v>
      </c>
      <c r="B4977" t="str">
        <f t="shared" si="4508"/>
        <v>RFM</v>
      </c>
      <c r="C4977">
        <f t="shared" si="4508"/>
        <v>0</v>
      </c>
      <c r="D4977">
        <f>IFERROR(VLOOKUP(C4977,'Enheter, modell og år'!$A$2:$B$31,2,FALSE),0)</f>
        <v>0</v>
      </c>
      <c r="E4977" t="str">
        <f>'Liste detaljert wide'!$M$1</f>
        <v>NFR-inntekt</v>
      </c>
      <c r="F4977" t="str">
        <f t="shared" si="4462"/>
        <v>2020RFM0NFR-inntekt</v>
      </c>
      <c r="G4977" s="3">
        <f>'Liste detaljert wide'!M117</f>
        <v>0</v>
      </c>
      <c r="H4977" t="str">
        <f>VLOOKUP(E4977,Def!$B$2:$C$15,2,FALSE)</f>
        <v>Forskningsinsentiv</v>
      </c>
      <c r="I4977" s="3">
        <f>IF(A4977='Enheter, modell og år'!$F$2-1,0,G4977-VLOOKUP(A4977-1&amp;B4977&amp;C4977&amp;E4977,$F$2:$G$7561,2,FALSE))</f>
        <v>0</v>
      </c>
      <c r="J4977" s="3">
        <f>IF(A4977='Enheter, modell og år'!$F$2-1,0,VLOOKUP(A4977-1&amp;B4977&amp;C4977&amp;E4977,$F$2:$G$7561,2,FALSE))</f>
        <v>0</v>
      </c>
    </row>
    <row r="4978" spans="1:10" x14ac:dyDescent="0.25">
      <c r="A4978">
        <f t="shared" ref="A4978:C4978" si="4509">A4438</f>
        <v>2020</v>
      </c>
      <c r="B4978" t="str">
        <f t="shared" si="4509"/>
        <v>RFM</v>
      </c>
      <c r="C4978">
        <f t="shared" si="4509"/>
        <v>0</v>
      </c>
      <c r="D4978">
        <f>IFERROR(VLOOKUP(C4978,'Enheter, modell og år'!$A$2:$B$31,2,FALSE),0)</f>
        <v>0</v>
      </c>
      <c r="E4978" t="str">
        <f>'Liste detaljert wide'!$M$1</f>
        <v>NFR-inntekt</v>
      </c>
      <c r="F4978" t="str">
        <f t="shared" si="4462"/>
        <v>2020RFM0NFR-inntekt</v>
      </c>
      <c r="G4978" s="3">
        <f>'Liste detaljert wide'!M118</f>
        <v>0</v>
      </c>
      <c r="H4978" t="str">
        <f>VLOOKUP(E4978,Def!$B$2:$C$15,2,FALSE)</f>
        <v>Forskningsinsentiv</v>
      </c>
      <c r="I4978" s="3">
        <f>IF(A4978='Enheter, modell og år'!$F$2-1,0,G4978-VLOOKUP(A4978-1&amp;B4978&amp;C4978&amp;E4978,$F$2:$G$7561,2,FALSE))</f>
        <v>0</v>
      </c>
      <c r="J4978" s="3">
        <f>IF(A4978='Enheter, modell og år'!$F$2-1,0,VLOOKUP(A4978-1&amp;B4978&amp;C4978&amp;E4978,$F$2:$G$7561,2,FALSE))</f>
        <v>0</v>
      </c>
    </row>
    <row r="4979" spans="1:10" x14ac:dyDescent="0.25">
      <c r="A4979">
        <f t="shared" ref="A4979:C4979" si="4510">A4439</f>
        <v>2020</v>
      </c>
      <c r="B4979" t="str">
        <f t="shared" si="4510"/>
        <v>RFM</v>
      </c>
      <c r="C4979">
        <f t="shared" si="4510"/>
        <v>0</v>
      </c>
      <c r="D4979">
        <f>IFERROR(VLOOKUP(C4979,'Enheter, modell og år'!$A$2:$B$31,2,FALSE),0)</f>
        <v>0</v>
      </c>
      <c r="E4979" t="str">
        <f>'Liste detaljert wide'!$M$1</f>
        <v>NFR-inntekt</v>
      </c>
      <c r="F4979" t="str">
        <f t="shared" si="4462"/>
        <v>2020RFM0NFR-inntekt</v>
      </c>
      <c r="G4979" s="3">
        <f>'Liste detaljert wide'!M119</f>
        <v>0</v>
      </c>
      <c r="H4979" t="str">
        <f>VLOOKUP(E4979,Def!$B$2:$C$15,2,FALSE)</f>
        <v>Forskningsinsentiv</v>
      </c>
      <c r="I4979" s="3">
        <f>IF(A4979='Enheter, modell og år'!$F$2-1,0,G4979-VLOOKUP(A4979-1&amp;B4979&amp;C4979&amp;E4979,$F$2:$G$7561,2,FALSE))</f>
        <v>0</v>
      </c>
      <c r="J4979" s="3">
        <f>IF(A4979='Enheter, modell og år'!$F$2-1,0,VLOOKUP(A4979-1&amp;B4979&amp;C4979&amp;E4979,$F$2:$G$7561,2,FALSE))</f>
        <v>0</v>
      </c>
    </row>
    <row r="4980" spans="1:10" x14ac:dyDescent="0.25">
      <c r="A4980">
        <f t="shared" ref="A4980:C4980" si="4511">A4440</f>
        <v>2020</v>
      </c>
      <c r="B4980" t="str">
        <f t="shared" si="4511"/>
        <v>RFM</v>
      </c>
      <c r="C4980">
        <f t="shared" si="4511"/>
        <v>0</v>
      </c>
      <c r="D4980">
        <f>IFERROR(VLOOKUP(C4980,'Enheter, modell og år'!$A$2:$B$31,2,FALSE),0)</f>
        <v>0</v>
      </c>
      <c r="E4980" t="str">
        <f>'Liste detaljert wide'!$M$1</f>
        <v>NFR-inntekt</v>
      </c>
      <c r="F4980" t="str">
        <f t="shared" si="4462"/>
        <v>2020RFM0NFR-inntekt</v>
      </c>
      <c r="G4980" s="3">
        <f>'Liste detaljert wide'!M120</f>
        <v>0</v>
      </c>
      <c r="H4980" t="str">
        <f>VLOOKUP(E4980,Def!$B$2:$C$15,2,FALSE)</f>
        <v>Forskningsinsentiv</v>
      </c>
      <c r="I4980" s="3">
        <f>IF(A4980='Enheter, modell og år'!$F$2-1,0,G4980-VLOOKUP(A4980-1&amp;B4980&amp;C4980&amp;E4980,$F$2:$G$7561,2,FALSE))</f>
        <v>0</v>
      </c>
      <c r="J4980" s="3">
        <f>IF(A4980='Enheter, modell og år'!$F$2-1,0,VLOOKUP(A4980-1&amp;B4980&amp;C4980&amp;E4980,$F$2:$G$7561,2,FALSE))</f>
        <v>0</v>
      </c>
    </row>
    <row r="4981" spans="1:10" x14ac:dyDescent="0.25">
      <c r="A4981">
        <f t="shared" ref="A4981:C4981" si="4512">A4441</f>
        <v>2020</v>
      </c>
      <c r="B4981" t="str">
        <f t="shared" si="4512"/>
        <v>RFM</v>
      </c>
      <c r="C4981">
        <f t="shared" si="4512"/>
        <v>0</v>
      </c>
      <c r="D4981">
        <f>IFERROR(VLOOKUP(C4981,'Enheter, modell og år'!$A$2:$B$31,2,FALSE),0)</f>
        <v>0</v>
      </c>
      <c r="E4981" t="str">
        <f>'Liste detaljert wide'!$M$1</f>
        <v>NFR-inntekt</v>
      </c>
      <c r="F4981" t="str">
        <f t="shared" si="4462"/>
        <v>2020RFM0NFR-inntekt</v>
      </c>
      <c r="G4981" s="3">
        <f>'Liste detaljert wide'!M121</f>
        <v>0</v>
      </c>
      <c r="H4981" t="str">
        <f>VLOOKUP(E4981,Def!$B$2:$C$15,2,FALSE)</f>
        <v>Forskningsinsentiv</v>
      </c>
      <c r="I4981" s="3">
        <f>IF(A4981='Enheter, modell og år'!$F$2-1,0,G4981-VLOOKUP(A4981-1&amp;B4981&amp;C4981&amp;E4981,$F$2:$G$7561,2,FALSE))</f>
        <v>0</v>
      </c>
      <c r="J4981" s="3">
        <f>IF(A4981='Enheter, modell og år'!$F$2-1,0,VLOOKUP(A4981-1&amp;B4981&amp;C4981&amp;E4981,$F$2:$G$7561,2,FALSE))</f>
        <v>0</v>
      </c>
    </row>
    <row r="4982" spans="1:10" x14ac:dyDescent="0.25">
      <c r="A4982">
        <f t="shared" ref="A4982:C4982" si="4513">A4442</f>
        <v>2021</v>
      </c>
      <c r="B4982" t="str">
        <f t="shared" si="4513"/>
        <v>RFM</v>
      </c>
      <c r="C4982">
        <f t="shared" si="4513"/>
        <v>0</v>
      </c>
      <c r="D4982">
        <f>IFERROR(VLOOKUP(C4982,'Enheter, modell og år'!$A$2:$B$31,2,FALSE),0)</f>
        <v>0</v>
      </c>
      <c r="E4982" t="str">
        <f>'Liste detaljert wide'!$M$1</f>
        <v>NFR-inntekt</v>
      </c>
      <c r="F4982" t="str">
        <f t="shared" si="4462"/>
        <v>2021RFM0NFR-inntekt</v>
      </c>
      <c r="G4982" s="3">
        <f>'Liste detaljert wide'!M122</f>
        <v>0</v>
      </c>
      <c r="H4982" t="str">
        <f>VLOOKUP(E4982,Def!$B$2:$C$15,2,FALSE)</f>
        <v>Forskningsinsentiv</v>
      </c>
      <c r="I4982" s="3">
        <f>IF(A4982='Enheter, modell og år'!$F$2-1,0,G4982-VLOOKUP(A4982-1&amp;B4982&amp;C4982&amp;E4982,$F$2:$G$7561,2,FALSE))</f>
        <v>0</v>
      </c>
      <c r="J4982" s="3">
        <f>IF(A4982='Enheter, modell og år'!$F$2-1,0,VLOOKUP(A4982-1&amp;B4982&amp;C4982&amp;E4982,$F$2:$G$7561,2,FALSE))</f>
        <v>0</v>
      </c>
    </row>
    <row r="4983" spans="1:10" x14ac:dyDescent="0.25">
      <c r="A4983">
        <f t="shared" ref="A4983:C4983" si="4514">A4443</f>
        <v>2021</v>
      </c>
      <c r="B4983" t="str">
        <f t="shared" si="4514"/>
        <v>RFM</v>
      </c>
      <c r="C4983">
        <f t="shared" si="4514"/>
        <v>0</v>
      </c>
      <c r="D4983">
        <f>IFERROR(VLOOKUP(C4983,'Enheter, modell og år'!$A$2:$B$31,2,FALSE),0)</f>
        <v>0</v>
      </c>
      <c r="E4983" t="str">
        <f>'Liste detaljert wide'!$M$1</f>
        <v>NFR-inntekt</v>
      </c>
      <c r="F4983" t="str">
        <f t="shared" si="4462"/>
        <v>2021RFM0NFR-inntekt</v>
      </c>
      <c r="G4983" s="3">
        <f>'Liste detaljert wide'!M123</f>
        <v>0</v>
      </c>
      <c r="H4983" t="str">
        <f>VLOOKUP(E4983,Def!$B$2:$C$15,2,FALSE)</f>
        <v>Forskningsinsentiv</v>
      </c>
      <c r="I4983" s="3">
        <f>IF(A4983='Enheter, modell og år'!$F$2-1,0,G4983-VLOOKUP(A4983-1&amp;B4983&amp;C4983&amp;E4983,$F$2:$G$7561,2,FALSE))</f>
        <v>0</v>
      </c>
      <c r="J4983" s="3">
        <f>IF(A4983='Enheter, modell og år'!$F$2-1,0,VLOOKUP(A4983-1&amp;B4983&amp;C4983&amp;E4983,$F$2:$G$7561,2,FALSE))</f>
        <v>0</v>
      </c>
    </row>
    <row r="4984" spans="1:10" x14ac:dyDescent="0.25">
      <c r="A4984">
        <f t="shared" ref="A4984:C4984" si="4515">A4444</f>
        <v>2021</v>
      </c>
      <c r="B4984" t="str">
        <f t="shared" si="4515"/>
        <v>RFM</v>
      </c>
      <c r="C4984">
        <f t="shared" si="4515"/>
        <v>0</v>
      </c>
      <c r="D4984">
        <f>IFERROR(VLOOKUP(C4984,'Enheter, modell og år'!$A$2:$B$31,2,FALSE),0)</f>
        <v>0</v>
      </c>
      <c r="E4984" t="str">
        <f>'Liste detaljert wide'!$M$1</f>
        <v>NFR-inntekt</v>
      </c>
      <c r="F4984" t="str">
        <f t="shared" si="4462"/>
        <v>2021RFM0NFR-inntekt</v>
      </c>
      <c r="G4984" s="3">
        <f>'Liste detaljert wide'!M124</f>
        <v>0</v>
      </c>
      <c r="H4984" t="str">
        <f>VLOOKUP(E4984,Def!$B$2:$C$15,2,FALSE)</f>
        <v>Forskningsinsentiv</v>
      </c>
      <c r="I4984" s="3">
        <f>IF(A4984='Enheter, modell og år'!$F$2-1,0,G4984-VLOOKUP(A4984-1&amp;B4984&amp;C4984&amp;E4984,$F$2:$G$7561,2,FALSE))</f>
        <v>0</v>
      </c>
      <c r="J4984" s="3">
        <f>IF(A4984='Enheter, modell og år'!$F$2-1,0,VLOOKUP(A4984-1&amp;B4984&amp;C4984&amp;E4984,$F$2:$G$7561,2,FALSE))</f>
        <v>0</v>
      </c>
    </row>
    <row r="4985" spans="1:10" x14ac:dyDescent="0.25">
      <c r="A4985">
        <f t="shared" ref="A4985:C4985" si="4516">A4445</f>
        <v>2021</v>
      </c>
      <c r="B4985" t="str">
        <f t="shared" si="4516"/>
        <v>RFM</v>
      </c>
      <c r="C4985">
        <f t="shared" si="4516"/>
        <v>0</v>
      </c>
      <c r="D4985">
        <f>IFERROR(VLOOKUP(C4985,'Enheter, modell og år'!$A$2:$B$31,2,FALSE),0)</f>
        <v>0</v>
      </c>
      <c r="E4985" t="str">
        <f>'Liste detaljert wide'!$M$1</f>
        <v>NFR-inntekt</v>
      </c>
      <c r="F4985" t="str">
        <f t="shared" si="4462"/>
        <v>2021RFM0NFR-inntekt</v>
      </c>
      <c r="G4985" s="3">
        <f>'Liste detaljert wide'!M125</f>
        <v>0</v>
      </c>
      <c r="H4985" t="str">
        <f>VLOOKUP(E4985,Def!$B$2:$C$15,2,FALSE)</f>
        <v>Forskningsinsentiv</v>
      </c>
      <c r="I4985" s="3">
        <f>IF(A4985='Enheter, modell og år'!$F$2-1,0,G4985-VLOOKUP(A4985-1&amp;B4985&amp;C4985&amp;E4985,$F$2:$G$7561,2,FALSE))</f>
        <v>0</v>
      </c>
      <c r="J4985" s="3">
        <f>IF(A4985='Enheter, modell og år'!$F$2-1,0,VLOOKUP(A4985-1&amp;B4985&amp;C4985&amp;E4985,$F$2:$G$7561,2,FALSE))</f>
        <v>0</v>
      </c>
    </row>
    <row r="4986" spans="1:10" x14ac:dyDescent="0.25">
      <c r="A4986">
        <f t="shared" ref="A4986:C4986" si="4517">A4446</f>
        <v>2021</v>
      </c>
      <c r="B4986" t="str">
        <f t="shared" si="4517"/>
        <v>RFM</v>
      </c>
      <c r="C4986">
        <f t="shared" si="4517"/>
        <v>0</v>
      </c>
      <c r="D4986">
        <f>IFERROR(VLOOKUP(C4986,'Enheter, modell og år'!$A$2:$B$31,2,FALSE),0)</f>
        <v>0</v>
      </c>
      <c r="E4986" t="str">
        <f>'Liste detaljert wide'!$M$1</f>
        <v>NFR-inntekt</v>
      </c>
      <c r="F4986" t="str">
        <f t="shared" si="4462"/>
        <v>2021RFM0NFR-inntekt</v>
      </c>
      <c r="G4986" s="3">
        <f>'Liste detaljert wide'!M126</f>
        <v>0</v>
      </c>
      <c r="H4986" t="str">
        <f>VLOOKUP(E4986,Def!$B$2:$C$15,2,FALSE)</f>
        <v>Forskningsinsentiv</v>
      </c>
      <c r="I4986" s="3">
        <f>IF(A4986='Enheter, modell og år'!$F$2-1,0,G4986-VLOOKUP(A4986-1&amp;B4986&amp;C4986&amp;E4986,$F$2:$G$7561,2,FALSE))</f>
        <v>0</v>
      </c>
      <c r="J4986" s="3">
        <f>IF(A4986='Enheter, modell og år'!$F$2-1,0,VLOOKUP(A4986-1&amp;B4986&amp;C4986&amp;E4986,$F$2:$G$7561,2,FALSE))</f>
        <v>0</v>
      </c>
    </row>
    <row r="4987" spans="1:10" x14ac:dyDescent="0.25">
      <c r="A4987">
        <f t="shared" ref="A4987:C4987" si="4518">A4447</f>
        <v>2021</v>
      </c>
      <c r="B4987" t="str">
        <f t="shared" si="4518"/>
        <v>RFM</v>
      </c>
      <c r="C4987">
        <f t="shared" si="4518"/>
        <v>0</v>
      </c>
      <c r="D4987">
        <f>IFERROR(VLOOKUP(C4987,'Enheter, modell og år'!$A$2:$B$31,2,FALSE),0)</f>
        <v>0</v>
      </c>
      <c r="E4987" t="str">
        <f>'Liste detaljert wide'!$M$1</f>
        <v>NFR-inntekt</v>
      </c>
      <c r="F4987" t="str">
        <f t="shared" si="4462"/>
        <v>2021RFM0NFR-inntekt</v>
      </c>
      <c r="G4987" s="3">
        <f>'Liste detaljert wide'!M127</f>
        <v>0</v>
      </c>
      <c r="H4987" t="str">
        <f>VLOOKUP(E4987,Def!$B$2:$C$15,2,FALSE)</f>
        <v>Forskningsinsentiv</v>
      </c>
      <c r="I4987" s="3">
        <f>IF(A4987='Enheter, modell og år'!$F$2-1,0,G4987-VLOOKUP(A4987-1&amp;B4987&amp;C4987&amp;E4987,$F$2:$G$7561,2,FALSE))</f>
        <v>0</v>
      </c>
      <c r="J4987" s="3">
        <f>IF(A4987='Enheter, modell og år'!$F$2-1,0,VLOOKUP(A4987-1&amp;B4987&amp;C4987&amp;E4987,$F$2:$G$7561,2,FALSE))</f>
        <v>0</v>
      </c>
    </row>
    <row r="4988" spans="1:10" x14ac:dyDescent="0.25">
      <c r="A4988">
        <f t="shared" ref="A4988:C4988" si="4519">A4448</f>
        <v>2021</v>
      </c>
      <c r="B4988" t="str">
        <f t="shared" si="4519"/>
        <v>RFM</v>
      </c>
      <c r="C4988">
        <f t="shared" si="4519"/>
        <v>0</v>
      </c>
      <c r="D4988">
        <f>IFERROR(VLOOKUP(C4988,'Enheter, modell og år'!$A$2:$B$31,2,FALSE),0)</f>
        <v>0</v>
      </c>
      <c r="E4988" t="str">
        <f>'Liste detaljert wide'!$M$1</f>
        <v>NFR-inntekt</v>
      </c>
      <c r="F4988" t="str">
        <f t="shared" si="4462"/>
        <v>2021RFM0NFR-inntekt</v>
      </c>
      <c r="G4988" s="3">
        <f>'Liste detaljert wide'!M128</f>
        <v>0</v>
      </c>
      <c r="H4988" t="str">
        <f>VLOOKUP(E4988,Def!$B$2:$C$15,2,FALSE)</f>
        <v>Forskningsinsentiv</v>
      </c>
      <c r="I4988" s="3">
        <f>IF(A4988='Enheter, modell og år'!$F$2-1,0,G4988-VLOOKUP(A4988-1&amp;B4988&amp;C4988&amp;E4988,$F$2:$G$7561,2,FALSE))</f>
        <v>0</v>
      </c>
      <c r="J4988" s="3">
        <f>IF(A4988='Enheter, modell og år'!$F$2-1,0,VLOOKUP(A4988-1&amp;B4988&amp;C4988&amp;E4988,$F$2:$G$7561,2,FALSE))</f>
        <v>0</v>
      </c>
    </row>
    <row r="4989" spans="1:10" x14ac:dyDescent="0.25">
      <c r="A4989">
        <f t="shared" ref="A4989:C4989" si="4520">A4449</f>
        <v>2021</v>
      </c>
      <c r="B4989" t="str">
        <f t="shared" si="4520"/>
        <v>RFM</v>
      </c>
      <c r="C4989">
        <f t="shared" si="4520"/>
        <v>0</v>
      </c>
      <c r="D4989">
        <f>IFERROR(VLOOKUP(C4989,'Enheter, modell og år'!$A$2:$B$31,2,FALSE),0)</f>
        <v>0</v>
      </c>
      <c r="E4989" t="str">
        <f>'Liste detaljert wide'!$M$1</f>
        <v>NFR-inntekt</v>
      </c>
      <c r="F4989" t="str">
        <f t="shared" si="4462"/>
        <v>2021RFM0NFR-inntekt</v>
      </c>
      <c r="G4989" s="3">
        <f>'Liste detaljert wide'!M129</f>
        <v>0</v>
      </c>
      <c r="H4989" t="str">
        <f>VLOOKUP(E4989,Def!$B$2:$C$15,2,FALSE)</f>
        <v>Forskningsinsentiv</v>
      </c>
      <c r="I4989" s="3">
        <f>IF(A4989='Enheter, modell og år'!$F$2-1,0,G4989-VLOOKUP(A4989-1&amp;B4989&amp;C4989&amp;E4989,$F$2:$G$7561,2,FALSE))</f>
        <v>0</v>
      </c>
      <c r="J4989" s="3">
        <f>IF(A4989='Enheter, modell og år'!$F$2-1,0,VLOOKUP(A4989-1&amp;B4989&amp;C4989&amp;E4989,$F$2:$G$7561,2,FALSE))</f>
        <v>0</v>
      </c>
    </row>
    <row r="4990" spans="1:10" x14ac:dyDescent="0.25">
      <c r="A4990">
        <f t="shared" ref="A4990:C4990" si="4521">A4450</f>
        <v>2021</v>
      </c>
      <c r="B4990" t="str">
        <f t="shared" si="4521"/>
        <v>RFM</v>
      </c>
      <c r="C4990">
        <f t="shared" si="4521"/>
        <v>0</v>
      </c>
      <c r="D4990">
        <f>IFERROR(VLOOKUP(C4990,'Enheter, modell og år'!$A$2:$B$31,2,FALSE),0)</f>
        <v>0</v>
      </c>
      <c r="E4990" t="str">
        <f>'Liste detaljert wide'!$M$1</f>
        <v>NFR-inntekt</v>
      </c>
      <c r="F4990" t="str">
        <f t="shared" si="4462"/>
        <v>2021RFM0NFR-inntekt</v>
      </c>
      <c r="G4990" s="3">
        <f>'Liste detaljert wide'!M130</f>
        <v>0</v>
      </c>
      <c r="H4990" t="str">
        <f>VLOOKUP(E4990,Def!$B$2:$C$15,2,FALSE)</f>
        <v>Forskningsinsentiv</v>
      </c>
      <c r="I4990" s="3">
        <f>IF(A4990='Enheter, modell og år'!$F$2-1,0,G4990-VLOOKUP(A4990-1&amp;B4990&amp;C4990&amp;E4990,$F$2:$G$7561,2,FALSE))</f>
        <v>0</v>
      </c>
      <c r="J4990" s="3">
        <f>IF(A4990='Enheter, modell og år'!$F$2-1,0,VLOOKUP(A4990-1&amp;B4990&amp;C4990&amp;E4990,$F$2:$G$7561,2,FALSE))</f>
        <v>0</v>
      </c>
    </row>
    <row r="4991" spans="1:10" x14ac:dyDescent="0.25">
      <c r="A4991">
        <f t="shared" ref="A4991:C4991" si="4522">A4451</f>
        <v>2021</v>
      </c>
      <c r="B4991" t="str">
        <f t="shared" si="4522"/>
        <v>RFM</v>
      </c>
      <c r="C4991">
        <f t="shared" si="4522"/>
        <v>0</v>
      </c>
      <c r="D4991">
        <f>IFERROR(VLOOKUP(C4991,'Enheter, modell og år'!$A$2:$B$31,2,FALSE),0)</f>
        <v>0</v>
      </c>
      <c r="E4991" t="str">
        <f>'Liste detaljert wide'!$M$1</f>
        <v>NFR-inntekt</v>
      </c>
      <c r="F4991" t="str">
        <f t="shared" si="4462"/>
        <v>2021RFM0NFR-inntekt</v>
      </c>
      <c r="G4991" s="3">
        <f>'Liste detaljert wide'!M131</f>
        <v>0</v>
      </c>
      <c r="H4991" t="str">
        <f>VLOOKUP(E4991,Def!$B$2:$C$15,2,FALSE)</f>
        <v>Forskningsinsentiv</v>
      </c>
      <c r="I4991" s="3">
        <f>IF(A4991='Enheter, modell og år'!$F$2-1,0,G4991-VLOOKUP(A4991-1&amp;B4991&amp;C4991&amp;E4991,$F$2:$G$7561,2,FALSE))</f>
        <v>0</v>
      </c>
      <c r="J4991" s="3">
        <f>IF(A4991='Enheter, modell og år'!$F$2-1,0,VLOOKUP(A4991-1&amp;B4991&amp;C4991&amp;E4991,$F$2:$G$7561,2,FALSE))</f>
        <v>0</v>
      </c>
    </row>
    <row r="4992" spans="1:10" x14ac:dyDescent="0.25">
      <c r="A4992">
        <f t="shared" ref="A4992:C4992" si="4523">A4452</f>
        <v>2021</v>
      </c>
      <c r="B4992" t="str">
        <f t="shared" si="4523"/>
        <v>RFM</v>
      </c>
      <c r="C4992">
        <f t="shared" si="4523"/>
        <v>0</v>
      </c>
      <c r="D4992">
        <f>IFERROR(VLOOKUP(C4992,'Enheter, modell og år'!$A$2:$B$31,2,FALSE),0)</f>
        <v>0</v>
      </c>
      <c r="E4992" t="str">
        <f>'Liste detaljert wide'!$M$1</f>
        <v>NFR-inntekt</v>
      </c>
      <c r="F4992" t="str">
        <f t="shared" si="4462"/>
        <v>2021RFM0NFR-inntekt</v>
      </c>
      <c r="G4992" s="3">
        <f>'Liste detaljert wide'!M132</f>
        <v>0</v>
      </c>
      <c r="H4992" t="str">
        <f>VLOOKUP(E4992,Def!$B$2:$C$15,2,FALSE)</f>
        <v>Forskningsinsentiv</v>
      </c>
      <c r="I4992" s="3">
        <f>IF(A4992='Enheter, modell og år'!$F$2-1,0,G4992-VLOOKUP(A4992-1&amp;B4992&amp;C4992&amp;E4992,$F$2:$G$7561,2,FALSE))</f>
        <v>0</v>
      </c>
      <c r="J4992" s="3">
        <f>IF(A4992='Enheter, modell og år'!$F$2-1,0,VLOOKUP(A4992-1&amp;B4992&amp;C4992&amp;E4992,$F$2:$G$7561,2,FALSE))</f>
        <v>0</v>
      </c>
    </row>
    <row r="4993" spans="1:10" x14ac:dyDescent="0.25">
      <c r="A4993">
        <f t="shared" ref="A4993:C4993" si="4524">A4453</f>
        <v>2021</v>
      </c>
      <c r="B4993" t="str">
        <f t="shared" si="4524"/>
        <v>RFM</v>
      </c>
      <c r="C4993">
        <f t="shared" si="4524"/>
        <v>0</v>
      </c>
      <c r="D4993">
        <f>IFERROR(VLOOKUP(C4993,'Enheter, modell og år'!$A$2:$B$31,2,FALSE),0)</f>
        <v>0</v>
      </c>
      <c r="E4993" t="str">
        <f>'Liste detaljert wide'!$M$1</f>
        <v>NFR-inntekt</v>
      </c>
      <c r="F4993" t="str">
        <f t="shared" si="4462"/>
        <v>2021RFM0NFR-inntekt</v>
      </c>
      <c r="G4993" s="3">
        <f>'Liste detaljert wide'!M133</f>
        <v>0</v>
      </c>
      <c r="H4993" t="str">
        <f>VLOOKUP(E4993,Def!$B$2:$C$15,2,FALSE)</f>
        <v>Forskningsinsentiv</v>
      </c>
      <c r="I4993" s="3">
        <f>IF(A4993='Enheter, modell og år'!$F$2-1,0,G4993-VLOOKUP(A4993-1&amp;B4993&amp;C4993&amp;E4993,$F$2:$G$7561,2,FALSE))</f>
        <v>0</v>
      </c>
      <c r="J4993" s="3">
        <f>IF(A4993='Enheter, modell og år'!$F$2-1,0,VLOOKUP(A4993-1&amp;B4993&amp;C4993&amp;E4993,$F$2:$G$7561,2,FALSE))</f>
        <v>0</v>
      </c>
    </row>
    <row r="4994" spans="1:10" x14ac:dyDescent="0.25">
      <c r="A4994">
        <f t="shared" ref="A4994:C4994" si="4525">A4454</f>
        <v>2021</v>
      </c>
      <c r="B4994" t="str">
        <f t="shared" si="4525"/>
        <v>RFM</v>
      </c>
      <c r="C4994">
        <f t="shared" si="4525"/>
        <v>0</v>
      </c>
      <c r="D4994">
        <f>IFERROR(VLOOKUP(C4994,'Enheter, modell og år'!$A$2:$B$31,2,FALSE),0)</f>
        <v>0</v>
      </c>
      <c r="E4994" t="str">
        <f>'Liste detaljert wide'!$M$1</f>
        <v>NFR-inntekt</v>
      </c>
      <c r="F4994" t="str">
        <f t="shared" si="4462"/>
        <v>2021RFM0NFR-inntekt</v>
      </c>
      <c r="G4994" s="3">
        <f>'Liste detaljert wide'!M134</f>
        <v>0</v>
      </c>
      <c r="H4994" t="str">
        <f>VLOOKUP(E4994,Def!$B$2:$C$15,2,FALSE)</f>
        <v>Forskningsinsentiv</v>
      </c>
      <c r="I4994" s="3">
        <f>IF(A4994='Enheter, modell og år'!$F$2-1,0,G4994-VLOOKUP(A4994-1&amp;B4994&amp;C4994&amp;E4994,$F$2:$G$7561,2,FALSE))</f>
        <v>0</v>
      </c>
      <c r="J4994" s="3">
        <f>IF(A4994='Enheter, modell og år'!$F$2-1,0,VLOOKUP(A4994-1&amp;B4994&amp;C4994&amp;E4994,$F$2:$G$7561,2,FALSE))</f>
        <v>0</v>
      </c>
    </row>
    <row r="4995" spans="1:10" x14ac:dyDescent="0.25">
      <c r="A4995">
        <f t="shared" ref="A4995:C4995" si="4526">A4455</f>
        <v>2021</v>
      </c>
      <c r="B4995" t="str">
        <f t="shared" si="4526"/>
        <v>RFM</v>
      </c>
      <c r="C4995">
        <f t="shared" si="4526"/>
        <v>0</v>
      </c>
      <c r="D4995">
        <f>IFERROR(VLOOKUP(C4995,'Enheter, modell og år'!$A$2:$B$31,2,FALSE),0)</f>
        <v>0</v>
      </c>
      <c r="E4995" t="str">
        <f>'Liste detaljert wide'!$M$1</f>
        <v>NFR-inntekt</v>
      </c>
      <c r="F4995" t="str">
        <f t="shared" ref="F4995:F5058" si="4527">A4995&amp;B4995&amp;C4995&amp;E4995</f>
        <v>2021RFM0NFR-inntekt</v>
      </c>
      <c r="G4995" s="3">
        <f>'Liste detaljert wide'!M135</f>
        <v>0</v>
      </c>
      <c r="H4995" t="str">
        <f>VLOOKUP(E4995,Def!$B$2:$C$15,2,FALSE)</f>
        <v>Forskningsinsentiv</v>
      </c>
      <c r="I4995" s="3">
        <f>IF(A4995='Enheter, modell og år'!$F$2-1,0,G4995-VLOOKUP(A4995-1&amp;B4995&amp;C4995&amp;E4995,$F$2:$G$7561,2,FALSE))</f>
        <v>0</v>
      </c>
      <c r="J4995" s="3">
        <f>IF(A4995='Enheter, modell og år'!$F$2-1,0,VLOOKUP(A4995-1&amp;B4995&amp;C4995&amp;E4995,$F$2:$G$7561,2,FALSE))</f>
        <v>0</v>
      </c>
    </row>
    <row r="4996" spans="1:10" x14ac:dyDescent="0.25">
      <c r="A4996">
        <f t="shared" ref="A4996:C4996" si="4528">A4456</f>
        <v>2021</v>
      </c>
      <c r="B4996" t="str">
        <f t="shared" si="4528"/>
        <v>RFM</v>
      </c>
      <c r="C4996">
        <f t="shared" si="4528"/>
        <v>0</v>
      </c>
      <c r="D4996">
        <f>IFERROR(VLOOKUP(C4996,'Enheter, modell og år'!$A$2:$B$31,2,FALSE),0)</f>
        <v>0</v>
      </c>
      <c r="E4996" t="str">
        <f>'Liste detaljert wide'!$M$1</f>
        <v>NFR-inntekt</v>
      </c>
      <c r="F4996" t="str">
        <f t="shared" si="4527"/>
        <v>2021RFM0NFR-inntekt</v>
      </c>
      <c r="G4996" s="3">
        <f>'Liste detaljert wide'!M136</f>
        <v>0</v>
      </c>
      <c r="H4996" t="str">
        <f>VLOOKUP(E4996,Def!$B$2:$C$15,2,FALSE)</f>
        <v>Forskningsinsentiv</v>
      </c>
      <c r="I4996" s="3">
        <f>IF(A4996='Enheter, modell og år'!$F$2-1,0,G4996-VLOOKUP(A4996-1&amp;B4996&amp;C4996&amp;E4996,$F$2:$G$7561,2,FALSE))</f>
        <v>0</v>
      </c>
      <c r="J4996" s="3">
        <f>IF(A4996='Enheter, modell og år'!$F$2-1,0,VLOOKUP(A4996-1&amp;B4996&amp;C4996&amp;E4996,$F$2:$G$7561,2,FALSE))</f>
        <v>0</v>
      </c>
    </row>
    <row r="4997" spans="1:10" x14ac:dyDescent="0.25">
      <c r="A4997">
        <f t="shared" ref="A4997:C4997" si="4529">A4457</f>
        <v>2021</v>
      </c>
      <c r="B4997" t="str">
        <f t="shared" si="4529"/>
        <v>RFM</v>
      </c>
      <c r="C4997">
        <f t="shared" si="4529"/>
        <v>0</v>
      </c>
      <c r="D4997">
        <f>IFERROR(VLOOKUP(C4997,'Enheter, modell og år'!$A$2:$B$31,2,FALSE),0)</f>
        <v>0</v>
      </c>
      <c r="E4997" t="str">
        <f>'Liste detaljert wide'!$M$1</f>
        <v>NFR-inntekt</v>
      </c>
      <c r="F4997" t="str">
        <f t="shared" si="4527"/>
        <v>2021RFM0NFR-inntekt</v>
      </c>
      <c r="G4997" s="3">
        <f>'Liste detaljert wide'!M137</f>
        <v>0</v>
      </c>
      <c r="H4997" t="str">
        <f>VLOOKUP(E4997,Def!$B$2:$C$15,2,FALSE)</f>
        <v>Forskningsinsentiv</v>
      </c>
      <c r="I4997" s="3">
        <f>IF(A4997='Enheter, modell og år'!$F$2-1,0,G4997-VLOOKUP(A4997-1&amp;B4997&amp;C4997&amp;E4997,$F$2:$G$7561,2,FALSE))</f>
        <v>0</v>
      </c>
      <c r="J4997" s="3">
        <f>IF(A4997='Enheter, modell og år'!$F$2-1,0,VLOOKUP(A4997-1&amp;B4997&amp;C4997&amp;E4997,$F$2:$G$7561,2,FALSE))</f>
        <v>0</v>
      </c>
    </row>
    <row r="4998" spans="1:10" x14ac:dyDescent="0.25">
      <c r="A4998">
        <f t="shared" ref="A4998:C4998" si="4530">A4458</f>
        <v>2021</v>
      </c>
      <c r="B4998" t="str">
        <f t="shared" si="4530"/>
        <v>RFM</v>
      </c>
      <c r="C4998">
        <f t="shared" si="4530"/>
        <v>0</v>
      </c>
      <c r="D4998">
        <f>IFERROR(VLOOKUP(C4998,'Enheter, modell og år'!$A$2:$B$31,2,FALSE),0)</f>
        <v>0</v>
      </c>
      <c r="E4998" t="str">
        <f>'Liste detaljert wide'!$M$1</f>
        <v>NFR-inntekt</v>
      </c>
      <c r="F4998" t="str">
        <f t="shared" si="4527"/>
        <v>2021RFM0NFR-inntekt</v>
      </c>
      <c r="G4998" s="3">
        <f>'Liste detaljert wide'!M138</f>
        <v>0</v>
      </c>
      <c r="H4998" t="str">
        <f>VLOOKUP(E4998,Def!$B$2:$C$15,2,FALSE)</f>
        <v>Forskningsinsentiv</v>
      </c>
      <c r="I4998" s="3">
        <f>IF(A4998='Enheter, modell og år'!$F$2-1,0,G4998-VLOOKUP(A4998-1&amp;B4998&amp;C4998&amp;E4998,$F$2:$G$7561,2,FALSE))</f>
        <v>0</v>
      </c>
      <c r="J4998" s="3">
        <f>IF(A4998='Enheter, modell og år'!$F$2-1,0,VLOOKUP(A4998-1&amp;B4998&amp;C4998&amp;E4998,$F$2:$G$7561,2,FALSE))</f>
        <v>0</v>
      </c>
    </row>
    <row r="4999" spans="1:10" x14ac:dyDescent="0.25">
      <c r="A4999">
        <f t="shared" ref="A4999:C4999" si="4531">A4459</f>
        <v>2021</v>
      </c>
      <c r="B4999" t="str">
        <f t="shared" si="4531"/>
        <v>RFM</v>
      </c>
      <c r="C4999">
        <f t="shared" si="4531"/>
        <v>0</v>
      </c>
      <c r="D4999">
        <f>IFERROR(VLOOKUP(C4999,'Enheter, modell og år'!$A$2:$B$31,2,FALSE),0)</f>
        <v>0</v>
      </c>
      <c r="E4999" t="str">
        <f>'Liste detaljert wide'!$M$1</f>
        <v>NFR-inntekt</v>
      </c>
      <c r="F4999" t="str">
        <f t="shared" si="4527"/>
        <v>2021RFM0NFR-inntekt</v>
      </c>
      <c r="G4999" s="3">
        <f>'Liste detaljert wide'!M139</f>
        <v>0</v>
      </c>
      <c r="H4999" t="str">
        <f>VLOOKUP(E4999,Def!$B$2:$C$15,2,FALSE)</f>
        <v>Forskningsinsentiv</v>
      </c>
      <c r="I4999" s="3">
        <f>IF(A4999='Enheter, modell og år'!$F$2-1,0,G4999-VLOOKUP(A4999-1&amp;B4999&amp;C4999&amp;E4999,$F$2:$G$7561,2,FALSE))</f>
        <v>0</v>
      </c>
      <c r="J4999" s="3">
        <f>IF(A4999='Enheter, modell og år'!$F$2-1,0,VLOOKUP(A4999-1&amp;B4999&amp;C4999&amp;E4999,$F$2:$G$7561,2,FALSE))</f>
        <v>0</v>
      </c>
    </row>
    <row r="5000" spans="1:10" x14ac:dyDescent="0.25">
      <c r="A5000">
        <f t="shared" ref="A5000:C5000" si="4532">A4460</f>
        <v>2021</v>
      </c>
      <c r="B5000" t="str">
        <f t="shared" si="4532"/>
        <v>RFM</v>
      </c>
      <c r="C5000">
        <f t="shared" si="4532"/>
        <v>0</v>
      </c>
      <c r="D5000">
        <f>IFERROR(VLOOKUP(C5000,'Enheter, modell og år'!$A$2:$B$31,2,FALSE),0)</f>
        <v>0</v>
      </c>
      <c r="E5000" t="str">
        <f>'Liste detaljert wide'!$M$1</f>
        <v>NFR-inntekt</v>
      </c>
      <c r="F5000" t="str">
        <f t="shared" si="4527"/>
        <v>2021RFM0NFR-inntekt</v>
      </c>
      <c r="G5000" s="3">
        <f>'Liste detaljert wide'!M140</f>
        <v>0</v>
      </c>
      <c r="H5000" t="str">
        <f>VLOOKUP(E5000,Def!$B$2:$C$15,2,FALSE)</f>
        <v>Forskningsinsentiv</v>
      </c>
      <c r="I5000" s="3">
        <f>IF(A5000='Enheter, modell og år'!$F$2-1,0,G5000-VLOOKUP(A5000-1&amp;B5000&amp;C5000&amp;E5000,$F$2:$G$7561,2,FALSE))</f>
        <v>0</v>
      </c>
      <c r="J5000" s="3">
        <f>IF(A5000='Enheter, modell og år'!$F$2-1,0,VLOOKUP(A5000-1&amp;B5000&amp;C5000&amp;E5000,$F$2:$G$7561,2,FALSE))</f>
        <v>0</v>
      </c>
    </row>
    <row r="5001" spans="1:10" x14ac:dyDescent="0.25">
      <c r="A5001">
        <f t="shared" ref="A5001:C5001" si="4533">A4461</f>
        <v>2021</v>
      </c>
      <c r="B5001" t="str">
        <f t="shared" si="4533"/>
        <v>RFM</v>
      </c>
      <c r="C5001">
        <f t="shared" si="4533"/>
        <v>0</v>
      </c>
      <c r="D5001">
        <f>IFERROR(VLOOKUP(C5001,'Enheter, modell og år'!$A$2:$B$31,2,FALSE),0)</f>
        <v>0</v>
      </c>
      <c r="E5001" t="str">
        <f>'Liste detaljert wide'!$M$1</f>
        <v>NFR-inntekt</v>
      </c>
      <c r="F5001" t="str">
        <f t="shared" si="4527"/>
        <v>2021RFM0NFR-inntekt</v>
      </c>
      <c r="G5001" s="3">
        <f>'Liste detaljert wide'!M141</f>
        <v>0</v>
      </c>
      <c r="H5001" t="str">
        <f>VLOOKUP(E5001,Def!$B$2:$C$15,2,FALSE)</f>
        <v>Forskningsinsentiv</v>
      </c>
      <c r="I5001" s="3">
        <f>IF(A5001='Enheter, modell og år'!$F$2-1,0,G5001-VLOOKUP(A5001-1&amp;B5001&amp;C5001&amp;E5001,$F$2:$G$7561,2,FALSE))</f>
        <v>0</v>
      </c>
      <c r="J5001" s="3">
        <f>IF(A5001='Enheter, modell og år'!$F$2-1,0,VLOOKUP(A5001-1&amp;B5001&amp;C5001&amp;E5001,$F$2:$G$7561,2,FALSE))</f>
        <v>0</v>
      </c>
    </row>
    <row r="5002" spans="1:10" x14ac:dyDescent="0.25">
      <c r="A5002">
        <f t="shared" ref="A5002:C5002" si="4534">A4462</f>
        <v>2021</v>
      </c>
      <c r="B5002" t="str">
        <f t="shared" si="4534"/>
        <v>RFM</v>
      </c>
      <c r="C5002">
        <f t="shared" si="4534"/>
        <v>0</v>
      </c>
      <c r="D5002">
        <f>IFERROR(VLOOKUP(C5002,'Enheter, modell og år'!$A$2:$B$31,2,FALSE),0)</f>
        <v>0</v>
      </c>
      <c r="E5002" t="str">
        <f>'Liste detaljert wide'!$M$1</f>
        <v>NFR-inntekt</v>
      </c>
      <c r="F5002" t="str">
        <f t="shared" si="4527"/>
        <v>2021RFM0NFR-inntekt</v>
      </c>
      <c r="G5002" s="3">
        <f>'Liste detaljert wide'!M142</f>
        <v>0</v>
      </c>
      <c r="H5002" t="str">
        <f>VLOOKUP(E5002,Def!$B$2:$C$15,2,FALSE)</f>
        <v>Forskningsinsentiv</v>
      </c>
      <c r="I5002" s="3">
        <f>IF(A5002='Enheter, modell og år'!$F$2-1,0,G5002-VLOOKUP(A5002-1&amp;B5002&amp;C5002&amp;E5002,$F$2:$G$7561,2,FALSE))</f>
        <v>0</v>
      </c>
      <c r="J5002" s="3">
        <f>IF(A5002='Enheter, modell og år'!$F$2-1,0,VLOOKUP(A5002-1&amp;B5002&amp;C5002&amp;E5002,$F$2:$G$7561,2,FALSE))</f>
        <v>0</v>
      </c>
    </row>
    <row r="5003" spans="1:10" x14ac:dyDescent="0.25">
      <c r="A5003">
        <f t="shared" ref="A5003:C5003" si="4535">A4463</f>
        <v>2021</v>
      </c>
      <c r="B5003" t="str">
        <f t="shared" si="4535"/>
        <v>RFM</v>
      </c>
      <c r="C5003">
        <f t="shared" si="4535"/>
        <v>0</v>
      </c>
      <c r="D5003">
        <f>IFERROR(VLOOKUP(C5003,'Enheter, modell og år'!$A$2:$B$31,2,FALSE),0)</f>
        <v>0</v>
      </c>
      <c r="E5003" t="str">
        <f>'Liste detaljert wide'!$M$1</f>
        <v>NFR-inntekt</v>
      </c>
      <c r="F5003" t="str">
        <f t="shared" si="4527"/>
        <v>2021RFM0NFR-inntekt</v>
      </c>
      <c r="G5003" s="3">
        <f>'Liste detaljert wide'!M143</f>
        <v>0</v>
      </c>
      <c r="H5003" t="str">
        <f>VLOOKUP(E5003,Def!$B$2:$C$15,2,FALSE)</f>
        <v>Forskningsinsentiv</v>
      </c>
      <c r="I5003" s="3">
        <f>IF(A5003='Enheter, modell og år'!$F$2-1,0,G5003-VLOOKUP(A5003-1&amp;B5003&amp;C5003&amp;E5003,$F$2:$G$7561,2,FALSE))</f>
        <v>0</v>
      </c>
      <c r="J5003" s="3">
        <f>IF(A5003='Enheter, modell og år'!$F$2-1,0,VLOOKUP(A5003-1&amp;B5003&amp;C5003&amp;E5003,$F$2:$G$7561,2,FALSE))</f>
        <v>0</v>
      </c>
    </row>
    <row r="5004" spans="1:10" x14ac:dyDescent="0.25">
      <c r="A5004">
        <f t="shared" ref="A5004:C5004" si="4536">A4464</f>
        <v>2021</v>
      </c>
      <c r="B5004" t="str">
        <f t="shared" si="4536"/>
        <v>RFM</v>
      </c>
      <c r="C5004">
        <f t="shared" si="4536"/>
        <v>0</v>
      </c>
      <c r="D5004">
        <f>IFERROR(VLOOKUP(C5004,'Enheter, modell og år'!$A$2:$B$31,2,FALSE),0)</f>
        <v>0</v>
      </c>
      <c r="E5004" t="str">
        <f>'Liste detaljert wide'!$M$1</f>
        <v>NFR-inntekt</v>
      </c>
      <c r="F5004" t="str">
        <f t="shared" si="4527"/>
        <v>2021RFM0NFR-inntekt</v>
      </c>
      <c r="G5004" s="3">
        <f>'Liste detaljert wide'!M144</f>
        <v>0</v>
      </c>
      <c r="H5004" t="str">
        <f>VLOOKUP(E5004,Def!$B$2:$C$15,2,FALSE)</f>
        <v>Forskningsinsentiv</v>
      </c>
      <c r="I5004" s="3">
        <f>IF(A5004='Enheter, modell og år'!$F$2-1,0,G5004-VLOOKUP(A5004-1&amp;B5004&amp;C5004&amp;E5004,$F$2:$G$7561,2,FALSE))</f>
        <v>0</v>
      </c>
      <c r="J5004" s="3">
        <f>IF(A5004='Enheter, modell og år'!$F$2-1,0,VLOOKUP(A5004-1&amp;B5004&amp;C5004&amp;E5004,$F$2:$G$7561,2,FALSE))</f>
        <v>0</v>
      </c>
    </row>
    <row r="5005" spans="1:10" x14ac:dyDescent="0.25">
      <c r="A5005">
        <f t="shared" ref="A5005:C5005" si="4537">A4465</f>
        <v>2021</v>
      </c>
      <c r="B5005" t="str">
        <f t="shared" si="4537"/>
        <v>RFM</v>
      </c>
      <c r="C5005">
        <f t="shared" si="4537"/>
        <v>0</v>
      </c>
      <c r="D5005">
        <f>IFERROR(VLOOKUP(C5005,'Enheter, modell og år'!$A$2:$B$31,2,FALSE),0)</f>
        <v>0</v>
      </c>
      <c r="E5005" t="str">
        <f>'Liste detaljert wide'!$M$1</f>
        <v>NFR-inntekt</v>
      </c>
      <c r="F5005" t="str">
        <f t="shared" si="4527"/>
        <v>2021RFM0NFR-inntekt</v>
      </c>
      <c r="G5005" s="3">
        <f>'Liste detaljert wide'!M145</f>
        <v>0</v>
      </c>
      <c r="H5005" t="str">
        <f>VLOOKUP(E5005,Def!$B$2:$C$15,2,FALSE)</f>
        <v>Forskningsinsentiv</v>
      </c>
      <c r="I5005" s="3">
        <f>IF(A5005='Enheter, modell og år'!$F$2-1,0,G5005-VLOOKUP(A5005-1&amp;B5005&amp;C5005&amp;E5005,$F$2:$G$7561,2,FALSE))</f>
        <v>0</v>
      </c>
      <c r="J5005" s="3">
        <f>IF(A5005='Enheter, modell og år'!$F$2-1,0,VLOOKUP(A5005-1&amp;B5005&amp;C5005&amp;E5005,$F$2:$G$7561,2,FALSE))</f>
        <v>0</v>
      </c>
    </row>
    <row r="5006" spans="1:10" x14ac:dyDescent="0.25">
      <c r="A5006">
        <f t="shared" ref="A5006:C5006" si="4538">A4466</f>
        <v>2021</v>
      </c>
      <c r="B5006" t="str">
        <f t="shared" si="4538"/>
        <v>RFM</v>
      </c>
      <c r="C5006">
        <f t="shared" si="4538"/>
        <v>0</v>
      </c>
      <c r="D5006">
        <f>IFERROR(VLOOKUP(C5006,'Enheter, modell og år'!$A$2:$B$31,2,FALSE),0)</f>
        <v>0</v>
      </c>
      <c r="E5006" t="str">
        <f>'Liste detaljert wide'!$M$1</f>
        <v>NFR-inntekt</v>
      </c>
      <c r="F5006" t="str">
        <f t="shared" si="4527"/>
        <v>2021RFM0NFR-inntekt</v>
      </c>
      <c r="G5006" s="3">
        <f>'Liste detaljert wide'!M146</f>
        <v>0</v>
      </c>
      <c r="H5006" t="str">
        <f>VLOOKUP(E5006,Def!$B$2:$C$15,2,FALSE)</f>
        <v>Forskningsinsentiv</v>
      </c>
      <c r="I5006" s="3">
        <f>IF(A5006='Enheter, modell og år'!$F$2-1,0,G5006-VLOOKUP(A5006-1&amp;B5006&amp;C5006&amp;E5006,$F$2:$G$7561,2,FALSE))</f>
        <v>0</v>
      </c>
      <c r="J5006" s="3">
        <f>IF(A5006='Enheter, modell og år'!$F$2-1,0,VLOOKUP(A5006-1&amp;B5006&amp;C5006&amp;E5006,$F$2:$G$7561,2,FALSE))</f>
        <v>0</v>
      </c>
    </row>
    <row r="5007" spans="1:10" x14ac:dyDescent="0.25">
      <c r="A5007">
        <f t="shared" ref="A5007:C5007" si="4539">A4467</f>
        <v>2021</v>
      </c>
      <c r="B5007" t="str">
        <f t="shared" si="4539"/>
        <v>RFM</v>
      </c>
      <c r="C5007">
        <f t="shared" si="4539"/>
        <v>0</v>
      </c>
      <c r="D5007">
        <f>IFERROR(VLOOKUP(C5007,'Enheter, modell og år'!$A$2:$B$31,2,FALSE),0)</f>
        <v>0</v>
      </c>
      <c r="E5007" t="str">
        <f>'Liste detaljert wide'!$M$1</f>
        <v>NFR-inntekt</v>
      </c>
      <c r="F5007" t="str">
        <f t="shared" si="4527"/>
        <v>2021RFM0NFR-inntekt</v>
      </c>
      <c r="G5007" s="3">
        <f>'Liste detaljert wide'!M147</f>
        <v>0</v>
      </c>
      <c r="H5007" t="str">
        <f>VLOOKUP(E5007,Def!$B$2:$C$15,2,FALSE)</f>
        <v>Forskningsinsentiv</v>
      </c>
      <c r="I5007" s="3">
        <f>IF(A5007='Enheter, modell og år'!$F$2-1,0,G5007-VLOOKUP(A5007-1&amp;B5007&amp;C5007&amp;E5007,$F$2:$G$7561,2,FALSE))</f>
        <v>0</v>
      </c>
      <c r="J5007" s="3">
        <f>IF(A5007='Enheter, modell og år'!$F$2-1,0,VLOOKUP(A5007-1&amp;B5007&amp;C5007&amp;E5007,$F$2:$G$7561,2,FALSE))</f>
        <v>0</v>
      </c>
    </row>
    <row r="5008" spans="1:10" x14ac:dyDescent="0.25">
      <c r="A5008">
        <f t="shared" ref="A5008:C5008" si="4540">A4468</f>
        <v>2021</v>
      </c>
      <c r="B5008" t="str">
        <f t="shared" si="4540"/>
        <v>RFM</v>
      </c>
      <c r="C5008">
        <f t="shared" si="4540"/>
        <v>0</v>
      </c>
      <c r="D5008">
        <f>IFERROR(VLOOKUP(C5008,'Enheter, modell og år'!$A$2:$B$31,2,FALSE),0)</f>
        <v>0</v>
      </c>
      <c r="E5008" t="str">
        <f>'Liste detaljert wide'!$M$1</f>
        <v>NFR-inntekt</v>
      </c>
      <c r="F5008" t="str">
        <f t="shared" si="4527"/>
        <v>2021RFM0NFR-inntekt</v>
      </c>
      <c r="G5008" s="3">
        <f>'Liste detaljert wide'!M148</f>
        <v>0</v>
      </c>
      <c r="H5008" t="str">
        <f>VLOOKUP(E5008,Def!$B$2:$C$15,2,FALSE)</f>
        <v>Forskningsinsentiv</v>
      </c>
      <c r="I5008" s="3">
        <f>IF(A5008='Enheter, modell og år'!$F$2-1,0,G5008-VLOOKUP(A5008-1&amp;B5008&amp;C5008&amp;E5008,$F$2:$G$7561,2,FALSE))</f>
        <v>0</v>
      </c>
      <c r="J5008" s="3">
        <f>IF(A5008='Enheter, modell og år'!$F$2-1,0,VLOOKUP(A5008-1&amp;B5008&amp;C5008&amp;E5008,$F$2:$G$7561,2,FALSE))</f>
        <v>0</v>
      </c>
    </row>
    <row r="5009" spans="1:10" x14ac:dyDescent="0.25">
      <c r="A5009">
        <f t="shared" ref="A5009:C5009" si="4541">A4469</f>
        <v>2021</v>
      </c>
      <c r="B5009" t="str">
        <f t="shared" si="4541"/>
        <v>RFM</v>
      </c>
      <c r="C5009">
        <f t="shared" si="4541"/>
        <v>0</v>
      </c>
      <c r="D5009">
        <f>IFERROR(VLOOKUP(C5009,'Enheter, modell og år'!$A$2:$B$31,2,FALSE),0)</f>
        <v>0</v>
      </c>
      <c r="E5009" t="str">
        <f>'Liste detaljert wide'!$M$1</f>
        <v>NFR-inntekt</v>
      </c>
      <c r="F5009" t="str">
        <f t="shared" si="4527"/>
        <v>2021RFM0NFR-inntekt</v>
      </c>
      <c r="G5009" s="3">
        <f>'Liste detaljert wide'!M149</f>
        <v>0</v>
      </c>
      <c r="H5009" t="str">
        <f>VLOOKUP(E5009,Def!$B$2:$C$15,2,FALSE)</f>
        <v>Forskningsinsentiv</v>
      </c>
      <c r="I5009" s="3">
        <f>IF(A5009='Enheter, modell og år'!$F$2-1,0,G5009-VLOOKUP(A5009-1&amp;B5009&amp;C5009&amp;E5009,$F$2:$G$7561,2,FALSE))</f>
        <v>0</v>
      </c>
      <c r="J5009" s="3">
        <f>IF(A5009='Enheter, modell og år'!$F$2-1,0,VLOOKUP(A5009-1&amp;B5009&amp;C5009&amp;E5009,$F$2:$G$7561,2,FALSE))</f>
        <v>0</v>
      </c>
    </row>
    <row r="5010" spans="1:10" x14ac:dyDescent="0.25">
      <c r="A5010">
        <f t="shared" ref="A5010:C5010" si="4542">A4470</f>
        <v>2021</v>
      </c>
      <c r="B5010" t="str">
        <f t="shared" si="4542"/>
        <v>RFM</v>
      </c>
      <c r="C5010">
        <f t="shared" si="4542"/>
        <v>0</v>
      </c>
      <c r="D5010">
        <f>IFERROR(VLOOKUP(C5010,'Enheter, modell og år'!$A$2:$B$31,2,FALSE),0)</f>
        <v>0</v>
      </c>
      <c r="E5010" t="str">
        <f>'Liste detaljert wide'!$M$1</f>
        <v>NFR-inntekt</v>
      </c>
      <c r="F5010" t="str">
        <f t="shared" si="4527"/>
        <v>2021RFM0NFR-inntekt</v>
      </c>
      <c r="G5010" s="3">
        <f>'Liste detaljert wide'!M150</f>
        <v>0</v>
      </c>
      <c r="H5010" t="str">
        <f>VLOOKUP(E5010,Def!$B$2:$C$15,2,FALSE)</f>
        <v>Forskningsinsentiv</v>
      </c>
      <c r="I5010" s="3">
        <f>IF(A5010='Enheter, modell og år'!$F$2-1,0,G5010-VLOOKUP(A5010-1&amp;B5010&amp;C5010&amp;E5010,$F$2:$G$7561,2,FALSE))</f>
        <v>0</v>
      </c>
      <c r="J5010" s="3">
        <f>IF(A5010='Enheter, modell og år'!$F$2-1,0,VLOOKUP(A5010-1&amp;B5010&amp;C5010&amp;E5010,$F$2:$G$7561,2,FALSE))</f>
        <v>0</v>
      </c>
    </row>
    <row r="5011" spans="1:10" x14ac:dyDescent="0.25">
      <c r="A5011">
        <f t="shared" ref="A5011:C5011" si="4543">A4471</f>
        <v>2021</v>
      </c>
      <c r="B5011" t="str">
        <f t="shared" si="4543"/>
        <v>RFM</v>
      </c>
      <c r="C5011">
        <f t="shared" si="4543"/>
        <v>0</v>
      </c>
      <c r="D5011">
        <f>IFERROR(VLOOKUP(C5011,'Enheter, modell og år'!$A$2:$B$31,2,FALSE),0)</f>
        <v>0</v>
      </c>
      <c r="E5011" t="str">
        <f>'Liste detaljert wide'!$M$1</f>
        <v>NFR-inntekt</v>
      </c>
      <c r="F5011" t="str">
        <f t="shared" si="4527"/>
        <v>2021RFM0NFR-inntekt</v>
      </c>
      <c r="G5011" s="3">
        <f>'Liste detaljert wide'!M151</f>
        <v>0</v>
      </c>
      <c r="H5011" t="str">
        <f>VLOOKUP(E5011,Def!$B$2:$C$15,2,FALSE)</f>
        <v>Forskningsinsentiv</v>
      </c>
      <c r="I5011" s="3">
        <f>IF(A5011='Enheter, modell og år'!$F$2-1,0,G5011-VLOOKUP(A5011-1&amp;B5011&amp;C5011&amp;E5011,$F$2:$G$7561,2,FALSE))</f>
        <v>0</v>
      </c>
      <c r="J5011" s="3">
        <f>IF(A5011='Enheter, modell og år'!$F$2-1,0,VLOOKUP(A5011-1&amp;B5011&amp;C5011&amp;E5011,$F$2:$G$7561,2,FALSE))</f>
        <v>0</v>
      </c>
    </row>
    <row r="5012" spans="1:10" x14ac:dyDescent="0.25">
      <c r="A5012">
        <f t="shared" ref="A5012:C5012" si="4544">A4472</f>
        <v>2022</v>
      </c>
      <c r="B5012" t="str">
        <f t="shared" si="4544"/>
        <v>RFM</v>
      </c>
      <c r="C5012">
        <f t="shared" si="4544"/>
        <v>0</v>
      </c>
      <c r="D5012">
        <f>IFERROR(VLOOKUP(C5012,'Enheter, modell og år'!$A$2:$B$31,2,FALSE),0)</f>
        <v>0</v>
      </c>
      <c r="E5012" t="str">
        <f>'Liste detaljert wide'!$M$1</f>
        <v>NFR-inntekt</v>
      </c>
      <c r="F5012" t="str">
        <f t="shared" si="4527"/>
        <v>2022RFM0NFR-inntekt</v>
      </c>
      <c r="G5012" s="3">
        <f>'Liste detaljert wide'!M152</f>
        <v>0</v>
      </c>
      <c r="H5012" t="str">
        <f>VLOOKUP(E5012,Def!$B$2:$C$15,2,FALSE)</f>
        <v>Forskningsinsentiv</v>
      </c>
      <c r="I5012" s="3">
        <f>IF(A5012='Enheter, modell og år'!$F$2-1,0,G5012-VLOOKUP(A5012-1&amp;B5012&amp;C5012&amp;E5012,$F$2:$G$7561,2,FALSE))</f>
        <v>0</v>
      </c>
      <c r="J5012" s="3">
        <f>IF(A5012='Enheter, modell og år'!$F$2-1,0,VLOOKUP(A5012-1&amp;B5012&amp;C5012&amp;E5012,$F$2:$G$7561,2,FALSE))</f>
        <v>0</v>
      </c>
    </row>
    <row r="5013" spans="1:10" x14ac:dyDescent="0.25">
      <c r="A5013">
        <f t="shared" ref="A5013:C5013" si="4545">A4473</f>
        <v>2022</v>
      </c>
      <c r="B5013" t="str">
        <f t="shared" si="4545"/>
        <v>RFM</v>
      </c>
      <c r="C5013">
        <f t="shared" si="4545"/>
        <v>0</v>
      </c>
      <c r="D5013">
        <f>IFERROR(VLOOKUP(C5013,'Enheter, modell og år'!$A$2:$B$31,2,FALSE),0)</f>
        <v>0</v>
      </c>
      <c r="E5013" t="str">
        <f>'Liste detaljert wide'!$M$1</f>
        <v>NFR-inntekt</v>
      </c>
      <c r="F5013" t="str">
        <f t="shared" si="4527"/>
        <v>2022RFM0NFR-inntekt</v>
      </c>
      <c r="G5013" s="3">
        <f>'Liste detaljert wide'!M153</f>
        <v>0</v>
      </c>
      <c r="H5013" t="str">
        <f>VLOOKUP(E5013,Def!$B$2:$C$15,2,FALSE)</f>
        <v>Forskningsinsentiv</v>
      </c>
      <c r="I5013" s="3">
        <f>IF(A5013='Enheter, modell og år'!$F$2-1,0,G5013-VLOOKUP(A5013-1&amp;B5013&amp;C5013&amp;E5013,$F$2:$G$7561,2,FALSE))</f>
        <v>0</v>
      </c>
      <c r="J5013" s="3">
        <f>IF(A5013='Enheter, modell og år'!$F$2-1,0,VLOOKUP(A5013-1&amp;B5013&amp;C5013&amp;E5013,$F$2:$G$7561,2,FALSE))</f>
        <v>0</v>
      </c>
    </row>
    <row r="5014" spans="1:10" x14ac:dyDescent="0.25">
      <c r="A5014">
        <f t="shared" ref="A5014:C5014" si="4546">A4474</f>
        <v>2022</v>
      </c>
      <c r="B5014" t="str">
        <f t="shared" si="4546"/>
        <v>RFM</v>
      </c>
      <c r="C5014">
        <f t="shared" si="4546"/>
        <v>0</v>
      </c>
      <c r="D5014">
        <f>IFERROR(VLOOKUP(C5014,'Enheter, modell og år'!$A$2:$B$31,2,FALSE),0)</f>
        <v>0</v>
      </c>
      <c r="E5014" t="str">
        <f>'Liste detaljert wide'!$M$1</f>
        <v>NFR-inntekt</v>
      </c>
      <c r="F5014" t="str">
        <f t="shared" si="4527"/>
        <v>2022RFM0NFR-inntekt</v>
      </c>
      <c r="G5014" s="3">
        <f>'Liste detaljert wide'!M154</f>
        <v>0</v>
      </c>
      <c r="H5014" t="str">
        <f>VLOOKUP(E5014,Def!$B$2:$C$15,2,FALSE)</f>
        <v>Forskningsinsentiv</v>
      </c>
      <c r="I5014" s="3">
        <f>IF(A5014='Enheter, modell og år'!$F$2-1,0,G5014-VLOOKUP(A5014-1&amp;B5014&amp;C5014&amp;E5014,$F$2:$G$7561,2,FALSE))</f>
        <v>0</v>
      </c>
      <c r="J5014" s="3">
        <f>IF(A5014='Enheter, modell og år'!$F$2-1,0,VLOOKUP(A5014-1&amp;B5014&amp;C5014&amp;E5014,$F$2:$G$7561,2,FALSE))</f>
        <v>0</v>
      </c>
    </row>
    <row r="5015" spans="1:10" x14ac:dyDescent="0.25">
      <c r="A5015">
        <f t="shared" ref="A5015:C5015" si="4547">A4475</f>
        <v>2022</v>
      </c>
      <c r="B5015" t="str">
        <f t="shared" si="4547"/>
        <v>RFM</v>
      </c>
      <c r="C5015">
        <f t="shared" si="4547"/>
        <v>0</v>
      </c>
      <c r="D5015">
        <f>IFERROR(VLOOKUP(C5015,'Enheter, modell og år'!$A$2:$B$31,2,FALSE),0)</f>
        <v>0</v>
      </c>
      <c r="E5015" t="str">
        <f>'Liste detaljert wide'!$M$1</f>
        <v>NFR-inntekt</v>
      </c>
      <c r="F5015" t="str">
        <f t="shared" si="4527"/>
        <v>2022RFM0NFR-inntekt</v>
      </c>
      <c r="G5015" s="3">
        <f>'Liste detaljert wide'!M155</f>
        <v>0</v>
      </c>
      <c r="H5015" t="str">
        <f>VLOOKUP(E5015,Def!$B$2:$C$15,2,FALSE)</f>
        <v>Forskningsinsentiv</v>
      </c>
      <c r="I5015" s="3">
        <f>IF(A5015='Enheter, modell og år'!$F$2-1,0,G5015-VLOOKUP(A5015-1&amp;B5015&amp;C5015&amp;E5015,$F$2:$G$7561,2,FALSE))</f>
        <v>0</v>
      </c>
      <c r="J5015" s="3">
        <f>IF(A5015='Enheter, modell og år'!$F$2-1,0,VLOOKUP(A5015-1&amp;B5015&amp;C5015&amp;E5015,$F$2:$G$7561,2,FALSE))</f>
        <v>0</v>
      </c>
    </row>
    <row r="5016" spans="1:10" x14ac:dyDescent="0.25">
      <c r="A5016">
        <f t="shared" ref="A5016:C5016" si="4548">A4476</f>
        <v>2022</v>
      </c>
      <c r="B5016" t="str">
        <f t="shared" si="4548"/>
        <v>RFM</v>
      </c>
      <c r="C5016">
        <f t="shared" si="4548"/>
        <v>0</v>
      </c>
      <c r="D5016">
        <f>IFERROR(VLOOKUP(C5016,'Enheter, modell og år'!$A$2:$B$31,2,FALSE),0)</f>
        <v>0</v>
      </c>
      <c r="E5016" t="str">
        <f>'Liste detaljert wide'!$M$1</f>
        <v>NFR-inntekt</v>
      </c>
      <c r="F5016" t="str">
        <f t="shared" si="4527"/>
        <v>2022RFM0NFR-inntekt</v>
      </c>
      <c r="G5016" s="3">
        <f>'Liste detaljert wide'!M156</f>
        <v>0</v>
      </c>
      <c r="H5016" t="str">
        <f>VLOOKUP(E5016,Def!$B$2:$C$15,2,FALSE)</f>
        <v>Forskningsinsentiv</v>
      </c>
      <c r="I5016" s="3">
        <f>IF(A5016='Enheter, modell og år'!$F$2-1,0,G5016-VLOOKUP(A5016-1&amp;B5016&amp;C5016&amp;E5016,$F$2:$G$7561,2,FALSE))</f>
        <v>0</v>
      </c>
      <c r="J5016" s="3">
        <f>IF(A5016='Enheter, modell og år'!$F$2-1,0,VLOOKUP(A5016-1&amp;B5016&amp;C5016&amp;E5016,$F$2:$G$7561,2,FALSE))</f>
        <v>0</v>
      </c>
    </row>
    <row r="5017" spans="1:10" x14ac:dyDescent="0.25">
      <c r="A5017">
        <f t="shared" ref="A5017:C5017" si="4549">A4477</f>
        <v>2022</v>
      </c>
      <c r="B5017" t="str">
        <f t="shared" si="4549"/>
        <v>RFM</v>
      </c>
      <c r="C5017">
        <f t="shared" si="4549"/>
        <v>0</v>
      </c>
      <c r="D5017">
        <f>IFERROR(VLOOKUP(C5017,'Enheter, modell og år'!$A$2:$B$31,2,FALSE),0)</f>
        <v>0</v>
      </c>
      <c r="E5017" t="str">
        <f>'Liste detaljert wide'!$M$1</f>
        <v>NFR-inntekt</v>
      </c>
      <c r="F5017" t="str">
        <f t="shared" si="4527"/>
        <v>2022RFM0NFR-inntekt</v>
      </c>
      <c r="G5017" s="3">
        <f>'Liste detaljert wide'!M157</f>
        <v>0</v>
      </c>
      <c r="H5017" t="str">
        <f>VLOOKUP(E5017,Def!$B$2:$C$15,2,FALSE)</f>
        <v>Forskningsinsentiv</v>
      </c>
      <c r="I5017" s="3">
        <f>IF(A5017='Enheter, modell og år'!$F$2-1,0,G5017-VLOOKUP(A5017-1&amp;B5017&amp;C5017&amp;E5017,$F$2:$G$7561,2,FALSE))</f>
        <v>0</v>
      </c>
      <c r="J5017" s="3">
        <f>IF(A5017='Enheter, modell og år'!$F$2-1,0,VLOOKUP(A5017-1&amp;B5017&amp;C5017&amp;E5017,$F$2:$G$7561,2,FALSE))</f>
        <v>0</v>
      </c>
    </row>
    <row r="5018" spans="1:10" x14ac:dyDescent="0.25">
      <c r="A5018">
        <f t="shared" ref="A5018:C5018" si="4550">A4478</f>
        <v>2022</v>
      </c>
      <c r="B5018" t="str">
        <f t="shared" si="4550"/>
        <v>RFM</v>
      </c>
      <c r="C5018">
        <f t="shared" si="4550"/>
        <v>0</v>
      </c>
      <c r="D5018">
        <f>IFERROR(VLOOKUP(C5018,'Enheter, modell og år'!$A$2:$B$31,2,FALSE),0)</f>
        <v>0</v>
      </c>
      <c r="E5018" t="str">
        <f>'Liste detaljert wide'!$M$1</f>
        <v>NFR-inntekt</v>
      </c>
      <c r="F5018" t="str">
        <f t="shared" si="4527"/>
        <v>2022RFM0NFR-inntekt</v>
      </c>
      <c r="G5018" s="3">
        <f>'Liste detaljert wide'!M158</f>
        <v>0</v>
      </c>
      <c r="H5018" t="str">
        <f>VLOOKUP(E5018,Def!$B$2:$C$15,2,FALSE)</f>
        <v>Forskningsinsentiv</v>
      </c>
      <c r="I5018" s="3">
        <f>IF(A5018='Enheter, modell og år'!$F$2-1,0,G5018-VLOOKUP(A5018-1&amp;B5018&amp;C5018&amp;E5018,$F$2:$G$7561,2,FALSE))</f>
        <v>0</v>
      </c>
      <c r="J5018" s="3">
        <f>IF(A5018='Enheter, modell og år'!$F$2-1,0,VLOOKUP(A5018-1&amp;B5018&amp;C5018&amp;E5018,$F$2:$G$7561,2,FALSE))</f>
        <v>0</v>
      </c>
    </row>
    <row r="5019" spans="1:10" x14ac:dyDescent="0.25">
      <c r="A5019">
        <f t="shared" ref="A5019:C5019" si="4551">A4479</f>
        <v>2022</v>
      </c>
      <c r="B5019" t="str">
        <f t="shared" si="4551"/>
        <v>RFM</v>
      </c>
      <c r="C5019">
        <f t="shared" si="4551"/>
        <v>0</v>
      </c>
      <c r="D5019">
        <f>IFERROR(VLOOKUP(C5019,'Enheter, modell og år'!$A$2:$B$31,2,FALSE),0)</f>
        <v>0</v>
      </c>
      <c r="E5019" t="str">
        <f>'Liste detaljert wide'!$M$1</f>
        <v>NFR-inntekt</v>
      </c>
      <c r="F5019" t="str">
        <f t="shared" si="4527"/>
        <v>2022RFM0NFR-inntekt</v>
      </c>
      <c r="G5019" s="3">
        <f>'Liste detaljert wide'!M159</f>
        <v>0</v>
      </c>
      <c r="H5019" t="str">
        <f>VLOOKUP(E5019,Def!$B$2:$C$15,2,FALSE)</f>
        <v>Forskningsinsentiv</v>
      </c>
      <c r="I5019" s="3">
        <f>IF(A5019='Enheter, modell og år'!$F$2-1,0,G5019-VLOOKUP(A5019-1&amp;B5019&amp;C5019&amp;E5019,$F$2:$G$7561,2,FALSE))</f>
        <v>0</v>
      </c>
      <c r="J5019" s="3">
        <f>IF(A5019='Enheter, modell og år'!$F$2-1,0,VLOOKUP(A5019-1&amp;B5019&amp;C5019&amp;E5019,$F$2:$G$7561,2,FALSE))</f>
        <v>0</v>
      </c>
    </row>
    <row r="5020" spans="1:10" x14ac:dyDescent="0.25">
      <c r="A5020">
        <f t="shared" ref="A5020:C5020" si="4552">A4480</f>
        <v>2022</v>
      </c>
      <c r="B5020" t="str">
        <f t="shared" si="4552"/>
        <v>RFM</v>
      </c>
      <c r="C5020">
        <f t="shared" si="4552"/>
        <v>0</v>
      </c>
      <c r="D5020">
        <f>IFERROR(VLOOKUP(C5020,'Enheter, modell og år'!$A$2:$B$31,2,FALSE),0)</f>
        <v>0</v>
      </c>
      <c r="E5020" t="str">
        <f>'Liste detaljert wide'!$M$1</f>
        <v>NFR-inntekt</v>
      </c>
      <c r="F5020" t="str">
        <f t="shared" si="4527"/>
        <v>2022RFM0NFR-inntekt</v>
      </c>
      <c r="G5020" s="3">
        <f>'Liste detaljert wide'!M160</f>
        <v>0</v>
      </c>
      <c r="H5020" t="str">
        <f>VLOOKUP(E5020,Def!$B$2:$C$15,2,FALSE)</f>
        <v>Forskningsinsentiv</v>
      </c>
      <c r="I5020" s="3">
        <f>IF(A5020='Enheter, modell og år'!$F$2-1,0,G5020-VLOOKUP(A5020-1&amp;B5020&amp;C5020&amp;E5020,$F$2:$G$7561,2,FALSE))</f>
        <v>0</v>
      </c>
      <c r="J5020" s="3">
        <f>IF(A5020='Enheter, modell og år'!$F$2-1,0,VLOOKUP(A5020-1&amp;B5020&amp;C5020&amp;E5020,$F$2:$G$7561,2,FALSE))</f>
        <v>0</v>
      </c>
    </row>
    <row r="5021" spans="1:10" x14ac:dyDescent="0.25">
      <c r="A5021">
        <f t="shared" ref="A5021:C5021" si="4553">A4481</f>
        <v>2022</v>
      </c>
      <c r="B5021" t="str">
        <f t="shared" si="4553"/>
        <v>RFM</v>
      </c>
      <c r="C5021">
        <f t="shared" si="4553"/>
        <v>0</v>
      </c>
      <c r="D5021">
        <f>IFERROR(VLOOKUP(C5021,'Enheter, modell og år'!$A$2:$B$31,2,FALSE),0)</f>
        <v>0</v>
      </c>
      <c r="E5021" t="str">
        <f>'Liste detaljert wide'!$M$1</f>
        <v>NFR-inntekt</v>
      </c>
      <c r="F5021" t="str">
        <f t="shared" si="4527"/>
        <v>2022RFM0NFR-inntekt</v>
      </c>
      <c r="G5021" s="3">
        <f>'Liste detaljert wide'!M161</f>
        <v>0</v>
      </c>
      <c r="H5021" t="str">
        <f>VLOOKUP(E5021,Def!$B$2:$C$15,2,FALSE)</f>
        <v>Forskningsinsentiv</v>
      </c>
      <c r="I5021" s="3">
        <f>IF(A5021='Enheter, modell og år'!$F$2-1,0,G5021-VLOOKUP(A5021-1&amp;B5021&amp;C5021&amp;E5021,$F$2:$G$7561,2,FALSE))</f>
        <v>0</v>
      </c>
      <c r="J5021" s="3">
        <f>IF(A5021='Enheter, modell og år'!$F$2-1,0,VLOOKUP(A5021-1&amp;B5021&amp;C5021&amp;E5021,$F$2:$G$7561,2,FALSE))</f>
        <v>0</v>
      </c>
    </row>
    <row r="5022" spans="1:10" x14ac:dyDescent="0.25">
      <c r="A5022">
        <f t="shared" ref="A5022:C5022" si="4554">A4482</f>
        <v>2022</v>
      </c>
      <c r="B5022" t="str">
        <f t="shared" si="4554"/>
        <v>RFM</v>
      </c>
      <c r="C5022">
        <f t="shared" si="4554"/>
        <v>0</v>
      </c>
      <c r="D5022">
        <f>IFERROR(VLOOKUP(C5022,'Enheter, modell og år'!$A$2:$B$31,2,FALSE),0)</f>
        <v>0</v>
      </c>
      <c r="E5022" t="str">
        <f>'Liste detaljert wide'!$M$1</f>
        <v>NFR-inntekt</v>
      </c>
      <c r="F5022" t="str">
        <f t="shared" si="4527"/>
        <v>2022RFM0NFR-inntekt</v>
      </c>
      <c r="G5022" s="3">
        <f>'Liste detaljert wide'!M162</f>
        <v>0</v>
      </c>
      <c r="H5022" t="str">
        <f>VLOOKUP(E5022,Def!$B$2:$C$15,2,FALSE)</f>
        <v>Forskningsinsentiv</v>
      </c>
      <c r="I5022" s="3">
        <f>IF(A5022='Enheter, modell og år'!$F$2-1,0,G5022-VLOOKUP(A5022-1&amp;B5022&amp;C5022&amp;E5022,$F$2:$G$7561,2,FALSE))</f>
        <v>0</v>
      </c>
      <c r="J5022" s="3">
        <f>IF(A5022='Enheter, modell og år'!$F$2-1,0,VLOOKUP(A5022-1&amp;B5022&amp;C5022&amp;E5022,$F$2:$G$7561,2,FALSE))</f>
        <v>0</v>
      </c>
    </row>
    <row r="5023" spans="1:10" x14ac:dyDescent="0.25">
      <c r="A5023">
        <f t="shared" ref="A5023:C5023" si="4555">A4483</f>
        <v>2022</v>
      </c>
      <c r="B5023" t="str">
        <f t="shared" si="4555"/>
        <v>RFM</v>
      </c>
      <c r="C5023">
        <f t="shared" si="4555"/>
        <v>0</v>
      </c>
      <c r="D5023">
        <f>IFERROR(VLOOKUP(C5023,'Enheter, modell og år'!$A$2:$B$31,2,FALSE),0)</f>
        <v>0</v>
      </c>
      <c r="E5023" t="str">
        <f>'Liste detaljert wide'!$M$1</f>
        <v>NFR-inntekt</v>
      </c>
      <c r="F5023" t="str">
        <f t="shared" si="4527"/>
        <v>2022RFM0NFR-inntekt</v>
      </c>
      <c r="G5023" s="3">
        <f>'Liste detaljert wide'!M163</f>
        <v>0</v>
      </c>
      <c r="H5023" t="str">
        <f>VLOOKUP(E5023,Def!$B$2:$C$15,2,FALSE)</f>
        <v>Forskningsinsentiv</v>
      </c>
      <c r="I5023" s="3">
        <f>IF(A5023='Enheter, modell og år'!$F$2-1,0,G5023-VLOOKUP(A5023-1&amp;B5023&amp;C5023&amp;E5023,$F$2:$G$7561,2,FALSE))</f>
        <v>0</v>
      </c>
      <c r="J5023" s="3">
        <f>IF(A5023='Enheter, modell og år'!$F$2-1,0,VLOOKUP(A5023-1&amp;B5023&amp;C5023&amp;E5023,$F$2:$G$7561,2,FALSE))</f>
        <v>0</v>
      </c>
    </row>
    <row r="5024" spans="1:10" x14ac:dyDescent="0.25">
      <c r="A5024">
        <f t="shared" ref="A5024:C5024" si="4556">A4484</f>
        <v>2022</v>
      </c>
      <c r="B5024" t="str">
        <f t="shared" si="4556"/>
        <v>RFM</v>
      </c>
      <c r="C5024">
        <f t="shared" si="4556"/>
        <v>0</v>
      </c>
      <c r="D5024">
        <f>IFERROR(VLOOKUP(C5024,'Enheter, modell og år'!$A$2:$B$31,2,FALSE),0)</f>
        <v>0</v>
      </c>
      <c r="E5024" t="str">
        <f>'Liste detaljert wide'!$M$1</f>
        <v>NFR-inntekt</v>
      </c>
      <c r="F5024" t="str">
        <f t="shared" si="4527"/>
        <v>2022RFM0NFR-inntekt</v>
      </c>
      <c r="G5024" s="3">
        <f>'Liste detaljert wide'!M164</f>
        <v>0</v>
      </c>
      <c r="H5024" t="str">
        <f>VLOOKUP(E5024,Def!$B$2:$C$15,2,FALSE)</f>
        <v>Forskningsinsentiv</v>
      </c>
      <c r="I5024" s="3">
        <f>IF(A5024='Enheter, modell og år'!$F$2-1,0,G5024-VLOOKUP(A5024-1&amp;B5024&amp;C5024&amp;E5024,$F$2:$G$7561,2,FALSE))</f>
        <v>0</v>
      </c>
      <c r="J5024" s="3">
        <f>IF(A5024='Enheter, modell og år'!$F$2-1,0,VLOOKUP(A5024-1&amp;B5024&amp;C5024&amp;E5024,$F$2:$G$7561,2,FALSE))</f>
        <v>0</v>
      </c>
    </row>
    <row r="5025" spans="1:10" x14ac:dyDescent="0.25">
      <c r="A5025">
        <f t="shared" ref="A5025:C5025" si="4557">A4485</f>
        <v>2022</v>
      </c>
      <c r="B5025" t="str">
        <f t="shared" si="4557"/>
        <v>RFM</v>
      </c>
      <c r="C5025">
        <f t="shared" si="4557"/>
        <v>0</v>
      </c>
      <c r="D5025">
        <f>IFERROR(VLOOKUP(C5025,'Enheter, modell og år'!$A$2:$B$31,2,FALSE),0)</f>
        <v>0</v>
      </c>
      <c r="E5025" t="str">
        <f>'Liste detaljert wide'!$M$1</f>
        <v>NFR-inntekt</v>
      </c>
      <c r="F5025" t="str">
        <f t="shared" si="4527"/>
        <v>2022RFM0NFR-inntekt</v>
      </c>
      <c r="G5025" s="3">
        <f>'Liste detaljert wide'!M165</f>
        <v>0</v>
      </c>
      <c r="H5025" t="str">
        <f>VLOOKUP(E5025,Def!$B$2:$C$15,2,FALSE)</f>
        <v>Forskningsinsentiv</v>
      </c>
      <c r="I5025" s="3">
        <f>IF(A5025='Enheter, modell og år'!$F$2-1,0,G5025-VLOOKUP(A5025-1&amp;B5025&amp;C5025&amp;E5025,$F$2:$G$7561,2,FALSE))</f>
        <v>0</v>
      </c>
      <c r="J5025" s="3">
        <f>IF(A5025='Enheter, modell og år'!$F$2-1,0,VLOOKUP(A5025-1&amp;B5025&amp;C5025&amp;E5025,$F$2:$G$7561,2,FALSE))</f>
        <v>0</v>
      </c>
    </row>
    <row r="5026" spans="1:10" x14ac:dyDescent="0.25">
      <c r="A5026">
        <f t="shared" ref="A5026:C5026" si="4558">A4486</f>
        <v>2022</v>
      </c>
      <c r="B5026" t="str">
        <f t="shared" si="4558"/>
        <v>RFM</v>
      </c>
      <c r="C5026">
        <f t="shared" si="4558"/>
        <v>0</v>
      </c>
      <c r="D5026">
        <f>IFERROR(VLOOKUP(C5026,'Enheter, modell og år'!$A$2:$B$31,2,FALSE),0)</f>
        <v>0</v>
      </c>
      <c r="E5026" t="str">
        <f>'Liste detaljert wide'!$M$1</f>
        <v>NFR-inntekt</v>
      </c>
      <c r="F5026" t="str">
        <f t="shared" si="4527"/>
        <v>2022RFM0NFR-inntekt</v>
      </c>
      <c r="G5026" s="3">
        <f>'Liste detaljert wide'!M166</f>
        <v>0</v>
      </c>
      <c r="H5026" t="str">
        <f>VLOOKUP(E5026,Def!$B$2:$C$15,2,FALSE)</f>
        <v>Forskningsinsentiv</v>
      </c>
      <c r="I5026" s="3">
        <f>IF(A5026='Enheter, modell og år'!$F$2-1,0,G5026-VLOOKUP(A5026-1&amp;B5026&amp;C5026&amp;E5026,$F$2:$G$7561,2,FALSE))</f>
        <v>0</v>
      </c>
      <c r="J5026" s="3">
        <f>IF(A5026='Enheter, modell og år'!$F$2-1,0,VLOOKUP(A5026-1&amp;B5026&amp;C5026&amp;E5026,$F$2:$G$7561,2,FALSE))</f>
        <v>0</v>
      </c>
    </row>
    <row r="5027" spans="1:10" x14ac:dyDescent="0.25">
      <c r="A5027">
        <f t="shared" ref="A5027:C5027" si="4559">A4487</f>
        <v>2022</v>
      </c>
      <c r="B5027" t="str">
        <f t="shared" si="4559"/>
        <v>RFM</v>
      </c>
      <c r="C5027">
        <f t="shared" si="4559"/>
        <v>0</v>
      </c>
      <c r="D5027">
        <f>IFERROR(VLOOKUP(C5027,'Enheter, modell og år'!$A$2:$B$31,2,FALSE),0)</f>
        <v>0</v>
      </c>
      <c r="E5027" t="str">
        <f>'Liste detaljert wide'!$M$1</f>
        <v>NFR-inntekt</v>
      </c>
      <c r="F5027" t="str">
        <f t="shared" si="4527"/>
        <v>2022RFM0NFR-inntekt</v>
      </c>
      <c r="G5027" s="3">
        <f>'Liste detaljert wide'!M167</f>
        <v>0</v>
      </c>
      <c r="H5027" t="str">
        <f>VLOOKUP(E5027,Def!$B$2:$C$15,2,FALSE)</f>
        <v>Forskningsinsentiv</v>
      </c>
      <c r="I5027" s="3">
        <f>IF(A5027='Enheter, modell og år'!$F$2-1,0,G5027-VLOOKUP(A5027-1&amp;B5027&amp;C5027&amp;E5027,$F$2:$G$7561,2,FALSE))</f>
        <v>0</v>
      </c>
      <c r="J5027" s="3">
        <f>IF(A5027='Enheter, modell og år'!$F$2-1,0,VLOOKUP(A5027-1&amp;B5027&amp;C5027&amp;E5027,$F$2:$G$7561,2,FALSE))</f>
        <v>0</v>
      </c>
    </row>
    <row r="5028" spans="1:10" x14ac:dyDescent="0.25">
      <c r="A5028">
        <f t="shared" ref="A5028:C5028" si="4560">A4488</f>
        <v>2022</v>
      </c>
      <c r="B5028" t="str">
        <f t="shared" si="4560"/>
        <v>RFM</v>
      </c>
      <c r="C5028">
        <f t="shared" si="4560"/>
        <v>0</v>
      </c>
      <c r="D5028">
        <f>IFERROR(VLOOKUP(C5028,'Enheter, modell og år'!$A$2:$B$31,2,FALSE),0)</f>
        <v>0</v>
      </c>
      <c r="E5028" t="str">
        <f>'Liste detaljert wide'!$M$1</f>
        <v>NFR-inntekt</v>
      </c>
      <c r="F5028" t="str">
        <f t="shared" si="4527"/>
        <v>2022RFM0NFR-inntekt</v>
      </c>
      <c r="G5028" s="3">
        <f>'Liste detaljert wide'!M168</f>
        <v>0</v>
      </c>
      <c r="H5028" t="str">
        <f>VLOOKUP(E5028,Def!$B$2:$C$15,2,FALSE)</f>
        <v>Forskningsinsentiv</v>
      </c>
      <c r="I5028" s="3">
        <f>IF(A5028='Enheter, modell og år'!$F$2-1,0,G5028-VLOOKUP(A5028-1&amp;B5028&amp;C5028&amp;E5028,$F$2:$G$7561,2,FALSE))</f>
        <v>0</v>
      </c>
      <c r="J5028" s="3">
        <f>IF(A5028='Enheter, modell og år'!$F$2-1,0,VLOOKUP(A5028-1&amp;B5028&amp;C5028&amp;E5028,$F$2:$G$7561,2,FALSE))</f>
        <v>0</v>
      </c>
    </row>
    <row r="5029" spans="1:10" x14ac:dyDescent="0.25">
      <c r="A5029">
        <f t="shared" ref="A5029:C5029" si="4561">A4489</f>
        <v>2022</v>
      </c>
      <c r="B5029" t="str">
        <f t="shared" si="4561"/>
        <v>RFM</v>
      </c>
      <c r="C5029">
        <f t="shared" si="4561"/>
        <v>0</v>
      </c>
      <c r="D5029">
        <f>IFERROR(VLOOKUP(C5029,'Enheter, modell og år'!$A$2:$B$31,2,FALSE),0)</f>
        <v>0</v>
      </c>
      <c r="E5029" t="str">
        <f>'Liste detaljert wide'!$M$1</f>
        <v>NFR-inntekt</v>
      </c>
      <c r="F5029" t="str">
        <f t="shared" si="4527"/>
        <v>2022RFM0NFR-inntekt</v>
      </c>
      <c r="G5029" s="3">
        <f>'Liste detaljert wide'!M169</f>
        <v>0</v>
      </c>
      <c r="H5029" t="str">
        <f>VLOOKUP(E5029,Def!$B$2:$C$15,2,FALSE)</f>
        <v>Forskningsinsentiv</v>
      </c>
      <c r="I5029" s="3">
        <f>IF(A5029='Enheter, modell og år'!$F$2-1,0,G5029-VLOOKUP(A5029-1&amp;B5029&amp;C5029&amp;E5029,$F$2:$G$7561,2,FALSE))</f>
        <v>0</v>
      </c>
      <c r="J5029" s="3">
        <f>IF(A5029='Enheter, modell og år'!$F$2-1,0,VLOOKUP(A5029-1&amp;B5029&amp;C5029&amp;E5029,$F$2:$G$7561,2,FALSE))</f>
        <v>0</v>
      </c>
    </row>
    <row r="5030" spans="1:10" x14ac:dyDescent="0.25">
      <c r="A5030">
        <f t="shared" ref="A5030:C5030" si="4562">A4490</f>
        <v>2022</v>
      </c>
      <c r="B5030" t="str">
        <f t="shared" si="4562"/>
        <v>RFM</v>
      </c>
      <c r="C5030">
        <f t="shared" si="4562"/>
        <v>0</v>
      </c>
      <c r="D5030">
        <f>IFERROR(VLOOKUP(C5030,'Enheter, modell og år'!$A$2:$B$31,2,FALSE),0)</f>
        <v>0</v>
      </c>
      <c r="E5030" t="str">
        <f>'Liste detaljert wide'!$M$1</f>
        <v>NFR-inntekt</v>
      </c>
      <c r="F5030" t="str">
        <f t="shared" si="4527"/>
        <v>2022RFM0NFR-inntekt</v>
      </c>
      <c r="G5030" s="3">
        <f>'Liste detaljert wide'!M170</f>
        <v>0</v>
      </c>
      <c r="H5030" t="str">
        <f>VLOOKUP(E5030,Def!$B$2:$C$15,2,FALSE)</f>
        <v>Forskningsinsentiv</v>
      </c>
      <c r="I5030" s="3">
        <f>IF(A5030='Enheter, modell og år'!$F$2-1,0,G5030-VLOOKUP(A5030-1&amp;B5030&amp;C5030&amp;E5030,$F$2:$G$7561,2,FALSE))</f>
        <v>0</v>
      </c>
      <c r="J5030" s="3">
        <f>IF(A5030='Enheter, modell og år'!$F$2-1,0,VLOOKUP(A5030-1&amp;B5030&amp;C5030&amp;E5030,$F$2:$G$7561,2,FALSE))</f>
        <v>0</v>
      </c>
    </row>
    <row r="5031" spans="1:10" x14ac:dyDescent="0.25">
      <c r="A5031">
        <f t="shared" ref="A5031:C5031" si="4563">A4491</f>
        <v>2022</v>
      </c>
      <c r="B5031" t="str">
        <f t="shared" si="4563"/>
        <v>RFM</v>
      </c>
      <c r="C5031">
        <f t="shared" si="4563"/>
        <v>0</v>
      </c>
      <c r="D5031">
        <f>IFERROR(VLOOKUP(C5031,'Enheter, modell og år'!$A$2:$B$31,2,FALSE),0)</f>
        <v>0</v>
      </c>
      <c r="E5031" t="str">
        <f>'Liste detaljert wide'!$M$1</f>
        <v>NFR-inntekt</v>
      </c>
      <c r="F5031" t="str">
        <f t="shared" si="4527"/>
        <v>2022RFM0NFR-inntekt</v>
      </c>
      <c r="G5031" s="3">
        <f>'Liste detaljert wide'!M171</f>
        <v>0</v>
      </c>
      <c r="H5031" t="str">
        <f>VLOOKUP(E5031,Def!$B$2:$C$15,2,FALSE)</f>
        <v>Forskningsinsentiv</v>
      </c>
      <c r="I5031" s="3">
        <f>IF(A5031='Enheter, modell og år'!$F$2-1,0,G5031-VLOOKUP(A5031-1&amp;B5031&amp;C5031&amp;E5031,$F$2:$G$7561,2,FALSE))</f>
        <v>0</v>
      </c>
      <c r="J5031" s="3">
        <f>IF(A5031='Enheter, modell og år'!$F$2-1,0,VLOOKUP(A5031-1&amp;B5031&amp;C5031&amp;E5031,$F$2:$G$7561,2,FALSE))</f>
        <v>0</v>
      </c>
    </row>
    <row r="5032" spans="1:10" x14ac:dyDescent="0.25">
      <c r="A5032">
        <f t="shared" ref="A5032:C5032" si="4564">A4492</f>
        <v>2022</v>
      </c>
      <c r="B5032" t="str">
        <f t="shared" si="4564"/>
        <v>RFM</v>
      </c>
      <c r="C5032">
        <f t="shared" si="4564"/>
        <v>0</v>
      </c>
      <c r="D5032">
        <f>IFERROR(VLOOKUP(C5032,'Enheter, modell og år'!$A$2:$B$31,2,FALSE),0)</f>
        <v>0</v>
      </c>
      <c r="E5032" t="str">
        <f>'Liste detaljert wide'!$M$1</f>
        <v>NFR-inntekt</v>
      </c>
      <c r="F5032" t="str">
        <f t="shared" si="4527"/>
        <v>2022RFM0NFR-inntekt</v>
      </c>
      <c r="G5032" s="3">
        <f>'Liste detaljert wide'!M172</f>
        <v>0</v>
      </c>
      <c r="H5032" t="str">
        <f>VLOOKUP(E5032,Def!$B$2:$C$15,2,FALSE)</f>
        <v>Forskningsinsentiv</v>
      </c>
      <c r="I5032" s="3">
        <f>IF(A5032='Enheter, modell og år'!$F$2-1,0,G5032-VLOOKUP(A5032-1&amp;B5032&amp;C5032&amp;E5032,$F$2:$G$7561,2,FALSE))</f>
        <v>0</v>
      </c>
      <c r="J5032" s="3">
        <f>IF(A5032='Enheter, modell og år'!$F$2-1,0,VLOOKUP(A5032-1&amp;B5032&amp;C5032&amp;E5032,$F$2:$G$7561,2,FALSE))</f>
        <v>0</v>
      </c>
    </row>
    <row r="5033" spans="1:10" x14ac:dyDescent="0.25">
      <c r="A5033">
        <f t="shared" ref="A5033:C5033" si="4565">A4493</f>
        <v>2022</v>
      </c>
      <c r="B5033" t="str">
        <f t="shared" si="4565"/>
        <v>RFM</v>
      </c>
      <c r="C5033">
        <f t="shared" si="4565"/>
        <v>0</v>
      </c>
      <c r="D5033">
        <f>IFERROR(VLOOKUP(C5033,'Enheter, modell og år'!$A$2:$B$31,2,FALSE),0)</f>
        <v>0</v>
      </c>
      <c r="E5033" t="str">
        <f>'Liste detaljert wide'!$M$1</f>
        <v>NFR-inntekt</v>
      </c>
      <c r="F5033" t="str">
        <f t="shared" si="4527"/>
        <v>2022RFM0NFR-inntekt</v>
      </c>
      <c r="G5033" s="3">
        <f>'Liste detaljert wide'!M173</f>
        <v>0</v>
      </c>
      <c r="H5033" t="str">
        <f>VLOOKUP(E5033,Def!$B$2:$C$15,2,FALSE)</f>
        <v>Forskningsinsentiv</v>
      </c>
      <c r="I5033" s="3">
        <f>IF(A5033='Enheter, modell og år'!$F$2-1,0,G5033-VLOOKUP(A5033-1&amp;B5033&amp;C5033&amp;E5033,$F$2:$G$7561,2,FALSE))</f>
        <v>0</v>
      </c>
      <c r="J5033" s="3">
        <f>IF(A5033='Enheter, modell og år'!$F$2-1,0,VLOOKUP(A5033-1&amp;B5033&amp;C5033&amp;E5033,$F$2:$G$7561,2,FALSE))</f>
        <v>0</v>
      </c>
    </row>
    <row r="5034" spans="1:10" x14ac:dyDescent="0.25">
      <c r="A5034">
        <f t="shared" ref="A5034:C5034" si="4566">A4494</f>
        <v>2022</v>
      </c>
      <c r="B5034" t="str">
        <f t="shared" si="4566"/>
        <v>RFM</v>
      </c>
      <c r="C5034">
        <f t="shared" si="4566"/>
        <v>0</v>
      </c>
      <c r="D5034">
        <f>IFERROR(VLOOKUP(C5034,'Enheter, modell og år'!$A$2:$B$31,2,FALSE),0)</f>
        <v>0</v>
      </c>
      <c r="E5034" t="str">
        <f>'Liste detaljert wide'!$M$1</f>
        <v>NFR-inntekt</v>
      </c>
      <c r="F5034" t="str">
        <f t="shared" si="4527"/>
        <v>2022RFM0NFR-inntekt</v>
      </c>
      <c r="G5034" s="3">
        <f>'Liste detaljert wide'!M174</f>
        <v>0</v>
      </c>
      <c r="H5034" t="str">
        <f>VLOOKUP(E5034,Def!$B$2:$C$15,2,FALSE)</f>
        <v>Forskningsinsentiv</v>
      </c>
      <c r="I5034" s="3">
        <f>IF(A5034='Enheter, modell og år'!$F$2-1,0,G5034-VLOOKUP(A5034-1&amp;B5034&amp;C5034&amp;E5034,$F$2:$G$7561,2,FALSE))</f>
        <v>0</v>
      </c>
      <c r="J5034" s="3">
        <f>IF(A5034='Enheter, modell og år'!$F$2-1,0,VLOOKUP(A5034-1&amp;B5034&amp;C5034&amp;E5034,$F$2:$G$7561,2,FALSE))</f>
        <v>0</v>
      </c>
    </row>
    <row r="5035" spans="1:10" x14ac:dyDescent="0.25">
      <c r="A5035">
        <f t="shared" ref="A5035:C5035" si="4567">A4495</f>
        <v>2022</v>
      </c>
      <c r="B5035" t="str">
        <f t="shared" si="4567"/>
        <v>RFM</v>
      </c>
      <c r="C5035">
        <f t="shared" si="4567"/>
        <v>0</v>
      </c>
      <c r="D5035">
        <f>IFERROR(VLOOKUP(C5035,'Enheter, modell og år'!$A$2:$B$31,2,FALSE),0)</f>
        <v>0</v>
      </c>
      <c r="E5035" t="str">
        <f>'Liste detaljert wide'!$M$1</f>
        <v>NFR-inntekt</v>
      </c>
      <c r="F5035" t="str">
        <f t="shared" si="4527"/>
        <v>2022RFM0NFR-inntekt</v>
      </c>
      <c r="G5035" s="3">
        <f>'Liste detaljert wide'!M175</f>
        <v>0</v>
      </c>
      <c r="H5035" t="str">
        <f>VLOOKUP(E5035,Def!$B$2:$C$15,2,FALSE)</f>
        <v>Forskningsinsentiv</v>
      </c>
      <c r="I5035" s="3">
        <f>IF(A5035='Enheter, modell og år'!$F$2-1,0,G5035-VLOOKUP(A5035-1&amp;B5035&amp;C5035&amp;E5035,$F$2:$G$7561,2,FALSE))</f>
        <v>0</v>
      </c>
      <c r="J5035" s="3">
        <f>IF(A5035='Enheter, modell og år'!$F$2-1,0,VLOOKUP(A5035-1&amp;B5035&amp;C5035&amp;E5035,$F$2:$G$7561,2,FALSE))</f>
        <v>0</v>
      </c>
    </row>
    <row r="5036" spans="1:10" x14ac:dyDescent="0.25">
      <c r="A5036">
        <f t="shared" ref="A5036:C5036" si="4568">A4496</f>
        <v>2022</v>
      </c>
      <c r="B5036" t="str">
        <f t="shared" si="4568"/>
        <v>RFM</v>
      </c>
      <c r="C5036">
        <f t="shared" si="4568"/>
        <v>0</v>
      </c>
      <c r="D5036">
        <f>IFERROR(VLOOKUP(C5036,'Enheter, modell og år'!$A$2:$B$31,2,FALSE),0)</f>
        <v>0</v>
      </c>
      <c r="E5036" t="str">
        <f>'Liste detaljert wide'!$M$1</f>
        <v>NFR-inntekt</v>
      </c>
      <c r="F5036" t="str">
        <f t="shared" si="4527"/>
        <v>2022RFM0NFR-inntekt</v>
      </c>
      <c r="G5036" s="3">
        <f>'Liste detaljert wide'!M176</f>
        <v>0</v>
      </c>
      <c r="H5036" t="str">
        <f>VLOOKUP(E5036,Def!$B$2:$C$15,2,FALSE)</f>
        <v>Forskningsinsentiv</v>
      </c>
      <c r="I5036" s="3">
        <f>IF(A5036='Enheter, modell og år'!$F$2-1,0,G5036-VLOOKUP(A5036-1&amp;B5036&amp;C5036&amp;E5036,$F$2:$G$7561,2,FALSE))</f>
        <v>0</v>
      </c>
      <c r="J5036" s="3">
        <f>IF(A5036='Enheter, modell og år'!$F$2-1,0,VLOOKUP(A5036-1&amp;B5036&amp;C5036&amp;E5036,$F$2:$G$7561,2,FALSE))</f>
        <v>0</v>
      </c>
    </row>
    <row r="5037" spans="1:10" x14ac:dyDescent="0.25">
      <c r="A5037">
        <f t="shared" ref="A5037:C5037" si="4569">A4497</f>
        <v>2022</v>
      </c>
      <c r="B5037" t="str">
        <f t="shared" si="4569"/>
        <v>RFM</v>
      </c>
      <c r="C5037">
        <f t="shared" si="4569"/>
        <v>0</v>
      </c>
      <c r="D5037">
        <f>IFERROR(VLOOKUP(C5037,'Enheter, modell og år'!$A$2:$B$31,2,FALSE),0)</f>
        <v>0</v>
      </c>
      <c r="E5037" t="str">
        <f>'Liste detaljert wide'!$M$1</f>
        <v>NFR-inntekt</v>
      </c>
      <c r="F5037" t="str">
        <f t="shared" si="4527"/>
        <v>2022RFM0NFR-inntekt</v>
      </c>
      <c r="G5037" s="3">
        <f>'Liste detaljert wide'!M177</f>
        <v>0</v>
      </c>
      <c r="H5037" t="str">
        <f>VLOOKUP(E5037,Def!$B$2:$C$15,2,FALSE)</f>
        <v>Forskningsinsentiv</v>
      </c>
      <c r="I5037" s="3">
        <f>IF(A5037='Enheter, modell og år'!$F$2-1,0,G5037-VLOOKUP(A5037-1&amp;B5037&amp;C5037&amp;E5037,$F$2:$G$7561,2,FALSE))</f>
        <v>0</v>
      </c>
      <c r="J5037" s="3">
        <f>IF(A5037='Enheter, modell og år'!$F$2-1,0,VLOOKUP(A5037-1&amp;B5037&amp;C5037&amp;E5037,$F$2:$G$7561,2,FALSE))</f>
        <v>0</v>
      </c>
    </row>
    <row r="5038" spans="1:10" x14ac:dyDescent="0.25">
      <c r="A5038">
        <f t="shared" ref="A5038:C5038" si="4570">A4498</f>
        <v>2022</v>
      </c>
      <c r="B5038" t="str">
        <f t="shared" si="4570"/>
        <v>RFM</v>
      </c>
      <c r="C5038">
        <f t="shared" si="4570"/>
        <v>0</v>
      </c>
      <c r="D5038">
        <f>IFERROR(VLOOKUP(C5038,'Enheter, modell og år'!$A$2:$B$31,2,FALSE),0)</f>
        <v>0</v>
      </c>
      <c r="E5038" t="str">
        <f>'Liste detaljert wide'!$M$1</f>
        <v>NFR-inntekt</v>
      </c>
      <c r="F5038" t="str">
        <f t="shared" si="4527"/>
        <v>2022RFM0NFR-inntekt</v>
      </c>
      <c r="G5038" s="3">
        <f>'Liste detaljert wide'!M178</f>
        <v>0</v>
      </c>
      <c r="H5038" t="str">
        <f>VLOOKUP(E5038,Def!$B$2:$C$15,2,FALSE)</f>
        <v>Forskningsinsentiv</v>
      </c>
      <c r="I5038" s="3">
        <f>IF(A5038='Enheter, modell og år'!$F$2-1,0,G5038-VLOOKUP(A5038-1&amp;B5038&amp;C5038&amp;E5038,$F$2:$G$7561,2,FALSE))</f>
        <v>0</v>
      </c>
      <c r="J5038" s="3">
        <f>IF(A5038='Enheter, modell og år'!$F$2-1,0,VLOOKUP(A5038-1&amp;B5038&amp;C5038&amp;E5038,$F$2:$G$7561,2,FALSE))</f>
        <v>0</v>
      </c>
    </row>
    <row r="5039" spans="1:10" x14ac:dyDescent="0.25">
      <c r="A5039">
        <f t="shared" ref="A5039:C5039" si="4571">A4499</f>
        <v>2022</v>
      </c>
      <c r="B5039" t="str">
        <f t="shared" si="4571"/>
        <v>RFM</v>
      </c>
      <c r="C5039">
        <f t="shared" si="4571"/>
        <v>0</v>
      </c>
      <c r="D5039">
        <f>IFERROR(VLOOKUP(C5039,'Enheter, modell og år'!$A$2:$B$31,2,FALSE),0)</f>
        <v>0</v>
      </c>
      <c r="E5039" t="str">
        <f>'Liste detaljert wide'!$M$1</f>
        <v>NFR-inntekt</v>
      </c>
      <c r="F5039" t="str">
        <f t="shared" si="4527"/>
        <v>2022RFM0NFR-inntekt</v>
      </c>
      <c r="G5039" s="3">
        <f>'Liste detaljert wide'!M179</f>
        <v>0</v>
      </c>
      <c r="H5039" t="str">
        <f>VLOOKUP(E5039,Def!$B$2:$C$15,2,FALSE)</f>
        <v>Forskningsinsentiv</v>
      </c>
      <c r="I5039" s="3">
        <f>IF(A5039='Enheter, modell og år'!$F$2-1,0,G5039-VLOOKUP(A5039-1&amp;B5039&amp;C5039&amp;E5039,$F$2:$G$7561,2,FALSE))</f>
        <v>0</v>
      </c>
      <c r="J5039" s="3">
        <f>IF(A5039='Enheter, modell og år'!$F$2-1,0,VLOOKUP(A5039-1&amp;B5039&amp;C5039&amp;E5039,$F$2:$G$7561,2,FALSE))</f>
        <v>0</v>
      </c>
    </row>
    <row r="5040" spans="1:10" x14ac:dyDescent="0.25">
      <c r="A5040">
        <f t="shared" ref="A5040:C5040" si="4572">A4500</f>
        <v>2022</v>
      </c>
      <c r="B5040" t="str">
        <f t="shared" si="4572"/>
        <v>RFM</v>
      </c>
      <c r="C5040">
        <f t="shared" si="4572"/>
        <v>0</v>
      </c>
      <c r="D5040">
        <f>IFERROR(VLOOKUP(C5040,'Enheter, modell og år'!$A$2:$B$31,2,FALSE),0)</f>
        <v>0</v>
      </c>
      <c r="E5040" t="str">
        <f>'Liste detaljert wide'!$M$1</f>
        <v>NFR-inntekt</v>
      </c>
      <c r="F5040" t="str">
        <f t="shared" si="4527"/>
        <v>2022RFM0NFR-inntekt</v>
      </c>
      <c r="G5040" s="3">
        <f>'Liste detaljert wide'!M180</f>
        <v>0</v>
      </c>
      <c r="H5040" t="str">
        <f>VLOOKUP(E5040,Def!$B$2:$C$15,2,FALSE)</f>
        <v>Forskningsinsentiv</v>
      </c>
      <c r="I5040" s="3">
        <f>IF(A5040='Enheter, modell og år'!$F$2-1,0,G5040-VLOOKUP(A5040-1&amp;B5040&amp;C5040&amp;E5040,$F$2:$G$7561,2,FALSE))</f>
        <v>0</v>
      </c>
      <c r="J5040" s="3">
        <f>IF(A5040='Enheter, modell og år'!$F$2-1,0,VLOOKUP(A5040-1&amp;B5040&amp;C5040&amp;E5040,$F$2:$G$7561,2,FALSE))</f>
        <v>0</v>
      </c>
    </row>
    <row r="5041" spans="1:10" x14ac:dyDescent="0.25">
      <c r="A5041">
        <f t="shared" ref="A5041:C5041" si="4573">A4501</f>
        <v>2022</v>
      </c>
      <c r="B5041" t="str">
        <f t="shared" si="4573"/>
        <v>RFM</v>
      </c>
      <c r="C5041">
        <f t="shared" si="4573"/>
        <v>0</v>
      </c>
      <c r="D5041">
        <f>IFERROR(VLOOKUP(C5041,'Enheter, modell og år'!$A$2:$B$31,2,FALSE),0)</f>
        <v>0</v>
      </c>
      <c r="E5041" t="str">
        <f>'Liste detaljert wide'!$M$1</f>
        <v>NFR-inntekt</v>
      </c>
      <c r="F5041" t="str">
        <f t="shared" si="4527"/>
        <v>2022RFM0NFR-inntekt</v>
      </c>
      <c r="G5041" s="3">
        <f>'Liste detaljert wide'!M181</f>
        <v>0</v>
      </c>
      <c r="H5041" t="str">
        <f>VLOOKUP(E5041,Def!$B$2:$C$15,2,FALSE)</f>
        <v>Forskningsinsentiv</v>
      </c>
      <c r="I5041" s="3">
        <f>IF(A5041='Enheter, modell og år'!$F$2-1,0,G5041-VLOOKUP(A5041-1&amp;B5041&amp;C5041&amp;E5041,$F$2:$G$7561,2,FALSE))</f>
        <v>0</v>
      </c>
      <c r="J5041" s="3">
        <f>IF(A5041='Enheter, modell og år'!$F$2-1,0,VLOOKUP(A5041-1&amp;B5041&amp;C5041&amp;E5041,$F$2:$G$7561,2,FALSE))</f>
        <v>0</v>
      </c>
    </row>
    <row r="5042" spans="1:10" x14ac:dyDescent="0.25">
      <c r="A5042">
        <f t="shared" ref="A5042:C5042" si="4574">A4502</f>
        <v>2023</v>
      </c>
      <c r="B5042" t="str">
        <f t="shared" si="4574"/>
        <v>RFM</v>
      </c>
      <c r="C5042">
        <f t="shared" si="4574"/>
        <v>0</v>
      </c>
      <c r="D5042">
        <f>IFERROR(VLOOKUP(C5042,'Enheter, modell og år'!$A$2:$B$31,2,FALSE),0)</f>
        <v>0</v>
      </c>
      <c r="E5042" t="str">
        <f>'Liste detaljert wide'!$M$1</f>
        <v>NFR-inntekt</v>
      </c>
      <c r="F5042" t="str">
        <f t="shared" si="4527"/>
        <v>2023RFM0NFR-inntekt</v>
      </c>
      <c r="G5042" s="3">
        <f>'Liste detaljert wide'!M182</f>
        <v>0</v>
      </c>
      <c r="H5042" t="str">
        <f>VLOOKUP(E5042,Def!$B$2:$C$15,2,FALSE)</f>
        <v>Forskningsinsentiv</v>
      </c>
      <c r="I5042" s="3">
        <f>IF(A5042='Enheter, modell og år'!$F$2-1,0,G5042-VLOOKUP(A5042-1&amp;B5042&amp;C5042&amp;E5042,$F$2:$G$7561,2,FALSE))</f>
        <v>0</v>
      </c>
      <c r="J5042" s="3">
        <f>IF(A5042='Enheter, modell og år'!$F$2-1,0,VLOOKUP(A5042-1&amp;B5042&amp;C5042&amp;E5042,$F$2:$G$7561,2,FALSE))</f>
        <v>0</v>
      </c>
    </row>
    <row r="5043" spans="1:10" x14ac:dyDescent="0.25">
      <c r="A5043">
        <f t="shared" ref="A5043:C5043" si="4575">A4503</f>
        <v>2023</v>
      </c>
      <c r="B5043" t="str">
        <f t="shared" si="4575"/>
        <v>RFM</v>
      </c>
      <c r="C5043">
        <f t="shared" si="4575"/>
        <v>0</v>
      </c>
      <c r="D5043">
        <f>IFERROR(VLOOKUP(C5043,'Enheter, modell og år'!$A$2:$B$31,2,FALSE),0)</f>
        <v>0</v>
      </c>
      <c r="E5043" t="str">
        <f>'Liste detaljert wide'!$M$1</f>
        <v>NFR-inntekt</v>
      </c>
      <c r="F5043" t="str">
        <f t="shared" si="4527"/>
        <v>2023RFM0NFR-inntekt</v>
      </c>
      <c r="G5043" s="3">
        <f>'Liste detaljert wide'!M183</f>
        <v>0</v>
      </c>
      <c r="H5043" t="str">
        <f>VLOOKUP(E5043,Def!$B$2:$C$15,2,FALSE)</f>
        <v>Forskningsinsentiv</v>
      </c>
      <c r="I5043" s="3">
        <f>IF(A5043='Enheter, modell og år'!$F$2-1,0,G5043-VLOOKUP(A5043-1&amp;B5043&amp;C5043&amp;E5043,$F$2:$G$7561,2,FALSE))</f>
        <v>0</v>
      </c>
      <c r="J5043" s="3">
        <f>IF(A5043='Enheter, modell og år'!$F$2-1,0,VLOOKUP(A5043-1&amp;B5043&amp;C5043&amp;E5043,$F$2:$G$7561,2,FALSE))</f>
        <v>0</v>
      </c>
    </row>
    <row r="5044" spans="1:10" x14ac:dyDescent="0.25">
      <c r="A5044">
        <f t="shared" ref="A5044:C5044" si="4576">A4504</f>
        <v>2023</v>
      </c>
      <c r="B5044" t="str">
        <f t="shared" si="4576"/>
        <v>RFM</v>
      </c>
      <c r="C5044">
        <f t="shared" si="4576"/>
        <v>0</v>
      </c>
      <c r="D5044">
        <f>IFERROR(VLOOKUP(C5044,'Enheter, modell og år'!$A$2:$B$31,2,FALSE),0)</f>
        <v>0</v>
      </c>
      <c r="E5044" t="str">
        <f>'Liste detaljert wide'!$M$1</f>
        <v>NFR-inntekt</v>
      </c>
      <c r="F5044" t="str">
        <f t="shared" si="4527"/>
        <v>2023RFM0NFR-inntekt</v>
      </c>
      <c r="G5044" s="3">
        <f>'Liste detaljert wide'!M184</f>
        <v>0</v>
      </c>
      <c r="H5044" t="str">
        <f>VLOOKUP(E5044,Def!$B$2:$C$15,2,FALSE)</f>
        <v>Forskningsinsentiv</v>
      </c>
      <c r="I5044" s="3">
        <f>IF(A5044='Enheter, modell og år'!$F$2-1,0,G5044-VLOOKUP(A5044-1&amp;B5044&amp;C5044&amp;E5044,$F$2:$G$7561,2,FALSE))</f>
        <v>0</v>
      </c>
      <c r="J5044" s="3">
        <f>IF(A5044='Enheter, modell og år'!$F$2-1,0,VLOOKUP(A5044-1&amp;B5044&amp;C5044&amp;E5044,$F$2:$G$7561,2,FALSE))</f>
        <v>0</v>
      </c>
    </row>
    <row r="5045" spans="1:10" x14ac:dyDescent="0.25">
      <c r="A5045">
        <f t="shared" ref="A5045:C5045" si="4577">A4505</f>
        <v>2023</v>
      </c>
      <c r="B5045" t="str">
        <f t="shared" si="4577"/>
        <v>RFM</v>
      </c>
      <c r="C5045">
        <f t="shared" si="4577"/>
        <v>0</v>
      </c>
      <c r="D5045">
        <f>IFERROR(VLOOKUP(C5045,'Enheter, modell og år'!$A$2:$B$31,2,FALSE),0)</f>
        <v>0</v>
      </c>
      <c r="E5045" t="str">
        <f>'Liste detaljert wide'!$M$1</f>
        <v>NFR-inntekt</v>
      </c>
      <c r="F5045" t="str">
        <f t="shared" si="4527"/>
        <v>2023RFM0NFR-inntekt</v>
      </c>
      <c r="G5045" s="3">
        <f>'Liste detaljert wide'!M185</f>
        <v>0</v>
      </c>
      <c r="H5045" t="str">
        <f>VLOOKUP(E5045,Def!$B$2:$C$15,2,FALSE)</f>
        <v>Forskningsinsentiv</v>
      </c>
      <c r="I5045" s="3">
        <f>IF(A5045='Enheter, modell og år'!$F$2-1,0,G5045-VLOOKUP(A5045-1&amp;B5045&amp;C5045&amp;E5045,$F$2:$G$7561,2,FALSE))</f>
        <v>0</v>
      </c>
      <c r="J5045" s="3">
        <f>IF(A5045='Enheter, modell og år'!$F$2-1,0,VLOOKUP(A5045-1&amp;B5045&amp;C5045&amp;E5045,$F$2:$G$7561,2,FALSE))</f>
        <v>0</v>
      </c>
    </row>
    <row r="5046" spans="1:10" x14ac:dyDescent="0.25">
      <c r="A5046">
        <f t="shared" ref="A5046:C5046" si="4578">A4506</f>
        <v>2023</v>
      </c>
      <c r="B5046" t="str">
        <f t="shared" si="4578"/>
        <v>RFM</v>
      </c>
      <c r="C5046">
        <f t="shared" si="4578"/>
        <v>0</v>
      </c>
      <c r="D5046">
        <f>IFERROR(VLOOKUP(C5046,'Enheter, modell og år'!$A$2:$B$31,2,FALSE),0)</f>
        <v>0</v>
      </c>
      <c r="E5046" t="str">
        <f>'Liste detaljert wide'!$M$1</f>
        <v>NFR-inntekt</v>
      </c>
      <c r="F5046" t="str">
        <f t="shared" si="4527"/>
        <v>2023RFM0NFR-inntekt</v>
      </c>
      <c r="G5046" s="3">
        <f>'Liste detaljert wide'!M186</f>
        <v>0</v>
      </c>
      <c r="H5046" t="str">
        <f>VLOOKUP(E5046,Def!$B$2:$C$15,2,FALSE)</f>
        <v>Forskningsinsentiv</v>
      </c>
      <c r="I5046" s="3">
        <f>IF(A5046='Enheter, modell og år'!$F$2-1,0,G5046-VLOOKUP(A5046-1&amp;B5046&amp;C5046&amp;E5046,$F$2:$G$7561,2,FALSE))</f>
        <v>0</v>
      </c>
      <c r="J5046" s="3">
        <f>IF(A5046='Enheter, modell og år'!$F$2-1,0,VLOOKUP(A5046-1&amp;B5046&amp;C5046&amp;E5046,$F$2:$G$7561,2,FALSE))</f>
        <v>0</v>
      </c>
    </row>
    <row r="5047" spans="1:10" x14ac:dyDescent="0.25">
      <c r="A5047">
        <f t="shared" ref="A5047:C5047" si="4579">A4507</f>
        <v>2023</v>
      </c>
      <c r="B5047" t="str">
        <f t="shared" si="4579"/>
        <v>RFM</v>
      </c>
      <c r="C5047">
        <f t="shared" si="4579"/>
        <v>0</v>
      </c>
      <c r="D5047">
        <f>IFERROR(VLOOKUP(C5047,'Enheter, modell og år'!$A$2:$B$31,2,FALSE),0)</f>
        <v>0</v>
      </c>
      <c r="E5047" t="str">
        <f>'Liste detaljert wide'!$M$1</f>
        <v>NFR-inntekt</v>
      </c>
      <c r="F5047" t="str">
        <f t="shared" si="4527"/>
        <v>2023RFM0NFR-inntekt</v>
      </c>
      <c r="G5047" s="3">
        <f>'Liste detaljert wide'!M187</f>
        <v>0</v>
      </c>
      <c r="H5047" t="str">
        <f>VLOOKUP(E5047,Def!$B$2:$C$15,2,FALSE)</f>
        <v>Forskningsinsentiv</v>
      </c>
      <c r="I5047" s="3">
        <f>IF(A5047='Enheter, modell og år'!$F$2-1,0,G5047-VLOOKUP(A5047-1&amp;B5047&amp;C5047&amp;E5047,$F$2:$G$7561,2,FALSE))</f>
        <v>0</v>
      </c>
      <c r="J5047" s="3">
        <f>IF(A5047='Enheter, modell og år'!$F$2-1,0,VLOOKUP(A5047-1&amp;B5047&amp;C5047&amp;E5047,$F$2:$G$7561,2,FALSE))</f>
        <v>0</v>
      </c>
    </row>
    <row r="5048" spans="1:10" x14ac:dyDescent="0.25">
      <c r="A5048">
        <f t="shared" ref="A5048:C5048" si="4580">A4508</f>
        <v>2023</v>
      </c>
      <c r="B5048" t="str">
        <f t="shared" si="4580"/>
        <v>RFM</v>
      </c>
      <c r="C5048">
        <f t="shared" si="4580"/>
        <v>0</v>
      </c>
      <c r="D5048">
        <f>IFERROR(VLOOKUP(C5048,'Enheter, modell og år'!$A$2:$B$31,2,FALSE),0)</f>
        <v>0</v>
      </c>
      <c r="E5048" t="str">
        <f>'Liste detaljert wide'!$M$1</f>
        <v>NFR-inntekt</v>
      </c>
      <c r="F5048" t="str">
        <f t="shared" si="4527"/>
        <v>2023RFM0NFR-inntekt</v>
      </c>
      <c r="G5048" s="3">
        <f>'Liste detaljert wide'!M188</f>
        <v>0</v>
      </c>
      <c r="H5048" t="str">
        <f>VLOOKUP(E5048,Def!$B$2:$C$15,2,FALSE)</f>
        <v>Forskningsinsentiv</v>
      </c>
      <c r="I5048" s="3">
        <f>IF(A5048='Enheter, modell og år'!$F$2-1,0,G5048-VLOOKUP(A5048-1&amp;B5048&amp;C5048&amp;E5048,$F$2:$G$7561,2,FALSE))</f>
        <v>0</v>
      </c>
      <c r="J5048" s="3">
        <f>IF(A5048='Enheter, modell og år'!$F$2-1,0,VLOOKUP(A5048-1&amp;B5048&amp;C5048&amp;E5048,$F$2:$G$7561,2,FALSE))</f>
        <v>0</v>
      </c>
    </row>
    <row r="5049" spans="1:10" x14ac:dyDescent="0.25">
      <c r="A5049">
        <f t="shared" ref="A5049:C5049" si="4581">A4509</f>
        <v>2023</v>
      </c>
      <c r="B5049" t="str">
        <f t="shared" si="4581"/>
        <v>RFM</v>
      </c>
      <c r="C5049">
        <f t="shared" si="4581"/>
        <v>0</v>
      </c>
      <c r="D5049">
        <f>IFERROR(VLOOKUP(C5049,'Enheter, modell og år'!$A$2:$B$31,2,FALSE),0)</f>
        <v>0</v>
      </c>
      <c r="E5049" t="str">
        <f>'Liste detaljert wide'!$M$1</f>
        <v>NFR-inntekt</v>
      </c>
      <c r="F5049" t="str">
        <f t="shared" si="4527"/>
        <v>2023RFM0NFR-inntekt</v>
      </c>
      <c r="G5049" s="3">
        <f>'Liste detaljert wide'!M189</f>
        <v>0</v>
      </c>
      <c r="H5049" t="str">
        <f>VLOOKUP(E5049,Def!$B$2:$C$15,2,FALSE)</f>
        <v>Forskningsinsentiv</v>
      </c>
      <c r="I5049" s="3">
        <f>IF(A5049='Enheter, modell og år'!$F$2-1,0,G5049-VLOOKUP(A5049-1&amp;B5049&amp;C5049&amp;E5049,$F$2:$G$7561,2,FALSE))</f>
        <v>0</v>
      </c>
      <c r="J5049" s="3">
        <f>IF(A5049='Enheter, modell og år'!$F$2-1,0,VLOOKUP(A5049-1&amp;B5049&amp;C5049&amp;E5049,$F$2:$G$7561,2,FALSE))</f>
        <v>0</v>
      </c>
    </row>
    <row r="5050" spans="1:10" x14ac:dyDescent="0.25">
      <c r="A5050">
        <f t="shared" ref="A5050:C5050" si="4582">A4510</f>
        <v>2023</v>
      </c>
      <c r="B5050" t="str">
        <f t="shared" si="4582"/>
        <v>RFM</v>
      </c>
      <c r="C5050">
        <f t="shared" si="4582"/>
        <v>0</v>
      </c>
      <c r="D5050">
        <f>IFERROR(VLOOKUP(C5050,'Enheter, modell og år'!$A$2:$B$31,2,FALSE),0)</f>
        <v>0</v>
      </c>
      <c r="E5050" t="str">
        <f>'Liste detaljert wide'!$M$1</f>
        <v>NFR-inntekt</v>
      </c>
      <c r="F5050" t="str">
        <f t="shared" si="4527"/>
        <v>2023RFM0NFR-inntekt</v>
      </c>
      <c r="G5050" s="3">
        <f>'Liste detaljert wide'!M190</f>
        <v>0</v>
      </c>
      <c r="H5050" t="str">
        <f>VLOOKUP(E5050,Def!$B$2:$C$15,2,FALSE)</f>
        <v>Forskningsinsentiv</v>
      </c>
      <c r="I5050" s="3">
        <f>IF(A5050='Enheter, modell og år'!$F$2-1,0,G5050-VLOOKUP(A5050-1&amp;B5050&amp;C5050&amp;E5050,$F$2:$G$7561,2,FALSE))</f>
        <v>0</v>
      </c>
      <c r="J5050" s="3">
        <f>IF(A5050='Enheter, modell og år'!$F$2-1,0,VLOOKUP(A5050-1&amp;B5050&amp;C5050&amp;E5050,$F$2:$G$7561,2,FALSE))</f>
        <v>0</v>
      </c>
    </row>
    <row r="5051" spans="1:10" x14ac:dyDescent="0.25">
      <c r="A5051">
        <f t="shared" ref="A5051:C5051" si="4583">A4511</f>
        <v>2023</v>
      </c>
      <c r="B5051" t="str">
        <f t="shared" si="4583"/>
        <v>RFM</v>
      </c>
      <c r="C5051">
        <f t="shared" si="4583"/>
        <v>0</v>
      </c>
      <c r="D5051">
        <f>IFERROR(VLOOKUP(C5051,'Enheter, modell og år'!$A$2:$B$31,2,FALSE),0)</f>
        <v>0</v>
      </c>
      <c r="E5051" t="str">
        <f>'Liste detaljert wide'!$M$1</f>
        <v>NFR-inntekt</v>
      </c>
      <c r="F5051" t="str">
        <f t="shared" si="4527"/>
        <v>2023RFM0NFR-inntekt</v>
      </c>
      <c r="G5051" s="3">
        <f>'Liste detaljert wide'!M191</f>
        <v>0</v>
      </c>
      <c r="H5051" t="str">
        <f>VLOOKUP(E5051,Def!$B$2:$C$15,2,FALSE)</f>
        <v>Forskningsinsentiv</v>
      </c>
      <c r="I5051" s="3">
        <f>IF(A5051='Enheter, modell og år'!$F$2-1,0,G5051-VLOOKUP(A5051-1&amp;B5051&amp;C5051&amp;E5051,$F$2:$G$7561,2,FALSE))</f>
        <v>0</v>
      </c>
      <c r="J5051" s="3">
        <f>IF(A5051='Enheter, modell og år'!$F$2-1,0,VLOOKUP(A5051-1&amp;B5051&amp;C5051&amp;E5051,$F$2:$G$7561,2,FALSE))</f>
        <v>0</v>
      </c>
    </row>
    <row r="5052" spans="1:10" x14ac:dyDescent="0.25">
      <c r="A5052">
        <f t="shared" ref="A5052:C5052" si="4584">A4512</f>
        <v>2023</v>
      </c>
      <c r="B5052" t="str">
        <f t="shared" si="4584"/>
        <v>RFM</v>
      </c>
      <c r="C5052">
        <f t="shared" si="4584"/>
        <v>0</v>
      </c>
      <c r="D5052">
        <f>IFERROR(VLOOKUP(C5052,'Enheter, modell og år'!$A$2:$B$31,2,FALSE),0)</f>
        <v>0</v>
      </c>
      <c r="E5052" t="str">
        <f>'Liste detaljert wide'!$M$1</f>
        <v>NFR-inntekt</v>
      </c>
      <c r="F5052" t="str">
        <f t="shared" si="4527"/>
        <v>2023RFM0NFR-inntekt</v>
      </c>
      <c r="G5052" s="3">
        <f>'Liste detaljert wide'!M192</f>
        <v>0</v>
      </c>
      <c r="H5052" t="str">
        <f>VLOOKUP(E5052,Def!$B$2:$C$15,2,FALSE)</f>
        <v>Forskningsinsentiv</v>
      </c>
      <c r="I5052" s="3">
        <f>IF(A5052='Enheter, modell og år'!$F$2-1,0,G5052-VLOOKUP(A5052-1&amp;B5052&amp;C5052&amp;E5052,$F$2:$G$7561,2,FALSE))</f>
        <v>0</v>
      </c>
      <c r="J5052" s="3">
        <f>IF(A5052='Enheter, modell og år'!$F$2-1,0,VLOOKUP(A5052-1&amp;B5052&amp;C5052&amp;E5052,$F$2:$G$7561,2,FALSE))</f>
        <v>0</v>
      </c>
    </row>
    <row r="5053" spans="1:10" x14ac:dyDescent="0.25">
      <c r="A5053">
        <f t="shared" ref="A5053:C5053" si="4585">A4513</f>
        <v>2023</v>
      </c>
      <c r="B5053" t="str">
        <f t="shared" si="4585"/>
        <v>RFM</v>
      </c>
      <c r="C5053">
        <f t="shared" si="4585"/>
        <v>0</v>
      </c>
      <c r="D5053">
        <f>IFERROR(VLOOKUP(C5053,'Enheter, modell og år'!$A$2:$B$31,2,FALSE),0)</f>
        <v>0</v>
      </c>
      <c r="E5053" t="str">
        <f>'Liste detaljert wide'!$M$1</f>
        <v>NFR-inntekt</v>
      </c>
      <c r="F5053" t="str">
        <f t="shared" si="4527"/>
        <v>2023RFM0NFR-inntekt</v>
      </c>
      <c r="G5053" s="3">
        <f>'Liste detaljert wide'!M193</f>
        <v>0</v>
      </c>
      <c r="H5053" t="str">
        <f>VLOOKUP(E5053,Def!$B$2:$C$15,2,FALSE)</f>
        <v>Forskningsinsentiv</v>
      </c>
      <c r="I5053" s="3">
        <f>IF(A5053='Enheter, modell og år'!$F$2-1,0,G5053-VLOOKUP(A5053-1&amp;B5053&amp;C5053&amp;E5053,$F$2:$G$7561,2,FALSE))</f>
        <v>0</v>
      </c>
      <c r="J5053" s="3">
        <f>IF(A5053='Enheter, modell og år'!$F$2-1,0,VLOOKUP(A5053-1&amp;B5053&amp;C5053&amp;E5053,$F$2:$G$7561,2,FALSE))</f>
        <v>0</v>
      </c>
    </row>
    <row r="5054" spans="1:10" x14ac:dyDescent="0.25">
      <c r="A5054">
        <f t="shared" ref="A5054:C5054" si="4586">A4514</f>
        <v>2023</v>
      </c>
      <c r="B5054" t="str">
        <f t="shared" si="4586"/>
        <v>RFM</v>
      </c>
      <c r="C5054">
        <f t="shared" si="4586"/>
        <v>0</v>
      </c>
      <c r="D5054">
        <f>IFERROR(VLOOKUP(C5054,'Enheter, modell og år'!$A$2:$B$31,2,FALSE),0)</f>
        <v>0</v>
      </c>
      <c r="E5054" t="str">
        <f>'Liste detaljert wide'!$M$1</f>
        <v>NFR-inntekt</v>
      </c>
      <c r="F5054" t="str">
        <f t="shared" si="4527"/>
        <v>2023RFM0NFR-inntekt</v>
      </c>
      <c r="G5054" s="3">
        <f>'Liste detaljert wide'!M194</f>
        <v>0</v>
      </c>
      <c r="H5054" t="str">
        <f>VLOOKUP(E5054,Def!$B$2:$C$15,2,FALSE)</f>
        <v>Forskningsinsentiv</v>
      </c>
      <c r="I5054" s="3">
        <f>IF(A5054='Enheter, modell og år'!$F$2-1,0,G5054-VLOOKUP(A5054-1&amp;B5054&amp;C5054&amp;E5054,$F$2:$G$7561,2,FALSE))</f>
        <v>0</v>
      </c>
      <c r="J5054" s="3">
        <f>IF(A5054='Enheter, modell og år'!$F$2-1,0,VLOOKUP(A5054-1&amp;B5054&amp;C5054&amp;E5054,$F$2:$G$7561,2,FALSE))</f>
        <v>0</v>
      </c>
    </row>
    <row r="5055" spans="1:10" x14ac:dyDescent="0.25">
      <c r="A5055">
        <f t="shared" ref="A5055:C5055" si="4587">A4515</f>
        <v>2023</v>
      </c>
      <c r="B5055" t="str">
        <f t="shared" si="4587"/>
        <v>RFM</v>
      </c>
      <c r="C5055">
        <f t="shared" si="4587"/>
        <v>0</v>
      </c>
      <c r="D5055">
        <f>IFERROR(VLOOKUP(C5055,'Enheter, modell og år'!$A$2:$B$31,2,FALSE),0)</f>
        <v>0</v>
      </c>
      <c r="E5055" t="str">
        <f>'Liste detaljert wide'!$M$1</f>
        <v>NFR-inntekt</v>
      </c>
      <c r="F5055" t="str">
        <f t="shared" si="4527"/>
        <v>2023RFM0NFR-inntekt</v>
      </c>
      <c r="G5055" s="3">
        <f>'Liste detaljert wide'!M195</f>
        <v>0</v>
      </c>
      <c r="H5055" t="str">
        <f>VLOOKUP(E5055,Def!$B$2:$C$15,2,FALSE)</f>
        <v>Forskningsinsentiv</v>
      </c>
      <c r="I5055" s="3">
        <f>IF(A5055='Enheter, modell og år'!$F$2-1,0,G5055-VLOOKUP(A5055-1&amp;B5055&amp;C5055&amp;E5055,$F$2:$G$7561,2,FALSE))</f>
        <v>0</v>
      </c>
      <c r="J5055" s="3">
        <f>IF(A5055='Enheter, modell og år'!$F$2-1,0,VLOOKUP(A5055-1&amp;B5055&amp;C5055&amp;E5055,$F$2:$G$7561,2,FALSE))</f>
        <v>0</v>
      </c>
    </row>
    <row r="5056" spans="1:10" x14ac:dyDescent="0.25">
      <c r="A5056">
        <f t="shared" ref="A5056:C5056" si="4588">A4516</f>
        <v>2023</v>
      </c>
      <c r="B5056" t="str">
        <f t="shared" si="4588"/>
        <v>RFM</v>
      </c>
      <c r="C5056">
        <f t="shared" si="4588"/>
        <v>0</v>
      </c>
      <c r="D5056">
        <f>IFERROR(VLOOKUP(C5056,'Enheter, modell og år'!$A$2:$B$31,2,FALSE),0)</f>
        <v>0</v>
      </c>
      <c r="E5056" t="str">
        <f>'Liste detaljert wide'!$M$1</f>
        <v>NFR-inntekt</v>
      </c>
      <c r="F5056" t="str">
        <f t="shared" si="4527"/>
        <v>2023RFM0NFR-inntekt</v>
      </c>
      <c r="G5056" s="3">
        <f>'Liste detaljert wide'!M196</f>
        <v>0</v>
      </c>
      <c r="H5056" t="str">
        <f>VLOOKUP(E5056,Def!$B$2:$C$15,2,FALSE)</f>
        <v>Forskningsinsentiv</v>
      </c>
      <c r="I5056" s="3">
        <f>IF(A5056='Enheter, modell og år'!$F$2-1,0,G5056-VLOOKUP(A5056-1&amp;B5056&amp;C5056&amp;E5056,$F$2:$G$7561,2,FALSE))</f>
        <v>0</v>
      </c>
      <c r="J5056" s="3">
        <f>IF(A5056='Enheter, modell og år'!$F$2-1,0,VLOOKUP(A5056-1&amp;B5056&amp;C5056&amp;E5056,$F$2:$G$7561,2,FALSE))</f>
        <v>0</v>
      </c>
    </row>
    <row r="5057" spans="1:10" x14ac:dyDescent="0.25">
      <c r="A5057">
        <f t="shared" ref="A5057:C5057" si="4589">A4517</f>
        <v>2023</v>
      </c>
      <c r="B5057" t="str">
        <f t="shared" si="4589"/>
        <v>RFM</v>
      </c>
      <c r="C5057">
        <f t="shared" si="4589"/>
        <v>0</v>
      </c>
      <c r="D5057">
        <f>IFERROR(VLOOKUP(C5057,'Enheter, modell og år'!$A$2:$B$31,2,FALSE),0)</f>
        <v>0</v>
      </c>
      <c r="E5057" t="str">
        <f>'Liste detaljert wide'!$M$1</f>
        <v>NFR-inntekt</v>
      </c>
      <c r="F5057" t="str">
        <f t="shared" si="4527"/>
        <v>2023RFM0NFR-inntekt</v>
      </c>
      <c r="G5057" s="3">
        <f>'Liste detaljert wide'!M197</f>
        <v>0</v>
      </c>
      <c r="H5057" t="str">
        <f>VLOOKUP(E5057,Def!$B$2:$C$15,2,FALSE)</f>
        <v>Forskningsinsentiv</v>
      </c>
      <c r="I5057" s="3">
        <f>IF(A5057='Enheter, modell og år'!$F$2-1,0,G5057-VLOOKUP(A5057-1&amp;B5057&amp;C5057&amp;E5057,$F$2:$G$7561,2,FALSE))</f>
        <v>0</v>
      </c>
      <c r="J5057" s="3">
        <f>IF(A5057='Enheter, modell og år'!$F$2-1,0,VLOOKUP(A5057-1&amp;B5057&amp;C5057&amp;E5057,$F$2:$G$7561,2,FALSE))</f>
        <v>0</v>
      </c>
    </row>
    <row r="5058" spans="1:10" x14ac:dyDescent="0.25">
      <c r="A5058">
        <f t="shared" ref="A5058:C5058" si="4590">A4518</f>
        <v>2023</v>
      </c>
      <c r="B5058" t="str">
        <f t="shared" si="4590"/>
        <v>RFM</v>
      </c>
      <c r="C5058">
        <f t="shared" si="4590"/>
        <v>0</v>
      </c>
      <c r="D5058">
        <f>IFERROR(VLOOKUP(C5058,'Enheter, modell og år'!$A$2:$B$31,2,FALSE),0)</f>
        <v>0</v>
      </c>
      <c r="E5058" t="str">
        <f>'Liste detaljert wide'!$M$1</f>
        <v>NFR-inntekt</v>
      </c>
      <c r="F5058" t="str">
        <f t="shared" si="4527"/>
        <v>2023RFM0NFR-inntekt</v>
      </c>
      <c r="G5058" s="3">
        <f>'Liste detaljert wide'!M198</f>
        <v>0</v>
      </c>
      <c r="H5058" t="str">
        <f>VLOOKUP(E5058,Def!$B$2:$C$15,2,FALSE)</f>
        <v>Forskningsinsentiv</v>
      </c>
      <c r="I5058" s="3">
        <f>IF(A5058='Enheter, modell og år'!$F$2-1,0,G5058-VLOOKUP(A5058-1&amp;B5058&amp;C5058&amp;E5058,$F$2:$G$7561,2,FALSE))</f>
        <v>0</v>
      </c>
      <c r="J5058" s="3">
        <f>IF(A5058='Enheter, modell og år'!$F$2-1,0,VLOOKUP(A5058-1&amp;B5058&amp;C5058&amp;E5058,$F$2:$G$7561,2,FALSE))</f>
        <v>0</v>
      </c>
    </row>
    <row r="5059" spans="1:10" x14ac:dyDescent="0.25">
      <c r="A5059">
        <f t="shared" ref="A5059:C5059" si="4591">A4519</f>
        <v>2023</v>
      </c>
      <c r="B5059" t="str">
        <f t="shared" si="4591"/>
        <v>RFM</v>
      </c>
      <c r="C5059">
        <f t="shared" si="4591"/>
        <v>0</v>
      </c>
      <c r="D5059">
        <f>IFERROR(VLOOKUP(C5059,'Enheter, modell og år'!$A$2:$B$31,2,FALSE),0)</f>
        <v>0</v>
      </c>
      <c r="E5059" t="str">
        <f>'Liste detaljert wide'!$M$1</f>
        <v>NFR-inntekt</v>
      </c>
      <c r="F5059" t="str">
        <f t="shared" ref="F5059:F5122" si="4592">A5059&amp;B5059&amp;C5059&amp;E5059</f>
        <v>2023RFM0NFR-inntekt</v>
      </c>
      <c r="G5059" s="3">
        <f>'Liste detaljert wide'!M199</f>
        <v>0</v>
      </c>
      <c r="H5059" t="str">
        <f>VLOOKUP(E5059,Def!$B$2:$C$15,2,FALSE)</f>
        <v>Forskningsinsentiv</v>
      </c>
      <c r="I5059" s="3">
        <f>IF(A5059='Enheter, modell og år'!$F$2-1,0,G5059-VLOOKUP(A5059-1&amp;B5059&amp;C5059&amp;E5059,$F$2:$G$7561,2,FALSE))</f>
        <v>0</v>
      </c>
      <c r="J5059" s="3">
        <f>IF(A5059='Enheter, modell og år'!$F$2-1,0,VLOOKUP(A5059-1&amp;B5059&amp;C5059&amp;E5059,$F$2:$G$7561,2,FALSE))</f>
        <v>0</v>
      </c>
    </row>
    <row r="5060" spans="1:10" x14ac:dyDescent="0.25">
      <c r="A5060">
        <f t="shared" ref="A5060:C5060" si="4593">A4520</f>
        <v>2023</v>
      </c>
      <c r="B5060" t="str">
        <f t="shared" si="4593"/>
        <v>RFM</v>
      </c>
      <c r="C5060">
        <f t="shared" si="4593"/>
        <v>0</v>
      </c>
      <c r="D5060">
        <f>IFERROR(VLOOKUP(C5060,'Enheter, modell og år'!$A$2:$B$31,2,FALSE),0)</f>
        <v>0</v>
      </c>
      <c r="E5060" t="str">
        <f>'Liste detaljert wide'!$M$1</f>
        <v>NFR-inntekt</v>
      </c>
      <c r="F5060" t="str">
        <f t="shared" si="4592"/>
        <v>2023RFM0NFR-inntekt</v>
      </c>
      <c r="G5060" s="3">
        <f>'Liste detaljert wide'!M200</f>
        <v>0</v>
      </c>
      <c r="H5060" t="str">
        <f>VLOOKUP(E5060,Def!$B$2:$C$15,2,FALSE)</f>
        <v>Forskningsinsentiv</v>
      </c>
      <c r="I5060" s="3">
        <f>IF(A5060='Enheter, modell og år'!$F$2-1,0,G5060-VLOOKUP(A5060-1&amp;B5060&amp;C5060&amp;E5060,$F$2:$G$7561,2,FALSE))</f>
        <v>0</v>
      </c>
      <c r="J5060" s="3">
        <f>IF(A5060='Enheter, modell og år'!$F$2-1,0,VLOOKUP(A5060-1&amp;B5060&amp;C5060&amp;E5060,$F$2:$G$7561,2,FALSE))</f>
        <v>0</v>
      </c>
    </row>
    <row r="5061" spans="1:10" x14ac:dyDescent="0.25">
      <c r="A5061">
        <f t="shared" ref="A5061:C5061" si="4594">A4521</f>
        <v>2023</v>
      </c>
      <c r="B5061" t="str">
        <f t="shared" si="4594"/>
        <v>RFM</v>
      </c>
      <c r="C5061">
        <f t="shared" si="4594"/>
        <v>0</v>
      </c>
      <c r="D5061">
        <f>IFERROR(VLOOKUP(C5061,'Enheter, modell og år'!$A$2:$B$31,2,FALSE),0)</f>
        <v>0</v>
      </c>
      <c r="E5061" t="str">
        <f>'Liste detaljert wide'!$M$1</f>
        <v>NFR-inntekt</v>
      </c>
      <c r="F5061" t="str">
        <f t="shared" si="4592"/>
        <v>2023RFM0NFR-inntekt</v>
      </c>
      <c r="G5061" s="3">
        <f>'Liste detaljert wide'!M201</f>
        <v>0</v>
      </c>
      <c r="H5061" t="str">
        <f>VLOOKUP(E5061,Def!$B$2:$C$15,2,FALSE)</f>
        <v>Forskningsinsentiv</v>
      </c>
      <c r="I5061" s="3">
        <f>IF(A5061='Enheter, modell og år'!$F$2-1,0,G5061-VLOOKUP(A5061-1&amp;B5061&amp;C5061&amp;E5061,$F$2:$G$7561,2,FALSE))</f>
        <v>0</v>
      </c>
      <c r="J5061" s="3">
        <f>IF(A5061='Enheter, modell og år'!$F$2-1,0,VLOOKUP(A5061-1&amp;B5061&amp;C5061&amp;E5061,$F$2:$G$7561,2,FALSE))</f>
        <v>0</v>
      </c>
    </row>
    <row r="5062" spans="1:10" x14ac:dyDescent="0.25">
      <c r="A5062">
        <f t="shared" ref="A5062:C5062" si="4595">A4522</f>
        <v>2023</v>
      </c>
      <c r="B5062" t="str">
        <f t="shared" si="4595"/>
        <v>RFM</v>
      </c>
      <c r="C5062">
        <f t="shared" si="4595"/>
        <v>0</v>
      </c>
      <c r="D5062">
        <f>IFERROR(VLOOKUP(C5062,'Enheter, modell og år'!$A$2:$B$31,2,FALSE),0)</f>
        <v>0</v>
      </c>
      <c r="E5062" t="str">
        <f>'Liste detaljert wide'!$M$1</f>
        <v>NFR-inntekt</v>
      </c>
      <c r="F5062" t="str">
        <f t="shared" si="4592"/>
        <v>2023RFM0NFR-inntekt</v>
      </c>
      <c r="G5062" s="3">
        <f>'Liste detaljert wide'!M202</f>
        <v>0</v>
      </c>
      <c r="H5062" t="str">
        <f>VLOOKUP(E5062,Def!$B$2:$C$15,2,FALSE)</f>
        <v>Forskningsinsentiv</v>
      </c>
      <c r="I5062" s="3">
        <f>IF(A5062='Enheter, modell og år'!$F$2-1,0,G5062-VLOOKUP(A5062-1&amp;B5062&amp;C5062&amp;E5062,$F$2:$G$7561,2,FALSE))</f>
        <v>0</v>
      </c>
      <c r="J5062" s="3">
        <f>IF(A5062='Enheter, modell og år'!$F$2-1,0,VLOOKUP(A5062-1&amp;B5062&amp;C5062&amp;E5062,$F$2:$G$7561,2,FALSE))</f>
        <v>0</v>
      </c>
    </row>
    <row r="5063" spans="1:10" x14ac:dyDescent="0.25">
      <c r="A5063">
        <f t="shared" ref="A5063:C5063" si="4596">A4523</f>
        <v>2023</v>
      </c>
      <c r="B5063" t="str">
        <f t="shared" si="4596"/>
        <v>RFM</v>
      </c>
      <c r="C5063">
        <f t="shared" si="4596"/>
        <v>0</v>
      </c>
      <c r="D5063">
        <f>IFERROR(VLOOKUP(C5063,'Enheter, modell og år'!$A$2:$B$31,2,FALSE),0)</f>
        <v>0</v>
      </c>
      <c r="E5063" t="str">
        <f>'Liste detaljert wide'!$M$1</f>
        <v>NFR-inntekt</v>
      </c>
      <c r="F5063" t="str">
        <f t="shared" si="4592"/>
        <v>2023RFM0NFR-inntekt</v>
      </c>
      <c r="G5063" s="3">
        <f>'Liste detaljert wide'!M203</f>
        <v>0</v>
      </c>
      <c r="H5063" t="str">
        <f>VLOOKUP(E5063,Def!$B$2:$C$15,2,FALSE)</f>
        <v>Forskningsinsentiv</v>
      </c>
      <c r="I5063" s="3">
        <f>IF(A5063='Enheter, modell og år'!$F$2-1,0,G5063-VLOOKUP(A5063-1&amp;B5063&amp;C5063&amp;E5063,$F$2:$G$7561,2,FALSE))</f>
        <v>0</v>
      </c>
      <c r="J5063" s="3">
        <f>IF(A5063='Enheter, modell og år'!$F$2-1,0,VLOOKUP(A5063-1&amp;B5063&amp;C5063&amp;E5063,$F$2:$G$7561,2,FALSE))</f>
        <v>0</v>
      </c>
    </row>
    <row r="5064" spans="1:10" x14ac:dyDescent="0.25">
      <c r="A5064">
        <f t="shared" ref="A5064:C5064" si="4597">A4524</f>
        <v>2023</v>
      </c>
      <c r="B5064" t="str">
        <f t="shared" si="4597"/>
        <v>RFM</v>
      </c>
      <c r="C5064">
        <f t="shared" si="4597"/>
        <v>0</v>
      </c>
      <c r="D5064">
        <f>IFERROR(VLOOKUP(C5064,'Enheter, modell og år'!$A$2:$B$31,2,FALSE),0)</f>
        <v>0</v>
      </c>
      <c r="E5064" t="str">
        <f>'Liste detaljert wide'!$M$1</f>
        <v>NFR-inntekt</v>
      </c>
      <c r="F5064" t="str">
        <f t="shared" si="4592"/>
        <v>2023RFM0NFR-inntekt</v>
      </c>
      <c r="G5064" s="3">
        <f>'Liste detaljert wide'!M204</f>
        <v>0</v>
      </c>
      <c r="H5064" t="str">
        <f>VLOOKUP(E5064,Def!$B$2:$C$15,2,FALSE)</f>
        <v>Forskningsinsentiv</v>
      </c>
      <c r="I5064" s="3">
        <f>IF(A5064='Enheter, modell og år'!$F$2-1,0,G5064-VLOOKUP(A5064-1&amp;B5064&amp;C5064&amp;E5064,$F$2:$G$7561,2,FALSE))</f>
        <v>0</v>
      </c>
      <c r="J5064" s="3">
        <f>IF(A5064='Enheter, modell og år'!$F$2-1,0,VLOOKUP(A5064-1&amp;B5064&amp;C5064&amp;E5064,$F$2:$G$7561,2,FALSE))</f>
        <v>0</v>
      </c>
    </row>
    <row r="5065" spans="1:10" x14ac:dyDescent="0.25">
      <c r="A5065">
        <f t="shared" ref="A5065:C5065" si="4598">A4525</f>
        <v>2023</v>
      </c>
      <c r="B5065" t="str">
        <f t="shared" si="4598"/>
        <v>RFM</v>
      </c>
      <c r="C5065">
        <f t="shared" si="4598"/>
        <v>0</v>
      </c>
      <c r="D5065">
        <f>IFERROR(VLOOKUP(C5065,'Enheter, modell og år'!$A$2:$B$31,2,FALSE),0)</f>
        <v>0</v>
      </c>
      <c r="E5065" t="str">
        <f>'Liste detaljert wide'!$M$1</f>
        <v>NFR-inntekt</v>
      </c>
      <c r="F5065" t="str">
        <f t="shared" si="4592"/>
        <v>2023RFM0NFR-inntekt</v>
      </c>
      <c r="G5065" s="3">
        <f>'Liste detaljert wide'!M205</f>
        <v>0</v>
      </c>
      <c r="H5065" t="str">
        <f>VLOOKUP(E5065,Def!$B$2:$C$15,2,FALSE)</f>
        <v>Forskningsinsentiv</v>
      </c>
      <c r="I5065" s="3">
        <f>IF(A5065='Enheter, modell og år'!$F$2-1,0,G5065-VLOOKUP(A5065-1&amp;B5065&amp;C5065&amp;E5065,$F$2:$G$7561,2,FALSE))</f>
        <v>0</v>
      </c>
      <c r="J5065" s="3">
        <f>IF(A5065='Enheter, modell og år'!$F$2-1,0,VLOOKUP(A5065-1&amp;B5065&amp;C5065&amp;E5065,$F$2:$G$7561,2,FALSE))</f>
        <v>0</v>
      </c>
    </row>
    <row r="5066" spans="1:10" x14ac:dyDescent="0.25">
      <c r="A5066">
        <f t="shared" ref="A5066:C5066" si="4599">A4526</f>
        <v>2023</v>
      </c>
      <c r="B5066" t="str">
        <f t="shared" si="4599"/>
        <v>RFM</v>
      </c>
      <c r="C5066">
        <f t="shared" si="4599"/>
        <v>0</v>
      </c>
      <c r="D5066">
        <f>IFERROR(VLOOKUP(C5066,'Enheter, modell og år'!$A$2:$B$31,2,FALSE),0)</f>
        <v>0</v>
      </c>
      <c r="E5066" t="str">
        <f>'Liste detaljert wide'!$M$1</f>
        <v>NFR-inntekt</v>
      </c>
      <c r="F5066" t="str">
        <f t="shared" si="4592"/>
        <v>2023RFM0NFR-inntekt</v>
      </c>
      <c r="G5066" s="3">
        <f>'Liste detaljert wide'!M206</f>
        <v>0</v>
      </c>
      <c r="H5066" t="str">
        <f>VLOOKUP(E5066,Def!$B$2:$C$15,2,FALSE)</f>
        <v>Forskningsinsentiv</v>
      </c>
      <c r="I5066" s="3">
        <f>IF(A5066='Enheter, modell og år'!$F$2-1,0,G5066-VLOOKUP(A5066-1&amp;B5066&amp;C5066&amp;E5066,$F$2:$G$7561,2,FALSE))</f>
        <v>0</v>
      </c>
      <c r="J5066" s="3">
        <f>IF(A5066='Enheter, modell og år'!$F$2-1,0,VLOOKUP(A5066-1&amp;B5066&amp;C5066&amp;E5066,$F$2:$G$7561,2,FALSE))</f>
        <v>0</v>
      </c>
    </row>
    <row r="5067" spans="1:10" x14ac:dyDescent="0.25">
      <c r="A5067">
        <f t="shared" ref="A5067:C5067" si="4600">A4527</f>
        <v>2023</v>
      </c>
      <c r="B5067" t="str">
        <f t="shared" si="4600"/>
        <v>RFM</v>
      </c>
      <c r="C5067">
        <f t="shared" si="4600"/>
        <v>0</v>
      </c>
      <c r="D5067">
        <f>IFERROR(VLOOKUP(C5067,'Enheter, modell og år'!$A$2:$B$31,2,FALSE),0)</f>
        <v>0</v>
      </c>
      <c r="E5067" t="str">
        <f>'Liste detaljert wide'!$M$1</f>
        <v>NFR-inntekt</v>
      </c>
      <c r="F5067" t="str">
        <f t="shared" si="4592"/>
        <v>2023RFM0NFR-inntekt</v>
      </c>
      <c r="G5067" s="3">
        <f>'Liste detaljert wide'!M207</f>
        <v>0</v>
      </c>
      <c r="H5067" t="str">
        <f>VLOOKUP(E5067,Def!$B$2:$C$15,2,FALSE)</f>
        <v>Forskningsinsentiv</v>
      </c>
      <c r="I5067" s="3">
        <f>IF(A5067='Enheter, modell og år'!$F$2-1,0,G5067-VLOOKUP(A5067-1&amp;B5067&amp;C5067&amp;E5067,$F$2:$G$7561,2,FALSE))</f>
        <v>0</v>
      </c>
      <c r="J5067" s="3">
        <f>IF(A5067='Enheter, modell og år'!$F$2-1,0,VLOOKUP(A5067-1&amp;B5067&amp;C5067&amp;E5067,$F$2:$G$7561,2,FALSE))</f>
        <v>0</v>
      </c>
    </row>
    <row r="5068" spans="1:10" x14ac:dyDescent="0.25">
      <c r="A5068">
        <f t="shared" ref="A5068:C5068" si="4601">A4528</f>
        <v>2023</v>
      </c>
      <c r="B5068" t="str">
        <f t="shared" si="4601"/>
        <v>RFM</v>
      </c>
      <c r="C5068">
        <f t="shared" si="4601"/>
        <v>0</v>
      </c>
      <c r="D5068">
        <f>IFERROR(VLOOKUP(C5068,'Enheter, modell og år'!$A$2:$B$31,2,FALSE),0)</f>
        <v>0</v>
      </c>
      <c r="E5068" t="str">
        <f>'Liste detaljert wide'!$M$1</f>
        <v>NFR-inntekt</v>
      </c>
      <c r="F5068" t="str">
        <f t="shared" si="4592"/>
        <v>2023RFM0NFR-inntekt</v>
      </c>
      <c r="G5068" s="3">
        <f>'Liste detaljert wide'!M208</f>
        <v>0</v>
      </c>
      <c r="H5068" t="str">
        <f>VLOOKUP(E5068,Def!$B$2:$C$15,2,FALSE)</f>
        <v>Forskningsinsentiv</v>
      </c>
      <c r="I5068" s="3">
        <f>IF(A5068='Enheter, modell og år'!$F$2-1,0,G5068-VLOOKUP(A5068-1&amp;B5068&amp;C5068&amp;E5068,$F$2:$G$7561,2,FALSE))</f>
        <v>0</v>
      </c>
      <c r="J5068" s="3">
        <f>IF(A5068='Enheter, modell og år'!$F$2-1,0,VLOOKUP(A5068-1&amp;B5068&amp;C5068&amp;E5068,$F$2:$G$7561,2,FALSE))</f>
        <v>0</v>
      </c>
    </row>
    <row r="5069" spans="1:10" x14ac:dyDescent="0.25">
      <c r="A5069">
        <f t="shared" ref="A5069:C5069" si="4602">A4529</f>
        <v>2023</v>
      </c>
      <c r="B5069" t="str">
        <f t="shared" si="4602"/>
        <v>RFM</v>
      </c>
      <c r="C5069">
        <f t="shared" si="4602"/>
        <v>0</v>
      </c>
      <c r="D5069">
        <f>IFERROR(VLOOKUP(C5069,'Enheter, modell og år'!$A$2:$B$31,2,FALSE),0)</f>
        <v>0</v>
      </c>
      <c r="E5069" t="str">
        <f>'Liste detaljert wide'!$M$1</f>
        <v>NFR-inntekt</v>
      </c>
      <c r="F5069" t="str">
        <f t="shared" si="4592"/>
        <v>2023RFM0NFR-inntekt</v>
      </c>
      <c r="G5069" s="3">
        <f>'Liste detaljert wide'!M209</f>
        <v>0</v>
      </c>
      <c r="H5069" t="str">
        <f>VLOOKUP(E5069,Def!$B$2:$C$15,2,FALSE)</f>
        <v>Forskningsinsentiv</v>
      </c>
      <c r="I5069" s="3">
        <f>IF(A5069='Enheter, modell og år'!$F$2-1,0,G5069-VLOOKUP(A5069-1&amp;B5069&amp;C5069&amp;E5069,$F$2:$G$7561,2,FALSE))</f>
        <v>0</v>
      </c>
      <c r="J5069" s="3">
        <f>IF(A5069='Enheter, modell og år'!$F$2-1,0,VLOOKUP(A5069-1&amp;B5069&amp;C5069&amp;E5069,$F$2:$G$7561,2,FALSE))</f>
        <v>0</v>
      </c>
    </row>
    <row r="5070" spans="1:10" x14ac:dyDescent="0.25">
      <c r="A5070">
        <f t="shared" ref="A5070:C5070" si="4603">A4530</f>
        <v>2023</v>
      </c>
      <c r="B5070" t="str">
        <f t="shared" si="4603"/>
        <v>RFM</v>
      </c>
      <c r="C5070">
        <f t="shared" si="4603"/>
        <v>0</v>
      </c>
      <c r="D5070">
        <f>IFERROR(VLOOKUP(C5070,'Enheter, modell og år'!$A$2:$B$31,2,FALSE),0)</f>
        <v>0</v>
      </c>
      <c r="E5070" t="str">
        <f>'Liste detaljert wide'!$M$1</f>
        <v>NFR-inntekt</v>
      </c>
      <c r="F5070" t="str">
        <f t="shared" si="4592"/>
        <v>2023RFM0NFR-inntekt</v>
      </c>
      <c r="G5070" s="3">
        <f>'Liste detaljert wide'!M210</f>
        <v>0</v>
      </c>
      <c r="H5070" t="str">
        <f>VLOOKUP(E5070,Def!$B$2:$C$15,2,FALSE)</f>
        <v>Forskningsinsentiv</v>
      </c>
      <c r="I5070" s="3">
        <f>IF(A5070='Enheter, modell og år'!$F$2-1,0,G5070-VLOOKUP(A5070-1&amp;B5070&amp;C5070&amp;E5070,$F$2:$G$7561,2,FALSE))</f>
        <v>0</v>
      </c>
      <c r="J5070" s="3">
        <f>IF(A5070='Enheter, modell og år'!$F$2-1,0,VLOOKUP(A5070-1&amp;B5070&amp;C5070&amp;E5070,$F$2:$G$7561,2,FALSE))</f>
        <v>0</v>
      </c>
    </row>
    <row r="5071" spans="1:10" x14ac:dyDescent="0.25">
      <c r="A5071">
        <f t="shared" ref="A5071:C5071" si="4604">A4531</f>
        <v>2023</v>
      </c>
      <c r="B5071" t="str">
        <f t="shared" si="4604"/>
        <v>RFM</v>
      </c>
      <c r="C5071">
        <f t="shared" si="4604"/>
        <v>0</v>
      </c>
      <c r="D5071">
        <f>IFERROR(VLOOKUP(C5071,'Enheter, modell og år'!$A$2:$B$31,2,FALSE),0)</f>
        <v>0</v>
      </c>
      <c r="E5071" t="str">
        <f>'Liste detaljert wide'!$M$1</f>
        <v>NFR-inntekt</v>
      </c>
      <c r="F5071" t="str">
        <f t="shared" si="4592"/>
        <v>2023RFM0NFR-inntekt</v>
      </c>
      <c r="G5071" s="3">
        <f>'Liste detaljert wide'!M211</f>
        <v>0</v>
      </c>
      <c r="H5071" t="str">
        <f>VLOOKUP(E5071,Def!$B$2:$C$15,2,FALSE)</f>
        <v>Forskningsinsentiv</v>
      </c>
      <c r="I5071" s="3">
        <f>IF(A5071='Enheter, modell og år'!$F$2-1,0,G5071-VLOOKUP(A5071-1&amp;B5071&amp;C5071&amp;E5071,$F$2:$G$7561,2,FALSE))</f>
        <v>0</v>
      </c>
      <c r="J5071" s="3">
        <f>IF(A5071='Enheter, modell og år'!$F$2-1,0,VLOOKUP(A5071-1&amp;B5071&amp;C5071&amp;E5071,$F$2:$G$7561,2,FALSE))</f>
        <v>0</v>
      </c>
    </row>
    <row r="5072" spans="1:10" x14ac:dyDescent="0.25">
      <c r="A5072">
        <f t="shared" ref="A5072:C5072" si="4605">A4532</f>
        <v>2024</v>
      </c>
      <c r="B5072" t="str">
        <f t="shared" si="4605"/>
        <v>RFM</v>
      </c>
      <c r="C5072">
        <f t="shared" si="4605"/>
        <v>0</v>
      </c>
      <c r="D5072">
        <f>IFERROR(VLOOKUP(C5072,'Enheter, modell og år'!$A$2:$B$31,2,FALSE),0)</f>
        <v>0</v>
      </c>
      <c r="E5072" t="str">
        <f>'Liste detaljert wide'!$M$1</f>
        <v>NFR-inntekt</v>
      </c>
      <c r="F5072" t="str">
        <f t="shared" si="4592"/>
        <v>2024RFM0NFR-inntekt</v>
      </c>
      <c r="G5072" s="3">
        <f>'Liste detaljert wide'!M212</f>
        <v>0</v>
      </c>
      <c r="H5072" t="str">
        <f>VLOOKUP(E5072,Def!$B$2:$C$15,2,FALSE)</f>
        <v>Forskningsinsentiv</v>
      </c>
      <c r="I5072" s="3">
        <f>IF(A5072='Enheter, modell og år'!$F$2-1,0,G5072-VLOOKUP(A5072-1&amp;B5072&amp;C5072&amp;E5072,$F$2:$G$7561,2,FALSE))</f>
        <v>0</v>
      </c>
      <c r="J5072" s="3">
        <f>IF(A5072='Enheter, modell og år'!$F$2-1,0,VLOOKUP(A5072-1&amp;B5072&amp;C5072&amp;E5072,$F$2:$G$7561,2,FALSE))</f>
        <v>0</v>
      </c>
    </row>
    <row r="5073" spans="1:10" x14ac:dyDescent="0.25">
      <c r="A5073">
        <f t="shared" ref="A5073:C5073" si="4606">A4533</f>
        <v>2024</v>
      </c>
      <c r="B5073" t="str">
        <f t="shared" si="4606"/>
        <v>RFM</v>
      </c>
      <c r="C5073">
        <f t="shared" si="4606"/>
        <v>0</v>
      </c>
      <c r="D5073">
        <f>IFERROR(VLOOKUP(C5073,'Enheter, modell og år'!$A$2:$B$31,2,FALSE),0)</f>
        <v>0</v>
      </c>
      <c r="E5073" t="str">
        <f>'Liste detaljert wide'!$M$1</f>
        <v>NFR-inntekt</v>
      </c>
      <c r="F5073" t="str">
        <f t="shared" si="4592"/>
        <v>2024RFM0NFR-inntekt</v>
      </c>
      <c r="G5073" s="3">
        <f>'Liste detaljert wide'!M213</f>
        <v>0</v>
      </c>
      <c r="H5073" t="str">
        <f>VLOOKUP(E5073,Def!$B$2:$C$15,2,FALSE)</f>
        <v>Forskningsinsentiv</v>
      </c>
      <c r="I5073" s="3">
        <f>IF(A5073='Enheter, modell og år'!$F$2-1,0,G5073-VLOOKUP(A5073-1&amp;B5073&amp;C5073&amp;E5073,$F$2:$G$7561,2,FALSE))</f>
        <v>0</v>
      </c>
      <c r="J5073" s="3">
        <f>IF(A5073='Enheter, modell og år'!$F$2-1,0,VLOOKUP(A5073-1&amp;B5073&amp;C5073&amp;E5073,$F$2:$G$7561,2,FALSE))</f>
        <v>0</v>
      </c>
    </row>
    <row r="5074" spans="1:10" x14ac:dyDescent="0.25">
      <c r="A5074">
        <f t="shared" ref="A5074:C5074" si="4607">A4534</f>
        <v>2024</v>
      </c>
      <c r="B5074" t="str">
        <f t="shared" si="4607"/>
        <v>RFM</v>
      </c>
      <c r="C5074">
        <f t="shared" si="4607"/>
        <v>0</v>
      </c>
      <c r="D5074">
        <f>IFERROR(VLOOKUP(C5074,'Enheter, modell og år'!$A$2:$B$31,2,FALSE),0)</f>
        <v>0</v>
      </c>
      <c r="E5074" t="str">
        <f>'Liste detaljert wide'!$M$1</f>
        <v>NFR-inntekt</v>
      </c>
      <c r="F5074" t="str">
        <f t="shared" si="4592"/>
        <v>2024RFM0NFR-inntekt</v>
      </c>
      <c r="G5074" s="3">
        <f>'Liste detaljert wide'!M214</f>
        <v>0</v>
      </c>
      <c r="H5074" t="str">
        <f>VLOOKUP(E5074,Def!$B$2:$C$15,2,FALSE)</f>
        <v>Forskningsinsentiv</v>
      </c>
      <c r="I5074" s="3">
        <f>IF(A5074='Enheter, modell og år'!$F$2-1,0,G5074-VLOOKUP(A5074-1&amp;B5074&amp;C5074&amp;E5074,$F$2:$G$7561,2,FALSE))</f>
        <v>0</v>
      </c>
      <c r="J5074" s="3">
        <f>IF(A5074='Enheter, modell og år'!$F$2-1,0,VLOOKUP(A5074-1&amp;B5074&amp;C5074&amp;E5074,$F$2:$G$7561,2,FALSE))</f>
        <v>0</v>
      </c>
    </row>
    <row r="5075" spans="1:10" x14ac:dyDescent="0.25">
      <c r="A5075">
        <f t="shared" ref="A5075:C5075" si="4608">A4535</f>
        <v>2024</v>
      </c>
      <c r="B5075" t="str">
        <f t="shared" si="4608"/>
        <v>RFM</v>
      </c>
      <c r="C5075">
        <f t="shared" si="4608"/>
        <v>0</v>
      </c>
      <c r="D5075">
        <f>IFERROR(VLOOKUP(C5075,'Enheter, modell og år'!$A$2:$B$31,2,FALSE),0)</f>
        <v>0</v>
      </c>
      <c r="E5075" t="str">
        <f>'Liste detaljert wide'!$M$1</f>
        <v>NFR-inntekt</v>
      </c>
      <c r="F5075" t="str">
        <f t="shared" si="4592"/>
        <v>2024RFM0NFR-inntekt</v>
      </c>
      <c r="G5075" s="3">
        <f>'Liste detaljert wide'!M215</f>
        <v>0</v>
      </c>
      <c r="H5075" t="str">
        <f>VLOOKUP(E5075,Def!$B$2:$C$15,2,FALSE)</f>
        <v>Forskningsinsentiv</v>
      </c>
      <c r="I5075" s="3">
        <f>IF(A5075='Enheter, modell og år'!$F$2-1,0,G5075-VLOOKUP(A5075-1&amp;B5075&amp;C5075&amp;E5075,$F$2:$G$7561,2,FALSE))</f>
        <v>0</v>
      </c>
      <c r="J5075" s="3">
        <f>IF(A5075='Enheter, modell og år'!$F$2-1,0,VLOOKUP(A5075-1&amp;B5075&amp;C5075&amp;E5075,$F$2:$G$7561,2,FALSE))</f>
        <v>0</v>
      </c>
    </row>
    <row r="5076" spans="1:10" x14ac:dyDescent="0.25">
      <c r="A5076">
        <f t="shared" ref="A5076:C5076" si="4609">A4536</f>
        <v>2024</v>
      </c>
      <c r="B5076" t="str">
        <f t="shared" si="4609"/>
        <v>RFM</v>
      </c>
      <c r="C5076">
        <f t="shared" si="4609"/>
        <v>0</v>
      </c>
      <c r="D5076">
        <f>IFERROR(VLOOKUP(C5076,'Enheter, modell og år'!$A$2:$B$31,2,FALSE),0)</f>
        <v>0</v>
      </c>
      <c r="E5076" t="str">
        <f>'Liste detaljert wide'!$M$1</f>
        <v>NFR-inntekt</v>
      </c>
      <c r="F5076" t="str">
        <f t="shared" si="4592"/>
        <v>2024RFM0NFR-inntekt</v>
      </c>
      <c r="G5076" s="3">
        <f>'Liste detaljert wide'!M216</f>
        <v>0</v>
      </c>
      <c r="H5076" t="str">
        <f>VLOOKUP(E5076,Def!$B$2:$C$15,2,FALSE)</f>
        <v>Forskningsinsentiv</v>
      </c>
      <c r="I5076" s="3">
        <f>IF(A5076='Enheter, modell og år'!$F$2-1,0,G5076-VLOOKUP(A5076-1&amp;B5076&amp;C5076&amp;E5076,$F$2:$G$7561,2,FALSE))</f>
        <v>0</v>
      </c>
      <c r="J5076" s="3">
        <f>IF(A5076='Enheter, modell og år'!$F$2-1,0,VLOOKUP(A5076-1&amp;B5076&amp;C5076&amp;E5076,$F$2:$G$7561,2,FALSE))</f>
        <v>0</v>
      </c>
    </row>
    <row r="5077" spans="1:10" x14ac:dyDescent="0.25">
      <c r="A5077">
        <f t="shared" ref="A5077:C5077" si="4610">A4537</f>
        <v>2024</v>
      </c>
      <c r="B5077" t="str">
        <f t="shared" si="4610"/>
        <v>RFM</v>
      </c>
      <c r="C5077">
        <f t="shared" si="4610"/>
        <v>0</v>
      </c>
      <c r="D5077">
        <f>IFERROR(VLOOKUP(C5077,'Enheter, modell og år'!$A$2:$B$31,2,FALSE),0)</f>
        <v>0</v>
      </c>
      <c r="E5077" t="str">
        <f>'Liste detaljert wide'!$M$1</f>
        <v>NFR-inntekt</v>
      </c>
      <c r="F5077" t="str">
        <f t="shared" si="4592"/>
        <v>2024RFM0NFR-inntekt</v>
      </c>
      <c r="G5077" s="3">
        <f>'Liste detaljert wide'!M217</f>
        <v>0</v>
      </c>
      <c r="H5077" t="str">
        <f>VLOOKUP(E5077,Def!$B$2:$C$15,2,FALSE)</f>
        <v>Forskningsinsentiv</v>
      </c>
      <c r="I5077" s="3">
        <f>IF(A5077='Enheter, modell og år'!$F$2-1,0,G5077-VLOOKUP(A5077-1&amp;B5077&amp;C5077&amp;E5077,$F$2:$G$7561,2,FALSE))</f>
        <v>0</v>
      </c>
      <c r="J5077" s="3">
        <f>IF(A5077='Enheter, modell og år'!$F$2-1,0,VLOOKUP(A5077-1&amp;B5077&amp;C5077&amp;E5077,$F$2:$G$7561,2,FALSE))</f>
        <v>0</v>
      </c>
    </row>
    <row r="5078" spans="1:10" x14ac:dyDescent="0.25">
      <c r="A5078">
        <f t="shared" ref="A5078:C5078" si="4611">A4538</f>
        <v>2024</v>
      </c>
      <c r="B5078" t="str">
        <f t="shared" si="4611"/>
        <v>RFM</v>
      </c>
      <c r="C5078">
        <f t="shared" si="4611"/>
        <v>0</v>
      </c>
      <c r="D5078">
        <f>IFERROR(VLOOKUP(C5078,'Enheter, modell og år'!$A$2:$B$31,2,FALSE),0)</f>
        <v>0</v>
      </c>
      <c r="E5078" t="str">
        <f>'Liste detaljert wide'!$M$1</f>
        <v>NFR-inntekt</v>
      </c>
      <c r="F5078" t="str">
        <f t="shared" si="4592"/>
        <v>2024RFM0NFR-inntekt</v>
      </c>
      <c r="G5078" s="3">
        <f>'Liste detaljert wide'!M218</f>
        <v>0</v>
      </c>
      <c r="H5078" t="str">
        <f>VLOOKUP(E5078,Def!$B$2:$C$15,2,FALSE)</f>
        <v>Forskningsinsentiv</v>
      </c>
      <c r="I5078" s="3">
        <f>IF(A5078='Enheter, modell og år'!$F$2-1,0,G5078-VLOOKUP(A5078-1&amp;B5078&amp;C5078&amp;E5078,$F$2:$G$7561,2,FALSE))</f>
        <v>0</v>
      </c>
      <c r="J5078" s="3">
        <f>IF(A5078='Enheter, modell og år'!$F$2-1,0,VLOOKUP(A5078-1&amp;B5078&amp;C5078&amp;E5078,$F$2:$G$7561,2,FALSE))</f>
        <v>0</v>
      </c>
    </row>
    <row r="5079" spans="1:10" x14ac:dyDescent="0.25">
      <c r="A5079">
        <f t="shared" ref="A5079:C5079" si="4612">A4539</f>
        <v>2024</v>
      </c>
      <c r="B5079" t="str">
        <f t="shared" si="4612"/>
        <v>RFM</v>
      </c>
      <c r="C5079">
        <f t="shared" si="4612"/>
        <v>0</v>
      </c>
      <c r="D5079">
        <f>IFERROR(VLOOKUP(C5079,'Enheter, modell og år'!$A$2:$B$31,2,FALSE),0)</f>
        <v>0</v>
      </c>
      <c r="E5079" t="str">
        <f>'Liste detaljert wide'!$M$1</f>
        <v>NFR-inntekt</v>
      </c>
      <c r="F5079" t="str">
        <f t="shared" si="4592"/>
        <v>2024RFM0NFR-inntekt</v>
      </c>
      <c r="G5079" s="3">
        <f>'Liste detaljert wide'!M219</f>
        <v>0</v>
      </c>
      <c r="H5079" t="str">
        <f>VLOOKUP(E5079,Def!$B$2:$C$15,2,FALSE)</f>
        <v>Forskningsinsentiv</v>
      </c>
      <c r="I5079" s="3">
        <f>IF(A5079='Enheter, modell og år'!$F$2-1,0,G5079-VLOOKUP(A5079-1&amp;B5079&amp;C5079&amp;E5079,$F$2:$G$7561,2,FALSE))</f>
        <v>0</v>
      </c>
      <c r="J5079" s="3">
        <f>IF(A5079='Enheter, modell og år'!$F$2-1,0,VLOOKUP(A5079-1&amp;B5079&amp;C5079&amp;E5079,$F$2:$G$7561,2,FALSE))</f>
        <v>0</v>
      </c>
    </row>
    <row r="5080" spans="1:10" x14ac:dyDescent="0.25">
      <c r="A5080">
        <f t="shared" ref="A5080:C5080" si="4613">A4540</f>
        <v>2024</v>
      </c>
      <c r="B5080" t="str">
        <f t="shared" si="4613"/>
        <v>RFM</v>
      </c>
      <c r="C5080">
        <f t="shared" si="4613"/>
        <v>0</v>
      </c>
      <c r="D5080">
        <f>IFERROR(VLOOKUP(C5080,'Enheter, modell og år'!$A$2:$B$31,2,FALSE),0)</f>
        <v>0</v>
      </c>
      <c r="E5080" t="str">
        <f>'Liste detaljert wide'!$M$1</f>
        <v>NFR-inntekt</v>
      </c>
      <c r="F5080" t="str">
        <f t="shared" si="4592"/>
        <v>2024RFM0NFR-inntekt</v>
      </c>
      <c r="G5080" s="3">
        <f>'Liste detaljert wide'!M220</f>
        <v>0</v>
      </c>
      <c r="H5080" t="str">
        <f>VLOOKUP(E5080,Def!$B$2:$C$15,2,FALSE)</f>
        <v>Forskningsinsentiv</v>
      </c>
      <c r="I5080" s="3">
        <f>IF(A5080='Enheter, modell og år'!$F$2-1,0,G5080-VLOOKUP(A5080-1&amp;B5080&amp;C5080&amp;E5080,$F$2:$G$7561,2,FALSE))</f>
        <v>0</v>
      </c>
      <c r="J5080" s="3">
        <f>IF(A5080='Enheter, modell og år'!$F$2-1,0,VLOOKUP(A5080-1&amp;B5080&amp;C5080&amp;E5080,$F$2:$G$7561,2,FALSE))</f>
        <v>0</v>
      </c>
    </row>
    <row r="5081" spans="1:10" x14ac:dyDescent="0.25">
      <c r="A5081">
        <f t="shared" ref="A5081:C5081" si="4614">A4541</f>
        <v>2024</v>
      </c>
      <c r="B5081" t="str">
        <f t="shared" si="4614"/>
        <v>RFM</v>
      </c>
      <c r="C5081">
        <f t="shared" si="4614"/>
        <v>0</v>
      </c>
      <c r="D5081">
        <f>IFERROR(VLOOKUP(C5081,'Enheter, modell og år'!$A$2:$B$31,2,FALSE),0)</f>
        <v>0</v>
      </c>
      <c r="E5081" t="str">
        <f>'Liste detaljert wide'!$M$1</f>
        <v>NFR-inntekt</v>
      </c>
      <c r="F5081" t="str">
        <f t="shared" si="4592"/>
        <v>2024RFM0NFR-inntekt</v>
      </c>
      <c r="G5081" s="3">
        <f>'Liste detaljert wide'!M221</f>
        <v>0</v>
      </c>
      <c r="H5081" t="str">
        <f>VLOOKUP(E5081,Def!$B$2:$C$15,2,FALSE)</f>
        <v>Forskningsinsentiv</v>
      </c>
      <c r="I5081" s="3">
        <f>IF(A5081='Enheter, modell og år'!$F$2-1,0,G5081-VLOOKUP(A5081-1&amp;B5081&amp;C5081&amp;E5081,$F$2:$G$7561,2,FALSE))</f>
        <v>0</v>
      </c>
      <c r="J5081" s="3">
        <f>IF(A5081='Enheter, modell og år'!$F$2-1,0,VLOOKUP(A5081-1&amp;B5081&amp;C5081&amp;E5081,$F$2:$G$7561,2,FALSE))</f>
        <v>0</v>
      </c>
    </row>
    <row r="5082" spans="1:10" x14ac:dyDescent="0.25">
      <c r="A5082">
        <f t="shared" ref="A5082:C5082" si="4615">A4542</f>
        <v>2024</v>
      </c>
      <c r="B5082" t="str">
        <f t="shared" si="4615"/>
        <v>RFM</v>
      </c>
      <c r="C5082">
        <f t="shared" si="4615"/>
        <v>0</v>
      </c>
      <c r="D5082">
        <f>IFERROR(VLOOKUP(C5082,'Enheter, modell og år'!$A$2:$B$31,2,FALSE),0)</f>
        <v>0</v>
      </c>
      <c r="E5082" t="str">
        <f>'Liste detaljert wide'!$M$1</f>
        <v>NFR-inntekt</v>
      </c>
      <c r="F5082" t="str">
        <f t="shared" si="4592"/>
        <v>2024RFM0NFR-inntekt</v>
      </c>
      <c r="G5082" s="3">
        <f>'Liste detaljert wide'!M222</f>
        <v>0</v>
      </c>
      <c r="H5082" t="str">
        <f>VLOOKUP(E5082,Def!$B$2:$C$15,2,FALSE)</f>
        <v>Forskningsinsentiv</v>
      </c>
      <c r="I5082" s="3">
        <f>IF(A5082='Enheter, modell og år'!$F$2-1,0,G5082-VLOOKUP(A5082-1&amp;B5082&amp;C5082&amp;E5082,$F$2:$G$7561,2,FALSE))</f>
        <v>0</v>
      </c>
      <c r="J5082" s="3">
        <f>IF(A5082='Enheter, modell og år'!$F$2-1,0,VLOOKUP(A5082-1&amp;B5082&amp;C5082&amp;E5082,$F$2:$G$7561,2,FALSE))</f>
        <v>0</v>
      </c>
    </row>
    <row r="5083" spans="1:10" x14ac:dyDescent="0.25">
      <c r="A5083">
        <f t="shared" ref="A5083:C5083" si="4616">A4543</f>
        <v>2024</v>
      </c>
      <c r="B5083" t="str">
        <f t="shared" si="4616"/>
        <v>RFM</v>
      </c>
      <c r="C5083">
        <f t="shared" si="4616"/>
        <v>0</v>
      </c>
      <c r="D5083">
        <f>IFERROR(VLOOKUP(C5083,'Enheter, modell og år'!$A$2:$B$31,2,FALSE),0)</f>
        <v>0</v>
      </c>
      <c r="E5083" t="str">
        <f>'Liste detaljert wide'!$M$1</f>
        <v>NFR-inntekt</v>
      </c>
      <c r="F5083" t="str">
        <f t="shared" si="4592"/>
        <v>2024RFM0NFR-inntekt</v>
      </c>
      <c r="G5083" s="3">
        <f>'Liste detaljert wide'!M223</f>
        <v>0</v>
      </c>
      <c r="H5083" t="str">
        <f>VLOOKUP(E5083,Def!$B$2:$C$15,2,FALSE)</f>
        <v>Forskningsinsentiv</v>
      </c>
      <c r="I5083" s="3">
        <f>IF(A5083='Enheter, modell og år'!$F$2-1,0,G5083-VLOOKUP(A5083-1&amp;B5083&amp;C5083&amp;E5083,$F$2:$G$7561,2,FALSE))</f>
        <v>0</v>
      </c>
      <c r="J5083" s="3">
        <f>IF(A5083='Enheter, modell og år'!$F$2-1,0,VLOOKUP(A5083-1&amp;B5083&amp;C5083&amp;E5083,$F$2:$G$7561,2,FALSE))</f>
        <v>0</v>
      </c>
    </row>
    <row r="5084" spans="1:10" x14ac:dyDescent="0.25">
      <c r="A5084">
        <f t="shared" ref="A5084:C5084" si="4617">A4544</f>
        <v>2024</v>
      </c>
      <c r="B5084" t="str">
        <f t="shared" si="4617"/>
        <v>RFM</v>
      </c>
      <c r="C5084">
        <f t="shared" si="4617"/>
        <v>0</v>
      </c>
      <c r="D5084">
        <f>IFERROR(VLOOKUP(C5084,'Enheter, modell og år'!$A$2:$B$31,2,FALSE),0)</f>
        <v>0</v>
      </c>
      <c r="E5084" t="str">
        <f>'Liste detaljert wide'!$M$1</f>
        <v>NFR-inntekt</v>
      </c>
      <c r="F5084" t="str">
        <f t="shared" si="4592"/>
        <v>2024RFM0NFR-inntekt</v>
      </c>
      <c r="G5084" s="3">
        <f>'Liste detaljert wide'!M224</f>
        <v>0</v>
      </c>
      <c r="H5084" t="str">
        <f>VLOOKUP(E5084,Def!$B$2:$C$15,2,FALSE)</f>
        <v>Forskningsinsentiv</v>
      </c>
      <c r="I5084" s="3">
        <f>IF(A5084='Enheter, modell og år'!$F$2-1,0,G5084-VLOOKUP(A5084-1&amp;B5084&amp;C5084&amp;E5084,$F$2:$G$7561,2,FALSE))</f>
        <v>0</v>
      </c>
      <c r="J5084" s="3">
        <f>IF(A5084='Enheter, modell og år'!$F$2-1,0,VLOOKUP(A5084-1&amp;B5084&amp;C5084&amp;E5084,$F$2:$G$7561,2,FALSE))</f>
        <v>0</v>
      </c>
    </row>
    <row r="5085" spans="1:10" x14ac:dyDescent="0.25">
      <c r="A5085">
        <f t="shared" ref="A5085:C5085" si="4618">A4545</f>
        <v>2024</v>
      </c>
      <c r="B5085" t="str">
        <f t="shared" si="4618"/>
        <v>RFM</v>
      </c>
      <c r="C5085">
        <f t="shared" si="4618"/>
        <v>0</v>
      </c>
      <c r="D5085">
        <f>IFERROR(VLOOKUP(C5085,'Enheter, modell og år'!$A$2:$B$31,2,FALSE),0)</f>
        <v>0</v>
      </c>
      <c r="E5085" t="str">
        <f>'Liste detaljert wide'!$M$1</f>
        <v>NFR-inntekt</v>
      </c>
      <c r="F5085" t="str">
        <f t="shared" si="4592"/>
        <v>2024RFM0NFR-inntekt</v>
      </c>
      <c r="G5085" s="3">
        <f>'Liste detaljert wide'!M225</f>
        <v>0</v>
      </c>
      <c r="H5085" t="str">
        <f>VLOOKUP(E5085,Def!$B$2:$C$15,2,FALSE)</f>
        <v>Forskningsinsentiv</v>
      </c>
      <c r="I5085" s="3">
        <f>IF(A5085='Enheter, modell og år'!$F$2-1,0,G5085-VLOOKUP(A5085-1&amp;B5085&amp;C5085&amp;E5085,$F$2:$G$7561,2,FALSE))</f>
        <v>0</v>
      </c>
      <c r="J5085" s="3">
        <f>IF(A5085='Enheter, modell og år'!$F$2-1,0,VLOOKUP(A5085-1&amp;B5085&amp;C5085&amp;E5085,$F$2:$G$7561,2,FALSE))</f>
        <v>0</v>
      </c>
    </row>
    <row r="5086" spans="1:10" x14ac:dyDescent="0.25">
      <c r="A5086">
        <f t="shared" ref="A5086:C5086" si="4619">A4546</f>
        <v>2024</v>
      </c>
      <c r="B5086" t="str">
        <f t="shared" si="4619"/>
        <v>RFM</v>
      </c>
      <c r="C5086">
        <f t="shared" si="4619"/>
        <v>0</v>
      </c>
      <c r="D5086">
        <f>IFERROR(VLOOKUP(C5086,'Enheter, modell og år'!$A$2:$B$31,2,FALSE),0)</f>
        <v>0</v>
      </c>
      <c r="E5086" t="str">
        <f>'Liste detaljert wide'!$M$1</f>
        <v>NFR-inntekt</v>
      </c>
      <c r="F5086" t="str">
        <f t="shared" si="4592"/>
        <v>2024RFM0NFR-inntekt</v>
      </c>
      <c r="G5086" s="3">
        <f>'Liste detaljert wide'!M226</f>
        <v>0</v>
      </c>
      <c r="H5086" t="str">
        <f>VLOOKUP(E5086,Def!$B$2:$C$15,2,FALSE)</f>
        <v>Forskningsinsentiv</v>
      </c>
      <c r="I5086" s="3">
        <f>IF(A5086='Enheter, modell og år'!$F$2-1,0,G5086-VLOOKUP(A5086-1&amp;B5086&amp;C5086&amp;E5086,$F$2:$G$7561,2,FALSE))</f>
        <v>0</v>
      </c>
      <c r="J5086" s="3">
        <f>IF(A5086='Enheter, modell og år'!$F$2-1,0,VLOOKUP(A5086-1&amp;B5086&amp;C5086&amp;E5086,$F$2:$G$7561,2,FALSE))</f>
        <v>0</v>
      </c>
    </row>
    <row r="5087" spans="1:10" x14ac:dyDescent="0.25">
      <c r="A5087">
        <f t="shared" ref="A5087:C5087" si="4620">A4547</f>
        <v>2024</v>
      </c>
      <c r="B5087" t="str">
        <f t="shared" si="4620"/>
        <v>RFM</v>
      </c>
      <c r="C5087">
        <f t="shared" si="4620"/>
        <v>0</v>
      </c>
      <c r="D5087">
        <f>IFERROR(VLOOKUP(C5087,'Enheter, modell og år'!$A$2:$B$31,2,FALSE),0)</f>
        <v>0</v>
      </c>
      <c r="E5087" t="str">
        <f>'Liste detaljert wide'!$M$1</f>
        <v>NFR-inntekt</v>
      </c>
      <c r="F5087" t="str">
        <f t="shared" si="4592"/>
        <v>2024RFM0NFR-inntekt</v>
      </c>
      <c r="G5087" s="3">
        <f>'Liste detaljert wide'!M227</f>
        <v>0</v>
      </c>
      <c r="H5087" t="str">
        <f>VLOOKUP(E5087,Def!$B$2:$C$15,2,FALSE)</f>
        <v>Forskningsinsentiv</v>
      </c>
      <c r="I5087" s="3">
        <f>IF(A5087='Enheter, modell og år'!$F$2-1,0,G5087-VLOOKUP(A5087-1&amp;B5087&amp;C5087&amp;E5087,$F$2:$G$7561,2,FALSE))</f>
        <v>0</v>
      </c>
      <c r="J5087" s="3">
        <f>IF(A5087='Enheter, modell og år'!$F$2-1,0,VLOOKUP(A5087-1&amp;B5087&amp;C5087&amp;E5087,$F$2:$G$7561,2,FALSE))</f>
        <v>0</v>
      </c>
    </row>
    <row r="5088" spans="1:10" x14ac:dyDescent="0.25">
      <c r="A5088">
        <f t="shared" ref="A5088:C5088" si="4621">A4548</f>
        <v>2024</v>
      </c>
      <c r="B5088" t="str">
        <f t="shared" si="4621"/>
        <v>RFM</v>
      </c>
      <c r="C5088">
        <f t="shared" si="4621"/>
        <v>0</v>
      </c>
      <c r="D5088">
        <f>IFERROR(VLOOKUP(C5088,'Enheter, modell og år'!$A$2:$B$31,2,FALSE),0)</f>
        <v>0</v>
      </c>
      <c r="E5088" t="str">
        <f>'Liste detaljert wide'!$M$1</f>
        <v>NFR-inntekt</v>
      </c>
      <c r="F5088" t="str">
        <f t="shared" si="4592"/>
        <v>2024RFM0NFR-inntekt</v>
      </c>
      <c r="G5088" s="3">
        <f>'Liste detaljert wide'!M228</f>
        <v>0</v>
      </c>
      <c r="H5088" t="str">
        <f>VLOOKUP(E5088,Def!$B$2:$C$15,2,FALSE)</f>
        <v>Forskningsinsentiv</v>
      </c>
      <c r="I5088" s="3">
        <f>IF(A5088='Enheter, modell og år'!$F$2-1,0,G5088-VLOOKUP(A5088-1&amp;B5088&amp;C5088&amp;E5088,$F$2:$G$7561,2,FALSE))</f>
        <v>0</v>
      </c>
      <c r="J5088" s="3">
        <f>IF(A5088='Enheter, modell og år'!$F$2-1,0,VLOOKUP(A5088-1&amp;B5088&amp;C5088&amp;E5088,$F$2:$G$7561,2,FALSE))</f>
        <v>0</v>
      </c>
    </row>
    <row r="5089" spans="1:10" x14ac:dyDescent="0.25">
      <c r="A5089">
        <f t="shared" ref="A5089:C5089" si="4622">A4549</f>
        <v>2024</v>
      </c>
      <c r="B5089" t="str">
        <f t="shared" si="4622"/>
        <v>RFM</v>
      </c>
      <c r="C5089">
        <f t="shared" si="4622"/>
        <v>0</v>
      </c>
      <c r="D5089">
        <f>IFERROR(VLOOKUP(C5089,'Enheter, modell og år'!$A$2:$B$31,2,FALSE),0)</f>
        <v>0</v>
      </c>
      <c r="E5089" t="str">
        <f>'Liste detaljert wide'!$M$1</f>
        <v>NFR-inntekt</v>
      </c>
      <c r="F5089" t="str">
        <f t="shared" si="4592"/>
        <v>2024RFM0NFR-inntekt</v>
      </c>
      <c r="G5089" s="3">
        <f>'Liste detaljert wide'!M229</f>
        <v>0</v>
      </c>
      <c r="H5089" t="str">
        <f>VLOOKUP(E5089,Def!$B$2:$C$15,2,FALSE)</f>
        <v>Forskningsinsentiv</v>
      </c>
      <c r="I5089" s="3">
        <f>IF(A5089='Enheter, modell og år'!$F$2-1,0,G5089-VLOOKUP(A5089-1&amp;B5089&amp;C5089&amp;E5089,$F$2:$G$7561,2,FALSE))</f>
        <v>0</v>
      </c>
      <c r="J5089" s="3">
        <f>IF(A5089='Enheter, modell og år'!$F$2-1,0,VLOOKUP(A5089-1&amp;B5089&amp;C5089&amp;E5089,$F$2:$G$7561,2,FALSE))</f>
        <v>0</v>
      </c>
    </row>
    <row r="5090" spans="1:10" x14ac:dyDescent="0.25">
      <c r="A5090">
        <f t="shared" ref="A5090:C5090" si="4623">A4550</f>
        <v>2024</v>
      </c>
      <c r="B5090" t="str">
        <f t="shared" si="4623"/>
        <v>RFM</v>
      </c>
      <c r="C5090">
        <f t="shared" si="4623"/>
        <v>0</v>
      </c>
      <c r="D5090">
        <f>IFERROR(VLOOKUP(C5090,'Enheter, modell og år'!$A$2:$B$31,2,FALSE),0)</f>
        <v>0</v>
      </c>
      <c r="E5090" t="str">
        <f>'Liste detaljert wide'!$M$1</f>
        <v>NFR-inntekt</v>
      </c>
      <c r="F5090" t="str">
        <f t="shared" si="4592"/>
        <v>2024RFM0NFR-inntekt</v>
      </c>
      <c r="G5090" s="3">
        <f>'Liste detaljert wide'!M230</f>
        <v>0</v>
      </c>
      <c r="H5090" t="str">
        <f>VLOOKUP(E5090,Def!$B$2:$C$15,2,FALSE)</f>
        <v>Forskningsinsentiv</v>
      </c>
      <c r="I5090" s="3">
        <f>IF(A5090='Enheter, modell og år'!$F$2-1,0,G5090-VLOOKUP(A5090-1&amp;B5090&amp;C5090&amp;E5090,$F$2:$G$7561,2,FALSE))</f>
        <v>0</v>
      </c>
      <c r="J5090" s="3">
        <f>IF(A5090='Enheter, modell og år'!$F$2-1,0,VLOOKUP(A5090-1&amp;B5090&amp;C5090&amp;E5090,$F$2:$G$7561,2,FALSE))</f>
        <v>0</v>
      </c>
    </row>
    <row r="5091" spans="1:10" x14ac:dyDescent="0.25">
      <c r="A5091">
        <f t="shared" ref="A5091:C5091" si="4624">A4551</f>
        <v>2024</v>
      </c>
      <c r="B5091" t="str">
        <f t="shared" si="4624"/>
        <v>RFM</v>
      </c>
      <c r="C5091">
        <f t="shared" si="4624"/>
        <v>0</v>
      </c>
      <c r="D5091">
        <f>IFERROR(VLOOKUP(C5091,'Enheter, modell og år'!$A$2:$B$31,2,FALSE),0)</f>
        <v>0</v>
      </c>
      <c r="E5091" t="str">
        <f>'Liste detaljert wide'!$M$1</f>
        <v>NFR-inntekt</v>
      </c>
      <c r="F5091" t="str">
        <f t="shared" si="4592"/>
        <v>2024RFM0NFR-inntekt</v>
      </c>
      <c r="G5091" s="3">
        <f>'Liste detaljert wide'!M231</f>
        <v>0</v>
      </c>
      <c r="H5091" t="str">
        <f>VLOOKUP(E5091,Def!$B$2:$C$15,2,FALSE)</f>
        <v>Forskningsinsentiv</v>
      </c>
      <c r="I5091" s="3">
        <f>IF(A5091='Enheter, modell og år'!$F$2-1,0,G5091-VLOOKUP(A5091-1&amp;B5091&amp;C5091&amp;E5091,$F$2:$G$7561,2,FALSE))</f>
        <v>0</v>
      </c>
      <c r="J5091" s="3">
        <f>IF(A5091='Enheter, modell og år'!$F$2-1,0,VLOOKUP(A5091-1&amp;B5091&amp;C5091&amp;E5091,$F$2:$G$7561,2,FALSE))</f>
        <v>0</v>
      </c>
    </row>
    <row r="5092" spans="1:10" x14ac:dyDescent="0.25">
      <c r="A5092">
        <f t="shared" ref="A5092:C5092" si="4625">A4552</f>
        <v>2024</v>
      </c>
      <c r="B5092" t="str">
        <f t="shared" si="4625"/>
        <v>RFM</v>
      </c>
      <c r="C5092">
        <f t="shared" si="4625"/>
        <v>0</v>
      </c>
      <c r="D5092">
        <f>IFERROR(VLOOKUP(C5092,'Enheter, modell og år'!$A$2:$B$31,2,FALSE),0)</f>
        <v>0</v>
      </c>
      <c r="E5092" t="str">
        <f>'Liste detaljert wide'!$M$1</f>
        <v>NFR-inntekt</v>
      </c>
      <c r="F5092" t="str">
        <f t="shared" si="4592"/>
        <v>2024RFM0NFR-inntekt</v>
      </c>
      <c r="G5092" s="3">
        <f>'Liste detaljert wide'!M232</f>
        <v>0</v>
      </c>
      <c r="H5092" t="str">
        <f>VLOOKUP(E5092,Def!$B$2:$C$15,2,FALSE)</f>
        <v>Forskningsinsentiv</v>
      </c>
      <c r="I5092" s="3">
        <f>IF(A5092='Enheter, modell og år'!$F$2-1,0,G5092-VLOOKUP(A5092-1&amp;B5092&amp;C5092&amp;E5092,$F$2:$G$7561,2,FALSE))</f>
        <v>0</v>
      </c>
      <c r="J5092" s="3">
        <f>IF(A5092='Enheter, modell og år'!$F$2-1,0,VLOOKUP(A5092-1&amp;B5092&amp;C5092&amp;E5092,$F$2:$G$7561,2,FALSE))</f>
        <v>0</v>
      </c>
    </row>
    <row r="5093" spans="1:10" x14ac:dyDescent="0.25">
      <c r="A5093">
        <f t="shared" ref="A5093:C5093" si="4626">A4553</f>
        <v>2024</v>
      </c>
      <c r="B5093" t="str">
        <f t="shared" si="4626"/>
        <v>RFM</v>
      </c>
      <c r="C5093">
        <f t="shared" si="4626"/>
        <v>0</v>
      </c>
      <c r="D5093">
        <f>IFERROR(VLOOKUP(C5093,'Enheter, modell og år'!$A$2:$B$31,2,FALSE),0)</f>
        <v>0</v>
      </c>
      <c r="E5093" t="str">
        <f>'Liste detaljert wide'!$M$1</f>
        <v>NFR-inntekt</v>
      </c>
      <c r="F5093" t="str">
        <f t="shared" si="4592"/>
        <v>2024RFM0NFR-inntekt</v>
      </c>
      <c r="G5093" s="3">
        <f>'Liste detaljert wide'!M233</f>
        <v>0</v>
      </c>
      <c r="H5093" t="str">
        <f>VLOOKUP(E5093,Def!$B$2:$C$15,2,FALSE)</f>
        <v>Forskningsinsentiv</v>
      </c>
      <c r="I5093" s="3">
        <f>IF(A5093='Enheter, modell og år'!$F$2-1,0,G5093-VLOOKUP(A5093-1&amp;B5093&amp;C5093&amp;E5093,$F$2:$G$7561,2,FALSE))</f>
        <v>0</v>
      </c>
      <c r="J5093" s="3">
        <f>IF(A5093='Enheter, modell og år'!$F$2-1,0,VLOOKUP(A5093-1&amp;B5093&amp;C5093&amp;E5093,$F$2:$G$7561,2,FALSE))</f>
        <v>0</v>
      </c>
    </row>
    <row r="5094" spans="1:10" x14ac:dyDescent="0.25">
      <c r="A5094">
        <f t="shared" ref="A5094:C5094" si="4627">A4554</f>
        <v>2024</v>
      </c>
      <c r="B5094" t="str">
        <f t="shared" si="4627"/>
        <v>RFM</v>
      </c>
      <c r="C5094">
        <f t="shared" si="4627"/>
        <v>0</v>
      </c>
      <c r="D5094">
        <f>IFERROR(VLOOKUP(C5094,'Enheter, modell og år'!$A$2:$B$31,2,FALSE),0)</f>
        <v>0</v>
      </c>
      <c r="E5094" t="str">
        <f>'Liste detaljert wide'!$M$1</f>
        <v>NFR-inntekt</v>
      </c>
      <c r="F5094" t="str">
        <f t="shared" si="4592"/>
        <v>2024RFM0NFR-inntekt</v>
      </c>
      <c r="G5094" s="3">
        <f>'Liste detaljert wide'!M234</f>
        <v>0</v>
      </c>
      <c r="H5094" t="str">
        <f>VLOOKUP(E5094,Def!$B$2:$C$15,2,FALSE)</f>
        <v>Forskningsinsentiv</v>
      </c>
      <c r="I5094" s="3">
        <f>IF(A5094='Enheter, modell og år'!$F$2-1,0,G5094-VLOOKUP(A5094-1&amp;B5094&amp;C5094&amp;E5094,$F$2:$G$7561,2,FALSE))</f>
        <v>0</v>
      </c>
      <c r="J5094" s="3">
        <f>IF(A5094='Enheter, modell og år'!$F$2-1,0,VLOOKUP(A5094-1&amp;B5094&amp;C5094&amp;E5094,$F$2:$G$7561,2,FALSE))</f>
        <v>0</v>
      </c>
    </row>
    <row r="5095" spans="1:10" x14ac:dyDescent="0.25">
      <c r="A5095">
        <f t="shared" ref="A5095:C5095" si="4628">A4555</f>
        <v>2024</v>
      </c>
      <c r="B5095" t="str">
        <f t="shared" si="4628"/>
        <v>RFM</v>
      </c>
      <c r="C5095">
        <f t="shared" si="4628"/>
        <v>0</v>
      </c>
      <c r="D5095">
        <f>IFERROR(VLOOKUP(C5095,'Enheter, modell og år'!$A$2:$B$31,2,FALSE),0)</f>
        <v>0</v>
      </c>
      <c r="E5095" t="str">
        <f>'Liste detaljert wide'!$M$1</f>
        <v>NFR-inntekt</v>
      </c>
      <c r="F5095" t="str">
        <f t="shared" si="4592"/>
        <v>2024RFM0NFR-inntekt</v>
      </c>
      <c r="G5095" s="3">
        <f>'Liste detaljert wide'!M235</f>
        <v>0</v>
      </c>
      <c r="H5095" t="str">
        <f>VLOOKUP(E5095,Def!$B$2:$C$15,2,FALSE)</f>
        <v>Forskningsinsentiv</v>
      </c>
      <c r="I5095" s="3">
        <f>IF(A5095='Enheter, modell og år'!$F$2-1,0,G5095-VLOOKUP(A5095-1&amp;B5095&amp;C5095&amp;E5095,$F$2:$G$7561,2,FALSE))</f>
        <v>0</v>
      </c>
      <c r="J5095" s="3">
        <f>IF(A5095='Enheter, modell og år'!$F$2-1,0,VLOOKUP(A5095-1&amp;B5095&amp;C5095&amp;E5095,$F$2:$G$7561,2,FALSE))</f>
        <v>0</v>
      </c>
    </row>
    <row r="5096" spans="1:10" x14ac:dyDescent="0.25">
      <c r="A5096">
        <f t="shared" ref="A5096:C5096" si="4629">A4556</f>
        <v>2024</v>
      </c>
      <c r="B5096" t="str">
        <f t="shared" si="4629"/>
        <v>RFM</v>
      </c>
      <c r="C5096">
        <f t="shared" si="4629"/>
        <v>0</v>
      </c>
      <c r="D5096">
        <f>IFERROR(VLOOKUP(C5096,'Enheter, modell og år'!$A$2:$B$31,2,FALSE),0)</f>
        <v>0</v>
      </c>
      <c r="E5096" t="str">
        <f>'Liste detaljert wide'!$M$1</f>
        <v>NFR-inntekt</v>
      </c>
      <c r="F5096" t="str">
        <f t="shared" si="4592"/>
        <v>2024RFM0NFR-inntekt</v>
      </c>
      <c r="G5096" s="3">
        <f>'Liste detaljert wide'!M236</f>
        <v>0</v>
      </c>
      <c r="H5096" t="str">
        <f>VLOOKUP(E5096,Def!$B$2:$C$15,2,FALSE)</f>
        <v>Forskningsinsentiv</v>
      </c>
      <c r="I5096" s="3">
        <f>IF(A5096='Enheter, modell og år'!$F$2-1,0,G5096-VLOOKUP(A5096-1&amp;B5096&amp;C5096&amp;E5096,$F$2:$G$7561,2,FALSE))</f>
        <v>0</v>
      </c>
      <c r="J5096" s="3">
        <f>IF(A5096='Enheter, modell og år'!$F$2-1,0,VLOOKUP(A5096-1&amp;B5096&amp;C5096&amp;E5096,$F$2:$G$7561,2,FALSE))</f>
        <v>0</v>
      </c>
    </row>
    <row r="5097" spans="1:10" x14ac:dyDescent="0.25">
      <c r="A5097">
        <f t="shared" ref="A5097:C5097" si="4630">A4557</f>
        <v>2024</v>
      </c>
      <c r="B5097" t="str">
        <f t="shared" si="4630"/>
        <v>RFM</v>
      </c>
      <c r="C5097">
        <f t="shared" si="4630"/>
        <v>0</v>
      </c>
      <c r="D5097">
        <f>IFERROR(VLOOKUP(C5097,'Enheter, modell og år'!$A$2:$B$31,2,FALSE),0)</f>
        <v>0</v>
      </c>
      <c r="E5097" t="str">
        <f>'Liste detaljert wide'!$M$1</f>
        <v>NFR-inntekt</v>
      </c>
      <c r="F5097" t="str">
        <f t="shared" si="4592"/>
        <v>2024RFM0NFR-inntekt</v>
      </c>
      <c r="G5097" s="3">
        <f>'Liste detaljert wide'!M237</f>
        <v>0</v>
      </c>
      <c r="H5097" t="str">
        <f>VLOOKUP(E5097,Def!$B$2:$C$15,2,FALSE)</f>
        <v>Forskningsinsentiv</v>
      </c>
      <c r="I5097" s="3">
        <f>IF(A5097='Enheter, modell og år'!$F$2-1,0,G5097-VLOOKUP(A5097-1&amp;B5097&amp;C5097&amp;E5097,$F$2:$G$7561,2,FALSE))</f>
        <v>0</v>
      </c>
      <c r="J5097" s="3">
        <f>IF(A5097='Enheter, modell og år'!$F$2-1,0,VLOOKUP(A5097-1&amp;B5097&amp;C5097&amp;E5097,$F$2:$G$7561,2,FALSE))</f>
        <v>0</v>
      </c>
    </row>
    <row r="5098" spans="1:10" x14ac:dyDescent="0.25">
      <c r="A5098">
        <f t="shared" ref="A5098:C5098" si="4631">A4558</f>
        <v>2024</v>
      </c>
      <c r="B5098" t="str">
        <f t="shared" si="4631"/>
        <v>RFM</v>
      </c>
      <c r="C5098">
        <f t="shared" si="4631"/>
        <v>0</v>
      </c>
      <c r="D5098">
        <f>IFERROR(VLOOKUP(C5098,'Enheter, modell og år'!$A$2:$B$31,2,FALSE),0)</f>
        <v>0</v>
      </c>
      <c r="E5098" t="str">
        <f>'Liste detaljert wide'!$M$1</f>
        <v>NFR-inntekt</v>
      </c>
      <c r="F5098" t="str">
        <f t="shared" si="4592"/>
        <v>2024RFM0NFR-inntekt</v>
      </c>
      <c r="G5098" s="3">
        <f>'Liste detaljert wide'!M238</f>
        <v>0</v>
      </c>
      <c r="H5098" t="str">
        <f>VLOOKUP(E5098,Def!$B$2:$C$15,2,FALSE)</f>
        <v>Forskningsinsentiv</v>
      </c>
      <c r="I5098" s="3">
        <f>IF(A5098='Enheter, modell og år'!$F$2-1,0,G5098-VLOOKUP(A5098-1&amp;B5098&amp;C5098&amp;E5098,$F$2:$G$7561,2,FALSE))</f>
        <v>0</v>
      </c>
      <c r="J5098" s="3">
        <f>IF(A5098='Enheter, modell og år'!$F$2-1,0,VLOOKUP(A5098-1&amp;B5098&amp;C5098&amp;E5098,$F$2:$G$7561,2,FALSE))</f>
        <v>0</v>
      </c>
    </row>
    <row r="5099" spans="1:10" x14ac:dyDescent="0.25">
      <c r="A5099">
        <f t="shared" ref="A5099:C5099" si="4632">A4559</f>
        <v>2024</v>
      </c>
      <c r="B5099" t="str">
        <f t="shared" si="4632"/>
        <v>RFM</v>
      </c>
      <c r="C5099">
        <f t="shared" si="4632"/>
        <v>0</v>
      </c>
      <c r="D5099">
        <f>IFERROR(VLOOKUP(C5099,'Enheter, modell og år'!$A$2:$B$31,2,FALSE),0)</f>
        <v>0</v>
      </c>
      <c r="E5099" t="str">
        <f>'Liste detaljert wide'!$M$1</f>
        <v>NFR-inntekt</v>
      </c>
      <c r="F5099" t="str">
        <f t="shared" si="4592"/>
        <v>2024RFM0NFR-inntekt</v>
      </c>
      <c r="G5099" s="3">
        <f>'Liste detaljert wide'!M239</f>
        <v>0</v>
      </c>
      <c r="H5099" t="str">
        <f>VLOOKUP(E5099,Def!$B$2:$C$15,2,FALSE)</f>
        <v>Forskningsinsentiv</v>
      </c>
      <c r="I5099" s="3">
        <f>IF(A5099='Enheter, modell og år'!$F$2-1,0,G5099-VLOOKUP(A5099-1&amp;B5099&amp;C5099&amp;E5099,$F$2:$G$7561,2,FALSE))</f>
        <v>0</v>
      </c>
      <c r="J5099" s="3">
        <f>IF(A5099='Enheter, modell og år'!$F$2-1,0,VLOOKUP(A5099-1&amp;B5099&amp;C5099&amp;E5099,$F$2:$G$7561,2,FALSE))</f>
        <v>0</v>
      </c>
    </row>
    <row r="5100" spans="1:10" x14ac:dyDescent="0.25">
      <c r="A5100">
        <f t="shared" ref="A5100:C5100" si="4633">A4560</f>
        <v>2024</v>
      </c>
      <c r="B5100" t="str">
        <f t="shared" si="4633"/>
        <v>RFM</v>
      </c>
      <c r="C5100">
        <f t="shared" si="4633"/>
        <v>0</v>
      </c>
      <c r="D5100">
        <f>IFERROR(VLOOKUP(C5100,'Enheter, modell og år'!$A$2:$B$31,2,FALSE),0)</f>
        <v>0</v>
      </c>
      <c r="E5100" t="str">
        <f>'Liste detaljert wide'!$M$1</f>
        <v>NFR-inntekt</v>
      </c>
      <c r="F5100" t="str">
        <f t="shared" si="4592"/>
        <v>2024RFM0NFR-inntekt</v>
      </c>
      <c r="G5100" s="3">
        <f>'Liste detaljert wide'!M240</f>
        <v>0</v>
      </c>
      <c r="H5100" t="str">
        <f>VLOOKUP(E5100,Def!$B$2:$C$15,2,FALSE)</f>
        <v>Forskningsinsentiv</v>
      </c>
      <c r="I5100" s="3">
        <f>IF(A5100='Enheter, modell og år'!$F$2-1,0,G5100-VLOOKUP(A5100-1&amp;B5100&amp;C5100&amp;E5100,$F$2:$G$7561,2,FALSE))</f>
        <v>0</v>
      </c>
      <c r="J5100" s="3">
        <f>IF(A5100='Enheter, modell og år'!$F$2-1,0,VLOOKUP(A5100-1&amp;B5100&amp;C5100&amp;E5100,$F$2:$G$7561,2,FALSE))</f>
        <v>0</v>
      </c>
    </row>
    <row r="5101" spans="1:10" x14ac:dyDescent="0.25">
      <c r="A5101">
        <f t="shared" ref="A5101:C5101" si="4634">A4561</f>
        <v>2024</v>
      </c>
      <c r="B5101" t="str">
        <f t="shared" si="4634"/>
        <v>RFM</v>
      </c>
      <c r="C5101">
        <f t="shared" si="4634"/>
        <v>0</v>
      </c>
      <c r="D5101">
        <f>IFERROR(VLOOKUP(C5101,'Enheter, modell og år'!$A$2:$B$31,2,FALSE),0)</f>
        <v>0</v>
      </c>
      <c r="E5101" t="str">
        <f>'Liste detaljert wide'!$M$1</f>
        <v>NFR-inntekt</v>
      </c>
      <c r="F5101" t="str">
        <f t="shared" si="4592"/>
        <v>2024RFM0NFR-inntekt</v>
      </c>
      <c r="G5101" s="3">
        <f>'Liste detaljert wide'!M241</f>
        <v>0</v>
      </c>
      <c r="H5101" t="str">
        <f>VLOOKUP(E5101,Def!$B$2:$C$15,2,FALSE)</f>
        <v>Forskningsinsentiv</v>
      </c>
      <c r="I5101" s="3">
        <f>IF(A5101='Enheter, modell og år'!$F$2-1,0,G5101-VLOOKUP(A5101-1&amp;B5101&amp;C5101&amp;E5101,$F$2:$G$7561,2,FALSE))</f>
        <v>0</v>
      </c>
      <c r="J5101" s="3">
        <f>IF(A5101='Enheter, modell og år'!$F$2-1,0,VLOOKUP(A5101-1&amp;B5101&amp;C5101&amp;E5101,$F$2:$G$7561,2,FALSE))</f>
        <v>0</v>
      </c>
    </row>
    <row r="5102" spans="1:10" x14ac:dyDescent="0.25">
      <c r="A5102">
        <f t="shared" ref="A5102:C5102" si="4635">A4562</f>
        <v>2025</v>
      </c>
      <c r="B5102" t="str">
        <f t="shared" si="4635"/>
        <v>RFM</v>
      </c>
      <c r="C5102">
        <f t="shared" si="4635"/>
        <v>0</v>
      </c>
      <c r="D5102">
        <f>IFERROR(VLOOKUP(C5102,'Enheter, modell og år'!$A$2:$B$31,2,FALSE),0)</f>
        <v>0</v>
      </c>
      <c r="E5102" t="str">
        <f>'Liste detaljert wide'!$M$1</f>
        <v>NFR-inntekt</v>
      </c>
      <c r="F5102" t="str">
        <f t="shared" si="4592"/>
        <v>2025RFM0NFR-inntekt</v>
      </c>
      <c r="G5102" s="3">
        <f>'Liste detaljert wide'!M242</f>
        <v>0</v>
      </c>
      <c r="H5102" t="str">
        <f>VLOOKUP(E5102,Def!$B$2:$C$15,2,FALSE)</f>
        <v>Forskningsinsentiv</v>
      </c>
      <c r="I5102" s="3">
        <f>IF(A5102='Enheter, modell og år'!$F$2-1,0,G5102-VLOOKUP(A5102-1&amp;B5102&amp;C5102&amp;E5102,$F$2:$G$7561,2,FALSE))</f>
        <v>0</v>
      </c>
      <c r="J5102" s="3">
        <f>IF(A5102='Enheter, modell og år'!$F$2-1,0,VLOOKUP(A5102-1&amp;B5102&amp;C5102&amp;E5102,$F$2:$G$7561,2,FALSE))</f>
        <v>0</v>
      </c>
    </row>
    <row r="5103" spans="1:10" x14ac:dyDescent="0.25">
      <c r="A5103">
        <f t="shared" ref="A5103:C5103" si="4636">A4563</f>
        <v>2025</v>
      </c>
      <c r="B5103" t="str">
        <f t="shared" si="4636"/>
        <v>RFM</v>
      </c>
      <c r="C5103">
        <f t="shared" si="4636"/>
        <v>0</v>
      </c>
      <c r="D5103">
        <f>IFERROR(VLOOKUP(C5103,'Enheter, modell og år'!$A$2:$B$31,2,FALSE),0)</f>
        <v>0</v>
      </c>
      <c r="E5103" t="str">
        <f>'Liste detaljert wide'!$M$1</f>
        <v>NFR-inntekt</v>
      </c>
      <c r="F5103" t="str">
        <f t="shared" si="4592"/>
        <v>2025RFM0NFR-inntekt</v>
      </c>
      <c r="G5103" s="3">
        <f>'Liste detaljert wide'!M243</f>
        <v>0</v>
      </c>
      <c r="H5103" t="str">
        <f>VLOOKUP(E5103,Def!$B$2:$C$15,2,FALSE)</f>
        <v>Forskningsinsentiv</v>
      </c>
      <c r="I5103" s="3">
        <f>IF(A5103='Enheter, modell og år'!$F$2-1,0,G5103-VLOOKUP(A5103-1&amp;B5103&amp;C5103&amp;E5103,$F$2:$G$7561,2,FALSE))</f>
        <v>0</v>
      </c>
      <c r="J5103" s="3">
        <f>IF(A5103='Enheter, modell og år'!$F$2-1,0,VLOOKUP(A5103-1&amp;B5103&amp;C5103&amp;E5103,$F$2:$G$7561,2,FALSE))</f>
        <v>0</v>
      </c>
    </row>
    <row r="5104" spans="1:10" x14ac:dyDescent="0.25">
      <c r="A5104">
        <f t="shared" ref="A5104:C5104" si="4637">A4564</f>
        <v>2025</v>
      </c>
      <c r="B5104" t="str">
        <f t="shared" si="4637"/>
        <v>RFM</v>
      </c>
      <c r="C5104">
        <f t="shared" si="4637"/>
        <v>0</v>
      </c>
      <c r="D5104">
        <f>IFERROR(VLOOKUP(C5104,'Enheter, modell og år'!$A$2:$B$31,2,FALSE),0)</f>
        <v>0</v>
      </c>
      <c r="E5104" t="str">
        <f>'Liste detaljert wide'!$M$1</f>
        <v>NFR-inntekt</v>
      </c>
      <c r="F5104" t="str">
        <f t="shared" si="4592"/>
        <v>2025RFM0NFR-inntekt</v>
      </c>
      <c r="G5104" s="3">
        <f>'Liste detaljert wide'!M244</f>
        <v>0</v>
      </c>
      <c r="H5104" t="str">
        <f>VLOOKUP(E5104,Def!$B$2:$C$15,2,FALSE)</f>
        <v>Forskningsinsentiv</v>
      </c>
      <c r="I5104" s="3">
        <f>IF(A5104='Enheter, modell og år'!$F$2-1,0,G5104-VLOOKUP(A5104-1&amp;B5104&amp;C5104&amp;E5104,$F$2:$G$7561,2,FALSE))</f>
        <v>0</v>
      </c>
      <c r="J5104" s="3">
        <f>IF(A5104='Enheter, modell og år'!$F$2-1,0,VLOOKUP(A5104-1&amp;B5104&amp;C5104&amp;E5104,$F$2:$G$7561,2,FALSE))</f>
        <v>0</v>
      </c>
    </row>
    <row r="5105" spans="1:10" x14ac:dyDescent="0.25">
      <c r="A5105">
        <f t="shared" ref="A5105:C5105" si="4638">A4565</f>
        <v>2025</v>
      </c>
      <c r="B5105" t="str">
        <f t="shared" si="4638"/>
        <v>RFM</v>
      </c>
      <c r="C5105">
        <f t="shared" si="4638"/>
        <v>0</v>
      </c>
      <c r="D5105">
        <f>IFERROR(VLOOKUP(C5105,'Enheter, modell og år'!$A$2:$B$31,2,FALSE),0)</f>
        <v>0</v>
      </c>
      <c r="E5105" t="str">
        <f>'Liste detaljert wide'!$M$1</f>
        <v>NFR-inntekt</v>
      </c>
      <c r="F5105" t="str">
        <f t="shared" si="4592"/>
        <v>2025RFM0NFR-inntekt</v>
      </c>
      <c r="G5105" s="3">
        <f>'Liste detaljert wide'!M245</f>
        <v>0</v>
      </c>
      <c r="H5105" t="str">
        <f>VLOOKUP(E5105,Def!$B$2:$C$15,2,FALSE)</f>
        <v>Forskningsinsentiv</v>
      </c>
      <c r="I5105" s="3">
        <f>IF(A5105='Enheter, modell og år'!$F$2-1,0,G5105-VLOOKUP(A5105-1&amp;B5105&amp;C5105&amp;E5105,$F$2:$G$7561,2,FALSE))</f>
        <v>0</v>
      </c>
      <c r="J5105" s="3">
        <f>IF(A5105='Enheter, modell og år'!$F$2-1,0,VLOOKUP(A5105-1&amp;B5105&amp;C5105&amp;E5105,$F$2:$G$7561,2,FALSE))</f>
        <v>0</v>
      </c>
    </row>
    <row r="5106" spans="1:10" x14ac:dyDescent="0.25">
      <c r="A5106">
        <f t="shared" ref="A5106:C5106" si="4639">A4566</f>
        <v>2025</v>
      </c>
      <c r="B5106" t="str">
        <f t="shared" si="4639"/>
        <v>RFM</v>
      </c>
      <c r="C5106">
        <f t="shared" si="4639"/>
        <v>0</v>
      </c>
      <c r="D5106">
        <f>IFERROR(VLOOKUP(C5106,'Enheter, modell og år'!$A$2:$B$31,2,FALSE),0)</f>
        <v>0</v>
      </c>
      <c r="E5106" t="str">
        <f>'Liste detaljert wide'!$M$1</f>
        <v>NFR-inntekt</v>
      </c>
      <c r="F5106" t="str">
        <f t="shared" si="4592"/>
        <v>2025RFM0NFR-inntekt</v>
      </c>
      <c r="G5106" s="3">
        <f>'Liste detaljert wide'!M246</f>
        <v>0</v>
      </c>
      <c r="H5106" t="str">
        <f>VLOOKUP(E5106,Def!$B$2:$C$15,2,FALSE)</f>
        <v>Forskningsinsentiv</v>
      </c>
      <c r="I5106" s="3">
        <f>IF(A5106='Enheter, modell og år'!$F$2-1,0,G5106-VLOOKUP(A5106-1&amp;B5106&amp;C5106&amp;E5106,$F$2:$G$7561,2,FALSE))</f>
        <v>0</v>
      </c>
      <c r="J5106" s="3">
        <f>IF(A5106='Enheter, modell og år'!$F$2-1,0,VLOOKUP(A5106-1&amp;B5106&amp;C5106&amp;E5106,$F$2:$G$7561,2,FALSE))</f>
        <v>0</v>
      </c>
    </row>
    <row r="5107" spans="1:10" x14ac:dyDescent="0.25">
      <c r="A5107">
        <f t="shared" ref="A5107:C5107" si="4640">A4567</f>
        <v>2025</v>
      </c>
      <c r="B5107" t="str">
        <f t="shared" si="4640"/>
        <v>RFM</v>
      </c>
      <c r="C5107">
        <f t="shared" si="4640"/>
        <v>0</v>
      </c>
      <c r="D5107">
        <f>IFERROR(VLOOKUP(C5107,'Enheter, modell og år'!$A$2:$B$31,2,FALSE),0)</f>
        <v>0</v>
      </c>
      <c r="E5107" t="str">
        <f>'Liste detaljert wide'!$M$1</f>
        <v>NFR-inntekt</v>
      </c>
      <c r="F5107" t="str">
        <f t="shared" si="4592"/>
        <v>2025RFM0NFR-inntekt</v>
      </c>
      <c r="G5107" s="3">
        <f>'Liste detaljert wide'!M247</f>
        <v>0</v>
      </c>
      <c r="H5107" t="str">
        <f>VLOOKUP(E5107,Def!$B$2:$C$15,2,FALSE)</f>
        <v>Forskningsinsentiv</v>
      </c>
      <c r="I5107" s="3">
        <f>IF(A5107='Enheter, modell og år'!$F$2-1,0,G5107-VLOOKUP(A5107-1&amp;B5107&amp;C5107&amp;E5107,$F$2:$G$7561,2,FALSE))</f>
        <v>0</v>
      </c>
      <c r="J5107" s="3">
        <f>IF(A5107='Enheter, modell og år'!$F$2-1,0,VLOOKUP(A5107-1&amp;B5107&amp;C5107&amp;E5107,$F$2:$G$7561,2,FALSE))</f>
        <v>0</v>
      </c>
    </row>
    <row r="5108" spans="1:10" x14ac:dyDescent="0.25">
      <c r="A5108">
        <f t="shared" ref="A5108:C5108" si="4641">A4568</f>
        <v>2025</v>
      </c>
      <c r="B5108" t="str">
        <f t="shared" si="4641"/>
        <v>RFM</v>
      </c>
      <c r="C5108">
        <f t="shared" si="4641"/>
        <v>0</v>
      </c>
      <c r="D5108">
        <f>IFERROR(VLOOKUP(C5108,'Enheter, modell og år'!$A$2:$B$31,2,FALSE),0)</f>
        <v>0</v>
      </c>
      <c r="E5108" t="str">
        <f>'Liste detaljert wide'!$M$1</f>
        <v>NFR-inntekt</v>
      </c>
      <c r="F5108" t="str">
        <f t="shared" si="4592"/>
        <v>2025RFM0NFR-inntekt</v>
      </c>
      <c r="G5108" s="3">
        <f>'Liste detaljert wide'!M248</f>
        <v>0</v>
      </c>
      <c r="H5108" t="str">
        <f>VLOOKUP(E5108,Def!$B$2:$C$15,2,FALSE)</f>
        <v>Forskningsinsentiv</v>
      </c>
      <c r="I5108" s="3">
        <f>IF(A5108='Enheter, modell og år'!$F$2-1,0,G5108-VLOOKUP(A5108-1&amp;B5108&amp;C5108&amp;E5108,$F$2:$G$7561,2,FALSE))</f>
        <v>0</v>
      </c>
      <c r="J5108" s="3">
        <f>IF(A5108='Enheter, modell og år'!$F$2-1,0,VLOOKUP(A5108-1&amp;B5108&amp;C5108&amp;E5108,$F$2:$G$7561,2,FALSE))</f>
        <v>0</v>
      </c>
    </row>
    <row r="5109" spans="1:10" x14ac:dyDescent="0.25">
      <c r="A5109">
        <f t="shared" ref="A5109:C5109" si="4642">A4569</f>
        <v>2025</v>
      </c>
      <c r="B5109" t="str">
        <f t="shared" si="4642"/>
        <v>RFM</v>
      </c>
      <c r="C5109">
        <f t="shared" si="4642"/>
        <v>0</v>
      </c>
      <c r="D5109">
        <f>IFERROR(VLOOKUP(C5109,'Enheter, modell og år'!$A$2:$B$31,2,FALSE),0)</f>
        <v>0</v>
      </c>
      <c r="E5109" t="str">
        <f>'Liste detaljert wide'!$M$1</f>
        <v>NFR-inntekt</v>
      </c>
      <c r="F5109" t="str">
        <f t="shared" si="4592"/>
        <v>2025RFM0NFR-inntekt</v>
      </c>
      <c r="G5109" s="3">
        <f>'Liste detaljert wide'!M249</f>
        <v>0</v>
      </c>
      <c r="H5109" t="str">
        <f>VLOOKUP(E5109,Def!$B$2:$C$15,2,FALSE)</f>
        <v>Forskningsinsentiv</v>
      </c>
      <c r="I5109" s="3">
        <f>IF(A5109='Enheter, modell og år'!$F$2-1,0,G5109-VLOOKUP(A5109-1&amp;B5109&amp;C5109&amp;E5109,$F$2:$G$7561,2,FALSE))</f>
        <v>0</v>
      </c>
      <c r="J5109" s="3">
        <f>IF(A5109='Enheter, modell og år'!$F$2-1,0,VLOOKUP(A5109-1&amp;B5109&amp;C5109&amp;E5109,$F$2:$G$7561,2,FALSE))</f>
        <v>0</v>
      </c>
    </row>
    <row r="5110" spans="1:10" x14ac:dyDescent="0.25">
      <c r="A5110">
        <f t="shared" ref="A5110:C5110" si="4643">A4570</f>
        <v>2025</v>
      </c>
      <c r="B5110" t="str">
        <f t="shared" si="4643"/>
        <v>RFM</v>
      </c>
      <c r="C5110">
        <f t="shared" si="4643"/>
        <v>0</v>
      </c>
      <c r="D5110">
        <f>IFERROR(VLOOKUP(C5110,'Enheter, modell og år'!$A$2:$B$31,2,FALSE),0)</f>
        <v>0</v>
      </c>
      <c r="E5110" t="str">
        <f>'Liste detaljert wide'!$M$1</f>
        <v>NFR-inntekt</v>
      </c>
      <c r="F5110" t="str">
        <f t="shared" si="4592"/>
        <v>2025RFM0NFR-inntekt</v>
      </c>
      <c r="G5110" s="3">
        <f>'Liste detaljert wide'!M250</f>
        <v>0</v>
      </c>
      <c r="H5110" t="str">
        <f>VLOOKUP(E5110,Def!$B$2:$C$15,2,FALSE)</f>
        <v>Forskningsinsentiv</v>
      </c>
      <c r="I5110" s="3">
        <f>IF(A5110='Enheter, modell og år'!$F$2-1,0,G5110-VLOOKUP(A5110-1&amp;B5110&amp;C5110&amp;E5110,$F$2:$G$7561,2,FALSE))</f>
        <v>0</v>
      </c>
      <c r="J5110" s="3">
        <f>IF(A5110='Enheter, modell og år'!$F$2-1,0,VLOOKUP(A5110-1&amp;B5110&amp;C5110&amp;E5110,$F$2:$G$7561,2,FALSE))</f>
        <v>0</v>
      </c>
    </row>
    <row r="5111" spans="1:10" x14ac:dyDescent="0.25">
      <c r="A5111">
        <f t="shared" ref="A5111:C5111" si="4644">A4571</f>
        <v>2025</v>
      </c>
      <c r="B5111" t="str">
        <f t="shared" si="4644"/>
        <v>RFM</v>
      </c>
      <c r="C5111">
        <f t="shared" si="4644"/>
        <v>0</v>
      </c>
      <c r="D5111">
        <f>IFERROR(VLOOKUP(C5111,'Enheter, modell og år'!$A$2:$B$31,2,FALSE),0)</f>
        <v>0</v>
      </c>
      <c r="E5111" t="str">
        <f>'Liste detaljert wide'!$M$1</f>
        <v>NFR-inntekt</v>
      </c>
      <c r="F5111" t="str">
        <f t="shared" si="4592"/>
        <v>2025RFM0NFR-inntekt</v>
      </c>
      <c r="G5111" s="3">
        <f>'Liste detaljert wide'!M251</f>
        <v>0</v>
      </c>
      <c r="H5111" t="str">
        <f>VLOOKUP(E5111,Def!$B$2:$C$15,2,FALSE)</f>
        <v>Forskningsinsentiv</v>
      </c>
      <c r="I5111" s="3">
        <f>IF(A5111='Enheter, modell og år'!$F$2-1,0,G5111-VLOOKUP(A5111-1&amp;B5111&amp;C5111&amp;E5111,$F$2:$G$7561,2,FALSE))</f>
        <v>0</v>
      </c>
      <c r="J5111" s="3">
        <f>IF(A5111='Enheter, modell og år'!$F$2-1,0,VLOOKUP(A5111-1&amp;B5111&amp;C5111&amp;E5111,$F$2:$G$7561,2,FALSE))</f>
        <v>0</v>
      </c>
    </row>
    <row r="5112" spans="1:10" x14ac:dyDescent="0.25">
      <c r="A5112">
        <f t="shared" ref="A5112:C5112" si="4645">A4572</f>
        <v>2025</v>
      </c>
      <c r="B5112" t="str">
        <f t="shared" si="4645"/>
        <v>RFM</v>
      </c>
      <c r="C5112">
        <f t="shared" si="4645"/>
        <v>0</v>
      </c>
      <c r="D5112">
        <f>IFERROR(VLOOKUP(C5112,'Enheter, modell og år'!$A$2:$B$31,2,FALSE),0)</f>
        <v>0</v>
      </c>
      <c r="E5112" t="str">
        <f>'Liste detaljert wide'!$M$1</f>
        <v>NFR-inntekt</v>
      </c>
      <c r="F5112" t="str">
        <f t="shared" si="4592"/>
        <v>2025RFM0NFR-inntekt</v>
      </c>
      <c r="G5112" s="3">
        <f>'Liste detaljert wide'!M252</f>
        <v>0</v>
      </c>
      <c r="H5112" t="str">
        <f>VLOOKUP(E5112,Def!$B$2:$C$15,2,FALSE)</f>
        <v>Forskningsinsentiv</v>
      </c>
      <c r="I5112" s="3">
        <f>IF(A5112='Enheter, modell og år'!$F$2-1,0,G5112-VLOOKUP(A5112-1&amp;B5112&amp;C5112&amp;E5112,$F$2:$G$7561,2,FALSE))</f>
        <v>0</v>
      </c>
      <c r="J5112" s="3">
        <f>IF(A5112='Enheter, modell og år'!$F$2-1,0,VLOOKUP(A5112-1&amp;B5112&amp;C5112&amp;E5112,$F$2:$G$7561,2,FALSE))</f>
        <v>0</v>
      </c>
    </row>
    <row r="5113" spans="1:10" x14ac:dyDescent="0.25">
      <c r="A5113">
        <f t="shared" ref="A5113:C5113" si="4646">A4573</f>
        <v>2025</v>
      </c>
      <c r="B5113" t="str">
        <f t="shared" si="4646"/>
        <v>RFM</v>
      </c>
      <c r="C5113">
        <f t="shared" si="4646"/>
        <v>0</v>
      </c>
      <c r="D5113">
        <f>IFERROR(VLOOKUP(C5113,'Enheter, modell og år'!$A$2:$B$31,2,FALSE),0)</f>
        <v>0</v>
      </c>
      <c r="E5113" t="str">
        <f>'Liste detaljert wide'!$M$1</f>
        <v>NFR-inntekt</v>
      </c>
      <c r="F5113" t="str">
        <f t="shared" si="4592"/>
        <v>2025RFM0NFR-inntekt</v>
      </c>
      <c r="G5113" s="3">
        <f>'Liste detaljert wide'!M253</f>
        <v>0</v>
      </c>
      <c r="H5113" t="str">
        <f>VLOOKUP(E5113,Def!$B$2:$C$15,2,FALSE)</f>
        <v>Forskningsinsentiv</v>
      </c>
      <c r="I5113" s="3">
        <f>IF(A5113='Enheter, modell og år'!$F$2-1,0,G5113-VLOOKUP(A5113-1&amp;B5113&amp;C5113&amp;E5113,$F$2:$G$7561,2,FALSE))</f>
        <v>0</v>
      </c>
      <c r="J5113" s="3">
        <f>IF(A5113='Enheter, modell og år'!$F$2-1,0,VLOOKUP(A5113-1&amp;B5113&amp;C5113&amp;E5113,$F$2:$G$7561,2,FALSE))</f>
        <v>0</v>
      </c>
    </row>
    <row r="5114" spans="1:10" x14ac:dyDescent="0.25">
      <c r="A5114">
        <f t="shared" ref="A5114:C5114" si="4647">A4574</f>
        <v>2025</v>
      </c>
      <c r="B5114" t="str">
        <f t="shared" si="4647"/>
        <v>RFM</v>
      </c>
      <c r="C5114">
        <f t="shared" si="4647"/>
        <v>0</v>
      </c>
      <c r="D5114">
        <f>IFERROR(VLOOKUP(C5114,'Enheter, modell og år'!$A$2:$B$31,2,FALSE),0)</f>
        <v>0</v>
      </c>
      <c r="E5114" t="str">
        <f>'Liste detaljert wide'!$M$1</f>
        <v>NFR-inntekt</v>
      </c>
      <c r="F5114" t="str">
        <f t="shared" si="4592"/>
        <v>2025RFM0NFR-inntekt</v>
      </c>
      <c r="G5114" s="3">
        <f>'Liste detaljert wide'!M254</f>
        <v>0</v>
      </c>
      <c r="H5114" t="str">
        <f>VLOOKUP(E5114,Def!$B$2:$C$15,2,FALSE)</f>
        <v>Forskningsinsentiv</v>
      </c>
      <c r="I5114" s="3">
        <f>IF(A5114='Enheter, modell og år'!$F$2-1,0,G5114-VLOOKUP(A5114-1&amp;B5114&amp;C5114&amp;E5114,$F$2:$G$7561,2,FALSE))</f>
        <v>0</v>
      </c>
      <c r="J5114" s="3">
        <f>IF(A5114='Enheter, modell og år'!$F$2-1,0,VLOOKUP(A5114-1&amp;B5114&amp;C5114&amp;E5114,$F$2:$G$7561,2,FALSE))</f>
        <v>0</v>
      </c>
    </row>
    <row r="5115" spans="1:10" x14ac:dyDescent="0.25">
      <c r="A5115">
        <f t="shared" ref="A5115:C5115" si="4648">A4575</f>
        <v>2025</v>
      </c>
      <c r="B5115" t="str">
        <f t="shared" si="4648"/>
        <v>RFM</v>
      </c>
      <c r="C5115">
        <f t="shared" si="4648"/>
        <v>0</v>
      </c>
      <c r="D5115">
        <f>IFERROR(VLOOKUP(C5115,'Enheter, modell og år'!$A$2:$B$31,2,FALSE),0)</f>
        <v>0</v>
      </c>
      <c r="E5115" t="str">
        <f>'Liste detaljert wide'!$M$1</f>
        <v>NFR-inntekt</v>
      </c>
      <c r="F5115" t="str">
        <f t="shared" si="4592"/>
        <v>2025RFM0NFR-inntekt</v>
      </c>
      <c r="G5115" s="3">
        <f>'Liste detaljert wide'!M255</f>
        <v>0</v>
      </c>
      <c r="H5115" t="str">
        <f>VLOOKUP(E5115,Def!$B$2:$C$15,2,FALSE)</f>
        <v>Forskningsinsentiv</v>
      </c>
      <c r="I5115" s="3">
        <f>IF(A5115='Enheter, modell og år'!$F$2-1,0,G5115-VLOOKUP(A5115-1&amp;B5115&amp;C5115&amp;E5115,$F$2:$G$7561,2,FALSE))</f>
        <v>0</v>
      </c>
      <c r="J5115" s="3">
        <f>IF(A5115='Enheter, modell og år'!$F$2-1,0,VLOOKUP(A5115-1&amp;B5115&amp;C5115&amp;E5115,$F$2:$G$7561,2,FALSE))</f>
        <v>0</v>
      </c>
    </row>
    <row r="5116" spans="1:10" x14ac:dyDescent="0.25">
      <c r="A5116">
        <f t="shared" ref="A5116:C5116" si="4649">A4576</f>
        <v>2025</v>
      </c>
      <c r="B5116" t="str">
        <f t="shared" si="4649"/>
        <v>RFM</v>
      </c>
      <c r="C5116">
        <f t="shared" si="4649"/>
        <v>0</v>
      </c>
      <c r="D5116">
        <f>IFERROR(VLOOKUP(C5116,'Enheter, modell og år'!$A$2:$B$31,2,FALSE),0)</f>
        <v>0</v>
      </c>
      <c r="E5116" t="str">
        <f>'Liste detaljert wide'!$M$1</f>
        <v>NFR-inntekt</v>
      </c>
      <c r="F5116" t="str">
        <f t="shared" si="4592"/>
        <v>2025RFM0NFR-inntekt</v>
      </c>
      <c r="G5116" s="3">
        <f>'Liste detaljert wide'!M256</f>
        <v>0</v>
      </c>
      <c r="H5116" t="str">
        <f>VLOOKUP(E5116,Def!$B$2:$C$15,2,FALSE)</f>
        <v>Forskningsinsentiv</v>
      </c>
      <c r="I5116" s="3">
        <f>IF(A5116='Enheter, modell og år'!$F$2-1,0,G5116-VLOOKUP(A5116-1&amp;B5116&amp;C5116&amp;E5116,$F$2:$G$7561,2,FALSE))</f>
        <v>0</v>
      </c>
      <c r="J5116" s="3">
        <f>IF(A5116='Enheter, modell og år'!$F$2-1,0,VLOOKUP(A5116-1&amp;B5116&amp;C5116&amp;E5116,$F$2:$G$7561,2,FALSE))</f>
        <v>0</v>
      </c>
    </row>
    <row r="5117" spans="1:10" x14ac:dyDescent="0.25">
      <c r="A5117">
        <f t="shared" ref="A5117:C5117" si="4650">A4577</f>
        <v>2025</v>
      </c>
      <c r="B5117" t="str">
        <f t="shared" si="4650"/>
        <v>RFM</v>
      </c>
      <c r="C5117">
        <f t="shared" si="4650"/>
        <v>0</v>
      </c>
      <c r="D5117">
        <f>IFERROR(VLOOKUP(C5117,'Enheter, modell og år'!$A$2:$B$31,2,FALSE),0)</f>
        <v>0</v>
      </c>
      <c r="E5117" t="str">
        <f>'Liste detaljert wide'!$M$1</f>
        <v>NFR-inntekt</v>
      </c>
      <c r="F5117" t="str">
        <f t="shared" si="4592"/>
        <v>2025RFM0NFR-inntekt</v>
      </c>
      <c r="G5117" s="3">
        <f>'Liste detaljert wide'!M257</f>
        <v>0</v>
      </c>
      <c r="H5117" t="str">
        <f>VLOOKUP(E5117,Def!$B$2:$C$15,2,FALSE)</f>
        <v>Forskningsinsentiv</v>
      </c>
      <c r="I5117" s="3">
        <f>IF(A5117='Enheter, modell og år'!$F$2-1,0,G5117-VLOOKUP(A5117-1&amp;B5117&amp;C5117&amp;E5117,$F$2:$G$7561,2,FALSE))</f>
        <v>0</v>
      </c>
      <c r="J5117" s="3">
        <f>IF(A5117='Enheter, modell og år'!$F$2-1,0,VLOOKUP(A5117-1&amp;B5117&amp;C5117&amp;E5117,$F$2:$G$7561,2,FALSE))</f>
        <v>0</v>
      </c>
    </row>
    <row r="5118" spans="1:10" x14ac:dyDescent="0.25">
      <c r="A5118">
        <f t="shared" ref="A5118:C5118" si="4651">A4578</f>
        <v>2025</v>
      </c>
      <c r="B5118" t="str">
        <f t="shared" si="4651"/>
        <v>RFM</v>
      </c>
      <c r="C5118">
        <f t="shared" si="4651"/>
        <v>0</v>
      </c>
      <c r="D5118">
        <f>IFERROR(VLOOKUP(C5118,'Enheter, modell og år'!$A$2:$B$31,2,FALSE),0)</f>
        <v>0</v>
      </c>
      <c r="E5118" t="str">
        <f>'Liste detaljert wide'!$M$1</f>
        <v>NFR-inntekt</v>
      </c>
      <c r="F5118" t="str">
        <f t="shared" si="4592"/>
        <v>2025RFM0NFR-inntekt</v>
      </c>
      <c r="G5118" s="3">
        <f>'Liste detaljert wide'!M258</f>
        <v>0</v>
      </c>
      <c r="H5118" t="str">
        <f>VLOOKUP(E5118,Def!$B$2:$C$15,2,FALSE)</f>
        <v>Forskningsinsentiv</v>
      </c>
      <c r="I5118" s="3">
        <f>IF(A5118='Enheter, modell og år'!$F$2-1,0,G5118-VLOOKUP(A5118-1&amp;B5118&amp;C5118&amp;E5118,$F$2:$G$7561,2,FALSE))</f>
        <v>0</v>
      </c>
      <c r="J5118" s="3">
        <f>IF(A5118='Enheter, modell og år'!$F$2-1,0,VLOOKUP(A5118-1&amp;B5118&amp;C5118&amp;E5118,$F$2:$G$7561,2,FALSE))</f>
        <v>0</v>
      </c>
    </row>
    <row r="5119" spans="1:10" x14ac:dyDescent="0.25">
      <c r="A5119">
        <f t="shared" ref="A5119:C5119" si="4652">A4579</f>
        <v>2025</v>
      </c>
      <c r="B5119" t="str">
        <f t="shared" si="4652"/>
        <v>RFM</v>
      </c>
      <c r="C5119">
        <f t="shared" si="4652"/>
        <v>0</v>
      </c>
      <c r="D5119">
        <f>IFERROR(VLOOKUP(C5119,'Enheter, modell og år'!$A$2:$B$31,2,FALSE),0)</f>
        <v>0</v>
      </c>
      <c r="E5119" t="str">
        <f>'Liste detaljert wide'!$M$1</f>
        <v>NFR-inntekt</v>
      </c>
      <c r="F5119" t="str">
        <f t="shared" si="4592"/>
        <v>2025RFM0NFR-inntekt</v>
      </c>
      <c r="G5119" s="3">
        <f>'Liste detaljert wide'!M259</f>
        <v>0</v>
      </c>
      <c r="H5119" t="str">
        <f>VLOOKUP(E5119,Def!$B$2:$C$15,2,FALSE)</f>
        <v>Forskningsinsentiv</v>
      </c>
      <c r="I5119" s="3">
        <f>IF(A5119='Enheter, modell og år'!$F$2-1,0,G5119-VLOOKUP(A5119-1&amp;B5119&amp;C5119&amp;E5119,$F$2:$G$7561,2,FALSE))</f>
        <v>0</v>
      </c>
      <c r="J5119" s="3">
        <f>IF(A5119='Enheter, modell og år'!$F$2-1,0,VLOOKUP(A5119-1&amp;B5119&amp;C5119&amp;E5119,$F$2:$G$7561,2,FALSE))</f>
        <v>0</v>
      </c>
    </row>
    <row r="5120" spans="1:10" x14ac:dyDescent="0.25">
      <c r="A5120">
        <f t="shared" ref="A5120:C5120" si="4653">A4580</f>
        <v>2025</v>
      </c>
      <c r="B5120" t="str">
        <f t="shared" si="4653"/>
        <v>RFM</v>
      </c>
      <c r="C5120">
        <f t="shared" si="4653"/>
        <v>0</v>
      </c>
      <c r="D5120">
        <f>IFERROR(VLOOKUP(C5120,'Enheter, modell og år'!$A$2:$B$31,2,FALSE),0)</f>
        <v>0</v>
      </c>
      <c r="E5120" t="str">
        <f>'Liste detaljert wide'!$M$1</f>
        <v>NFR-inntekt</v>
      </c>
      <c r="F5120" t="str">
        <f t="shared" si="4592"/>
        <v>2025RFM0NFR-inntekt</v>
      </c>
      <c r="G5120" s="3">
        <f>'Liste detaljert wide'!M260</f>
        <v>0</v>
      </c>
      <c r="H5120" t="str">
        <f>VLOOKUP(E5120,Def!$B$2:$C$15,2,FALSE)</f>
        <v>Forskningsinsentiv</v>
      </c>
      <c r="I5120" s="3">
        <f>IF(A5120='Enheter, modell og år'!$F$2-1,0,G5120-VLOOKUP(A5120-1&amp;B5120&amp;C5120&amp;E5120,$F$2:$G$7561,2,FALSE))</f>
        <v>0</v>
      </c>
      <c r="J5120" s="3">
        <f>IF(A5120='Enheter, modell og år'!$F$2-1,0,VLOOKUP(A5120-1&amp;B5120&amp;C5120&amp;E5120,$F$2:$G$7561,2,FALSE))</f>
        <v>0</v>
      </c>
    </row>
    <row r="5121" spans="1:10" x14ac:dyDescent="0.25">
      <c r="A5121">
        <f t="shared" ref="A5121:C5121" si="4654">A4581</f>
        <v>2025</v>
      </c>
      <c r="B5121" t="str">
        <f t="shared" si="4654"/>
        <v>RFM</v>
      </c>
      <c r="C5121">
        <f t="shared" si="4654"/>
        <v>0</v>
      </c>
      <c r="D5121">
        <f>IFERROR(VLOOKUP(C5121,'Enheter, modell og år'!$A$2:$B$31,2,FALSE),0)</f>
        <v>0</v>
      </c>
      <c r="E5121" t="str">
        <f>'Liste detaljert wide'!$M$1</f>
        <v>NFR-inntekt</v>
      </c>
      <c r="F5121" t="str">
        <f t="shared" si="4592"/>
        <v>2025RFM0NFR-inntekt</v>
      </c>
      <c r="G5121" s="3">
        <f>'Liste detaljert wide'!M261</f>
        <v>0</v>
      </c>
      <c r="H5121" t="str">
        <f>VLOOKUP(E5121,Def!$B$2:$C$15,2,FALSE)</f>
        <v>Forskningsinsentiv</v>
      </c>
      <c r="I5121" s="3">
        <f>IF(A5121='Enheter, modell og år'!$F$2-1,0,G5121-VLOOKUP(A5121-1&amp;B5121&amp;C5121&amp;E5121,$F$2:$G$7561,2,FALSE))</f>
        <v>0</v>
      </c>
      <c r="J5121" s="3">
        <f>IF(A5121='Enheter, modell og år'!$F$2-1,0,VLOOKUP(A5121-1&amp;B5121&amp;C5121&amp;E5121,$F$2:$G$7561,2,FALSE))</f>
        <v>0</v>
      </c>
    </row>
    <row r="5122" spans="1:10" x14ac:dyDescent="0.25">
      <c r="A5122">
        <f t="shared" ref="A5122:C5122" si="4655">A4582</f>
        <v>2025</v>
      </c>
      <c r="B5122" t="str">
        <f t="shared" si="4655"/>
        <v>RFM</v>
      </c>
      <c r="C5122">
        <f t="shared" si="4655"/>
        <v>0</v>
      </c>
      <c r="D5122">
        <f>IFERROR(VLOOKUP(C5122,'Enheter, modell og år'!$A$2:$B$31,2,FALSE),0)</f>
        <v>0</v>
      </c>
      <c r="E5122" t="str">
        <f>'Liste detaljert wide'!$M$1</f>
        <v>NFR-inntekt</v>
      </c>
      <c r="F5122" t="str">
        <f t="shared" si="4592"/>
        <v>2025RFM0NFR-inntekt</v>
      </c>
      <c r="G5122" s="3">
        <f>'Liste detaljert wide'!M262</f>
        <v>0</v>
      </c>
      <c r="H5122" t="str">
        <f>VLOOKUP(E5122,Def!$B$2:$C$15,2,FALSE)</f>
        <v>Forskningsinsentiv</v>
      </c>
      <c r="I5122" s="3">
        <f>IF(A5122='Enheter, modell og år'!$F$2-1,0,G5122-VLOOKUP(A5122-1&amp;B5122&amp;C5122&amp;E5122,$F$2:$G$7561,2,FALSE))</f>
        <v>0</v>
      </c>
      <c r="J5122" s="3">
        <f>IF(A5122='Enheter, modell og år'!$F$2-1,0,VLOOKUP(A5122-1&amp;B5122&amp;C5122&amp;E5122,$F$2:$G$7561,2,FALSE))</f>
        <v>0</v>
      </c>
    </row>
    <row r="5123" spans="1:10" x14ac:dyDescent="0.25">
      <c r="A5123">
        <f t="shared" ref="A5123:C5123" si="4656">A4583</f>
        <v>2025</v>
      </c>
      <c r="B5123" t="str">
        <f t="shared" si="4656"/>
        <v>RFM</v>
      </c>
      <c r="C5123">
        <f t="shared" si="4656"/>
        <v>0</v>
      </c>
      <c r="D5123">
        <f>IFERROR(VLOOKUP(C5123,'Enheter, modell og år'!$A$2:$B$31,2,FALSE),0)</f>
        <v>0</v>
      </c>
      <c r="E5123" t="str">
        <f>'Liste detaljert wide'!$M$1</f>
        <v>NFR-inntekt</v>
      </c>
      <c r="F5123" t="str">
        <f t="shared" ref="F5123:F5186" si="4657">A5123&amp;B5123&amp;C5123&amp;E5123</f>
        <v>2025RFM0NFR-inntekt</v>
      </c>
      <c r="G5123" s="3">
        <f>'Liste detaljert wide'!M263</f>
        <v>0</v>
      </c>
      <c r="H5123" t="str">
        <f>VLOOKUP(E5123,Def!$B$2:$C$15,2,FALSE)</f>
        <v>Forskningsinsentiv</v>
      </c>
      <c r="I5123" s="3">
        <f>IF(A5123='Enheter, modell og år'!$F$2-1,0,G5123-VLOOKUP(A5123-1&amp;B5123&amp;C5123&amp;E5123,$F$2:$G$7561,2,FALSE))</f>
        <v>0</v>
      </c>
      <c r="J5123" s="3">
        <f>IF(A5123='Enheter, modell og år'!$F$2-1,0,VLOOKUP(A5123-1&amp;B5123&amp;C5123&amp;E5123,$F$2:$G$7561,2,FALSE))</f>
        <v>0</v>
      </c>
    </row>
    <row r="5124" spans="1:10" x14ac:dyDescent="0.25">
      <c r="A5124">
        <f t="shared" ref="A5124:C5124" si="4658">A4584</f>
        <v>2025</v>
      </c>
      <c r="B5124" t="str">
        <f t="shared" si="4658"/>
        <v>RFM</v>
      </c>
      <c r="C5124">
        <f t="shared" si="4658"/>
        <v>0</v>
      </c>
      <c r="D5124">
        <f>IFERROR(VLOOKUP(C5124,'Enheter, modell og år'!$A$2:$B$31,2,FALSE),0)</f>
        <v>0</v>
      </c>
      <c r="E5124" t="str">
        <f>'Liste detaljert wide'!$M$1</f>
        <v>NFR-inntekt</v>
      </c>
      <c r="F5124" t="str">
        <f t="shared" si="4657"/>
        <v>2025RFM0NFR-inntekt</v>
      </c>
      <c r="G5124" s="3">
        <f>'Liste detaljert wide'!M264</f>
        <v>0</v>
      </c>
      <c r="H5124" t="str">
        <f>VLOOKUP(E5124,Def!$B$2:$C$15,2,FALSE)</f>
        <v>Forskningsinsentiv</v>
      </c>
      <c r="I5124" s="3">
        <f>IF(A5124='Enheter, modell og år'!$F$2-1,0,G5124-VLOOKUP(A5124-1&amp;B5124&amp;C5124&amp;E5124,$F$2:$G$7561,2,FALSE))</f>
        <v>0</v>
      </c>
      <c r="J5124" s="3">
        <f>IF(A5124='Enheter, modell og år'!$F$2-1,0,VLOOKUP(A5124-1&amp;B5124&amp;C5124&amp;E5124,$F$2:$G$7561,2,FALSE))</f>
        <v>0</v>
      </c>
    </row>
    <row r="5125" spans="1:10" x14ac:dyDescent="0.25">
      <c r="A5125">
        <f t="shared" ref="A5125:C5125" si="4659">A4585</f>
        <v>2025</v>
      </c>
      <c r="B5125" t="str">
        <f t="shared" si="4659"/>
        <v>RFM</v>
      </c>
      <c r="C5125">
        <f t="shared" si="4659"/>
        <v>0</v>
      </c>
      <c r="D5125">
        <f>IFERROR(VLOOKUP(C5125,'Enheter, modell og år'!$A$2:$B$31,2,FALSE),0)</f>
        <v>0</v>
      </c>
      <c r="E5125" t="str">
        <f>'Liste detaljert wide'!$M$1</f>
        <v>NFR-inntekt</v>
      </c>
      <c r="F5125" t="str">
        <f t="shared" si="4657"/>
        <v>2025RFM0NFR-inntekt</v>
      </c>
      <c r="G5125" s="3">
        <f>'Liste detaljert wide'!M265</f>
        <v>0</v>
      </c>
      <c r="H5125" t="str">
        <f>VLOOKUP(E5125,Def!$B$2:$C$15,2,FALSE)</f>
        <v>Forskningsinsentiv</v>
      </c>
      <c r="I5125" s="3">
        <f>IF(A5125='Enheter, modell og år'!$F$2-1,0,G5125-VLOOKUP(A5125-1&amp;B5125&amp;C5125&amp;E5125,$F$2:$G$7561,2,FALSE))</f>
        <v>0</v>
      </c>
      <c r="J5125" s="3">
        <f>IF(A5125='Enheter, modell og år'!$F$2-1,0,VLOOKUP(A5125-1&amp;B5125&amp;C5125&amp;E5125,$F$2:$G$7561,2,FALSE))</f>
        <v>0</v>
      </c>
    </row>
    <row r="5126" spans="1:10" x14ac:dyDescent="0.25">
      <c r="A5126">
        <f t="shared" ref="A5126:C5126" si="4660">A4586</f>
        <v>2025</v>
      </c>
      <c r="B5126" t="str">
        <f t="shared" si="4660"/>
        <v>RFM</v>
      </c>
      <c r="C5126">
        <f t="shared" si="4660"/>
        <v>0</v>
      </c>
      <c r="D5126">
        <f>IFERROR(VLOOKUP(C5126,'Enheter, modell og år'!$A$2:$B$31,2,FALSE),0)</f>
        <v>0</v>
      </c>
      <c r="E5126" t="str">
        <f>'Liste detaljert wide'!$M$1</f>
        <v>NFR-inntekt</v>
      </c>
      <c r="F5126" t="str">
        <f t="shared" si="4657"/>
        <v>2025RFM0NFR-inntekt</v>
      </c>
      <c r="G5126" s="3">
        <f>'Liste detaljert wide'!M266</f>
        <v>0</v>
      </c>
      <c r="H5126" t="str">
        <f>VLOOKUP(E5126,Def!$B$2:$C$15,2,FALSE)</f>
        <v>Forskningsinsentiv</v>
      </c>
      <c r="I5126" s="3">
        <f>IF(A5126='Enheter, modell og år'!$F$2-1,0,G5126-VLOOKUP(A5126-1&amp;B5126&amp;C5126&amp;E5126,$F$2:$G$7561,2,FALSE))</f>
        <v>0</v>
      </c>
      <c r="J5126" s="3">
        <f>IF(A5126='Enheter, modell og år'!$F$2-1,0,VLOOKUP(A5126-1&amp;B5126&amp;C5126&amp;E5126,$F$2:$G$7561,2,FALSE))</f>
        <v>0</v>
      </c>
    </row>
    <row r="5127" spans="1:10" x14ac:dyDescent="0.25">
      <c r="A5127">
        <f t="shared" ref="A5127:C5127" si="4661">A4587</f>
        <v>2025</v>
      </c>
      <c r="B5127" t="str">
        <f t="shared" si="4661"/>
        <v>RFM</v>
      </c>
      <c r="C5127">
        <f t="shared" si="4661"/>
        <v>0</v>
      </c>
      <c r="D5127">
        <f>IFERROR(VLOOKUP(C5127,'Enheter, modell og år'!$A$2:$B$31,2,FALSE),0)</f>
        <v>0</v>
      </c>
      <c r="E5127" t="str">
        <f>'Liste detaljert wide'!$M$1</f>
        <v>NFR-inntekt</v>
      </c>
      <c r="F5127" t="str">
        <f t="shared" si="4657"/>
        <v>2025RFM0NFR-inntekt</v>
      </c>
      <c r="G5127" s="3">
        <f>'Liste detaljert wide'!M267</f>
        <v>0</v>
      </c>
      <c r="H5127" t="str">
        <f>VLOOKUP(E5127,Def!$B$2:$C$15,2,FALSE)</f>
        <v>Forskningsinsentiv</v>
      </c>
      <c r="I5127" s="3">
        <f>IF(A5127='Enheter, modell og år'!$F$2-1,0,G5127-VLOOKUP(A5127-1&amp;B5127&amp;C5127&amp;E5127,$F$2:$G$7561,2,FALSE))</f>
        <v>0</v>
      </c>
      <c r="J5127" s="3">
        <f>IF(A5127='Enheter, modell og år'!$F$2-1,0,VLOOKUP(A5127-1&amp;B5127&amp;C5127&amp;E5127,$F$2:$G$7561,2,FALSE))</f>
        <v>0</v>
      </c>
    </row>
    <row r="5128" spans="1:10" x14ac:dyDescent="0.25">
      <c r="A5128">
        <f t="shared" ref="A5128:C5128" si="4662">A4588</f>
        <v>2025</v>
      </c>
      <c r="B5128" t="str">
        <f t="shared" si="4662"/>
        <v>RFM</v>
      </c>
      <c r="C5128">
        <f t="shared" si="4662"/>
        <v>0</v>
      </c>
      <c r="D5128">
        <f>IFERROR(VLOOKUP(C5128,'Enheter, modell og år'!$A$2:$B$31,2,FALSE),0)</f>
        <v>0</v>
      </c>
      <c r="E5128" t="str">
        <f>'Liste detaljert wide'!$M$1</f>
        <v>NFR-inntekt</v>
      </c>
      <c r="F5128" t="str">
        <f t="shared" si="4657"/>
        <v>2025RFM0NFR-inntekt</v>
      </c>
      <c r="G5128" s="3">
        <f>'Liste detaljert wide'!M268</f>
        <v>0</v>
      </c>
      <c r="H5128" t="str">
        <f>VLOOKUP(E5128,Def!$B$2:$C$15,2,FALSE)</f>
        <v>Forskningsinsentiv</v>
      </c>
      <c r="I5128" s="3">
        <f>IF(A5128='Enheter, modell og år'!$F$2-1,0,G5128-VLOOKUP(A5128-1&amp;B5128&amp;C5128&amp;E5128,$F$2:$G$7561,2,FALSE))</f>
        <v>0</v>
      </c>
      <c r="J5128" s="3">
        <f>IF(A5128='Enheter, modell og år'!$F$2-1,0,VLOOKUP(A5128-1&amp;B5128&amp;C5128&amp;E5128,$F$2:$G$7561,2,FALSE))</f>
        <v>0</v>
      </c>
    </row>
    <row r="5129" spans="1:10" x14ac:dyDescent="0.25">
      <c r="A5129">
        <f t="shared" ref="A5129:C5129" si="4663">A4589</f>
        <v>2025</v>
      </c>
      <c r="B5129" t="str">
        <f t="shared" si="4663"/>
        <v>RFM</v>
      </c>
      <c r="C5129">
        <f t="shared" si="4663"/>
        <v>0</v>
      </c>
      <c r="D5129">
        <f>IFERROR(VLOOKUP(C5129,'Enheter, modell og år'!$A$2:$B$31,2,FALSE),0)</f>
        <v>0</v>
      </c>
      <c r="E5129" t="str">
        <f>'Liste detaljert wide'!$M$1</f>
        <v>NFR-inntekt</v>
      </c>
      <c r="F5129" t="str">
        <f t="shared" si="4657"/>
        <v>2025RFM0NFR-inntekt</v>
      </c>
      <c r="G5129" s="3">
        <f>'Liste detaljert wide'!M269</f>
        <v>0</v>
      </c>
      <c r="H5129" t="str">
        <f>VLOOKUP(E5129,Def!$B$2:$C$15,2,FALSE)</f>
        <v>Forskningsinsentiv</v>
      </c>
      <c r="I5129" s="3">
        <f>IF(A5129='Enheter, modell og år'!$F$2-1,0,G5129-VLOOKUP(A5129-1&amp;B5129&amp;C5129&amp;E5129,$F$2:$G$7561,2,FALSE))</f>
        <v>0</v>
      </c>
      <c r="J5129" s="3">
        <f>IF(A5129='Enheter, modell og år'!$F$2-1,0,VLOOKUP(A5129-1&amp;B5129&amp;C5129&amp;E5129,$F$2:$G$7561,2,FALSE))</f>
        <v>0</v>
      </c>
    </row>
    <row r="5130" spans="1:10" x14ac:dyDescent="0.25">
      <c r="A5130">
        <f t="shared" ref="A5130:C5130" si="4664">A4590</f>
        <v>2025</v>
      </c>
      <c r="B5130" t="str">
        <f t="shared" si="4664"/>
        <v>RFM</v>
      </c>
      <c r="C5130">
        <f t="shared" si="4664"/>
        <v>0</v>
      </c>
      <c r="D5130">
        <f>IFERROR(VLOOKUP(C5130,'Enheter, modell og år'!$A$2:$B$31,2,FALSE),0)</f>
        <v>0</v>
      </c>
      <c r="E5130" t="str">
        <f>'Liste detaljert wide'!$M$1</f>
        <v>NFR-inntekt</v>
      </c>
      <c r="F5130" t="str">
        <f t="shared" si="4657"/>
        <v>2025RFM0NFR-inntekt</v>
      </c>
      <c r="G5130" s="3">
        <f>'Liste detaljert wide'!M270</f>
        <v>0</v>
      </c>
      <c r="H5130" t="str">
        <f>VLOOKUP(E5130,Def!$B$2:$C$15,2,FALSE)</f>
        <v>Forskningsinsentiv</v>
      </c>
      <c r="I5130" s="3">
        <f>IF(A5130='Enheter, modell og år'!$F$2-1,0,G5130-VLOOKUP(A5130-1&amp;B5130&amp;C5130&amp;E5130,$F$2:$G$7561,2,FALSE))</f>
        <v>0</v>
      </c>
      <c r="J5130" s="3">
        <f>IF(A5130='Enheter, modell og år'!$F$2-1,0,VLOOKUP(A5130-1&amp;B5130&amp;C5130&amp;E5130,$F$2:$G$7561,2,FALSE))</f>
        <v>0</v>
      </c>
    </row>
    <row r="5131" spans="1:10" x14ac:dyDescent="0.25">
      <c r="A5131">
        <f t="shared" ref="A5131:C5131" si="4665">A4591</f>
        <v>2025</v>
      </c>
      <c r="B5131" t="str">
        <f t="shared" si="4665"/>
        <v>RFM</v>
      </c>
      <c r="C5131">
        <f t="shared" si="4665"/>
        <v>0</v>
      </c>
      <c r="D5131">
        <f>IFERROR(VLOOKUP(C5131,'Enheter, modell og år'!$A$2:$B$31,2,FALSE),0)</f>
        <v>0</v>
      </c>
      <c r="E5131" t="str">
        <f>'Liste detaljert wide'!$M$1</f>
        <v>NFR-inntekt</v>
      </c>
      <c r="F5131" t="str">
        <f t="shared" si="4657"/>
        <v>2025RFM0NFR-inntekt</v>
      </c>
      <c r="G5131" s="3">
        <f>'Liste detaljert wide'!M271</f>
        <v>0</v>
      </c>
      <c r="H5131" t="str">
        <f>VLOOKUP(E5131,Def!$B$2:$C$15,2,FALSE)</f>
        <v>Forskningsinsentiv</v>
      </c>
      <c r="I5131" s="3">
        <f>IF(A5131='Enheter, modell og år'!$F$2-1,0,G5131-VLOOKUP(A5131-1&amp;B5131&amp;C5131&amp;E5131,$F$2:$G$7561,2,FALSE))</f>
        <v>0</v>
      </c>
      <c r="J5131" s="3">
        <f>IF(A5131='Enheter, modell og år'!$F$2-1,0,VLOOKUP(A5131-1&amp;B5131&amp;C5131&amp;E5131,$F$2:$G$7561,2,FALSE))</f>
        <v>0</v>
      </c>
    </row>
    <row r="5132" spans="1:10" x14ac:dyDescent="0.25">
      <c r="A5132">
        <f t="shared" ref="A5132:C5132" si="4666">A4592</f>
        <v>2017</v>
      </c>
      <c r="B5132" t="str">
        <f t="shared" si="4666"/>
        <v>VFM</v>
      </c>
      <c r="C5132">
        <f t="shared" si="4666"/>
        <v>0</v>
      </c>
      <c r="D5132">
        <f>IFERROR(VLOOKUP(C5132,'Enheter, modell og år'!$A$2:$B$31,2,FALSE),0)</f>
        <v>0</v>
      </c>
      <c r="E5132" t="str">
        <f>'Liste detaljert wide'!$M$1</f>
        <v>NFR-inntekt</v>
      </c>
      <c r="F5132" t="str">
        <f t="shared" si="4657"/>
        <v>2017VFM0NFR-inntekt</v>
      </c>
      <c r="G5132" s="3">
        <f>'Liste detaljert wide'!M272</f>
        <v>0</v>
      </c>
      <c r="H5132" t="str">
        <f>VLOOKUP(E5132,Def!$B$2:$C$15,2,FALSE)</f>
        <v>Forskningsinsentiv</v>
      </c>
      <c r="I5132" s="3">
        <f>IF(A5132='Enheter, modell og år'!$F$2-1,0,G5132-VLOOKUP(A5132-1&amp;B5132&amp;C5132&amp;E5132,$F$2:$G$7561,2,FALSE))</f>
        <v>0</v>
      </c>
      <c r="J5132" s="3">
        <f>IF(A5132='Enheter, modell og år'!$F$2-1,0,VLOOKUP(A5132-1&amp;B5132&amp;C5132&amp;E5132,$F$2:$G$7561,2,FALSE))</f>
        <v>0</v>
      </c>
    </row>
    <row r="5133" spans="1:10" x14ac:dyDescent="0.25">
      <c r="A5133">
        <f t="shared" ref="A5133:C5133" si="4667">A4593</f>
        <v>2017</v>
      </c>
      <c r="B5133" t="str">
        <f t="shared" si="4667"/>
        <v>VFM</v>
      </c>
      <c r="C5133">
        <f t="shared" si="4667"/>
        <v>0</v>
      </c>
      <c r="D5133">
        <f>IFERROR(VLOOKUP(C5133,'Enheter, modell og år'!$A$2:$B$31,2,FALSE),0)</f>
        <v>0</v>
      </c>
      <c r="E5133" t="str">
        <f>'Liste detaljert wide'!$M$1</f>
        <v>NFR-inntekt</v>
      </c>
      <c r="F5133" t="str">
        <f t="shared" si="4657"/>
        <v>2017VFM0NFR-inntekt</v>
      </c>
      <c r="G5133" s="3">
        <f>'Liste detaljert wide'!M273</f>
        <v>0</v>
      </c>
      <c r="H5133" t="str">
        <f>VLOOKUP(E5133,Def!$B$2:$C$15,2,FALSE)</f>
        <v>Forskningsinsentiv</v>
      </c>
      <c r="I5133" s="3">
        <f>IF(A5133='Enheter, modell og år'!$F$2-1,0,G5133-VLOOKUP(A5133-1&amp;B5133&amp;C5133&amp;E5133,$F$2:$G$7561,2,FALSE))</f>
        <v>0</v>
      </c>
      <c r="J5133" s="3">
        <f>IF(A5133='Enheter, modell og år'!$F$2-1,0,VLOOKUP(A5133-1&amp;B5133&amp;C5133&amp;E5133,$F$2:$G$7561,2,FALSE))</f>
        <v>0</v>
      </c>
    </row>
    <row r="5134" spans="1:10" x14ac:dyDescent="0.25">
      <c r="A5134">
        <f t="shared" ref="A5134:C5134" si="4668">A4594</f>
        <v>2017</v>
      </c>
      <c r="B5134" t="str">
        <f t="shared" si="4668"/>
        <v>VFM</v>
      </c>
      <c r="C5134">
        <f t="shared" si="4668"/>
        <v>0</v>
      </c>
      <c r="D5134">
        <f>IFERROR(VLOOKUP(C5134,'Enheter, modell og år'!$A$2:$B$31,2,FALSE),0)</f>
        <v>0</v>
      </c>
      <c r="E5134" t="str">
        <f>'Liste detaljert wide'!$M$1</f>
        <v>NFR-inntekt</v>
      </c>
      <c r="F5134" t="str">
        <f t="shared" si="4657"/>
        <v>2017VFM0NFR-inntekt</v>
      </c>
      <c r="G5134" s="3">
        <f>'Liste detaljert wide'!M274</f>
        <v>0</v>
      </c>
      <c r="H5134" t="str">
        <f>VLOOKUP(E5134,Def!$B$2:$C$15,2,FALSE)</f>
        <v>Forskningsinsentiv</v>
      </c>
      <c r="I5134" s="3">
        <f>IF(A5134='Enheter, modell og år'!$F$2-1,0,G5134-VLOOKUP(A5134-1&amp;B5134&amp;C5134&amp;E5134,$F$2:$G$7561,2,FALSE))</f>
        <v>0</v>
      </c>
      <c r="J5134" s="3">
        <f>IF(A5134='Enheter, modell og år'!$F$2-1,0,VLOOKUP(A5134-1&amp;B5134&amp;C5134&amp;E5134,$F$2:$G$7561,2,FALSE))</f>
        <v>0</v>
      </c>
    </row>
    <row r="5135" spans="1:10" x14ac:dyDescent="0.25">
      <c r="A5135">
        <f t="shared" ref="A5135:C5135" si="4669">A4595</f>
        <v>2017</v>
      </c>
      <c r="B5135" t="str">
        <f t="shared" si="4669"/>
        <v>VFM</v>
      </c>
      <c r="C5135">
        <f t="shared" si="4669"/>
        <v>0</v>
      </c>
      <c r="D5135">
        <f>IFERROR(VLOOKUP(C5135,'Enheter, modell og år'!$A$2:$B$31,2,FALSE),0)</f>
        <v>0</v>
      </c>
      <c r="E5135" t="str">
        <f>'Liste detaljert wide'!$M$1</f>
        <v>NFR-inntekt</v>
      </c>
      <c r="F5135" t="str">
        <f t="shared" si="4657"/>
        <v>2017VFM0NFR-inntekt</v>
      </c>
      <c r="G5135" s="3">
        <f>'Liste detaljert wide'!M275</f>
        <v>0</v>
      </c>
      <c r="H5135" t="str">
        <f>VLOOKUP(E5135,Def!$B$2:$C$15,2,FALSE)</f>
        <v>Forskningsinsentiv</v>
      </c>
      <c r="I5135" s="3">
        <f>IF(A5135='Enheter, modell og år'!$F$2-1,0,G5135-VLOOKUP(A5135-1&amp;B5135&amp;C5135&amp;E5135,$F$2:$G$7561,2,FALSE))</f>
        <v>0</v>
      </c>
      <c r="J5135" s="3">
        <f>IF(A5135='Enheter, modell og år'!$F$2-1,0,VLOOKUP(A5135-1&amp;B5135&amp;C5135&amp;E5135,$F$2:$G$7561,2,FALSE))</f>
        <v>0</v>
      </c>
    </row>
    <row r="5136" spans="1:10" x14ac:dyDescent="0.25">
      <c r="A5136">
        <f t="shared" ref="A5136:C5136" si="4670">A4596</f>
        <v>2017</v>
      </c>
      <c r="B5136" t="str">
        <f t="shared" si="4670"/>
        <v>VFM</v>
      </c>
      <c r="C5136">
        <f t="shared" si="4670"/>
        <v>0</v>
      </c>
      <c r="D5136">
        <f>IFERROR(VLOOKUP(C5136,'Enheter, modell og år'!$A$2:$B$31,2,FALSE),0)</f>
        <v>0</v>
      </c>
      <c r="E5136" t="str">
        <f>'Liste detaljert wide'!$M$1</f>
        <v>NFR-inntekt</v>
      </c>
      <c r="F5136" t="str">
        <f t="shared" si="4657"/>
        <v>2017VFM0NFR-inntekt</v>
      </c>
      <c r="G5136" s="3">
        <f>'Liste detaljert wide'!M276</f>
        <v>0</v>
      </c>
      <c r="H5136" t="str">
        <f>VLOOKUP(E5136,Def!$B$2:$C$15,2,FALSE)</f>
        <v>Forskningsinsentiv</v>
      </c>
      <c r="I5136" s="3">
        <f>IF(A5136='Enheter, modell og år'!$F$2-1,0,G5136-VLOOKUP(A5136-1&amp;B5136&amp;C5136&amp;E5136,$F$2:$G$7561,2,FALSE))</f>
        <v>0</v>
      </c>
      <c r="J5136" s="3">
        <f>IF(A5136='Enheter, modell og år'!$F$2-1,0,VLOOKUP(A5136-1&amp;B5136&amp;C5136&amp;E5136,$F$2:$G$7561,2,FALSE))</f>
        <v>0</v>
      </c>
    </row>
    <row r="5137" spans="1:10" x14ac:dyDescent="0.25">
      <c r="A5137">
        <f t="shared" ref="A5137:C5137" si="4671">A4597</f>
        <v>2017</v>
      </c>
      <c r="B5137" t="str">
        <f t="shared" si="4671"/>
        <v>VFM</v>
      </c>
      <c r="C5137">
        <f t="shared" si="4671"/>
        <v>0</v>
      </c>
      <c r="D5137">
        <f>IFERROR(VLOOKUP(C5137,'Enheter, modell og år'!$A$2:$B$31,2,FALSE),0)</f>
        <v>0</v>
      </c>
      <c r="E5137" t="str">
        <f>'Liste detaljert wide'!$M$1</f>
        <v>NFR-inntekt</v>
      </c>
      <c r="F5137" t="str">
        <f t="shared" si="4657"/>
        <v>2017VFM0NFR-inntekt</v>
      </c>
      <c r="G5137" s="3">
        <f>'Liste detaljert wide'!M277</f>
        <v>0</v>
      </c>
      <c r="H5137" t="str">
        <f>VLOOKUP(E5137,Def!$B$2:$C$15,2,FALSE)</f>
        <v>Forskningsinsentiv</v>
      </c>
      <c r="I5137" s="3">
        <f>IF(A5137='Enheter, modell og år'!$F$2-1,0,G5137-VLOOKUP(A5137-1&amp;B5137&amp;C5137&amp;E5137,$F$2:$G$7561,2,FALSE))</f>
        <v>0</v>
      </c>
      <c r="J5137" s="3">
        <f>IF(A5137='Enheter, modell og år'!$F$2-1,0,VLOOKUP(A5137-1&amp;B5137&amp;C5137&amp;E5137,$F$2:$G$7561,2,FALSE))</f>
        <v>0</v>
      </c>
    </row>
    <row r="5138" spans="1:10" x14ac:dyDescent="0.25">
      <c r="A5138">
        <f t="shared" ref="A5138:C5138" si="4672">A4598</f>
        <v>2017</v>
      </c>
      <c r="B5138" t="str">
        <f t="shared" si="4672"/>
        <v>VFM</v>
      </c>
      <c r="C5138">
        <f t="shared" si="4672"/>
        <v>0</v>
      </c>
      <c r="D5138">
        <f>IFERROR(VLOOKUP(C5138,'Enheter, modell og år'!$A$2:$B$31,2,FALSE),0)</f>
        <v>0</v>
      </c>
      <c r="E5138" t="str">
        <f>'Liste detaljert wide'!$M$1</f>
        <v>NFR-inntekt</v>
      </c>
      <c r="F5138" t="str">
        <f t="shared" si="4657"/>
        <v>2017VFM0NFR-inntekt</v>
      </c>
      <c r="G5138" s="3">
        <f>'Liste detaljert wide'!M278</f>
        <v>0</v>
      </c>
      <c r="H5138" t="str">
        <f>VLOOKUP(E5138,Def!$B$2:$C$15,2,FALSE)</f>
        <v>Forskningsinsentiv</v>
      </c>
      <c r="I5138" s="3">
        <f>IF(A5138='Enheter, modell og år'!$F$2-1,0,G5138-VLOOKUP(A5138-1&amp;B5138&amp;C5138&amp;E5138,$F$2:$G$7561,2,FALSE))</f>
        <v>0</v>
      </c>
      <c r="J5138" s="3">
        <f>IF(A5138='Enheter, modell og år'!$F$2-1,0,VLOOKUP(A5138-1&amp;B5138&amp;C5138&amp;E5138,$F$2:$G$7561,2,FALSE))</f>
        <v>0</v>
      </c>
    </row>
    <row r="5139" spans="1:10" x14ac:dyDescent="0.25">
      <c r="A5139">
        <f t="shared" ref="A5139:C5139" si="4673">A4599</f>
        <v>2017</v>
      </c>
      <c r="B5139" t="str">
        <f t="shared" si="4673"/>
        <v>VFM</v>
      </c>
      <c r="C5139">
        <f t="shared" si="4673"/>
        <v>0</v>
      </c>
      <c r="D5139">
        <f>IFERROR(VLOOKUP(C5139,'Enheter, modell og år'!$A$2:$B$31,2,FALSE),0)</f>
        <v>0</v>
      </c>
      <c r="E5139" t="str">
        <f>'Liste detaljert wide'!$M$1</f>
        <v>NFR-inntekt</v>
      </c>
      <c r="F5139" t="str">
        <f t="shared" si="4657"/>
        <v>2017VFM0NFR-inntekt</v>
      </c>
      <c r="G5139" s="3">
        <f>'Liste detaljert wide'!M279</f>
        <v>0</v>
      </c>
      <c r="H5139" t="str">
        <f>VLOOKUP(E5139,Def!$B$2:$C$15,2,FALSE)</f>
        <v>Forskningsinsentiv</v>
      </c>
      <c r="I5139" s="3">
        <f>IF(A5139='Enheter, modell og år'!$F$2-1,0,G5139-VLOOKUP(A5139-1&amp;B5139&amp;C5139&amp;E5139,$F$2:$G$7561,2,FALSE))</f>
        <v>0</v>
      </c>
      <c r="J5139" s="3">
        <f>IF(A5139='Enheter, modell og år'!$F$2-1,0,VLOOKUP(A5139-1&amp;B5139&amp;C5139&amp;E5139,$F$2:$G$7561,2,FALSE))</f>
        <v>0</v>
      </c>
    </row>
    <row r="5140" spans="1:10" x14ac:dyDescent="0.25">
      <c r="A5140">
        <f t="shared" ref="A5140:C5140" si="4674">A4600</f>
        <v>2017</v>
      </c>
      <c r="B5140" t="str">
        <f t="shared" si="4674"/>
        <v>VFM</v>
      </c>
      <c r="C5140">
        <f t="shared" si="4674"/>
        <v>0</v>
      </c>
      <c r="D5140">
        <f>IFERROR(VLOOKUP(C5140,'Enheter, modell og år'!$A$2:$B$31,2,FALSE),0)</f>
        <v>0</v>
      </c>
      <c r="E5140" t="str">
        <f>'Liste detaljert wide'!$M$1</f>
        <v>NFR-inntekt</v>
      </c>
      <c r="F5140" t="str">
        <f t="shared" si="4657"/>
        <v>2017VFM0NFR-inntekt</v>
      </c>
      <c r="G5140" s="3">
        <f>'Liste detaljert wide'!M280</f>
        <v>0</v>
      </c>
      <c r="H5140" t="str">
        <f>VLOOKUP(E5140,Def!$B$2:$C$15,2,FALSE)</f>
        <v>Forskningsinsentiv</v>
      </c>
      <c r="I5140" s="3">
        <f>IF(A5140='Enheter, modell og år'!$F$2-1,0,G5140-VLOOKUP(A5140-1&amp;B5140&amp;C5140&amp;E5140,$F$2:$G$7561,2,FALSE))</f>
        <v>0</v>
      </c>
      <c r="J5140" s="3">
        <f>IF(A5140='Enheter, modell og år'!$F$2-1,0,VLOOKUP(A5140-1&amp;B5140&amp;C5140&amp;E5140,$F$2:$G$7561,2,FALSE))</f>
        <v>0</v>
      </c>
    </row>
    <row r="5141" spans="1:10" x14ac:dyDescent="0.25">
      <c r="A5141">
        <f t="shared" ref="A5141:C5141" si="4675">A4601</f>
        <v>2017</v>
      </c>
      <c r="B5141" t="str">
        <f t="shared" si="4675"/>
        <v>VFM</v>
      </c>
      <c r="C5141">
        <f t="shared" si="4675"/>
        <v>0</v>
      </c>
      <c r="D5141">
        <f>IFERROR(VLOOKUP(C5141,'Enheter, modell og år'!$A$2:$B$31,2,FALSE),0)</f>
        <v>0</v>
      </c>
      <c r="E5141" t="str">
        <f>'Liste detaljert wide'!$M$1</f>
        <v>NFR-inntekt</v>
      </c>
      <c r="F5141" t="str">
        <f t="shared" si="4657"/>
        <v>2017VFM0NFR-inntekt</v>
      </c>
      <c r="G5141" s="3">
        <f>'Liste detaljert wide'!M281</f>
        <v>0</v>
      </c>
      <c r="H5141" t="str">
        <f>VLOOKUP(E5141,Def!$B$2:$C$15,2,FALSE)</f>
        <v>Forskningsinsentiv</v>
      </c>
      <c r="I5141" s="3">
        <f>IF(A5141='Enheter, modell og år'!$F$2-1,0,G5141-VLOOKUP(A5141-1&amp;B5141&amp;C5141&amp;E5141,$F$2:$G$7561,2,FALSE))</f>
        <v>0</v>
      </c>
      <c r="J5141" s="3">
        <f>IF(A5141='Enheter, modell og år'!$F$2-1,0,VLOOKUP(A5141-1&amp;B5141&amp;C5141&amp;E5141,$F$2:$G$7561,2,FALSE))</f>
        <v>0</v>
      </c>
    </row>
    <row r="5142" spans="1:10" x14ac:dyDescent="0.25">
      <c r="A5142">
        <f t="shared" ref="A5142:C5142" si="4676">A4602</f>
        <v>2017</v>
      </c>
      <c r="B5142" t="str">
        <f t="shared" si="4676"/>
        <v>VFM</v>
      </c>
      <c r="C5142">
        <f t="shared" si="4676"/>
        <v>0</v>
      </c>
      <c r="D5142">
        <f>IFERROR(VLOOKUP(C5142,'Enheter, modell og år'!$A$2:$B$31,2,FALSE),0)</f>
        <v>0</v>
      </c>
      <c r="E5142" t="str">
        <f>'Liste detaljert wide'!$M$1</f>
        <v>NFR-inntekt</v>
      </c>
      <c r="F5142" t="str">
        <f t="shared" si="4657"/>
        <v>2017VFM0NFR-inntekt</v>
      </c>
      <c r="G5142" s="3">
        <f>'Liste detaljert wide'!M282</f>
        <v>0</v>
      </c>
      <c r="H5142" t="str">
        <f>VLOOKUP(E5142,Def!$B$2:$C$15,2,FALSE)</f>
        <v>Forskningsinsentiv</v>
      </c>
      <c r="I5142" s="3">
        <f>IF(A5142='Enheter, modell og år'!$F$2-1,0,G5142-VLOOKUP(A5142-1&amp;B5142&amp;C5142&amp;E5142,$F$2:$G$7561,2,FALSE))</f>
        <v>0</v>
      </c>
      <c r="J5142" s="3">
        <f>IF(A5142='Enheter, modell og år'!$F$2-1,0,VLOOKUP(A5142-1&amp;B5142&amp;C5142&amp;E5142,$F$2:$G$7561,2,FALSE))</f>
        <v>0</v>
      </c>
    </row>
    <row r="5143" spans="1:10" x14ac:dyDescent="0.25">
      <c r="A5143">
        <f t="shared" ref="A5143:C5143" si="4677">A4603</f>
        <v>2017</v>
      </c>
      <c r="B5143" t="str">
        <f t="shared" si="4677"/>
        <v>VFM</v>
      </c>
      <c r="C5143">
        <f t="shared" si="4677"/>
        <v>0</v>
      </c>
      <c r="D5143">
        <f>IFERROR(VLOOKUP(C5143,'Enheter, modell og år'!$A$2:$B$31,2,FALSE),0)</f>
        <v>0</v>
      </c>
      <c r="E5143" t="str">
        <f>'Liste detaljert wide'!$M$1</f>
        <v>NFR-inntekt</v>
      </c>
      <c r="F5143" t="str">
        <f t="shared" si="4657"/>
        <v>2017VFM0NFR-inntekt</v>
      </c>
      <c r="G5143" s="3">
        <f>'Liste detaljert wide'!M283</f>
        <v>0</v>
      </c>
      <c r="H5143" t="str">
        <f>VLOOKUP(E5143,Def!$B$2:$C$15,2,FALSE)</f>
        <v>Forskningsinsentiv</v>
      </c>
      <c r="I5143" s="3">
        <f>IF(A5143='Enheter, modell og år'!$F$2-1,0,G5143-VLOOKUP(A5143-1&amp;B5143&amp;C5143&amp;E5143,$F$2:$G$7561,2,FALSE))</f>
        <v>0</v>
      </c>
      <c r="J5143" s="3">
        <f>IF(A5143='Enheter, modell og år'!$F$2-1,0,VLOOKUP(A5143-1&amp;B5143&amp;C5143&amp;E5143,$F$2:$G$7561,2,FALSE))</f>
        <v>0</v>
      </c>
    </row>
    <row r="5144" spans="1:10" x14ac:dyDescent="0.25">
      <c r="A5144">
        <f t="shared" ref="A5144:C5144" si="4678">A4604</f>
        <v>2017</v>
      </c>
      <c r="B5144" t="str">
        <f t="shared" si="4678"/>
        <v>VFM</v>
      </c>
      <c r="C5144">
        <f t="shared" si="4678"/>
        <v>0</v>
      </c>
      <c r="D5144">
        <f>IFERROR(VLOOKUP(C5144,'Enheter, modell og år'!$A$2:$B$31,2,FALSE),0)</f>
        <v>0</v>
      </c>
      <c r="E5144" t="str">
        <f>'Liste detaljert wide'!$M$1</f>
        <v>NFR-inntekt</v>
      </c>
      <c r="F5144" t="str">
        <f t="shared" si="4657"/>
        <v>2017VFM0NFR-inntekt</v>
      </c>
      <c r="G5144" s="3">
        <f>'Liste detaljert wide'!M284</f>
        <v>0</v>
      </c>
      <c r="H5144" t="str">
        <f>VLOOKUP(E5144,Def!$B$2:$C$15,2,FALSE)</f>
        <v>Forskningsinsentiv</v>
      </c>
      <c r="I5144" s="3">
        <f>IF(A5144='Enheter, modell og år'!$F$2-1,0,G5144-VLOOKUP(A5144-1&amp;B5144&amp;C5144&amp;E5144,$F$2:$G$7561,2,FALSE))</f>
        <v>0</v>
      </c>
      <c r="J5144" s="3">
        <f>IF(A5144='Enheter, modell og år'!$F$2-1,0,VLOOKUP(A5144-1&amp;B5144&amp;C5144&amp;E5144,$F$2:$G$7561,2,FALSE))</f>
        <v>0</v>
      </c>
    </row>
    <row r="5145" spans="1:10" x14ac:dyDescent="0.25">
      <c r="A5145">
        <f t="shared" ref="A5145:C5145" si="4679">A4605</f>
        <v>2017</v>
      </c>
      <c r="B5145" t="str">
        <f t="shared" si="4679"/>
        <v>VFM</v>
      </c>
      <c r="C5145">
        <f t="shared" si="4679"/>
        <v>0</v>
      </c>
      <c r="D5145">
        <f>IFERROR(VLOOKUP(C5145,'Enheter, modell og år'!$A$2:$B$31,2,FALSE),0)</f>
        <v>0</v>
      </c>
      <c r="E5145" t="str">
        <f>'Liste detaljert wide'!$M$1</f>
        <v>NFR-inntekt</v>
      </c>
      <c r="F5145" t="str">
        <f t="shared" si="4657"/>
        <v>2017VFM0NFR-inntekt</v>
      </c>
      <c r="G5145" s="3">
        <f>'Liste detaljert wide'!M285</f>
        <v>0</v>
      </c>
      <c r="H5145" t="str">
        <f>VLOOKUP(E5145,Def!$B$2:$C$15,2,FALSE)</f>
        <v>Forskningsinsentiv</v>
      </c>
      <c r="I5145" s="3">
        <f>IF(A5145='Enheter, modell og år'!$F$2-1,0,G5145-VLOOKUP(A5145-1&amp;B5145&amp;C5145&amp;E5145,$F$2:$G$7561,2,FALSE))</f>
        <v>0</v>
      </c>
      <c r="J5145" s="3">
        <f>IF(A5145='Enheter, modell og år'!$F$2-1,0,VLOOKUP(A5145-1&amp;B5145&amp;C5145&amp;E5145,$F$2:$G$7561,2,FALSE))</f>
        <v>0</v>
      </c>
    </row>
    <row r="5146" spans="1:10" x14ac:dyDescent="0.25">
      <c r="A5146">
        <f t="shared" ref="A5146:C5146" si="4680">A4606</f>
        <v>2017</v>
      </c>
      <c r="B5146" t="str">
        <f t="shared" si="4680"/>
        <v>VFM</v>
      </c>
      <c r="C5146">
        <f t="shared" si="4680"/>
        <v>0</v>
      </c>
      <c r="D5146">
        <f>IFERROR(VLOOKUP(C5146,'Enheter, modell og år'!$A$2:$B$31,2,FALSE),0)</f>
        <v>0</v>
      </c>
      <c r="E5146" t="str">
        <f>'Liste detaljert wide'!$M$1</f>
        <v>NFR-inntekt</v>
      </c>
      <c r="F5146" t="str">
        <f t="shared" si="4657"/>
        <v>2017VFM0NFR-inntekt</v>
      </c>
      <c r="G5146" s="3">
        <f>'Liste detaljert wide'!M286</f>
        <v>0</v>
      </c>
      <c r="H5146" t="str">
        <f>VLOOKUP(E5146,Def!$B$2:$C$15,2,FALSE)</f>
        <v>Forskningsinsentiv</v>
      </c>
      <c r="I5146" s="3">
        <f>IF(A5146='Enheter, modell og år'!$F$2-1,0,G5146-VLOOKUP(A5146-1&amp;B5146&amp;C5146&amp;E5146,$F$2:$G$7561,2,FALSE))</f>
        <v>0</v>
      </c>
      <c r="J5146" s="3">
        <f>IF(A5146='Enheter, modell og år'!$F$2-1,0,VLOOKUP(A5146-1&amp;B5146&amp;C5146&amp;E5146,$F$2:$G$7561,2,FALSE))</f>
        <v>0</v>
      </c>
    </row>
    <row r="5147" spans="1:10" x14ac:dyDescent="0.25">
      <c r="A5147">
        <f t="shared" ref="A5147:C5147" si="4681">A4607</f>
        <v>2017</v>
      </c>
      <c r="B5147" t="str">
        <f t="shared" si="4681"/>
        <v>VFM</v>
      </c>
      <c r="C5147">
        <f t="shared" si="4681"/>
        <v>0</v>
      </c>
      <c r="D5147">
        <f>IFERROR(VLOOKUP(C5147,'Enheter, modell og år'!$A$2:$B$31,2,FALSE),0)</f>
        <v>0</v>
      </c>
      <c r="E5147" t="str">
        <f>'Liste detaljert wide'!$M$1</f>
        <v>NFR-inntekt</v>
      </c>
      <c r="F5147" t="str">
        <f t="shared" si="4657"/>
        <v>2017VFM0NFR-inntekt</v>
      </c>
      <c r="G5147" s="3">
        <f>'Liste detaljert wide'!M287</f>
        <v>0</v>
      </c>
      <c r="H5147" t="str">
        <f>VLOOKUP(E5147,Def!$B$2:$C$15,2,FALSE)</f>
        <v>Forskningsinsentiv</v>
      </c>
      <c r="I5147" s="3">
        <f>IF(A5147='Enheter, modell og år'!$F$2-1,0,G5147-VLOOKUP(A5147-1&amp;B5147&amp;C5147&amp;E5147,$F$2:$G$7561,2,FALSE))</f>
        <v>0</v>
      </c>
      <c r="J5147" s="3">
        <f>IF(A5147='Enheter, modell og år'!$F$2-1,0,VLOOKUP(A5147-1&amp;B5147&amp;C5147&amp;E5147,$F$2:$G$7561,2,FALSE))</f>
        <v>0</v>
      </c>
    </row>
    <row r="5148" spans="1:10" x14ac:dyDescent="0.25">
      <c r="A5148">
        <f t="shared" ref="A5148:C5148" si="4682">A4608</f>
        <v>2017</v>
      </c>
      <c r="B5148" t="str">
        <f t="shared" si="4682"/>
        <v>VFM</v>
      </c>
      <c r="C5148">
        <f t="shared" si="4682"/>
        <v>0</v>
      </c>
      <c r="D5148">
        <f>IFERROR(VLOOKUP(C5148,'Enheter, modell og år'!$A$2:$B$31,2,FALSE),0)</f>
        <v>0</v>
      </c>
      <c r="E5148" t="str">
        <f>'Liste detaljert wide'!$M$1</f>
        <v>NFR-inntekt</v>
      </c>
      <c r="F5148" t="str">
        <f t="shared" si="4657"/>
        <v>2017VFM0NFR-inntekt</v>
      </c>
      <c r="G5148" s="3">
        <f>'Liste detaljert wide'!M288</f>
        <v>0</v>
      </c>
      <c r="H5148" t="str">
        <f>VLOOKUP(E5148,Def!$B$2:$C$15,2,FALSE)</f>
        <v>Forskningsinsentiv</v>
      </c>
      <c r="I5148" s="3">
        <f>IF(A5148='Enheter, modell og år'!$F$2-1,0,G5148-VLOOKUP(A5148-1&amp;B5148&amp;C5148&amp;E5148,$F$2:$G$7561,2,FALSE))</f>
        <v>0</v>
      </c>
      <c r="J5148" s="3">
        <f>IF(A5148='Enheter, modell og år'!$F$2-1,0,VLOOKUP(A5148-1&amp;B5148&amp;C5148&amp;E5148,$F$2:$G$7561,2,FALSE))</f>
        <v>0</v>
      </c>
    </row>
    <row r="5149" spans="1:10" x14ac:dyDescent="0.25">
      <c r="A5149">
        <f t="shared" ref="A5149:C5149" si="4683">A4609</f>
        <v>2017</v>
      </c>
      <c r="B5149" t="str">
        <f t="shared" si="4683"/>
        <v>VFM</v>
      </c>
      <c r="C5149">
        <f t="shared" si="4683"/>
        <v>0</v>
      </c>
      <c r="D5149">
        <f>IFERROR(VLOOKUP(C5149,'Enheter, modell og år'!$A$2:$B$31,2,FALSE),0)</f>
        <v>0</v>
      </c>
      <c r="E5149" t="str">
        <f>'Liste detaljert wide'!$M$1</f>
        <v>NFR-inntekt</v>
      </c>
      <c r="F5149" t="str">
        <f t="shared" si="4657"/>
        <v>2017VFM0NFR-inntekt</v>
      </c>
      <c r="G5149" s="3">
        <f>'Liste detaljert wide'!M289</f>
        <v>0</v>
      </c>
      <c r="H5149" t="str">
        <f>VLOOKUP(E5149,Def!$B$2:$C$15,2,FALSE)</f>
        <v>Forskningsinsentiv</v>
      </c>
      <c r="I5149" s="3">
        <f>IF(A5149='Enheter, modell og år'!$F$2-1,0,G5149-VLOOKUP(A5149-1&amp;B5149&amp;C5149&amp;E5149,$F$2:$G$7561,2,FALSE))</f>
        <v>0</v>
      </c>
      <c r="J5149" s="3">
        <f>IF(A5149='Enheter, modell og år'!$F$2-1,0,VLOOKUP(A5149-1&amp;B5149&amp;C5149&amp;E5149,$F$2:$G$7561,2,FALSE))</f>
        <v>0</v>
      </c>
    </row>
    <row r="5150" spans="1:10" x14ac:dyDescent="0.25">
      <c r="A5150">
        <f t="shared" ref="A5150:C5150" si="4684">A4610</f>
        <v>2017</v>
      </c>
      <c r="B5150" t="str">
        <f t="shared" si="4684"/>
        <v>VFM</v>
      </c>
      <c r="C5150">
        <f t="shared" si="4684"/>
        <v>0</v>
      </c>
      <c r="D5150">
        <f>IFERROR(VLOOKUP(C5150,'Enheter, modell og år'!$A$2:$B$31,2,FALSE),0)</f>
        <v>0</v>
      </c>
      <c r="E5150" t="str">
        <f>'Liste detaljert wide'!$M$1</f>
        <v>NFR-inntekt</v>
      </c>
      <c r="F5150" t="str">
        <f t="shared" si="4657"/>
        <v>2017VFM0NFR-inntekt</v>
      </c>
      <c r="G5150" s="3">
        <f>'Liste detaljert wide'!M290</f>
        <v>0</v>
      </c>
      <c r="H5150" t="str">
        <f>VLOOKUP(E5150,Def!$B$2:$C$15,2,FALSE)</f>
        <v>Forskningsinsentiv</v>
      </c>
      <c r="I5150" s="3">
        <f>IF(A5150='Enheter, modell og år'!$F$2-1,0,G5150-VLOOKUP(A5150-1&amp;B5150&amp;C5150&amp;E5150,$F$2:$G$7561,2,FALSE))</f>
        <v>0</v>
      </c>
      <c r="J5150" s="3">
        <f>IF(A5150='Enheter, modell og år'!$F$2-1,0,VLOOKUP(A5150-1&amp;B5150&amp;C5150&amp;E5150,$F$2:$G$7561,2,FALSE))</f>
        <v>0</v>
      </c>
    </row>
    <row r="5151" spans="1:10" x14ac:dyDescent="0.25">
      <c r="A5151">
        <f t="shared" ref="A5151:C5151" si="4685">A4611</f>
        <v>2017</v>
      </c>
      <c r="B5151" t="str">
        <f t="shared" si="4685"/>
        <v>VFM</v>
      </c>
      <c r="C5151">
        <f t="shared" si="4685"/>
        <v>0</v>
      </c>
      <c r="D5151">
        <f>IFERROR(VLOOKUP(C5151,'Enheter, modell og år'!$A$2:$B$31,2,FALSE),0)</f>
        <v>0</v>
      </c>
      <c r="E5151" t="str">
        <f>'Liste detaljert wide'!$M$1</f>
        <v>NFR-inntekt</v>
      </c>
      <c r="F5151" t="str">
        <f t="shared" si="4657"/>
        <v>2017VFM0NFR-inntekt</v>
      </c>
      <c r="G5151" s="3">
        <f>'Liste detaljert wide'!M291</f>
        <v>0</v>
      </c>
      <c r="H5151" t="str">
        <f>VLOOKUP(E5151,Def!$B$2:$C$15,2,FALSE)</f>
        <v>Forskningsinsentiv</v>
      </c>
      <c r="I5151" s="3">
        <f>IF(A5151='Enheter, modell og år'!$F$2-1,0,G5151-VLOOKUP(A5151-1&amp;B5151&amp;C5151&amp;E5151,$F$2:$G$7561,2,FALSE))</f>
        <v>0</v>
      </c>
      <c r="J5151" s="3">
        <f>IF(A5151='Enheter, modell og år'!$F$2-1,0,VLOOKUP(A5151-1&amp;B5151&amp;C5151&amp;E5151,$F$2:$G$7561,2,FALSE))</f>
        <v>0</v>
      </c>
    </row>
    <row r="5152" spans="1:10" x14ac:dyDescent="0.25">
      <c r="A5152">
        <f t="shared" ref="A5152:C5152" si="4686">A4612</f>
        <v>2017</v>
      </c>
      <c r="B5152" t="str">
        <f t="shared" si="4686"/>
        <v>VFM</v>
      </c>
      <c r="C5152">
        <f t="shared" si="4686"/>
        <v>0</v>
      </c>
      <c r="D5152">
        <f>IFERROR(VLOOKUP(C5152,'Enheter, modell og år'!$A$2:$B$31,2,FALSE),0)</f>
        <v>0</v>
      </c>
      <c r="E5152" t="str">
        <f>'Liste detaljert wide'!$M$1</f>
        <v>NFR-inntekt</v>
      </c>
      <c r="F5152" t="str">
        <f t="shared" si="4657"/>
        <v>2017VFM0NFR-inntekt</v>
      </c>
      <c r="G5152" s="3">
        <f>'Liste detaljert wide'!M292</f>
        <v>0</v>
      </c>
      <c r="H5152" t="str">
        <f>VLOOKUP(E5152,Def!$B$2:$C$15,2,FALSE)</f>
        <v>Forskningsinsentiv</v>
      </c>
      <c r="I5152" s="3">
        <f>IF(A5152='Enheter, modell og år'!$F$2-1,0,G5152-VLOOKUP(A5152-1&amp;B5152&amp;C5152&amp;E5152,$F$2:$G$7561,2,FALSE))</f>
        <v>0</v>
      </c>
      <c r="J5152" s="3">
        <f>IF(A5152='Enheter, modell og år'!$F$2-1,0,VLOOKUP(A5152-1&amp;B5152&amp;C5152&amp;E5152,$F$2:$G$7561,2,FALSE))</f>
        <v>0</v>
      </c>
    </row>
    <row r="5153" spans="1:10" x14ac:dyDescent="0.25">
      <c r="A5153">
        <f t="shared" ref="A5153:C5153" si="4687">A4613</f>
        <v>2017</v>
      </c>
      <c r="B5153" t="str">
        <f t="shared" si="4687"/>
        <v>VFM</v>
      </c>
      <c r="C5153">
        <f t="shared" si="4687"/>
        <v>0</v>
      </c>
      <c r="D5153">
        <f>IFERROR(VLOOKUP(C5153,'Enheter, modell og år'!$A$2:$B$31,2,FALSE),0)</f>
        <v>0</v>
      </c>
      <c r="E5153" t="str">
        <f>'Liste detaljert wide'!$M$1</f>
        <v>NFR-inntekt</v>
      </c>
      <c r="F5153" t="str">
        <f t="shared" si="4657"/>
        <v>2017VFM0NFR-inntekt</v>
      </c>
      <c r="G5153" s="3">
        <f>'Liste detaljert wide'!M293</f>
        <v>0</v>
      </c>
      <c r="H5153" t="str">
        <f>VLOOKUP(E5153,Def!$B$2:$C$15,2,FALSE)</f>
        <v>Forskningsinsentiv</v>
      </c>
      <c r="I5153" s="3">
        <f>IF(A5153='Enheter, modell og år'!$F$2-1,0,G5153-VLOOKUP(A5153-1&amp;B5153&amp;C5153&amp;E5153,$F$2:$G$7561,2,FALSE))</f>
        <v>0</v>
      </c>
      <c r="J5153" s="3">
        <f>IF(A5153='Enheter, modell og år'!$F$2-1,0,VLOOKUP(A5153-1&amp;B5153&amp;C5153&amp;E5153,$F$2:$G$7561,2,FALSE))</f>
        <v>0</v>
      </c>
    </row>
    <row r="5154" spans="1:10" x14ac:dyDescent="0.25">
      <c r="A5154">
        <f t="shared" ref="A5154:C5154" si="4688">A4614</f>
        <v>2017</v>
      </c>
      <c r="B5154" t="str">
        <f t="shared" si="4688"/>
        <v>VFM</v>
      </c>
      <c r="C5154">
        <f t="shared" si="4688"/>
        <v>0</v>
      </c>
      <c r="D5154">
        <f>IFERROR(VLOOKUP(C5154,'Enheter, modell og år'!$A$2:$B$31,2,FALSE),0)</f>
        <v>0</v>
      </c>
      <c r="E5154" t="str">
        <f>'Liste detaljert wide'!$M$1</f>
        <v>NFR-inntekt</v>
      </c>
      <c r="F5154" t="str">
        <f t="shared" si="4657"/>
        <v>2017VFM0NFR-inntekt</v>
      </c>
      <c r="G5154" s="3">
        <f>'Liste detaljert wide'!M294</f>
        <v>0</v>
      </c>
      <c r="H5154" t="str">
        <f>VLOOKUP(E5154,Def!$B$2:$C$15,2,FALSE)</f>
        <v>Forskningsinsentiv</v>
      </c>
      <c r="I5154" s="3">
        <f>IF(A5154='Enheter, modell og år'!$F$2-1,0,G5154-VLOOKUP(A5154-1&amp;B5154&amp;C5154&amp;E5154,$F$2:$G$7561,2,FALSE))</f>
        <v>0</v>
      </c>
      <c r="J5154" s="3">
        <f>IF(A5154='Enheter, modell og år'!$F$2-1,0,VLOOKUP(A5154-1&amp;B5154&amp;C5154&amp;E5154,$F$2:$G$7561,2,FALSE))</f>
        <v>0</v>
      </c>
    </row>
    <row r="5155" spans="1:10" x14ac:dyDescent="0.25">
      <c r="A5155">
        <f t="shared" ref="A5155:C5155" si="4689">A4615</f>
        <v>2017</v>
      </c>
      <c r="B5155" t="str">
        <f t="shared" si="4689"/>
        <v>VFM</v>
      </c>
      <c r="C5155">
        <f t="shared" si="4689"/>
        <v>0</v>
      </c>
      <c r="D5155">
        <f>IFERROR(VLOOKUP(C5155,'Enheter, modell og år'!$A$2:$B$31,2,FALSE),0)</f>
        <v>0</v>
      </c>
      <c r="E5155" t="str">
        <f>'Liste detaljert wide'!$M$1</f>
        <v>NFR-inntekt</v>
      </c>
      <c r="F5155" t="str">
        <f t="shared" si="4657"/>
        <v>2017VFM0NFR-inntekt</v>
      </c>
      <c r="G5155" s="3">
        <f>'Liste detaljert wide'!M295</f>
        <v>0</v>
      </c>
      <c r="H5155" t="str">
        <f>VLOOKUP(E5155,Def!$B$2:$C$15,2,FALSE)</f>
        <v>Forskningsinsentiv</v>
      </c>
      <c r="I5155" s="3">
        <f>IF(A5155='Enheter, modell og år'!$F$2-1,0,G5155-VLOOKUP(A5155-1&amp;B5155&amp;C5155&amp;E5155,$F$2:$G$7561,2,FALSE))</f>
        <v>0</v>
      </c>
      <c r="J5155" s="3">
        <f>IF(A5155='Enheter, modell og år'!$F$2-1,0,VLOOKUP(A5155-1&amp;B5155&amp;C5155&amp;E5155,$F$2:$G$7561,2,FALSE))</f>
        <v>0</v>
      </c>
    </row>
    <row r="5156" spans="1:10" x14ac:dyDescent="0.25">
      <c r="A5156">
        <f t="shared" ref="A5156:C5156" si="4690">A4616</f>
        <v>2017</v>
      </c>
      <c r="B5156" t="str">
        <f t="shared" si="4690"/>
        <v>VFM</v>
      </c>
      <c r="C5156">
        <f t="shared" si="4690"/>
        <v>0</v>
      </c>
      <c r="D5156">
        <f>IFERROR(VLOOKUP(C5156,'Enheter, modell og år'!$A$2:$B$31,2,FALSE),0)</f>
        <v>0</v>
      </c>
      <c r="E5156" t="str">
        <f>'Liste detaljert wide'!$M$1</f>
        <v>NFR-inntekt</v>
      </c>
      <c r="F5156" t="str">
        <f t="shared" si="4657"/>
        <v>2017VFM0NFR-inntekt</v>
      </c>
      <c r="G5156" s="3">
        <f>'Liste detaljert wide'!M296</f>
        <v>0</v>
      </c>
      <c r="H5156" t="str">
        <f>VLOOKUP(E5156,Def!$B$2:$C$15,2,FALSE)</f>
        <v>Forskningsinsentiv</v>
      </c>
      <c r="I5156" s="3">
        <f>IF(A5156='Enheter, modell og år'!$F$2-1,0,G5156-VLOOKUP(A5156-1&amp;B5156&amp;C5156&amp;E5156,$F$2:$G$7561,2,FALSE))</f>
        <v>0</v>
      </c>
      <c r="J5156" s="3">
        <f>IF(A5156='Enheter, modell og år'!$F$2-1,0,VLOOKUP(A5156-1&amp;B5156&amp;C5156&amp;E5156,$F$2:$G$7561,2,FALSE))</f>
        <v>0</v>
      </c>
    </row>
    <row r="5157" spans="1:10" x14ac:dyDescent="0.25">
      <c r="A5157">
        <f t="shared" ref="A5157:C5157" si="4691">A4617</f>
        <v>2017</v>
      </c>
      <c r="B5157" t="str">
        <f t="shared" si="4691"/>
        <v>VFM</v>
      </c>
      <c r="C5157">
        <f t="shared" si="4691"/>
        <v>0</v>
      </c>
      <c r="D5157">
        <f>IFERROR(VLOOKUP(C5157,'Enheter, modell og år'!$A$2:$B$31,2,FALSE),0)</f>
        <v>0</v>
      </c>
      <c r="E5157" t="str">
        <f>'Liste detaljert wide'!$M$1</f>
        <v>NFR-inntekt</v>
      </c>
      <c r="F5157" t="str">
        <f t="shared" si="4657"/>
        <v>2017VFM0NFR-inntekt</v>
      </c>
      <c r="G5157" s="3">
        <f>'Liste detaljert wide'!M297</f>
        <v>0</v>
      </c>
      <c r="H5157" t="str">
        <f>VLOOKUP(E5157,Def!$B$2:$C$15,2,FALSE)</f>
        <v>Forskningsinsentiv</v>
      </c>
      <c r="I5157" s="3">
        <f>IF(A5157='Enheter, modell og år'!$F$2-1,0,G5157-VLOOKUP(A5157-1&amp;B5157&amp;C5157&amp;E5157,$F$2:$G$7561,2,FALSE))</f>
        <v>0</v>
      </c>
      <c r="J5157" s="3">
        <f>IF(A5157='Enheter, modell og år'!$F$2-1,0,VLOOKUP(A5157-1&amp;B5157&amp;C5157&amp;E5157,$F$2:$G$7561,2,FALSE))</f>
        <v>0</v>
      </c>
    </row>
    <row r="5158" spans="1:10" x14ac:dyDescent="0.25">
      <c r="A5158">
        <f t="shared" ref="A5158:C5158" si="4692">A4618</f>
        <v>2017</v>
      </c>
      <c r="B5158" t="str">
        <f t="shared" si="4692"/>
        <v>VFM</v>
      </c>
      <c r="C5158">
        <f t="shared" si="4692"/>
        <v>0</v>
      </c>
      <c r="D5158">
        <f>IFERROR(VLOOKUP(C5158,'Enheter, modell og år'!$A$2:$B$31,2,FALSE),0)</f>
        <v>0</v>
      </c>
      <c r="E5158" t="str">
        <f>'Liste detaljert wide'!$M$1</f>
        <v>NFR-inntekt</v>
      </c>
      <c r="F5158" t="str">
        <f t="shared" si="4657"/>
        <v>2017VFM0NFR-inntekt</v>
      </c>
      <c r="G5158" s="3">
        <f>'Liste detaljert wide'!M298</f>
        <v>0</v>
      </c>
      <c r="H5158" t="str">
        <f>VLOOKUP(E5158,Def!$B$2:$C$15,2,FALSE)</f>
        <v>Forskningsinsentiv</v>
      </c>
      <c r="I5158" s="3">
        <f>IF(A5158='Enheter, modell og år'!$F$2-1,0,G5158-VLOOKUP(A5158-1&amp;B5158&amp;C5158&amp;E5158,$F$2:$G$7561,2,FALSE))</f>
        <v>0</v>
      </c>
      <c r="J5158" s="3">
        <f>IF(A5158='Enheter, modell og år'!$F$2-1,0,VLOOKUP(A5158-1&amp;B5158&amp;C5158&amp;E5158,$F$2:$G$7561,2,FALSE))</f>
        <v>0</v>
      </c>
    </row>
    <row r="5159" spans="1:10" x14ac:dyDescent="0.25">
      <c r="A5159">
        <f t="shared" ref="A5159:C5159" si="4693">A4619</f>
        <v>2017</v>
      </c>
      <c r="B5159" t="str">
        <f t="shared" si="4693"/>
        <v>VFM</v>
      </c>
      <c r="C5159">
        <f t="shared" si="4693"/>
        <v>0</v>
      </c>
      <c r="D5159">
        <f>IFERROR(VLOOKUP(C5159,'Enheter, modell og år'!$A$2:$B$31,2,FALSE),0)</f>
        <v>0</v>
      </c>
      <c r="E5159" t="str">
        <f>'Liste detaljert wide'!$M$1</f>
        <v>NFR-inntekt</v>
      </c>
      <c r="F5159" t="str">
        <f t="shared" si="4657"/>
        <v>2017VFM0NFR-inntekt</v>
      </c>
      <c r="G5159" s="3">
        <f>'Liste detaljert wide'!M299</f>
        <v>0</v>
      </c>
      <c r="H5159" t="str">
        <f>VLOOKUP(E5159,Def!$B$2:$C$15,2,FALSE)</f>
        <v>Forskningsinsentiv</v>
      </c>
      <c r="I5159" s="3">
        <f>IF(A5159='Enheter, modell og år'!$F$2-1,0,G5159-VLOOKUP(A5159-1&amp;B5159&amp;C5159&amp;E5159,$F$2:$G$7561,2,FALSE))</f>
        <v>0</v>
      </c>
      <c r="J5159" s="3">
        <f>IF(A5159='Enheter, modell og år'!$F$2-1,0,VLOOKUP(A5159-1&amp;B5159&amp;C5159&amp;E5159,$F$2:$G$7561,2,FALSE))</f>
        <v>0</v>
      </c>
    </row>
    <row r="5160" spans="1:10" x14ac:dyDescent="0.25">
      <c r="A5160">
        <f t="shared" ref="A5160:C5160" si="4694">A4620</f>
        <v>2017</v>
      </c>
      <c r="B5160" t="str">
        <f t="shared" si="4694"/>
        <v>VFM</v>
      </c>
      <c r="C5160">
        <f t="shared" si="4694"/>
        <v>0</v>
      </c>
      <c r="D5160">
        <f>IFERROR(VLOOKUP(C5160,'Enheter, modell og år'!$A$2:$B$31,2,FALSE),0)</f>
        <v>0</v>
      </c>
      <c r="E5160" t="str">
        <f>'Liste detaljert wide'!$M$1</f>
        <v>NFR-inntekt</v>
      </c>
      <c r="F5160" t="str">
        <f t="shared" si="4657"/>
        <v>2017VFM0NFR-inntekt</v>
      </c>
      <c r="G5160" s="3">
        <f>'Liste detaljert wide'!M300</f>
        <v>0</v>
      </c>
      <c r="H5160" t="str">
        <f>VLOOKUP(E5160,Def!$B$2:$C$15,2,FALSE)</f>
        <v>Forskningsinsentiv</v>
      </c>
      <c r="I5160" s="3">
        <f>IF(A5160='Enheter, modell og år'!$F$2-1,0,G5160-VLOOKUP(A5160-1&amp;B5160&amp;C5160&amp;E5160,$F$2:$G$7561,2,FALSE))</f>
        <v>0</v>
      </c>
      <c r="J5160" s="3">
        <f>IF(A5160='Enheter, modell og år'!$F$2-1,0,VLOOKUP(A5160-1&amp;B5160&amp;C5160&amp;E5160,$F$2:$G$7561,2,FALSE))</f>
        <v>0</v>
      </c>
    </row>
    <row r="5161" spans="1:10" x14ac:dyDescent="0.25">
      <c r="A5161">
        <f t="shared" ref="A5161:C5161" si="4695">A4621</f>
        <v>2017</v>
      </c>
      <c r="B5161" t="str">
        <f t="shared" si="4695"/>
        <v>VFM</v>
      </c>
      <c r="C5161">
        <f t="shared" si="4695"/>
        <v>0</v>
      </c>
      <c r="D5161">
        <f>IFERROR(VLOOKUP(C5161,'Enheter, modell og år'!$A$2:$B$31,2,FALSE),0)</f>
        <v>0</v>
      </c>
      <c r="E5161" t="str">
        <f>'Liste detaljert wide'!$M$1</f>
        <v>NFR-inntekt</v>
      </c>
      <c r="F5161" t="str">
        <f t="shared" si="4657"/>
        <v>2017VFM0NFR-inntekt</v>
      </c>
      <c r="G5161" s="3">
        <f>'Liste detaljert wide'!M301</f>
        <v>0</v>
      </c>
      <c r="H5161" t="str">
        <f>VLOOKUP(E5161,Def!$B$2:$C$15,2,FALSE)</f>
        <v>Forskningsinsentiv</v>
      </c>
      <c r="I5161" s="3">
        <f>IF(A5161='Enheter, modell og år'!$F$2-1,0,G5161-VLOOKUP(A5161-1&amp;B5161&amp;C5161&amp;E5161,$F$2:$G$7561,2,FALSE))</f>
        <v>0</v>
      </c>
      <c r="J5161" s="3">
        <f>IF(A5161='Enheter, modell og år'!$F$2-1,0,VLOOKUP(A5161-1&amp;B5161&amp;C5161&amp;E5161,$F$2:$G$7561,2,FALSE))</f>
        <v>0</v>
      </c>
    </row>
    <row r="5162" spans="1:10" x14ac:dyDescent="0.25">
      <c r="A5162">
        <f t="shared" ref="A5162:C5162" si="4696">A4622</f>
        <v>2018</v>
      </c>
      <c r="B5162" t="str">
        <f t="shared" si="4696"/>
        <v>VFM</v>
      </c>
      <c r="C5162">
        <f t="shared" si="4696"/>
        <v>0</v>
      </c>
      <c r="D5162">
        <f>IFERROR(VLOOKUP(C5162,'Enheter, modell og år'!$A$2:$B$31,2,FALSE),0)</f>
        <v>0</v>
      </c>
      <c r="E5162" t="str">
        <f>'Liste detaljert wide'!$M$1</f>
        <v>NFR-inntekt</v>
      </c>
      <c r="F5162" t="str">
        <f t="shared" si="4657"/>
        <v>2018VFM0NFR-inntekt</v>
      </c>
      <c r="G5162" s="3">
        <f>'Liste detaljert wide'!M302</f>
        <v>0</v>
      </c>
      <c r="H5162" t="str">
        <f>VLOOKUP(E5162,Def!$B$2:$C$15,2,FALSE)</f>
        <v>Forskningsinsentiv</v>
      </c>
      <c r="I5162" s="3">
        <f>IF(A5162='Enheter, modell og år'!$F$2-1,0,G5162-VLOOKUP(A5162-1&amp;B5162&amp;C5162&amp;E5162,$F$2:$G$7561,2,FALSE))</f>
        <v>0</v>
      </c>
      <c r="J5162" s="3">
        <f>IF(A5162='Enheter, modell og år'!$F$2-1,0,VLOOKUP(A5162-1&amp;B5162&amp;C5162&amp;E5162,$F$2:$G$7561,2,FALSE))</f>
        <v>0</v>
      </c>
    </row>
    <row r="5163" spans="1:10" x14ac:dyDescent="0.25">
      <c r="A5163">
        <f t="shared" ref="A5163:C5163" si="4697">A4623</f>
        <v>2018</v>
      </c>
      <c r="B5163" t="str">
        <f t="shared" si="4697"/>
        <v>VFM</v>
      </c>
      <c r="C5163">
        <f t="shared" si="4697"/>
        <v>0</v>
      </c>
      <c r="D5163">
        <f>IFERROR(VLOOKUP(C5163,'Enheter, modell og år'!$A$2:$B$31,2,FALSE),0)</f>
        <v>0</v>
      </c>
      <c r="E5163" t="str">
        <f>'Liste detaljert wide'!$M$1</f>
        <v>NFR-inntekt</v>
      </c>
      <c r="F5163" t="str">
        <f t="shared" si="4657"/>
        <v>2018VFM0NFR-inntekt</v>
      </c>
      <c r="G5163" s="3">
        <f>'Liste detaljert wide'!M303</f>
        <v>0</v>
      </c>
      <c r="H5163" t="str">
        <f>VLOOKUP(E5163,Def!$B$2:$C$15,2,FALSE)</f>
        <v>Forskningsinsentiv</v>
      </c>
      <c r="I5163" s="3">
        <f>IF(A5163='Enheter, modell og år'!$F$2-1,0,G5163-VLOOKUP(A5163-1&amp;B5163&amp;C5163&amp;E5163,$F$2:$G$7561,2,FALSE))</f>
        <v>0</v>
      </c>
      <c r="J5163" s="3">
        <f>IF(A5163='Enheter, modell og år'!$F$2-1,0,VLOOKUP(A5163-1&amp;B5163&amp;C5163&amp;E5163,$F$2:$G$7561,2,FALSE))</f>
        <v>0</v>
      </c>
    </row>
    <row r="5164" spans="1:10" x14ac:dyDescent="0.25">
      <c r="A5164">
        <f t="shared" ref="A5164:C5164" si="4698">A4624</f>
        <v>2018</v>
      </c>
      <c r="B5164" t="str">
        <f t="shared" si="4698"/>
        <v>VFM</v>
      </c>
      <c r="C5164">
        <f t="shared" si="4698"/>
        <v>0</v>
      </c>
      <c r="D5164">
        <f>IFERROR(VLOOKUP(C5164,'Enheter, modell og år'!$A$2:$B$31,2,FALSE),0)</f>
        <v>0</v>
      </c>
      <c r="E5164" t="str">
        <f>'Liste detaljert wide'!$M$1</f>
        <v>NFR-inntekt</v>
      </c>
      <c r="F5164" t="str">
        <f t="shared" si="4657"/>
        <v>2018VFM0NFR-inntekt</v>
      </c>
      <c r="G5164" s="3">
        <f>'Liste detaljert wide'!M304</f>
        <v>0</v>
      </c>
      <c r="H5164" t="str">
        <f>VLOOKUP(E5164,Def!$B$2:$C$15,2,FALSE)</f>
        <v>Forskningsinsentiv</v>
      </c>
      <c r="I5164" s="3">
        <f>IF(A5164='Enheter, modell og år'!$F$2-1,0,G5164-VLOOKUP(A5164-1&amp;B5164&amp;C5164&amp;E5164,$F$2:$G$7561,2,FALSE))</f>
        <v>0</v>
      </c>
      <c r="J5164" s="3">
        <f>IF(A5164='Enheter, modell og år'!$F$2-1,0,VLOOKUP(A5164-1&amp;B5164&amp;C5164&amp;E5164,$F$2:$G$7561,2,FALSE))</f>
        <v>0</v>
      </c>
    </row>
    <row r="5165" spans="1:10" x14ac:dyDescent="0.25">
      <c r="A5165">
        <f t="shared" ref="A5165:C5165" si="4699">A4625</f>
        <v>2018</v>
      </c>
      <c r="B5165" t="str">
        <f t="shared" si="4699"/>
        <v>VFM</v>
      </c>
      <c r="C5165">
        <f t="shared" si="4699"/>
        <v>0</v>
      </c>
      <c r="D5165">
        <f>IFERROR(VLOOKUP(C5165,'Enheter, modell og år'!$A$2:$B$31,2,FALSE),0)</f>
        <v>0</v>
      </c>
      <c r="E5165" t="str">
        <f>'Liste detaljert wide'!$M$1</f>
        <v>NFR-inntekt</v>
      </c>
      <c r="F5165" t="str">
        <f t="shared" si="4657"/>
        <v>2018VFM0NFR-inntekt</v>
      </c>
      <c r="G5165" s="3">
        <f>'Liste detaljert wide'!M305</f>
        <v>0</v>
      </c>
      <c r="H5165" t="str">
        <f>VLOOKUP(E5165,Def!$B$2:$C$15,2,FALSE)</f>
        <v>Forskningsinsentiv</v>
      </c>
      <c r="I5165" s="3">
        <f>IF(A5165='Enheter, modell og år'!$F$2-1,0,G5165-VLOOKUP(A5165-1&amp;B5165&amp;C5165&amp;E5165,$F$2:$G$7561,2,FALSE))</f>
        <v>0</v>
      </c>
      <c r="J5165" s="3">
        <f>IF(A5165='Enheter, modell og år'!$F$2-1,0,VLOOKUP(A5165-1&amp;B5165&amp;C5165&amp;E5165,$F$2:$G$7561,2,FALSE))</f>
        <v>0</v>
      </c>
    </row>
    <row r="5166" spans="1:10" x14ac:dyDescent="0.25">
      <c r="A5166">
        <f t="shared" ref="A5166:C5166" si="4700">A4626</f>
        <v>2018</v>
      </c>
      <c r="B5166" t="str">
        <f t="shared" si="4700"/>
        <v>VFM</v>
      </c>
      <c r="C5166">
        <f t="shared" si="4700"/>
        <v>0</v>
      </c>
      <c r="D5166">
        <f>IFERROR(VLOOKUP(C5166,'Enheter, modell og år'!$A$2:$B$31,2,FALSE),0)</f>
        <v>0</v>
      </c>
      <c r="E5166" t="str">
        <f>'Liste detaljert wide'!$M$1</f>
        <v>NFR-inntekt</v>
      </c>
      <c r="F5166" t="str">
        <f t="shared" si="4657"/>
        <v>2018VFM0NFR-inntekt</v>
      </c>
      <c r="G5166" s="3">
        <f>'Liste detaljert wide'!M306</f>
        <v>0</v>
      </c>
      <c r="H5166" t="str">
        <f>VLOOKUP(E5166,Def!$B$2:$C$15,2,FALSE)</f>
        <v>Forskningsinsentiv</v>
      </c>
      <c r="I5166" s="3">
        <f>IF(A5166='Enheter, modell og år'!$F$2-1,0,G5166-VLOOKUP(A5166-1&amp;B5166&amp;C5166&amp;E5166,$F$2:$G$7561,2,FALSE))</f>
        <v>0</v>
      </c>
      <c r="J5166" s="3">
        <f>IF(A5166='Enheter, modell og år'!$F$2-1,0,VLOOKUP(A5166-1&amp;B5166&amp;C5166&amp;E5166,$F$2:$G$7561,2,FALSE))</f>
        <v>0</v>
      </c>
    </row>
    <row r="5167" spans="1:10" x14ac:dyDescent="0.25">
      <c r="A5167">
        <f t="shared" ref="A5167:C5167" si="4701">A4627</f>
        <v>2018</v>
      </c>
      <c r="B5167" t="str">
        <f t="shared" si="4701"/>
        <v>VFM</v>
      </c>
      <c r="C5167">
        <f t="shared" si="4701"/>
        <v>0</v>
      </c>
      <c r="D5167">
        <f>IFERROR(VLOOKUP(C5167,'Enheter, modell og år'!$A$2:$B$31,2,FALSE),0)</f>
        <v>0</v>
      </c>
      <c r="E5167" t="str">
        <f>'Liste detaljert wide'!$M$1</f>
        <v>NFR-inntekt</v>
      </c>
      <c r="F5167" t="str">
        <f t="shared" si="4657"/>
        <v>2018VFM0NFR-inntekt</v>
      </c>
      <c r="G5167" s="3">
        <f>'Liste detaljert wide'!M307</f>
        <v>0</v>
      </c>
      <c r="H5167" t="str">
        <f>VLOOKUP(E5167,Def!$B$2:$C$15,2,FALSE)</f>
        <v>Forskningsinsentiv</v>
      </c>
      <c r="I5167" s="3">
        <f>IF(A5167='Enheter, modell og år'!$F$2-1,0,G5167-VLOOKUP(A5167-1&amp;B5167&amp;C5167&amp;E5167,$F$2:$G$7561,2,FALSE))</f>
        <v>0</v>
      </c>
      <c r="J5167" s="3">
        <f>IF(A5167='Enheter, modell og år'!$F$2-1,0,VLOOKUP(A5167-1&amp;B5167&amp;C5167&amp;E5167,$F$2:$G$7561,2,FALSE))</f>
        <v>0</v>
      </c>
    </row>
    <row r="5168" spans="1:10" x14ac:dyDescent="0.25">
      <c r="A5168">
        <f t="shared" ref="A5168:C5168" si="4702">A4628</f>
        <v>2018</v>
      </c>
      <c r="B5168" t="str">
        <f t="shared" si="4702"/>
        <v>VFM</v>
      </c>
      <c r="C5168">
        <f t="shared" si="4702"/>
        <v>0</v>
      </c>
      <c r="D5168">
        <f>IFERROR(VLOOKUP(C5168,'Enheter, modell og år'!$A$2:$B$31,2,FALSE),0)</f>
        <v>0</v>
      </c>
      <c r="E5168" t="str">
        <f>'Liste detaljert wide'!$M$1</f>
        <v>NFR-inntekt</v>
      </c>
      <c r="F5168" t="str">
        <f t="shared" si="4657"/>
        <v>2018VFM0NFR-inntekt</v>
      </c>
      <c r="G5168" s="3">
        <f>'Liste detaljert wide'!M308</f>
        <v>0</v>
      </c>
      <c r="H5168" t="str">
        <f>VLOOKUP(E5168,Def!$B$2:$C$15,2,FALSE)</f>
        <v>Forskningsinsentiv</v>
      </c>
      <c r="I5168" s="3">
        <f>IF(A5168='Enheter, modell og år'!$F$2-1,0,G5168-VLOOKUP(A5168-1&amp;B5168&amp;C5168&amp;E5168,$F$2:$G$7561,2,FALSE))</f>
        <v>0</v>
      </c>
      <c r="J5168" s="3">
        <f>IF(A5168='Enheter, modell og år'!$F$2-1,0,VLOOKUP(A5168-1&amp;B5168&amp;C5168&amp;E5168,$F$2:$G$7561,2,FALSE))</f>
        <v>0</v>
      </c>
    </row>
    <row r="5169" spans="1:10" x14ac:dyDescent="0.25">
      <c r="A5169">
        <f t="shared" ref="A5169:C5169" si="4703">A4629</f>
        <v>2018</v>
      </c>
      <c r="B5169" t="str">
        <f t="shared" si="4703"/>
        <v>VFM</v>
      </c>
      <c r="C5169">
        <f t="shared" si="4703"/>
        <v>0</v>
      </c>
      <c r="D5169">
        <f>IFERROR(VLOOKUP(C5169,'Enheter, modell og år'!$A$2:$B$31,2,FALSE),0)</f>
        <v>0</v>
      </c>
      <c r="E5169" t="str">
        <f>'Liste detaljert wide'!$M$1</f>
        <v>NFR-inntekt</v>
      </c>
      <c r="F5169" t="str">
        <f t="shared" si="4657"/>
        <v>2018VFM0NFR-inntekt</v>
      </c>
      <c r="G5169" s="3">
        <f>'Liste detaljert wide'!M309</f>
        <v>0</v>
      </c>
      <c r="H5169" t="str">
        <f>VLOOKUP(E5169,Def!$B$2:$C$15,2,FALSE)</f>
        <v>Forskningsinsentiv</v>
      </c>
      <c r="I5169" s="3">
        <f>IF(A5169='Enheter, modell og år'!$F$2-1,0,G5169-VLOOKUP(A5169-1&amp;B5169&amp;C5169&amp;E5169,$F$2:$G$7561,2,FALSE))</f>
        <v>0</v>
      </c>
      <c r="J5169" s="3">
        <f>IF(A5169='Enheter, modell og år'!$F$2-1,0,VLOOKUP(A5169-1&amp;B5169&amp;C5169&amp;E5169,$F$2:$G$7561,2,FALSE))</f>
        <v>0</v>
      </c>
    </row>
    <row r="5170" spans="1:10" x14ac:dyDescent="0.25">
      <c r="A5170">
        <f t="shared" ref="A5170:C5170" si="4704">A4630</f>
        <v>2018</v>
      </c>
      <c r="B5170" t="str">
        <f t="shared" si="4704"/>
        <v>VFM</v>
      </c>
      <c r="C5170">
        <f t="shared" si="4704"/>
        <v>0</v>
      </c>
      <c r="D5170">
        <f>IFERROR(VLOOKUP(C5170,'Enheter, modell og år'!$A$2:$B$31,2,FALSE),0)</f>
        <v>0</v>
      </c>
      <c r="E5170" t="str">
        <f>'Liste detaljert wide'!$M$1</f>
        <v>NFR-inntekt</v>
      </c>
      <c r="F5170" t="str">
        <f t="shared" si="4657"/>
        <v>2018VFM0NFR-inntekt</v>
      </c>
      <c r="G5170" s="3">
        <f>'Liste detaljert wide'!M310</f>
        <v>0</v>
      </c>
      <c r="H5170" t="str">
        <f>VLOOKUP(E5170,Def!$B$2:$C$15,2,FALSE)</f>
        <v>Forskningsinsentiv</v>
      </c>
      <c r="I5170" s="3">
        <f>IF(A5170='Enheter, modell og år'!$F$2-1,0,G5170-VLOOKUP(A5170-1&amp;B5170&amp;C5170&amp;E5170,$F$2:$G$7561,2,FALSE))</f>
        <v>0</v>
      </c>
      <c r="J5170" s="3">
        <f>IF(A5170='Enheter, modell og år'!$F$2-1,0,VLOOKUP(A5170-1&amp;B5170&amp;C5170&amp;E5170,$F$2:$G$7561,2,FALSE))</f>
        <v>0</v>
      </c>
    </row>
    <row r="5171" spans="1:10" x14ac:dyDescent="0.25">
      <c r="A5171">
        <f t="shared" ref="A5171:C5171" si="4705">A4631</f>
        <v>2018</v>
      </c>
      <c r="B5171" t="str">
        <f t="shared" si="4705"/>
        <v>VFM</v>
      </c>
      <c r="C5171">
        <f t="shared" si="4705"/>
        <v>0</v>
      </c>
      <c r="D5171">
        <f>IFERROR(VLOOKUP(C5171,'Enheter, modell og år'!$A$2:$B$31,2,FALSE),0)</f>
        <v>0</v>
      </c>
      <c r="E5171" t="str">
        <f>'Liste detaljert wide'!$M$1</f>
        <v>NFR-inntekt</v>
      </c>
      <c r="F5171" t="str">
        <f t="shared" si="4657"/>
        <v>2018VFM0NFR-inntekt</v>
      </c>
      <c r="G5171" s="3">
        <f>'Liste detaljert wide'!M311</f>
        <v>0</v>
      </c>
      <c r="H5171" t="str">
        <f>VLOOKUP(E5171,Def!$B$2:$C$15,2,FALSE)</f>
        <v>Forskningsinsentiv</v>
      </c>
      <c r="I5171" s="3">
        <f>IF(A5171='Enheter, modell og år'!$F$2-1,0,G5171-VLOOKUP(A5171-1&amp;B5171&amp;C5171&amp;E5171,$F$2:$G$7561,2,FALSE))</f>
        <v>0</v>
      </c>
      <c r="J5171" s="3">
        <f>IF(A5171='Enheter, modell og år'!$F$2-1,0,VLOOKUP(A5171-1&amp;B5171&amp;C5171&amp;E5171,$F$2:$G$7561,2,FALSE))</f>
        <v>0</v>
      </c>
    </row>
    <row r="5172" spans="1:10" x14ac:dyDescent="0.25">
      <c r="A5172">
        <f t="shared" ref="A5172:C5172" si="4706">A4632</f>
        <v>2018</v>
      </c>
      <c r="B5172" t="str">
        <f t="shared" si="4706"/>
        <v>VFM</v>
      </c>
      <c r="C5172">
        <f t="shared" si="4706"/>
        <v>0</v>
      </c>
      <c r="D5172">
        <f>IFERROR(VLOOKUP(C5172,'Enheter, modell og år'!$A$2:$B$31,2,FALSE),0)</f>
        <v>0</v>
      </c>
      <c r="E5172" t="str">
        <f>'Liste detaljert wide'!$M$1</f>
        <v>NFR-inntekt</v>
      </c>
      <c r="F5172" t="str">
        <f t="shared" si="4657"/>
        <v>2018VFM0NFR-inntekt</v>
      </c>
      <c r="G5172" s="3">
        <f>'Liste detaljert wide'!M312</f>
        <v>0</v>
      </c>
      <c r="H5172" t="str">
        <f>VLOOKUP(E5172,Def!$B$2:$C$15,2,FALSE)</f>
        <v>Forskningsinsentiv</v>
      </c>
      <c r="I5172" s="3">
        <f>IF(A5172='Enheter, modell og år'!$F$2-1,0,G5172-VLOOKUP(A5172-1&amp;B5172&amp;C5172&amp;E5172,$F$2:$G$7561,2,FALSE))</f>
        <v>0</v>
      </c>
      <c r="J5172" s="3">
        <f>IF(A5172='Enheter, modell og år'!$F$2-1,0,VLOOKUP(A5172-1&amp;B5172&amp;C5172&amp;E5172,$F$2:$G$7561,2,FALSE))</f>
        <v>0</v>
      </c>
    </row>
    <row r="5173" spans="1:10" x14ac:dyDescent="0.25">
      <c r="A5173">
        <f t="shared" ref="A5173:C5173" si="4707">A4633</f>
        <v>2018</v>
      </c>
      <c r="B5173" t="str">
        <f t="shared" si="4707"/>
        <v>VFM</v>
      </c>
      <c r="C5173">
        <f t="shared" si="4707"/>
        <v>0</v>
      </c>
      <c r="D5173">
        <f>IFERROR(VLOOKUP(C5173,'Enheter, modell og år'!$A$2:$B$31,2,FALSE),0)</f>
        <v>0</v>
      </c>
      <c r="E5173" t="str">
        <f>'Liste detaljert wide'!$M$1</f>
        <v>NFR-inntekt</v>
      </c>
      <c r="F5173" t="str">
        <f t="shared" si="4657"/>
        <v>2018VFM0NFR-inntekt</v>
      </c>
      <c r="G5173" s="3">
        <f>'Liste detaljert wide'!M313</f>
        <v>0</v>
      </c>
      <c r="H5173" t="str">
        <f>VLOOKUP(E5173,Def!$B$2:$C$15,2,FALSE)</f>
        <v>Forskningsinsentiv</v>
      </c>
      <c r="I5173" s="3">
        <f>IF(A5173='Enheter, modell og år'!$F$2-1,0,G5173-VLOOKUP(A5173-1&amp;B5173&amp;C5173&amp;E5173,$F$2:$G$7561,2,FALSE))</f>
        <v>0</v>
      </c>
      <c r="J5173" s="3">
        <f>IF(A5173='Enheter, modell og år'!$F$2-1,0,VLOOKUP(A5173-1&amp;B5173&amp;C5173&amp;E5173,$F$2:$G$7561,2,FALSE))</f>
        <v>0</v>
      </c>
    </row>
    <row r="5174" spans="1:10" x14ac:dyDescent="0.25">
      <c r="A5174">
        <f t="shared" ref="A5174:C5174" si="4708">A4634</f>
        <v>2018</v>
      </c>
      <c r="B5174" t="str">
        <f t="shared" si="4708"/>
        <v>VFM</v>
      </c>
      <c r="C5174">
        <f t="shared" si="4708"/>
        <v>0</v>
      </c>
      <c r="D5174">
        <f>IFERROR(VLOOKUP(C5174,'Enheter, modell og år'!$A$2:$B$31,2,FALSE),0)</f>
        <v>0</v>
      </c>
      <c r="E5174" t="str">
        <f>'Liste detaljert wide'!$M$1</f>
        <v>NFR-inntekt</v>
      </c>
      <c r="F5174" t="str">
        <f t="shared" si="4657"/>
        <v>2018VFM0NFR-inntekt</v>
      </c>
      <c r="G5174" s="3">
        <f>'Liste detaljert wide'!M314</f>
        <v>0</v>
      </c>
      <c r="H5174" t="str">
        <f>VLOOKUP(E5174,Def!$B$2:$C$15,2,FALSE)</f>
        <v>Forskningsinsentiv</v>
      </c>
      <c r="I5174" s="3">
        <f>IF(A5174='Enheter, modell og år'!$F$2-1,0,G5174-VLOOKUP(A5174-1&amp;B5174&amp;C5174&amp;E5174,$F$2:$G$7561,2,FALSE))</f>
        <v>0</v>
      </c>
      <c r="J5174" s="3">
        <f>IF(A5174='Enheter, modell og år'!$F$2-1,0,VLOOKUP(A5174-1&amp;B5174&amp;C5174&amp;E5174,$F$2:$G$7561,2,FALSE))</f>
        <v>0</v>
      </c>
    </row>
    <row r="5175" spans="1:10" x14ac:dyDescent="0.25">
      <c r="A5175">
        <f t="shared" ref="A5175:C5175" si="4709">A4635</f>
        <v>2018</v>
      </c>
      <c r="B5175" t="str">
        <f t="shared" si="4709"/>
        <v>VFM</v>
      </c>
      <c r="C5175">
        <f t="shared" si="4709"/>
        <v>0</v>
      </c>
      <c r="D5175">
        <f>IFERROR(VLOOKUP(C5175,'Enheter, modell og år'!$A$2:$B$31,2,FALSE),0)</f>
        <v>0</v>
      </c>
      <c r="E5175" t="str">
        <f>'Liste detaljert wide'!$M$1</f>
        <v>NFR-inntekt</v>
      </c>
      <c r="F5175" t="str">
        <f t="shared" si="4657"/>
        <v>2018VFM0NFR-inntekt</v>
      </c>
      <c r="G5175" s="3">
        <f>'Liste detaljert wide'!M315</f>
        <v>0</v>
      </c>
      <c r="H5175" t="str">
        <f>VLOOKUP(E5175,Def!$B$2:$C$15,2,FALSE)</f>
        <v>Forskningsinsentiv</v>
      </c>
      <c r="I5175" s="3">
        <f>IF(A5175='Enheter, modell og år'!$F$2-1,0,G5175-VLOOKUP(A5175-1&amp;B5175&amp;C5175&amp;E5175,$F$2:$G$7561,2,FALSE))</f>
        <v>0</v>
      </c>
      <c r="J5175" s="3">
        <f>IF(A5175='Enheter, modell og år'!$F$2-1,0,VLOOKUP(A5175-1&amp;B5175&amp;C5175&amp;E5175,$F$2:$G$7561,2,FALSE))</f>
        <v>0</v>
      </c>
    </row>
    <row r="5176" spans="1:10" x14ac:dyDescent="0.25">
      <c r="A5176">
        <f t="shared" ref="A5176:C5176" si="4710">A4636</f>
        <v>2018</v>
      </c>
      <c r="B5176" t="str">
        <f t="shared" si="4710"/>
        <v>VFM</v>
      </c>
      <c r="C5176">
        <f t="shared" si="4710"/>
        <v>0</v>
      </c>
      <c r="D5176">
        <f>IFERROR(VLOOKUP(C5176,'Enheter, modell og år'!$A$2:$B$31,2,FALSE),0)</f>
        <v>0</v>
      </c>
      <c r="E5176" t="str">
        <f>'Liste detaljert wide'!$M$1</f>
        <v>NFR-inntekt</v>
      </c>
      <c r="F5176" t="str">
        <f t="shared" si="4657"/>
        <v>2018VFM0NFR-inntekt</v>
      </c>
      <c r="G5176" s="3">
        <f>'Liste detaljert wide'!M316</f>
        <v>0</v>
      </c>
      <c r="H5176" t="str">
        <f>VLOOKUP(E5176,Def!$B$2:$C$15,2,FALSE)</f>
        <v>Forskningsinsentiv</v>
      </c>
      <c r="I5176" s="3">
        <f>IF(A5176='Enheter, modell og år'!$F$2-1,0,G5176-VLOOKUP(A5176-1&amp;B5176&amp;C5176&amp;E5176,$F$2:$G$7561,2,FALSE))</f>
        <v>0</v>
      </c>
      <c r="J5176" s="3">
        <f>IF(A5176='Enheter, modell og år'!$F$2-1,0,VLOOKUP(A5176-1&amp;B5176&amp;C5176&amp;E5176,$F$2:$G$7561,2,FALSE))</f>
        <v>0</v>
      </c>
    </row>
    <row r="5177" spans="1:10" x14ac:dyDescent="0.25">
      <c r="A5177">
        <f t="shared" ref="A5177:C5177" si="4711">A4637</f>
        <v>2018</v>
      </c>
      <c r="B5177" t="str">
        <f t="shared" si="4711"/>
        <v>VFM</v>
      </c>
      <c r="C5177">
        <f t="shared" si="4711"/>
        <v>0</v>
      </c>
      <c r="D5177">
        <f>IFERROR(VLOOKUP(C5177,'Enheter, modell og år'!$A$2:$B$31,2,FALSE),0)</f>
        <v>0</v>
      </c>
      <c r="E5177" t="str">
        <f>'Liste detaljert wide'!$M$1</f>
        <v>NFR-inntekt</v>
      </c>
      <c r="F5177" t="str">
        <f t="shared" si="4657"/>
        <v>2018VFM0NFR-inntekt</v>
      </c>
      <c r="G5177" s="3">
        <f>'Liste detaljert wide'!M317</f>
        <v>0</v>
      </c>
      <c r="H5177" t="str">
        <f>VLOOKUP(E5177,Def!$B$2:$C$15,2,FALSE)</f>
        <v>Forskningsinsentiv</v>
      </c>
      <c r="I5177" s="3">
        <f>IF(A5177='Enheter, modell og år'!$F$2-1,0,G5177-VLOOKUP(A5177-1&amp;B5177&amp;C5177&amp;E5177,$F$2:$G$7561,2,FALSE))</f>
        <v>0</v>
      </c>
      <c r="J5177" s="3">
        <f>IF(A5177='Enheter, modell og år'!$F$2-1,0,VLOOKUP(A5177-1&amp;B5177&amp;C5177&amp;E5177,$F$2:$G$7561,2,FALSE))</f>
        <v>0</v>
      </c>
    </row>
    <row r="5178" spans="1:10" x14ac:dyDescent="0.25">
      <c r="A5178">
        <f t="shared" ref="A5178:C5178" si="4712">A4638</f>
        <v>2018</v>
      </c>
      <c r="B5178" t="str">
        <f t="shared" si="4712"/>
        <v>VFM</v>
      </c>
      <c r="C5178">
        <f t="shared" si="4712"/>
        <v>0</v>
      </c>
      <c r="D5178">
        <f>IFERROR(VLOOKUP(C5178,'Enheter, modell og år'!$A$2:$B$31,2,FALSE),0)</f>
        <v>0</v>
      </c>
      <c r="E5178" t="str">
        <f>'Liste detaljert wide'!$M$1</f>
        <v>NFR-inntekt</v>
      </c>
      <c r="F5178" t="str">
        <f t="shared" si="4657"/>
        <v>2018VFM0NFR-inntekt</v>
      </c>
      <c r="G5178" s="3">
        <f>'Liste detaljert wide'!M318</f>
        <v>0</v>
      </c>
      <c r="H5178" t="str">
        <f>VLOOKUP(E5178,Def!$B$2:$C$15,2,FALSE)</f>
        <v>Forskningsinsentiv</v>
      </c>
      <c r="I5178" s="3">
        <f>IF(A5178='Enheter, modell og år'!$F$2-1,0,G5178-VLOOKUP(A5178-1&amp;B5178&amp;C5178&amp;E5178,$F$2:$G$7561,2,FALSE))</f>
        <v>0</v>
      </c>
      <c r="J5178" s="3">
        <f>IF(A5178='Enheter, modell og år'!$F$2-1,0,VLOOKUP(A5178-1&amp;B5178&amp;C5178&amp;E5178,$F$2:$G$7561,2,FALSE))</f>
        <v>0</v>
      </c>
    </row>
    <row r="5179" spans="1:10" x14ac:dyDescent="0.25">
      <c r="A5179">
        <f t="shared" ref="A5179:C5179" si="4713">A4639</f>
        <v>2018</v>
      </c>
      <c r="B5179" t="str">
        <f t="shared" si="4713"/>
        <v>VFM</v>
      </c>
      <c r="C5179">
        <f t="shared" si="4713"/>
        <v>0</v>
      </c>
      <c r="D5179">
        <f>IFERROR(VLOOKUP(C5179,'Enheter, modell og år'!$A$2:$B$31,2,FALSE),0)</f>
        <v>0</v>
      </c>
      <c r="E5179" t="str">
        <f>'Liste detaljert wide'!$M$1</f>
        <v>NFR-inntekt</v>
      </c>
      <c r="F5179" t="str">
        <f t="shared" si="4657"/>
        <v>2018VFM0NFR-inntekt</v>
      </c>
      <c r="G5179" s="3">
        <f>'Liste detaljert wide'!M319</f>
        <v>0</v>
      </c>
      <c r="H5179" t="str">
        <f>VLOOKUP(E5179,Def!$B$2:$C$15,2,FALSE)</f>
        <v>Forskningsinsentiv</v>
      </c>
      <c r="I5179" s="3">
        <f>IF(A5179='Enheter, modell og år'!$F$2-1,0,G5179-VLOOKUP(A5179-1&amp;B5179&amp;C5179&amp;E5179,$F$2:$G$7561,2,FALSE))</f>
        <v>0</v>
      </c>
      <c r="J5179" s="3">
        <f>IF(A5179='Enheter, modell og år'!$F$2-1,0,VLOOKUP(A5179-1&amp;B5179&amp;C5179&amp;E5179,$F$2:$G$7561,2,FALSE))</f>
        <v>0</v>
      </c>
    </row>
    <row r="5180" spans="1:10" x14ac:dyDescent="0.25">
      <c r="A5180">
        <f t="shared" ref="A5180:C5180" si="4714">A4640</f>
        <v>2018</v>
      </c>
      <c r="B5180" t="str">
        <f t="shared" si="4714"/>
        <v>VFM</v>
      </c>
      <c r="C5180">
        <f t="shared" si="4714"/>
        <v>0</v>
      </c>
      <c r="D5180">
        <f>IFERROR(VLOOKUP(C5180,'Enheter, modell og år'!$A$2:$B$31,2,FALSE),0)</f>
        <v>0</v>
      </c>
      <c r="E5180" t="str">
        <f>'Liste detaljert wide'!$M$1</f>
        <v>NFR-inntekt</v>
      </c>
      <c r="F5180" t="str">
        <f t="shared" si="4657"/>
        <v>2018VFM0NFR-inntekt</v>
      </c>
      <c r="G5180" s="3">
        <f>'Liste detaljert wide'!M320</f>
        <v>0</v>
      </c>
      <c r="H5180" t="str">
        <f>VLOOKUP(E5180,Def!$B$2:$C$15,2,FALSE)</f>
        <v>Forskningsinsentiv</v>
      </c>
      <c r="I5180" s="3">
        <f>IF(A5180='Enheter, modell og år'!$F$2-1,0,G5180-VLOOKUP(A5180-1&amp;B5180&amp;C5180&amp;E5180,$F$2:$G$7561,2,FALSE))</f>
        <v>0</v>
      </c>
      <c r="J5180" s="3">
        <f>IF(A5180='Enheter, modell og år'!$F$2-1,0,VLOOKUP(A5180-1&amp;B5180&amp;C5180&amp;E5180,$F$2:$G$7561,2,FALSE))</f>
        <v>0</v>
      </c>
    </row>
    <row r="5181" spans="1:10" x14ac:dyDescent="0.25">
      <c r="A5181">
        <f t="shared" ref="A5181:C5181" si="4715">A4641</f>
        <v>2018</v>
      </c>
      <c r="B5181" t="str">
        <f t="shared" si="4715"/>
        <v>VFM</v>
      </c>
      <c r="C5181">
        <f t="shared" si="4715"/>
        <v>0</v>
      </c>
      <c r="D5181">
        <f>IFERROR(VLOOKUP(C5181,'Enheter, modell og år'!$A$2:$B$31,2,FALSE),0)</f>
        <v>0</v>
      </c>
      <c r="E5181" t="str">
        <f>'Liste detaljert wide'!$M$1</f>
        <v>NFR-inntekt</v>
      </c>
      <c r="F5181" t="str">
        <f t="shared" si="4657"/>
        <v>2018VFM0NFR-inntekt</v>
      </c>
      <c r="G5181" s="3">
        <f>'Liste detaljert wide'!M321</f>
        <v>0</v>
      </c>
      <c r="H5181" t="str">
        <f>VLOOKUP(E5181,Def!$B$2:$C$15,2,FALSE)</f>
        <v>Forskningsinsentiv</v>
      </c>
      <c r="I5181" s="3">
        <f>IF(A5181='Enheter, modell og år'!$F$2-1,0,G5181-VLOOKUP(A5181-1&amp;B5181&amp;C5181&amp;E5181,$F$2:$G$7561,2,FALSE))</f>
        <v>0</v>
      </c>
      <c r="J5181" s="3">
        <f>IF(A5181='Enheter, modell og år'!$F$2-1,0,VLOOKUP(A5181-1&amp;B5181&amp;C5181&amp;E5181,$F$2:$G$7561,2,FALSE))</f>
        <v>0</v>
      </c>
    </row>
    <row r="5182" spans="1:10" x14ac:dyDescent="0.25">
      <c r="A5182">
        <f t="shared" ref="A5182:C5182" si="4716">A4642</f>
        <v>2018</v>
      </c>
      <c r="B5182" t="str">
        <f t="shared" si="4716"/>
        <v>VFM</v>
      </c>
      <c r="C5182">
        <f t="shared" si="4716"/>
        <v>0</v>
      </c>
      <c r="D5182">
        <f>IFERROR(VLOOKUP(C5182,'Enheter, modell og år'!$A$2:$B$31,2,FALSE),0)</f>
        <v>0</v>
      </c>
      <c r="E5182" t="str">
        <f>'Liste detaljert wide'!$M$1</f>
        <v>NFR-inntekt</v>
      </c>
      <c r="F5182" t="str">
        <f t="shared" si="4657"/>
        <v>2018VFM0NFR-inntekt</v>
      </c>
      <c r="G5182" s="3">
        <f>'Liste detaljert wide'!M322</f>
        <v>0</v>
      </c>
      <c r="H5182" t="str">
        <f>VLOOKUP(E5182,Def!$B$2:$C$15,2,FALSE)</f>
        <v>Forskningsinsentiv</v>
      </c>
      <c r="I5182" s="3">
        <f>IF(A5182='Enheter, modell og år'!$F$2-1,0,G5182-VLOOKUP(A5182-1&amp;B5182&amp;C5182&amp;E5182,$F$2:$G$7561,2,FALSE))</f>
        <v>0</v>
      </c>
      <c r="J5182" s="3">
        <f>IF(A5182='Enheter, modell og år'!$F$2-1,0,VLOOKUP(A5182-1&amp;B5182&amp;C5182&amp;E5182,$F$2:$G$7561,2,FALSE))</f>
        <v>0</v>
      </c>
    </row>
    <row r="5183" spans="1:10" x14ac:dyDescent="0.25">
      <c r="A5183">
        <f t="shared" ref="A5183:C5183" si="4717">A4643</f>
        <v>2018</v>
      </c>
      <c r="B5183" t="str">
        <f t="shared" si="4717"/>
        <v>VFM</v>
      </c>
      <c r="C5183">
        <f t="shared" si="4717"/>
        <v>0</v>
      </c>
      <c r="D5183">
        <f>IFERROR(VLOOKUP(C5183,'Enheter, modell og år'!$A$2:$B$31,2,FALSE),0)</f>
        <v>0</v>
      </c>
      <c r="E5183" t="str">
        <f>'Liste detaljert wide'!$M$1</f>
        <v>NFR-inntekt</v>
      </c>
      <c r="F5183" t="str">
        <f t="shared" si="4657"/>
        <v>2018VFM0NFR-inntekt</v>
      </c>
      <c r="G5183" s="3">
        <f>'Liste detaljert wide'!M323</f>
        <v>0</v>
      </c>
      <c r="H5183" t="str">
        <f>VLOOKUP(E5183,Def!$B$2:$C$15,2,FALSE)</f>
        <v>Forskningsinsentiv</v>
      </c>
      <c r="I5183" s="3">
        <f>IF(A5183='Enheter, modell og år'!$F$2-1,0,G5183-VLOOKUP(A5183-1&amp;B5183&amp;C5183&amp;E5183,$F$2:$G$7561,2,FALSE))</f>
        <v>0</v>
      </c>
      <c r="J5183" s="3">
        <f>IF(A5183='Enheter, modell og år'!$F$2-1,0,VLOOKUP(A5183-1&amp;B5183&amp;C5183&amp;E5183,$F$2:$G$7561,2,FALSE))</f>
        <v>0</v>
      </c>
    </row>
    <row r="5184" spans="1:10" x14ac:dyDescent="0.25">
      <c r="A5184">
        <f t="shared" ref="A5184:C5184" si="4718">A4644</f>
        <v>2018</v>
      </c>
      <c r="B5184" t="str">
        <f t="shared" si="4718"/>
        <v>VFM</v>
      </c>
      <c r="C5184">
        <f t="shared" si="4718"/>
        <v>0</v>
      </c>
      <c r="D5184">
        <f>IFERROR(VLOOKUP(C5184,'Enheter, modell og år'!$A$2:$B$31,2,FALSE),0)</f>
        <v>0</v>
      </c>
      <c r="E5184" t="str">
        <f>'Liste detaljert wide'!$M$1</f>
        <v>NFR-inntekt</v>
      </c>
      <c r="F5184" t="str">
        <f t="shared" si="4657"/>
        <v>2018VFM0NFR-inntekt</v>
      </c>
      <c r="G5184" s="3">
        <f>'Liste detaljert wide'!M324</f>
        <v>0</v>
      </c>
      <c r="H5184" t="str">
        <f>VLOOKUP(E5184,Def!$B$2:$C$15,2,FALSE)</f>
        <v>Forskningsinsentiv</v>
      </c>
      <c r="I5184" s="3">
        <f>IF(A5184='Enheter, modell og år'!$F$2-1,0,G5184-VLOOKUP(A5184-1&amp;B5184&amp;C5184&amp;E5184,$F$2:$G$7561,2,FALSE))</f>
        <v>0</v>
      </c>
      <c r="J5184" s="3">
        <f>IF(A5184='Enheter, modell og år'!$F$2-1,0,VLOOKUP(A5184-1&amp;B5184&amp;C5184&amp;E5184,$F$2:$G$7561,2,FALSE))</f>
        <v>0</v>
      </c>
    </row>
    <row r="5185" spans="1:10" x14ac:dyDescent="0.25">
      <c r="A5185">
        <f t="shared" ref="A5185:C5185" si="4719">A4645</f>
        <v>2018</v>
      </c>
      <c r="B5185" t="str">
        <f t="shared" si="4719"/>
        <v>VFM</v>
      </c>
      <c r="C5185">
        <f t="shared" si="4719"/>
        <v>0</v>
      </c>
      <c r="D5185">
        <f>IFERROR(VLOOKUP(C5185,'Enheter, modell og år'!$A$2:$B$31,2,FALSE),0)</f>
        <v>0</v>
      </c>
      <c r="E5185" t="str">
        <f>'Liste detaljert wide'!$M$1</f>
        <v>NFR-inntekt</v>
      </c>
      <c r="F5185" t="str">
        <f t="shared" si="4657"/>
        <v>2018VFM0NFR-inntekt</v>
      </c>
      <c r="G5185" s="3">
        <f>'Liste detaljert wide'!M325</f>
        <v>0</v>
      </c>
      <c r="H5185" t="str">
        <f>VLOOKUP(E5185,Def!$B$2:$C$15,2,FALSE)</f>
        <v>Forskningsinsentiv</v>
      </c>
      <c r="I5185" s="3">
        <f>IF(A5185='Enheter, modell og år'!$F$2-1,0,G5185-VLOOKUP(A5185-1&amp;B5185&amp;C5185&amp;E5185,$F$2:$G$7561,2,FALSE))</f>
        <v>0</v>
      </c>
      <c r="J5185" s="3">
        <f>IF(A5185='Enheter, modell og år'!$F$2-1,0,VLOOKUP(A5185-1&amp;B5185&amp;C5185&amp;E5185,$F$2:$G$7561,2,FALSE))</f>
        <v>0</v>
      </c>
    </row>
    <row r="5186" spans="1:10" x14ac:dyDescent="0.25">
      <c r="A5186">
        <f t="shared" ref="A5186:C5186" si="4720">A4646</f>
        <v>2018</v>
      </c>
      <c r="B5186" t="str">
        <f t="shared" si="4720"/>
        <v>VFM</v>
      </c>
      <c r="C5186">
        <f t="shared" si="4720"/>
        <v>0</v>
      </c>
      <c r="D5186">
        <f>IFERROR(VLOOKUP(C5186,'Enheter, modell og år'!$A$2:$B$31,2,FALSE),0)</f>
        <v>0</v>
      </c>
      <c r="E5186" t="str">
        <f>'Liste detaljert wide'!$M$1</f>
        <v>NFR-inntekt</v>
      </c>
      <c r="F5186" t="str">
        <f t="shared" si="4657"/>
        <v>2018VFM0NFR-inntekt</v>
      </c>
      <c r="G5186" s="3">
        <f>'Liste detaljert wide'!M326</f>
        <v>0</v>
      </c>
      <c r="H5186" t="str">
        <f>VLOOKUP(E5186,Def!$B$2:$C$15,2,FALSE)</f>
        <v>Forskningsinsentiv</v>
      </c>
      <c r="I5186" s="3">
        <f>IF(A5186='Enheter, modell og år'!$F$2-1,0,G5186-VLOOKUP(A5186-1&amp;B5186&amp;C5186&amp;E5186,$F$2:$G$7561,2,FALSE))</f>
        <v>0</v>
      </c>
      <c r="J5186" s="3">
        <f>IF(A5186='Enheter, modell og år'!$F$2-1,0,VLOOKUP(A5186-1&amp;B5186&amp;C5186&amp;E5186,$F$2:$G$7561,2,FALSE))</f>
        <v>0</v>
      </c>
    </row>
    <row r="5187" spans="1:10" x14ac:dyDescent="0.25">
      <c r="A5187">
        <f t="shared" ref="A5187:C5187" si="4721">A4647</f>
        <v>2018</v>
      </c>
      <c r="B5187" t="str">
        <f t="shared" si="4721"/>
        <v>VFM</v>
      </c>
      <c r="C5187">
        <f t="shared" si="4721"/>
        <v>0</v>
      </c>
      <c r="D5187">
        <f>IFERROR(VLOOKUP(C5187,'Enheter, modell og år'!$A$2:$B$31,2,FALSE),0)</f>
        <v>0</v>
      </c>
      <c r="E5187" t="str">
        <f>'Liste detaljert wide'!$M$1</f>
        <v>NFR-inntekt</v>
      </c>
      <c r="F5187" t="str">
        <f t="shared" ref="F5187:F5250" si="4722">A5187&amp;B5187&amp;C5187&amp;E5187</f>
        <v>2018VFM0NFR-inntekt</v>
      </c>
      <c r="G5187" s="3">
        <f>'Liste detaljert wide'!M327</f>
        <v>0</v>
      </c>
      <c r="H5187" t="str">
        <f>VLOOKUP(E5187,Def!$B$2:$C$15,2,FALSE)</f>
        <v>Forskningsinsentiv</v>
      </c>
      <c r="I5187" s="3">
        <f>IF(A5187='Enheter, modell og år'!$F$2-1,0,G5187-VLOOKUP(A5187-1&amp;B5187&amp;C5187&amp;E5187,$F$2:$G$7561,2,FALSE))</f>
        <v>0</v>
      </c>
      <c r="J5187" s="3">
        <f>IF(A5187='Enheter, modell og år'!$F$2-1,0,VLOOKUP(A5187-1&amp;B5187&amp;C5187&amp;E5187,$F$2:$G$7561,2,FALSE))</f>
        <v>0</v>
      </c>
    </row>
    <row r="5188" spans="1:10" x14ac:dyDescent="0.25">
      <c r="A5188">
        <f t="shared" ref="A5188:C5188" si="4723">A4648</f>
        <v>2018</v>
      </c>
      <c r="B5188" t="str">
        <f t="shared" si="4723"/>
        <v>VFM</v>
      </c>
      <c r="C5188">
        <f t="shared" si="4723"/>
        <v>0</v>
      </c>
      <c r="D5188">
        <f>IFERROR(VLOOKUP(C5188,'Enheter, modell og år'!$A$2:$B$31,2,FALSE),0)</f>
        <v>0</v>
      </c>
      <c r="E5188" t="str">
        <f>'Liste detaljert wide'!$M$1</f>
        <v>NFR-inntekt</v>
      </c>
      <c r="F5188" t="str">
        <f t="shared" si="4722"/>
        <v>2018VFM0NFR-inntekt</v>
      </c>
      <c r="G5188" s="3">
        <f>'Liste detaljert wide'!M328</f>
        <v>0</v>
      </c>
      <c r="H5188" t="str">
        <f>VLOOKUP(E5188,Def!$B$2:$C$15,2,FALSE)</f>
        <v>Forskningsinsentiv</v>
      </c>
      <c r="I5188" s="3">
        <f>IF(A5188='Enheter, modell og år'!$F$2-1,0,G5188-VLOOKUP(A5188-1&amp;B5188&amp;C5188&amp;E5188,$F$2:$G$7561,2,FALSE))</f>
        <v>0</v>
      </c>
      <c r="J5188" s="3">
        <f>IF(A5188='Enheter, modell og år'!$F$2-1,0,VLOOKUP(A5188-1&amp;B5188&amp;C5188&amp;E5188,$F$2:$G$7561,2,FALSE))</f>
        <v>0</v>
      </c>
    </row>
    <row r="5189" spans="1:10" x14ac:dyDescent="0.25">
      <c r="A5189">
        <f t="shared" ref="A5189:C5189" si="4724">A4649</f>
        <v>2018</v>
      </c>
      <c r="B5189" t="str">
        <f t="shared" si="4724"/>
        <v>VFM</v>
      </c>
      <c r="C5189">
        <f t="shared" si="4724"/>
        <v>0</v>
      </c>
      <c r="D5189">
        <f>IFERROR(VLOOKUP(C5189,'Enheter, modell og år'!$A$2:$B$31,2,FALSE),0)</f>
        <v>0</v>
      </c>
      <c r="E5189" t="str">
        <f>'Liste detaljert wide'!$M$1</f>
        <v>NFR-inntekt</v>
      </c>
      <c r="F5189" t="str">
        <f t="shared" si="4722"/>
        <v>2018VFM0NFR-inntekt</v>
      </c>
      <c r="G5189" s="3">
        <f>'Liste detaljert wide'!M329</f>
        <v>0</v>
      </c>
      <c r="H5189" t="str">
        <f>VLOOKUP(E5189,Def!$B$2:$C$15,2,FALSE)</f>
        <v>Forskningsinsentiv</v>
      </c>
      <c r="I5189" s="3">
        <f>IF(A5189='Enheter, modell og år'!$F$2-1,0,G5189-VLOOKUP(A5189-1&amp;B5189&amp;C5189&amp;E5189,$F$2:$G$7561,2,FALSE))</f>
        <v>0</v>
      </c>
      <c r="J5189" s="3">
        <f>IF(A5189='Enheter, modell og år'!$F$2-1,0,VLOOKUP(A5189-1&amp;B5189&amp;C5189&amp;E5189,$F$2:$G$7561,2,FALSE))</f>
        <v>0</v>
      </c>
    </row>
    <row r="5190" spans="1:10" x14ac:dyDescent="0.25">
      <c r="A5190">
        <f t="shared" ref="A5190:C5190" si="4725">A4650</f>
        <v>2018</v>
      </c>
      <c r="B5190" t="str">
        <f t="shared" si="4725"/>
        <v>VFM</v>
      </c>
      <c r="C5190">
        <f t="shared" si="4725"/>
        <v>0</v>
      </c>
      <c r="D5190">
        <f>IFERROR(VLOOKUP(C5190,'Enheter, modell og år'!$A$2:$B$31,2,FALSE),0)</f>
        <v>0</v>
      </c>
      <c r="E5190" t="str">
        <f>'Liste detaljert wide'!$M$1</f>
        <v>NFR-inntekt</v>
      </c>
      <c r="F5190" t="str">
        <f t="shared" si="4722"/>
        <v>2018VFM0NFR-inntekt</v>
      </c>
      <c r="G5190" s="3">
        <f>'Liste detaljert wide'!M330</f>
        <v>0</v>
      </c>
      <c r="H5190" t="str">
        <f>VLOOKUP(E5190,Def!$B$2:$C$15,2,FALSE)</f>
        <v>Forskningsinsentiv</v>
      </c>
      <c r="I5190" s="3">
        <f>IF(A5190='Enheter, modell og år'!$F$2-1,0,G5190-VLOOKUP(A5190-1&amp;B5190&amp;C5190&amp;E5190,$F$2:$G$7561,2,FALSE))</f>
        <v>0</v>
      </c>
      <c r="J5190" s="3">
        <f>IF(A5190='Enheter, modell og år'!$F$2-1,0,VLOOKUP(A5190-1&amp;B5190&amp;C5190&amp;E5190,$F$2:$G$7561,2,FALSE))</f>
        <v>0</v>
      </c>
    </row>
    <row r="5191" spans="1:10" x14ac:dyDescent="0.25">
      <c r="A5191">
        <f t="shared" ref="A5191:C5191" si="4726">A4651</f>
        <v>2018</v>
      </c>
      <c r="B5191" t="str">
        <f t="shared" si="4726"/>
        <v>VFM</v>
      </c>
      <c r="C5191">
        <f t="shared" si="4726"/>
        <v>0</v>
      </c>
      <c r="D5191">
        <f>IFERROR(VLOOKUP(C5191,'Enheter, modell og år'!$A$2:$B$31,2,FALSE),0)</f>
        <v>0</v>
      </c>
      <c r="E5191" t="str">
        <f>'Liste detaljert wide'!$M$1</f>
        <v>NFR-inntekt</v>
      </c>
      <c r="F5191" t="str">
        <f t="shared" si="4722"/>
        <v>2018VFM0NFR-inntekt</v>
      </c>
      <c r="G5191" s="3">
        <f>'Liste detaljert wide'!M331</f>
        <v>0</v>
      </c>
      <c r="H5191" t="str">
        <f>VLOOKUP(E5191,Def!$B$2:$C$15,2,FALSE)</f>
        <v>Forskningsinsentiv</v>
      </c>
      <c r="I5191" s="3">
        <f>IF(A5191='Enheter, modell og år'!$F$2-1,0,G5191-VLOOKUP(A5191-1&amp;B5191&amp;C5191&amp;E5191,$F$2:$G$7561,2,FALSE))</f>
        <v>0</v>
      </c>
      <c r="J5191" s="3">
        <f>IF(A5191='Enheter, modell og år'!$F$2-1,0,VLOOKUP(A5191-1&amp;B5191&amp;C5191&amp;E5191,$F$2:$G$7561,2,FALSE))</f>
        <v>0</v>
      </c>
    </row>
    <row r="5192" spans="1:10" x14ac:dyDescent="0.25">
      <c r="A5192">
        <f t="shared" ref="A5192:C5192" si="4727">A4652</f>
        <v>2019</v>
      </c>
      <c r="B5192" t="str">
        <f t="shared" si="4727"/>
        <v>VFM</v>
      </c>
      <c r="C5192">
        <f t="shared" si="4727"/>
        <v>0</v>
      </c>
      <c r="D5192">
        <f>IFERROR(VLOOKUP(C5192,'Enheter, modell og år'!$A$2:$B$31,2,FALSE),0)</f>
        <v>0</v>
      </c>
      <c r="E5192" t="str">
        <f>'Liste detaljert wide'!$M$1</f>
        <v>NFR-inntekt</v>
      </c>
      <c r="F5192" t="str">
        <f t="shared" si="4722"/>
        <v>2019VFM0NFR-inntekt</v>
      </c>
      <c r="G5192" s="3">
        <f>'Liste detaljert wide'!M332</f>
        <v>0</v>
      </c>
      <c r="H5192" t="str">
        <f>VLOOKUP(E5192,Def!$B$2:$C$15,2,FALSE)</f>
        <v>Forskningsinsentiv</v>
      </c>
      <c r="I5192" s="3">
        <f>IF(A5192='Enheter, modell og år'!$F$2-1,0,G5192-VLOOKUP(A5192-1&amp;B5192&amp;C5192&amp;E5192,$F$2:$G$7561,2,FALSE))</f>
        <v>0</v>
      </c>
      <c r="J5192" s="3">
        <f>IF(A5192='Enheter, modell og år'!$F$2-1,0,VLOOKUP(A5192-1&amp;B5192&amp;C5192&amp;E5192,$F$2:$G$7561,2,FALSE))</f>
        <v>0</v>
      </c>
    </row>
    <row r="5193" spans="1:10" x14ac:dyDescent="0.25">
      <c r="A5193">
        <f t="shared" ref="A5193:C5193" si="4728">A4653</f>
        <v>2019</v>
      </c>
      <c r="B5193" t="str">
        <f t="shared" si="4728"/>
        <v>VFM</v>
      </c>
      <c r="C5193">
        <f t="shared" si="4728"/>
        <v>0</v>
      </c>
      <c r="D5193">
        <f>IFERROR(VLOOKUP(C5193,'Enheter, modell og år'!$A$2:$B$31,2,FALSE),0)</f>
        <v>0</v>
      </c>
      <c r="E5193" t="str">
        <f>'Liste detaljert wide'!$M$1</f>
        <v>NFR-inntekt</v>
      </c>
      <c r="F5193" t="str">
        <f t="shared" si="4722"/>
        <v>2019VFM0NFR-inntekt</v>
      </c>
      <c r="G5193" s="3">
        <f>'Liste detaljert wide'!M333</f>
        <v>0</v>
      </c>
      <c r="H5193" t="str">
        <f>VLOOKUP(E5193,Def!$B$2:$C$15,2,FALSE)</f>
        <v>Forskningsinsentiv</v>
      </c>
      <c r="I5193" s="3">
        <f>IF(A5193='Enheter, modell og år'!$F$2-1,0,G5193-VLOOKUP(A5193-1&amp;B5193&amp;C5193&amp;E5193,$F$2:$G$7561,2,FALSE))</f>
        <v>0</v>
      </c>
      <c r="J5193" s="3">
        <f>IF(A5193='Enheter, modell og år'!$F$2-1,0,VLOOKUP(A5193-1&amp;B5193&amp;C5193&amp;E5193,$F$2:$G$7561,2,FALSE))</f>
        <v>0</v>
      </c>
    </row>
    <row r="5194" spans="1:10" x14ac:dyDescent="0.25">
      <c r="A5194">
        <f t="shared" ref="A5194:C5194" si="4729">A4654</f>
        <v>2019</v>
      </c>
      <c r="B5194" t="str">
        <f t="shared" si="4729"/>
        <v>VFM</v>
      </c>
      <c r="C5194">
        <f t="shared" si="4729"/>
        <v>0</v>
      </c>
      <c r="D5194">
        <f>IFERROR(VLOOKUP(C5194,'Enheter, modell og år'!$A$2:$B$31,2,FALSE),0)</f>
        <v>0</v>
      </c>
      <c r="E5194" t="str">
        <f>'Liste detaljert wide'!$M$1</f>
        <v>NFR-inntekt</v>
      </c>
      <c r="F5194" t="str">
        <f t="shared" si="4722"/>
        <v>2019VFM0NFR-inntekt</v>
      </c>
      <c r="G5194" s="3">
        <f>'Liste detaljert wide'!M334</f>
        <v>0</v>
      </c>
      <c r="H5194" t="str">
        <f>VLOOKUP(E5194,Def!$B$2:$C$15,2,FALSE)</f>
        <v>Forskningsinsentiv</v>
      </c>
      <c r="I5194" s="3">
        <f>IF(A5194='Enheter, modell og år'!$F$2-1,0,G5194-VLOOKUP(A5194-1&amp;B5194&amp;C5194&amp;E5194,$F$2:$G$7561,2,FALSE))</f>
        <v>0</v>
      </c>
      <c r="J5194" s="3">
        <f>IF(A5194='Enheter, modell og år'!$F$2-1,0,VLOOKUP(A5194-1&amp;B5194&amp;C5194&amp;E5194,$F$2:$G$7561,2,FALSE))</f>
        <v>0</v>
      </c>
    </row>
    <row r="5195" spans="1:10" x14ac:dyDescent="0.25">
      <c r="A5195">
        <f t="shared" ref="A5195:C5195" si="4730">A4655</f>
        <v>2019</v>
      </c>
      <c r="B5195" t="str">
        <f t="shared" si="4730"/>
        <v>VFM</v>
      </c>
      <c r="C5195">
        <f t="shared" si="4730"/>
        <v>0</v>
      </c>
      <c r="D5195">
        <f>IFERROR(VLOOKUP(C5195,'Enheter, modell og år'!$A$2:$B$31,2,FALSE),0)</f>
        <v>0</v>
      </c>
      <c r="E5195" t="str">
        <f>'Liste detaljert wide'!$M$1</f>
        <v>NFR-inntekt</v>
      </c>
      <c r="F5195" t="str">
        <f t="shared" si="4722"/>
        <v>2019VFM0NFR-inntekt</v>
      </c>
      <c r="G5195" s="3">
        <f>'Liste detaljert wide'!M335</f>
        <v>0</v>
      </c>
      <c r="H5195" t="str">
        <f>VLOOKUP(E5195,Def!$B$2:$C$15,2,FALSE)</f>
        <v>Forskningsinsentiv</v>
      </c>
      <c r="I5195" s="3">
        <f>IF(A5195='Enheter, modell og år'!$F$2-1,0,G5195-VLOOKUP(A5195-1&amp;B5195&amp;C5195&amp;E5195,$F$2:$G$7561,2,FALSE))</f>
        <v>0</v>
      </c>
      <c r="J5195" s="3">
        <f>IF(A5195='Enheter, modell og år'!$F$2-1,0,VLOOKUP(A5195-1&amp;B5195&amp;C5195&amp;E5195,$F$2:$G$7561,2,FALSE))</f>
        <v>0</v>
      </c>
    </row>
    <row r="5196" spans="1:10" x14ac:dyDescent="0.25">
      <c r="A5196">
        <f t="shared" ref="A5196:C5196" si="4731">A4656</f>
        <v>2019</v>
      </c>
      <c r="B5196" t="str">
        <f t="shared" si="4731"/>
        <v>VFM</v>
      </c>
      <c r="C5196">
        <f t="shared" si="4731"/>
        <v>0</v>
      </c>
      <c r="D5196">
        <f>IFERROR(VLOOKUP(C5196,'Enheter, modell og år'!$A$2:$B$31,2,FALSE),0)</f>
        <v>0</v>
      </c>
      <c r="E5196" t="str">
        <f>'Liste detaljert wide'!$M$1</f>
        <v>NFR-inntekt</v>
      </c>
      <c r="F5196" t="str">
        <f t="shared" si="4722"/>
        <v>2019VFM0NFR-inntekt</v>
      </c>
      <c r="G5196" s="3">
        <f>'Liste detaljert wide'!M336</f>
        <v>0</v>
      </c>
      <c r="H5196" t="str">
        <f>VLOOKUP(E5196,Def!$B$2:$C$15,2,FALSE)</f>
        <v>Forskningsinsentiv</v>
      </c>
      <c r="I5196" s="3">
        <f>IF(A5196='Enheter, modell og år'!$F$2-1,0,G5196-VLOOKUP(A5196-1&amp;B5196&amp;C5196&amp;E5196,$F$2:$G$7561,2,FALSE))</f>
        <v>0</v>
      </c>
      <c r="J5196" s="3">
        <f>IF(A5196='Enheter, modell og år'!$F$2-1,0,VLOOKUP(A5196-1&amp;B5196&amp;C5196&amp;E5196,$F$2:$G$7561,2,FALSE))</f>
        <v>0</v>
      </c>
    </row>
    <row r="5197" spans="1:10" x14ac:dyDescent="0.25">
      <c r="A5197">
        <f t="shared" ref="A5197:C5197" si="4732">A4657</f>
        <v>2019</v>
      </c>
      <c r="B5197" t="str">
        <f t="shared" si="4732"/>
        <v>VFM</v>
      </c>
      <c r="C5197">
        <f t="shared" si="4732"/>
        <v>0</v>
      </c>
      <c r="D5197">
        <f>IFERROR(VLOOKUP(C5197,'Enheter, modell og år'!$A$2:$B$31,2,FALSE),0)</f>
        <v>0</v>
      </c>
      <c r="E5197" t="str">
        <f>'Liste detaljert wide'!$M$1</f>
        <v>NFR-inntekt</v>
      </c>
      <c r="F5197" t="str">
        <f t="shared" si="4722"/>
        <v>2019VFM0NFR-inntekt</v>
      </c>
      <c r="G5197" s="3">
        <f>'Liste detaljert wide'!M337</f>
        <v>0</v>
      </c>
      <c r="H5197" t="str">
        <f>VLOOKUP(E5197,Def!$B$2:$C$15,2,FALSE)</f>
        <v>Forskningsinsentiv</v>
      </c>
      <c r="I5197" s="3">
        <f>IF(A5197='Enheter, modell og år'!$F$2-1,0,G5197-VLOOKUP(A5197-1&amp;B5197&amp;C5197&amp;E5197,$F$2:$G$7561,2,FALSE))</f>
        <v>0</v>
      </c>
      <c r="J5197" s="3">
        <f>IF(A5197='Enheter, modell og år'!$F$2-1,0,VLOOKUP(A5197-1&amp;B5197&amp;C5197&amp;E5197,$F$2:$G$7561,2,FALSE))</f>
        <v>0</v>
      </c>
    </row>
    <row r="5198" spans="1:10" x14ac:dyDescent="0.25">
      <c r="A5198">
        <f t="shared" ref="A5198:C5198" si="4733">A4658</f>
        <v>2019</v>
      </c>
      <c r="B5198" t="str">
        <f t="shared" si="4733"/>
        <v>VFM</v>
      </c>
      <c r="C5198">
        <f t="shared" si="4733"/>
        <v>0</v>
      </c>
      <c r="D5198">
        <f>IFERROR(VLOOKUP(C5198,'Enheter, modell og år'!$A$2:$B$31,2,FALSE),0)</f>
        <v>0</v>
      </c>
      <c r="E5198" t="str">
        <f>'Liste detaljert wide'!$M$1</f>
        <v>NFR-inntekt</v>
      </c>
      <c r="F5198" t="str">
        <f t="shared" si="4722"/>
        <v>2019VFM0NFR-inntekt</v>
      </c>
      <c r="G5198" s="3">
        <f>'Liste detaljert wide'!M338</f>
        <v>0</v>
      </c>
      <c r="H5198" t="str">
        <f>VLOOKUP(E5198,Def!$B$2:$C$15,2,FALSE)</f>
        <v>Forskningsinsentiv</v>
      </c>
      <c r="I5198" s="3">
        <f>IF(A5198='Enheter, modell og år'!$F$2-1,0,G5198-VLOOKUP(A5198-1&amp;B5198&amp;C5198&amp;E5198,$F$2:$G$7561,2,FALSE))</f>
        <v>0</v>
      </c>
      <c r="J5198" s="3">
        <f>IF(A5198='Enheter, modell og år'!$F$2-1,0,VLOOKUP(A5198-1&amp;B5198&amp;C5198&amp;E5198,$F$2:$G$7561,2,FALSE))</f>
        <v>0</v>
      </c>
    </row>
    <row r="5199" spans="1:10" x14ac:dyDescent="0.25">
      <c r="A5199">
        <f t="shared" ref="A5199:C5199" si="4734">A4659</f>
        <v>2019</v>
      </c>
      <c r="B5199" t="str">
        <f t="shared" si="4734"/>
        <v>VFM</v>
      </c>
      <c r="C5199">
        <f t="shared" si="4734"/>
        <v>0</v>
      </c>
      <c r="D5199">
        <f>IFERROR(VLOOKUP(C5199,'Enheter, modell og år'!$A$2:$B$31,2,FALSE),0)</f>
        <v>0</v>
      </c>
      <c r="E5199" t="str">
        <f>'Liste detaljert wide'!$M$1</f>
        <v>NFR-inntekt</v>
      </c>
      <c r="F5199" t="str">
        <f t="shared" si="4722"/>
        <v>2019VFM0NFR-inntekt</v>
      </c>
      <c r="G5199" s="3">
        <f>'Liste detaljert wide'!M339</f>
        <v>0</v>
      </c>
      <c r="H5199" t="str">
        <f>VLOOKUP(E5199,Def!$B$2:$C$15,2,FALSE)</f>
        <v>Forskningsinsentiv</v>
      </c>
      <c r="I5199" s="3">
        <f>IF(A5199='Enheter, modell og år'!$F$2-1,0,G5199-VLOOKUP(A5199-1&amp;B5199&amp;C5199&amp;E5199,$F$2:$G$7561,2,FALSE))</f>
        <v>0</v>
      </c>
      <c r="J5199" s="3">
        <f>IF(A5199='Enheter, modell og år'!$F$2-1,0,VLOOKUP(A5199-1&amp;B5199&amp;C5199&amp;E5199,$F$2:$G$7561,2,FALSE))</f>
        <v>0</v>
      </c>
    </row>
    <row r="5200" spans="1:10" x14ac:dyDescent="0.25">
      <c r="A5200">
        <f t="shared" ref="A5200:C5200" si="4735">A4660</f>
        <v>2019</v>
      </c>
      <c r="B5200" t="str">
        <f t="shared" si="4735"/>
        <v>VFM</v>
      </c>
      <c r="C5200">
        <f t="shared" si="4735"/>
        <v>0</v>
      </c>
      <c r="D5200">
        <f>IFERROR(VLOOKUP(C5200,'Enheter, modell og år'!$A$2:$B$31,2,FALSE),0)</f>
        <v>0</v>
      </c>
      <c r="E5200" t="str">
        <f>'Liste detaljert wide'!$M$1</f>
        <v>NFR-inntekt</v>
      </c>
      <c r="F5200" t="str">
        <f t="shared" si="4722"/>
        <v>2019VFM0NFR-inntekt</v>
      </c>
      <c r="G5200" s="3">
        <f>'Liste detaljert wide'!M340</f>
        <v>0</v>
      </c>
      <c r="H5200" t="str">
        <f>VLOOKUP(E5200,Def!$B$2:$C$15,2,FALSE)</f>
        <v>Forskningsinsentiv</v>
      </c>
      <c r="I5200" s="3">
        <f>IF(A5200='Enheter, modell og år'!$F$2-1,0,G5200-VLOOKUP(A5200-1&amp;B5200&amp;C5200&amp;E5200,$F$2:$G$7561,2,FALSE))</f>
        <v>0</v>
      </c>
      <c r="J5200" s="3">
        <f>IF(A5200='Enheter, modell og år'!$F$2-1,0,VLOOKUP(A5200-1&amp;B5200&amp;C5200&amp;E5200,$F$2:$G$7561,2,FALSE))</f>
        <v>0</v>
      </c>
    </row>
    <row r="5201" spans="1:10" x14ac:dyDescent="0.25">
      <c r="A5201">
        <f t="shared" ref="A5201:C5201" si="4736">A4661</f>
        <v>2019</v>
      </c>
      <c r="B5201" t="str">
        <f t="shared" si="4736"/>
        <v>VFM</v>
      </c>
      <c r="C5201">
        <f t="shared" si="4736"/>
        <v>0</v>
      </c>
      <c r="D5201">
        <f>IFERROR(VLOOKUP(C5201,'Enheter, modell og år'!$A$2:$B$31,2,FALSE),0)</f>
        <v>0</v>
      </c>
      <c r="E5201" t="str">
        <f>'Liste detaljert wide'!$M$1</f>
        <v>NFR-inntekt</v>
      </c>
      <c r="F5201" t="str">
        <f t="shared" si="4722"/>
        <v>2019VFM0NFR-inntekt</v>
      </c>
      <c r="G5201" s="3">
        <f>'Liste detaljert wide'!M341</f>
        <v>0</v>
      </c>
      <c r="H5201" t="str">
        <f>VLOOKUP(E5201,Def!$B$2:$C$15,2,FALSE)</f>
        <v>Forskningsinsentiv</v>
      </c>
      <c r="I5201" s="3">
        <f>IF(A5201='Enheter, modell og år'!$F$2-1,0,G5201-VLOOKUP(A5201-1&amp;B5201&amp;C5201&amp;E5201,$F$2:$G$7561,2,FALSE))</f>
        <v>0</v>
      </c>
      <c r="J5201" s="3">
        <f>IF(A5201='Enheter, modell og år'!$F$2-1,0,VLOOKUP(A5201-1&amp;B5201&amp;C5201&amp;E5201,$F$2:$G$7561,2,FALSE))</f>
        <v>0</v>
      </c>
    </row>
    <row r="5202" spans="1:10" x14ac:dyDescent="0.25">
      <c r="A5202">
        <f t="shared" ref="A5202:C5202" si="4737">A4662</f>
        <v>2019</v>
      </c>
      <c r="B5202" t="str">
        <f t="shared" si="4737"/>
        <v>VFM</v>
      </c>
      <c r="C5202">
        <f t="shared" si="4737"/>
        <v>0</v>
      </c>
      <c r="D5202">
        <f>IFERROR(VLOOKUP(C5202,'Enheter, modell og år'!$A$2:$B$31,2,FALSE),0)</f>
        <v>0</v>
      </c>
      <c r="E5202" t="str">
        <f>'Liste detaljert wide'!$M$1</f>
        <v>NFR-inntekt</v>
      </c>
      <c r="F5202" t="str">
        <f t="shared" si="4722"/>
        <v>2019VFM0NFR-inntekt</v>
      </c>
      <c r="G5202" s="3">
        <f>'Liste detaljert wide'!M342</f>
        <v>0</v>
      </c>
      <c r="H5202" t="str">
        <f>VLOOKUP(E5202,Def!$B$2:$C$15,2,FALSE)</f>
        <v>Forskningsinsentiv</v>
      </c>
      <c r="I5202" s="3">
        <f>IF(A5202='Enheter, modell og år'!$F$2-1,0,G5202-VLOOKUP(A5202-1&amp;B5202&amp;C5202&amp;E5202,$F$2:$G$7561,2,FALSE))</f>
        <v>0</v>
      </c>
      <c r="J5202" s="3">
        <f>IF(A5202='Enheter, modell og år'!$F$2-1,0,VLOOKUP(A5202-1&amp;B5202&amp;C5202&amp;E5202,$F$2:$G$7561,2,FALSE))</f>
        <v>0</v>
      </c>
    </row>
    <row r="5203" spans="1:10" x14ac:dyDescent="0.25">
      <c r="A5203">
        <f t="shared" ref="A5203:C5203" si="4738">A4663</f>
        <v>2019</v>
      </c>
      <c r="B5203" t="str">
        <f t="shared" si="4738"/>
        <v>VFM</v>
      </c>
      <c r="C5203">
        <f t="shared" si="4738"/>
        <v>0</v>
      </c>
      <c r="D5203">
        <f>IFERROR(VLOOKUP(C5203,'Enheter, modell og år'!$A$2:$B$31,2,FALSE),0)</f>
        <v>0</v>
      </c>
      <c r="E5203" t="str">
        <f>'Liste detaljert wide'!$M$1</f>
        <v>NFR-inntekt</v>
      </c>
      <c r="F5203" t="str">
        <f t="shared" si="4722"/>
        <v>2019VFM0NFR-inntekt</v>
      </c>
      <c r="G5203" s="3">
        <f>'Liste detaljert wide'!M343</f>
        <v>0</v>
      </c>
      <c r="H5203" t="str">
        <f>VLOOKUP(E5203,Def!$B$2:$C$15,2,FALSE)</f>
        <v>Forskningsinsentiv</v>
      </c>
      <c r="I5203" s="3">
        <f>IF(A5203='Enheter, modell og år'!$F$2-1,0,G5203-VLOOKUP(A5203-1&amp;B5203&amp;C5203&amp;E5203,$F$2:$G$7561,2,FALSE))</f>
        <v>0</v>
      </c>
      <c r="J5203" s="3">
        <f>IF(A5203='Enheter, modell og år'!$F$2-1,0,VLOOKUP(A5203-1&amp;B5203&amp;C5203&amp;E5203,$F$2:$G$7561,2,FALSE))</f>
        <v>0</v>
      </c>
    </row>
    <row r="5204" spans="1:10" x14ac:dyDescent="0.25">
      <c r="A5204">
        <f t="shared" ref="A5204:C5204" si="4739">A4664</f>
        <v>2019</v>
      </c>
      <c r="B5204" t="str">
        <f t="shared" si="4739"/>
        <v>VFM</v>
      </c>
      <c r="C5204">
        <f t="shared" si="4739"/>
        <v>0</v>
      </c>
      <c r="D5204">
        <f>IFERROR(VLOOKUP(C5204,'Enheter, modell og år'!$A$2:$B$31,2,FALSE),0)</f>
        <v>0</v>
      </c>
      <c r="E5204" t="str">
        <f>'Liste detaljert wide'!$M$1</f>
        <v>NFR-inntekt</v>
      </c>
      <c r="F5204" t="str">
        <f t="shared" si="4722"/>
        <v>2019VFM0NFR-inntekt</v>
      </c>
      <c r="G5204" s="3">
        <f>'Liste detaljert wide'!M344</f>
        <v>0</v>
      </c>
      <c r="H5204" t="str">
        <f>VLOOKUP(E5204,Def!$B$2:$C$15,2,FALSE)</f>
        <v>Forskningsinsentiv</v>
      </c>
      <c r="I5204" s="3">
        <f>IF(A5204='Enheter, modell og år'!$F$2-1,0,G5204-VLOOKUP(A5204-1&amp;B5204&amp;C5204&amp;E5204,$F$2:$G$7561,2,FALSE))</f>
        <v>0</v>
      </c>
      <c r="J5204" s="3">
        <f>IF(A5204='Enheter, modell og år'!$F$2-1,0,VLOOKUP(A5204-1&amp;B5204&amp;C5204&amp;E5204,$F$2:$G$7561,2,FALSE))</f>
        <v>0</v>
      </c>
    </row>
    <row r="5205" spans="1:10" x14ac:dyDescent="0.25">
      <c r="A5205">
        <f t="shared" ref="A5205:C5205" si="4740">A4665</f>
        <v>2019</v>
      </c>
      <c r="B5205" t="str">
        <f t="shared" si="4740"/>
        <v>VFM</v>
      </c>
      <c r="C5205">
        <f t="shared" si="4740"/>
        <v>0</v>
      </c>
      <c r="D5205">
        <f>IFERROR(VLOOKUP(C5205,'Enheter, modell og år'!$A$2:$B$31,2,FALSE),0)</f>
        <v>0</v>
      </c>
      <c r="E5205" t="str">
        <f>'Liste detaljert wide'!$M$1</f>
        <v>NFR-inntekt</v>
      </c>
      <c r="F5205" t="str">
        <f t="shared" si="4722"/>
        <v>2019VFM0NFR-inntekt</v>
      </c>
      <c r="G5205" s="3">
        <f>'Liste detaljert wide'!M345</f>
        <v>0</v>
      </c>
      <c r="H5205" t="str">
        <f>VLOOKUP(E5205,Def!$B$2:$C$15,2,FALSE)</f>
        <v>Forskningsinsentiv</v>
      </c>
      <c r="I5205" s="3">
        <f>IF(A5205='Enheter, modell og år'!$F$2-1,0,G5205-VLOOKUP(A5205-1&amp;B5205&amp;C5205&amp;E5205,$F$2:$G$7561,2,FALSE))</f>
        <v>0</v>
      </c>
      <c r="J5205" s="3">
        <f>IF(A5205='Enheter, modell og år'!$F$2-1,0,VLOOKUP(A5205-1&amp;B5205&amp;C5205&amp;E5205,$F$2:$G$7561,2,FALSE))</f>
        <v>0</v>
      </c>
    </row>
    <row r="5206" spans="1:10" x14ac:dyDescent="0.25">
      <c r="A5206">
        <f t="shared" ref="A5206:C5206" si="4741">A4666</f>
        <v>2019</v>
      </c>
      <c r="B5206" t="str">
        <f t="shared" si="4741"/>
        <v>VFM</v>
      </c>
      <c r="C5206">
        <f t="shared" si="4741"/>
        <v>0</v>
      </c>
      <c r="D5206">
        <f>IFERROR(VLOOKUP(C5206,'Enheter, modell og år'!$A$2:$B$31,2,FALSE),0)</f>
        <v>0</v>
      </c>
      <c r="E5206" t="str">
        <f>'Liste detaljert wide'!$M$1</f>
        <v>NFR-inntekt</v>
      </c>
      <c r="F5206" t="str">
        <f t="shared" si="4722"/>
        <v>2019VFM0NFR-inntekt</v>
      </c>
      <c r="G5206" s="3">
        <f>'Liste detaljert wide'!M346</f>
        <v>0</v>
      </c>
      <c r="H5206" t="str">
        <f>VLOOKUP(E5206,Def!$B$2:$C$15,2,FALSE)</f>
        <v>Forskningsinsentiv</v>
      </c>
      <c r="I5206" s="3">
        <f>IF(A5206='Enheter, modell og år'!$F$2-1,0,G5206-VLOOKUP(A5206-1&amp;B5206&amp;C5206&amp;E5206,$F$2:$G$7561,2,FALSE))</f>
        <v>0</v>
      </c>
      <c r="J5206" s="3">
        <f>IF(A5206='Enheter, modell og år'!$F$2-1,0,VLOOKUP(A5206-1&amp;B5206&amp;C5206&amp;E5206,$F$2:$G$7561,2,FALSE))</f>
        <v>0</v>
      </c>
    </row>
    <row r="5207" spans="1:10" x14ac:dyDescent="0.25">
      <c r="A5207">
        <f t="shared" ref="A5207:C5207" si="4742">A4667</f>
        <v>2019</v>
      </c>
      <c r="B5207" t="str">
        <f t="shared" si="4742"/>
        <v>VFM</v>
      </c>
      <c r="C5207">
        <f t="shared" si="4742"/>
        <v>0</v>
      </c>
      <c r="D5207">
        <f>IFERROR(VLOOKUP(C5207,'Enheter, modell og år'!$A$2:$B$31,2,FALSE),0)</f>
        <v>0</v>
      </c>
      <c r="E5207" t="str">
        <f>'Liste detaljert wide'!$M$1</f>
        <v>NFR-inntekt</v>
      </c>
      <c r="F5207" t="str">
        <f t="shared" si="4722"/>
        <v>2019VFM0NFR-inntekt</v>
      </c>
      <c r="G5207" s="3">
        <f>'Liste detaljert wide'!M347</f>
        <v>0</v>
      </c>
      <c r="H5207" t="str">
        <f>VLOOKUP(E5207,Def!$B$2:$C$15,2,FALSE)</f>
        <v>Forskningsinsentiv</v>
      </c>
      <c r="I5207" s="3">
        <f>IF(A5207='Enheter, modell og år'!$F$2-1,0,G5207-VLOOKUP(A5207-1&amp;B5207&amp;C5207&amp;E5207,$F$2:$G$7561,2,FALSE))</f>
        <v>0</v>
      </c>
      <c r="J5207" s="3">
        <f>IF(A5207='Enheter, modell og år'!$F$2-1,0,VLOOKUP(A5207-1&amp;B5207&amp;C5207&amp;E5207,$F$2:$G$7561,2,FALSE))</f>
        <v>0</v>
      </c>
    </row>
    <row r="5208" spans="1:10" x14ac:dyDescent="0.25">
      <c r="A5208">
        <f t="shared" ref="A5208:C5208" si="4743">A4668</f>
        <v>2019</v>
      </c>
      <c r="B5208" t="str">
        <f t="shared" si="4743"/>
        <v>VFM</v>
      </c>
      <c r="C5208">
        <f t="shared" si="4743"/>
        <v>0</v>
      </c>
      <c r="D5208">
        <f>IFERROR(VLOOKUP(C5208,'Enheter, modell og år'!$A$2:$B$31,2,FALSE),0)</f>
        <v>0</v>
      </c>
      <c r="E5208" t="str">
        <f>'Liste detaljert wide'!$M$1</f>
        <v>NFR-inntekt</v>
      </c>
      <c r="F5208" t="str">
        <f t="shared" si="4722"/>
        <v>2019VFM0NFR-inntekt</v>
      </c>
      <c r="G5208" s="3">
        <f>'Liste detaljert wide'!M348</f>
        <v>0</v>
      </c>
      <c r="H5208" t="str">
        <f>VLOOKUP(E5208,Def!$B$2:$C$15,2,FALSE)</f>
        <v>Forskningsinsentiv</v>
      </c>
      <c r="I5208" s="3">
        <f>IF(A5208='Enheter, modell og år'!$F$2-1,0,G5208-VLOOKUP(A5208-1&amp;B5208&amp;C5208&amp;E5208,$F$2:$G$7561,2,FALSE))</f>
        <v>0</v>
      </c>
      <c r="J5208" s="3">
        <f>IF(A5208='Enheter, modell og år'!$F$2-1,0,VLOOKUP(A5208-1&amp;B5208&amp;C5208&amp;E5208,$F$2:$G$7561,2,FALSE))</f>
        <v>0</v>
      </c>
    </row>
    <row r="5209" spans="1:10" x14ac:dyDescent="0.25">
      <c r="A5209">
        <f t="shared" ref="A5209:C5209" si="4744">A4669</f>
        <v>2019</v>
      </c>
      <c r="B5209" t="str">
        <f t="shared" si="4744"/>
        <v>VFM</v>
      </c>
      <c r="C5209">
        <f t="shared" si="4744"/>
        <v>0</v>
      </c>
      <c r="D5209">
        <f>IFERROR(VLOOKUP(C5209,'Enheter, modell og år'!$A$2:$B$31,2,FALSE),0)</f>
        <v>0</v>
      </c>
      <c r="E5209" t="str">
        <f>'Liste detaljert wide'!$M$1</f>
        <v>NFR-inntekt</v>
      </c>
      <c r="F5209" t="str">
        <f t="shared" si="4722"/>
        <v>2019VFM0NFR-inntekt</v>
      </c>
      <c r="G5209" s="3">
        <f>'Liste detaljert wide'!M349</f>
        <v>0</v>
      </c>
      <c r="H5209" t="str">
        <f>VLOOKUP(E5209,Def!$B$2:$C$15,2,FALSE)</f>
        <v>Forskningsinsentiv</v>
      </c>
      <c r="I5209" s="3">
        <f>IF(A5209='Enheter, modell og år'!$F$2-1,0,G5209-VLOOKUP(A5209-1&amp;B5209&amp;C5209&amp;E5209,$F$2:$G$7561,2,FALSE))</f>
        <v>0</v>
      </c>
      <c r="J5209" s="3">
        <f>IF(A5209='Enheter, modell og år'!$F$2-1,0,VLOOKUP(A5209-1&amp;B5209&amp;C5209&amp;E5209,$F$2:$G$7561,2,FALSE))</f>
        <v>0</v>
      </c>
    </row>
    <row r="5210" spans="1:10" x14ac:dyDescent="0.25">
      <c r="A5210">
        <f t="shared" ref="A5210:C5210" si="4745">A4670</f>
        <v>2019</v>
      </c>
      <c r="B5210" t="str">
        <f t="shared" si="4745"/>
        <v>VFM</v>
      </c>
      <c r="C5210">
        <f t="shared" si="4745"/>
        <v>0</v>
      </c>
      <c r="D5210">
        <f>IFERROR(VLOOKUP(C5210,'Enheter, modell og år'!$A$2:$B$31,2,FALSE),0)</f>
        <v>0</v>
      </c>
      <c r="E5210" t="str">
        <f>'Liste detaljert wide'!$M$1</f>
        <v>NFR-inntekt</v>
      </c>
      <c r="F5210" t="str">
        <f t="shared" si="4722"/>
        <v>2019VFM0NFR-inntekt</v>
      </c>
      <c r="G5210" s="3">
        <f>'Liste detaljert wide'!M350</f>
        <v>0</v>
      </c>
      <c r="H5210" t="str">
        <f>VLOOKUP(E5210,Def!$B$2:$C$15,2,FALSE)</f>
        <v>Forskningsinsentiv</v>
      </c>
      <c r="I5210" s="3">
        <f>IF(A5210='Enheter, modell og år'!$F$2-1,0,G5210-VLOOKUP(A5210-1&amp;B5210&amp;C5210&amp;E5210,$F$2:$G$7561,2,FALSE))</f>
        <v>0</v>
      </c>
      <c r="J5210" s="3">
        <f>IF(A5210='Enheter, modell og år'!$F$2-1,0,VLOOKUP(A5210-1&amp;B5210&amp;C5210&amp;E5210,$F$2:$G$7561,2,FALSE))</f>
        <v>0</v>
      </c>
    </row>
    <row r="5211" spans="1:10" x14ac:dyDescent="0.25">
      <c r="A5211">
        <f t="shared" ref="A5211:C5211" si="4746">A4671</f>
        <v>2019</v>
      </c>
      <c r="B5211" t="str">
        <f t="shared" si="4746"/>
        <v>VFM</v>
      </c>
      <c r="C5211">
        <f t="shared" si="4746"/>
        <v>0</v>
      </c>
      <c r="D5211">
        <f>IFERROR(VLOOKUP(C5211,'Enheter, modell og år'!$A$2:$B$31,2,FALSE),0)</f>
        <v>0</v>
      </c>
      <c r="E5211" t="str">
        <f>'Liste detaljert wide'!$M$1</f>
        <v>NFR-inntekt</v>
      </c>
      <c r="F5211" t="str">
        <f t="shared" si="4722"/>
        <v>2019VFM0NFR-inntekt</v>
      </c>
      <c r="G5211" s="3">
        <f>'Liste detaljert wide'!M351</f>
        <v>0</v>
      </c>
      <c r="H5211" t="str">
        <f>VLOOKUP(E5211,Def!$B$2:$C$15,2,FALSE)</f>
        <v>Forskningsinsentiv</v>
      </c>
      <c r="I5211" s="3">
        <f>IF(A5211='Enheter, modell og år'!$F$2-1,0,G5211-VLOOKUP(A5211-1&amp;B5211&amp;C5211&amp;E5211,$F$2:$G$7561,2,FALSE))</f>
        <v>0</v>
      </c>
      <c r="J5211" s="3">
        <f>IF(A5211='Enheter, modell og år'!$F$2-1,0,VLOOKUP(A5211-1&amp;B5211&amp;C5211&amp;E5211,$F$2:$G$7561,2,FALSE))</f>
        <v>0</v>
      </c>
    </row>
    <row r="5212" spans="1:10" x14ac:dyDescent="0.25">
      <c r="A5212">
        <f t="shared" ref="A5212:C5212" si="4747">A4672</f>
        <v>2019</v>
      </c>
      <c r="B5212" t="str">
        <f t="shared" si="4747"/>
        <v>VFM</v>
      </c>
      <c r="C5212">
        <f t="shared" si="4747"/>
        <v>0</v>
      </c>
      <c r="D5212">
        <f>IFERROR(VLOOKUP(C5212,'Enheter, modell og år'!$A$2:$B$31,2,FALSE),0)</f>
        <v>0</v>
      </c>
      <c r="E5212" t="str">
        <f>'Liste detaljert wide'!$M$1</f>
        <v>NFR-inntekt</v>
      </c>
      <c r="F5212" t="str">
        <f t="shared" si="4722"/>
        <v>2019VFM0NFR-inntekt</v>
      </c>
      <c r="G5212" s="3">
        <f>'Liste detaljert wide'!M352</f>
        <v>0</v>
      </c>
      <c r="H5212" t="str">
        <f>VLOOKUP(E5212,Def!$B$2:$C$15,2,FALSE)</f>
        <v>Forskningsinsentiv</v>
      </c>
      <c r="I5212" s="3">
        <f>IF(A5212='Enheter, modell og år'!$F$2-1,0,G5212-VLOOKUP(A5212-1&amp;B5212&amp;C5212&amp;E5212,$F$2:$G$7561,2,FALSE))</f>
        <v>0</v>
      </c>
      <c r="J5212" s="3">
        <f>IF(A5212='Enheter, modell og år'!$F$2-1,0,VLOOKUP(A5212-1&amp;B5212&amp;C5212&amp;E5212,$F$2:$G$7561,2,FALSE))</f>
        <v>0</v>
      </c>
    </row>
    <row r="5213" spans="1:10" x14ac:dyDescent="0.25">
      <c r="A5213">
        <f t="shared" ref="A5213:C5213" si="4748">A4673</f>
        <v>2019</v>
      </c>
      <c r="B5213" t="str">
        <f t="shared" si="4748"/>
        <v>VFM</v>
      </c>
      <c r="C5213">
        <f t="shared" si="4748"/>
        <v>0</v>
      </c>
      <c r="D5213">
        <f>IFERROR(VLOOKUP(C5213,'Enheter, modell og år'!$A$2:$B$31,2,FALSE),0)</f>
        <v>0</v>
      </c>
      <c r="E5213" t="str">
        <f>'Liste detaljert wide'!$M$1</f>
        <v>NFR-inntekt</v>
      </c>
      <c r="F5213" t="str">
        <f t="shared" si="4722"/>
        <v>2019VFM0NFR-inntekt</v>
      </c>
      <c r="G5213" s="3">
        <f>'Liste detaljert wide'!M353</f>
        <v>0</v>
      </c>
      <c r="H5213" t="str">
        <f>VLOOKUP(E5213,Def!$B$2:$C$15,2,FALSE)</f>
        <v>Forskningsinsentiv</v>
      </c>
      <c r="I5213" s="3">
        <f>IF(A5213='Enheter, modell og år'!$F$2-1,0,G5213-VLOOKUP(A5213-1&amp;B5213&amp;C5213&amp;E5213,$F$2:$G$7561,2,FALSE))</f>
        <v>0</v>
      </c>
      <c r="J5213" s="3">
        <f>IF(A5213='Enheter, modell og år'!$F$2-1,0,VLOOKUP(A5213-1&amp;B5213&amp;C5213&amp;E5213,$F$2:$G$7561,2,FALSE))</f>
        <v>0</v>
      </c>
    </row>
    <row r="5214" spans="1:10" x14ac:dyDescent="0.25">
      <c r="A5214">
        <f t="shared" ref="A5214:C5214" si="4749">A4674</f>
        <v>2019</v>
      </c>
      <c r="B5214" t="str">
        <f t="shared" si="4749"/>
        <v>VFM</v>
      </c>
      <c r="C5214">
        <f t="shared" si="4749"/>
        <v>0</v>
      </c>
      <c r="D5214">
        <f>IFERROR(VLOOKUP(C5214,'Enheter, modell og år'!$A$2:$B$31,2,FALSE),0)</f>
        <v>0</v>
      </c>
      <c r="E5214" t="str">
        <f>'Liste detaljert wide'!$M$1</f>
        <v>NFR-inntekt</v>
      </c>
      <c r="F5214" t="str">
        <f t="shared" si="4722"/>
        <v>2019VFM0NFR-inntekt</v>
      </c>
      <c r="G5214" s="3">
        <f>'Liste detaljert wide'!M354</f>
        <v>0</v>
      </c>
      <c r="H5214" t="str">
        <f>VLOOKUP(E5214,Def!$B$2:$C$15,2,FALSE)</f>
        <v>Forskningsinsentiv</v>
      </c>
      <c r="I5214" s="3">
        <f>IF(A5214='Enheter, modell og år'!$F$2-1,0,G5214-VLOOKUP(A5214-1&amp;B5214&amp;C5214&amp;E5214,$F$2:$G$7561,2,FALSE))</f>
        <v>0</v>
      </c>
      <c r="J5214" s="3">
        <f>IF(A5214='Enheter, modell og år'!$F$2-1,0,VLOOKUP(A5214-1&amp;B5214&amp;C5214&amp;E5214,$F$2:$G$7561,2,FALSE))</f>
        <v>0</v>
      </c>
    </row>
    <row r="5215" spans="1:10" x14ac:dyDescent="0.25">
      <c r="A5215">
        <f t="shared" ref="A5215:C5215" si="4750">A4675</f>
        <v>2019</v>
      </c>
      <c r="B5215" t="str">
        <f t="shared" si="4750"/>
        <v>VFM</v>
      </c>
      <c r="C5215">
        <f t="shared" si="4750"/>
        <v>0</v>
      </c>
      <c r="D5215">
        <f>IFERROR(VLOOKUP(C5215,'Enheter, modell og år'!$A$2:$B$31,2,FALSE),0)</f>
        <v>0</v>
      </c>
      <c r="E5215" t="str">
        <f>'Liste detaljert wide'!$M$1</f>
        <v>NFR-inntekt</v>
      </c>
      <c r="F5215" t="str">
        <f t="shared" si="4722"/>
        <v>2019VFM0NFR-inntekt</v>
      </c>
      <c r="G5215" s="3">
        <f>'Liste detaljert wide'!M355</f>
        <v>0</v>
      </c>
      <c r="H5215" t="str">
        <f>VLOOKUP(E5215,Def!$B$2:$C$15,2,FALSE)</f>
        <v>Forskningsinsentiv</v>
      </c>
      <c r="I5215" s="3">
        <f>IF(A5215='Enheter, modell og år'!$F$2-1,0,G5215-VLOOKUP(A5215-1&amp;B5215&amp;C5215&amp;E5215,$F$2:$G$7561,2,FALSE))</f>
        <v>0</v>
      </c>
      <c r="J5215" s="3">
        <f>IF(A5215='Enheter, modell og år'!$F$2-1,0,VLOOKUP(A5215-1&amp;B5215&amp;C5215&amp;E5215,$F$2:$G$7561,2,FALSE))</f>
        <v>0</v>
      </c>
    </row>
    <row r="5216" spans="1:10" x14ac:dyDescent="0.25">
      <c r="A5216">
        <f t="shared" ref="A5216:C5216" si="4751">A4676</f>
        <v>2019</v>
      </c>
      <c r="B5216" t="str">
        <f t="shared" si="4751"/>
        <v>VFM</v>
      </c>
      <c r="C5216">
        <f t="shared" si="4751"/>
        <v>0</v>
      </c>
      <c r="D5216">
        <f>IFERROR(VLOOKUP(C5216,'Enheter, modell og år'!$A$2:$B$31,2,FALSE),0)</f>
        <v>0</v>
      </c>
      <c r="E5216" t="str">
        <f>'Liste detaljert wide'!$M$1</f>
        <v>NFR-inntekt</v>
      </c>
      <c r="F5216" t="str">
        <f t="shared" si="4722"/>
        <v>2019VFM0NFR-inntekt</v>
      </c>
      <c r="G5216" s="3">
        <f>'Liste detaljert wide'!M356</f>
        <v>0</v>
      </c>
      <c r="H5216" t="str">
        <f>VLOOKUP(E5216,Def!$B$2:$C$15,2,FALSE)</f>
        <v>Forskningsinsentiv</v>
      </c>
      <c r="I5216" s="3">
        <f>IF(A5216='Enheter, modell og år'!$F$2-1,0,G5216-VLOOKUP(A5216-1&amp;B5216&amp;C5216&amp;E5216,$F$2:$G$7561,2,FALSE))</f>
        <v>0</v>
      </c>
      <c r="J5216" s="3">
        <f>IF(A5216='Enheter, modell og år'!$F$2-1,0,VLOOKUP(A5216-1&amp;B5216&amp;C5216&amp;E5216,$F$2:$G$7561,2,FALSE))</f>
        <v>0</v>
      </c>
    </row>
    <row r="5217" spans="1:10" x14ac:dyDescent="0.25">
      <c r="A5217">
        <f t="shared" ref="A5217:C5217" si="4752">A4677</f>
        <v>2019</v>
      </c>
      <c r="B5217" t="str">
        <f t="shared" si="4752"/>
        <v>VFM</v>
      </c>
      <c r="C5217">
        <f t="shared" si="4752"/>
        <v>0</v>
      </c>
      <c r="D5217">
        <f>IFERROR(VLOOKUP(C5217,'Enheter, modell og år'!$A$2:$B$31,2,FALSE),0)</f>
        <v>0</v>
      </c>
      <c r="E5217" t="str">
        <f>'Liste detaljert wide'!$M$1</f>
        <v>NFR-inntekt</v>
      </c>
      <c r="F5217" t="str">
        <f t="shared" si="4722"/>
        <v>2019VFM0NFR-inntekt</v>
      </c>
      <c r="G5217" s="3">
        <f>'Liste detaljert wide'!M357</f>
        <v>0</v>
      </c>
      <c r="H5217" t="str">
        <f>VLOOKUP(E5217,Def!$B$2:$C$15,2,FALSE)</f>
        <v>Forskningsinsentiv</v>
      </c>
      <c r="I5217" s="3">
        <f>IF(A5217='Enheter, modell og år'!$F$2-1,0,G5217-VLOOKUP(A5217-1&amp;B5217&amp;C5217&amp;E5217,$F$2:$G$7561,2,FALSE))</f>
        <v>0</v>
      </c>
      <c r="J5217" s="3">
        <f>IF(A5217='Enheter, modell og år'!$F$2-1,0,VLOOKUP(A5217-1&amp;B5217&amp;C5217&amp;E5217,$F$2:$G$7561,2,FALSE))</f>
        <v>0</v>
      </c>
    </row>
    <row r="5218" spans="1:10" x14ac:dyDescent="0.25">
      <c r="A5218">
        <f t="shared" ref="A5218:C5218" si="4753">A4678</f>
        <v>2019</v>
      </c>
      <c r="B5218" t="str">
        <f t="shared" si="4753"/>
        <v>VFM</v>
      </c>
      <c r="C5218">
        <f t="shared" si="4753"/>
        <v>0</v>
      </c>
      <c r="D5218">
        <f>IFERROR(VLOOKUP(C5218,'Enheter, modell og år'!$A$2:$B$31,2,FALSE),0)</f>
        <v>0</v>
      </c>
      <c r="E5218" t="str">
        <f>'Liste detaljert wide'!$M$1</f>
        <v>NFR-inntekt</v>
      </c>
      <c r="F5218" t="str">
        <f t="shared" si="4722"/>
        <v>2019VFM0NFR-inntekt</v>
      </c>
      <c r="G5218" s="3">
        <f>'Liste detaljert wide'!M358</f>
        <v>0</v>
      </c>
      <c r="H5218" t="str">
        <f>VLOOKUP(E5218,Def!$B$2:$C$15,2,FALSE)</f>
        <v>Forskningsinsentiv</v>
      </c>
      <c r="I5218" s="3">
        <f>IF(A5218='Enheter, modell og år'!$F$2-1,0,G5218-VLOOKUP(A5218-1&amp;B5218&amp;C5218&amp;E5218,$F$2:$G$7561,2,FALSE))</f>
        <v>0</v>
      </c>
      <c r="J5218" s="3">
        <f>IF(A5218='Enheter, modell og år'!$F$2-1,0,VLOOKUP(A5218-1&amp;B5218&amp;C5218&amp;E5218,$F$2:$G$7561,2,FALSE))</f>
        <v>0</v>
      </c>
    </row>
    <row r="5219" spans="1:10" x14ac:dyDescent="0.25">
      <c r="A5219">
        <f t="shared" ref="A5219:C5219" si="4754">A4679</f>
        <v>2019</v>
      </c>
      <c r="B5219" t="str">
        <f t="shared" si="4754"/>
        <v>VFM</v>
      </c>
      <c r="C5219">
        <f t="shared" si="4754"/>
        <v>0</v>
      </c>
      <c r="D5219">
        <f>IFERROR(VLOOKUP(C5219,'Enheter, modell og år'!$A$2:$B$31,2,FALSE),0)</f>
        <v>0</v>
      </c>
      <c r="E5219" t="str">
        <f>'Liste detaljert wide'!$M$1</f>
        <v>NFR-inntekt</v>
      </c>
      <c r="F5219" t="str">
        <f t="shared" si="4722"/>
        <v>2019VFM0NFR-inntekt</v>
      </c>
      <c r="G5219" s="3">
        <f>'Liste detaljert wide'!M359</f>
        <v>0</v>
      </c>
      <c r="H5219" t="str">
        <f>VLOOKUP(E5219,Def!$B$2:$C$15,2,FALSE)</f>
        <v>Forskningsinsentiv</v>
      </c>
      <c r="I5219" s="3">
        <f>IF(A5219='Enheter, modell og år'!$F$2-1,0,G5219-VLOOKUP(A5219-1&amp;B5219&amp;C5219&amp;E5219,$F$2:$G$7561,2,FALSE))</f>
        <v>0</v>
      </c>
      <c r="J5219" s="3">
        <f>IF(A5219='Enheter, modell og år'!$F$2-1,0,VLOOKUP(A5219-1&amp;B5219&amp;C5219&amp;E5219,$F$2:$G$7561,2,FALSE))</f>
        <v>0</v>
      </c>
    </row>
    <row r="5220" spans="1:10" x14ac:dyDescent="0.25">
      <c r="A5220">
        <f t="shared" ref="A5220:C5220" si="4755">A4680</f>
        <v>2019</v>
      </c>
      <c r="B5220" t="str">
        <f t="shared" si="4755"/>
        <v>VFM</v>
      </c>
      <c r="C5220">
        <f t="shared" si="4755"/>
        <v>0</v>
      </c>
      <c r="D5220">
        <f>IFERROR(VLOOKUP(C5220,'Enheter, modell og år'!$A$2:$B$31,2,FALSE),0)</f>
        <v>0</v>
      </c>
      <c r="E5220" t="str">
        <f>'Liste detaljert wide'!$M$1</f>
        <v>NFR-inntekt</v>
      </c>
      <c r="F5220" t="str">
        <f t="shared" si="4722"/>
        <v>2019VFM0NFR-inntekt</v>
      </c>
      <c r="G5220" s="3">
        <f>'Liste detaljert wide'!M360</f>
        <v>0</v>
      </c>
      <c r="H5220" t="str">
        <f>VLOOKUP(E5220,Def!$B$2:$C$15,2,FALSE)</f>
        <v>Forskningsinsentiv</v>
      </c>
      <c r="I5220" s="3">
        <f>IF(A5220='Enheter, modell og år'!$F$2-1,0,G5220-VLOOKUP(A5220-1&amp;B5220&amp;C5220&amp;E5220,$F$2:$G$7561,2,FALSE))</f>
        <v>0</v>
      </c>
      <c r="J5220" s="3">
        <f>IF(A5220='Enheter, modell og år'!$F$2-1,0,VLOOKUP(A5220-1&amp;B5220&amp;C5220&amp;E5220,$F$2:$G$7561,2,FALSE))</f>
        <v>0</v>
      </c>
    </row>
    <row r="5221" spans="1:10" x14ac:dyDescent="0.25">
      <c r="A5221">
        <f t="shared" ref="A5221:C5221" si="4756">A4681</f>
        <v>2019</v>
      </c>
      <c r="B5221" t="str">
        <f t="shared" si="4756"/>
        <v>VFM</v>
      </c>
      <c r="C5221">
        <f t="shared" si="4756"/>
        <v>0</v>
      </c>
      <c r="D5221">
        <f>IFERROR(VLOOKUP(C5221,'Enheter, modell og år'!$A$2:$B$31,2,FALSE),0)</f>
        <v>0</v>
      </c>
      <c r="E5221" t="str">
        <f>'Liste detaljert wide'!$M$1</f>
        <v>NFR-inntekt</v>
      </c>
      <c r="F5221" t="str">
        <f t="shared" si="4722"/>
        <v>2019VFM0NFR-inntekt</v>
      </c>
      <c r="G5221" s="3">
        <f>'Liste detaljert wide'!M361</f>
        <v>0</v>
      </c>
      <c r="H5221" t="str">
        <f>VLOOKUP(E5221,Def!$B$2:$C$15,2,FALSE)</f>
        <v>Forskningsinsentiv</v>
      </c>
      <c r="I5221" s="3">
        <f>IF(A5221='Enheter, modell og år'!$F$2-1,0,G5221-VLOOKUP(A5221-1&amp;B5221&amp;C5221&amp;E5221,$F$2:$G$7561,2,FALSE))</f>
        <v>0</v>
      </c>
      <c r="J5221" s="3">
        <f>IF(A5221='Enheter, modell og år'!$F$2-1,0,VLOOKUP(A5221-1&amp;B5221&amp;C5221&amp;E5221,$F$2:$G$7561,2,FALSE))</f>
        <v>0</v>
      </c>
    </row>
    <row r="5222" spans="1:10" x14ac:dyDescent="0.25">
      <c r="A5222">
        <f t="shared" ref="A5222:C5222" si="4757">A4682</f>
        <v>2020</v>
      </c>
      <c r="B5222" t="str">
        <f t="shared" si="4757"/>
        <v>VFM</v>
      </c>
      <c r="C5222">
        <f t="shared" si="4757"/>
        <v>0</v>
      </c>
      <c r="D5222">
        <f>IFERROR(VLOOKUP(C5222,'Enheter, modell og år'!$A$2:$B$31,2,FALSE),0)</f>
        <v>0</v>
      </c>
      <c r="E5222" t="str">
        <f>'Liste detaljert wide'!$M$1</f>
        <v>NFR-inntekt</v>
      </c>
      <c r="F5222" t="str">
        <f t="shared" si="4722"/>
        <v>2020VFM0NFR-inntekt</v>
      </c>
      <c r="G5222" s="3">
        <f>'Liste detaljert wide'!M362</f>
        <v>0</v>
      </c>
      <c r="H5222" t="str">
        <f>VLOOKUP(E5222,Def!$B$2:$C$15,2,FALSE)</f>
        <v>Forskningsinsentiv</v>
      </c>
      <c r="I5222" s="3">
        <f>IF(A5222='Enheter, modell og år'!$F$2-1,0,G5222-VLOOKUP(A5222-1&amp;B5222&amp;C5222&amp;E5222,$F$2:$G$7561,2,FALSE))</f>
        <v>0</v>
      </c>
      <c r="J5222" s="3">
        <f>IF(A5222='Enheter, modell og år'!$F$2-1,0,VLOOKUP(A5222-1&amp;B5222&amp;C5222&amp;E5222,$F$2:$G$7561,2,FALSE))</f>
        <v>0</v>
      </c>
    </row>
    <row r="5223" spans="1:10" x14ac:dyDescent="0.25">
      <c r="A5223">
        <f t="shared" ref="A5223:C5223" si="4758">A4683</f>
        <v>2020</v>
      </c>
      <c r="B5223" t="str">
        <f t="shared" si="4758"/>
        <v>VFM</v>
      </c>
      <c r="C5223">
        <f t="shared" si="4758"/>
        <v>0</v>
      </c>
      <c r="D5223">
        <f>IFERROR(VLOOKUP(C5223,'Enheter, modell og år'!$A$2:$B$31,2,FALSE),0)</f>
        <v>0</v>
      </c>
      <c r="E5223" t="str">
        <f>'Liste detaljert wide'!$M$1</f>
        <v>NFR-inntekt</v>
      </c>
      <c r="F5223" t="str">
        <f t="shared" si="4722"/>
        <v>2020VFM0NFR-inntekt</v>
      </c>
      <c r="G5223" s="3">
        <f>'Liste detaljert wide'!M363</f>
        <v>0</v>
      </c>
      <c r="H5223" t="str">
        <f>VLOOKUP(E5223,Def!$B$2:$C$15,2,FALSE)</f>
        <v>Forskningsinsentiv</v>
      </c>
      <c r="I5223" s="3">
        <f>IF(A5223='Enheter, modell og år'!$F$2-1,0,G5223-VLOOKUP(A5223-1&amp;B5223&amp;C5223&amp;E5223,$F$2:$G$7561,2,FALSE))</f>
        <v>0</v>
      </c>
      <c r="J5223" s="3">
        <f>IF(A5223='Enheter, modell og år'!$F$2-1,0,VLOOKUP(A5223-1&amp;B5223&amp;C5223&amp;E5223,$F$2:$G$7561,2,FALSE))</f>
        <v>0</v>
      </c>
    </row>
    <row r="5224" spans="1:10" x14ac:dyDescent="0.25">
      <c r="A5224">
        <f t="shared" ref="A5224:C5224" si="4759">A4684</f>
        <v>2020</v>
      </c>
      <c r="B5224" t="str">
        <f t="shared" si="4759"/>
        <v>VFM</v>
      </c>
      <c r="C5224">
        <f t="shared" si="4759"/>
        <v>0</v>
      </c>
      <c r="D5224">
        <f>IFERROR(VLOOKUP(C5224,'Enheter, modell og år'!$A$2:$B$31,2,FALSE),0)</f>
        <v>0</v>
      </c>
      <c r="E5224" t="str">
        <f>'Liste detaljert wide'!$M$1</f>
        <v>NFR-inntekt</v>
      </c>
      <c r="F5224" t="str">
        <f t="shared" si="4722"/>
        <v>2020VFM0NFR-inntekt</v>
      </c>
      <c r="G5224" s="3">
        <f>'Liste detaljert wide'!M364</f>
        <v>0</v>
      </c>
      <c r="H5224" t="str">
        <f>VLOOKUP(E5224,Def!$B$2:$C$15,2,FALSE)</f>
        <v>Forskningsinsentiv</v>
      </c>
      <c r="I5224" s="3">
        <f>IF(A5224='Enheter, modell og år'!$F$2-1,0,G5224-VLOOKUP(A5224-1&amp;B5224&amp;C5224&amp;E5224,$F$2:$G$7561,2,FALSE))</f>
        <v>0</v>
      </c>
      <c r="J5224" s="3">
        <f>IF(A5224='Enheter, modell og år'!$F$2-1,0,VLOOKUP(A5224-1&amp;B5224&amp;C5224&amp;E5224,$F$2:$G$7561,2,FALSE))</f>
        <v>0</v>
      </c>
    </row>
    <row r="5225" spans="1:10" x14ac:dyDescent="0.25">
      <c r="A5225">
        <f t="shared" ref="A5225:C5225" si="4760">A4685</f>
        <v>2020</v>
      </c>
      <c r="B5225" t="str">
        <f t="shared" si="4760"/>
        <v>VFM</v>
      </c>
      <c r="C5225">
        <f t="shared" si="4760"/>
        <v>0</v>
      </c>
      <c r="D5225">
        <f>IFERROR(VLOOKUP(C5225,'Enheter, modell og år'!$A$2:$B$31,2,FALSE),0)</f>
        <v>0</v>
      </c>
      <c r="E5225" t="str">
        <f>'Liste detaljert wide'!$M$1</f>
        <v>NFR-inntekt</v>
      </c>
      <c r="F5225" t="str">
        <f t="shared" si="4722"/>
        <v>2020VFM0NFR-inntekt</v>
      </c>
      <c r="G5225" s="3">
        <f>'Liste detaljert wide'!M365</f>
        <v>0</v>
      </c>
      <c r="H5225" t="str">
        <f>VLOOKUP(E5225,Def!$B$2:$C$15,2,FALSE)</f>
        <v>Forskningsinsentiv</v>
      </c>
      <c r="I5225" s="3">
        <f>IF(A5225='Enheter, modell og år'!$F$2-1,0,G5225-VLOOKUP(A5225-1&amp;B5225&amp;C5225&amp;E5225,$F$2:$G$7561,2,FALSE))</f>
        <v>0</v>
      </c>
      <c r="J5225" s="3">
        <f>IF(A5225='Enheter, modell og år'!$F$2-1,0,VLOOKUP(A5225-1&amp;B5225&amp;C5225&amp;E5225,$F$2:$G$7561,2,FALSE))</f>
        <v>0</v>
      </c>
    </row>
    <row r="5226" spans="1:10" x14ac:dyDescent="0.25">
      <c r="A5226">
        <f t="shared" ref="A5226:C5226" si="4761">A4686</f>
        <v>2020</v>
      </c>
      <c r="B5226" t="str">
        <f t="shared" si="4761"/>
        <v>VFM</v>
      </c>
      <c r="C5226">
        <f t="shared" si="4761"/>
        <v>0</v>
      </c>
      <c r="D5226">
        <f>IFERROR(VLOOKUP(C5226,'Enheter, modell og år'!$A$2:$B$31,2,FALSE),0)</f>
        <v>0</v>
      </c>
      <c r="E5226" t="str">
        <f>'Liste detaljert wide'!$M$1</f>
        <v>NFR-inntekt</v>
      </c>
      <c r="F5226" t="str">
        <f t="shared" si="4722"/>
        <v>2020VFM0NFR-inntekt</v>
      </c>
      <c r="G5226" s="3">
        <f>'Liste detaljert wide'!M366</f>
        <v>0</v>
      </c>
      <c r="H5226" t="str">
        <f>VLOOKUP(E5226,Def!$B$2:$C$15,2,FALSE)</f>
        <v>Forskningsinsentiv</v>
      </c>
      <c r="I5226" s="3">
        <f>IF(A5226='Enheter, modell og år'!$F$2-1,0,G5226-VLOOKUP(A5226-1&amp;B5226&amp;C5226&amp;E5226,$F$2:$G$7561,2,FALSE))</f>
        <v>0</v>
      </c>
      <c r="J5226" s="3">
        <f>IF(A5226='Enheter, modell og år'!$F$2-1,0,VLOOKUP(A5226-1&amp;B5226&amp;C5226&amp;E5226,$F$2:$G$7561,2,FALSE))</f>
        <v>0</v>
      </c>
    </row>
    <row r="5227" spans="1:10" x14ac:dyDescent="0.25">
      <c r="A5227">
        <f t="shared" ref="A5227:C5227" si="4762">A4687</f>
        <v>2020</v>
      </c>
      <c r="B5227" t="str">
        <f t="shared" si="4762"/>
        <v>VFM</v>
      </c>
      <c r="C5227">
        <f t="shared" si="4762"/>
        <v>0</v>
      </c>
      <c r="D5227">
        <f>IFERROR(VLOOKUP(C5227,'Enheter, modell og år'!$A$2:$B$31,2,FALSE),0)</f>
        <v>0</v>
      </c>
      <c r="E5227" t="str">
        <f>'Liste detaljert wide'!$M$1</f>
        <v>NFR-inntekt</v>
      </c>
      <c r="F5227" t="str">
        <f t="shared" si="4722"/>
        <v>2020VFM0NFR-inntekt</v>
      </c>
      <c r="G5227" s="3">
        <f>'Liste detaljert wide'!M367</f>
        <v>0</v>
      </c>
      <c r="H5227" t="str">
        <f>VLOOKUP(E5227,Def!$B$2:$C$15,2,FALSE)</f>
        <v>Forskningsinsentiv</v>
      </c>
      <c r="I5227" s="3">
        <f>IF(A5227='Enheter, modell og år'!$F$2-1,0,G5227-VLOOKUP(A5227-1&amp;B5227&amp;C5227&amp;E5227,$F$2:$G$7561,2,FALSE))</f>
        <v>0</v>
      </c>
      <c r="J5227" s="3">
        <f>IF(A5227='Enheter, modell og år'!$F$2-1,0,VLOOKUP(A5227-1&amp;B5227&amp;C5227&amp;E5227,$F$2:$G$7561,2,FALSE))</f>
        <v>0</v>
      </c>
    </row>
    <row r="5228" spans="1:10" x14ac:dyDescent="0.25">
      <c r="A5228">
        <f t="shared" ref="A5228:C5228" si="4763">A4688</f>
        <v>2020</v>
      </c>
      <c r="B5228" t="str">
        <f t="shared" si="4763"/>
        <v>VFM</v>
      </c>
      <c r="C5228">
        <f t="shared" si="4763"/>
        <v>0</v>
      </c>
      <c r="D5228">
        <f>IFERROR(VLOOKUP(C5228,'Enheter, modell og år'!$A$2:$B$31,2,FALSE),0)</f>
        <v>0</v>
      </c>
      <c r="E5228" t="str">
        <f>'Liste detaljert wide'!$M$1</f>
        <v>NFR-inntekt</v>
      </c>
      <c r="F5228" t="str">
        <f t="shared" si="4722"/>
        <v>2020VFM0NFR-inntekt</v>
      </c>
      <c r="G5228" s="3">
        <f>'Liste detaljert wide'!M368</f>
        <v>0</v>
      </c>
      <c r="H5228" t="str">
        <f>VLOOKUP(E5228,Def!$B$2:$C$15,2,FALSE)</f>
        <v>Forskningsinsentiv</v>
      </c>
      <c r="I5228" s="3">
        <f>IF(A5228='Enheter, modell og år'!$F$2-1,0,G5228-VLOOKUP(A5228-1&amp;B5228&amp;C5228&amp;E5228,$F$2:$G$7561,2,FALSE))</f>
        <v>0</v>
      </c>
      <c r="J5228" s="3">
        <f>IF(A5228='Enheter, modell og år'!$F$2-1,0,VLOOKUP(A5228-1&amp;B5228&amp;C5228&amp;E5228,$F$2:$G$7561,2,FALSE))</f>
        <v>0</v>
      </c>
    </row>
    <row r="5229" spans="1:10" x14ac:dyDescent="0.25">
      <c r="A5229">
        <f t="shared" ref="A5229:C5229" si="4764">A4689</f>
        <v>2020</v>
      </c>
      <c r="B5229" t="str">
        <f t="shared" si="4764"/>
        <v>VFM</v>
      </c>
      <c r="C5229">
        <f t="shared" si="4764"/>
        <v>0</v>
      </c>
      <c r="D5229">
        <f>IFERROR(VLOOKUP(C5229,'Enheter, modell og år'!$A$2:$B$31,2,FALSE),0)</f>
        <v>0</v>
      </c>
      <c r="E5229" t="str">
        <f>'Liste detaljert wide'!$M$1</f>
        <v>NFR-inntekt</v>
      </c>
      <c r="F5229" t="str">
        <f t="shared" si="4722"/>
        <v>2020VFM0NFR-inntekt</v>
      </c>
      <c r="G5229" s="3">
        <f>'Liste detaljert wide'!M369</f>
        <v>0</v>
      </c>
      <c r="H5229" t="str">
        <f>VLOOKUP(E5229,Def!$B$2:$C$15,2,FALSE)</f>
        <v>Forskningsinsentiv</v>
      </c>
      <c r="I5229" s="3">
        <f>IF(A5229='Enheter, modell og år'!$F$2-1,0,G5229-VLOOKUP(A5229-1&amp;B5229&amp;C5229&amp;E5229,$F$2:$G$7561,2,FALSE))</f>
        <v>0</v>
      </c>
      <c r="J5229" s="3">
        <f>IF(A5229='Enheter, modell og år'!$F$2-1,0,VLOOKUP(A5229-1&amp;B5229&amp;C5229&amp;E5229,$F$2:$G$7561,2,FALSE))</f>
        <v>0</v>
      </c>
    </row>
    <row r="5230" spans="1:10" x14ac:dyDescent="0.25">
      <c r="A5230">
        <f t="shared" ref="A5230:C5230" si="4765">A4690</f>
        <v>2020</v>
      </c>
      <c r="B5230" t="str">
        <f t="shared" si="4765"/>
        <v>VFM</v>
      </c>
      <c r="C5230">
        <f t="shared" si="4765"/>
        <v>0</v>
      </c>
      <c r="D5230">
        <f>IFERROR(VLOOKUP(C5230,'Enheter, modell og år'!$A$2:$B$31,2,FALSE),0)</f>
        <v>0</v>
      </c>
      <c r="E5230" t="str">
        <f>'Liste detaljert wide'!$M$1</f>
        <v>NFR-inntekt</v>
      </c>
      <c r="F5230" t="str">
        <f t="shared" si="4722"/>
        <v>2020VFM0NFR-inntekt</v>
      </c>
      <c r="G5230" s="3">
        <f>'Liste detaljert wide'!M370</f>
        <v>0</v>
      </c>
      <c r="H5230" t="str">
        <f>VLOOKUP(E5230,Def!$B$2:$C$15,2,FALSE)</f>
        <v>Forskningsinsentiv</v>
      </c>
      <c r="I5230" s="3">
        <f>IF(A5230='Enheter, modell og år'!$F$2-1,0,G5230-VLOOKUP(A5230-1&amp;B5230&amp;C5230&amp;E5230,$F$2:$G$7561,2,FALSE))</f>
        <v>0</v>
      </c>
      <c r="J5230" s="3">
        <f>IF(A5230='Enheter, modell og år'!$F$2-1,0,VLOOKUP(A5230-1&amp;B5230&amp;C5230&amp;E5230,$F$2:$G$7561,2,FALSE))</f>
        <v>0</v>
      </c>
    </row>
    <row r="5231" spans="1:10" x14ac:dyDescent="0.25">
      <c r="A5231">
        <f t="shared" ref="A5231:C5231" si="4766">A4691</f>
        <v>2020</v>
      </c>
      <c r="B5231" t="str">
        <f t="shared" si="4766"/>
        <v>VFM</v>
      </c>
      <c r="C5231">
        <f t="shared" si="4766"/>
        <v>0</v>
      </c>
      <c r="D5231">
        <f>IFERROR(VLOOKUP(C5231,'Enheter, modell og år'!$A$2:$B$31,2,FALSE),0)</f>
        <v>0</v>
      </c>
      <c r="E5231" t="str">
        <f>'Liste detaljert wide'!$M$1</f>
        <v>NFR-inntekt</v>
      </c>
      <c r="F5231" t="str">
        <f t="shared" si="4722"/>
        <v>2020VFM0NFR-inntekt</v>
      </c>
      <c r="G5231" s="3">
        <f>'Liste detaljert wide'!M371</f>
        <v>0</v>
      </c>
      <c r="H5231" t="str">
        <f>VLOOKUP(E5231,Def!$B$2:$C$15,2,FALSE)</f>
        <v>Forskningsinsentiv</v>
      </c>
      <c r="I5231" s="3">
        <f>IF(A5231='Enheter, modell og år'!$F$2-1,0,G5231-VLOOKUP(A5231-1&amp;B5231&amp;C5231&amp;E5231,$F$2:$G$7561,2,FALSE))</f>
        <v>0</v>
      </c>
      <c r="J5231" s="3">
        <f>IF(A5231='Enheter, modell og år'!$F$2-1,0,VLOOKUP(A5231-1&amp;B5231&amp;C5231&amp;E5231,$F$2:$G$7561,2,FALSE))</f>
        <v>0</v>
      </c>
    </row>
    <row r="5232" spans="1:10" x14ac:dyDescent="0.25">
      <c r="A5232">
        <f t="shared" ref="A5232:C5232" si="4767">A4692</f>
        <v>2020</v>
      </c>
      <c r="B5232" t="str">
        <f t="shared" si="4767"/>
        <v>VFM</v>
      </c>
      <c r="C5232">
        <f t="shared" si="4767"/>
        <v>0</v>
      </c>
      <c r="D5232">
        <f>IFERROR(VLOOKUP(C5232,'Enheter, modell og år'!$A$2:$B$31,2,FALSE),0)</f>
        <v>0</v>
      </c>
      <c r="E5232" t="str">
        <f>'Liste detaljert wide'!$M$1</f>
        <v>NFR-inntekt</v>
      </c>
      <c r="F5232" t="str">
        <f t="shared" si="4722"/>
        <v>2020VFM0NFR-inntekt</v>
      </c>
      <c r="G5232" s="3">
        <f>'Liste detaljert wide'!M372</f>
        <v>0</v>
      </c>
      <c r="H5232" t="str">
        <f>VLOOKUP(E5232,Def!$B$2:$C$15,2,FALSE)</f>
        <v>Forskningsinsentiv</v>
      </c>
      <c r="I5232" s="3">
        <f>IF(A5232='Enheter, modell og år'!$F$2-1,0,G5232-VLOOKUP(A5232-1&amp;B5232&amp;C5232&amp;E5232,$F$2:$G$7561,2,FALSE))</f>
        <v>0</v>
      </c>
      <c r="J5232" s="3">
        <f>IF(A5232='Enheter, modell og år'!$F$2-1,0,VLOOKUP(A5232-1&amp;B5232&amp;C5232&amp;E5232,$F$2:$G$7561,2,FALSE))</f>
        <v>0</v>
      </c>
    </row>
    <row r="5233" spans="1:10" x14ac:dyDescent="0.25">
      <c r="A5233">
        <f t="shared" ref="A5233:C5233" si="4768">A4693</f>
        <v>2020</v>
      </c>
      <c r="B5233" t="str">
        <f t="shared" si="4768"/>
        <v>VFM</v>
      </c>
      <c r="C5233">
        <f t="shared" si="4768"/>
        <v>0</v>
      </c>
      <c r="D5233">
        <f>IFERROR(VLOOKUP(C5233,'Enheter, modell og år'!$A$2:$B$31,2,FALSE),0)</f>
        <v>0</v>
      </c>
      <c r="E5233" t="str">
        <f>'Liste detaljert wide'!$M$1</f>
        <v>NFR-inntekt</v>
      </c>
      <c r="F5233" t="str">
        <f t="shared" si="4722"/>
        <v>2020VFM0NFR-inntekt</v>
      </c>
      <c r="G5233" s="3">
        <f>'Liste detaljert wide'!M373</f>
        <v>0</v>
      </c>
      <c r="H5233" t="str">
        <f>VLOOKUP(E5233,Def!$B$2:$C$15,2,FALSE)</f>
        <v>Forskningsinsentiv</v>
      </c>
      <c r="I5233" s="3">
        <f>IF(A5233='Enheter, modell og år'!$F$2-1,0,G5233-VLOOKUP(A5233-1&amp;B5233&amp;C5233&amp;E5233,$F$2:$G$7561,2,FALSE))</f>
        <v>0</v>
      </c>
      <c r="J5233" s="3">
        <f>IF(A5233='Enheter, modell og år'!$F$2-1,0,VLOOKUP(A5233-1&amp;B5233&amp;C5233&amp;E5233,$F$2:$G$7561,2,FALSE))</f>
        <v>0</v>
      </c>
    </row>
    <row r="5234" spans="1:10" x14ac:dyDescent="0.25">
      <c r="A5234">
        <f t="shared" ref="A5234:C5234" si="4769">A4694</f>
        <v>2020</v>
      </c>
      <c r="B5234" t="str">
        <f t="shared" si="4769"/>
        <v>VFM</v>
      </c>
      <c r="C5234">
        <f t="shared" si="4769"/>
        <v>0</v>
      </c>
      <c r="D5234">
        <f>IFERROR(VLOOKUP(C5234,'Enheter, modell og år'!$A$2:$B$31,2,FALSE),0)</f>
        <v>0</v>
      </c>
      <c r="E5234" t="str">
        <f>'Liste detaljert wide'!$M$1</f>
        <v>NFR-inntekt</v>
      </c>
      <c r="F5234" t="str">
        <f t="shared" si="4722"/>
        <v>2020VFM0NFR-inntekt</v>
      </c>
      <c r="G5234" s="3">
        <f>'Liste detaljert wide'!M374</f>
        <v>0</v>
      </c>
      <c r="H5234" t="str">
        <f>VLOOKUP(E5234,Def!$B$2:$C$15,2,FALSE)</f>
        <v>Forskningsinsentiv</v>
      </c>
      <c r="I5234" s="3">
        <f>IF(A5234='Enheter, modell og år'!$F$2-1,0,G5234-VLOOKUP(A5234-1&amp;B5234&amp;C5234&amp;E5234,$F$2:$G$7561,2,FALSE))</f>
        <v>0</v>
      </c>
      <c r="J5234" s="3">
        <f>IF(A5234='Enheter, modell og år'!$F$2-1,0,VLOOKUP(A5234-1&amp;B5234&amp;C5234&amp;E5234,$F$2:$G$7561,2,FALSE))</f>
        <v>0</v>
      </c>
    </row>
    <row r="5235" spans="1:10" x14ac:dyDescent="0.25">
      <c r="A5235">
        <f t="shared" ref="A5235:C5235" si="4770">A4695</f>
        <v>2020</v>
      </c>
      <c r="B5235" t="str">
        <f t="shared" si="4770"/>
        <v>VFM</v>
      </c>
      <c r="C5235">
        <f t="shared" si="4770"/>
        <v>0</v>
      </c>
      <c r="D5235">
        <f>IFERROR(VLOOKUP(C5235,'Enheter, modell og år'!$A$2:$B$31,2,FALSE),0)</f>
        <v>0</v>
      </c>
      <c r="E5235" t="str">
        <f>'Liste detaljert wide'!$M$1</f>
        <v>NFR-inntekt</v>
      </c>
      <c r="F5235" t="str">
        <f t="shared" si="4722"/>
        <v>2020VFM0NFR-inntekt</v>
      </c>
      <c r="G5235" s="3">
        <f>'Liste detaljert wide'!M375</f>
        <v>0</v>
      </c>
      <c r="H5235" t="str">
        <f>VLOOKUP(E5235,Def!$B$2:$C$15,2,FALSE)</f>
        <v>Forskningsinsentiv</v>
      </c>
      <c r="I5235" s="3">
        <f>IF(A5235='Enheter, modell og år'!$F$2-1,0,G5235-VLOOKUP(A5235-1&amp;B5235&amp;C5235&amp;E5235,$F$2:$G$7561,2,FALSE))</f>
        <v>0</v>
      </c>
      <c r="J5235" s="3">
        <f>IF(A5235='Enheter, modell og år'!$F$2-1,0,VLOOKUP(A5235-1&amp;B5235&amp;C5235&amp;E5235,$F$2:$G$7561,2,FALSE))</f>
        <v>0</v>
      </c>
    </row>
    <row r="5236" spans="1:10" x14ac:dyDescent="0.25">
      <c r="A5236">
        <f t="shared" ref="A5236:C5236" si="4771">A4696</f>
        <v>2020</v>
      </c>
      <c r="B5236" t="str">
        <f t="shared" si="4771"/>
        <v>VFM</v>
      </c>
      <c r="C5236">
        <f t="shared" si="4771"/>
        <v>0</v>
      </c>
      <c r="D5236">
        <f>IFERROR(VLOOKUP(C5236,'Enheter, modell og år'!$A$2:$B$31,2,FALSE),0)</f>
        <v>0</v>
      </c>
      <c r="E5236" t="str">
        <f>'Liste detaljert wide'!$M$1</f>
        <v>NFR-inntekt</v>
      </c>
      <c r="F5236" t="str">
        <f t="shared" si="4722"/>
        <v>2020VFM0NFR-inntekt</v>
      </c>
      <c r="G5236" s="3">
        <f>'Liste detaljert wide'!M376</f>
        <v>0</v>
      </c>
      <c r="H5236" t="str">
        <f>VLOOKUP(E5236,Def!$B$2:$C$15,2,FALSE)</f>
        <v>Forskningsinsentiv</v>
      </c>
      <c r="I5236" s="3">
        <f>IF(A5236='Enheter, modell og år'!$F$2-1,0,G5236-VLOOKUP(A5236-1&amp;B5236&amp;C5236&amp;E5236,$F$2:$G$7561,2,FALSE))</f>
        <v>0</v>
      </c>
      <c r="J5236" s="3">
        <f>IF(A5236='Enheter, modell og år'!$F$2-1,0,VLOOKUP(A5236-1&amp;B5236&amp;C5236&amp;E5236,$F$2:$G$7561,2,FALSE))</f>
        <v>0</v>
      </c>
    </row>
    <row r="5237" spans="1:10" x14ac:dyDescent="0.25">
      <c r="A5237">
        <f t="shared" ref="A5237:C5237" si="4772">A4697</f>
        <v>2020</v>
      </c>
      <c r="B5237" t="str">
        <f t="shared" si="4772"/>
        <v>VFM</v>
      </c>
      <c r="C5237">
        <f t="shared" si="4772"/>
        <v>0</v>
      </c>
      <c r="D5237">
        <f>IFERROR(VLOOKUP(C5237,'Enheter, modell og år'!$A$2:$B$31,2,FALSE),0)</f>
        <v>0</v>
      </c>
      <c r="E5237" t="str">
        <f>'Liste detaljert wide'!$M$1</f>
        <v>NFR-inntekt</v>
      </c>
      <c r="F5237" t="str">
        <f t="shared" si="4722"/>
        <v>2020VFM0NFR-inntekt</v>
      </c>
      <c r="G5237" s="3">
        <f>'Liste detaljert wide'!M377</f>
        <v>0</v>
      </c>
      <c r="H5237" t="str">
        <f>VLOOKUP(E5237,Def!$B$2:$C$15,2,FALSE)</f>
        <v>Forskningsinsentiv</v>
      </c>
      <c r="I5237" s="3">
        <f>IF(A5237='Enheter, modell og år'!$F$2-1,0,G5237-VLOOKUP(A5237-1&amp;B5237&amp;C5237&amp;E5237,$F$2:$G$7561,2,FALSE))</f>
        <v>0</v>
      </c>
      <c r="J5237" s="3">
        <f>IF(A5237='Enheter, modell og år'!$F$2-1,0,VLOOKUP(A5237-1&amp;B5237&amp;C5237&amp;E5237,$F$2:$G$7561,2,FALSE))</f>
        <v>0</v>
      </c>
    </row>
    <row r="5238" spans="1:10" x14ac:dyDescent="0.25">
      <c r="A5238">
        <f t="shared" ref="A5238:C5238" si="4773">A4698</f>
        <v>2020</v>
      </c>
      <c r="B5238" t="str">
        <f t="shared" si="4773"/>
        <v>VFM</v>
      </c>
      <c r="C5238">
        <f t="shared" si="4773"/>
        <v>0</v>
      </c>
      <c r="D5238">
        <f>IFERROR(VLOOKUP(C5238,'Enheter, modell og år'!$A$2:$B$31,2,FALSE),0)</f>
        <v>0</v>
      </c>
      <c r="E5238" t="str">
        <f>'Liste detaljert wide'!$M$1</f>
        <v>NFR-inntekt</v>
      </c>
      <c r="F5238" t="str">
        <f t="shared" si="4722"/>
        <v>2020VFM0NFR-inntekt</v>
      </c>
      <c r="G5238" s="3">
        <f>'Liste detaljert wide'!M378</f>
        <v>0</v>
      </c>
      <c r="H5238" t="str">
        <f>VLOOKUP(E5238,Def!$B$2:$C$15,2,FALSE)</f>
        <v>Forskningsinsentiv</v>
      </c>
      <c r="I5238" s="3">
        <f>IF(A5238='Enheter, modell og år'!$F$2-1,0,G5238-VLOOKUP(A5238-1&amp;B5238&amp;C5238&amp;E5238,$F$2:$G$7561,2,FALSE))</f>
        <v>0</v>
      </c>
      <c r="J5238" s="3">
        <f>IF(A5238='Enheter, modell og år'!$F$2-1,0,VLOOKUP(A5238-1&amp;B5238&amp;C5238&amp;E5238,$F$2:$G$7561,2,FALSE))</f>
        <v>0</v>
      </c>
    </row>
    <row r="5239" spans="1:10" x14ac:dyDescent="0.25">
      <c r="A5239">
        <f t="shared" ref="A5239:C5239" si="4774">A4699</f>
        <v>2020</v>
      </c>
      <c r="B5239" t="str">
        <f t="shared" si="4774"/>
        <v>VFM</v>
      </c>
      <c r="C5239">
        <f t="shared" si="4774"/>
        <v>0</v>
      </c>
      <c r="D5239">
        <f>IFERROR(VLOOKUP(C5239,'Enheter, modell og år'!$A$2:$B$31,2,FALSE),0)</f>
        <v>0</v>
      </c>
      <c r="E5239" t="str">
        <f>'Liste detaljert wide'!$M$1</f>
        <v>NFR-inntekt</v>
      </c>
      <c r="F5239" t="str">
        <f t="shared" si="4722"/>
        <v>2020VFM0NFR-inntekt</v>
      </c>
      <c r="G5239" s="3">
        <f>'Liste detaljert wide'!M379</f>
        <v>0</v>
      </c>
      <c r="H5239" t="str">
        <f>VLOOKUP(E5239,Def!$B$2:$C$15,2,FALSE)</f>
        <v>Forskningsinsentiv</v>
      </c>
      <c r="I5239" s="3">
        <f>IF(A5239='Enheter, modell og år'!$F$2-1,0,G5239-VLOOKUP(A5239-1&amp;B5239&amp;C5239&amp;E5239,$F$2:$G$7561,2,FALSE))</f>
        <v>0</v>
      </c>
      <c r="J5239" s="3">
        <f>IF(A5239='Enheter, modell og år'!$F$2-1,0,VLOOKUP(A5239-1&amp;B5239&amp;C5239&amp;E5239,$F$2:$G$7561,2,FALSE))</f>
        <v>0</v>
      </c>
    </row>
    <row r="5240" spans="1:10" x14ac:dyDescent="0.25">
      <c r="A5240">
        <f t="shared" ref="A5240:C5240" si="4775">A4700</f>
        <v>2020</v>
      </c>
      <c r="B5240" t="str">
        <f t="shared" si="4775"/>
        <v>VFM</v>
      </c>
      <c r="C5240">
        <f t="shared" si="4775"/>
        <v>0</v>
      </c>
      <c r="D5240">
        <f>IFERROR(VLOOKUP(C5240,'Enheter, modell og år'!$A$2:$B$31,2,FALSE),0)</f>
        <v>0</v>
      </c>
      <c r="E5240" t="str">
        <f>'Liste detaljert wide'!$M$1</f>
        <v>NFR-inntekt</v>
      </c>
      <c r="F5240" t="str">
        <f t="shared" si="4722"/>
        <v>2020VFM0NFR-inntekt</v>
      </c>
      <c r="G5240" s="3">
        <f>'Liste detaljert wide'!M380</f>
        <v>0</v>
      </c>
      <c r="H5240" t="str">
        <f>VLOOKUP(E5240,Def!$B$2:$C$15,2,FALSE)</f>
        <v>Forskningsinsentiv</v>
      </c>
      <c r="I5240" s="3">
        <f>IF(A5240='Enheter, modell og år'!$F$2-1,0,G5240-VLOOKUP(A5240-1&amp;B5240&amp;C5240&amp;E5240,$F$2:$G$7561,2,FALSE))</f>
        <v>0</v>
      </c>
      <c r="J5240" s="3">
        <f>IF(A5240='Enheter, modell og år'!$F$2-1,0,VLOOKUP(A5240-1&amp;B5240&amp;C5240&amp;E5240,$F$2:$G$7561,2,FALSE))</f>
        <v>0</v>
      </c>
    </row>
    <row r="5241" spans="1:10" x14ac:dyDescent="0.25">
      <c r="A5241">
        <f t="shared" ref="A5241:C5241" si="4776">A4701</f>
        <v>2020</v>
      </c>
      <c r="B5241" t="str">
        <f t="shared" si="4776"/>
        <v>VFM</v>
      </c>
      <c r="C5241">
        <f t="shared" si="4776"/>
        <v>0</v>
      </c>
      <c r="D5241">
        <f>IFERROR(VLOOKUP(C5241,'Enheter, modell og år'!$A$2:$B$31,2,FALSE),0)</f>
        <v>0</v>
      </c>
      <c r="E5241" t="str">
        <f>'Liste detaljert wide'!$M$1</f>
        <v>NFR-inntekt</v>
      </c>
      <c r="F5241" t="str">
        <f t="shared" si="4722"/>
        <v>2020VFM0NFR-inntekt</v>
      </c>
      <c r="G5241" s="3">
        <f>'Liste detaljert wide'!M381</f>
        <v>0</v>
      </c>
      <c r="H5241" t="str">
        <f>VLOOKUP(E5241,Def!$B$2:$C$15,2,FALSE)</f>
        <v>Forskningsinsentiv</v>
      </c>
      <c r="I5241" s="3">
        <f>IF(A5241='Enheter, modell og år'!$F$2-1,0,G5241-VLOOKUP(A5241-1&amp;B5241&amp;C5241&amp;E5241,$F$2:$G$7561,2,FALSE))</f>
        <v>0</v>
      </c>
      <c r="J5241" s="3">
        <f>IF(A5241='Enheter, modell og år'!$F$2-1,0,VLOOKUP(A5241-1&amp;B5241&amp;C5241&amp;E5241,$F$2:$G$7561,2,FALSE))</f>
        <v>0</v>
      </c>
    </row>
    <row r="5242" spans="1:10" x14ac:dyDescent="0.25">
      <c r="A5242">
        <f t="shared" ref="A5242:C5242" si="4777">A4702</f>
        <v>2020</v>
      </c>
      <c r="B5242" t="str">
        <f t="shared" si="4777"/>
        <v>VFM</v>
      </c>
      <c r="C5242">
        <f t="shared" si="4777"/>
        <v>0</v>
      </c>
      <c r="D5242">
        <f>IFERROR(VLOOKUP(C5242,'Enheter, modell og år'!$A$2:$B$31,2,FALSE),0)</f>
        <v>0</v>
      </c>
      <c r="E5242" t="str">
        <f>'Liste detaljert wide'!$M$1</f>
        <v>NFR-inntekt</v>
      </c>
      <c r="F5242" t="str">
        <f t="shared" si="4722"/>
        <v>2020VFM0NFR-inntekt</v>
      </c>
      <c r="G5242" s="3">
        <f>'Liste detaljert wide'!M382</f>
        <v>0</v>
      </c>
      <c r="H5242" t="str">
        <f>VLOOKUP(E5242,Def!$B$2:$C$15,2,FALSE)</f>
        <v>Forskningsinsentiv</v>
      </c>
      <c r="I5242" s="3">
        <f>IF(A5242='Enheter, modell og år'!$F$2-1,0,G5242-VLOOKUP(A5242-1&amp;B5242&amp;C5242&amp;E5242,$F$2:$G$7561,2,FALSE))</f>
        <v>0</v>
      </c>
      <c r="J5242" s="3">
        <f>IF(A5242='Enheter, modell og år'!$F$2-1,0,VLOOKUP(A5242-1&amp;B5242&amp;C5242&amp;E5242,$F$2:$G$7561,2,FALSE))</f>
        <v>0</v>
      </c>
    </row>
    <row r="5243" spans="1:10" x14ac:dyDescent="0.25">
      <c r="A5243">
        <f t="shared" ref="A5243:C5243" si="4778">A4703</f>
        <v>2020</v>
      </c>
      <c r="B5243" t="str">
        <f t="shared" si="4778"/>
        <v>VFM</v>
      </c>
      <c r="C5243">
        <f t="shared" si="4778"/>
        <v>0</v>
      </c>
      <c r="D5243">
        <f>IFERROR(VLOOKUP(C5243,'Enheter, modell og år'!$A$2:$B$31,2,FALSE),0)</f>
        <v>0</v>
      </c>
      <c r="E5243" t="str">
        <f>'Liste detaljert wide'!$M$1</f>
        <v>NFR-inntekt</v>
      </c>
      <c r="F5243" t="str">
        <f t="shared" si="4722"/>
        <v>2020VFM0NFR-inntekt</v>
      </c>
      <c r="G5243" s="3">
        <f>'Liste detaljert wide'!M383</f>
        <v>0</v>
      </c>
      <c r="H5243" t="str">
        <f>VLOOKUP(E5243,Def!$B$2:$C$15,2,FALSE)</f>
        <v>Forskningsinsentiv</v>
      </c>
      <c r="I5243" s="3">
        <f>IF(A5243='Enheter, modell og år'!$F$2-1,0,G5243-VLOOKUP(A5243-1&amp;B5243&amp;C5243&amp;E5243,$F$2:$G$7561,2,FALSE))</f>
        <v>0</v>
      </c>
      <c r="J5243" s="3">
        <f>IF(A5243='Enheter, modell og år'!$F$2-1,0,VLOOKUP(A5243-1&amp;B5243&amp;C5243&amp;E5243,$F$2:$G$7561,2,FALSE))</f>
        <v>0</v>
      </c>
    </row>
    <row r="5244" spans="1:10" x14ac:dyDescent="0.25">
      <c r="A5244">
        <f t="shared" ref="A5244:C5244" si="4779">A4704</f>
        <v>2020</v>
      </c>
      <c r="B5244" t="str">
        <f t="shared" si="4779"/>
        <v>VFM</v>
      </c>
      <c r="C5244">
        <f t="shared" si="4779"/>
        <v>0</v>
      </c>
      <c r="D5244">
        <f>IFERROR(VLOOKUP(C5244,'Enheter, modell og år'!$A$2:$B$31,2,FALSE),0)</f>
        <v>0</v>
      </c>
      <c r="E5244" t="str">
        <f>'Liste detaljert wide'!$M$1</f>
        <v>NFR-inntekt</v>
      </c>
      <c r="F5244" t="str">
        <f t="shared" si="4722"/>
        <v>2020VFM0NFR-inntekt</v>
      </c>
      <c r="G5244" s="3">
        <f>'Liste detaljert wide'!M384</f>
        <v>0</v>
      </c>
      <c r="H5244" t="str">
        <f>VLOOKUP(E5244,Def!$B$2:$C$15,2,FALSE)</f>
        <v>Forskningsinsentiv</v>
      </c>
      <c r="I5244" s="3">
        <f>IF(A5244='Enheter, modell og år'!$F$2-1,0,G5244-VLOOKUP(A5244-1&amp;B5244&amp;C5244&amp;E5244,$F$2:$G$7561,2,FALSE))</f>
        <v>0</v>
      </c>
      <c r="J5244" s="3">
        <f>IF(A5244='Enheter, modell og år'!$F$2-1,0,VLOOKUP(A5244-1&amp;B5244&amp;C5244&amp;E5244,$F$2:$G$7561,2,FALSE))</f>
        <v>0</v>
      </c>
    </row>
    <row r="5245" spans="1:10" x14ac:dyDescent="0.25">
      <c r="A5245">
        <f t="shared" ref="A5245:C5245" si="4780">A4705</f>
        <v>2020</v>
      </c>
      <c r="B5245" t="str">
        <f t="shared" si="4780"/>
        <v>VFM</v>
      </c>
      <c r="C5245">
        <f t="shared" si="4780"/>
        <v>0</v>
      </c>
      <c r="D5245">
        <f>IFERROR(VLOOKUP(C5245,'Enheter, modell og år'!$A$2:$B$31,2,FALSE),0)</f>
        <v>0</v>
      </c>
      <c r="E5245" t="str">
        <f>'Liste detaljert wide'!$M$1</f>
        <v>NFR-inntekt</v>
      </c>
      <c r="F5245" t="str">
        <f t="shared" si="4722"/>
        <v>2020VFM0NFR-inntekt</v>
      </c>
      <c r="G5245" s="3">
        <f>'Liste detaljert wide'!M385</f>
        <v>0</v>
      </c>
      <c r="H5245" t="str">
        <f>VLOOKUP(E5245,Def!$B$2:$C$15,2,FALSE)</f>
        <v>Forskningsinsentiv</v>
      </c>
      <c r="I5245" s="3">
        <f>IF(A5245='Enheter, modell og år'!$F$2-1,0,G5245-VLOOKUP(A5245-1&amp;B5245&amp;C5245&amp;E5245,$F$2:$G$7561,2,FALSE))</f>
        <v>0</v>
      </c>
      <c r="J5245" s="3">
        <f>IF(A5245='Enheter, modell og år'!$F$2-1,0,VLOOKUP(A5245-1&amp;B5245&amp;C5245&amp;E5245,$F$2:$G$7561,2,FALSE))</f>
        <v>0</v>
      </c>
    </row>
    <row r="5246" spans="1:10" x14ac:dyDescent="0.25">
      <c r="A5246">
        <f t="shared" ref="A5246:C5246" si="4781">A4706</f>
        <v>2020</v>
      </c>
      <c r="B5246" t="str">
        <f t="shared" si="4781"/>
        <v>VFM</v>
      </c>
      <c r="C5246">
        <f t="shared" si="4781"/>
        <v>0</v>
      </c>
      <c r="D5246">
        <f>IFERROR(VLOOKUP(C5246,'Enheter, modell og år'!$A$2:$B$31,2,FALSE),0)</f>
        <v>0</v>
      </c>
      <c r="E5246" t="str">
        <f>'Liste detaljert wide'!$M$1</f>
        <v>NFR-inntekt</v>
      </c>
      <c r="F5246" t="str">
        <f t="shared" si="4722"/>
        <v>2020VFM0NFR-inntekt</v>
      </c>
      <c r="G5246" s="3">
        <f>'Liste detaljert wide'!M386</f>
        <v>0</v>
      </c>
      <c r="H5246" t="str">
        <f>VLOOKUP(E5246,Def!$B$2:$C$15,2,FALSE)</f>
        <v>Forskningsinsentiv</v>
      </c>
      <c r="I5246" s="3">
        <f>IF(A5246='Enheter, modell og år'!$F$2-1,0,G5246-VLOOKUP(A5246-1&amp;B5246&amp;C5246&amp;E5246,$F$2:$G$7561,2,FALSE))</f>
        <v>0</v>
      </c>
      <c r="J5246" s="3">
        <f>IF(A5246='Enheter, modell og år'!$F$2-1,0,VLOOKUP(A5246-1&amp;B5246&amp;C5246&amp;E5246,$F$2:$G$7561,2,FALSE))</f>
        <v>0</v>
      </c>
    </row>
    <row r="5247" spans="1:10" x14ac:dyDescent="0.25">
      <c r="A5247">
        <f t="shared" ref="A5247:C5247" si="4782">A4707</f>
        <v>2020</v>
      </c>
      <c r="B5247" t="str">
        <f t="shared" si="4782"/>
        <v>VFM</v>
      </c>
      <c r="C5247">
        <f t="shared" si="4782"/>
        <v>0</v>
      </c>
      <c r="D5247">
        <f>IFERROR(VLOOKUP(C5247,'Enheter, modell og år'!$A$2:$B$31,2,FALSE),0)</f>
        <v>0</v>
      </c>
      <c r="E5247" t="str">
        <f>'Liste detaljert wide'!$M$1</f>
        <v>NFR-inntekt</v>
      </c>
      <c r="F5247" t="str">
        <f t="shared" si="4722"/>
        <v>2020VFM0NFR-inntekt</v>
      </c>
      <c r="G5247" s="3">
        <f>'Liste detaljert wide'!M387</f>
        <v>0</v>
      </c>
      <c r="H5247" t="str">
        <f>VLOOKUP(E5247,Def!$B$2:$C$15,2,FALSE)</f>
        <v>Forskningsinsentiv</v>
      </c>
      <c r="I5247" s="3">
        <f>IF(A5247='Enheter, modell og år'!$F$2-1,0,G5247-VLOOKUP(A5247-1&amp;B5247&amp;C5247&amp;E5247,$F$2:$G$7561,2,FALSE))</f>
        <v>0</v>
      </c>
      <c r="J5247" s="3">
        <f>IF(A5247='Enheter, modell og år'!$F$2-1,0,VLOOKUP(A5247-1&amp;B5247&amp;C5247&amp;E5247,$F$2:$G$7561,2,FALSE))</f>
        <v>0</v>
      </c>
    </row>
    <row r="5248" spans="1:10" x14ac:dyDescent="0.25">
      <c r="A5248">
        <f t="shared" ref="A5248:C5248" si="4783">A4708</f>
        <v>2020</v>
      </c>
      <c r="B5248" t="str">
        <f t="shared" si="4783"/>
        <v>VFM</v>
      </c>
      <c r="C5248">
        <f t="shared" si="4783"/>
        <v>0</v>
      </c>
      <c r="D5248">
        <f>IFERROR(VLOOKUP(C5248,'Enheter, modell og år'!$A$2:$B$31,2,FALSE),0)</f>
        <v>0</v>
      </c>
      <c r="E5248" t="str">
        <f>'Liste detaljert wide'!$M$1</f>
        <v>NFR-inntekt</v>
      </c>
      <c r="F5248" t="str">
        <f t="shared" si="4722"/>
        <v>2020VFM0NFR-inntekt</v>
      </c>
      <c r="G5248" s="3">
        <f>'Liste detaljert wide'!M388</f>
        <v>0</v>
      </c>
      <c r="H5248" t="str">
        <f>VLOOKUP(E5248,Def!$B$2:$C$15,2,FALSE)</f>
        <v>Forskningsinsentiv</v>
      </c>
      <c r="I5248" s="3">
        <f>IF(A5248='Enheter, modell og år'!$F$2-1,0,G5248-VLOOKUP(A5248-1&amp;B5248&amp;C5248&amp;E5248,$F$2:$G$7561,2,FALSE))</f>
        <v>0</v>
      </c>
      <c r="J5248" s="3">
        <f>IF(A5248='Enheter, modell og år'!$F$2-1,0,VLOOKUP(A5248-1&amp;B5248&amp;C5248&amp;E5248,$F$2:$G$7561,2,FALSE))</f>
        <v>0</v>
      </c>
    </row>
    <row r="5249" spans="1:10" x14ac:dyDescent="0.25">
      <c r="A5249">
        <f t="shared" ref="A5249:C5249" si="4784">A4709</f>
        <v>2020</v>
      </c>
      <c r="B5249" t="str">
        <f t="shared" si="4784"/>
        <v>VFM</v>
      </c>
      <c r="C5249">
        <f t="shared" si="4784"/>
        <v>0</v>
      </c>
      <c r="D5249">
        <f>IFERROR(VLOOKUP(C5249,'Enheter, modell og år'!$A$2:$B$31,2,FALSE),0)</f>
        <v>0</v>
      </c>
      <c r="E5249" t="str">
        <f>'Liste detaljert wide'!$M$1</f>
        <v>NFR-inntekt</v>
      </c>
      <c r="F5249" t="str">
        <f t="shared" si="4722"/>
        <v>2020VFM0NFR-inntekt</v>
      </c>
      <c r="G5249" s="3">
        <f>'Liste detaljert wide'!M389</f>
        <v>0</v>
      </c>
      <c r="H5249" t="str">
        <f>VLOOKUP(E5249,Def!$B$2:$C$15,2,FALSE)</f>
        <v>Forskningsinsentiv</v>
      </c>
      <c r="I5249" s="3">
        <f>IF(A5249='Enheter, modell og år'!$F$2-1,0,G5249-VLOOKUP(A5249-1&amp;B5249&amp;C5249&amp;E5249,$F$2:$G$7561,2,FALSE))</f>
        <v>0</v>
      </c>
      <c r="J5249" s="3">
        <f>IF(A5249='Enheter, modell og år'!$F$2-1,0,VLOOKUP(A5249-1&amp;B5249&amp;C5249&amp;E5249,$F$2:$G$7561,2,FALSE))</f>
        <v>0</v>
      </c>
    </row>
    <row r="5250" spans="1:10" x14ac:dyDescent="0.25">
      <c r="A5250">
        <f t="shared" ref="A5250:C5250" si="4785">A4710</f>
        <v>2020</v>
      </c>
      <c r="B5250" t="str">
        <f t="shared" si="4785"/>
        <v>VFM</v>
      </c>
      <c r="C5250">
        <f t="shared" si="4785"/>
        <v>0</v>
      </c>
      <c r="D5250">
        <f>IFERROR(VLOOKUP(C5250,'Enheter, modell og år'!$A$2:$B$31,2,FALSE),0)</f>
        <v>0</v>
      </c>
      <c r="E5250" t="str">
        <f>'Liste detaljert wide'!$M$1</f>
        <v>NFR-inntekt</v>
      </c>
      <c r="F5250" t="str">
        <f t="shared" si="4722"/>
        <v>2020VFM0NFR-inntekt</v>
      </c>
      <c r="G5250" s="3">
        <f>'Liste detaljert wide'!M390</f>
        <v>0</v>
      </c>
      <c r="H5250" t="str">
        <f>VLOOKUP(E5250,Def!$B$2:$C$15,2,FALSE)</f>
        <v>Forskningsinsentiv</v>
      </c>
      <c r="I5250" s="3">
        <f>IF(A5250='Enheter, modell og år'!$F$2-1,0,G5250-VLOOKUP(A5250-1&amp;B5250&amp;C5250&amp;E5250,$F$2:$G$7561,2,FALSE))</f>
        <v>0</v>
      </c>
      <c r="J5250" s="3">
        <f>IF(A5250='Enheter, modell og år'!$F$2-1,0,VLOOKUP(A5250-1&amp;B5250&amp;C5250&amp;E5250,$F$2:$G$7561,2,FALSE))</f>
        <v>0</v>
      </c>
    </row>
    <row r="5251" spans="1:10" x14ac:dyDescent="0.25">
      <c r="A5251">
        <f t="shared" ref="A5251:C5251" si="4786">A4711</f>
        <v>2020</v>
      </c>
      <c r="B5251" t="str">
        <f t="shared" si="4786"/>
        <v>VFM</v>
      </c>
      <c r="C5251">
        <f t="shared" si="4786"/>
        <v>0</v>
      </c>
      <c r="D5251">
        <f>IFERROR(VLOOKUP(C5251,'Enheter, modell og år'!$A$2:$B$31,2,FALSE),0)</f>
        <v>0</v>
      </c>
      <c r="E5251" t="str">
        <f>'Liste detaljert wide'!$M$1</f>
        <v>NFR-inntekt</v>
      </c>
      <c r="F5251" t="str">
        <f t="shared" ref="F5251:F5314" si="4787">A5251&amp;B5251&amp;C5251&amp;E5251</f>
        <v>2020VFM0NFR-inntekt</v>
      </c>
      <c r="G5251" s="3">
        <f>'Liste detaljert wide'!M391</f>
        <v>0</v>
      </c>
      <c r="H5251" t="str">
        <f>VLOOKUP(E5251,Def!$B$2:$C$15,2,FALSE)</f>
        <v>Forskningsinsentiv</v>
      </c>
      <c r="I5251" s="3">
        <f>IF(A5251='Enheter, modell og år'!$F$2-1,0,G5251-VLOOKUP(A5251-1&amp;B5251&amp;C5251&amp;E5251,$F$2:$G$7561,2,FALSE))</f>
        <v>0</v>
      </c>
      <c r="J5251" s="3">
        <f>IF(A5251='Enheter, modell og år'!$F$2-1,0,VLOOKUP(A5251-1&amp;B5251&amp;C5251&amp;E5251,$F$2:$G$7561,2,FALSE))</f>
        <v>0</v>
      </c>
    </row>
    <row r="5252" spans="1:10" x14ac:dyDescent="0.25">
      <c r="A5252">
        <f t="shared" ref="A5252:C5252" si="4788">A4712</f>
        <v>2021</v>
      </c>
      <c r="B5252" t="str">
        <f t="shared" si="4788"/>
        <v>VFM</v>
      </c>
      <c r="C5252">
        <f t="shared" si="4788"/>
        <v>0</v>
      </c>
      <c r="D5252">
        <f>IFERROR(VLOOKUP(C5252,'Enheter, modell og år'!$A$2:$B$31,2,FALSE),0)</f>
        <v>0</v>
      </c>
      <c r="E5252" t="str">
        <f>'Liste detaljert wide'!$M$1</f>
        <v>NFR-inntekt</v>
      </c>
      <c r="F5252" t="str">
        <f t="shared" si="4787"/>
        <v>2021VFM0NFR-inntekt</v>
      </c>
      <c r="G5252" s="3">
        <f>'Liste detaljert wide'!M392</f>
        <v>0</v>
      </c>
      <c r="H5252" t="str">
        <f>VLOOKUP(E5252,Def!$B$2:$C$15,2,FALSE)</f>
        <v>Forskningsinsentiv</v>
      </c>
      <c r="I5252" s="3">
        <f>IF(A5252='Enheter, modell og år'!$F$2-1,0,G5252-VLOOKUP(A5252-1&amp;B5252&amp;C5252&amp;E5252,$F$2:$G$7561,2,FALSE))</f>
        <v>0</v>
      </c>
      <c r="J5252" s="3">
        <f>IF(A5252='Enheter, modell og år'!$F$2-1,0,VLOOKUP(A5252-1&amp;B5252&amp;C5252&amp;E5252,$F$2:$G$7561,2,FALSE))</f>
        <v>0</v>
      </c>
    </row>
    <row r="5253" spans="1:10" x14ac:dyDescent="0.25">
      <c r="A5253">
        <f t="shared" ref="A5253:C5253" si="4789">A4713</f>
        <v>2021</v>
      </c>
      <c r="B5253" t="str">
        <f t="shared" si="4789"/>
        <v>VFM</v>
      </c>
      <c r="C5253">
        <f t="shared" si="4789"/>
        <v>0</v>
      </c>
      <c r="D5253">
        <f>IFERROR(VLOOKUP(C5253,'Enheter, modell og år'!$A$2:$B$31,2,FALSE),0)</f>
        <v>0</v>
      </c>
      <c r="E5253" t="str">
        <f>'Liste detaljert wide'!$M$1</f>
        <v>NFR-inntekt</v>
      </c>
      <c r="F5253" t="str">
        <f t="shared" si="4787"/>
        <v>2021VFM0NFR-inntekt</v>
      </c>
      <c r="G5253" s="3">
        <f>'Liste detaljert wide'!M393</f>
        <v>0</v>
      </c>
      <c r="H5253" t="str">
        <f>VLOOKUP(E5253,Def!$B$2:$C$15,2,FALSE)</f>
        <v>Forskningsinsentiv</v>
      </c>
      <c r="I5253" s="3">
        <f>IF(A5253='Enheter, modell og år'!$F$2-1,0,G5253-VLOOKUP(A5253-1&amp;B5253&amp;C5253&amp;E5253,$F$2:$G$7561,2,FALSE))</f>
        <v>0</v>
      </c>
      <c r="J5253" s="3">
        <f>IF(A5253='Enheter, modell og år'!$F$2-1,0,VLOOKUP(A5253-1&amp;B5253&amp;C5253&amp;E5253,$F$2:$G$7561,2,FALSE))</f>
        <v>0</v>
      </c>
    </row>
    <row r="5254" spans="1:10" x14ac:dyDescent="0.25">
      <c r="A5254">
        <f t="shared" ref="A5254:C5254" si="4790">A4714</f>
        <v>2021</v>
      </c>
      <c r="B5254" t="str">
        <f t="shared" si="4790"/>
        <v>VFM</v>
      </c>
      <c r="C5254">
        <f t="shared" si="4790"/>
        <v>0</v>
      </c>
      <c r="D5254">
        <f>IFERROR(VLOOKUP(C5254,'Enheter, modell og år'!$A$2:$B$31,2,FALSE),0)</f>
        <v>0</v>
      </c>
      <c r="E5254" t="str">
        <f>'Liste detaljert wide'!$M$1</f>
        <v>NFR-inntekt</v>
      </c>
      <c r="F5254" t="str">
        <f t="shared" si="4787"/>
        <v>2021VFM0NFR-inntekt</v>
      </c>
      <c r="G5254" s="3">
        <f>'Liste detaljert wide'!M394</f>
        <v>0</v>
      </c>
      <c r="H5254" t="str">
        <f>VLOOKUP(E5254,Def!$B$2:$C$15,2,FALSE)</f>
        <v>Forskningsinsentiv</v>
      </c>
      <c r="I5254" s="3">
        <f>IF(A5254='Enheter, modell og år'!$F$2-1,0,G5254-VLOOKUP(A5254-1&amp;B5254&amp;C5254&amp;E5254,$F$2:$G$7561,2,FALSE))</f>
        <v>0</v>
      </c>
      <c r="J5254" s="3">
        <f>IF(A5254='Enheter, modell og år'!$F$2-1,0,VLOOKUP(A5254-1&amp;B5254&amp;C5254&amp;E5254,$F$2:$G$7561,2,FALSE))</f>
        <v>0</v>
      </c>
    </row>
    <row r="5255" spans="1:10" x14ac:dyDescent="0.25">
      <c r="A5255">
        <f t="shared" ref="A5255:C5255" si="4791">A4715</f>
        <v>2021</v>
      </c>
      <c r="B5255" t="str">
        <f t="shared" si="4791"/>
        <v>VFM</v>
      </c>
      <c r="C5255">
        <f t="shared" si="4791"/>
        <v>0</v>
      </c>
      <c r="D5255">
        <f>IFERROR(VLOOKUP(C5255,'Enheter, modell og år'!$A$2:$B$31,2,FALSE),0)</f>
        <v>0</v>
      </c>
      <c r="E5255" t="str">
        <f>'Liste detaljert wide'!$M$1</f>
        <v>NFR-inntekt</v>
      </c>
      <c r="F5255" t="str">
        <f t="shared" si="4787"/>
        <v>2021VFM0NFR-inntekt</v>
      </c>
      <c r="G5255" s="3">
        <f>'Liste detaljert wide'!M395</f>
        <v>0</v>
      </c>
      <c r="H5255" t="str">
        <f>VLOOKUP(E5255,Def!$B$2:$C$15,2,FALSE)</f>
        <v>Forskningsinsentiv</v>
      </c>
      <c r="I5255" s="3">
        <f>IF(A5255='Enheter, modell og år'!$F$2-1,0,G5255-VLOOKUP(A5255-1&amp;B5255&amp;C5255&amp;E5255,$F$2:$G$7561,2,FALSE))</f>
        <v>0</v>
      </c>
      <c r="J5255" s="3">
        <f>IF(A5255='Enheter, modell og år'!$F$2-1,0,VLOOKUP(A5255-1&amp;B5255&amp;C5255&amp;E5255,$F$2:$G$7561,2,FALSE))</f>
        <v>0</v>
      </c>
    </row>
    <row r="5256" spans="1:10" x14ac:dyDescent="0.25">
      <c r="A5256">
        <f t="shared" ref="A5256:C5256" si="4792">A4716</f>
        <v>2021</v>
      </c>
      <c r="B5256" t="str">
        <f t="shared" si="4792"/>
        <v>VFM</v>
      </c>
      <c r="C5256">
        <f t="shared" si="4792"/>
        <v>0</v>
      </c>
      <c r="D5256">
        <f>IFERROR(VLOOKUP(C5256,'Enheter, modell og år'!$A$2:$B$31,2,FALSE),0)</f>
        <v>0</v>
      </c>
      <c r="E5256" t="str">
        <f>'Liste detaljert wide'!$M$1</f>
        <v>NFR-inntekt</v>
      </c>
      <c r="F5256" t="str">
        <f t="shared" si="4787"/>
        <v>2021VFM0NFR-inntekt</v>
      </c>
      <c r="G5256" s="3">
        <f>'Liste detaljert wide'!M396</f>
        <v>0</v>
      </c>
      <c r="H5256" t="str">
        <f>VLOOKUP(E5256,Def!$B$2:$C$15,2,FALSE)</f>
        <v>Forskningsinsentiv</v>
      </c>
      <c r="I5256" s="3">
        <f>IF(A5256='Enheter, modell og år'!$F$2-1,0,G5256-VLOOKUP(A5256-1&amp;B5256&amp;C5256&amp;E5256,$F$2:$G$7561,2,FALSE))</f>
        <v>0</v>
      </c>
      <c r="J5256" s="3">
        <f>IF(A5256='Enheter, modell og år'!$F$2-1,0,VLOOKUP(A5256-1&amp;B5256&amp;C5256&amp;E5256,$F$2:$G$7561,2,FALSE))</f>
        <v>0</v>
      </c>
    </row>
    <row r="5257" spans="1:10" x14ac:dyDescent="0.25">
      <c r="A5257">
        <f t="shared" ref="A5257:C5257" si="4793">A4717</f>
        <v>2021</v>
      </c>
      <c r="B5257" t="str">
        <f t="shared" si="4793"/>
        <v>VFM</v>
      </c>
      <c r="C5257">
        <f t="shared" si="4793"/>
        <v>0</v>
      </c>
      <c r="D5257">
        <f>IFERROR(VLOOKUP(C5257,'Enheter, modell og år'!$A$2:$B$31,2,FALSE),0)</f>
        <v>0</v>
      </c>
      <c r="E5257" t="str">
        <f>'Liste detaljert wide'!$M$1</f>
        <v>NFR-inntekt</v>
      </c>
      <c r="F5257" t="str">
        <f t="shared" si="4787"/>
        <v>2021VFM0NFR-inntekt</v>
      </c>
      <c r="G5257" s="3">
        <f>'Liste detaljert wide'!M397</f>
        <v>0</v>
      </c>
      <c r="H5257" t="str">
        <f>VLOOKUP(E5257,Def!$B$2:$C$15,2,FALSE)</f>
        <v>Forskningsinsentiv</v>
      </c>
      <c r="I5257" s="3">
        <f>IF(A5257='Enheter, modell og år'!$F$2-1,0,G5257-VLOOKUP(A5257-1&amp;B5257&amp;C5257&amp;E5257,$F$2:$G$7561,2,FALSE))</f>
        <v>0</v>
      </c>
      <c r="J5257" s="3">
        <f>IF(A5257='Enheter, modell og år'!$F$2-1,0,VLOOKUP(A5257-1&amp;B5257&amp;C5257&amp;E5257,$F$2:$G$7561,2,FALSE))</f>
        <v>0</v>
      </c>
    </row>
    <row r="5258" spans="1:10" x14ac:dyDescent="0.25">
      <c r="A5258">
        <f t="shared" ref="A5258:C5258" si="4794">A4718</f>
        <v>2021</v>
      </c>
      <c r="B5258" t="str">
        <f t="shared" si="4794"/>
        <v>VFM</v>
      </c>
      <c r="C5258">
        <f t="shared" si="4794"/>
        <v>0</v>
      </c>
      <c r="D5258">
        <f>IFERROR(VLOOKUP(C5258,'Enheter, modell og år'!$A$2:$B$31,2,FALSE),0)</f>
        <v>0</v>
      </c>
      <c r="E5258" t="str">
        <f>'Liste detaljert wide'!$M$1</f>
        <v>NFR-inntekt</v>
      </c>
      <c r="F5258" t="str">
        <f t="shared" si="4787"/>
        <v>2021VFM0NFR-inntekt</v>
      </c>
      <c r="G5258" s="3">
        <f>'Liste detaljert wide'!M398</f>
        <v>0</v>
      </c>
      <c r="H5258" t="str">
        <f>VLOOKUP(E5258,Def!$B$2:$C$15,2,FALSE)</f>
        <v>Forskningsinsentiv</v>
      </c>
      <c r="I5258" s="3">
        <f>IF(A5258='Enheter, modell og år'!$F$2-1,0,G5258-VLOOKUP(A5258-1&amp;B5258&amp;C5258&amp;E5258,$F$2:$G$7561,2,FALSE))</f>
        <v>0</v>
      </c>
      <c r="J5258" s="3">
        <f>IF(A5258='Enheter, modell og år'!$F$2-1,0,VLOOKUP(A5258-1&amp;B5258&amp;C5258&amp;E5258,$F$2:$G$7561,2,FALSE))</f>
        <v>0</v>
      </c>
    </row>
    <row r="5259" spans="1:10" x14ac:dyDescent="0.25">
      <c r="A5259">
        <f t="shared" ref="A5259:C5259" si="4795">A4719</f>
        <v>2021</v>
      </c>
      <c r="B5259" t="str">
        <f t="shared" si="4795"/>
        <v>VFM</v>
      </c>
      <c r="C5259">
        <f t="shared" si="4795"/>
        <v>0</v>
      </c>
      <c r="D5259">
        <f>IFERROR(VLOOKUP(C5259,'Enheter, modell og år'!$A$2:$B$31,2,FALSE),0)</f>
        <v>0</v>
      </c>
      <c r="E5259" t="str">
        <f>'Liste detaljert wide'!$M$1</f>
        <v>NFR-inntekt</v>
      </c>
      <c r="F5259" t="str">
        <f t="shared" si="4787"/>
        <v>2021VFM0NFR-inntekt</v>
      </c>
      <c r="G5259" s="3">
        <f>'Liste detaljert wide'!M399</f>
        <v>0</v>
      </c>
      <c r="H5259" t="str">
        <f>VLOOKUP(E5259,Def!$B$2:$C$15,2,FALSE)</f>
        <v>Forskningsinsentiv</v>
      </c>
      <c r="I5259" s="3">
        <f>IF(A5259='Enheter, modell og år'!$F$2-1,0,G5259-VLOOKUP(A5259-1&amp;B5259&amp;C5259&amp;E5259,$F$2:$G$7561,2,FALSE))</f>
        <v>0</v>
      </c>
      <c r="J5259" s="3">
        <f>IF(A5259='Enheter, modell og år'!$F$2-1,0,VLOOKUP(A5259-1&amp;B5259&amp;C5259&amp;E5259,$F$2:$G$7561,2,FALSE))</f>
        <v>0</v>
      </c>
    </row>
    <row r="5260" spans="1:10" x14ac:dyDescent="0.25">
      <c r="A5260">
        <f t="shared" ref="A5260:C5260" si="4796">A4720</f>
        <v>2021</v>
      </c>
      <c r="B5260" t="str">
        <f t="shared" si="4796"/>
        <v>VFM</v>
      </c>
      <c r="C5260">
        <f t="shared" si="4796"/>
        <v>0</v>
      </c>
      <c r="D5260">
        <f>IFERROR(VLOOKUP(C5260,'Enheter, modell og år'!$A$2:$B$31,2,FALSE),0)</f>
        <v>0</v>
      </c>
      <c r="E5260" t="str">
        <f>'Liste detaljert wide'!$M$1</f>
        <v>NFR-inntekt</v>
      </c>
      <c r="F5260" t="str">
        <f t="shared" si="4787"/>
        <v>2021VFM0NFR-inntekt</v>
      </c>
      <c r="G5260" s="3">
        <f>'Liste detaljert wide'!M400</f>
        <v>0</v>
      </c>
      <c r="H5260" t="str">
        <f>VLOOKUP(E5260,Def!$B$2:$C$15,2,FALSE)</f>
        <v>Forskningsinsentiv</v>
      </c>
      <c r="I5260" s="3">
        <f>IF(A5260='Enheter, modell og år'!$F$2-1,0,G5260-VLOOKUP(A5260-1&amp;B5260&amp;C5260&amp;E5260,$F$2:$G$7561,2,FALSE))</f>
        <v>0</v>
      </c>
      <c r="J5260" s="3">
        <f>IF(A5260='Enheter, modell og år'!$F$2-1,0,VLOOKUP(A5260-1&amp;B5260&amp;C5260&amp;E5260,$F$2:$G$7561,2,FALSE))</f>
        <v>0</v>
      </c>
    </row>
    <row r="5261" spans="1:10" x14ac:dyDescent="0.25">
      <c r="A5261">
        <f t="shared" ref="A5261:C5261" si="4797">A4721</f>
        <v>2021</v>
      </c>
      <c r="B5261" t="str">
        <f t="shared" si="4797"/>
        <v>VFM</v>
      </c>
      <c r="C5261">
        <f t="shared" si="4797"/>
        <v>0</v>
      </c>
      <c r="D5261">
        <f>IFERROR(VLOOKUP(C5261,'Enheter, modell og år'!$A$2:$B$31,2,FALSE),0)</f>
        <v>0</v>
      </c>
      <c r="E5261" t="str">
        <f>'Liste detaljert wide'!$M$1</f>
        <v>NFR-inntekt</v>
      </c>
      <c r="F5261" t="str">
        <f t="shared" si="4787"/>
        <v>2021VFM0NFR-inntekt</v>
      </c>
      <c r="G5261" s="3">
        <f>'Liste detaljert wide'!M401</f>
        <v>0</v>
      </c>
      <c r="H5261" t="str">
        <f>VLOOKUP(E5261,Def!$B$2:$C$15,2,FALSE)</f>
        <v>Forskningsinsentiv</v>
      </c>
      <c r="I5261" s="3">
        <f>IF(A5261='Enheter, modell og år'!$F$2-1,0,G5261-VLOOKUP(A5261-1&amp;B5261&amp;C5261&amp;E5261,$F$2:$G$7561,2,FALSE))</f>
        <v>0</v>
      </c>
      <c r="J5261" s="3">
        <f>IF(A5261='Enheter, modell og år'!$F$2-1,0,VLOOKUP(A5261-1&amp;B5261&amp;C5261&amp;E5261,$F$2:$G$7561,2,FALSE))</f>
        <v>0</v>
      </c>
    </row>
    <row r="5262" spans="1:10" x14ac:dyDescent="0.25">
      <c r="A5262">
        <f t="shared" ref="A5262:C5262" si="4798">A4722</f>
        <v>2021</v>
      </c>
      <c r="B5262" t="str">
        <f t="shared" si="4798"/>
        <v>VFM</v>
      </c>
      <c r="C5262">
        <f t="shared" si="4798"/>
        <v>0</v>
      </c>
      <c r="D5262">
        <f>IFERROR(VLOOKUP(C5262,'Enheter, modell og år'!$A$2:$B$31,2,FALSE),0)</f>
        <v>0</v>
      </c>
      <c r="E5262" t="str">
        <f>'Liste detaljert wide'!$M$1</f>
        <v>NFR-inntekt</v>
      </c>
      <c r="F5262" t="str">
        <f t="shared" si="4787"/>
        <v>2021VFM0NFR-inntekt</v>
      </c>
      <c r="G5262" s="3">
        <f>'Liste detaljert wide'!M402</f>
        <v>0</v>
      </c>
      <c r="H5262" t="str">
        <f>VLOOKUP(E5262,Def!$B$2:$C$15,2,FALSE)</f>
        <v>Forskningsinsentiv</v>
      </c>
      <c r="I5262" s="3">
        <f>IF(A5262='Enheter, modell og år'!$F$2-1,0,G5262-VLOOKUP(A5262-1&amp;B5262&amp;C5262&amp;E5262,$F$2:$G$7561,2,FALSE))</f>
        <v>0</v>
      </c>
      <c r="J5262" s="3">
        <f>IF(A5262='Enheter, modell og år'!$F$2-1,0,VLOOKUP(A5262-1&amp;B5262&amp;C5262&amp;E5262,$F$2:$G$7561,2,FALSE))</f>
        <v>0</v>
      </c>
    </row>
    <row r="5263" spans="1:10" x14ac:dyDescent="0.25">
      <c r="A5263">
        <f t="shared" ref="A5263:C5263" si="4799">A4723</f>
        <v>2021</v>
      </c>
      <c r="B5263" t="str">
        <f t="shared" si="4799"/>
        <v>VFM</v>
      </c>
      <c r="C5263">
        <f t="shared" si="4799"/>
        <v>0</v>
      </c>
      <c r="D5263">
        <f>IFERROR(VLOOKUP(C5263,'Enheter, modell og år'!$A$2:$B$31,2,FALSE),0)</f>
        <v>0</v>
      </c>
      <c r="E5263" t="str">
        <f>'Liste detaljert wide'!$M$1</f>
        <v>NFR-inntekt</v>
      </c>
      <c r="F5263" t="str">
        <f t="shared" si="4787"/>
        <v>2021VFM0NFR-inntekt</v>
      </c>
      <c r="G5263" s="3">
        <f>'Liste detaljert wide'!M403</f>
        <v>0</v>
      </c>
      <c r="H5263" t="str">
        <f>VLOOKUP(E5263,Def!$B$2:$C$15,2,FALSE)</f>
        <v>Forskningsinsentiv</v>
      </c>
      <c r="I5263" s="3">
        <f>IF(A5263='Enheter, modell og år'!$F$2-1,0,G5263-VLOOKUP(A5263-1&amp;B5263&amp;C5263&amp;E5263,$F$2:$G$7561,2,FALSE))</f>
        <v>0</v>
      </c>
      <c r="J5263" s="3">
        <f>IF(A5263='Enheter, modell og år'!$F$2-1,0,VLOOKUP(A5263-1&amp;B5263&amp;C5263&amp;E5263,$F$2:$G$7561,2,FALSE))</f>
        <v>0</v>
      </c>
    </row>
    <row r="5264" spans="1:10" x14ac:dyDescent="0.25">
      <c r="A5264">
        <f t="shared" ref="A5264:C5264" si="4800">A4724</f>
        <v>2021</v>
      </c>
      <c r="B5264" t="str">
        <f t="shared" si="4800"/>
        <v>VFM</v>
      </c>
      <c r="C5264">
        <f t="shared" si="4800"/>
        <v>0</v>
      </c>
      <c r="D5264">
        <f>IFERROR(VLOOKUP(C5264,'Enheter, modell og år'!$A$2:$B$31,2,FALSE),0)</f>
        <v>0</v>
      </c>
      <c r="E5264" t="str">
        <f>'Liste detaljert wide'!$M$1</f>
        <v>NFR-inntekt</v>
      </c>
      <c r="F5264" t="str">
        <f t="shared" si="4787"/>
        <v>2021VFM0NFR-inntekt</v>
      </c>
      <c r="G5264" s="3">
        <f>'Liste detaljert wide'!M404</f>
        <v>0</v>
      </c>
      <c r="H5264" t="str">
        <f>VLOOKUP(E5264,Def!$B$2:$C$15,2,FALSE)</f>
        <v>Forskningsinsentiv</v>
      </c>
      <c r="I5264" s="3">
        <f>IF(A5264='Enheter, modell og år'!$F$2-1,0,G5264-VLOOKUP(A5264-1&amp;B5264&amp;C5264&amp;E5264,$F$2:$G$7561,2,FALSE))</f>
        <v>0</v>
      </c>
      <c r="J5264" s="3">
        <f>IF(A5264='Enheter, modell og år'!$F$2-1,0,VLOOKUP(A5264-1&amp;B5264&amp;C5264&amp;E5264,$F$2:$G$7561,2,FALSE))</f>
        <v>0</v>
      </c>
    </row>
    <row r="5265" spans="1:10" x14ac:dyDescent="0.25">
      <c r="A5265">
        <f t="shared" ref="A5265:C5265" si="4801">A4725</f>
        <v>2021</v>
      </c>
      <c r="B5265" t="str">
        <f t="shared" si="4801"/>
        <v>VFM</v>
      </c>
      <c r="C5265">
        <f t="shared" si="4801"/>
        <v>0</v>
      </c>
      <c r="D5265">
        <f>IFERROR(VLOOKUP(C5265,'Enheter, modell og år'!$A$2:$B$31,2,FALSE),0)</f>
        <v>0</v>
      </c>
      <c r="E5265" t="str">
        <f>'Liste detaljert wide'!$M$1</f>
        <v>NFR-inntekt</v>
      </c>
      <c r="F5265" t="str">
        <f t="shared" si="4787"/>
        <v>2021VFM0NFR-inntekt</v>
      </c>
      <c r="G5265" s="3">
        <f>'Liste detaljert wide'!M405</f>
        <v>0</v>
      </c>
      <c r="H5265" t="str">
        <f>VLOOKUP(E5265,Def!$B$2:$C$15,2,FALSE)</f>
        <v>Forskningsinsentiv</v>
      </c>
      <c r="I5265" s="3">
        <f>IF(A5265='Enheter, modell og år'!$F$2-1,0,G5265-VLOOKUP(A5265-1&amp;B5265&amp;C5265&amp;E5265,$F$2:$G$7561,2,FALSE))</f>
        <v>0</v>
      </c>
      <c r="J5265" s="3">
        <f>IF(A5265='Enheter, modell og år'!$F$2-1,0,VLOOKUP(A5265-1&amp;B5265&amp;C5265&amp;E5265,$F$2:$G$7561,2,FALSE))</f>
        <v>0</v>
      </c>
    </row>
    <row r="5266" spans="1:10" x14ac:dyDescent="0.25">
      <c r="A5266">
        <f t="shared" ref="A5266:C5266" si="4802">A4726</f>
        <v>2021</v>
      </c>
      <c r="B5266" t="str">
        <f t="shared" si="4802"/>
        <v>VFM</v>
      </c>
      <c r="C5266">
        <f t="shared" si="4802"/>
        <v>0</v>
      </c>
      <c r="D5266">
        <f>IFERROR(VLOOKUP(C5266,'Enheter, modell og år'!$A$2:$B$31,2,FALSE),0)</f>
        <v>0</v>
      </c>
      <c r="E5266" t="str">
        <f>'Liste detaljert wide'!$M$1</f>
        <v>NFR-inntekt</v>
      </c>
      <c r="F5266" t="str">
        <f t="shared" si="4787"/>
        <v>2021VFM0NFR-inntekt</v>
      </c>
      <c r="G5266" s="3">
        <f>'Liste detaljert wide'!M406</f>
        <v>0</v>
      </c>
      <c r="H5266" t="str">
        <f>VLOOKUP(E5266,Def!$B$2:$C$15,2,FALSE)</f>
        <v>Forskningsinsentiv</v>
      </c>
      <c r="I5266" s="3">
        <f>IF(A5266='Enheter, modell og år'!$F$2-1,0,G5266-VLOOKUP(A5266-1&amp;B5266&amp;C5266&amp;E5266,$F$2:$G$7561,2,FALSE))</f>
        <v>0</v>
      </c>
      <c r="J5266" s="3">
        <f>IF(A5266='Enheter, modell og år'!$F$2-1,0,VLOOKUP(A5266-1&amp;B5266&amp;C5266&amp;E5266,$F$2:$G$7561,2,FALSE))</f>
        <v>0</v>
      </c>
    </row>
    <row r="5267" spans="1:10" x14ac:dyDescent="0.25">
      <c r="A5267">
        <f t="shared" ref="A5267:C5267" si="4803">A4727</f>
        <v>2021</v>
      </c>
      <c r="B5267" t="str">
        <f t="shared" si="4803"/>
        <v>VFM</v>
      </c>
      <c r="C5267">
        <f t="shared" si="4803"/>
        <v>0</v>
      </c>
      <c r="D5267">
        <f>IFERROR(VLOOKUP(C5267,'Enheter, modell og år'!$A$2:$B$31,2,FALSE),0)</f>
        <v>0</v>
      </c>
      <c r="E5267" t="str">
        <f>'Liste detaljert wide'!$M$1</f>
        <v>NFR-inntekt</v>
      </c>
      <c r="F5267" t="str">
        <f t="shared" si="4787"/>
        <v>2021VFM0NFR-inntekt</v>
      </c>
      <c r="G5267" s="3">
        <f>'Liste detaljert wide'!M407</f>
        <v>0</v>
      </c>
      <c r="H5267" t="str">
        <f>VLOOKUP(E5267,Def!$B$2:$C$15,2,FALSE)</f>
        <v>Forskningsinsentiv</v>
      </c>
      <c r="I5267" s="3">
        <f>IF(A5267='Enheter, modell og år'!$F$2-1,0,G5267-VLOOKUP(A5267-1&amp;B5267&amp;C5267&amp;E5267,$F$2:$G$7561,2,FALSE))</f>
        <v>0</v>
      </c>
      <c r="J5267" s="3">
        <f>IF(A5267='Enheter, modell og år'!$F$2-1,0,VLOOKUP(A5267-1&amp;B5267&amp;C5267&amp;E5267,$F$2:$G$7561,2,FALSE))</f>
        <v>0</v>
      </c>
    </row>
    <row r="5268" spans="1:10" x14ac:dyDescent="0.25">
      <c r="A5268">
        <f t="shared" ref="A5268:C5268" si="4804">A4728</f>
        <v>2021</v>
      </c>
      <c r="B5268" t="str">
        <f t="shared" si="4804"/>
        <v>VFM</v>
      </c>
      <c r="C5268">
        <f t="shared" si="4804"/>
        <v>0</v>
      </c>
      <c r="D5268">
        <f>IFERROR(VLOOKUP(C5268,'Enheter, modell og år'!$A$2:$B$31,2,FALSE),0)</f>
        <v>0</v>
      </c>
      <c r="E5268" t="str">
        <f>'Liste detaljert wide'!$M$1</f>
        <v>NFR-inntekt</v>
      </c>
      <c r="F5268" t="str">
        <f t="shared" si="4787"/>
        <v>2021VFM0NFR-inntekt</v>
      </c>
      <c r="G5268" s="3">
        <f>'Liste detaljert wide'!M408</f>
        <v>0</v>
      </c>
      <c r="H5268" t="str">
        <f>VLOOKUP(E5268,Def!$B$2:$C$15,2,FALSE)</f>
        <v>Forskningsinsentiv</v>
      </c>
      <c r="I5268" s="3">
        <f>IF(A5268='Enheter, modell og år'!$F$2-1,0,G5268-VLOOKUP(A5268-1&amp;B5268&amp;C5268&amp;E5268,$F$2:$G$7561,2,FALSE))</f>
        <v>0</v>
      </c>
      <c r="J5268" s="3">
        <f>IF(A5268='Enheter, modell og år'!$F$2-1,0,VLOOKUP(A5268-1&amp;B5268&amp;C5268&amp;E5268,$F$2:$G$7561,2,FALSE))</f>
        <v>0</v>
      </c>
    </row>
    <row r="5269" spans="1:10" x14ac:dyDescent="0.25">
      <c r="A5269">
        <f t="shared" ref="A5269:C5269" si="4805">A4729</f>
        <v>2021</v>
      </c>
      <c r="B5269" t="str">
        <f t="shared" si="4805"/>
        <v>VFM</v>
      </c>
      <c r="C5269">
        <f t="shared" si="4805"/>
        <v>0</v>
      </c>
      <c r="D5269">
        <f>IFERROR(VLOOKUP(C5269,'Enheter, modell og år'!$A$2:$B$31,2,FALSE),0)</f>
        <v>0</v>
      </c>
      <c r="E5269" t="str">
        <f>'Liste detaljert wide'!$M$1</f>
        <v>NFR-inntekt</v>
      </c>
      <c r="F5269" t="str">
        <f t="shared" si="4787"/>
        <v>2021VFM0NFR-inntekt</v>
      </c>
      <c r="G5269" s="3">
        <f>'Liste detaljert wide'!M409</f>
        <v>0</v>
      </c>
      <c r="H5269" t="str">
        <f>VLOOKUP(E5269,Def!$B$2:$C$15,2,FALSE)</f>
        <v>Forskningsinsentiv</v>
      </c>
      <c r="I5269" s="3">
        <f>IF(A5269='Enheter, modell og år'!$F$2-1,0,G5269-VLOOKUP(A5269-1&amp;B5269&amp;C5269&amp;E5269,$F$2:$G$7561,2,FALSE))</f>
        <v>0</v>
      </c>
      <c r="J5269" s="3">
        <f>IF(A5269='Enheter, modell og år'!$F$2-1,0,VLOOKUP(A5269-1&amp;B5269&amp;C5269&amp;E5269,$F$2:$G$7561,2,FALSE))</f>
        <v>0</v>
      </c>
    </row>
    <row r="5270" spans="1:10" x14ac:dyDescent="0.25">
      <c r="A5270">
        <f t="shared" ref="A5270:C5270" si="4806">A4730</f>
        <v>2021</v>
      </c>
      <c r="B5270" t="str">
        <f t="shared" si="4806"/>
        <v>VFM</v>
      </c>
      <c r="C5270">
        <f t="shared" si="4806"/>
        <v>0</v>
      </c>
      <c r="D5270">
        <f>IFERROR(VLOOKUP(C5270,'Enheter, modell og år'!$A$2:$B$31,2,FALSE),0)</f>
        <v>0</v>
      </c>
      <c r="E5270" t="str">
        <f>'Liste detaljert wide'!$M$1</f>
        <v>NFR-inntekt</v>
      </c>
      <c r="F5270" t="str">
        <f t="shared" si="4787"/>
        <v>2021VFM0NFR-inntekt</v>
      </c>
      <c r="G5270" s="3">
        <f>'Liste detaljert wide'!M410</f>
        <v>0</v>
      </c>
      <c r="H5270" t="str">
        <f>VLOOKUP(E5270,Def!$B$2:$C$15,2,FALSE)</f>
        <v>Forskningsinsentiv</v>
      </c>
      <c r="I5270" s="3">
        <f>IF(A5270='Enheter, modell og år'!$F$2-1,0,G5270-VLOOKUP(A5270-1&amp;B5270&amp;C5270&amp;E5270,$F$2:$G$7561,2,FALSE))</f>
        <v>0</v>
      </c>
      <c r="J5270" s="3">
        <f>IF(A5270='Enheter, modell og år'!$F$2-1,0,VLOOKUP(A5270-1&amp;B5270&amp;C5270&amp;E5270,$F$2:$G$7561,2,FALSE))</f>
        <v>0</v>
      </c>
    </row>
    <row r="5271" spans="1:10" x14ac:dyDescent="0.25">
      <c r="A5271">
        <f t="shared" ref="A5271:C5271" si="4807">A4731</f>
        <v>2021</v>
      </c>
      <c r="B5271" t="str">
        <f t="shared" si="4807"/>
        <v>VFM</v>
      </c>
      <c r="C5271">
        <f t="shared" si="4807"/>
        <v>0</v>
      </c>
      <c r="D5271">
        <f>IFERROR(VLOOKUP(C5271,'Enheter, modell og år'!$A$2:$B$31,2,FALSE),0)</f>
        <v>0</v>
      </c>
      <c r="E5271" t="str">
        <f>'Liste detaljert wide'!$M$1</f>
        <v>NFR-inntekt</v>
      </c>
      <c r="F5271" t="str">
        <f t="shared" si="4787"/>
        <v>2021VFM0NFR-inntekt</v>
      </c>
      <c r="G5271" s="3">
        <f>'Liste detaljert wide'!M411</f>
        <v>0</v>
      </c>
      <c r="H5271" t="str">
        <f>VLOOKUP(E5271,Def!$B$2:$C$15,2,FALSE)</f>
        <v>Forskningsinsentiv</v>
      </c>
      <c r="I5271" s="3">
        <f>IF(A5271='Enheter, modell og år'!$F$2-1,0,G5271-VLOOKUP(A5271-1&amp;B5271&amp;C5271&amp;E5271,$F$2:$G$7561,2,FALSE))</f>
        <v>0</v>
      </c>
      <c r="J5271" s="3">
        <f>IF(A5271='Enheter, modell og år'!$F$2-1,0,VLOOKUP(A5271-1&amp;B5271&amp;C5271&amp;E5271,$F$2:$G$7561,2,FALSE))</f>
        <v>0</v>
      </c>
    </row>
    <row r="5272" spans="1:10" x14ac:dyDescent="0.25">
      <c r="A5272">
        <f t="shared" ref="A5272:C5272" si="4808">A4732</f>
        <v>2021</v>
      </c>
      <c r="B5272" t="str">
        <f t="shared" si="4808"/>
        <v>VFM</v>
      </c>
      <c r="C5272">
        <f t="shared" si="4808"/>
        <v>0</v>
      </c>
      <c r="D5272">
        <f>IFERROR(VLOOKUP(C5272,'Enheter, modell og år'!$A$2:$B$31,2,FALSE),0)</f>
        <v>0</v>
      </c>
      <c r="E5272" t="str">
        <f>'Liste detaljert wide'!$M$1</f>
        <v>NFR-inntekt</v>
      </c>
      <c r="F5272" t="str">
        <f t="shared" si="4787"/>
        <v>2021VFM0NFR-inntekt</v>
      </c>
      <c r="G5272" s="3">
        <f>'Liste detaljert wide'!M412</f>
        <v>0</v>
      </c>
      <c r="H5272" t="str">
        <f>VLOOKUP(E5272,Def!$B$2:$C$15,2,FALSE)</f>
        <v>Forskningsinsentiv</v>
      </c>
      <c r="I5272" s="3">
        <f>IF(A5272='Enheter, modell og år'!$F$2-1,0,G5272-VLOOKUP(A5272-1&amp;B5272&amp;C5272&amp;E5272,$F$2:$G$7561,2,FALSE))</f>
        <v>0</v>
      </c>
      <c r="J5272" s="3">
        <f>IF(A5272='Enheter, modell og år'!$F$2-1,0,VLOOKUP(A5272-1&amp;B5272&amp;C5272&amp;E5272,$F$2:$G$7561,2,FALSE))</f>
        <v>0</v>
      </c>
    </row>
    <row r="5273" spans="1:10" x14ac:dyDescent="0.25">
      <c r="A5273">
        <f t="shared" ref="A5273:C5273" si="4809">A4733</f>
        <v>2021</v>
      </c>
      <c r="B5273" t="str">
        <f t="shared" si="4809"/>
        <v>VFM</v>
      </c>
      <c r="C5273">
        <f t="shared" si="4809"/>
        <v>0</v>
      </c>
      <c r="D5273">
        <f>IFERROR(VLOOKUP(C5273,'Enheter, modell og år'!$A$2:$B$31,2,FALSE),0)</f>
        <v>0</v>
      </c>
      <c r="E5273" t="str">
        <f>'Liste detaljert wide'!$M$1</f>
        <v>NFR-inntekt</v>
      </c>
      <c r="F5273" t="str">
        <f t="shared" si="4787"/>
        <v>2021VFM0NFR-inntekt</v>
      </c>
      <c r="G5273" s="3">
        <f>'Liste detaljert wide'!M413</f>
        <v>0</v>
      </c>
      <c r="H5273" t="str">
        <f>VLOOKUP(E5273,Def!$B$2:$C$15,2,FALSE)</f>
        <v>Forskningsinsentiv</v>
      </c>
      <c r="I5273" s="3">
        <f>IF(A5273='Enheter, modell og år'!$F$2-1,0,G5273-VLOOKUP(A5273-1&amp;B5273&amp;C5273&amp;E5273,$F$2:$G$7561,2,FALSE))</f>
        <v>0</v>
      </c>
      <c r="J5273" s="3">
        <f>IF(A5273='Enheter, modell og år'!$F$2-1,0,VLOOKUP(A5273-1&amp;B5273&amp;C5273&amp;E5273,$F$2:$G$7561,2,FALSE))</f>
        <v>0</v>
      </c>
    </row>
    <row r="5274" spans="1:10" x14ac:dyDescent="0.25">
      <c r="A5274">
        <f t="shared" ref="A5274:C5274" si="4810">A4734</f>
        <v>2021</v>
      </c>
      <c r="B5274" t="str">
        <f t="shared" si="4810"/>
        <v>VFM</v>
      </c>
      <c r="C5274">
        <f t="shared" si="4810"/>
        <v>0</v>
      </c>
      <c r="D5274">
        <f>IFERROR(VLOOKUP(C5274,'Enheter, modell og år'!$A$2:$B$31,2,FALSE),0)</f>
        <v>0</v>
      </c>
      <c r="E5274" t="str">
        <f>'Liste detaljert wide'!$M$1</f>
        <v>NFR-inntekt</v>
      </c>
      <c r="F5274" t="str">
        <f t="shared" si="4787"/>
        <v>2021VFM0NFR-inntekt</v>
      </c>
      <c r="G5274" s="3">
        <f>'Liste detaljert wide'!M414</f>
        <v>0</v>
      </c>
      <c r="H5274" t="str">
        <f>VLOOKUP(E5274,Def!$B$2:$C$15,2,FALSE)</f>
        <v>Forskningsinsentiv</v>
      </c>
      <c r="I5274" s="3">
        <f>IF(A5274='Enheter, modell og år'!$F$2-1,0,G5274-VLOOKUP(A5274-1&amp;B5274&amp;C5274&amp;E5274,$F$2:$G$7561,2,FALSE))</f>
        <v>0</v>
      </c>
      <c r="J5274" s="3">
        <f>IF(A5274='Enheter, modell og år'!$F$2-1,0,VLOOKUP(A5274-1&amp;B5274&amp;C5274&amp;E5274,$F$2:$G$7561,2,FALSE))</f>
        <v>0</v>
      </c>
    </row>
    <row r="5275" spans="1:10" x14ac:dyDescent="0.25">
      <c r="A5275">
        <f t="shared" ref="A5275:C5275" si="4811">A4735</f>
        <v>2021</v>
      </c>
      <c r="B5275" t="str">
        <f t="shared" si="4811"/>
        <v>VFM</v>
      </c>
      <c r="C5275">
        <f t="shared" si="4811"/>
        <v>0</v>
      </c>
      <c r="D5275">
        <f>IFERROR(VLOOKUP(C5275,'Enheter, modell og år'!$A$2:$B$31,2,FALSE),0)</f>
        <v>0</v>
      </c>
      <c r="E5275" t="str">
        <f>'Liste detaljert wide'!$M$1</f>
        <v>NFR-inntekt</v>
      </c>
      <c r="F5275" t="str">
        <f t="shared" si="4787"/>
        <v>2021VFM0NFR-inntekt</v>
      </c>
      <c r="G5275" s="3">
        <f>'Liste detaljert wide'!M415</f>
        <v>0</v>
      </c>
      <c r="H5275" t="str">
        <f>VLOOKUP(E5275,Def!$B$2:$C$15,2,FALSE)</f>
        <v>Forskningsinsentiv</v>
      </c>
      <c r="I5275" s="3">
        <f>IF(A5275='Enheter, modell og år'!$F$2-1,0,G5275-VLOOKUP(A5275-1&amp;B5275&amp;C5275&amp;E5275,$F$2:$G$7561,2,FALSE))</f>
        <v>0</v>
      </c>
      <c r="J5275" s="3">
        <f>IF(A5275='Enheter, modell og år'!$F$2-1,0,VLOOKUP(A5275-1&amp;B5275&amp;C5275&amp;E5275,$F$2:$G$7561,2,FALSE))</f>
        <v>0</v>
      </c>
    </row>
    <row r="5276" spans="1:10" x14ac:dyDescent="0.25">
      <c r="A5276">
        <f t="shared" ref="A5276:C5276" si="4812">A4736</f>
        <v>2021</v>
      </c>
      <c r="B5276" t="str">
        <f t="shared" si="4812"/>
        <v>VFM</v>
      </c>
      <c r="C5276">
        <f t="shared" si="4812"/>
        <v>0</v>
      </c>
      <c r="D5276">
        <f>IFERROR(VLOOKUP(C5276,'Enheter, modell og år'!$A$2:$B$31,2,FALSE),0)</f>
        <v>0</v>
      </c>
      <c r="E5276" t="str">
        <f>'Liste detaljert wide'!$M$1</f>
        <v>NFR-inntekt</v>
      </c>
      <c r="F5276" t="str">
        <f t="shared" si="4787"/>
        <v>2021VFM0NFR-inntekt</v>
      </c>
      <c r="G5276" s="3">
        <f>'Liste detaljert wide'!M416</f>
        <v>0</v>
      </c>
      <c r="H5276" t="str">
        <f>VLOOKUP(E5276,Def!$B$2:$C$15,2,FALSE)</f>
        <v>Forskningsinsentiv</v>
      </c>
      <c r="I5276" s="3">
        <f>IF(A5276='Enheter, modell og år'!$F$2-1,0,G5276-VLOOKUP(A5276-1&amp;B5276&amp;C5276&amp;E5276,$F$2:$G$7561,2,FALSE))</f>
        <v>0</v>
      </c>
      <c r="J5276" s="3">
        <f>IF(A5276='Enheter, modell og år'!$F$2-1,0,VLOOKUP(A5276-1&amp;B5276&amp;C5276&amp;E5276,$F$2:$G$7561,2,FALSE))</f>
        <v>0</v>
      </c>
    </row>
    <row r="5277" spans="1:10" x14ac:dyDescent="0.25">
      <c r="A5277">
        <f t="shared" ref="A5277:C5277" si="4813">A4737</f>
        <v>2021</v>
      </c>
      <c r="B5277" t="str">
        <f t="shared" si="4813"/>
        <v>VFM</v>
      </c>
      <c r="C5277">
        <f t="shared" si="4813"/>
        <v>0</v>
      </c>
      <c r="D5277">
        <f>IFERROR(VLOOKUP(C5277,'Enheter, modell og år'!$A$2:$B$31,2,FALSE),0)</f>
        <v>0</v>
      </c>
      <c r="E5277" t="str">
        <f>'Liste detaljert wide'!$M$1</f>
        <v>NFR-inntekt</v>
      </c>
      <c r="F5277" t="str">
        <f t="shared" si="4787"/>
        <v>2021VFM0NFR-inntekt</v>
      </c>
      <c r="G5277" s="3">
        <f>'Liste detaljert wide'!M417</f>
        <v>0</v>
      </c>
      <c r="H5277" t="str">
        <f>VLOOKUP(E5277,Def!$B$2:$C$15,2,FALSE)</f>
        <v>Forskningsinsentiv</v>
      </c>
      <c r="I5277" s="3">
        <f>IF(A5277='Enheter, modell og år'!$F$2-1,0,G5277-VLOOKUP(A5277-1&amp;B5277&amp;C5277&amp;E5277,$F$2:$G$7561,2,FALSE))</f>
        <v>0</v>
      </c>
      <c r="J5277" s="3">
        <f>IF(A5277='Enheter, modell og år'!$F$2-1,0,VLOOKUP(A5277-1&amp;B5277&amp;C5277&amp;E5277,$F$2:$G$7561,2,FALSE))</f>
        <v>0</v>
      </c>
    </row>
    <row r="5278" spans="1:10" x14ac:dyDescent="0.25">
      <c r="A5278">
        <f t="shared" ref="A5278:C5278" si="4814">A4738</f>
        <v>2021</v>
      </c>
      <c r="B5278" t="str">
        <f t="shared" si="4814"/>
        <v>VFM</v>
      </c>
      <c r="C5278">
        <f t="shared" si="4814"/>
        <v>0</v>
      </c>
      <c r="D5278">
        <f>IFERROR(VLOOKUP(C5278,'Enheter, modell og år'!$A$2:$B$31,2,FALSE),0)</f>
        <v>0</v>
      </c>
      <c r="E5278" t="str">
        <f>'Liste detaljert wide'!$M$1</f>
        <v>NFR-inntekt</v>
      </c>
      <c r="F5278" t="str">
        <f t="shared" si="4787"/>
        <v>2021VFM0NFR-inntekt</v>
      </c>
      <c r="G5278" s="3">
        <f>'Liste detaljert wide'!M418</f>
        <v>0</v>
      </c>
      <c r="H5278" t="str">
        <f>VLOOKUP(E5278,Def!$B$2:$C$15,2,FALSE)</f>
        <v>Forskningsinsentiv</v>
      </c>
      <c r="I5278" s="3">
        <f>IF(A5278='Enheter, modell og år'!$F$2-1,0,G5278-VLOOKUP(A5278-1&amp;B5278&amp;C5278&amp;E5278,$F$2:$G$7561,2,FALSE))</f>
        <v>0</v>
      </c>
      <c r="J5278" s="3">
        <f>IF(A5278='Enheter, modell og år'!$F$2-1,0,VLOOKUP(A5278-1&amp;B5278&amp;C5278&amp;E5278,$F$2:$G$7561,2,FALSE))</f>
        <v>0</v>
      </c>
    </row>
    <row r="5279" spans="1:10" x14ac:dyDescent="0.25">
      <c r="A5279">
        <f t="shared" ref="A5279:C5279" si="4815">A4739</f>
        <v>2021</v>
      </c>
      <c r="B5279" t="str">
        <f t="shared" si="4815"/>
        <v>VFM</v>
      </c>
      <c r="C5279">
        <f t="shared" si="4815"/>
        <v>0</v>
      </c>
      <c r="D5279">
        <f>IFERROR(VLOOKUP(C5279,'Enheter, modell og år'!$A$2:$B$31,2,FALSE),0)</f>
        <v>0</v>
      </c>
      <c r="E5279" t="str">
        <f>'Liste detaljert wide'!$M$1</f>
        <v>NFR-inntekt</v>
      </c>
      <c r="F5279" t="str">
        <f t="shared" si="4787"/>
        <v>2021VFM0NFR-inntekt</v>
      </c>
      <c r="G5279" s="3">
        <f>'Liste detaljert wide'!M419</f>
        <v>0</v>
      </c>
      <c r="H5279" t="str">
        <f>VLOOKUP(E5279,Def!$B$2:$C$15,2,FALSE)</f>
        <v>Forskningsinsentiv</v>
      </c>
      <c r="I5279" s="3">
        <f>IF(A5279='Enheter, modell og år'!$F$2-1,0,G5279-VLOOKUP(A5279-1&amp;B5279&amp;C5279&amp;E5279,$F$2:$G$7561,2,FALSE))</f>
        <v>0</v>
      </c>
      <c r="J5279" s="3">
        <f>IF(A5279='Enheter, modell og år'!$F$2-1,0,VLOOKUP(A5279-1&amp;B5279&amp;C5279&amp;E5279,$F$2:$G$7561,2,FALSE))</f>
        <v>0</v>
      </c>
    </row>
    <row r="5280" spans="1:10" x14ac:dyDescent="0.25">
      <c r="A5280">
        <f t="shared" ref="A5280:C5280" si="4816">A4740</f>
        <v>2021</v>
      </c>
      <c r="B5280" t="str">
        <f t="shared" si="4816"/>
        <v>VFM</v>
      </c>
      <c r="C5280">
        <f t="shared" si="4816"/>
        <v>0</v>
      </c>
      <c r="D5280">
        <f>IFERROR(VLOOKUP(C5280,'Enheter, modell og år'!$A$2:$B$31,2,FALSE),0)</f>
        <v>0</v>
      </c>
      <c r="E5280" t="str">
        <f>'Liste detaljert wide'!$M$1</f>
        <v>NFR-inntekt</v>
      </c>
      <c r="F5280" t="str">
        <f t="shared" si="4787"/>
        <v>2021VFM0NFR-inntekt</v>
      </c>
      <c r="G5280" s="3">
        <f>'Liste detaljert wide'!M420</f>
        <v>0</v>
      </c>
      <c r="H5280" t="str">
        <f>VLOOKUP(E5280,Def!$B$2:$C$15,2,FALSE)</f>
        <v>Forskningsinsentiv</v>
      </c>
      <c r="I5280" s="3">
        <f>IF(A5280='Enheter, modell og år'!$F$2-1,0,G5280-VLOOKUP(A5280-1&amp;B5280&amp;C5280&amp;E5280,$F$2:$G$7561,2,FALSE))</f>
        <v>0</v>
      </c>
      <c r="J5280" s="3">
        <f>IF(A5280='Enheter, modell og år'!$F$2-1,0,VLOOKUP(A5280-1&amp;B5280&amp;C5280&amp;E5280,$F$2:$G$7561,2,FALSE))</f>
        <v>0</v>
      </c>
    </row>
    <row r="5281" spans="1:10" x14ac:dyDescent="0.25">
      <c r="A5281">
        <f t="shared" ref="A5281:C5281" si="4817">A4741</f>
        <v>2021</v>
      </c>
      <c r="B5281" t="str">
        <f t="shared" si="4817"/>
        <v>VFM</v>
      </c>
      <c r="C5281">
        <f t="shared" si="4817"/>
        <v>0</v>
      </c>
      <c r="D5281">
        <f>IFERROR(VLOOKUP(C5281,'Enheter, modell og år'!$A$2:$B$31,2,FALSE),0)</f>
        <v>0</v>
      </c>
      <c r="E5281" t="str">
        <f>'Liste detaljert wide'!$M$1</f>
        <v>NFR-inntekt</v>
      </c>
      <c r="F5281" t="str">
        <f t="shared" si="4787"/>
        <v>2021VFM0NFR-inntekt</v>
      </c>
      <c r="G5281" s="3">
        <f>'Liste detaljert wide'!M421</f>
        <v>0</v>
      </c>
      <c r="H5281" t="str">
        <f>VLOOKUP(E5281,Def!$B$2:$C$15,2,FALSE)</f>
        <v>Forskningsinsentiv</v>
      </c>
      <c r="I5281" s="3">
        <f>IF(A5281='Enheter, modell og år'!$F$2-1,0,G5281-VLOOKUP(A5281-1&amp;B5281&amp;C5281&amp;E5281,$F$2:$G$7561,2,FALSE))</f>
        <v>0</v>
      </c>
      <c r="J5281" s="3">
        <f>IF(A5281='Enheter, modell og år'!$F$2-1,0,VLOOKUP(A5281-1&amp;B5281&amp;C5281&amp;E5281,$F$2:$G$7561,2,FALSE))</f>
        <v>0</v>
      </c>
    </row>
    <row r="5282" spans="1:10" x14ac:dyDescent="0.25">
      <c r="A5282">
        <f t="shared" ref="A5282:C5282" si="4818">A4742</f>
        <v>2022</v>
      </c>
      <c r="B5282" t="str">
        <f t="shared" si="4818"/>
        <v>VFM</v>
      </c>
      <c r="C5282">
        <f t="shared" si="4818"/>
        <v>0</v>
      </c>
      <c r="D5282">
        <f>IFERROR(VLOOKUP(C5282,'Enheter, modell og år'!$A$2:$B$31,2,FALSE),0)</f>
        <v>0</v>
      </c>
      <c r="E5282" t="str">
        <f>'Liste detaljert wide'!$M$1</f>
        <v>NFR-inntekt</v>
      </c>
      <c r="F5282" t="str">
        <f t="shared" si="4787"/>
        <v>2022VFM0NFR-inntekt</v>
      </c>
      <c r="G5282" s="3">
        <f>'Liste detaljert wide'!M422</f>
        <v>0</v>
      </c>
      <c r="H5282" t="str">
        <f>VLOOKUP(E5282,Def!$B$2:$C$15,2,FALSE)</f>
        <v>Forskningsinsentiv</v>
      </c>
      <c r="I5282" s="3">
        <f>IF(A5282='Enheter, modell og år'!$F$2-1,0,G5282-VLOOKUP(A5282-1&amp;B5282&amp;C5282&amp;E5282,$F$2:$G$7561,2,FALSE))</f>
        <v>0</v>
      </c>
      <c r="J5282" s="3">
        <f>IF(A5282='Enheter, modell og år'!$F$2-1,0,VLOOKUP(A5282-1&amp;B5282&amp;C5282&amp;E5282,$F$2:$G$7561,2,FALSE))</f>
        <v>0</v>
      </c>
    </row>
    <row r="5283" spans="1:10" x14ac:dyDescent="0.25">
      <c r="A5283">
        <f t="shared" ref="A5283:C5283" si="4819">A4743</f>
        <v>2022</v>
      </c>
      <c r="B5283" t="str">
        <f t="shared" si="4819"/>
        <v>VFM</v>
      </c>
      <c r="C5283">
        <f t="shared" si="4819"/>
        <v>0</v>
      </c>
      <c r="D5283">
        <f>IFERROR(VLOOKUP(C5283,'Enheter, modell og år'!$A$2:$B$31,2,FALSE),0)</f>
        <v>0</v>
      </c>
      <c r="E5283" t="str">
        <f>'Liste detaljert wide'!$M$1</f>
        <v>NFR-inntekt</v>
      </c>
      <c r="F5283" t="str">
        <f t="shared" si="4787"/>
        <v>2022VFM0NFR-inntekt</v>
      </c>
      <c r="G5283" s="3">
        <f>'Liste detaljert wide'!M423</f>
        <v>0</v>
      </c>
      <c r="H5283" t="str">
        <f>VLOOKUP(E5283,Def!$B$2:$C$15,2,FALSE)</f>
        <v>Forskningsinsentiv</v>
      </c>
      <c r="I5283" s="3">
        <f>IF(A5283='Enheter, modell og år'!$F$2-1,0,G5283-VLOOKUP(A5283-1&amp;B5283&amp;C5283&amp;E5283,$F$2:$G$7561,2,FALSE))</f>
        <v>0</v>
      </c>
      <c r="J5283" s="3">
        <f>IF(A5283='Enheter, modell og år'!$F$2-1,0,VLOOKUP(A5283-1&amp;B5283&amp;C5283&amp;E5283,$F$2:$G$7561,2,FALSE))</f>
        <v>0</v>
      </c>
    </row>
    <row r="5284" spans="1:10" x14ac:dyDescent="0.25">
      <c r="A5284">
        <f t="shared" ref="A5284:C5284" si="4820">A4744</f>
        <v>2022</v>
      </c>
      <c r="B5284" t="str">
        <f t="shared" si="4820"/>
        <v>VFM</v>
      </c>
      <c r="C5284">
        <f t="shared" si="4820"/>
        <v>0</v>
      </c>
      <c r="D5284">
        <f>IFERROR(VLOOKUP(C5284,'Enheter, modell og år'!$A$2:$B$31,2,FALSE),0)</f>
        <v>0</v>
      </c>
      <c r="E5284" t="str">
        <f>'Liste detaljert wide'!$M$1</f>
        <v>NFR-inntekt</v>
      </c>
      <c r="F5284" t="str">
        <f t="shared" si="4787"/>
        <v>2022VFM0NFR-inntekt</v>
      </c>
      <c r="G5284" s="3">
        <f>'Liste detaljert wide'!M424</f>
        <v>0</v>
      </c>
      <c r="H5284" t="str">
        <f>VLOOKUP(E5284,Def!$B$2:$C$15,2,FALSE)</f>
        <v>Forskningsinsentiv</v>
      </c>
      <c r="I5284" s="3">
        <f>IF(A5284='Enheter, modell og år'!$F$2-1,0,G5284-VLOOKUP(A5284-1&amp;B5284&amp;C5284&amp;E5284,$F$2:$G$7561,2,FALSE))</f>
        <v>0</v>
      </c>
      <c r="J5284" s="3">
        <f>IF(A5284='Enheter, modell og år'!$F$2-1,0,VLOOKUP(A5284-1&amp;B5284&amp;C5284&amp;E5284,$F$2:$G$7561,2,FALSE))</f>
        <v>0</v>
      </c>
    </row>
    <row r="5285" spans="1:10" x14ac:dyDescent="0.25">
      <c r="A5285">
        <f t="shared" ref="A5285:C5285" si="4821">A4745</f>
        <v>2022</v>
      </c>
      <c r="B5285" t="str">
        <f t="shared" si="4821"/>
        <v>VFM</v>
      </c>
      <c r="C5285">
        <f t="shared" si="4821"/>
        <v>0</v>
      </c>
      <c r="D5285">
        <f>IFERROR(VLOOKUP(C5285,'Enheter, modell og år'!$A$2:$B$31,2,FALSE),0)</f>
        <v>0</v>
      </c>
      <c r="E5285" t="str">
        <f>'Liste detaljert wide'!$M$1</f>
        <v>NFR-inntekt</v>
      </c>
      <c r="F5285" t="str">
        <f t="shared" si="4787"/>
        <v>2022VFM0NFR-inntekt</v>
      </c>
      <c r="G5285" s="3">
        <f>'Liste detaljert wide'!M425</f>
        <v>0</v>
      </c>
      <c r="H5285" t="str">
        <f>VLOOKUP(E5285,Def!$B$2:$C$15,2,FALSE)</f>
        <v>Forskningsinsentiv</v>
      </c>
      <c r="I5285" s="3">
        <f>IF(A5285='Enheter, modell og år'!$F$2-1,0,G5285-VLOOKUP(A5285-1&amp;B5285&amp;C5285&amp;E5285,$F$2:$G$7561,2,FALSE))</f>
        <v>0</v>
      </c>
      <c r="J5285" s="3">
        <f>IF(A5285='Enheter, modell og år'!$F$2-1,0,VLOOKUP(A5285-1&amp;B5285&amp;C5285&amp;E5285,$F$2:$G$7561,2,FALSE))</f>
        <v>0</v>
      </c>
    </row>
    <row r="5286" spans="1:10" x14ac:dyDescent="0.25">
      <c r="A5286">
        <f t="shared" ref="A5286:C5286" si="4822">A4746</f>
        <v>2022</v>
      </c>
      <c r="B5286" t="str">
        <f t="shared" si="4822"/>
        <v>VFM</v>
      </c>
      <c r="C5286">
        <f t="shared" si="4822"/>
        <v>0</v>
      </c>
      <c r="D5286">
        <f>IFERROR(VLOOKUP(C5286,'Enheter, modell og år'!$A$2:$B$31,2,FALSE),0)</f>
        <v>0</v>
      </c>
      <c r="E5286" t="str">
        <f>'Liste detaljert wide'!$M$1</f>
        <v>NFR-inntekt</v>
      </c>
      <c r="F5286" t="str">
        <f t="shared" si="4787"/>
        <v>2022VFM0NFR-inntekt</v>
      </c>
      <c r="G5286" s="3">
        <f>'Liste detaljert wide'!M426</f>
        <v>0</v>
      </c>
      <c r="H5286" t="str">
        <f>VLOOKUP(E5286,Def!$B$2:$C$15,2,FALSE)</f>
        <v>Forskningsinsentiv</v>
      </c>
      <c r="I5286" s="3">
        <f>IF(A5286='Enheter, modell og år'!$F$2-1,0,G5286-VLOOKUP(A5286-1&amp;B5286&amp;C5286&amp;E5286,$F$2:$G$7561,2,FALSE))</f>
        <v>0</v>
      </c>
      <c r="J5286" s="3">
        <f>IF(A5286='Enheter, modell og år'!$F$2-1,0,VLOOKUP(A5286-1&amp;B5286&amp;C5286&amp;E5286,$F$2:$G$7561,2,FALSE))</f>
        <v>0</v>
      </c>
    </row>
    <row r="5287" spans="1:10" x14ac:dyDescent="0.25">
      <c r="A5287">
        <f t="shared" ref="A5287:C5287" si="4823">A4747</f>
        <v>2022</v>
      </c>
      <c r="B5287" t="str">
        <f t="shared" si="4823"/>
        <v>VFM</v>
      </c>
      <c r="C5287">
        <f t="shared" si="4823"/>
        <v>0</v>
      </c>
      <c r="D5287">
        <f>IFERROR(VLOOKUP(C5287,'Enheter, modell og år'!$A$2:$B$31,2,FALSE),0)</f>
        <v>0</v>
      </c>
      <c r="E5287" t="str">
        <f>'Liste detaljert wide'!$M$1</f>
        <v>NFR-inntekt</v>
      </c>
      <c r="F5287" t="str">
        <f t="shared" si="4787"/>
        <v>2022VFM0NFR-inntekt</v>
      </c>
      <c r="G5287" s="3">
        <f>'Liste detaljert wide'!M427</f>
        <v>0</v>
      </c>
      <c r="H5287" t="str">
        <f>VLOOKUP(E5287,Def!$B$2:$C$15,2,FALSE)</f>
        <v>Forskningsinsentiv</v>
      </c>
      <c r="I5287" s="3">
        <f>IF(A5287='Enheter, modell og år'!$F$2-1,0,G5287-VLOOKUP(A5287-1&amp;B5287&amp;C5287&amp;E5287,$F$2:$G$7561,2,FALSE))</f>
        <v>0</v>
      </c>
      <c r="J5287" s="3">
        <f>IF(A5287='Enheter, modell og år'!$F$2-1,0,VLOOKUP(A5287-1&amp;B5287&amp;C5287&amp;E5287,$F$2:$G$7561,2,FALSE))</f>
        <v>0</v>
      </c>
    </row>
    <row r="5288" spans="1:10" x14ac:dyDescent="0.25">
      <c r="A5288">
        <f t="shared" ref="A5288:C5288" si="4824">A4748</f>
        <v>2022</v>
      </c>
      <c r="B5288" t="str">
        <f t="shared" si="4824"/>
        <v>VFM</v>
      </c>
      <c r="C5288">
        <f t="shared" si="4824"/>
        <v>0</v>
      </c>
      <c r="D5288">
        <f>IFERROR(VLOOKUP(C5288,'Enheter, modell og år'!$A$2:$B$31,2,FALSE),0)</f>
        <v>0</v>
      </c>
      <c r="E5288" t="str">
        <f>'Liste detaljert wide'!$M$1</f>
        <v>NFR-inntekt</v>
      </c>
      <c r="F5288" t="str">
        <f t="shared" si="4787"/>
        <v>2022VFM0NFR-inntekt</v>
      </c>
      <c r="G5288" s="3">
        <f>'Liste detaljert wide'!M428</f>
        <v>0</v>
      </c>
      <c r="H5288" t="str">
        <f>VLOOKUP(E5288,Def!$B$2:$C$15,2,FALSE)</f>
        <v>Forskningsinsentiv</v>
      </c>
      <c r="I5288" s="3">
        <f>IF(A5288='Enheter, modell og år'!$F$2-1,0,G5288-VLOOKUP(A5288-1&amp;B5288&amp;C5288&amp;E5288,$F$2:$G$7561,2,FALSE))</f>
        <v>0</v>
      </c>
      <c r="J5288" s="3">
        <f>IF(A5288='Enheter, modell og år'!$F$2-1,0,VLOOKUP(A5288-1&amp;B5288&amp;C5288&amp;E5288,$F$2:$G$7561,2,FALSE))</f>
        <v>0</v>
      </c>
    </row>
    <row r="5289" spans="1:10" x14ac:dyDescent="0.25">
      <c r="A5289">
        <f t="shared" ref="A5289:C5289" si="4825">A4749</f>
        <v>2022</v>
      </c>
      <c r="B5289" t="str">
        <f t="shared" si="4825"/>
        <v>VFM</v>
      </c>
      <c r="C5289">
        <f t="shared" si="4825"/>
        <v>0</v>
      </c>
      <c r="D5289">
        <f>IFERROR(VLOOKUP(C5289,'Enheter, modell og år'!$A$2:$B$31,2,FALSE),0)</f>
        <v>0</v>
      </c>
      <c r="E5289" t="str">
        <f>'Liste detaljert wide'!$M$1</f>
        <v>NFR-inntekt</v>
      </c>
      <c r="F5289" t="str">
        <f t="shared" si="4787"/>
        <v>2022VFM0NFR-inntekt</v>
      </c>
      <c r="G5289" s="3">
        <f>'Liste detaljert wide'!M429</f>
        <v>0</v>
      </c>
      <c r="H5289" t="str">
        <f>VLOOKUP(E5289,Def!$B$2:$C$15,2,FALSE)</f>
        <v>Forskningsinsentiv</v>
      </c>
      <c r="I5289" s="3">
        <f>IF(A5289='Enheter, modell og år'!$F$2-1,0,G5289-VLOOKUP(A5289-1&amp;B5289&amp;C5289&amp;E5289,$F$2:$G$7561,2,FALSE))</f>
        <v>0</v>
      </c>
      <c r="J5289" s="3">
        <f>IF(A5289='Enheter, modell og år'!$F$2-1,0,VLOOKUP(A5289-1&amp;B5289&amp;C5289&amp;E5289,$F$2:$G$7561,2,FALSE))</f>
        <v>0</v>
      </c>
    </row>
    <row r="5290" spans="1:10" x14ac:dyDescent="0.25">
      <c r="A5290">
        <f t="shared" ref="A5290:C5290" si="4826">A4750</f>
        <v>2022</v>
      </c>
      <c r="B5290" t="str">
        <f t="shared" si="4826"/>
        <v>VFM</v>
      </c>
      <c r="C5290">
        <f t="shared" si="4826"/>
        <v>0</v>
      </c>
      <c r="D5290">
        <f>IFERROR(VLOOKUP(C5290,'Enheter, modell og år'!$A$2:$B$31,2,FALSE),0)</f>
        <v>0</v>
      </c>
      <c r="E5290" t="str">
        <f>'Liste detaljert wide'!$M$1</f>
        <v>NFR-inntekt</v>
      </c>
      <c r="F5290" t="str">
        <f t="shared" si="4787"/>
        <v>2022VFM0NFR-inntekt</v>
      </c>
      <c r="G5290" s="3">
        <f>'Liste detaljert wide'!M430</f>
        <v>0</v>
      </c>
      <c r="H5290" t="str">
        <f>VLOOKUP(E5290,Def!$B$2:$C$15,2,FALSE)</f>
        <v>Forskningsinsentiv</v>
      </c>
      <c r="I5290" s="3">
        <f>IF(A5290='Enheter, modell og år'!$F$2-1,0,G5290-VLOOKUP(A5290-1&amp;B5290&amp;C5290&amp;E5290,$F$2:$G$7561,2,FALSE))</f>
        <v>0</v>
      </c>
      <c r="J5290" s="3">
        <f>IF(A5290='Enheter, modell og år'!$F$2-1,0,VLOOKUP(A5290-1&amp;B5290&amp;C5290&amp;E5290,$F$2:$G$7561,2,FALSE))</f>
        <v>0</v>
      </c>
    </row>
    <row r="5291" spans="1:10" x14ac:dyDescent="0.25">
      <c r="A5291">
        <f t="shared" ref="A5291:C5291" si="4827">A4751</f>
        <v>2022</v>
      </c>
      <c r="B5291" t="str">
        <f t="shared" si="4827"/>
        <v>VFM</v>
      </c>
      <c r="C5291">
        <f t="shared" si="4827"/>
        <v>0</v>
      </c>
      <c r="D5291">
        <f>IFERROR(VLOOKUP(C5291,'Enheter, modell og år'!$A$2:$B$31,2,FALSE),0)</f>
        <v>0</v>
      </c>
      <c r="E5291" t="str">
        <f>'Liste detaljert wide'!$M$1</f>
        <v>NFR-inntekt</v>
      </c>
      <c r="F5291" t="str">
        <f t="shared" si="4787"/>
        <v>2022VFM0NFR-inntekt</v>
      </c>
      <c r="G5291" s="3">
        <f>'Liste detaljert wide'!M431</f>
        <v>0</v>
      </c>
      <c r="H5291" t="str">
        <f>VLOOKUP(E5291,Def!$B$2:$C$15,2,FALSE)</f>
        <v>Forskningsinsentiv</v>
      </c>
      <c r="I5291" s="3">
        <f>IF(A5291='Enheter, modell og år'!$F$2-1,0,G5291-VLOOKUP(A5291-1&amp;B5291&amp;C5291&amp;E5291,$F$2:$G$7561,2,FALSE))</f>
        <v>0</v>
      </c>
      <c r="J5291" s="3">
        <f>IF(A5291='Enheter, modell og år'!$F$2-1,0,VLOOKUP(A5291-1&amp;B5291&amp;C5291&amp;E5291,$F$2:$G$7561,2,FALSE))</f>
        <v>0</v>
      </c>
    </row>
    <row r="5292" spans="1:10" x14ac:dyDescent="0.25">
      <c r="A5292">
        <f t="shared" ref="A5292:C5292" si="4828">A4752</f>
        <v>2022</v>
      </c>
      <c r="B5292" t="str">
        <f t="shared" si="4828"/>
        <v>VFM</v>
      </c>
      <c r="C5292">
        <f t="shared" si="4828"/>
        <v>0</v>
      </c>
      <c r="D5292">
        <f>IFERROR(VLOOKUP(C5292,'Enheter, modell og år'!$A$2:$B$31,2,FALSE),0)</f>
        <v>0</v>
      </c>
      <c r="E5292" t="str">
        <f>'Liste detaljert wide'!$M$1</f>
        <v>NFR-inntekt</v>
      </c>
      <c r="F5292" t="str">
        <f t="shared" si="4787"/>
        <v>2022VFM0NFR-inntekt</v>
      </c>
      <c r="G5292" s="3">
        <f>'Liste detaljert wide'!M432</f>
        <v>0</v>
      </c>
      <c r="H5292" t="str">
        <f>VLOOKUP(E5292,Def!$B$2:$C$15,2,FALSE)</f>
        <v>Forskningsinsentiv</v>
      </c>
      <c r="I5292" s="3">
        <f>IF(A5292='Enheter, modell og år'!$F$2-1,0,G5292-VLOOKUP(A5292-1&amp;B5292&amp;C5292&amp;E5292,$F$2:$G$7561,2,FALSE))</f>
        <v>0</v>
      </c>
      <c r="J5292" s="3">
        <f>IF(A5292='Enheter, modell og år'!$F$2-1,0,VLOOKUP(A5292-1&amp;B5292&amp;C5292&amp;E5292,$F$2:$G$7561,2,FALSE))</f>
        <v>0</v>
      </c>
    </row>
    <row r="5293" spans="1:10" x14ac:dyDescent="0.25">
      <c r="A5293">
        <f t="shared" ref="A5293:C5293" si="4829">A4753</f>
        <v>2022</v>
      </c>
      <c r="B5293" t="str">
        <f t="shared" si="4829"/>
        <v>VFM</v>
      </c>
      <c r="C5293">
        <f t="shared" si="4829"/>
        <v>0</v>
      </c>
      <c r="D5293">
        <f>IFERROR(VLOOKUP(C5293,'Enheter, modell og år'!$A$2:$B$31,2,FALSE),0)</f>
        <v>0</v>
      </c>
      <c r="E5293" t="str">
        <f>'Liste detaljert wide'!$M$1</f>
        <v>NFR-inntekt</v>
      </c>
      <c r="F5293" t="str">
        <f t="shared" si="4787"/>
        <v>2022VFM0NFR-inntekt</v>
      </c>
      <c r="G5293" s="3">
        <f>'Liste detaljert wide'!M433</f>
        <v>0</v>
      </c>
      <c r="H5293" t="str">
        <f>VLOOKUP(E5293,Def!$B$2:$C$15,2,FALSE)</f>
        <v>Forskningsinsentiv</v>
      </c>
      <c r="I5293" s="3">
        <f>IF(A5293='Enheter, modell og år'!$F$2-1,0,G5293-VLOOKUP(A5293-1&amp;B5293&amp;C5293&amp;E5293,$F$2:$G$7561,2,FALSE))</f>
        <v>0</v>
      </c>
      <c r="J5293" s="3">
        <f>IF(A5293='Enheter, modell og år'!$F$2-1,0,VLOOKUP(A5293-1&amp;B5293&amp;C5293&amp;E5293,$F$2:$G$7561,2,FALSE))</f>
        <v>0</v>
      </c>
    </row>
    <row r="5294" spans="1:10" x14ac:dyDescent="0.25">
      <c r="A5294">
        <f t="shared" ref="A5294:C5294" si="4830">A4754</f>
        <v>2022</v>
      </c>
      <c r="B5294" t="str">
        <f t="shared" si="4830"/>
        <v>VFM</v>
      </c>
      <c r="C5294">
        <f t="shared" si="4830"/>
        <v>0</v>
      </c>
      <c r="D5294">
        <f>IFERROR(VLOOKUP(C5294,'Enheter, modell og år'!$A$2:$B$31,2,FALSE),0)</f>
        <v>0</v>
      </c>
      <c r="E5294" t="str">
        <f>'Liste detaljert wide'!$M$1</f>
        <v>NFR-inntekt</v>
      </c>
      <c r="F5294" t="str">
        <f t="shared" si="4787"/>
        <v>2022VFM0NFR-inntekt</v>
      </c>
      <c r="G5294" s="3">
        <f>'Liste detaljert wide'!M434</f>
        <v>0</v>
      </c>
      <c r="H5294" t="str">
        <f>VLOOKUP(E5294,Def!$B$2:$C$15,2,FALSE)</f>
        <v>Forskningsinsentiv</v>
      </c>
      <c r="I5294" s="3">
        <f>IF(A5294='Enheter, modell og år'!$F$2-1,0,G5294-VLOOKUP(A5294-1&amp;B5294&amp;C5294&amp;E5294,$F$2:$G$7561,2,FALSE))</f>
        <v>0</v>
      </c>
      <c r="J5294" s="3">
        <f>IF(A5294='Enheter, modell og år'!$F$2-1,0,VLOOKUP(A5294-1&amp;B5294&amp;C5294&amp;E5294,$F$2:$G$7561,2,FALSE))</f>
        <v>0</v>
      </c>
    </row>
    <row r="5295" spans="1:10" x14ac:dyDescent="0.25">
      <c r="A5295">
        <f t="shared" ref="A5295:C5295" si="4831">A4755</f>
        <v>2022</v>
      </c>
      <c r="B5295" t="str">
        <f t="shared" si="4831"/>
        <v>VFM</v>
      </c>
      <c r="C5295">
        <f t="shared" si="4831"/>
        <v>0</v>
      </c>
      <c r="D5295">
        <f>IFERROR(VLOOKUP(C5295,'Enheter, modell og år'!$A$2:$B$31,2,FALSE),0)</f>
        <v>0</v>
      </c>
      <c r="E5295" t="str">
        <f>'Liste detaljert wide'!$M$1</f>
        <v>NFR-inntekt</v>
      </c>
      <c r="F5295" t="str">
        <f t="shared" si="4787"/>
        <v>2022VFM0NFR-inntekt</v>
      </c>
      <c r="G5295" s="3">
        <f>'Liste detaljert wide'!M435</f>
        <v>0</v>
      </c>
      <c r="H5295" t="str">
        <f>VLOOKUP(E5295,Def!$B$2:$C$15,2,FALSE)</f>
        <v>Forskningsinsentiv</v>
      </c>
      <c r="I5295" s="3">
        <f>IF(A5295='Enheter, modell og år'!$F$2-1,0,G5295-VLOOKUP(A5295-1&amp;B5295&amp;C5295&amp;E5295,$F$2:$G$7561,2,FALSE))</f>
        <v>0</v>
      </c>
      <c r="J5295" s="3">
        <f>IF(A5295='Enheter, modell og år'!$F$2-1,0,VLOOKUP(A5295-1&amp;B5295&amp;C5295&amp;E5295,$F$2:$G$7561,2,FALSE))</f>
        <v>0</v>
      </c>
    </row>
    <row r="5296" spans="1:10" x14ac:dyDescent="0.25">
      <c r="A5296">
        <f t="shared" ref="A5296:C5296" si="4832">A4756</f>
        <v>2022</v>
      </c>
      <c r="B5296" t="str">
        <f t="shared" si="4832"/>
        <v>VFM</v>
      </c>
      <c r="C5296">
        <f t="shared" si="4832"/>
        <v>0</v>
      </c>
      <c r="D5296">
        <f>IFERROR(VLOOKUP(C5296,'Enheter, modell og år'!$A$2:$B$31,2,FALSE),0)</f>
        <v>0</v>
      </c>
      <c r="E5296" t="str">
        <f>'Liste detaljert wide'!$M$1</f>
        <v>NFR-inntekt</v>
      </c>
      <c r="F5296" t="str">
        <f t="shared" si="4787"/>
        <v>2022VFM0NFR-inntekt</v>
      </c>
      <c r="G5296" s="3">
        <f>'Liste detaljert wide'!M436</f>
        <v>0</v>
      </c>
      <c r="H5296" t="str">
        <f>VLOOKUP(E5296,Def!$B$2:$C$15,2,FALSE)</f>
        <v>Forskningsinsentiv</v>
      </c>
      <c r="I5296" s="3">
        <f>IF(A5296='Enheter, modell og år'!$F$2-1,0,G5296-VLOOKUP(A5296-1&amp;B5296&amp;C5296&amp;E5296,$F$2:$G$7561,2,FALSE))</f>
        <v>0</v>
      </c>
      <c r="J5296" s="3">
        <f>IF(A5296='Enheter, modell og år'!$F$2-1,0,VLOOKUP(A5296-1&amp;B5296&amp;C5296&amp;E5296,$F$2:$G$7561,2,FALSE))</f>
        <v>0</v>
      </c>
    </row>
    <row r="5297" spans="1:10" x14ac:dyDescent="0.25">
      <c r="A5297">
        <f t="shared" ref="A5297:C5297" si="4833">A4757</f>
        <v>2022</v>
      </c>
      <c r="B5297" t="str">
        <f t="shared" si="4833"/>
        <v>VFM</v>
      </c>
      <c r="C5297">
        <f t="shared" si="4833"/>
        <v>0</v>
      </c>
      <c r="D5297">
        <f>IFERROR(VLOOKUP(C5297,'Enheter, modell og år'!$A$2:$B$31,2,FALSE),0)</f>
        <v>0</v>
      </c>
      <c r="E5297" t="str">
        <f>'Liste detaljert wide'!$M$1</f>
        <v>NFR-inntekt</v>
      </c>
      <c r="F5297" t="str">
        <f t="shared" si="4787"/>
        <v>2022VFM0NFR-inntekt</v>
      </c>
      <c r="G5297" s="3">
        <f>'Liste detaljert wide'!M437</f>
        <v>0</v>
      </c>
      <c r="H5297" t="str">
        <f>VLOOKUP(E5297,Def!$B$2:$C$15,2,FALSE)</f>
        <v>Forskningsinsentiv</v>
      </c>
      <c r="I5297" s="3">
        <f>IF(A5297='Enheter, modell og år'!$F$2-1,0,G5297-VLOOKUP(A5297-1&amp;B5297&amp;C5297&amp;E5297,$F$2:$G$7561,2,FALSE))</f>
        <v>0</v>
      </c>
      <c r="J5297" s="3">
        <f>IF(A5297='Enheter, modell og år'!$F$2-1,0,VLOOKUP(A5297-1&amp;B5297&amp;C5297&amp;E5297,$F$2:$G$7561,2,FALSE))</f>
        <v>0</v>
      </c>
    </row>
    <row r="5298" spans="1:10" x14ac:dyDescent="0.25">
      <c r="A5298">
        <f t="shared" ref="A5298:C5298" si="4834">A4758</f>
        <v>2022</v>
      </c>
      <c r="B5298" t="str">
        <f t="shared" si="4834"/>
        <v>VFM</v>
      </c>
      <c r="C5298">
        <f t="shared" si="4834"/>
        <v>0</v>
      </c>
      <c r="D5298">
        <f>IFERROR(VLOOKUP(C5298,'Enheter, modell og år'!$A$2:$B$31,2,FALSE),0)</f>
        <v>0</v>
      </c>
      <c r="E5298" t="str">
        <f>'Liste detaljert wide'!$M$1</f>
        <v>NFR-inntekt</v>
      </c>
      <c r="F5298" t="str">
        <f t="shared" si="4787"/>
        <v>2022VFM0NFR-inntekt</v>
      </c>
      <c r="G5298" s="3">
        <f>'Liste detaljert wide'!M438</f>
        <v>0</v>
      </c>
      <c r="H5298" t="str">
        <f>VLOOKUP(E5298,Def!$B$2:$C$15,2,FALSE)</f>
        <v>Forskningsinsentiv</v>
      </c>
      <c r="I5298" s="3">
        <f>IF(A5298='Enheter, modell og år'!$F$2-1,0,G5298-VLOOKUP(A5298-1&amp;B5298&amp;C5298&amp;E5298,$F$2:$G$7561,2,FALSE))</f>
        <v>0</v>
      </c>
      <c r="J5298" s="3">
        <f>IF(A5298='Enheter, modell og år'!$F$2-1,0,VLOOKUP(A5298-1&amp;B5298&amp;C5298&amp;E5298,$F$2:$G$7561,2,FALSE))</f>
        <v>0</v>
      </c>
    </row>
    <row r="5299" spans="1:10" x14ac:dyDescent="0.25">
      <c r="A5299">
        <f t="shared" ref="A5299:C5299" si="4835">A4759</f>
        <v>2022</v>
      </c>
      <c r="B5299" t="str">
        <f t="shared" si="4835"/>
        <v>VFM</v>
      </c>
      <c r="C5299">
        <f t="shared" si="4835"/>
        <v>0</v>
      </c>
      <c r="D5299">
        <f>IFERROR(VLOOKUP(C5299,'Enheter, modell og år'!$A$2:$B$31,2,FALSE),0)</f>
        <v>0</v>
      </c>
      <c r="E5299" t="str">
        <f>'Liste detaljert wide'!$M$1</f>
        <v>NFR-inntekt</v>
      </c>
      <c r="F5299" t="str">
        <f t="shared" si="4787"/>
        <v>2022VFM0NFR-inntekt</v>
      </c>
      <c r="G5299" s="3">
        <f>'Liste detaljert wide'!M439</f>
        <v>0</v>
      </c>
      <c r="H5299" t="str">
        <f>VLOOKUP(E5299,Def!$B$2:$C$15,2,FALSE)</f>
        <v>Forskningsinsentiv</v>
      </c>
      <c r="I5299" s="3">
        <f>IF(A5299='Enheter, modell og år'!$F$2-1,0,G5299-VLOOKUP(A5299-1&amp;B5299&amp;C5299&amp;E5299,$F$2:$G$7561,2,FALSE))</f>
        <v>0</v>
      </c>
      <c r="J5299" s="3">
        <f>IF(A5299='Enheter, modell og år'!$F$2-1,0,VLOOKUP(A5299-1&amp;B5299&amp;C5299&amp;E5299,$F$2:$G$7561,2,FALSE))</f>
        <v>0</v>
      </c>
    </row>
    <row r="5300" spans="1:10" x14ac:dyDescent="0.25">
      <c r="A5300">
        <f t="shared" ref="A5300:C5300" si="4836">A4760</f>
        <v>2022</v>
      </c>
      <c r="B5300" t="str">
        <f t="shared" si="4836"/>
        <v>VFM</v>
      </c>
      <c r="C5300">
        <f t="shared" si="4836"/>
        <v>0</v>
      </c>
      <c r="D5300">
        <f>IFERROR(VLOOKUP(C5300,'Enheter, modell og år'!$A$2:$B$31,2,FALSE),0)</f>
        <v>0</v>
      </c>
      <c r="E5300" t="str">
        <f>'Liste detaljert wide'!$M$1</f>
        <v>NFR-inntekt</v>
      </c>
      <c r="F5300" t="str">
        <f t="shared" si="4787"/>
        <v>2022VFM0NFR-inntekt</v>
      </c>
      <c r="G5300" s="3">
        <f>'Liste detaljert wide'!M440</f>
        <v>0</v>
      </c>
      <c r="H5300" t="str">
        <f>VLOOKUP(E5300,Def!$B$2:$C$15,2,FALSE)</f>
        <v>Forskningsinsentiv</v>
      </c>
      <c r="I5300" s="3">
        <f>IF(A5300='Enheter, modell og år'!$F$2-1,0,G5300-VLOOKUP(A5300-1&amp;B5300&amp;C5300&amp;E5300,$F$2:$G$7561,2,FALSE))</f>
        <v>0</v>
      </c>
      <c r="J5300" s="3">
        <f>IF(A5300='Enheter, modell og år'!$F$2-1,0,VLOOKUP(A5300-1&amp;B5300&amp;C5300&amp;E5300,$F$2:$G$7561,2,FALSE))</f>
        <v>0</v>
      </c>
    </row>
    <row r="5301" spans="1:10" x14ac:dyDescent="0.25">
      <c r="A5301">
        <f t="shared" ref="A5301:C5301" si="4837">A4761</f>
        <v>2022</v>
      </c>
      <c r="B5301" t="str">
        <f t="shared" si="4837"/>
        <v>VFM</v>
      </c>
      <c r="C5301">
        <f t="shared" si="4837"/>
        <v>0</v>
      </c>
      <c r="D5301">
        <f>IFERROR(VLOOKUP(C5301,'Enheter, modell og år'!$A$2:$B$31,2,FALSE),0)</f>
        <v>0</v>
      </c>
      <c r="E5301" t="str">
        <f>'Liste detaljert wide'!$M$1</f>
        <v>NFR-inntekt</v>
      </c>
      <c r="F5301" t="str">
        <f t="shared" si="4787"/>
        <v>2022VFM0NFR-inntekt</v>
      </c>
      <c r="G5301" s="3">
        <f>'Liste detaljert wide'!M441</f>
        <v>0</v>
      </c>
      <c r="H5301" t="str">
        <f>VLOOKUP(E5301,Def!$B$2:$C$15,2,FALSE)</f>
        <v>Forskningsinsentiv</v>
      </c>
      <c r="I5301" s="3">
        <f>IF(A5301='Enheter, modell og år'!$F$2-1,0,G5301-VLOOKUP(A5301-1&amp;B5301&amp;C5301&amp;E5301,$F$2:$G$7561,2,FALSE))</f>
        <v>0</v>
      </c>
      <c r="J5301" s="3">
        <f>IF(A5301='Enheter, modell og år'!$F$2-1,0,VLOOKUP(A5301-1&amp;B5301&amp;C5301&amp;E5301,$F$2:$G$7561,2,FALSE))</f>
        <v>0</v>
      </c>
    </row>
    <row r="5302" spans="1:10" x14ac:dyDescent="0.25">
      <c r="A5302">
        <f t="shared" ref="A5302:C5302" si="4838">A4762</f>
        <v>2022</v>
      </c>
      <c r="B5302" t="str">
        <f t="shared" si="4838"/>
        <v>VFM</v>
      </c>
      <c r="C5302">
        <f t="shared" si="4838"/>
        <v>0</v>
      </c>
      <c r="D5302">
        <f>IFERROR(VLOOKUP(C5302,'Enheter, modell og år'!$A$2:$B$31,2,FALSE),0)</f>
        <v>0</v>
      </c>
      <c r="E5302" t="str">
        <f>'Liste detaljert wide'!$M$1</f>
        <v>NFR-inntekt</v>
      </c>
      <c r="F5302" t="str">
        <f t="shared" si="4787"/>
        <v>2022VFM0NFR-inntekt</v>
      </c>
      <c r="G5302" s="3">
        <f>'Liste detaljert wide'!M442</f>
        <v>0</v>
      </c>
      <c r="H5302" t="str">
        <f>VLOOKUP(E5302,Def!$B$2:$C$15,2,FALSE)</f>
        <v>Forskningsinsentiv</v>
      </c>
      <c r="I5302" s="3">
        <f>IF(A5302='Enheter, modell og år'!$F$2-1,0,G5302-VLOOKUP(A5302-1&amp;B5302&amp;C5302&amp;E5302,$F$2:$G$7561,2,FALSE))</f>
        <v>0</v>
      </c>
      <c r="J5302" s="3">
        <f>IF(A5302='Enheter, modell og år'!$F$2-1,0,VLOOKUP(A5302-1&amp;B5302&amp;C5302&amp;E5302,$F$2:$G$7561,2,FALSE))</f>
        <v>0</v>
      </c>
    </row>
    <row r="5303" spans="1:10" x14ac:dyDescent="0.25">
      <c r="A5303">
        <f t="shared" ref="A5303:C5303" si="4839">A4763</f>
        <v>2022</v>
      </c>
      <c r="B5303" t="str">
        <f t="shared" si="4839"/>
        <v>VFM</v>
      </c>
      <c r="C5303">
        <f t="shared" si="4839"/>
        <v>0</v>
      </c>
      <c r="D5303">
        <f>IFERROR(VLOOKUP(C5303,'Enheter, modell og år'!$A$2:$B$31,2,FALSE),0)</f>
        <v>0</v>
      </c>
      <c r="E5303" t="str">
        <f>'Liste detaljert wide'!$M$1</f>
        <v>NFR-inntekt</v>
      </c>
      <c r="F5303" t="str">
        <f t="shared" si="4787"/>
        <v>2022VFM0NFR-inntekt</v>
      </c>
      <c r="G5303" s="3">
        <f>'Liste detaljert wide'!M443</f>
        <v>0</v>
      </c>
      <c r="H5303" t="str">
        <f>VLOOKUP(E5303,Def!$B$2:$C$15,2,FALSE)</f>
        <v>Forskningsinsentiv</v>
      </c>
      <c r="I5303" s="3">
        <f>IF(A5303='Enheter, modell og år'!$F$2-1,0,G5303-VLOOKUP(A5303-1&amp;B5303&amp;C5303&amp;E5303,$F$2:$G$7561,2,FALSE))</f>
        <v>0</v>
      </c>
      <c r="J5303" s="3">
        <f>IF(A5303='Enheter, modell og år'!$F$2-1,0,VLOOKUP(A5303-1&amp;B5303&amp;C5303&amp;E5303,$F$2:$G$7561,2,FALSE))</f>
        <v>0</v>
      </c>
    </row>
    <row r="5304" spans="1:10" x14ac:dyDescent="0.25">
      <c r="A5304">
        <f t="shared" ref="A5304:C5304" si="4840">A4764</f>
        <v>2022</v>
      </c>
      <c r="B5304" t="str">
        <f t="shared" si="4840"/>
        <v>VFM</v>
      </c>
      <c r="C5304">
        <f t="shared" si="4840"/>
        <v>0</v>
      </c>
      <c r="D5304">
        <f>IFERROR(VLOOKUP(C5304,'Enheter, modell og år'!$A$2:$B$31,2,FALSE),0)</f>
        <v>0</v>
      </c>
      <c r="E5304" t="str">
        <f>'Liste detaljert wide'!$M$1</f>
        <v>NFR-inntekt</v>
      </c>
      <c r="F5304" t="str">
        <f t="shared" si="4787"/>
        <v>2022VFM0NFR-inntekt</v>
      </c>
      <c r="G5304" s="3">
        <f>'Liste detaljert wide'!M444</f>
        <v>0</v>
      </c>
      <c r="H5304" t="str">
        <f>VLOOKUP(E5304,Def!$B$2:$C$15,2,FALSE)</f>
        <v>Forskningsinsentiv</v>
      </c>
      <c r="I5304" s="3">
        <f>IF(A5304='Enheter, modell og år'!$F$2-1,0,G5304-VLOOKUP(A5304-1&amp;B5304&amp;C5304&amp;E5304,$F$2:$G$7561,2,FALSE))</f>
        <v>0</v>
      </c>
      <c r="J5304" s="3">
        <f>IF(A5304='Enheter, modell og år'!$F$2-1,0,VLOOKUP(A5304-1&amp;B5304&amp;C5304&amp;E5304,$F$2:$G$7561,2,FALSE))</f>
        <v>0</v>
      </c>
    </row>
    <row r="5305" spans="1:10" x14ac:dyDescent="0.25">
      <c r="A5305">
        <f t="shared" ref="A5305:C5305" si="4841">A4765</f>
        <v>2022</v>
      </c>
      <c r="B5305" t="str">
        <f t="shared" si="4841"/>
        <v>VFM</v>
      </c>
      <c r="C5305">
        <f t="shared" si="4841"/>
        <v>0</v>
      </c>
      <c r="D5305">
        <f>IFERROR(VLOOKUP(C5305,'Enheter, modell og år'!$A$2:$B$31,2,FALSE),0)</f>
        <v>0</v>
      </c>
      <c r="E5305" t="str">
        <f>'Liste detaljert wide'!$M$1</f>
        <v>NFR-inntekt</v>
      </c>
      <c r="F5305" t="str">
        <f t="shared" si="4787"/>
        <v>2022VFM0NFR-inntekt</v>
      </c>
      <c r="G5305" s="3">
        <f>'Liste detaljert wide'!M445</f>
        <v>0</v>
      </c>
      <c r="H5305" t="str">
        <f>VLOOKUP(E5305,Def!$B$2:$C$15,2,FALSE)</f>
        <v>Forskningsinsentiv</v>
      </c>
      <c r="I5305" s="3">
        <f>IF(A5305='Enheter, modell og år'!$F$2-1,0,G5305-VLOOKUP(A5305-1&amp;B5305&amp;C5305&amp;E5305,$F$2:$G$7561,2,FALSE))</f>
        <v>0</v>
      </c>
      <c r="J5305" s="3">
        <f>IF(A5305='Enheter, modell og år'!$F$2-1,0,VLOOKUP(A5305-1&amp;B5305&amp;C5305&amp;E5305,$F$2:$G$7561,2,FALSE))</f>
        <v>0</v>
      </c>
    </row>
    <row r="5306" spans="1:10" x14ac:dyDescent="0.25">
      <c r="A5306">
        <f t="shared" ref="A5306:C5306" si="4842">A4766</f>
        <v>2022</v>
      </c>
      <c r="B5306" t="str">
        <f t="shared" si="4842"/>
        <v>VFM</v>
      </c>
      <c r="C5306">
        <f t="shared" si="4842"/>
        <v>0</v>
      </c>
      <c r="D5306">
        <f>IFERROR(VLOOKUP(C5306,'Enheter, modell og år'!$A$2:$B$31,2,FALSE),0)</f>
        <v>0</v>
      </c>
      <c r="E5306" t="str">
        <f>'Liste detaljert wide'!$M$1</f>
        <v>NFR-inntekt</v>
      </c>
      <c r="F5306" t="str">
        <f t="shared" si="4787"/>
        <v>2022VFM0NFR-inntekt</v>
      </c>
      <c r="G5306" s="3">
        <f>'Liste detaljert wide'!M446</f>
        <v>0</v>
      </c>
      <c r="H5306" t="str">
        <f>VLOOKUP(E5306,Def!$B$2:$C$15,2,FALSE)</f>
        <v>Forskningsinsentiv</v>
      </c>
      <c r="I5306" s="3">
        <f>IF(A5306='Enheter, modell og år'!$F$2-1,0,G5306-VLOOKUP(A5306-1&amp;B5306&amp;C5306&amp;E5306,$F$2:$G$7561,2,FALSE))</f>
        <v>0</v>
      </c>
      <c r="J5306" s="3">
        <f>IF(A5306='Enheter, modell og år'!$F$2-1,0,VLOOKUP(A5306-1&amp;B5306&amp;C5306&amp;E5306,$F$2:$G$7561,2,FALSE))</f>
        <v>0</v>
      </c>
    </row>
    <row r="5307" spans="1:10" x14ac:dyDescent="0.25">
      <c r="A5307">
        <f t="shared" ref="A5307:C5307" si="4843">A4767</f>
        <v>2022</v>
      </c>
      <c r="B5307" t="str">
        <f t="shared" si="4843"/>
        <v>VFM</v>
      </c>
      <c r="C5307">
        <f t="shared" si="4843"/>
        <v>0</v>
      </c>
      <c r="D5307">
        <f>IFERROR(VLOOKUP(C5307,'Enheter, modell og år'!$A$2:$B$31,2,FALSE),0)</f>
        <v>0</v>
      </c>
      <c r="E5307" t="str">
        <f>'Liste detaljert wide'!$M$1</f>
        <v>NFR-inntekt</v>
      </c>
      <c r="F5307" t="str">
        <f t="shared" si="4787"/>
        <v>2022VFM0NFR-inntekt</v>
      </c>
      <c r="G5307" s="3">
        <f>'Liste detaljert wide'!M447</f>
        <v>0</v>
      </c>
      <c r="H5307" t="str">
        <f>VLOOKUP(E5307,Def!$B$2:$C$15,2,FALSE)</f>
        <v>Forskningsinsentiv</v>
      </c>
      <c r="I5307" s="3">
        <f>IF(A5307='Enheter, modell og år'!$F$2-1,0,G5307-VLOOKUP(A5307-1&amp;B5307&amp;C5307&amp;E5307,$F$2:$G$7561,2,FALSE))</f>
        <v>0</v>
      </c>
      <c r="J5307" s="3">
        <f>IF(A5307='Enheter, modell og år'!$F$2-1,0,VLOOKUP(A5307-1&amp;B5307&amp;C5307&amp;E5307,$F$2:$G$7561,2,FALSE))</f>
        <v>0</v>
      </c>
    </row>
    <row r="5308" spans="1:10" x14ac:dyDescent="0.25">
      <c r="A5308">
        <f t="shared" ref="A5308:C5308" si="4844">A4768</f>
        <v>2022</v>
      </c>
      <c r="B5308" t="str">
        <f t="shared" si="4844"/>
        <v>VFM</v>
      </c>
      <c r="C5308">
        <f t="shared" si="4844"/>
        <v>0</v>
      </c>
      <c r="D5308">
        <f>IFERROR(VLOOKUP(C5308,'Enheter, modell og år'!$A$2:$B$31,2,FALSE),0)</f>
        <v>0</v>
      </c>
      <c r="E5308" t="str">
        <f>'Liste detaljert wide'!$M$1</f>
        <v>NFR-inntekt</v>
      </c>
      <c r="F5308" t="str">
        <f t="shared" si="4787"/>
        <v>2022VFM0NFR-inntekt</v>
      </c>
      <c r="G5308" s="3">
        <f>'Liste detaljert wide'!M448</f>
        <v>0</v>
      </c>
      <c r="H5308" t="str">
        <f>VLOOKUP(E5308,Def!$B$2:$C$15,2,FALSE)</f>
        <v>Forskningsinsentiv</v>
      </c>
      <c r="I5308" s="3">
        <f>IF(A5308='Enheter, modell og år'!$F$2-1,0,G5308-VLOOKUP(A5308-1&amp;B5308&amp;C5308&amp;E5308,$F$2:$G$7561,2,FALSE))</f>
        <v>0</v>
      </c>
      <c r="J5308" s="3">
        <f>IF(A5308='Enheter, modell og år'!$F$2-1,0,VLOOKUP(A5308-1&amp;B5308&amp;C5308&amp;E5308,$F$2:$G$7561,2,FALSE))</f>
        <v>0</v>
      </c>
    </row>
    <row r="5309" spans="1:10" x14ac:dyDescent="0.25">
      <c r="A5309">
        <f t="shared" ref="A5309:C5309" si="4845">A4769</f>
        <v>2022</v>
      </c>
      <c r="B5309" t="str">
        <f t="shared" si="4845"/>
        <v>VFM</v>
      </c>
      <c r="C5309">
        <f t="shared" si="4845"/>
        <v>0</v>
      </c>
      <c r="D5309">
        <f>IFERROR(VLOOKUP(C5309,'Enheter, modell og år'!$A$2:$B$31,2,FALSE),0)</f>
        <v>0</v>
      </c>
      <c r="E5309" t="str">
        <f>'Liste detaljert wide'!$M$1</f>
        <v>NFR-inntekt</v>
      </c>
      <c r="F5309" t="str">
        <f t="shared" si="4787"/>
        <v>2022VFM0NFR-inntekt</v>
      </c>
      <c r="G5309" s="3">
        <f>'Liste detaljert wide'!M449</f>
        <v>0</v>
      </c>
      <c r="H5309" t="str">
        <f>VLOOKUP(E5309,Def!$B$2:$C$15,2,FALSE)</f>
        <v>Forskningsinsentiv</v>
      </c>
      <c r="I5309" s="3">
        <f>IF(A5309='Enheter, modell og år'!$F$2-1,0,G5309-VLOOKUP(A5309-1&amp;B5309&amp;C5309&amp;E5309,$F$2:$G$7561,2,FALSE))</f>
        <v>0</v>
      </c>
      <c r="J5309" s="3">
        <f>IF(A5309='Enheter, modell og år'!$F$2-1,0,VLOOKUP(A5309-1&amp;B5309&amp;C5309&amp;E5309,$F$2:$G$7561,2,FALSE))</f>
        <v>0</v>
      </c>
    </row>
    <row r="5310" spans="1:10" x14ac:dyDescent="0.25">
      <c r="A5310">
        <f t="shared" ref="A5310:C5310" si="4846">A4770</f>
        <v>2022</v>
      </c>
      <c r="B5310" t="str">
        <f t="shared" si="4846"/>
        <v>VFM</v>
      </c>
      <c r="C5310">
        <f t="shared" si="4846"/>
        <v>0</v>
      </c>
      <c r="D5310">
        <f>IFERROR(VLOOKUP(C5310,'Enheter, modell og år'!$A$2:$B$31,2,FALSE),0)</f>
        <v>0</v>
      </c>
      <c r="E5310" t="str">
        <f>'Liste detaljert wide'!$M$1</f>
        <v>NFR-inntekt</v>
      </c>
      <c r="F5310" t="str">
        <f t="shared" si="4787"/>
        <v>2022VFM0NFR-inntekt</v>
      </c>
      <c r="G5310" s="3">
        <f>'Liste detaljert wide'!M450</f>
        <v>0</v>
      </c>
      <c r="H5310" t="str">
        <f>VLOOKUP(E5310,Def!$B$2:$C$15,2,FALSE)</f>
        <v>Forskningsinsentiv</v>
      </c>
      <c r="I5310" s="3">
        <f>IF(A5310='Enheter, modell og år'!$F$2-1,0,G5310-VLOOKUP(A5310-1&amp;B5310&amp;C5310&amp;E5310,$F$2:$G$7561,2,FALSE))</f>
        <v>0</v>
      </c>
      <c r="J5310" s="3">
        <f>IF(A5310='Enheter, modell og år'!$F$2-1,0,VLOOKUP(A5310-1&amp;B5310&amp;C5310&amp;E5310,$F$2:$G$7561,2,FALSE))</f>
        <v>0</v>
      </c>
    </row>
    <row r="5311" spans="1:10" x14ac:dyDescent="0.25">
      <c r="A5311">
        <f t="shared" ref="A5311:C5311" si="4847">A4771</f>
        <v>2022</v>
      </c>
      <c r="B5311" t="str">
        <f t="shared" si="4847"/>
        <v>VFM</v>
      </c>
      <c r="C5311">
        <f t="shared" si="4847"/>
        <v>0</v>
      </c>
      <c r="D5311">
        <f>IFERROR(VLOOKUP(C5311,'Enheter, modell og år'!$A$2:$B$31,2,FALSE),0)</f>
        <v>0</v>
      </c>
      <c r="E5311" t="str">
        <f>'Liste detaljert wide'!$M$1</f>
        <v>NFR-inntekt</v>
      </c>
      <c r="F5311" t="str">
        <f t="shared" si="4787"/>
        <v>2022VFM0NFR-inntekt</v>
      </c>
      <c r="G5311" s="3">
        <f>'Liste detaljert wide'!M451</f>
        <v>0</v>
      </c>
      <c r="H5311" t="str">
        <f>VLOOKUP(E5311,Def!$B$2:$C$15,2,FALSE)</f>
        <v>Forskningsinsentiv</v>
      </c>
      <c r="I5311" s="3">
        <f>IF(A5311='Enheter, modell og år'!$F$2-1,0,G5311-VLOOKUP(A5311-1&amp;B5311&amp;C5311&amp;E5311,$F$2:$G$7561,2,FALSE))</f>
        <v>0</v>
      </c>
      <c r="J5311" s="3">
        <f>IF(A5311='Enheter, modell og år'!$F$2-1,0,VLOOKUP(A5311-1&amp;B5311&amp;C5311&amp;E5311,$F$2:$G$7561,2,FALSE))</f>
        <v>0</v>
      </c>
    </row>
    <row r="5312" spans="1:10" x14ac:dyDescent="0.25">
      <c r="A5312">
        <f t="shared" ref="A5312:C5312" si="4848">A4772</f>
        <v>2023</v>
      </c>
      <c r="B5312" t="str">
        <f t="shared" si="4848"/>
        <v>VFM</v>
      </c>
      <c r="C5312">
        <f t="shared" si="4848"/>
        <v>0</v>
      </c>
      <c r="D5312">
        <f>IFERROR(VLOOKUP(C5312,'Enheter, modell og år'!$A$2:$B$31,2,FALSE),0)</f>
        <v>0</v>
      </c>
      <c r="E5312" t="str">
        <f>'Liste detaljert wide'!$M$1</f>
        <v>NFR-inntekt</v>
      </c>
      <c r="F5312" t="str">
        <f t="shared" si="4787"/>
        <v>2023VFM0NFR-inntekt</v>
      </c>
      <c r="G5312" s="3">
        <f>'Liste detaljert wide'!M452</f>
        <v>0</v>
      </c>
      <c r="H5312" t="str">
        <f>VLOOKUP(E5312,Def!$B$2:$C$15,2,FALSE)</f>
        <v>Forskningsinsentiv</v>
      </c>
      <c r="I5312" s="3">
        <f>IF(A5312='Enheter, modell og år'!$F$2-1,0,G5312-VLOOKUP(A5312-1&amp;B5312&amp;C5312&amp;E5312,$F$2:$G$7561,2,FALSE))</f>
        <v>0</v>
      </c>
      <c r="J5312" s="3">
        <f>IF(A5312='Enheter, modell og år'!$F$2-1,0,VLOOKUP(A5312-1&amp;B5312&amp;C5312&amp;E5312,$F$2:$G$7561,2,FALSE))</f>
        <v>0</v>
      </c>
    </row>
    <row r="5313" spans="1:10" x14ac:dyDescent="0.25">
      <c r="A5313">
        <f t="shared" ref="A5313:C5313" si="4849">A4773</f>
        <v>2023</v>
      </c>
      <c r="B5313" t="str">
        <f t="shared" si="4849"/>
        <v>VFM</v>
      </c>
      <c r="C5313">
        <f t="shared" si="4849"/>
        <v>0</v>
      </c>
      <c r="D5313">
        <f>IFERROR(VLOOKUP(C5313,'Enheter, modell og år'!$A$2:$B$31,2,FALSE),0)</f>
        <v>0</v>
      </c>
      <c r="E5313" t="str">
        <f>'Liste detaljert wide'!$M$1</f>
        <v>NFR-inntekt</v>
      </c>
      <c r="F5313" t="str">
        <f t="shared" si="4787"/>
        <v>2023VFM0NFR-inntekt</v>
      </c>
      <c r="G5313" s="3">
        <f>'Liste detaljert wide'!M453</f>
        <v>0</v>
      </c>
      <c r="H5313" t="str">
        <f>VLOOKUP(E5313,Def!$B$2:$C$15,2,FALSE)</f>
        <v>Forskningsinsentiv</v>
      </c>
      <c r="I5313" s="3">
        <f>IF(A5313='Enheter, modell og år'!$F$2-1,0,G5313-VLOOKUP(A5313-1&amp;B5313&amp;C5313&amp;E5313,$F$2:$G$7561,2,FALSE))</f>
        <v>0</v>
      </c>
      <c r="J5313" s="3">
        <f>IF(A5313='Enheter, modell og år'!$F$2-1,0,VLOOKUP(A5313-1&amp;B5313&amp;C5313&amp;E5313,$F$2:$G$7561,2,FALSE))</f>
        <v>0</v>
      </c>
    </row>
    <row r="5314" spans="1:10" x14ac:dyDescent="0.25">
      <c r="A5314">
        <f t="shared" ref="A5314:C5314" si="4850">A4774</f>
        <v>2023</v>
      </c>
      <c r="B5314" t="str">
        <f t="shared" si="4850"/>
        <v>VFM</v>
      </c>
      <c r="C5314">
        <f t="shared" si="4850"/>
        <v>0</v>
      </c>
      <c r="D5314">
        <f>IFERROR(VLOOKUP(C5314,'Enheter, modell og år'!$A$2:$B$31,2,FALSE),0)</f>
        <v>0</v>
      </c>
      <c r="E5314" t="str">
        <f>'Liste detaljert wide'!$M$1</f>
        <v>NFR-inntekt</v>
      </c>
      <c r="F5314" t="str">
        <f t="shared" si="4787"/>
        <v>2023VFM0NFR-inntekt</v>
      </c>
      <c r="G5314" s="3">
        <f>'Liste detaljert wide'!M454</f>
        <v>0</v>
      </c>
      <c r="H5314" t="str">
        <f>VLOOKUP(E5314,Def!$B$2:$C$15,2,FALSE)</f>
        <v>Forskningsinsentiv</v>
      </c>
      <c r="I5314" s="3">
        <f>IF(A5314='Enheter, modell og år'!$F$2-1,0,G5314-VLOOKUP(A5314-1&amp;B5314&amp;C5314&amp;E5314,$F$2:$G$7561,2,FALSE))</f>
        <v>0</v>
      </c>
      <c r="J5314" s="3">
        <f>IF(A5314='Enheter, modell og år'!$F$2-1,0,VLOOKUP(A5314-1&amp;B5314&amp;C5314&amp;E5314,$F$2:$G$7561,2,FALSE))</f>
        <v>0</v>
      </c>
    </row>
    <row r="5315" spans="1:10" x14ac:dyDescent="0.25">
      <c r="A5315">
        <f t="shared" ref="A5315:C5315" si="4851">A4775</f>
        <v>2023</v>
      </c>
      <c r="B5315" t="str">
        <f t="shared" si="4851"/>
        <v>VFM</v>
      </c>
      <c r="C5315">
        <f t="shared" si="4851"/>
        <v>0</v>
      </c>
      <c r="D5315">
        <f>IFERROR(VLOOKUP(C5315,'Enheter, modell og år'!$A$2:$B$31,2,FALSE),0)</f>
        <v>0</v>
      </c>
      <c r="E5315" t="str">
        <f>'Liste detaljert wide'!$M$1</f>
        <v>NFR-inntekt</v>
      </c>
      <c r="F5315" t="str">
        <f t="shared" ref="F5315:F5378" si="4852">A5315&amp;B5315&amp;C5315&amp;E5315</f>
        <v>2023VFM0NFR-inntekt</v>
      </c>
      <c r="G5315" s="3">
        <f>'Liste detaljert wide'!M455</f>
        <v>0</v>
      </c>
      <c r="H5315" t="str">
        <f>VLOOKUP(E5315,Def!$B$2:$C$15,2,FALSE)</f>
        <v>Forskningsinsentiv</v>
      </c>
      <c r="I5315" s="3">
        <f>IF(A5315='Enheter, modell og år'!$F$2-1,0,G5315-VLOOKUP(A5315-1&amp;B5315&amp;C5315&amp;E5315,$F$2:$G$7561,2,FALSE))</f>
        <v>0</v>
      </c>
      <c r="J5315" s="3">
        <f>IF(A5315='Enheter, modell og år'!$F$2-1,0,VLOOKUP(A5315-1&amp;B5315&amp;C5315&amp;E5315,$F$2:$G$7561,2,FALSE))</f>
        <v>0</v>
      </c>
    </row>
    <row r="5316" spans="1:10" x14ac:dyDescent="0.25">
      <c r="A5316">
        <f t="shared" ref="A5316:C5316" si="4853">A4776</f>
        <v>2023</v>
      </c>
      <c r="B5316" t="str">
        <f t="shared" si="4853"/>
        <v>VFM</v>
      </c>
      <c r="C5316">
        <f t="shared" si="4853"/>
        <v>0</v>
      </c>
      <c r="D5316">
        <f>IFERROR(VLOOKUP(C5316,'Enheter, modell og år'!$A$2:$B$31,2,FALSE),0)</f>
        <v>0</v>
      </c>
      <c r="E5316" t="str">
        <f>'Liste detaljert wide'!$M$1</f>
        <v>NFR-inntekt</v>
      </c>
      <c r="F5316" t="str">
        <f t="shared" si="4852"/>
        <v>2023VFM0NFR-inntekt</v>
      </c>
      <c r="G5316" s="3">
        <f>'Liste detaljert wide'!M456</f>
        <v>0</v>
      </c>
      <c r="H5316" t="str">
        <f>VLOOKUP(E5316,Def!$B$2:$C$15,2,FALSE)</f>
        <v>Forskningsinsentiv</v>
      </c>
      <c r="I5316" s="3">
        <f>IF(A5316='Enheter, modell og år'!$F$2-1,0,G5316-VLOOKUP(A5316-1&amp;B5316&amp;C5316&amp;E5316,$F$2:$G$7561,2,FALSE))</f>
        <v>0</v>
      </c>
      <c r="J5316" s="3">
        <f>IF(A5316='Enheter, modell og år'!$F$2-1,0,VLOOKUP(A5316-1&amp;B5316&amp;C5316&amp;E5316,$F$2:$G$7561,2,FALSE))</f>
        <v>0</v>
      </c>
    </row>
    <row r="5317" spans="1:10" x14ac:dyDescent="0.25">
      <c r="A5317">
        <f t="shared" ref="A5317:C5317" si="4854">A4777</f>
        <v>2023</v>
      </c>
      <c r="B5317" t="str">
        <f t="shared" si="4854"/>
        <v>VFM</v>
      </c>
      <c r="C5317">
        <f t="shared" si="4854"/>
        <v>0</v>
      </c>
      <c r="D5317">
        <f>IFERROR(VLOOKUP(C5317,'Enheter, modell og år'!$A$2:$B$31,2,FALSE),0)</f>
        <v>0</v>
      </c>
      <c r="E5317" t="str">
        <f>'Liste detaljert wide'!$M$1</f>
        <v>NFR-inntekt</v>
      </c>
      <c r="F5317" t="str">
        <f t="shared" si="4852"/>
        <v>2023VFM0NFR-inntekt</v>
      </c>
      <c r="G5317" s="3">
        <f>'Liste detaljert wide'!M457</f>
        <v>0</v>
      </c>
      <c r="H5317" t="str">
        <f>VLOOKUP(E5317,Def!$B$2:$C$15,2,FALSE)</f>
        <v>Forskningsinsentiv</v>
      </c>
      <c r="I5317" s="3">
        <f>IF(A5317='Enheter, modell og år'!$F$2-1,0,G5317-VLOOKUP(A5317-1&amp;B5317&amp;C5317&amp;E5317,$F$2:$G$7561,2,FALSE))</f>
        <v>0</v>
      </c>
      <c r="J5317" s="3">
        <f>IF(A5317='Enheter, modell og år'!$F$2-1,0,VLOOKUP(A5317-1&amp;B5317&amp;C5317&amp;E5317,$F$2:$G$7561,2,FALSE))</f>
        <v>0</v>
      </c>
    </row>
    <row r="5318" spans="1:10" x14ac:dyDescent="0.25">
      <c r="A5318">
        <f t="shared" ref="A5318:C5318" si="4855">A4778</f>
        <v>2023</v>
      </c>
      <c r="B5318" t="str">
        <f t="shared" si="4855"/>
        <v>VFM</v>
      </c>
      <c r="C5318">
        <f t="shared" si="4855"/>
        <v>0</v>
      </c>
      <c r="D5318">
        <f>IFERROR(VLOOKUP(C5318,'Enheter, modell og år'!$A$2:$B$31,2,FALSE),0)</f>
        <v>0</v>
      </c>
      <c r="E5318" t="str">
        <f>'Liste detaljert wide'!$M$1</f>
        <v>NFR-inntekt</v>
      </c>
      <c r="F5318" t="str">
        <f t="shared" si="4852"/>
        <v>2023VFM0NFR-inntekt</v>
      </c>
      <c r="G5318" s="3">
        <f>'Liste detaljert wide'!M458</f>
        <v>0</v>
      </c>
      <c r="H5318" t="str">
        <f>VLOOKUP(E5318,Def!$B$2:$C$15,2,FALSE)</f>
        <v>Forskningsinsentiv</v>
      </c>
      <c r="I5318" s="3">
        <f>IF(A5318='Enheter, modell og år'!$F$2-1,0,G5318-VLOOKUP(A5318-1&amp;B5318&amp;C5318&amp;E5318,$F$2:$G$7561,2,FALSE))</f>
        <v>0</v>
      </c>
      <c r="J5318" s="3">
        <f>IF(A5318='Enheter, modell og år'!$F$2-1,0,VLOOKUP(A5318-1&amp;B5318&amp;C5318&amp;E5318,$F$2:$G$7561,2,FALSE))</f>
        <v>0</v>
      </c>
    </row>
    <row r="5319" spans="1:10" x14ac:dyDescent="0.25">
      <c r="A5319">
        <f t="shared" ref="A5319:C5319" si="4856">A4779</f>
        <v>2023</v>
      </c>
      <c r="B5319" t="str">
        <f t="shared" si="4856"/>
        <v>VFM</v>
      </c>
      <c r="C5319">
        <f t="shared" si="4856"/>
        <v>0</v>
      </c>
      <c r="D5319">
        <f>IFERROR(VLOOKUP(C5319,'Enheter, modell og år'!$A$2:$B$31,2,FALSE),0)</f>
        <v>0</v>
      </c>
      <c r="E5319" t="str">
        <f>'Liste detaljert wide'!$M$1</f>
        <v>NFR-inntekt</v>
      </c>
      <c r="F5319" t="str">
        <f t="shared" si="4852"/>
        <v>2023VFM0NFR-inntekt</v>
      </c>
      <c r="G5319" s="3">
        <f>'Liste detaljert wide'!M459</f>
        <v>0</v>
      </c>
      <c r="H5319" t="str">
        <f>VLOOKUP(E5319,Def!$B$2:$C$15,2,FALSE)</f>
        <v>Forskningsinsentiv</v>
      </c>
      <c r="I5319" s="3">
        <f>IF(A5319='Enheter, modell og år'!$F$2-1,0,G5319-VLOOKUP(A5319-1&amp;B5319&amp;C5319&amp;E5319,$F$2:$G$7561,2,FALSE))</f>
        <v>0</v>
      </c>
      <c r="J5319" s="3">
        <f>IF(A5319='Enheter, modell og år'!$F$2-1,0,VLOOKUP(A5319-1&amp;B5319&amp;C5319&amp;E5319,$F$2:$G$7561,2,FALSE))</f>
        <v>0</v>
      </c>
    </row>
    <row r="5320" spans="1:10" x14ac:dyDescent="0.25">
      <c r="A5320">
        <f t="shared" ref="A5320:C5320" si="4857">A4780</f>
        <v>2023</v>
      </c>
      <c r="B5320" t="str">
        <f t="shared" si="4857"/>
        <v>VFM</v>
      </c>
      <c r="C5320">
        <f t="shared" si="4857"/>
        <v>0</v>
      </c>
      <c r="D5320">
        <f>IFERROR(VLOOKUP(C5320,'Enheter, modell og år'!$A$2:$B$31,2,FALSE),0)</f>
        <v>0</v>
      </c>
      <c r="E5320" t="str">
        <f>'Liste detaljert wide'!$M$1</f>
        <v>NFR-inntekt</v>
      </c>
      <c r="F5320" t="str">
        <f t="shared" si="4852"/>
        <v>2023VFM0NFR-inntekt</v>
      </c>
      <c r="G5320" s="3">
        <f>'Liste detaljert wide'!M460</f>
        <v>0</v>
      </c>
      <c r="H5320" t="str">
        <f>VLOOKUP(E5320,Def!$B$2:$C$15,2,FALSE)</f>
        <v>Forskningsinsentiv</v>
      </c>
      <c r="I5320" s="3">
        <f>IF(A5320='Enheter, modell og år'!$F$2-1,0,G5320-VLOOKUP(A5320-1&amp;B5320&amp;C5320&amp;E5320,$F$2:$G$7561,2,FALSE))</f>
        <v>0</v>
      </c>
      <c r="J5320" s="3">
        <f>IF(A5320='Enheter, modell og år'!$F$2-1,0,VLOOKUP(A5320-1&amp;B5320&amp;C5320&amp;E5320,$F$2:$G$7561,2,FALSE))</f>
        <v>0</v>
      </c>
    </row>
    <row r="5321" spans="1:10" x14ac:dyDescent="0.25">
      <c r="A5321">
        <f t="shared" ref="A5321:C5321" si="4858">A4781</f>
        <v>2023</v>
      </c>
      <c r="B5321" t="str">
        <f t="shared" si="4858"/>
        <v>VFM</v>
      </c>
      <c r="C5321">
        <f t="shared" si="4858"/>
        <v>0</v>
      </c>
      <c r="D5321">
        <f>IFERROR(VLOOKUP(C5321,'Enheter, modell og år'!$A$2:$B$31,2,FALSE),0)</f>
        <v>0</v>
      </c>
      <c r="E5321" t="str">
        <f>'Liste detaljert wide'!$M$1</f>
        <v>NFR-inntekt</v>
      </c>
      <c r="F5321" t="str">
        <f t="shared" si="4852"/>
        <v>2023VFM0NFR-inntekt</v>
      </c>
      <c r="G5321" s="3">
        <f>'Liste detaljert wide'!M461</f>
        <v>0</v>
      </c>
      <c r="H5321" t="str">
        <f>VLOOKUP(E5321,Def!$B$2:$C$15,2,FALSE)</f>
        <v>Forskningsinsentiv</v>
      </c>
      <c r="I5321" s="3">
        <f>IF(A5321='Enheter, modell og år'!$F$2-1,0,G5321-VLOOKUP(A5321-1&amp;B5321&amp;C5321&amp;E5321,$F$2:$G$7561,2,FALSE))</f>
        <v>0</v>
      </c>
      <c r="J5321" s="3">
        <f>IF(A5321='Enheter, modell og år'!$F$2-1,0,VLOOKUP(A5321-1&amp;B5321&amp;C5321&amp;E5321,$F$2:$G$7561,2,FALSE))</f>
        <v>0</v>
      </c>
    </row>
    <row r="5322" spans="1:10" x14ac:dyDescent="0.25">
      <c r="A5322">
        <f t="shared" ref="A5322:C5322" si="4859">A4782</f>
        <v>2023</v>
      </c>
      <c r="B5322" t="str">
        <f t="shared" si="4859"/>
        <v>VFM</v>
      </c>
      <c r="C5322">
        <f t="shared" si="4859"/>
        <v>0</v>
      </c>
      <c r="D5322">
        <f>IFERROR(VLOOKUP(C5322,'Enheter, modell og år'!$A$2:$B$31,2,FALSE),0)</f>
        <v>0</v>
      </c>
      <c r="E5322" t="str">
        <f>'Liste detaljert wide'!$M$1</f>
        <v>NFR-inntekt</v>
      </c>
      <c r="F5322" t="str">
        <f t="shared" si="4852"/>
        <v>2023VFM0NFR-inntekt</v>
      </c>
      <c r="G5322" s="3">
        <f>'Liste detaljert wide'!M462</f>
        <v>0</v>
      </c>
      <c r="H5322" t="str">
        <f>VLOOKUP(E5322,Def!$B$2:$C$15,2,FALSE)</f>
        <v>Forskningsinsentiv</v>
      </c>
      <c r="I5322" s="3">
        <f>IF(A5322='Enheter, modell og år'!$F$2-1,0,G5322-VLOOKUP(A5322-1&amp;B5322&amp;C5322&amp;E5322,$F$2:$G$7561,2,FALSE))</f>
        <v>0</v>
      </c>
      <c r="J5322" s="3">
        <f>IF(A5322='Enheter, modell og år'!$F$2-1,0,VLOOKUP(A5322-1&amp;B5322&amp;C5322&amp;E5322,$F$2:$G$7561,2,FALSE))</f>
        <v>0</v>
      </c>
    </row>
    <row r="5323" spans="1:10" x14ac:dyDescent="0.25">
      <c r="A5323">
        <f t="shared" ref="A5323:C5323" si="4860">A4783</f>
        <v>2023</v>
      </c>
      <c r="B5323" t="str">
        <f t="shared" si="4860"/>
        <v>VFM</v>
      </c>
      <c r="C5323">
        <f t="shared" si="4860"/>
        <v>0</v>
      </c>
      <c r="D5323">
        <f>IFERROR(VLOOKUP(C5323,'Enheter, modell og år'!$A$2:$B$31,2,FALSE),0)</f>
        <v>0</v>
      </c>
      <c r="E5323" t="str">
        <f>'Liste detaljert wide'!$M$1</f>
        <v>NFR-inntekt</v>
      </c>
      <c r="F5323" t="str">
        <f t="shared" si="4852"/>
        <v>2023VFM0NFR-inntekt</v>
      </c>
      <c r="G5323" s="3">
        <f>'Liste detaljert wide'!M463</f>
        <v>0</v>
      </c>
      <c r="H5323" t="str">
        <f>VLOOKUP(E5323,Def!$B$2:$C$15,2,FALSE)</f>
        <v>Forskningsinsentiv</v>
      </c>
      <c r="I5323" s="3">
        <f>IF(A5323='Enheter, modell og år'!$F$2-1,0,G5323-VLOOKUP(A5323-1&amp;B5323&amp;C5323&amp;E5323,$F$2:$G$7561,2,FALSE))</f>
        <v>0</v>
      </c>
      <c r="J5323" s="3">
        <f>IF(A5323='Enheter, modell og år'!$F$2-1,0,VLOOKUP(A5323-1&amp;B5323&amp;C5323&amp;E5323,$F$2:$G$7561,2,FALSE))</f>
        <v>0</v>
      </c>
    </row>
    <row r="5324" spans="1:10" x14ac:dyDescent="0.25">
      <c r="A5324">
        <f t="shared" ref="A5324:C5324" si="4861">A4784</f>
        <v>2023</v>
      </c>
      <c r="B5324" t="str">
        <f t="shared" si="4861"/>
        <v>VFM</v>
      </c>
      <c r="C5324">
        <f t="shared" si="4861"/>
        <v>0</v>
      </c>
      <c r="D5324">
        <f>IFERROR(VLOOKUP(C5324,'Enheter, modell og år'!$A$2:$B$31,2,FALSE),0)</f>
        <v>0</v>
      </c>
      <c r="E5324" t="str">
        <f>'Liste detaljert wide'!$M$1</f>
        <v>NFR-inntekt</v>
      </c>
      <c r="F5324" t="str">
        <f t="shared" si="4852"/>
        <v>2023VFM0NFR-inntekt</v>
      </c>
      <c r="G5324" s="3">
        <f>'Liste detaljert wide'!M464</f>
        <v>0</v>
      </c>
      <c r="H5324" t="str">
        <f>VLOOKUP(E5324,Def!$B$2:$C$15,2,FALSE)</f>
        <v>Forskningsinsentiv</v>
      </c>
      <c r="I5324" s="3">
        <f>IF(A5324='Enheter, modell og år'!$F$2-1,0,G5324-VLOOKUP(A5324-1&amp;B5324&amp;C5324&amp;E5324,$F$2:$G$7561,2,FALSE))</f>
        <v>0</v>
      </c>
      <c r="J5324" s="3">
        <f>IF(A5324='Enheter, modell og år'!$F$2-1,0,VLOOKUP(A5324-1&amp;B5324&amp;C5324&amp;E5324,$F$2:$G$7561,2,FALSE))</f>
        <v>0</v>
      </c>
    </row>
    <row r="5325" spans="1:10" x14ac:dyDescent="0.25">
      <c r="A5325">
        <f t="shared" ref="A5325:C5325" si="4862">A4785</f>
        <v>2023</v>
      </c>
      <c r="B5325" t="str">
        <f t="shared" si="4862"/>
        <v>VFM</v>
      </c>
      <c r="C5325">
        <f t="shared" si="4862"/>
        <v>0</v>
      </c>
      <c r="D5325">
        <f>IFERROR(VLOOKUP(C5325,'Enheter, modell og år'!$A$2:$B$31,2,FALSE),0)</f>
        <v>0</v>
      </c>
      <c r="E5325" t="str">
        <f>'Liste detaljert wide'!$M$1</f>
        <v>NFR-inntekt</v>
      </c>
      <c r="F5325" t="str">
        <f t="shared" si="4852"/>
        <v>2023VFM0NFR-inntekt</v>
      </c>
      <c r="G5325" s="3">
        <f>'Liste detaljert wide'!M465</f>
        <v>0</v>
      </c>
      <c r="H5325" t="str">
        <f>VLOOKUP(E5325,Def!$B$2:$C$15,2,FALSE)</f>
        <v>Forskningsinsentiv</v>
      </c>
      <c r="I5325" s="3">
        <f>IF(A5325='Enheter, modell og år'!$F$2-1,0,G5325-VLOOKUP(A5325-1&amp;B5325&amp;C5325&amp;E5325,$F$2:$G$7561,2,FALSE))</f>
        <v>0</v>
      </c>
      <c r="J5325" s="3">
        <f>IF(A5325='Enheter, modell og år'!$F$2-1,0,VLOOKUP(A5325-1&amp;B5325&amp;C5325&amp;E5325,$F$2:$G$7561,2,FALSE))</f>
        <v>0</v>
      </c>
    </row>
    <row r="5326" spans="1:10" x14ac:dyDescent="0.25">
      <c r="A5326">
        <f t="shared" ref="A5326:C5326" si="4863">A4786</f>
        <v>2023</v>
      </c>
      <c r="B5326" t="str">
        <f t="shared" si="4863"/>
        <v>VFM</v>
      </c>
      <c r="C5326">
        <f t="shared" si="4863"/>
        <v>0</v>
      </c>
      <c r="D5326">
        <f>IFERROR(VLOOKUP(C5326,'Enheter, modell og år'!$A$2:$B$31,2,FALSE),0)</f>
        <v>0</v>
      </c>
      <c r="E5326" t="str">
        <f>'Liste detaljert wide'!$M$1</f>
        <v>NFR-inntekt</v>
      </c>
      <c r="F5326" t="str">
        <f t="shared" si="4852"/>
        <v>2023VFM0NFR-inntekt</v>
      </c>
      <c r="G5326" s="3">
        <f>'Liste detaljert wide'!M466</f>
        <v>0</v>
      </c>
      <c r="H5326" t="str">
        <f>VLOOKUP(E5326,Def!$B$2:$C$15,2,FALSE)</f>
        <v>Forskningsinsentiv</v>
      </c>
      <c r="I5326" s="3">
        <f>IF(A5326='Enheter, modell og år'!$F$2-1,0,G5326-VLOOKUP(A5326-1&amp;B5326&amp;C5326&amp;E5326,$F$2:$G$7561,2,FALSE))</f>
        <v>0</v>
      </c>
      <c r="J5326" s="3">
        <f>IF(A5326='Enheter, modell og år'!$F$2-1,0,VLOOKUP(A5326-1&amp;B5326&amp;C5326&amp;E5326,$F$2:$G$7561,2,FALSE))</f>
        <v>0</v>
      </c>
    </row>
    <row r="5327" spans="1:10" x14ac:dyDescent="0.25">
      <c r="A5327">
        <f t="shared" ref="A5327:C5327" si="4864">A4787</f>
        <v>2023</v>
      </c>
      <c r="B5327" t="str">
        <f t="shared" si="4864"/>
        <v>VFM</v>
      </c>
      <c r="C5327">
        <f t="shared" si="4864"/>
        <v>0</v>
      </c>
      <c r="D5327">
        <f>IFERROR(VLOOKUP(C5327,'Enheter, modell og år'!$A$2:$B$31,2,FALSE),0)</f>
        <v>0</v>
      </c>
      <c r="E5327" t="str">
        <f>'Liste detaljert wide'!$M$1</f>
        <v>NFR-inntekt</v>
      </c>
      <c r="F5327" t="str">
        <f t="shared" si="4852"/>
        <v>2023VFM0NFR-inntekt</v>
      </c>
      <c r="G5327" s="3">
        <f>'Liste detaljert wide'!M467</f>
        <v>0</v>
      </c>
      <c r="H5327" t="str">
        <f>VLOOKUP(E5327,Def!$B$2:$C$15,2,FALSE)</f>
        <v>Forskningsinsentiv</v>
      </c>
      <c r="I5327" s="3">
        <f>IF(A5327='Enheter, modell og år'!$F$2-1,0,G5327-VLOOKUP(A5327-1&amp;B5327&amp;C5327&amp;E5327,$F$2:$G$7561,2,FALSE))</f>
        <v>0</v>
      </c>
      <c r="J5327" s="3">
        <f>IF(A5327='Enheter, modell og år'!$F$2-1,0,VLOOKUP(A5327-1&amp;B5327&amp;C5327&amp;E5327,$F$2:$G$7561,2,FALSE))</f>
        <v>0</v>
      </c>
    </row>
    <row r="5328" spans="1:10" x14ac:dyDescent="0.25">
      <c r="A5328">
        <f t="shared" ref="A5328:C5328" si="4865">A4788</f>
        <v>2023</v>
      </c>
      <c r="B5328" t="str">
        <f t="shared" si="4865"/>
        <v>VFM</v>
      </c>
      <c r="C5328">
        <f t="shared" si="4865"/>
        <v>0</v>
      </c>
      <c r="D5328">
        <f>IFERROR(VLOOKUP(C5328,'Enheter, modell og år'!$A$2:$B$31,2,FALSE),0)</f>
        <v>0</v>
      </c>
      <c r="E5328" t="str">
        <f>'Liste detaljert wide'!$M$1</f>
        <v>NFR-inntekt</v>
      </c>
      <c r="F5328" t="str">
        <f t="shared" si="4852"/>
        <v>2023VFM0NFR-inntekt</v>
      </c>
      <c r="G5328" s="3">
        <f>'Liste detaljert wide'!M468</f>
        <v>0</v>
      </c>
      <c r="H5328" t="str">
        <f>VLOOKUP(E5328,Def!$B$2:$C$15,2,FALSE)</f>
        <v>Forskningsinsentiv</v>
      </c>
      <c r="I5328" s="3">
        <f>IF(A5328='Enheter, modell og år'!$F$2-1,0,G5328-VLOOKUP(A5328-1&amp;B5328&amp;C5328&amp;E5328,$F$2:$G$7561,2,FALSE))</f>
        <v>0</v>
      </c>
      <c r="J5328" s="3">
        <f>IF(A5328='Enheter, modell og år'!$F$2-1,0,VLOOKUP(A5328-1&amp;B5328&amp;C5328&amp;E5328,$F$2:$G$7561,2,FALSE))</f>
        <v>0</v>
      </c>
    </row>
    <row r="5329" spans="1:10" x14ac:dyDescent="0.25">
      <c r="A5329">
        <f t="shared" ref="A5329:C5329" si="4866">A4789</f>
        <v>2023</v>
      </c>
      <c r="B5329" t="str">
        <f t="shared" si="4866"/>
        <v>VFM</v>
      </c>
      <c r="C5329">
        <f t="shared" si="4866"/>
        <v>0</v>
      </c>
      <c r="D5329">
        <f>IFERROR(VLOOKUP(C5329,'Enheter, modell og år'!$A$2:$B$31,2,FALSE),0)</f>
        <v>0</v>
      </c>
      <c r="E5329" t="str">
        <f>'Liste detaljert wide'!$M$1</f>
        <v>NFR-inntekt</v>
      </c>
      <c r="F5329" t="str">
        <f t="shared" si="4852"/>
        <v>2023VFM0NFR-inntekt</v>
      </c>
      <c r="G5329" s="3">
        <f>'Liste detaljert wide'!M469</f>
        <v>0</v>
      </c>
      <c r="H5329" t="str">
        <f>VLOOKUP(E5329,Def!$B$2:$C$15,2,FALSE)</f>
        <v>Forskningsinsentiv</v>
      </c>
      <c r="I5329" s="3">
        <f>IF(A5329='Enheter, modell og år'!$F$2-1,0,G5329-VLOOKUP(A5329-1&amp;B5329&amp;C5329&amp;E5329,$F$2:$G$7561,2,FALSE))</f>
        <v>0</v>
      </c>
      <c r="J5329" s="3">
        <f>IF(A5329='Enheter, modell og år'!$F$2-1,0,VLOOKUP(A5329-1&amp;B5329&amp;C5329&amp;E5329,$F$2:$G$7561,2,FALSE))</f>
        <v>0</v>
      </c>
    </row>
    <row r="5330" spans="1:10" x14ac:dyDescent="0.25">
      <c r="A5330">
        <f t="shared" ref="A5330:C5330" si="4867">A4790</f>
        <v>2023</v>
      </c>
      <c r="B5330" t="str">
        <f t="shared" si="4867"/>
        <v>VFM</v>
      </c>
      <c r="C5330">
        <f t="shared" si="4867"/>
        <v>0</v>
      </c>
      <c r="D5330">
        <f>IFERROR(VLOOKUP(C5330,'Enheter, modell og år'!$A$2:$B$31,2,FALSE),0)</f>
        <v>0</v>
      </c>
      <c r="E5330" t="str">
        <f>'Liste detaljert wide'!$M$1</f>
        <v>NFR-inntekt</v>
      </c>
      <c r="F5330" t="str">
        <f t="shared" si="4852"/>
        <v>2023VFM0NFR-inntekt</v>
      </c>
      <c r="G5330" s="3">
        <f>'Liste detaljert wide'!M470</f>
        <v>0</v>
      </c>
      <c r="H5330" t="str">
        <f>VLOOKUP(E5330,Def!$B$2:$C$15,2,FALSE)</f>
        <v>Forskningsinsentiv</v>
      </c>
      <c r="I5330" s="3">
        <f>IF(A5330='Enheter, modell og år'!$F$2-1,0,G5330-VLOOKUP(A5330-1&amp;B5330&amp;C5330&amp;E5330,$F$2:$G$7561,2,FALSE))</f>
        <v>0</v>
      </c>
      <c r="J5330" s="3">
        <f>IF(A5330='Enheter, modell og år'!$F$2-1,0,VLOOKUP(A5330-1&amp;B5330&amp;C5330&amp;E5330,$F$2:$G$7561,2,FALSE))</f>
        <v>0</v>
      </c>
    </row>
    <row r="5331" spans="1:10" x14ac:dyDescent="0.25">
      <c r="A5331">
        <f t="shared" ref="A5331:C5331" si="4868">A4791</f>
        <v>2023</v>
      </c>
      <c r="B5331" t="str">
        <f t="shared" si="4868"/>
        <v>VFM</v>
      </c>
      <c r="C5331">
        <f t="shared" si="4868"/>
        <v>0</v>
      </c>
      <c r="D5331">
        <f>IFERROR(VLOOKUP(C5331,'Enheter, modell og år'!$A$2:$B$31,2,FALSE),0)</f>
        <v>0</v>
      </c>
      <c r="E5331" t="str">
        <f>'Liste detaljert wide'!$M$1</f>
        <v>NFR-inntekt</v>
      </c>
      <c r="F5331" t="str">
        <f t="shared" si="4852"/>
        <v>2023VFM0NFR-inntekt</v>
      </c>
      <c r="G5331" s="3">
        <f>'Liste detaljert wide'!M471</f>
        <v>0</v>
      </c>
      <c r="H5331" t="str">
        <f>VLOOKUP(E5331,Def!$B$2:$C$15,2,FALSE)</f>
        <v>Forskningsinsentiv</v>
      </c>
      <c r="I5331" s="3">
        <f>IF(A5331='Enheter, modell og år'!$F$2-1,0,G5331-VLOOKUP(A5331-1&amp;B5331&amp;C5331&amp;E5331,$F$2:$G$7561,2,FALSE))</f>
        <v>0</v>
      </c>
      <c r="J5331" s="3">
        <f>IF(A5331='Enheter, modell og år'!$F$2-1,0,VLOOKUP(A5331-1&amp;B5331&amp;C5331&amp;E5331,$F$2:$G$7561,2,FALSE))</f>
        <v>0</v>
      </c>
    </row>
    <row r="5332" spans="1:10" x14ac:dyDescent="0.25">
      <c r="A5332">
        <f t="shared" ref="A5332:C5332" si="4869">A4792</f>
        <v>2023</v>
      </c>
      <c r="B5332" t="str">
        <f t="shared" si="4869"/>
        <v>VFM</v>
      </c>
      <c r="C5332">
        <f t="shared" si="4869"/>
        <v>0</v>
      </c>
      <c r="D5332">
        <f>IFERROR(VLOOKUP(C5332,'Enheter, modell og år'!$A$2:$B$31,2,FALSE),0)</f>
        <v>0</v>
      </c>
      <c r="E5332" t="str">
        <f>'Liste detaljert wide'!$M$1</f>
        <v>NFR-inntekt</v>
      </c>
      <c r="F5332" t="str">
        <f t="shared" si="4852"/>
        <v>2023VFM0NFR-inntekt</v>
      </c>
      <c r="G5332" s="3">
        <f>'Liste detaljert wide'!M472</f>
        <v>0</v>
      </c>
      <c r="H5332" t="str">
        <f>VLOOKUP(E5332,Def!$B$2:$C$15,2,FALSE)</f>
        <v>Forskningsinsentiv</v>
      </c>
      <c r="I5332" s="3">
        <f>IF(A5332='Enheter, modell og år'!$F$2-1,0,G5332-VLOOKUP(A5332-1&amp;B5332&amp;C5332&amp;E5332,$F$2:$G$7561,2,FALSE))</f>
        <v>0</v>
      </c>
      <c r="J5332" s="3">
        <f>IF(A5332='Enheter, modell og år'!$F$2-1,0,VLOOKUP(A5332-1&amp;B5332&amp;C5332&amp;E5332,$F$2:$G$7561,2,FALSE))</f>
        <v>0</v>
      </c>
    </row>
    <row r="5333" spans="1:10" x14ac:dyDescent="0.25">
      <c r="A5333">
        <f t="shared" ref="A5333:C5333" si="4870">A4793</f>
        <v>2023</v>
      </c>
      <c r="B5333" t="str">
        <f t="shared" si="4870"/>
        <v>VFM</v>
      </c>
      <c r="C5333">
        <f t="shared" si="4870"/>
        <v>0</v>
      </c>
      <c r="D5333">
        <f>IFERROR(VLOOKUP(C5333,'Enheter, modell og år'!$A$2:$B$31,2,FALSE),0)</f>
        <v>0</v>
      </c>
      <c r="E5333" t="str">
        <f>'Liste detaljert wide'!$M$1</f>
        <v>NFR-inntekt</v>
      </c>
      <c r="F5333" t="str">
        <f t="shared" si="4852"/>
        <v>2023VFM0NFR-inntekt</v>
      </c>
      <c r="G5333" s="3">
        <f>'Liste detaljert wide'!M473</f>
        <v>0</v>
      </c>
      <c r="H5333" t="str">
        <f>VLOOKUP(E5333,Def!$B$2:$C$15,2,FALSE)</f>
        <v>Forskningsinsentiv</v>
      </c>
      <c r="I5333" s="3">
        <f>IF(A5333='Enheter, modell og år'!$F$2-1,0,G5333-VLOOKUP(A5333-1&amp;B5333&amp;C5333&amp;E5333,$F$2:$G$7561,2,FALSE))</f>
        <v>0</v>
      </c>
      <c r="J5333" s="3">
        <f>IF(A5333='Enheter, modell og år'!$F$2-1,0,VLOOKUP(A5333-1&amp;B5333&amp;C5333&amp;E5333,$F$2:$G$7561,2,FALSE))</f>
        <v>0</v>
      </c>
    </row>
    <row r="5334" spans="1:10" x14ac:dyDescent="0.25">
      <c r="A5334">
        <f t="shared" ref="A5334:C5334" si="4871">A4794</f>
        <v>2023</v>
      </c>
      <c r="B5334" t="str">
        <f t="shared" si="4871"/>
        <v>VFM</v>
      </c>
      <c r="C5334">
        <f t="shared" si="4871"/>
        <v>0</v>
      </c>
      <c r="D5334">
        <f>IFERROR(VLOOKUP(C5334,'Enheter, modell og år'!$A$2:$B$31,2,FALSE),0)</f>
        <v>0</v>
      </c>
      <c r="E5334" t="str">
        <f>'Liste detaljert wide'!$M$1</f>
        <v>NFR-inntekt</v>
      </c>
      <c r="F5334" t="str">
        <f t="shared" si="4852"/>
        <v>2023VFM0NFR-inntekt</v>
      </c>
      <c r="G5334" s="3">
        <f>'Liste detaljert wide'!M474</f>
        <v>0</v>
      </c>
      <c r="H5334" t="str">
        <f>VLOOKUP(E5334,Def!$B$2:$C$15,2,FALSE)</f>
        <v>Forskningsinsentiv</v>
      </c>
      <c r="I5334" s="3">
        <f>IF(A5334='Enheter, modell og år'!$F$2-1,0,G5334-VLOOKUP(A5334-1&amp;B5334&amp;C5334&amp;E5334,$F$2:$G$7561,2,FALSE))</f>
        <v>0</v>
      </c>
      <c r="J5334" s="3">
        <f>IF(A5334='Enheter, modell og år'!$F$2-1,0,VLOOKUP(A5334-1&amp;B5334&amp;C5334&amp;E5334,$F$2:$G$7561,2,FALSE))</f>
        <v>0</v>
      </c>
    </row>
    <row r="5335" spans="1:10" x14ac:dyDescent="0.25">
      <c r="A5335">
        <f t="shared" ref="A5335:C5335" si="4872">A4795</f>
        <v>2023</v>
      </c>
      <c r="B5335" t="str">
        <f t="shared" si="4872"/>
        <v>VFM</v>
      </c>
      <c r="C5335">
        <f t="shared" si="4872"/>
        <v>0</v>
      </c>
      <c r="D5335">
        <f>IFERROR(VLOOKUP(C5335,'Enheter, modell og år'!$A$2:$B$31,2,FALSE),0)</f>
        <v>0</v>
      </c>
      <c r="E5335" t="str">
        <f>'Liste detaljert wide'!$M$1</f>
        <v>NFR-inntekt</v>
      </c>
      <c r="F5335" t="str">
        <f t="shared" si="4852"/>
        <v>2023VFM0NFR-inntekt</v>
      </c>
      <c r="G5335" s="3">
        <f>'Liste detaljert wide'!M475</f>
        <v>0</v>
      </c>
      <c r="H5335" t="str">
        <f>VLOOKUP(E5335,Def!$B$2:$C$15,2,FALSE)</f>
        <v>Forskningsinsentiv</v>
      </c>
      <c r="I5335" s="3">
        <f>IF(A5335='Enheter, modell og år'!$F$2-1,0,G5335-VLOOKUP(A5335-1&amp;B5335&amp;C5335&amp;E5335,$F$2:$G$7561,2,FALSE))</f>
        <v>0</v>
      </c>
      <c r="J5335" s="3">
        <f>IF(A5335='Enheter, modell og år'!$F$2-1,0,VLOOKUP(A5335-1&amp;B5335&amp;C5335&amp;E5335,$F$2:$G$7561,2,FALSE))</f>
        <v>0</v>
      </c>
    </row>
    <row r="5336" spans="1:10" x14ac:dyDescent="0.25">
      <c r="A5336">
        <f t="shared" ref="A5336:C5336" si="4873">A4796</f>
        <v>2023</v>
      </c>
      <c r="B5336" t="str">
        <f t="shared" si="4873"/>
        <v>VFM</v>
      </c>
      <c r="C5336">
        <f t="shared" si="4873"/>
        <v>0</v>
      </c>
      <c r="D5336">
        <f>IFERROR(VLOOKUP(C5336,'Enheter, modell og år'!$A$2:$B$31,2,FALSE),0)</f>
        <v>0</v>
      </c>
      <c r="E5336" t="str">
        <f>'Liste detaljert wide'!$M$1</f>
        <v>NFR-inntekt</v>
      </c>
      <c r="F5336" t="str">
        <f t="shared" si="4852"/>
        <v>2023VFM0NFR-inntekt</v>
      </c>
      <c r="G5336" s="3">
        <f>'Liste detaljert wide'!M476</f>
        <v>0</v>
      </c>
      <c r="H5336" t="str">
        <f>VLOOKUP(E5336,Def!$B$2:$C$15,2,FALSE)</f>
        <v>Forskningsinsentiv</v>
      </c>
      <c r="I5336" s="3">
        <f>IF(A5336='Enheter, modell og år'!$F$2-1,0,G5336-VLOOKUP(A5336-1&amp;B5336&amp;C5336&amp;E5336,$F$2:$G$7561,2,FALSE))</f>
        <v>0</v>
      </c>
      <c r="J5336" s="3">
        <f>IF(A5336='Enheter, modell og år'!$F$2-1,0,VLOOKUP(A5336-1&amp;B5336&amp;C5336&amp;E5336,$F$2:$G$7561,2,FALSE))</f>
        <v>0</v>
      </c>
    </row>
    <row r="5337" spans="1:10" x14ac:dyDescent="0.25">
      <c r="A5337">
        <f t="shared" ref="A5337:C5337" si="4874">A4797</f>
        <v>2023</v>
      </c>
      <c r="B5337" t="str">
        <f t="shared" si="4874"/>
        <v>VFM</v>
      </c>
      <c r="C5337">
        <f t="shared" si="4874"/>
        <v>0</v>
      </c>
      <c r="D5337">
        <f>IFERROR(VLOOKUP(C5337,'Enheter, modell og år'!$A$2:$B$31,2,FALSE),0)</f>
        <v>0</v>
      </c>
      <c r="E5337" t="str">
        <f>'Liste detaljert wide'!$M$1</f>
        <v>NFR-inntekt</v>
      </c>
      <c r="F5337" t="str">
        <f t="shared" si="4852"/>
        <v>2023VFM0NFR-inntekt</v>
      </c>
      <c r="G5337" s="3">
        <f>'Liste detaljert wide'!M477</f>
        <v>0</v>
      </c>
      <c r="H5337" t="str">
        <f>VLOOKUP(E5337,Def!$B$2:$C$15,2,FALSE)</f>
        <v>Forskningsinsentiv</v>
      </c>
      <c r="I5337" s="3">
        <f>IF(A5337='Enheter, modell og år'!$F$2-1,0,G5337-VLOOKUP(A5337-1&amp;B5337&amp;C5337&amp;E5337,$F$2:$G$7561,2,FALSE))</f>
        <v>0</v>
      </c>
      <c r="J5337" s="3">
        <f>IF(A5337='Enheter, modell og år'!$F$2-1,0,VLOOKUP(A5337-1&amp;B5337&amp;C5337&amp;E5337,$F$2:$G$7561,2,FALSE))</f>
        <v>0</v>
      </c>
    </row>
    <row r="5338" spans="1:10" x14ac:dyDescent="0.25">
      <c r="A5338">
        <f t="shared" ref="A5338:C5338" si="4875">A4798</f>
        <v>2023</v>
      </c>
      <c r="B5338" t="str">
        <f t="shared" si="4875"/>
        <v>VFM</v>
      </c>
      <c r="C5338">
        <f t="shared" si="4875"/>
        <v>0</v>
      </c>
      <c r="D5338">
        <f>IFERROR(VLOOKUP(C5338,'Enheter, modell og år'!$A$2:$B$31,2,FALSE),0)</f>
        <v>0</v>
      </c>
      <c r="E5338" t="str">
        <f>'Liste detaljert wide'!$M$1</f>
        <v>NFR-inntekt</v>
      </c>
      <c r="F5338" t="str">
        <f t="shared" si="4852"/>
        <v>2023VFM0NFR-inntekt</v>
      </c>
      <c r="G5338" s="3">
        <f>'Liste detaljert wide'!M478</f>
        <v>0</v>
      </c>
      <c r="H5338" t="str">
        <f>VLOOKUP(E5338,Def!$B$2:$C$15,2,FALSE)</f>
        <v>Forskningsinsentiv</v>
      </c>
      <c r="I5338" s="3">
        <f>IF(A5338='Enheter, modell og år'!$F$2-1,0,G5338-VLOOKUP(A5338-1&amp;B5338&amp;C5338&amp;E5338,$F$2:$G$7561,2,FALSE))</f>
        <v>0</v>
      </c>
      <c r="J5338" s="3">
        <f>IF(A5338='Enheter, modell og år'!$F$2-1,0,VLOOKUP(A5338-1&amp;B5338&amp;C5338&amp;E5338,$F$2:$G$7561,2,FALSE))</f>
        <v>0</v>
      </c>
    </row>
    <row r="5339" spans="1:10" x14ac:dyDescent="0.25">
      <c r="A5339">
        <f t="shared" ref="A5339:C5339" si="4876">A4799</f>
        <v>2023</v>
      </c>
      <c r="B5339" t="str">
        <f t="shared" si="4876"/>
        <v>VFM</v>
      </c>
      <c r="C5339">
        <f t="shared" si="4876"/>
        <v>0</v>
      </c>
      <c r="D5339">
        <f>IFERROR(VLOOKUP(C5339,'Enheter, modell og år'!$A$2:$B$31,2,FALSE),0)</f>
        <v>0</v>
      </c>
      <c r="E5339" t="str">
        <f>'Liste detaljert wide'!$M$1</f>
        <v>NFR-inntekt</v>
      </c>
      <c r="F5339" t="str">
        <f t="shared" si="4852"/>
        <v>2023VFM0NFR-inntekt</v>
      </c>
      <c r="G5339" s="3">
        <f>'Liste detaljert wide'!M479</f>
        <v>0</v>
      </c>
      <c r="H5339" t="str">
        <f>VLOOKUP(E5339,Def!$B$2:$C$15,2,FALSE)</f>
        <v>Forskningsinsentiv</v>
      </c>
      <c r="I5339" s="3">
        <f>IF(A5339='Enheter, modell og år'!$F$2-1,0,G5339-VLOOKUP(A5339-1&amp;B5339&amp;C5339&amp;E5339,$F$2:$G$7561,2,FALSE))</f>
        <v>0</v>
      </c>
      <c r="J5339" s="3">
        <f>IF(A5339='Enheter, modell og år'!$F$2-1,0,VLOOKUP(A5339-1&amp;B5339&amp;C5339&amp;E5339,$F$2:$G$7561,2,FALSE))</f>
        <v>0</v>
      </c>
    </row>
    <row r="5340" spans="1:10" x14ac:dyDescent="0.25">
      <c r="A5340">
        <f t="shared" ref="A5340:C5340" si="4877">A4800</f>
        <v>2023</v>
      </c>
      <c r="B5340" t="str">
        <f t="shared" si="4877"/>
        <v>VFM</v>
      </c>
      <c r="C5340">
        <f t="shared" si="4877"/>
        <v>0</v>
      </c>
      <c r="D5340">
        <f>IFERROR(VLOOKUP(C5340,'Enheter, modell og år'!$A$2:$B$31,2,FALSE),0)</f>
        <v>0</v>
      </c>
      <c r="E5340" t="str">
        <f>'Liste detaljert wide'!$M$1</f>
        <v>NFR-inntekt</v>
      </c>
      <c r="F5340" t="str">
        <f t="shared" si="4852"/>
        <v>2023VFM0NFR-inntekt</v>
      </c>
      <c r="G5340" s="3">
        <f>'Liste detaljert wide'!M480</f>
        <v>0</v>
      </c>
      <c r="H5340" t="str">
        <f>VLOOKUP(E5340,Def!$B$2:$C$15,2,FALSE)</f>
        <v>Forskningsinsentiv</v>
      </c>
      <c r="I5340" s="3">
        <f>IF(A5340='Enheter, modell og år'!$F$2-1,0,G5340-VLOOKUP(A5340-1&amp;B5340&amp;C5340&amp;E5340,$F$2:$G$7561,2,FALSE))</f>
        <v>0</v>
      </c>
      <c r="J5340" s="3">
        <f>IF(A5340='Enheter, modell og år'!$F$2-1,0,VLOOKUP(A5340-1&amp;B5340&amp;C5340&amp;E5340,$F$2:$G$7561,2,FALSE))</f>
        <v>0</v>
      </c>
    </row>
    <row r="5341" spans="1:10" x14ac:dyDescent="0.25">
      <c r="A5341">
        <f t="shared" ref="A5341:C5341" si="4878">A4801</f>
        <v>2023</v>
      </c>
      <c r="B5341" t="str">
        <f t="shared" si="4878"/>
        <v>VFM</v>
      </c>
      <c r="C5341">
        <f t="shared" si="4878"/>
        <v>0</v>
      </c>
      <c r="D5341">
        <f>IFERROR(VLOOKUP(C5341,'Enheter, modell og år'!$A$2:$B$31,2,FALSE),0)</f>
        <v>0</v>
      </c>
      <c r="E5341" t="str">
        <f>'Liste detaljert wide'!$M$1</f>
        <v>NFR-inntekt</v>
      </c>
      <c r="F5341" t="str">
        <f t="shared" si="4852"/>
        <v>2023VFM0NFR-inntekt</v>
      </c>
      <c r="G5341" s="3">
        <f>'Liste detaljert wide'!M481</f>
        <v>0</v>
      </c>
      <c r="H5341" t="str">
        <f>VLOOKUP(E5341,Def!$B$2:$C$15,2,FALSE)</f>
        <v>Forskningsinsentiv</v>
      </c>
      <c r="I5341" s="3">
        <f>IF(A5341='Enheter, modell og år'!$F$2-1,0,G5341-VLOOKUP(A5341-1&amp;B5341&amp;C5341&amp;E5341,$F$2:$G$7561,2,FALSE))</f>
        <v>0</v>
      </c>
      <c r="J5341" s="3">
        <f>IF(A5341='Enheter, modell og år'!$F$2-1,0,VLOOKUP(A5341-1&amp;B5341&amp;C5341&amp;E5341,$F$2:$G$7561,2,FALSE))</f>
        <v>0</v>
      </c>
    </row>
    <row r="5342" spans="1:10" x14ac:dyDescent="0.25">
      <c r="A5342">
        <f t="shared" ref="A5342:C5342" si="4879">A4802</f>
        <v>2024</v>
      </c>
      <c r="B5342" t="str">
        <f t="shared" si="4879"/>
        <v>VFM</v>
      </c>
      <c r="C5342">
        <f t="shared" si="4879"/>
        <v>0</v>
      </c>
      <c r="D5342">
        <f>IFERROR(VLOOKUP(C5342,'Enheter, modell og år'!$A$2:$B$31,2,FALSE),0)</f>
        <v>0</v>
      </c>
      <c r="E5342" t="str">
        <f>'Liste detaljert wide'!$M$1</f>
        <v>NFR-inntekt</v>
      </c>
      <c r="F5342" t="str">
        <f t="shared" si="4852"/>
        <v>2024VFM0NFR-inntekt</v>
      </c>
      <c r="G5342" s="3">
        <f>'Liste detaljert wide'!M482</f>
        <v>0</v>
      </c>
      <c r="H5342" t="str">
        <f>VLOOKUP(E5342,Def!$B$2:$C$15,2,FALSE)</f>
        <v>Forskningsinsentiv</v>
      </c>
      <c r="I5342" s="3">
        <f>IF(A5342='Enheter, modell og år'!$F$2-1,0,G5342-VLOOKUP(A5342-1&amp;B5342&amp;C5342&amp;E5342,$F$2:$G$7561,2,FALSE))</f>
        <v>0</v>
      </c>
      <c r="J5342" s="3">
        <f>IF(A5342='Enheter, modell og år'!$F$2-1,0,VLOOKUP(A5342-1&amp;B5342&amp;C5342&amp;E5342,$F$2:$G$7561,2,FALSE))</f>
        <v>0</v>
      </c>
    </row>
    <row r="5343" spans="1:10" x14ac:dyDescent="0.25">
      <c r="A5343">
        <f t="shared" ref="A5343:C5343" si="4880">A4803</f>
        <v>2024</v>
      </c>
      <c r="B5343" t="str">
        <f t="shared" si="4880"/>
        <v>VFM</v>
      </c>
      <c r="C5343">
        <f t="shared" si="4880"/>
        <v>0</v>
      </c>
      <c r="D5343">
        <f>IFERROR(VLOOKUP(C5343,'Enheter, modell og år'!$A$2:$B$31,2,FALSE),0)</f>
        <v>0</v>
      </c>
      <c r="E5343" t="str">
        <f>'Liste detaljert wide'!$M$1</f>
        <v>NFR-inntekt</v>
      </c>
      <c r="F5343" t="str">
        <f t="shared" si="4852"/>
        <v>2024VFM0NFR-inntekt</v>
      </c>
      <c r="G5343" s="3">
        <f>'Liste detaljert wide'!M483</f>
        <v>0</v>
      </c>
      <c r="H5343" t="str">
        <f>VLOOKUP(E5343,Def!$B$2:$C$15,2,FALSE)</f>
        <v>Forskningsinsentiv</v>
      </c>
      <c r="I5343" s="3">
        <f>IF(A5343='Enheter, modell og år'!$F$2-1,0,G5343-VLOOKUP(A5343-1&amp;B5343&amp;C5343&amp;E5343,$F$2:$G$7561,2,FALSE))</f>
        <v>0</v>
      </c>
      <c r="J5343" s="3">
        <f>IF(A5343='Enheter, modell og år'!$F$2-1,0,VLOOKUP(A5343-1&amp;B5343&amp;C5343&amp;E5343,$F$2:$G$7561,2,FALSE))</f>
        <v>0</v>
      </c>
    </row>
    <row r="5344" spans="1:10" x14ac:dyDescent="0.25">
      <c r="A5344">
        <f t="shared" ref="A5344:C5344" si="4881">A4804</f>
        <v>2024</v>
      </c>
      <c r="B5344" t="str">
        <f t="shared" si="4881"/>
        <v>VFM</v>
      </c>
      <c r="C5344">
        <f t="shared" si="4881"/>
        <v>0</v>
      </c>
      <c r="D5344">
        <f>IFERROR(VLOOKUP(C5344,'Enheter, modell og år'!$A$2:$B$31,2,FALSE),0)</f>
        <v>0</v>
      </c>
      <c r="E5344" t="str">
        <f>'Liste detaljert wide'!$M$1</f>
        <v>NFR-inntekt</v>
      </c>
      <c r="F5344" t="str">
        <f t="shared" si="4852"/>
        <v>2024VFM0NFR-inntekt</v>
      </c>
      <c r="G5344" s="3">
        <f>'Liste detaljert wide'!M484</f>
        <v>0</v>
      </c>
      <c r="H5344" t="str">
        <f>VLOOKUP(E5344,Def!$B$2:$C$15,2,FALSE)</f>
        <v>Forskningsinsentiv</v>
      </c>
      <c r="I5344" s="3">
        <f>IF(A5344='Enheter, modell og år'!$F$2-1,0,G5344-VLOOKUP(A5344-1&amp;B5344&amp;C5344&amp;E5344,$F$2:$G$7561,2,FALSE))</f>
        <v>0</v>
      </c>
      <c r="J5344" s="3">
        <f>IF(A5344='Enheter, modell og år'!$F$2-1,0,VLOOKUP(A5344-1&amp;B5344&amp;C5344&amp;E5344,$F$2:$G$7561,2,FALSE))</f>
        <v>0</v>
      </c>
    </row>
    <row r="5345" spans="1:10" x14ac:dyDescent="0.25">
      <c r="A5345">
        <f t="shared" ref="A5345:C5345" si="4882">A4805</f>
        <v>2024</v>
      </c>
      <c r="B5345" t="str">
        <f t="shared" si="4882"/>
        <v>VFM</v>
      </c>
      <c r="C5345">
        <f t="shared" si="4882"/>
        <v>0</v>
      </c>
      <c r="D5345">
        <f>IFERROR(VLOOKUP(C5345,'Enheter, modell og år'!$A$2:$B$31,2,FALSE),0)</f>
        <v>0</v>
      </c>
      <c r="E5345" t="str">
        <f>'Liste detaljert wide'!$M$1</f>
        <v>NFR-inntekt</v>
      </c>
      <c r="F5345" t="str">
        <f t="shared" si="4852"/>
        <v>2024VFM0NFR-inntekt</v>
      </c>
      <c r="G5345" s="3">
        <f>'Liste detaljert wide'!M485</f>
        <v>0</v>
      </c>
      <c r="H5345" t="str">
        <f>VLOOKUP(E5345,Def!$B$2:$C$15,2,FALSE)</f>
        <v>Forskningsinsentiv</v>
      </c>
      <c r="I5345" s="3">
        <f>IF(A5345='Enheter, modell og år'!$F$2-1,0,G5345-VLOOKUP(A5345-1&amp;B5345&amp;C5345&amp;E5345,$F$2:$G$7561,2,FALSE))</f>
        <v>0</v>
      </c>
      <c r="J5345" s="3">
        <f>IF(A5345='Enheter, modell og år'!$F$2-1,0,VLOOKUP(A5345-1&amp;B5345&amp;C5345&amp;E5345,$F$2:$G$7561,2,FALSE))</f>
        <v>0</v>
      </c>
    </row>
    <row r="5346" spans="1:10" x14ac:dyDescent="0.25">
      <c r="A5346">
        <f t="shared" ref="A5346:C5346" si="4883">A4806</f>
        <v>2024</v>
      </c>
      <c r="B5346" t="str">
        <f t="shared" si="4883"/>
        <v>VFM</v>
      </c>
      <c r="C5346">
        <f t="shared" si="4883"/>
        <v>0</v>
      </c>
      <c r="D5346">
        <f>IFERROR(VLOOKUP(C5346,'Enheter, modell og år'!$A$2:$B$31,2,FALSE),0)</f>
        <v>0</v>
      </c>
      <c r="E5346" t="str">
        <f>'Liste detaljert wide'!$M$1</f>
        <v>NFR-inntekt</v>
      </c>
      <c r="F5346" t="str">
        <f t="shared" si="4852"/>
        <v>2024VFM0NFR-inntekt</v>
      </c>
      <c r="G5346" s="3">
        <f>'Liste detaljert wide'!M486</f>
        <v>0</v>
      </c>
      <c r="H5346" t="str">
        <f>VLOOKUP(E5346,Def!$B$2:$C$15,2,FALSE)</f>
        <v>Forskningsinsentiv</v>
      </c>
      <c r="I5346" s="3">
        <f>IF(A5346='Enheter, modell og år'!$F$2-1,0,G5346-VLOOKUP(A5346-1&amp;B5346&amp;C5346&amp;E5346,$F$2:$G$7561,2,FALSE))</f>
        <v>0</v>
      </c>
      <c r="J5346" s="3">
        <f>IF(A5346='Enheter, modell og år'!$F$2-1,0,VLOOKUP(A5346-1&amp;B5346&amp;C5346&amp;E5346,$F$2:$G$7561,2,FALSE))</f>
        <v>0</v>
      </c>
    </row>
    <row r="5347" spans="1:10" x14ac:dyDescent="0.25">
      <c r="A5347">
        <f t="shared" ref="A5347:C5347" si="4884">A4807</f>
        <v>2024</v>
      </c>
      <c r="B5347" t="str">
        <f t="shared" si="4884"/>
        <v>VFM</v>
      </c>
      <c r="C5347">
        <f t="shared" si="4884"/>
        <v>0</v>
      </c>
      <c r="D5347">
        <f>IFERROR(VLOOKUP(C5347,'Enheter, modell og år'!$A$2:$B$31,2,FALSE),0)</f>
        <v>0</v>
      </c>
      <c r="E5347" t="str">
        <f>'Liste detaljert wide'!$M$1</f>
        <v>NFR-inntekt</v>
      </c>
      <c r="F5347" t="str">
        <f t="shared" si="4852"/>
        <v>2024VFM0NFR-inntekt</v>
      </c>
      <c r="G5347" s="3">
        <f>'Liste detaljert wide'!M487</f>
        <v>0</v>
      </c>
      <c r="H5347" t="str">
        <f>VLOOKUP(E5347,Def!$B$2:$C$15,2,FALSE)</f>
        <v>Forskningsinsentiv</v>
      </c>
      <c r="I5347" s="3">
        <f>IF(A5347='Enheter, modell og år'!$F$2-1,0,G5347-VLOOKUP(A5347-1&amp;B5347&amp;C5347&amp;E5347,$F$2:$G$7561,2,FALSE))</f>
        <v>0</v>
      </c>
      <c r="J5347" s="3">
        <f>IF(A5347='Enheter, modell og år'!$F$2-1,0,VLOOKUP(A5347-1&amp;B5347&amp;C5347&amp;E5347,$F$2:$G$7561,2,FALSE))</f>
        <v>0</v>
      </c>
    </row>
    <row r="5348" spans="1:10" x14ac:dyDescent="0.25">
      <c r="A5348">
        <f t="shared" ref="A5348:C5348" si="4885">A4808</f>
        <v>2024</v>
      </c>
      <c r="B5348" t="str">
        <f t="shared" si="4885"/>
        <v>VFM</v>
      </c>
      <c r="C5348">
        <f t="shared" si="4885"/>
        <v>0</v>
      </c>
      <c r="D5348">
        <f>IFERROR(VLOOKUP(C5348,'Enheter, modell og år'!$A$2:$B$31,2,FALSE),0)</f>
        <v>0</v>
      </c>
      <c r="E5348" t="str">
        <f>'Liste detaljert wide'!$M$1</f>
        <v>NFR-inntekt</v>
      </c>
      <c r="F5348" t="str">
        <f t="shared" si="4852"/>
        <v>2024VFM0NFR-inntekt</v>
      </c>
      <c r="G5348" s="3">
        <f>'Liste detaljert wide'!M488</f>
        <v>0</v>
      </c>
      <c r="H5348" t="str">
        <f>VLOOKUP(E5348,Def!$B$2:$C$15,2,FALSE)</f>
        <v>Forskningsinsentiv</v>
      </c>
      <c r="I5348" s="3">
        <f>IF(A5348='Enheter, modell og år'!$F$2-1,0,G5348-VLOOKUP(A5348-1&amp;B5348&amp;C5348&amp;E5348,$F$2:$G$7561,2,FALSE))</f>
        <v>0</v>
      </c>
      <c r="J5348" s="3">
        <f>IF(A5348='Enheter, modell og år'!$F$2-1,0,VLOOKUP(A5348-1&amp;B5348&amp;C5348&amp;E5348,$F$2:$G$7561,2,FALSE))</f>
        <v>0</v>
      </c>
    </row>
    <row r="5349" spans="1:10" x14ac:dyDescent="0.25">
      <c r="A5349">
        <f t="shared" ref="A5349:C5349" si="4886">A4809</f>
        <v>2024</v>
      </c>
      <c r="B5349" t="str">
        <f t="shared" si="4886"/>
        <v>VFM</v>
      </c>
      <c r="C5349">
        <f t="shared" si="4886"/>
        <v>0</v>
      </c>
      <c r="D5349">
        <f>IFERROR(VLOOKUP(C5349,'Enheter, modell og år'!$A$2:$B$31,2,FALSE),0)</f>
        <v>0</v>
      </c>
      <c r="E5349" t="str">
        <f>'Liste detaljert wide'!$M$1</f>
        <v>NFR-inntekt</v>
      </c>
      <c r="F5349" t="str">
        <f t="shared" si="4852"/>
        <v>2024VFM0NFR-inntekt</v>
      </c>
      <c r="G5349" s="3">
        <f>'Liste detaljert wide'!M489</f>
        <v>0</v>
      </c>
      <c r="H5349" t="str">
        <f>VLOOKUP(E5349,Def!$B$2:$C$15,2,FALSE)</f>
        <v>Forskningsinsentiv</v>
      </c>
      <c r="I5349" s="3">
        <f>IF(A5349='Enheter, modell og år'!$F$2-1,0,G5349-VLOOKUP(A5349-1&amp;B5349&amp;C5349&amp;E5349,$F$2:$G$7561,2,FALSE))</f>
        <v>0</v>
      </c>
      <c r="J5349" s="3">
        <f>IF(A5349='Enheter, modell og år'!$F$2-1,0,VLOOKUP(A5349-1&amp;B5349&amp;C5349&amp;E5349,$F$2:$G$7561,2,FALSE))</f>
        <v>0</v>
      </c>
    </row>
    <row r="5350" spans="1:10" x14ac:dyDescent="0.25">
      <c r="A5350">
        <f t="shared" ref="A5350:C5350" si="4887">A4810</f>
        <v>2024</v>
      </c>
      <c r="B5350" t="str">
        <f t="shared" si="4887"/>
        <v>VFM</v>
      </c>
      <c r="C5350">
        <f t="shared" si="4887"/>
        <v>0</v>
      </c>
      <c r="D5350">
        <f>IFERROR(VLOOKUP(C5350,'Enheter, modell og år'!$A$2:$B$31,2,FALSE),0)</f>
        <v>0</v>
      </c>
      <c r="E5350" t="str">
        <f>'Liste detaljert wide'!$M$1</f>
        <v>NFR-inntekt</v>
      </c>
      <c r="F5350" t="str">
        <f t="shared" si="4852"/>
        <v>2024VFM0NFR-inntekt</v>
      </c>
      <c r="G5350" s="3">
        <f>'Liste detaljert wide'!M490</f>
        <v>0</v>
      </c>
      <c r="H5350" t="str">
        <f>VLOOKUP(E5350,Def!$B$2:$C$15,2,FALSE)</f>
        <v>Forskningsinsentiv</v>
      </c>
      <c r="I5350" s="3">
        <f>IF(A5350='Enheter, modell og år'!$F$2-1,0,G5350-VLOOKUP(A5350-1&amp;B5350&amp;C5350&amp;E5350,$F$2:$G$7561,2,FALSE))</f>
        <v>0</v>
      </c>
      <c r="J5350" s="3">
        <f>IF(A5350='Enheter, modell og år'!$F$2-1,0,VLOOKUP(A5350-1&amp;B5350&amp;C5350&amp;E5350,$F$2:$G$7561,2,FALSE))</f>
        <v>0</v>
      </c>
    </row>
    <row r="5351" spans="1:10" x14ac:dyDescent="0.25">
      <c r="A5351">
        <f t="shared" ref="A5351:C5351" si="4888">A4811</f>
        <v>2024</v>
      </c>
      <c r="B5351" t="str">
        <f t="shared" si="4888"/>
        <v>VFM</v>
      </c>
      <c r="C5351">
        <f t="shared" si="4888"/>
        <v>0</v>
      </c>
      <c r="D5351">
        <f>IFERROR(VLOOKUP(C5351,'Enheter, modell og år'!$A$2:$B$31,2,FALSE),0)</f>
        <v>0</v>
      </c>
      <c r="E5351" t="str">
        <f>'Liste detaljert wide'!$M$1</f>
        <v>NFR-inntekt</v>
      </c>
      <c r="F5351" t="str">
        <f t="shared" si="4852"/>
        <v>2024VFM0NFR-inntekt</v>
      </c>
      <c r="G5351" s="3">
        <f>'Liste detaljert wide'!M491</f>
        <v>0</v>
      </c>
      <c r="H5351" t="str">
        <f>VLOOKUP(E5351,Def!$B$2:$C$15,2,FALSE)</f>
        <v>Forskningsinsentiv</v>
      </c>
      <c r="I5351" s="3">
        <f>IF(A5351='Enheter, modell og år'!$F$2-1,0,G5351-VLOOKUP(A5351-1&amp;B5351&amp;C5351&amp;E5351,$F$2:$G$7561,2,FALSE))</f>
        <v>0</v>
      </c>
      <c r="J5351" s="3">
        <f>IF(A5351='Enheter, modell og år'!$F$2-1,0,VLOOKUP(A5351-1&amp;B5351&amp;C5351&amp;E5351,$F$2:$G$7561,2,FALSE))</f>
        <v>0</v>
      </c>
    </row>
    <row r="5352" spans="1:10" x14ac:dyDescent="0.25">
      <c r="A5352">
        <f t="shared" ref="A5352:C5352" si="4889">A4812</f>
        <v>2024</v>
      </c>
      <c r="B5352" t="str">
        <f t="shared" si="4889"/>
        <v>VFM</v>
      </c>
      <c r="C5352">
        <f t="shared" si="4889"/>
        <v>0</v>
      </c>
      <c r="D5352">
        <f>IFERROR(VLOOKUP(C5352,'Enheter, modell og år'!$A$2:$B$31,2,FALSE),0)</f>
        <v>0</v>
      </c>
      <c r="E5352" t="str">
        <f>'Liste detaljert wide'!$M$1</f>
        <v>NFR-inntekt</v>
      </c>
      <c r="F5352" t="str">
        <f t="shared" si="4852"/>
        <v>2024VFM0NFR-inntekt</v>
      </c>
      <c r="G5352" s="3">
        <f>'Liste detaljert wide'!M492</f>
        <v>0</v>
      </c>
      <c r="H5352" t="str">
        <f>VLOOKUP(E5352,Def!$B$2:$C$15,2,FALSE)</f>
        <v>Forskningsinsentiv</v>
      </c>
      <c r="I5352" s="3">
        <f>IF(A5352='Enheter, modell og år'!$F$2-1,0,G5352-VLOOKUP(A5352-1&amp;B5352&amp;C5352&amp;E5352,$F$2:$G$7561,2,FALSE))</f>
        <v>0</v>
      </c>
      <c r="J5352" s="3">
        <f>IF(A5352='Enheter, modell og år'!$F$2-1,0,VLOOKUP(A5352-1&amp;B5352&amp;C5352&amp;E5352,$F$2:$G$7561,2,FALSE))</f>
        <v>0</v>
      </c>
    </row>
    <row r="5353" spans="1:10" x14ac:dyDescent="0.25">
      <c r="A5353">
        <f t="shared" ref="A5353:C5353" si="4890">A4813</f>
        <v>2024</v>
      </c>
      <c r="B5353" t="str">
        <f t="shared" si="4890"/>
        <v>VFM</v>
      </c>
      <c r="C5353">
        <f t="shared" si="4890"/>
        <v>0</v>
      </c>
      <c r="D5353">
        <f>IFERROR(VLOOKUP(C5353,'Enheter, modell og år'!$A$2:$B$31,2,FALSE),0)</f>
        <v>0</v>
      </c>
      <c r="E5353" t="str">
        <f>'Liste detaljert wide'!$M$1</f>
        <v>NFR-inntekt</v>
      </c>
      <c r="F5353" t="str">
        <f t="shared" si="4852"/>
        <v>2024VFM0NFR-inntekt</v>
      </c>
      <c r="G5353" s="3">
        <f>'Liste detaljert wide'!M493</f>
        <v>0</v>
      </c>
      <c r="H5353" t="str">
        <f>VLOOKUP(E5353,Def!$B$2:$C$15,2,FALSE)</f>
        <v>Forskningsinsentiv</v>
      </c>
      <c r="I5353" s="3">
        <f>IF(A5353='Enheter, modell og år'!$F$2-1,0,G5353-VLOOKUP(A5353-1&amp;B5353&amp;C5353&amp;E5353,$F$2:$G$7561,2,FALSE))</f>
        <v>0</v>
      </c>
      <c r="J5353" s="3">
        <f>IF(A5353='Enheter, modell og år'!$F$2-1,0,VLOOKUP(A5353-1&amp;B5353&amp;C5353&amp;E5353,$F$2:$G$7561,2,FALSE))</f>
        <v>0</v>
      </c>
    </row>
    <row r="5354" spans="1:10" x14ac:dyDescent="0.25">
      <c r="A5354">
        <f t="shared" ref="A5354:C5354" si="4891">A4814</f>
        <v>2024</v>
      </c>
      <c r="B5354" t="str">
        <f t="shared" si="4891"/>
        <v>VFM</v>
      </c>
      <c r="C5354">
        <f t="shared" si="4891"/>
        <v>0</v>
      </c>
      <c r="D5354">
        <f>IFERROR(VLOOKUP(C5354,'Enheter, modell og år'!$A$2:$B$31,2,FALSE),0)</f>
        <v>0</v>
      </c>
      <c r="E5354" t="str">
        <f>'Liste detaljert wide'!$M$1</f>
        <v>NFR-inntekt</v>
      </c>
      <c r="F5354" t="str">
        <f t="shared" si="4852"/>
        <v>2024VFM0NFR-inntekt</v>
      </c>
      <c r="G5354" s="3">
        <f>'Liste detaljert wide'!M494</f>
        <v>0</v>
      </c>
      <c r="H5354" t="str">
        <f>VLOOKUP(E5354,Def!$B$2:$C$15,2,FALSE)</f>
        <v>Forskningsinsentiv</v>
      </c>
      <c r="I5354" s="3">
        <f>IF(A5354='Enheter, modell og år'!$F$2-1,0,G5354-VLOOKUP(A5354-1&amp;B5354&amp;C5354&amp;E5354,$F$2:$G$7561,2,FALSE))</f>
        <v>0</v>
      </c>
      <c r="J5354" s="3">
        <f>IF(A5354='Enheter, modell og år'!$F$2-1,0,VLOOKUP(A5354-1&amp;B5354&amp;C5354&amp;E5354,$F$2:$G$7561,2,FALSE))</f>
        <v>0</v>
      </c>
    </row>
    <row r="5355" spans="1:10" x14ac:dyDescent="0.25">
      <c r="A5355">
        <f t="shared" ref="A5355:C5355" si="4892">A4815</f>
        <v>2024</v>
      </c>
      <c r="B5355" t="str">
        <f t="shared" si="4892"/>
        <v>VFM</v>
      </c>
      <c r="C5355">
        <f t="shared" si="4892"/>
        <v>0</v>
      </c>
      <c r="D5355">
        <f>IFERROR(VLOOKUP(C5355,'Enheter, modell og år'!$A$2:$B$31,2,FALSE),0)</f>
        <v>0</v>
      </c>
      <c r="E5355" t="str">
        <f>'Liste detaljert wide'!$M$1</f>
        <v>NFR-inntekt</v>
      </c>
      <c r="F5355" t="str">
        <f t="shared" si="4852"/>
        <v>2024VFM0NFR-inntekt</v>
      </c>
      <c r="G5355" s="3">
        <f>'Liste detaljert wide'!M495</f>
        <v>0</v>
      </c>
      <c r="H5355" t="str">
        <f>VLOOKUP(E5355,Def!$B$2:$C$15,2,FALSE)</f>
        <v>Forskningsinsentiv</v>
      </c>
      <c r="I5355" s="3">
        <f>IF(A5355='Enheter, modell og år'!$F$2-1,0,G5355-VLOOKUP(A5355-1&amp;B5355&amp;C5355&amp;E5355,$F$2:$G$7561,2,FALSE))</f>
        <v>0</v>
      </c>
      <c r="J5355" s="3">
        <f>IF(A5355='Enheter, modell og år'!$F$2-1,0,VLOOKUP(A5355-1&amp;B5355&amp;C5355&amp;E5355,$F$2:$G$7561,2,FALSE))</f>
        <v>0</v>
      </c>
    </row>
    <row r="5356" spans="1:10" x14ac:dyDescent="0.25">
      <c r="A5356">
        <f t="shared" ref="A5356:C5356" si="4893">A4816</f>
        <v>2024</v>
      </c>
      <c r="B5356" t="str">
        <f t="shared" si="4893"/>
        <v>VFM</v>
      </c>
      <c r="C5356">
        <f t="shared" si="4893"/>
        <v>0</v>
      </c>
      <c r="D5356">
        <f>IFERROR(VLOOKUP(C5356,'Enheter, modell og år'!$A$2:$B$31,2,FALSE),0)</f>
        <v>0</v>
      </c>
      <c r="E5356" t="str">
        <f>'Liste detaljert wide'!$M$1</f>
        <v>NFR-inntekt</v>
      </c>
      <c r="F5356" t="str">
        <f t="shared" si="4852"/>
        <v>2024VFM0NFR-inntekt</v>
      </c>
      <c r="G5356" s="3">
        <f>'Liste detaljert wide'!M496</f>
        <v>0</v>
      </c>
      <c r="H5356" t="str">
        <f>VLOOKUP(E5356,Def!$B$2:$C$15,2,FALSE)</f>
        <v>Forskningsinsentiv</v>
      </c>
      <c r="I5356" s="3">
        <f>IF(A5356='Enheter, modell og år'!$F$2-1,0,G5356-VLOOKUP(A5356-1&amp;B5356&amp;C5356&amp;E5356,$F$2:$G$7561,2,FALSE))</f>
        <v>0</v>
      </c>
      <c r="J5356" s="3">
        <f>IF(A5356='Enheter, modell og år'!$F$2-1,0,VLOOKUP(A5356-1&amp;B5356&amp;C5356&amp;E5356,$F$2:$G$7561,2,FALSE))</f>
        <v>0</v>
      </c>
    </row>
    <row r="5357" spans="1:10" x14ac:dyDescent="0.25">
      <c r="A5357">
        <f t="shared" ref="A5357:C5357" si="4894">A4817</f>
        <v>2024</v>
      </c>
      <c r="B5357" t="str">
        <f t="shared" si="4894"/>
        <v>VFM</v>
      </c>
      <c r="C5357">
        <f t="shared" si="4894"/>
        <v>0</v>
      </c>
      <c r="D5357">
        <f>IFERROR(VLOOKUP(C5357,'Enheter, modell og år'!$A$2:$B$31,2,FALSE),0)</f>
        <v>0</v>
      </c>
      <c r="E5357" t="str">
        <f>'Liste detaljert wide'!$M$1</f>
        <v>NFR-inntekt</v>
      </c>
      <c r="F5357" t="str">
        <f t="shared" si="4852"/>
        <v>2024VFM0NFR-inntekt</v>
      </c>
      <c r="G5357" s="3">
        <f>'Liste detaljert wide'!M497</f>
        <v>0</v>
      </c>
      <c r="H5357" t="str">
        <f>VLOOKUP(E5357,Def!$B$2:$C$15,2,FALSE)</f>
        <v>Forskningsinsentiv</v>
      </c>
      <c r="I5357" s="3">
        <f>IF(A5357='Enheter, modell og år'!$F$2-1,0,G5357-VLOOKUP(A5357-1&amp;B5357&amp;C5357&amp;E5357,$F$2:$G$7561,2,FALSE))</f>
        <v>0</v>
      </c>
      <c r="J5357" s="3">
        <f>IF(A5357='Enheter, modell og år'!$F$2-1,0,VLOOKUP(A5357-1&amp;B5357&amp;C5357&amp;E5357,$F$2:$G$7561,2,FALSE))</f>
        <v>0</v>
      </c>
    </row>
    <row r="5358" spans="1:10" x14ac:dyDescent="0.25">
      <c r="A5358">
        <f t="shared" ref="A5358:C5358" si="4895">A4818</f>
        <v>2024</v>
      </c>
      <c r="B5358" t="str">
        <f t="shared" si="4895"/>
        <v>VFM</v>
      </c>
      <c r="C5358">
        <f t="shared" si="4895"/>
        <v>0</v>
      </c>
      <c r="D5358">
        <f>IFERROR(VLOOKUP(C5358,'Enheter, modell og år'!$A$2:$B$31,2,FALSE),0)</f>
        <v>0</v>
      </c>
      <c r="E5358" t="str">
        <f>'Liste detaljert wide'!$M$1</f>
        <v>NFR-inntekt</v>
      </c>
      <c r="F5358" t="str">
        <f t="shared" si="4852"/>
        <v>2024VFM0NFR-inntekt</v>
      </c>
      <c r="G5358" s="3">
        <f>'Liste detaljert wide'!M498</f>
        <v>0</v>
      </c>
      <c r="H5358" t="str">
        <f>VLOOKUP(E5358,Def!$B$2:$C$15,2,FALSE)</f>
        <v>Forskningsinsentiv</v>
      </c>
      <c r="I5358" s="3">
        <f>IF(A5358='Enheter, modell og år'!$F$2-1,0,G5358-VLOOKUP(A5358-1&amp;B5358&amp;C5358&amp;E5358,$F$2:$G$7561,2,FALSE))</f>
        <v>0</v>
      </c>
      <c r="J5358" s="3">
        <f>IF(A5358='Enheter, modell og år'!$F$2-1,0,VLOOKUP(A5358-1&amp;B5358&amp;C5358&amp;E5358,$F$2:$G$7561,2,FALSE))</f>
        <v>0</v>
      </c>
    </row>
    <row r="5359" spans="1:10" x14ac:dyDescent="0.25">
      <c r="A5359">
        <f t="shared" ref="A5359:C5359" si="4896">A4819</f>
        <v>2024</v>
      </c>
      <c r="B5359" t="str">
        <f t="shared" si="4896"/>
        <v>VFM</v>
      </c>
      <c r="C5359">
        <f t="shared" si="4896"/>
        <v>0</v>
      </c>
      <c r="D5359">
        <f>IFERROR(VLOOKUP(C5359,'Enheter, modell og år'!$A$2:$B$31,2,FALSE),0)</f>
        <v>0</v>
      </c>
      <c r="E5359" t="str">
        <f>'Liste detaljert wide'!$M$1</f>
        <v>NFR-inntekt</v>
      </c>
      <c r="F5359" t="str">
        <f t="shared" si="4852"/>
        <v>2024VFM0NFR-inntekt</v>
      </c>
      <c r="G5359" s="3">
        <f>'Liste detaljert wide'!M499</f>
        <v>0</v>
      </c>
      <c r="H5359" t="str">
        <f>VLOOKUP(E5359,Def!$B$2:$C$15,2,FALSE)</f>
        <v>Forskningsinsentiv</v>
      </c>
      <c r="I5359" s="3">
        <f>IF(A5359='Enheter, modell og år'!$F$2-1,0,G5359-VLOOKUP(A5359-1&amp;B5359&amp;C5359&amp;E5359,$F$2:$G$7561,2,FALSE))</f>
        <v>0</v>
      </c>
      <c r="J5359" s="3">
        <f>IF(A5359='Enheter, modell og år'!$F$2-1,0,VLOOKUP(A5359-1&amp;B5359&amp;C5359&amp;E5359,$F$2:$G$7561,2,FALSE))</f>
        <v>0</v>
      </c>
    </row>
    <row r="5360" spans="1:10" x14ac:dyDescent="0.25">
      <c r="A5360">
        <f t="shared" ref="A5360:C5360" si="4897">A4820</f>
        <v>2024</v>
      </c>
      <c r="B5360" t="str">
        <f t="shared" si="4897"/>
        <v>VFM</v>
      </c>
      <c r="C5360">
        <f t="shared" si="4897"/>
        <v>0</v>
      </c>
      <c r="D5360">
        <f>IFERROR(VLOOKUP(C5360,'Enheter, modell og år'!$A$2:$B$31,2,FALSE),0)</f>
        <v>0</v>
      </c>
      <c r="E5360" t="str">
        <f>'Liste detaljert wide'!$M$1</f>
        <v>NFR-inntekt</v>
      </c>
      <c r="F5360" t="str">
        <f t="shared" si="4852"/>
        <v>2024VFM0NFR-inntekt</v>
      </c>
      <c r="G5360" s="3">
        <f>'Liste detaljert wide'!M500</f>
        <v>0</v>
      </c>
      <c r="H5360" t="str">
        <f>VLOOKUP(E5360,Def!$B$2:$C$15,2,FALSE)</f>
        <v>Forskningsinsentiv</v>
      </c>
      <c r="I5360" s="3">
        <f>IF(A5360='Enheter, modell og år'!$F$2-1,0,G5360-VLOOKUP(A5360-1&amp;B5360&amp;C5360&amp;E5360,$F$2:$G$7561,2,FALSE))</f>
        <v>0</v>
      </c>
      <c r="J5360" s="3">
        <f>IF(A5360='Enheter, modell og år'!$F$2-1,0,VLOOKUP(A5360-1&amp;B5360&amp;C5360&amp;E5360,$F$2:$G$7561,2,FALSE))</f>
        <v>0</v>
      </c>
    </row>
    <row r="5361" spans="1:10" x14ac:dyDescent="0.25">
      <c r="A5361">
        <f t="shared" ref="A5361:C5361" si="4898">A4821</f>
        <v>2024</v>
      </c>
      <c r="B5361" t="str">
        <f t="shared" si="4898"/>
        <v>VFM</v>
      </c>
      <c r="C5361">
        <f t="shared" si="4898"/>
        <v>0</v>
      </c>
      <c r="D5361">
        <f>IFERROR(VLOOKUP(C5361,'Enheter, modell og år'!$A$2:$B$31,2,FALSE),0)</f>
        <v>0</v>
      </c>
      <c r="E5361" t="str">
        <f>'Liste detaljert wide'!$M$1</f>
        <v>NFR-inntekt</v>
      </c>
      <c r="F5361" t="str">
        <f t="shared" si="4852"/>
        <v>2024VFM0NFR-inntekt</v>
      </c>
      <c r="G5361" s="3">
        <f>'Liste detaljert wide'!M501</f>
        <v>0</v>
      </c>
      <c r="H5361" t="str">
        <f>VLOOKUP(E5361,Def!$B$2:$C$15,2,FALSE)</f>
        <v>Forskningsinsentiv</v>
      </c>
      <c r="I5361" s="3">
        <f>IF(A5361='Enheter, modell og år'!$F$2-1,0,G5361-VLOOKUP(A5361-1&amp;B5361&amp;C5361&amp;E5361,$F$2:$G$7561,2,FALSE))</f>
        <v>0</v>
      </c>
      <c r="J5361" s="3">
        <f>IF(A5361='Enheter, modell og år'!$F$2-1,0,VLOOKUP(A5361-1&amp;B5361&amp;C5361&amp;E5361,$F$2:$G$7561,2,FALSE))</f>
        <v>0</v>
      </c>
    </row>
    <row r="5362" spans="1:10" x14ac:dyDescent="0.25">
      <c r="A5362">
        <f t="shared" ref="A5362:C5362" si="4899">A4822</f>
        <v>2024</v>
      </c>
      <c r="B5362" t="str">
        <f t="shared" si="4899"/>
        <v>VFM</v>
      </c>
      <c r="C5362">
        <f t="shared" si="4899"/>
        <v>0</v>
      </c>
      <c r="D5362">
        <f>IFERROR(VLOOKUP(C5362,'Enheter, modell og år'!$A$2:$B$31,2,FALSE),0)</f>
        <v>0</v>
      </c>
      <c r="E5362" t="str">
        <f>'Liste detaljert wide'!$M$1</f>
        <v>NFR-inntekt</v>
      </c>
      <c r="F5362" t="str">
        <f t="shared" si="4852"/>
        <v>2024VFM0NFR-inntekt</v>
      </c>
      <c r="G5362" s="3">
        <f>'Liste detaljert wide'!M502</f>
        <v>0</v>
      </c>
      <c r="H5362" t="str">
        <f>VLOOKUP(E5362,Def!$B$2:$C$15,2,FALSE)</f>
        <v>Forskningsinsentiv</v>
      </c>
      <c r="I5362" s="3">
        <f>IF(A5362='Enheter, modell og år'!$F$2-1,0,G5362-VLOOKUP(A5362-1&amp;B5362&amp;C5362&amp;E5362,$F$2:$G$7561,2,FALSE))</f>
        <v>0</v>
      </c>
      <c r="J5362" s="3">
        <f>IF(A5362='Enheter, modell og år'!$F$2-1,0,VLOOKUP(A5362-1&amp;B5362&amp;C5362&amp;E5362,$F$2:$G$7561,2,FALSE))</f>
        <v>0</v>
      </c>
    </row>
    <row r="5363" spans="1:10" x14ac:dyDescent="0.25">
      <c r="A5363">
        <f t="shared" ref="A5363:C5363" si="4900">A4823</f>
        <v>2024</v>
      </c>
      <c r="B5363" t="str">
        <f t="shared" si="4900"/>
        <v>VFM</v>
      </c>
      <c r="C5363">
        <f t="shared" si="4900"/>
        <v>0</v>
      </c>
      <c r="D5363">
        <f>IFERROR(VLOOKUP(C5363,'Enheter, modell og år'!$A$2:$B$31,2,FALSE),0)</f>
        <v>0</v>
      </c>
      <c r="E5363" t="str">
        <f>'Liste detaljert wide'!$M$1</f>
        <v>NFR-inntekt</v>
      </c>
      <c r="F5363" t="str">
        <f t="shared" si="4852"/>
        <v>2024VFM0NFR-inntekt</v>
      </c>
      <c r="G5363" s="3">
        <f>'Liste detaljert wide'!M503</f>
        <v>0</v>
      </c>
      <c r="H5363" t="str">
        <f>VLOOKUP(E5363,Def!$B$2:$C$15,2,FALSE)</f>
        <v>Forskningsinsentiv</v>
      </c>
      <c r="I5363" s="3">
        <f>IF(A5363='Enheter, modell og år'!$F$2-1,0,G5363-VLOOKUP(A5363-1&amp;B5363&amp;C5363&amp;E5363,$F$2:$G$7561,2,FALSE))</f>
        <v>0</v>
      </c>
      <c r="J5363" s="3">
        <f>IF(A5363='Enheter, modell og år'!$F$2-1,0,VLOOKUP(A5363-1&amp;B5363&amp;C5363&amp;E5363,$F$2:$G$7561,2,FALSE))</f>
        <v>0</v>
      </c>
    </row>
    <row r="5364" spans="1:10" x14ac:dyDescent="0.25">
      <c r="A5364">
        <f t="shared" ref="A5364:C5364" si="4901">A4824</f>
        <v>2024</v>
      </c>
      <c r="B5364" t="str">
        <f t="shared" si="4901"/>
        <v>VFM</v>
      </c>
      <c r="C5364">
        <f t="shared" si="4901"/>
        <v>0</v>
      </c>
      <c r="D5364">
        <f>IFERROR(VLOOKUP(C5364,'Enheter, modell og år'!$A$2:$B$31,2,FALSE),0)</f>
        <v>0</v>
      </c>
      <c r="E5364" t="str">
        <f>'Liste detaljert wide'!$M$1</f>
        <v>NFR-inntekt</v>
      </c>
      <c r="F5364" t="str">
        <f t="shared" si="4852"/>
        <v>2024VFM0NFR-inntekt</v>
      </c>
      <c r="G5364" s="3">
        <f>'Liste detaljert wide'!M504</f>
        <v>0</v>
      </c>
      <c r="H5364" t="str">
        <f>VLOOKUP(E5364,Def!$B$2:$C$15,2,FALSE)</f>
        <v>Forskningsinsentiv</v>
      </c>
      <c r="I5364" s="3">
        <f>IF(A5364='Enheter, modell og år'!$F$2-1,0,G5364-VLOOKUP(A5364-1&amp;B5364&amp;C5364&amp;E5364,$F$2:$G$7561,2,FALSE))</f>
        <v>0</v>
      </c>
      <c r="J5364" s="3">
        <f>IF(A5364='Enheter, modell og år'!$F$2-1,0,VLOOKUP(A5364-1&amp;B5364&amp;C5364&amp;E5364,$F$2:$G$7561,2,FALSE))</f>
        <v>0</v>
      </c>
    </row>
    <row r="5365" spans="1:10" x14ac:dyDescent="0.25">
      <c r="A5365">
        <f t="shared" ref="A5365:C5365" si="4902">A4825</f>
        <v>2024</v>
      </c>
      <c r="B5365" t="str">
        <f t="shared" si="4902"/>
        <v>VFM</v>
      </c>
      <c r="C5365">
        <f t="shared" si="4902"/>
        <v>0</v>
      </c>
      <c r="D5365">
        <f>IFERROR(VLOOKUP(C5365,'Enheter, modell og år'!$A$2:$B$31,2,FALSE),0)</f>
        <v>0</v>
      </c>
      <c r="E5365" t="str">
        <f>'Liste detaljert wide'!$M$1</f>
        <v>NFR-inntekt</v>
      </c>
      <c r="F5365" t="str">
        <f t="shared" si="4852"/>
        <v>2024VFM0NFR-inntekt</v>
      </c>
      <c r="G5365" s="3">
        <f>'Liste detaljert wide'!M505</f>
        <v>0</v>
      </c>
      <c r="H5365" t="str">
        <f>VLOOKUP(E5365,Def!$B$2:$C$15,2,FALSE)</f>
        <v>Forskningsinsentiv</v>
      </c>
      <c r="I5365" s="3">
        <f>IF(A5365='Enheter, modell og år'!$F$2-1,0,G5365-VLOOKUP(A5365-1&amp;B5365&amp;C5365&amp;E5365,$F$2:$G$7561,2,FALSE))</f>
        <v>0</v>
      </c>
      <c r="J5365" s="3">
        <f>IF(A5365='Enheter, modell og år'!$F$2-1,0,VLOOKUP(A5365-1&amp;B5365&amp;C5365&amp;E5365,$F$2:$G$7561,2,FALSE))</f>
        <v>0</v>
      </c>
    </row>
    <row r="5366" spans="1:10" x14ac:dyDescent="0.25">
      <c r="A5366">
        <f t="shared" ref="A5366:C5366" si="4903">A4826</f>
        <v>2024</v>
      </c>
      <c r="B5366" t="str">
        <f t="shared" si="4903"/>
        <v>VFM</v>
      </c>
      <c r="C5366">
        <f t="shared" si="4903"/>
        <v>0</v>
      </c>
      <c r="D5366">
        <f>IFERROR(VLOOKUP(C5366,'Enheter, modell og år'!$A$2:$B$31,2,FALSE),0)</f>
        <v>0</v>
      </c>
      <c r="E5366" t="str">
        <f>'Liste detaljert wide'!$M$1</f>
        <v>NFR-inntekt</v>
      </c>
      <c r="F5366" t="str">
        <f t="shared" si="4852"/>
        <v>2024VFM0NFR-inntekt</v>
      </c>
      <c r="G5366" s="3">
        <f>'Liste detaljert wide'!M506</f>
        <v>0</v>
      </c>
      <c r="H5366" t="str">
        <f>VLOOKUP(E5366,Def!$B$2:$C$15,2,FALSE)</f>
        <v>Forskningsinsentiv</v>
      </c>
      <c r="I5366" s="3">
        <f>IF(A5366='Enheter, modell og år'!$F$2-1,0,G5366-VLOOKUP(A5366-1&amp;B5366&amp;C5366&amp;E5366,$F$2:$G$7561,2,FALSE))</f>
        <v>0</v>
      </c>
      <c r="J5366" s="3">
        <f>IF(A5366='Enheter, modell og år'!$F$2-1,0,VLOOKUP(A5366-1&amp;B5366&amp;C5366&amp;E5366,$F$2:$G$7561,2,FALSE))</f>
        <v>0</v>
      </c>
    </row>
    <row r="5367" spans="1:10" x14ac:dyDescent="0.25">
      <c r="A5367">
        <f t="shared" ref="A5367:C5367" si="4904">A4827</f>
        <v>2024</v>
      </c>
      <c r="B5367" t="str">
        <f t="shared" si="4904"/>
        <v>VFM</v>
      </c>
      <c r="C5367">
        <f t="shared" si="4904"/>
        <v>0</v>
      </c>
      <c r="D5367">
        <f>IFERROR(VLOOKUP(C5367,'Enheter, modell og år'!$A$2:$B$31,2,FALSE),0)</f>
        <v>0</v>
      </c>
      <c r="E5367" t="str">
        <f>'Liste detaljert wide'!$M$1</f>
        <v>NFR-inntekt</v>
      </c>
      <c r="F5367" t="str">
        <f t="shared" si="4852"/>
        <v>2024VFM0NFR-inntekt</v>
      </c>
      <c r="G5367" s="3">
        <f>'Liste detaljert wide'!M507</f>
        <v>0</v>
      </c>
      <c r="H5367" t="str">
        <f>VLOOKUP(E5367,Def!$B$2:$C$15,2,FALSE)</f>
        <v>Forskningsinsentiv</v>
      </c>
      <c r="I5367" s="3">
        <f>IF(A5367='Enheter, modell og år'!$F$2-1,0,G5367-VLOOKUP(A5367-1&amp;B5367&amp;C5367&amp;E5367,$F$2:$G$7561,2,FALSE))</f>
        <v>0</v>
      </c>
      <c r="J5367" s="3">
        <f>IF(A5367='Enheter, modell og år'!$F$2-1,0,VLOOKUP(A5367-1&amp;B5367&amp;C5367&amp;E5367,$F$2:$G$7561,2,FALSE))</f>
        <v>0</v>
      </c>
    </row>
    <row r="5368" spans="1:10" x14ac:dyDescent="0.25">
      <c r="A5368">
        <f t="shared" ref="A5368:C5368" si="4905">A4828</f>
        <v>2024</v>
      </c>
      <c r="B5368" t="str">
        <f t="shared" si="4905"/>
        <v>VFM</v>
      </c>
      <c r="C5368">
        <f t="shared" si="4905"/>
        <v>0</v>
      </c>
      <c r="D5368">
        <f>IFERROR(VLOOKUP(C5368,'Enheter, modell og år'!$A$2:$B$31,2,FALSE),0)</f>
        <v>0</v>
      </c>
      <c r="E5368" t="str">
        <f>'Liste detaljert wide'!$M$1</f>
        <v>NFR-inntekt</v>
      </c>
      <c r="F5368" t="str">
        <f t="shared" si="4852"/>
        <v>2024VFM0NFR-inntekt</v>
      </c>
      <c r="G5368" s="3">
        <f>'Liste detaljert wide'!M508</f>
        <v>0</v>
      </c>
      <c r="H5368" t="str">
        <f>VLOOKUP(E5368,Def!$B$2:$C$15,2,FALSE)</f>
        <v>Forskningsinsentiv</v>
      </c>
      <c r="I5368" s="3">
        <f>IF(A5368='Enheter, modell og år'!$F$2-1,0,G5368-VLOOKUP(A5368-1&amp;B5368&amp;C5368&amp;E5368,$F$2:$G$7561,2,FALSE))</f>
        <v>0</v>
      </c>
      <c r="J5368" s="3">
        <f>IF(A5368='Enheter, modell og år'!$F$2-1,0,VLOOKUP(A5368-1&amp;B5368&amp;C5368&amp;E5368,$F$2:$G$7561,2,FALSE))</f>
        <v>0</v>
      </c>
    </row>
    <row r="5369" spans="1:10" x14ac:dyDescent="0.25">
      <c r="A5369">
        <f t="shared" ref="A5369:C5369" si="4906">A4829</f>
        <v>2024</v>
      </c>
      <c r="B5369" t="str">
        <f t="shared" si="4906"/>
        <v>VFM</v>
      </c>
      <c r="C5369">
        <f t="shared" si="4906"/>
        <v>0</v>
      </c>
      <c r="D5369">
        <f>IFERROR(VLOOKUP(C5369,'Enheter, modell og år'!$A$2:$B$31,2,FALSE),0)</f>
        <v>0</v>
      </c>
      <c r="E5369" t="str">
        <f>'Liste detaljert wide'!$M$1</f>
        <v>NFR-inntekt</v>
      </c>
      <c r="F5369" t="str">
        <f t="shared" si="4852"/>
        <v>2024VFM0NFR-inntekt</v>
      </c>
      <c r="G5369" s="3">
        <f>'Liste detaljert wide'!M509</f>
        <v>0</v>
      </c>
      <c r="H5369" t="str">
        <f>VLOOKUP(E5369,Def!$B$2:$C$15,2,FALSE)</f>
        <v>Forskningsinsentiv</v>
      </c>
      <c r="I5369" s="3">
        <f>IF(A5369='Enheter, modell og år'!$F$2-1,0,G5369-VLOOKUP(A5369-1&amp;B5369&amp;C5369&amp;E5369,$F$2:$G$7561,2,FALSE))</f>
        <v>0</v>
      </c>
      <c r="J5369" s="3">
        <f>IF(A5369='Enheter, modell og år'!$F$2-1,0,VLOOKUP(A5369-1&amp;B5369&amp;C5369&amp;E5369,$F$2:$G$7561,2,FALSE))</f>
        <v>0</v>
      </c>
    </row>
    <row r="5370" spans="1:10" x14ac:dyDescent="0.25">
      <c r="A5370">
        <f t="shared" ref="A5370:C5370" si="4907">A4830</f>
        <v>2024</v>
      </c>
      <c r="B5370" t="str">
        <f t="shared" si="4907"/>
        <v>VFM</v>
      </c>
      <c r="C5370">
        <f t="shared" si="4907"/>
        <v>0</v>
      </c>
      <c r="D5370">
        <f>IFERROR(VLOOKUP(C5370,'Enheter, modell og år'!$A$2:$B$31,2,FALSE),0)</f>
        <v>0</v>
      </c>
      <c r="E5370" t="str">
        <f>'Liste detaljert wide'!$M$1</f>
        <v>NFR-inntekt</v>
      </c>
      <c r="F5370" t="str">
        <f t="shared" si="4852"/>
        <v>2024VFM0NFR-inntekt</v>
      </c>
      <c r="G5370" s="3">
        <f>'Liste detaljert wide'!M510</f>
        <v>0</v>
      </c>
      <c r="H5370" t="str">
        <f>VLOOKUP(E5370,Def!$B$2:$C$15,2,FALSE)</f>
        <v>Forskningsinsentiv</v>
      </c>
      <c r="I5370" s="3">
        <f>IF(A5370='Enheter, modell og år'!$F$2-1,0,G5370-VLOOKUP(A5370-1&amp;B5370&amp;C5370&amp;E5370,$F$2:$G$7561,2,FALSE))</f>
        <v>0</v>
      </c>
      <c r="J5370" s="3">
        <f>IF(A5370='Enheter, modell og år'!$F$2-1,0,VLOOKUP(A5370-1&amp;B5370&amp;C5370&amp;E5370,$F$2:$G$7561,2,FALSE))</f>
        <v>0</v>
      </c>
    </row>
    <row r="5371" spans="1:10" x14ac:dyDescent="0.25">
      <c r="A5371">
        <f t="shared" ref="A5371:C5371" si="4908">A4831</f>
        <v>2024</v>
      </c>
      <c r="B5371" t="str">
        <f t="shared" si="4908"/>
        <v>VFM</v>
      </c>
      <c r="C5371">
        <f t="shared" si="4908"/>
        <v>0</v>
      </c>
      <c r="D5371">
        <f>IFERROR(VLOOKUP(C5371,'Enheter, modell og år'!$A$2:$B$31,2,FALSE),0)</f>
        <v>0</v>
      </c>
      <c r="E5371" t="str">
        <f>'Liste detaljert wide'!$M$1</f>
        <v>NFR-inntekt</v>
      </c>
      <c r="F5371" t="str">
        <f t="shared" si="4852"/>
        <v>2024VFM0NFR-inntekt</v>
      </c>
      <c r="G5371" s="3">
        <f>'Liste detaljert wide'!M511</f>
        <v>0</v>
      </c>
      <c r="H5371" t="str">
        <f>VLOOKUP(E5371,Def!$B$2:$C$15,2,FALSE)</f>
        <v>Forskningsinsentiv</v>
      </c>
      <c r="I5371" s="3">
        <f>IF(A5371='Enheter, modell og år'!$F$2-1,0,G5371-VLOOKUP(A5371-1&amp;B5371&amp;C5371&amp;E5371,$F$2:$G$7561,2,FALSE))</f>
        <v>0</v>
      </c>
      <c r="J5371" s="3">
        <f>IF(A5371='Enheter, modell og år'!$F$2-1,0,VLOOKUP(A5371-1&amp;B5371&amp;C5371&amp;E5371,$F$2:$G$7561,2,FALSE))</f>
        <v>0</v>
      </c>
    </row>
    <row r="5372" spans="1:10" x14ac:dyDescent="0.25">
      <c r="A5372">
        <f t="shared" ref="A5372:C5372" si="4909">A4832</f>
        <v>2025</v>
      </c>
      <c r="B5372" t="str">
        <f t="shared" si="4909"/>
        <v>VFM</v>
      </c>
      <c r="C5372">
        <f t="shared" si="4909"/>
        <v>0</v>
      </c>
      <c r="D5372">
        <f>IFERROR(VLOOKUP(C5372,'Enheter, modell og år'!$A$2:$B$31,2,FALSE),0)</f>
        <v>0</v>
      </c>
      <c r="E5372" t="str">
        <f>'Liste detaljert wide'!$M$1</f>
        <v>NFR-inntekt</v>
      </c>
      <c r="F5372" t="str">
        <f t="shared" si="4852"/>
        <v>2025VFM0NFR-inntekt</v>
      </c>
      <c r="G5372" s="3">
        <f>'Liste detaljert wide'!M512</f>
        <v>0</v>
      </c>
      <c r="H5372" t="str">
        <f>VLOOKUP(E5372,Def!$B$2:$C$15,2,FALSE)</f>
        <v>Forskningsinsentiv</v>
      </c>
      <c r="I5372" s="3">
        <f>IF(A5372='Enheter, modell og år'!$F$2-1,0,G5372-VLOOKUP(A5372-1&amp;B5372&amp;C5372&amp;E5372,$F$2:$G$7561,2,FALSE))</f>
        <v>0</v>
      </c>
      <c r="J5372" s="3">
        <f>IF(A5372='Enheter, modell og år'!$F$2-1,0,VLOOKUP(A5372-1&amp;B5372&amp;C5372&amp;E5372,$F$2:$G$7561,2,FALSE))</f>
        <v>0</v>
      </c>
    </row>
    <row r="5373" spans="1:10" x14ac:dyDescent="0.25">
      <c r="A5373">
        <f t="shared" ref="A5373:C5373" si="4910">A4833</f>
        <v>2025</v>
      </c>
      <c r="B5373" t="str">
        <f t="shared" si="4910"/>
        <v>VFM</v>
      </c>
      <c r="C5373">
        <f t="shared" si="4910"/>
        <v>0</v>
      </c>
      <c r="D5373">
        <f>IFERROR(VLOOKUP(C5373,'Enheter, modell og år'!$A$2:$B$31,2,FALSE),0)</f>
        <v>0</v>
      </c>
      <c r="E5373" t="str">
        <f>'Liste detaljert wide'!$M$1</f>
        <v>NFR-inntekt</v>
      </c>
      <c r="F5373" t="str">
        <f t="shared" si="4852"/>
        <v>2025VFM0NFR-inntekt</v>
      </c>
      <c r="G5373" s="3">
        <f>'Liste detaljert wide'!M513</f>
        <v>0</v>
      </c>
      <c r="H5373" t="str">
        <f>VLOOKUP(E5373,Def!$B$2:$C$15,2,FALSE)</f>
        <v>Forskningsinsentiv</v>
      </c>
      <c r="I5373" s="3">
        <f>IF(A5373='Enheter, modell og år'!$F$2-1,0,G5373-VLOOKUP(A5373-1&amp;B5373&amp;C5373&amp;E5373,$F$2:$G$7561,2,FALSE))</f>
        <v>0</v>
      </c>
      <c r="J5373" s="3">
        <f>IF(A5373='Enheter, modell og år'!$F$2-1,0,VLOOKUP(A5373-1&amp;B5373&amp;C5373&amp;E5373,$F$2:$G$7561,2,FALSE))</f>
        <v>0</v>
      </c>
    </row>
    <row r="5374" spans="1:10" x14ac:dyDescent="0.25">
      <c r="A5374">
        <f t="shared" ref="A5374:C5374" si="4911">A4834</f>
        <v>2025</v>
      </c>
      <c r="B5374" t="str">
        <f t="shared" si="4911"/>
        <v>VFM</v>
      </c>
      <c r="C5374">
        <f t="shared" si="4911"/>
        <v>0</v>
      </c>
      <c r="D5374">
        <f>IFERROR(VLOOKUP(C5374,'Enheter, modell og år'!$A$2:$B$31,2,FALSE),0)</f>
        <v>0</v>
      </c>
      <c r="E5374" t="str">
        <f>'Liste detaljert wide'!$M$1</f>
        <v>NFR-inntekt</v>
      </c>
      <c r="F5374" t="str">
        <f t="shared" si="4852"/>
        <v>2025VFM0NFR-inntekt</v>
      </c>
      <c r="G5374" s="3">
        <f>'Liste detaljert wide'!M514</f>
        <v>0</v>
      </c>
      <c r="H5374" t="str">
        <f>VLOOKUP(E5374,Def!$B$2:$C$15,2,FALSE)</f>
        <v>Forskningsinsentiv</v>
      </c>
      <c r="I5374" s="3">
        <f>IF(A5374='Enheter, modell og år'!$F$2-1,0,G5374-VLOOKUP(A5374-1&amp;B5374&amp;C5374&amp;E5374,$F$2:$G$7561,2,FALSE))</f>
        <v>0</v>
      </c>
      <c r="J5374" s="3">
        <f>IF(A5374='Enheter, modell og år'!$F$2-1,0,VLOOKUP(A5374-1&amp;B5374&amp;C5374&amp;E5374,$F$2:$G$7561,2,FALSE))</f>
        <v>0</v>
      </c>
    </row>
    <row r="5375" spans="1:10" x14ac:dyDescent="0.25">
      <c r="A5375">
        <f t="shared" ref="A5375:C5375" si="4912">A4835</f>
        <v>2025</v>
      </c>
      <c r="B5375" t="str">
        <f t="shared" si="4912"/>
        <v>VFM</v>
      </c>
      <c r="C5375">
        <f t="shared" si="4912"/>
        <v>0</v>
      </c>
      <c r="D5375">
        <f>IFERROR(VLOOKUP(C5375,'Enheter, modell og år'!$A$2:$B$31,2,FALSE),0)</f>
        <v>0</v>
      </c>
      <c r="E5375" t="str">
        <f>'Liste detaljert wide'!$M$1</f>
        <v>NFR-inntekt</v>
      </c>
      <c r="F5375" t="str">
        <f t="shared" si="4852"/>
        <v>2025VFM0NFR-inntekt</v>
      </c>
      <c r="G5375" s="3">
        <f>'Liste detaljert wide'!M515</f>
        <v>0</v>
      </c>
      <c r="H5375" t="str">
        <f>VLOOKUP(E5375,Def!$B$2:$C$15,2,FALSE)</f>
        <v>Forskningsinsentiv</v>
      </c>
      <c r="I5375" s="3">
        <f>IF(A5375='Enheter, modell og år'!$F$2-1,0,G5375-VLOOKUP(A5375-1&amp;B5375&amp;C5375&amp;E5375,$F$2:$G$7561,2,FALSE))</f>
        <v>0</v>
      </c>
      <c r="J5375" s="3">
        <f>IF(A5375='Enheter, modell og år'!$F$2-1,0,VLOOKUP(A5375-1&amp;B5375&amp;C5375&amp;E5375,$F$2:$G$7561,2,FALSE))</f>
        <v>0</v>
      </c>
    </row>
    <row r="5376" spans="1:10" x14ac:dyDescent="0.25">
      <c r="A5376">
        <f t="shared" ref="A5376:C5376" si="4913">A4836</f>
        <v>2025</v>
      </c>
      <c r="B5376" t="str">
        <f t="shared" si="4913"/>
        <v>VFM</v>
      </c>
      <c r="C5376">
        <f t="shared" si="4913"/>
        <v>0</v>
      </c>
      <c r="D5376">
        <f>IFERROR(VLOOKUP(C5376,'Enheter, modell og år'!$A$2:$B$31,2,FALSE),0)</f>
        <v>0</v>
      </c>
      <c r="E5376" t="str">
        <f>'Liste detaljert wide'!$M$1</f>
        <v>NFR-inntekt</v>
      </c>
      <c r="F5376" t="str">
        <f t="shared" si="4852"/>
        <v>2025VFM0NFR-inntekt</v>
      </c>
      <c r="G5376" s="3">
        <f>'Liste detaljert wide'!M516</f>
        <v>0</v>
      </c>
      <c r="H5376" t="str">
        <f>VLOOKUP(E5376,Def!$B$2:$C$15,2,FALSE)</f>
        <v>Forskningsinsentiv</v>
      </c>
      <c r="I5376" s="3">
        <f>IF(A5376='Enheter, modell og år'!$F$2-1,0,G5376-VLOOKUP(A5376-1&amp;B5376&amp;C5376&amp;E5376,$F$2:$G$7561,2,FALSE))</f>
        <v>0</v>
      </c>
      <c r="J5376" s="3">
        <f>IF(A5376='Enheter, modell og år'!$F$2-1,0,VLOOKUP(A5376-1&amp;B5376&amp;C5376&amp;E5376,$F$2:$G$7561,2,FALSE))</f>
        <v>0</v>
      </c>
    </row>
    <row r="5377" spans="1:10" x14ac:dyDescent="0.25">
      <c r="A5377">
        <f t="shared" ref="A5377:C5377" si="4914">A4837</f>
        <v>2025</v>
      </c>
      <c r="B5377" t="str">
        <f t="shared" si="4914"/>
        <v>VFM</v>
      </c>
      <c r="C5377">
        <f t="shared" si="4914"/>
        <v>0</v>
      </c>
      <c r="D5377">
        <f>IFERROR(VLOOKUP(C5377,'Enheter, modell og år'!$A$2:$B$31,2,FALSE),0)</f>
        <v>0</v>
      </c>
      <c r="E5377" t="str">
        <f>'Liste detaljert wide'!$M$1</f>
        <v>NFR-inntekt</v>
      </c>
      <c r="F5377" t="str">
        <f t="shared" si="4852"/>
        <v>2025VFM0NFR-inntekt</v>
      </c>
      <c r="G5377" s="3">
        <f>'Liste detaljert wide'!M517</f>
        <v>0</v>
      </c>
      <c r="H5377" t="str">
        <f>VLOOKUP(E5377,Def!$B$2:$C$15,2,FALSE)</f>
        <v>Forskningsinsentiv</v>
      </c>
      <c r="I5377" s="3">
        <f>IF(A5377='Enheter, modell og år'!$F$2-1,0,G5377-VLOOKUP(A5377-1&amp;B5377&amp;C5377&amp;E5377,$F$2:$G$7561,2,FALSE))</f>
        <v>0</v>
      </c>
      <c r="J5377" s="3">
        <f>IF(A5377='Enheter, modell og år'!$F$2-1,0,VLOOKUP(A5377-1&amp;B5377&amp;C5377&amp;E5377,$F$2:$G$7561,2,FALSE))</f>
        <v>0</v>
      </c>
    </row>
    <row r="5378" spans="1:10" x14ac:dyDescent="0.25">
      <c r="A5378">
        <f t="shared" ref="A5378:C5378" si="4915">A4838</f>
        <v>2025</v>
      </c>
      <c r="B5378" t="str">
        <f t="shared" si="4915"/>
        <v>VFM</v>
      </c>
      <c r="C5378">
        <f t="shared" si="4915"/>
        <v>0</v>
      </c>
      <c r="D5378">
        <f>IFERROR(VLOOKUP(C5378,'Enheter, modell og år'!$A$2:$B$31,2,FALSE),0)</f>
        <v>0</v>
      </c>
      <c r="E5378" t="str">
        <f>'Liste detaljert wide'!$M$1</f>
        <v>NFR-inntekt</v>
      </c>
      <c r="F5378" t="str">
        <f t="shared" si="4852"/>
        <v>2025VFM0NFR-inntekt</v>
      </c>
      <c r="G5378" s="3">
        <f>'Liste detaljert wide'!M518</f>
        <v>0</v>
      </c>
      <c r="H5378" t="str">
        <f>VLOOKUP(E5378,Def!$B$2:$C$15,2,FALSE)</f>
        <v>Forskningsinsentiv</v>
      </c>
      <c r="I5378" s="3">
        <f>IF(A5378='Enheter, modell og år'!$F$2-1,0,G5378-VLOOKUP(A5378-1&amp;B5378&amp;C5378&amp;E5378,$F$2:$G$7561,2,FALSE))</f>
        <v>0</v>
      </c>
      <c r="J5378" s="3">
        <f>IF(A5378='Enheter, modell og år'!$F$2-1,0,VLOOKUP(A5378-1&amp;B5378&amp;C5378&amp;E5378,$F$2:$G$7561,2,FALSE))</f>
        <v>0</v>
      </c>
    </row>
    <row r="5379" spans="1:10" x14ac:dyDescent="0.25">
      <c r="A5379">
        <f t="shared" ref="A5379:C5379" si="4916">A4839</f>
        <v>2025</v>
      </c>
      <c r="B5379" t="str">
        <f t="shared" si="4916"/>
        <v>VFM</v>
      </c>
      <c r="C5379">
        <f t="shared" si="4916"/>
        <v>0</v>
      </c>
      <c r="D5379">
        <f>IFERROR(VLOOKUP(C5379,'Enheter, modell og år'!$A$2:$B$31,2,FALSE),0)</f>
        <v>0</v>
      </c>
      <c r="E5379" t="str">
        <f>'Liste detaljert wide'!$M$1</f>
        <v>NFR-inntekt</v>
      </c>
      <c r="F5379" t="str">
        <f t="shared" ref="F5379:F5442" si="4917">A5379&amp;B5379&amp;C5379&amp;E5379</f>
        <v>2025VFM0NFR-inntekt</v>
      </c>
      <c r="G5379" s="3">
        <f>'Liste detaljert wide'!M519</f>
        <v>0</v>
      </c>
      <c r="H5379" t="str">
        <f>VLOOKUP(E5379,Def!$B$2:$C$15,2,FALSE)</f>
        <v>Forskningsinsentiv</v>
      </c>
      <c r="I5379" s="3">
        <f>IF(A5379='Enheter, modell og år'!$F$2-1,0,G5379-VLOOKUP(A5379-1&amp;B5379&amp;C5379&amp;E5379,$F$2:$G$7561,2,FALSE))</f>
        <v>0</v>
      </c>
      <c r="J5379" s="3">
        <f>IF(A5379='Enheter, modell og år'!$F$2-1,0,VLOOKUP(A5379-1&amp;B5379&amp;C5379&amp;E5379,$F$2:$G$7561,2,FALSE))</f>
        <v>0</v>
      </c>
    </row>
    <row r="5380" spans="1:10" x14ac:dyDescent="0.25">
      <c r="A5380">
        <f t="shared" ref="A5380:C5380" si="4918">A4840</f>
        <v>2025</v>
      </c>
      <c r="B5380" t="str">
        <f t="shared" si="4918"/>
        <v>VFM</v>
      </c>
      <c r="C5380">
        <f t="shared" si="4918"/>
        <v>0</v>
      </c>
      <c r="D5380">
        <f>IFERROR(VLOOKUP(C5380,'Enheter, modell og år'!$A$2:$B$31,2,FALSE),0)</f>
        <v>0</v>
      </c>
      <c r="E5380" t="str">
        <f>'Liste detaljert wide'!$M$1</f>
        <v>NFR-inntekt</v>
      </c>
      <c r="F5380" t="str">
        <f t="shared" si="4917"/>
        <v>2025VFM0NFR-inntekt</v>
      </c>
      <c r="G5380" s="3">
        <f>'Liste detaljert wide'!M520</f>
        <v>0</v>
      </c>
      <c r="H5380" t="str">
        <f>VLOOKUP(E5380,Def!$B$2:$C$15,2,FALSE)</f>
        <v>Forskningsinsentiv</v>
      </c>
      <c r="I5380" s="3">
        <f>IF(A5380='Enheter, modell og år'!$F$2-1,0,G5380-VLOOKUP(A5380-1&amp;B5380&amp;C5380&amp;E5380,$F$2:$G$7561,2,FALSE))</f>
        <v>0</v>
      </c>
      <c r="J5380" s="3">
        <f>IF(A5380='Enheter, modell og år'!$F$2-1,0,VLOOKUP(A5380-1&amp;B5380&amp;C5380&amp;E5380,$F$2:$G$7561,2,FALSE))</f>
        <v>0</v>
      </c>
    </row>
    <row r="5381" spans="1:10" x14ac:dyDescent="0.25">
      <c r="A5381">
        <f t="shared" ref="A5381:C5381" si="4919">A4841</f>
        <v>2025</v>
      </c>
      <c r="B5381" t="str">
        <f t="shared" si="4919"/>
        <v>VFM</v>
      </c>
      <c r="C5381">
        <f t="shared" si="4919"/>
        <v>0</v>
      </c>
      <c r="D5381">
        <f>IFERROR(VLOOKUP(C5381,'Enheter, modell og år'!$A$2:$B$31,2,FALSE),0)</f>
        <v>0</v>
      </c>
      <c r="E5381" t="str">
        <f>'Liste detaljert wide'!$M$1</f>
        <v>NFR-inntekt</v>
      </c>
      <c r="F5381" t="str">
        <f t="shared" si="4917"/>
        <v>2025VFM0NFR-inntekt</v>
      </c>
      <c r="G5381" s="3">
        <f>'Liste detaljert wide'!M521</f>
        <v>0</v>
      </c>
      <c r="H5381" t="str">
        <f>VLOOKUP(E5381,Def!$B$2:$C$15,2,FALSE)</f>
        <v>Forskningsinsentiv</v>
      </c>
      <c r="I5381" s="3">
        <f>IF(A5381='Enheter, modell og år'!$F$2-1,0,G5381-VLOOKUP(A5381-1&amp;B5381&amp;C5381&amp;E5381,$F$2:$G$7561,2,FALSE))</f>
        <v>0</v>
      </c>
      <c r="J5381" s="3">
        <f>IF(A5381='Enheter, modell og år'!$F$2-1,0,VLOOKUP(A5381-1&amp;B5381&amp;C5381&amp;E5381,$F$2:$G$7561,2,FALSE))</f>
        <v>0</v>
      </c>
    </row>
    <row r="5382" spans="1:10" x14ac:dyDescent="0.25">
      <c r="A5382">
        <f t="shared" ref="A5382:C5382" si="4920">A4842</f>
        <v>2025</v>
      </c>
      <c r="B5382" t="str">
        <f t="shared" si="4920"/>
        <v>VFM</v>
      </c>
      <c r="C5382">
        <f t="shared" si="4920"/>
        <v>0</v>
      </c>
      <c r="D5382">
        <f>IFERROR(VLOOKUP(C5382,'Enheter, modell og år'!$A$2:$B$31,2,FALSE),0)</f>
        <v>0</v>
      </c>
      <c r="E5382" t="str">
        <f>'Liste detaljert wide'!$M$1</f>
        <v>NFR-inntekt</v>
      </c>
      <c r="F5382" t="str">
        <f t="shared" si="4917"/>
        <v>2025VFM0NFR-inntekt</v>
      </c>
      <c r="G5382" s="3">
        <f>'Liste detaljert wide'!M522</f>
        <v>0</v>
      </c>
      <c r="H5382" t="str">
        <f>VLOOKUP(E5382,Def!$B$2:$C$15,2,FALSE)</f>
        <v>Forskningsinsentiv</v>
      </c>
      <c r="I5382" s="3">
        <f>IF(A5382='Enheter, modell og år'!$F$2-1,0,G5382-VLOOKUP(A5382-1&amp;B5382&amp;C5382&amp;E5382,$F$2:$G$7561,2,FALSE))</f>
        <v>0</v>
      </c>
      <c r="J5382" s="3">
        <f>IF(A5382='Enheter, modell og år'!$F$2-1,0,VLOOKUP(A5382-1&amp;B5382&amp;C5382&amp;E5382,$F$2:$G$7561,2,FALSE))</f>
        <v>0</v>
      </c>
    </row>
    <row r="5383" spans="1:10" x14ac:dyDescent="0.25">
      <c r="A5383">
        <f t="shared" ref="A5383:C5383" si="4921">A4843</f>
        <v>2025</v>
      </c>
      <c r="B5383" t="str">
        <f t="shared" si="4921"/>
        <v>VFM</v>
      </c>
      <c r="C5383">
        <f t="shared" si="4921"/>
        <v>0</v>
      </c>
      <c r="D5383">
        <f>IFERROR(VLOOKUP(C5383,'Enheter, modell og år'!$A$2:$B$31,2,FALSE),0)</f>
        <v>0</v>
      </c>
      <c r="E5383" t="str">
        <f>'Liste detaljert wide'!$M$1</f>
        <v>NFR-inntekt</v>
      </c>
      <c r="F5383" t="str">
        <f t="shared" si="4917"/>
        <v>2025VFM0NFR-inntekt</v>
      </c>
      <c r="G5383" s="3">
        <f>'Liste detaljert wide'!M523</f>
        <v>0</v>
      </c>
      <c r="H5383" t="str">
        <f>VLOOKUP(E5383,Def!$B$2:$C$15,2,FALSE)</f>
        <v>Forskningsinsentiv</v>
      </c>
      <c r="I5383" s="3">
        <f>IF(A5383='Enheter, modell og år'!$F$2-1,0,G5383-VLOOKUP(A5383-1&amp;B5383&amp;C5383&amp;E5383,$F$2:$G$7561,2,FALSE))</f>
        <v>0</v>
      </c>
      <c r="J5383" s="3">
        <f>IF(A5383='Enheter, modell og år'!$F$2-1,0,VLOOKUP(A5383-1&amp;B5383&amp;C5383&amp;E5383,$F$2:$G$7561,2,FALSE))</f>
        <v>0</v>
      </c>
    </row>
    <row r="5384" spans="1:10" x14ac:dyDescent="0.25">
      <c r="A5384">
        <f t="shared" ref="A5384:C5384" si="4922">A4844</f>
        <v>2025</v>
      </c>
      <c r="B5384" t="str">
        <f t="shared" si="4922"/>
        <v>VFM</v>
      </c>
      <c r="C5384">
        <f t="shared" si="4922"/>
        <v>0</v>
      </c>
      <c r="D5384">
        <f>IFERROR(VLOOKUP(C5384,'Enheter, modell og år'!$A$2:$B$31,2,FALSE),0)</f>
        <v>0</v>
      </c>
      <c r="E5384" t="str">
        <f>'Liste detaljert wide'!$M$1</f>
        <v>NFR-inntekt</v>
      </c>
      <c r="F5384" t="str">
        <f t="shared" si="4917"/>
        <v>2025VFM0NFR-inntekt</v>
      </c>
      <c r="G5384" s="3">
        <f>'Liste detaljert wide'!M524</f>
        <v>0</v>
      </c>
      <c r="H5384" t="str">
        <f>VLOOKUP(E5384,Def!$B$2:$C$15,2,FALSE)</f>
        <v>Forskningsinsentiv</v>
      </c>
      <c r="I5384" s="3">
        <f>IF(A5384='Enheter, modell og år'!$F$2-1,0,G5384-VLOOKUP(A5384-1&amp;B5384&amp;C5384&amp;E5384,$F$2:$G$7561,2,FALSE))</f>
        <v>0</v>
      </c>
      <c r="J5384" s="3">
        <f>IF(A5384='Enheter, modell og år'!$F$2-1,0,VLOOKUP(A5384-1&amp;B5384&amp;C5384&amp;E5384,$F$2:$G$7561,2,FALSE))</f>
        <v>0</v>
      </c>
    </row>
    <row r="5385" spans="1:10" x14ac:dyDescent="0.25">
      <c r="A5385">
        <f t="shared" ref="A5385:C5385" si="4923">A4845</f>
        <v>2025</v>
      </c>
      <c r="B5385" t="str">
        <f t="shared" si="4923"/>
        <v>VFM</v>
      </c>
      <c r="C5385">
        <f t="shared" si="4923"/>
        <v>0</v>
      </c>
      <c r="D5385">
        <f>IFERROR(VLOOKUP(C5385,'Enheter, modell og år'!$A$2:$B$31,2,FALSE),0)</f>
        <v>0</v>
      </c>
      <c r="E5385" t="str">
        <f>'Liste detaljert wide'!$M$1</f>
        <v>NFR-inntekt</v>
      </c>
      <c r="F5385" t="str">
        <f t="shared" si="4917"/>
        <v>2025VFM0NFR-inntekt</v>
      </c>
      <c r="G5385" s="3">
        <f>'Liste detaljert wide'!M525</f>
        <v>0</v>
      </c>
      <c r="H5385" t="str">
        <f>VLOOKUP(E5385,Def!$B$2:$C$15,2,FALSE)</f>
        <v>Forskningsinsentiv</v>
      </c>
      <c r="I5385" s="3">
        <f>IF(A5385='Enheter, modell og år'!$F$2-1,0,G5385-VLOOKUP(A5385-1&amp;B5385&amp;C5385&amp;E5385,$F$2:$G$7561,2,FALSE))</f>
        <v>0</v>
      </c>
      <c r="J5385" s="3">
        <f>IF(A5385='Enheter, modell og år'!$F$2-1,0,VLOOKUP(A5385-1&amp;B5385&amp;C5385&amp;E5385,$F$2:$G$7561,2,FALSE))</f>
        <v>0</v>
      </c>
    </row>
    <row r="5386" spans="1:10" x14ac:dyDescent="0.25">
      <c r="A5386">
        <f t="shared" ref="A5386:C5386" si="4924">A4846</f>
        <v>2025</v>
      </c>
      <c r="B5386" t="str">
        <f t="shared" si="4924"/>
        <v>VFM</v>
      </c>
      <c r="C5386">
        <f t="shared" si="4924"/>
        <v>0</v>
      </c>
      <c r="D5386">
        <f>IFERROR(VLOOKUP(C5386,'Enheter, modell og år'!$A$2:$B$31,2,FALSE),0)</f>
        <v>0</v>
      </c>
      <c r="E5386" t="str">
        <f>'Liste detaljert wide'!$M$1</f>
        <v>NFR-inntekt</v>
      </c>
      <c r="F5386" t="str">
        <f t="shared" si="4917"/>
        <v>2025VFM0NFR-inntekt</v>
      </c>
      <c r="G5386" s="3">
        <f>'Liste detaljert wide'!M526</f>
        <v>0</v>
      </c>
      <c r="H5386" t="str">
        <f>VLOOKUP(E5386,Def!$B$2:$C$15,2,FALSE)</f>
        <v>Forskningsinsentiv</v>
      </c>
      <c r="I5386" s="3">
        <f>IF(A5386='Enheter, modell og år'!$F$2-1,0,G5386-VLOOKUP(A5386-1&amp;B5386&amp;C5386&amp;E5386,$F$2:$G$7561,2,FALSE))</f>
        <v>0</v>
      </c>
      <c r="J5386" s="3">
        <f>IF(A5386='Enheter, modell og år'!$F$2-1,0,VLOOKUP(A5386-1&amp;B5386&amp;C5386&amp;E5386,$F$2:$G$7561,2,FALSE))</f>
        <v>0</v>
      </c>
    </row>
    <row r="5387" spans="1:10" x14ac:dyDescent="0.25">
      <c r="A5387">
        <f t="shared" ref="A5387:C5387" si="4925">A4847</f>
        <v>2025</v>
      </c>
      <c r="B5387" t="str">
        <f t="shared" si="4925"/>
        <v>VFM</v>
      </c>
      <c r="C5387">
        <f t="shared" si="4925"/>
        <v>0</v>
      </c>
      <c r="D5387">
        <f>IFERROR(VLOOKUP(C5387,'Enheter, modell og år'!$A$2:$B$31,2,FALSE),0)</f>
        <v>0</v>
      </c>
      <c r="E5387" t="str">
        <f>'Liste detaljert wide'!$M$1</f>
        <v>NFR-inntekt</v>
      </c>
      <c r="F5387" t="str">
        <f t="shared" si="4917"/>
        <v>2025VFM0NFR-inntekt</v>
      </c>
      <c r="G5387" s="3">
        <f>'Liste detaljert wide'!M527</f>
        <v>0</v>
      </c>
      <c r="H5387" t="str">
        <f>VLOOKUP(E5387,Def!$B$2:$C$15,2,FALSE)</f>
        <v>Forskningsinsentiv</v>
      </c>
      <c r="I5387" s="3">
        <f>IF(A5387='Enheter, modell og år'!$F$2-1,0,G5387-VLOOKUP(A5387-1&amp;B5387&amp;C5387&amp;E5387,$F$2:$G$7561,2,FALSE))</f>
        <v>0</v>
      </c>
      <c r="J5387" s="3">
        <f>IF(A5387='Enheter, modell og år'!$F$2-1,0,VLOOKUP(A5387-1&amp;B5387&amp;C5387&amp;E5387,$F$2:$G$7561,2,FALSE))</f>
        <v>0</v>
      </c>
    </row>
    <row r="5388" spans="1:10" x14ac:dyDescent="0.25">
      <c r="A5388">
        <f t="shared" ref="A5388:C5388" si="4926">A4848</f>
        <v>2025</v>
      </c>
      <c r="B5388" t="str">
        <f t="shared" si="4926"/>
        <v>VFM</v>
      </c>
      <c r="C5388">
        <f t="shared" si="4926"/>
        <v>0</v>
      </c>
      <c r="D5388">
        <f>IFERROR(VLOOKUP(C5388,'Enheter, modell og år'!$A$2:$B$31,2,FALSE),0)</f>
        <v>0</v>
      </c>
      <c r="E5388" t="str">
        <f>'Liste detaljert wide'!$M$1</f>
        <v>NFR-inntekt</v>
      </c>
      <c r="F5388" t="str">
        <f t="shared" si="4917"/>
        <v>2025VFM0NFR-inntekt</v>
      </c>
      <c r="G5388" s="3">
        <f>'Liste detaljert wide'!M528</f>
        <v>0</v>
      </c>
      <c r="H5388" t="str">
        <f>VLOOKUP(E5388,Def!$B$2:$C$15,2,FALSE)</f>
        <v>Forskningsinsentiv</v>
      </c>
      <c r="I5388" s="3">
        <f>IF(A5388='Enheter, modell og år'!$F$2-1,0,G5388-VLOOKUP(A5388-1&amp;B5388&amp;C5388&amp;E5388,$F$2:$G$7561,2,FALSE))</f>
        <v>0</v>
      </c>
      <c r="J5388" s="3">
        <f>IF(A5388='Enheter, modell og år'!$F$2-1,0,VLOOKUP(A5388-1&amp;B5388&amp;C5388&amp;E5388,$F$2:$G$7561,2,FALSE))</f>
        <v>0</v>
      </c>
    </row>
    <row r="5389" spans="1:10" x14ac:dyDescent="0.25">
      <c r="A5389">
        <f t="shared" ref="A5389:C5389" si="4927">A4849</f>
        <v>2025</v>
      </c>
      <c r="B5389" t="str">
        <f t="shared" si="4927"/>
        <v>VFM</v>
      </c>
      <c r="C5389">
        <f t="shared" si="4927"/>
        <v>0</v>
      </c>
      <c r="D5389">
        <f>IFERROR(VLOOKUP(C5389,'Enheter, modell og år'!$A$2:$B$31,2,FALSE),0)</f>
        <v>0</v>
      </c>
      <c r="E5389" t="str">
        <f>'Liste detaljert wide'!$M$1</f>
        <v>NFR-inntekt</v>
      </c>
      <c r="F5389" t="str">
        <f t="shared" si="4917"/>
        <v>2025VFM0NFR-inntekt</v>
      </c>
      <c r="G5389" s="3">
        <f>'Liste detaljert wide'!M529</f>
        <v>0</v>
      </c>
      <c r="H5389" t="str">
        <f>VLOOKUP(E5389,Def!$B$2:$C$15,2,FALSE)</f>
        <v>Forskningsinsentiv</v>
      </c>
      <c r="I5389" s="3">
        <f>IF(A5389='Enheter, modell og år'!$F$2-1,0,G5389-VLOOKUP(A5389-1&amp;B5389&amp;C5389&amp;E5389,$F$2:$G$7561,2,FALSE))</f>
        <v>0</v>
      </c>
      <c r="J5389" s="3">
        <f>IF(A5389='Enheter, modell og år'!$F$2-1,0,VLOOKUP(A5389-1&amp;B5389&amp;C5389&amp;E5389,$F$2:$G$7561,2,FALSE))</f>
        <v>0</v>
      </c>
    </row>
    <row r="5390" spans="1:10" x14ac:dyDescent="0.25">
      <c r="A5390">
        <f t="shared" ref="A5390:C5390" si="4928">A4850</f>
        <v>2025</v>
      </c>
      <c r="B5390" t="str">
        <f t="shared" si="4928"/>
        <v>VFM</v>
      </c>
      <c r="C5390">
        <f t="shared" si="4928"/>
        <v>0</v>
      </c>
      <c r="D5390">
        <f>IFERROR(VLOOKUP(C5390,'Enheter, modell og år'!$A$2:$B$31,2,FALSE),0)</f>
        <v>0</v>
      </c>
      <c r="E5390" t="str">
        <f>'Liste detaljert wide'!$M$1</f>
        <v>NFR-inntekt</v>
      </c>
      <c r="F5390" t="str">
        <f t="shared" si="4917"/>
        <v>2025VFM0NFR-inntekt</v>
      </c>
      <c r="G5390" s="3">
        <f>'Liste detaljert wide'!M530</f>
        <v>0</v>
      </c>
      <c r="H5390" t="str">
        <f>VLOOKUP(E5390,Def!$B$2:$C$15,2,FALSE)</f>
        <v>Forskningsinsentiv</v>
      </c>
      <c r="I5390" s="3">
        <f>IF(A5390='Enheter, modell og år'!$F$2-1,0,G5390-VLOOKUP(A5390-1&amp;B5390&amp;C5390&amp;E5390,$F$2:$G$7561,2,FALSE))</f>
        <v>0</v>
      </c>
      <c r="J5390" s="3">
        <f>IF(A5390='Enheter, modell og år'!$F$2-1,0,VLOOKUP(A5390-1&amp;B5390&amp;C5390&amp;E5390,$F$2:$G$7561,2,FALSE))</f>
        <v>0</v>
      </c>
    </row>
    <row r="5391" spans="1:10" x14ac:dyDescent="0.25">
      <c r="A5391">
        <f t="shared" ref="A5391:C5391" si="4929">A4851</f>
        <v>2025</v>
      </c>
      <c r="B5391" t="str">
        <f t="shared" si="4929"/>
        <v>VFM</v>
      </c>
      <c r="C5391">
        <f t="shared" si="4929"/>
        <v>0</v>
      </c>
      <c r="D5391">
        <f>IFERROR(VLOOKUP(C5391,'Enheter, modell og år'!$A$2:$B$31,2,FALSE),0)</f>
        <v>0</v>
      </c>
      <c r="E5391" t="str">
        <f>'Liste detaljert wide'!$M$1</f>
        <v>NFR-inntekt</v>
      </c>
      <c r="F5391" t="str">
        <f t="shared" si="4917"/>
        <v>2025VFM0NFR-inntekt</v>
      </c>
      <c r="G5391" s="3">
        <f>'Liste detaljert wide'!M531</f>
        <v>0</v>
      </c>
      <c r="H5391" t="str">
        <f>VLOOKUP(E5391,Def!$B$2:$C$15,2,FALSE)</f>
        <v>Forskningsinsentiv</v>
      </c>
      <c r="I5391" s="3">
        <f>IF(A5391='Enheter, modell og år'!$F$2-1,0,G5391-VLOOKUP(A5391-1&amp;B5391&amp;C5391&amp;E5391,$F$2:$G$7561,2,FALSE))</f>
        <v>0</v>
      </c>
      <c r="J5391" s="3">
        <f>IF(A5391='Enheter, modell og år'!$F$2-1,0,VLOOKUP(A5391-1&amp;B5391&amp;C5391&amp;E5391,$F$2:$G$7561,2,FALSE))</f>
        <v>0</v>
      </c>
    </row>
    <row r="5392" spans="1:10" x14ac:dyDescent="0.25">
      <c r="A5392">
        <f t="shared" ref="A5392:C5392" si="4930">A4852</f>
        <v>2025</v>
      </c>
      <c r="B5392" t="str">
        <f t="shared" si="4930"/>
        <v>VFM</v>
      </c>
      <c r="C5392">
        <f t="shared" si="4930"/>
        <v>0</v>
      </c>
      <c r="D5392">
        <f>IFERROR(VLOOKUP(C5392,'Enheter, modell og år'!$A$2:$B$31,2,FALSE),0)</f>
        <v>0</v>
      </c>
      <c r="E5392" t="str">
        <f>'Liste detaljert wide'!$M$1</f>
        <v>NFR-inntekt</v>
      </c>
      <c r="F5392" t="str">
        <f t="shared" si="4917"/>
        <v>2025VFM0NFR-inntekt</v>
      </c>
      <c r="G5392" s="3">
        <f>'Liste detaljert wide'!M532</f>
        <v>0</v>
      </c>
      <c r="H5392" t="str">
        <f>VLOOKUP(E5392,Def!$B$2:$C$15,2,FALSE)</f>
        <v>Forskningsinsentiv</v>
      </c>
      <c r="I5392" s="3">
        <f>IF(A5392='Enheter, modell og år'!$F$2-1,0,G5392-VLOOKUP(A5392-1&amp;B5392&amp;C5392&amp;E5392,$F$2:$G$7561,2,FALSE))</f>
        <v>0</v>
      </c>
      <c r="J5392" s="3">
        <f>IF(A5392='Enheter, modell og år'!$F$2-1,0,VLOOKUP(A5392-1&amp;B5392&amp;C5392&amp;E5392,$F$2:$G$7561,2,FALSE))</f>
        <v>0</v>
      </c>
    </row>
    <row r="5393" spans="1:10" x14ac:dyDescent="0.25">
      <c r="A5393">
        <f t="shared" ref="A5393:C5393" si="4931">A4853</f>
        <v>2025</v>
      </c>
      <c r="B5393" t="str">
        <f t="shared" si="4931"/>
        <v>VFM</v>
      </c>
      <c r="C5393">
        <f t="shared" si="4931"/>
        <v>0</v>
      </c>
      <c r="D5393">
        <f>IFERROR(VLOOKUP(C5393,'Enheter, modell og år'!$A$2:$B$31,2,FALSE),0)</f>
        <v>0</v>
      </c>
      <c r="E5393" t="str">
        <f>'Liste detaljert wide'!$M$1</f>
        <v>NFR-inntekt</v>
      </c>
      <c r="F5393" t="str">
        <f t="shared" si="4917"/>
        <v>2025VFM0NFR-inntekt</v>
      </c>
      <c r="G5393" s="3">
        <f>'Liste detaljert wide'!M533</f>
        <v>0</v>
      </c>
      <c r="H5393" t="str">
        <f>VLOOKUP(E5393,Def!$B$2:$C$15,2,FALSE)</f>
        <v>Forskningsinsentiv</v>
      </c>
      <c r="I5393" s="3">
        <f>IF(A5393='Enheter, modell og år'!$F$2-1,0,G5393-VLOOKUP(A5393-1&amp;B5393&amp;C5393&amp;E5393,$F$2:$G$7561,2,FALSE))</f>
        <v>0</v>
      </c>
      <c r="J5393" s="3">
        <f>IF(A5393='Enheter, modell og år'!$F$2-1,0,VLOOKUP(A5393-1&amp;B5393&amp;C5393&amp;E5393,$F$2:$G$7561,2,FALSE))</f>
        <v>0</v>
      </c>
    </row>
    <row r="5394" spans="1:10" x14ac:dyDescent="0.25">
      <c r="A5394">
        <f t="shared" ref="A5394:C5394" si="4932">A4854</f>
        <v>2025</v>
      </c>
      <c r="B5394" t="str">
        <f t="shared" si="4932"/>
        <v>VFM</v>
      </c>
      <c r="C5394">
        <f t="shared" si="4932"/>
        <v>0</v>
      </c>
      <c r="D5394">
        <f>IFERROR(VLOOKUP(C5394,'Enheter, modell og år'!$A$2:$B$31,2,FALSE),0)</f>
        <v>0</v>
      </c>
      <c r="E5394" t="str">
        <f>'Liste detaljert wide'!$M$1</f>
        <v>NFR-inntekt</v>
      </c>
      <c r="F5394" t="str">
        <f t="shared" si="4917"/>
        <v>2025VFM0NFR-inntekt</v>
      </c>
      <c r="G5394" s="3">
        <f>'Liste detaljert wide'!M534</f>
        <v>0</v>
      </c>
      <c r="H5394" t="str">
        <f>VLOOKUP(E5394,Def!$B$2:$C$15,2,FALSE)</f>
        <v>Forskningsinsentiv</v>
      </c>
      <c r="I5394" s="3">
        <f>IF(A5394='Enheter, modell og år'!$F$2-1,0,G5394-VLOOKUP(A5394-1&amp;B5394&amp;C5394&amp;E5394,$F$2:$G$7561,2,FALSE))</f>
        <v>0</v>
      </c>
      <c r="J5394" s="3">
        <f>IF(A5394='Enheter, modell og år'!$F$2-1,0,VLOOKUP(A5394-1&amp;B5394&amp;C5394&amp;E5394,$F$2:$G$7561,2,FALSE))</f>
        <v>0</v>
      </c>
    </row>
    <row r="5395" spans="1:10" x14ac:dyDescent="0.25">
      <c r="A5395">
        <f t="shared" ref="A5395:C5395" si="4933">A4855</f>
        <v>2025</v>
      </c>
      <c r="B5395" t="str">
        <f t="shared" si="4933"/>
        <v>VFM</v>
      </c>
      <c r="C5395">
        <f t="shared" si="4933"/>
        <v>0</v>
      </c>
      <c r="D5395">
        <f>IFERROR(VLOOKUP(C5395,'Enheter, modell og år'!$A$2:$B$31,2,FALSE),0)</f>
        <v>0</v>
      </c>
      <c r="E5395" t="str">
        <f>'Liste detaljert wide'!$M$1</f>
        <v>NFR-inntekt</v>
      </c>
      <c r="F5395" t="str">
        <f t="shared" si="4917"/>
        <v>2025VFM0NFR-inntekt</v>
      </c>
      <c r="G5395" s="3">
        <f>'Liste detaljert wide'!M535</f>
        <v>0</v>
      </c>
      <c r="H5395" t="str">
        <f>VLOOKUP(E5395,Def!$B$2:$C$15,2,FALSE)</f>
        <v>Forskningsinsentiv</v>
      </c>
      <c r="I5395" s="3">
        <f>IF(A5395='Enheter, modell og år'!$F$2-1,0,G5395-VLOOKUP(A5395-1&amp;B5395&amp;C5395&amp;E5395,$F$2:$G$7561,2,FALSE))</f>
        <v>0</v>
      </c>
      <c r="J5395" s="3">
        <f>IF(A5395='Enheter, modell og år'!$F$2-1,0,VLOOKUP(A5395-1&amp;B5395&amp;C5395&amp;E5395,$F$2:$G$7561,2,FALSE))</f>
        <v>0</v>
      </c>
    </row>
    <row r="5396" spans="1:10" x14ac:dyDescent="0.25">
      <c r="A5396">
        <f t="shared" ref="A5396:C5396" si="4934">A4856</f>
        <v>2025</v>
      </c>
      <c r="B5396" t="str">
        <f t="shared" si="4934"/>
        <v>VFM</v>
      </c>
      <c r="C5396">
        <f t="shared" si="4934"/>
        <v>0</v>
      </c>
      <c r="D5396">
        <f>IFERROR(VLOOKUP(C5396,'Enheter, modell og år'!$A$2:$B$31,2,FALSE),0)</f>
        <v>0</v>
      </c>
      <c r="E5396" t="str">
        <f>'Liste detaljert wide'!$M$1</f>
        <v>NFR-inntekt</v>
      </c>
      <c r="F5396" t="str">
        <f t="shared" si="4917"/>
        <v>2025VFM0NFR-inntekt</v>
      </c>
      <c r="G5396" s="3">
        <f>'Liste detaljert wide'!M536</f>
        <v>0</v>
      </c>
      <c r="H5396" t="str">
        <f>VLOOKUP(E5396,Def!$B$2:$C$15,2,FALSE)</f>
        <v>Forskningsinsentiv</v>
      </c>
      <c r="I5396" s="3">
        <f>IF(A5396='Enheter, modell og år'!$F$2-1,0,G5396-VLOOKUP(A5396-1&amp;B5396&amp;C5396&amp;E5396,$F$2:$G$7561,2,FALSE))</f>
        <v>0</v>
      </c>
      <c r="J5396" s="3">
        <f>IF(A5396='Enheter, modell og år'!$F$2-1,0,VLOOKUP(A5396-1&amp;B5396&amp;C5396&amp;E5396,$F$2:$G$7561,2,FALSE))</f>
        <v>0</v>
      </c>
    </row>
    <row r="5397" spans="1:10" x14ac:dyDescent="0.25">
      <c r="A5397">
        <f t="shared" ref="A5397:C5397" si="4935">A4857</f>
        <v>2025</v>
      </c>
      <c r="B5397" t="str">
        <f t="shared" si="4935"/>
        <v>VFM</v>
      </c>
      <c r="C5397">
        <f t="shared" si="4935"/>
        <v>0</v>
      </c>
      <c r="D5397">
        <f>IFERROR(VLOOKUP(C5397,'Enheter, modell og år'!$A$2:$B$31,2,FALSE),0)</f>
        <v>0</v>
      </c>
      <c r="E5397" t="str">
        <f>'Liste detaljert wide'!$M$1</f>
        <v>NFR-inntekt</v>
      </c>
      <c r="F5397" t="str">
        <f t="shared" si="4917"/>
        <v>2025VFM0NFR-inntekt</v>
      </c>
      <c r="G5397" s="3">
        <f>'Liste detaljert wide'!M537</f>
        <v>0</v>
      </c>
      <c r="H5397" t="str">
        <f>VLOOKUP(E5397,Def!$B$2:$C$15,2,FALSE)</f>
        <v>Forskningsinsentiv</v>
      </c>
      <c r="I5397" s="3">
        <f>IF(A5397='Enheter, modell og år'!$F$2-1,0,G5397-VLOOKUP(A5397-1&amp;B5397&amp;C5397&amp;E5397,$F$2:$G$7561,2,FALSE))</f>
        <v>0</v>
      </c>
      <c r="J5397" s="3">
        <f>IF(A5397='Enheter, modell og år'!$F$2-1,0,VLOOKUP(A5397-1&amp;B5397&amp;C5397&amp;E5397,$F$2:$G$7561,2,FALSE))</f>
        <v>0</v>
      </c>
    </row>
    <row r="5398" spans="1:10" x14ac:dyDescent="0.25">
      <c r="A5398">
        <f t="shared" ref="A5398:C5398" si="4936">A4858</f>
        <v>2025</v>
      </c>
      <c r="B5398" t="str">
        <f t="shared" si="4936"/>
        <v>VFM</v>
      </c>
      <c r="C5398">
        <f t="shared" si="4936"/>
        <v>0</v>
      </c>
      <c r="D5398">
        <f>IFERROR(VLOOKUP(C5398,'Enheter, modell og år'!$A$2:$B$31,2,FALSE),0)</f>
        <v>0</v>
      </c>
      <c r="E5398" t="str">
        <f>'Liste detaljert wide'!$M$1</f>
        <v>NFR-inntekt</v>
      </c>
      <c r="F5398" t="str">
        <f t="shared" si="4917"/>
        <v>2025VFM0NFR-inntekt</v>
      </c>
      <c r="G5398" s="3">
        <f>'Liste detaljert wide'!M538</f>
        <v>0</v>
      </c>
      <c r="H5398" t="str">
        <f>VLOOKUP(E5398,Def!$B$2:$C$15,2,FALSE)</f>
        <v>Forskningsinsentiv</v>
      </c>
      <c r="I5398" s="3">
        <f>IF(A5398='Enheter, modell og år'!$F$2-1,0,G5398-VLOOKUP(A5398-1&amp;B5398&amp;C5398&amp;E5398,$F$2:$G$7561,2,FALSE))</f>
        <v>0</v>
      </c>
      <c r="J5398" s="3">
        <f>IF(A5398='Enheter, modell og år'!$F$2-1,0,VLOOKUP(A5398-1&amp;B5398&amp;C5398&amp;E5398,$F$2:$G$7561,2,FALSE))</f>
        <v>0</v>
      </c>
    </row>
    <row r="5399" spans="1:10" x14ac:dyDescent="0.25">
      <c r="A5399">
        <f t="shared" ref="A5399:C5399" si="4937">A4859</f>
        <v>2025</v>
      </c>
      <c r="B5399" t="str">
        <f t="shared" si="4937"/>
        <v>VFM</v>
      </c>
      <c r="C5399">
        <f t="shared" si="4937"/>
        <v>0</v>
      </c>
      <c r="D5399">
        <f>IFERROR(VLOOKUP(C5399,'Enheter, modell og år'!$A$2:$B$31,2,FALSE),0)</f>
        <v>0</v>
      </c>
      <c r="E5399" t="str">
        <f>'Liste detaljert wide'!$M$1</f>
        <v>NFR-inntekt</v>
      </c>
      <c r="F5399" t="str">
        <f t="shared" si="4917"/>
        <v>2025VFM0NFR-inntekt</v>
      </c>
      <c r="G5399" s="3">
        <f>'Liste detaljert wide'!M539</f>
        <v>0</v>
      </c>
      <c r="H5399" t="str">
        <f>VLOOKUP(E5399,Def!$B$2:$C$15,2,FALSE)</f>
        <v>Forskningsinsentiv</v>
      </c>
      <c r="I5399" s="3">
        <f>IF(A5399='Enheter, modell og år'!$F$2-1,0,G5399-VLOOKUP(A5399-1&amp;B5399&amp;C5399&amp;E5399,$F$2:$G$7561,2,FALSE))</f>
        <v>0</v>
      </c>
      <c r="J5399" s="3">
        <f>IF(A5399='Enheter, modell og år'!$F$2-1,0,VLOOKUP(A5399-1&amp;B5399&amp;C5399&amp;E5399,$F$2:$G$7561,2,FALSE))</f>
        <v>0</v>
      </c>
    </row>
    <row r="5400" spans="1:10" x14ac:dyDescent="0.25">
      <c r="A5400">
        <f t="shared" ref="A5400:C5400" si="4938">A4860</f>
        <v>2025</v>
      </c>
      <c r="B5400" t="str">
        <f t="shared" si="4938"/>
        <v>VFM</v>
      </c>
      <c r="C5400">
        <f t="shared" si="4938"/>
        <v>0</v>
      </c>
      <c r="D5400">
        <f>IFERROR(VLOOKUP(C5400,'Enheter, modell og år'!$A$2:$B$31,2,FALSE),0)</f>
        <v>0</v>
      </c>
      <c r="E5400" t="str">
        <f>'Liste detaljert wide'!$M$1</f>
        <v>NFR-inntekt</v>
      </c>
      <c r="F5400" t="str">
        <f t="shared" si="4917"/>
        <v>2025VFM0NFR-inntekt</v>
      </c>
      <c r="G5400" s="3">
        <f>'Liste detaljert wide'!M540</f>
        <v>0</v>
      </c>
      <c r="H5400" t="str">
        <f>VLOOKUP(E5400,Def!$B$2:$C$15,2,FALSE)</f>
        <v>Forskningsinsentiv</v>
      </c>
      <c r="I5400" s="3">
        <f>IF(A5400='Enheter, modell og år'!$F$2-1,0,G5400-VLOOKUP(A5400-1&amp;B5400&amp;C5400&amp;E5400,$F$2:$G$7561,2,FALSE))</f>
        <v>0</v>
      </c>
      <c r="J5400" s="3">
        <f>IF(A5400='Enheter, modell og år'!$F$2-1,0,VLOOKUP(A5400-1&amp;B5400&amp;C5400&amp;E5400,$F$2:$G$7561,2,FALSE))</f>
        <v>0</v>
      </c>
    </row>
    <row r="5401" spans="1:10" x14ac:dyDescent="0.25">
      <c r="A5401">
        <f t="shared" ref="A5401:C5401" si="4939">A4861</f>
        <v>2025</v>
      </c>
      <c r="B5401" t="str">
        <f t="shared" si="4939"/>
        <v>VFM</v>
      </c>
      <c r="C5401">
        <f t="shared" si="4939"/>
        <v>0</v>
      </c>
      <c r="D5401">
        <f>IFERROR(VLOOKUP(C5401,'Enheter, modell og år'!$A$2:$B$31,2,FALSE),0)</f>
        <v>0</v>
      </c>
      <c r="E5401" t="str">
        <f>'Liste detaljert wide'!$M$1</f>
        <v>NFR-inntekt</v>
      </c>
      <c r="F5401" t="str">
        <f t="shared" si="4917"/>
        <v>2025VFM0NFR-inntekt</v>
      </c>
      <c r="G5401" s="3">
        <f>'Liste detaljert wide'!M541</f>
        <v>0</v>
      </c>
      <c r="H5401" t="str">
        <f>VLOOKUP(E5401,Def!$B$2:$C$15,2,FALSE)</f>
        <v>Forskningsinsentiv</v>
      </c>
      <c r="I5401" s="3">
        <f>IF(A5401='Enheter, modell og år'!$F$2-1,0,G5401-VLOOKUP(A5401-1&amp;B5401&amp;C5401&amp;E5401,$F$2:$G$7561,2,FALSE))</f>
        <v>0</v>
      </c>
      <c r="J5401" s="3">
        <f>IF(A5401='Enheter, modell og år'!$F$2-1,0,VLOOKUP(A5401-1&amp;B5401&amp;C5401&amp;E5401,$F$2:$G$7561,2,FALSE))</f>
        <v>0</v>
      </c>
    </row>
    <row r="5402" spans="1:10" x14ac:dyDescent="0.25">
      <c r="A5402">
        <f t="shared" ref="A5402:C5402" si="4940">A4862</f>
        <v>2017</v>
      </c>
      <c r="B5402" t="str">
        <f t="shared" si="4940"/>
        <v>RFM</v>
      </c>
      <c r="C5402">
        <f t="shared" si="4940"/>
        <v>0</v>
      </c>
      <c r="D5402">
        <f>IFERROR(VLOOKUP(C5402,'Enheter, modell og år'!$A$2:$B$31,2,FALSE),0)</f>
        <v>0</v>
      </c>
      <c r="E5402" t="str">
        <f>'Liste detaljert wide'!$N$1</f>
        <v>BOA (eksl. EU og NFR)</v>
      </c>
      <c r="F5402" t="str">
        <f t="shared" si="4917"/>
        <v>2017RFM0BOA (eksl. EU og NFR)</v>
      </c>
      <c r="G5402" s="3">
        <f>'Liste detaljert wide'!N2</f>
        <v>0</v>
      </c>
      <c r="H5402" t="str">
        <f>VLOOKUP(E5402,Def!$B$2:$C$15,2,FALSE)</f>
        <v>Forskningsinsentiv</v>
      </c>
      <c r="I5402" s="3">
        <f>IF(A5402='Enheter, modell og år'!$F$2-1,0,G5402-VLOOKUP(A5402-1&amp;B5402&amp;C5402&amp;E5402,$F$2:$G$7561,2,FALSE))</f>
        <v>0</v>
      </c>
      <c r="J5402" s="3">
        <f>IF(A5402='Enheter, modell og år'!$F$2-1,0,VLOOKUP(A5402-1&amp;B5402&amp;C5402&amp;E5402,$F$2:$G$7561,2,FALSE))</f>
        <v>0</v>
      </c>
    </row>
    <row r="5403" spans="1:10" x14ac:dyDescent="0.25">
      <c r="A5403">
        <f t="shared" ref="A5403:C5403" si="4941">A4863</f>
        <v>2017</v>
      </c>
      <c r="B5403" t="str">
        <f t="shared" si="4941"/>
        <v>RFM</v>
      </c>
      <c r="C5403">
        <f t="shared" si="4941"/>
        <v>0</v>
      </c>
      <c r="D5403">
        <f>IFERROR(VLOOKUP(C5403,'Enheter, modell og år'!$A$2:$B$31,2,FALSE),0)</f>
        <v>0</v>
      </c>
      <c r="E5403" t="str">
        <f>'Liste detaljert wide'!$N$1</f>
        <v>BOA (eksl. EU og NFR)</v>
      </c>
      <c r="F5403" t="str">
        <f t="shared" si="4917"/>
        <v>2017RFM0BOA (eksl. EU og NFR)</v>
      </c>
      <c r="G5403" s="3">
        <f>'Liste detaljert wide'!N3</f>
        <v>0</v>
      </c>
      <c r="H5403" t="str">
        <f>VLOOKUP(E5403,Def!$B$2:$C$15,2,FALSE)</f>
        <v>Forskningsinsentiv</v>
      </c>
      <c r="I5403" s="3">
        <f>IF(A5403='Enheter, modell og år'!$F$2-1,0,G5403-VLOOKUP(A5403-1&amp;B5403&amp;C5403&amp;E5403,$F$2:$G$7561,2,FALSE))</f>
        <v>0</v>
      </c>
      <c r="J5403" s="3">
        <f>IF(A5403='Enheter, modell og år'!$F$2-1,0,VLOOKUP(A5403-1&amp;B5403&amp;C5403&amp;E5403,$F$2:$G$7561,2,FALSE))</f>
        <v>0</v>
      </c>
    </row>
    <row r="5404" spans="1:10" x14ac:dyDescent="0.25">
      <c r="A5404">
        <f t="shared" ref="A5404:C5404" si="4942">A4864</f>
        <v>2017</v>
      </c>
      <c r="B5404" t="str">
        <f t="shared" si="4942"/>
        <v>RFM</v>
      </c>
      <c r="C5404">
        <f t="shared" si="4942"/>
        <v>0</v>
      </c>
      <c r="D5404">
        <f>IFERROR(VLOOKUP(C5404,'Enheter, modell og år'!$A$2:$B$31,2,FALSE),0)</f>
        <v>0</v>
      </c>
      <c r="E5404" t="str">
        <f>'Liste detaljert wide'!$N$1</f>
        <v>BOA (eksl. EU og NFR)</v>
      </c>
      <c r="F5404" t="str">
        <f t="shared" si="4917"/>
        <v>2017RFM0BOA (eksl. EU og NFR)</v>
      </c>
      <c r="G5404" s="3">
        <f>'Liste detaljert wide'!N4</f>
        <v>0</v>
      </c>
      <c r="H5404" t="str">
        <f>VLOOKUP(E5404,Def!$B$2:$C$15,2,FALSE)</f>
        <v>Forskningsinsentiv</v>
      </c>
      <c r="I5404" s="3">
        <f>IF(A5404='Enheter, modell og år'!$F$2-1,0,G5404-VLOOKUP(A5404-1&amp;B5404&amp;C5404&amp;E5404,$F$2:$G$7561,2,FALSE))</f>
        <v>0</v>
      </c>
      <c r="J5404" s="3">
        <f>IF(A5404='Enheter, modell og år'!$F$2-1,0,VLOOKUP(A5404-1&amp;B5404&amp;C5404&amp;E5404,$F$2:$G$7561,2,FALSE))</f>
        <v>0</v>
      </c>
    </row>
    <row r="5405" spans="1:10" x14ac:dyDescent="0.25">
      <c r="A5405">
        <f t="shared" ref="A5405:C5405" si="4943">A4865</f>
        <v>2017</v>
      </c>
      <c r="B5405" t="str">
        <f t="shared" si="4943"/>
        <v>RFM</v>
      </c>
      <c r="C5405">
        <f t="shared" si="4943"/>
        <v>0</v>
      </c>
      <c r="D5405">
        <f>IFERROR(VLOOKUP(C5405,'Enheter, modell og år'!$A$2:$B$31,2,FALSE),0)</f>
        <v>0</v>
      </c>
      <c r="E5405" t="str">
        <f>'Liste detaljert wide'!$N$1</f>
        <v>BOA (eksl. EU og NFR)</v>
      </c>
      <c r="F5405" t="str">
        <f t="shared" si="4917"/>
        <v>2017RFM0BOA (eksl. EU og NFR)</v>
      </c>
      <c r="G5405" s="3">
        <f>'Liste detaljert wide'!N5</f>
        <v>0</v>
      </c>
      <c r="H5405" t="str">
        <f>VLOOKUP(E5405,Def!$B$2:$C$15,2,FALSE)</f>
        <v>Forskningsinsentiv</v>
      </c>
      <c r="I5405" s="3">
        <f>IF(A5405='Enheter, modell og år'!$F$2-1,0,G5405-VLOOKUP(A5405-1&amp;B5405&amp;C5405&amp;E5405,$F$2:$G$7561,2,FALSE))</f>
        <v>0</v>
      </c>
      <c r="J5405" s="3">
        <f>IF(A5405='Enheter, modell og år'!$F$2-1,0,VLOOKUP(A5405-1&amp;B5405&amp;C5405&amp;E5405,$F$2:$G$7561,2,FALSE))</f>
        <v>0</v>
      </c>
    </row>
    <row r="5406" spans="1:10" x14ac:dyDescent="0.25">
      <c r="A5406">
        <f t="shared" ref="A5406:C5406" si="4944">A4866</f>
        <v>2017</v>
      </c>
      <c r="B5406" t="str">
        <f t="shared" si="4944"/>
        <v>RFM</v>
      </c>
      <c r="C5406">
        <f t="shared" si="4944"/>
        <v>0</v>
      </c>
      <c r="D5406">
        <f>IFERROR(VLOOKUP(C5406,'Enheter, modell og år'!$A$2:$B$31,2,FALSE),0)</f>
        <v>0</v>
      </c>
      <c r="E5406" t="str">
        <f>'Liste detaljert wide'!$N$1</f>
        <v>BOA (eksl. EU og NFR)</v>
      </c>
      <c r="F5406" t="str">
        <f t="shared" si="4917"/>
        <v>2017RFM0BOA (eksl. EU og NFR)</v>
      </c>
      <c r="G5406" s="3">
        <f>'Liste detaljert wide'!N6</f>
        <v>0</v>
      </c>
      <c r="H5406" t="str">
        <f>VLOOKUP(E5406,Def!$B$2:$C$15,2,FALSE)</f>
        <v>Forskningsinsentiv</v>
      </c>
      <c r="I5406" s="3">
        <f>IF(A5406='Enheter, modell og år'!$F$2-1,0,G5406-VLOOKUP(A5406-1&amp;B5406&amp;C5406&amp;E5406,$F$2:$G$7561,2,FALSE))</f>
        <v>0</v>
      </c>
      <c r="J5406" s="3">
        <f>IF(A5406='Enheter, modell og år'!$F$2-1,0,VLOOKUP(A5406-1&amp;B5406&amp;C5406&amp;E5406,$F$2:$G$7561,2,FALSE))</f>
        <v>0</v>
      </c>
    </row>
    <row r="5407" spans="1:10" x14ac:dyDescent="0.25">
      <c r="A5407">
        <f t="shared" ref="A5407:C5407" si="4945">A4867</f>
        <v>2017</v>
      </c>
      <c r="B5407" t="str">
        <f t="shared" si="4945"/>
        <v>RFM</v>
      </c>
      <c r="C5407">
        <f t="shared" si="4945"/>
        <v>0</v>
      </c>
      <c r="D5407">
        <f>IFERROR(VLOOKUP(C5407,'Enheter, modell og år'!$A$2:$B$31,2,FALSE),0)</f>
        <v>0</v>
      </c>
      <c r="E5407" t="str">
        <f>'Liste detaljert wide'!$N$1</f>
        <v>BOA (eksl. EU og NFR)</v>
      </c>
      <c r="F5407" t="str">
        <f t="shared" si="4917"/>
        <v>2017RFM0BOA (eksl. EU og NFR)</v>
      </c>
      <c r="G5407" s="3">
        <f>'Liste detaljert wide'!N7</f>
        <v>0</v>
      </c>
      <c r="H5407" t="str">
        <f>VLOOKUP(E5407,Def!$B$2:$C$15,2,FALSE)</f>
        <v>Forskningsinsentiv</v>
      </c>
      <c r="I5407" s="3">
        <f>IF(A5407='Enheter, modell og år'!$F$2-1,0,G5407-VLOOKUP(A5407-1&amp;B5407&amp;C5407&amp;E5407,$F$2:$G$7561,2,FALSE))</f>
        <v>0</v>
      </c>
      <c r="J5407" s="3">
        <f>IF(A5407='Enheter, modell og år'!$F$2-1,0,VLOOKUP(A5407-1&amp;B5407&amp;C5407&amp;E5407,$F$2:$G$7561,2,FALSE))</f>
        <v>0</v>
      </c>
    </row>
    <row r="5408" spans="1:10" x14ac:dyDescent="0.25">
      <c r="A5408">
        <f t="shared" ref="A5408:C5408" si="4946">A4868</f>
        <v>2017</v>
      </c>
      <c r="B5408" t="str">
        <f t="shared" si="4946"/>
        <v>RFM</v>
      </c>
      <c r="C5408">
        <f t="shared" si="4946"/>
        <v>0</v>
      </c>
      <c r="D5408">
        <f>IFERROR(VLOOKUP(C5408,'Enheter, modell og år'!$A$2:$B$31,2,FALSE),0)</f>
        <v>0</v>
      </c>
      <c r="E5408" t="str">
        <f>'Liste detaljert wide'!$N$1</f>
        <v>BOA (eksl. EU og NFR)</v>
      </c>
      <c r="F5408" t="str">
        <f t="shared" si="4917"/>
        <v>2017RFM0BOA (eksl. EU og NFR)</v>
      </c>
      <c r="G5408" s="3">
        <f>'Liste detaljert wide'!N8</f>
        <v>0</v>
      </c>
      <c r="H5408" t="str">
        <f>VLOOKUP(E5408,Def!$B$2:$C$15,2,FALSE)</f>
        <v>Forskningsinsentiv</v>
      </c>
      <c r="I5408" s="3">
        <f>IF(A5408='Enheter, modell og år'!$F$2-1,0,G5408-VLOOKUP(A5408-1&amp;B5408&amp;C5408&amp;E5408,$F$2:$G$7561,2,FALSE))</f>
        <v>0</v>
      </c>
      <c r="J5408" s="3">
        <f>IF(A5408='Enheter, modell og år'!$F$2-1,0,VLOOKUP(A5408-1&amp;B5408&amp;C5408&amp;E5408,$F$2:$G$7561,2,FALSE))</f>
        <v>0</v>
      </c>
    </row>
    <row r="5409" spans="1:10" x14ac:dyDescent="0.25">
      <c r="A5409">
        <f t="shared" ref="A5409:C5409" si="4947">A4869</f>
        <v>2017</v>
      </c>
      <c r="B5409" t="str">
        <f t="shared" si="4947"/>
        <v>RFM</v>
      </c>
      <c r="C5409">
        <f t="shared" si="4947"/>
        <v>0</v>
      </c>
      <c r="D5409">
        <f>IFERROR(VLOOKUP(C5409,'Enheter, modell og år'!$A$2:$B$31,2,FALSE),0)</f>
        <v>0</v>
      </c>
      <c r="E5409" t="str">
        <f>'Liste detaljert wide'!$N$1</f>
        <v>BOA (eksl. EU og NFR)</v>
      </c>
      <c r="F5409" t="str">
        <f t="shared" si="4917"/>
        <v>2017RFM0BOA (eksl. EU og NFR)</v>
      </c>
      <c r="G5409" s="3">
        <f>'Liste detaljert wide'!N9</f>
        <v>0</v>
      </c>
      <c r="H5409" t="str">
        <f>VLOOKUP(E5409,Def!$B$2:$C$15,2,FALSE)</f>
        <v>Forskningsinsentiv</v>
      </c>
      <c r="I5409" s="3">
        <f>IF(A5409='Enheter, modell og år'!$F$2-1,0,G5409-VLOOKUP(A5409-1&amp;B5409&amp;C5409&amp;E5409,$F$2:$G$7561,2,FALSE))</f>
        <v>0</v>
      </c>
      <c r="J5409" s="3">
        <f>IF(A5409='Enheter, modell og år'!$F$2-1,0,VLOOKUP(A5409-1&amp;B5409&amp;C5409&amp;E5409,$F$2:$G$7561,2,FALSE))</f>
        <v>0</v>
      </c>
    </row>
    <row r="5410" spans="1:10" x14ac:dyDescent="0.25">
      <c r="A5410">
        <f t="shared" ref="A5410:C5410" si="4948">A4870</f>
        <v>2017</v>
      </c>
      <c r="B5410" t="str">
        <f t="shared" si="4948"/>
        <v>RFM</v>
      </c>
      <c r="C5410">
        <f t="shared" si="4948"/>
        <v>0</v>
      </c>
      <c r="D5410">
        <f>IFERROR(VLOOKUP(C5410,'Enheter, modell og år'!$A$2:$B$31,2,FALSE),0)</f>
        <v>0</v>
      </c>
      <c r="E5410" t="str">
        <f>'Liste detaljert wide'!$N$1</f>
        <v>BOA (eksl. EU og NFR)</v>
      </c>
      <c r="F5410" t="str">
        <f t="shared" si="4917"/>
        <v>2017RFM0BOA (eksl. EU og NFR)</v>
      </c>
      <c r="G5410" s="3">
        <f>'Liste detaljert wide'!N10</f>
        <v>0</v>
      </c>
      <c r="H5410" t="str">
        <f>VLOOKUP(E5410,Def!$B$2:$C$15,2,FALSE)</f>
        <v>Forskningsinsentiv</v>
      </c>
      <c r="I5410" s="3">
        <f>IF(A5410='Enheter, modell og år'!$F$2-1,0,G5410-VLOOKUP(A5410-1&amp;B5410&amp;C5410&amp;E5410,$F$2:$G$7561,2,FALSE))</f>
        <v>0</v>
      </c>
      <c r="J5410" s="3">
        <f>IF(A5410='Enheter, modell og år'!$F$2-1,0,VLOOKUP(A5410-1&amp;B5410&amp;C5410&amp;E5410,$F$2:$G$7561,2,FALSE))</f>
        <v>0</v>
      </c>
    </row>
    <row r="5411" spans="1:10" x14ac:dyDescent="0.25">
      <c r="A5411">
        <f t="shared" ref="A5411:C5411" si="4949">A4871</f>
        <v>2017</v>
      </c>
      <c r="B5411" t="str">
        <f t="shared" si="4949"/>
        <v>RFM</v>
      </c>
      <c r="C5411">
        <f t="shared" si="4949"/>
        <v>0</v>
      </c>
      <c r="D5411">
        <f>IFERROR(VLOOKUP(C5411,'Enheter, modell og år'!$A$2:$B$31,2,FALSE),0)</f>
        <v>0</v>
      </c>
      <c r="E5411" t="str">
        <f>'Liste detaljert wide'!$N$1</f>
        <v>BOA (eksl. EU og NFR)</v>
      </c>
      <c r="F5411" t="str">
        <f t="shared" si="4917"/>
        <v>2017RFM0BOA (eksl. EU og NFR)</v>
      </c>
      <c r="G5411" s="3">
        <f>'Liste detaljert wide'!N11</f>
        <v>0</v>
      </c>
      <c r="H5411" t="str">
        <f>VLOOKUP(E5411,Def!$B$2:$C$15,2,FALSE)</f>
        <v>Forskningsinsentiv</v>
      </c>
      <c r="I5411" s="3">
        <f>IF(A5411='Enheter, modell og år'!$F$2-1,0,G5411-VLOOKUP(A5411-1&amp;B5411&amp;C5411&amp;E5411,$F$2:$G$7561,2,FALSE))</f>
        <v>0</v>
      </c>
      <c r="J5411" s="3">
        <f>IF(A5411='Enheter, modell og år'!$F$2-1,0,VLOOKUP(A5411-1&amp;B5411&amp;C5411&amp;E5411,$F$2:$G$7561,2,FALSE))</f>
        <v>0</v>
      </c>
    </row>
    <row r="5412" spans="1:10" x14ac:dyDescent="0.25">
      <c r="A5412">
        <f t="shared" ref="A5412:C5412" si="4950">A4872</f>
        <v>2017</v>
      </c>
      <c r="B5412" t="str">
        <f t="shared" si="4950"/>
        <v>RFM</v>
      </c>
      <c r="C5412">
        <f t="shared" si="4950"/>
        <v>0</v>
      </c>
      <c r="D5412">
        <f>IFERROR(VLOOKUP(C5412,'Enheter, modell og år'!$A$2:$B$31,2,FALSE),0)</f>
        <v>0</v>
      </c>
      <c r="E5412" t="str">
        <f>'Liste detaljert wide'!$N$1</f>
        <v>BOA (eksl. EU og NFR)</v>
      </c>
      <c r="F5412" t="str">
        <f t="shared" si="4917"/>
        <v>2017RFM0BOA (eksl. EU og NFR)</v>
      </c>
      <c r="G5412" s="3">
        <f>'Liste detaljert wide'!N12</f>
        <v>0</v>
      </c>
      <c r="H5412" t="str">
        <f>VLOOKUP(E5412,Def!$B$2:$C$15,2,FALSE)</f>
        <v>Forskningsinsentiv</v>
      </c>
      <c r="I5412" s="3">
        <f>IF(A5412='Enheter, modell og år'!$F$2-1,0,G5412-VLOOKUP(A5412-1&amp;B5412&amp;C5412&amp;E5412,$F$2:$G$7561,2,FALSE))</f>
        <v>0</v>
      </c>
      <c r="J5412" s="3">
        <f>IF(A5412='Enheter, modell og år'!$F$2-1,0,VLOOKUP(A5412-1&amp;B5412&amp;C5412&amp;E5412,$F$2:$G$7561,2,FALSE))</f>
        <v>0</v>
      </c>
    </row>
    <row r="5413" spans="1:10" x14ac:dyDescent="0.25">
      <c r="A5413">
        <f t="shared" ref="A5413:C5413" si="4951">A4873</f>
        <v>2017</v>
      </c>
      <c r="B5413" t="str">
        <f t="shared" si="4951"/>
        <v>RFM</v>
      </c>
      <c r="C5413">
        <f t="shared" si="4951"/>
        <v>0</v>
      </c>
      <c r="D5413">
        <f>IFERROR(VLOOKUP(C5413,'Enheter, modell og år'!$A$2:$B$31,2,FALSE),0)</f>
        <v>0</v>
      </c>
      <c r="E5413" t="str">
        <f>'Liste detaljert wide'!$N$1</f>
        <v>BOA (eksl. EU og NFR)</v>
      </c>
      <c r="F5413" t="str">
        <f t="shared" si="4917"/>
        <v>2017RFM0BOA (eksl. EU og NFR)</v>
      </c>
      <c r="G5413" s="3">
        <f>'Liste detaljert wide'!N13</f>
        <v>0</v>
      </c>
      <c r="H5413" t="str">
        <f>VLOOKUP(E5413,Def!$B$2:$C$15,2,FALSE)</f>
        <v>Forskningsinsentiv</v>
      </c>
      <c r="I5413" s="3">
        <f>IF(A5413='Enheter, modell og år'!$F$2-1,0,G5413-VLOOKUP(A5413-1&amp;B5413&amp;C5413&amp;E5413,$F$2:$G$7561,2,FALSE))</f>
        <v>0</v>
      </c>
      <c r="J5413" s="3">
        <f>IF(A5413='Enheter, modell og år'!$F$2-1,0,VLOOKUP(A5413-1&amp;B5413&amp;C5413&amp;E5413,$F$2:$G$7561,2,FALSE))</f>
        <v>0</v>
      </c>
    </row>
    <row r="5414" spans="1:10" x14ac:dyDescent="0.25">
      <c r="A5414">
        <f t="shared" ref="A5414:C5414" si="4952">A4874</f>
        <v>2017</v>
      </c>
      <c r="B5414" t="str">
        <f t="shared" si="4952"/>
        <v>RFM</v>
      </c>
      <c r="C5414">
        <f t="shared" si="4952"/>
        <v>0</v>
      </c>
      <c r="D5414">
        <f>IFERROR(VLOOKUP(C5414,'Enheter, modell og år'!$A$2:$B$31,2,FALSE),0)</f>
        <v>0</v>
      </c>
      <c r="E5414" t="str">
        <f>'Liste detaljert wide'!$N$1</f>
        <v>BOA (eksl. EU og NFR)</v>
      </c>
      <c r="F5414" t="str">
        <f t="shared" si="4917"/>
        <v>2017RFM0BOA (eksl. EU og NFR)</v>
      </c>
      <c r="G5414" s="3">
        <f>'Liste detaljert wide'!N14</f>
        <v>0</v>
      </c>
      <c r="H5414" t="str">
        <f>VLOOKUP(E5414,Def!$B$2:$C$15,2,FALSE)</f>
        <v>Forskningsinsentiv</v>
      </c>
      <c r="I5414" s="3">
        <f>IF(A5414='Enheter, modell og år'!$F$2-1,0,G5414-VLOOKUP(A5414-1&amp;B5414&amp;C5414&amp;E5414,$F$2:$G$7561,2,FALSE))</f>
        <v>0</v>
      </c>
      <c r="J5414" s="3">
        <f>IF(A5414='Enheter, modell og år'!$F$2-1,0,VLOOKUP(A5414-1&amp;B5414&amp;C5414&amp;E5414,$F$2:$G$7561,2,FALSE))</f>
        <v>0</v>
      </c>
    </row>
    <row r="5415" spans="1:10" x14ac:dyDescent="0.25">
      <c r="A5415">
        <f t="shared" ref="A5415:C5415" si="4953">A4875</f>
        <v>2017</v>
      </c>
      <c r="B5415" t="str">
        <f t="shared" si="4953"/>
        <v>RFM</v>
      </c>
      <c r="C5415">
        <f t="shared" si="4953"/>
        <v>0</v>
      </c>
      <c r="D5415">
        <f>IFERROR(VLOOKUP(C5415,'Enheter, modell og år'!$A$2:$B$31,2,FALSE),0)</f>
        <v>0</v>
      </c>
      <c r="E5415" t="str">
        <f>'Liste detaljert wide'!$N$1</f>
        <v>BOA (eksl. EU og NFR)</v>
      </c>
      <c r="F5415" t="str">
        <f t="shared" si="4917"/>
        <v>2017RFM0BOA (eksl. EU og NFR)</v>
      </c>
      <c r="G5415" s="3">
        <f>'Liste detaljert wide'!N15</f>
        <v>0</v>
      </c>
      <c r="H5415" t="str">
        <f>VLOOKUP(E5415,Def!$B$2:$C$15,2,FALSE)</f>
        <v>Forskningsinsentiv</v>
      </c>
      <c r="I5415" s="3">
        <f>IF(A5415='Enheter, modell og år'!$F$2-1,0,G5415-VLOOKUP(A5415-1&amp;B5415&amp;C5415&amp;E5415,$F$2:$G$7561,2,FALSE))</f>
        <v>0</v>
      </c>
      <c r="J5415" s="3">
        <f>IF(A5415='Enheter, modell og år'!$F$2-1,0,VLOOKUP(A5415-1&amp;B5415&amp;C5415&amp;E5415,$F$2:$G$7561,2,FALSE))</f>
        <v>0</v>
      </c>
    </row>
    <row r="5416" spans="1:10" x14ac:dyDescent="0.25">
      <c r="A5416">
        <f t="shared" ref="A5416:C5416" si="4954">A4876</f>
        <v>2017</v>
      </c>
      <c r="B5416" t="str">
        <f t="shared" si="4954"/>
        <v>RFM</v>
      </c>
      <c r="C5416">
        <f t="shared" si="4954"/>
        <v>0</v>
      </c>
      <c r="D5416">
        <f>IFERROR(VLOOKUP(C5416,'Enheter, modell og år'!$A$2:$B$31,2,FALSE),0)</f>
        <v>0</v>
      </c>
      <c r="E5416" t="str">
        <f>'Liste detaljert wide'!$N$1</f>
        <v>BOA (eksl. EU og NFR)</v>
      </c>
      <c r="F5416" t="str">
        <f t="shared" si="4917"/>
        <v>2017RFM0BOA (eksl. EU og NFR)</v>
      </c>
      <c r="G5416" s="3">
        <f>'Liste detaljert wide'!N16</f>
        <v>0</v>
      </c>
      <c r="H5416" t="str">
        <f>VLOOKUP(E5416,Def!$B$2:$C$15,2,FALSE)</f>
        <v>Forskningsinsentiv</v>
      </c>
      <c r="I5416" s="3">
        <f>IF(A5416='Enheter, modell og år'!$F$2-1,0,G5416-VLOOKUP(A5416-1&amp;B5416&amp;C5416&amp;E5416,$F$2:$G$7561,2,FALSE))</f>
        <v>0</v>
      </c>
      <c r="J5416" s="3">
        <f>IF(A5416='Enheter, modell og år'!$F$2-1,0,VLOOKUP(A5416-1&amp;B5416&amp;C5416&amp;E5416,$F$2:$G$7561,2,FALSE))</f>
        <v>0</v>
      </c>
    </row>
    <row r="5417" spans="1:10" x14ac:dyDescent="0.25">
      <c r="A5417">
        <f t="shared" ref="A5417:C5417" si="4955">A4877</f>
        <v>2017</v>
      </c>
      <c r="B5417" t="str">
        <f t="shared" si="4955"/>
        <v>RFM</v>
      </c>
      <c r="C5417">
        <f t="shared" si="4955"/>
        <v>0</v>
      </c>
      <c r="D5417">
        <f>IFERROR(VLOOKUP(C5417,'Enheter, modell og år'!$A$2:$B$31,2,FALSE),0)</f>
        <v>0</v>
      </c>
      <c r="E5417" t="str">
        <f>'Liste detaljert wide'!$N$1</f>
        <v>BOA (eksl. EU og NFR)</v>
      </c>
      <c r="F5417" t="str">
        <f t="shared" si="4917"/>
        <v>2017RFM0BOA (eksl. EU og NFR)</v>
      </c>
      <c r="G5417" s="3">
        <f>'Liste detaljert wide'!N17</f>
        <v>0</v>
      </c>
      <c r="H5417" t="str">
        <f>VLOOKUP(E5417,Def!$B$2:$C$15,2,FALSE)</f>
        <v>Forskningsinsentiv</v>
      </c>
      <c r="I5417" s="3">
        <f>IF(A5417='Enheter, modell og år'!$F$2-1,0,G5417-VLOOKUP(A5417-1&amp;B5417&amp;C5417&amp;E5417,$F$2:$G$7561,2,FALSE))</f>
        <v>0</v>
      </c>
      <c r="J5417" s="3">
        <f>IF(A5417='Enheter, modell og år'!$F$2-1,0,VLOOKUP(A5417-1&amp;B5417&amp;C5417&amp;E5417,$F$2:$G$7561,2,FALSE))</f>
        <v>0</v>
      </c>
    </row>
    <row r="5418" spans="1:10" x14ac:dyDescent="0.25">
      <c r="A5418">
        <f t="shared" ref="A5418:C5418" si="4956">A4878</f>
        <v>2017</v>
      </c>
      <c r="B5418" t="str">
        <f t="shared" si="4956"/>
        <v>RFM</v>
      </c>
      <c r="C5418">
        <f t="shared" si="4956"/>
        <v>0</v>
      </c>
      <c r="D5418">
        <f>IFERROR(VLOOKUP(C5418,'Enheter, modell og år'!$A$2:$B$31,2,FALSE),0)</f>
        <v>0</v>
      </c>
      <c r="E5418" t="str">
        <f>'Liste detaljert wide'!$N$1</f>
        <v>BOA (eksl. EU og NFR)</v>
      </c>
      <c r="F5418" t="str">
        <f t="shared" si="4917"/>
        <v>2017RFM0BOA (eksl. EU og NFR)</v>
      </c>
      <c r="G5418" s="3">
        <f>'Liste detaljert wide'!N18</f>
        <v>0</v>
      </c>
      <c r="H5418" t="str">
        <f>VLOOKUP(E5418,Def!$B$2:$C$15,2,FALSE)</f>
        <v>Forskningsinsentiv</v>
      </c>
      <c r="I5418" s="3">
        <f>IF(A5418='Enheter, modell og år'!$F$2-1,0,G5418-VLOOKUP(A5418-1&amp;B5418&amp;C5418&amp;E5418,$F$2:$G$7561,2,FALSE))</f>
        <v>0</v>
      </c>
      <c r="J5418" s="3">
        <f>IF(A5418='Enheter, modell og år'!$F$2-1,0,VLOOKUP(A5418-1&amp;B5418&amp;C5418&amp;E5418,$F$2:$G$7561,2,FALSE))</f>
        <v>0</v>
      </c>
    </row>
    <row r="5419" spans="1:10" x14ac:dyDescent="0.25">
      <c r="A5419">
        <f t="shared" ref="A5419:C5419" si="4957">A4879</f>
        <v>2017</v>
      </c>
      <c r="B5419" t="str">
        <f t="shared" si="4957"/>
        <v>RFM</v>
      </c>
      <c r="C5419">
        <f t="shared" si="4957"/>
        <v>0</v>
      </c>
      <c r="D5419">
        <f>IFERROR(VLOOKUP(C5419,'Enheter, modell og år'!$A$2:$B$31,2,FALSE),0)</f>
        <v>0</v>
      </c>
      <c r="E5419" t="str">
        <f>'Liste detaljert wide'!$N$1</f>
        <v>BOA (eksl. EU og NFR)</v>
      </c>
      <c r="F5419" t="str">
        <f t="shared" si="4917"/>
        <v>2017RFM0BOA (eksl. EU og NFR)</v>
      </c>
      <c r="G5419" s="3">
        <f>'Liste detaljert wide'!N19</f>
        <v>0</v>
      </c>
      <c r="H5419" t="str">
        <f>VLOOKUP(E5419,Def!$B$2:$C$15,2,FALSE)</f>
        <v>Forskningsinsentiv</v>
      </c>
      <c r="I5419" s="3">
        <f>IF(A5419='Enheter, modell og år'!$F$2-1,0,G5419-VLOOKUP(A5419-1&amp;B5419&amp;C5419&amp;E5419,$F$2:$G$7561,2,FALSE))</f>
        <v>0</v>
      </c>
      <c r="J5419" s="3">
        <f>IF(A5419='Enheter, modell og år'!$F$2-1,0,VLOOKUP(A5419-1&amp;B5419&amp;C5419&amp;E5419,$F$2:$G$7561,2,FALSE))</f>
        <v>0</v>
      </c>
    </row>
    <row r="5420" spans="1:10" x14ac:dyDescent="0.25">
      <c r="A5420">
        <f t="shared" ref="A5420:C5420" si="4958">A4880</f>
        <v>2017</v>
      </c>
      <c r="B5420" t="str">
        <f t="shared" si="4958"/>
        <v>RFM</v>
      </c>
      <c r="C5420">
        <f t="shared" si="4958"/>
        <v>0</v>
      </c>
      <c r="D5420">
        <f>IFERROR(VLOOKUP(C5420,'Enheter, modell og år'!$A$2:$B$31,2,FALSE),0)</f>
        <v>0</v>
      </c>
      <c r="E5420" t="str">
        <f>'Liste detaljert wide'!$N$1</f>
        <v>BOA (eksl. EU og NFR)</v>
      </c>
      <c r="F5420" t="str">
        <f t="shared" si="4917"/>
        <v>2017RFM0BOA (eksl. EU og NFR)</v>
      </c>
      <c r="G5420" s="3">
        <f>'Liste detaljert wide'!N20</f>
        <v>0</v>
      </c>
      <c r="H5420" t="str">
        <f>VLOOKUP(E5420,Def!$B$2:$C$15,2,FALSE)</f>
        <v>Forskningsinsentiv</v>
      </c>
      <c r="I5420" s="3">
        <f>IF(A5420='Enheter, modell og år'!$F$2-1,0,G5420-VLOOKUP(A5420-1&amp;B5420&amp;C5420&amp;E5420,$F$2:$G$7561,2,FALSE))</f>
        <v>0</v>
      </c>
      <c r="J5420" s="3">
        <f>IF(A5420='Enheter, modell og år'!$F$2-1,0,VLOOKUP(A5420-1&amp;B5420&amp;C5420&amp;E5420,$F$2:$G$7561,2,FALSE))</f>
        <v>0</v>
      </c>
    </row>
    <row r="5421" spans="1:10" x14ac:dyDescent="0.25">
      <c r="A5421">
        <f t="shared" ref="A5421:C5421" si="4959">A4881</f>
        <v>2017</v>
      </c>
      <c r="B5421" t="str">
        <f t="shared" si="4959"/>
        <v>RFM</v>
      </c>
      <c r="C5421">
        <f t="shared" si="4959"/>
        <v>0</v>
      </c>
      <c r="D5421">
        <f>IFERROR(VLOOKUP(C5421,'Enheter, modell og år'!$A$2:$B$31,2,FALSE),0)</f>
        <v>0</v>
      </c>
      <c r="E5421" t="str">
        <f>'Liste detaljert wide'!$N$1</f>
        <v>BOA (eksl. EU og NFR)</v>
      </c>
      <c r="F5421" t="str">
        <f t="shared" si="4917"/>
        <v>2017RFM0BOA (eksl. EU og NFR)</v>
      </c>
      <c r="G5421" s="3">
        <f>'Liste detaljert wide'!N21</f>
        <v>0</v>
      </c>
      <c r="H5421" t="str">
        <f>VLOOKUP(E5421,Def!$B$2:$C$15,2,FALSE)</f>
        <v>Forskningsinsentiv</v>
      </c>
      <c r="I5421" s="3">
        <f>IF(A5421='Enheter, modell og år'!$F$2-1,0,G5421-VLOOKUP(A5421-1&amp;B5421&amp;C5421&amp;E5421,$F$2:$G$7561,2,FALSE))</f>
        <v>0</v>
      </c>
      <c r="J5421" s="3">
        <f>IF(A5421='Enheter, modell og år'!$F$2-1,0,VLOOKUP(A5421-1&amp;B5421&amp;C5421&amp;E5421,$F$2:$G$7561,2,FALSE))</f>
        <v>0</v>
      </c>
    </row>
    <row r="5422" spans="1:10" x14ac:dyDescent="0.25">
      <c r="A5422">
        <f t="shared" ref="A5422:C5422" si="4960">A4882</f>
        <v>2017</v>
      </c>
      <c r="B5422" t="str">
        <f t="shared" si="4960"/>
        <v>RFM</v>
      </c>
      <c r="C5422">
        <f t="shared" si="4960"/>
        <v>0</v>
      </c>
      <c r="D5422">
        <f>IFERROR(VLOOKUP(C5422,'Enheter, modell og år'!$A$2:$B$31,2,FALSE),0)</f>
        <v>0</v>
      </c>
      <c r="E5422" t="str">
        <f>'Liste detaljert wide'!$N$1</f>
        <v>BOA (eksl. EU og NFR)</v>
      </c>
      <c r="F5422" t="str">
        <f t="shared" si="4917"/>
        <v>2017RFM0BOA (eksl. EU og NFR)</v>
      </c>
      <c r="G5422" s="3">
        <f>'Liste detaljert wide'!N22</f>
        <v>0</v>
      </c>
      <c r="H5422" t="str">
        <f>VLOOKUP(E5422,Def!$B$2:$C$15,2,FALSE)</f>
        <v>Forskningsinsentiv</v>
      </c>
      <c r="I5422" s="3">
        <f>IF(A5422='Enheter, modell og år'!$F$2-1,0,G5422-VLOOKUP(A5422-1&amp;B5422&amp;C5422&amp;E5422,$F$2:$G$7561,2,FALSE))</f>
        <v>0</v>
      </c>
      <c r="J5422" s="3">
        <f>IF(A5422='Enheter, modell og år'!$F$2-1,0,VLOOKUP(A5422-1&amp;B5422&amp;C5422&amp;E5422,$F$2:$G$7561,2,FALSE))</f>
        <v>0</v>
      </c>
    </row>
    <row r="5423" spans="1:10" x14ac:dyDescent="0.25">
      <c r="A5423">
        <f t="shared" ref="A5423:C5423" si="4961">A4883</f>
        <v>2017</v>
      </c>
      <c r="B5423" t="str">
        <f t="shared" si="4961"/>
        <v>RFM</v>
      </c>
      <c r="C5423">
        <f t="shared" si="4961"/>
        <v>0</v>
      </c>
      <c r="D5423">
        <f>IFERROR(VLOOKUP(C5423,'Enheter, modell og år'!$A$2:$B$31,2,FALSE),0)</f>
        <v>0</v>
      </c>
      <c r="E5423" t="str">
        <f>'Liste detaljert wide'!$N$1</f>
        <v>BOA (eksl. EU og NFR)</v>
      </c>
      <c r="F5423" t="str">
        <f t="shared" si="4917"/>
        <v>2017RFM0BOA (eksl. EU og NFR)</v>
      </c>
      <c r="G5423" s="3">
        <f>'Liste detaljert wide'!N23</f>
        <v>0</v>
      </c>
      <c r="H5423" t="str">
        <f>VLOOKUP(E5423,Def!$B$2:$C$15,2,FALSE)</f>
        <v>Forskningsinsentiv</v>
      </c>
      <c r="I5423" s="3">
        <f>IF(A5423='Enheter, modell og år'!$F$2-1,0,G5423-VLOOKUP(A5423-1&amp;B5423&amp;C5423&amp;E5423,$F$2:$G$7561,2,FALSE))</f>
        <v>0</v>
      </c>
      <c r="J5423" s="3">
        <f>IF(A5423='Enheter, modell og år'!$F$2-1,0,VLOOKUP(A5423-1&amp;B5423&amp;C5423&amp;E5423,$F$2:$G$7561,2,FALSE))</f>
        <v>0</v>
      </c>
    </row>
    <row r="5424" spans="1:10" x14ac:dyDescent="0.25">
      <c r="A5424">
        <f t="shared" ref="A5424:C5424" si="4962">A4884</f>
        <v>2017</v>
      </c>
      <c r="B5424" t="str">
        <f t="shared" si="4962"/>
        <v>RFM</v>
      </c>
      <c r="C5424">
        <f t="shared" si="4962"/>
        <v>0</v>
      </c>
      <c r="D5424">
        <f>IFERROR(VLOOKUP(C5424,'Enheter, modell og år'!$A$2:$B$31,2,FALSE),0)</f>
        <v>0</v>
      </c>
      <c r="E5424" t="str">
        <f>'Liste detaljert wide'!$N$1</f>
        <v>BOA (eksl. EU og NFR)</v>
      </c>
      <c r="F5424" t="str">
        <f t="shared" si="4917"/>
        <v>2017RFM0BOA (eksl. EU og NFR)</v>
      </c>
      <c r="G5424" s="3">
        <f>'Liste detaljert wide'!N24</f>
        <v>0</v>
      </c>
      <c r="H5424" t="str">
        <f>VLOOKUP(E5424,Def!$B$2:$C$15,2,FALSE)</f>
        <v>Forskningsinsentiv</v>
      </c>
      <c r="I5424" s="3">
        <f>IF(A5424='Enheter, modell og år'!$F$2-1,0,G5424-VLOOKUP(A5424-1&amp;B5424&amp;C5424&amp;E5424,$F$2:$G$7561,2,FALSE))</f>
        <v>0</v>
      </c>
      <c r="J5424" s="3">
        <f>IF(A5424='Enheter, modell og år'!$F$2-1,0,VLOOKUP(A5424-1&amp;B5424&amp;C5424&amp;E5424,$F$2:$G$7561,2,FALSE))</f>
        <v>0</v>
      </c>
    </row>
    <row r="5425" spans="1:10" x14ac:dyDescent="0.25">
      <c r="A5425">
        <f t="shared" ref="A5425:C5425" si="4963">A4885</f>
        <v>2017</v>
      </c>
      <c r="B5425" t="str">
        <f t="shared" si="4963"/>
        <v>RFM</v>
      </c>
      <c r="C5425">
        <f t="shared" si="4963"/>
        <v>0</v>
      </c>
      <c r="D5425">
        <f>IFERROR(VLOOKUP(C5425,'Enheter, modell og år'!$A$2:$B$31,2,FALSE),0)</f>
        <v>0</v>
      </c>
      <c r="E5425" t="str">
        <f>'Liste detaljert wide'!$N$1</f>
        <v>BOA (eksl. EU og NFR)</v>
      </c>
      <c r="F5425" t="str">
        <f t="shared" si="4917"/>
        <v>2017RFM0BOA (eksl. EU og NFR)</v>
      </c>
      <c r="G5425" s="3">
        <f>'Liste detaljert wide'!N25</f>
        <v>0</v>
      </c>
      <c r="H5425" t="str">
        <f>VLOOKUP(E5425,Def!$B$2:$C$15,2,FALSE)</f>
        <v>Forskningsinsentiv</v>
      </c>
      <c r="I5425" s="3">
        <f>IF(A5425='Enheter, modell og år'!$F$2-1,0,G5425-VLOOKUP(A5425-1&amp;B5425&amp;C5425&amp;E5425,$F$2:$G$7561,2,FALSE))</f>
        <v>0</v>
      </c>
      <c r="J5425" s="3">
        <f>IF(A5425='Enheter, modell og år'!$F$2-1,0,VLOOKUP(A5425-1&amp;B5425&amp;C5425&amp;E5425,$F$2:$G$7561,2,FALSE))</f>
        <v>0</v>
      </c>
    </row>
    <row r="5426" spans="1:10" x14ac:dyDescent="0.25">
      <c r="A5426">
        <f t="shared" ref="A5426:C5426" si="4964">A4886</f>
        <v>2017</v>
      </c>
      <c r="B5426" t="str">
        <f t="shared" si="4964"/>
        <v>RFM</v>
      </c>
      <c r="C5426">
        <f t="shared" si="4964"/>
        <v>0</v>
      </c>
      <c r="D5426">
        <f>IFERROR(VLOOKUP(C5426,'Enheter, modell og år'!$A$2:$B$31,2,FALSE),0)</f>
        <v>0</v>
      </c>
      <c r="E5426" t="str">
        <f>'Liste detaljert wide'!$N$1</f>
        <v>BOA (eksl. EU og NFR)</v>
      </c>
      <c r="F5426" t="str">
        <f t="shared" si="4917"/>
        <v>2017RFM0BOA (eksl. EU og NFR)</v>
      </c>
      <c r="G5426" s="3">
        <f>'Liste detaljert wide'!N26</f>
        <v>0</v>
      </c>
      <c r="H5426" t="str">
        <f>VLOOKUP(E5426,Def!$B$2:$C$15,2,FALSE)</f>
        <v>Forskningsinsentiv</v>
      </c>
      <c r="I5426" s="3">
        <f>IF(A5426='Enheter, modell og år'!$F$2-1,0,G5426-VLOOKUP(A5426-1&amp;B5426&amp;C5426&amp;E5426,$F$2:$G$7561,2,FALSE))</f>
        <v>0</v>
      </c>
      <c r="J5426" s="3">
        <f>IF(A5426='Enheter, modell og år'!$F$2-1,0,VLOOKUP(A5426-1&amp;B5426&amp;C5426&amp;E5426,$F$2:$G$7561,2,FALSE))</f>
        <v>0</v>
      </c>
    </row>
    <row r="5427" spans="1:10" x14ac:dyDescent="0.25">
      <c r="A5427">
        <f t="shared" ref="A5427:C5427" si="4965">A4887</f>
        <v>2017</v>
      </c>
      <c r="B5427" t="str">
        <f t="shared" si="4965"/>
        <v>RFM</v>
      </c>
      <c r="C5427">
        <f t="shared" si="4965"/>
        <v>0</v>
      </c>
      <c r="D5427">
        <f>IFERROR(VLOOKUP(C5427,'Enheter, modell og år'!$A$2:$B$31,2,FALSE),0)</f>
        <v>0</v>
      </c>
      <c r="E5427" t="str">
        <f>'Liste detaljert wide'!$N$1</f>
        <v>BOA (eksl. EU og NFR)</v>
      </c>
      <c r="F5427" t="str">
        <f t="shared" si="4917"/>
        <v>2017RFM0BOA (eksl. EU og NFR)</v>
      </c>
      <c r="G5427" s="3">
        <f>'Liste detaljert wide'!N27</f>
        <v>0</v>
      </c>
      <c r="H5427" t="str">
        <f>VLOOKUP(E5427,Def!$B$2:$C$15,2,FALSE)</f>
        <v>Forskningsinsentiv</v>
      </c>
      <c r="I5427" s="3">
        <f>IF(A5427='Enheter, modell og år'!$F$2-1,0,G5427-VLOOKUP(A5427-1&amp;B5427&amp;C5427&amp;E5427,$F$2:$G$7561,2,FALSE))</f>
        <v>0</v>
      </c>
      <c r="J5427" s="3">
        <f>IF(A5427='Enheter, modell og år'!$F$2-1,0,VLOOKUP(A5427-1&amp;B5427&amp;C5427&amp;E5427,$F$2:$G$7561,2,FALSE))</f>
        <v>0</v>
      </c>
    </row>
    <row r="5428" spans="1:10" x14ac:dyDescent="0.25">
      <c r="A5428">
        <f t="shared" ref="A5428:C5428" si="4966">A4888</f>
        <v>2017</v>
      </c>
      <c r="B5428" t="str">
        <f t="shared" si="4966"/>
        <v>RFM</v>
      </c>
      <c r="C5428">
        <f t="shared" si="4966"/>
        <v>0</v>
      </c>
      <c r="D5428">
        <f>IFERROR(VLOOKUP(C5428,'Enheter, modell og år'!$A$2:$B$31,2,FALSE),0)</f>
        <v>0</v>
      </c>
      <c r="E5428" t="str">
        <f>'Liste detaljert wide'!$N$1</f>
        <v>BOA (eksl. EU og NFR)</v>
      </c>
      <c r="F5428" t="str">
        <f t="shared" si="4917"/>
        <v>2017RFM0BOA (eksl. EU og NFR)</v>
      </c>
      <c r="G5428" s="3">
        <f>'Liste detaljert wide'!N28</f>
        <v>0</v>
      </c>
      <c r="H5428" t="str">
        <f>VLOOKUP(E5428,Def!$B$2:$C$15,2,FALSE)</f>
        <v>Forskningsinsentiv</v>
      </c>
      <c r="I5428" s="3">
        <f>IF(A5428='Enheter, modell og år'!$F$2-1,0,G5428-VLOOKUP(A5428-1&amp;B5428&amp;C5428&amp;E5428,$F$2:$G$7561,2,FALSE))</f>
        <v>0</v>
      </c>
      <c r="J5428" s="3">
        <f>IF(A5428='Enheter, modell og år'!$F$2-1,0,VLOOKUP(A5428-1&amp;B5428&amp;C5428&amp;E5428,$F$2:$G$7561,2,FALSE))</f>
        <v>0</v>
      </c>
    </row>
    <row r="5429" spans="1:10" x14ac:dyDescent="0.25">
      <c r="A5429">
        <f t="shared" ref="A5429:C5429" si="4967">A4889</f>
        <v>2017</v>
      </c>
      <c r="B5429" t="str">
        <f t="shared" si="4967"/>
        <v>RFM</v>
      </c>
      <c r="C5429">
        <f t="shared" si="4967"/>
        <v>0</v>
      </c>
      <c r="D5429">
        <f>IFERROR(VLOOKUP(C5429,'Enheter, modell og år'!$A$2:$B$31,2,FALSE),0)</f>
        <v>0</v>
      </c>
      <c r="E5429" t="str">
        <f>'Liste detaljert wide'!$N$1</f>
        <v>BOA (eksl. EU og NFR)</v>
      </c>
      <c r="F5429" t="str">
        <f t="shared" si="4917"/>
        <v>2017RFM0BOA (eksl. EU og NFR)</v>
      </c>
      <c r="G5429" s="3">
        <f>'Liste detaljert wide'!N29</f>
        <v>0</v>
      </c>
      <c r="H5429" t="str">
        <f>VLOOKUP(E5429,Def!$B$2:$C$15,2,FALSE)</f>
        <v>Forskningsinsentiv</v>
      </c>
      <c r="I5429" s="3">
        <f>IF(A5429='Enheter, modell og år'!$F$2-1,0,G5429-VLOOKUP(A5429-1&amp;B5429&amp;C5429&amp;E5429,$F$2:$G$7561,2,FALSE))</f>
        <v>0</v>
      </c>
      <c r="J5429" s="3">
        <f>IF(A5429='Enheter, modell og år'!$F$2-1,0,VLOOKUP(A5429-1&amp;B5429&amp;C5429&amp;E5429,$F$2:$G$7561,2,FALSE))</f>
        <v>0</v>
      </c>
    </row>
    <row r="5430" spans="1:10" x14ac:dyDescent="0.25">
      <c r="A5430">
        <f t="shared" ref="A5430:C5430" si="4968">A4890</f>
        <v>2017</v>
      </c>
      <c r="B5430" t="str">
        <f t="shared" si="4968"/>
        <v>RFM</v>
      </c>
      <c r="C5430">
        <f t="shared" si="4968"/>
        <v>0</v>
      </c>
      <c r="D5430">
        <f>IFERROR(VLOOKUP(C5430,'Enheter, modell og år'!$A$2:$B$31,2,FALSE),0)</f>
        <v>0</v>
      </c>
      <c r="E5430" t="str">
        <f>'Liste detaljert wide'!$N$1</f>
        <v>BOA (eksl. EU og NFR)</v>
      </c>
      <c r="F5430" t="str">
        <f t="shared" si="4917"/>
        <v>2017RFM0BOA (eksl. EU og NFR)</v>
      </c>
      <c r="G5430" s="3">
        <f>'Liste detaljert wide'!N30</f>
        <v>0</v>
      </c>
      <c r="H5430" t="str">
        <f>VLOOKUP(E5430,Def!$B$2:$C$15,2,FALSE)</f>
        <v>Forskningsinsentiv</v>
      </c>
      <c r="I5430" s="3">
        <f>IF(A5430='Enheter, modell og år'!$F$2-1,0,G5430-VLOOKUP(A5430-1&amp;B5430&amp;C5430&amp;E5430,$F$2:$G$7561,2,FALSE))</f>
        <v>0</v>
      </c>
      <c r="J5430" s="3">
        <f>IF(A5430='Enheter, modell og år'!$F$2-1,0,VLOOKUP(A5430-1&amp;B5430&amp;C5430&amp;E5430,$F$2:$G$7561,2,FALSE))</f>
        <v>0</v>
      </c>
    </row>
    <row r="5431" spans="1:10" x14ac:dyDescent="0.25">
      <c r="A5431">
        <f t="shared" ref="A5431:C5431" si="4969">A4891</f>
        <v>2017</v>
      </c>
      <c r="B5431" t="str">
        <f t="shared" si="4969"/>
        <v>RFM</v>
      </c>
      <c r="C5431">
        <f t="shared" si="4969"/>
        <v>0</v>
      </c>
      <c r="D5431">
        <f>IFERROR(VLOOKUP(C5431,'Enheter, modell og år'!$A$2:$B$31,2,FALSE),0)</f>
        <v>0</v>
      </c>
      <c r="E5431" t="str">
        <f>'Liste detaljert wide'!$N$1</f>
        <v>BOA (eksl. EU og NFR)</v>
      </c>
      <c r="F5431" t="str">
        <f t="shared" si="4917"/>
        <v>2017RFM0BOA (eksl. EU og NFR)</v>
      </c>
      <c r="G5431" s="3">
        <f>'Liste detaljert wide'!N31</f>
        <v>0</v>
      </c>
      <c r="H5431" t="str">
        <f>VLOOKUP(E5431,Def!$B$2:$C$15,2,FALSE)</f>
        <v>Forskningsinsentiv</v>
      </c>
      <c r="I5431" s="3">
        <f>IF(A5431='Enheter, modell og år'!$F$2-1,0,G5431-VLOOKUP(A5431-1&amp;B5431&amp;C5431&amp;E5431,$F$2:$G$7561,2,FALSE))</f>
        <v>0</v>
      </c>
      <c r="J5431" s="3">
        <f>IF(A5431='Enheter, modell og år'!$F$2-1,0,VLOOKUP(A5431-1&amp;B5431&amp;C5431&amp;E5431,$F$2:$G$7561,2,FALSE))</f>
        <v>0</v>
      </c>
    </row>
    <row r="5432" spans="1:10" x14ac:dyDescent="0.25">
      <c r="A5432">
        <f t="shared" ref="A5432:C5432" si="4970">A4892</f>
        <v>2018</v>
      </c>
      <c r="B5432" t="str">
        <f t="shared" si="4970"/>
        <v>RFM</v>
      </c>
      <c r="C5432">
        <f t="shared" si="4970"/>
        <v>0</v>
      </c>
      <c r="D5432">
        <f>IFERROR(VLOOKUP(C5432,'Enheter, modell og år'!$A$2:$B$31,2,FALSE),0)</f>
        <v>0</v>
      </c>
      <c r="E5432" t="str">
        <f>'Liste detaljert wide'!$N$1</f>
        <v>BOA (eksl. EU og NFR)</v>
      </c>
      <c r="F5432" t="str">
        <f t="shared" si="4917"/>
        <v>2018RFM0BOA (eksl. EU og NFR)</v>
      </c>
      <c r="G5432" s="3">
        <f>'Liste detaljert wide'!N32</f>
        <v>0</v>
      </c>
      <c r="H5432" t="str">
        <f>VLOOKUP(E5432,Def!$B$2:$C$15,2,FALSE)</f>
        <v>Forskningsinsentiv</v>
      </c>
      <c r="I5432" s="3">
        <f>IF(A5432='Enheter, modell og år'!$F$2-1,0,G5432-VLOOKUP(A5432-1&amp;B5432&amp;C5432&amp;E5432,$F$2:$G$7561,2,FALSE))</f>
        <v>0</v>
      </c>
      <c r="J5432" s="3">
        <f>IF(A5432='Enheter, modell og år'!$F$2-1,0,VLOOKUP(A5432-1&amp;B5432&amp;C5432&amp;E5432,$F$2:$G$7561,2,FALSE))</f>
        <v>0</v>
      </c>
    </row>
    <row r="5433" spans="1:10" x14ac:dyDescent="0.25">
      <c r="A5433">
        <f t="shared" ref="A5433:C5433" si="4971">A4893</f>
        <v>2018</v>
      </c>
      <c r="B5433" t="str">
        <f t="shared" si="4971"/>
        <v>RFM</v>
      </c>
      <c r="C5433">
        <f t="shared" si="4971"/>
        <v>0</v>
      </c>
      <c r="D5433">
        <f>IFERROR(VLOOKUP(C5433,'Enheter, modell og år'!$A$2:$B$31,2,FALSE),0)</f>
        <v>0</v>
      </c>
      <c r="E5433" t="str">
        <f>'Liste detaljert wide'!$N$1</f>
        <v>BOA (eksl. EU og NFR)</v>
      </c>
      <c r="F5433" t="str">
        <f t="shared" si="4917"/>
        <v>2018RFM0BOA (eksl. EU og NFR)</v>
      </c>
      <c r="G5433" s="3">
        <f>'Liste detaljert wide'!N33</f>
        <v>0</v>
      </c>
      <c r="H5433" t="str">
        <f>VLOOKUP(E5433,Def!$B$2:$C$15,2,FALSE)</f>
        <v>Forskningsinsentiv</v>
      </c>
      <c r="I5433" s="3">
        <f>IF(A5433='Enheter, modell og år'!$F$2-1,0,G5433-VLOOKUP(A5433-1&amp;B5433&amp;C5433&amp;E5433,$F$2:$G$7561,2,FALSE))</f>
        <v>0</v>
      </c>
      <c r="J5433" s="3">
        <f>IF(A5433='Enheter, modell og år'!$F$2-1,0,VLOOKUP(A5433-1&amp;B5433&amp;C5433&amp;E5433,$F$2:$G$7561,2,FALSE))</f>
        <v>0</v>
      </c>
    </row>
    <row r="5434" spans="1:10" x14ac:dyDescent="0.25">
      <c r="A5434">
        <f t="shared" ref="A5434:C5434" si="4972">A4894</f>
        <v>2018</v>
      </c>
      <c r="B5434" t="str">
        <f t="shared" si="4972"/>
        <v>RFM</v>
      </c>
      <c r="C5434">
        <f t="shared" si="4972"/>
        <v>0</v>
      </c>
      <c r="D5434">
        <f>IFERROR(VLOOKUP(C5434,'Enheter, modell og år'!$A$2:$B$31,2,FALSE),0)</f>
        <v>0</v>
      </c>
      <c r="E5434" t="str">
        <f>'Liste detaljert wide'!$N$1</f>
        <v>BOA (eksl. EU og NFR)</v>
      </c>
      <c r="F5434" t="str">
        <f t="shared" si="4917"/>
        <v>2018RFM0BOA (eksl. EU og NFR)</v>
      </c>
      <c r="G5434" s="3">
        <f>'Liste detaljert wide'!N34</f>
        <v>0</v>
      </c>
      <c r="H5434" t="str">
        <f>VLOOKUP(E5434,Def!$B$2:$C$15,2,FALSE)</f>
        <v>Forskningsinsentiv</v>
      </c>
      <c r="I5434" s="3">
        <f>IF(A5434='Enheter, modell og år'!$F$2-1,0,G5434-VLOOKUP(A5434-1&amp;B5434&amp;C5434&amp;E5434,$F$2:$G$7561,2,FALSE))</f>
        <v>0</v>
      </c>
      <c r="J5434" s="3">
        <f>IF(A5434='Enheter, modell og år'!$F$2-1,0,VLOOKUP(A5434-1&amp;B5434&amp;C5434&amp;E5434,$F$2:$G$7561,2,FALSE))</f>
        <v>0</v>
      </c>
    </row>
    <row r="5435" spans="1:10" x14ac:dyDescent="0.25">
      <c r="A5435">
        <f t="shared" ref="A5435:C5435" si="4973">A4895</f>
        <v>2018</v>
      </c>
      <c r="B5435" t="str">
        <f t="shared" si="4973"/>
        <v>RFM</v>
      </c>
      <c r="C5435">
        <f t="shared" si="4973"/>
        <v>0</v>
      </c>
      <c r="D5435">
        <f>IFERROR(VLOOKUP(C5435,'Enheter, modell og år'!$A$2:$B$31,2,FALSE),0)</f>
        <v>0</v>
      </c>
      <c r="E5435" t="str">
        <f>'Liste detaljert wide'!$N$1</f>
        <v>BOA (eksl. EU og NFR)</v>
      </c>
      <c r="F5435" t="str">
        <f t="shared" si="4917"/>
        <v>2018RFM0BOA (eksl. EU og NFR)</v>
      </c>
      <c r="G5435" s="3">
        <f>'Liste detaljert wide'!N35</f>
        <v>0</v>
      </c>
      <c r="H5435" t="str">
        <f>VLOOKUP(E5435,Def!$B$2:$C$15,2,FALSE)</f>
        <v>Forskningsinsentiv</v>
      </c>
      <c r="I5435" s="3">
        <f>IF(A5435='Enheter, modell og år'!$F$2-1,0,G5435-VLOOKUP(A5435-1&amp;B5435&amp;C5435&amp;E5435,$F$2:$G$7561,2,FALSE))</f>
        <v>0</v>
      </c>
      <c r="J5435" s="3">
        <f>IF(A5435='Enheter, modell og år'!$F$2-1,0,VLOOKUP(A5435-1&amp;B5435&amp;C5435&amp;E5435,$F$2:$G$7561,2,FALSE))</f>
        <v>0</v>
      </c>
    </row>
    <row r="5436" spans="1:10" x14ac:dyDescent="0.25">
      <c r="A5436">
        <f t="shared" ref="A5436:C5436" si="4974">A4896</f>
        <v>2018</v>
      </c>
      <c r="B5436" t="str">
        <f t="shared" si="4974"/>
        <v>RFM</v>
      </c>
      <c r="C5436">
        <f t="shared" si="4974"/>
        <v>0</v>
      </c>
      <c r="D5436">
        <f>IFERROR(VLOOKUP(C5436,'Enheter, modell og år'!$A$2:$B$31,2,FALSE),0)</f>
        <v>0</v>
      </c>
      <c r="E5436" t="str">
        <f>'Liste detaljert wide'!$N$1</f>
        <v>BOA (eksl. EU og NFR)</v>
      </c>
      <c r="F5436" t="str">
        <f t="shared" si="4917"/>
        <v>2018RFM0BOA (eksl. EU og NFR)</v>
      </c>
      <c r="G5436" s="3">
        <f>'Liste detaljert wide'!N36</f>
        <v>0</v>
      </c>
      <c r="H5436" t="str">
        <f>VLOOKUP(E5436,Def!$B$2:$C$15,2,FALSE)</f>
        <v>Forskningsinsentiv</v>
      </c>
      <c r="I5436" s="3">
        <f>IF(A5436='Enheter, modell og år'!$F$2-1,0,G5436-VLOOKUP(A5436-1&amp;B5436&amp;C5436&amp;E5436,$F$2:$G$7561,2,FALSE))</f>
        <v>0</v>
      </c>
      <c r="J5436" s="3">
        <f>IF(A5436='Enheter, modell og år'!$F$2-1,0,VLOOKUP(A5436-1&amp;B5436&amp;C5436&amp;E5436,$F$2:$G$7561,2,FALSE))</f>
        <v>0</v>
      </c>
    </row>
    <row r="5437" spans="1:10" x14ac:dyDescent="0.25">
      <c r="A5437">
        <f t="shared" ref="A5437:C5437" si="4975">A4897</f>
        <v>2018</v>
      </c>
      <c r="B5437" t="str">
        <f t="shared" si="4975"/>
        <v>RFM</v>
      </c>
      <c r="C5437">
        <f t="shared" si="4975"/>
        <v>0</v>
      </c>
      <c r="D5437">
        <f>IFERROR(VLOOKUP(C5437,'Enheter, modell og år'!$A$2:$B$31,2,FALSE),0)</f>
        <v>0</v>
      </c>
      <c r="E5437" t="str">
        <f>'Liste detaljert wide'!$N$1</f>
        <v>BOA (eksl. EU og NFR)</v>
      </c>
      <c r="F5437" t="str">
        <f t="shared" si="4917"/>
        <v>2018RFM0BOA (eksl. EU og NFR)</v>
      </c>
      <c r="G5437" s="3">
        <f>'Liste detaljert wide'!N37</f>
        <v>0</v>
      </c>
      <c r="H5437" t="str">
        <f>VLOOKUP(E5437,Def!$B$2:$C$15,2,FALSE)</f>
        <v>Forskningsinsentiv</v>
      </c>
      <c r="I5437" s="3">
        <f>IF(A5437='Enheter, modell og år'!$F$2-1,0,G5437-VLOOKUP(A5437-1&amp;B5437&amp;C5437&amp;E5437,$F$2:$G$7561,2,FALSE))</f>
        <v>0</v>
      </c>
      <c r="J5437" s="3">
        <f>IF(A5437='Enheter, modell og år'!$F$2-1,0,VLOOKUP(A5437-1&amp;B5437&amp;C5437&amp;E5437,$F$2:$G$7561,2,FALSE))</f>
        <v>0</v>
      </c>
    </row>
    <row r="5438" spans="1:10" x14ac:dyDescent="0.25">
      <c r="A5438">
        <f t="shared" ref="A5438:C5438" si="4976">A4898</f>
        <v>2018</v>
      </c>
      <c r="B5438" t="str">
        <f t="shared" si="4976"/>
        <v>RFM</v>
      </c>
      <c r="C5438">
        <f t="shared" si="4976"/>
        <v>0</v>
      </c>
      <c r="D5438">
        <f>IFERROR(VLOOKUP(C5438,'Enheter, modell og år'!$A$2:$B$31,2,FALSE),0)</f>
        <v>0</v>
      </c>
      <c r="E5438" t="str">
        <f>'Liste detaljert wide'!$N$1</f>
        <v>BOA (eksl. EU og NFR)</v>
      </c>
      <c r="F5438" t="str">
        <f t="shared" si="4917"/>
        <v>2018RFM0BOA (eksl. EU og NFR)</v>
      </c>
      <c r="G5438" s="3">
        <f>'Liste detaljert wide'!N38</f>
        <v>0</v>
      </c>
      <c r="H5438" t="str">
        <f>VLOOKUP(E5438,Def!$B$2:$C$15,2,FALSE)</f>
        <v>Forskningsinsentiv</v>
      </c>
      <c r="I5438" s="3">
        <f>IF(A5438='Enheter, modell og år'!$F$2-1,0,G5438-VLOOKUP(A5438-1&amp;B5438&amp;C5438&amp;E5438,$F$2:$G$7561,2,FALSE))</f>
        <v>0</v>
      </c>
      <c r="J5438" s="3">
        <f>IF(A5438='Enheter, modell og år'!$F$2-1,0,VLOOKUP(A5438-1&amp;B5438&amp;C5438&amp;E5438,$F$2:$G$7561,2,FALSE))</f>
        <v>0</v>
      </c>
    </row>
    <row r="5439" spans="1:10" x14ac:dyDescent="0.25">
      <c r="A5439">
        <f t="shared" ref="A5439:C5439" si="4977">A4899</f>
        <v>2018</v>
      </c>
      <c r="B5439" t="str">
        <f t="shared" si="4977"/>
        <v>RFM</v>
      </c>
      <c r="C5439">
        <f t="shared" si="4977"/>
        <v>0</v>
      </c>
      <c r="D5439">
        <f>IFERROR(VLOOKUP(C5439,'Enheter, modell og år'!$A$2:$B$31,2,FALSE),0)</f>
        <v>0</v>
      </c>
      <c r="E5439" t="str">
        <f>'Liste detaljert wide'!$N$1</f>
        <v>BOA (eksl. EU og NFR)</v>
      </c>
      <c r="F5439" t="str">
        <f t="shared" si="4917"/>
        <v>2018RFM0BOA (eksl. EU og NFR)</v>
      </c>
      <c r="G5439" s="3">
        <f>'Liste detaljert wide'!N39</f>
        <v>0</v>
      </c>
      <c r="H5439" t="str">
        <f>VLOOKUP(E5439,Def!$B$2:$C$15,2,FALSE)</f>
        <v>Forskningsinsentiv</v>
      </c>
      <c r="I5439" s="3">
        <f>IF(A5439='Enheter, modell og år'!$F$2-1,0,G5439-VLOOKUP(A5439-1&amp;B5439&amp;C5439&amp;E5439,$F$2:$G$7561,2,FALSE))</f>
        <v>0</v>
      </c>
      <c r="J5439" s="3">
        <f>IF(A5439='Enheter, modell og år'!$F$2-1,0,VLOOKUP(A5439-1&amp;B5439&amp;C5439&amp;E5439,$F$2:$G$7561,2,FALSE))</f>
        <v>0</v>
      </c>
    </row>
    <row r="5440" spans="1:10" x14ac:dyDescent="0.25">
      <c r="A5440">
        <f t="shared" ref="A5440:C5440" si="4978">A4900</f>
        <v>2018</v>
      </c>
      <c r="B5440" t="str">
        <f t="shared" si="4978"/>
        <v>RFM</v>
      </c>
      <c r="C5440">
        <f t="shared" si="4978"/>
        <v>0</v>
      </c>
      <c r="D5440">
        <f>IFERROR(VLOOKUP(C5440,'Enheter, modell og år'!$A$2:$B$31,2,FALSE),0)</f>
        <v>0</v>
      </c>
      <c r="E5440" t="str">
        <f>'Liste detaljert wide'!$N$1</f>
        <v>BOA (eksl. EU og NFR)</v>
      </c>
      <c r="F5440" t="str">
        <f t="shared" si="4917"/>
        <v>2018RFM0BOA (eksl. EU og NFR)</v>
      </c>
      <c r="G5440" s="3">
        <f>'Liste detaljert wide'!N40</f>
        <v>0</v>
      </c>
      <c r="H5440" t="str">
        <f>VLOOKUP(E5440,Def!$B$2:$C$15,2,FALSE)</f>
        <v>Forskningsinsentiv</v>
      </c>
      <c r="I5440" s="3">
        <f>IF(A5440='Enheter, modell og år'!$F$2-1,0,G5440-VLOOKUP(A5440-1&amp;B5440&amp;C5440&amp;E5440,$F$2:$G$7561,2,FALSE))</f>
        <v>0</v>
      </c>
      <c r="J5440" s="3">
        <f>IF(A5440='Enheter, modell og år'!$F$2-1,0,VLOOKUP(A5440-1&amp;B5440&amp;C5440&amp;E5440,$F$2:$G$7561,2,FALSE))</f>
        <v>0</v>
      </c>
    </row>
    <row r="5441" spans="1:10" x14ac:dyDescent="0.25">
      <c r="A5441">
        <f t="shared" ref="A5441:C5441" si="4979">A4901</f>
        <v>2018</v>
      </c>
      <c r="B5441" t="str">
        <f t="shared" si="4979"/>
        <v>RFM</v>
      </c>
      <c r="C5441">
        <f t="shared" si="4979"/>
        <v>0</v>
      </c>
      <c r="D5441">
        <f>IFERROR(VLOOKUP(C5441,'Enheter, modell og år'!$A$2:$B$31,2,FALSE),0)</f>
        <v>0</v>
      </c>
      <c r="E5441" t="str">
        <f>'Liste detaljert wide'!$N$1</f>
        <v>BOA (eksl. EU og NFR)</v>
      </c>
      <c r="F5441" t="str">
        <f t="shared" si="4917"/>
        <v>2018RFM0BOA (eksl. EU og NFR)</v>
      </c>
      <c r="G5441" s="3">
        <f>'Liste detaljert wide'!N41</f>
        <v>0</v>
      </c>
      <c r="H5441" t="str">
        <f>VLOOKUP(E5441,Def!$B$2:$C$15,2,FALSE)</f>
        <v>Forskningsinsentiv</v>
      </c>
      <c r="I5441" s="3">
        <f>IF(A5441='Enheter, modell og år'!$F$2-1,0,G5441-VLOOKUP(A5441-1&amp;B5441&amp;C5441&amp;E5441,$F$2:$G$7561,2,FALSE))</f>
        <v>0</v>
      </c>
      <c r="J5441" s="3">
        <f>IF(A5441='Enheter, modell og år'!$F$2-1,0,VLOOKUP(A5441-1&amp;B5441&amp;C5441&amp;E5441,$F$2:$G$7561,2,FALSE))</f>
        <v>0</v>
      </c>
    </row>
    <row r="5442" spans="1:10" x14ac:dyDescent="0.25">
      <c r="A5442">
        <f t="shared" ref="A5442:C5442" si="4980">A4902</f>
        <v>2018</v>
      </c>
      <c r="B5442" t="str">
        <f t="shared" si="4980"/>
        <v>RFM</v>
      </c>
      <c r="C5442">
        <f t="shared" si="4980"/>
        <v>0</v>
      </c>
      <c r="D5442">
        <f>IFERROR(VLOOKUP(C5442,'Enheter, modell og år'!$A$2:$B$31,2,FALSE),0)</f>
        <v>0</v>
      </c>
      <c r="E5442" t="str">
        <f>'Liste detaljert wide'!$N$1</f>
        <v>BOA (eksl. EU og NFR)</v>
      </c>
      <c r="F5442" t="str">
        <f t="shared" si="4917"/>
        <v>2018RFM0BOA (eksl. EU og NFR)</v>
      </c>
      <c r="G5442" s="3">
        <f>'Liste detaljert wide'!N42</f>
        <v>0</v>
      </c>
      <c r="H5442" t="str">
        <f>VLOOKUP(E5442,Def!$B$2:$C$15,2,FALSE)</f>
        <v>Forskningsinsentiv</v>
      </c>
      <c r="I5442" s="3">
        <f>IF(A5442='Enheter, modell og år'!$F$2-1,0,G5442-VLOOKUP(A5442-1&amp;B5442&amp;C5442&amp;E5442,$F$2:$G$7561,2,FALSE))</f>
        <v>0</v>
      </c>
      <c r="J5442" s="3">
        <f>IF(A5442='Enheter, modell og år'!$F$2-1,0,VLOOKUP(A5442-1&amp;B5442&amp;C5442&amp;E5442,$F$2:$G$7561,2,FALSE))</f>
        <v>0</v>
      </c>
    </row>
    <row r="5443" spans="1:10" x14ac:dyDescent="0.25">
      <c r="A5443">
        <f t="shared" ref="A5443:C5443" si="4981">A4903</f>
        <v>2018</v>
      </c>
      <c r="B5443" t="str">
        <f t="shared" si="4981"/>
        <v>RFM</v>
      </c>
      <c r="C5443">
        <f t="shared" si="4981"/>
        <v>0</v>
      </c>
      <c r="D5443">
        <f>IFERROR(VLOOKUP(C5443,'Enheter, modell og år'!$A$2:$B$31,2,FALSE),0)</f>
        <v>0</v>
      </c>
      <c r="E5443" t="str">
        <f>'Liste detaljert wide'!$N$1</f>
        <v>BOA (eksl. EU og NFR)</v>
      </c>
      <c r="F5443" t="str">
        <f t="shared" ref="F5443:F5506" si="4982">A5443&amp;B5443&amp;C5443&amp;E5443</f>
        <v>2018RFM0BOA (eksl. EU og NFR)</v>
      </c>
      <c r="G5443" s="3">
        <f>'Liste detaljert wide'!N43</f>
        <v>0</v>
      </c>
      <c r="H5443" t="str">
        <f>VLOOKUP(E5443,Def!$B$2:$C$15,2,FALSE)</f>
        <v>Forskningsinsentiv</v>
      </c>
      <c r="I5443" s="3">
        <f>IF(A5443='Enheter, modell og år'!$F$2-1,0,G5443-VLOOKUP(A5443-1&amp;B5443&amp;C5443&amp;E5443,$F$2:$G$7561,2,FALSE))</f>
        <v>0</v>
      </c>
      <c r="J5443" s="3">
        <f>IF(A5443='Enheter, modell og år'!$F$2-1,0,VLOOKUP(A5443-1&amp;B5443&amp;C5443&amp;E5443,$F$2:$G$7561,2,FALSE))</f>
        <v>0</v>
      </c>
    </row>
    <row r="5444" spans="1:10" x14ac:dyDescent="0.25">
      <c r="A5444">
        <f t="shared" ref="A5444:C5444" si="4983">A4904</f>
        <v>2018</v>
      </c>
      <c r="B5444" t="str">
        <f t="shared" si="4983"/>
        <v>RFM</v>
      </c>
      <c r="C5444">
        <f t="shared" si="4983"/>
        <v>0</v>
      </c>
      <c r="D5444">
        <f>IFERROR(VLOOKUP(C5444,'Enheter, modell og år'!$A$2:$B$31,2,FALSE),0)</f>
        <v>0</v>
      </c>
      <c r="E5444" t="str">
        <f>'Liste detaljert wide'!$N$1</f>
        <v>BOA (eksl. EU og NFR)</v>
      </c>
      <c r="F5444" t="str">
        <f t="shared" si="4982"/>
        <v>2018RFM0BOA (eksl. EU og NFR)</v>
      </c>
      <c r="G5444" s="3">
        <f>'Liste detaljert wide'!N44</f>
        <v>0</v>
      </c>
      <c r="H5444" t="str">
        <f>VLOOKUP(E5444,Def!$B$2:$C$15,2,FALSE)</f>
        <v>Forskningsinsentiv</v>
      </c>
      <c r="I5444" s="3">
        <f>IF(A5444='Enheter, modell og år'!$F$2-1,0,G5444-VLOOKUP(A5444-1&amp;B5444&amp;C5444&amp;E5444,$F$2:$G$7561,2,FALSE))</f>
        <v>0</v>
      </c>
      <c r="J5444" s="3">
        <f>IF(A5444='Enheter, modell og år'!$F$2-1,0,VLOOKUP(A5444-1&amp;B5444&amp;C5444&amp;E5444,$F$2:$G$7561,2,FALSE))</f>
        <v>0</v>
      </c>
    </row>
    <row r="5445" spans="1:10" x14ac:dyDescent="0.25">
      <c r="A5445">
        <f t="shared" ref="A5445:C5445" si="4984">A4905</f>
        <v>2018</v>
      </c>
      <c r="B5445" t="str">
        <f t="shared" si="4984"/>
        <v>RFM</v>
      </c>
      <c r="C5445">
        <f t="shared" si="4984"/>
        <v>0</v>
      </c>
      <c r="D5445">
        <f>IFERROR(VLOOKUP(C5445,'Enheter, modell og år'!$A$2:$B$31,2,FALSE),0)</f>
        <v>0</v>
      </c>
      <c r="E5445" t="str">
        <f>'Liste detaljert wide'!$N$1</f>
        <v>BOA (eksl. EU og NFR)</v>
      </c>
      <c r="F5445" t="str">
        <f t="shared" si="4982"/>
        <v>2018RFM0BOA (eksl. EU og NFR)</v>
      </c>
      <c r="G5445" s="3">
        <f>'Liste detaljert wide'!N45</f>
        <v>0</v>
      </c>
      <c r="H5445" t="str">
        <f>VLOOKUP(E5445,Def!$B$2:$C$15,2,FALSE)</f>
        <v>Forskningsinsentiv</v>
      </c>
      <c r="I5445" s="3">
        <f>IF(A5445='Enheter, modell og år'!$F$2-1,0,G5445-VLOOKUP(A5445-1&amp;B5445&amp;C5445&amp;E5445,$F$2:$G$7561,2,FALSE))</f>
        <v>0</v>
      </c>
      <c r="J5445" s="3">
        <f>IF(A5445='Enheter, modell og år'!$F$2-1,0,VLOOKUP(A5445-1&amp;B5445&amp;C5445&amp;E5445,$F$2:$G$7561,2,FALSE))</f>
        <v>0</v>
      </c>
    </row>
    <row r="5446" spans="1:10" x14ac:dyDescent="0.25">
      <c r="A5446">
        <f t="shared" ref="A5446:C5446" si="4985">A4906</f>
        <v>2018</v>
      </c>
      <c r="B5446" t="str">
        <f t="shared" si="4985"/>
        <v>RFM</v>
      </c>
      <c r="C5446">
        <f t="shared" si="4985"/>
        <v>0</v>
      </c>
      <c r="D5446">
        <f>IFERROR(VLOOKUP(C5446,'Enheter, modell og år'!$A$2:$B$31,2,FALSE),0)</f>
        <v>0</v>
      </c>
      <c r="E5446" t="str">
        <f>'Liste detaljert wide'!$N$1</f>
        <v>BOA (eksl. EU og NFR)</v>
      </c>
      <c r="F5446" t="str">
        <f t="shared" si="4982"/>
        <v>2018RFM0BOA (eksl. EU og NFR)</v>
      </c>
      <c r="G5446" s="3">
        <f>'Liste detaljert wide'!N46</f>
        <v>0</v>
      </c>
      <c r="H5446" t="str">
        <f>VLOOKUP(E5446,Def!$B$2:$C$15,2,FALSE)</f>
        <v>Forskningsinsentiv</v>
      </c>
      <c r="I5446" s="3">
        <f>IF(A5446='Enheter, modell og år'!$F$2-1,0,G5446-VLOOKUP(A5446-1&amp;B5446&amp;C5446&amp;E5446,$F$2:$G$7561,2,FALSE))</f>
        <v>0</v>
      </c>
      <c r="J5446" s="3">
        <f>IF(A5446='Enheter, modell og år'!$F$2-1,0,VLOOKUP(A5446-1&amp;B5446&amp;C5446&amp;E5446,$F$2:$G$7561,2,FALSE))</f>
        <v>0</v>
      </c>
    </row>
    <row r="5447" spans="1:10" x14ac:dyDescent="0.25">
      <c r="A5447">
        <f t="shared" ref="A5447:C5447" si="4986">A4907</f>
        <v>2018</v>
      </c>
      <c r="B5447" t="str">
        <f t="shared" si="4986"/>
        <v>RFM</v>
      </c>
      <c r="C5447">
        <f t="shared" si="4986"/>
        <v>0</v>
      </c>
      <c r="D5447">
        <f>IFERROR(VLOOKUP(C5447,'Enheter, modell og år'!$A$2:$B$31,2,FALSE),0)</f>
        <v>0</v>
      </c>
      <c r="E5447" t="str">
        <f>'Liste detaljert wide'!$N$1</f>
        <v>BOA (eksl. EU og NFR)</v>
      </c>
      <c r="F5447" t="str">
        <f t="shared" si="4982"/>
        <v>2018RFM0BOA (eksl. EU og NFR)</v>
      </c>
      <c r="G5447" s="3">
        <f>'Liste detaljert wide'!N47</f>
        <v>0</v>
      </c>
      <c r="H5447" t="str">
        <f>VLOOKUP(E5447,Def!$B$2:$C$15,2,FALSE)</f>
        <v>Forskningsinsentiv</v>
      </c>
      <c r="I5447" s="3">
        <f>IF(A5447='Enheter, modell og år'!$F$2-1,0,G5447-VLOOKUP(A5447-1&amp;B5447&amp;C5447&amp;E5447,$F$2:$G$7561,2,FALSE))</f>
        <v>0</v>
      </c>
      <c r="J5447" s="3">
        <f>IF(A5447='Enheter, modell og år'!$F$2-1,0,VLOOKUP(A5447-1&amp;B5447&amp;C5447&amp;E5447,$F$2:$G$7561,2,FALSE))</f>
        <v>0</v>
      </c>
    </row>
    <row r="5448" spans="1:10" x14ac:dyDescent="0.25">
      <c r="A5448">
        <f t="shared" ref="A5448:C5448" si="4987">A4908</f>
        <v>2018</v>
      </c>
      <c r="B5448" t="str">
        <f t="shared" si="4987"/>
        <v>RFM</v>
      </c>
      <c r="C5448">
        <f t="shared" si="4987"/>
        <v>0</v>
      </c>
      <c r="D5448">
        <f>IFERROR(VLOOKUP(C5448,'Enheter, modell og år'!$A$2:$B$31,2,FALSE),0)</f>
        <v>0</v>
      </c>
      <c r="E5448" t="str">
        <f>'Liste detaljert wide'!$N$1</f>
        <v>BOA (eksl. EU og NFR)</v>
      </c>
      <c r="F5448" t="str">
        <f t="shared" si="4982"/>
        <v>2018RFM0BOA (eksl. EU og NFR)</v>
      </c>
      <c r="G5448" s="3">
        <f>'Liste detaljert wide'!N48</f>
        <v>0</v>
      </c>
      <c r="H5448" t="str">
        <f>VLOOKUP(E5448,Def!$B$2:$C$15,2,FALSE)</f>
        <v>Forskningsinsentiv</v>
      </c>
      <c r="I5448" s="3">
        <f>IF(A5448='Enheter, modell og år'!$F$2-1,0,G5448-VLOOKUP(A5448-1&amp;B5448&amp;C5448&amp;E5448,$F$2:$G$7561,2,FALSE))</f>
        <v>0</v>
      </c>
      <c r="J5448" s="3">
        <f>IF(A5448='Enheter, modell og år'!$F$2-1,0,VLOOKUP(A5448-1&amp;B5448&amp;C5448&amp;E5448,$F$2:$G$7561,2,FALSE))</f>
        <v>0</v>
      </c>
    </row>
    <row r="5449" spans="1:10" x14ac:dyDescent="0.25">
      <c r="A5449">
        <f t="shared" ref="A5449:C5449" si="4988">A4909</f>
        <v>2018</v>
      </c>
      <c r="B5449" t="str">
        <f t="shared" si="4988"/>
        <v>RFM</v>
      </c>
      <c r="C5449">
        <f t="shared" si="4988"/>
        <v>0</v>
      </c>
      <c r="D5449">
        <f>IFERROR(VLOOKUP(C5449,'Enheter, modell og år'!$A$2:$B$31,2,FALSE),0)</f>
        <v>0</v>
      </c>
      <c r="E5449" t="str">
        <f>'Liste detaljert wide'!$N$1</f>
        <v>BOA (eksl. EU og NFR)</v>
      </c>
      <c r="F5449" t="str">
        <f t="shared" si="4982"/>
        <v>2018RFM0BOA (eksl. EU og NFR)</v>
      </c>
      <c r="G5449" s="3">
        <f>'Liste detaljert wide'!N49</f>
        <v>0</v>
      </c>
      <c r="H5449" t="str">
        <f>VLOOKUP(E5449,Def!$B$2:$C$15,2,FALSE)</f>
        <v>Forskningsinsentiv</v>
      </c>
      <c r="I5449" s="3">
        <f>IF(A5449='Enheter, modell og år'!$F$2-1,0,G5449-VLOOKUP(A5449-1&amp;B5449&amp;C5449&amp;E5449,$F$2:$G$7561,2,FALSE))</f>
        <v>0</v>
      </c>
      <c r="J5449" s="3">
        <f>IF(A5449='Enheter, modell og år'!$F$2-1,0,VLOOKUP(A5449-1&amp;B5449&amp;C5449&amp;E5449,$F$2:$G$7561,2,FALSE))</f>
        <v>0</v>
      </c>
    </row>
    <row r="5450" spans="1:10" x14ac:dyDescent="0.25">
      <c r="A5450">
        <f t="shared" ref="A5450:C5450" si="4989">A4910</f>
        <v>2018</v>
      </c>
      <c r="B5450" t="str">
        <f t="shared" si="4989"/>
        <v>RFM</v>
      </c>
      <c r="C5450">
        <f t="shared" si="4989"/>
        <v>0</v>
      </c>
      <c r="D5450">
        <f>IFERROR(VLOOKUP(C5450,'Enheter, modell og år'!$A$2:$B$31,2,FALSE),0)</f>
        <v>0</v>
      </c>
      <c r="E5450" t="str">
        <f>'Liste detaljert wide'!$N$1</f>
        <v>BOA (eksl. EU og NFR)</v>
      </c>
      <c r="F5450" t="str">
        <f t="shared" si="4982"/>
        <v>2018RFM0BOA (eksl. EU og NFR)</v>
      </c>
      <c r="G5450" s="3">
        <f>'Liste detaljert wide'!N50</f>
        <v>0</v>
      </c>
      <c r="H5450" t="str">
        <f>VLOOKUP(E5450,Def!$B$2:$C$15,2,FALSE)</f>
        <v>Forskningsinsentiv</v>
      </c>
      <c r="I5450" s="3">
        <f>IF(A5450='Enheter, modell og år'!$F$2-1,0,G5450-VLOOKUP(A5450-1&amp;B5450&amp;C5450&amp;E5450,$F$2:$G$7561,2,FALSE))</f>
        <v>0</v>
      </c>
      <c r="J5450" s="3">
        <f>IF(A5450='Enheter, modell og år'!$F$2-1,0,VLOOKUP(A5450-1&amp;B5450&amp;C5450&amp;E5450,$F$2:$G$7561,2,FALSE))</f>
        <v>0</v>
      </c>
    </row>
    <row r="5451" spans="1:10" x14ac:dyDescent="0.25">
      <c r="A5451">
        <f t="shared" ref="A5451:C5451" si="4990">A4911</f>
        <v>2018</v>
      </c>
      <c r="B5451" t="str">
        <f t="shared" si="4990"/>
        <v>RFM</v>
      </c>
      <c r="C5451">
        <f t="shared" si="4990"/>
        <v>0</v>
      </c>
      <c r="D5451">
        <f>IFERROR(VLOOKUP(C5451,'Enheter, modell og år'!$A$2:$B$31,2,FALSE),0)</f>
        <v>0</v>
      </c>
      <c r="E5451" t="str">
        <f>'Liste detaljert wide'!$N$1</f>
        <v>BOA (eksl. EU og NFR)</v>
      </c>
      <c r="F5451" t="str">
        <f t="shared" si="4982"/>
        <v>2018RFM0BOA (eksl. EU og NFR)</v>
      </c>
      <c r="G5451" s="3">
        <f>'Liste detaljert wide'!N51</f>
        <v>0</v>
      </c>
      <c r="H5451" t="str">
        <f>VLOOKUP(E5451,Def!$B$2:$C$15,2,FALSE)</f>
        <v>Forskningsinsentiv</v>
      </c>
      <c r="I5451" s="3">
        <f>IF(A5451='Enheter, modell og år'!$F$2-1,0,G5451-VLOOKUP(A5451-1&amp;B5451&amp;C5451&amp;E5451,$F$2:$G$7561,2,FALSE))</f>
        <v>0</v>
      </c>
      <c r="J5451" s="3">
        <f>IF(A5451='Enheter, modell og år'!$F$2-1,0,VLOOKUP(A5451-1&amp;B5451&amp;C5451&amp;E5451,$F$2:$G$7561,2,FALSE))</f>
        <v>0</v>
      </c>
    </row>
    <row r="5452" spans="1:10" x14ac:dyDescent="0.25">
      <c r="A5452">
        <f t="shared" ref="A5452:C5452" si="4991">A4912</f>
        <v>2018</v>
      </c>
      <c r="B5452" t="str">
        <f t="shared" si="4991"/>
        <v>RFM</v>
      </c>
      <c r="C5452">
        <f t="shared" si="4991"/>
        <v>0</v>
      </c>
      <c r="D5452">
        <f>IFERROR(VLOOKUP(C5452,'Enheter, modell og år'!$A$2:$B$31,2,FALSE),0)</f>
        <v>0</v>
      </c>
      <c r="E5452" t="str">
        <f>'Liste detaljert wide'!$N$1</f>
        <v>BOA (eksl. EU og NFR)</v>
      </c>
      <c r="F5452" t="str">
        <f t="shared" si="4982"/>
        <v>2018RFM0BOA (eksl. EU og NFR)</v>
      </c>
      <c r="G5452" s="3">
        <f>'Liste detaljert wide'!N52</f>
        <v>0</v>
      </c>
      <c r="H5452" t="str">
        <f>VLOOKUP(E5452,Def!$B$2:$C$15,2,FALSE)</f>
        <v>Forskningsinsentiv</v>
      </c>
      <c r="I5452" s="3">
        <f>IF(A5452='Enheter, modell og år'!$F$2-1,0,G5452-VLOOKUP(A5452-1&amp;B5452&amp;C5452&amp;E5452,$F$2:$G$7561,2,FALSE))</f>
        <v>0</v>
      </c>
      <c r="J5452" s="3">
        <f>IF(A5452='Enheter, modell og år'!$F$2-1,0,VLOOKUP(A5452-1&amp;B5452&amp;C5452&amp;E5452,$F$2:$G$7561,2,FALSE))</f>
        <v>0</v>
      </c>
    </row>
    <row r="5453" spans="1:10" x14ac:dyDescent="0.25">
      <c r="A5453">
        <f t="shared" ref="A5453:C5453" si="4992">A4913</f>
        <v>2018</v>
      </c>
      <c r="B5453" t="str">
        <f t="shared" si="4992"/>
        <v>RFM</v>
      </c>
      <c r="C5453">
        <f t="shared" si="4992"/>
        <v>0</v>
      </c>
      <c r="D5453">
        <f>IFERROR(VLOOKUP(C5453,'Enheter, modell og år'!$A$2:$B$31,2,FALSE),0)</f>
        <v>0</v>
      </c>
      <c r="E5453" t="str">
        <f>'Liste detaljert wide'!$N$1</f>
        <v>BOA (eksl. EU og NFR)</v>
      </c>
      <c r="F5453" t="str">
        <f t="shared" si="4982"/>
        <v>2018RFM0BOA (eksl. EU og NFR)</v>
      </c>
      <c r="G5453" s="3">
        <f>'Liste detaljert wide'!N53</f>
        <v>0</v>
      </c>
      <c r="H5453" t="str">
        <f>VLOOKUP(E5453,Def!$B$2:$C$15,2,FALSE)</f>
        <v>Forskningsinsentiv</v>
      </c>
      <c r="I5453" s="3">
        <f>IF(A5453='Enheter, modell og år'!$F$2-1,0,G5453-VLOOKUP(A5453-1&amp;B5453&amp;C5453&amp;E5453,$F$2:$G$7561,2,FALSE))</f>
        <v>0</v>
      </c>
      <c r="J5453" s="3">
        <f>IF(A5453='Enheter, modell og år'!$F$2-1,0,VLOOKUP(A5453-1&amp;B5453&amp;C5453&amp;E5453,$F$2:$G$7561,2,FALSE))</f>
        <v>0</v>
      </c>
    </row>
    <row r="5454" spans="1:10" x14ac:dyDescent="0.25">
      <c r="A5454">
        <f t="shared" ref="A5454:C5454" si="4993">A4914</f>
        <v>2018</v>
      </c>
      <c r="B5454" t="str">
        <f t="shared" si="4993"/>
        <v>RFM</v>
      </c>
      <c r="C5454">
        <f t="shared" si="4993"/>
        <v>0</v>
      </c>
      <c r="D5454">
        <f>IFERROR(VLOOKUP(C5454,'Enheter, modell og år'!$A$2:$B$31,2,FALSE),0)</f>
        <v>0</v>
      </c>
      <c r="E5454" t="str">
        <f>'Liste detaljert wide'!$N$1</f>
        <v>BOA (eksl. EU og NFR)</v>
      </c>
      <c r="F5454" t="str">
        <f t="shared" si="4982"/>
        <v>2018RFM0BOA (eksl. EU og NFR)</v>
      </c>
      <c r="G5454" s="3">
        <f>'Liste detaljert wide'!N54</f>
        <v>0</v>
      </c>
      <c r="H5454" t="str">
        <f>VLOOKUP(E5454,Def!$B$2:$C$15,2,FALSE)</f>
        <v>Forskningsinsentiv</v>
      </c>
      <c r="I5454" s="3">
        <f>IF(A5454='Enheter, modell og år'!$F$2-1,0,G5454-VLOOKUP(A5454-1&amp;B5454&amp;C5454&amp;E5454,$F$2:$G$7561,2,FALSE))</f>
        <v>0</v>
      </c>
      <c r="J5454" s="3">
        <f>IF(A5454='Enheter, modell og år'!$F$2-1,0,VLOOKUP(A5454-1&amp;B5454&amp;C5454&amp;E5454,$F$2:$G$7561,2,FALSE))</f>
        <v>0</v>
      </c>
    </row>
    <row r="5455" spans="1:10" x14ac:dyDescent="0.25">
      <c r="A5455">
        <f t="shared" ref="A5455:C5455" si="4994">A4915</f>
        <v>2018</v>
      </c>
      <c r="B5455" t="str">
        <f t="shared" si="4994"/>
        <v>RFM</v>
      </c>
      <c r="C5455">
        <f t="shared" si="4994"/>
        <v>0</v>
      </c>
      <c r="D5455">
        <f>IFERROR(VLOOKUP(C5455,'Enheter, modell og år'!$A$2:$B$31,2,FALSE),0)</f>
        <v>0</v>
      </c>
      <c r="E5455" t="str">
        <f>'Liste detaljert wide'!$N$1</f>
        <v>BOA (eksl. EU og NFR)</v>
      </c>
      <c r="F5455" t="str">
        <f t="shared" si="4982"/>
        <v>2018RFM0BOA (eksl. EU og NFR)</v>
      </c>
      <c r="G5455" s="3">
        <f>'Liste detaljert wide'!N55</f>
        <v>0</v>
      </c>
      <c r="H5455" t="str">
        <f>VLOOKUP(E5455,Def!$B$2:$C$15,2,FALSE)</f>
        <v>Forskningsinsentiv</v>
      </c>
      <c r="I5455" s="3">
        <f>IF(A5455='Enheter, modell og år'!$F$2-1,0,G5455-VLOOKUP(A5455-1&amp;B5455&amp;C5455&amp;E5455,$F$2:$G$7561,2,FALSE))</f>
        <v>0</v>
      </c>
      <c r="J5455" s="3">
        <f>IF(A5455='Enheter, modell og år'!$F$2-1,0,VLOOKUP(A5455-1&amp;B5455&amp;C5455&amp;E5455,$F$2:$G$7561,2,FALSE))</f>
        <v>0</v>
      </c>
    </row>
    <row r="5456" spans="1:10" x14ac:dyDescent="0.25">
      <c r="A5456">
        <f t="shared" ref="A5456:C5456" si="4995">A4916</f>
        <v>2018</v>
      </c>
      <c r="B5456" t="str">
        <f t="shared" si="4995"/>
        <v>RFM</v>
      </c>
      <c r="C5456">
        <f t="shared" si="4995"/>
        <v>0</v>
      </c>
      <c r="D5456">
        <f>IFERROR(VLOOKUP(C5456,'Enheter, modell og år'!$A$2:$B$31,2,FALSE),0)</f>
        <v>0</v>
      </c>
      <c r="E5456" t="str">
        <f>'Liste detaljert wide'!$N$1</f>
        <v>BOA (eksl. EU og NFR)</v>
      </c>
      <c r="F5456" t="str">
        <f t="shared" si="4982"/>
        <v>2018RFM0BOA (eksl. EU og NFR)</v>
      </c>
      <c r="G5456" s="3">
        <f>'Liste detaljert wide'!N56</f>
        <v>0</v>
      </c>
      <c r="H5456" t="str">
        <f>VLOOKUP(E5456,Def!$B$2:$C$15,2,FALSE)</f>
        <v>Forskningsinsentiv</v>
      </c>
      <c r="I5456" s="3">
        <f>IF(A5456='Enheter, modell og år'!$F$2-1,0,G5456-VLOOKUP(A5456-1&amp;B5456&amp;C5456&amp;E5456,$F$2:$G$7561,2,FALSE))</f>
        <v>0</v>
      </c>
      <c r="J5456" s="3">
        <f>IF(A5456='Enheter, modell og år'!$F$2-1,0,VLOOKUP(A5456-1&amp;B5456&amp;C5456&amp;E5456,$F$2:$G$7561,2,FALSE))</f>
        <v>0</v>
      </c>
    </row>
    <row r="5457" spans="1:10" x14ac:dyDescent="0.25">
      <c r="A5457">
        <f t="shared" ref="A5457:C5457" si="4996">A4917</f>
        <v>2018</v>
      </c>
      <c r="B5457" t="str">
        <f t="shared" si="4996"/>
        <v>RFM</v>
      </c>
      <c r="C5457">
        <f t="shared" si="4996"/>
        <v>0</v>
      </c>
      <c r="D5457">
        <f>IFERROR(VLOOKUP(C5457,'Enheter, modell og år'!$A$2:$B$31,2,FALSE),0)</f>
        <v>0</v>
      </c>
      <c r="E5457" t="str">
        <f>'Liste detaljert wide'!$N$1</f>
        <v>BOA (eksl. EU og NFR)</v>
      </c>
      <c r="F5457" t="str">
        <f t="shared" si="4982"/>
        <v>2018RFM0BOA (eksl. EU og NFR)</v>
      </c>
      <c r="G5457" s="3">
        <f>'Liste detaljert wide'!N57</f>
        <v>0</v>
      </c>
      <c r="H5457" t="str">
        <f>VLOOKUP(E5457,Def!$B$2:$C$15,2,FALSE)</f>
        <v>Forskningsinsentiv</v>
      </c>
      <c r="I5457" s="3">
        <f>IF(A5457='Enheter, modell og år'!$F$2-1,0,G5457-VLOOKUP(A5457-1&amp;B5457&amp;C5457&amp;E5457,$F$2:$G$7561,2,FALSE))</f>
        <v>0</v>
      </c>
      <c r="J5457" s="3">
        <f>IF(A5457='Enheter, modell og år'!$F$2-1,0,VLOOKUP(A5457-1&amp;B5457&amp;C5457&amp;E5457,$F$2:$G$7561,2,FALSE))</f>
        <v>0</v>
      </c>
    </row>
    <row r="5458" spans="1:10" x14ac:dyDescent="0.25">
      <c r="A5458">
        <f t="shared" ref="A5458:C5458" si="4997">A4918</f>
        <v>2018</v>
      </c>
      <c r="B5458" t="str">
        <f t="shared" si="4997"/>
        <v>RFM</v>
      </c>
      <c r="C5458">
        <f t="shared" si="4997"/>
        <v>0</v>
      </c>
      <c r="D5458">
        <f>IFERROR(VLOOKUP(C5458,'Enheter, modell og år'!$A$2:$B$31,2,FALSE),0)</f>
        <v>0</v>
      </c>
      <c r="E5458" t="str">
        <f>'Liste detaljert wide'!$N$1</f>
        <v>BOA (eksl. EU og NFR)</v>
      </c>
      <c r="F5458" t="str">
        <f t="shared" si="4982"/>
        <v>2018RFM0BOA (eksl. EU og NFR)</v>
      </c>
      <c r="G5458" s="3">
        <f>'Liste detaljert wide'!N58</f>
        <v>0</v>
      </c>
      <c r="H5458" t="str">
        <f>VLOOKUP(E5458,Def!$B$2:$C$15,2,FALSE)</f>
        <v>Forskningsinsentiv</v>
      </c>
      <c r="I5458" s="3">
        <f>IF(A5458='Enheter, modell og år'!$F$2-1,0,G5458-VLOOKUP(A5458-1&amp;B5458&amp;C5458&amp;E5458,$F$2:$G$7561,2,FALSE))</f>
        <v>0</v>
      </c>
      <c r="J5458" s="3">
        <f>IF(A5458='Enheter, modell og år'!$F$2-1,0,VLOOKUP(A5458-1&amp;B5458&amp;C5458&amp;E5458,$F$2:$G$7561,2,FALSE))</f>
        <v>0</v>
      </c>
    </row>
    <row r="5459" spans="1:10" x14ac:dyDescent="0.25">
      <c r="A5459">
        <f t="shared" ref="A5459:C5459" si="4998">A4919</f>
        <v>2018</v>
      </c>
      <c r="B5459" t="str">
        <f t="shared" si="4998"/>
        <v>RFM</v>
      </c>
      <c r="C5459">
        <f t="shared" si="4998"/>
        <v>0</v>
      </c>
      <c r="D5459">
        <f>IFERROR(VLOOKUP(C5459,'Enheter, modell og år'!$A$2:$B$31,2,FALSE),0)</f>
        <v>0</v>
      </c>
      <c r="E5459" t="str">
        <f>'Liste detaljert wide'!$N$1</f>
        <v>BOA (eksl. EU og NFR)</v>
      </c>
      <c r="F5459" t="str">
        <f t="shared" si="4982"/>
        <v>2018RFM0BOA (eksl. EU og NFR)</v>
      </c>
      <c r="G5459" s="3">
        <f>'Liste detaljert wide'!N59</f>
        <v>0</v>
      </c>
      <c r="H5459" t="str">
        <f>VLOOKUP(E5459,Def!$B$2:$C$15,2,FALSE)</f>
        <v>Forskningsinsentiv</v>
      </c>
      <c r="I5459" s="3">
        <f>IF(A5459='Enheter, modell og år'!$F$2-1,0,G5459-VLOOKUP(A5459-1&amp;B5459&amp;C5459&amp;E5459,$F$2:$G$7561,2,FALSE))</f>
        <v>0</v>
      </c>
      <c r="J5459" s="3">
        <f>IF(A5459='Enheter, modell og år'!$F$2-1,0,VLOOKUP(A5459-1&amp;B5459&amp;C5459&amp;E5459,$F$2:$G$7561,2,FALSE))</f>
        <v>0</v>
      </c>
    </row>
    <row r="5460" spans="1:10" x14ac:dyDescent="0.25">
      <c r="A5460">
        <f t="shared" ref="A5460:C5460" si="4999">A4920</f>
        <v>2018</v>
      </c>
      <c r="B5460" t="str">
        <f t="shared" si="4999"/>
        <v>RFM</v>
      </c>
      <c r="C5460">
        <f t="shared" si="4999"/>
        <v>0</v>
      </c>
      <c r="D5460">
        <f>IFERROR(VLOOKUP(C5460,'Enheter, modell og år'!$A$2:$B$31,2,FALSE),0)</f>
        <v>0</v>
      </c>
      <c r="E5460" t="str">
        <f>'Liste detaljert wide'!$N$1</f>
        <v>BOA (eksl. EU og NFR)</v>
      </c>
      <c r="F5460" t="str">
        <f t="shared" si="4982"/>
        <v>2018RFM0BOA (eksl. EU og NFR)</v>
      </c>
      <c r="G5460" s="3">
        <f>'Liste detaljert wide'!N60</f>
        <v>0</v>
      </c>
      <c r="H5460" t="str">
        <f>VLOOKUP(E5460,Def!$B$2:$C$15,2,FALSE)</f>
        <v>Forskningsinsentiv</v>
      </c>
      <c r="I5460" s="3">
        <f>IF(A5460='Enheter, modell og år'!$F$2-1,0,G5460-VLOOKUP(A5460-1&amp;B5460&amp;C5460&amp;E5460,$F$2:$G$7561,2,FALSE))</f>
        <v>0</v>
      </c>
      <c r="J5460" s="3">
        <f>IF(A5460='Enheter, modell og år'!$F$2-1,0,VLOOKUP(A5460-1&amp;B5460&amp;C5460&amp;E5460,$F$2:$G$7561,2,FALSE))</f>
        <v>0</v>
      </c>
    </row>
    <row r="5461" spans="1:10" x14ac:dyDescent="0.25">
      <c r="A5461">
        <f t="shared" ref="A5461:C5461" si="5000">A4921</f>
        <v>2018</v>
      </c>
      <c r="B5461" t="str">
        <f t="shared" si="5000"/>
        <v>RFM</v>
      </c>
      <c r="C5461">
        <f t="shared" si="5000"/>
        <v>0</v>
      </c>
      <c r="D5461">
        <f>IFERROR(VLOOKUP(C5461,'Enheter, modell og år'!$A$2:$B$31,2,FALSE),0)</f>
        <v>0</v>
      </c>
      <c r="E5461" t="str">
        <f>'Liste detaljert wide'!$N$1</f>
        <v>BOA (eksl. EU og NFR)</v>
      </c>
      <c r="F5461" t="str">
        <f t="shared" si="4982"/>
        <v>2018RFM0BOA (eksl. EU og NFR)</v>
      </c>
      <c r="G5461" s="3">
        <f>'Liste detaljert wide'!N61</f>
        <v>0</v>
      </c>
      <c r="H5461" t="str">
        <f>VLOOKUP(E5461,Def!$B$2:$C$15,2,FALSE)</f>
        <v>Forskningsinsentiv</v>
      </c>
      <c r="I5461" s="3">
        <f>IF(A5461='Enheter, modell og år'!$F$2-1,0,G5461-VLOOKUP(A5461-1&amp;B5461&amp;C5461&amp;E5461,$F$2:$G$7561,2,FALSE))</f>
        <v>0</v>
      </c>
      <c r="J5461" s="3">
        <f>IF(A5461='Enheter, modell og år'!$F$2-1,0,VLOOKUP(A5461-1&amp;B5461&amp;C5461&amp;E5461,$F$2:$G$7561,2,FALSE))</f>
        <v>0</v>
      </c>
    </row>
    <row r="5462" spans="1:10" x14ac:dyDescent="0.25">
      <c r="A5462">
        <f t="shared" ref="A5462:C5462" si="5001">A4922</f>
        <v>2019</v>
      </c>
      <c r="B5462" t="str">
        <f t="shared" si="5001"/>
        <v>RFM</v>
      </c>
      <c r="C5462">
        <f t="shared" si="5001"/>
        <v>0</v>
      </c>
      <c r="D5462">
        <f>IFERROR(VLOOKUP(C5462,'Enheter, modell og år'!$A$2:$B$31,2,FALSE),0)</f>
        <v>0</v>
      </c>
      <c r="E5462" t="str">
        <f>'Liste detaljert wide'!$N$1</f>
        <v>BOA (eksl. EU og NFR)</v>
      </c>
      <c r="F5462" t="str">
        <f t="shared" si="4982"/>
        <v>2019RFM0BOA (eksl. EU og NFR)</v>
      </c>
      <c r="G5462" s="3">
        <f>'Liste detaljert wide'!N62</f>
        <v>0</v>
      </c>
      <c r="H5462" t="str">
        <f>VLOOKUP(E5462,Def!$B$2:$C$15,2,FALSE)</f>
        <v>Forskningsinsentiv</v>
      </c>
      <c r="I5462" s="3">
        <f>IF(A5462='Enheter, modell og år'!$F$2-1,0,G5462-VLOOKUP(A5462-1&amp;B5462&amp;C5462&amp;E5462,$F$2:$G$7561,2,FALSE))</f>
        <v>0</v>
      </c>
      <c r="J5462" s="3">
        <f>IF(A5462='Enheter, modell og år'!$F$2-1,0,VLOOKUP(A5462-1&amp;B5462&amp;C5462&amp;E5462,$F$2:$G$7561,2,FALSE))</f>
        <v>0</v>
      </c>
    </row>
    <row r="5463" spans="1:10" x14ac:dyDescent="0.25">
      <c r="A5463">
        <f t="shared" ref="A5463:C5463" si="5002">A4923</f>
        <v>2019</v>
      </c>
      <c r="B5463" t="str">
        <f t="shared" si="5002"/>
        <v>RFM</v>
      </c>
      <c r="C5463">
        <f t="shared" si="5002"/>
        <v>0</v>
      </c>
      <c r="D5463">
        <f>IFERROR(VLOOKUP(C5463,'Enheter, modell og år'!$A$2:$B$31,2,FALSE),0)</f>
        <v>0</v>
      </c>
      <c r="E5463" t="str">
        <f>'Liste detaljert wide'!$N$1</f>
        <v>BOA (eksl. EU og NFR)</v>
      </c>
      <c r="F5463" t="str">
        <f t="shared" si="4982"/>
        <v>2019RFM0BOA (eksl. EU og NFR)</v>
      </c>
      <c r="G5463" s="3">
        <f>'Liste detaljert wide'!N63</f>
        <v>0</v>
      </c>
      <c r="H5463" t="str">
        <f>VLOOKUP(E5463,Def!$B$2:$C$15,2,FALSE)</f>
        <v>Forskningsinsentiv</v>
      </c>
      <c r="I5463" s="3">
        <f>IF(A5463='Enheter, modell og år'!$F$2-1,0,G5463-VLOOKUP(A5463-1&amp;B5463&amp;C5463&amp;E5463,$F$2:$G$7561,2,FALSE))</f>
        <v>0</v>
      </c>
      <c r="J5463" s="3">
        <f>IF(A5463='Enheter, modell og år'!$F$2-1,0,VLOOKUP(A5463-1&amp;B5463&amp;C5463&amp;E5463,$F$2:$G$7561,2,FALSE))</f>
        <v>0</v>
      </c>
    </row>
    <row r="5464" spans="1:10" x14ac:dyDescent="0.25">
      <c r="A5464">
        <f t="shared" ref="A5464:C5464" si="5003">A4924</f>
        <v>2019</v>
      </c>
      <c r="B5464" t="str">
        <f t="shared" si="5003"/>
        <v>RFM</v>
      </c>
      <c r="C5464">
        <f t="shared" si="5003"/>
        <v>0</v>
      </c>
      <c r="D5464">
        <f>IFERROR(VLOOKUP(C5464,'Enheter, modell og år'!$A$2:$B$31,2,FALSE),0)</f>
        <v>0</v>
      </c>
      <c r="E5464" t="str">
        <f>'Liste detaljert wide'!$N$1</f>
        <v>BOA (eksl. EU og NFR)</v>
      </c>
      <c r="F5464" t="str">
        <f t="shared" si="4982"/>
        <v>2019RFM0BOA (eksl. EU og NFR)</v>
      </c>
      <c r="G5464" s="3">
        <f>'Liste detaljert wide'!N64</f>
        <v>0</v>
      </c>
      <c r="H5464" t="str">
        <f>VLOOKUP(E5464,Def!$B$2:$C$15,2,FALSE)</f>
        <v>Forskningsinsentiv</v>
      </c>
      <c r="I5464" s="3">
        <f>IF(A5464='Enheter, modell og år'!$F$2-1,0,G5464-VLOOKUP(A5464-1&amp;B5464&amp;C5464&amp;E5464,$F$2:$G$7561,2,FALSE))</f>
        <v>0</v>
      </c>
      <c r="J5464" s="3">
        <f>IF(A5464='Enheter, modell og år'!$F$2-1,0,VLOOKUP(A5464-1&amp;B5464&amp;C5464&amp;E5464,$F$2:$G$7561,2,FALSE))</f>
        <v>0</v>
      </c>
    </row>
    <row r="5465" spans="1:10" x14ac:dyDescent="0.25">
      <c r="A5465">
        <f t="shared" ref="A5465:C5465" si="5004">A4925</f>
        <v>2019</v>
      </c>
      <c r="B5465" t="str">
        <f t="shared" si="5004"/>
        <v>RFM</v>
      </c>
      <c r="C5465">
        <f t="shared" si="5004"/>
        <v>0</v>
      </c>
      <c r="D5465">
        <f>IFERROR(VLOOKUP(C5465,'Enheter, modell og år'!$A$2:$B$31,2,FALSE),0)</f>
        <v>0</v>
      </c>
      <c r="E5465" t="str">
        <f>'Liste detaljert wide'!$N$1</f>
        <v>BOA (eksl. EU og NFR)</v>
      </c>
      <c r="F5465" t="str">
        <f t="shared" si="4982"/>
        <v>2019RFM0BOA (eksl. EU og NFR)</v>
      </c>
      <c r="G5465" s="3">
        <f>'Liste detaljert wide'!N65</f>
        <v>0</v>
      </c>
      <c r="H5465" t="str">
        <f>VLOOKUP(E5465,Def!$B$2:$C$15,2,FALSE)</f>
        <v>Forskningsinsentiv</v>
      </c>
      <c r="I5465" s="3">
        <f>IF(A5465='Enheter, modell og år'!$F$2-1,0,G5465-VLOOKUP(A5465-1&amp;B5465&amp;C5465&amp;E5465,$F$2:$G$7561,2,FALSE))</f>
        <v>0</v>
      </c>
      <c r="J5465" s="3">
        <f>IF(A5465='Enheter, modell og år'!$F$2-1,0,VLOOKUP(A5465-1&amp;B5465&amp;C5465&amp;E5465,$F$2:$G$7561,2,FALSE))</f>
        <v>0</v>
      </c>
    </row>
    <row r="5466" spans="1:10" x14ac:dyDescent="0.25">
      <c r="A5466">
        <f t="shared" ref="A5466:C5466" si="5005">A4926</f>
        <v>2019</v>
      </c>
      <c r="B5466" t="str">
        <f t="shared" si="5005"/>
        <v>RFM</v>
      </c>
      <c r="C5466">
        <f t="shared" si="5005"/>
        <v>0</v>
      </c>
      <c r="D5466">
        <f>IFERROR(VLOOKUP(C5466,'Enheter, modell og år'!$A$2:$B$31,2,FALSE),0)</f>
        <v>0</v>
      </c>
      <c r="E5466" t="str">
        <f>'Liste detaljert wide'!$N$1</f>
        <v>BOA (eksl. EU og NFR)</v>
      </c>
      <c r="F5466" t="str">
        <f t="shared" si="4982"/>
        <v>2019RFM0BOA (eksl. EU og NFR)</v>
      </c>
      <c r="G5466" s="3">
        <f>'Liste detaljert wide'!N66</f>
        <v>0</v>
      </c>
      <c r="H5466" t="str">
        <f>VLOOKUP(E5466,Def!$B$2:$C$15,2,FALSE)</f>
        <v>Forskningsinsentiv</v>
      </c>
      <c r="I5466" s="3">
        <f>IF(A5466='Enheter, modell og år'!$F$2-1,0,G5466-VLOOKUP(A5466-1&amp;B5466&amp;C5466&amp;E5466,$F$2:$G$7561,2,FALSE))</f>
        <v>0</v>
      </c>
      <c r="J5466" s="3">
        <f>IF(A5466='Enheter, modell og år'!$F$2-1,0,VLOOKUP(A5466-1&amp;B5466&amp;C5466&amp;E5466,$F$2:$G$7561,2,FALSE))</f>
        <v>0</v>
      </c>
    </row>
    <row r="5467" spans="1:10" x14ac:dyDescent="0.25">
      <c r="A5467">
        <f t="shared" ref="A5467:C5467" si="5006">A4927</f>
        <v>2019</v>
      </c>
      <c r="B5467" t="str">
        <f t="shared" si="5006"/>
        <v>RFM</v>
      </c>
      <c r="C5467">
        <f t="shared" si="5006"/>
        <v>0</v>
      </c>
      <c r="D5467">
        <f>IFERROR(VLOOKUP(C5467,'Enheter, modell og år'!$A$2:$B$31,2,FALSE),0)</f>
        <v>0</v>
      </c>
      <c r="E5467" t="str">
        <f>'Liste detaljert wide'!$N$1</f>
        <v>BOA (eksl. EU og NFR)</v>
      </c>
      <c r="F5467" t="str">
        <f t="shared" si="4982"/>
        <v>2019RFM0BOA (eksl. EU og NFR)</v>
      </c>
      <c r="G5467" s="3">
        <f>'Liste detaljert wide'!N67</f>
        <v>0</v>
      </c>
      <c r="H5467" t="str">
        <f>VLOOKUP(E5467,Def!$B$2:$C$15,2,FALSE)</f>
        <v>Forskningsinsentiv</v>
      </c>
      <c r="I5467" s="3">
        <f>IF(A5467='Enheter, modell og år'!$F$2-1,0,G5467-VLOOKUP(A5467-1&amp;B5467&amp;C5467&amp;E5467,$F$2:$G$7561,2,FALSE))</f>
        <v>0</v>
      </c>
      <c r="J5467" s="3">
        <f>IF(A5467='Enheter, modell og år'!$F$2-1,0,VLOOKUP(A5467-1&amp;B5467&amp;C5467&amp;E5467,$F$2:$G$7561,2,FALSE))</f>
        <v>0</v>
      </c>
    </row>
    <row r="5468" spans="1:10" x14ac:dyDescent="0.25">
      <c r="A5468">
        <f t="shared" ref="A5468:C5468" si="5007">A4928</f>
        <v>2019</v>
      </c>
      <c r="B5468" t="str">
        <f t="shared" si="5007"/>
        <v>RFM</v>
      </c>
      <c r="C5468">
        <f t="shared" si="5007"/>
        <v>0</v>
      </c>
      <c r="D5468">
        <f>IFERROR(VLOOKUP(C5468,'Enheter, modell og år'!$A$2:$B$31,2,FALSE),0)</f>
        <v>0</v>
      </c>
      <c r="E5468" t="str">
        <f>'Liste detaljert wide'!$N$1</f>
        <v>BOA (eksl. EU og NFR)</v>
      </c>
      <c r="F5468" t="str">
        <f t="shared" si="4982"/>
        <v>2019RFM0BOA (eksl. EU og NFR)</v>
      </c>
      <c r="G5468" s="3">
        <f>'Liste detaljert wide'!N68</f>
        <v>0</v>
      </c>
      <c r="H5468" t="str">
        <f>VLOOKUP(E5468,Def!$B$2:$C$15,2,FALSE)</f>
        <v>Forskningsinsentiv</v>
      </c>
      <c r="I5468" s="3">
        <f>IF(A5468='Enheter, modell og år'!$F$2-1,0,G5468-VLOOKUP(A5468-1&amp;B5468&amp;C5468&amp;E5468,$F$2:$G$7561,2,FALSE))</f>
        <v>0</v>
      </c>
      <c r="J5468" s="3">
        <f>IF(A5468='Enheter, modell og år'!$F$2-1,0,VLOOKUP(A5468-1&amp;B5468&amp;C5468&amp;E5468,$F$2:$G$7561,2,FALSE))</f>
        <v>0</v>
      </c>
    </row>
    <row r="5469" spans="1:10" x14ac:dyDescent="0.25">
      <c r="A5469">
        <f t="shared" ref="A5469:C5469" si="5008">A4929</f>
        <v>2019</v>
      </c>
      <c r="B5469" t="str">
        <f t="shared" si="5008"/>
        <v>RFM</v>
      </c>
      <c r="C5469">
        <f t="shared" si="5008"/>
        <v>0</v>
      </c>
      <c r="D5469">
        <f>IFERROR(VLOOKUP(C5469,'Enheter, modell og år'!$A$2:$B$31,2,FALSE),0)</f>
        <v>0</v>
      </c>
      <c r="E5469" t="str">
        <f>'Liste detaljert wide'!$N$1</f>
        <v>BOA (eksl. EU og NFR)</v>
      </c>
      <c r="F5469" t="str">
        <f t="shared" si="4982"/>
        <v>2019RFM0BOA (eksl. EU og NFR)</v>
      </c>
      <c r="G5469" s="3">
        <f>'Liste detaljert wide'!N69</f>
        <v>0</v>
      </c>
      <c r="H5469" t="str">
        <f>VLOOKUP(E5469,Def!$B$2:$C$15,2,FALSE)</f>
        <v>Forskningsinsentiv</v>
      </c>
      <c r="I5469" s="3">
        <f>IF(A5469='Enheter, modell og år'!$F$2-1,0,G5469-VLOOKUP(A5469-1&amp;B5469&amp;C5469&amp;E5469,$F$2:$G$7561,2,FALSE))</f>
        <v>0</v>
      </c>
      <c r="J5469" s="3">
        <f>IF(A5469='Enheter, modell og år'!$F$2-1,0,VLOOKUP(A5469-1&amp;B5469&amp;C5469&amp;E5469,$F$2:$G$7561,2,FALSE))</f>
        <v>0</v>
      </c>
    </row>
    <row r="5470" spans="1:10" x14ac:dyDescent="0.25">
      <c r="A5470">
        <f t="shared" ref="A5470:C5470" si="5009">A4930</f>
        <v>2019</v>
      </c>
      <c r="B5470" t="str">
        <f t="shared" si="5009"/>
        <v>RFM</v>
      </c>
      <c r="C5470">
        <f t="shared" si="5009"/>
        <v>0</v>
      </c>
      <c r="D5470">
        <f>IFERROR(VLOOKUP(C5470,'Enheter, modell og år'!$A$2:$B$31,2,FALSE),0)</f>
        <v>0</v>
      </c>
      <c r="E5470" t="str">
        <f>'Liste detaljert wide'!$N$1</f>
        <v>BOA (eksl. EU og NFR)</v>
      </c>
      <c r="F5470" t="str">
        <f t="shared" si="4982"/>
        <v>2019RFM0BOA (eksl. EU og NFR)</v>
      </c>
      <c r="G5470" s="3">
        <f>'Liste detaljert wide'!N70</f>
        <v>0</v>
      </c>
      <c r="H5470" t="str">
        <f>VLOOKUP(E5470,Def!$B$2:$C$15,2,FALSE)</f>
        <v>Forskningsinsentiv</v>
      </c>
      <c r="I5470" s="3">
        <f>IF(A5470='Enheter, modell og år'!$F$2-1,0,G5470-VLOOKUP(A5470-1&amp;B5470&amp;C5470&amp;E5470,$F$2:$G$7561,2,FALSE))</f>
        <v>0</v>
      </c>
      <c r="J5470" s="3">
        <f>IF(A5470='Enheter, modell og år'!$F$2-1,0,VLOOKUP(A5470-1&amp;B5470&amp;C5470&amp;E5470,$F$2:$G$7561,2,FALSE))</f>
        <v>0</v>
      </c>
    </row>
    <row r="5471" spans="1:10" x14ac:dyDescent="0.25">
      <c r="A5471">
        <f t="shared" ref="A5471:C5471" si="5010">A4931</f>
        <v>2019</v>
      </c>
      <c r="B5471" t="str">
        <f t="shared" si="5010"/>
        <v>RFM</v>
      </c>
      <c r="C5471">
        <f t="shared" si="5010"/>
        <v>0</v>
      </c>
      <c r="D5471">
        <f>IFERROR(VLOOKUP(C5471,'Enheter, modell og år'!$A$2:$B$31,2,FALSE),0)</f>
        <v>0</v>
      </c>
      <c r="E5471" t="str">
        <f>'Liste detaljert wide'!$N$1</f>
        <v>BOA (eksl. EU og NFR)</v>
      </c>
      <c r="F5471" t="str">
        <f t="shared" si="4982"/>
        <v>2019RFM0BOA (eksl. EU og NFR)</v>
      </c>
      <c r="G5471" s="3">
        <f>'Liste detaljert wide'!N71</f>
        <v>0</v>
      </c>
      <c r="H5471" t="str">
        <f>VLOOKUP(E5471,Def!$B$2:$C$15,2,FALSE)</f>
        <v>Forskningsinsentiv</v>
      </c>
      <c r="I5471" s="3">
        <f>IF(A5471='Enheter, modell og år'!$F$2-1,0,G5471-VLOOKUP(A5471-1&amp;B5471&amp;C5471&amp;E5471,$F$2:$G$7561,2,FALSE))</f>
        <v>0</v>
      </c>
      <c r="J5471" s="3">
        <f>IF(A5471='Enheter, modell og år'!$F$2-1,0,VLOOKUP(A5471-1&amp;B5471&amp;C5471&amp;E5471,$F$2:$G$7561,2,FALSE))</f>
        <v>0</v>
      </c>
    </row>
    <row r="5472" spans="1:10" x14ac:dyDescent="0.25">
      <c r="A5472">
        <f t="shared" ref="A5472:C5472" si="5011">A4932</f>
        <v>2019</v>
      </c>
      <c r="B5472" t="str">
        <f t="shared" si="5011"/>
        <v>RFM</v>
      </c>
      <c r="C5472">
        <f t="shared" si="5011"/>
        <v>0</v>
      </c>
      <c r="D5472">
        <f>IFERROR(VLOOKUP(C5472,'Enheter, modell og år'!$A$2:$B$31,2,FALSE),0)</f>
        <v>0</v>
      </c>
      <c r="E5472" t="str">
        <f>'Liste detaljert wide'!$N$1</f>
        <v>BOA (eksl. EU og NFR)</v>
      </c>
      <c r="F5472" t="str">
        <f t="shared" si="4982"/>
        <v>2019RFM0BOA (eksl. EU og NFR)</v>
      </c>
      <c r="G5472" s="3">
        <f>'Liste detaljert wide'!N72</f>
        <v>0</v>
      </c>
      <c r="H5472" t="str">
        <f>VLOOKUP(E5472,Def!$B$2:$C$15,2,FALSE)</f>
        <v>Forskningsinsentiv</v>
      </c>
      <c r="I5472" s="3">
        <f>IF(A5472='Enheter, modell og år'!$F$2-1,0,G5472-VLOOKUP(A5472-1&amp;B5472&amp;C5472&amp;E5472,$F$2:$G$7561,2,FALSE))</f>
        <v>0</v>
      </c>
      <c r="J5472" s="3">
        <f>IF(A5472='Enheter, modell og år'!$F$2-1,0,VLOOKUP(A5472-1&amp;B5472&amp;C5472&amp;E5472,$F$2:$G$7561,2,FALSE))</f>
        <v>0</v>
      </c>
    </row>
    <row r="5473" spans="1:10" x14ac:dyDescent="0.25">
      <c r="A5473">
        <f t="shared" ref="A5473:C5473" si="5012">A4933</f>
        <v>2019</v>
      </c>
      <c r="B5473" t="str">
        <f t="shared" si="5012"/>
        <v>RFM</v>
      </c>
      <c r="C5473">
        <f t="shared" si="5012"/>
        <v>0</v>
      </c>
      <c r="D5473">
        <f>IFERROR(VLOOKUP(C5473,'Enheter, modell og år'!$A$2:$B$31,2,FALSE),0)</f>
        <v>0</v>
      </c>
      <c r="E5473" t="str">
        <f>'Liste detaljert wide'!$N$1</f>
        <v>BOA (eksl. EU og NFR)</v>
      </c>
      <c r="F5473" t="str">
        <f t="shared" si="4982"/>
        <v>2019RFM0BOA (eksl. EU og NFR)</v>
      </c>
      <c r="G5473" s="3">
        <f>'Liste detaljert wide'!N73</f>
        <v>0</v>
      </c>
      <c r="H5473" t="str">
        <f>VLOOKUP(E5473,Def!$B$2:$C$15,2,FALSE)</f>
        <v>Forskningsinsentiv</v>
      </c>
      <c r="I5473" s="3">
        <f>IF(A5473='Enheter, modell og år'!$F$2-1,0,G5473-VLOOKUP(A5473-1&amp;B5473&amp;C5473&amp;E5473,$F$2:$G$7561,2,FALSE))</f>
        <v>0</v>
      </c>
      <c r="J5473" s="3">
        <f>IF(A5473='Enheter, modell og år'!$F$2-1,0,VLOOKUP(A5473-1&amp;B5473&amp;C5473&amp;E5473,$F$2:$G$7561,2,FALSE))</f>
        <v>0</v>
      </c>
    </row>
    <row r="5474" spans="1:10" x14ac:dyDescent="0.25">
      <c r="A5474">
        <f t="shared" ref="A5474:C5474" si="5013">A4934</f>
        <v>2019</v>
      </c>
      <c r="B5474" t="str">
        <f t="shared" si="5013"/>
        <v>RFM</v>
      </c>
      <c r="C5474">
        <f t="shared" si="5013"/>
        <v>0</v>
      </c>
      <c r="D5474">
        <f>IFERROR(VLOOKUP(C5474,'Enheter, modell og år'!$A$2:$B$31,2,FALSE),0)</f>
        <v>0</v>
      </c>
      <c r="E5474" t="str">
        <f>'Liste detaljert wide'!$N$1</f>
        <v>BOA (eksl. EU og NFR)</v>
      </c>
      <c r="F5474" t="str">
        <f t="shared" si="4982"/>
        <v>2019RFM0BOA (eksl. EU og NFR)</v>
      </c>
      <c r="G5474" s="3">
        <f>'Liste detaljert wide'!N74</f>
        <v>0</v>
      </c>
      <c r="H5474" t="str">
        <f>VLOOKUP(E5474,Def!$B$2:$C$15,2,FALSE)</f>
        <v>Forskningsinsentiv</v>
      </c>
      <c r="I5474" s="3">
        <f>IF(A5474='Enheter, modell og år'!$F$2-1,0,G5474-VLOOKUP(A5474-1&amp;B5474&amp;C5474&amp;E5474,$F$2:$G$7561,2,FALSE))</f>
        <v>0</v>
      </c>
      <c r="J5474" s="3">
        <f>IF(A5474='Enheter, modell og år'!$F$2-1,0,VLOOKUP(A5474-1&amp;B5474&amp;C5474&amp;E5474,$F$2:$G$7561,2,FALSE))</f>
        <v>0</v>
      </c>
    </row>
    <row r="5475" spans="1:10" x14ac:dyDescent="0.25">
      <c r="A5475">
        <f t="shared" ref="A5475:C5475" si="5014">A4935</f>
        <v>2019</v>
      </c>
      <c r="B5475" t="str">
        <f t="shared" si="5014"/>
        <v>RFM</v>
      </c>
      <c r="C5475">
        <f t="shared" si="5014"/>
        <v>0</v>
      </c>
      <c r="D5475">
        <f>IFERROR(VLOOKUP(C5475,'Enheter, modell og år'!$A$2:$B$31,2,FALSE),0)</f>
        <v>0</v>
      </c>
      <c r="E5475" t="str">
        <f>'Liste detaljert wide'!$N$1</f>
        <v>BOA (eksl. EU og NFR)</v>
      </c>
      <c r="F5475" t="str">
        <f t="shared" si="4982"/>
        <v>2019RFM0BOA (eksl. EU og NFR)</v>
      </c>
      <c r="G5475" s="3">
        <f>'Liste detaljert wide'!N75</f>
        <v>0</v>
      </c>
      <c r="H5475" t="str">
        <f>VLOOKUP(E5475,Def!$B$2:$C$15,2,FALSE)</f>
        <v>Forskningsinsentiv</v>
      </c>
      <c r="I5475" s="3">
        <f>IF(A5475='Enheter, modell og år'!$F$2-1,0,G5475-VLOOKUP(A5475-1&amp;B5475&amp;C5475&amp;E5475,$F$2:$G$7561,2,FALSE))</f>
        <v>0</v>
      </c>
      <c r="J5475" s="3">
        <f>IF(A5475='Enheter, modell og år'!$F$2-1,0,VLOOKUP(A5475-1&amp;B5475&amp;C5475&amp;E5475,$F$2:$G$7561,2,FALSE))</f>
        <v>0</v>
      </c>
    </row>
    <row r="5476" spans="1:10" x14ac:dyDescent="0.25">
      <c r="A5476">
        <f t="shared" ref="A5476:C5476" si="5015">A4936</f>
        <v>2019</v>
      </c>
      <c r="B5476" t="str">
        <f t="shared" si="5015"/>
        <v>RFM</v>
      </c>
      <c r="C5476">
        <f t="shared" si="5015"/>
        <v>0</v>
      </c>
      <c r="D5476">
        <f>IFERROR(VLOOKUP(C5476,'Enheter, modell og år'!$A$2:$B$31,2,FALSE),0)</f>
        <v>0</v>
      </c>
      <c r="E5476" t="str">
        <f>'Liste detaljert wide'!$N$1</f>
        <v>BOA (eksl. EU og NFR)</v>
      </c>
      <c r="F5476" t="str">
        <f t="shared" si="4982"/>
        <v>2019RFM0BOA (eksl. EU og NFR)</v>
      </c>
      <c r="G5476" s="3">
        <f>'Liste detaljert wide'!N76</f>
        <v>0</v>
      </c>
      <c r="H5476" t="str">
        <f>VLOOKUP(E5476,Def!$B$2:$C$15,2,FALSE)</f>
        <v>Forskningsinsentiv</v>
      </c>
      <c r="I5476" s="3">
        <f>IF(A5476='Enheter, modell og år'!$F$2-1,0,G5476-VLOOKUP(A5476-1&amp;B5476&amp;C5476&amp;E5476,$F$2:$G$7561,2,FALSE))</f>
        <v>0</v>
      </c>
      <c r="J5476" s="3">
        <f>IF(A5476='Enheter, modell og år'!$F$2-1,0,VLOOKUP(A5476-1&amp;B5476&amp;C5476&amp;E5476,$F$2:$G$7561,2,FALSE))</f>
        <v>0</v>
      </c>
    </row>
    <row r="5477" spans="1:10" x14ac:dyDescent="0.25">
      <c r="A5477">
        <f t="shared" ref="A5477:C5477" si="5016">A4937</f>
        <v>2019</v>
      </c>
      <c r="B5477" t="str">
        <f t="shared" si="5016"/>
        <v>RFM</v>
      </c>
      <c r="C5477">
        <f t="shared" si="5016"/>
        <v>0</v>
      </c>
      <c r="D5477">
        <f>IFERROR(VLOOKUP(C5477,'Enheter, modell og år'!$A$2:$B$31,2,FALSE),0)</f>
        <v>0</v>
      </c>
      <c r="E5477" t="str">
        <f>'Liste detaljert wide'!$N$1</f>
        <v>BOA (eksl. EU og NFR)</v>
      </c>
      <c r="F5477" t="str">
        <f t="shared" si="4982"/>
        <v>2019RFM0BOA (eksl. EU og NFR)</v>
      </c>
      <c r="G5477" s="3">
        <f>'Liste detaljert wide'!N77</f>
        <v>0</v>
      </c>
      <c r="H5477" t="str">
        <f>VLOOKUP(E5477,Def!$B$2:$C$15,2,FALSE)</f>
        <v>Forskningsinsentiv</v>
      </c>
      <c r="I5477" s="3">
        <f>IF(A5477='Enheter, modell og år'!$F$2-1,0,G5477-VLOOKUP(A5477-1&amp;B5477&amp;C5477&amp;E5477,$F$2:$G$7561,2,FALSE))</f>
        <v>0</v>
      </c>
      <c r="J5477" s="3">
        <f>IF(A5477='Enheter, modell og år'!$F$2-1,0,VLOOKUP(A5477-1&amp;B5477&amp;C5477&amp;E5477,$F$2:$G$7561,2,FALSE))</f>
        <v>0</v>
      </c>
    </row>
    <row r="5478" spans="1:10" x14ac:dyDescent="0.25">
      <c r="A5478">
        <f t="shared" ref="A5478:C5478" si="5017">A4938</f>
        <v>2019</v>
      </c>
      <c r="B5478" t="str">
        <f t="shared" si="5017"/>
        <v>RFM</v>
      </c>
      <c r="C5478">
        <f t="shared" si="5017"/>
        <v>0</v>
      </c>
      <c r="D5478">
        <f>IFERROR(VLOOKUP(C5478,'Enheter, modell og år'!$A$2:$B$31,2,FALSE),0)</f>
        <v>0</v>
      </c>
      <c r="E5478" t="str">
        <f>'Liste detaljert wide'!$N$1</f>
        <v>BOA (eksl. EU og NFR)</v>
      </c>
      <c r="F5478" t="str">
        <f t="shared" si="4982"/>
        <v>2019RFM0BOA (eksl. EU og NFR)</v>
      </c>
      <c r="G5478" s="3">
        <f>'Liste detaljert wide'!N78</f>
        <v>0</v>
      </c>
      <c r="H5478" t="str">
        <f>VLOOKUP(E5478,Def!$B$2:$C$15,2,FALSE)</f>
        <v>Forskningsinsentiv</v>
      </c>
      <c r="I5478" s="3">
        <f>IF(A5478='Enheter, modell og år'!$F$2-1,0,G5478-VLOOKUP(A5478-1&amp;B5478&amp;C5478&amp;E5478,$F$2:$G$7561,2,FALSE))</f>
        <v>0</v>
      </c>
      <c r="J5478" s="3">
        <f>IF(A5478='Enheter, modell og år'!$F$2-1,0,VLOOKUP(A5478-1&amp;B5478&amp;C5478&amp;E5478,$F$2:$G$7561,2,FALSE))</f>
        <v>0</v>
      </c>
    </row>
    <row r="5479" spans="1:10" x14ac:dyDescent="0.25">
      <c r="A5479">
        <f t="shared" ref="A5479:C5479" si="5018">A4939</f>
        <v>2019</v>
      </c>
      <c r="B5479" t="str">
        <f t="shared" si="5018"/>
        <v>RFM</v>
      </c>
      <c r="C5479">
        <f t="shared" si="5018"/>
        <v>0</v>
      </c>
      <c r="D5479">
        <f>IFERROR(VLOOKUP(C5479,'Enheter, modell og år'!$A$2:$B$31,2,FALSE),0)</f>
        <v>0</v>
      </c>
      <c r="E5479" t="str">
        <f>'Liste detaljert wide'!$N$1</f>
        <v>BOA (eksl. EU og NFR)</v>
      </c>
      <c r="F5479" t="str">
        <f t="shared" si="4982"/>
        <v>2019RFM0BOA (eksl. EU og NFR)</v>
      </c>
      <c r="G5479" s="3">
        <f>'Liste detaljert wide'!N79</f>
        <v>0</v>
      </c>
      <c r="H5479" t="str">
        <f>VLOOKUP(E5479,Def!$B$2:$C$15,2,FALSE)</f>
        <v>Forskningsinsentiv</v>
      </c>
      <c r="I5479" s="3">
        <f>IF(A5479='Enheter, modell og år'!$F$2-1,0,G5479-VLOOKUP(A5479-1&amp;B5479&amp;C5479&amp;E5479,$F$2:$G$7561,2,FALSE))</f>
        <v>0</v>
      </c>
      <c r="J5479" s="3">
        <f>IF(A5479='Enheter, modell og år'!$F$2-1,0,VLOOKUP(A5479-1&amp;B5479&amp;C5479&amp;E5479,$F$2:$G$7561,2,FALSE))</f>
        <v>0</v>
      </c>
    </row>
    <row r="5480" spans="1:10" x14ac:dyDescent="0.25">
      <c r="A5480">
        <f t="shared" ref="A5480:C5480" si="5019">A4940</f>
        <v>2019</v>
      </c>
      <c r="B5480" t="str">
        <f t="shared" si="5019"/>
        <v>RFM</v>
      </c>
      <c r="C5480">
        <f t="shared" si="5019"/>
        <v>0</v>
      </c>
      <c r="D5480">
        <f>IFERROR(VLOOKUP(C5480,'Enheter, modell og år'!$A$2:$B$31,2,FALSE),0)</f>
        <v>0</v>
      </c>
      <c r="E5480" t="str">
        <f>'Liste detaljert wide'!$N$1</f>
        <v>BOA (eksl. EU og NFR)</v>
      </c>
      <c r="F5480" t="str">
        <f t="shared" si="4982"/>
        <v>2019RFM0BOA (eksl. EU og NFR)</v>
      </c>
      <c r="G5480" s="3">
        <f>'Liste detaljert wide'!N80</f>
        <v>0</v>
      </c>
      <c r="H5480" t="str">
        <f>VLOOKUP(E5480,Def!$B$2:$C$15,2,FALSE)</f>
        <v>Forskningsinsentiv</v>
      </c>
      <c r="I5480" s="3">
        <f>IF(A5480='Enheter, modell og år'!$F$2-1,0,G5480-VLOOKUP(A5480-1&amp;B5480&amp;C5480&amp;E5480,$F$2:$G$7561,2,FALSE))</f>
        <v>0</v>
      </c>
      <c r="J5480" s="3">
        <f>IF(A5480='Enheter, modell og år'!$F$2-1,0,VLOOKUP(A5480-1&amp;B5480&amp;C5480&amp;E5480,$F$2:$G$7561,2,FALSE))</f>
        <v>0</v>
      </c>
    </row>
    <row r="5481" spans="1:10" x14ac:dyDescent="0.25">
      <c r="A5481">
        <f t="shared" ref="A5481:C5481" si="5020">A4941</f>
        <v>2019</v>
      </c>
      <c r="B5481" t="str">
        <f t="shared" si="5020"/>
        <v>RFM</v>
      </c>
      <c r="C5481">
        <f t="shared" si="5020"/>
        <v>0</v>
      </c>
      <c r="D5481">
        <f>IFERROR(VLOOKUP(C5481,'Enheter, modell og år'!$A$2:$B$31,2,FALSE),0)</f>
        <v>0</v>
      </c>
      <c r="E5481" t="str">
        <f>'Liste detaljert wide'!$N$1</f>
        <v>BOA (eksl. EU og NFR)</v>
      </c>
      <c r="F5481" t="str">
        <f t="shared" si="4982"/>
        <v>2019RFM0BOA (eksl. EU og NFR)</v>
      </c>
      <c r="G5481" s="3">
        <f>'Liste detaljert wide'!N81</f>
        <v>0</v>
      </c>
      <c r="H5481" t="str">
        <f>VLOOKUP(E5481,Def!$B$2:$C$15,2,FALSE)</f>
        <v>Forskningsinsentiv</v>
      </c>
      <c r="I5481" s="3">
        <f>IF(A5481='Enheter, modell og år'!$F$2-1,0,G5481-VLOOKUP(A5481-1&amp;B5481&amp;C5481&amp;E5481,$F$2:$G$7561,2,FALSE))</f>
        <v>0</v>
      </c>
      <c r="J5481" s="3">
        <f>IF(A5481='Enheter, modell og år'!$F$2-1,0,VLOOKUP(A5481-1&amp;B5481&amp;C5481&amp;E5481,$F$2:$G$7561,2,FALSE))</f>
        <v>0</v>
      </c>
    </row>
    <row r="5482" spans="1:10" x14ac:dyDescent="0.25">
      <c r="A5482">
        <f t="shared" ref="A5482:C5482" si="5021">A4942</f>
        <v>2019</v>
      </c>
      <c r="B5482" t="str">
        <f t="shared" si="5021"/>
        <v>RFM</v>
      </c>
      <c r="C5482">
        <f t="shared" si="5021"/>
        <v>0</v>
      </c>
      <c r="D5482">
        <f>IFERROR(VLOOKUP(C5482,'Enheter, modell og år'!$A$2:$B$31,2,FALSE),0)</f>
        <v>0</v>
      </c>
      <c r="E5482" t="str">
        <f>'Liste detaljert wide'!$N$1</f>
        <v>BOA (eksl. EU og NFR)</v>
      </c>
      <c r="F5482" t="str">
        <f t="shared" si="4982"/>
        <v>2019RFM0BOA (eksl. EU og NFR)</v>
      </c>
      <c r="G5482" s="3">
        <f>'Liste detaljert wide'!N82</f>
        <v>0</v>
      </c>
      <c r="H5482" t="str">
        <f>VLOOKUP(E5482,Def!$B$2:$C$15,2,FALSE)</f>
        <v>Forskningsinsentiv</v>
      </c>
      <c r="I5482" s="3">
        <f>IF(A5482='Enheter, modell og år'!$F$2-1,0,G5482-VLOOKUP(A5482-1&amp;B5482&amp;C5482&amp;E5482,$F$2:$G$7561,2,FALSE))</f>
        <v>0</v>
      </c>
      <c r="J5482" s="3">
        <f>IF(A5482='Enheter, modell og år'!$F$2-1,0,VLOOKUP(A5482-1&amp;B5482&amp;C5482&amp;E5482,$F$2:$G$7561,2,FALSE))</f>
        <v>0</v>
      </c>
    </row>
    <row r="5483" spans="1:10" x14ac:dyDescent="0.25">
      <c r="A5483">
        <f t="shared" ref="A5483:C5483" si="5022">A4943</f>
        <v>2019</v>
      </c>
      <c r="B5483" t="str">
        <f t="shared" si="5022"/>
        <v>RFM</v>
      </c>
      <c r="C5483">
        <f t="shared" si="5022"/>
        <v>0</v>
      </c>
      <c r="D5483">
        <f>IFERROR(VLOOKUP(C5483,'Enheter, modell og år'!$A$2:$B$31,2,FALSE),0)</f>
        <v>0</v>
      </c>
      <c r="E5483" t="str">
        <f>'Liste detaljert wide'!$N$1</f>
        <v>BOA (eksl. EU og NFR)</v>
      </c>
      <c r="F5483" t="str">
        <f t="shared" si="4982"/>
        <v>2019RFM0BOA (eksl. EU og NFR)</v>
      </c>
      <c r="G5483" s="3">
        <f>'Liste detaljert wide'!N83</f>
        <v>0</v>
      </c>
      <c r="H5483" t="str">
        <f>VLOOKUP(E5483,Def!$B$2:$C$15,2,FALSE)</f>
        <v>Forskningsinsentiv</v>
      </c>
      <c r="I5483" s="3">
        <f>IF(A5483='Enheter, modell og år'!$F$2-1,0,G5483-VLOOKUP(A5483-1&amp;B5483&amp;C5483&amp;E5483,$F$2:$G$7561,2,FALSE))</f>
        <v>0</v>
      </c>
      <c r="J5483" s="3">
        <f>IF(A5483='Enheter, modell og år'!$F$2-1,0,VLOOKUP(A5483-1&amp;B5483&amp;C5483&amp;E5483,$F$2:$G$7561,2,FALSE))</f>
        <v>0</v>
      </c>
    </row>
    <row r="5484" spans="1:10" x14ac:dyDescent="0.25">
      <c r="A5484">
        <f t="shared" ref="A5484:C5484" si="5023">A4944</f>
        <v>2019</v>
      </c>
      <c r="B5484" t="str">
        <f t="shared" si="5023"/>
        <v>RFM</v>
      </c>
      <c r="C5484">
        <f t="shared" si="5023"/>
        <v>0</v>
      </c>
      <c r="D5484">
        <f>IFERROR(VLOOKUP(C5484,'Enheter, modell og år'!$A$2:$B$31,2,FALSE),0)</f>
        <v>0</v>
      </c>
      <c r="E5484" t="str">
        <f>'Liste detaljert wide'!$N$1</f>
        <v>BOA (eksl. EU og NFR)</v>
      </c>
      <c r="F5484" t="str">
        <f t="shared" si="4982"/>
        <v>2019RFM0BOA (eksl. EU og NFR)</v>
      </c>
      <c r="G5484" s="3">
        <f>'Liste detaljert wide'!N84</f>
        <v>0</v>
      </c>
      <c r="H5484" t="str">
        <f>VLOOKUP(E5484,Def!$B$2:$C$15,2,FALSE)</f>
        <v>Forskningsinsentiv</v>
      </c>
      <c r="I5484" s="3">
        <f>IF(A5484='Enheter, modell og år'!$F$2-1,0,G5484-VLOOKUP(A5484-1&amp;B5484&amp;C5484&amp;E5484,$F$2:$G$7561,2,FALSE))</f>
        <v>0</v>
      </c>
      <c r="J5484" s="3">
        <f>IF(A5484='Enheter, modell og år'!$F$2-1,0,VLOOKUP(A5484-1&amp;B5484&amp;C5484&amp;E5484,$F$2:$G$7561,2,FALSE))</f>
        <v>0</v>
      </c>
    </row>
    <row r="5485" spans="1:10" x14ac:dyDescent="0.25">
      <c r="A5485">
        <f t="shared" ref="A5485:C5485" si="5024">A4945</f>
        <v>2019</v>
      </c>
      <c r="B5485" t="str">
        <f t="shared" si="5024"/>
        <v>RFM</v>
      </c>
      <c r="C5485">
        <f t="shared" si="5024"/>
        <v>0</v>
      </c>
      <c r="D5485">
        <f>IFERROR(VLOOKUP(C5485,'Enheter, modell og år'!$A$2:$B$31,2,FALSE),0)</f>
        <v>0</v>
      </c>
      <c r="E5485" t="str">
        <f>'Liste detaljert wide'!$N$1</f>
        <v>BOA (eksl. EU og NFR)</v>
      </c>
      <c r="F5485" t="str">
        <f t="shared" si="4982"/>
        <v>2019RFM0BOA (eksl. EU og NFR)</v>
      </c>
      <c r="G5485" s="3">
        <f>'Liste detaljert wide'!N85</f>
        <v>0</v>
      </c>
      <c r="H5485" t="str">
        <f>VLOOKUP(E5485,Def!$B$2:$C$15,2,FALSE)</f>
        <v>Forskningsinsentiv</v>
      </c>
      <c r="I5485" s="3">
        <f>IF(A5485='Enheter, modell og år'!$F$2-1,0,G5485-VLOOKUP(A5485-1&amp;B5485&amp;C5485&amp;E5485,$F$2:$G$7561,2,FALSE))</f>
        <v>0</v>
      </c>
      <c r="J5485" s="3">
        <f>IF(A5485='Enheter, modell og år'!$F$2-1,0,VLOOKUP(A5485-1&amp;B5485&amp;C5485&amp;E5485,$F$2:$G$7561,2,FALSE))</f>
        <v>0</v>
      </c>
    </row>
    <row r="5486" spans="1:10" x14ac:dyDescent="0.25">
      <c r="A5486">
        <f t="shared" ref="A5486:C5486" si="5025">A4946</f>
        <v>2019</v>
      </c>
      <c r="B5486" t="str">
        <f t="shared" si="5025"/>
        <v>RFM</v>
      </c>
      <c r="C5486">
        <f t="shared" si="5025"/>
        <v>0</v>
      </c>
      <c r="D5486">
        <f>IFERROR(VLOOKUP(C5486,'Enheter, modell og år'!$A$2:$B$31,2,FALSE),0)</f>
        <v>0</v>
      </c>
      <c r="E5486" t="str">
        <f>'Liste detaljert wide'!$N$1</f>
        <v>BOA (eksl. EU og NFR)</v>
      </c>
      <c r="F5486" t="str">
        <f t="shared" si="4982"/>
        <v>2019RFM0BOA (eksl. EU og NFR)</v>
      </c>
      <c r="G5486" s="3">
        <f>'Liste detaljert wide'!N86</f>
        <v>0</v>
      </c>
      <c r="H5486" t="str">
        <f>VLOOKUP(E5486,Def!$B$2:$C$15,2,FALSE)</f>
        <v>Forskningsinsentiv</v>
      </c>
      <c r="I5486" s="3">
        <f>IF(A5486='Enheter, modell og år'!$F$2-1,0,G5486-VLOOKUP(A5486-1&amp;B5486&amp;C5486&amp;E5486,$F$2:$G$7561,2,FALSE))</f>
        <v>0</v>
      </c>
      <c r="J5486" s="3">
        <f>IF(A5486='Enheter, modell og år'!$F$2-1,0,VLOOKUP(A5486-1&amp;B5486&amp;C5486&amp;E5486,$F$2:$G$7561,2,FALSE))</f>
        <v>0</v>
      </c>
    </row>
    <row r="5487" spans="1:10" x14ac:dyDescent="0.25">
      <c r="A5487">
        <f t="shared" ref="A5487:C5487" si="5026">A4947</f>
        <v>2019</v>
      </c>
      <c r="B5487" t="str">
        <f t="shared" si="5026"/>
        <v>RFM</v>
      </c>
      <c r="C5487">
        <f t="shared" si="5026"/>
        <v>0</v>
      </c>
      <c r="D5487">
        <f>IFERROR(VLOOKUP(C5487,'Enheter, modell og år'!$A$2:$B$31,2,FALSE),0)</f>
        <v>0</v>
      </c>
      <c r="E5487" t="str">
        <f>'Liste detaljert wide'!$N$1</f>
        <v>BOA (eksl. EU og NFR)</v>
      </c>
      <c r="F5487" t="str">
        <f t="shared" si="4982"/>
        <v>2019RFM0BOA (eksl. EU og NFR)</v>
      </c>
      <c r="G5487" s="3">
        <f>'Liste detaljert wide'!N87</f>
        <v>0</v>
      </c>
      <c r="H5487" t="str">
        <f>VLOOKUP(E5487,Def!$B$2:$C$15,2,FALSE)</f>
        <v>Forskningsinsentiv</v>
      </c>
      <c r="I5487" s="3">
        <f>IF(A5487='Enheter, modell og år'!$F$2-1,0,G5487-VLOOKUP(A5487-1&amp;B5487&amp;C5487&amp;E5487,$F$2:$G$7561,2,FALSE))</f>
        <v>0</v>
      </c>
      <c r="J5487" s="3">
        <f>IF(A5487='Enheter, modell og år'!$F$2-1,0,VLOOKUP(A5487-1&amp;B5487&amp;C5487&amp;E5487,$F$2:$G$7561,2,FALSE))</f>
        <v>0</v>
      </c>
    </row>
    <row r="5488" spans="1:10" x14ac:dyDescent="0.25">
      <c r="A5488">
        <f t="shared" ref="A5488:C5488" si="5027">A4948</f>
        <v>2019</v>
      </c>
      <c r="B5488" t="str">
        <f t="shared" si="5027"/>
        <v>RFM</v>
      </c>
      <c r="C5488">
        <f t="shared" si="5027"/>
        <v>0</v>
      </c>
      <c r="D5488">
        <f>IFERROR(VLOOKUP(C5488,'Enheter, modell og år'!$A$2:$B$31,2,FALSE),0)</f>
        <v>0</v>
      </c>
      <c r="E5488" t="str">
        <f>'Liste detaljert wide'!$N$1</f>
        <v>BOA (eksl. EU og NFR)</v>
      </c>
      <c r="F5488" t="str">
        <f t="shared" si="4982"/>
        <v>2019RFM0BOA (eksl. EU og NFR)</v>
      </c>
      <c r="G5488" s="3">
        <f>'Liste detaljert wide'!N88</f>
        <v>0</v>
      </c>
      <c r="H5488" t="str">
        <f>VLOOKUP(E5488,Def!$B$2:$C$15,2,FALSE)</f>
        <v>Forskningsinsentiv</v>
      </c>
      <c r="I5488" s="3">
        <f>IF(A5488='Enheter, modell og år'!$F$2-1,0,G5488-VLOOKUP(A5488-1&amp;B5488&amp;C5488&amp;E5488,$F$2:$G$7561,2,FALSE))</f>
        <v>0</v>
      </c>
      <c r="J5488" s="3">
        <f>IF(A5488='Enheter, modell og år'!$F$2-1,0,VLOOKUP(A5488-1&amp;B5488&amp;C5488&amp;E5488,$F$2:$G$7561,2,FALSE))</f>
        <v>0</v>
      </c>
    </row>
    <row r="5489" spans="1:10" x14ac:dyDescent="0.25">
      <c r="A5489">
        <f t="shared" ref="A5489:C5489" si="5028">A4949</f>
        <v>2019</v>
      </c>
      <c r="B5489" t="str">
        <f t="shared" si="5028"/>
        <v>RFM</v>
      </c>
      <c r="C5489">
        <f t="shared" si="5028"/>
        <v>0</v>
      </c>
      <c r="D5489">
        <f>IFERROR(VLOOKUP(C5489,'Enheter, modell og år'!$A$2:$B$31,2,FALSE),0)</f>
        <v>0</v>
      </c>
      <c r="E5489" t="str">
        <f>'Liste detaljert wide'!$N$1</f>
        <v>BOA (eksl. EU og NFR)</v>
      </c>
      <c r="F5489" t="str">
        <f t="shared" si="4982"/>
        <v>2019RFM0BOA (eksl. EU og NFR)</v>
      </c>
      <c r="G5489" s="3">
        <f>'Liste detaljert wide'!N89</f>
        <v>0</v>
      </c>
      <c r="H5489" t="str">
        <f>VLOOKUP(E5489,Def!$B$2:$C$15,2,FALSE)</f>
        <v>Forskningsinsentiv</v>
      </c>
      <c r="I5489" s="3">
        <f>IF(A5489='Enheter, modell og år'!$F$2-1,0,G5489-VLOOKUP(A5489-1&amp;B5489&amp;C5489&amp;E5489,$F$2:$G$7561,2,FALSE))</f>
        <v>0</v>
      </c>
      <c r="J5489" s="3">
        <f>IF(A5489='Enheter, modell og år'!$F$2-1,0,VLOOKUP(A5489-1&amp;B5489&amp;C5489&amp;E5489,$F$2:$G$7561,2,FALSE))</f>
        <v>0</v>
      </c>
    </row>
    <row r="5490" spans="1:10" x14ac:dyDescent="0.25">
      <c r="A5490">
        <f t="shared" ref="A5490:C5490" si="5029">A4950</f>
        <v>2019</v>
      </c>
      <c r="B5490" t="str">
        <f t="shared" si="5029"/>
        <v>RFM</v>
      </c>
      <c r="C5490">
        <f t="shared" si="5029"/>
        <v>0</v>
      </c>
      <c r="D5490">
        <f>IFERROR(VLOOKUP(C5490,'Enheter, modell og år'!$A$2:$B$31,2,FALSE),0)</f>
        <v>0</v>
      </c>
      <c r="E5490" t="str">
        <f>'Liste detaljert wide'!$N$1</f>
        <v>BOA (eksl. EU og NFR)</v>
      </c>
      <c r="F5490" t="str">
        <f t="shared" si="4982"/>
        <v>2019RFM0BOA (eksl. EU og NFR)</v>
      </c>
      <c r="G5490" s="3">
        <f>'Liste detaljert wide'!N90</f>
        <v>0</v>
      </c>
      <c r="H5490" t="str">
        <f>VLOOKUP(E5490,Def!$B$2:$C$15,2,FALSE)</f>
        <v>Forskningsinsentiv</v>
      </c>
      <c r="I5490" s="3">
        <f>IF(A5490='Enheter, modell og år'!$F$2-1,0,G5490-VLOOKUP(A5490-1&amp;B5490&amp;C5490&amp;E5490,$F$2:$G$7561,2,FALSE))</f>
        <v>0</v>
      </c>
      <c r="J5490" s="3">
        <f>IF(A5490='Enheter, modell og år'!$F$2-1,0,VLOOKUP(A5490-1&amp;B5490&amp;C5490&amp;E5490,$F$2:$G$7561,2,FALSE))</f>
        <v>0</v>
      </c>
    </row>
    <row r="5491" spans="1:10" x14ac:dyDescent="0.25">
      <c r="A5491">
        <f t="shared" ref="A5491:C5491" si="5030">A4951</f>
        <v>2019</v>
      </c>
      <c r="B5491" t="str">
        <f t="shared" si="5030"/>
        <v>RFM</v>
      </c>
      <c r="C5491">
        <f t="shared" si="5030"/>
        <v>0</v>
      </c>
      <c r="D5491">
        <f>IFERROR(VLOOKUP(C5491,'Enheter, modell og år'!$A$2:$B$31,2,FALSE),0)</f>
        <v>0</v>
      </c>
      <c r="E5491" t="str">
        <f>'Liste detaljert wide'!$N$1</f>
        <v>BOA (eksl. EU og NFR)</v>
      </c>
      <c r="F5491" t="str">
        <f t="shared" si="4982"/>
        <v>2019RFM0BOA (eksl. EU og NFR)</v>
      </c>
      <c r="G5491" s="3">
        <f>'Liste detaljert wide'!N91</f>
        <v>0</v>
      </c>
      <c r="H5491" t="str">
        <f>VLOOKUP(E5491,Def!$B$2:$C$15,2,FALSE)</f>
        <v>Forskningsinsentiv</v>
      </c>
      <c r="I5491" s="3">
        <f>IF(A5491='Enheter, modell og år'!$F$2-1,0,G5491-VLOOKUP(A5491-1&amp;B5491&amp;C5491&amp;E5491,$F$2:$G$7561,2,FALSE))</f>
        <v>0</v>
      </c>
      <c r="J5491" s="3">
        <f>IF(A5491='Enheter, modell og år'!$F$2-1,0,VLOOKUP(A5491-1&amp;B5491&amp;C5491&amp;E5491,$F$2:$G$7561,2,FALSE))</f>
        <v>0</v>
      </c>
    </row>
    <row r="5492" spans="1:10" x14ac:dyDescent="0.25">
      <c r="A5492">
        <f t="shared" ref="A5492:C5492" si="5031">A4952</f>
        <v>2020</v>
      </c>
      <c r="B5492" t="str">
        <f t="shared" si="5031"/>
        <v>RFM</v>
      </c>
      <c r="C5492">
        <f t="shared" si="5031"/>
        <v>0</v>
      </c>
      <c r="D5492">
        <f>IFERROR(VLOOKUP(C5492,'Enheter, modell og år'!$A$2:$B$31,2,FALSE),0)</f>
        <v>0</v>
      </c>
      <c r="E5492" t="str">
        <f>'Liste detaljert wide'!$N$1</f>
        <v>BOA (eksl. EU og NFR)</v>
      </c>
      <c r="F5492" t="str">
        <f t="shared" si="4982"/>
        <v>2020RFM0BOA (eksl. EU og NFR)</v>
      </c>
      <c r="G5492" s="3">
        <f>'Liste detaljert wide'!N92</f>
        <v>0</v>
      </c>
      <c r="H5492" t="str">
        <f>VLOOKUP(E5492,Def!$B$2:$C$15,2,FALSE)</f>
        <v>Forskningsinsentiv</v>
      </c>
      <c r="I5492" s="3">
        <f>IF(A5492='Enheter, modell og år'!$F$2-1,0,G5492-VLOOKUP(A5492-1&amp;B5492&amp;C5492&amp;E5492,$F$2:$G$7561,2,FALSE))</f>
        <v>0</v>
      </c>
      <c r="J5492" s="3">
        <f>IF(A5492='Enheter, modell og år'!$F$2-1,0,VLOOKUP(A5492-1&amp;B5492&amp;C5492&amp;E5492,$F$2:$G$7561,2,FALSE))</f>
        <v>0</v>
      </c>
    </row>
    <row r="5493" spans="1:10" x14ac:dyDescent="0.25">
      <c r="A5493">
        <f t="shared" ref="A5493:C5493" si="5032">A4953</f>
        <v>2020</v>
      </c>
      <c r="B5493" t="str">
        <f t="shared" si="5032"/>
        <v>RFM</v>
      </c>
      <c r="C5493">
        <f t="shared" si="5032"/>
        <v>0</v>
      </c>
      <c r="D5493">
        <f>IFERROR(VLOOKUP(C5493,'Enheter, modell og år'!$A$2:$B$31,2,FALSE),0)</f>
        <v>0</v>
      </c>
      <c r="E5493" t="str">
        <f>'Liste detaljert wide'!$N$1</f>
        <v>BOA (eksl. EU og NFR)</v>
      </c>
      <c r="F5493" t="str">
        <f t="shared" si="4982"/>
        <v>2020RFM0BOA (eksl. EU og NFR)</v>
      </c>
      <c r="G5493" s="3">
        <f>'Liste detaljert wide'!N93</f>
        <v>0</v>
      </c>
      <c r="H5493" t="str">
        <f>VLOOKUP(E5493,Def!$B$2:$C$15,2,FALSE)</f>
        <v>Forskningsinsentiv</v>
      </c>
      <c r="I5493" s="3">
        <f>IF(A5493='Enheter, modell og år'!$F$2-1,0,G5493-VLOOKUP(A5493-1&amp;B5493&amp;C5493&amp;E5493,$F$2:$G$7561,2,FALSE))</f>
        <v>0</v>
      </c>
      <c r="J5493" s="3">
        <f>IF(A5493='Enheter, modell og år'!$F$2-1,0,VLOOKUP(A5493-1&amp;B5493&amp;C5493&amp;E5493,$F$2:$G$7561,2,FALSE))</f>
        <v>0</v>
      </c>
    </row>
    <row r="5494" spans="1:10" x14ac:dyDescent="0.25">
      <c r="A5494">
        <f t="shared" ref="A5494:C5494" si="5033">A4954</f>
        <v>2020</v>
      </c>
      <c r="B5494" t="str">
        <f t="shared" si="5033"/>
        <v>RFM</v>
      </c>
      <c r="C5494">
        <f t="shared" si="5033"/>
        <v>0</v>
      </c>
      <c r="D5494">
        <f>IFERROR(VLOOKUP(C5494,'Enheter, modell og år'!$A$2:$B$31,2,FALSE),0)</f>
        <v>0</v>
      </c>
      <c r="E5494" t="str">
        <f>'Liste detaljert wide'!$N$1</f>
        <v>BOA (eksl. EU og NFR)</v>
      </c>
      <c r="F5494" t="str">
        <f t="shared" si="4982"/>
        <v>2020RFM0BOA (eksl. EU og NFR)</v>
      </c>
      <c r="G5494" s="3">
        <f>'Liste detaljert wide'!N94</f>
        <v>0</v>
      </c>
      <c r="H5494" t="str">
        <f>VLOOKUP(E5494,Def!$B$2:$C$15,2,FALSE)</f>
        <v>Forskningsinsentiv</v>
      </c>
      <c r="I5494" s="3">
        <f>IF(A5494='Enheter, modell og år'!$F$2-1,0,G5494-VLOOKUP(A5494-1&amp;B5494&amp;C5494&amp;E5494,$F$2:$G$7561,2,FALSE))</f>
        <v>0</v>
      </c>
      <c r="J5494" s="3">
        <f>IF(A5494='Enheter, modell og år'!$F$2-1,0,VLOOKUP(A5494-1&amp;B5494&amp;C5494&amp;E5494,$F$2:$G$7561,2,FALSE))</f>
        <v>0</v>
      </c>
    </row>
    <row r="5495" spans="1:10" x14ac:dyDescent="0.25">
      <c r="A5495">
        <f t="shared" ref="A5495:C5495" si="5034">A4955</f>
        <v>2020</v>
      </c>
      <c r="B5495" t="str">
        <f t="shared" si="5034"/>
        <v>RFM</v>
      </c>
      <c r="C5495">
        <f t="shared" si="5034"/>
        <v>0</v>
      </c>
      <c r="D5495">
        <f>IFERROR(VLOOKUP(C5495,'Enheter, modell og år'!$A$2:$B$31,2,FALSE),0)</f>
        <v>0</v>
      </c>
      <c r="E5495" t="str">
        <f>'Liste detaljert wide'!$N$1</f>
        <v>BOA (eksl. EU og NFR)</v>
      </c>
      <c r="F5495" t="str">
        <f t="shared" si="4982"/>
        <v>2020RFM0BOA (eksl. EU og NFR)</v>
      </c>
      <c r="G5495" s="3">
        <f>'Liste detaljert wide'!N95</f>
        <v>0</v>
      </c>
      <c r="H5495" t="str">
        <f>VLOOKUP(E5495,Def!$B$2:$C$15,2,FALSE)</f>
        <v>Forskningsinsentiv</v>
      </c>
      <c r="I5495" s="3">
        <f>IF(A5495='Enheter, modell og år'!$F$2-1,0,G5495-VLOOKUP(A5495-1&amp;B5495&amp;C5495&amp;E5495,$F$2:$G$7561,2,FALSE))</f>
        <v>0</v>
      </c>
      <c r="J5495" s="3">
        <f>IF(A5495='Enheter, modell og år'!$F$2-1,0,VLOOKUP(A5495-1&amp;B5495&amp;C5495&amp;E5495,$F$2:$G$7561,2,FALSE))</f>
        <v>0</v>
      </c>
    </row>
    <row r="5496" spans="1:10" x14ac:dyDescent="0.25">
      <c r="A5496">
        <f t="shared" ref="A5496:C5496" si="5035">A4956</f>
        <v>2020</v>
      </c>
      <c r="B5496" t="str">
        <f t="shared" si="5035"/>
        <v>RFM</v>
      </c>
      <c r="C5496">
        <f t="shared" si="5035"/>
        <v>0</v>
      </c>
      <c r="D5496">
        <f>IFERROR(VLOOKUP(C5496,'Enheter, modell og år'!$A$2:$B$31,2,FALSE),0)</f>
        <v>0</v>
      </c>
      <c r="E5496" t="str">
        <f>'Liste detaljert wide'!$N$1</f>
        <v>BOA (eksl. EU og NFR)</v>
      </c>
      <c r="F5496" t="str">
        <f t="shared" si="4982"/>
        <v>2020RFM0BOA (eksl. EU og NFR)</v>
      </c>
      <c r="G5496" s="3">
        <f>'Liste detaljert wide'!N96</f>
        <v>0</v>
      </c>
      <c r="H5496" t="str">
        <f>VLOOKUP(E5496,Def!$B$2:$C$15,2,FALSE)</f>
        <v>Forskningsinsentiv</v>
      </c>
      <c r="I5496" s="3">
        <f>IF(A5496='Enheter, modell og år'!$F$2-1,0,G5496-VLOOKUP(A5496-1&amp;B5496&amp;C5496&amp;E5496,$F$2:$G$7561,2,FALSE))</f>
        <v>0</v>
      </c>
      <c r="J5496" s="3">
        <f>IF(A5496='Enheter, modell og år'!$F$2-1,0,VLOOKUP(A5496-1&amp;B5496&amp;C5496&amp;E5496,$F$2:$G$7561,2,FALSE))</f>
        <v>0</v>
      </c>
    </row>
    <row r="5497" spans="1:10" x14ac:dyDescent="0.25">
      <c r="A5497">
        <f t="shared" ref="A5497:C5497" si="5036">A4957</f>
        <v>2020</v>
      </c>
      <c r="B5497" t="str">
        <f t="shared" si="5036"/>
        <v>RFM</v>
      </c>
      <c r="C5497">
        <f t="shared" si="5036"/>
        <v>0</v>
      </c>
      <c r="D5497">
        <f>IFERROR(VLOOKUP(C5497,'Enheter, modell og år'!$A$2:$B$31,2,FALSE),0)</f>
        <v>0</v>
      </c>
      <c r="E5497" t="str">
        <f>'Liste detaljert wide'!$N$1</f>
        <v>BOA (eksl. EU og NFR)</v>
      </c>
      <c r="F5497" t="str">
        <f t="shared" si="4982"/>
        <v>2020RFM0BOA (eksl. EU og NFR)</v>
      </c>
      <c r="G5497" s="3">
        <f>'Liste detaljert wide'!N97</f>
        <v>0</v>
      </c>
      <c r="H5497" t="str">
        <f>VLOOKUP(E5497,Def!$B$2:$C$15,2,FALSE)</f>
        <v>Forskningsinsentiv</v>
      </c>
      <c r="I5497" s="3">
        <f>IF(A5497='Enheter, modell og år'!$F$2-1,0,G5497-VLOOKUP(A5497-1&amp;B5497&amp;C5497&amp;E5497,$F$2:$G$7561,2,FALSE))</f>
        <v>0</v>
      </c>
      <c r="J5497" s="3">
        <f>IF(A5497='Enheter, modell og år'!$F$2-1,0,VLOOKUP(A5497-1&amp;B5497&amp;C5497&amp;E5497,$F$2:$G$7561,2,FALSE))</f>
        <v>0</v>
      </c>
    </row>
    <row r="5498" spans="1:10" x14ac:dyDescent="0.25">
      <c r="A5498">
        <f t="shared" ref="A5498:C5498" si="5037">A4958</f>
        <v>2020</v>
      </c>
      <c r="B5498" t="str">
        <f t="shared" si="5037"/>
        <v>RFM</v>
      </c>
      <c r="C5498">
        <f t="shared" si="5037"/>
        <v>0</v>
      </c>
      <c r="D5498">
        <f>IFERROR(VLOOKUP(C5498,'Enheter, modell og år'!$A$2:$B$31,2,FALSE),0)</f>
        <v>0</v>
      </c>
      <c r="E5498" t="str">
        <f>'Liste detaljert wide'!$N$1</f>
        <v>BOA (eksl. EU og NFR)</v>
      </c>
      <c r="F5498" t="str">
        <f t="shared" si="4982"/>
        <v>2020RFM0BOA (eksl. EU og NFR)</v>
      </c>
      <c r="G5498" s="3">
        <f>'Liste detaljert wide'!N98</f>
        <v>0</v>
      </c>
      <c r="H5498" t="str">
        <f>VLOOKUP(E5498,Def!$B$2:$C$15,2,FALSE)</f>
        <v>Forskningsinsentiv</v>
      </c>
      <c r="I5498" s="3">
        <f>IF(A5498='Enheter, modell og år'!$F$2-1,0,G5498-VLOOKUP(A5498-1&amp;B5498&amp;C5498&amp;E5498,$F$2:$G$7561,2,FALSE))</f>
        <v>0</v>
      </c>
      <c r="J5498" s="3">
        <f>IF(A5498='Enheter, modell og år'!$F$2-1,0,VLOOKUP(A5498-1&amp;B5498&amp;C5498&amp;E5498,$F$2:$G$7561,2,FALSE))</f>
        <v>0</v>
      </c>
    </row>
    <row r="5499" spans="1:10" x14ac:dyDescent="0.25">
      <c r="A5499">
        <f t="shared" ref="A5499:C5499" si="5038">A4959</f>
        <v>2020</v>
      </c>
      <c r="B5499" t="str">
        <f t="shared" si="5038"/>
        <v>RFM</v>
      </c>
      <c r="C5499">
        <f t="shared" si="5038"/>
        <v>0</v>
      </c>
      <c r="D5499">
        <f>IFERROR(VLOOKUP(C5499,'Enheter, modell og år'!$A$2:$B$31,2,FALSE),0)</f>
        <v>0</v>
      </c>
      <c r="E5499" t="str">
        <f>'Liste detaljert wide'!$N$1</f>
        <v>BOA (eksl. EU og NFR)</v>
      </c>
      <c r="F5499" t="str">
        <f t="shared" si="4982"/>
        <v>2020RFM0BOA (eksl. EU og NFR)</v>
      </c>
      <c r="G5499" s="3">
        <f>'Liste detaljert wide'!N99</f>
        <v>0</v>
      </c>
      <c r="H5499" t="str">
        <f>VLOOKUP(E5499,Def!$B$2:$C$15,2,FALSE)</f>
        <v>Forskningsinsentiv</v>
      </c>
      <c r="I5499" s="3">
        <f>IF(A5499='Enheter, modell og år'!$F$2-1,0,G5499-VLOOKUP(A5499-1&amp;B5499&amp;C5499&amp;E5499,$F$2:$G$7561,2,FALSE))</f>
        <v>0</v>
      </c>
      <c r="J5499" s="3">
        <f>IF(A5499='Enheter, modell og år'!$F$2-1,0,VLOOKUP(A5499-1&amp;B5499&amp;C5499&amp;E5499,$F$2:$G$7561,2,FALSE))</f>
        <v>0</v>
      </c>
    </row>
    <row r="5500" spans="1:10" x14ac:dyDescent="0.25">
      <c r="A5500">
        <f t="shared" ref="A5500:C5500" si="5039">A4960</f>
        <v>2020</v>
      </c>
      <c r="B5500" t="str">
        <f t="shared" si="5039"/>
        <v>RFM</v>
      </c>
      <c r="C5500">
        <f t="shared" si="5039"/>
        <v>0</v>
      </c>
      <c r="D5500">
        <f>IFERROR(VLOOKUP(C5500,'Enheter, modell og år'!$A$2:$B$31,2,FALSE),0)</f>
        <v>0</v>
      </c>
      <c r="E5500" t="str">
        <f>'Liste detaljert wide'!$N$1</f>
        <v>BOA (eksl. EU og NFR)</v>
      </c>
      <c r="F5500" t="str">
        <f t="shared" si="4982"/>
        <v>2020RFM0BOA (eksl. EU og NFR)</v>
      </c>
      <c r="G5500" s="3">
        <f>'Liste detaljert wide'!N100</f>
        <v>0</v>
      </c>
      <c r="H5500" t="str">
        <f>VLOOKUP(E5500,Def!$B$2:$C$15,2,FALSE)</f>
        <v>Forskningsinsentiv</v>
      </c>
      <c r="I5500" s="3">
        <f>IF(A5500='Enheter, modell og år'!$F$2-1,0,G5500-VLOOKUP(A5500-1&amp;B5500&amp;C5500&amp;E5500,$F$2:$G$7561,2,FALSE))</f>
        <v>0</v>
      </c>
      <c r="J5500" s="3">
        <f>IF(A5500='Enheter, modell og år'!$F$2-1,0,VLOOKUP(A5500-1&amp;B5500&amp;C5500&amp;E5500,$F$2:$G$7561,2,FALSE))</f>
        <v>0</v>
      </c>
    </row>
    <row r="5501" spans="1:10" x14ac:dyDescent="0.25">
      <c r="A5501">
        <f t="shared" ref="A5501:C5501" si="5040">A4961</f>
        <v>2020</v>
      </c>
      <c r="B5501" t="str">
        <f t="shared" si="5040"/>
        <v>RFM</v>
      </c>
      <c r="C5501">
        <f t="shared" si="5040"/>
        <v>0</v>
      </c>
      <c r="D5501">
        <f>IFERROR(VLOOKUP(C5501,'Enheter, modell og år'!$A$2:$B$31,2,FALSE),0)</f>
        <v>0</v>
      </c>
      <c r="E5501" t="str">
        <f>'Liste detaljert wide'!$N$1</f>
        <v>BOA (eksl. EU og NFR)</v>
      </c>
      <c r="F5501" t="str">
        <f t="shared" si="4982"/>
        <v>2020RFM0BOA (eksl. EU og NFR)</v>
      </c>
      <c r="G5501" s="3">
        <f>'Liste detaljert wide'!N101</f>
        <v>0</v>
      </c>
      <c r="H5501" t="str">
        <f>VLOOKUP(E5501,Def!$B$2:$C$15,2,FALSE)</f>
        <v>Forskningsinsentiv</v>
      </c>
      <c r="I5501" s="3">
        <f>IF(A5501='Enheter, modell og år'!$F$2-1,0,G5501-VLOOKUP(A5501-1&amp;B5501&amp;C5501&amp;E5501,$F$2:$G$7561,2,FALSE))</f>
        <v>0</v>
      </c>
      <c r="J5501" s="3">
        <f>IF(A5501='Enheter, modell og år'!$F$2-1,0,VLOOKUP(A5501-1&amp;B5501&amp;C5501&amp;E5501,$F$2:$G$7561,2,FALSE))</f>
        <v>0</v>
      </c>
    </row>
    <row r="5502" spans="1:10" x14ac:dyDescent="0.25">
      <c r="A5502">
        <f t="shared" ref="A5502:C5502" si="5041">A4962</f>
        <v>2020</v>
      </c>
      <c r="B5502" t="str">
        <f t="shared" si="5041"/>
        <v>RFM</v>
      </c>
      <c r="C5502">
        <f t="shared" si="5041"/>
        <v>0</v>
      </c>
      <c r="D5502">
        <f>IFERROR(VLOOKUP(C5502,'Enheter, modell og år'!$A$2:$B$31,2,FALSE),0)</f>
        <v>0</v>
      </c>
      <c r="E5502" t="str">
        <f>'Liste detaljert wide'!$N$1</f>
        <v>BOA (eksl. EU og NFR)</v>
      </c>
      <c r="F5502" t="str">
        <f t="shared" si="4982"/>
        <v>2020RFM0BOA (eksl. EU og NFR)</v>
      </c>
      <c r="G5502" s="3">
        <f>'Liste detaljert wide'!N102</f>
        <v>0</v>
      </c>
      <c r="H5502" t="str">
        <f>VLOOKUP(E5502,Def!$B$2:$C$15,2,FALSE)</f>
        <v>Forskningsinsentiv</v>
      </c>
      <c r="I5502" s="3">
        <f>IF(A5502='Enheter, modell og år'!$F$2-1,0,G5502-VLOOKUP(A5502-1&amp;B5502&amp;C5502&amp;E5502,$F$2:$G$7561,2,FALSE))</f>
        <v>0</v>
      </c>
      <c r="J5502" s="3">
        <f>IF(A5502='Enheter, modell og år'!$F$2-1,0,VLOOKUP(A5502-1&amp;B5502&amp;C5502&amp;E5502,$F$2:$G$7561,2,FALSE))</f>
        <v>0</v>
      </c>
    </row>
    <row r="5503" spans="1:10" x14ac:dyDescent="0.25">
      <c r="A5503">
        <f t="shared" ref="A5503:C5503" si="5042">A4963</f>
        <v>2020</v>
      </c>
      <c r="B5503" t="str">
        <f t="shared" si="5042"/>
        <v>RFM</v>
      </c>
      <c r="C5503">
        <f t="shared" si="5042"/>
        <v>0</v>
      </c>
      <c r="D5503">
        <f>IFERROR(VLOOKUP(C5503,'Enheter, modell og år'!$A$2:$B$31,2,FALSE),0)</f>
        <v>0</v>
      </c>
      <c r="E5503" t="str">
        <f>'Liste detaljert wide'!$N$1</f>
        <v>BOA (eksl. EU og NFR)</v>
      </c>
      <c r="F5503" t="str">
        <f t="shared" si="4982"/>
        <v>2020RFM0BOA (eksl. EU og NFR)</v>
      </c>
      <c r="G5503" s="3">
        <f>'Liste detaljert wide'!N103</f>
        <v>0</v>
      </c>
      <c r="H5503" t="str">
        <f>VLOOKUP(E5503,Def!$B$2:$C$15,2,FALSE)</f>
        <v>Forskningsinsentiv</v>
      </c>
      <c r="I5503" s="3">
        <f>IF(A5503='Enheter, modell og år'!$F$2-1,0,G5503-VLOOKUP(A5503-1&amp;B5503&amp;C5503&amp;E5503,$F$2:$G$7561,2,FALSE))</f>
        <v>0</v>
      </c>
      <c r="J5503" s="3">
        <f>IF(A5503='Enheter, modell og år'!$F$2-1,0,VLOOKUP(A5503-1&amp;B5503&amp;C5503&amp;E5503,$F$2:$G$7561,2,FALSE))</f>
        <v>0</v>
      </c>
    </row>
    <row r="5504" spans="1:10" x14ac:dyDescent="0.25">
      <c r="A5504">
        <f t="shared" ref="A5504:C5504" si="5043">A4964</f>
        <v>2020</v>
      </c>
      <c r="B5504" t="str">
        <f t="shared" si="5043"/>
        <v>RFM</v>
      </c>
      <c r="C5504">
        <f t="shared" si="5043"/>
        <v>0</v>
      </c>
      <c r="D5504">
        <f>IFERROR(VLOOKUP(C5504,'Enheter, modell og år'!$A$2:$B$31,2,FALSE),0)</f>
        <v>0</v>
      </c>
      <c r="E5504" t="str">
        <f>'Liste detaljert wide'!$N$1</f>
        <v>BOA (eksl. EU og NFR)</v>
      </c>
      <c r="F5504" t="str">
        <f t="shared" si="4982"/>
        <v>2020RFM0BOA (eksl. EU og NFR)</v>
      </c>
      <c r="G5504" s="3">
        <f>'Liste detaljert wide'!N104</f>
        <v>0</v>
      </c>
      <c r="H5504" t="str">
        <f>VLOOKUP(E5504,Def!$B$2:$C$15,2,FALSE)</f>
        <v>Forskningsinsentiv</v>
      </c>
      <c r="I5504" s="3">
        <f>IF(A5504='Enheter, modell og år'!$F$2-1,0,G5504-VLOOKUP(A5504-1&amp;B5504&amp;C5504&amp;E5504,$F$2:$G$7561,2,FALSE))</f>
        <v>0</v>
      </c>
      <c r="J5504" s="3">
        <f>IF(A5504='Enheter, modell og år'!$F$2-1,0,VLOOKUP(A5504-1&amp;B5504&amp;C5504&amp;E5504,$F$2:$G$7561,2,FALSE))</f>
        <v>0</v>
      </c>
    </row>
    <row r="5505" spans="1:10" x14ac:dyDescent="0.25">
      <c r="A5505">
        <f t="shared" ref="A5505:C5505" si="5044">A4965</f>
        <v>2020</v>
      </c>
      <c r="B5505" t="str">
        <f t="shared" si="5044"/>
        <v>RFM</v>
      </c>
      <c r="C5505">
        <f t="shared" si="5044"/>
        <v>0</v>
      </c>
      <c r="D5505">
        <f>IFERROR(VLOOKUP(C5505,'Enheter, modell og år'!$A$2:$B$31,2,FALSE),0)</f>
        <v>0</v>
      </c>
      <c r="E5505" t="str">
        <f>'Liste detaljert wide'!$N$1</f>
        <v>BOA (eksl. EU og NFR)</v>
      </c>
      <c r="F5505" t="str">
        <f t="shared" si="4982"/>
        <v>2020RFM0BOA (eksl. EU og NFR)</v>
      </c>
      <c r="G5505" s="3">
        <f>'Liste detaljert wide'!N105</f>
        <v>0</v>
      </c>
      <c r="H5505" t="str">
        <f>VLOOKUP(E5505,Def!$B$2:$C$15,2,FALSE)</f>
        <v>Forskningsinsentiv</v>
      </c>
      <c r="I5505" s="3">
        <f>IF(A5505='Enheter, modell og år'!$F$2-1,0,G5505-VLOOKUP(A5505-1&amp;B5505&amp;C5505&amp;E5505,$F$2:$G$7561,2,FALSE))</f>
        <v>0</v>
      </c>
      <c r="J5505" s="3">
        <f>IF(A5505='Enheter, modell og år'!$F$2-1,0,VLOOKUP(A5505-1&amp;B5505&amp;C5505&amp;E5505,$F$2:$G$7561,2,FALSE))</f>
        <v>0</v>
      </c>
    </row>
    <row r="5506" spans="1:10" x14ac:dyDescent="0.25">
      <c r="A5506">
        <f t="shared" ref="A5506:C5506" si="5045">A4966</f>
        <v>2020</v>
      </c>
      <c r="B5506" t="str">
        <f t="shared" si="5045"/>
        <v>RFM</v>
      </c>
      <c r="C5506">
        <f t="shared" si="5045"/>
        <v>0</v>
      </c>
      <c r="D5506">
        <f>IFERROR(VLOOKUP(C5506,'Enheter, modell og år'!$A$2:$B$31,2,FALSE),0)</f>
        <v>0</v>
      </c>
      <c r="E5506" t="str">
        <f>'Liste detaljert wide'!$N$1</f>
        <v>BOA (eksl. EU og NFR)</v>
      </c>
      <c r="F5506" t="str">
        <f t="shared" si="4982"/>
        <v>2020RFM0BOA (eksl. EU og NFR)</v>
      </c>
      <c r="G5506" s="3">
        <f>'Liste detaljert wide'!N106</f>
        <v>0</v>
      </c>
      <c r="H5506" t="str">
        <f>VLOOKUP(E5506,Def!$B$2:$C$15,2,FALSE)</f>
        <v>Forskningsinsentiv</v>
      </c>
      <c r="I5506" s="3">
        <f>IF(A5506='Enheter, modell og år'!$F$2-1,0,G5506-VLOOKUP(A5506-1&amp;B5506&amp;C5506&amp;E5506,$F$2:$G$7561,2,FALSE))</f>
        <v>0</v>
      </c>
      <c r="J5506" s="3">
        <f>IF(A5506='Enheter, modell og år'!$F$2-1,0,VLOOKUP(A5506-1&amp;B5506&amp;C5506&amp;E5506,$F$2:$G$7561,2,FALSE))</f>
        <v>0</v>
      </c>
    </row>
    <row r="5507" spans="1:10" x14ac:dyDescent="0.25">
      <c r="A5507">
        <f t="shared" ref="A5507:C5507" si="5046">A4967</f>
        <v>2020</v>
      </c>
      <c r="B5507" t="str">
        <f t="shared" si="5046"/>
        <v>RFM</v>
      </c>
      <c r="C5507">
        <f t="shared" si="5046"/>
        <v>0</v>
      </c>
      <c r="D5507">
        <f>IFERROR(VLOOKUP(C5507,'Enheter, modell og år'!$A$2:$B$31,2,FALSE),0)</f>
        <v>0</v>
      </c>
      <c r="E5507" t="str">
        <f>'Liste detaljert wide'!$N$1</f>
        <v>BOA (eksl. EU og NFR)</v>
      </c>
      <c r="F5507" t="str">
        <f t="shared" ref="F5507:F5570" si="5047">A5507&amp;B5507&amp;C5507&amp;E5507</f>
        <v>2020RFM0BOA (eksl. EU og NFR)</v>
      </c>
      <c r="G5507" s="3">
        <f>'Liste detaljert wide'!N107</f>
        <v>0</v>
      </c>
      <c r="H5507" t="str">
        <f>VLOOKUP(E5507,Def!$B$2:$C$15,2,FALSE)</f>
        <v>Forskningsinsentiv</v>
      </c>
      <c r="I5507" s="3">
        <f>IF(A5507='Enheter, modell og år'!$F$2-1,0,G5507-VLOOKUP(A5507-1&amp;B5507&amp;C5507&amp;E5507,$F$2:$G$7561,2,FALSE))</f>
        <v>0</v>
      </c>
      <c r="J5507" s="3">
        <f>IF(A5507='Enheter, modell og år'!$F$2-1,0,VLOOKUP(A5507-1&amp;B5507&amp;C5507&amp;E5507,$F$2:$G$7561,2,FALSE))</f>
        <v>0</v>
      </c>
    </row>
    <row r="5508" spans="1:10" x14ac:dyDescent="0.25">
      <c r="A5508">
        <f t="shared" ref="A5508:C5508" si="5048">A4968</f>
        <v>2020</v>
      </c>
      <c r="B5508" t="str">
        <f t="shared" si="5048"/>
        <v>RFM</v>
      </c>
      <c r="C5508">
        <f t="shared" si="5048"/>
        <v>0</v>
      </c>
      <c r="D5508">
        <f>IFERROR(VLOOKUP(C5508,'Enheter, modell og år'!$A$2:$B$31,2,FALSE),0)</f>
        <v>0</v>
      </c>
      <c r="E5508" t="str">
        <f>'Liste detaljert wide'!$N$1</f>
        <v>BOA (eksl. EU og NFR)</v>
      </c>
      <c r="F5508" t="str">
        <f t="shared" si="5047"/>
        <v>2020RFM0BOA (eksl. EU og NFR)</v>
      </c>
      <c r="G5508" s="3">
        <f>'Liste detaljert wide'!N108</f>
        <v>0</v>
      </c>
      <c r="H5508" t="str">
        <f>VLOOKUP(E5508,Def!$B$2:$C$15,2,FALSE)</f>
        <v>Forskningsinsentiv</v>
      </c>
      <c r="I5508" s="3">
        <f>IF(A5508='Enheter, modell og år'!$F$2-1,0,G5508-VLOOKUP(A5508-1&amp;B5508&amp;C5508&amp;E5508,$F$2:$G$7561,2,FALSE))</f>
        <v>0</v>
      </c>
      <c r="J5508" s="3">
        <f>IF(A5508='Enheter, modell og år'!$F$2-1,0,VLOOKUP(A5508-1&amp;B5508&amp;C5508&amp;E5508,$F$2:$G$7561,2,FALSE))</f>
        <v>0</v>
      </c>
    </row>
    <row r="5509" spans="1:10" x14ac:dyDescent="0.25">
      <c r="A5509">
        <f t="shared" ref="A5509:C5509" si="5049">A4969</f>
        <v>2020</v>
      </c>
      <c r="B5509" t="str">
        <f t="shared" si="5049"/>
        <v>RFM</v>
      </c>
      <c r="C5509">
        <f t="shared" si="5049"/>
        <v>0</v>
      </c>
      <c r="D5509">
        <f>IFERROR(VLOOKUP(C5509,'Enheter, modell og år'!$A$2:$B$31,2,FALSE),0)</f>
        <v>0</v>
      </c>
      <c r="E5509" t="str">
        <f>'Liste detaljert wide'!$N$1</f>
        <v>BOA (eksl. EU og NFR)</v>
      </c>
      <c r="F5509" t="str">
        <f t="shared" si="5047"/>
        <v>2020RFM0BOA (eksl. EU og NFR)</v>
      </c>
      <c r="G5509" s="3">
        <f>'Liste detaljert wide'!N109</f>
        <v>0</v>
      </c>
      <c r="H5509" t="str">
        <f>VLOOKUP(E5509,Def!$B$2:$C$15,2,FALSE)</f>
        <v>Forskningsinsentiv</v>
      </c>
      <c r="I5509" s="3">
        <f>IF(A5509='Enheter, modell og år'!$F$2-1,0,G5509-VLOOKUP(A5509-1&amp;B5509&amp;C5509&amp;E5509,$F$2:$G$7561,2,FALSE))</f>
        <v>0</v>
      </c>
      <c r="J5509" s="3">
        <f>IF(A5509='Enheter, modell og år'!$F$2-1,0,VLOOKUP(A5509-1&amp;B5509&amp;C5509&amp;E5509,$F$2:$G$7561,2,FALSE))</f>
        <v>0</v>
      </c>
    </row>
    <row r="5510" spans="1:10" x14ac:dyDescent="0.25">
      <c r="A5510">
        <f t="shared" ref="A5510:C5510" si="5050">A4970</f>
        <v>2020</v>
      </c>
      <c r="B5510" t="str">
        <f t="shared" si="5050"/>
        <v>RFM</v>
      </c>
      <c r="C5510">
        <f t="shared" si="5050"/>
        <v>0</v>
      </c>
      <c r="D5510">
        <f>IFERROR(VLOOKUP(C5510,'Enheter, modell og år'!$A$2:$B$31,2,FALSE),0)</f>
        <v>0</v>
      </c>
      <c r="E5510" t="str">
        <f>'Liste detaljert wide'!$N$1</f>
        <v>BOA (eksl. EU og NFR)</v>
      </c>
      <c r="F5510" t="str">
        <f t="shared" si="5047"/>
        <v>2020RFM0BOA (eksl. EU og NFR)</v>
      </c>
      <c r="G5510" s="3">
        <f>'Liste detaljert wide'!N110</f>
        <v>0</v>
      </c>
      <c r="H5510" t="str">
        <f>VLOOKUP(E5510,Def!$B$2:$C$15,2,FALSE)</f>
        <v>Forskningsinsentiv</v>
      </c>
      <c r="I5510" s="3">
        <f>IF(A5510='Enheter, modell og år'!$F$2-1,0,G5510-VLOOKUP(A5510-1&amp;B5510&amp;C5510&amp;E5510,$F$2:$G$7561,2,FALSE))</f>
        <v>0</v>
      </c>
      <c r="J5510" s="3">
        <f>IF(A5510='Enheter, modell og år'!$F$2-1,0,VLOOKUP(A5510-1&amp;B5510&amp;C5510&amp;E5510,$F$2:$G$7561,2,FALSE))</f>
        <v>0</v>
      </c>
    </row>
    <row r="5511" spans="1:10" x14ac:dyDescent="0.25">
      <c r="A5511">
        <f t="shared" ref="A5511:C5511" si="5051">A4971</f>
        <v>2020</v>
      </c>
      <c r="B5511" t="str">
        <f t="shared" si="5051"/>
        <v>RFM</v>
      </c>
      <c r="C5511">
        <f t="shared" si="5051"/>
        <v>0</v>
      </c>
      <c r="D5511">
        <f>IFERROR(VLOOKUP(C5511,'Enheter, modell og år'!$A$2:$B$31,2,FALSE),0)</f>
        <v>0</v>
      </c>
      <c r="E5511" t="str">
        <f>'Liste detaljert wide'!$N$1</f>
        <v>BOA (eksl. EU og NFR)</v>
      </c>
      <c r="F5511" t="str">
        <f t="shared" si="5047"/>
        <v>2020RFM0BOA (eksl. EU og NFR)</v>
      </c>
      <c r="G5511" s="3">
        <f>'Liste detaljert wide'!N111</f>
        <v>0</v>
      </c>
      <c r="H5511" t="str">
        <f>VLOOKUP(E5511,Def!$B$2:$C$15,2,FALSE)</f>
        <v>Forskningsinsentiv</v>
      </c>
      <c r="I5511" s="3">
        <f>IF(A5511='Enheter, modell og år'!$F$2-1,0,G5511-VLOOKUP(A5511-1&amp;B5511&amp;C5511&amp;E5511,$F$2:$G$7561,2,FALSE))</f>
        <v>0</v>
      </c>
      <c r="J5511" s="3">
        <f>IF(A5511='Enheter, modell og år'!$F$2-1,0,VLOOKUP(A5511-1&amp;B5511&amp;C5511&amp;E5511,$F$2:$G$7561,2,FALSE))</f>
        <v>0</v>
      </c>
    </row>
    <row r="5512" spans="1:10" x14ac:dyDescent="0.25">
      <c r="A5512">
        <f t="shared" ref="A5512:C5512" si="5052">A4972</f>
        <v>2020</v>
      </c>
      <c r="B5512" t="str">
        <f t="shared" si="5052"/>
        <v>RFM</v>
      </c>
      <c r="C5512">
        <f t="shared" si="5052"/>
        <v>0</v>
      </c>
      <c r="D5512">
        <f>IFERROR(VLOOKUP(C5512,'Enheter, modell og år'!$A$2:$B$31,2,FALSE),0)</f>
        <v>0</v>
      </c>
      <c r="E5512" t="str">
        <f>'Liste detaljert wide'!$N$1</f>
        <v>BOA (eksl. EU og NFR)</v>
      </c>
      <c r="F5512" t="str">
        <f t="shared" si="5047"/>
        <v>2020RFM0BOA (eksl. EU og NFR)</v>
      </c>
      <c r="G5512" s="3">
        <f>'Liste detaljert wide'!N112</f>
        <v>0</v>
      </c>
      <c r="H5512" t="str">
        <f>VLOOKUP(E5512,Def!$B$2:$C$15,2,FALSE)</f>
        <v>Forskningsinsentiv</v>
      </c>
      <c r="I5512" s="3">
        <f>IF(A5512='Enheter, modell og år'!$F$2-1,0,G5512-VLOOKUP(A5512-1&amp;B5512&amp;C5512&amp;E5512,$F$2:$G$7561,2,FALSE))</f>
        <v>0</v>
      </c>
      <c r="J5512" s="3">
        <f>IF(A5512='Enheter, modell og år'!$F$2-1,0,VLOOKUP(A5512-1&amp;B5512&amp;C5512&amp;E5512,$F$2:$G$7561,2,FALSE))</f>
        <v>0</v>
      </c>
    </row>
    <row r="5513" spans="1:10" x14ac:dyDescent="0.25">
      <c r="A5513">
        <f t="shared" ref="A5513:C5513" si="5053">A4973</f>
        <v>2020</v>
      </c>
      <c r="B5513" t="str">
        <f t="shared" si="5053"/>
        <v>RFM</v>
      </c>
      <c r="C5513">
        <f t="shared" si="5053"/>
        <v>0</v>
      </c>
      <c r="D5513">
        <f>IFERROR(VLOOKUP(C5513,'Enheter, modell og år'!$A$2:$B$31,2,FALSE),0)</f>
        <v>0</v>
      </c>
      <c r="E5513" t="str">
        <f>'Liste detaljert wide'!$N$1</f>
        <v>BOA (eksl. EU og NFR)</v>
      </c>
      <c r="F5513" t="str">
        <f t="shared" si="5047"/>
        <v>2020RFM0BOA (eksl. EU og NFR)</v>
      </c>
      <c r="G5513" s="3">
        <f>'Liste detaljert wide'!N113</f>
        <v>0</v>
      </c>
      <c r="H5513" t="str">
        <f>VLOOKUP(E5513,Def!$B$2:$C$15,2,FALSE)</f>
        <v>Forskningsinsentiv</v>
      </c>
      <c r="I5513" s="3">
        <f>IF(A5513='Enheter, modell og år'!$F$2-1,0,G5513-VLOOKUP(A5513-1&amp;B5513&amp;C5513&amp;E5513,$F$2:$G$7561,2,FALSE))</f>
        <v>0</v>
      </c>
      <c r="J5513" s="3">
        <f>IF(A5513='Enheter, modell og år'!$F$2-1,0,VLOOKUP(A5513-1&amp;B5513&amp;C5513&amp;E5513,$F$2:$G$7561,2,FALSE))</f>
        <v>0</v>
      </c>
    </row>
    <row r="5514" spans="1:10" x14ac:dyDescent="0.25">
      <c r="A5514">
        <f t="shared" ref="A5514:C5514" si="5054">A4974</f>
        <v>2020</v>
      </c>
      <c r="B5514" t="str">
        <f t="shared" si="5054"/>
        <v>RFM</v>
      </c>
      <c r="C5514">
        <f t="shared" si="5054"/>
        <v>0</v>
      </c>
      <c r="D5514">
        <f>IFERROR(VLOOKUP(C5514,'Enheter, modell og år'!$A$2:$B$31,2,FALSE),0)</f>
        <v>0</v>
      </c>
      <c r="E5514" t="str">
        <f>'Liste detaljert wide'!$N$1</f>
        <v>BOA (eksl. EU og NFR)</v>
      </c>
      <c r="F5514" t="str">
        <f t="shared" si="5047"/>
        <v>2020RFM0BOA (eksl. EU og NFR)</v>
      </c>
      <c r="G5514" s="3">
        <f>'Liste detaljert wide'!N114</f>
        <v>0</v>
      </c>
      <c r="H5514" t="str">
        <f>VLOOKUP(E5514,Def!$B$2:$C$15,2,FALSE)</f>
        <v>Forskningsinsentiv</v>
      </c>
      <c r="I5514" s="3">
        <f>IF(A5514='Enheter, modell og år'!$F$2-1,0,G5514-VLOOKUP(A5514-1&amp;B5514&amp;C5514&amp;E5514,$F$2:$G$7561,2,FALSE))</f>
        <v>0</v>
      </c>
      <c r="J5514" s="3">
        <f>IF(A5514='Enheter, modell og år'!$F$2-1,0,VLOOKUP(A5514-1&amp;B5514&amp;C5514&amp;E5514,$F$2:$G$7561,2,FALSE))</f>
        <v>0</v>
      </c>
    </row>
    <row r="5515" spans="1:10" x14ac:dyDescent="0.25">
      <c r="A5515">
        <f t="shared" ref="A5515:C5515" si="5055">A4975</f>
        <v>2020</v>
      </c>
      <c r="B5515" t="str">
        <f t="shared" si="5055"/>
        <v>RFM</v>
      </c>
      <c r="C5515">
        <f t="shared" si="5055"/>
        <v>0</v>
      </c>
      <c r="D5515">
        <f>IFERROR(VLOOKUP(C5515,'Enheter, modell og år'!$A$2:$B$31,2,FALSE),0)</f>
        <v>0</v>
      </c>
      <c r="E5515" t="str">
        <f>'Liste detaljert wide'!$N$1</f>
        <v>BOA (eksl. EU og NFR)</v>
      </c>
      <c r="F5515" t="str">
        <f t="shared" si="5047"/>
        <v>2020RFM0BOA (eksl. EU og NFR)</v>
      </c>
      <c r="G5515" s="3">
        <f>'Liste detaljert wide'!N115</f>
        <v>0</v>
      </c>
      <c r="H5515" t="str">
        <f>VLOOKUP(E5515,Def!$B$2:$C$15,2,FALSE)</f>
        <v>Forskningsinsentiv</v>
      </c>
      <c r="I5515" s="3">
        <f>IF(A5515='Enheter, modell og år'!$F$2-1,0,G5515-VLOOKUP(A5515-1&amp;B5515&amp;C5515&amp;E5515,$F$2:$G$7561,2,FALSE))</f>
        <v>0</v>
      </c>
      <c r="J5515" s="3">
        <f>IF(A5515='Enheter, modell og år'!$F$2-1,0,VLOOKUP(A5515-1&amp;B5515&amp;C5515&amp;E5515,$F$2:$G$7561,2,FALSE))</f>
        <v>0</v>
      </c>
    </row>
    <row r="5516" spans="1:10" x14ac:dyDescent="0.25">
      <c r="A5516">
        <f t="shared" ref="A5516:C5516" si="5056">A4976</f>
        <v>2020</v>
      </c>
      <c r="B5516" t="str">
        <f t="shared" si="5056"/>
        <v>RFM</v>
      </c>
      <c r="C5516">
        <f t="shared" si="5056"/>
        <v>0</v>
      </c>
      <c r="D5516">
        <f>IFERROR(VLOOKUP(C5516,'Enheter, modell og år'!$A$2:$B$31,2,FALSE),0)</f>
        <v>0</v>
      </c>
      <c r="E5516" t="str">
        <f>'Liste detaljert wide'!$N$1</f>
        <v>BOA (eksl. EU og NFR)</v>
      </c>
      <c r="F5516" t="str">
        <f t="shared" si="5047"/>
        <v>2020RFM0BOA (eksl. EU og NFR)</v>
      </c>
      <c r="G5516" s="3">
        <f>'Liste detaljert wide'!N116</f>
        <v>0</v>
      </c>
      <c r="H5516" t="str">
        <f>VLOOKUP(E5516,Def!$B$2:$C$15,2,FALSE)</f>
        <v>Forskningsinsentiv</v>
      </c>
      <c r="I5516" s="3">
        <f>IF(A5516='Enheter, modell og år'!$F$2-1,0,G5516-VLOOKUP(A5516-1&amp;B5516&amp;C5516&amp;E5516,$F$2:$G$7561,2,FALSE))</f>
        <v>0</v>
      </c>
      <c r="J5516" s="3">
        <f>IF(A5516='Enheter, modell og år'!$F$2-1,0,VLOOKUP(A5516-1&amp;B5516&amp;C5516&amp;E5516,$F$2:$G$7561,2,FALSE))</f>
        <v>0</v>
      </c>
    </row>
    <row r="5517" spans="1:10" x14ac:dyDescent="0.25">
      <c r="A5517">
        <f t="shared" ref="A5517:C5517" si="5057">A4977</f>
        <v>2020</v>
      </c>
      <c r="B5517" t="str">
        <f t="shared" si="5057"/>
        <v>RFM</v>
      </c>
      <c r="C5517">
        <f t="shared" si="5057"/>
        <v>0</v>
      </c>
      <c r="D5517">
        <f>IFERROR(VLOOKUP(C5517,'Enheter, modell og år'!$A$2:$B$31,2,FALSE),0)</f>
        <v>0</v>
      </c>
      <c r="E5517" t="str">
        <f>'Liste detaljert wide'!$N$1</f>
        <v>BOA (eksl. EU og NFR)</v>
      </c>
      <c r="F5517" t="str">
        <f t="shared" si="5047"/>
        <v>2020RFM0BOA (eksl. EU og NFR)</v>
      </c>
      <c r="G5517" s="3">
        <f>'Liste detaljert wide'!N117</f>
        <v>0</v>
      </c>
      <c r="H5517" t="str">
        <f>VLOOKUP(E5517,Def!$B$2:$C$15,2,FALSE)</f>
        <v>Forskningsinsentiv</v>
      </c>
      <c r="I5517" s="3">
        <f>IF(A5517='Enheter, modell og år'!$F$2-1,0,G5517-VLOOKUP(A5517-1&amp;B5517&amp;C5517&amp;E5517,$F$2:$G$7561,2,FALSE))</f>
        <v>0</v>
      </c>
      <c r="J5517" s="3">
        <f>IF(A5517='Enheter, modell og år'!$F$2-1,0,VLOOKUP(A5517-1&amp;B5517&amp;C5517&amp;E5517,$F$2:$G$7561,2,FALSE))</f>
        <v>0</v>
      </c>
    </row>
    <row r="5518" spans="1:10" x14ac:dyDescent="0.25">
      <c r="A5518">
        <f t="shared" ref="A5518:C5518" si="5058">A4978</f>
        <v>2020</v>
      </c>
      <c r="B5518" t="str">
        <f t="shared" si="5058"/>
        <v>RFM</v>
      </c>
      <c r="C5518">
        <f t="shared" si="5058"/>
        <v>0</v>
      </c>
      <c r="D5518">
        <f>IFERROR(VLOOKUP(C5518,'Enheter, modell og år'!$A$2:$B$31,2,FALSE),0)</f>
        <v>0</v>
      </c>
      <c r="E5518" t="str">
        <f>'Liste detaljert wide'!$N$1</f>
        <v>BOA (eksl. EU og NFR)</v>
      </c>
      <c r="F5518" t="str">
        <f t="shared" si="5047"/>
        <v>2020RFM0BOA (eksl. EU og NFR)</v>
      </c>
      <c r="G5518" s="3">
        <f>'Liste detaljert wide'!N118</f>
        <v>0</v>
      </c>
      <c r="H5518" t="str">
        <f>VLOOKUP(E5518,Def!$B$2:$C$15,2,FALSE)</f>
        <v>Forskningsinsentiv</v>
      </c>
      <c r="I5518" s="3">
        <f>IF(A5518='Enheter, modell og år'!$F$2-1,0,G5518-VLOOKUP(A5518-1&amp;B5518&amp;C5518&amp;E5518,$F$2:$G$7561,2,FALSE))</f>
        <v>0</v>
      </c>
      <c r="J5518" s="3">
        <f>IF(A5518='Enheter, modell og år'!$F$2-1,0,VLOOKUP(A5518-1&amp;B5518&amp;C5518&amp;E5518,$F$2:$G$7561,2,FALSE))</f>
        <v>0</v>
      </c>
    </row>
    <row r="5519" spans="1:10" x14ac:dyDescent="0.25">
      <c r="A5519">
        <f t="shared" ref="A5519:C5519" si="5059">A4979</f>
        <v>2020</v>
      </c>
      <c r="B5519" t="str">
        <f t="shared" si="5059"/>
        <v>RFM</v>
      </c>
      <c r="C5519">
        <f t="shared" si="5059"/>
        <v>0</v>
      </c>
      <c r="D5519">
        <f>IFERROR(VLOOKUP(C5519,'Enheter, modell og år'!$A$2:$B$31,2,FALSE),0)</f>
        <v>0</v>
      </c>
      <c r="E5519" t="str">
        <f>'Liste detaljert wide'!$N$1</f>
        <v>BOA (eksl. EU og NFR)</v>
      </c>
      <c r="F5519" t="str">
        <f t="shared" si="5047"/>
        <v>2020RFM0BOA (eksl. EU og NFR)</v>
      </c>
      <c r="G5519" s="3">
        <f>'Liste detaljert wide'!N119</f>
        <v>0</v>
      </c>
      <c r="H5519" t="str">
        <f>VLOOKUP(E5519,Def!$B$2:$C$15,2,FALSE)</f>
        <v>Forskningsinsentiv</v>
      </c>
      <c r="I5519" s="3">
        <f>IF(A5519='Enheter, modell og år'!$F$2-1,0,G5519-VLOOKUP(A5519-1&amp;B5519&amp;C5519&amp;E5519,$F$2:$G$7561,2,FALSE))</f>
        <v>0</v>
      </c>
      <c r="J5519" s="3">
        <f>IF(A5519='Enheter, modell og år'!$F$2-1,0,VLOOKUP(A5519-1&amp;B5519&amp;C5519&amp;E5519,$F$2:$G$7561,2,FALSE))</f>
        <v>0</v>
      </c>
    </row>
    <row r="5520" spans="1:10" x14ac:dyDescent="0.25">
      <c r="A5520">
        <f t="shared" ref="A5520:C5520" si="5060">A4980</f>
        <v>2020</v>
      </c>
      <c r="B5520" t="str">
        <f t="shared" si="5060"/>
        <v>RFM</v>
      </c>
      <c r="C5520">
        <f t="shared" si="5060"/>
        <v>0</v>
      </c>
      <c r="D5520">
        <f>IFERROR(VLOOKUP(C5520,'Enheter, modell og år'!$A$2:$B$31,2,FALSE),0)</f>
        <v>0</v>
      </c>
      <c r="E5520" t="str">
        <f>'Liste detaljert wide'!$N$1</f>
        <v>BOA (eksl. EU og NFR)</v>
      </c>
      <c r="F5520" t="str">
        <f t="shared" si="5047"/>
        <v>2020RFM0BOA (eksl. EU og NFR)</v>
      </c>
      <c r="G5520" s="3">
        <f>'Liste detaljert wide'!N120</f>
        <v>0</v>
      </c>
      <c r="H5520" t="str">
        <f>VLOOKUP(E5520,Def!$B$2:$C$15,2,FALSE)</f>
        <v>Forskningsinsentiv</v>
      </c>
      <c r="I5520" s="3">
        <f>IF(A5520='Enheter, modell og år'!$F$2-1,0,G5520-VLOOKUP(A5520-1&amp;B5520&amp;C5520&amp;E5520,$F$2:$G$7561,2,FALSE))</f>
        <v>0</v>
      </c>
      <c r="J5520" s="3">
        <f>IF(A5520='Enheter, modell og år'!$F$2-1,0,VLOOKUP(A5520-1&amp;B5520&amp;C5520&amp;E5520,$F$2:$G$7561,2,FALSE))</f>
        <v>0</v>
      </c>
    </row>
    <row r="5521" spans="1:10" x14ac:dyDescent="0.25">
      <c r="A5521">
        <f t="shared" ref="A5521:C5521" si="5061">A4981</f>
        <v>2020</v>
      </c>
      <c r="B5521" t="str">
        <f t="shared" si="5061"/>
        <v>RFM</v>
      </c>
      <c r="C5521">
        <f t="shared" si="5061"/>
        <v>0</v>
      </c>
      <c r="D5521">
        <f>IFERROR(VLOOKUP(C5521,'Enheter, modell og år'!$A$2:$B$31,2,FALSE),0)</f>
        <v>0</v>
      </c>
      <c r="E5521" t="str">
        <f>'Liste detaljert wide'!$N$1</f>
        <v>BOA (eksl. EU og NFR)</v>
      </c>
      <c r="F5521" t="str">
        <f t="shared" si="5047"/>
        <v>2020RFM0BOA (eksl. EU og NFR)</v>
      </c>
      <c r="G5521" s="3">
        <f>'Liste detaljert wide'!N121</f>
        <v>0</v>
      </c>
      <c r="H5521" t="str">
        <f>VLOOKUP(E5521,Def!$B$2:$C$15,2,FALSE)</f>
        <v>Forskningsinsentiv</v>
      </c>
      <c r="I5521" s="3">
        <f>IF(A5521='Enheter, modell og år'!$F$2-1,0,G5521-VLOOKUP(A5521-1&amp;B5521&amp;C5521&amp;E5521,$F$2:$G$7561,2,FALSE))</f>
        <v>0</v>
      </c>
      <c r="J5521" s="3">
        <f>IF(A5521='Enheter, modell og år'!$F$2-1,0,VLOOKUP(A5521-1&amp;B5521&amp;C5521&amp;E5521,$F$2:$G$7561,2,FALSE))</f>
        <v>0</v>
      </c>
    </row>
    <row r="5522" spans="1:10" x14ac:dyDescent="0.25">
      <c r="A5522">
        <f t="shared" ref="A5522:C5522" si="5062">A4982</f>
        <v>2021</v>
      </c>
      <c r="B5522" t="str">
        <f t="shared" si="5062"/>
        <v>RFM</v>
      </c>
      <c r="C5522">
        <f t="shared" si="5062"/>
        <v>0</v>
      </c>
      <c r="D5522">
        <f>IFERROR(VLOOKUP(C5522,'Enheter, modell og år'!$A$2:$B$31,2,FALSE),0)</f>
        <v>0</v>
      </c>
      <c r="E5522" t="str">
        <f>'Liste detaljert wide'!$N$1</f>
        <v>BOA (eksl. EU og NFR)</v>
      </c>
      <c r="F5522" t="str">
        <f t="shared" si="5047"/>
        <v>2021RFM0BOA (eksl. EU og NFR)</v>
      </c>
      <c r="G5522" s="3">
        <f>'Liste detaljert wide'!N122</f>
        <v>0</v>
      </c>
      <c r="H5522" t="str">
        <f>VLOOKUP(E5522,Def!$B$2:$C$15,2,FALSE)</f>
        <v>Forskningsinsentiv</v>
      </c>
      <c r="I5522" s="3">
        <f>IF(A5522='Enheter, modell og år'!$F$2-1,0,G5522-VLOOKUP(A5522-1&amp;B5522&amp;C5522&amp;E5522,$F$2:$G$7561,2,FALSE))</f>
        <v>0</v>
      </c>
      <c r="J5522" s="3">
        <f>IF(A5522='Enheter, modell og år'!$F$2-1,0,VLOOKUP(A5522-1&amp;B5522&amp;C5522&amp;E5522,$F$2:$G$7561,2,FALSE))</f>
        <v>0</v>
      </c>
    </row>
    <row r="5523" spans="1:10" x14ac:dyDescent="0.25">
      <c r="A5523">
        <f t="shared" ref="A5523:C5523" si="5063">A4983</f>
        <v>2021</v>
      </c>
      <c r="B5523" t="str">
        <f t="shared" si="5063"/>
        <v>RFM</v>
      </c>
      <c r="C5523">
        <f t="shared" si="5063"/>
        <v>0</v>
      </c>
      <c r="D5523">
        <f>IFERROR(VLOOKUP(C5523,'Enheter, modell og år'!$A$2:$B$31,2,FALSE),0)</f>
        <v>0</v>
      </c>
      <c r="E5523" t="str">
        <f>'Liste detaljert wide'!$N$1</f>
        <v>BOA (eksl. EU og NFR)</v>
      </c>
      <c r="F5523" t="str">
        <f t="shared" si="5047"/>
        <v>2021RFM0BOA (eksl. EU og NFR)</v>
      </c>
      <c r="G5523" s="3">
        <f>'Liste detaljert wide'!N123</f>
        <v>0</v>
      </c>
      <c r="H5523" t="str">
        <f>VLOOKUP(E5523,Def!$B$2:$C$15,2,FALSE)</f>
        <v>Forskningsinsentiv</v>
      </c>
      <c r="I5523" s="3">
        <f>IF(A5523='Enheter, modell og år'!$F$2-1,0,G5523-VLOOKUP(A5523-1&amp;B5523&amp;C5523&amp;E5523,$F$2:$G$7561,2,FALSE))</f>
        <v>0</v>
      </c>
      <c r="J5523" s="3">
        <f>IF(A5523='Enheter, modell og år'!$F$2-1,0,VLOOKUP(A5523-1&amp;B5523&amp;C5523&amp;E5523,$F$2:$G$7561,2,FALSE))</f>
        <v>0</v>
      </c>
    </row>
    <row r="5524" spans="1:10" x14ac:dyDescent="0.25">
      <c r="A5524">
        <f t="shared" ref="A5524:C5524" si="5064">A4984</f>
        <v>2021</v>
      </c>
      <c r="B5524" t="str">
        <f t="shared" si="5064"/>
        <v>RFM</v>
      </c>
      <c r="C5524">
        <f t="shared" si="5064"/>
        <v>0</v>
      </c>
      <c r="D5524">
        <f>IFERROR(VLOOKUP(C5524,'Enheter, modell og år'!$A$2:$B$31,2,FALSE),0)</f>
        <v>0</v>
      </c>
      <c r="E5524" t="str">
        <f>'Liste detaljert wide'!$N$1</f>
        <v>BOA (eksl. EU og NFR)</v>
      </c>
      <c r="F5524" t="str">
        <f t="shared" si="5047"/>
        <v>2021RFM0BOA (eksl. EU og NFR)</v>
      </c>
      <c r="G5524" s="3">
        <f>'Liste detaljert wide'!N124</f>
        <v>0</v>
      </c>
      <c r="H5524" t="str">
        <f>VLOOKUP(E5524,Def!$B$2:$C$15,2,FALSE)</f>
        <v>Forskningsinsentiv</v>
      </c>
      <c r="I5524" s="3">
        <f>IF(A5524='Enheter, modell og år'!$F$2-1,0,G5524-VLOOKUP(A5524-1&amp;B5524&amp;C5524&amp;E5524,$F$2:$G$7561,2,FALSE))</f>
        <v>0</v>
      </c>
      <c r="J5524" s="3">
        <f>IF(A5524='Enheter, modell og år'!$F$2-1,0,VLOOKUP(A5524-1&amp;B5524&amp;C5524&amp;E5524,$F$2:$G$7561,2,FALSE))</f>
        <v>0</v>
      </c>
    </row>
    <row r="5525" spans="1:10" x14ac:dyDescent="0.25">
      <c r="A5525">
        <f t="shared" ref="A5525:C5525" si="5065">A4985</f>
        <v>2021</v>
      </c>
      <c r="B5525" t="str">
        <f t="shared" si="5065"/>
        <v>RFM</v>
      </c>
      <c r="C5525">
        <f t="shared" si="5065"/>
        <v>0</v>
      </c>
      <c r="D5525">
        <f>IFERROR(VLOOKUP(C5525,'Enheter, modell og år'!$A$2:$B$31,2,FALSE),0)</f>
        <v>0</v>
      </c>
      <c r="E5525" t="str">
        <f>'Liste detaljert wide'!$N$1</f>
        <v>BOA (eksl. EU og NFR)</v>
      </c>
      <c r="F5525" t="str">
        <f t="shared" si="5047"/>
        <v>2021RFM0BOA (eksl. EU og NFR)</v>
      </c>
      <c r="G5525" s="3">
        <f>'Liste detaljert wide'!N125</f>
        <v>0</v>
      </c>
      <c r="H5525" t="str">
        <f>VLOOKUP(E5525,Def!$B$2:$C$15,2,FALSE)</f>
        <v>Forskningsinsentiv</v>
      </c>
      <c r="I5525" s="3">
        <f>IF(A5525='Enheter, modell og år'!$F$2-1,0,G5525-VLOOKUP(A5525-1&amp;B5525&amp;C5525&amp;E5525,$F$2:$G$7561,2,FALSE))</f>
        <v>0</v>
      </c>
      <c r="J5525" s="3">
        <f>IF(A5525='Enheter, modell og år'!$F$2-1,0,VLOOKUP(A5525-1&amp;B5525&amp;C5525&amp;E5525,$F$2:$G$7561,2,FALSE))</f>
        <v>0</v>
      </c>
    </row>
    <row r="5526" spans="1:10" x14ac:dyDescent="0.25">
      <c r="A5526">
        <f t="shared" ref="A5526:C5526" si="5066">A4986</f>
        <v>2021</v>
      </c>
      <c r="B5526" t="str">
        <f t="shared" si="5066"/>
        <v>RFM</v>
      </c>
      <c r="C5526">
        <f t="shared" si="5066"/>
        <v>0</v>
      </c>
      <c r="D5526">
        <f>IFERROR(VLOOKUP(C5526,'Enheter, modell og år'!$A$2:$B$31,2,FALSE),0)</f>
        <v>0</v>
      </c>
      <c r="E5526" t="str">
        <f>'Liste detaljert wide'!$N$1</f>
        <v>BOA (eksl. EU og NFR)</v>
      </c>
      <c r="F5526" t="str">
        <f t="shared" si="5047"/>
        <v>2021RFM0BOA (eksl. EU og NFR)</v>
      </c>
      <c r="G5526" s="3">
        <f>'Liste detaljert wide'!N126</f>
        <v>0</v>
      </c>
      <c r="H5526" t="str">
        <f>VLOOKUP(E5526,Def!$B$2:$C$15,2,FALSE)</f>
        <v>Forskningsinsentiv</v>
      </c>
      <c r="I5526" s="3">
        <f>IF(A5526='Enheter, modell og år'!$F$2-1,0,G5526-VLOOKUP(A5526-1&amp;B5526&amp;C5526&amp;E5526,$F$2:$G$7561,2,FALSE))</f>
        <v>0</v>
      </c>
      <c r="J5526" s="3">
        <f>IF(A5526='Enheter, modell og år'!$F$2-1,0,VLOOKUP(A5526-1&amp;B5526&amp;C5526&amp;E5526,$F$2:$G$7561,2,FALSE))</f>
        <v>0</v>
      </c>
    </row>
    <row r="5527" spans="1:10" x14ac:dyDescent="0.25">
      <c r="A5527">
        <f t="shared" ref="A5527:C5527" si="5067">A4987</f>
        <v>2021</v>
      </c>
      <c r="B5527" t="str">
        <f t="shared" si="5067"/>
        <v>RFM</v>
      </c>
      <c r="C5527">
        <f t="shared" si="5067"/>
        <v>0</v>
      </c>
      <c r="D5527">
        <f>IFERROR(VLOOKUP(C5527,'Enheter, modell og år'!$A$2:$B$31,2,FALSE),0)</f>
        <v>0</v>
      </c>
      <c r="E5527" t="str">
        <f>'Liste detaljert wide'!$N$1</f>
        <v>BOA (eksl. EU og NFR)</v>
      </c>
      <c r="F5527" t="str">
        <f t="shared" si="5047"/>
        <v>2021RFM0BOA (eksl. EU og NFR)</v>
      </c>
      <c r="G5527" s="3">
        <f>'Liste detaljert wide'!N127</f>
        <v>0</v>
      </c>
      <c r="H5527" t="str">
        <f>VLOOKUP(E5527,Def!$B$2:$C$15,2,FALSE)</f>
        <v>Forskningsinsentiv</v>
      </c>
      <c r="I5527" s="3">
        <f>IF(A5527='Enheter, modell og år'!$F$2-1,0,G5527-VLOOKUP(A5527-1&amp;B5527&amp;C5527&amp;E5527,$F$2:$G$7561,2,FALSE))</f>
        <v>0</v>
      </c>
      <c r="J5527" s="3">
        <f>IF(A5527='Enheter, modell og år'!$F$2-1,0,VLOOKUP(A5527-1&amp;B5527&amp;C5527&amp;E5527,$F$2:$G$7561,2,FALSE))</f>
        <v>0</v>
      </c>
    </row>
    <row r="5528" spans="1:10" x14ac:dyDescent="0.25">
      <c r="A5528">
        <f t="shared" ref="A5528:C5528" si="5068">A4988</f>
        <v>2021</v>
      </c>
      <c r="B5528" t="str">
        <f t="shared" si="5068"/>
        <v>RFM</v>
      </c>
      <c r="C5528">
        <f t="shared" si="5068"/>
        <v>0</v>
      </c>
      <c r="D5528">
        <f>IFERROR(VLOOKUP(C5528,'Enheter, modell og år'!$A$2:$B$31,2,FALSE),0)</f>
        <v>0</v>
      </c>
      <c r="E5528" t="str">
        <f>'Liste detaljert wide'!$N$1</f>
        <v>BOA (eksl. EU og NFR)</v>
      </c>
      <c r="F5528" t="str">
        <f t="shared" si="5047"/>
        <v>2021RFM0BOA (eksl. EU og NFR)</v>
      </c>
      <c r="G5528" s="3">
        <f>'Liste detaljert wide'!N128</f>
        <v>0</v>
      </c>
      <c r="H5528" t="str">
        <f>VLOOKUP(E5528,Def!$B$2:$C$15,2,FALSE)</f>
        <v>Forskningsinsentiv</v>
      </c>
      <c r="I5528" s="3">
        <f>IF(A5528='Enheter, modell og år'!$F$2-1,0,G5528-VLOOKUP(A5528-1&amp;B5528&amp;C5528&amp;E5528,$F$2:$G$7561,2,FALSE))</f>
        <v>0</v>
      </c>
      <c r="J5528" s="3">
        <f>IF(A5528='Enheter, modell og år'!$F$2-1,0,VLOOKUP(A5528-1&amp;B5528&amp;C5528&amp;E5528,$F$2:$G$7561,2,FALSE))</f>
        <v>0</v>
      </c>
    </row>
    <row r="5529" spans="1:10" x14ac:dyDescent="0.25">
      <c r="A5529">
        <f t="shared" ref="A5529:C5529" si="5069">A4989</f>
        <v>2021</v>
      </c>
      <c r="B5529" t="str">
        <f t="shared" si="5069"/>
        <v>RFM</v>
      </c>
      <c r="C5529">
        <f t="shared" si="5069"/>
        <v>0</v>
      </c>
      <c r="D5529">
        <f>IFERROR(VLOOKUP(C5529,'Enheter, modell og år'!$A$2:$B$31,2,FALSE),0)</f>
        <v>0</v>
      </c>
      <c r="E5529" t="str">
        <f>'Liste detaljert wide'!$N$1</f>
        <v>BOA (eksl. EU og NFR)</v>
      </c>
      <c r="F5529" t="str">
        <f t="shared" si="5047"/>
        <v>2021RFM0BOA (eksl. EU og NFR)</v>
      </c>
      <c r="G5529" s="3">
        <f>'Liste detaljert wide'!N129</f>
        <v>0</v>
      </c>
      <c r="H5529" t="str">
        <f>VLOOKUP(E5529,Def!$B$2:$C$15,2,FALSE)</f>
        <v>Forskningsinsentiv</v>
      </c>
      <c r="I5529" s="3">
        <f>IF(A5529='Enheter, modell og år'!$F$2-1,0,G5529-VLOOKUP(A5529-1&amp;B5529&amp;C5529&amp;E5529,$F$2:$G$7561,2,FALSE))</f>
        <v>0</v>
      </c>
      <c r="J5529" s="3">
        <f>IF(A5529='Enheter, modell og år'!$F$2-1,0,VLOOKUP(A5529-1&amp;B5529&amp;C5529&amp;E5529,$F$2:$G$7561,2,FALSE))</f>
        <v>0</v>
      </c>
    </row>
    <row r="5530" spans="1:10" x14ac:dyDescent="0.25">
      <c r="A5530">
        <f t="shared" ref="A5530:C5530" si="5070">A4990</f>
        <v>2021</v>
      </c>
      <c r="B5530" t="str">
        <f t="shared" si="5070"/>
        <v>RFM</v>
      </c>
      <c r="C5530">
        <f t="shared" si="5070"/>
        <v>0</v>
      </c>
      <c r="D5530">
        <f>IFERROR(VLOOKUP(C5530,'Enheter, modell og år'!$A$2:$B$31,2,FALSE),0)</f>
        <v>0</v>
      </c>
      <c r="E5530" t="str">
        <f>'Liste detaljert wide'!$N$1</f>
        <v>BOA (eksl. EU og NFR)</v>
      </c>
      <c r="F5530" t="str">
        <f t="shared" si="5047"/>
        <v>2021RFM0BOA (eksl. EU og NFR)</v>
      </c>
      <c r="G5530" s="3">
        <f>'Liste detaljert wide'!N130</f>
        <v>0</v>
      </c>
      <c r="H5530" t="str">
        <f>VLOOKUP(E5530,Def!$B$2:$C$15,2,FALSE)</f>
        <v>Forskningsinsentiv</v>
      </c>
      <c r="I5530" s="3">
        <f>IF(A5530='Enheter, modell og år'!$F$2-1,0,G5530-VLOOKUP(A5530-1&amp;B5530&amp;C5530&amp;E5530,$F$2:$G$7561,2,FALSE))</f>
        <v>0</v>
      </c>
      <c r="J5530" s="3">
        <f>IF(A5530='Enheter, modell og år'!$F$2-1,0,VLOOKUP(A5530-1&amp;B5530&amp;C5530&amp;E5530,$F$2:$G$7561,2,FALSE))</f>
        <v>0</v>
      </c>
    </row>
    <row r="5531" spans="1:10" x14ac:dyDescent="0.25">
      <c r="A5531">
        <f t="shared" ref="A5531:C5531" si="5071">A4991</f>
        <v>2021</v>
      </c>
      <c r="B5531" t="str">
        <f t="shared" si="5071"/>
        <v>RFM</v>
      </c>
      <c r="C5531">
        <f t="shared" si="5071"/>
        <v>0</v>
      </c>
      <c r="D5531">
        <f>IFERROR(VLOOKUP(C5531,'Enheter, modell og år'!$A$2:$B$31,2,FALSE),0)</f>
        <v>0</v>
      </c>
      <c r="E5531" t="str">
        <f>'Liste detaljert wide'!$N$1</f>
        <v>BOA (eksl. EU og NFR)</v>
      </c>
      <c r="F5531" t="str">
        <f t="shared" si="5047"/>
        <v>2021RFM0BOA (eksl. EU og NFR)</v>
      </c>
      <c r="G5531" s="3">
        <f>'Liste detaljert wide'!N131</f>
        <v>0</v>
      </c>
      <c r="H5531" t="str">
        <f>VLOOKUP(E5531,Def!$B$2:$C$15,2,FALSE)</f>
        <v>Forskningsinsentiv</v>
      </c>
      <c r="I5531" s="3">
        <f>IF(A5531='Enheter, modell og år'!$F$2-1,0,G5531-VLOOKUP(A5531-1&amp;B5531&amp;C5531&amp;E5531,$F$2:$G$7561,2,FALSE))</f>
        <v>0</v>
      </c>
      <c r="J5531" s="3">
        <f>IF(A5531='Enheter, modell og år'!$F$2-1,0,VLOOKUP(A5531-1&amp;B5531&amp;C5531&amp;E5531,$F$2:$G$7561,2,FALSE))</f>
        <v>0</v>
      </c>
    </row>
    <row r="5532" spans="1:10" x14ac:dyDescent="0.25">
      <c r="A5532">
        <f t="shared" ref="A5532:C5532" si="5072">A4992</f>
        <v>2021</v>
      </c>
      <c r="B5532" t="str">
        <f t="shared" si="5072"/>
        <v>RFM</v>
      </c>
      <c r="C5532">
        <f t="shared" si="5072"/>
        <v>0</v>
      </c>
      <c r="D5532">
        <f>IFERROR(VLOOKUP(C5532,'Enheter, modell og år'!$A$2:$B$31,2,FALSE),0)</f>
        <v>0</v>
      </c>
      <c r="E5532" t="str">
        <f>'Liste detaljert wide'!$N$1</f>
        <v>BOA (eksl. EU og NFR)</v>
      </c>
      <c r="F5532" t="str">
        <f t="shared" si="5047"/>
        <v>2021RFM0BOA (eksl. EU og NFR)</v>
      </c>
      <c r="G5532" s="3">
        <f>'Liste detaljert wide'!N132</f>
        <v>0</v>
      </c>
      <c r="H5532" t="str">
        <f>VLOOKUP(E5532,Def!$B$2:$C$15,2,FALSE)</f>
        <v>Forskningsinsentiv</v>
      </c>
      <c r="I5532" s="3">
        <f>IF(A5532='Enheter, modell og år'!$F$2-1,0,G5532-VLOOKUP(A5532-1&amp;B5532&amp;C5532&amp;E5532,$F$2:$G$7561,2,FALSE))</f>
        <v>0</v>
      </c>
      <c r="J5532" s="3">
        <f>IF(A5532='Enheter, modell og år'!$F$2-1,0,VLOOKUP(A5532-1&amp;B5532&amp;C5532&amp;E5532,$F$2:$G$7561,2,FALSE))</f>
        <v>0</v>
      </c>
    </row>
    <row r="5533" spans="1:10" x14ac:dyDescent="0.25">
      <c r="A5533">
        <f t="shared" ref="A5533:C5533" si="5073">A4993</f>
        <v>2021</v>
      </c>
      <c r="B5533" t="str">
        <f t="shared" si="5073"/>
        <v>RFM</v>
      </c>
      <c r="C5533">
        <f t="shared" si="5073"/>
        <v>0</v>
      </c>
      <c r="D5533">
        <f>IFERROR(VLOOKUP(C5533,'Enheter, modell og år'!$A$2:$B$31,2,FALSE),0)</f>
        <v>0</v>
      </c>
      <c r="E5533" t="str">
        <f>'Liste detaljert wide'!$N$1</f>
        <v>BOA (eksl. EU og NFR)</v>
      </c>
      <c r="F5533" t="str">
        <f t="shared" si="5047"/>
        <v>2021RFM0BOA (eksl. EU og NFR)</v>
      </c>
      <c r="G5533" s="3">
        <f>'Liste detaljert wide'!N133</f>
        <v>0</v>
      </c>
      <c r="H5533" t="str">
        <f>VLOOKUP(E5533,Def!$B$2:$C$15,2,FALSE)</f>
        <v>Forskningsinsentiv</v>
      </c>
      <c r="I5533" s="3">
        <f>IF(A5533='Enheter, modell og år'!$F$2-1,0,G5533-VLOOKUP(A5533-1&amp;B5533&amp;C5533&amp;E5533,$F$2:$G$7561,2,FALSE))</f>
        <v>0</v>
      </c>
      <c r="J5533" s="3">
        <f>IF(A5533='Enheter, modell og år'!$F$2-1,0,VLOOKUP(A5533-1&amp;B5533&amp;C5533&amp;E5533,$F$2:$G$7561,2,FALSE))</f>
        <v>0</v>
      </c>
    </row>
    <row r="5534" spans="1:10" x14ac:dyDescent="0.25">
      <c r="A5534">
        <f t="shared" ref="A5534:C5534" si="5074">A4994</f>
        <v>2021</v>
      </c>
      <c r="B5534" t="str">
        <f t="shared" si="5074"/>
        <v>RFM</v>
      </c>
      <c r="C5534">
        <f t="shared" si="5074"/>
        <v>0</v>
      </c>
      <c r="D5534">
        <f>IFERROR(VLOOKUP(C5534,'Enheter, modell og år'!$A$2:$B$31,2,FALSE),0)</f>
        <v>0</v>
      </c>
      <c r="E5534" t="str">
        <f>'Liste detaljert wide'!$N$1</f>
        <v>BOA (eksl. EU og NFR)</v>
      </c>
      <c r="F5534" t="str">
        <f t="shared" si="5047"/>
        <v>2021RFM0BOA (eksl. EU og NFR)</v>
      </c>
      <c r="G5534" s="3">
        <f>'Liste detaljert wide'!N134</f>
        <v>0</v>
      </c>
      <c r="H5534" t="str">
        <f>VLOOKUP(E5534,Def!$B$2:$C$15,2,FALSE)</f>
        <v>Forskningsinsentiv</v>
      </c>
      <c r="I5534" s="3">
        <f>IF(A5534='Enheter, modell og år'!$F$2-1,0,G5534-VLOOKUP(A5534-1&amp;B5534&amp;C5534&amp;E5534,$F$2:$G$7561,2,FALSE))</f>
        <v>0</v>
      </c>
      <c r="J5534" s="3">
        <f>IF(A5534='Enheter, modell og år'!$F$2-1,0,VLOOKUP(A5534-1&amp;B5534&amp;C5534&amp;E5534,$F$2:$G$7561,2,FALSE))</f>
        <v>0</v>
      </c>
    </row>
    <row r="5535" spans="1:10" x14ac:dyDescent="0.25">
      <c r="A5535">
        <f t="shared" ref="A5535:C5535" si="5075">A4995</f>
        <v>2021</v>
      </c>
      <c r="B5535" t="str">
        <f t="shared" si="5075"/>
        <v>RFM</v>
      </c>
      <c r="C5535">
        <f t="shared" si="5075"/>
        <v>0</v>
      </c>
      <c r="D5535">
        <f>IFERROR(VLOOKUP(C5535,'Enheter, modell og år'!$A$2:$B$31,2,FALSE),0)</f>
        <v>0</v>
      </c>
      <c r="E5535" t="str">
        <f>'Liste detaljert wide'!$N$1</f>
        <v>BOA (eksl. EU og NFR)</v>
      </c>
      <c r="F5535" t="str">
        <f t="shared" si="5047"/>
        <v>2021RFM0BOA (eksl. EU og NFR)</v>
      </c>
      <c r="G5535" s="3">
        <f>'Liste detaljert wide'!N135</f>
        <v>0</v>
      </c>
      <c r="H5535" t="str">
        <f>VLOOKUP(E5535,Def!$B$2:$C$15,2,FALSE)</f>
        <v>Forskningsinsentiv</v>
      </c>
      <c r="I5535" s="3">
        <f>IF(A5535='Enheter, modell og år'!$F$2-1,0,G5535-VLOOKUP(A5535-1&amp;B5535&amp;C5535&amp;E5535,$F$2:$G$7561,2,FALSE))</f>
        <v>0</v>
      </c>
      <c r="J5535" s="3">
        <f>IF(A5535='Enheter, modell og år'!$F$2-1,0,VLOOKUP(A5535-1&amp;B5535&amp;C5535&amp;E5535,$F$2:$G$7561,2,FALSE))</f>
        <v>0</v>
      </c>
    </row>
    <row r="5536" spans="1:10" x14ac:dyDescent="0.25">
      <c r="A5536">
        <f t="shared" ref="A5536:C5536" si="5076">A4996</f>
        <v>2021</v>
      </c>
      <c r="B5536" t="str">
        <f t="shared" si="5076"/>
        <v>RFM</v>
      </c>
      <c r="C5536">
        <f t="shared" si="5076"/>
        <v>0</v>
      </c>
      <c r="D5536">
        <f>IFERROR(VLOOKUP(C5536,'Enheter, modell og år'!$A$2:$B$31,2,FALSE),0)</f>
        <v>0</v>
      </c>
      <c r="E5536" t="str">
        <f>'Liste detaljert wide'!$N$1</f>
        <v>BOA (eksl. EU og NFR)</v>
      </c>
      <c r="F5536" t="str">
        <f t="shared" si="5047"/>
        <v>2021RFM0BOA (eksl. EU og NFR)</v>
      </c>
      <c r="G5536" s="3">
        <f>'Liste detaljert wide'!N136</f>
        <v>0</v>
      </c>
      <c r="H5536" t="str">
        <f>VLOOKUP(E5536,Def!$B$2:$C$15,2,FALSE)</f>
        <v>Forskningsinsentiv</v>
      </c>
      <c r="I5536" s="3">
        <f>IF(A5536='Enheter, modell og år'!$F$2-1,0,G5536-VLOOKUP(A5536-1&amp;B5536&amp;C5536&amp;E5536,$F$2:$G$7561,2,FALSE))</f>
        <v>0</v>
      </c>
      <c r="J5536" s="3">
        <f>IF(A5536='Enheter, modell og år'!$F$2-1,0,VLOOKUP(A5536-1&amp;B5536&amp;C5536&amp;E5536,$F$2:$G$7561,2,FALSE))</f>
        <v>0</v>
      </c>
    </row>
    <row r="5537" spans="1:10" x14ac:dyDescent="0.25">
      <c r="A5537">
        <f t="shared" ref="A5537:C5537" si="5077">A4997</f>
        <v>2021</v>
      </c>
      <c r="B5537" t="str">
        <f t="shared" si="5077"/>
        <v>RFM</v>
      </c>
      <c r="C5537">
        <f t="shared" si="5077"/>
        <v>0</v>
      </c>
      <c r="D5537">
        <f>IFERROR(VLOOKUP(C5537,'Enheter, modell og år'!$A$2:$B$31,2,FALSE),0)</f>
        <v>0</v>
      </c>
      <c r="E5537" t="str">
        <f>'Liste detaljert wide'!$N$1</f>
        <v>BOA (eksl. EU og NFR)</v>
      </c>
      <c r="F5537" t="str">
        <f t="shared" si="5047"/>
        <v>2021RFM0BOA (eksl. EU og NFR)</v>
      </c>
      <c r="G5537" s="3">
        <f>'Liste detaljert wide'!N137</f>
        <v>0</v>
      </c>
      <c r="H5537" t="str">
        <f>VLOOKUP(E5537,Def!$B$2:$C$15,2,FALSE)</f>
        <v>Forskningsinsentiv</v>
      </c>
      <c r="I5537" s="3">
        <f>IF(A5537='Enheter, modell og år'!$F$2-1,0,G5537-VLOOKUP(A5537-1&amp;B5537&amp;C5537&amp;E5537,$F$2:$G$7561,2,FALSE))</f>
        <v>0</v>
      </c>
      <c r="J5537" s="3">
        <f>IF(A5537='Enheter, modell og år'!$F$2-1,0,VLOOKUP(A5537-1&amp;B5537&amp;C5537&amp;E5537,$F$2:$G$7561,2,FALSE))</f>
        <v>0</v>
      </c>
    </row>
    <row r="5538" spans="1:10" x14ac:dyDescent="0.25">
      <c r="A5538">
        <f t="shared" ref="A5538:C5538" si="5078">A4998</f>
        <v>2021</v>
      </c>
      <c r="B5538" t="str">
        <f t="shared" si="5078"/>
        <v>RFM</v>
      </c>
      <c r="C5538">
        <f t="shared" si="5078"/>
        <v>0</v>
      </c>
      <c r="D5538">
        <f>IFERROR(VLOOKUP(C5538,'Enheter, modell og år'!$A$2:$B$31,2,FALSE),0)</f>
        <v>0</v>
      </c>
      <c r="E5538" t="str">
        <f>'Liste detaljert wide'!$N$1</f>
        <v>BOA (eksl. EU og NFR)</v>
      </c>
      <c r="F5538" t="str">
        <f t="shared" si="5047"/>
        <v>2021RFM0BOA (eksl. EU og NFR)</v>
      </c>
      <c r="G5538" s="3">
        <f>'Liste detaljert wide'!N138</f>
        <v>0</v>
      </c>
      <c r="H5538" t="str">
        <f>VLOOKUP(E5538,Def!$B$2:$C$15,2,FALSE)</f>
        <v>Forskningsinsentiv</v>
      </c>
      <c r="I5538" s="3">
        <f>IF(A5538='Enheter, modell og år'!$F$2-1,0,G5538-VLOOKUP(A5538-1&amp;B5538&amp;C5538&amp;E5538,$F$2:$G$7561,2,FALSE))</f>
        <v>0</v>
      </c>
      <c r="J5538" s="3">
        <f>IF(A5538='Enheter, modell og år'!$F$2-1,0,VLOOKUP(A5538-1&amp;B5538&amp;C5538&amp;E5538,$F$2:$G$7561,2,FALSE))</f>
        <v>0</v>
      </c>
    </row>
    <row r="5539" spans="1:10" x14ac:dyDescent="0.25">
      <c r="A5539">
        <f t="shared" ref="A5539:C5539" si="5079">A4999</f>
        <v>2021</v>
      </c>
      <c r="B5539" t="str">
        <f t="shared" si="5079"/>
        <v>RFM</v>
      </c>
      <c r="C5539">
        <f t="shared" si="5079"/>
        <v>0</v>
      </c>
      <c r="D5539">
        <f>IFERROR(VLOOKUP(C5539,'Enheter, modell og år'!$A$2:$B$31,2,FALSE),0)</f>
        <v>0</v>
      </c>
      <c r="E5539" t="str">
        <f>'Liste detaljert wide'!$N$1</f>
        <v>BOA (eksl. EU og NFR)</v>
      </c>
      <c r="F5539" t="str">
        <f t="shared" si="5047"/>
        <v>2021RFM0BOA (eksl. EU og NFR)</v>
      </c>
      <c r="G5539" s="3">
        <f>'Liste detaljert wide'!N139</f>
        <v>0</v>
      </c>
      <c r="H5539" t="str">
        <f>VLOOKUP(E5539,Def!$B$2:$C$15,2,FALSE)</f>
        <v>Forskningsinsentiv</v>
      </c>
      <c r="I5539" s="3">
        <f>IF(A5539='Enheter, modell og år'!$F$2-1,0,G5539-VLOOKUP(A5539-1&amp;B5539&amp;C5539&amp;E5539,$F$2:$G$7561,2,FALSE))</f>
        <v>0</v>
      </c>
      <c r="J5539" s="3">
        <f>IF(A5539='Enheter, modell og år'!$F$2-1,0,VLOOKUP(A5539-1&amp;B5539&amp;C5539&amp;E5539,$F$2:$G$7561,2,FALSE))</f>
        <v>0</v>
      </c>
    </row>
    <row r="5540" spans="1:10" x14ac:dyDescent="0.25">
      <c r="A5540">
        <f t="shared" ref="A5540:C5540" si="5080">A5000</f>
        <v>2021</v>
      </c>
      <c r="B5540" t="str">
        <f t="shared" si="5080"/>
        <v>RFM</v>
      </c>
      <c r="C5540">
        <f t="shared" si="5080"/>
        <v>0</v>
      </c>
      <c r="D5540">
        <f>IFERROR(VLOOKUP(C5540,'Enheter, modell og år'!$A$2:$B$31,2,FALSE),0)</f>
        <v>0</v>
      </c>
      <c r="E5540" t="str">
        <f>'Liste detaljert wide'!$N$1</f>
        <v>BOA (eksl. EU og NFR)</v>
      </c>
      <c r="F5540" t="str">
        <f t="shared" si="5047"/>
        <v>2021RFM0BOA (eksl. EU og NFR)</v>
      </c>
      <c r="G5540" s="3">
        <f>'Liste detaljert wide'!N140</f>
        <v>0</v>
      </c>
      <c r="H5540" t="str">
        <f>VLOOKUP(E5540,Def!$B$2:$C$15,2,FALSE)</f>
        <v>Forskningsinsentiv</v>
      </c>
      <c r="I5540" s="3">
        <f>IF(A5540='Enheter, modell og år'!$F$2-1,0,G5540-VLOOKUP(A5540-1&amp;B5540&amp;C5540&amp;E5540,$F$2:$G$7561,2,FALSE))</f>
        <v>0</v>
      </c>
      <c r="J5540" s="3">
        <f>IF(A5540='Enheter, modell og år'!$F$2-1,0,VLOOKUP(A5540-1&amp;B5540&amp;C5540&amp;E5540,$F$2:$G$7561,2,FALSE))</f>
        <v>0</v>
      </c>
    </row>
    <row r="5541" spans="1:10" x14ac:dyDescent="0.25">
      <c r="A5541">
        <f t="shared" ref="A5541:C5541" si="5081">A5001</f>
        <v>2021</v>
      </c>
      <c r="B5541" t="str">
        <f t="shared" si="5081"/>
        <v>RFM</v>
      </c>
      <c r="C5541">
        <f t="shared" si="5081"/>
        <v>0</v>
      </c>
      <c r="D5541">
        <f>IFERROR(VLOOKUP(C5541,'Enheter, modell og år'!$A$2:$B$31,2,FALSE),0)</f>
        <v>0</v>
      </c>
      <c r="E5541" t="str">
        <f>'Liste detaljert wide'!$N$1</f>
        <v>BOA (eksl. EU og NFR)</v>
      </c>
      <c r="F5541" t="str">
        <f t="shared" si="5047"/>
        <v>2021RFM0BOA (eksl. EU og NFR)</v>
      </c>
      <c r="G5541" s="3">
        <f>'Liste detaljert wide'!N141</f>
        <v>0</v>
      </c>
      <c r="H5541" t="str">
        <f>VLOOKUP(E5541,Def!$B$2:$C$15,2,FALSE)</f>
        <v>Forskningsinsentiv</v>
      </c>
      <c r="I5541" s="3">
        <f>IF(A5541='Enheter, modell og år'!$F$2-1,0,G5541-VLOOKUP(A5541-1&amp;B5541&amp;C5541&amp;E5541,$F$2:$G$7561,2,FALSE))</f>
        <v>0</v>
      </c>
      <c r="J5541" s="3">
        <f>IF(A5541='Enheter, modell og år'!$F$2-1,0,VLOOKUP(A5541-1&amp;B5541&amp;C5541&amp;E5541,$F$2:$G$7561,2,FALSE))</f>
        <v>0</v>
      </c>
    </row>
    <row r="5542" spans="1:10" x14ac:dyDescent="0.25">
      <c r="A5542">
        <f t="shared" ref="A5542:C5542" si="5082">A5002</f>
        <v>2021</v>
      </c>
      <c r="B5542" t="str">
        <f t="shared" si="5082"/>
        <v>RFM</v>
      </c>
      <c r="C5542">
        <f t="shared" si="5082"/>
        <v>0</v>
      </c>
      <c r="D5542">
        <f>IFERROR(VLOOKUP(C5542,'Enheter, modell og år'!$A$2:$B$31,2,FALSE),0)</f>
        <v>0</v>
      </c>
      <c r="E5542" t="str">
        <f>'Liste detaljert wide'!$N$1</f>
        <v>BOA (eksl. EU og NFR)</v>
      </c>
      <c r="F5542" t="str">
        <f t="shared" si="5047"/>
        <v>2021RFM0BOA (eksl. EU og NFR)</v>
      </c>
      <c r="G5542" s="3">
        <f>'Liste detaljert wide'!N142</f>
        <v>0</v>
      </c>
      <c r="H5542" t="str">
        <f>VLOOKUP(E5542,Def!$B$2:$C$15,2,FALSE)</f>
        <v>Forskningsinsentiv</v>
      </c>
      <c r="I5542" s="3">
        <f>IF(A5542='Enheter, modell og år'!$F$2-1,0,G5542-VLOOKUP(A5542-1&amp;B5542&amp;C5542&amp;E5542,$F$2:$G$7561,2,FALSE))</f>
        <v>0</v>
      </c>
      <c r="J5542" s="3">
        <f>IF(A5542='Enheter, modell og år'!$F$2-1,0,VLOOKUP(A5542-1&amp;B5542&amp;C5542&amp;E5542,$F$2:$G$7561,2,FALSE))</f>
        <v>0</v>
      </c>
    </row>
    <row r="5543" spans="1:10" x14ac:dyDescent="0.25">
      <c r="A5543">
        <f t="shared" ref="A5543:C5543" si="5083">A5003</f>
        <v>2021</v>
      </c>
      <c r="B5543" t="str">
        <f t="shared" si="5083"/>
        <v>RFM</v>
      </c>
      <c r="C5543">
        <f t="shared" si="5083"/>
        <v>0</v>
      </c>
      <c r="D5543">
        <f>IFERROR(VLOOKUP(C5543,'Enheter, modell og år'!$A$2:$B$31,2,FALSE),0)</f>
        <v>0</v>
      </c>
      <c r="E5543" t="str">
        <f>'Liste detaljert wide'!$N$1</f>
        <v>BOA (eksl. EU og NFR)</v>
      </c>
      <c r="F5543" t="str">
        <f t="shared" si="5047"/>
        <v>2021RFM0BOA (eksl. EU og NFR)</v>
      </c>
      <c r="G5543" s="3">
        <f>'Liste detaljert wide'!N143</f>
        <v>0</v>
      </c>
      <c r="H5543" t="str">
        <f>VLOOKUP(E5543,Def!$B$2:$C$15,2,FALSE)</f>
        <v>Forskningsinsentiv</v>
      </c>
      <c r="I5543" s="3">
        <f>IF(A5543='Enheter, modell og år'!$F$2-1,0,G5543-VLOOKUP(A5543-1&amp;B5543&amp;C5543&amp;E5543,$F$2:$G$7561,2,FALSE))</f>
        <v>0</v>
      </c>
      <c r="J5543" s="3">
        <f>IF(A5543='Enheter, modell og år'!$F$2-1,0,VLOOKUP(A5543-1&amp;B5543&amp;C5543&amp;E5543,$F$2:$G$7561,2,FALSE))</f>
        <v>0</v>
      </c>
    </row>
    <row r="5544" spans="1:10" x14ac:dyDescent="0.25">
      <c r="A5544">
        <f t="shared" ref="A5544:C5544" si="5084">A5004</f>
        <v>2021</v>
      </c>
      <c r="B5544" t="str">
        <f t="shared" si="5084"/>
        <v>RFM</v>
      </c>
      <c r="C5544">
        <f t="shared" si="5084"/>
        <v>0</v>
      </c>
      <c r="D5544">
        <f>IFERROR(VLOOKUP(C5544,'Enheter, modell og år'!$A$2:$B$31,2,FALSE),0)</f>
        <v>0</v>
      </c>
      <c r="E5544" t="str">
        <f>'Liste detaljert wide'!$N$1</f>
        <v>BOA (eksl. EU og NFR)</v>
      </c>
      <c r="F5544" t="str">
        <f t="shared" si="5047"/>
        <v>2021RFM0BOA (eksl. EU og NFR)</v>
      </c>
      <c r="G5544" s="3">
        <f>'Liste detaljert wide'!N144</f>
        <v>0</v>
      </c>
      <c r="H5544" t="str">
        <f>VLOOKUP(E5544,Def!$B$2:$C$15,2,FALSE)</f>
        <v>Forskningsinsentiv</v>
      </c>
      <c r="I5544" s="3">
        <f>IF(A5544='Enheter, modell og år'!$F$2-1,0,G5544-VLOOKUP(A5544-1&amp;B5544&amp;C5544&amp;E5544,$F$2:$G$7561,2,FALSE))</f>
        <v>0</v>
      </c>
      <c r="J5544" s="3">
        <f>IF(A5544='Enheter, modell og år'!$F$2-1,0,VLOOKUP(A5544-1&amp;B5544&amp;C5544&amp;E5544,$F$2:$G$7561,2,FALSE))</f>
        <v>0</v>
      </c>
    </row>
    <row r="5545" spans="1:10" x14ac:dyDescent="0.25">
      <c r="A5545">
        <f t="shared" ref="A5545:C5545" si="5085">A5005</f>
        <v>2021</v>
      </c>
      <c r="B5545" t="str">
        <f t="shared" si="5085"/>
        <v>RFM</v>
      </c>
      <c r="C5545">
        <f t="shared" si="5085"/>
        <v>0</v>
      </c>
      <c r="D5545">
        <f>IFERROR(VLOOKUP(C5545,'Enheter, modell og år'!$A$2:$B$31,2,FALSE),0)</f>
        <v>0</v>
      </c>
      <c r="E5545" t="str">
        <f>'Liste detaljert wide'!$N$1</f>
        <v>BOA (eksl. EU og NFR)</v>
      </c>
      <c r="F5545" t="str">
        <f t="shared" si="5047"/>
        <v>2021RFM0BOA (eksl. EU og NFR)</v>
      </c>
      <c r="G5545" s="3">
        <f>'Liste detaljert wide'!N145</f>
        <v>0</v>
      </c>
      <c r="H5545" t="str">
        <f>VLOOKUP(E5545,Def!$B$2:$C$15,2,FALSE)</f>
        <v>Forskningsinsentiv</v>
      </c>
      <c r="I5545" s="3">
        <f>IF(A5545='Enheter, modell og år'!$F$2-1,0,G5545-VLOOKUP(A5545-1&amp;B5545&amp;C5545&amp;E5545,$F$2:$G$7561,2,FALSE))</f>
        <v>0</v>
      </c>
      <c r="J5545" s="3">
        <f>IF(A5545='Enheter, modell og år'!$F$2-1,0,VLOOKUP(A5545-1&amp;B5545&amp;C5545&amp;E5545,$F$2:$G$7561,2,FALSE))</f>
        <v>0</v>
      </c>
    </row>
    <row r="5546" spans="1:10" x14ac:dyDescent="0.25">
      <c r="A5546">
        <f t="shared" ref="A5546:C5546" si="5086">A5006</f>
        <v>2021</v>
      </c>
      <c r="B5546" t="str">
        <f t="shared" si="5086"/>
        <v>RFM</v>
      </c>
      <c r="C5546">
        <f t="shared" si="5086"/>
        <v>0</v>
      </c>
      <c r="D5546">
        <f>IFERROR(VLOOKUP(C5546,'Enheter, modell og år'!$A$2:$B$31,2,FALSE),0)</f>
        <v>0</v>
      </c>
      <c r="E5546" t="str">
        <f>'Liste detaljert wide'!$N$1</f>
        <v>BOA (eksl. EU og NFR)</v>
      </c>
      <c r="F5546" t="str">
        <f t="shared" si="5047"/>
        <v>2021RFM0BOA (eksl. EU og NFR)</v>
      </c>
      <c r="G5546" s="3">
        <f>'Liste detaljert wide'!N146</f>
        <v>0</v>
      </c>
      <c r="H5546" t="str">
        <f>VLOOKUP(E5546,Def!$B$2:$C$15,2,FALSE)</f>
        <v>Forskningsinsentiv</v>
      </c>
      <c r="I5546" s="3">
        <f>IF(A5546='Enheter, modell og år'!$F$2-1,0,G5546-VLOOKUP(A5546-1&amp;B5546&amp;C5546&amp;E5546,$F$2:$G$7561,2,FALSE))</f>
        <v>0</v>
      </c>
      <c r="J5546" s="3">
        <f>IF(A5546='Enheter, modell og år'!$F$2-1,0,VLOOKUP(A5546-1&amp;B5546&amp;C5546&amp;E5546,$F$2:$G$7561,2,FALSE))</f>
        <v>0</v>
      </c>
    </row>
    <row r="5547" spans="1:10" x14ac:dyDescent="0.25">
      <c r="A5547">
        <f t="shared" ref="A5547:C5547" si="5087">A5007</f>
        <v>2021</v>
      </c>
      <c r="B5547" t="str">
        <f t="shared" si="5087"/>
        <v>RFM</v>
      </c>
      <c r="C5547">
        <f t="shared" si="5087"/>
        <v>0</v>
      </c>
      <c r="D5547">
        <f>IFERROR(VLOOKUP(C5547,'Enheter, modell og år'!$A$2:$B$31,2,FALSE),0)</f>
        <v>0</v>
      </c>
      <c r="E5547" t="str">
        <f>'Liste detaljert wide'!$N$1</f>
        <v>BOA (eksl. EU og NFR)</v>
      </c>
      <c r="F5547" t="str">
        <f t="shared" si="5047"/>
        <v>2021RFM0BOA (eksl. EU og NFR)</v>
      </c>
      <c r="G5547" s="3">
        <f>'Liste detaljert wide'!N147</f>
        <v>0</v>
      </c>
      <c r="H5547" t="str">
        <f>VLOOKUP(E5547,Def!$B$2:$C$15,2,FALSE)</f>
        <v>Forskningsinsentiv</v>
      </c>
      <c r="I5547" s="3">
        <f>IF(A5547='Enheter, modell og år'!$F$2-1,0,G5547-VLOOKUP(A5547-1&amp;B5547&amp;C5547&amp;E5547,$F$2:$G$7561,2,FALSE))</f>
        <v>0</v>
      </c>
      <c r="J5547" s="3">
        <f>IF(A5547='Enheter, modell og år'!$F$2-1,0,VLOOKUP(A5547-1&amp;B5547&amp;C5547&amp;E5547,$F$2:$G$7561,2,FALSE))</f>
        <v>0</v>
      </c>
    </row>
    <row r="5548" spans="1:10" x14ac:dyDescent="0.25">
      <c r="A5548">
        <f t="shared" ref="A5548:C5548" si="5088">A5008</f>
        <v>2021</v>
      </c>
      <c r="B5548" t="str">
        <f t="shared" si="5088"/>
        <v>RFM</v>
      </c>
      <c r="C5548">
        <f t="shared" si="5088"/>
        <v>0</v>
      </c>
      <c r="D5548">
        <f>IFERROR(VLOOKUP(C5548,'Enheter, modell og år'!$A$2:$B$31,2,FALSE),0)</f>
        <v>0</v>
      </c>
      <c r="E5548" t="str">
        <f>'Liste detaljert wide'!$N$1</f>
        <v>BOA (eksl. EU og NFR)</v>
      </c>
      <c r="F5548" t="str">
        <f t="shared" si="5047"/>
        <v>2021RFM0BOA (eksl. EU og NFR)</v>
      </c>
      <c r="G5548" s="3">
        <f>'Liste detaljert wide'!N148</f>
        <v>0</v>
      </c>
      <c r="H5548" t="str">
        <f>VLOOKUP(E5548,Def!$B$2:$C$15,2,FALSE)</f>
        <v>Forskningsinsentiv</v>
      </c>
      <c r="I5548" s="3">
        <f>IF(A5548='Enheter, modell og år'!$F$2-1,0,G5548-VLOOKUP(A5548-1&amp;B5548&amp;C5548&amp;E5548,$F$2:$G$7561,2,FALSE))</f>
        <v>0</v>
      </c>
      <c r="J5548" s="3">
        <f>IF(A5548='Enheter, modell og år'!$F$2-1,0,VLOOKUP(A5548-1&amp;B5548&amp;C5548&amp;E5548,$F$2:$G$7561,2,FALSE))</f>
        <v>0</v>
      </c>
    </row>
    <row r="5549" spans="1:10" x14ac:dyDescent="0.25">
      <c r="A5549">
        <f t="shared" ref="A5549:C5549" si="5089">A5009</f>
        <v>2021</v>
      </c>
      <c r="B5549" t="str">
        <f t="shared" si="5089"/>
        <v>RFM</v>
      </c>
      <c r="C5549">
        <f t="shared" si="5089"/>
        <v>0</v>
      </c>
      <c r="D5549">
        <f>IFERROR(VLOOKUP(C5549,'Enheter, modell og år'!$A$2:$B$31,2,FALSE),0)</f>
        <v>0</v>
      </c>
      <c r="E5549" t="str">
        <f>'Liste detaljert wide'!$N$1</f>
        <v>BOA (eksl. EU og NFR)</v>
      </c>
      <c r="F5549" t="str">
        <f t="shared" si="5047"/>
        <v>2021RFM0BOA (eksl. EU og NFR)</v>
      </c>
      <c r="G5549" s="3">
        <f>'Liste detaljert wide'!N149</f>
        <v>0</v>
      </c>
      <c r="H5549" t="str">
        <f>VLOOKUP(E5549,Def!$B$2:$C$15,2,FALSE)</f>
        <v>Forskningsinsentiv</v>
      </c>
      <c r="I5549" s="3">
        <f>IF(A5549='Enheter, modell og år'!$F$2-1,0,G5549-VLOOKUP(A5549-1&amp;B5549&amp;C5549&amp;E5549,$F$2:$G$7561,2,FALSE))</f>
        <v>0</v>
      </c>
      <c r="J5549" s="3">
        <f>IF(A5549='Enheter, modell og år'!$F$2-1,0,VLOOKUP(A5549-1&amp;B5549&amp;C5549&amp;E5549,$F$2:$G$7561,2,FALSE))</f>
        <v>0</v>
      </c>
    </row>
    <row r="5550" spans="1:10" x14ac:dyDescent="0.25">
      <c r="A5550">
        <f t="shared" ref="A5550:C5550" si="5090">A5010</f>
        <v>2021</v>
      </c>
      <c r="B5550" t="str">
        <f t="shared" si="5090"/>
        <v>RFM</v>
      </c>
      <c r="C5550">
        <f t="shared" si="5090"/>
        <v>0</v>
      </c>
      <c r="D5550">
        <f>IFERROR(VLOOKUP(C5550,'Enheter, modell og år'!$A$2:$B$31,2,FALSE),0)</f>
        <v>0</v>
      </c>
      <c r="E5550" t="str">
        <f>'Liste detaljert wide'!$N$1</f>
        <v>BOA (eksl. EU og NFR)</v>
      </c>
      <c r="F5550" t="str">
        <f t="shared" si="5047"/>
        <v>2021RFM0BOA (eksl. EU og NFR)</v>
      </c>
      <c r="G5550" s="3">
        <f>'Liste detaljert wide'!N150</f>
        <v>0</v>
      </c>
      <c r="H5550" t="str">
        <f>VLOOKUP(E5550,Def!$B$2:$C$15,2,FALSE)</f>
        <v>Forskningsinsentiv</v>
      </c>
      <c r="I5550" s="3">
        <f>IF(A5550='Enheter, modell og år'!$F$2-1,0,G5550-VLOOKUP(A5550-1&amp;B5550&amp;C5550&amp;E5550,$F$2:$G$7561,2,FALSE))</f>
        <v>0</v>
      </c>
      <c r="J5550" s="3">
        <f>IF(A5550='Enheter, modell og år'!$F$2-1,0,VLOOKUP(A5550-1&amp;B5550&amp;C5550&amp;E5550,$F$2:$G$7561,2,FALSE))</f>
        <v>0</v>
      </c>
    </row>
    <row r="5551" spans="1:10" x14ac:dyDescent="0.25">
      <c r="A5551">
        <f t="shared" ref="A5551:C5551" si="5091">A5011</f>
        <v>2021</v>
      </c>
      <c r="B5551" t="str">
        <f t="shared" si="5091"/>
        <v>RFM</v>
      </c>
      <c r="C5551">
        <f t="shared" si="5091"/>
        <v>0</v>
      </c>
      <c r="D5551">
        <f>IFERROR(VLOOKUP(C5551,'Enheter, modell og år'!$A$2:$B$31,2,FALSE),0)</f>
        <v>0</v>
      </c>
      <c r="E5551" t="str">
        <f>'Liste detaljert wide'!$N$1</f>
        <v>BOA (eksl. EU og NFR)</v>
      </c>
      <c r="F5551" t="str">
        <f t="shared" si="5047"/>
        <v>2021RFM0BOA (eksl. EU og NFR)</v>
      </c>
      <c r="G5551" s="3">
        <f>'Liste detaljert wide'!N151</f>
        <v>0</v>
      </c>
      <c r="H5551" t="str">
        <f>VLOOKUP(E5551,Def!$B$2:$C$15,2,FALSE)</f>
        <v>Forskningsinsentiv</v>
      </c>
      <c r="I5551" s="3">
        <f>IF(A5551='Enheter, modell og år'!$F$2-1,0,G5551-VLOOKUP(A5551-1&amp;B5551&amp;C5551&amp;E5551,$F$2:$G$7561,2,FALSE))</f>
        <v>0</v>
      </c>
      <c r="J5551" s="3">
        <f>IF(A5551='Enheter, modell og år'!$F$2-1,0,VLOOKUP(A5551-1&amp;B5551&amp;C5551&amp;E5551,$F$2:$G$7561,2,FALSE))</f>
        <v>0</v>
      </c>
    </row>
    <row r="5552" spans="1:10" x14ac:dyDescent="0.25">
      <c r="A5552">
        <f t="shared" ref="A5552:C5552" si="5092">A5012</f>
        <v>2022</v>
      </c>
      <c r="B5552" t="str">
        <f t="shared" si="5092"/>
        <v>RFM</v>
      </c>
      <c r="C5552">
        <f t="shared" si="5092"/>
        <v>0</v>
      </c>
      <c r="D5552">
        <f>IFERROR(VLOOKUP(C5552,'Enheter, modell og år'!$A$2:$B$31,2,FALSE),0)</f>
        <v>0</v>
      </c>
      <c r="E5552" t="str">
        <f>'Liste detaljert wide'!$N$1</f>
        <v>BOA (eksl. EU og NFR)</v>
      </c>
      <c r="F5552" t="str">
        <f t="shared" si="5047"/>
        <v>2022RFM0BOA (eksl. EU og NFR)</v>
      </c>
      <c r="G5552" s="3">
        <f>'Liste detaljert wide'!N152</f>
        <v>0</v>
      </c>
      <c r="H5552" t="str">
        <f>VLOOKUP(E5552,Def!$B$2:$C$15,2,FALSE)</f>
        <v>Forskningsinsentiv</v>
      </c>
      <c r="I5552" s="3">
        <f>IF(A5552='Enheter, modell og år'!$F$2-1,0,G5552-VLOOKUP(A5552-1&amp;B5552&amp;C5552&amp;E5552,$F$2:$G$7561,2,FALSE))</f>
        <v>0</v>
      </c>
      <c r="J5552" s="3">
        <f>IF(A5552='Enheter, modell og år'!$F$2-1,0,VLOOKUP(A5552-1&amp;B5552&amp;C5552&amp;E5552,$F$2:$G$7561,2,FALSE))</f>
        <v>0</v>
      </c>
    </row>
    <row r="5553" spans="1:10" x14ac:dyDescent="0.25">
      <c r="A5553">
        <f t="shared" ref="A5553:C5553" si="5093">A5013</f>
        <v>2022</v>
      </c>
      <c r="B5553" t="str">
        <f t="shared" si="5093"/>
        <v>RFM</v>
      </c>
      <c r="C5553">
        <f t="shared" si="5093"/>
        <v>0</v>
      </c>
      <c r="D5553">
        <f>IFERROR(VLOOKUP(C5553,'Enheter, modell og år'!$A$2:$B$31,2,FALSE),0)</f>
        <v>0</v>
      </c>
      <c r="E5553" t="str">
        <f>'Liste detaljert wide'!$N$1</f>
        <v>BOA (eksl. EU og NFR)</v>
      </c>
      <c r="F5553" t="str">
        <f t="shared" si="5047"/>
        <v>2022RFM0BOA (eksl. EU og NFR)</v>
      </c>
      <c r="G5553" s="3">
        <f>'Liste detaljert wide'!N153</f>
        <v>0</v>
      </c>
      <c r="H5553" t="str">
        <f>VLOOKUP(E5553,Def!$B$2:$C$15,2,FALSE)</f>
        <v>Forskningsinsentiv</v>
      </c>
      <c r="I5553" s="3">
        <f>IF(A5553='Enheter, modell og år'!$F$2-1,0,G5553-VLOOKUP(A5553-1&amp;B5553&amp;C5553&amp;E5553,$F$2:$G$7561,2,FALSE))</f>
        <v>0</v>
      </c>
      <c r="J5553" s="3">
        <f>IF(A5553='Enheter, modell og år'!$F$2-1,0,VLOOKUP(A5553-1&amp;B5553&amp;C5553&amp;E5553,$F$2:$G$7561,2,FALSE))</f>
        <v>0</v>
      </c>
    </row>
    <row r="5554" spans="1:10" x14ac:dyDescent="0.25">
      <c r="A5554">
        <f t="shared" ref="A5554:C5554" si="5094">A5014</f>
        <v>2022</v>
      </c>
      <c r="B5554" t="str">
        <f t="shared" si="5094"/>
        <v>RFM</v>
      </c>
      <c r="C5554">
        <f t="shared" si="5094"/>
        <v>0</v>
      </c>
      <c r="D5554">
        <f>IFERROR(VLOOKUP(C5554,'Enheter, modell og år'!$A$2:$B$31,2,FALSE),0)</f>
        <v>0</v>
      </c>
      <c r="E5554" t="str">
        <f>'Liste detaljert wide'!$N$1</f>
        <v>BOA (eksl. EU og NFR)</v>
      </c>
      <c r="F5554" t="str">
        <f t="shared" si="5047"/>
        <v>2022RFM0BOA (eksl. EU og NFR)</v>
      </c>
      <c r="G5554" s="3">
        <f>'Liste detaljert wide'!N154</f>
        <v>0</v>
      </c>
      <c r="H5554" t="str">
        <f>VLOOKUP(E5554,Def!$B$2:$C$15,2,FALSE)</f>
        <v>Forskningsinsentiv</v>
      </c>
      <c r="I5554" s="3">
        <f>IF(A5554='Enheter, modell og år'!$F$2-1,0,G5554-VLOOKUP(A5554-1&amp;B5554&amp;C5554&amp;E5554,$F$2:$G$7561,2,FALSE))</f>
        <v>0</v>
      </c>
      <c r="J5554" s="3">
        <f>IF(A5554='Enheter, modell og år'!$F$2-1,0,VLOOKUP(A5554-1&amp;B5554&amp;C5554&amp;E5554,$F$2:$G$7561,2,FALSE))</f>
        <v>0</v>
      </c>
    </row>
    <row r="5555" spans="1:10" x14ac:dyDescent="0.25">
      <c r="A5555">
        <f t="shared" ref="A5555:C5555" si="5095">A5015</f>
        <v>2022</v>
      </c>
      <c r="B5555" t="str">
        <f t="shared" si="5095"/>
        <v>RFM</v>
      </c>
      <c r="C5555">
        <f t="shared" si="5095"/>
        <v>0</v>
      </c>
      <c r="D5555">
        <f>IFERROR(VLOOKUP(C5555,'Enheter, modell og år'!$A$2:$B$31,2,FALSE),0)</f>
        <v>0</v>
      </c>
      <c r="E5555" t="str">
        <f>'Liste detaljert wide'!$N$1</f>
        <v>BOA (eksl. EU og NFR)</v>
      </c>
      <c r="F5555" t="str">
        <f t="shared" si="5047"/>
        <v>2022RFM0BOA (eksl. EU og NFR)</v>
      </c>
      <c r="G5555" s="3">
        <f>'Liste detaljert wide'!N155</f>
        <v>0</v>
      </c>
      <c r="H5555" t="str">
        <f>VLOOKUP(E5555,Def!$B$2:$C$15,2,FALSE)</f>
        <v>Forskningsinsentiv</v>
      </c>
      <c r="I5555" s="3">
        <f>IF(A5555='Enheter, modell og år'!$F$2-1,0,G5555-VLOOKUP(A5555-1&amp;B5555&amp;C5555&amp;E5555,$F$2:$G$7561,2,FALSE))</f>
        <v>0</v>
      </c>
      <c r="J5555" s="3">
        <f>IF(A5555='Enheter, modell og år'!$F$2-1,0,VLOOKUP(A5555-1&amp;B5555&amp;C5555&amp;E5555,$F$2:$G$7561,2,FALSE))</f>
        <v>0</v>
      </c>
    </row>
    <row r="5556" spans="1:10" x14ac:dyDescent="0.25">
      <c r="A5556">
        <f t="shared" ref="A5556:C5556" si="5096">A5016</f>
        <v>2022</v>
      </c>
      <c r="B5556" t="str">
        <f t="shared" si="5096"/>
        <v>RFM</v>
      </c>
      <c r="C5556">
        <f t="shared" si="5096"/>
        <v>0</v>
      </c>
      <c r="D5556">
        <f>IFERROR(VLOOKUP(C5556,'Enheter, modell og år'!$A$2:$B$31,2,FALSE),0)</f>
        <v>0</v>
      </c>
      <c r="E5556" t="str">
        <f>'Liste detaljert wide'!$N$1</f>
        <v>BOA (eksl. EU og NFR)</v>
      </c>
      <c r="F5556" t="str">
        <f t="shared" si="5047"/>
        <v>2022RFM0BOA (eksl. EU og NFR)</v>
      </c>
      <c r="G5556" s="3">
        <f>'Liste detaljert wide'!N156</f>
        <v>0</v>
      </c>
      <c r="H5556" t="str">
        <f>VLOOKUP(E5556,Def!$B$2:$C$15,2,FALSE)</f>
        <v>Forskningsinsentiv</v>
      </c>
      <c r="I5556" s="3">
        <f>IF(A5556='Enheter, modell og år'!$F$2-1,0,G5556-VLOOKUP(A5556-1&amp;B5556&amp;C5556&amp;E5556,$F$2:$G$7561,2,FALSE))</f>
        <v>0</v>
      </c>
      <c r="J5556" s="3">
        <f>IF(A5556='Enheter, modell og år'!$F$2-1,0,VLOOKUP(A5556-1&amp;B5556&amp;C5556&amp;E5556,$F$2:$G$7561,2,FALSE))</f>
        <v>0</v>
      </c>
    </row>
    <row r="5557" spans="1:10" x14ac:dyDescent="0.25">
      <c r="A5557">
        <f t="shared" ref="A5557:C5557" si="5097">A5017</f>
        <v>2022</v>
      </c>
      <c r="B5557" t="str">
        <f t="shared" si="5097"/>
        <v>RFM</v>
      </c>
      <c r="C5557">
        <f t="shared" si="5097"/>
        <v>0</v>
      </c>
      <c r="D5557">
        <f>IFERROR(VLOOKUP(C5557,'Enheter, modell og år'!$A$2:$B$31,2,FALSE),0)</f>
        <v>0</v>
      </c>
      <c r="E5557" t="str">
        <f>'Liste detaljert wide'!$N$1</f>
        <v>BOA (eksl. EU og NFR)</v>
      </c>
      <c r="F5557" t="str">
        <f t="shared" si="5047"/>
        <v>2022RFM0BOA (eksl. EU og NFR)</v>
      </c>
      <c r="G5557" s="3">
        <f>'Liste detaljert wide'!N157</f>
        <v>0</v>
      </c>
      <c r="H5557" t="str">
        <f>VLOOKUP(E5557,Def!$B$2:$C$15,2,FALSE)</f>
        <v>Forskningsinsentiv</v>
      </c>
      <c r="I5557" s="3">
        <f>IF(A5557='Enheter, modell og år'!$F$2-1,0,G5557-VLOOKUP(A5557-1&amp;B5557&amp;C5557&amp;E5557,$F$2:$G$7561,2,FALSE))</f>
        <v>0</v>
      </c>
      <c r="J5557" s="3">
        <f>IF(A5557='Enheter, modell og år'!$F$2-1,0,VLOOKUP(A5557-1&amp;B5557&amp;C5557&amp;E5557,$F$2:$G$7561,2,FALSE))</f>
        <v>0</v>
      </c>
    </row>
    <row r="5558" spans="1:10" x14ac:dyDescent="0.25">
      <c r="A5558">
        <f t="shared" ref="A5558:C5558" si="5098">A5018</f>
        <v>2022</v>
      </c>
      <c r="B5558" t="str">
        <f t="shared" si="5098"/>
        <v>RFM</v>
      </c>
      <c r="C5558">
        <f t="shared" si="5098"/>
        <v>0</v>
      </c>
      <c r="D5558">
        <f>IFERROR(VLOOKUP(C5558,'Enheter, modell og år'!$A$2:$B$31,2,FALSE),0)</f>
        <v>0</v>
      </c>
      <c r="E5558" t="str">
        <f>'Liste detaljert wide'!$N$1</f>
        <v>BOA (eksl. EU og NFR)</v>
      </c>
      <c r="F5558" t="str">
        <f t="shared" si="5047"/>
        <v>2022RFM0BOA (eksl. EU og NFR)</v>
      </c>
      <c r="G5558" s="3">
        <f>'Liste detaljert wide'!N158</f>
        <v>0</v>
      </c>
      <c r="H5558" t="str">
        <f>VLOOKUP(E5558,Def!$B$2:$C$15,2,FALSE)</f>
        <v>Forskningsinsentiv</v>
      </c>
      <c r="I5558" s="3">
        <f>IF(A5558='Enheter, modell og år'!$F$2-1,0,G5558-VLOOKUP(A5558-1&amp;B5558&amp;C5558&amp;E5558,$F$2:$G$7561,2,FALSE))</f>
        <v>0</v>
      </c>
      <c r="J5558" s="3">
        <f>IF(A5558='Enheter, modell og år'!$F$2-1,0,VLOOKUP(A5558-1&amp;B5558&amp;C5558&amp;E5558,$F$2:$G$7561,2,FALSE))</f>
        <v>0</v>
      </c>
    </row>
    <row r="5559" spans="1:10" x14ac:dyDescent="0.25">
      <c r="A5559">
        <f t="shared" ref="A5559:C5559" si="5099">A5019</f>
        <v>2022</v>
      </c>
      <c r="B5559" t="str">
        <f t="shared" si="5099"/>
        <v>RFM</v>
      </c>
      <c r="C5559">
        <f t="shared" si="5099"/>
        <v>0</v>
      </c>
      <c r="D5559">
        <f>IFERROR(VLOOKUP(C5559,'Enheter, modell og år'!$A$2:$B$31,2,FALSE),0)</f>
        <v>0</v>
      </c>
      <c r="E5559" t="str">
        <f>'Liste detaljert wide'!$N$1</f>
        <v>BOA (eksl. EU og NFR)</v>
      </c>
      <c r="F5559" t="str">
        <f t="shared" si="5047"/>
        <v>2022RFM0BOA (eksl. EU og NFR)</v>
      </c>
      <c r="G5559" s="3">
        <f>'Liste detaljert wide'!N159</f>
        <v>0</v>
      </c>
      <c r="H5559" t="str">
        <f>VLOOKUP(E5559,Def!$B$2:$C$15,2,FALSE)</f>
        <v>Forskningsinsentiv</v>
      </c>
      <c r="I5559" s="3">
        <f>IF(A5559='Enheter, modell og år'!$F$2-1,0,G5559-VLOOKUP(A5559-1&amp;B5559&amp;C5559&amp;E5559,$F$2:$G$7561,2,FALSE))</f>
        <v>0</v>
      </c>
      <c r="J5559" s="3">
        <f>IF(A5559='Enheter, modell og år'!$F$2-1,0,VLOOKUP(A5559-1&amp;B5559&amp;C5559&amp;E5559,$F$2:$G$7561,2,FALSE))</f>
        <v>0</v>
      </c>
    </row>
    <row r="5560" spans="1:10" x14ac:dyDescent="0.25">
      <c r="A5560">
        <f t="shared" ref="A5560:C5560" si="5100">A5020</f>
        <v>2022</v>
      </c>
      <c r="B5560" t="str">
        <f t="shared" si="5100"/>
        <v>RFM</v>
      </c>
      <c r="C5560">
        <f t="shared" si="5100"/>
        <v>0</v>
      </c>
      <c r="D5560">
        <f>IFERROR(VLOOKUP(C5560,'Enheter, modell og år'!$A$2:$B$31,2,FALSE),0)</f>
        <v>0</v>
      </c>
      <c r="E5560" t="str">
        <f>'Liste detaljert wide'!$N$1</f>
        <v>BOA (eksl. EU og NFR)</v>
      </c>
      <c r="F5560" t="str">
        <f t="shared" si="5047"/>
        <v>2022RFM0BOA (eksl. EU og NFR)</v>
      </c>
      <c r="G5560" s="3">
        <f>'Liste detaljert wide'!N160</f>
        <v>0</v>
      </c>
      <c r="H5560" t="str">
        <f>VLOOKUP(E5560,Def!$B$2:$C$15,2,FALSE)</f>
        <v>Forskningsinsentiv</v>
      </c>
      <c r="I5560" s="3">
        <f>IF(A5560='Enheter, modell og år'!$F$2-1,0,G5560-VLOOKUP(A5560-1&amp;B5560&amp;C5560&amp;E5560,$F$2:$G$7561,2,FALSE))</f>
        <v>0</v>
      </c>
      <c r="J5560" s="3">
        <f>IF(A5560='Enheter, modell og år'!$F$2-1,0,VLOOKUP(A5560-1&amp;B5560&amp;C5560&amp;E5560,$F$2:$G$7561,2,FALSE))</f>
        <v>0</v>
      </c>
    </row>
    <row r="5561" spans="1:10" x14ac:dyDescent="0.25">
      <c r="A5561">
        <f t="shared" ref="A5561:C5561" si="5101">A5021</f>
        <v>2022</v>
      </c>
      <c r="B5561" t="str">
        <f t="shared" si="5101"/>
        <v>RFM</v>
      </c>
      <c r="C5561">
        <f t="shared" si="5101"/>
        <v>0</v>
      </c>
      <c r="D5561">
        <f>IFERROR(VLOOKUP(C5561,'Enheter, modell og år'!$A$2:$B$31,2,FALSE),0)</f>
        <v>0</v>
      </c>
      <c r="E5561" t="str">
        <f>'Liste detaljert wide'!$N$1</f>
        <v>BOA (eksl. EU og NFR)</v>
      </c>
      <c r="F5561" t="str">
        <f t="shared" si="5047"/>
        <v>2022RFM0BOA (eksl. EU og NFR)</v>
      </c>
      <c r="G5561" s="3">
        <f>'Liste detaljert wide'!N161</f>
        <v>0</v>
      </c>
      <c r="H5561" t="str">
        <f>VLOOKUP(E5561,Def!$B$2:$C$15,2,FALSE)</f>
        <v>Forskningsinsentiv</v>
      </c>
      <c r="I5561" s="3">
        <f>IF(A5561='Enheter, modell og år'!$F$2-1,0,G5561-VLOOKUP(A5561-1&amp;B5561&amp;C5561&amp;E5561,$F$2:$G$7561,2,FALSE))</f>
        <v>0</v>
      </c>
      <c r="J5561" s="3">
        <f>IF(A5561='Enheter, modell og år'!$F$2-1,0,VLOOKUP(A5561-1&amp;B5561&amp;C5561&amp;E5561,$F$2:$G$7561,2,FALSE))</f>
        <v>0</v>
      </c>
    </row>
    <row r="5562" spans="1:10" x14ac:dyDescent="0.25">
      <c r="A5562">
        <f t="shared" ref="A5562:C5562" si="5102">A5022</f>
        <v>2022</v>
      </c>
      <c r="B5562" t="str">
        <f t="shared" si="5102"/>
        <v>RFM</v>
      </c>
      <c r="C5562">
        <f t="shared" si="5102"/>
        <v>0</v>
      </c>
      <c r="D5562">
        <f>IFERROR(VLOOKUP(C5562,'Enheter, modell og år'!$A$2:$B$31,2,FALSE),0)</f>
        <v>0</v>
      </c>
      <c r="E5562" t="str">
        <f>'Liste detaljert wide'!$N$1</f>
        <v>BOA (eksl. EU og NFR)</v>
      </c>
      <c r="F5562" t="str">
        <f t="shared" si="5047"/>
        <v>2022RFM0BOA (eksl. EU og NFR)</v>
      </c>
      <c r="G5562" s="3">
        <f>'Liste detaljert wide'!N162</f>
        <v>0</v>
      </c>
      <c r="H5562" t="str">
        <f>VLOOKUP(E5562,Def!$B$2:$C$15,2,FALSE)</f>
        <v>Forskningsinsentiv</v>
      </c>
      <c r="I5562" s="3">
        <f>IF(A5562='Enheter, modell og år'!$F$2-1,0,G5562-VLOOKUP(A5562-1&amp;B5562&amp;C5562&amp;E5562,$F$2:$G$7561,2,FALSE))</f>
        <v>0</v>
      </c>
      <c r="J5562" s="3">
        <f>IF(A5562='Enheter, modell og år'!$F$2-1,0,VLOOKUP(A5562-1&amp;B5562&amp;C5562&amp;E5562,$F$2:$G$7561,2,FALSE))</f>
        <v>0</v>
      </c>
    </row>
    <row r="5563" spans="1:10" x14ac:dyDescent="0.25">
      <c r="A5563">
        <f t="shared" ref="A5563:C5563" si="5103">A5023</f>
        <v>2022</v>
      </c>
      <c r="B5563" t="str">
        <f t="shared" si="5103"/>
        <v>RFM</v>
      </c>
      <c r="C5563">
        <f t="shared" si="5103"/>
        <v>0</v>
      </c>
      <c r="D5563">
        <f>IFERROR(VLOOKUP(C5563,'Enheter, modell og år'!$A$2:$B$31,2,FALSE),0)</f>
        <v>0</v>
      </c>
      <c r="E5563" t="str">
        <f>'Liste detaljert wide'!$N$1</f>
        <v>BOA (eksl. EU og NFR)</v>
      </c>
      <c r="F5563" t="str">
        <f t="shared" si="5047"/>
        <v>2022RFM0BOA (eksl. EU og NFR)</v>
      </c>
      <c r="G5563" s="3">
        <f>'Liste detaljert wide'!N163</f>
        <v>0</v>
      </c>
      <c r="H5563" t="str">
        <f>VLOOKUP(E5563,Def!$B$2:$C$15,2,FALSE)</f>
        <v>Forskningsinsentiv</v>
      </c>
      <c r="I5563" s="3">
        <f>IF(A5563='Enheter, modell og år'!$F$2-1,0,G5563-VLOOKUP(A5563-1&amp;B5563&amp;C5563&amp;E5563,$F$2:$G$7561,2,FALSE))</f>
        <v>0</v>
      </c>
      <c r="J5563" s="3">
        <f>IF(A5563='Enheter, modell og år'!$F$2-1,0,VLOOKUP(A5563-1&amp;B5563&amp;C5563&amp;E5563,$F$2:$G$7561,2,FALSE))</f>
        <v>0</v>
      </c>
    </row>
    <row r="5564" spans="1:10" x14ac:dyDescent="0.25">
      <c r="A5564">
        <f t="shared" ref="A5564:C5564" si="5104">A5024</f>
        <v>2022</v>
      </c>
      <c r="B5564" t="str">
        <f t="shared" si="5104"/>
        <v>RFM</v>
      </c>
      <c r="C5564">
        <f t="shared" si="5104"/>
        <v>0</v>
      </c>
      <c r="D5564">
        <f>IFERROR(VLOOKUP(C5564,'Enheter, modell og år'!$A$2:$B$31,2,FALSE),0)</f>
        <v>0</v>
      </c>
      <c r="E5564" t="str">
        <f>'Liste detaljert wide'!$N$1</f>
        <v>BOA (eksl. EU og NFR)</v>
      </c>
      <c r="F5564" t="str">
        <f t="shared" si="5047"/>
        <v>2022RFM0BOA (eksl. EU og NFR)</v>
      </c>
      <c r="G5564" s="3">
        <f>'Liste detaljert wide'!N164</f>
        <v>0</v>
      </c>
      <c r="H5564" t="str">
        <f>VLOOKUP(E5564,Def!$B$2:$C$15,2,FALSE)</f>
        <v>Forskningsinsentiv</v>
      </c>
      <c r="I5564" s="3">
        <f>IF(A5564='Enheter, modell og år'!$F$2-1,0,G5564-VLOOKUP(A5564-1&amp;B5564&amp;C5564&amp;E5564,$F$2:$G$7561,2,FALSE))</f>
        <v>0</v>
      </c>
      <c r="J5564" s="3">
        <f>IF(A5564='Enheter, modell og år'!$F$2-1,0,VLOOKUP(A5564-1&amp;B5564&amp;C5564&amp;E5564,$F$2:$G$7561,2,FALSE))</f>
        <v>0</v>
      </c>
    </row>
    <row r="5565" spans="1:10" x14ac:dyDescent="0.25">
      <c r="A5565">
        <f t="shared" ref="A5565:C5565" si="5105">A5025</f>
        <v>2022</v>
      </c>
      <c r="B5565" t="str">
        <f t="shared" si="5105"/>
        <v>RFM</v>
      </c>
      <c r="C5565">
        <f t="shared" si="5105"/>
        <v>0</v>
      </c>
      <c r="D5565">
        <f>IFERROR(VLOOKUP(C5565,'Enheter, modell og år'!$A$2:$B$31,2,FALSE),0)</f>
        <v>0</v>
      </c>
      <c r="E5565" t="str">
        <f>'Liste detaljert wide'!$N$1</f>
        <v>BOA (eksl. EU og NFR)</v>
      </c>
      <c r="F5565" t="str">
        <f t="shared" si="5047"/>
        <v>2022RFM0BOA (eksl. EU og NFR)</v>
      </c>
      <c r="G5565" s="3">
        <f>'Liste detaljert wide'!N165</f>
        <v>0</v>
      </c>
      <c r="H5565" t="str">
        <f>VLOOKUP(E5565,Def!$B$2:$C$15,2,FALSE)</f>
        <v>Forskningsinsentiv</v>
      </c>
      <c r="I5565" s="3">
        <f>IF(A5565='Enheter, modell og år'!$F$2-1,0,G5565-VLOOKUP(A5565-1&amp;B5565&amp;C5565&amp;E5565,$F$2:$G$7561,2,FALSE))</f>
        <v>0</v>
      </c>
      <c r="J5565" s="3">
        <f>IF(A5565='Enheter, modell og år'!$F$2-1,0,VLOOKUP(A5565-1&amp;B5565&amp;C5565&amp;E5565,$F$2:$G$7561,2,FALSE))</f>
        <v>0</v>
      </c>
    </row>
    <row r="5566" spans="1:10" x14ac:dyDescent="0.25">
      <c r="A5566">
        <f t="shared" ref="A5566:C5566" si="5106">A5026</f>
        <v>2022</v>
      </c>
      <c r="B5566" t="str">
        <f t="shared" si="5106"/>
        <v>RFM</v>
      </c>
      <c r="C5566">
        <f t="shared" si="5106"/>
        <v>0</v>
      </c>
      <c r="D5566">
        <f>IFERROR(VLOOKUP(C5566,'Enheter, modell og år'!$A$2:$B$31,2,FALSE),0)</f>
        <v>0</v>
      </c>
      <c r="E5566" t="str">
        <f>'Liste detaljert wide'!$N$1</f>
        <v>BOA (eksl. EU og NFR)</v>
      </c>
      <c r="F5566" t="str">
        <f t="shared" si="5047"/>
        <v>2022RFM0BOA (eksl. EU og NFR)</v>
      </c>
      <c r="G5566" s="3">
        <f>'Liste detaljert wide'!N166</f>
        <v>0</v>
      </c>
      <c r="H5566" t="str">
        <f>VLOOKUP(E5566,Def!$B$2:$C$15,2,FALSE)</f>
        <v>Forskningsinsentiv</v>
      </c>
      <c r="I5566" s="3">
        <f>IF(A5566='Enheter, modell og år'!$F$2-1,0,G5566-VLOOKUP(A5566-1&amp;B5566&amp;C5566&amp;E5566,$F$2:$G$7561,2,FALSE))</f>
        <v>0</v>
      </c>
      <c r="J5566" s="3">
        <f>IF(A5566='Enheter, modell og år'!$F$2-1,0,VLOOKUP(A5566-1&amp;B5566&amp;C5566&amp;E5566,$F$2:$G$7561,2,FALSE))</f>
        <v>0</v>
      </c>
    </row>
    <row r="5567" spans="1:10" x14ac:dyDescent="0.25">
      <c r="A5567">
        <f t="shared" ref="A5567:C5567" si="5107">A5027</f>
        <v>2022</v>
      </c>
      <c r="B5567" t="str">
        <f t="shared" si="5107"/>
        <v>RFM</v>
      </c>
      <c r="C5567">
        <f t="shared" si="5107"/>
        <v>0</v>
      </c>
      <c r="D5567">
        <f>IFERROR(VLOOKUP(C5567,'Enheter, modell og år'!$A$2:$B$31,2,FALSE),0)</f>
        <v>0</v>
      </c>
      <c r="E5567" t="str">
        <f>'Liste detaljert wide'!$N$1</f>
        <v>BOA (eksl. EU og NFR)</v>
      </c>
      <c r="F5567" t="str">
        <f t="shared" si="5047"/>
        <v>2022RFM0BOA (eksl. EU og NFR)</v>
      </c>
      <c r="G5567" s="3">
        <f>'Liste detaljert wide'!N167</f>
        <v>0</v>
      </c>
      <c r="H5567" t="str">
        <f>VLOOKUP(E5567,Def!$B$2:$C$15,2,FALSE)</f>
        <v>Forskningsinsentiv</v>
      </c>
      <c r="I5567" s="3">
        <f>IF(A5567='Enheter, modell og år'!$F$2-1,0,G5567-VLOOKUP(A5567-1&amp;B5567&amp;C5567&amp;E5567,$F$2:$G$7561,2,FALSE))</f>
        <v>0</v>
      </c>
      <c r="J5567" s="3">
        <f>IF(A5567='Enheter, modell og år'!$F$2-1,0,VLOOKUP(A5567-1&amp;B5567&amp;C5567&amp;E5567,$F$2:$G$7561,2,FALSE))</f>
        <v>0</v>
      </c>
    </row>
    <row r="5568" spans="1:10" x14ac:dyDescent="0.25">
      <c r="A5568">
        <f t="shared" ref="A5568:C5568" si="5108">A5028</f>
        <v>2022</v>
      </c>
      <c r="B5568" t="str">
        <f t="shared" si="5108"/>
        <v>RFM</v>
      </c>
      <c r="C5568">
        <f t="shared" si="5108"/>
        <v>0</v>
      </c>
      <c r="D5568">
        <f>IFERROR(VLOOKUP(C5568,'Enheter, modell og år'!$A$2:$B$31,2,FALSE),0)</f>
        <v>0</v>
      </c>
      <c r="E5568" t="str">
        <f>'Liste detaljert wide'!$N$1</f>
        <v>BOA (eksl. EU og NFR)</v>
      </c>
      <c r="F5568" t="str">
        <f t="shared" si="5047"/>
        <v>2022RFM0BOA (eksl. EU og NFR)</v>
      </c>
      <c r="G5568" s="3">
        <f>'Liste detaljert wide'!N168</f>
        <v>0</v>
      </c>
      <c r="H5568" t="str">
        <f>VLOOKUP(E5568,Def!$B$2:$C$15,2,FALSE)</f>
        <v>Forskningsinsentiv</v>
      </c>
      <c r="I5568" s="3">
        <f>IF(A5568='Enheter, modell og år'!$F$2-1,0,G5568-VLOOKUP(A5568-1&amp;B5568&amp;C5568&amp;E5568,$F$2:$G$7561,2,FALSE))</f>
        <v>0</v>
      </c>
      <c r="J5568" s="3">
        <f>IF(A5568='Enheter, modell og år'!$F$2-1,0,VLOOKUP(A5568-1&amp;B5568&amp;C5568&amp;E5568,$F$2:$G$7561,2,FALSE))</f>
        <v>0</v>
      </c>
    </row>
    <row r="5569" spans="1:10" x14ac:dyDescent="0.25">
      <c r="A5569">
        <f t="shared" ref="A5569:C5569" si="5109">A5029</f>
        <v>2022</v>
      </c>
      <c r="B5569" t="str">
        <f t="shared" si="5109"/>
        <v>RFM</v>
      </c>
      <c r="C5569">
        <f t="shared" si="5109"/>
        <v>0</v>
      </c>
      <c r="D5569">
        <f>IFERROR(VLOOKUP(C5569,'Enheter, modell og år'!$A$2:$B$31,2,FALSE),0)</f>
        <v>0</v>
      </c>
      <c r="E5569" t="str">
        <f>'Liste detaljert wide'!$N$1</f>
        <v>BOA (eksl. EU og NFR)</v>
      </c>
      <c r="F5569" t="str">
        <f t="shared" si="5047"/>
        <v>2022RFM0BOA (eksl. EU og NFR)</v>
      </c>
      <c r="G5569" s="3">
        <f>'Liste detaljert wide'!N169</f>
        <v>0</v>
      </c>
      <c r="H5569" t="str">
        <f>VLOOKUP(E5569,Def!$B$2:$C$15,2,FALSE)</f>
        <v>Forskningsinsentiv</v>
      </c>
      <c r="I5569" s="3">
        <f>IF(A5569='Enheter, modell og år'!$F$2-1,0,G5569-VLOOKUP(A5569-1&amp;B5569&amp;C5569&amp;E5569,$F$2:$G$7561,2,FALSE))</f>
        <v>0</v>
      </c>
      <c r="J5569" s="3">
        <f>IF(A5569='Enheter, modell og år'!$F$2-1,0,VLOOKUP(A5569-1&amp;B5569&amp;C5569&amp;E5569,$F$2:$G$7561,2,FALSE))</f>
        <v>0</v>
      </c>
    </row>
    <row r="5570" spans="1:10" x14ac:dyDescent="0.25">
      <c r="A5570">
        <f t="shared" ref="A5570:C5570" si="5110">A5030</f>
        <v>2022</v>
      </c>
      <c r="B5570" t="str">
        <f t="shared" si="5110"/>
        <v>RFM</v>
      </c>
      <c r="C5570">
        <f t="shared" si="5110"/>
        <v>0</v>
      </c>
      <c r="D5570">
        <f>IFERROR(VLOOKUP(C5570,'Enheter, modell og år'!$A$2:$B$31,2,FALSE),0)</f>
        <v>0</v>
      </c>
      <c r="E5570" t="str">
        <f>'Liste detaljert wide'!$N$1</f>
        <v>BOA (eksl. EU og NFR)</v>
      </c>
      <c r="F5570" t="str">
        <f t="shared" si="5047"/>
        <v>2022RFM0BOA (eksl. EU og NFR)</v>
      </c>
      <c r="G5570" s="3">
        <f>'Liste detaljert wide'!N170</f>
        <v>0</v>
      </c>
      <c r="H5570" t="str">
        <f>VLOOKUP(E5570,Def!$B$2:$C$15,2,FALSE)</f>
        <v>Forskningsinsentiv</v>
      </c>
      <c r="I5570" s="3">
        <f>IF(A5570='Enheter, modell og år'!$F$2-1,0,G5570-VLOOKUP(A5570-1&amp;B5570&amp;C5570&amp;E5570,$F$2:$G$7561,2,FALSE))</f>
        <v>0</v>
      </c>
      <c r="J5570" s="3">
        <f>IF(A5570='Enheter, modell og år'!$F$2-1,0,VLOOKUP(A5570-1&amp;B5570&amp;C5570&amp;E5570,$F$2:$G$7561,2,FALSE))</f>
        <v>0</v>
      </c>
    </row>
    <row r="5571" spans="1:10" x14ac:dyDescent="0.25">
      <c r="A5571">
        <f t="shared" ref="A5571:C5571" si="5111">A5031</f>
        <v>2022</v>
      </c>
      <c r="B5571" t="str">
        <f t="shared" si="5111"/>
        <v>RFM</v>
      </c>
      <c r="C5571">
        <f t="shared" si="5111"/>
        <v>0</v>
      </c>
      <c r="D5571">
        <f>IFERROR(VLOOKUP(C5571,'Enheter, modell og år'!$A$2:$B$31,2,FALSE),0)</f>
        <v>0</v>
      </c>
      <c r="E5571" t="str">
        <f>'Liste detaljert wide'!$N$1</f>
        <v>BOA (eksl. EU og NFR)</v>
      </c>
      <c r="F5571" t="str">
        <f t="shared" ref="F5571:F5634" si="5112">A5571&amp;B5571&amp;C5571&amp;E5571</f>
        <v>2022RFM0BOA (eksl. EU og NFR)</v>
      </c>
      <c r="G5571" s="3">
        <f>'Liste detaljert wide'!N171</f>
        <v>0</v>
      </c>
      <c r="H5571" t="str">
        <f>VLOOKUP(E5571,Def!$B$2:$C$15,2,FALSE)</f>
        <v>Forskningsinsentiv</v>
      </c>
      <c r="I5571" s="3">
        <f>IF(A5571='Enheter, modell og år'!$F$2-1,0,G5571-VLOOKUP(A5571-1&amp;B5571&amp;C5571&amp;E5571,$F$2:$G$7561,2,FALSE))</f>
        <v>0</v>
      </c>
      <c r="J5571" s="3">
        <f>IF(A5571='Enheter, modell og år'!$F$2-1,0,VLOOKUP(A5571-1&amp;B5571&amp;C5571&amp;E5571,$F$2:$G$7561,2,FALSE))</f>
        <v>0</v>
      </c>
    </row>
    <row r="5572" spans="1:10" x14ac:dyDescent="0.25">
      <c r="A5572">
        <f t="shared" ref="A5572:C5572" si="5113">A5032</f>
        <v>2022</v>
      </c>
      <c r="B5572" t="str">
        <f t="shared" si="5113"/>
        <v>RFM</v>
      </c>
      <c r="C5572">
        <f t="shared" si="5113"/>
        <v>0</v>
      </c>
      <c r="D5572">
        <f>IFERROR(VLOOKUP(C5572,'Enheter, modell og år'!$A$2:$B$31,2,FALSE),0)</f>
        <v>0</v>
      </c>
      <c r="E5572" t="str">
        <f>'Liste detaljert wide'!$N$1</f>
        <v>BOA (eksl. EU og NFR)</v>
      </c>
      <c r="F5572" t="str">
        <f t="shared" si="5112"/>
        <v>2022RFM0BOA (eksl. EU og NFR)</v>
      </c>
      <c r="G5572" s="3">
        <f>'Liste detaljert wide'!N172</f>
        <v>0</v>
      </c>
      <c r="H5572" t="str">
        <f>VLOOKUP(E5572,Def!$B$2:$C$15,2,FALSE)</f>
        <v>Forskningsinsentiv</v>
      </c>
      <c r="I5572" s="3">
        <f>IF(A5572='Enheter, modell og år'!$F$2-1,0,G5572-VLOOKUP(A5572-1&amp;B5572&amp;C5572&amp;E5572,$F$2:$G$7561,2,FALSE))</f>
        <v>0</v>
      </c>
      <c r="J5572" s="3">
        <f>IF(A5572='Enheter, modell og år'!$F$2-1,0,VLOOKUP(A5572-1&amp;B5572&amp;C5572&amp;E5572,$F$2:$G$7561,2,FALSE))</f>
        <v>0</v>
      </c>
    </row>
    <row r="5573" spans="1:10" x14ac:dyDescent="0.25">
      <c r="A5573">
        <f t="shared" ref="A5573:C5573" si="5114">A5033</f>
        <v>2022</v>
      </c>
      <c r="B5573" t="str">
        <f t="shared" si="5114"/>
        <v>RFM</v>
      </c>
      <c r="C5573">
        <f t="shared" si="5114"/>
        <v>0</v>
      </c>
      <c r="D5573">
        <f>IFERROR(VLOOKUP(C5573,'Enheter, modell og år'!$A$2:$B$31,2,FALSE),0)</f>
        <v>0</v>
      </c>
      <c r="E5573" t="str">
        <f>'Liste detaljert wide'!$N$1</f>
        <v>BOA (eksl. EU og NFR)</v>
      </c>
      <c r="F5573" t="str">
        <f t="shared" si="5112"/>
        <v>2022RFM0BOA (eksl. EU og NFR)</v>
      </c>
      <c r="G5573" s="3">
        <f>'Liste detaljert wide'!N173</f>
        <v>0</v>
      </c>
      <c r="H5573" t="str">
        <f>VLOOKUP(E5573,Def!$B$2:$C$15,2,FALSE)</f>
        <v>Forskningsinsentiv</v>
      </c>
      <c r="I5573" s="3">
        <f>IF(A5573='Enheter, modell og år'!$F$2-1,0,G5573-VLOOKUP(A5573-1&amp;B5573&amp;C5573&amp;E5573,$F$2:$G$7561,2,FALSE))</f>
        <v>0</v>
      </c>
      <c r="J5573" s="3">
        <f>IF(A5573='Enheter, modell og år'!$F$2-1,0,VLOOKUP(A5573-1&amp;B5573&amp;C5573&amp;E5573,$F$2:$G$7561,2,FALSE))</f>
        <v>0</v>
      </c>
    </row>
    <row r="5574" spans="1:10" x14ac:dyDescent="0.25">
      <c r="A5574">
        <f t="shared" ref="A5574:C5574" si="5115">A5034</f>
        <v>2022</v>
      </c>
      <c r="B5574" t="str">
        <f t="shared" si="5115"/>
        <v>RFM</v>
      </c>
      <c r="C5574">
        <f t="shared" si="5115"/>
        <v>0</v>
      </c>
      <c r="D5574">
        <f>IFERROR(VLOOKUP(C5574,'Enheter, modell og år'!$A$2:$B$31,2,FALSE),0)</f>
        <v>0</v>
      </c>
      <c r="E5574" t="str">
        <f>'Liste detaljert wide'!$N$1</f>
        <v>BOA (eksl. EU og NFR)</v>
      </c>
      <c r="F5574" t="str">
        <f t="shared" si="5112"/>
        <v>2022RFM0BOA (eksl. EU og NFR)</v>
      </c>
      <c r="G5574" s="3">
        <f>'Liste detaljert wide'!N174</f>
        <v>0</v>
      </c>
      <c r="H5574" t="str">
        <f>VLOOKUP(E5574,Def!$B$2:$C$15,2,FALSE)</f>
        <v>Forskningsinsentiv</v>
      </c>
      <c r="I5574" s="3">
        <f>IF(A5574='Enheter, modell og år'!$F$2-1,0,G5574-VLOOKUP(A5574-1&amp;B5574&amp;C5574&amp;E5574,$F$2:$G$7561,2,FALSE))</f>
        <v>0</v>
      </c>
      <c r="J5574" s="3">
        <f>IF(A5574='Enheter, modell og år'!$F$2-1,0,VLOOKUP(A5574-1&amp;B5574&amp;C5574&amp;E5574,$F$2:$G$7561,2,FALSE))</f>
        <v>0</v>
      </c>
    </row>
    <row r="5575" spans="1:10" x14ac:dyDescent="0.25">
      <c r="A5575">
        <f t="shared" ref="A5575:C5575" si="5116">A5035</f>
        <v>2022</v>
      </c>
      <c r="B5575" t="str">
        <f t="shared" si="5116"/>
        <v>RFM</v>
      </c>
      <c r="C5575">
        <f t="shared" si="5116"/>
        <v>0</v>
      </c>
      <c r="D5575">
        <f>IFERROR(VLOOKUP(C5575,'Enheter, modell og år'!$A$2:$B$31,2,FALSE),0)</f>
        <v>0</v>
      </c>
      <c r="E5575" t="str">
        <f>'Liste detaljert wide'!$N$1</f>
        <v>BOA (eksl. EU og NFR)</v>
      </c>
      <c r="F5575" t="str">
        <f t="shared" si="5112"/>
        <v>2022RFM0BOA (eksl. EU og NFR)</v>
      </c>
      <c r="G5575" s="3">
        <f>'Liste detaljert wide'!N175</f>
        <v>0</v>
      </c>
      <c r="H5575" t="str">
        <f>VLOOKUP(E5575,Def!$B$2:$C$15,2,FALSE)</f>
        <v>Forskningsinsentiv</v>
      </c>
      <c r="I5575" s="3">
        <f>IF(A5575='Enheter, modell og år'!$F$2-1,0,G5575-VLOOKUP(A5575-1&amp;B5575&amp;C5575&amp;E5575,$F$2:$G$7561,2,FALSE))</f>
        <v>0</v>
      </c>
      <c r="J5575" s="3">
        <f>IF(A5575='Enheter, modell og år'!$F$2-1,0,VLOOKUP(A5575-1&amp;B5575&amp;C5575&amp;E5575,$F$2:$G$7561,2,FALSE))</f>
        <v>0</v>
      </c>
    </row>
    <row r="5576" spans="1:10" x14ac:dyDescent="0.25">
      <c r="A5576">
        <f t="shared" ref="A5576:C5576" si="5117">A5036</f>
        <v>2022</v>
      </c>
      <c r="B5576" t="str">
        <f t="shared" si="5117"/>
        <v>RFM</v>
      </c>
      <c r="C5576">
        <f t="shared" si="5117"/>
        <v>0</v>
      </c>
      <c r="D5576">
        <f>IFERROR(VLOOKUP(C5576,'Enheter, modell og år'!$A$2:$B$31,2,FALSE),0)</f>
        <v>0</v>
      </c>
      <c r="E5576" t="str">
        <f>'Liste detaljert wide'!$N$1</f>
        <v>BOA (eksl. EU og NFR)</v>
      </c>
      <c r="F5576" t="str">
        <f t="shared" si="5112"/>
        <v>2022RFM0BOA (eksl. EU og NFR)</v>
      </c>
      <c r="G5576" s="3">
        <f>'Liste detaljert wide'!N176</f>
        <v>0</v>
      </c>
      <c r="H5576" t="str">
        <f>VLOOKUP(E5576,Def!$B$2:$C$15,2,FALSE)</f>
        <v>Forskningsinsentiv</v>
      </c>
      <c r="I5576" s="3">
        <f>IF(A5576='Enheter, modell og år'!$F$2-1,0,G5576-VLOOKUP(A5576-1&amp;B5576&amp;C5576&amp;E5576,$F$2:$G$7561,2,FALSE))</f>
        <v>0</v>
      </c>
      <c r="J5576" s="3">
        <f>IF(A5576='Enheter, modell og år'!$F$2-1,0,VLOOKUP(A5576-1&amp;B5576&amp;C5576&amp;E5576,$F$2:$G$7561,2,FALSE))</f>
        <v>0</v>
      </c>
    </row>
    <row r="5577" spans="1:10" x14ac:dyDescent="0.25">
      <c r="A5577">
        <f t="shared" ref="A5577:C5577" si="5118">A5037</f>
        <v>2022</v>
      </c>
      <c r="B5577" t="str">
        <f t="shared" si="5118"/>
        <v>RFM</v>
      </c>
      <c r="C5577">
        <f t="shared" si="5118"/>
        <v>0</v>
      </c>
      <c r="D5577">
        <f>IFERROR(VLOOKUP(C5577,'Enheter, modell og år'!$A$2:$B$31,2,FALSE),0)</f>
        <v>0</v>
      </c>
      <c r="E5577" t="str">
        <f>'Liste detaljert wide'!$N$1</f>
        <v>BOA (eksl. EU og NFR)</v>
      </c>
      <c r="F5577" t="str">
        <f t="shared" si="5112"/>
        <v>2022RFM0BOA (eksl. EU og NFR)</v>
      </c>
      <c r="G5577" s="3">
        <f>'Liste detaljert wide'!N177</f>
        <v>0</v>
      </c>
      <c r="H5577" t="str">
        <f>VLOOKUP(E5577,Def!$B$2:$C$15,2,FALSE)</f>
        <v>Forskningsinsentiv</v>
      </c>
      <c r="I5577" s="3">
        <f>IF(A5577='Enheter, modell og år'!$F$2-1,0,G5577-VLOOKUP(A5577-1&amp;B5577&amp;C5577&amp;E5577,$F$2:$G$7561,2,FALSE))</f>
        <v>0</v>
      </c>
      <c r="J5577" s="3">
        <f>IF(A5577='Enheter, modell og år'!$F$2-1,0,VLOOKUP(A5577-1&amp;B5577&amp;C5577&amp;E5577,$F$2:$G$7561,2,FALSE))</f>
        <v>0</v>
      </c>
    </row>
    <row r="5578" spans="1:10" x14ac:dyDescent="0.25">
      <c r="A5578">
        <f t="shared" ref="A5578:C5578" si="5119">A5038</f>
        <v>2022</v>
      </c>
      <c r="B5578" t="str">
        <f t="shared" si="5119"/>
        <v>RFM</v>
      </c>
      <c r="C5578">
        <f t="shared" si="5119"/>
        <v>0</v>
      </c>
      <c r="D5578">
        <f>IFERROR(VLOOKUP(C5578,'Enheter, modell og år'!$A$2:$B$31,2,FALSE),0)</f>
        <v>0</v>
      </c>
      <c r="E5578" t="str">
        <f>'Liste detaljert wide'!$N$1</f>
        <v>BOA (eksl. EU og NFR)</v>
      </c>
      <c r="F5578" t="str">
        <f t="shared" si="5112"/>
        <v>2022RFM0BOA (eksl. EU og NFR)</v>
      </c>
      <c r="G5578" s="3">
        <f>'Liste detaljert wide'!N178</f>
        <v>0</v>
      </c>
      <c r="H5578" t="str">
        <f>VLOOKUP(E5578,Def!$B$2:$C$15,2,FALSE)</f>
        <v>Forskningsinsentiv</v>
      </c>
      <c r="I5578" s="3">
        <f>IF(A5578='Enheter, modell og år'!$F$2-1,0,G5578-VLOOKUP(A5578-1&amp;B5578&amp;C5578&amp;E5578,$F$2:$G$7561,2,FALSE))</f>
        <v>0</v>
      </c>
      <c r="J5578" s="3">
        <f>IF(A5578='Enheter, modell og år'!$F$2-1,0,VLOOKUP(A5578-1&amp;B5578&amp;C5578&amp;E5578,$F$2:$G$7561,2,FALSE))</f>
        <v>0</v>
      </c>
    </row>
    <row r="5579" spans="1:10" x14ac:dyDescent="0.25">
      <c r="A5579">
        <f t="shared" ref="A5579:C5579" si="5120">A5039</f>
        <v>2022</v>
      </c>
      <c r="B5579" t="str">
        <f t="shared" si="5120"/>
        <v>RFM</v>
      </c>
      <c r="C5579">
        <f t="shared" si="5120"/>
        <v>0</v>
      </c>
      <c r="D5579">
        <f>IFERROR(VLOOKUP(C5579,'Enheter, modell og år'!$A$2:$B$31,2,FALSE),0)</f>
        <v>0</v>
      </c>
      <c r="E5579" t="str">
        <f>'Liste detaljert wide'!$N$1</f>
        <v>BOA (eksl. EU og NFR)</v>
      </c>
      <c r="F5579" t="str">
        <f t="shared" si="5112"/>
        <v>2022RFM0BOA (eksl. EU og NFR)</v>
      </c>
      <c r="G5579" s="3">
        <f>'Liste detaljert wide'!N179</f>
        <v>0</v>
      </c>
      <c r="H5579" t="str">
        <f>VLOOKUP(E5579,Def!$B$2:$C$15,2,FALSE)</f>
        <v>Forskningsinsentiv</v>
      </c>
      <c r="I5579" s="3">
        <f>IF(A5579='Enheter, modell og år'!$F$2-1,0,G5579-VLOOKUP(A5579-1&amp;B5579&amp;C5579&amp;E5579,$F$2:$G$7561,2,FALSE))</f>
        <v>0</v>
      </c>
      <c r="J5579" s="3">
        <f>IF(A5579='Enheter, modell og år'!$F$2-1,0,VLOOKUP(A5579-1&amp;B5579&amp;C5579&amp;E5579,$F$2:$G$7561,2,FALSE))</f>
        <v>0</v>
      </c>
    </row>
    <row r="5580" spans="1:10" x14ac:dyDescent="0.25">
      <c r="A5580">
        <f t="shared" ref="A5580:C5580" si="5121">A5040</f>
        <v>2022</v>
      </c>
      <c r="B5580" t="str">
        <f t="shared" si="5121"/>
        <v>RFM</v>
      </c>
      <c r="C5580">
        <f t="shared" si="5121"/>
        <v>0</v>
      </c>
      <c r="D5580">
        <f>IFERROR(VLOOKUP(C5580,'Enheter, modell og år'!$A$2:$B$31,2,FALSE),0)</f>
        <v>0</v>
      </c>
      <c r="E5580" t="str">
        <f>'Liste detaljert wide'!$N$1</f>
        <v>BOA (eksl. EU og NFR)</v>
      </c>
      <c r="F5580" t="str">
        <f t="shared" si="5112"/>
        <v>2022RFM0BOA (eksl. EU og NFR)</v>
      </c>
      <c r="G5580" s="3">
        <f>'Liste detaljert wide'!N180</f>
        <v>0</v>
      </c>
      <c r="H5580" t="str">
        <f>VLOOKUP(E5580,Def!$B$2:$C$15,2,FALSE)</f>
        <v>Forskningsinsentiv</v>
      </c>
      <c r="I5580" s="3">
        <f>IF(A5580='Enheter, modell og år'!$F$2-1,0,G5580-VLOOKUP(A5580-1&amp;B5580&amp;C5580&amp;E5580,$F$2:$G$7561,2,FALSE))</f>
        <v>0</v>
      </c>
      <c r="J5580" s="3">
        <f>IF(A5580='Enheter, modell og år'!$F$2-1,0,VLOOKUP(A5580-1&amp;B5580&amp;C5580&amp;E5580,$F$2:$G$7561,2,FALSE))</f>
        <v>0</v>
      </c>
    </row>
    <row r="5581" spans="1:10" x14ac:dyDescent="0.25">
      <c r="A5581">
        <f t="shared" ref="A5581:C5581" si="5122">A5041</f>
        <v>2022</v>
      </c>
      <c r="B5581" t="str">
        <f t="shared" si="5122"/>
        <v>RFM</v>
      </c>
      <c r="C5581">
        <f t="shared" si="5122"/>
        <v>0</v>
      </c>
      <c r="D5581">
        <f>IFERROR(VLOOKUP(C5581,'Enheter, modell og år'!$A$2:$B$31,2,FALSE),0)</f>
        <v>0</v>
      </c>
      <c r="E5581" t="str">
        <f>'Liste detaljert wide'!$N$1</f>
        <v>BOA (eksl. EU og NFR)</v>
      </c>
      <c r="F5581" t="str">
        <f t="shared" si="5112"/>
        <v>2022RFM0BOA (eksl. EU og NFR)</v>
      </c>
      <c r="G5581" s="3">
        <f>'Liste detaljert wide'!N181</f>
        <v>0</v>
      </c>
      <c r="H5581" t="str">
        <f>VLOOKUP(E5581,Def!$B$2:$C$15,2,FALSE)</f>
        <v>Forskningsinsentiv</v>
      </c>
      <c r="I5581" s="3">
        <f>IF(A5581='Enheter, modell og år'!$F$2-1,0,G5581-VLOOKUP(A5581-1&amp;B5581&amp;C5581&amp;E5581,$F$2:$G$7561,2,FALSE))</f>
        <v>0</v>
      </c>
      <c r="J5581" s="3">
        <f>IF(A5581='Enheter, modell og år'!$F$2-1,0,VLOOKUP(A5581-1&amp;B5581&amp;C5581&amp;E5581,$F$2:$G$7561,2,FALSE))</f>
        <v>0</v>
      </c>
    </row>
    <row r="5582" spans="1:10" x14ac:dyDescent="0.25">
      <c r="A5582">
        <f t="shared" ref="A5582:C5582" si="5123">A5042</f>
        <v>2023</v>
      </c>
      <c r="B5582" t="str">
        <f t="shared" si="5123"/>
        <v>RFM</v>
      </c>
      <c r="C5582">
        <f t="shared" si="5123"/>
        <v>0</v>
      </c>
      <c r="D5582">
        <f>IFERROR(VLOOKUP(C5582,'Enheter, modell og år'!$A$2:$B$31,2,FALSE),0)</f>
        <v>0</v>
      </c>
      <c r="E5582" t="str">
        <f>'Liste detaljert wide'!$N$1</f>
        <v>BOA (eksl. EU og NFR)</v>
      </c>
      <c r="F5582" t="str">
        <f t="shared" si="5112"/>
        <v>2023RFM0BOA (eksl. EU og NFR)</v>
      </c>
      <c r="G5582" s="3">
        <f>'Liste detaljert wide'!N182</f>
        <v>0</v>
      </c>
      <c r="H5582" t="str">
        <f>VLOOKUP(E5582,Def!$B$2:$C$15,2,FALSE)</f>
        <v>Forskningsinsentiv</v>
      </c>
      <c r="I5582" s="3">
        <f>IF(A5582='Enheter, modell og år'!$F$2-1,0,G5582-VLOOKUP(A5582-1&amp;B5582&amp;C5582&amp;E5582,$F$2:$G$7561,2,FALSE))</f>
        <v>0</v>
      </c>
      <c r="J5582" s="3">
        <f>IF(A5582='Enheter, modell og år'!$F$2-1,0,VLOOKUP(A5582-1&amp;B5582&amp;C5582&amp;E5582,$F$2:$G$7561,2,FALSE))</f>
        <v>0</v>
      </c>
    </row>
    <row r="5583" spans="1:10" x14ac:dyDescent="0.25">
      <c r="A5583">
        <f t="shared" ref="A5583:C5583" si="5124">A5043</f>
        <v>2023</v>
      </c>
      <c r="B5583" t="str">
        <f t="shared" si="5124"/>
        <v>RFM</v>
      </c>
      <c r="C5583">
        <f t="shared" si="5124"/>
        <v>0</v>
      </c>
      <c r="D5583">
        <f>IFERROR(VLOOKUP(C5583,'Enheter, modell og år'!$A$2:$B$31,2,FALSE),0)</f>
        <v>0</v>
      </c>
      <c r="E5583" t="str">
        <f>'Liste detaljert wide'!$N$1</f>
        <v>BOA (eksl. EU og NFR)</v>
      </c>
      <c r="F5583" t="str">
        <f t="shared" si="5112"/>
        <v>2023RFM0BOA (eksl. EU og NFR)</v>
      </c>
      <c r="G5583" s="3">
        <f>'Liste detaljert wide'!N183</f>
        <v>0</v>
      </c>
      <c r="H5583" t="str">
        <f>VLOOKUP(E5583,Def!$B$2:$C$15,2,FALSE)</f>
        <v>Forskningsinsentiv</v>
      </c>
      <c r="I5583" s="3">
        <f>IF(A5583='Enheter, modell og år'!$F$2-1,0,G5583-VLOOKUP(A5583-1&amp;B5583&amp;C5583&amp;E5583,$F$2:$G$7561,2,FALSE))</f>
        <v>0</v>
      </c>
      <c r="J5583" s="3">
        <f>IF(A5583='Enheter, modell og år'!$F$2-1,0,VLOOKUP(A5583-1&amp;B5583&amp;C5583&amp;E5583,$F$2:$G$7561,2,FALSE))</f>
        <v>0</v>
      </c>
    </row>
    <row r="5584" spans="1:10" x14ac:dyDescent="0.25">
      <c r="A5584">
        <f t="shared" ref="A5584:C5584" si="5125">A5044</f>
        <v>2023</v>
      </c>
      <c r="B5584" t="str">
        <f t="shared" si="5125"/>
        <v>RFM</v>
      </c>
      <c r="C5584">
        <f t="shared" si="5125"/>
        <v>0</v>
      </c>
      <c r="D5584">
        <f>IFERROR(VLOOKUP(C5584,'Enheter, modell og år'!$A$2:$B$31,2,FALSE),0)</f>
        <v>0</v>
      </c>
      <c r="E5584" t="str">
        <f>'Liste detaljert wide'!$N$1</f>
        <v>BOA (eksl. EU og NFR)</v>
      </c>
      <c r="F5584" t="str">
        <f t="shared" si="5112"/>
        <v>2023RFM0BOA (eksl. EU og NFR)</v>
      </c>
      <c r="G5584" s="3">
        <f>'Liste detaljert wide'!N184</f>
        <v>0</v>
      </c>
      <c r="H5584" t="str">
        <f>VLOOKUP(E5584,Def!$B$2:$C$15,2,FALSE)</f>
        <v>Forskningsinsentiv</v>
      </c>
      <c r="I5584" s="3">
        <f>IF(A5584='Enheter, modell og år'!$F$2-1,0,G5584-VLOOKUP(A5584-1&amp;B5584&amp;C5584&amp;E5584,$F$2:$G$7561,2,FALSE))</f>
        <v>0</v>
      </c>
      <c r="J5584" s="3">
        <f>IF(A5584='Enheter, modell og år'!$F$2-1,0,VLOOKUP(A5584-1&amp;B5584&amp;C5584&amp;E5584,$F$2:$G$7561,2,FALSE))</f>
        <v>0</v>
      </c>
    </row>
    <row r="5585" spans="1:10" x14ac:dyDescent="0.25">
      <c r="A5585">
        <f t="shared" ref="A5585:C5585" si="5126">A5045</f>
        <v>2023</v>
      </c>
      <c r="B5585" t="str">
        <f t="shared" si="5126"/>
        <v>RFM</v>
      </c>
      <c r="C5585">
        <f t="shared" si="5126"/>
        <v>0</v>
      </c>
      <c r="D5585">
        <f>IFERROR(VLOOKUP(C5585,'Enheter, modell og år'!$A$2:$B$31,2,FALSE),0)</f>
        <v>0</v>
      </c>
      <c r="E5585" t="str">
        <f>'Liste detaljert wide'!$N$1</f>
        <v>BOA (eksl. EU og NFR)</v>
      </c>
      <c r="F5585" t="str">
        <f t="shared" si="5112"/>
        <v>2023RFM0BOA (eksl. EU og NFR)</v>
      </c>
      <c r="G5585" s="3">
        <f>'Liste detaljert wide'!N185</f>
        <v>0</v>
      </c>
      <c r="H5585" t="str">
        <f>VLOOKUP(E5585,Def!$B$2:$C$15,2,FALSE)</f>
        <v>Forskningsinsentiv</v>
      </c>
      <c r="I5585" s="3">
        <f>IF(A5585='Enheter, modell og år'!$F$2-1,0,G5585-VLOOKUP(A5585-1&amp;B5585&amp;C5585&amp;E5585,$F$2:$G$7561,2,FALSE))</f>
        <v>0</v>
      </c>
      <c r="J5585" s="3">
        <f>IF(A5585='Enheter, modell og år'!$F$2-1,0,VLOOKUP(A5585-1&amp;B5585&amp;C5585&amp;E5585,$F$2:$G$7561,2,FALSE))</f>
        <v>0</v>
      </c>
    </row>
    <row r="5586" spans="1:10" x14ac:dyDescent="0.25">
      <c r="A5586">
        <f t="shared" ref="A5586:C5586" si="5127">A5046</f>
        <v>2023</v>
      </c>
      <c r="B5586" t="str">
        <f t="shared" si="5127"/>
        <v>RFM</v>
      </c>
      <c r="C5586">
        <f t="shared" si="5127"/>
        <v>0</v>
      </c>
      <c r="D5586">
        <f>IFERROR(VLOOKUP(C5586,'Enheter, modell og år'!$A$2:$B$31,2,FALSE),0)</f>
        <v>0</v>
      </c>
      <c r="E5586" t="str">
        <f>'Liste detaljert wide'!$N$1</f>
        <v>BOA (eksl. EU og NFR)</v>
      </c>
      <c r="F5586" t="str">
        <f t="shared" si="5112"/>
        <v>2023RFM0BOA (eksl. EU og NFR)</v>
      </c>
      <c r="G5586" s="3">
        <f>'Liste detaljert wide'!N186</f>
        <v>0</v>
      </c>
      <c r="H5586" t="str">
        <f>VLOOKUP(E5586,Def!$B$2:$C$15,2,FALSE)</f>
        <v>Forskningsinsentiv</v>
      </c>
      <c r="I5586" s="3">
        <f>IF(A5586='Enheter, modell og år'!$F$2-1,0,G5586-VLOOKUP(A5586-1&amp;B5586&amp;C5586&amp;E5586,$F$2:$G$7561,2,FALSE))</f>
        <v>0</v>
      </c>
      <c r="J5586" s="3">
        <f>IF(A5586='Enheter, modell og år'!$F$2-1,0,VLOOKUP(A5586-1&amp;B5586&amp;C5586&amp;E5586,$F$2:$G$7561,2,FALSE))</f>
        <v>0</v>
      </c>
    </row>
    <row r="5587" spans="1:10" x14ac:dyDescent="0.25">
      <c r="A5587">
        <f t="shared" ref="A5587:C5587" si="5128">A5047</f>
        <v>2023</v>
      </c>
      <c r="B5587" t="str">
        <f t="shared" si="5128"/>
        <v>RFM</v>
      </c>
      <c r="C5587">
        <f t="shared" si="5128"/>
        <v>0</v>
      </c>
      <c r="D5587">
        <f>IFERROR(VLOOKUP(C5587,'Enheter, modell og år'!$A$2:$B$31,2,FALSE),0)</f>
        <v>0</v>
      </c>
      <c r="E5587" t="str">
        <f>'Liste detaljert wide'!$N$1</f>
        <v>BOA (eksl. EU og NFR)</v>
      </c>
      <c r="F5587" t="str">
        <f t="shared" si="5112"/>
        <v>2023RFM0BOA (eksl. EU og NFR)</v>
      </c>
      <c r="G5587" s="3">
        <f>'Liste detaljert wide'!N187</f>
        <v>0</v>
      </c>
      <c r="H5587" t="str">
        <f>VLOOKUP(E5587,Def!$B$2:$C$15,2,FALSE)</f>
        <v>Forskningsinsentiv</v>
      </c>
      <c r="I5587" s="3">
        <f>IF(A5587='Enheter, modell og år'!$F$2-1,0,G5587-VLOOKUP(A5587-1&amp;B5587&amp;C5587&amp;E5587,$F$2:$G$7561,2,FALSE))</f>
        <v>0</v>
      </c>
      <c r="J5587" s="3">
        <f>IF(A5587='Enheter, modell og år'!$F$2-1,0,VLOOKUP(A5587-1&amp;B5587&amp;C5587&amp;E5587,$F$2:$G$7561,2,FALSE))</f>
        <v>0</v>
      </c>
    </row>
    <row r="5588" spans="1:10" x14ac:dyDescent="0.25">
      <c r="A5588">
        <f t="shared" ref="A5588:C5588" si="5129">A5048</f>
        <v>2023</v>
      </c>
      <c r="B5588" t="str">
        <f t="shared" si="5129"/>
        <v>RFM</v>
      </c>
      <c r="C5588">
        <f t="shared" si="5129"/>
        <v>0</v>
      </c>
      <c r="D5588">
        <f>IFERROR(VLOOKUP(C5588,'Enheter, modell og år'!$A$2:$B$31,2,FALSE),0)</f>
        <v>0</v>
      </c>
      <c r="E5588" t="str">
        <f>'Liste detaljert wide'!$N$1</f>
        <v>BOA (eksl. EU og NFR)</v>
      </c>
      <c r="F5588" t="str">
        <f t="shared" si="5112"/>
        <v>2023RFM0BOA (eksl. EU og NFR)</v>
      </c>
      <c r="G5588" s="3">
        <f>'Liste detaljert wide'!N188</f>
        <v>0</v>
      </c>
      <c r="H5588" t="str">
        <f>VLOOKUP(E5588,Def!$B$2:$C$15,2,FALSE)</f>
        <v>Forskningsinsentiv</v>
      </c>
      <c r="I5588" s="3">
        <f>IF(A5588='Enheter, modell og år'!$F$2-1,0,G5588-VLOOKUP(A5588-1&amp;B5588&amp;C5588&amp;E5588,$F$2:$G$7561,2,FALSE))</f>
        <v>0</v>
      </c>
      <c r="J5588" s="3">
        <f>IF(A5588='Enheter, modell og år'!$F$2-1,0,VLOOKUP(A5588-1&amp;B5588&amp;C5588&amp;E5588,$F$2:$G$7561,2,FALSE))</f>
        <v>0</v>
      </c>
    </row>
    <row r="5589" spans="1:10" x14ac:dyDescent="0.25">
      <c r="A5589">
        <f t="shared" ref="A5589:C5589" si="5130">A5049</f>
        <v>2023</v>
      </c>
      <c r="B5589" t="str">
        <f t="shared" si="5130"/>
        <v>RFM</v>
      </c>
      <c r="C5589">
        <f t="shared" si="5130"/>
        <v>0</v>
      </c>
      <c r="D5589">
        <f>IFERROR(VLOOKUP(C5589,'Enheter, modell og år'!$A$2:$B$31,2,FALSE),0)</f>
        <v>0</v>
      </c>
      <c r="E5589" t="str">
        <f>'Liste detaljert wide'!$N$1</f>
        <v>BOA (eksl. EU og NFR)</v>
      </c>
      <c r="F5589" t="str">
        <f t="shared" si="5112"/>
        <v>2023RFM0BOA (eksl. EU og NFR)</v>
      </c>
      <c r="G5589" s="3">
        <f>'Liste detaljert wide'!N189</f>
        <v>0</v>
      </c>
      <c r="H5589" t="str">
        <f>VLOOKUP(E5589,Def!$B$2:$C$15,2,FALSE)</f>
        <v>Forskningsinsentiv</v>
      </c>
      <c r="I5589" s="3">
        <f>IF(A5589='Enheter, modell og år'!$F$2-1,0,G5589-VLOOKUP(A5589-1&amp;B5589&amp;C5589&amp;E5589,$F$2:$G$7561,2,FALSE))</f>
        <v>0</v>
      </c>
      <c r="J5589" s="3">
        <f>IF(A5589='Enheter, modell og år'!$F$2-1,0,VLOOKUP(A5589-1&amp;B5589&amp;C5589&amp;E5589,$F$2:$G$7561,2,FALSE))</f>
        <v>0</v>
      </c>
    </row>
    <row r="5590" spans="1:10" x14ac:dyDescent="0.25">
      <c r="A5590">
        <f t="shared" ref="A5590:C5590" si="5131">A5050</f>
        <v>2023</v>
      </c>
      <c r="B5590" t="str">
        <f t="shared" si="5131"/>
        <v>RFM</v>
      </c>
      <c r="C5590">
        <f t="shared" si="5131"/>
        <v>0</v>
      </c>
      <c r="D5590">
        <f>IFERROR(VLOOKUP(C5590,'Enheter, modell og år'!$A$2:$B$31,2,FALSE),0)</f>
        <v>0</v>
      </c>
      <c r="E5590" t="str">
        <f>'Liste detaljert wide'!$N$1</f>
        <v>BOA (eksl. EU og NFR)</v>
      </c>
      <c r="F5590" t="str">
        <f t="shared" si="5112"/>
        <v>2023RFM0BOA (eksl. EU og NFR)</v>
      </c>
      <c r="G5590" s="3">
        <f>'Liste detaljert wide'!N190</f>
        <v>0</v>
      </c>
      <c r="H5590" t="str">
        <f>VLOOKUP(E5590,Def!$B$2:$C$15,2,FALSE)</f>
        <v>Forskningsinsentiv</v>
      </c>
      <c r="I5590" s="3">
        <f>IF(A5590='Enheter, modell og år'!$F$2-1,0,G5590-VLOOKUP(A5590-1&amp;B5590&amp;C5590&amp;E5590,$F$2:$G$7561,2,FALSE))</f>
        <v>0</v>
      </c>
      <c r="J5590" s="3">
        <f>IF(A5590='Enheter, modell og år'!$F$2-1,0,VLOOKUP(A5590-1&amp;B5590&amp;C5590&amp;E5590,$F$2:$G$7561,2,FALSE))</f>
        <v>0</v>
      </c>
    </row>
    <row r="5591" spans="1:10" x14ac:dyDescent="0.25">
      <c r="A5591">
        <f t="shared" ref="A5591:C5591" si="5132">A5051</f>
        <v>2023</v>
      </c>
      <c r="B5591" t="str">
        <f t="shared" si="5132"/>
        <v>RFM</v>
      </c>
      <c r="C5591">
        <f t="shared" si="5132"/>
        <v>0</v>
      </c>
      <c r="D5591">
        <f>IFERROR(VLOOKUP(C5591,'Enheter, modell og år'!$A$2:$B$31,2,FALSE),0)</f>
        <v>0</v>
      </c>
      <c r="E5591" t="str">
        <f>'Liste detaljert wide'!$N$1</f>
        <v>BOA (eksl. EU og NFR)</v>
      </c>
      <c r="F5591" t="str">
        <f t="shared" si="5112"/>
        <v>2023RFM0BOA (eksl. EU og NFR)</v>
      </c>
      <c r="G5591" s="3">
        <f>'Liste detaljert wide'!N191</f>
        <v>0</v>
      </c>
      <c r="H5591" t="str">
        <f>VLOOKUP(E5591,Def!$B$2:$C$15,2,FALSE)</f>
        <v>Forskningsinsentiv</v>
      </c>
      <c r="I5591" s="3">
        <f>IF(A5591='Enheter, modell og år'!$F$2-1,0,G5591-VLOOKUP(A5591-1&amp;B5591&amp;C5591&amp;E5591,$F$2:$G$7561,2,FALSE))</f>
        <v>0</v>
      </c>
      <c r="J5591" s="3">
        <f>IF(A5591='Enheter, modell og år'!$F$2-1,0,VLOOKUP(A5591-1&amp;B5591&amp;C5591&amp;E5591,$F$2:$G$7561,2,FALSE))</f>
        <v>0</v>
      </c>
    </row>
    <row r="5592" spans="1:10" x14ac:dyDescent="0.25">
      <c r="A5592">
        <f t="shared" ref="A5592:C5592" si="5133">A5052</f>
        <v>2023</v>
      </c>
      <c r="B5592" t="str">
        <f t="shared" si="5133"/>
        <v>RFM</v>
      </c>
      <c r="C5592">
        <f t="shared" si="5133"/>
        <v>0</v>
      </c>
      <c r="D5592">
        <f>IFERROR(VLOOKUP(C5592,'Enheter, modell og år'!$A$2:$B$31,2,FALSE),0)</f>
        <v>0</v>
      </c>
      <c r="E5592" t="str">
        <f>'Liste detaljert wide'!$N$1</f>
        <v>BOA (eksl. EU og NFR)</v>
      </c>
      <c r="F5592" t="str">
        <f t="shared" si="5112"/>
        <v>2023RFM0BOA (eksl. EU og NFR)</v>
      </c>
      <c r="G5592" s="3">
        <f>'Liste detaljert wide'!N192</f>
        <v>0</v>
      </c>
      <c r="H5592" t="str">
        <f>VLOOKUP(E5592,Def!$B$2:$C$15,2,FALSE)</f>
        <v>Forskningsinsentiv</v>
      </c>
      <c r="I5592" s="3">
        <f>IF(A5592='Enheter, modell og år'!$F$2-1,0,G5592-VLOOKUP(A5592-1&amp;B5592&amp;C5592&amp;E5592,$F$2:$G$7561,2,FALSE))</f>
        <v>0</v>
      </c>
      <c r="J5592" s="3">
        <f>IF(A5592='Enheter, modell og år'!$F$2-1,0,VLOOKUP(A5592-1&amp;B5592&amp;C5592&amp;E5592,$F$2:$G$7561,2,FALSE))</f>
        <v>0</v>
      </c>
    </row>
    <row r="5593" spans="1:10" x14ac:dyDescent="0.25">
      <c r="A5593">
        <f t="shared" ref="A5593:C5593" si="5134">A5053</f>
        <v>2023</v>
      </c>
      <c r="B5593" t="str">
        <f t="shared" si="5134"/>
        <v>RFM</v>
      </c>
      <c r="C5593">
        <f t="shared" si="5134"/>
        <v>0</v>
      </c>
      <c r="D5593">
        <f>IFERROR(VLOOKUP(C5593,'Enheter, modell og år'!$A$2:$B$31,2,FALSE),0)</f>
        <v>0</v>
      </c>
      <c r="E5593" t="str">
        <f>'Liste detaljert wide'!$N$1</f>
        <v>BOA (eksl. EU og NFR)</v>
      </c>
      <c r="F5593" t="str">
        <f t="shared" si="5112"/>
        <v>2023RFM0BOA (eksl. EU og NFR)</v>
      </c>
      <c r="G5593" s="3">
        <f>'Liste detaljert wide'!N193</f>
        <v>0</v>
      </c>
      <c r="H5593" t="str">
        <f>VLOOKUP(E5593,Def!$B$2:$C$15,2,FALSE)</f>
        <v>Forskningsinsentiv</v>
      </c>
      <c r="I5593" s="3">
        <f>IF(A5593='Enheter, modell og år'!$F$2-1,0,G5593-VLOOKUP(A5593-1&amp;B5593&amp;C5593&amp;E5593,$F$2:$G$7561,2,FALSE))</f>
        <v>0</v>
      </c>
      <c r="J5593" s="3">
        <f>IF(A5593='Enheter, modell og år'!$F$2-1,0,VLOOKUP(A5593-1&amp;B5593&amp;C5593&amp;E5593,$F$2:$G$7561,2,FALSE))</f>
        <v>0</v>
      </c>
    </row>
    <row r="5594" spans="1:10" x14ac:dyDescent="0.25">
      <c r="A5594">
        <f t="shared" ref="A5594:C5594" si="5135">A5054</f>
        <v>2023</v>
      </c>
      <c r="B5594" t="str">
        <f t="shared" si="5135"/>
        <v>RFM</v>
      </c>
      <c r="C5594">
        <f t="shared" si="5135"/>
        <v>0</v>
      </c>
      <c r="D5594">
        <f>IFERROR(VLOOKUP(C5594,'Enheter, modell og år'!$A$2:$B$31,2,FALSE),0)</f>
        <v>0</v>
      </c>
      <c r="E5594" t="str">
        <f>'Liste detaljert wide'!$N$1</f>
        <v>BOA (eksl. EU og NFR)</v>
      </c>
      <c r="F5594" t="str">
        <f t="shared" si="5112"/>
        <v>2023RFM0BOA (eksl. EU og NFR)</v>
      </c>
      <c r="G5594" s="3">
        <f>'Liste detaljert wide'!N194</f>
        <v>0</v>
      </c>
      <c r="H5594" t="str">
        <f>VLOOKUP(E5594,Def!$B$2:$C$15,2,FALSE)</f>
        <v>Forskningsinsentiv</v>
      </c>
      <c r="I5594" s="3">
        <f>IF(A5594='Enheter, modell og år'!$F$2-1,0,G5594-VLOOKUP(A5594-1&amp;B5594&amp;C5594&amp;E5594,$F$2:$G$7561,2,FALSE))</f>
        <v>0</v>
      </c>
      <c r="J5594" s="3">
        <f>IF(A5594='Enheter, modell og år'!$F$2-1,0,VLOOKUP(A5594-1&amp;B5594&amp;C5594&amp;E5594,$F$2:$G$7561,2,FALSE))</f>
        <v>0</v>
      </c>
    </row>
    <row r="5595" spans="1:10" x14ac:dyDescent="0.25">
      <c r="A5595">
        <f t="shared" ref="A5595:C5595" si="5136">A5055</f>
        <v>2023</v>
      </c>
      <c r="B5595" t="str">
        <f t="shared" si="5136"/>
        <v>RFM</v>
      </c>
      <c r="C5595">
        <f t="shared" si="5136"/>
        <v>0</v>
      </c>
      <c r="D5595">
        <f>IFERROR(VLOOKUP(C5595,'Enheter, modell og år'!$A$2:$B$31,2,FALSE),0)</f>
        <v>0</v>
      </c>
      <c r="E5595" t="str">
        <f>'Liste detaljert wide'!$N$1</f>
        <v>BOA (eksl. EU og NFR)</v>
      </c>
      <c r="F5595" t="str">
        <f t="shared" si="5112"/>
        <v>2023RFM0BOA (eksl. EU og NFR)</v>
      </c>
      <c r="G5595" s="3">
        <f>'Liste detaljert wide'!N195</f>
        <v>0</v>
      </c>
      <c r="H5595" t="str">
        <f>VLOOKUP(E5595,Def!$B$2:$C$15,2,FALSE)</f>
        <v>Forskningsinsentiv</v>
      </c>
      <c r="I5595" s="3">
        <f>IF(A5595='Enheter, modell og år'!$F$2-1,0,G5595-VLOOKUP(A5595-1&amp;B5595&amp;C5595&amp;E5595,$F$2:$G$7561,2,FALSE))</f>
        <v>0</v>
      </c>
      <c r="J5595" s="3">
        <f>IF(A5595='Enheter, modell og år'!$F$2-1,0,VLOOKUP(A5595-1&amp;B5595&amp;C5595&amp;E5595,$F$2:$G$7561,2,FALSE))</f>
        <v>0</v>
      </c>
    </row>
    <row r="5596" spans="1:10" x14ac:dyDescent="0.25">
      <c r="A5596">
        <f t="shared" ref="A5596:C5596" si="5137">A5056</f>
        <v>2023</v>
      </c>
      <c r="B5596" t="str">
        <f t="shared" si="5137"/>
        <v>RFM</v>
      </c>
      <c r="C5596">
        <f t="shared" si="5137"/>
        <v>0</v>
      </c>
      <c r="D5596">
        <f>IFERROR(VLOOKUP(C5596,'Enheter, modell og år'!$A$2:$B$31,2,FALSE),0)</f>
        <v>0</v>
      </c>
      <c r="E5596" t="str">
        <f>'Liste detaljert wide'!$N$1</f>
        <v>BOA (eksl. EU og NFR)</v>
      </c>
      <c r="F5596" t="str">
        <f t="shared" si="5112"/>
        <v>2023RFM0BOA (eksl. EU og NFR)</v>
      </c>
      <c r="G5596" s="3">
        <f>'Liste detaljert wide'!N196</f>
        <v>0</v>
      </c>
      <c r="H5596" t="str">
        <f>VLOOKUP(E5596,Def!$B$2:$C$15,2,FALSE)</f>
        <v>Forskningsinsentiv</v>
      </c>
      <c r="I5596" s="3">
        <f>IF(A5596='Enheter, modell og år'!$F$2-1,0,G5596-VLOOKUP(A5596-1&amp;B5596&amp;C5596&amp;E5596,$F$2:$G$7561,2,FALSE))</f>
        <v>0</v>
      </c>
      <c r="J5596" s="3">
        <f>IF(A5596='Enheter, modell og år'!$F$2-1,0,VLOOKUP(A5596-1&amp;B5596&amp;C5596&amp;E5596,$F$2:$G$7561,2,FALSE))</f>
        <v>0</v>
      </c>
    </row>
    <row r="5597" spans="1:10" x14ac:dyDescent="0.25">
      <c r="A5597">
        <f t="shared" ref="A5597:C5597" si="5138">A5057</f>
        <v>2023</v>
      </c>
      <c r="B5597" t="str">
        <f t="shared" si="5138"/>
        <v>RFM</v>
      </c>
      <c r="C5597">
        <f t="shared" si="5138"/>
        <v>0</v>
      </c>
      <c r="D5597">
        <f>IFERROR(VLOOKUP(C5597,'Enheter, modell og år'!$A$2:$B$31,2,FALSE),0)</f>
        <v>0</v>
      </c>
      <c r="E5597" t="str">
        <f>'Liste detaljert wide'!$N$1</f>
        <v>BOA (eksl. EU og NFR)</v>
      </c>
      <c r="F5597" t="str">
        <f t="shared" si="5112"/>
        <v>2023RFM0BOA (eksl. EU og NFR)</v>
      </c>
      <c r="G5597" s="3">
        <f>'Liste detaljert wide'!N197</f>
        <v>0</v>
      </c>
      <c r="H5597" t="str">
        <f>VLOOKUP(E5597,Def!$B$2:$C$15,2,FALSE)</f>
        <v>Forskningsinsentiv</v>
      </c>
      <c r="I5597" s="3">
        <f>IF(A5597='Enheter, modell og år'!$F$2-1,0,G5597-VLOOKUP(A5597-1&amp;B5597&amp;C5597&amp;E5597,$F$2:$G$7561,2,FALSE))</f>
        <v>0</v>
      </c>
      <c r="J5597" s="3">
        <f>IF(A5597='Enheter, modell og år'!$F$2-1,0,VLOOKUP(A5597-1&amp;B5597&amp;C5597&amp;E5597,$F$2:$G$7561,2,FALSE))</f>
        <v>0</v>
      </c>
    </row>
    <row r="5598" spans="1:10" x14ac:dyDescent="0.25">
      <c r="A5598">
        <f t="shared" ref="A5598:C5598" si="5139">A5058</f>
        <v>2023</v>
      </c>
      <c r="B5598" t="str">
        <f t="shared" si="5139"/>
        <v>RFM</v>
      </c>
      <c r="C5598">
        <f t="shared" si="5139"/>
        <v>0</v>
      </c>
      <c r="D5598">
        <f>IFERROR(VLOOKUP(C5598,'Enheter, modell og år'!$A$2:$B$31,2,FALSE),0)</f>
        <v>0</v>
      </c>
      <c r="E5598" t="str">
        <f>'Liste detaljert wide'!$N$1</f>
        <v>BOA (eksl. EU og NFR)</v>
      </c>
      <c r="F5598" t="str">
        <f t="shared" si="5112"/>
        <v>2023RFM0BOA (eksl. EU og NFR)</v>
      </c>
      <c r="G5598" s="3">
        <f>'Liste detaljert wide'!N198</f>
        <v>0</v>
      </c>
      <c r="H5598" t="str">
        <f>VLOOKUP(E5598,Def!$B$2:$C$15,2,FALSE)</f>
        <v>Forskningsinsentiv</v>
      </c>
      <c r="I5598" s="3">
        <f>IF(A5598='Enheter, modell og år'!$F$2-1,0,G5598-VLOOKUP(A5598-1&amp;B5598&amp;C5598&amp;E5598,$F$2:$G$7561,2,FALSE))</f>
        <v>0</v>
      </c>
      <c r="J5598" s="3">
        <f>IF(A5598='Enheter, modell og år'!$F$2-1,0,VLOOKUP(A5598-1&amp;B5598&amp;C5598&amp;E5598,$F$2:$G$7561,2,FALSE))</f>
        <v>0</v>
      </c>
    </row>
    <row r="5599" spans="1:10" x14ac:dyDescent="0.25">
      <c r="A5599">
        <f t="shared" ref="A5599:C5599" si="5140">A5059</f>
        <v>2023</v>
      </c>
      <c r="B5599" t="str">
        <f t="shared" si="5140"/>
        <v>RFM</v>
      </c>
      <c r="C5599">
        <f t="shared" si="5140"/>
        <v>0</v>
      </c>
      <c r="D5599">
        <f>IFERROR(VLOOKUP(C5599,'Enheter, modell og år'!$A$2:$B$31,2,FALSE),0)</f>
        <v>0</v>
      </c>
      <c r="E5599" t="str">
        <f>'Liste detaljert wide'!$N$1</f>
        <v>BOA (eksl. EU og NFR)</v>
      </c>
      <c r="F5599" t="str">
        <f t="shared" si="5112"/>
        <v>2023RFM0BOA (eksl. EU og NFR)</v>
      </c>
      <c r="G5599" s="3">
        <f>'Liste detaljert wide'!N199</f>
        <v>0</v>
      </c>
      <c r="H5599" t="str">
        <f>VLOOKUP(E5599,Def!$B$2:$C$15,2,FALSE)</f>
        <v>Forskningsinsentiv</v>
      </c>
      <c r="I5599" s="3">
        <f>IF(A5599='Enheter, modell og år'!$F$2-1,0,G5599-VLOOKUP(A5599-1&amp;B5599&amp;C5599&amp;E5599,$F$2:$G$7561,2,FALSE))</f>
        <v>0</v>
      </c>
      <c r="J5599" s="3">
        <f>IF(A5599='Enheter, modell og år'!$F$2-1,0,VLOOKUP(A5599-1&amp;B5599&amp;C5599&amp;E5599,$F$2:$G$7561,2,FALSE))</f>
        <v>0</v>
      </c>
    </row>
    <row r="5600" spans="1:10" x14ac:dyDescent="0.25">
      <c r="A5600">
        <f t="shared" ref="A5600:C5600" si="5141">A5060</f>
        <v>2023</v>
      </c>
      <c r="B5600" t="str">
        <f t="shared" si="5141"/>
        <v>RFM</v>
      </c>
      <c r="C5600">
        <f t="shared" si="5141"/>
        <v>0</v>
      </c>
      <c r="D5600">
        <f>IFERROR(VLOOKUP(C5600,'Enheter, modell og år'!$A$2:$B$31,2,FALSE),0)</f>
        <v>0</v>
      </c>
      <c r="E5600" t="str">
        <f>'Liste detaljert wide'!$N$1</f>
        <v>BOA (eksl. EU og NFR)</v>
      </c>
      <c r="F5600" t="str">
        <f t="shared" si="5112"/>
        <v>2023RFM0BOA (eksl. EU og NFR)</v>
      </c>
      <c r="G5600" s="3">
        <f>'Liste detaljert wide'!N200</f>
        <v>0</v>
      </c>
      <c r="H5600" t="str">
        <f>VLOOKUP(E5600,Def!$B$2:$C$15,2,FALSE)</f>
        <v>Forskningsinsentiv</v>
      </c>
      <c r="I5600" s="3">
        <f>IF(A5600='Enheter, modell og år'!$F$2-1,0,G5600-VLOOKUP(A5600-1&amp;B5600&amp;C5600&amp;E5600,$F$2:$G$7561,2,FALSE))</f>
        <v>0</v>
      </c>
      <c r="J5600" s="3">
        <f>IF(A5600='Enheter, modell og år'!$F$2-1,0,VLOOKUP(A5600-1&amp;B5600&amp;C5600&amp;E5600,$F$2:$G$7561,2,FALSE))</f>
        <v>0</v>
      </c>
    </row>
    <row r="5601" spans="1:10" x14ac:dyDescent="0.25">
      <c r="A5601">
        <f t="shared" ref="A5601:C5601" si="5142">A5061</f>
        <v>2023</v>
      </c>
      <c r="B5601" t="str">
        <f t="shared" si="5142"/>
        <v>RFM</v>
      </c>
      <c r="C5601">
        <f t="shared" si="5142"/>
        <v>0</v>
      </c>
      <c r="D5601">
        <f>IFERROR(VLOOKUP(C5601,'Enheter, modell og år'!$A$2:$B$31,2,FALSE),0)</f>
        <v>0</v>
      </c>
      <c r="E5601" t="str">
        <f>'Liste detaljert wide'!$N$1</f>
        <v>BOA (eksl. EU og NFR)</v>
      </c>
      <c r="F5601" t="str">
        <f t="shared" si="5112"/>
        <v>2023RFM0BOA (eksl. EU og NFR)</v>
      </c>
      <c r="G5601" s="3">
        <f>'Liste detaljert wide'!N201</f>
        <v>0</v>
      </c>
      <c r="H5601" t="str">
        <f>VLOOKUP(E5601,Def!$B$2:$C$15,2,FALSE)</f>
        <v>Forskningsinsentiv</v>
      </c>
      <c r="I5601" s="3">
        <f>IF(A5601='Enheter, modell og år'!$F$2-1,0,G5601-VLOOKUP(A5601-1&amp;B5601&amp;C5601&amp;E5601,$F$2:$G$7561,2,FALSE))</f>
        <v>0</v>
      </c>
      <c r="J5601" s="3">
        <f>IF(A5601='Enheter, modell og år'!$F$2-1,0,VLOOKUP(A5601-1&amp;B5601&amp;C5601&amp;E5601,$F$2:$G$7561,2,FALSE))</f>
        <v>0</v>
      </c>
    </row>
    <row r="5602" spans="1:10" x14ac:dyDescent="0.25">
      <c r="A5602">
        <f t="shared" ref="A5602:C5602" si="5143">A5062</f>
        <v>2023</v>
      </c>
      <c r="B5602" t="str">
        <f t="shared" si="5143"/>
        <v>RFM</v>
      </c>
      <c r="C5602">
        <f t="shared" si="5143"/>
        <v>0</v>
      </c>
      <c r="D5602">
        <f>IFERROR(VLOOKUP(C5602,'Enheter, modell og år'!$A$2:$B$31,2,FALSE),0)</f>
        <v>0</v>
      </c>
      <c r="E5602" t="str">
        <f>'Liste detaljert wide'!$N$1</f>
        <v>BOA (eksl. EU og NFR)</v>
      </c>
      <c r="F5602" t="str">
        <f t="shared" si="5112"/>
        <v>2023RFM0BOA (eksl. EU og NFR)</v>
      </c>
      <c r="G5602" s="3">
        <f>'Liste detaljert wide'!N202</f>
        <v>0</v>
      </c>
      <c r="H5602" t="str">
        <f>VLOOKUP(E5602,Def!$B$2:$C$15,2,FALSE)</f>
        <v>Forskningsinsentiv</v>
      </c>
      <c r="I5602" s="3">
        <f>IF(A5602='Enheter, modell og år'!$F$2-1,0,G5602-VLOOKUP(A5602-1&amp;B5602&amp;C5602&amp;E5602,$F$2:$G$7561,2,FALSE))</f>
        <v>0</v>
      </c>
      <c r="J5602" s="3">
        <f>IF(A5602='Enheter, modell og år'!$F$2-1,0,VLOOKUP(A5602-1&amp;B5602&amp;C5602&amp;E5602,$F$2:$G$7561,2,FALSE))</f>
        <v>0</v>
      </c>
    </row>
    <row r="5603" spans="1:10" x14ac:dyDescent="0.25">
      <c r="A5603">
        <f t="shared" ref="A5603:C5603" si="5144">A5063</f>
        <v>2023</v>
      </c>
      <c r="B5603" t="str">
        <f t="shared" si="5144"/>
        <v>RFM</v>
      </c>
      <c r="C5603">
        <f t="shared" si="5144"/>
        <v>0</v>
      </c>
      <c r="D5603">
        <f>IFERROR(VLOOKUP(C5603,'Enheter, modell og år'!$A$2:$B$31,2,FALSE),0)</f>
        <v>0</v>
      </c>
      <c r="E5603" t="str">
        <f>'Liste detaljert wide'!$N$1</f>
        <v>BOA (eksl. EU og NFR)</v>
      </c>
      <c r="F5603" t="str">
        <f t="shared" si="5112"/>
        <v>2023RFM0BOA (eksl. EU og NFR)</v>
      </c>
      <c r="G5603" s="3">
        <f>'Liste detaljert wide'!N203</f>
        <v>0</v>
      </c>
      <c r="H5603" t="str">
        <f>VLOOKUP(E5603,Def!$B$2:$C$15,2,FALSE)</f>
        <v>Forskningsinsentiv</v>
      </c>
      <c r="I5603" s="3">
        <f>IF(A5603='Enheter, modell og år'!$F$2-1,0,G5603-VLOOKUP(A5603-1&amp;B5603&amp;C5603&amp;E5603,$F$2:$G$7561,2,FALSE))</f>
        <v>0</v>
      </c>
      <c r="J5603" s="3">
        <f>IF(A5603='Enheter, modell og år'!$F$2-1,0,VLOOKUP(A5603-1&amp;B5603&amp;C5603&amp;E5603,$F$2:$G$7561,2,FALSE))</f>
        <v>0</v>
      </c>
    </row>
    <row r="5604" spans="1:10" x14ac:dyDescent="0.25">
      <c r="A5604">
        <f t="shared" ref="A5604:C5604" si="5145">A5064</f>
        <v>2023</v>
      </c>
      <c r="B5604" t="str">
        <f t="shared" si="5145"/>
        <v>RFM</v>
      </c>
      <c r="C5604">
        <f t="shared" si="5145"/>
        <v>0</v>
      </c>
      <c r="D5604">
        <f>IFERROR(VLOOKUP(C5604,'Enheter, modell og år'!$A$2:$B$31,2,FALSE),0)</f>
        <v>0</v>
      </c>
      <c r="E5604" t="str">
        <f>'Liste detaljert wide'!$N$1</f>
        <v>BOA (eksl. EU og NFR)</v>
      </c>
      <c r="F5604" t="str">
        <f t="shared" si="5112"/>
        <v>2023RFM0BOA (eksl. EU og NFR)</v>
      </c>
      <c r="G5604" s="3">
        <f>'Liste detaljert wide'!N204</f>
        <v>0</v>
      </c>
      <c r="H5604" t="str">
        <f>VLOOKUP(E5604,Def!$B$2:$C$15,2,FALSE)</f>
        <v>Forskningsinsentiv</v>
      </c>
      <c r="I5604" s="3">
        <f>IF(A5604='Enheter, modell og år'!$F$2-1,0,G5604-VLOOKUP(A5604-1&amp;B5604&amp;C5604&amp;E5604,$F$2:$G$7561,2,FALSE))</f>
        <v>0</v>
      </c>
      <c r="J5604" s="3">
        <f>IF(A5604='Enheter, modell og år'!$F$2-1,0,VLOOKUP(A5604-1&amp;B5604&amp;C5604&amp;E5604,$F$2:$G$7561,2,FALSE))</f>
        <v>0</v>
      </c>
    </row>
    <row r="5605" spans="1:10" x14ac:dyDescent="0.25">
      <c r="A5605">
        <f t="shared" ref="A5605:C5605" si="5146">A5065</f>
        <v>2023</v>
      </c>
      <c r="B5605" t="str">
        <f t="shared" si="5146"/>
        <v>RFM</v>
      </c>
      <c r="C5605">
        <f t="shared" si="5146"/>
        <v>0</v>
      </c>
      <c r="D5605">
        <f>IFERROR(VLOOKUP(C5605,'Enheter, modell og år'!$A$2:$B$31,2,FALSE),0)</f>
        <v>0</v>
      </c>
      <c r="E5605" t="str">
        <f>'Liste detaljert wide'!$N$1</f>
        <v>BOA (eksl. EU og NFR)</v>
      </c>
      <c r="F5605" t="str">
        <f t="shared" si="5112"/>
        <v>2023RFM0BOA (eksl. EU og NFR)</v>
      </c>
      <c r="G5605" s="3">
        <f>'Liste detaljert wide'!N205</f>
        <v>0</v>
      </c>
      <c r="H5605" t="str">
        <f>VLOOKUP(E5605,Def!$B$2:$C$15,2,FALSE)</f>
        <v>Forskningsinsentiv</v>
      </c>
      <c r="I5605" s="3">
        <f>IF(A5605='Enheter, modell og år'!$F$2-1,0,G5605-VLOOKUP(A5605-1&amp;B5605&amp;C5605&amp;E5605,$F$2:$G$7561,2,FALSE))</f>
        <v>0</v>
      </c>
      <c r="J5605" s="3">
        <f>IF(A5605='Enheter, modell og år'!$F$2-1,0,VLOOKUP(A5605-1&amp;B5605&amp;C5605&amp;E5605,$F$2:$G$7561,2,FALSE))</f>
        <v>0</v>
      </c>
    </row>
    <row r="5606" spans="1:10" x14ac:dyDescent="0.25">
      <c r="A5606">
        <f t="shared" ref="A5606:C5606" si="5147">A5066</f>
        <v>2023</v>
      </c>
      <c r="B5606" t="str">
        <f t="shared" si="5147"/>
        <v>RFM</v>
      </c>
      <c r="C5606">
        <f t="shared" si="5147"/>
        <v>0</v>
      </c>
      <c r="D5606">
        <f>IFERROR(VLOOKUP(C5606,'Enheter, modell og år'!$A$2:$B$31,2,FALSE),0)</f>
        <v>0</v>
      </c>
      <c r="E5606" t="str">
        <f>'Liste detaljert wide'!$N$1</f>
        <v>BOA (eksl. EU og NFR)</v>
      </c>
      <c r="F5606" t="str">
        <f t="shared" si="5112"/>
        <v>2023RFM0BOA (eksl. EU og NFR)</v>
      </c>
      <c r="G5606" s="3">
        <f>'Liste detaljert wide'!N206</f>
        <v>0</v>
      </c>
      <c r="H5606" t="str">
        <f>VLOOKUP(E5606,Def!$B$2:$C$15,2,FALSE)</f>
        <v>Forskningsinsentiv</v>
      </c>
      <c r="I5606" s="3">
        <f>IF(A5606='Enheter, modell og år'!$F$2-1,0,G5606-VLOOKUP(A5606-1&amp;B5606&amp;C5606&amp;E5606,$F$2:$G$7561,2,FALSE))</f>
        <v>0</v>
      </c>
      <c r="J5606" s="3">
        <f>IF(A5606='Enheter, modell og år'!$F$2-1,0,VLOOKUP(A5606-1&amp;B5606&amp;C5606&amp;E5606,$F$2:$G$7561,2,FALSE))</f>
        <v>0</v>
      </c>
    </row>
    <row r="5607" spans="1:10" x14ac:dyDescent="0.25">
      <c r="A5607">
        <f t="shared" ref="A5607:C5607" si="5148">A5067</f>
        <v>2023</v>
      </c>
      <c r="B5607" t="str">
        <f t="shared" si="5148"/>
        <v>RFM</v>
      </c>
      <c r="C5607">
        <f t="shared" si="5148"/>
        <v>0</v>
      </c>
      <c r="D5607">
        <f>IFERROR(VLOOKUP(C5607,'Enheter, modell og år'!$A$2:$B$31,2,FALSE),0)</f>
        <v>0</v>
      </c>
      <c r="E5607" t="str">
        <f>'Liste detaljert wide'!$N$1</f>
        <v>BOA (eksl. EU og NFR)</v>
      </c>
      <c r="F5607" t="str">
        <f t="shared" si="5112"/>
        <v>2023RFM0BOA (eksl. EU og NFR)</v>
      </c>
      <c r="G5607" s="3">
        <f>'Liste detaljert wide'!N207</f>
        <v>0</v>
      </c>
      <c r="H5607" t="str">
        <f>VLOOKUP(E5607,Def!$B$2:$C$15,2,FALSE)</f>
        <v>Forskningsinsentiv</v>
      </c>
      <c r="I5607" s="3">
        <f>IF(A5607='Enheter, modell og år'!$F$2-1,0,G5607-VLOOKUP(A5607-1&amp;B5607&amp;C5607&amp;E5607,$F$2:$G$7561,2,FALSE))</f>
        <v>0</v>
      </c>
      <c r="J5607" s="3">
        <f>IF(A5607='Enheter, modell og år'!$F$2-1,0,VLOOKUP(A5607-1&amp;B5607&amp;C5607&amp;E5607,$F$2:$G$7561,2,FALSE))</f>
        <v>0</v>
      </c>
    </row>
    <row r="5608" spans="1:10" x14ac:dyDescent="0.25">
      <c r="A5608">
        <f t="shared" ref="A5608:C5608" si="5149">A5068</f>
        <v>2023</v>
      </c>
      <c r="B5608" t="str">
        <f t="shared" si="5149"/>
        <v>RFM</v>
      </c>
      <c r="C5608">
        <f t="shared" si="5149"/>
        <v>0</v>
      </c>
      <c r="D5608">
        <f>IFERROR(VLOOKUP(C5608,'Enheter, modell og år'!$A$2:$B$31,2,FALSE),0)</f>
        <v>0</v>
      </c>
      <c r="E5608" t="str">
        <f>'Liste detaljert wide'!$N$1</f>
        <v>BOA (eksl. EU og NFR)</v>
      </c>
      <c r="F5608" t="str">
        <f t="shared" si="5112"/>
        <v>2023RFM0BOA (eksl. EU og NFR)</v>
      </c>
      <c r="G5608" s="3">
        <f>'Liste detaljert wide'!N208</f>
        <v>0</v>
      </c>
      <c r="H5608" t="str">
        <f>VLOOKUP(E5608,Def!$B$2:$C$15,2,FALSE)</f>
        <v>Forskningsinsentiv</v>
      </c>
      <c r="I5608" s="3">
        <f>IF(A5608='Enheter, modell og år'!$F$2-1,0,G5608-VLOOKUP(A5608-1&amp;B5608&amp;C5608&amp;E5608,$F$2:$G$7561,2,FALSE))</f>
        <v>0</v>
      </c>
      <c r="J5608" s="3">
        <f>IF(A5608='Enheter, modell og år'!$F$2-1,0,VLOOKUP(A5608-1&amp;B5608&amp;C5608&amp;E5608,$F$2:$G$7561,2,FALSE))</f>
        <v>0</v>
      </c>
    </row>
    <row r="5609" spans="1:10" x14ac:dyDescent="0.25">
      <c r="A5609">
        <f t="shared" ref="A5609:C5609" si="5150">A5069</f>
        <v>2023</v>
      </c>
      <c r="B5609" t="str">
        <f t="shared" si="5150"/>
        <v>RFM</v>
      </c>
      <c r="C5609">
        <f t="shared" si="5150"/>
        <v>0</v>
      </c>
      <c r="D5609">
        <f>IFERROR(VLOOKUP(C5609,'Enheter, modell og år'!$A$2:$B$31,2,FALSE),0)</f>
        <v>0</v>
      </c>
      <c r="E5609" t="str">
        <f>'Liste detaljert wide'!$N$1</f>
        <v>BOA (eksl. EU og NFR)</v>
      </c>
      <c r="F5609" t="str">
        <f t="shared" si="5112"/>
        <v>2023RFM0BOA (eksl. EU og NFR)</v>
      </c>
      <c r="G5609" s="3">
        <f>'Liste detaljert wide'!N209</f>
        <v>0</v>
      </c>
      <c r="H5609" t="str">
        <f>VLOOKUP(E5609,Def!$B$2:$C$15,2,FALSE)</f>
        <v>Forskningsinsentiv</v>
      </c>
      <c r="I5609" s="3">
        <f>IF(A5609='Enheter, modell og år'!$F$2-1,0,G5609-VLOOKUP(A5609-1&amp;B5609&amp;C5609&amp;E5609,$F$2:$G$7561,2,FALSE))</f>
        <v>0</v>
      </c>
      <c r="J5609" s="3">
        <f>IF(A5609='Enheter, modell og år'!$F$2-1,0,VLOOKUP(A5609-1&amp;B5609&amp;C5609&amp;E5609,$F$2:$G$7561,2,FALSE))</f>
        <v>0</v>
      </c>
    </row>
    <row r="5610" spans="1:10" x14ac:dyDescent="0.25">
      <c r="A5610">
        <f t="shared" ref="A5610:C5610" si="5151">A5070</f>
        <v>2023</v>
      </c>
      <c r="B5610" t="str">
        <f t="shared" si="5151"/>
        <v>RFM</v>
      </c>
      <c r="C5610">
        <f t="shared" si="5151"/>
        <v>0</v>
      </c>
      <c r="D5610">
        <f>IFERROR(VLOOKUP(C5610,'Enheter, modell og år'!$A$2:$B$31,2,FALSE),0)</f>
        <v>0</v>
      </c>
      <c r="E5610" t="str">
        <f>'Liste detaljert wide'!$N$1</f>
        <v>BOA (eksl. EU og NFR)</v>
      </c>
      <c r="F5610" t="str">
        <f t="shared" si="5112"/>
        <v>2023RFM0BOA (eksl. EU og NFR)</v>
      </c>
      <c r="G5610" s="3">
        <f>'Liste detaljert wide'!N210</f>
        <v>0</v>
      </c>
      <c r="H5610" t="str">
        <f>VLOOKUP(E5610,Def!$B$2:$C$15,2,FALSE)</f>
        <v>Forskningsinsentiv</v>
      </c>
      <c r="I5610" s="3">
        <f>IF(A5610='Enheter, modell og år'!$F$2-1,0,G5610-VLOOKUP(A5610-1&amp;B5610&amp;C5610&amp;E5610,$F$2:$G$7561,2,FALSE))</f>
        <v>0</v>
      </c>
      <c r="J5610" s="3">
        <f>IF(A5610='Enheter, modell og år'!$F$2-1,0,VLOOKUP(A5610-1&amp;B5610&amp;C5610&amp;E5610,$F$2:$G$7561,2,FALSE))</f>
        <v>0</v>
      </c>
    </row>
    <row r="5611" spans="1:10" x14ac:dyDescent="0.25">
      <c r="A5611">
        <f t="shared" ref="A5611:C5611" si="5152">A5071</f>
        <v>2023</v>
      </c>
      <c r="B5611" t="str">
        <f t="shared" si="5152"/>
        <v>RFM</v>
      </c>
      <c r="C5611">
        <f t="shared" si="5152"/>
        <v>0</v>
      </c>
      <c r="D5611">
        <f>IFERROR(VLOOKUP(C5611,'Enheter, modell og år'!$A$2:$B$31,2,FALSE),0)</f>
        <v>0</v>
      </c>
      <c r="E5611" t="str">
        <f>'Liste detaljert wide'!$N$1</f>
        <v>BOA (eksl. EU og NFR)</v>
      </c>
      <c r="F5611" t="str">
        <f t="shared" si="5112"/>
        <v>2023RFM0BOA (eksl. EU og NFR)</v>
      </c>
      <c r="G5611" s="3">
        <f>'Liste detaljert wide'!N211</f>
        <v>0</v>
      </c>
      <c r="H5611" t="str">
        <f>VLOOKUP(E5611,Def!$B$2:$C$15,2,FALSE)</f>
        <v>Forskningsinsentiv</v>
      </c>
      <c r="I5611" s="3">
        <f>IF(A5611='Enheter, modell og år'!$F$2-1,0,G5611-VLOOKUP(A5611-1&amp;B5611&amp;C5611&amp;E5611,$F$2:$G$7561,2,FALSE))</f>
        <v>0</v>
      </c>
      <c r="J5611" s="3">
        <f>IF(A5611='Enheter, modell og år'!$F$2-1,0,VLOOKUP(A5611-1&amp;B5611&amp;C5611&amp;E5611,$F$2:$G$7561,2,FALSE))</f>
        <v>0</v>
      </c>
    </row>
    <row r="5612" spans="1:10" x14ac:dyDescent="0.25">
      <c r="A5612">
        <f t="shared" ref="A5612:C5612" si="5153">A5072</f>
        <v>2024</v>
      </c>
      <c r="B5612" t="str">
        <f t="shared" si="5153"/>
        <v>RFM</v>
      </c>
      <c r="C5612">
        <f t="shared" si="5153"/>
        <v>0</v>
      </c>
      <c r="D5612">
        <f>IFERROR(VLOOKUP(C5612,'Enheter, modell og år'!$A$2:$B$31,2,FALSE),0)</f>
        <v>0</v>
      </c>
      <c r="E5612" t="str">
        <f>'Liste detaljert wide'!$N$1</f>
        <v>BOA (eksl. EU og NFR)</v>
      </c>
      <c r="F5612" t="str">
        <f t="shared" si="5112"/>
        <v>2024RFM0BOA (eksl. EU og NFR)</v>
      </c>
      <c r="G5612" s="3">
        <f>'Liste detaljert wide'!N212</f>
        <v>0</v>
      </c>
      <c r="H5612" t="str">
        <f>VLOOKUP(E5612,Def!$B$2:$C$15,2,FALSE)</f>
        <v>Forskningsinsentiv</v>
      </c>
      <c r="I5612" s="3">
        <f>IF(A5612='Enheter, modell og år'!$F$2-1,0,G5612-VLOOKUP(A5612-1&amp;B5612&amp;C5612&amp;E5612,$F$2:$G$7561,2,FALSE))</f>
        <v>0</v>
      </c>
      <c r="J5612" s="3">
        <f>IF(A5612='Enheter, modell og år'!$F$2-1,0,VLOOKUP(A5612-1&amp;B5612&amp;C5612&amp;E5612,$F$2:$G$7561,2,FALSE))</f>
        <v>0</v>
      </c>
    </row>
    <row r="5613" spans="1:10" x14ac:dyDescent="0.25">
      <c r="A5613">
        <f t="shared" ref="A5613:C5613" si="5154">A5073</f>
        <v>2024</v>
      </c>
      <c r="B5613" t="str">
        <f t="shared" si="5154"/>
        <v>RFM</v>
      </c>
      <c r="C5613">
        <f t="shared" si="5154"/>
        <v>0</v>
      </c>
      <c r="D5613">
        <f>IFERROR(VLOOKUP(C5613,'Enheter, modell og år'!$A$2:$B$31,2,FALSE),0)</f>
        <v>0</v>
      </c>
      <c r="E5613" t="str">
        <f>'Liste detaljert wide'!$N$1</f>
        <v>BOA (eksl. EU og NFR)</v>
      </c>
      <c r="F5613" t="str">
        <f t="shared" si="5112"/>
        <v>2024RFM0BOA (eksl. EU og NFR)</v>
      </c>
      <c r="G5613" s="3">
        <f>'Liste detaljert wide'!N213</f>
        <v>0</v>
      </c>
      <c r="H5613" t="str">
        <f>VLOOKUP(E5613,Def!$B$2:$C$15,2,FALSE)</f>
        <v>Forskningsinsentiv</v>
      </c>
      <c r="I5613" s="3">
        <f>IF(A5613='Enheter, modell og år'!$F$2-1,0,G5613-VLOOKUP(A5613-1&amp;B5613&amp;C5613&amp;E5613,$F$2:$G$7561,2,FALSE))</f>
        <v>0</v>
      </c>
      <c r="J5613" s="3">
        <f>IF(A5613='Enheter, modell og år'!$F$2-1,0,VLOOKUP(A5613-1&amp;B5613&amp;C5613&amp;E5613,$F$2:$G$7561,2,FALSE))</f>
        <v>0</v>
      </c>
    </row>
    <row r="5614" spans="1:10" x14ac:dyDescent="0.25">
      <c r="A5614">
        <f t="shared" ref="A5614:C5614" si="5155">A5074</f>
        <v>2024</v>
      </c>
      <c r="B5614" t="str">
        <f t="shared" si="5155"/>
        <v>RFM</v>
      </c>
      <c r="C5614">
        <f t="shared" si="5155"/>
        <v>0</v>
      </c>
      <c r="D5614">
        <f>IFERROR(VLOOKUP(C5614,'Enheter, modell og år'!$A$2:$B$31,2,FALSE),0)</f>
        <v>0</v>
      </c>
      <c r="E5614" t="str">
        <f>'Liste detaljert wide'!$N$1</f>
        <v>BOA (eksl. EU og NFR)</v>
      </c>
      <c r="F5614" t="str">
        <f t="shared" si="5112"/>
        <v>2024RFM0BOA (eksl. EU og NFR)</v>
      </c>
      <c r="G5614" s="3">
        <f>'Liste detaljert wide'!N214</f>
        <v>0</v>
      </c>
      <c r="H5614" t="str">
        <f>VLOOKUP(E5614,Def!$B$2:$C$15,2,FALSE)</f>
        <v>Forskningsinsentiv</v>
      </c>
      <c r="I5614" s="3">
        <f>IF(A5614='Enheter, modell og år'!$F$2-1,0,G5614-VLOOKUP(A5614-1&amp;B5614&amp;C5614&amp;E5614,$F$2:$G$7561,2,FALSE))</f>
        <v>0</v>
      </c>
      <c r="J5614" s="3">
        <f>IF(A5614='Enheter, modell og år'!$F$2-1,0,VLOOKUP(A5614-1&amp;B5614&amp;C5614&amp;E5614,$F$2:$G$7561,2,FALSE))</f>
        <v>0</v>
      </c>
    </row>
    <row r="5615" spans="1:10" x14ac:dyDescent="0.25">
      <c r="A5615">
        <f t="shared" ref="A5615:C5615" si="5156">A5075</f>
        <v>2024</v>
      </c>
      <c r="B5615" t="str">
        <f t="shared" si="5156"/>
        <v>RFM</v>
      </c>
      <c r="C5615">
        <f t="shared" si="5156"/>
        <v>0</v>
      </c>
      <c r="D5615">
        <f>IFERROR(VLOOKUP(C5615,'Enheter, modell og år'!$A$2:$B$31,2,FALSE),0)</f>
        <v>0</v>
      </c>
      <c r="E5615" t="str">
        <f>'Liste detaljert wide'!$N$1</f>
        <v>BOA (eksl. EU og NFR)</v>
      </c>
      <c r="F5615" t="str">
        <f t="shared" si="5112"/>
        <v>2024RFM0BOA (eksl. EU og NFR)</v>
      </c>
      <c r="G5615" s="3">
        <f>'Liste detaljert wide'!N215</f>
        <v>0</v>
      </c>
      <c r="H5615" t="str">
        <f>VLOOKUP(E5615,Def!$B$2:$C$15,2,FALSE)</f>
        <v>Forskningsinsentiv</v>
      </c>
      <c r="I5615" s="3">
        <f>IF(A5615='Enheter, modell og år'!$F$2-1,0,G5615-VLOOKUP(A5615-1&amp;B5615&amp;C5615&amp;E5615,$F$2:$G$7561,2,FALSE))</f>
        <v>0</v>
      </c>
      <c r="J5615" s="3">
        <f>IF(A5615='Enheter, modell og år'!$F$2-1,0,VLOOKUP(A5615-1&amp;B5615&amp;C5615&amp;E5615,$F$2:$G$7561,2,FALSE))</f>
        <v>0</v>
      </c>
    </row>
    <row r="5616" spans="1:10" x14ac:dyDescent="0.25">
      <c r="A5616">
        <f t="shared" ref="A5616:C5616" si="5157">A5076</f>
        <v>2024</v>
      </c>
      <c r="B5616" t="str">
        <f t="shared" si="5157"/>
        <v>RFM</v>
      </c>
      <c r="C5616">
        <f t="shared" si="5157"/>
        <v>0</v>
      </c>
      <c r="D5616">
        <f>IFERROR(VLOOKUP(C5616,'Enheter, modell og år'!$A$2:$B$31,2,FALSE),0)</f>
        <v>0</v>
      </c>
      <c r="E5616" t="str">
        <f>'Liste detaljert wide'!$N$1</f>
        <v>BOA (eksl. EU og NFR)</v>
      </c>
      <c r="F5616" t="str">
        <f t="shared" si="5112"/>
        <v>2024RFM0BOA (eksl. EU og NFR)</v>
      </c>
      <c r="G5616" s="3">
        <f>'Liste detaljert wide'!N216</f>
        <v>0</v>
      </c>
      <c r="H5616" t="str">
        <f>VLOOKUP(E5616,Def!$B$2:$C$15,2,FALSE)</f>
        <v>Forskningsinsentiv</v>
      </c>
      <c r="I5616" s="3">
        <f>IF(A5616='Enheter, modell og år'!$F$2-1,0,G5616-VLOOKUP(A5616-1&amp;B5616&amp;C5616&amp;E5616,$F$2:$G$7561,2,FALSE))</f>
        <v>0</v>
      </c>
      <c r="J5616" s="3">
        <f>IF(A5616='Enheter, modell og år'!$F$2-1,0,VLOOKUP(A5616-1&amp;B5616&amp;C5616&amp;E5616,$F$2:$G$7561,2,FALSE))</f>
        <v>0</v>
      </c>
    </row>
    <row r="5617" spans="1:10" x14ac:dyDescent="0.25">
      <c r="A5617">
        <f t="shared" ref="A5617:C5617" si="5158">A5077</f>
        <v>2024</v>
      </c>
      <c r="B5617" t="str">
        <f t="shared" si="5158"/>
        <v>RFM</v>
      </c>
      <c r="C5617">
        <f t="shared" si="5158"/>
        <v>0</v>
      </c>
      <c r="D5617">
        <f>IFERROR(VLOOKUP(C5617,'Enheter, modell og år'!$A$2:$B$31,2,FALSE),0)</f>
        <v>0</v>
      </c>
      <c r="E5617" t="str">
        <f>'Liste detaljert wide'!$N$1</f>
        <v>BOA (eksl. EU og NFR)</v>
      </c>
      <c r="F5617" t="str">
        <f t="shared" si="5112"/>
        <v>2024RFM0BOA (eksl. EU og NFR)</v>
      </c>
      <c r="G5617" s="3">
        <f>'Liste detaljert wide'!N217</f>
        <v>0</v>
      </c>
      <c r="H5617" t="str">
        <f>VLOOKUP(E5617,Def!$B$2:$C$15,2,FALSE)</f>
        <v>Forskningsinsentiv</v>
      </c>
      <c r="I5617" s="3">
        <f>IF(A5617='Enheter, modell og år'!$F$2-1,0,G5617-VLOOKUP(A5617-1&amp;B5617&amp;C5617&amp;E5617,$F$2:$G$7561,2,FALSE))</f>
        <v>0</v>
      </c>
      <c r="J5617" s="3">
        <f>IF(A5617='Enheter, modell og år'!$F$2-1,0,VLOOKUP(A5617-1&amp;B5617&amp;C5617&amp;E5617,$F$2:$G$7561,2,FALSE))</f>
        <v>0</v>
      </c>
    </row>
    <row r="5618" spans="1:10" x14ac:dyDescent="0.25">
      <c r="A5618">
        <f t="shared" ref="A5618:C5618" si="5159">A5078</f>
        <v>2024</v>
      </c>
      <c r="B5618" t="str">
        <f t="shared" si="5159"/>
        <v>RFM</v>
      </c>
      <c r="C5618">
        <f t="shared" si="5159"/>
        <v>0</v>
      </c>
      <c r="D5618">
        <f>IFERROR(VLOOKUP(C5618,'Enheter, modell og år'!$A$2:$B$31,2,FALSE),0)</f>
        <v>0</v>
      </c>
      <c r="E5618" t="str">
        <f>'Liste detaljert wide'!$N$1</f>
        <v>BOA (eksl. EU og NFR)</v>
      </c>
      <c r="F5618" t="str">
        <f t="shared" si="5112"/>
        <v>2024RFM0BOA (eksl. EU og NFR)</v>
      </c>
      <c r="G5618" s="3">
        <f>'Liste detaljert wide'!N218</f>
        <v>0</v>
      </c>
      <c r="H5618" t="str">
        <f>VLOOKUP(E5618,Def!$B$2:$C$15,2,FALSE)</f>
        <v>Forskningsinsentiv</v>
      </c>
      <c r="I5618" s="3">
        <f>IF(A5618='Enheter, modell og år'!$F$2-1,0,G5618-VLOOKUP(A5618-1&amp;B5618&amp;C5618&amp;E5618,$F$2:$G$7561,2,FALSE))</f>
        <v>0</v>
      </c>
      <c r="J5618" s="3">
        <f>IF(A5618='Enheter, modell og år'!$F$2-1,0,VLOOKUP(A5618-1&amp;B5618&amp;C5618&amp;E5618,$F$2:$G$7561,2,FALSE))</f>
        <v>0</v>
      </c>
    </row>
    <row r="5619" spans="1:10" x14ac:dyDescent="0.25">
      <c r="A5619">
        <f t="shared" ref="A5619:C5619" si="5160">A5079</f>
        <v>2024</v>
      </c>
      <c r="B5619" t="str">
        <f t="shared" si="5160"/>
        <v>RFM</v>
      </c>
      <c r="C5619">
        <f t="shared" si="5160"/>
        <v>0</v>
      </c>
      <c r="D5619">
        <f>IFERROR(VLOOKUP(C5619,'Enheter, modell og år'!$A$2:$B$31,2,FALSE),0)</f>
        <v>0</v>
      </c>
      <c r="E5619" t="str">
        <f>'Liste detaljert wide'!$N$1</f>
        <v>BOA (eksl. EU og NFR)</v>
      </c>
      <c r="F5619" t="str">
        <f t="shared" si="5112"/>
        <v>2024RFM0BOA (eksl. EU og NFR)</v>
      </c>
      <c r="G5619" s="3">
        <f>'Liste detaljert wide'!N219</f>
        <v>0</v>
      </c>
      <c r="H5619" t="str">
        <f>VLOOKUP(E5619,Def!$B$2:$C$15,2,FALSE)</f>
        <v>Forskningsinsentiv</v>
      </c>
      <c r="I5619" s="3">
        <f>IF(A5619='Enheter, modell og år'!$F$2-1,0,G5619-VLOOKUP(A5619-1&amp;B5619&amp;C5619&amp;E5619,$F$2:$G$7561,2,FALSE))</f>
        <v>0</v>
      </c>
      <c r="J5619" s="3">
        <f>IF(A5619='Enheter, modell og år'!$F$2-1,0,VLOOKUP(A5619-1&amp;B5619&amp;C5619&amp;E5619,$F$2:$G$7561,2,FALSE))</f>
        <v>0</v>
      </c>
    </row>
    <row r="5620" spans="1:10" x14ac:dyDescent="0.25">
      <c r="A5620">
        <f t="shared" ref="A5620:C5620" si="5161">A5080</f>
        <v>2024</v>
      </c>
      <c r="B5620" t="str">
        <f t="shared" si="5161"/>
        <v>RFM</v>
      </c>
      <c r="C5620">
        <f t="shared" si="5161"/>
        <v>0</v>
      </c>
      <c r="D5620">
        <f>IFERROR(VLOOKUP(C5620,'Enheter, modell og år'!$A$2:$B$31,2,FALSE),0)</f>
        <v>0</v>
      </c>
      <c r="E5620" t="str">
        <f>'Liste detaljert wide'!$N$1</f>
        <v>BOA (eksl. EU og NFR)</v>
      </c>
      <c r="F5620" t="str">
        <f t="shared" si="5112"/>
        <v>2024RFM0BOA (eksl. EU og NFR)</v>
      </c>
      <c r="G5620" s="3">
        <f>'Liste detaljert wide'!N220</f>
        <v>0</v>
      </c>
      <c r="H5620" t="str">
        <f>VLOOKUP(E5620,Def!$B$2:$C$15,2,FALSE)</f>
        <v>Forskningsinsentiv</v>
      </c>
      <c r="I5620" s="3">
        <f>IF(A5620='Enheter, modell og år'!$F$2-1,0,G5620-VLOOKUP(A5620-1&amp;B5620&amp;C5620&amp;E5620,$F$2:$G$7561,2,FALSE))</f>
        <v>0</v>
      </c>
      <c r="J5620" s="3">
        <f>IF(A5620='Enheter, modell og år'!$F$2-1,0,VLOOKUP(A5620-1&amp;B5620&amp;C5620&amp;E5620,$F$2:$G$7561,2,FALSE))</f>
        <v>0</v>
      </c>
    </row>
    <row r="5621" spans="1:10" x14ac:dyDescent="0.25">
      <c r="A5621">
        <f t="shared" ref="A5621:C5621" si="5162">A5081</f>
        <v>2024</v>
      </c>
      <c r="B5621" t="str">
        <f t="shared" si="5162"/>
        <v>RFM</v>
      </c>
      <c r="C5621">
        <f t="shared" si="5162"/>
        <v>0</v>
      </c>
      <c r="D5621">
        <f>IFERROR(VLOOKUP(C5621,'Enheter, modell og år'!$A$2:$B$31,2,FALSE),0)</f>
        <v>0</v>
      </c>
      <c r="E5621" t="str">
        <f>'Liste detaljert wide'!$N$1</f>
        <v>BOA (eksl. EU og NFR)</v>
      </c>
      <c r="F5621" t="str">
        <f t="shared" si="5112"/>
        <v>2024RFM0BOA (eksl. EU og NFR)</v>
      </c>
      <c r="G5621" s="3">
        <f>'Liste detaljert wide'!N221</f>
        <v>0</v>
      </c>
      <c r="H5621" t="str">
        <f>VLOOKUP(E5621,Def!$B$2:$C$15,2,FALSE)</f>
        <v>Forskningsinsentiv</v>
      </c>
      <c r="I5621" s="3">
        <f>IF(A5621='Enheter, modell og år'!$F$2-1,0,G5621-VLOOKUP(A5621-1&amp;B5621&amp;C5621&amp;E5621,$F$2:$G$7561,2,FALSE))</f>
        <v>0</v>
      </c>
      <c r="J5621" s="3">
        <f>IF(A5621='Enheter, modell og år'!$F$2-1,0,VLOOKUP(A5621-1&amp;B5621&amp;C5621&amp;E5621,$F$2:$G$7561,2,FALSE))</f>
        <v>0</v>
      </c>
    </row>
    <row r="5622" spans="1:10" x14ac:dyDescent="0.25">
      <c r="A5622">
        <f t="shared" ref="A5622:C5622" si="5163">A5082</f>
        <v>2024</v>
      </c>
      <c r="B5622" t="str">
        <f t="shared" si="5163"/>
        <v>RFM</v>
      </c>
      <c r="C5622">
        <f t="shared" si="5163"/>
        <v>0</v>
      </c>
      <c r="D5622">
        <f>IFERROR(VLOOKUP(C5622,'Enheter, modell og år'!$A$2:$B$31,2,FALSE),0)</f>
        <v>0</v>
      </c>
      <c r="E5622" t="str">
        <f>'Liste detaljert wide'!$N$1</f>
        <v>BOA (eksl. EU og NFR)</v>
      </c>
      <c r="F5622" t="str">
        <f t="shared" si="5112"/>
        <v>2024RFM0BOA (eksl. EU og NFR)</v>
      </c>
      <c r="G5622" s="3">
        <f>'Liste detaljert wide'!N222</f>
        <v>0</v>
      </c>
      <c r="H5622" t="str">
        <f>VLOOKUP(E5622,Def!$B$2:$C$15,2,FALSE)</f>
        <v>Forskningsinsentiv</v>
      </c>
      <c r="I5622" s="3">
        <f>IF(A5622='Enheter, modell og år'!$F$2-1,0,G5622-VLOOKUP(A5622-1&amp;B5622&amp;C5622&amp;E5622,$F$2:$G$7561,2,FALSE))</f>
        <v>0</v>
      </c>
      <c r="J5622" s="3">
        <f>IF(A5622='Enheter, modell og år'!$F$2-1,0,VLOOKUP(A5622-1&amp;B5622&amp;C5622&amp;E5622,$F$2:$G$7561,2,FALSE))</f>
        <v>0</v>
      </c>
    </row>
    <row r="5623" spans="1:10" x14ac:dyDescent="0.25">
      <c r="A5623">
        <f t="shared" ref="A5623:C5623" si="5164">A5083</f>
        <v>2024</v>
      </c>
      <c r="B5623" t="str">
        <f t="shared" si="5164"/>
        <v>RFM</v>
      </c>
      <c r="C5623">
        <f t="shared" si="5164"/>
        <v>0</v>
      </c>
      <c r="D5623">
        <f>IFERROR(VLOOKUP(C5623,'Enheter, modell og år'!$A$2:$B$31,2,FALSE),0)</f>
        <v>0</v>
      </c>
      <c r="E5623" t="str">
        <f>'Liste detaljert wide'!$N$1</f>
        <v>BOA (eksl. EU og NFR)</v>
      </c>
      <c r="F5623" t="str">
        <f t="shared" si="5112"/>
        <v>2024RFM0BOA (eksl. EU og NFR)</v>
      </c>
      <c r="G5623" s="3">
        <f>'Liste detaljert wide'!N223</f>
        <v>0</v>
      </c>
      <c r="H5623" t="str">
        <f>VLOOKUP(E5623,Def!$B$2:$C$15,2,FALSE)</f>
        <v>Forskningsinsentiv</v>
      </c>
      <c r="I5623" s="3">
        <f>IF(A5623='Enheter, modell og år'!$F$2-1,0,G5623-VLOOKUP(A5623-1&amp;B5623&amp;C5623&amp;E5623,$F$2:$G$7561,2,FALSE))</f>
        <v>0</v>
      </c>
      <c r="J5623" s="3">
        <f>IF(A5623='Enheter, modell og år'!$F$2-1,0,VLOOKUP(A5623-1&amp;B5623&amp;C5623&amp;E5623,$F$2:$G$7561,2,FALSE))</f>
        <v>0</v>
      </c>
    </row>
    <row r="5624" spans="1:10" x14ac:dyDescent="0.25">
      <c r="A5624">
        <f t="shared" ref="A5624:C5624" si="5165">A5084</f>
        <v>2024</v>
      </c>
      <c r="B5624" t="str">
        <f t="shared" si="5165"/>
        <v>RFM</v>
      </c>
      <c r="C5624">
        <f t="shared" si="5165"/>
        <v>0</v>
      </c>
      <c r="D5624">
        <f>IFERROR(VLOOKUP(C5624,'Enheter, modell og år'!$A$2:$B$31,2,FALSE),0)</f>
        <v>0</v>
      </c>
      <c r="E5624" t="str">
        <f>'Liste detaljert wide'!$N$1</f>
        <v>BOA (eksl. EU og NFR)</v>
      </c>
      <c r="F5624" t="str">
        <f t="shared" si="5112"/>
        <v>2024RFM0BOA (eksl. EU og NFR)</v>
      </c>
      <c r="G5624" s="3">
        <f>'Liste detaljert wide'!N224</f>
        <v>0</v>
      </c>
      <c r="H5624" t="str">
        <f>VLOOKUP(E5624,Def!$B$2:$C$15,2,FALSE)</f>
        <v>Forskningsinsentiv</v>
      </c>
      <c r="I5624" s="3">
        <f>IF(A5624='Enheter, modell og år'!$F$2-1,0,G5624-VLOOKUP(A5624-1&amp;B5624&amp;C5624&amp;E5624,$F$2:$G$7561,2,FALSE))</f>
        <v>0</v>
      </c>
      <c r="J5624" s="3">
        <f>IF(A5624='Enheter, modell og år'!$F$2-1,0,VLOOKUP(A5624-1&amp;B5624&amp;C5624&amp;E5624,$F$2:$G$7561,2,FALSE))</f>
        <v>0</v>
      </c>
    </row>
    <row r="5625" spans="1:10" x14ac:dyDescent="0.25">
      <c r="A5625">
        <f t="shared" ref="A5625:C5625" si="5166">A5085</f>
        <v>2024</v>
      </c>
      <c r="B5625" t="str">
        <f t="shared" si="5166"/>
        <v>RFM</v>
      </c>
      <c r="C5625">
        <f t="shared" si="5166"/>
        <v>0</v>
      </c>
      <c r="D5625">
        <f>IFERROR(VLOOKUP(C5625,'Enheter, modell og år'!$A$2:$B$31,2,FALSE),0)</f>
        <v>0</v>
      </c>
      <c r="E5625" t="str">
        <f>'Liste detaljert wide'!$N$1</f>
        <v>BOA (eksl. EU og NFR)</v>
      </c>
      <c r="F5625" t="str">
        <f t="shared" si="5112"/>
        <v>2024RFM0BOA (eksl. EU og NFR)</v>
      </c>
      <c r="G5625" s="3">
        <f>'Liste detaljert wide'!N225</f>
        <v>0</v>
      </c>
      <c r="H5625" t="str">
        <f>VLOOKUP(E5625,Def!$B$2:$C$15,2,FALSE)</f>
        <v>Forskningsinsentiv</v>
      </c>
      <c r="I5625" s="3">
        <f>IF(A5625='Enheter, modell og år'!$F$2-1,0,G5625-VLOOKUP(A5625-1&amp;B5625&amp;C5625&amp;E5625,$F$2:$G$7561,2,FALSE))</f>
        <v>0</v>
      </c>
      <c r="J5625" s="3">
        <f>IF(A5625='Enheter, modell og år'!$F$2-1,0,VLOOKUP(A5625-1&amp;B5625&amp;C5625&amp;E5625,$F$2:$G$7561,2,FALSE))</f>
        <v>0</v>
      </c>
    </row>
    <row r="5626" spans="1:10" x14ac:dyDescent="0.25">
      <c r="A5626">
        <f t="shared" ref="A5626:C5626" si="5167">A5086</f>
        <v>2024</v>
      </c>
      <c r="B5626" t="str">
        <f t="shared" si="5167"/>
        <v>RFM</v>
      </c>
      <c r="C5626">
        <f t="shared" si="5167"/>
        <v>0</v>
      </c>
      <c r="D5626">
        <f>IFERROR(VLOOKUP(C5626,'Enheter, modell og år'!$A$2:$B$31,2,FALSE),0)</f>
        <v>0</v>
      </c>
      <c r="E5626" t="str">
        <f>'Liste detaljert wide'!$N$1</f>
        <v>BOA (eksl. EU og NFR)</v>
      </c>
      <c r="F5626" t="str">
        <f t="shared" si="5112"/>
        <v>2024RFM0BOA (eksl. EU og NFR)</v>
      </c>
      <c r="G5626" s="3">
        <f>'Liste detaljert wide'!N226</f>
        <v>0</v>
      </c>
      <c r="H5626" t="str">
        <f>VLOOKUP(E5626,Def!$B$2:$C$15,2,FALSE)</f>
        <v>Forskningsinsentiv</v>
      </c>
      <c r="I5626" s="3">
        <f>IF(A5626='Enheter, modell og år'!$F$2-1,0,G5626-VLOOKUP(A5626-1&amp;B5626&amp;C5626&amp;E5626,$F$2:$G$7561,2,FALSE))</f>
        <v>0</v>
      </c>
      <c r="J5626" s="3">
        <f>IF(A5626='Enheter, modell og år'!$F$2-1,0,VLOOKUP(A5626-1&amp;B5626&amp;C5626&amp;E5626,$F$2:$G$7561,2,FALSE))</f>
        <v>0</v>
      </c>
    </row>
    <row r="5627" spans="1:10" x14ac:dyDescent="0.25">
      <c r="A5627">
        <f t="shared" ref="A5627:C5627" si="5168">A5087</f>
        <v>2024</v>
      </c>
      <c r="B5627" t="str">
        <f t="shared" si="5168"/>
        <v>RFM</v>
      </c>
      <c r="C5627">
        <f t="shared" si="5168"/>
        <v>0</v>
      </c>
      <c r="D5627">
        <f>IFERROR(VLOOKUP(C5627,'Enheter, modell og år'!$A$2:$B$31,2,FALSE),0)</f>
        <v>0</v>
      </c>
      <c r="E5627" t="str">
        <f>'Liste detaljert wide'!$N$1</f>
        <v>BOA (eksl. EU og NFR)</v>
      </c>
      <c r="F5627" t="str">
        <f t="shared" si="5112"/>
        <v>2024RFM0BOA (eksl. EU og NFR)</v>
      </c>
      <c r="G5627" s="3">
        <f>'Liste detaljert wide'!N227</f>
        <v>0</v>
      </c>
      <c r="H5627" t="str">
        <f>VLOOKUP(E5627,Def!$B$2:$C$15,2,FALSE)</f>
        <v>Forskningsinsentiv</v>
      </c>
      <c r="I5627" s="3">
        <f>IF(A5627='Enheter, modell og år'!$F$2-1,0,G5627-VLOOKUP(A5627-1&amp;B5627&amp;C5627&amp;E5627,$F$2:$G$7561,2,FALSE))</f>
        <v>0</v>
      </c>
      <c r="J5627" s="3">
        <f>IF(A5627='Enheter, modell og år'!$F$2-1,0,VLOOKUP(A5627-1&amp;B5627&amp;C5627&amp;E5627,$F$2:$G$7561,2,FALSE))</f>
        <v>0</v>
      </c>
    </row>
    <row r="5628" spans="1:10" x14ac:dyDescent="0.25">
      <c r="A5628">
        <f t="shared" ref="A5628:C5628" si="5169">A5088</f>
        <v>2024</v>
      </c>
      <c r="B5628" t="str">
        <f t="shared" si="5169"/>
        <v>RFM</v>
      </c>
      <c r="C5628">
        <f t="shared" si="5169"/>
        <v>0</v>
      </c>
      <c r="D5628">
        <f>IFERROR(VLOOKUP(C5628,'Enheter, modell og år'!$A$2:$B$31,2,FALSE),0)</f>
        <v>0</v>
      </c>
      <c r="E5628" t="str">
        <f>'Liste detaljert wide'!$N$1</f>
        <v>BOA (eksl. EU og NFR)</v>
      </c>
      <c r="F5628" t="str">
        <f t="shared" si="5112"/>
        <v>2024RFM0BOA (eksl. EU og NFR)</v>
      </c>
      <c r="G5628" s="3">
        <f>'Liste detaljert wide'!N228</f>
        <v>0</v>
      </c>
      <c r="H5628" t="str">
        <f>VLOOKUP(E5628,Def!$B$2:$C$15,2,FALSE)</f>
        <v>Forskningsinsentiv</v>
      </c>
      <c r="I5628" s="3">
        <f>IF(A5628='Enheter, modell og år'!$F$2-1,0,G5628-VLOOKUP(A5628-1&amp;B5628&amp;C5628&amp;E5628,$F$2:$G$7561,2,FALSE))</f>
        <v>0</v>
      </c>
      <c r="J5628" s="3">
        <f>IF(A5628='Enheter, modell og år'!$F$2-1,0,VLOOKUP(A5628-1&amp;B5628&amp;C5628&amp;E5628,$F$2:$G$7561,2,FALSE))</f>
        <v>0</v>
      </c>
    </row>
    <row r="5629" spans="1:10" x14ac:dyDescent="0.25">
      <c r="A5629">
        <f t="shared" ref="A5629:C5629" si="5170">A5089</f>
        <v>2024</v>
      </c>
      <c r="B5629" t="str">
        <f t="shared" si="5170"/>
        <v>RFM</v>
      </c>
      <c r="C5629">
        <f t="shared" si="5170"/>
        <v>0</v>
      </c>
      <c r="D5629">
        <f>IFERROR(VLOOKUP(C5629,'Enheter, modell og år'!$A$2:$B$31,2,FALSE),0)</f>
        <v>0</v>
      </c>
      <c r="E5629" t="str">
        <f>'Liste detaljert wide'!$N$1</f>
        <v>BOA (eksl. EU og NFR)</v>
      </c>
      <c r="F5629" t="str">
        <f t="shared" si="5112"/>
        <v>2024RFM0BOA (eksl. EU og NFR)</v>
      </c>
      <c r="G5629" s="3">
        <f>'Liste detaljert wide'!N229</f>
        <v>0</v>
      </c>
      <c r="H5629" t="str">
        <f>VLOOKUP(E5629,Def!$B$2:$C$15,2,FALSE)</f>
        <v>Forskningsinsentiv</v>
      </c>
      <c r="I5629" s="3">
        <f>IF(A5629='Enheter, modell og år'!$F$2-1,0,G5629-VLOOKUP(A5629-1&amp;B5629&amp;C5629&amp;E5629,$F$2:$G$7561,2,FALSE))</f>
        <v>0</v>
      </c>
      <c r="J5629" s="3">
        <f>IF(A5629='Enheter, modell og år'!$F$2-1,0,VLOOKUP(A5629-1&amp;B5629&amp;C5629&amp;E5629,$F$2:$G$7561,2,FALSE))</f>
        <v>0</v>
      </c>
    </row>
    <row r="5630" spans="1:10" x14ac:dyDescent="0.25">
      <c r="A5630">
        <f t="shared" ref="A5630:C5630" si="5171">A5090</f>
        <v>2024</v>
      </c>
      <c r="B5630" t="str">
        <f t="shared" si="5171"/>
        <v>RFM</v>
      </c>
      <c r="C5630">
        <f t="shared" si="5171"/>
        <v>0</v>
      </c>
      <c r="D5630">
        <f>IFERROR(VLOOKUP(C5630,'Enheter, modell og år'!$A$2:$B$31,2,FALSE),0)</f>
        <v>0</v>
      </c>
      <c r="E5630" t="str">
        <f>'Liste detaljert wide'!$N$1</f>
        <v>BOA (eksl. EU og NFR)</v>
      </c>
      <c r="F5630" t="str">
        <f t="shared" si="5112"/>
        <v>2024RFM0BOA (eksl. EU og NFR)</v>
      </c>
      <c r="G5630" s="3">
        <f>'Liste detaljert wide'!N230</f>
        <v>0</v>
      </c>
      <c r="H5630" t="str">
        <f>VLOOKUP(E5630,Def!$B$2:$C$15,2,FALSE)</f>
        <v>Forskningsinsentiv</v>
      </c>
      <c r="I5630" s="3">
        <f>IF(A5630='Enheter, modell og år'!$F$2-1,0,G5630-VLOOKUP(A5630-1&amp;B5630&amp;C5630&amp;E5630,$F$2:$G$7561,2,FALSE))</f>
        <v>0</v>
      </c>
      <c r="J5630" s="3">
        <f>IF(A5630='Enheter, modell og år'!$F$2-1,0,VLOOKUP(A5630-1&amp;B5630&amp;C5630&amp;E5630,$F$2:$G$7561,2,FALSE))</f>
        <v>0</v>
      </c>
    </row>
    <row r="5631" spans="1:10" x14ac:dyDescent="0.25">
      <c r="A5631">
        <f t="shared" ref="A5631:C5631" si="5172">A5091</f>
        <v>2024</v>
      </c>
      <c r="B5631" t="str">
        <f t="shared" si="5172"/>
        <v>RFM</v>
      </c>
      <c r="C5631">
        <f t="shared" si="5172"/>
        <v>0</v>
      </c>
      <c r="D5631">
        <f>IFERROR(VLOOKUP(C5631,'Enheter, modell og år'!$A$2:$B$31,2,FALSE),0)</f>
        <v>0</v>
      </c>
      <c r="E5631" t="str">
        <f>'Liste detaljert wide'!$N$1</f>
        <v>BOA (eksl. EU og NFR)</v>
      </c>
      <c r="F5631" t="str">
        <f t="shared" si="5112"/>
        <v>2024RFM0BOA (eksl. EU og NFR)</v>
      </c>
      <c r="G5631" s="3">
        <f>'Liste detaljert wide'!N231</f>
        <v>0</v>
      </c>
      <c r="H5631" t="str">
        <f>VLOOKUP(E5631,Def!$B$2:$C$15,2,FALSE)</f>
        <v>Forskningsinsentiv</v>
      </c>
      <c r="I5631" s="3">
        <f>IF(A5631='Enheter, modell og år'!$F$2-1,0,G5631-VLOOKUP(A5631-1&amp;B5631&amp;C5631&amp;E5631,$F$2:$G$7561,2,FALSE))</f>
        <v>0</v>
      </c>
      <c r="J5631" s="3">
        <f>IF(A5631='Enheter, modell og år'!$F$2-1,0,VLOOKUP(A5631-1&amp;B5631&amp;C5631&amp;E5631,$F$2:$G$7561,2,FALSE))</f>
        <v>0</v>
      </c>
    </row>
    <row r="5632" spans="1:10" x14ac:dyDescent="0.25">
      <c r="A5632">
        <f t="shared" ref="A5632:C5632" si="5173">A5092</f>
        <v>2024</v>
      </c>
      <c r="B5632" t="str">
        <f t="shared" si="5173"/>
        <v>RFM</v>
      </c>
      <c r="C5632">
        <f t="shared" si="5173"/>
        <v>0</v>
      </c>
      <c r="D5632">
        <f>IFERROR(VLOOKUP(C5632,'Enheter, modell og år'!$A$2:$B$31,2,FALSE),0)</f>
        <v>0</v>
      </c>
      <c r="E5632" t="str">
        <f>'Liste detaljert wide'!$N$1</f>
        <v>BOA (eksl. EU og NFR)</v>
      </c>
      <c r="F5632" t="str">
        <f t="shared" si="5112"/>
        <v>2024RFM0BOA (eksl. EU og NFR)</v>
      </c>
      <c r="G5632" s="3">
        <f>'Liste detaljert wide'!N232</f>
        <v>0</v>
      </c>
      <c r="H5632" t="str">
        <f>VLOOKUP(E5632,Def!$B$2:$C$15,2,FALSE)</f>
        <v>Forskningsinsentiv</v>
      </c>
      <c r="I5632" s="3">
        <f>IF(A5632='Enheter, modell og år'!$F$2-1,0,G5632-VLOOKUP(A5632-1&amp;B5632&amp;C5632&amp;E5632,$F$2:$G$7561,2,FALSE))</f>
        <v>0</v>
      </c>
      <c r="J5632" s="3">
        <f>IF(A5632='Enheter, modell og år'!$F$2-1,0,VLOOKUP(A5632-1&amp;B5632&amp;C5632&amp;E5632,$F$2:$G$7561,2,FALSE))</f>
        <v>0</v>
      </c>
    </row>
    <row r="5633" spans="1:10" x14ac:dyDescent="0.25">
      <c r="A5633">
        <f t="shared" ref="A5633:C5633" si="5174">A5093</f>
        <v>2024</v>
      </c>
      <c r="B5633" t="str">
        <f t="shared" si="5174"/>
        <v>RFM</v>
      </c>
      <c r="C5633">
        <f t="shared" si="5174"/>
        <v>0</v>
      </c>
      <c r="D5633">
        <f>IFERROR(VLOOKUP(C5633,'Enheter, modell og år'!$A$2:$B$31,2,FALSE),0)</f>
        <v>0</v>
      </c>
      <c r="E5633" t="str">
        <f>'Liste detaljert wide'!$N$1</f>
        <v>BOA (eksl. EU og NFR)</v>
      </c>
      <c r="F5633" t="str">
        <f t="shared" si="5112"/>
        <v>2024RFM0BOA (eksl. EU og NFR)</v>
      </c>
      <c r="G5633" s="3">
        <f>'Liste detaljert wide'!N233</f>
        <v>0</v>
      </c>
      <c r="H5633" t="str">
        <f>VLOOKUP(E5633,Def!$B$2:$C$15,2,FALSE)</f>
        <v>Forskningsinsentiv</v>
      </c>
      <c r="I5633" s="3">
        <f>IF(A5633='Enheter, modell og år'!$F$2-1,0,G5633-VLOOKUP(A5633-1&amp;B5633&amp;C5633&amp;E5633,$F$2:$G$7561,2,FALSE))</f>
        <v>0</v>
      </c>
      <c r="J5633" s="3">
        <f>IF(A5633='Enheter, modell og år'!$F$2-1,0,VLOOKUP(A5633-1&amp;B5633&amp;C5633&amp;E5633,$F$2:$G$7561,2,FALSE))</f>
        <v>0</v>
      </c>
    </row>
    <row r="5634" spans="1:10" x14ac:dyDescent="0.25">
      <c r="A5634">
        <f t="shared" ref="A5634:C5634" si="5175">A5094</f>
        <v>2024</v>
      </c>
      <c r="B5634" t="str">
        <f t="shared" si="5175"/>
        <v>RFM</v>
      </c>
      <c r="C5634">
        <f t="shared" si="5175"/>
        <v>0</v>
      </c>
      <c r="D5634">
        <f>IFERROR(VLOOKUP(C5634,'Enheter, modell og år'!$A$2:$B$31,2,FALSE),0)</f>
        <v>0</v>
      </c>
      <c r="E5634" t="str">
        <f>'Liste detaljert wide'!$N$1</f>
        <v>BOA (eksl. EU og NFR)</v>
      </c>
      <c r="F5634" t="str">
        <f t="shared" si="5112"/>
        <v>2024RFM0BOA (eksl. EU og NFR)</v>
      </c>
      <c r="G5634" s="3">
        <f>'Liste detaljert wide'!N234</f>
        <v>0</v>
      </c>
      <c r="H5634" t="str">
        <f>VLOOKUP(E5634,Def!$B$2:$C$15,2,FALSE)</f>
        <v>Forskningsinsentiv</v>
      </c>
      <c r="I5634" s="3">
        <f>IF(A5634='Enheter, modell og år'!$F$2-1,0,G5634-VLOOKUP(A5634-1&amp;B5634&amp;C5634&amp;E5634,$F$2:$G$7561,2,FALSE))</f>
        <v>0</v>
      </c>
      <c r="J5634" s="3">
        <f>IF(A5634='Enheter, modell og år'!$F$2-1,0,VLOOKUP(A5634-1&amp;B5634&amp;C5634&amp;E5634,$F$2:$G$7561,2,FALSE))</f>
        <v>0</v>
      </c>
    </row>
    <row r="5635" spans="1:10" x14ac:dyDescent="0.25">
      <c r="A5635">
        <f t="shared" ref="A5635:C5635" si="5176">A5095</f>
        <v>2024</v>
      </c>
      <c r="B5635" t="str">
        <f t="shared" si="5176"/>
        <v>RFM</v>
      </c>
      <c r="C5635">
        <f t="shared" si="5176"/>
        <v>0</v>
      </c>
      <c r="D5635">
        <f>IFERROR(VLOOKUP(C5635,'Enheter, modell og år'!$A$2:$B$31,2,FALSE),0)</f>
        <v>0</v>
      </c>
      <c r="E5635" t="str">
        <f>'Liste detaljert wide'!$N$1</f>
        <v>BOA (eksl. EU og NFR)</v>
      </c>
      <c r="F5635" t="str">
        <f t="shared" ref="F5635:F5698" si="5177">A5635&amp;B5635&amp;C5635&amp;E5635</f>
        <v>2024RFM0BOA (eksl. EU og NFR)</v>
      </c>
      <c r="G5635" s="3">
        <f>'Liste detaljert wide'!N235</f>
        <v>0</v>
      </c>
      <c r="H5635" t="str">
        <f>VLOOKUP(E5635,Def!$B$2:$C$15,2,FALSE)</f>
        <v>Forskningsinsentiv</v>
      </c>
      <c r="I5635" s="3">
        <f>IF(A5635='Enheter, modell og år'!$F$2-1,0,G5635-VLOOKUP(A5635-1&amp;B5635&amp;C5635&amp;E5635,$F$2:$G$7561,2,FALSE))</f>
        <v>0</v>
      </c>
      <c r="J5635" s="3">
        <f>IF(A5635='Enheter, modell og år'!$F$2-1,0,VLOOKUP(A5635-1&amp;B5635&amp;C5635&amp;E5635,$F$2:$G$7561,2,FALSE))</f>
        <v>0</v>
      </c>
    </row>
    <row r="5636" spans="1:10" x14ac:dyDescent="0.25">
      <c r="A5636">
        <f t="shared" ref="A5636:C5636" si="5178">A5096</f>
        <v>2024</v>
      </c>
      <c r="B5636" t="str">
        <f t="shared" si="5178"/>
        <v>RFM</v>
      </c>
      <c r="C5636">
        <f t="shared" si="5178"/>
        <v>0</v>
      </c>
      <c r="D5636">
        <f>IFERROR(VLOOKUP(C5636,'Enheter, modell og år'!$A$2:$B$31,2,FALSE),0)</f>
        <v>0</v>
      </c>
      <c r="E5636" t="str">
        <f>'Liste detaljert wide'!$N$1</f>
        <v>BOA (eksl. EU og NFR)</v>
      </c>
      <c r="F5636" t="str">
        <f t="shared" si="5177"/>
        <v>2024RFM0BOA (eksl. EU og NFR)</v>
      </c>
      <c r="G5636" s="3">
        <f>'Liste detaljert wide'!N236</f>
        <v>0</v>
      </c>
      <c r="H5636" t="str">
        <f>VLOOKUP(E5636,Def!$B$2:$C$15,2,FALSE)</f>
        <v>Forskningsinsentiv</v>
      </c>
      <c r="I5636" s="3">
        <f>IF(A5636='Enheter, modell og år'!$F$2-1,0,G5636-VLOOKUP(A5636-1&amp;B5636&amp;C5636&amp;E5636,$F$2:$G$7561,2,FALSE))</f>
        <v>0</v>
      </c>
      <c r="J5636" s="3">
        <f>IF(A5636='Enheter, modell og år'!$F$2-1,0,VLOOKUP(A5636-1&amp;B5636&amp;C5636&amp;E5636,$F$2:$G$7561,2,FALSE))</f>
        <v>0</v>
      </c>
    </row>
    <row r="5637" spans="1:10" x14ac:dyDescent="0.25">
      <c r="A5637">
        <f t="shared" ref="A5637:C5637" si="5179">A5097</f>
        <v>2024</v>
      </c>
      <c r="B5637" t="str">
        <f t="shared" si="5179"/>
        <v>RFM</v>
      </c>
      <c r="C5637">
        <f t="shared" si="5179"/>
        <v>0</v>
      </c>
      <c r="D5637">
        <f>IFERROR(VLOOKUP(C5637,'Enheter, modell og år'!$A$2:$B$31,2,FALSE),0)</f>
        <v>0</v>
      </c>
      <c r="E5637" t="str">
        <f>'Liste detaljert wide'!$N$1</f>
        <v>BOA (eksl. EU og NFR)</v>
      </c>
      <c r="F5637" t="str">
        <f t="shared" si="5177"/>
        <v>2024RFM0BOA (eksl. EU og NFR)</v>
      </c>
      <c r="G5637" s="3">
        <f>'Liste detaljert wide'!N237</f>
        <v>0</v>
      </c>
      <c r="H5637" t="str">
        <f>VLOOKUP(E5637,Def!$B$2:$C$15,2,FALSE)</f>
        <v>Forskningsinsentiv</v>
      </c>
      <c r="I5637" s="3">
        <f>IF(A5637='Enheter, modell og år'!$F$2-1,0,G5637-VLOOKUP(A5637-1&amp;B5637&amp;C5637&amp;E5637,$F$2:$G$7561,2,FALSE))</f>
        <v>0</v>
      </c>
      <c r="J5637" s="3">
        <f>IF(A5637='Enheter, modell og år'!$F$2-1,0,VLOOKUP(A5637-1&amp;B5637&amp;C5637&amp;E5637,$F$2:$G$7561,2,FALSE))</f>
        <v>0</v>
      </c>
    </row>
    <row r="5638" spans="1:10" x14ac:dyDescent="0.25">
      <c r="A5638">
        <f t="shared" ref="A5638:C5638" si="5180">A5098</f>
        <v>2024</v>
      </c>
      <c r="B5638" t="str">
        <f t="shared" si="5180"/>
        <v>RFM</v>
      </c>
      <c r="C5638">
        <f t="shared" si="5180"/>
        <v>0</v>
      </c>
      <c r="D5638">
        <f>IFERROR(VLOOKUP(C5638,'Enheter, modell og år'!$A$2:$B$31,2,FALSE),0)</f>
        <v>0</v>
      </c>
      <c r="E5638" t="str">
        <f>'Liste detaljert wide'!$N$1</f>
        <v>BOA (eksl. EU og NFR)</v>
      </c>
      <c r="F5638" t="str">
        <f t="shared" si="5177"/>
        <v>2024RFM0BOA (eksl. EU og NFR)</v>
      </c>
      <c r="G5638" s="3">
        <f>'Liste detaljert wide'!N238</f>
        <v>0</v>
      </c>
      <c r="H5638" t="str">
        <f>VLOOKUP(E5638,Def!$B$2:$C$15,2,FALSE)</f>
        <v>Forskningsinsentiv</v>
      </c>
      <c r="I5638" s="3">
        <f>IF(A5638='Enheter, modell og år'!$F$2-1,0,G5638-VLOOKUP(A5638-1&amp;B5638&amp;C5638&amp;E5638,$F$2:$G$7561,2,FALSE))</f>
        <v>0</v>
      </c>
      <c r="J5638" s="3">
        <f>IF(A5638='Enheter, modell og år'!$F$2-1,0,VLOOKUP(A5638-1&amp;B5638&amp;C5638&amp;E5638,$F$2:$G$7561,2,FALSE))</f>
        <v>0</v>
      </c>
    </row>
    <row r="5639" spans="1:10" x14ac:dyDescent="0.25">
      <c r="A5639">
        <f t="shared" ref="A5639:C5639" si="5181">A5099</f>
        <v>2024</v>
      </c>
      <c r="B5639" t="str">
        <f t="shared" si="5181"/>
        <v>RFM</v>
      </c>
      <c r="C5639">
        <f t="shared" si="5181"/>
        <v>0</v>
      </c>
      <c r="D5639">
        <f>IFERROR(VLOOKUP(C5639,'Enheter, modell og år'!$A$2:$B$31,2,FALSE),0)</f>
        <v>0</v>
      </c>
      <c r="E5639" t="str">
        <f>'Liste detaljert wide'!$N$1</f>
        <v>BOA (eksl. EU og NFR)</v>
      </c>
      <c r="F5639" t="str">
        <f t="shared" si="5177"/>
        <v>2024RFM0BOA (eksl. EU og NFR)</v>
      </c>
      <c r="G5639" s="3">
        <f>'Liste detaljert wide'!N239</f>
        <v>0</v>
      </c>
      <c r="H5639" t="str">
        <f>VLOOKUP(E5639,Def!$B$2:$C$15,2,FALSE)</f>
        <v>Forskningsinsentiv</v>
      </c>
      <c r="I5639" s="3">
        <f>IF(A5639='Enheter, modell og år'!$F$2-1,0,G5639-VLOOKUP(A5639-1&amp;B5639&amp;C5639&amp;E5639,$F$2:$G$7561,2,FALSE))</f>
        <v>0</v>
      </c>
      <c r="J5639" s="3">
        <f>IF(A5639='Enheter, modell og år'!$F$2-1,0,VLOOKUP(A5639-1&amp;B5639&amp;C5639&amp;E5639,$F$2:$G$7561,2,FALSE))</f>
        <v>0</v>
      </c>
    </row>
    <row r="5640" spans="1:10" x14ac:dyDescent="0.25">
      <c r="A5640">
        <f t="shared" ref="A5640:C5640" si="5182">A5100</f>
        <v>2024</v>
      </c>
      <c r="B5640" t="str">
        <f t="shared" si="5182"/>
        <v>RFM</v>
      </c>
      <c r="C5640">
        <f t="shared" si="5182"/>
        <v>0</v>
      </c>
      <c r="D5640">
        <f>IFERROR(VLOOKUP(C5640,'Enheter, modell og år'!$A$2:$B$31,2,FALSE),0)</f>
        <v>0</v>
      </c>
      <c r="E5640" t="str">
        <f>'Liste detaljert wide'!$N$1</f>
        <v>BOA (eksl. EU og NFR)</v>
      </c>
      <c r="F5640" t="str">
        <f t="shared" si="5177"/>
        <v>2024RFM0BOA (eksl. EU og NFR)</v>
      </c>
      <c r="G5640" s="3">
        <f>'Liste detaljert wide'!N240</f>
        <v>0</v>
      </c>
      <c r="H5640" t="str">
        <f>VLOOKUP(E5640,Def!$B$2:$C$15,2,FALSE)</f>
        <v>Forskningsinsentiv</v>
      </c>
      <c r="I5640" s="3">
        <f>IF(A5640='Enheter, modell og år'!$F$2-1,0,G5640-VLOOKUP(A5640-1&amp;B5640&amp;C5640&amp;E5640,$F$2:$G$7561,2,FALSE))</f>
        <v>0</v>
      </c>
      <c r="J5640" s="3">
        <f>IF(A5640='Enheter, modell og år'!$F$2-1,0,VLOOKUP(A5640-1&amp;B5640&amp;C5640&amp;E5640,$F$2:$G$7561,2,FALSE))</f>
        <v>0</v>
      </c>
    </row>
    <row r="5641" spans="1:10" x14ac:dyDescent="0.25">
      <c r="A5641">
        <f t="shared" ref="A5641:C5641" si="5183">A5101</f>
        <v>2024</v>
      </c>
      <c r="B5641" t="str">
        <f t="shared" si="5183"/>
        <v>RFM</v>
      </c>
      <c r="C5641">
        <f t="shared" si="5183"/>
        <v>0</v>
      </c>
      <c r="D5641">
        <f>IFERROR(VLOOKUP(C5641,'Enheter, modell og år'!$A$2:$B$31,2,FALSE),0)</f>
        <v>0</v>
      </c>
      <c r="E5641" t="str">
        <f>'Liste detaljert wide'!$N$1</f>
        <v>BOA (eksl. EU og NFR)</v>
      </c>
      <c r="F5641" t="str">
        <f t="shared" si="5177"/>
        <v>2024RFM0BOA (eksl. EU og NFR)</v>
      </c>
      <c r="G5641" s="3">
        <f>'Liste detaljert wide'!N241</f>
        <v>0</v>
      </c>
      <c r="H5641" t="str">
        <f>VLOOKUP(E5641,Def!$B$2:$C$15,2,FALSE)</f>
        <v>Forskningsinsentiv</v>
      </c>
      <c r="I5641" s="3">
        <f>IF(A5641='Enheter, modell og år'!$F$2-1,0,G5641-VLOOKUP(A5641-1&amp;B5641&amp;C5641&amp;E5641,$F$2:$G$7561,2,FALSE))</f>
        <v>0</v>
      </c>
      <c r="J5641" s="3">
        <f>IF(A5641='Enheter, modell og år'!$F$2-1,0,VLOOKUP(A5641-1&amp;B5641&amp;C5641&amp;E5641,$F$2:$G$7561,2,FALSE))</f>
        <v>0</v>
      </c>
    </row>
    <row r="5642" spans="1:10" x14ac:dyDescent="0.25">
      <c r="A5642">
        <f t="shared" ref="A5642:C5642" si="5184">A5102</f>
        <v>2025</v>
      </c>
      <c r="B5642" t="str">
        <f t="shared" si="5184"/>
        <v>RFM</v>
      </c>
      <c r="C5642">
        <f t="shared" si="5184"/>
        <v>0</v>
      </c>
      <c r="D5642">
        <f>IFERROR(VLOOKUP(C5642,'Enheter, modell og år'!$A$2:$B$31,2,FALSE),0)</f>
        <v>0</v>
      </c>
      <c r="E5642" t="str">
        <f>'Liste detaljert wide'!$N$1</f>
        <v>BOA (eksl. EU og NFR)</v>
      </c>
      <c r="F5642" t="str">
        <f t="shared" si="5177"/>
        <v>2025RFM0BOA (eksl. EU og NFR)</v>
      </c>
      <c r="G5642" s="3">
        <f>'Liste detaljert wide'!N242</f>
        <v>0</v>
      </c>
      <c r="H5642" t="str">
        <f>VLOOKUP(E5642,Def!$B$2:$C$15,2,FALSE)</f>
        <v>Forskningsinsentiv</v>
      </c>
      <c r="I5642" s="3">
        <f>IF(A5642='Enheter, modell og år'!$F$2-1,0,G5642-VLOOKUP(A5642-1&amp;B5642&amp;C5642&amp;E5642,$F$2:$G$7561,2,FALSE))</f>
        <v>0</v>
      </c>
      <c r="J5642" s="3">
        <f>IF(A5642='Enheter, modell og år'!$F$2-1,0,VLOOKUP(A5642-1&amp;B5642&amp;C5642&amp;E5642,$F$2:$G$7561,2,FALSE))</f>
        <v>0</v>
      </c>
    </row>
    <row r="5643" spans="1:10" x14ac:dyDescent="0.25">
      <c r="A5643">
        <f t="shared" ref="A5643:C5643" si="5185">A5103</f>
        <v>2025</v>
      </c>
      <c r="B5643" t="str">
        <f t="shared" si="5185"/>
        <v>RFM</v>
      </c>
      <c r="C5643">
        <f t="shared" si="5185"/>
        <v>0</v>
      </c>
      <c r="D5643">
        <f>IFERROR(VLOOKUP(C5643,'Enheter, modell og år'!$A$2:$B$31,2,FALSE),0)</f>
        <v>0</v>
      </c>
      <c r="E5643" t="str">
        <f>'Liste detaljert wide'!$N$1</f>
        <v>BOA (eksl. EU og NFR)</v>
      </c>
      <c r="F5643" t="str">
        <f t="shared" si="5177"/>
        <v>2025RFM0BOA (eksl. EU og NFR)</v>
      </c>
      <c r="G5643" s="3">
        <f>'Liste detaljert wide'!N243</f>
        <v>0</v>
      </c>
      <c r="H5643" t="str">
        <f>VLOOKUP(E5643,Def!$B$2:$C$15,2,FALSE)</f>
        <v>Forskningsinsentiv</v>
      </c>
      <c r="I5643" s="3">
        <f>IF(A5643='Enheter, modell og år'!$F$2-1,0,G5643-VLOOKUP(A5643-1&amp;B5643&amp;C5643&amp;E5643,$F$2:$G$7561,2,FALSE))</f>
        <v>0</v>
      </c>
      <c r="J5643" s="3">
        <f>IF(A5643='Enheter, modell og år'!$F$2-1,0,VLOOKUP(A5643-1&amp;B5643&amp;C5643&amp;E5643,$F$2:$G$7561,2,FALSE))</f>
        <v>0</v>
      </c>
    </row>
    <row r="5644" spans="1:10" x14ac:dyDescent="0.25">
      <c r="A5644">
        <f t="shared" ref="A5644:C5644" si="5186">A5104</f>
        <v>2025</v>
      </c>
      <c r="B5644" t="str">
        <f t="shared" si="5186"/>
        <v>RFM</v>
      </c>
      <c r="C5644">
        <f t="shared" si="5186"/>
        <v>0</v>
      </c>
      <c r="D5644">
        <f>IFERROR(VLOOKUP(C5644,'Enheter, modell og år'!$A$2:$B$31,2,FALSE),0)</f>
        <v>0</v>
      </c>
      <c r="E5644" t="str">
        <f>'Liste detaljert wide'!$N$1</f>
        <v>BOA (eksl. EU og NFR)</v>
      </c>
      <c r="F5644" t="str">
        <f t="shared" si="5177"/>
        <v>2025RFM0BOA (eksl. EU og NFR)</v>
      </c>
      <c r="G5644" s="3">
        <f>'Liste detaljert wide'!N244</f>
        <v>0</v>
      </c>
      <c r="H5644" t="str">
        <f>VLOOKUP(E5644,Def!$B$2:$C$15,2,FALSE)</f>
        <v>Forskningsinsentiv</v>
      </c>
      <c r="I5644" s="3">
        <f>IF(A5644='Enheter, modell og år'!$F$2-1,0,G5644-VLOOKUP(A5644-1&amp;B5644&amp;C5644&amp;E5644,$F$2:$G$7561,2,FALSE))</f>
        <v>0</v>
      </c>
      <c r="J5644" s="3">
        <f>IF(A5644='Enheter, modell og år'!$F$2-1,0,VLOOKUP(A5644-1&amp;B5644&amp;C5644&amp;E5644,$F$2:$G$7561,2,FALSE))</f>
        <v>0</v>
      </c>
    </row>
    <row r="5645" spans="1:10" x14ac:dyDescent="0.25">
      <c r="A5645">
        <f t="shared" ref="A5645:C5645" si="5187">A5105</f>
        <v>2025</v>
      </c>
      <c r="B5645" t="str">
        <f t="shared" si="5187"/>
        <v>RFM</v>
      </c>
      <c r="C5645">
        <f t="shared" si="5187"/>
        <v>0</v>
      </c>
      <c r="D5645">
        <f>IFERROR(VLOOKUP(C5645,'Enheter, modell og år'!$A$2:$B$31,2,FALSE),0)</f>
        <v>0</v>
      </c>
      <c r="E5645" t="str">
        <f>'Liste detaljert wide'!$N$1</f>
        <v>BOA (eksl. EU og NFR)</v>
      </c>
      <c r="F5645" t="str">
        <f t="shared" si="5177"/>
        <v>2025RFM0BOA (eksl. EU og NFR)</v>
      </c>
      <c r="G5645" s="3">
        <f>'Liste detaljert wide'!N245</f>
        <v>0</v>
      </c>
      <c r="H5645" t="str">
        <f>VLOOKUP(E5645,Def!$B$2:$C$15,2,FALSE)</f>
        <v>Forskningsinsentiv</v>
      </c>
      <c r="I5645" s="3">
        <f>IF(A5645='Enheter, modell og år'!$F$2-1,0,G5645-VLOOKUP(A5645-1&amp;B5645&amp;C5645&amp;E5645,$F$2:$G$7561,2,FALSE))</f>
        <v>0</v>
      </c>
      <c r="J5645" s="3">
        <f>IF(A5645='Enheter, modell og år'!$F$2-1,0,VLOOKUP(A5645-1&amp;B5645&amp;C5645&amp;E5645,$F$2:$G$7561,2,FALSE))</f>
        <v>0</v>
      </c>
    </row>
    <row r="5646" spans="1:10" x14ac:dyDescent="0.25">
      <c r="A5646">
        <f t="shared" ref="A5646:C5646" si="5188">A5106</f>
        <v>2025</v>
      </c>
      <c r="B5646" t="str">
        <f t="shared" si="5188"/>
        <v>RFM</v>
      </c>
      <c r="C5646">
        <f t="shared" si="5188"/>
        <v>0</v>
      </c>
      <c r="D5646">
        <f>IFERROR(VLOOKUP(C5646,'Enheter, modell og år'!$A$2:$B$31,2,FALSE),0)</f>
        <v>0</v>
      </c>
      <c r="E5646" t="str">
        <f>'Liste detaljert wide'!$N$1</f>
        <v>BOA (eksl. EU og NFR)</v>
      </c>
      <c r="F5646" t="str">
        <f t="shared" si="5177"/>
        <v>2025RFM0BOA (eksl. EU og NFR)</v>
      </c>
      <c r="G5646" s="3">
        <f>'Liste detaljert wide'!N246</f>
        <v>0</v>
      </c>
      <c r="H5646" t="str">
        <f>VLOOKUP(E5646,Def!$B$2:$C$15,2,FALSE)</f>
        <v>Forskningsinsentiv</v>
      </c>
      <c r="I5646" s="3">
        <f>IF(A5646='Enheter, modell og år'!$F$2-1,0,G5646-VLOOKUP(A5646-1&amp;B5646&amp;C5646&amp;E5646,$F$2:$G$7561,2,FALSE))</f>
        <v>0</v>
      </c>
      <c r="J5646" s="3">
        <f>IF(A5646='Enheter, modell og år'!$F$2-1,0,VLOOKUP(A5646-1&amp;B5646&amp;C5646&amp;E5646,$F$2:$G$7561,2,FALSE))</f>
        <v>0</v>
      </c>
    </row>
    <row r="5647" spans="1:10" x14ac:dyDescent="0.25">
      <c r="A5647">
        <f t="shared" ref="A5647:C5647" si="5189">A5107</f>
        <v>2025</v>
      </c>
      <c r="B5647" t="str">
        <f t="shared" si="5189"/>
        <v>RFM</v>
      </c>
      <c r="C5647">
        <f t="shared" si="5189"/>
        <v>0</v>
      </c>
      <c r="D5647">
        <f>IFERROR(VLOOKUP(C5647,'Enheter, modell og år'!$A$2:$B$31,2,FALSE),0)</f>
        <v>0</v>
      </c>
      <c r="E5647" t="str">
        <f>'Liste detaljert wide'!$N$1</f>
        <v>BOA (eksl. EU og NFR)</v>
      </c>
      <c r="F5647" t="str">
        <f t="shared" si="5177"/>
        <v>2025RFM0BOA (eksl. EU og NFR)</v>
      </c>
      <c r="G5647" s="3">
        <f>'Liste detaljert wide'!N247</f>
        <v>0</v>
      </c>
      <c r="H5647" t="str">
        <f>VLOOKUP(E5647,Def!$B$2:$C$15,2,FALSE)</f>
        <v>Forskningsinsentiv</v>
      </c>
      <c r="I5647" s="3">
        <f>IF(A5647='Enheter, modell og år'!$F$2-1,0,G5647-VLOOKUP(A5647-1&amp;B5647&amp;C5647&amp;E5647,$F$2:$G$7561,2,FALSE))</f>
        <v>0</v>
      </c>
      <c r="J5647" s="3">
        <f>IF(A5647='Enheter, modell og år'!$F$2-1,0,VLOOKUP(A5647-1&amp;B5647&amp;C5647&amp;E5647,$F$2:$G$7561,2,FALSE))</f>
        <v>0</v>
      </c>
    </row>
    <row r="5648" spans="1:10" x14ac:dyDescent="0.25">
      <c r="A5648">
        <f t="shared" ref="A5648:C5648" si="5190">A5108</f>
        <v>2025</v>
      </c>
      <c r="B5648" t="str">
        <f t="shared" si="5190"/>
        <v>RFM</v>
      </c>
      <c r="C5648">
        <f t="shared" si="5190"/>
        <v>0</v>
      </c>
      <c r="D5648">
        <f>IFERROR(VLOOKUP(C5648,'Enheter, modell og år'!$A$2:$B$31,2,FALSE),0)</f>
        <v>0</v>
      </c>
      <c r="E5648" t="str">
        <f>'Liste detaljert wide'!$N$1</f>
        <v>BOA (eksl. EU og NFR)</v>
      </c>
      <c r="F5648" t="str">
        <f t="shared" si="5177"/>
        <v>2025RFM0BOA (eksl. EU og NFR)</v>
      </c>
      <c r="G5648" s="3">
        <f>'Liste detaljert wide'!N248</f>
        <v>0</v>
      </c>
      <c r="H5648" t="str">
        <f>VLOOKUP(E5648,Def!$B$2:$C$15,2,FALSE)</f>
        <v>Forskningsinsentiv</v>
      </c>
      <c r="I5648" s="3">
        <f>IF(A5648='Enheter, modell og år'!$F$2-1,0,G5648-VLOOKUP(A5648-1&amp;B5648&amp;C5648&amp;E5648,$F$2:$G$7561,2,FALSE))</f>
        <v>0</v>
      </c>
      <c r="J5648" s="3">
        <f>IF(A5648='Enheter, modell og år'!$F$2-1,0,VLOOKUP(A5648-1&amp;B5648&amp;C5648&amp;E5648,$F$2:$G$7561,2,FALSE))</f>
        <v>0</v>
      </c>
    </row>
    <row r="5649" spans="1:10" x14ac:dyDescent="0.25">
      <c r="A5649">
        <f t="shared" ref="A5649:C5649" si="5191">A5109</f>
        <v>2025</v>
      </c>
      <c r="B5649" t="str">
        <f t="shared" si="5191"/>
        <v>RFM</v>
      </c>
      <c r="C5649">
        <f t="shared" si="5191"/>
        <v>0</v>
      </c>
      <c r="D5649">
        <f>IFERROR(VLOOKUP(C5649,'Enheter, modell og år'!$A$2:$B$31,2,FALSE),0)</f>
        <v>0</v>
      </c>
      <c r="E5649" t="str">
        <f>'Liste detaljert wide'!$N$1</f>
        <v>BOA (eksl. EU og NFR)</v>
      </c>
      <c r="F5649" t="str">
        <f t="shared" si="5177"/>
        <v>2025RFM0BOA (eksl. EU og NFR)</v>
      </c>
      <c r="G5649" s="3">
        <f>'Liste detaljert wide'!N249</f>
        <v>0</v>
      </c>
      <c r="H5649" t="str">
        <f>VLOOKUP(E5649,Def!$B$2:$C$15,2,FALSE)</f>
        <v>Forskningsinsentiv</v>
      </c>
      <c r="I5649" s="3">
        <f>IF(A5649='Enheter, modell og år'!$F$2-1,0,G5649-VLOOKUP(A5649-1&amp;B5649&amp;C5649&amp;E5649,$F$2:$G$7561,2,FALSE))</f>
        <v>0</v>
      </c>
      <c r="J5649" s="3">
        <f>IF(A5649='Enheter, modell og år'!$F$2-1,0,VLOOKUP(A5649-1&amp;B5649&amp;C5649&amp;E5649,$F$2:$G$7561,2,FALSE))</f>
        <v>0</v>
      </c>
    </row>
    <row r="5650" spans="1:10" x14ac:dyDescent="0.25">
      <c r="A5650">
        <f t="shared" ref="A5650:C5650" si="5192">A5110</f>
        <v>2025</v>
      </c>
      <c r="B5650" t="str">
        <f t="shared" si="5192"/>
        <v>RFM</v>
      </c>
      <c r="C5650">
        <f t="shared" si="5192"/>
        <v>0</v>
      </c>
      <c r="D5650">
        <f>IFERROR(VLOOKUP(C5650,'Enheter, modell og år'!$A$2:$B$31,2,FALSE),0)</f>
        <v>0</v>
      </c>
      <c r="E5650" t="str">
        <f>'Liste detaljert wide'!$N$1</f>
        <v>BOA (eksl. EU og NFR)</v>
      </c>
      <c r="F5650" t="str">
        <f t="shared" si="5177"/>
        <v>2025RFM0BOA (eksl. EU og NFR)</v>
      </c>
      <c r="G5650" s="3">
        <f>'Liste detaljert wide'!N250</f>
        <v>0</v>
      </c>
      <c r="H5650" t="str">
        <f>VLOOKUP(E5650,Def!$B$2:$C$15,2,FALSE)</f>
        <v>Forskningsinsentiv</v>
      </c>
      <c r="I5650" s="3">
        <f>IF(A5650='Enheter, modell og år'!$F$2-1,0,G5650-VLOOKUP(A5650-1&amp;B5650&amp;C5650&amp;E5650,$F$2:$G$7561,2,FALSE))</f>
        <v>0</v>
      </c>
      <c r="J5650" s="3">
        <f>IF(A5650='Enheter, modell og år'!$F$2-1,0,VLOOKUP(A5650-1&amp;B5650&amp;C5650&amp;E5650,$F$2:$G$7561,2,FALSE))</f>
        <v>0</v>
      </c>
    </row>
    <row r="5651" spans="1:10" x14ac:dyDescent="0.25">
      <c r="A5651">
        <f t="shared" ref="A5651:C5651" si="5193">A5111</f>
        <v>2025</v>
      </c>
      <c r="B5651" t="str">
        <f t="shared" si="5193"/>
        <v>RFM</v>
      </c>
      <c r="C5651">
        <f t="shared" si="5193"/>
        <v>0</v>
      </c>
      <c r="D5651">
        <f>IFERROR(VLOOKUP(C5651,'Enheter, modell og år'!$A$2:$B$31,2,FALSE),0)</f>
        <v>0</v>
      </c>
      <c r="E5651" t="str">
        <f>'Liste detaljert wide'!$N$1</f>
        <v>BOA (eksl. EU og NFR)</v>
      </c>
      <c r="F5651" t="str">
        <f t="shared" si="5177"/>
        <v>2025RFM0BOA (eksl. EU og NFR)</v>
      </c>
      <c r="G5651" s="3">
        <f>'Liste detaljert wide'!N251</f>
        <v>0</v>
      </c>
      <c r="H5651" t="str">
        <f>VLOOKUP(E5651,Def!$B$2:$C$15,2,FALSE)</f>
        <v>Forskningsinsentiv</v>
      </c>
      <c r="I5651" s="3">
        <f>IF(A5651='Enheter, modell og år'!$F$2-1,0,G5651-VLOOKUP(A5651-1&amp;B5651&amp;C5651&amp;E5651,$F$2:$G$7561,2,FALSE))</f>
        <v>0</v>
      </c>
      <c r="J5651" s="3">
        <f>IF(A5651='Enheter, modell og år'!$F$2-1,0,VLOOKUP(A5651-1&amp;B5651&amp;C5651&amp;E5651,$F$2:$G$7561,2,FALSE))</f>
        <v>0</v>
      </c>
    </row>
    <row r="5652" spans="1:10" x14ac:dyDescent="0.25">
      <c r="A5652">
        <f t="shared" ref="A5652:C5652" si="5194">A5112</f>
        <v>2025</v>
      </c>
      <c r="B5652" t="str">
        <f t="shared" si="5194"/>
        <v>RFM</v>
      </c>
      <c r="C5652">
        <f t="shared" si="5194"/>
        <v>0</v>
      </c>
      <c r="D5652">
        <f>IFERROR(VLOOKUP(C5652,'Enheter, modell og år'!$A$2:$B$31,2,FALSE),0)</f>
        <v>0</v>
      </c>
      <c r="E5652" t="str">
        <f>'Liste detaljert wide'!$N$1</f>
        <v>BOA (eksl. EU og NFR)</v>
      </c>
      <c r="F5652" t="str">
        <f t="shared" si="5177"/>
        <v>2025RFM0BOA (eksl. EU og NFR)</v>
      </c>
      <c r="G5652" s="3">
        <f>'Liste detaljert wide'!N252</f>
        <v>0</v>
      </c>
      <c r="H5652" t="str">
        <f>VLOOKUP(E5652,Def!$B$2:$C$15,2,FALSE)</f>
        <v>Forskningsinsentiv</v>
      </c>
      <c r="I5652" s="3">
        <f>IF(A5652='Enheter, modell og år'!$F$2-1,0,G5652-VLOOKUP(A5652-1&amp;B5652&amp;C5652&amp;E5652,$F$2:$G$7561,2,FALSE))</f>
        <v>0</v>
      </c>
      <c r="J5652" s="3">
        <f>IF(A5652='Enheter, modell og år'!$F$2-1,0,VLOOKUP(A5652-1&amp;B5652&amp;C5652&amp;E5652,$F$2:$G$7561,2,FALSE))</f>
        <v>0</v>
      </c>
    </row>
    <row r="5653" spans="1:10" x14ac:dyDescent="0.25">
      <c r="A5653">
        <f t="shared" ref="A5653:C5653" si="5195">A5113</f>
        <v>2025</v>
      </c>
      <c r="B5653" t="str">
        <f t="shared" si="5195"/>
        <v>RFM</v>
      </c>
      <c r="C5653">
        <f t="shared" si="5195"/>
        <v>0</v>
      </c>
      <c r="D5653">
        <f>IFERROR(VLOOKUP(C5653,'Enheter, modell og år'!$A$2:$B$31,2,FALSE),0)</f>
        <v>0</v>
      </c>
      <c r="E5653" t="str">
        <f>'Liste detaljert wide'!$N$1</f>
        <v>BOA (eksl. EU og NFR)</v>
      </c>
      <c r="F5653" t="str">
        <f t="shared" si="5177"/>
        <v>2025RFM0BOA (eksl. EU og NFR)</v>
      </c>
      <c r="G5653" s="3">
        <f>'Liste detaljert wide'!N253</f>
        <v>0</v>
      </c>
      <c r="H5653" t="str">
        <f>VLOOKUP(E5653,Def!$B$2:$C$15,2,FALSE)</f>
        <v>Forskningsinsentiv</v>
      </c>
      <c r="I5653" s="3">
        <f>IF(A5653='Enheter, modell og år'!$F$2-1,0,G5653-VLOOKUP(A5653-1&amp;B5653&amp;C5653&amp;E5653,$F$2:$G$7561,2,FALSE))</f>
        <v>0</v>
      </c>
      <c r="J5653" s="3">
        <f>IF(A5653='Enheter, modell og år'!$F$2-1,0,VLOOKUP(A5653-1&amp;B5653&amp;C5653&amp;E5653,$F$2:$G$7561,2,FALSE))</f>
        <v>0</v>
      </c>
    </row>
    <row r="5654" spans="1:10" x14ac:dyDescent="0.25">
      <c r="A5654">
        <f t="shared" ref="A5654:C5654" si="5196">A5114</f>
        <v>2025</v>
      </c>
      <c r="B5654" t="str">
        <f t="shared" si="5196"/>
        <v>RFM</v>
      </c>
      <c r="C5654">
        <f t="shared" si="5196"/>
        <v>0</v>
      </c>
      <c r="D5654">
        <f>IFERROR(VLOOKUP(C5654,'Enheter, modell og år'!$A$2:$B$31,2,FALSE),0)</f>
        <v>0</v>
      </c>
      <c r="E5654" t="str">
        <f>'Liste detaljert wide'!$N$1</f>
        <v>BOA (eksl. EU og NFR)</v>
      </c>
      <c r="F5654" t="str">
        <f t="shared" si="5177"/>
        <v>2025RFM0BOA (eksl. EU og NFR)</v>
      </c>
      <c r="G5654" s="3">
        <f>'Liste detaljert wide'!N254</f>
        <v>0</v>
      </c>
      <c r="H5654" t="str">
        <f>VLOOKUP(E5654,Def!$B$2:$C$15,2,FALSE)</f>
        <v>Forskningsinsentiv</v>
      </c>
      <c r="I5654" s="3">
        <f>IF(A5654='Enheter, modell og år'!$F$2-1,0,G5654-VLOOKUP(A5654-1&amp;B5654&amp;C5654&amp;E5654,$F$2:$G$7561,2,FALSE))</f>
        <v>0</v>
      </c>
      <c r="J5654" s="3">
        <f>IF(A5654='Enheter, modell og år'!$F$2-1,0,VLOOKUP(A5654-1&amp;B5654&amp;C5654&amp;E5654,$F$2:$G$7561,2,FALSE))</f>
        <v>0</v>
      </c>
    </row>
    <row r="5655" spans="1:10" x14ac:dyDescent="0.25">
      <c r="A5655">
        <f t="shared" ref="A5655:C5655" si="5197">A5115</f>
        <v>2025</v>
      </c>
      <c r="B5655" t="str">
        <f t="shared" si="5197"/>
        <v>RFM</v>
      </c>
      <c r="C5655">
        <f t="shared" si="5197"/>
        <v>0</v>
      </c>
      <c r="D5655">
        <f>IFERROR(VLOOKUP(C5655,'Enheter, modell og år'!$A$2:$B$31,2,FALSE),0)</f>
        <v>0</v>
      </c>
      <c r="E5655" t="str">
        <f>'Liste detaljert wide'!$N$1</f>
        <v>BOA (eksl. EU og NFR)</v>
      </c>
      <c r="F5655" t="str">
        <f t="shared" si="5177"/>
        <v>2025RFM0BOA (eksl. EU og NFR)</v>
      </c>
      <c r="G5655" s="3">
        <f>'Liste detaljert wide'!N255</f>
        <v>0</v>
      </c>
      <c r="H5655" t="str">
        <f>VLOOKUP(E5655,Def!$B$2:$C$15,2,FALSE)</f>
        <v>Forskningsinsentiv</v>
      </c>
      <c r="I5655" s="3">
        <f>IF(A5655='Enheter, modell og år'!$F$2-1,0,G5655-VLOOKUP(A5655-1&amp;B5655&amp;C5655&amp;E5655,$F$2:$G$7561,2,FALSE))</f>
        <v>0</v>
      </c>
      <c r="J5655" s="3">
        <f>IF(A5655='Enheter, modell og år'!$F$2-1,0,VLOOKUP(A5655-1&amp;B5655&amp;C5655&amp;E5655,$F$2:$G$7561,2,FALSE))</f>
        <v>0</v>
      </c>
    </row>
    <row r="5656" spans="1:10" x14ac:dyDescent="0.25">
      <c r="A5656">
        <f t="shared" ref="A5656:C5656" si="5198">A5116</f>
        <v>2025</v>
      </c>
      <c r="B5656" t="str">
        <f t="shared" si="5198"/>
        <v>RFM</v>
      </c>
      <c r="C5656">
        <f t="shared" si="5198"/>
        <v>0</v>
      </c>
      <c r="D5656">
        <f>IFERROR(VLOOKUP(C5656,'Enheter, modell og år'!$A$2:$B$31,2,FALSE),0)</f>
        <v>0</v>
      </c>
      <c r="E5656" t="str">
        <f>'Liste detaljert wide'!$N$1</f>
        <v>BOA (eksl. EU og NFR)</v>
      </c>
      <c r="F5656" t="str">
        <f t="shared" si="5177"/>
        <v>2025RFM0BOA (eksl. EU og NFR)</v>
      </c>
      <c r="G5656" s="3">
        <f>'Liste detaljert wide'!N256</f>
        <v>0</v>
      </c>
      <c r="H5656" t="str">
        <f>VLOOKUP(E5656,Def!$B$2:$C$15,2,FALSE)</f>
        <v>Forskningsinsentiv</v>
      </c>
      <c r="I5656" s="3">
        <f>IF(A5656='Enheter, modell og år'!$F$2-1,0,G5656-VLOOKUP(A5656-1&amp;B5656&amp;C5656&amp;E5656,$F$2:$G$7561,2,FALSE))</f>
        <v>0</v>
      </c>
      <c r="J5656" s="3">
        <f>IF(A5656='Enheter, modell og år'!$F$2-1,0,VLOOKUP(A5656-1&amp;B5656&amp;C5656&amp;E5656,$F$2:$G$7561,2,FALSE))</f>
        <v>0</v>
      </c>
    </row>
    <row r="5657" spans="1:10" x14ac:dyDescent="0.25">
      <c r="A5657">
        <f t="shared" ref="A5657:C5657" si="5199">A5117</f>
        <v>2025</v>
      </c>
      <c r="B5657" t="str">
        <f t="shared" si="5199"/>
        <v>RFM</v>
      </c>
      <c r="C5657">
        <f t="shared" si="5199"/>
        <v>0</v>
      </c>
      <c r="D5657">
        <f>IFERROR(VLOOKUP(C5657,'Enheter, modell og år'!$A$2:$B$31,2,FALSE),0)</f>
        <v>0</v>
      </c>
      <c r="E5657" t="str">
        <f>'Liste detaljert wide'!$N$1</f>
        <v>BOA (eksl. EU og NFR)</v>
      </c>
      <c r="F5657" t="str">
        <f t="shared" si="5177"/>
        <v>2025RFM0BOA (eksl. EU og NFR)</v>
      </c>
      <c r="G5657" s="3">
        <f>'Liste detaljert wide'!N257</f>
        <v>0</v>
      </c>
      <c r="H5657" t="str">
        <f>VLOOKUP(E5657,Def!$B$2:$C$15,2,FALSE)</f>
        <v>Forskningsinsentiv</v>
      </c>
      <c r="I5657" s="3">
        <f>IF(A5657='Enheter, modell og år'!$F$2-1,0,G5657-VLOOKUP(A5657-1&amp;B5657&amp;C5657&amp;E5657,$F$2:$G$7561,2,FALSE))</f>
        <v>0</v>
      </c>
      <c r="J5657" s="3">
        <f>IF(A5657='Enheter, modell og år'!$F$2-1,0,VLOOKUP(A5657-1&amp;B5657&amp;C5657&amp;E5657,$F$2:$G$7561,2,FALSE))</f>
        <v>0</v>
      </c>
    </row>
    <row r="5658" spans="1:10" x14ac:dyDescent="0.25">
      <c r="A5658">
        <f t="shared" ref="A5658:C5658" si="5200">A5118</f>
        <v>2025</v>
      </c>
      <c r="B5658" t="str">
        <f t="shared" si="5200"/>
        <v>RFM</v>
      </c>
      <c r="C5658">
        <f t="shared" si="5200"/>
        <v>0</v>
      </c>
      <c r="D5658">
        <f>IFERROR(VLOOKUP(C5658,'Enheter, modell og år'!$A$2:$B$31,2,FALSE),0)</f>
        <v>0</v>
      </c>
      <c r="E5658" t="str">
        <f>'Liste detaljert wide'!$N$1</f>
        <v>BOA (eksl. EU og NFR)</v>
      </c>
      <c r="F5658" t="str">
        <f t="shared" si="5177"/>
        <v>2025RFM0BOA (eksl. EU og NFR)</v>
      </c>
      <c r="G5658" s="3">
        <f>'Liste detaljert wide'!N258</f>
        <v>0</v>
      </c>
      <c r="H5658" t="str">
        <f>VLOOKUP(E5658,Def!$B$2:$C$15,2,FALSE)</f>
        <v>Forskningsinsentiv</v>
      </c>
      <c r="I5658" s="3">
        <f>IF(A5658='Enheter, modell og år'!$F$2-1,0,G5658-VLOOKUP(A5658-1&amp;B5658&amp;C5658&amp;E5658,$F$2:$G$7561,2,FALSE))</f>
        <v>0</v>
      </c>
      <c r="J5658" s="3">
        <f>IF(A5658='Enheter, modell og år'!$F$2-1,0,VLOOKUP(A5658-1&amp;B5658&amp;C5658&amp;E5658,$F$2:$G$7561,2,FALSE))</f>
        <v>0</v>
      </c>
    </row>
    <row r="5659" spans="1:10" x14ac:dyDescent="0.25">
      <c r="A5659">
        <f t="shared" ref="A5659:C5659" si="5201">A5119</f>
        <v>2025</v>
      </c>
      <c r="B5659" t="str">
        <f t="shared" si="5201"/>
        <v>RFM</v>
      </c>
      <c r="C5659">
        <f t="shared" si="5201"/>
        <v>0</v>
      </c>
      <c r="D5659">
        <f>IFERROR(VLOOKUP(C5659,'Enheter, modell og år'!$A$2:$B$31,2,FALSE),0)</f>
        <v>0</v>
      </c>
      <c r="E5659" t="str">
        <f>'Liste detaljert wide'!$N$1</f>
        <v>BOA (eksl. EU og NFR)</v>
      </c>
      <c r="F5659" t="str">
        <f t="shared" si="5177"/>
        <v>2025RFM0BOA (eksl. EU og NFR)</v>
      </c>
      <c r="G5659" s="3">
        <f>'Liste detaljert wide'!N259</f>
        <v>0</v>
      </c>
      <c r="H5659" t="str">
        <f>VLOOKUP(E5659,Def!$B$2:$C$15,2,FALSE)</f>
        <v>Forskningsinsentiv</v>
      </c>
      <c r="I5659" s="3">
        <f>IF(A5659='Enheter, modell og år'!$F$2-1,0,G5659-VLOOKUP(A5659-1&amp;B5659&amp;C5659&amp;E5659,$F$2:$G$7561,2,FALSE))</f>
        <v>0</v>
      </c>
      <c r="J5659" s="3">
        <f>IF(A5659='Enheter, modell og år'!$F$2-1,0,VLOOKUP(A5659-1&amp;B5659&amp;C5659&amp;E5659,$F$2:$G$7561,2,FALSE))</f>
        <v>0</v>
      </c>
    </row>
    <row r="5660" spans="1:10" x14ac:dyDescent="0.25">
      <c r="A5660">
        <f t="shared" ref="A5660:C5660" si="5202">A5120</f>
        <v>2025</v>
      </c>
      <c r="B5660" t="str">
        <f t="shared" si="5202"/>
        <v>RFM</v>
      </c>
      <c r="C5660">
        <f t="shared" si="5202"/>
        <v>0</v>
      </c>
      <c r="D5660">
        <f>IFERROR(VLOOKUP(C5660,'Enheter, modell og år'!$A$2:$B$31,2,FALSE),0)</f>
        <v>0</v>
      </c>
      <c r="E5660" t="str">
        <f>'Liste detaljert wide'!$N$1</f>
        <v>BOA (eksl. EU og NFR)</v>
      </c>
      <c r="F5660" t="str">
        <f t="shared" si="5177"/>
        <v>2025RFM0BOA (eksl. EU og NFR)</v>
      </c>
      <c r="G5660" s="3">
        <f>'Liste detaljert wide'!N260</f>
        <v>0</v>
      </c>
      <c r="H5660" t="str">
        <f>VLOOKUP(E5660,Def!$B$2:$C$15,2,FALSE)</f>
        <v>Forskningsinsentiv</v>
      </c>
      <c r="I5660" s="3">
        <f>IF(A5660='Enheter, modell og år'!$F$2-1,0,G5660-VLOOKUP(A5660-1&amp;B5660&amp;C5660&amp;E5660,$F$2:$G$7561,2,FALSE))</f>
        <v>0</v>
      </c>
      <c r="J5660" s="3">
        <f>IF(A5660='Enheter, modell og år'!$F$2-1,0,VLOOKUP(A5660-1&amp;B5660&amp;C5660&amp;E5660,$F$2:$G$7561,2,FALSE))</f>
        <v>0</v>
      </c>
    </row>
    <row r="5661" spans="1:10" x14ac:dyDescent="0.25">
      <c r="A5661">
        <f t="shared" ref="A5661:C5661" si="5203">A5121</f>
        <v>2025</v>
      </c>
      <c r="B5661" t="str">
        <f t="shared" si="5203"/>
        <v>RFM</v>
      </c>
      <c r="C5661">
        <f t="shared" si="5203"/>
        <v>0</v>
      </c>
      <c r="D5661">
        <f>IFERROR(VLOOKUP(C5661,'Enheter, modell og år'!$A$2:$B$31,2,FALSE),0)</f>
        <v>0</v>
      </c>
      <c r="E5661" t="str">
        <f>'Liste detaljert wide'!$N$1</f>
        <v>BOA (eksl. EU og NFR)</v>
      </c>
      <c r="F5661" t="str">
        <f t="shared" si="5177"/>
        <v>2025RFM0BOA (eksl. EU og NFR)</v>
      </c>
      <c r="G5661" s="3">
        <f>'Liste detaljert wide'!N261</f>
        <v>0</v>
      </c>
      <c r="H5661" t="str">
        <f>VLOOKUP(E5661,Def!$B$2:$C$15,2,FALSE)</f>
        <v>Forskningsinsentiv</v>
      </c>
      <c r="I5661" s="3">
        <f>IF(A5661='Enheter, modell og år'!$F$2-1,0,G5661-VLOOKUP(A5661-1&amp;B5661&amp;C5661&amp;E5661,$F$2:$G$7561,2,FALSE))</f>
        <v>0</v>
      </c>
      <c r="J5661" s="3">
        <f>IF(A5661='Enheter, modell og år'!$F$2-1,0,VLOOKUP(A5661-1&amp;B5661&amp;C5661&amp;E5661,$F$2:$G$7561,2,FALSE))</f>
        <v>0</v>
      </c>
    </row>
    <row r="5662" spans="1:10" x14ac:dyDescent="0.25">
      <c r="A5662">
        <f t="shared" ref="A5662:C5662" si="5204">A5122</f>
        <v>2025</v>
      </c>
      <c r="B5662" t="str">
        <f t="shared" si="5204"/>
        <v>RFM</v>
      </c>
      <c r="C5662">
        <f t="shared" si="5204"/>
        <v>0</v>
      </c>
      <c r="D5662">
        <f>IFERROR(VLOOKUP(C5662,'Enheter, modell og år'!$A$2:$B$31,2,FALSE),0)</f>
        <v>0</v>
      </c>
      <c r="E5662" t="str">
        <f>'Liste detaljert wide'!$N$1</f>
        <v>BOA (eksl. EU og NFR)</v>
      </c>
      <c r="F5662" t="str">
        <f t="shared" si="5177"/>
        <v>2025RFM0BOA (eksl. EU og NFR)</v>
      </c>
      <c r="G5662" s="3">
        <f>'Liste detaljert wide'!N262</f>
        <v>0</v>
      </c>
      <c r="H5662" t="str">
        <f>VLOOKUP(E5662,Def!$B$2:$C$15,2,FALSE)</f>
        <v>Forskningsinsentiv</v>
      </c>
      <c r="I5662" s="3">
        <f>IF(A5662='Enheter, modell og år'!$F$2-1,0,G5662-VLOOKUP(A5662-1&amp;B5662&amp;C5662&amp;E5662,$F$2:$G$7561,2,FALSE))</f>
        <v>0</v>
      </c>
      <c r="J5662" s="3">
        <f>IF(A5662='Enheter, modell og år'!$F$2-1,0,VLOOKUP(A5662-1&amp;B5662&amp;C5662&amp;E5662,$F$2:$G$7561,2,FALSE))</f>
        <v>0</v>
      </c>
    </row>
    <row r="5663" spans="1:10" x14ac:dyDescent="0.25">
      <c r="A5663">
        <f t="shared" ref="A5663:C5663" si="5205">A5123</f>
        <v>2025</v>
      </c>
      <c r="B5663" t="str">
        <f t="shared" si="5205"/>
        <v>RFM</v>
      </c>
      <c r="C5663">
        <f t="shared" si="5205"/>
        <v>0</v>
      </c>
      <c r="D5663">
        <f>IFERROR(VLOOKUP(C5663,'Enheter, modell og år'!$A$2:$B$31,2,FALSE),0)</f>
        <v>0</v>
      </c>
      <c r="E5663" t="str">
        <f>'Liste detaljert wide'!$N$1</f>
        <v>BOA (eksl. EU og NFR)</v>
      </c>
      <c r="F5663" t="str">
        <f t="shared" si="5177"/>
        <v>2025RFM0BOA (eksl. EU og NFR)</v>
      </c>
      <c r="G5663" s="3">
        <f>'Liste detaljert wide'!N263</f>
        <v>0</v>
      </c>
      <c r="H5663" t="str">
        <f>VLOOKUP(E5663,Def!$B$2:$C$15,2,FALSE)</f>
        <v>Forskningsinsentiv</v>
      </c>
      <c r="I5663" s="3">
        <f>IF(A5663='Enheter, modell og år'!$F$2-1,0,G5663-VLOOKUP(A5663-1&amp;B5663&amp;C5663&amp;E5663,$F$2:$G$7561,2,FALSE))</f>
        <v>0</v>
      </c>
      <c r="J5663" s="3">
        <f>IF(A5663='Enheter, modell og år'!$F$2-1,0,VLOOKUP(A5663-1&amp;B5663&amp;C5663&amp;E5663,$F$2:$G$7561,2,FALSE))</f>
        <v>0</v>
      </c>
    </row>
    <row r="5664" spans="1:10" x14ac:dyDescent="0.25">
      <c r="A5664">
        <f t="shared" ref="A5664:C5664" si="5206">A5124</f>
        <v>2025</v>
      </c>
      <c r="B5664" t="str">
        <f t="shared" si="5206"/>
        <v>RFM</v>
      </c>
      <c r="C5664">
        <f t="shared" si="5206"/>
        <v>0</v>
      </c>
      <c r="D5664">
        <f>IFERROR(VLOOKUP(C5664,'Enheter, modell og år'!$A$2:$B$31,2,FALSE),0)</f>
        <v>0</v>
      </c>
      <c r="E5664" t="str">
        <f>'Liste detaljert wide'!$N$1</f>
        <v>BOA (eksl. EU og NFR)</v>
      </c>
      <c r="F5664" t="str">
        <f t="shared" si="5177"/>
        <v>2025RFM0BOA (eksl. EU og NFR)</v>
      </c>
      <c r="G5664" s="3">
        <f>'Liste detaljert wide'!N264</f>
        <v>0</v>
      </c>
      <c r="H5664" t="str">
        <f>VLOOKUP(E5664,Def!$B$2:$C$15,2,FALSE)</f>
        <v>Forskningsinsentiv</v>
      </c>
      <c r="I5664" s="3">
        <f>IF(A5664='Enheter, modell og år'!$F$2-1,0,G5664-VLOOKUP(A5664-1&amp;B5664&amp;C5664&amp;E5664,$F$2:$G$7561,2,FALSE))</f>
        <v>0</v>
      </c>
      <c r="J5664" s="3">
        <f>IF(A5664='Enheter, modell og år'!$F$2-1,0,VLOOKUP(A5664-1&amp;B5664&amp;C5664&amp;E5664,$F$2:$G$7561,2,FALSE))</f>
        <v>0</v>
      </c>
    </row>
    <row r="5665" spans="1:10" x14ac:dyDescent="0.25">
      <c r="A5665">
        <f t="shared" ref="A5665:C5665" si="5207">A5125</f>
        <v>2025</v>
      </c>
      <c r="B5665" t="str">
        <f t="shared" si="5207"/>
        <v>RFM</v>
      </c>
      <c r="C5665">
        <f t="shared" si="5207"/>
        <v>0</v>
      </c>
      <c r="D5665">
        <f>IFERROR(VLOOKUP(C5665,'Enheter, modell og år'!$A$2:$B$31,2,FALSE),0)</f>
        <v>0</v>
      </c>
      <c r="E5665" t="str">
        <f>'Liste detaljert wide'!$N$1</f>
        <v>BOA (eksl. EU og NFR)</v>
      </c>
      <c r="F5665" t="str">
        <f t="shared" si="5177"/>
        <v>2025RFM0BOA (eksl. EU og NFR)</v>
      </c>
      <c r="G5665" s="3">
        <f>'Liste detaljert wide'!N265</f>
        <v>0</v>
      </c>
      <c r="H5665" t="str">
        <f>VLOOKUP(E5665,Def!$B$2:$C$15,2,FALSE)</f>
        <v>Forskningsinsentiv</v>
      </c>
      <c r="I5665" s="3">
        <f>IF(A5665='Enheter, modell og år'!$F$2-1,0,G5665-VLOOKUP(A5665-1&amp;B5665&amp;C5665&amp;E5665,$F$2:$G$7561,2,FALSE))</f>
        <v>0</v>
      </c>
      <c r="J5665" s="3">
        <f>IF(A5665='Enheter, modell og år'!$F$2-1,0,VLOOKUP(A5665-1&amp;B5665&amp;C5665&amp;E5665,$F$2:$G$7561,2,FALSE))</f>
        <v>0</v>
      </c>
    </row>
    <row r="5666" spans="1:10" x14ac:dyDescent="0.25">
      <c r="A5666">
        <f t="shared" ref="A5666:C5666" si="5208">A5126</f>
        <v>2025</v>
      </c>
      <c r="B5666" t="str">
        <f t="shared" si="5208"/>
        <v>RFM</v>
      </c>
      <c r="C5666">
        <f t="shared" si="5208"/>
        <v>0</v>
      </c>
      <c r="D5666">
        <f>IFERROR(VLOOKUP(C5666,'Enheter, modell og år'!$A$2:$B$31,2,FALSE),0)</f>
        <v>0</v>
      </c>
      <c r="E5666" t="str">
        <f>'Liste detaljert wide'!$N$1</f>
        <v>BOA (eksl. EU og NFR)</v>
      </c>
      <c r="F5666" t="str">
        <f t="shared" si="5177"/>
        <v>2025RFM0BOA (eksl. EU og NFR)</v>
      </c>
      <c r="G5666" s="3">
        <f>'Liste detaljert wide'!N266</f>
        <v>0</v>
      </c>
      <c r="H5666" t="str">
        <f>VLOOKUP(E5666,Def!$B$2:$C$15,2,FALSE)</f>
        <v>Forskningsinsentiv</v>
      </c>
      <c r="I5666" s="3">
        <f>IF(A5666='Enheter, modell og år'!$F$2-1,0,G5666-VLOOKUP(A5666-1&amp;B5666&amp;C5666&amp;E5666,$F$2:$G$7561,2,FALSE))</f>
        <v>0</v>
      </c>
      <c r="J5666" s="3">
        <f>IF(A5666='Enheter, modell og år'!$F$2-1,0,VLOOKUP(A5666-1&amp;B5666&amp;C5666&amp;E5666,$F$2:$G$7561,2,FALSE))</f>
        <v>0</v>
      </c>
    </row>
    <row r="5667" spans="1:10" x14ac:dyDescent="0.25">
      <c r="A5667">
        <f t="shared" ref="A5667:C5667" si="5209">A5127</f>
        <v>2025</v>
      </c>
      <c r="B5667" t="str">
        <f t="shared" si="5209"/>
        <v>RFM</v>
      </c>
      <c r="C5667">
        <f t="shared" si="5209"/>
        <v>0</v>
      </c>
      <c r="D5667">
        <f>IFERROR(VLOOKUP(C5667,'Enheter, modell og år'!$A$2:$B$31,2,FALSE),0)</f>
        <v>0</v>
      </c>
      <c r="E5667" t="str">
        <f>'Liste detaljert wide'!$N$1</f>
        <v>BOA (eksl. EU og NFR)</v>
      </c>
      <c r="F5667" t="str">
        <f t="shared" si="5177"/>
        <v>2025RFM0BOA (eksl. EU og NFR)</v>
      </c>
      <c r="G5667" s="3">
        <f>'Liste detaljert wide'!N267</f>
        <v>0</v>
      </c>
      <c r="H5667" t="str">
        <f>VLOOKUP(E5667,Def!$B$2:$C$15,2,FALSE)</f>
        <v>Forskningsinsentiv</v>
      </c>
      <c r="I5667" s="3">
        <f>IF(A5667='Enheter, modell og år'!$F$2-1,0,G5667-VLOOKUP(A5667-1&amp;B5667&amp;C5667&amp;E5667,$F$2:$G$7561,2,FALSE))</f>
        <v>0</v>
      </c>
      <c r="J5667" s="3">
        <f>IF(A5667='Enheter, modell og år'!$F$2-1,0,VLOOKUP(A5667-1&amp;B5667&amp;C5667&amp;E5667,$F$2:$G$7561,2,FALSE))</f>
        <v>0</v>
      </c>
    </row>
    <row r="5668" spans="1:10" x14ac:dyDescent="0.25">
      <c r="A5668">
        <f t="shared" ref="A5668:C5668" si="5210">A5128</f>
        <v>2025</v>
      </c>
      <c r="B5668" t="str">
        <f t="shared" si="5210"/>
        <v>RFM</v>
      </c>
      <c r="C5668">
        <f t="shared" si="5210"/>
        <v>0</v>
      </c>
      <c r="D5668">
        <f>IFERROR(VLOOKUP(C5668,'Enheter, modell og år'!$A$2:$B$31,2,FALSE),0)</f>
        <v>0</v>
      </c>
      <c r="E5668" t="str">
        <f>'Liste detaljert wide'!$N$1</f>
        <v>BOA (eksl. EU og NFR)</v>
      </c>
      <c r="F5668" t="str">
        <f t="shared" si="5177"/>
        <v>2025RFM0BOA (eksl. EU og NFR)</v>
      </c>
      <c r="G5668" s="3">
        <f>'Liste detaljert wide'!N268</f>
        <v>0</v>
      </c>
      <c r="H5668" t="str">
        <f>VLOOKUP(E5668,Def!$B$2:$C$15,2,FALSE)</f>
        <v>Forskningsinsentiv</v>
      </c>
      <c r="I5668" s="3">
        <f>IF(A5668='Enheter, modell og år'!$F$2-1,0,G5668-VLOOKUP(A5668-1&amp;B5668&amp;C5668&amp;E5668,$F$2:$G$7561,2,FALSE))</f>
        <v>0</v>
      </c>
      <c r="J5668" s="3">
        <f>IF(A5668='Enheter, modell og år'!$F$2-1,0,VLOOKUP(A5668-1&amp;B5668&amp;C5668&amp;E5668,$F$2:$G$7561,2,FALSE))</f>
        <v>0</v>
      </c>
    </row>
    <row r="5669" spans="1:10" x14ac:dyDescent="0.25">
      <c r="A5669">
        <f t="shared" ref="A5669:C5669" si="5211">A5129</f>
        <v>2025</v>
      </c>
      <c r="B5669" t="str">
        <f t="shared" si="5211"/>
        <v>RFM</v>
      </c>
      <c r="C5669">
        <f t="shared" si="5211"/>
        <v>0</v>
      </c>
      <c r="D5669">
        <f>IFERROR(VLOOKUP(C5669,'Enheter, modell og år'!$A$2:$B$31,2,FALSE),0)</f>
        <v>0</v>
      </c>
      <c r="E5669" t="str">
        <f>'Liste detaljert wide'!$N$1</f>
        <v>BOA (eksl. EU og NFR)</v>
      </c>
      <c r="F5669" t="str">
        <f t="shared" si="5177"/>
        <v>2025RFM0BOA (eksl. EU og NFR)</v>
      </c>
      <c r="G5669" s="3">
        <f>'Liste detaljert wide'!N269</f>
        <v>0</v>
      </c>
      <c r="H5669" t="str">
        <f>VLOOKUP(E5669,Def!$B$2:$C$15,2,FALSE)</f>
        <v>Forskningsinsentiv</v>
      </c>
      <c r="I5669" s="3">
        <f>IF(A5669='Enheter, modell og år'!$F$2-1,0,G5669-VLOOKUP(A5669-1&amp;B5669&amp;C5669&amp;E5669,$F$2:$G$7561,2,FALSE))</f>
        <v>0</v>
      </c>
      <c r="J5669" s="3">
        <f>IF(A5669='Enheter, modell og år'!$F$2-1,0,VLOOKUP(A5669-1&amp;B5669&amp;C5669&amp;E5669,$F$2:$G$7561,2,FALSE))</f>
        <v>0</v>
      </c>
    </row>
    <row r="5670" spans="1:10" x14ac:dyDescent="0.25">
      <c r="A5670">
        <f t="shared" ref="A5670:C5670" si="5212">A5130</f>
        <v>2025</v>
      </c>
      <c r="B5670" t="str">
        <f t="shared" si="5212"/>
        <v>RFM</v>
      </c>
      <c r="C5670">
        <f t="shared" si="5212"/>
        <v>0</v>
      </c>
      <c r="D5670">
        <f>IFERROR(VLOOKUP(C5670,'Enheter, modell og år'!$A$2:$B$31,2,FALSE),0)</f>
        <v>0</v>
      </c>
      <c r="E5670" t="str">
        <f>'Liste detaljert wide'!$N$1</f>
        <v>BOA (eksl. EU og NFR)</v>
      </c>
      <c r="F5670" t="str">
        <f t="shared" si="5177"/>
        <v>2025RFM0BOA (eksl. EU og NFR)</v>
      </c>
      <c r="G5670" s="3">
        <f>'Liste detaljert wide'!N270</f>
        <v>0</v>
      </c>
      <c r="H5670" t="str">
        <f>VLOOKUP(E5670,Def!$B$2:$C$15,2,FALSE)</f>
        <v>Forskningsinsentiv</v>
      </c>
      <c r="I5670" s="3">
        <f>IF(A5670='Enheter, modell og år'!$F$2-1,0,G5670-VLOOKUP(A5670-1&amp;B5670&amp;C5670&amp;E5670,$F$2:$G$7561,2,FALSE))</f>
        <v>0</v>
      </c>
      <c r="J5670" s="3">
        <f>IF(A5670='Enheter, modell og år'!$F$2-1,0,VLOOKUP(A5670-1&amp;B5670&amp;C5670&amp;E5670,$F$2:$G$7561,2,FALSE))</f>
        <v>0</v>
      </c>
    </row>
    <row r="5671" spans="1:10" x14ac:dyDescent="0.25">
      <c r="A5671">
        <f t="shared" ref="A5671:C5671" si="5213">A5131</f>
        <v>2025</v>
      </c>
      <c r="B5671" t="str">
        <f t="shared" si="5213"/>
        <v>RFM</v>
      </c>
      <c r="C5671">
        <f t="shared" si="5213"/>
        <v>0</v>
      </c>
      <c r="D5671">
        <f>IFERROR(VLOOKUP(C5671,'Enheter, modell og år'!$A$2:$B$31,2,FALSE),0)</f>
        <v>0</v>
      </c>
      <c r="E5671" t="str">
        <f>'Liste detaljert wide'!$N$1</f>
        <v>BOA (eksl. EU og NFR)</v>
      </c>
      <c r="F5671" t="str">
        <f t="shared" si="5177"/>
        <v>2025RFM0BOA (eksl. EU og NFR)</v>
      </c>
      <c r="G5671" s="3">
        <f>'Liste detaljert wide'!N271</f>
        <v>0</v>
      </c>
      <c r="H5671" t="str">
        <f>VLOOKUP(E5671,Def!$B$2:$C$15,2,FALSE)</f>
        <v>Forskningsinsentiv</v>
      </c>
      <c r="I5671" s="3">
        <f>IF(A5671='Enheter, modell og år'!$F$2-1,0,G5671-VLOOKUP(A5671-1&amp;B5671&amp;C5671&amp;E5671,$F$2:$G$7561,2,FALSE))</f>
        <v>0</v>
      </c>
      <c r="J5671" s="3">
        <f>IF(A5671='Enheter, modell og år'!$F$2-1,0,VLOOKUP(A5671-1&amp;B5671&amp;C5671&amp;E5671,$F$2:$G$7561,2,FALSE))</f>
        <v>0</v>
      </c>
    </row>
    <row r="5672" spans="1:10" x14ac:dyDescent="0.25">
      <c r="A5672">
        <f t="shared" ref="A5672:C5672" si="5214">A5132</f>
        <v>2017</v>
      </c>
      <c r="B5672" t="str">
        <f t="shared" si="5214"/>
        <v>VFM</v>
      </c>
      <c r="C5672">
        <f t="shared" si="5214"/>
        <v>0</v>
      </c>
      <c r="D5672">
        <f>IFERROR(VLOOKUP(C5672,'Enheter, modell og år'!$A$2:$B$31,2,FALSE),0)</f>
        <v>0</v>
      </c>
      <c r="E5672" t="str">
        <f>'Liste detaljert wide'!$N$1</f>
        <v>BOA (eksl. EU og NFR)</v>
      </c>
      <c r="F5672" t="str">
        <f t="shared" si="5177"/>
        <v>2017VFM0BOA (eksl. EU og NFR)</v>
      </c>
      <c r="G5672" s="3">
        <f>'Liste detaljert wide'!N272</f>
        <v>0</v>
      </c>
      <c r="H5672" t="str">
        <f>VLOOKUP(E5672,Def!$B$2:$C$15,2,FALSE)</f>
        <v>Forskningsinsentiv</v>
      </c>
      <c r="I5672" s="3">
        <f>IF(A5672='Enheter, modell og år'!$F$2-1,0,G5672-VLOOKUP(A5672-1&amp;B5672&amp;C5672&amp;E5672,$F$2:$G$7561,2,FALSE))</f>
        <v>0</v>
      </c>
      <c r="J5672" s="3">
        <f>IF(A5672='Enheter, modell og år'!$F$2-1,0,VLOOKUP(A5672-1&amp;B5672&amp;C5672&amp;E5672,$F$2:$G$7561,2,FALSE))</f>
        <v>0</v>
      </c>
    </row>
    <row r="5673" spans="1:10" x14ac:dyDescent="0.25">
      <c r="A5673">
        <f t="shared" ref="A5673:C5673" si="5215">A5133</f>
        <v>2017</v>
      </c>
      <c r="B5673" t="str">
        <f t="shared" si="5215"/>
        <v>VFM</v>
      </c>
      <c r="C5673">
        <f t="shared" si="5215"/>
        <v>0</v>
      </c>
      <c r="D5673">
        <f>IFERROR(VLOOKUP(C5673,'Enheter, modell og år'!$A$2:$B$31,2,FALSE),0)</f>
        <v>0</v>
      </c>
      <c r="E5673" t="str">
        <f>'Liste detaljert wide'!$N$1</f>
        <v>BOA (eksl. EU og NFR)</v>
      </c>
      <c r="F5673" t="str">
        <f t="shared" si="5177"/>
        <v>2017VFM0BOA (eksl. EU og NFR)</v>
      </c>
      <c r="G5673" s="3">
        <f>'Liste detaljert wide'!N273</f>
        <v>0</v>
      </c>
      <c r="H5673" t="str">
        <f>VLOOKUP(E5673,Def!$B$2:$C$15,2,FALSE)</f>
        <v>Forskningsinsentiv</v>
      </c>
      <c r="I5673" s="3">
        <f>IF(A5673='Enheter, modell og år'!$F$2-1,0,G5673-VLOOKUP(A5673-1&amp;B5673&amp;C5673&amp;E5673,$F$2:$G$7561,2,FALSE))</f>
        <v>0</v>
      </c>
      <c r="J5673" s="3">
        <f>IF(A5673='Enheter, modell og år'!$F$2-1,0,VLOOKUP(A5673-1&amp;B5673&amp;C5673&amp;E5673,$F$2:$G$7561,2,FALSE))</f>
        <v>0</v>
      </c>
    </row>
    <row r="5674" spans="1:10" x14ac:dyDescent="0.25">
      <c r="A5674">
        <f t="shared" ref="A5674:C5674" si="5216">A5134</f>
        <v>2017</v>
      </c>
      <c r="B5674" t="str">
        <f t="shared" si="5216"/>
        <v>VFM</v>
      </c>
      <c r="C5674">
        <f t="shared" si="5216"/>
        <v>0</v>
      </c>
      <c r="D5674">
        <f>IFERROR(VLOOKUP(C5674,'Enheter, modell og år'!$A$2:$B$31,2,FALSE),0)</f>
        <v>0</v>
      </c>
      <c r="E5674" t="str">
        <f>'Liste detaljert wide'!$N$1</f>
        <v>BOA (eksl. EU og NFR)</v>
      </c>
      <c r="F5674" t="str">
        <f t="shared" si="5177"/>
        <v>2017VFM0BOA (eksl. EU og NFR)</v>
      </c>
      <c r="G5674" s="3">
        <f>'Liste detaljert wide'!N274</f>
        <v>0</v>
      </c>
      <c r="H5674" t="str">
        <f>VLOOKUP(E5674,Def!$B$2:$C$15,2,FALSE)</f>
        <v>Forskningsinsentiv</v>
      </c>
      <c r="I5674" s="3">
        <f>IF(A5674='Enheter, modell og år'!$F$2-1,0,G5674-VLOOKUP(A5674-1&amp;B5674&amp;C5674&amp;E5674,$F$2:$G$7561,2,FALSE))</f>
        <v>0</v>
      </c>
      <c r="J5674" s="3">
        <f>IF(A5674='Enheter, modell og år'!$F$2-1,0,VLOOKUP(A5674-1&amp;B5674&amp;C5674&amp;E5674,$F$2:$G$7561,2,FALSE))</f>
        <v>0</v>
      </c>
    </row>
    <row r="5675" spans="1:10" x14ac:dyDescent="0.25">
      <c r="A5675">
        <f t="shared" ref="A5675:C5675" si="5217">A5135</f>
        <v>2017</v>
      </c>
      <c r="B5675" t="str">
        <f t="shared" si="5217"/>
        <v>VFM</v>
      </c>
      <c r="C5675">
        <f t="shared" si="5217"/>
        <v>0</v>
      </c>
      <c r="D5675">
        <f>IFERROR(VLOOKUP(C5675,'Enheter, modell og år'!$A$2:$B$31,2,FALSE),0)</f>
        <v>0</v>
      </c>
      <c r="E5675" t="str">
        <f>'Liste detaljert wide'!$N$1</f>
        <v>BOA (eksl. EU og NFR)</v>
      </c>
      <c r="F5675" t="str">
        <f t="shared" si="5177"/>
        <v>2017VFM0BOA (eksl. EU og NFR)</v>
      </c>
      <c r="G5675" s="3">
        <f>'Liste detaljert wide'!N275</f>
        <v>0</v>
      </c>
      <c r="H5675" t="str">
        <f>VLOOKUP(E5675,Def!$B$2:$C$15,2,FALSE)</f>
        <v>Forskningsinsentiv</v>
      </c>
      <c r="I5675" s="3">
        <f>IF(A5675='Enheter, modell og år'!$F$2-1,0,G5675-VLOOKUP(A5675-1&amp;B5675&amp;C5675&amp;E5675,$F$2:$G$7561,2,FALSE))</f>
        <v>0</v>
      </c>
      <c r="J5675" s="3">
        <f>IF(A5675='Enheter, modell og år'!$F$2-1,0,VLOOKUP(A5675-1&amp;B5675&amp;C5675&amp;E5675,$F$2:$G$7561,2,FALSE))</f>
        <v>0</v>
      </c>
    </row>
    <row r="5676" spans="1:10" x14ac:dyDescent="0.25">
      <c r="A5676">
        <f t="shared" ref="A5676:C5676" si="5218">A5136</f>
        <v>2017</v>
      </c>
      <c r="B5676" t="str">
        <f t="shared" si="5218"/>
        <v>VFM</v>
      </c>
      <c r="C5676">
        <f t="shared" si="5218"/>
        <v>0</v>
      </c>
      <c r="D5676">
        <f>IFERROR(VLOOKUP(C5676,'Enheter, modell og år'!$A$2:$B$31,2,FALSE),0)</f>
        <v>0</v>
      </c>
      <c r="E5676" t="str">
        <f>'Liste detaljert wide'!$N$1</f>
        <v>BOA (eksl. EU og NFR)</v>
      </c>
      <c r="F5676" t="str">
        <f t="shared" si="5177"/>
        <v>2017VFM0BOA (eksl. EU og NFR)</v>
      </c>
      <c r="G5676" s="3">
        <f>'Liste detaljert wide'!N276</f>
        <v>0</v>
      </c>
      <c r="H5676" t="str">
        <f>VLOOKUP(E5676,Def!$B$2:$C$15,2,FALSE)</f>
        <v>Forskningsinsentiv</v>
      </c>
      <c r="I5676" s="3">
        <f>IF(A5676='Enheter, modell og år'!$F$2-1,0,G5676-VLOOKUP(A5676-1&amp;B5676&amp;C5676&amp;E5676,$F$2:$G$7561,2,FALSE))</f>
        <v>0</v>
      </c>
      <c r="J5676" s="3">
        <f>IF(A5676='Enheter, modell og år'!$F$2-1,0,VLOOKUP(A5676-1&amp;B5676&amp;C5676&amp;E5676,$F$2:$G$7561,2,FALSE))</f>
        <v>0</v>
      </c>
    </row>
    <row r="5677" spans="1:10" x14ac:dyDescent="0.25">
      <c r="A5677">
        <f t="shared" ref="A5677:C5677" si="5219">A5137</f>
        <v>2017</v>
      </c>
      <c r="B5677" t="str">
        <f t="shared" si="5219"/>
        <v>VFM</v>
      </c>
      <c r="C5677">
        <f t="shared" si="5219"/>
        <v>0</v>
      </c>
      <c r="D5677">
        <f>IFERROR(VLOOKUP(C5677,'Enheter, modell og år'!$A$2:$B$31,2,FALSE),0)</f>
        <v>0</v>
      </c>
      <c r="E5677" t="str">
        <f>'Liste detaljert wide'!$N$1</f>
        <v>BOA (eksl. EU og NFR)</v>
      </c>
      <c r="F5677" t="str">
        <f t="shared" si="5177"/>
        <v>2017VFM0BOA (eksl. EU og NFR)</v>
      </c>
      <c r="G5677" s="3">
        <f>'Liste detaljert wide'!N277</f>
        <v>0</v>
      </c>
      <c r="H5677" t="str">
        <f>VLOOKUP(E5677,Def!$B$2:$C$15,2,FALSE)</f>
        <v>Forskningsinsentiv</v>
      </c>
      <c r="I5677" s="3">
        <f>IF(A5677='Enheter, modell og år'!$F$2-1,0,G5677-VLOOKUP(A5677-1&amp;B5677&amp;C5677&amp;E5677,$F$2:$G$7561,2,FALSE))</f>
        <v>0</v>
      </c>
      <c r="J5677" s="3">
        <f>IF(A5677='Enheter, modell og år'!$F$2-1,0,VLOOKUP(A5677-1&amp;B5677&amp;C5677&amp;E5677,$F$2:$G$7561,2,FALSE))</f>
        <v>0</v>
      </c>
    </row>
    <row r="5678" spans="1:10" x14ac:dyDescent="0.25">
      <c r="A5678">
        <f t="shared" ref="A5678:C5678" si="5220">A5138</f>
        <v>2017</v>
      </c>
      <c r="B5678" t="str">
        <f t="shared" si="5220"/>
        <v>VFM</v>
      </c>
      <c r="C5678">
        <f t="shared" si="5220"/>
        <v>0</v>
      </c>
      <c r="D5678">
        <f>IFERROR(VLOOKUP(C5678,'Enheter, modell og år'!$A$2:$B$31,2,FALSE),0)</f>
        <v>0</v>
      </c>
      <c r="E5678" t="str">
        <f>'Liste detaljert wide'!$N$1</f>
        <v>BOA (eksl. EU og NFR)</v>
      </c>
      <c r="F5678" t="str">
        <f t="shared" si="5177"/>
        <v>2017VFM0BOA (eksl. EU og NFR)</v>
      </c>
      <c r="G5678" s="3">
        <f>'Liste detaljert wide'!N278</f>
        <v>0</v>
      </c>
      <c r="H5678" t="str">
        <f>VLOOKUP(E5678,Def!$B$2:$C$15,2,FALSE)</f>
        <v>Forskningsinsentiv</v>
      </c>
      <c r="I5678" s="3">
        <f>IF(A5678='Enheter, modell og år'!$F$2-1,0,G5678-VLOOKUP(A5678-1&amp;B5678&amp;C5678&amp;E5678,$F$2:$G$7561,2,FALSE))</f>
        <v>0</v>
      </c>
      <c r="J5678" s="3">
        <f>IF(A5678='Enheter, modell og år'!$F$2-1,0,VLOOKUP(A5678-1&amp;B5678&amp;C5678&amp;E5678,$F$2:$G$7561,2,FALSE))</f>
        <v>0</v>
      </c>
    </row>
    <row r="5679" spans="1:10" x14ac:dyDescent="0.25">
      <c r="A5679">
        <f t="shared" ref="A5679:C5679" si="5221">A5139</f>
        <v>2017</v>
      </c>
      <c r="B5679" t="str">
        <f t="shared" si="5221"/>
        <v>VFM</v>
      </c>
      <c r="C5679">
        <f t="shared" si="5221"/>
        <v>0</v>
      </c>
      <c r="D5679">
        <f>IFERROR(VLOOKUP(C5679,'Enheter, modell og år'!$A$2:$B$31,2,FALSE),0)</f>
        <v>0</v>
      </c>
      <c r="E5679" t="str">
        <f>'Liste detaljert wide'!$N$1</f>
        <v>BOA (eksl. EU og NFR)</v>
      </c>
      <c r="F5679" t="str">
        <f t="shared" si="5177"/>
        <v>2017VFM0BOA (eksl. EU og NFR)</v>
      </c>
      <c r="G5679" s="3">
        <f>'Liste detaljert wide'!N279</f>
        <v>0</v>
      </c>
      <c r="H5679" t="str">
        <f>VLOOKUP(E5679,Def!$B$2:$C$15,2,FALSE)</f>
        <v>Forskningsinsentiv</v>
      </c>
      <c r="I5679" s="3">
        <f>IF(A5679='Enheter, modell og år'!$F$2-1,0,G5679-VLOOKUP(A5679-1&amp;B5679&amp;C5679&amp;E5679,$F$2:$G$7561,2,FALSE))</f>
        <v>0</v>
      </c>
      <c r="J5679" s="3">
        <f>IF(A5679='Enheter, modell og år'!$F$2-1,0,VLOOKUP(A5679-1&amp;B5679&amp;C5679&amp;E5679,$F$2:$G$7561,2,FALSE))</f>
        <v>0</v>
      </c>
    </row>
    <row r="5680" spans="1:10" x14ac:dyDescent="0.25">
      <c r="A5680">
        <f t="shared" ref="A5680:C5680" si="5222">A5140</f>
        <v>2017</v>
      </c>
      <c r="B5680" t="str">
        <f t="shared" si="5222"/>
        <v>VFM</v>
      </c>
      <c r="C5680">
        <f t="shared" si="5222"/>
        <v>0</v>
      </c>
      <c r="D5680">
        <f>IFERROR(VLOOKUP(C5680,'Enheter, modell og år'!$A$2:$B$31,2,FALSE),0)</f>
        <v>0</v>
      </c>
      <c r="E5680" t="str">
        <f>'Liste detaljert wide'!$N$1</f>
        <v>BOA (eksl. EU og NFR)</v>
      </c>
      <c r="F5680" t="str">
        <f t="shared" si="5177"/>
        <v>2017VFM0BOA (eksl. EU og NFR)</v>
      </c>
      <c r="G5680" s="3">
        <f>'Liste detaljert wide'!N280</f>
        <v>0</v>
      </c>
      <c r="H5680" t="str">
        <f>VLOOKUP(E5680,Def!$B$2:$C$15,2,FALSE)</f>
        <v>Forskningsinsentiv</v>
      </c>
      <c r="I5680" s="3">
        <f>IF(A5680='Enheter, modell og år'!$F$2-1,0,G5680-VLOOKUP(A5680-1&amp;B5680&amp;C5680&amp;E5680,$F$2:$G$7561,2,FALSE))</f>
        <v>0</v>
      </c>
      <c r="J5680" s="3">
        <f>IF(A5680='Enheter, modell og år'!$F$2-1,0,VLOOKUP(A5680-1&amp;B5680&amp;C5680&amp;E5680,$F$2:$G$7561,2,FALSE))</f>
        <v>0</v>
      </c>
    </row>
    <row r="5681" spans="1:10" x14ac:dyDescent="0.25">
      <c r="A5681">
        <f t="shared" ref="A5681:C5681" si="5223">A5141</f>
        <v>2017</v>
      </c>
      <c r="B5681" t="str">
        <f t="shared" si="5223"/>
        <v>VFM</v>
      </c>
      <c r="C5681">
        <f t="shared" si="5223"/>
        <v>0</v>
      </c>
      <c r="D5681">
        <f>IFERROR(VLOOKUP(C5681,'Enheter, modell og år'!$A$2:$B$31,2,FALSE),0)</f>
        <v>0</v>
      </c>
      <c r="E5681" t="str">
        <f>'Liste detaljert wide'!$N$1</f>
        <v>BOA (eksl. EU og NFR)</v>
      </c>
      <c r="F5681" t="str">
        <f t="shared" si="5177"/>
        <v>2017VFM0BOA (eksl. EU og NFR)</v>
      </c>
      <c r="G5681" s="3">
        <f>'Liste detaljert wide'!N281</f>
        <v>0</v>
      </c>
      <c r="H5681" t="str">
        <f>VLOOKUP(E5681,Def!$B$2:$C$15,2,FALSE)</f>
        <v>Forskningsinsentiv</v>
      </c>
      <c r="I5681" s="3">
        <f>IF(A5681='Enheter, modell og år'!$F$2-1,0,G5681-VLOOKUP(A5681-1&amp;B5681&amp;C5681&amp;E5681,$F$2:$G$7561,2,FALSE))</f>
        <v>0</v>
      </c>
      <c r="J5681" s="3">
        <f>IF(A5681='Enheter, modell og år'!$F$2-1,0,VLOOKUP(A5681-1&amp;B5681&amp;C5681&amp;E5681,$F$2:$G$7561,2,FALSE))</f>
        <v>0</v>
      </c>
    </row>
    <row r="5682" spans="1:10" x14ac:dyDescent="0.25">
      <c r="A5682">
        <f t="shared" ref="A5682:C5682" si="5224">A5142</f>
        <v>2017</v>
      </c>
      <c r="B5682" t="str">
        <f t="shared" si="5224"/>
        <v>VFM</v>
      </c>
      <c r="C5682">
        <f t="shared" si="5224"/>
        <v>0</v>
      </c>
      <c r="D5682">
        <f>IFERROR(VLOOKUP(C5682,'Enheter, modell og år'!$A$2:$B$31,2,FALSE),0)</f>
        <v>0</v>
      </c>
      <c r="E5682" t="str">
        <f>'Liste detaljert wide'!$N$1</f>
        <v>BOA (eksl. EU og NFR)</v>
      </c>
      <c r="F5682" t="str">
        <f t="shared" si="5177"/>
        <v>2017VFM0BOA (eksl. EU og NFR)</v>
      </c>
      <c r="G5682" s="3">
        <f>'Liste detaljert wide'!N282</f>
        <v>0</v>
      </c>
      <c r="H5682" t="str">
        <f>VLOOKUP(E5682,Def!$B$2:$C$15,2,FALSE)</f>
        <v>Forskningsinsentiv</v>
      </c>
      <c r="I5682" s="3">
        <f>IF(A5682='Enheter, modell og år'!$F$2-1,0,G5682-VLOOKUP(A5682-1&amp;B5682&amp;C5682&amp;E5682,$F$2:$G$7561,2,FALSE))</f>
        <v>0</v>
      </c>
      <c r="J5682" s="3">
        <f>IF(A5682='Enheter, modell og år'!$F$2-1,0,VLOOKUP(A5682-1&amp;B5682&amp;C5682&amp;E5682,$F$2:$G$7561,2,FALSE))</f>
        <v>0</v>
      </c>
    </row>
    <row r="5683" spans="1:10" x14ac:dyDescent="0.25">
      <c r="A5683">
        <f t="shared" ref="A5683:C5683" si="5225">A5143</f>
        <v>2017</v>
      </c>
      <c r="B5683" t="str">
        <f t="shared" si="5225"/>
        <v>VFM</v>
      </c>
      <c r="C5683">
        <f t="shared" si="5225"/>
        <v>0</v>
      </c>
      <c r="D5683">
        <f>IFERROR(VLOOKUP(C5683,'Enheter, modell og år'!$A$2:$B$31,2,FALSE),0)</f>
        <v>0</v>
      </c>
      <c r="E5683" t="str">
        <f>'Liste detaljert wide'!$N$1</f>
        <v>BOA (eksl. EU og NFR)</v>
      </c>
      <c r="F5683" t="str">
        <f t="shared" si="5177"/>
        <v>2017VFM0BOA (eksl. EU og NFR)</v>
      </c>
      <c r="G5683" s="3">
        <f>'Liste detaljert wide'!N283</f>
        <v>0</v>
      </c>
      <c r="H5683" t="str">
        <f>VLOOKUP(E5683,Def!$B$2:$C$15,2,FALSE)</f>
        <v>Forskningsinsentiv</v>
      </c>
      <c r="I5683" s="3">
        <f>IF(A5683='Enheter, modell og år'!$F$2-1,0,G5683-VLOOKUP(A5683-1&amp;B5683&amp;C5683&amp;E5683,$F$2:$G$7561,2,FALSE))</f>
        <v>0</v>
      </c>
      <c r="J5683" s="3">
        <f>IF(A5683='Enheter, modell og år'!$F$2-1,0,VLOOKUP(A5683-1&amp;B5683&amp;C5683&amp;E5683,$F$2:$G$7561,2,FALSE))</f>
        <v>0</v>
      </c>
    </row>
    <row r="5684" spans="1:10" x14ac:dyDescent="0.25">
      <c r="A5684">
        <f t="shared" ref="A5684:C5684" si="5226">A5144</f>
        <v>2017</v>
      </c>
      <c r="B5684" t="str">
        <f t="shared" si="5226"/>
        <v>VFM</v>
      </c>
      <c r="C5684">
        <f t="shared" si="5226"/>
        <v>0</v>
      </c>
      <c r="D5684">
        <f>IFERROR(VLOOKUP(C5684,'Enheter, modell og år'!$A$2:$B$31,2,FALSE),0)</f>
        <v>0</v>
      </c>
      <c r="E5684" t="str">
        <f>'Liste detaljert wide'!$N$1</f>
        <v>BOA (eksl. EU og NFR)</v>
      </c>
      <c r="F5684" t="str">
        <f t="shared" si="5177"/>
        <v>2017VFM0BOA (eksl. EU og NFR)</v>
      </c>
      <c r="G5684" s="3">
        <f>'Liste detaljert wide'!N284</f>
        <v>0</v>
      </c>
      <c r="H5684" t="str">
        <f>VLOOKUP(E5684,Def!$B$2:$C$15,2,FALSE)</f>
        <v>Forskningsinsentiv</v>
      </c>
      <c r="I5684" s="3">
        <f>IF(A5684='Enheter, modell og år'!$F$2-1,0,G5684-VLOOKUP(A5684-1&amp;B5684&amp;C5684&amp;E5684,$F$2:$G$7561,2,FALSE))</f>
        <v>0</v>
      </c>
      <c r="J5684" s="3">
        <f>IF(A5684='Enheter, modell og år'!$F$2-1,0,VLOOKUP(A5684-1&amp;B5684&amp;C5684&amp;E5684,$F$2:$G$7561,2,FALSE))</f>
        <v>0</v>
      </c>
    </row>
    <row r="5685" spans="1:10" x14ac:dyDescent="0.25">
      <c r="A5685">
        <f t="shared" ref="A5685:C5685" si="5227">A5145</f>
        <v>2017</v>
      </c>
      <c r="B5685" t="str">
        <f t="shared" si="5227"/>
        <v>VFM</v>
      </c>
      <c r="C5685">
        <f t="shared" si="5227"/>
        <v>0</v>
      </c>
      <c r="D5685">
        <f>IFERROR(VLOOKUP(C5685,'Enheter, modell og år'!$A$2:$B$31,2,FALSE),0)</f>
        <v>0</v>
      </c>
      <c r="E5685" t="str">
        <f>'Liste detaljert wide'!$N$1</f>
        <v>BOA (eksl. EU og NFR)</v>
      </c>
      <c r="F5685" t="str">
        <f t="shared" si="5177"/>
        <v>2017VFM0BOA (eksl. EU og NFR)</v>
      </c>
      <c r="G5685" s="3">
        <f>'Liste detaljert wide'!N285</f>
        <v>0</v>
      </c>
      <c r="H5685" t="str">
        <f>VLOOKUP(E5685,Def!$B$2:$C$15,2,FALSE)</f>
        <v>Forskningsinsentiv</v>
      </c>
      <c r="I5685" s="3">
        <f>IF(A5685='Enheter, modell og år'!$F$2-1,0,G5685-VLOOKUP(A5685-1&amp;B5685&amp;C5685&amp;E5685,$F$2:$G$7561,2,FALSE))</f>
        <v>0</v>
      </c>
      <c r="J5685" s="3">
        <f>IF(A5685='Enheter, modell og år'!$F$2-1,0,VLOOKUP(A5685-1&amp;B5685&amp;C5685&amp;E5685,$F$2:$G$7561,2,FALSE))</f>
        <v>0</v>
      </c>
    </row>
    <row r="5686" spans="1:10" x14ac:dyDescent="0.25">
      <c r="A5686">
        <f t="shared" ref="A5686:C5686" si="5228">A5146</f>
        <v>2017</v>
      </c>
      <c r="B5686" t="str">
        <f t="shared" si="5228"/>
        <v>VFM</v>
      </c>
      <c r="C5686">
        <f t="shared" si="5228"/>
        <v>0</v>
      </c>
      <c r="D5686">
        <f>IFERROR(VLOOKUP(C5686,'Enheter, modell og år'!$A$2:$B$31,2,FALSE),0)</f>
        <v>0</v>
      </c>
      <c r="E5686" t="str">
        <f>'Liste detaljert wide'!$N$1</f>
        <v>BOA (eksl. EU og NFR)</v>
      </c>
      <c r="F5686" t="str">
        <f t="shared" si="5177"/>
        <v>2017VFM0BOA (eksl. EU og NFR)</v>
      </c>
      <c r="G5686" s="3">
        <f>'Liste detaljert wide'!N286</f>
        <v>0</v>
      </c>
      <c r="H5686" t="str">
        <f>VLOOKUP(E5686,Def!$B$2:$C$15,2,FALSE)</f>
        <v>Forskningsinsentiv</v>
      </c>
      <c r="I5686" s="3">
        <f>IF(A5686='Enheter, modell og år'!$F$2-1,0,G5686-VLOOKUP(A5686-1&amp;B5686&amp;C5686&amp;E5686,$F$2:$G$7561,2,FALSE))</f>
        <v>0</v>
      </c>
      <c r="J5686" s="3">
        <f>IF(A5686='Enheter, modell og år'!$F$2-1,0,VLOOKUP(A5686-1&amp;B5686&amp;C5686&amp;E5686,$F$2:$G$7561,2,FALSE))</f>
        <v>0</v>
      </c>
    </row>
    <row r="5687" spans="1:10" x14ac:dyDescent="0.25">
      <c r="A5687">
        <f t="shared" ref="A5687:C5687" si="5229">A5147</f>
        <v>2017</v>
      </c>
      <c r="B5687" t="str">
        <f t="shared" si="5229"/>
        <v>VFM</v>
      </c>
      <c r="C5687">
        <f t="shared" si="5229"/>
        <v>0</v>
      </c>
      <c r="D5687">
        <f>IFERROR(VLOOKUP(C5687,'Enheter, modell og år'!$A$2:$B$31,2,FALSE),0)</f>
        <v>0</v>
      </c>
      <c r="E5687" t="str">
        <f>'Liste detaljert wide'!$N$1</f>
        <v>BOA (eksl. EU og NFR)</v>
      </c>
      <c r="F5687" t="str">
        <f t="shared" si="5177"/>
        <v>2017VFM0BOA (eksl. EU og NFR)</v>
      </c>
      <c r="G5687" s="3">
        <f>'Liste detaljert wide'!N287</f>
        <v>0</v>
      </c>
      <c r="H5687" t="str">
        <f>VLOOKUP(E5687,Def!$B$2:$C$15,2,FALSE)</f>
        <v>Forskningsinsentiv</v>
      </c>
      <c r="I5687" s="3">
        <f>IF(A5687='Enheter, modell og år'!$F$2-1,0,G5687-VLOOKUP(A5687-1&amp;B5687&amp;C5687&amp;E5687,$F$2:$G$7561,2,FALSE))</f>
        <v>0</v>
      </c>
      <c r="J5687" s="3">
        <f>IF(A5687='Enheter, modell og år'!$F$2-1,0,VLOOKUP(A5687-1&amp;B5687&amp;C5687&amp;E5687,$F$2:$G$7561,2,FALSE))</f>
        <v>0</v>
      </c>
    </row>
    <row r="5688" spans="1:10" x14ac:dyDescent="0.25">
      <c r="A5688">
        <f t="shared" ref="A5688:C5688" si="5230">A5148</f>
        <v>2017</v>
      </c>
      <c r="B5688" t="str">
        <f t="shared" si="5230"/>
        <v>VFM</v>
      </c>
      <c r="C5688">
        <f t="shared" si="5230"/>
        <v>0</v>
      </c>
      <c r="D5688">
        <f>IFERROR(VLOOKUP(C5688,'Enheter, modell og år'!$A$2:$B$31,2,FALSE),0)</f>
        <v>0</v>
      </c>
      <c r="E5688" t="str">
        <f>'Liste detaljert wide'!$N$1</f>
        <v>BOA (eksl. EU og NFR)</v>
      </c>
      <c r="F5688" t="str">
        <f t="shared" si="5177"/>
        <v>2017VFM0BOA (eksl. EU og NFR)</v>
      </c>
      <c r="G5688" s="3">
        <f>'Liste detaljert wide'!N288</f>
        <v>0</v>
      </c>
      <c r="H5688" t="str">
        <f>VLOOKUP(E5688,Def!$B$2:$C$15,2,FALSE)</f>
        <v>Forskningsinsentiv</v>
      </c>
      <c r="I5688" s="3">
        <f>IF(A5688='Enheter, modell og år'!$F$2-1,0,G5688-VLOOKUP(A5688-1&amp;B5688&amp;C5688&amp;E5688,$F$2:$G$7561,2,FALSE))</f>
        <v>0</v>
      </c>
      <c r="J5688" s="3">
        <f>IF(A5688='Enheter, modell og år'!$F$2-1,0,VLOOKUP(A5688-1&amp;B5688&amp;C5688&amp;E5688,$F$2:$G$7561,2,FALSE))</f>
        <v>0</v>
      </c>
    </row>
    <row r="5689" spans="1:10" x14ac:dyDescent="0.25">
      <c r="A5689">
        <f t="shared" ref="A5689:C5689" si="5231">A5149</f>
        <v>2017</v>
      </c>
      <c r="B5689" t="str">
        <f t="shared" si="5231"/>
        <v>VFM</v>
      </c>
      <c r="C5689">
        <f t="shared" si="5231"/>
        <v>0</v>
      </c>
      <c r="D5689">
        <f>IFERROR(VLOOKUP(C5689,'Enheter, modell og år'!$A$2:$B$31,2,FALSE),0)</f>
        <v>0</v>
      </c>
      <c r="E5689" t="str">
        <f>'Liste detaljert wide'!$N$1</f>
        <v>BOA (eksl. EU og NFR)</v>
      </c>
      <c r="F5689" t="str">
        <f t="shared" si="5177"/>
        <v>2017VFM0BOA (eksl. EU og NFR)</v>
      </c>
      <c r="G5689" s="3">
        <f>'Liste detaljert wide'!N289</f>
        <v>0</v>
      </c>
      <c r="H5689" t="str">
        <f>VLOOKUP(E5689,Def!$B$2:$C$15,2,FALSE)</f>
        <v>Forskningsinsentiv</v>
      </c>
      <c r="I5689" s="3">
        <f>IF(A5689='Enheter, modell og år'!$F$2-1,0,G5689-VLOOKUP(A5689-1&amp;B5689&amp;C5689&amp;E5689,$F$2:$G$7561,2,FALSE))</f>
        <v>0</v>
      </c>
      <c r="J5689" s="3">
        <f>IF(A5689='Enheter, modell og år'!$F$2-1,0,VLOOKUP(A5689-1&amp;B5689&amp;C5689&amp;E5689,$F$2:$G$7561,2,FALSE))</f>
        <v>0</v>
      </c>
    </row>
    <row r="5690" spans="1:10" x14ac:dyDescent="0.25">
      <c r="A5690">
        <f t="shared" ref="A5690:C5690" si="5232">A5150</f>
        <v>2017</v>
      </c>
      <c r="B5690" t="str">
        <f t="shared" si="5232"/>
        <v>VFM</v>
      </c>
      <c r="C5690">
        <f t="shared" si="5232"/>
        <v>0</v>
      </c>
      <c r="D5690">
        <f>IFERROR(VLOOKUP(C5690,'Enheter, modell og år'!$A$2:$B$31,2,FALSE),0)</f>
        <v>0</v>
      </c>
      <c r="E5690" t="str">
        <f>'Liste detaljert wide'!$N$1</f>
        <v>BOA (eksl. EU og NFR)</v>
      </c>
      <c r="F5690" t="str">
        <f t="shared" si="5177"/>
        <v>2017VFM0BOA (eksl. EU og NFR)</v>
      </c>
      <c r="G5690" s="3">
        <f>'Liste detaljert wide'!N290</f>
        <v>0</v>
      </c>
      <c r="H5690" t="str">
        <f>VLOOKUP(E5690,Def!$B$2:$C$15,2,FALSE)</f>
        <v>Forskningsinsentiv</v>
      </c>
      <c r="I5690" s="3">
        <f>IF(A5690='Enheter, modell og år'!$F$2-1,0,G5690-VLOOKUP(A5690-1&amp;B5690&amp;C5690&amp;E5690,$F$2:$G$7561,2,FALSE))</f>
        <v>0</v>
      </c>
      <c r="J5690" s="3">
        <f>IF(A5690='Enheter, modell og år'!$F$2-1,0,VLOOKUP(A5690-1&amp;B5690&amp;C5690&amp;E5690,$F$2:$G$7561,2,FALSE))</f>
        <v>0</v>
      </c>
    </row>
    <row r="5691" spans="1:10" x14ac:dyDescent="0.25">
      <c r="A5691">
        <f t="shared" ref="A5691:C5691" si="5233">A5151</f>
        <v>2017</v>
      </c>
      <c r="B5691" t="str">
        <f t="shared" si="5233"/>
        <v>VFM</v>
      </c>
      <c r="C5691">
        <f t="shared" si="5233"/>
        <v>0</v>
      </c>
      <c r="D5691">
        <f>IFERROR(VLOOKUP(C5691,'Enheter, modell og år'!$A$2:$B$31,2,FALSE),0)</f>
        <v>0</v>
      </c>
      <c r="E5691" t="str">
        <f>'Liste detaljert wide'!$N$1</f>
        <v>BOA (eksl. EU og NFR)</v>
      </c>
      <c r="F5691" t="str">
        <f t="shared" si="5177"/>
        <v>2017VFM0BOA (eksl. EU og NFR)</v>
      </c>
      <c r="G5691" s="3">
        <f>'Liste detaljert wide'!N291</f>
        <v>0</v>
      </c>
      <c r="H5691" t="str">
        <f>VLOOKUP(E5691,Def!$B$2:$C$15,2,FALSE)</f>
        <v>Forskningsinsentiv</v>
      </c>
      <c r="I5691" s="3">
        <f>IF(A5691='Enheter, modell og år'!$F$2-1,0,G5691-VLOOKUP(A5691-1&amp;B5691&amp;C5691&amp;E5691,$F$2:$G$7561,2,FALSE))</f>
        <v>0</v>
      </c>
      <c r="J5691" s="3">
        <f>IF(A5691='Enheter, modell og år'!$F$2-1,0,VLOOKUP(A5691-1&amp;B5691&amp;C5691&amp;E5691,$F$2:$G$7561,2,FALSE))</f>
        <v>0</v>
      </c>
    </row>
    <row r="5692" spans="1:10" x14ac:dyDescent="0.25">
      <c r="A5692">
        <f t="shared" ref="A5692:C5692" si="5234">A5152</f>
        <v>2017</v>
      </c>
      <c r="B5692" t="str">
        <f t="shared" si="5234"/>
        <v>VFM</v>
      </c>
      <c r="C5692">
        <f t="shared" si="5234"/>
        <v>0</v>
      </c>
      <c r="D5692">
        <f>IFERROR(VLOOKUP(C5692,'Enheter, modell og år'!$A$2:$B$31,2,FALSE),0)</f>
        <v>0</v>
      </c>
      <c r="E5692" t="str">
        <f>'Liste detaljert wide'!$N$1</f>
        <v>BOA (eksl. EU og NFR)</v>
      </c>
      <c r="F5692" t="str">
        <f t="shared" si="5177"/>
        <v>2017VFM0BOA (eksl. EU og NFR)</v>
      </c>
      <c r="G5692" s="3">
        <f>'Liste detaljert wide'!N292</f>
        <v>0</v>
      </c>
      <c r="H5692" t="str">
        <f>VLOOKUP(E5692,Def!$B$2:$C$15,2,FALSE)</f>
        <v>Forskningsinsentiv</v>
      </c>
      <c r="I5692" s="3">
        <f>IF(A5692='Enheter, modell og år'!$F$2-1,0,G5692-VLOOKUP(A5692-1&amp;B5692&amp;C5692&amp;E5692,$F$2:$G$7561,2,FALSE))</f>
        <v>0</v>
      </c>
      <c r="J5692" s="3">
        <f>IF(A5692='Enheter, modell og år'!$F$2-1,0,VLOOKUP(A5692-1&amp;B5692&amp;C5692&amp;E5692,$F$2:$G$7561,2,FALSE))</f>
        <v>0</v>
      </c>
    </row>
    <row r="5693" spans="1:10" x14ac:dyDescent="0.25">
      <c r="A5693">
        <f t="shared" ref="A5693:C5693" si="5235">A5153</f>
        <v>2017</v>
      </c>
      <c r="B5693" t="str">
        <f t="shared" si="5235"/>
        <v>VFM</v>
      </c>
      <c r="C5693">
        <f t="shared" si="5235"/>
        <v>0</v>
      </c>
      <c r="D5693">
        <f>IFERROR(VLOOKUP(C5693,'Enheter, modell og år'!$A$2:$B$31,2,FALSE),0)</f>
        <v>0</v>
      </c>
      <c r="E5693" t="str">
        <f>'Liste detaljert wide'!$N$1</f>
        <v>BOA (eksl. EU og NFR)</v>
      </c>
      <c r="F5693" t="str">
        <f t="shared" si="5177"/>
        <v>2017VFM0BOA (eksl. EU og NFR)</v>
      </c>
      <c r="G5693" s="3">
        <f>'Liste detaljert wide'!N293</f>
        <v>0</v>
      </c>
      <c r="H5693" t="str">
        <f>VLOOKUP(E5693,Def!$B$2:$C$15,2,FALSE)</f>
        <v>Forskningsinsentiv</v>
      </c>
      <c r="I5693" s="3">
        <f>IF(A5693='Enheter, modell og år'!$F$2-1,0,G5693-VLOOKUP(A5693-1&amp;B5693&amp;C5693&amp;E5693,$F$2:$G$7561,2,FALSE))</f>
        <v>0</v>
      </c>
      <c r="J5693" s="3">
        <f>IF(A5693='Enheter, modell og år'!$F$2-1,0,VLOOKUP(A5693-1&amp;B5693&amp;C5693&amp;E5693,$F$2:$G$7561,2,FALSE))</f>
        <v>0</v>
      </c>
    </row>
    <row r="5694" spans="1:10" x14ac:dyDescent="0.25">
      <c r="A5694">
        <f t="shared" ref="A5694:C5694" si="5236">A5154</f>
        <v>2017</v>
      </c>
      <c r="B5694" t="str">
        <f t="shared" si="5236"/>
        <v>VFM</v>
      </c>
      <c r="C5694">
        <f t="shared" si="5236"/>
        <v>0</v>
      </c>
      <c r="D5694">
        <f>IFERROR(VLOOKUP(C5694,'Enheter, modell og år'!$A$2:$B$31,2,FALSE),0)</f>
        <v>0</v>
      </c>
      <c r="E5694" t="str">
        <f>'Liste detaljert wide'!$N$1</f>
        <v>BOA (eksl. EU og NFR)</v>
      </c>
      <c r="F5694" t="str">
        <f t="shared" si="5177"/>
        <v>2017VFM0BOA (eksl. EU og NFR)</v>
      </c>
      <c r="G5694" s="3">
        <f>'Liste detaljert wide'!N294</f>
        <v>0</v>
      </c>
      <c r="H5694" t="str">
        <f>VLOOKUP(E5694,Def!$B$2:$C$15,2,FALSE)</f>
        <v>Forskningsinsentiv</v>
      </c>
      <c r="I5694" s="3">
        <f>IF(A5694='Enheter, modell og år'!$F$2-1,0,G5694-VLOOKUP(A5694-1&amp;B5694&amp;C5694&amp;E5694,$F$2:$G$7561,2,FALSE))</f>
        <v>0</v>
      </c>
      <c r="J5694" s="3">
        <f>IF(A5694='Enheter, modell og år'!$F$2-1,0,VLOOKUP(A5694-1&amp;B5694&amp;C5694&amp;E5694,$F$2:$G$7561,2,FALSE))</f>
        <v>0</v>
      </c>
    </row>
    <row r="5695" spans="1:10" x14ac:dyDescent="0.25">
      <c r="A5695">
        <f t="shared" ref="A5695:C5695" si="5237">A5155</f>
        <v>2017</v>
      </c>
      <c r="B5695" t="str">
        <f t="shared" si="5237"/>
        <v>VFM</v>
      </c>
      <c r="C5695">
        <f t="shared" si="5237"/>
        <v>0</v>
      </c>
      <c r="D5695">
        <f>IFERROR(VLOOKUP(C5695,'Enheter, modell og år'!$A$2:$B$31,2,FALSE),0)</f>
        <v>0</v>
      </c>
      <c r="E5695" t="str">
        <f>'Liste detaljert wide'!$N$1</f>
        <v>BOA (eksl. EU og NFR)</v>
      </c>
      <c r="F5695" t="str">
        <f t="shared" si="5177"/>
        <v>2017VFM0BOA (eksl. EU og NFR)</v>
      </c>
      <c r="G5695" s="3">
        <f>'Liste detaljert wide'!N295</f>
        <v>0</v>
      </c>
      <c r="H5695" t="str">
        <f>VLOOKUP(E5695,Def!$B$2:$C$15,2,FALSE)</f>
        <v>Forskningsinsentiv</v>
      </c>
      <c r="I5695" s="3">
        <f>IF(A5695='Enheter, modell og år'!$F$2-1,0,G5695-VLOOKUP(A5695-1&amp;B5695&amp;C5695&amp;E5695,$F$2:$G$7561,2,FALSE))</f>
        <v>0</v>
      </c>
      <c r="J5695" s="3">
        <f>IF(A5695='Enheter, modell og år'!$F$2-1,0,VLOOKUP(A5695-1&amp;B5695&amp;C5695&amp;E5695,$F$2:$G$7561,2,FALSE))</f>
        <v>0</v>
      </c>
    </row>
    <row r="5696" spans="1:10" x14ac:dyDescent="0.25">
      <c r="A5696">
        <f t="shared" ref="A5696:C5696" si="5238">A5156</f>
        <v>2017</v>
      </c>
      <c r="B5696" t="str">
        <f t="shared" si="5238"/>
        <v>VFM</v>
      </c>
      <c r="C5696">
        <f t="shared" si="5238"/>
        <v>0</v>
      </c>
      <c r="D5696">
        <f>IFERROR(VLOOKUP(C5696,'Enheter, modell og år'!$A$2:$B$31,2,FALSE),0)</f>
        <v>0</v>
      </c>
      <c r="E5696" t="str">
        <f>'Liste detaljert wide'!$N$1</f>
        <v>BOA (eksl. EU og NFR)</v>
      </c>
      <c r="F5696" t="str">
        <f t="shared" si="5177"/>
        <v>2017VFM0BOA (eksl. EU og NFR)</v>
      </c>
      <c r="G5696" s="3">
        <f>'Liste detaljert wide'!N296</f>
        <v>0</v>
      </c>
      <c r="H5696" t="str">
        <f>VLOOKUP(E5696,Def!$B$2:$C$15,2,FALSE)</f>
        <v>Forskningsinsentiv</v>
      </c>
      <c r="I5696" s="3">
        <f>IF(A5696='Enheter, modell og år'!$F$2-1,0,G5696-VLOOKUP(A5696-1&amp;B5696&amp;C5696&amp;E5696,$F$2:$G$7561,2,FALSE))</f>
        <v>0</v>
      </c>
      <c r="J5696" s="3">
        <f>IF(A5696='Enheter, modell og år'!$F$2-1,0,VLOOKUP(A5696-1&amp;B5696&amp;C5696&amp;E5696,$F$2:$G$7561,2,FALSE))</f>
        <v>0</v>
      </c>
    </row>
    <row r="5697" spans="1:10" x14ac:dyDescent="0.25">
      <c r="A5697">
        <f t="shared" ref="A5697:C5697" si="5239">A5157</f>
        <v>2017</v>
      </c>
      <c r="B5697" t="str">
        <f t="shared" si="5239"/>
        <v>VFM</v>
      </c>
      <c r="C5697">
        <f t="shared" si="5239"/>
        <v>0</v>
      </c>
      <c r="D5697">
        <f>IFERROR(VLOOKUP(C5697,'Enheter, modell og år'!$A$2:$B$31,2,FALSE),0)</f>
        <v>0</v>
      </c>
      <c r="E5697" t="str">
        <f>'Liste detaljert wide'!$N$1</f>
        <v>BOA (eksl. EU og NFR)</v>
      </c>
      <c r="F5697" t="str">
        <f t="shared" si="5177"/>
        <v>2017VFM0BOA (eksl. EU og NFR)</v>
      </c>
      <c r="G5697" s="3">
        <f>'Liste detaljert wide'!N297</f>
        <v>0</v>
      </c>
      <c r="H5697" t="str">
        <f>VLOOKUP(E5697,Def!$B$2:$C$15,2,FALSE)</f>
        <v>Forskningsinsentiv</v>
      </c>
      <c r="I5697" s="3">
        <f>IF(A5697='Enheter, modell og år'!$F$2-1,0,G5697-VLOOKUP(A5697-1&amp;B5697&amp;C5697&amp;E5697,$F$2:$G$7561,2,FALSE))</f>
        <v>0</v>
      </c>
      <c r="J5697" s="3">
        <f>IF(A5697='Enheter, modell og år'!$F$2-1,0,VLOOKUP(A5697-1&amp;B5697&amp;C5697&amp;E5697,$F$2:$G$7561,2,FALSE))</f>
        <v>0</v>
      </c>
    </row>
    <row r="5698" spans="1:10" x14ac:dyDescent="0.25">
      <c r="A5698">
        <f t="shared" ref="A5698:C5698" si="5240">A5158</f>
        <v>2017</v>
      </c>
      <c r="B5698" t="str">
        <f t="shared" si="5240"/>
        <v>VFM</v>
      </c>
      <c r="C5698">
        <f t="shared" si="5240"/>
        <v>0</v>
      </c>
      <c r="D5698">
        <f>IFERROR(VLOOKUP(C5698,'Enheter, modell og år'!$A$2:$B$31,2,FALSE),0)</f>
        <v>0</v>
      </c>
      <c r="E5698" t="str">
        <f>'Liste detaljert wide'!$N$1</f>
        <v>BOA (eksl. EU og NFR)</v>
      </c>
      <c r="F5698" t="str">
        <f t="shared" si="5177"/>
        <v>2017VFM0BOA (eksl. EU og NFR)</v>
      </c>
      <c r="G5698" s="3">
        <f>'Liste detaljert wide'!N298</f>
        <v>0</v>
      </c>
      <c r="H5698" t="str">
        <f>VLOOKUP(E5698,Def!$B$2:$C$15,2,FALSE)</f>
        <v>Forskningsinsentiv</v>
      </c>
      <c r="I5698" s="3">
        <f>IF(A5698='Enheter, modell og år'!$F$2-1,0,G5698-VLOOKUP(A5698-1&amp;B5698&amp;C5698&amp;E5698,$F$2:$G$7561,2,FALSE))</f>
        <v>0</v>
      </c>
      <c r="J5698" s="3">
        <f>IF(A5698='Enheter, modell og år'!$F$2-1,0,VLOOKUP(A5698-1&amp;B5698&amp;C5698&amp;E5698,$F$2:$G$7561,2,FALSE))</f>
        <v>0</v>
      </c>
    </row>
    <row r="5699" spans="1:10" x14ac:dyDescent="0.25">
      <c r="A5699">
        <f t="shared" ref="A5699:C5699" si="5241">A5159</f>
        <v>2017</v>
      </c>
      <c r="B5699" t="str">
        <f t="shared" si="5241"/>
        <v>VFM</v>
      </c>
      <c r="C5699">
        <f t="shared" si="5241"/>
        <v>0</v>
      </c>
      <c r="D5699">
        <f>IFERROR(VLOOKUP(C5699,'Enheter, modell og år'!$A$2:$B$31,2,FALSE),0)</f>
        <v>0</v>
      </c>
      <c r="E5699" t="str">
        <f>'Liste detaljert wide'!$N$1</f>
        <v>BOA (eksl. EU og NFR)</v>
      </c>
      <c r="F5699" t="str">
        <f t="shared" ref="F5699:F5762" si="5242">A5699&amp;B5699&amp;C5699&amp;E5699</f>
        <v>2017VFM0BOA (eksl. EU og NFR)</v>
      </c>
      <c r="G5699" s="3">
        <f>'Liste detaljert wide'!N299</f>
        <v>0</v>
      </c>
      <c r="H5699" t="str">
        <f>VLOOKUP(E5699,Def!$B$2:$C$15,2,FALSE)</f>
        <v>Forskningsinsentiv</v>
      </c>
      <c r="I5699" s="3">
        <f>IF(A5699='Enheter, modell og år'!$F$2-1,0,G5699-VLOOKUP(A5699-1&amp;B5699&amp;C5699&amp;E5699,$F$2:$G$7561,2,FALSE))</f>
        <v>0</v>
      </c>
      <c r="J5699" s="3">
        <f>IF(A5699='Enheter, modell og år'!$F$2-1,0,VLOOKUP(A5699-1&amp;B5699&amp;C5699&amp;E5699,$F$2:$G$7561,2,FALSE))</f>
        <v>0</v>
      </c>
    </row>
    <row r="5700" spans="1:10" x14ac:dyDescent="0.25">
      <c r="A5700">
        <f t="shared" ref="A5700:C5700" si="5243">A5160</f>
        <v>2017</v>
      </c>
      <c r="B5700" t="str">
        <f t="shared" si="5243"/>
        <v>VFM</v>
      </c>
      <c r="C5700">
        <f t="shared" si="5243"/>
        <v>0</v>
      </c>
      <c r="D5700">
        <f>IFERROR(VLOOKUP(C5700,'Enheter, modell og år'!$A$2:$B$31,2,FALSE),0)</f>
        <v>0</v>
      </c>
      <c r="E5700" t="str">
        <f>'Liste detaljert wide'!$N$1</f>
        <v>BOA (eksl. EU og NFR)</v>
      </c>
      <c r="F5700" t="str">
        <f t="shared" si="5242"/>
        <v>2017VFM0BOA (eksl. EU og NFR)</v>
      </c>
      <c r="G5700" s="3">
        <f>'Liste detaljert wide'!N300</f>
        <v>0</v>
      </c>
      <c r="H5700" t="str">
        <f>VLOOKUP(E5700,Def!$B$2:$C$15,2,FALSE)</f>
        <v>Forskningsinsentiv</v>
      </c>
      <c r="I5700" s="3">
        <f>IF(A5700='Enheter, modell og år'!$F$2-1,0,G5700-VLOOKUP(A5700-1&amp;B5700&amp;C5700&amp;E5700,$F$2:$G$7561,2,FALSE))</f>
        <v>0</v>
      </c>
      <c r="J5700" s="3">
        <f>IF(A5700='Enheter, modell og år'!$F$2-1,0,VLOOKUP(A5700-1&amp;B5700&amp;C5700&amp;E5700,$F$2:$G$7561,2,FALSE))</f>
        <v>0</v>
      </c>
    </row>
    <row r="5701" spans="1:10" x14ac:dyDescent="0.25">
      <c r="A5701">
        <f t="shared" ref="A5701:C5701" si="5244">A5161</f>
        <v>2017</v>
      </c>
      <c r="B5701" t="str">
        <f t="shared" si="5244"/>
        <v>VFM</v>
      </c>
      <c r="C5701">
        <f t="shared" si="5244"/>
        <v>0</v>
      </c>
      <c r="D5701">
        <f>IFERROR(VLOOKUP(C5701,'Enheter, modell og år'!$A$2:$B$31,2,FALSE),0)</f>
        <v>0</v>
      </c>
      <c r="E5701" t="str">
        <f>'Liste detaljert wide'!$N$1</f>
        <v>BOA (eksl. EU og NFR)</v>
      </c>
      <c r="F5701" t="str">
        <f t="shared" si="5242"/>
        <v>2017VFM0BOA (eksl. EU og NFR)</v>
      </c>
      <c r="G5701" s="3">
        <f>'Liste detaljert wide'!N301</f>
        <v>0</v>
      </c>
      <c r="H5701" t="str">
        <f>VLOOKUP(E5701,Def!$B$2:$C$15,2,FALSE)</f>
        <v>Forskningsinsentiv</v>
      </c>
      <c r="I5701" s="3">
        <f>IF(A5701='Enheter, modell og år'!$F$2-1,0,G5701-VLOOKUP(A5701-1&amp;B5701&amp;C5701&amp;E5701,$F$2:$G$7561,2,FALSE))</f>
        <v>0</v>
      </c>
      <c r="J5701" s="3">
        <f>IF(A5701='Enheter, modell og år'!$F$2-1,0,VLOOKUP(A5701-1&amp;B5701&amp;C5701&amp;E5701,$F$2:$G$7561,2,FALSE))</f>
        <v>0</v>
      </c>
    </row>
    <row r="5702" spans="1:10" x14ac:dyDescent="0.25">
      <c r="A5702">
        <f t="shared" ref="A5702:C5702" si="5245">A5162</f>
        <v>2018</v>
      </c>
      <c r="B5702" t="str">
        <f t="shared" si="5245"/>
        <v>VFM</v>
      </c>
      <c r="C5702">
        <f t="shared" si="5245"/>
        <v>0</v>
      </c>
      <c r="D5702">
        <f>IFERROR(VLOOKUP(C5702,'Enheter, modell og år'!$A$2:$B$31,2,FALSE),0)</f>
        <v>0</v>
      </c>
      <c r="E5702" t="str">
        <f>'Liste detaljert wide'!$N$1</f>
        <v>BOA (eksl. EU og NFR)</v>
      </c>
      <c r="F5702" t="str">
        <f t="shared" si="5242"/>
        <v>2018VFM0BOA (eksl. EU og NFR)</v>
      </c>
      <c r="G5702" s="3">
        <f>'Liste detaljert wide'!N302</f>
        <v>0</v>
      </c>
      <c r="H5702" t="str">
        <f>VLOOKUP(E5702,Def!$B$2:$C$15,2,FALSE)</f>
        <v>Forskningsinsentiv</v>
      </c>
      <c r="I5702" s="3">
        <f>IF(A5702='Enheter, modell og år'!$F$2-1,0,G5702-VLOOKUP(A5702-1&amp;B5702&amp;C5702&amp;E5702,$F$2:$G$7561,2,FALSE))</f>
        <v>0</v>
      </c>
      <c r="J5702" s="3">
        <f>IF(A5702='Enheter, modell og år'!$F$2-1,0,VLOOKUP(A5702-1&amp;B5702&amp;C5702&amp;E5702,$F$2:$G$7561,2,FALSE))</f>
        <v>0</v>
      </c>
    </row>
    <row r="5703" spans="1:10" x14ac:dyDescent="0.25">
      <c r="A5703">
        <f t="shared" ref="A5703:C5703" si="5246">A5163</f>
        <v>2018</v>
      </c>
      <c r="B5703" t="str">
        <f t="shared" si="5246"/>
        <v>VFM</v>
      </c>
      <c r="C5703">
        <f t="shared" si="5246"/>
        <v>0</v>
      </c>
      <c r="D5703">
        <f>IFERROR(VLOOKUP(C5703,'Enheter, modell og år'!$A$2:$B$31,2,FALSE),0)</f>
        <v>0</v>
      </c>
      <c r="E5703" t="str">
        <f>'Liste detaljert wide'!$N$1</f>
        <v>BOA (eksl. EU og NFR)</v>
      </c>
      <c r="F5703" t="str">
        <f t="shared" si="5242"/>
        <v>2018VFM0BOA (eksl. EU og NFR)</v>
      </c>
      <c r="G5703" s="3">
        <f>'Liste detaljert wide'!N303</f>
        <v>0</v>
      </c>
      <c r="H5703" t="str">
        <f>VLOOKUP(E5703,Def!$B$2:$C$15,2,FALSE)</f>
        <v>Forskningsinsentiv</v>
      </c>
      <c r="I5703" s="3">
        <f>IF(A5703='Enheter, modell og år'!$F$2-1,0,G5703-VLOOKUP(A5703-1&amp;B5703&amp;C5703&amp;E5703,$F$2:$G$7561,2,FALSE))</f>
        <v>0</v>
      </c>
      <c r="J5703" s="3">
        <f>IF(A5703='Enheter, modell og år'!$F$2-1,0,VLOOKUP(A5703-1&amp;B5703&amp;C5703&amp;E5703,$F$2:$G$7561,2,FALSE))</f>
        <v>0</v>
      </c>
    </row>
    <row r="5704" spans="1:10" x14ac:dyDescent="0.25">
      <c r="A5704">
        <f t="shared" ref="A5704:C5704" si="5247">A5164</f>
        <v>2018</v>
      </c>
      <c r="B5704" t="str">
        <f t="shared" si="5247"/>
        <v>VFM</v>
      </c>
      <c r="C5704">
        <f t="shared" si="5247"/>
        <v>0</v>
      </c>
      <c r="D5704">
        <f>IFERROR(VLOOKUP(C5704,'Enheter, modell og år'!$A$2:$B$31,2,FALSE),0)</f>
        <v>0</v>
      </c>
      <c r="E5704" t="str">
        <f>'Liste detaljert wide'!$N$1</f>
        <v>BOA (eksl. EU og NFR)</v>
      </c>
      <c r="F5704" t="str">
        <f t="shared" si="5242"/>
        <v>2018VFM0BOA (eksl. EU og NFR)</v>
      </c>
      <c r="G5704" s="3">
        <f>'Liste detaljert wide'!N304</f>
        <v>0</v>
      </c>
      <c r="H5704" t="str">
        <f>VLOOKUP(E5704,Def!$B$2:$C$15,2,FALSE)</f>
        <v>Forskningsinsentiv</v>
      </c>
      <c r="I5704" s="3">
        <f>IF(A5704='Enheter, modell og år'!$F$2-1,0,G5704-VLOOKUP(A5704-1&amp;B5704&amp;C5704&amp;E5704,$F$2:$G$7561,2,FALSE))</f>
        <v>0</v>
      </c>
      <c r="J5704" s="3">
        <f>IF(A5704='Enheter, modell og år'!$F$2-1,0,VLOOKUP(A5704-1&amp;B5704&amp;C5704&amp;E5704,$F$2:$G$7561,2,FALSE))</f>
        <v>0</v>
      </c>
    </row>
    <row r="5705" spans="1:10" x14ac:dyDescent="0.25">
      <c r="A5705">
        <f t="shared" ref="A5705:C5705" si="5248">A5165</f>
        <v>2018</v>
      </c>
      <c r="B5705" t="str">
        <f t="shared" si="5248"/>
        <v>VFM</v>
      </c>
      <c r="C5705">
        <f t="shared" si="5248"/>
        <v>0</v>
      </c>
      <c r="D5705">
        <f>IFERROR(VLOOKUP(C5705,'Enheter, modell og år'!$A$2:$B$31,2,FALSE),0)</f>
        <v>0</v>
      </c>
      <c r="E5705" t="str">
        <f>'Liste detaljert wide'!$N$1</f>
        <v>BOA (eksl. EU og NFR)</v>
      </c>
      <c r="F5705" t="str">
        <f t="shared" si="5242"/>
        <v>2018VFM0BOA (eksl. EU og NFR)</v>
      </c>
      <c r="G5705" s="3">
        <f>'Liste detaljert wide'!N305</f>
        <v>0</v>
      </c>
      <c r="H5705" t="str">
        <f>VLOOKUP(E5705,Def!$B$2:$C$15,2,FALSE)</f>
        <v>Forskningsinsentiv</v>
      </c>
      <c r="I5705" s="3">
        <f>IF(A5705='Enheter, modell og år'!$F$2-1,0,G5705-VLOOKUP(A5705-1&amp;B5705&amp;C5705&amp;E5705,$F$2:$G$7561,2,FALSE))</f>
        <v>0</v>
      </c>
      <c r="J5705" s="3">
        <f>IF(A5705='Enheter, modell og år'!$F$2-1,0,VLOOKUP(A5705-1&amp;B5705&amp;C5705&amp;E5705,$F$2:$G$7561,2,FALSE))</f>
        <v>0</v>
      </c>
    </row>
    <row r="5706" spans="1:10" x14ac:dyDescent="0.25">
      <c r="A5706">
        <f t="shared" ref="A5706:C5706" si="5249">A5166</f>
        <v>2018</v>
      </c>
      <c r="B5706" t="str">
        <f t="shared" si="5249"/>
        <v>VFM</v>
      </c>
      <c r="C5706">
        <f t="shared" si="5249"/>
        <v>0</v>
      </c>
      <c r="D5706">
        <f>IFERROR(VLOOKUP(C5706,'Enheter, modell og år'!$A$2:$B$31,2,FALSE),0)</f>
        <v>0</v>
      </c>
      <c r="E5706" t="str">
        <f>'Liste detaljert wide'!$N$1</f>
        <v>BOA (eksl. EU og NFR)</v>
      </c>
      <c r="F5706" t="str">
        <f t="shared" si="5242"/>
        <v>2018VFM0BOA (eksl. EU og NFR)</v>
      </c>
      <c r="G5706" s="3">
        <f>'Liste detaljert wide'!N306</f>
        <v>0</v>
      </c>
      <c r="H5706" t="str">
        <f>VLOOKUP(E5706,Def!$B$2:$C$15,2,FALSE)</f>
        <v>Forskningsinsentiv</v>
      </c>
      <c r="I5706" s="3">
        <f>IF(A5706='Enheter, modell og år'!$F$2-1,0,G5706-VLOOKUP(A5706-1&amp;B5706&amp;C5706&amp;E5706,$F$2:$G$7561,2,FALSE))</f>
        <v>0</v>
      </c>
      <c r="J5706" s="3">
        <f>IF(A5706='Enheter, modell og år'!$F$2-1,0,VLOOKUP(A5706-1&amp;B5706&amp;C5706&amp;E5706,$F$2:$G$7561,2,FALSE))</f>
        <v>0</v>
      </c>
    </row>
    <row r="5707" spans="1:10" x14ac:dyDescent="0.25">
      <c r="A5707">
        <f t="shared" ref="A5707:C5707" si="5250">A5167</f>
        <v>2018</v>
      </c>
      <c r="B5707" t="str">
        <f t="shared" si="5250"/>
        <v>VFM</v>
      </c>
      <c r="C5707">
        <f t="shared" si="5250"/>
        <v>0</v>
      </c>
      <c r="D5707">
        <f>IFERROR(VLOOKUP(C5707,'Enheter, modell og år'!$A$2:$B$31,2,FALSE),0)</f>
        <v>0</v>
      </c>
      <c r="E5707" t="str">
        <f>'Liste detaljert wide'!$N$1</f>
        <v>BOA (eksl. EU og NFR)</v>
      </c>
      <c r="F5707" t="str">
        <f t="shared" si="5242"/>
        <v>2018VFM0BOA (eksl. EU og NFR)</v>
      </c>
      <c r="G5707" s="3">
        <f>'Liste detaljert wide'!N307</f>
        <v>0</v>
      </c>
      <c r="H5707" t="str">
        <f>VLOOKUP(E5707,Def!$B$2:$C$15,2,FALSE)</f>
        <v>Forskningsinsentiv</v>
      </c>
      <c r="I5707" s="3">
        <f>IF(A5707='Enheter, modell og år'!$F$2-1,0,G5707-VLOOKUP(A5707-1&amp;B5707&amp;C5707&amp;E5707,$F$2:$G$7561,2,FALSE))</f>
        <v>0</v>
      </c>
      <c r="J5707" s="3">
        <f>IF(A5707='Enheter, modell og år'!$F$2-1,0,VLOOKUP(A5707-1&amp;B5707&amp;C5707&amp;E5707,$F$2:$G$7561,2,FALSE))</f>
        <v>0</v>
      </c>
    </row>
    <row r="5708" spans="1:10" x14ac:dyDescent="0.25">
      <c r="A5708">
        <f t="shared" ref="A5708:C5708" si="5251">A5168</f>
        <v>2018</v>
      </c>
      <c r="B5708" t="str">
        <f t="shared" si="5251"/>
        <v>VFM</v>
      </c>
      <c r="C5708">
        <f t="shared" si="5251"/>
        <v>0</v>
      </c>
      <c r="D5708">
        <f>IFERROR(VLOOKUP(C5708,'Enheter, modell og år'!$A$2:$B$31,2,FALSE),0)</f>
        <v>0</v>
      </c>
      <c r="E5708" t="str">
        <f>'Liste detaljert wide'!$N$1</f>
        <v>BOA (eksl. EU og NFR)</v>
      </c>
      <c r="F5708" t="str">
        <f t="shared" si="5242"/>
        <v>2018VFM0BOA (eksl. EU og NFR)</v>
      </c>
      <c r="G5708" s="3">
        <f>'Liste detaljert wide'!N308</f>
        <v>0</v>
      </c>
      <c r="H5708" t="str">
        <f>VLOOKUP(E5708,Def!$B$2:$C$15,2,FALSE)</f>
        <v>Forskningsinsentiv</v>
      </c>
      <c r="I5708" s="3">
        <f>IF(A5708='Enheter, modell og år'!$F$2-1,0,G5708-VLOOKUP(A5708-1&amp;B5708&amp;C5708&amp;E5708,$F$2:$G$7561,2,FALSE))</f>
        <v>0</v>
      </c>
      <c r="J5708" s="3">
        <f>IF(A5708='Enheter, modell og år'!$F$2-1,0,VLOOKUP(A5708-1&amp;B5708&amp;C5708&amp;E5708,$F$2:$G$7561,2,FALSE))</f>
        <v>0</v>
      </c>
    </row>
    <row r="5709" spans="1:10" x14ac:dyDescent="0.25">
      <c r="A5709">
        <f t="shared" ref="A5709:C5709" si="5252">A5169</f>
        <v>2018</v>
      </c>
      <c r="B5709" t="str">
        <f t="shared" si="5252"/>
        <v>VFM</v>
      </c>
      <c r="C5709">
        <f t="shared" si="5252"/>
        <v>0</v>
      </c>
      <c r="D5709">
        <f>IFERROR(VLOOKUP(C5709,'Enheter, modell og år'!$A$2:$B$31,2,FALSE),0)</f>
        <v>0</v>
      </c>
      <c r="E5709" t="str">
        <f>'Liste detaljert wide'!$N$1</f>
        <v>BOA (eksl. EU og NFR)</v>
      </c>
      <c r="F5709" t="str">
        <f t="shared" si="5242"/>
        <v>2018VFM0BOA (eksl. EU og NFR)</v>
      </c>
      <c r="G5709" s="3">
        <f>'Liste detaljert wide'!N309</f>
        <v>0</v>
      </c>
      <c r="H5709" t="str">
        <f>VLOOKUP(E5709,Def!$B$2:$C$15,2,FALSE)</f>
        <v>Forskningsinsentiv</v>
      </c>
      <c r="I5709" s="3">
        <f>IF(A5709='Enheter, modell og år'!$F$2-1,0,G5709-VLOOKUP(A5709-1&amp;B5709&amp;C5709&amp;E5709,$F$2:$G$7561,2,FALSE))</f>
        <v>0</v>
      </c>
      <c r="J5709" s="3">
        <f>IF(A5709='Enheter, modell og år'!$F$2-1,0,VLOOKUP(A5709-1&amp;B5709&amp;C5709&amp;E5709,$F$2:$G$7561,2,FALSE))</f>
        <v>0</v>
      </c>
    </row>
    <row r="5710" spans="1:10" x14ac:dyDescent="0.25">
      <c r="A5710">
        <f t="shared" ref="A5710:C5710" si="5253">A5170</f>
        <v>2018</v>
      </c>
      <c r="B5710" t="str">
        <f t="shared" si="5253"/>
        <v>VFM</v>
      </c>
      <c r="C5710">
        <f t="shared" si="5253"/>
        <v>0</v>
      </c>
      <c r="D5710">
        <f>IFERROR(VLOOKUP(C5710,'Enheter, modell og år'!$A$2:$B$31,2,FALSE),0)</f>
        <v>0</v>
      </c>
      <c r="E5710" t="str">
        <f>'Liste detaljert wide'!$N$1</f>
        <v>BOA (eksl. EU og NFR)</v>
      </c>
      <c r="F5710" t="str">
        <f t="shared" si="5242"/>
        <v>2018VFM0BOA (eksl. EU og NFR)</v>
      </c>
      <c r="G5710" s="3">
        <f>'Liste detaljert wide'!N310</f>
        <v>0</v>
      </c>
      <c r="H5710" t="str">
        <f>VLOOKUP(E5710,Def!$B$2:$C$15,2,FALSE)</f>
        <v>Forskningsinsentiv</v>
      </c>
      <c r="I5710" s="3">
        <f>IF(A5710='Enheter, modell og år'!$F$2-1,0,G5710-VLOOKUP(A5710-1&amp;B5710&amp;C5710&amp;E5710,$F$2:$G$7561,2,FALSE))</f>
        <v>0</v>
      </c>
      <c r="J5710" s="3">
        <f>IF(A5710='Enheter, modell og år'!$F$2-1,0,VLOOKUP(A5710-1&amp;B5710&amp;C5710&amp;E5710,$F$2:$G$7561,2,FALSE))</f>
        <v>0</v>
      </c>
    </row>
    <row r="5711" spans="1:10" x14ac:dyDescent="0.25">
      <c r="A5711">
        <f t="shared" ref="A5711:C5711" si="5254">A5171</f>
        <v>2018</v>
      </c>
      <c r="B5711" t="str">
        <f t="shared" si="5254"/>
        <v>VFM</v>
      </c>
      <c r="C5711">
        <f t="shared" si="5254"/>
        <v>0</v>
      </c>
      <c r="D5711">
        <f>IFERROR(VLOOKUP(C5711,'Enheter, modell og år'!$A$2:$B$31,2,FALSE),0)</f>
        <v>0</v>
      </c>
      <c r="E5711" t="str">
        <f>'Liste detaljert wide'!$N$1</f>
        <v>BOA (eksl. EU og NFR)</v>
      </c>
      <c r="F5711" t="str">
        <f t="shared" si="5242"/>
        <v>2018VFM0BOA (eksl. EU og NFR)</v>
      </c>
      <c r="G5711" s="3">
        <f>'Liste detaljert wide'!N311</f>
        <v>0</v>
      </c>
      <c r="H5711" t="str">
        <f>VLOOKUP(E5711,Def!$B$2:$C$15,2,FALSE)</f>
        <v>Forskningsinsentiv</v>
      </c>
      <c r="I5711" s="3">
        <f>IF(A5711='Enheter, modell og år'!$F$2-1,0,G5711-VLOOKUP(A5711-1&amp;B5711&amp;C5711&amp;E5711,$F$2:$G$7561,2,FALSE))</f>
        <v>0</v>
      </c>
      <c r="J5711" s="3">
        <f>IF(A5711='Enheter, modell og år'!$F$2-1,0,VLOOKUP(A5711-1&amp;B5711&amp;C5711&amp;E5711,$F$2:$G$7561,2,FALSE))</f>
        <v>0</v>
      </c>
    </row>
    <row r="5712" spans="1:10" x14ac:dyDescent="0.25">
      <c r="A5712">
        <f t="shared" ref="A5712:C5712" si="5255">A5172</f>
        <v>2018</v>
      </c>
      <c r="B5712" t="str">
        <f t="shared" si="5255"/>
        <v>VFM</v>
      </c>
      <c r="C5712">
        <f t="shared" si="5255"/>
        <v>0</v>
      </c>
      <c r="D5712">
        <f>IFERROR(VLOOKUP(C5712,'Enheter, modell og år'!$A$2:$B$31,2,FALSE),0)</f>
        <v>0</v>
      </c>
      <c r="E5712" t="str">
        <f>'Liste detaljert wide'!$N$1</f>
        <v>BOA (eksl. EU og NFR)</v>
      </c>
      <c r="F5712" t="str">
        <f t="shared" si="5242"/>
        <v>2018VFM0BOA (eksl. EU og NFR)</v>
      </c>
      <c r="G5712" s="3">
        <f>'Liste detaljert wide'!N312</f>
        <v>0</v>
      </c>
      <c r="H5712" t="str">
        <f>VLOOKUP(E5712,Def!$B$2:$C$15,2,FALSE)</f>
        <v>Forskningsinsentiv</v>
      </c>
      <c r="I5712" s="3">
        <f>IF(A5712='Enheter, modell og år'!$F$2-1,0,G5712-VLOOKUP(A5712-1&amp;B5712&amp;C5712&amp;E5712,$F$2:$G$7561,2,FALSE))</f>
        <v>0</v>
      </c>
      <c r="J5712" s="3">
        <f>IF(A5712='Enheter, modell og år'!$F$2-1,0,VLOOKUP(A5712-1&amp;B5712&amp;C5712&amp;E5712,$F$2:$G$7561,2,FALSE))</f>
        <v>0</v>
      </c>
    </row>
    <row r="5713" spans="1:10" x14ac:dyDescent="0.25">
      <c r="A5713">
        <f t="shared" ref="A5713:C5713" si="5256">A5173</f>
        <v>2018</v>
      </c>
      <c r="B5713" t="str">
        <f t="shared" si="5256"/>
        <v>VFM</v>
      </c>
      <c r="C5713">
        <f t="shared" si="5256"/>
        <v>0</v>
      </c>
      <c r="D5713">
        <f>IFERROR(VLOOKUP(C5713,'Enheter, modell og år'!$A$2:$B$31,2,FALSE),0)</f>
        <v>0</v>
      </c>
      <c r="E5713" t="str">
        <f>'Liste detaljert wide'!$N$1</f>
        <v>BOA (eksl. EU og NFR)</v>
      </c>
      <c r="F5713" t="str">
        <f t="shared" si="5242"/>
        <v>2018VFM0BOA (eksl. EU og NFR)</v>
      </c>
      <c r="G5713" s="3">
        <f>'Liste detaljert wide'!N313</f>
        <v>0</v>
      </c>
      <c r="H5713" t="str">
        <f>VLOOKUP(E5713,Def!$B$2:$C$15,2,FALSE)</f>
        <v>Forskningsinsentiv</v>
      </c>
      <c r="I5713" s="3">
        <f>IF(A5713='Enheter, modell og år'!$F$2-1,0,G5713-VLOOKUP(A5713-1&amp;B5713&amp;C5713&amp;E5713,$F$2:$G$7561,2,FALSE))</f>
        <v>0</v>
      </c>
      <c r="J5713" s="3">
        <f>IF(A5713='Enheter, modell og år'!$F$2-1,0,VLOOKUP(A5713-1&amp;B5713&amp;C5713&amp;E5713,$F$2:$G$7561,2,FALSE))</f>
        <v>0</v>
      </c>
    </row>
    <row r="5714" spans="1:10" x14ac:dyDescent="0.25">
      <c r="A5714">
        <f t="shared" ref="A5714:C5714" si="5257">A5174</f>
        <v>2018</v>
      </c>
      <c r="B5714" t="str">
        <f t="shared" si="5257"/>
        <v>VFM</v>
      </c>
      <c r="C5714">
        <f t="shared" si="5257"/>
        <v>0</v>
      </c>
      <c r="D5714">
        <f>IFERROR(VLOOKUP(C5714,'Enheter, modell og år'!$A$2:$B$31,2,FALSE),0)</f>
        <v>0</v>
      </c>
      <c r="E5714" t="str">
        <f>'Liste detaljert wide'!$N$1</f>
        <v>BOA (eksl. EU og NFR)</v>
      </c>
      <c r="F5714" t="str">
        <f t="shared" si="5242"/>
        <v>2018VFM0BOA (eksl. EU og NFR)</v>
      </c>
      <c r="G5714" s="3">
        <f>'Liste detaljert wide'!N314</f>
        <v>0</v>
      </c>
      <c r="H5714" t="str">
        <f>VLOOKUP(E5714,Def!$B$2:$C$15,2,FALSE)</f>
        <v>Forskningsinsentiv</v>
      </c>
      <c r="I5714" s="3">
        <f>IF(A5714='Enheter, modell og år'!$F$2-1,0,G5714-VLOOKUP(A5714-1&amp;B5714&amp;C5714&amp;E5714,$F$2:$G$7561,2,FALSE))</f>
        <v>0</v>
      </c>
      <c r="J5714" s="3">
        <f>IF(A5714='Enheter, modell og år'!$F$2-1,0,VLOOKUP(A5714-1&amp;B5714&amp;C5714&amp;E5714,$F$2:$G$7561,2,FALSE))</f>
        <v>0</v>
      </c>
    </row>
    <row r="5715" spans="1:10" x14ac:dyDescent="0.25">
      <c r="A5715">
        <f t="shared" ref="A5715:C5715" si="5258">A5175</f>
        <v>2018</v>
      </c>
      <c r="B5715" t="str">
        <f t="shared" si="5258"/>
        <v>VFM</v>
      </c>
      <c r="C5715">
        <f t="shared" si="5258"/>
        <v>0</v>
      </c>
      <c r="D5715">
        <f>IFERROR(VLOOKUP(C5715,'Enheter, modell og år'!$A$2:$B$31,2,FALSE),0)</f>
        <v>0</v>
      </c>
      <c r="E5715" t="str">
        <f>'Liste detaljert wide'!$N$1</f>
        <v>BOA (eksl. EU og NFR)</v>
      </c>
      <c r="F5715" t="str">
        <f t="shared" si="5242"/>
        <v>2018VFM0BOA (eksl. EU og NFR)</v>
      </c>
      <c r="G5715" s="3">
        <f>'Liste detaljert wide'!N315</f>
        <v>0</v>
      </c>
      <c r="H5715" t="str">
        <f>VLOOKUP(E5715,Def!$B$2:$C$15,2,FALSE)</f>
        <v>Forskningsinsentiv</v>
      </c>
      <c r="I5715" s="3">
        <f>IF(A5715='Enheter, modell og år'!$F$2-1,0,G5715-VLOOKUP(A5715-1&amp;B5715&amp;C5715&amp;E5715,$F$2:$G$7561,2,FALSE))</f>
        <v>0</v>
      </c>
      <c r="J5715" s="3">
        <f>IF(A5715='Enheter, modell og år'!$F$2-1,0,VLOOKUP(A5715-1&amp;B5715&amp;C5715&amp;E5715,$F$2:$G$7561,2,FALSE))</f>
        <v>0</v>
      </c>
    </row>
    <row r="5716" spans="1:10" x14ac:dyDescent="0.25">
      <c r="A5716">
        <f t="shared" ref="A5716:C5716" si="5259">A5176</f>
        <v>2018</v>
      </c>
      <c r="B5716" t="str">
        <f t="shared" si="5259"/>
        <v>VFM</v>
      </c>
      <c r="C5716">
        <f t="shared" si="5259"/>
        <v>0</v>
      </c>
      <c r="D5716">
        <f>IFERROR(VLOOKUP(C5716,'Enheter, modell og år'!$A$2:$B$31,2,FALSE),0)</f>
        <v>0</v>
      </c>
      <c r="E5716" t="str">
        <f>'Liste detaljert wide'!$N$1</f>
        <v>BOA (eksl. EU og NFR)</v>
      </c>
      <c r="F5716" t="str">
        <f t="shared" si="5242"/>
        <v>2018VFM0BOA (eksl. EU og NFR)</v>
      </c>
      <c r="G5716" s="3">
        <f>'Liste detaljert wide'!N316</f>
        <v>0</v>
      </c>
      <c r="H5716" t="str">
        <f>VLOOKUP(E5716,Def!$B$2:$C$15,2,FALSE)</f>
        <v>Forskningsinsentiv</v>
      </c>
      <c r="I5716" s="3">
        <f>IF(A5716='Enheter, modell og år'!$F$2-1,0,G5716-VLOOKUP(A5716-1&amp;B5716&amp;C5716&amp;E5716,$F$2:$G$7561,2,FALSE))</f>
        <v>0</v>
      </c>
      <c r="J5716" s="3">
        <f>IF(A5716='Enheter, modell og år'!$F$2-1,0,VLOOKUP(A5716-1&amp;B5716&amp;C5716&amp;E5716,$F$2:$G$7561,2,FALSE))</f>
        <v>0</v>
      </c>
    </row>
    <row r="5717" spans="1:10" x14ac:dyDescent="0.25">
      <c r="A5717">
        <f t="shared" ref="A5717:C5717" si="5260">A5177</f>
        <v>2018</v>
      </c>
      <c r="B5717" t="str">
        <f t="shared" si="5260"/>
        <v>VFM</v>
      </c>
      <c r="C5717">
        <f t="shared" si="5260"/>
        <v>0</v>
      </c>
      <c r="D5717">
        <f>IFERROR(VLOOKUP(C5717,'Enheter, modell og år'!$A$2:$B$31,2,FALSE),0)</f>
        <v>0</v>
      </c>
      <c r="E5717" t="str">
        <f>'Liste detaljert wide'!$N$1</f>
        <v>BOA (eksl. EU og NFR)</v>
      </c>
      <c r="F5717" t="str">
        <f t="shared" si="5242"/>
        <v>2018VFM0BOA (eksl. EU og NFR)</v>
      </c>
      <c r="G5717" s="3">
        <f>'Liste detaljert wide'!N317</f>
        <v>0</v>
      </c>
      <c r="H5717" t="str">
        <f>VLOOKUP(E5717,Def!$B$2:$C$15,2,FALSE)</f>
        <v>Forskningsinsentiv</v>
      </c>
      <c r="I5717" s="3">
        <f>IF(A5717='Enheter, modell og år'!$F$2-1,0,G5717-VLOOKUP(A5717-1&amp;B5717&amp;C5717&amp;E5717,$F$2:$G$7561,2,FALSE))</f>
        <v>0</v>
      </c>
      <c r="J5717" s="3">
        <f>IF(A5717='Enheter, modell og år'!$F$2-1,0,VLOOKUP(A5717-1&amp;B5717&amp;C5717&amp;E5717,$F$2:$G$7561,2,FALSE))</f>
        <v>0</v>
      </c>
    </row>
    <row r="5718" spans="1:10" x14ac:dyDescent="0.25">
      <c r="A5718">
        <f t="shared" ref="A5718:C5718" si="5261">A5178</f>
        <v>2018</v>
      </c>
      <c r="B5718" t="str">
        <f t="shared" si="5261"/>
        <v>VFM</v>
      </c>
      <c r="C5718">
        <f t="shared" si="5261"/>
        <v>0</v>
      </c>
      <c r="D5718">
        <f>IFERROR(VLOOKUP(C5718,'Enheter, modell og år'!$A$2:$B$31,2,FALSE),0)</f>
        <v>0</v>
      </c>
      <c r="E5718" t="str">
        <f>'Liste detaljert wide'!$N$1</f>
        <v>BOA (eksl. EU og NFR)</v>
      </c>
      <c r="F5718" t="str">
        <f t="shared" si="5242"/>
        <v>2018VFM0BOA (eksl. EU og NFR)</v>
      </c>
      <c r="G5718" s="3">
        <f>'Liste detaljert wide'!N318</f>
        <v>0</v>
      </c>
      <c r="H5718" t="str">
        <f>VLOOKUP(E5718,Def!$B$2:$C$15,2,FALSE)</f>
        <v>Forskningsinsentiv</v>
      </c>
      <c r="I5718" s="3">
        <f>IF(A5718='Enheter, modell og år'!$F$2-1,0,G5718-VLOOKUP(A5718-1&amp;B5718&amp;C5718&amp;E5718,$F$2:$G$7561,2,FALSE))</f>
        <v>0</v>
      </c>
      <c r="J5718" s="3">
        <f>IF(A5718='Enheter, modell og år'!$F$2-1,0,VLOOKUP(A5718-1&amp;B5718&amp;C5718&amp;E5718,$F$2:$G$7561,2,FALSE))</f>
        <v>0</v>
      </c>
    </row>
    <row r="5719" spans="1:10" x14ac:dyDescent="0.25">
      <c r="A5719">
        <f t="shared" ref="A5719:C5719" si="5262">A5179</f>
        <v>2018</v>
      </c>
      <c r="B5719" t="str">
        <f t="shared" si="5262"/>
        <v>VFM</v>
      </c>
      <c r="C5719">
        <f t="shared" si="5262"/>
        <v>0</v>
      </c>
      <c r="D5719">
        <f>IFERROR(VLOOKUP(C5719,'Enheter, modell og år'!$A$2:$B$31,2,FALSE),0)</f>
        <v>0</v>
      </c>
      <c r="E5719" t="str">
        <f>'Liste detaljert wide'!$N$1</f>
        <v>BOA (eksl. EU og NFR)</v>
      </c>
      <c r="F5719" t="str">
        <f t="shared" si="5242"/>
        <v>2018VFM0BOA (eksl. EU og NFR)</v>
      </c>
      <c r="G5719" s="3">
        <f>'Liste detaljert wide'!N319</f>
        <v>0</v>
      </c>
      <c r="H5719" t="str">
        <f>VLOOKUP(E5719,Def!$B$2:$C$15,2,FALSE)</f>
        <v>Forskningsinsentiv</v>
      </c>
      <c r="I5719" s="3">
        <f>IF(A5719='Enheter, modell og år'!$F$2-1,0,G5719-VLOOKUP(A5719-1&amp;B5719&amp;C5719&amp;E5719,$F$2:$G$7561,2,FALSE))</f>
        <v>0</v>
      </c>
      <c r="J5719" s="3">
        <f>IF(A5719='Enheter, modell og år'!$F$2-1,0,VLOOKUP(A5719-1&amp;B5719&amp;C5719&amp;E5719,$F$2:$G$7561,2,FALSE))</f>
        <v>0</v>
      </c>
    </row>
    <row r="5720" spans="1:10" x14ac:dyDescent="0.25">
      <c r="A5720">
        <f t="shared" ref="A5720:C5720" si="5263">A5180</f>
        <v>2018</v>
      </c>
      <c r="B5720" t="str">
        <f t="shared" si="5263"/>
        <v>VFM</v>
      </c>
      <c r="C5720">
        <f t="shared" si="5263"/>
        <v>0</v>
      </c>
      <c r="D5720">
        <f>IFERROR(VLOOKUP(C5720,'Enheter, modell og år'!$A$2:$B$31,2,FALSE),0)</f>
        <v>0</v>
      </c>
      <c r="E5720" t="str">
        <f>'Liste detaljert wide'!$N$1</f>
        <v>BOA (eksl. EU og NFR)</v>
      </c>
      <c r="F5720" t="str">
        <f t="shared" si="5242"/>
        <v>2018VFM0BOA (eksl. EU og NFR)</v>
      </c>
      <c r="G5720" s="3">
        <f>'Liste detaljert wide'!N320</f>
        <v>0</v>
      </c>
      <c r="H5720" t="str">
        <f>VLOOKUP(E5720,Def!$B$2:$C$15,2,FALSE)</f>
        <v>Forskningsinsentiv</v>
      </c>
      <c r="I5720" s="3">
        <f>IF(A5720='Enheter, modell og år'!$F$2-1,0,G5720-VLOOKUP(A5720-1&amp;B5720&amp;C5720&amp;E5720,$F$2:$G$7561,2,FALSE))</f>
        <v>0</v>
      </c>
      <c r="J5720" s="3">
        <f>IF(A5720='Enheter, modell og år'!$F$2-1,0,VLOOKUP(A5720-1&amp;B5720&amp;C5720&amp;E5720,$F$2:$G$7561,2,FALSE))</f>
        <v>0</v>
      </c>
    </row>
    <row r="5721" spans="1:10" x14ac:dyDescent="0.25">
      <c r="A5721">
        <f t="shared" ref="A5721:C5721" si="5264">A5181</f>
        <v>2018</v>
      </c>
      <c r="B5721" t="str">
        <f t="shared" si="5264"/>
        <v>VFM</v>
      </c>
      <c r="C5721">
        <f t="shared" si="5264"/>
        <v>0</v>
      </c>
      <c r="D5721">
        <f>IFERROR(VLOOKUP(C5721,'Enheter, modell og år'!$A$2:$B$31,2,FALSE),0)</f>
        <v>0</v>
      </c>
      <c r="E5721" t="str">
        <f>'Liste detaljert wide'!$N$1</f>
        <v>BOA (eksl. EU og NFR)</v>
      </c>
      <c r="F5721" t="str">
        <f t="shared" si="5242"/>
        <v>2018VFM0BOA (eksl. EU og NFR)</v>
      </c>
      <c r="G5721" s="3">
        <f>'Liste detaljert wide'!N321</f>
        <v>0</v>
      </c>
      <c r="H5721" t="str">
        <f>VLOOKUP(E5721,Def!$B$2:$C$15,2,FALSE)</f>
        <v>Forskningsinsentiv</v>
      </c>
      <c r="I5721" s="3">
        <f>IF(A5721='Enheter, modell og år'!$F$2-1,0,G5721-VLOOKUP(A5721-1&amp;B5721&amp;C5721&amp;E5721,$F$2:$G$7561,2,FALSE))</f>
        <v>0</v>
      </c>
      <c r="J5721" s="3">
        <f>IF(A5721='Enheter, modell og år'!$F$2-1,0,VLOOKUP(A5721-1&amp;B5721&amp;C5721&amp;E5721,$F$2:$G$7561,2,FALSE))</f>
        <v>0</v>
      </c>
    </row>
    <row r="5722" spans="1:10" x14ac:dyDescent="0.25">
      <c r="A5722">
        <f t="shared" ref="A5722:C5722" si="5265">A5182</f>
        <v>2018</v>
      </c>
      <c r="B5722" t="str">
        <f t="shared" si="5265"/>
        <v>VFM</v>
      </c>
      <c r="C5722">
        <f t="shared" si="5265"/>
        <v>0</v>
      </c>
      <c r="D5722">
        <f>IFERROR(VLOOKUP(C5722,'Enheter, modell og år'!$A$2:$B$31,2,FALSE),0)</f>
        <v>0</v>
      </c>
      <c r="E5722" t="str">
        <f>'Liste detaljert wide'!$N$1</f>
        <v>BOA (eksl. EU og NFR)</v>
      </c>
      <c r="F5722" t="str">
        <f t="shared" si="5242"/>
        <v>2018VFM0BOA (eksl. EU og NFR)</v>
      </c>
      <c r="G5722" s="3">
        <f>'Liste detaljert wide'!N322</f>
        <v>0</v>
      </c>
      <c r="H5722" t="str">
        <f>VLOOKUP(E5722,Def!$B$2:$C$15,2,FALSE)</f>
        <v>Forskningsinsentiv</v>
      </c>
      <c r="I5722" s="3">
        <f>IF(A5722='Enheter, modell og år'!$F$2-1,0,G5722-VLOOKUP(A5722-1&amp;B5722&amp;C5722&amp;E5722,$F$2:$G$7561,2,FALSE))</f>
        <v>0</v>
      </c>
      <c r="J5722" s="3">
        <f>IF(A5722='Enheter, modell og år'!$F$2-1,0,VLOOKUP(A5722-1&amp;B5722&amp;C5722&amp;E5722,$F$2:$G$7561,2,FALSE))</f>
        <v>0</v>
      </c>
    </row>
    <row r="5723" spans="1:10" x14ac:dyDescent="0.25">
      <c r="A5723">
        <f t="shared" ref="A5723:C5723" si="5266">A5183</f>
        <v>2018</v>
      </c>
      <c r="B5723" t="str">
        <f t="shared" si="5266"/>
        <v>VFM</v>
      </c>
      <c r="C5723">
        <f t="shared" si="5266"/>
        <v>0</v>
      </c>
      <c r="D5723">
        <f>IFERROR(VLOOKUP(C5723,'Enheter, modell og år'!$A$2:$B$31,2,FALSE),0)</f>
        <v>0</v>
      </c>
      <c r="E5723" t="str">
        <f>'Liste detaljert wide'!$N$1</f>
        <v>BOA (eksl. EU og NFR)</v>
      </c>
      <c r="F5723" t="str">
        <f t="shared" si="5242"/>
        <v>2018VFM0BOA (eksl. EU og NFR)</v>
      </c>
      <c r="G5723" s="3">
        <f>'Liste detaljert wide'!N323</f>
        <v>0</v>
      </c>
      <c r="H5723" t="str">
        <f>VLOOKUP(E5723,Def!$B$2:$C$15,2,FALSE)</f>
        <v>Forskningsinsentiv</v>
      </c>
      <c r="I5723" s="3">
        <f>IF(A5723='Enheter, modell og år'!$F$2-1,0,G5723-VLOOKUP(A5723-1&amp;B5723&amp;C5723&amp;E5723,$F$2:$G$7561,2,FALSE))</f>
        <v>0</v>
      </c>
      <c r="J5723" s="3">
        <f>IF(A5723='Enheter, modell og år'!$F$2-1,0,VLOOKUP(A5723-1&amp;B5723&amp;C5723&amp;E5723,$F$2:$G$7561,2,FALSE))</f>
        <v>0</v>
      </c>
    </row>
    <row r="5724" spans="1:10" x14ac:dyDescent="0.25">
      <c r="A5724">
        <f t="shared" ref="A5724:C5724" si="5267">A5184</f>
        <v>2018</v>
      </c>
      <c r="B5724" t="str">
        <f t="shared" si="5267"/>
        <v>VFM</v>
      </c>
      <c r="C5724">
        <f t="shared" si="5267"/>
        <v>0</v>
      </c>
      <c r="D5724">
        <f>IFERROR(VLOOKUP(C5724,'Enheter, modell og år'!$A$2:$B$31,2,FALSE),0)</f>
        <v>0</v>
      </c>
      <c r="E5724" t="str">
        <f>'Liste detaljert wide'!$N$1</f>
        <v>BOA (eksl. EU og NFR)</v>
      </c>
      <c r="F5724" t="str">
        <f t="shared" si="5242"/>
        <v>2018VFM0BOA (eksl. EU og NFR)</v>
      </c>
      <c r="G5724" s="3">
        <f>'Liste detaljert wide'!N324</f>
        <v>0</v>
      </c>
      <c r="H5724" t="str">
        <f>VLOOKUP(E5724,Def!$B$2:$C$15,2,FALSE)</f>
        <v>Forskningsinsentiv</v>
      </c>
      <c r="I5724" s="3">
        <f>IF(A5724='Enheter, modell og år'!$F$2-1,0,G5724-VLOOKUP(A5724-1&amp;B5724&amp;C5724&amp;E5724,$F$2:$G$7561,2,FALSE))</f>
        <v>0</v>
      </c>
      <c r="J5724" s="3">
        <f>IF(A5724='Enheter, modell og år'!$F$2-1,0,VLOOKUP(A5724-1&amp;B5724&amp;C5724&amp;E5724,$F$2:$G$7561,2,FALSE))</f>
        <v>0</v>
      </c>
    </row>
    <row r="5725" spans="1:10" x14ac:dyDescent="0.25">
      <c r="A5725">
        <f t="shared" ref="A5725:C5725" si="5268">A5185</f>
        <v>2018</v>
      </c>
      <c r="B5725" t="str">
        <f t="shared" si="5268"/>
        <v>VFM</v>
      </c>
      <c r="C5725">
        <f t="shared" si="5268"/>
        <v>0</v>
      </c>
      <c r="D5725">
        <f>IFERROR(VLOOKUP(C5725,'Enheter, modell og år'!$A$2:$B$31,2,FALSE),0)</f>
        <v>0</v>
      </c>
      <c r="E5725" t="str">
        <f>'Liste detaljert wide'!$N$1</f>
        <v>BOA (eksl. EU og NFR)</v>
      </c>
      <c r="F5725" t="str">
        <f t="shared" si="5242"/>
        <v>2018VFM0BOA (eksl. EU og NFR)</v>
      </c>
      <c r="G5725" s="3">
        <f>'Liste detaljert wide'!N325</f>
        <v>0</v>
      </c>
      <c r="H5725" t="str">
        <f>VLOOKUP(E5725,Def!$B$2:$C$15,2,FALSE)</f>
        <v>Forskningsinsentiv</v>
      </c>
      <c r="I5725" s="3">
        <f>IF(A5725='Enheter, modell og år'!$F$2-1,0,G5725-VLOOKUP(A5725-1&amp;B5725&amp;C5725&amp;E5725,$F$2:$G$7561,2,FALSE))</f>
        <v>0</v>
      </c>
      <c r="J5725" s="3">
        <f>IF(A5725='Enheter, modell og år'!$F$2-1,0,VLOOKUP(A5725-1&amp;B5725&amp;C5725&amp;E5725,$F$2:$G$7561,2,FALSE))</f>
        <v>0</v>
      </c>
    </row>
    <row r="5726" spans="1:10" x14ac:dyDescent="0.25">
      <c r="A5726">
        <f t="shared" ref="A5726:C5726" si="5269">A5186</f>
        <v>2018</v>
      </c>
      <c r="B5726" t="str">
        <f t="shared" si="5269"/>
        <v>VFM</v>
      </c>
      <c r="C5726">
        <f t="shared" si="5269"/>
        <v>0</v>
      </c>
      <c r="D5726">
        <f>IFERROR(VLOOKUP(C5726,'Enheter, modell og år'!$A$2:$B$31,2,FALSE),0)</f>
        <v>0</v>
      </c>
      <c r="E5726" t="str">
        <f>'Liste detaljert wide'!$N$1</f>
        <v>BOA (eksl. EU og NFR)</v>
      </c>
      <c r="F5726" t="str">
        <f t="shared" si="5242"/>
        <v>2018VFM0BOA (eksl. EU og NFR)</v>
      </c>
      <c r="G5726" s="3">
        <f>'Liste detaljert wide'!N326</f>
        <v>0</v>
      </c>
      <c r="H5726" t="str">
        <f>VLOOKUP(E5726,Def!$B$2:$C$15,2,FALSE)</f>
        <v>Forskningsinsentiv</v>
      </c>
      <c r="I5726" s="3">
        <f>IF(A5726='Enheter, modell og år'!$F$2-1,0,G5726-VLOOKUP(A5726-1&amp;B5726&amp;C5726&amp;E5726,$F$2:$G$7561,2,FALSE))</f>
        <v>0</v>
      </c>
      <c r="J5726" s="3">
        <f>IF(A5726='Enheter, modell og år'!$F$2-1,0,VLOOKUP(A5726-1&amp;B5726&amp;C5726&amp;E5726,$F$2:$G$7561,2,FALSE))</f>
        <v>0</v>
      </c>
    </row>
    <row r="5727" spans="1:10" x14ac:dyDescent="0.25">
      <c r="A5727">
        <f t="shared" ref="A5727:C5727" si="5270">A5187</f>
        <v>2018</v>
      </c>
      <c r="B5727" t="str">
        <f t="shared" si="5270"/>
        <v>VFM</v>
      </c>
      <c r="C5727">
        <f t="shared" si="5270"/>
        <v>0</v>
      </c>
      <c r="D5727">
        <f>IFERROR(VLOOKUP(C5727,'Enheter, modell og år'!$A$2:$B$31,2,FALSE),0)</f>
        <v>0</v>
      </c>
      <c r="E5727" t="str">
        <f>'Liste detaljert wide'!$N$1</f>
        <v>BOA (eksl. EU og NFR)</v>
      </c>
      <c r="F5727" t="str">
        <f t="shared" si="5242"/>
        <v>2018VFM0BOA (eksl. EU og NFR)</v>
      </c>
      <c r="G5727" s="3">
        <f>'Liste detaljert wide'!N327</f>
        <v>0</v>
      </c>
      <c r="H5727" t="str">
        <f>VLOOKUP(E5727,Def!$B$2:$C$15,2,FALSE)</f>
        <v>Forskningsinsentiv</v>
      </c>
      <c r="I5727" s="3">
        <f>IF(A5727='Enheter, modell og år'!$F$2-1,0,G5727-VLOOKUP(A5727-1&amp;B5727&amp;C5727&amp;E5727,$F$2:$G$7561,2,FALSE))</f>
        <v>0</v>
      </c>
      <c r="J5727" s="3">
        <f>IF(A5727='Enheter, modell og år'!$F$2-1,0,VLOOKUP(A5727-1&amp;B5727&amp;C5727&amp;E5727,$F$2:$G$7561,2,FALSE))</f>
        <v>0</v>
      </c>
    </row>
    <row r="5728" spans="1:10" x14ac:dyDescent="0.25">
      <c r="A5728">
        <f t="shared" ref="A5728:C5728" si="5271">A5188</f>
        <v>2018</v>
      </c>
      <c r="B5728" t="str">
        <f t="shared" si="5271"/>
        <v>VFM</v>
      </c>
      <c r="C5728">
        <f t="shared" si="5271"/>
        <v>0</v>
      </c>
      <c r="D5728">
        <f>IFERROR(VLOOKUP(C5728,'Enheter, modell og år'!$A$2:$B$31,2,FALSE),0)</f>
        <v>0</v>
      </c>
      <c r="E5728" t="str">
        <f>'Liste detaljert wide'!$N$1</f>
        <v>BOA (eksl. EU og NFR)</v>
      </c>
      <c r="F5728" t="str">
        <f t="shared" si="5242"/>
        <v>2018VFM0BOA (eksl. EU og NFR)</v>
      </c>
      <c r="G5728" s="3">
        <f>'Liste detaljert wide'!N328</f>
        <v>0</v>
      </c>
      <c r="H5728" t="str">
        <f>VLOOKUP(E5728,Def!$B$2:$C$15,2,FALSE)</f>
        <v>Forskningsinsentiv</v>
      </c>
      <c r="I5728" s="3">
        <f>IF(A5728='Enheter, modell og år'!$F$2-1,0,G5728-VLOOKUP(A5728-1&amp;B5728&amp;C5728&amp;E5728,$F$2:$G$7561,2,FALSE))</f>
        <v>0</v>
      </c>
      <c r="J5728" s="3">
        <f>IF(A5728='Enheter, modell og år'!$F$2-1,0,VLOOKUP(A5728-1&amp;B5728&amp;C5728&amp;E5728,$F$2:$G$7561,2,FALSE))</f>
        <v>0</v>
      </c>
    </row>
    <row r="5729" spans="1:10" x14ac:dyDescent="0.25">
      <c r="A5729">
        <f t="shared" ref="A5729:C5729" si="5272">A5189</f>
        <v>2018</v>
      </c>
      <c r="B5729" t="str">
        <f t="shared" si="5272"/>
        <v>VFM</v>
      </c>
      <c r="C5729">
        <f t="shared" si="5272"/>
        <v>0</v>
      </c>
      <c r="D5729">
        <f>IFERROR(VLOOKUP(C5729,'Enheter, modell og år'!$A$2:$B$31,2,FALSE),0)</f>
        <v>0</v>
      </c>
      <c r="E5729" t="str">
        <f>'Liste detaljert wide'!$N$1</f>
        <v>BOA (eksl. EU og NFR)</v>
      </c>
      <c r="F5729" t="str">
        <f t="shared" si="5242"/>
        <v>2018VFM0BOA (eksl. EU og NFR)</v>
      </c>
      <c r="G5729" s="3">
        <f>'Liste detaljert wide'!N329</f>
        <v>0</v>
      </c>
      <c r="H5729" t="str">
        <f>VLOOKUP(E5729,Def!$B$2:$C$15,2,FALSE)</f>
        <v>Forskningsinsentiv</v>
      </c>
      <c r="I5729" s="3">
        <f>IF(A5729='Enheter, modell og år'!$F$2-1,0,G5729-VLOOKUP(A5729-1&amp;B5729&amp;C5729&amp;E5729,$F$2:$G$7561,2,FALSE))</f>
        <v>0</v>
      </c>
      <c r="J5729" s="3">
        <f>IF(A5729='Enheter, modell og år'!$F$2-1,0,VLOOKUP(A5729-1&amp;B5729&amp;C5729&amp;E5729,$F$2:$G$7561,2,FALSE))</f>
        <v>0</v>
      </c>
    </row>
    <row r="5730" spans="1:10" x14ac:dyDescent="0.25">
      <c r="A5730">
        <f t="shared" ref="A5730:C5730" si="5273">A5190</f>
        <v>2018</v>
      </c>
      <c r="B5730" t="str">
        <f t="shared" si="5273"/>
        <v>VFM</v>
      </c>
      <c r="C5730">
        <f t="shared" si="5273"/>
        <v>0</v>
      </c>
      <c r="D5730">
        <f>IFERROR(VLOOKUP(C5730,'Enheter, modell og år'!$A$2:$B$31,2,FALSE),0)</f>
        <v>0</v>
      </c>
      <c r="E5730" t="str">
        <f>'Liste detaljert wide'!$N$1</f>
        <v>BOA (eksl. EU og NFR)</v>
      </c>
      <c r="F5730" t="str">
        <f t="shared" si="5242"/>
        <v>2018VFM0BOA (eksl. EU og NFR)</v>
      </c>
      <c r="G5730" s="3">
        <f>'Liste detaljert wide'!N330</f>
        <v>0</v>
      </c>
      <c r="H5730" t="str">
        <f>VLOOKUP(E5730,Def!$B$2:$C$15,2,FALSE)</f>
        <v>Forskningsinsentiv</v>
      </c>
      <c r="I5730" s="3">
        <f>IF(A5730='Enheter, modell og år'!$F$2-1,0,G5730-VLOOKUP(A5730-1&amp;B5730&amp;C5730&amp;E5730,$F$2:$G$7561,2,FALSE))</f>
        <v>0</v>
      </c>
      <c r="J5730" s="3">
        <f>IF(A5730='Enheter, modell og år'!$F$2-1,0,VLOOKUP(A5730-1&amp;B5730&amp;C5730&amp;E5730,$F$2:$G$7561,2,FALSE))</f>
        <v>0</v>
      </c>
    </row>
    <row r="5731" spans="1:10" x14ac:dyDescent="0.25">
      <c r="A5731">
        <f t="shared" ref="A5731:C5731" si="5274">A5191</f>
        <v>2018</v>
      </c>
      <c r="B5731" t="str">
        <f t="shared" si="5274"/>
        <v>VFM</v>
      </c>
      <c r="C5731">
        <f t="shared" si="5274"/>
        <v>0</v>
      </c>
      <c r="D5731">
        <f>IFERROR(VLOOKUP(C5731,'Enheter, modell og år'!$A$2:$B$31,2,FALSE),0)</f>
        <v>0</v>
      </c>
      <c r="E5731" t="str">
        <f>'Liste detaljert wide'!$N$1</f>
        <v>BOA (eksl. EU og NFR)</v>
      </c>
      <c r="F5731" t="str">
        <f t="shared" si="5242"/>
        <v>2018VFM0BOA (eksl. EU og NFR)</v>
      </c>
      <c r="G5731" s="3">
        <f>'Liste detaljert wide'!N331</f>
        <v>0</v>
      </c>
      <c r="H5731" t="str">
        <f>VLOOKUP(E5731,Def!$B$2:$C$15,2,FALSE)</f>
        <v>Forskningsinsentiv</v>
      </c>
      <c r="I5731" s="3">
        <f>IF(A5731='Enheter, modell og år'!$F$2-1,0,G5731-VLOOKUP(A5731-1&amp;B5731&amp;C5731&amp;E5731,$F$2:$G$7561,2,FALSE))</f>
        <v>0</v>
      </c>
      <c r="J5731" s="3">
        <f>IF(A5731='Enheter, modell og år'!$F$2-1,0,VLOOKUP(A5731-1&amp;B5731&amp;C5731&amp;E5731,$F$2:$G$7561,2,FALSE))</f>
        <v>0</v>
      </c>
    </row>
    <row r="5732" spans="1:10" x14ac:dyDescent="0.25">
      <c r="A5732">
        <f t="shared" ref="A5732:C5732" si="5275">A5192</f>
        <v>2019</v>
      </c>
      <c r="B5732" t="str">
        <f t="shared" si="5275"/>
        <v>VFM</v>
      </c>
      <c r="C5732">
        <f t="shared" si="5275"/>
        <v>0</v>
      </c>
      <c r="D5732">
        <f>IFERROR(VLOOKUP(C5732,'Enheter, modell og år'!$A$2:$B$31,2,FALSE),0)</f>
        <v>0</v>
      </c>
      <c r="E5732" t="str">
        <f>'Liste detaljert wide'!$N$1</f>
        <v>BOA (eksl. EU og NFR)</v>
      </c>
      <c r="F5732" t="str">
        <f t="shared" si="5242"/>
        <v>2019VFM0BOA (eksl. EU og NFR)</v>
      </c>
      <c r="G5732" s="3">
        <f>'Liste detaljert wide'!N332</f>
        <v>0</v>
      </c>
      <c r="H5732" t="str">
        <f>VLOOKUP(E5732,Def!$B$2:$C$15,2,FALSE)</f>
        <v>Forskningsinsentiv</v>
      </c>
      <c r="I5732" s="3">
        <f>IF(A5732='Enheter, modell og år'!$F$2-1,0,G5732-VLOOKUP(A5732-1&amp;B5732&amp;C5732&amp;E5732,$F$2:$G$7561,2,FALSE))</f>
        <v>0</v>
      </c>
      <c r="J5732" s="3">
        <f>IF(A5732='Enheter, modell og år'!$F$2-1,0,VLOOKUP(A5732-1&amp;B5732&amp;C5732&amp;E5732,$F$2:$G$7561,2,FALSE))</f>
        <v>0</v>
      </c>
    </row>
    <row r="5733" spans="1:10" x14ac:dyDescent="0.25">
      <c r="A5733">
        <f t="shared" ref="A5733:C5733" si="5276">A5193</f>
        <v>2019</v>
      </c>
      <c r="B5733" t="str">
        <f t="shared" si="5276"/>
        <v>VFM</v>
      </c>
      <c r="C5733">
        <f t="shared" si="5276"/>
        <v>0</v>
      </c>
      <c r="D5733">
        <f>IFERROR(VLOOKUP(C5733,'Enheter, modell og år'!$A$2:$B$31,2,FALSE),0)</f>
        <v>0</v>
      </c>
      <c r="E5733" t="str">
        <f>'Liste detaljert wide'!$N$1</f>
        <v>BOA (eksl. EU og NFR)</v>
      </c>
      <c r="F5733" t="str">
        <f t="shared" si="5242"/>
        <v>2019VFM0BOA (eksl. EU og NFR)</v>
      </c>
      <c r="G5733" s="3">
        <f>'Liste detaljert wide'!N333</f>
        <v>0</v>
      </c>
      <c r="H5733" t="str">
        <f>VLOOKUP(E5733,Def!$B$2:$C$15,2,FALSE)</f>
        <v>Forskningsinsentiv</v>
      </c>
      <c r="I5733" s="3">
        <f>IF(A5733='Enheter, modell og år'!$F$2-1,0,G5733-VLOOKUP(A5733-1&amp;B5733&amp;C5733&amp;E5733,$F$2:$G$7561,2,FALSE))</f>
        <v>0</v>
      </c>
      <c r="J5733" s="3">
        <f>IF(A5733='Enheter, modell og år'!$F$2-1,0,VLOOKUP(A5733-1&amp;B5733&amp;C5733&amp;E5733,$F$2:$G$7561,2,FALSE))</f>
        <v>0</v>
      </c>
    </row>
    <row r="5734" spans="1:10" x14ac:dyDescent="0.25">
      <c r="A5734">
        <f t="shared" ref="A5734:C5734" si="5277">A5194</f>
        <v>2019</v>
      </c>
      <c r="B5734" t="str">
        <f t="shared" si="5277"/>
        <v>VFM</v>
      </c>
      <c r="C5734">
        <f t="shared" si="5277"/>
        <v>0</v>
      </c>
      <c r="D5734">
        <f>IFERROR(VLOOKUP(C5734,'Enheter, modell og år'!$A$2:$B$31,2,FALSE),0)</f>
        <v>0</v>
      </c>
      <c r="E5734" t="str">
        <f>'Liste detaljert wide'!$N$1</f>
        <v>BOA (eksl. EU og NFR)</v>
      </c>
      <c r="F5734" t="str">
        <f t="shared" si="5242"/>
        <v>2019VFM0BOA (eksl. EU og NFR)</v>
      </c>
      <c r="G5734" s="3">
        <f>'Liste detaljert wide'!N334</f>
        <v>0</v>
      </c>
      <c r="H5734" t="str">
        <f>VLOOKUP(E5734,Def!$B$2:$C$15,2,FALSE)</f>
        <v>Forskningsinsentiv</v>
      </c>
      <c r="I5734" s="3">
        <f>IF(A5734='Enheter, modell og år'!$F$2-1,0,G5734-VLOOKUP(A5734-1&amp;B5734&amp;C5734&amp;E5734,$F$2:$G$7561,2,FALSE))</f>
        <v>0</v>
      </c>
      <c r="J5734" s="3">
        <f>IF(A5734='Enheter, modell og år'!$F$2-1,0,VLOOKUP(A5734-1&amp;B5734&amp;C5734&amp;E5734,$F$2:$G$7561,2,FALSE))</f>
        <v>0</v>
      </c>
    </row>
    <row r="5735" spans="1:10" x14ac:dyDescent="0.25">
      <c r="A5735">
        <f t="shared" ref="A5735:C5735" si="5278">A5195</f>
        <v>2019</v>
      </c>
      <c r="B5735" t="str">
        <f t="shared" si="5278"/>
        <v>VFM</v>
      </c>
      <c r="C5735">
        <f t="shared" si="5278"/>
        <v>0</v>
      </c>
      <c r="D5735">
        <f>IFERROR(VLOOKUP(C5735,'Enheter, modell og år'!$A$2:$B$31,2,FALSE),0)</f>
        <v>0</v>
      </c>
      <c r="E5735" t="str">
        <f>'Liste detaljert wide'!$N$1</f>
        <v>BOA (eksl. EU og NFR)</v>
      </c>
      <c r="F5735" t="str">
        <f t="shared" si="5242"/>
        <v>2019VFM0BOA (eksl. EU og NFR)</v>
      </c>
      <c r="G5735" s="3">
        <f>'Liste detaljert wide'!N335</f>
        <v>0</v>
      </c>
      <c r="H5735" t="str">
        <f>VLOOKUP(E5735,Def!$B$2:$C$15,2,FALSE)</f>
        <v>Forskningsinsentiv</v>
      </c>
      <c r="I5735" s="3">
        <f>IF(A5735='Enheter, modell og år'!$F$2-1,0,G5735-VLOOKUP(A5735-1&amp;B5735&amp;C5735&amp;E5735,$F$2:$G$7561,2,FALSE))</f>
        <v>0</v>
      </c>
      <c r="J5735" s="3">
        <f>IF(A5735='Enheter, modell og år'!$F$2-1,0,VLOOKUP(A5735-1&amp;B5735&amp;C5735&amp;E5735,$F$2:$G$7561,2,FALSE))</f>
        <v>0</v>
      </c>
    </row>
    <row r="5736" spans="1:10" x14ac:dyDescent="0.25">
      <c r="A5736">
        <f t="shared" ref="A5736:C5736" si="5279">A5196</f>
        <v>2019</v>
      </c>
      <c r="B5736" t="str">
        <f t="shared" si="5279"/>
        <v>VFM</v>
      </c>
      <c r="C5736">
        <f t="shared" si="5279"/>
        <v>0</v>
      </c>
      <c r="D5736">
        <f>IFERROR(VLOOKUP(C5736,'Enheter, modell og år'!$A$2:$B$31,2,FALSE),0)</f>
        <v>0</v>
      </c>
      <c r="E5736" t="str">
        <f>'Liste detaljert wide'!$N$1</f>
        <v>BOA (eksl. EU og NFR)</v>
      </c>
      <c r="F5736" t="str">
        <f t="shared" si="5242"/>
        <v>2019VFM0BOA (eksl. EU og NFR)</v>
      </c>
      <c r="G5736" s="3">
        <f>'Liste detaljert wide'!N336</f>
        <v>0</v>
      </c>
      <c r="H5736" t="str">
        <f>VLOOKUP(E5736,Def!$B$2:$C$15,2,FALSE)</f>
        <v>Forskningsinsentiv</v>
      </c>
      <c r="I5736" s="3">
        <f>IF(A5736='Enheter, modell og år'!$F$2-1,0,G5736-VLOOKUP(A5736-1&amp;B5736&amp;C5736&amp;E5736,$F$2:$G$7561,2,FALSE))</f>
        <v>0</v>
      </c>
      <c r="J5736" s="3">
        <f>IF(A5736='Enheter, modell og år'!$F$2-1,0,VLOOKUP(A5736-1&amp;B5736&amp;C5736&amp;E5736,$F$2:$G$7561,2,FALSE))</f>
        <v>0</v>
      </c>
    </row>
    <row r="5737" spans="1:10" x14ac:dyDescent="0.25">
      <c r="A5737">
        <f t="shared" ref="A5737:C5737" si="5280">A5197</f>
        <v>2019</v>
      </c>
      <c r="B5737" t="str">
        <f t="shared" si="5280"/>
        <v>VFM</v>
      </c>
      <c r="C5737">
        <f t="shared" si="5280"/>
        <v>0</v>
      </c>
      <c r="D5737">
        <f>IFERROR(VLOOKUP(C5737,'Enheter, modell og år'!$A$2:$B$31,2,FALSE),0)</f>
        <v>0</v>
      </c>
      <c r="E5737" t="str">
        <f>'Liste detaljert wide'!$N$1</f>
        <v>BOA (eksl. EU og NFR)</v>
      </c>
      <c r="F5737" t="str">
        <f t="shared" si="5242"/>
        <v>2019VFM0BOA (eksl. EU og NFR)</v>
      </c>
      <c r="G5737" s="3">
        <f>'Liste detaljert wide'!N337</f>
        <v>0</v>
      </c>
      <c r="H5737" t="str">
        <f>VLOOKUP(E5737,Def!$B$2:$C$15,2,FALSE)</f>
        <v>Forskningsinsentiv</v>
      </c>
      <c r="I5737" s="3">
        <f>IF(A5737='Enheter, modell og år'!$F$2-1,0,G5737-VLOOKUP(A5737-1&amp;B5737&amp;C5737&amp;E5737,$F$2:$G$7561,2,FALSE))</f>
        <v>0</v>
      </c>
      <c r="J5737" s="3">
        <f>IF(A5737='Enheter, modell og år'!$F$2-1,0,VLOOKUP(A5737-1&amp;B5737&amp;C5737&amp;E5737,$F$2:$G$7561,2,FALSE))</f>
        <v>0</v>
      </c>
    </row>
    <row r="5738" spans="1:10" x14ac:dyDescent="0.25">
      <c r="A5738">
        <f t="shared" ref="A5738:C5738" si="5281">A5198</f>
        <v>2019</v>
      </c>
      <c r="B5738" t="str">
        <f t="shared" si="5281"/>
        <v>VFM</v>
      </c>
      <c r="C5738">
        <f t="shared" si="5281"/>
        <v>0</v>
      </c>
      <c r="D5738">
        <f>IFERROR(VLOOKUP(C5738,'Enheter, modell og år'!$A$2:$B$31,2,FALSE),0)</f>
        <v>0</v>
      </c>
      <c r="E5738" t="str">
        <f>'Liste detaljert wide'!$N$1</f>
        <v>BOA (eksl. EU og NFR)</v>
      </c>
      <c r="F5738" t="str">
        <f t="shared" si="5242"/>
        <v>2019VFM0BOA (eksl. EU og NFR)</v>
      </c>
      <c r="G5738" s="3">
        <f>'Liste detaljert wide'!N338</f>
        <v>0</v>
      </c>
      <c r="H5738" t="str">
        <f>VLOOKUP(E5738,Def!$B$2:$C$15,2,FALSE)</f>
        <v>Forskningsinsentiv</v>
      </c>
      <c r="I5738" s="3">
        <f>IF(A5738='Enheter, modell og år'!$F$2-1,0,G5738-VLOOKUP(A5738-1&amp;B5738&amp;C5738&amp;E5738,$F$2:$G$7561,2,FALSE))</f>
        <v>0</v>
      </c>
      <c r="J5738" s="3">
        <f>IF(A5738='Enheter, modell og år'!$F$2-1,0,VLOOKUP(A5738-1&amp;B5738&amp;C5738&amp;E5738,$F$2:$G$7561,2,FALSE))</f>
        <v>0</v>
      </c>
    </row>
    <row r="5739" spans="1:10" x14ac:dyDescent="0.25">
      <c r="A5739">
        <f t="shared" ref="A5739:C5739" si="5282">A5199</f>
        <v>2019</v>
      </c>
      <c r="B5739" t="str">
        <f t="shared" si="5282"/>
        <v>VFM</v>
      </c>
      <c r="C5739">
        <f t="shared" si="5282"/>
        <v>0</v>
      </c>
      <c r="D5739">
        <f>IFERROR(VLOOKUP(C5739,'Enheter, modell og år'!$A$2:$B$31,2,FALSE),0)</f>
        <v>0</v>
      </c>
      <c r="E5739" t="str">
        <f>'Liste detaljert wide'!$N$1</f>
        <v>BOA (eksl. EU og NFR)</v>
      </c>
      <c r="F5739" t="str">
        <f t="shared" si="5242"/>
        <v>2019VFM0BOA (eksl. EU og NFR)</v>
      </c>
      <c r="G5739" s="3">
        <f>'Liste detaljert wide'!N339</f>
        <v>0</v>
      </c>
      <c r="H5739" t="str">
        <f>VLOOKUP(E5739,Def!$B$2:$C$15,2,FALSE)</f>
        <v>Forskningsinsentiv</v>
      </c>
      <c r="I5739" s="3">
        <f>IF(A5739='Enheter, modell og år'!$F$2-1,0,G5739-VLOOKUP(A5739-1&amp;B5739&amp;C5739&amp;E5739,$F$2:$G$7561,2,FALSE))</f>
        <v>0</v>
      </c>
      <c r="J5739" s="3">
        <f>IF(A5739='Enheter, modell og år'!$F$2-1,0,VLOOKUP(A5739-1&amp;B5739&amp;C5739&amp;E5739,$F$2:$G$7561,2,FALSE))</f>
        <v>0</v>
      </c>
    </row>
    <row r="5740" spans="1:10" x14ac:dyDescent="0.25">
      <c r="A5740">
        <f t="shared" ref="A5740:C5740" si="5283">A5200</f>
        <v>2019</v>
      </c>
      <c r="B5740" t="str">
        <f t="shared" si="5283"/>
        <v>VFM</v>
      </c>
      <c r="C5740">
        <f t="shared" si="5283"/>
        <v>0</v>
      </c>
      <c r="D5740">
        <f>IFERROR(VLOOKUP(C5740,'Enheter, modell og år'!$A$2:$B$31,2,FALSE),0)</f>
        <v>0</v>
      </c>
      <c r="E5740" t="str">
        <f>'Liste detaljert wide'!$N$1</f>
        <v>BOA (eksl. EU og NFR)</v>
      </c>
      <c r="F5740" t="str">
        <f t="shared" si="5242"/>
        <v>2019VFM0BOA (eksl. EU og NFR)</v>
      </c>
      <c r="G5740" s="3">
        <f>'Liste detaljert wide'!N340</f>
        <v>0</v>
      </c>
      <c r="H5740" t="str">
        <f>VLOOKUP(E5740,Def!$B$2:$C$15,2,FALSE)</f>
        <v>Forskningsinsentiv</v>
      </c>
      <c r="I5740" s="3">
        <f>IF(A5740='Enheter, modell og år'!$F$2-1,0,G5740-VLOOKUP(A5740-1&amp;B5740&amp;C5740&amp;E5740,$F$2:$G$7561,2,FALSE))</f>
        <v>0</v>
      </c>
      <c r="J5740" s="3">
        <f>IF(A5740='Enheter, modell og år'!$F$2-1,0,VLOOKUP(A5740-1&amp;B5740&amp;C5740&amp;E5740,$F$2:$G$7561,2,FALSE))</f>
        <v>0</v>
      </c>
    </row>
    <row r="5741" spans="1:10" x14ac:dyDescent="0.25">
      <c r="A5741">
        <f t="shared" ref="A5741:C5741" si="5284">A5201</f>
        <v>2019</v>
      </c>
      <c r="B5741" t="str">
        <f t="shared" si="5284"/>
        <v>VFM</v>
      </c>
      <c r="C5741">
        <f t="shared" si="5284"/>
        <v>0</v>
      </c>
      <c r="D5741">
        <f>IFERROR(VLOOKUP(C5741,'Enheter, modell og år'!$A$2:$B$31,2,FALSE),0)</f>
        <v>0</v>
      </c>
      <c r="E5741" t="str">
        <f>'Liste detaljert wide'!$N$1</f>
        <v>BOA (eksl. EU og NFR)</v>
      </c>
      <c r="F5741" t="str">
        <f t="shared" si="5242"/>
        <v>2019VFM0BOA (eksl. EU og NFR)</v>
      </c>
      <c r="G5741" s="3">
        <f>'Liste detaljert wide'!N341</f>
        <v>0</v>
      </c>
      <c r="H5741" t="str">
        <f>VLOOKUP(E5741,Def!$B$2:$C$15,2,FALSE)</f>
        <v>Forskningsinsentiv</v>
      </c>
      <c r="I5741" s="3">
        <f>IF(A5741='Enheter, modell og år'!$F$2-1,0,G5741-VLOOKUP(A5741-1&amp;B5741&amp;C5741&amp;E5741,$F$2:$G$7561,2,FALSE))</f>
        <v>0</v>
      </c>
      <c r="J5741" s="3">
        <f>IF(A5741='Enheter, modell og år'!$F$2-1,0,VLOOKUP(A5741-1&amp;B5741&amp;C5741&amp;E5741,$F$2:$G$7561,2,FALSE))</f>
        <v>0</v>
      </c>
    </row>
    <row r="5742" spans="1:10" x14ac:dyDescent="0.25">
      <c r="A5742">
        <f t="shared" ref="A5742:C5742" si="5285">A5202</f>
        <v>2019</v>
      </c>
      <c r="B5742" t="str">
        <f t="shared" si="5285"/>
        <v>VFM</v>
      </c>
      <c r="C5742">
        <f t="shared" si="5285"/>
        <v>0</v>
      </c>
      <c r="D5742">
        <f>IFERROR(VLOOKUP(C5742,'Enheter, modell og år'!$A$2:$B$31,2,FALSE),0)</f>
        <v>0</v>
      </c>
      <c r="E5742" t="str">
        <f>'Liste detaljert wide'!$N$1</f>
        <v>BOA (eksl. EU og NFR)</v>
      </c>
      <c r="F5742" t="str">
        <f t="shared" si="5242"/>
        <v>2019VFM0BOA (eksl. EU og NFR)</v>
      </c>
      <c r="G5742" s="3">
        <f>'Liste detaljert wide'!N342</f>
        <v>0</v>
      </c>
      <c r="H5742" t="str">
        <f>VLOOKUP(E5742,Def!$B$2:$C$15,2,FALSE)</f>
        <v>Forskningsinsentiv</v>
      </c>
      <c r="I5742" s="3">
        <f>IF(A5742='Enheter, modell og år'!$F$2-1,0,G5742-VLOOKUP(A5742-1&amp;B5742&amp;C5742&amp;E5742,$F$2:$G$7561,2,FALSE))</f>
        <v>0</v>
      </c>
      <c r="J5742" s="3">
        <f>IF(A5742='Enheter, modell og år'!$F$2-1,0,VLOOKUP(A5742-1&amp;B5742&amp;C5742&amp;E5742,$F$2:$G$7561,2,FALSE))</f>
        <v>0</v>
      </c>
    </row>
    <row r="5743" spans="1:10" x14ac:dyDescent="0.25">
      <c r="A5743">
        <f t="shared" ref="A5743:C5743" si="5286">A5203</f>
        <v>2019</v>
      </c>
      <c r="B5743" t="str">
        <f t="shared" si="5286"/>
        <v>VFM</v>
      </c>
      <c r="C5743">
        <f t="shared" si="5286"/>
        <v>0</v>
      </c>
      <c r="D5743">
        <f>IFERROR(VLOOKUP(C5743,'Enheter, modell og år'!$A$2:$B$31,2,FALSE),0)</f>
        <v>0</v>
      </c>
      <c r="E5743" t="str">
        <f>'Liste detaljert wide'!$N$1</f>
        <v>BOA (eksl. EU og NFR)</v>
      </c>
      <c r="F5743" t="str">
        <f t="shared" si="5242"/>
        <v>2019VFM0BOA (eksl. EU og NFR)</v>
      </c>
      <c r="G5743" s="3">
        <f>'Liste detaljert wide'!N343</f>
        <v>0</v>
      </c>
      <c r="H5743" t="str">
        <f>VLOOKUP(E5743,Def!$B$2:$C$15,2,FALSE)</f>
        <v>Forskningsinsentiv</v>
      </c>
      <c r="I5743" s="3">
        <f>IF(A5743='Enheter, modell og år'!$F$2-1,0,G5743-VLOOKUP(A5743-1&amp;B5743&amp;C5743&amp;E5743,$F$2:$G$7561,2,FALSE))</f>
        <v>0</v>
      </c>
      <c r="J5743" s="3">
        <f>IF(A5743='Enheter, modell og år'!$F$2-1,0,VLOOKUP(A5743-1&amp;B5743&amp;C5743&amp;E5743,$F$2:$G$7561,2,FALSE))</f>
        <v>0</v>
      </c>
    </row>
    <row r="5744" spans="1:10" x14ac:dyDescent="0.25">
      <c r="A5744">
        <f t="shared" ref="A5744:C5744" si="5287">A5204</f>
        <v>2019</v>
      </c>
      <c r="B5744" t="str">
        <f t="shared" si="5287"/>
        <v>VFM</v>
      </c>
      <c r="C5744">
        <f t="shared" si="5287"/>
        <v>0</v>
      </c>
      <c r="D5744">
        <f>IFERROR(VLOOKUP(C5744,'Enheter, modell og år'!$A$2:$B$31,2,FALSE),0)</f>
        <v>0</v>
      </c>
      <c r="E5744" t="str">
        <f>'Liste detaljert wide'!$N$1</f>
        <v>BOA (eksl. EU og NFR)</v>
      </c>
      <c r="F5744" t="str">
        <f t="shared" si="5242"/>
        <v>2019VFM0BOA (eksl. EU og NFR)</v>
      </c>
      <c r="G5744" s="3">
        <f>'Liste detaljert wide'!N344</f>
        <v>0</v>
      </c>
      <c r="H5744" t="str">
        <f>VLOOKUP(E5744,Def!$B$2:$C$15,2,FALSE)</f>
        <v>Forskningsinsentiv</v>
      </c>
      <c r="I5744" s="3">
        <f>IF(A5744='Enheter, modell og år'!$F$2-1,0,G5744-VLOOKUP(A5744-1&amp;B5744&amp;C5744&amp;E5744,$F$2:$G$7561,2,FALSE))</f>
        <v>0</v>
      </c>
      <c r="J5744" s="3">
        <f>IF(A5744='Enheter, modell og år'!$F$2-1,0,VLOOKUP(A5744-1&amp;B5744&amp;C5744&amp;E5744,$F$2:$G$7561,2,FALSE))</f>
        <v>0</v>
      </c>
    </row>
    <row r="5745" spans="1:10" x14ac:dyDescent="0.25">
      <c r="A5745">
        <f t="shared" ref="A5745:C5745" si="5288">A5205</f>
        <v>2019</v>
      </c>
      <c r="B5745" t="str">
        <f t="shared" si="5288"/>
        <v>VFM</v>
      </c>
      <c r="C5745">
        <f t="shared" si="5288"/>
        <v>0</v>
      </c>
      <c r="D5745">
        <f>IFERROR(VLOOKUP(C5745,'Enheter, modell og år'!$A$2:$B$31,2,FALSE),0)</f>
        <v>0</v>
      </c>
      <c r="E5745" t="str">
        <f>'Liste detaljert wide'!$N$1</f>
        <v>BOA (eksl. EU og NFR)</v>
      </c>
      <c r="F5745" t="str">
        <f t="shared" si="5242"/>
        <v>2019VFM0BOA (eksl. EU og NFR)</v>
      </c>
      <c r="G5745" s="3">
        <f>'Liste detaljert wide'!N345</f>
        <v>0</v>
      </c>
      <c r="H5745" t="str">
        <f>VLOOKUP(E5745,Def!$B$2:$C$15,2,FALSE)</f>
        <v>Forskningsinsentiv</v>
      </c>
      <c r="I5745" s="3">
        <f>IF(A5745='Enheter, modell og år'!$F$2-1,0,G5745-VLOOKUP(A5745-1&amp;B5745&amp;C5745&amp;E5745,$F$2:$G$7561,2,FALSE))</f>
        <v>0</v>
      </c>
      <c r="J5745" s="3">
        <f>IF(A5745='Enheter, modell og år'!$F$2-1,0,VLOOKUP(A5745-1&amp;B5745&amp;C5745&amp;E5745,$F$2:$G$7561,2,FALSE))</f>
        <v>0</v>
      </c>
    </row>
    <row r="5746" spans="1:10" x14ac:dyDescent="0.25">
      <c r="A5746">
        <f t="shared" ref="A5746:C5746" si="5289">A5206</f>
        <v>2019</v>
      </c>
      <c r="B5746" t="str">
        <f t="shared" si="5289"/>
        <v>VFM</v>
      </c>
      <c r="C5746">
        <f t="shared" si="5289"/>
        <v>0</v>
      </c>
      <c r="D5746">
        <f>IFERROR(VLOOKUP(C5746,'Enheter, modell og år'!$A$2:$B$31,2,FALSE),0)</f>
        <v>0</v>
      </c>
      <c r="E5746" t="str">
        <f>'Liste detaljert wide'!$N$1</f>
        <v>BOA (eksl. EU og NFR)</v>
      </c>
      <c r="F5746" t="str">
        <f t="shared" si="5242"/>
        <v>2019VFM0BOA (eksl. EU og NFR)</v>
      </c>
      <c r="G5746" s="3">
        <f>'Liste detaljert wide'!N346</f>
        <v>0</v>
      </c>
      <c r="H5746" t="str">
        <f>VLOOKUP(E5746,Def!$B$2:$C$15,2,FALSE)</f>
        <v>Forskningsinsentiv</v>
      </c>
      <c r="I5746" s="3">
        <f>IF(A5746='Enheter, modell og år'!$F$2-1,0,G5746-VLOOKUP(A5746-1&amp;B5746&amp;C5746&amp;E5746,$F$2:$G$7561,2,FALSE))</f>
        <v>0</v>
      </c>
      <c r="J5746" s="3">
        <f>IF(A5746='Enheter, modell og år'!$F$2-1,0,VLOOKUP(A5746-1&amp;B5746&amp;C5746&amp;E5746,$F$2:$G$7561,2,FALSE))</f>
        <v>0</v>
      </c>
    </row>
    <row r="5747" spans="1:10" x14ac:dyDescent="0.25">
      <c r="A5747">
        <f t="shared" ref="A5747:C5747" si="5290">A5207</f>
        <v>2019</v>
      </c>
      <c r="B5747" t="str">
        <f t="shared" si="5290"/>
        <v>VFM</v>
      </c>
      <c r="C5747">
        <f t="shared" si="5290"/>
        <v>0</v>
      </c>
      <c r="D5747">
        <f>IFERROR(VLOOKUP(C5747,'Enheter, modell og år'!$A$2:$B$31,2,FALSE),0)</f>
        <v>0</v>
      </c>
      <c r="E5747" t="str">
        <f>'Liste detaljert wide'!$N$1</f>
        <v>BOA (eksl. EU og NFR)</v>
      </c>
      <c r="F5747" t="str">
        <f t="shared" si="5242"/>
        <v>2019VFM0BOA (eksl. EU og NFR)</v>
      </c>
      <c r="G5747" s="3">
        <f>'Liste detaljert wide'!N347</f>
        <v>0</v>
      </c>
      <c r="H5747" t="str">
        <f>VLOOKUP(E5747,Def!$B$2:$C$15,2,FALSE)</f>
        <v>Forskningsinsentiv</v>
      </c>
      <c r="I5747" s="3">
        <f>IF(A5747='Enheter, modell og år'!$F$2-1,0,G5747-VLOOKUP(A5747-1&amp;B5747&amp;C5747&amp;E5747,$F$2:$G$7561,2,FALSE))</f>
        <v>0</v>
      </c>
      <c r="J5747" s="3">
        <f>IF(A5747='Enheter, modell og år'!$F$2-1,0,VLOOKUP(A5747-1&amp;B5747&amp;C5747&amp;E5747,$F$2:$G$7561,2,FALSE))</f>
        <v>0</v>
      </c>
    </row>
    <row r="5748" spans="1:10" x14ac:dyDescent="0.25">
      <c r="A5748">
        <f t="shared" ref="A5748:C5748" si="5291">A5208</f>
        <v>2019</v>
      </c>
      <c r="B5748" t="str">
        <f t="shared" si="5291"/>
        <v>VFM</v>
      </c>
      <c r="C5748">
        <f t="shared" si="5291"/>
        <v>0</v>
      </c>
      <c r="D5748">
        <f>IFERROR(VLOOKUP(C5748,'Enheter, modell og år'!$A$2:$B$31,2,FALSE),0)</f>
        <v>0</v>
      </c>
      <c r="E5748" t="str">
        <f>'Liste detaljert wide'!$N$1</f>
        <v>BOA (eksl. EU og NFR)</v>
      </c>
      <c r="F5748" t="str">
        <f t="shared" si="5242"/>
        <v>2019VFM0BOA (eksl. EU og NFR)</v>
      </c>
      <c r="G5748" s="3">
        <f>'Liste detaljert wide'!N348</f>
        <v>0</v>
      </c>
      <c r="H5748" t="str">
        <f>VLOOKUP(E5748,Def!$B$2:$C$15,2,FALSE)</f>
        <v>Forskningsinsentiv</v>
      </c>
      <c r="I5748" s="3">
        <f>IF(A5748='Enheter, modell og år'!$F$2-1,0,G5748-VLOOKUP(A5748-1&amp;B5748&amp;C5748&amp;E5748,$F$2:$G$7561,2,FALSE))</f>
        <v>0</v>
      </c>
      <c r="J5748" s="3">
        <f>IF(A5748='Enheter, modell og år'!$F$2-1,0,VLOOKUP(A5748-1&amp;B5748&amp;C5748&amp;E5748,$F$2:$G$7561,2,FALSE))</f>
        <v>0</v>
      </c>
    </row>
    <row r="5749" spans="1:10" x14ac:dyDescent="0.25">
      <c r="A5749">
        <f t="shared" ref="A5749:C5749" si="5292">A5209</f>
        <v>2019</v>
      </c>
      <c r="B5749" t="str">
        <f t="shared" si="5292"/>
        <v>VFM</v>
      </c>
      <c r="C5749">
        <f t="shared" si="5292"/>
        <v>0</v>
      </c>
      <c r="D5749">
        <f>IFERROR(VLOOKUP(C5749,'Enheter, modell og år'!$A$2:$B$31,2,FALSE),0)</f>
        <v>0</v>
      </c>
      <c r="E5749" t="str">
        <f>'Liste detaljert wide'!$N$1</f>
        <v>BOA (eksl. EU og NFR)</v>
      </c>
      <c r="F5749" t="str">
        <f t="shared" si="5242"/>
        <v>2019VFM0BOA (eksl. EU og NFR)</v>
      </c>
      <c r="G5749" s="3">
        <f>'Liste detaljert wide'!N349</f>
        <v>0</v>
      </c>
      <c r="H5749" t="str">
        <f>VLOOKUP(E5749,Def!$B$2:$C$15,2,FALSE)</f>
        <v>Forskningsinsentiv</v>
      </c>
      <c r="I5749" s="3">
        <f>IF(A5749='Enheter, modell og år'!$F$2-1,0,G5749-VLOOKUP(A5749-1&amp;B5749&amp;C5749&amp;E5749,$F$2:$G$7561,2,FALSE))</f>
        <v>0</v>
      </c>
      <c r="J5749" s="3">
        <f>IF(A5749='Enheter, modell og år'!$F$2-1,0,VLOOKUP(A5749-1&amp;B5749&amp;C5749&amp;E5749,$F$2:$G$7561,2,FALSE))</f>
        <v>0</v>
      </c>
    </row>
    <row r="5750" spans="1:10" x14ac:dyDescent="0.25">
      <c r="A5750">
        <f t="shared" ref="A5750:C5750" si="5293">A5210</f>
        <v>2019</v>
      </c>
      <c r="B5750" t="str">
        <f t="shared" si="5293"/>
        <v>VFM</v>
      </c>
      <c r="C5750">
        <f t="shared" si="5293"/>
        <v>0</v>
      </c>
      <c r="D5750">
        <f>IFERROR(VLOOKUP(C5750,'Enheter, modell og år'!$A$2:$B$31,2,FALSE),0)</f>
        <v>0</v>
      </c>
      <c r="E5750" t="str">
        <f>'Liste detaljert wide'!$N$1</f>
        <v>BOA (eksl. EU og NFR)</v>
      </c>
      <c r="F5750" t="str">
        <f t="shared" si="5242"/>
        <v>2019VFM0BOA (eksl. EU og NFR)</v>
      </c>
      <c r="G5750" s="3">
        <f>'Liste detaljert wide'!N350</f>
        <v>0</v>
      </c>
      <c r="H5750" t="str">
        <f>VLOOKUP(E5750,Def!$B$2:$C$15,2,FALSE)</f>
        <v>Forskningsinsentiv</v>
      </c>
      <c r="I5750" s="3">
        <f>IF(A5750='Enheter, modell og år'!$F$2-1,0,G5750-VLOOKUP(A5750-1&amp;B5750&amp;C5750&amp;E5750,$F$2:$G$7561,2,FALSE))</f>
        <v>0</v>
      </c>
      <c r="J5750" s="3">
        <f>IF(A5750='Enheter, modell og år'!$F$2-1,0,VLOOKUP(A5750-1&amp;B5750&amp;C5750&amp;E5750,$F$2:$G$7561,2,FALSE))</f>
        <v>0</v>
      </c>
    </row>
    <row r="5751" spans="1:10" x14ac:dyDescent="0.25">
      <c r="A5751">
        <f t="shared" ref="A5751:C5751" si="5294">A5211</f>
        <v>2019</v>
      </c>
      <c r="B5751" t="str">
        <f t="shared" si="5294"/>
        <v>VFM</v>
      </c>
      <c r="C5751">
        <f t="shared" si="5294"/>
        <v>0</v>
      </c>
      <c r="D5751">
        <f>IFERROR(VLOOKUP(C5751,'Enheter, modell og år'!$A$2:$B$31,2,FALSE),0)</f>
        <v>0</v>
      </c>
      <c r="E5751" t="str">
        <f>'Liste detaljert wide'!$N$1</f>
        <v>BOA (eksl. EU og NFR)</v>
      </c>
      <c r="F5751" t="str">
        <f t="shared" si="5242"/>
        <v>2019VFM0BOA (eksl. EU og NFR)</v>
      </c>
      <c r="G5751" s="3">
        <f>'Liste detaljert wide'!N351</f>
        <v>0</v>
      </c>
      <c r="H5751" t="str">
        <f>VLOOKUP(E5751,Def!$B$2:$C$15,2,FALSE)</f>
        <v>Forskningsinsentiv</v>
      </c>
      <c r="I5751" s="3">
        <f>IF(A5751='Enheter, modell og år'!$F$2-1,0,G5751-VLOOKUP(A5751-1&amp;B5751&amp;C5751&amp;E5751,$F$2:$G$7561,2,FALSE))</f>
        <v>0</v>
      </c>
      <c r="J5751" s="3">
        <f>IF(A5751='Enheter, modell og år'!$F$2-1,0,VLOOKUP(A5751-1&amp;B5751&amp;C5751&amp;E5751,$F$2:$G$7561,2,FALSE))</f>
        <v>0</v>
      </c>
    </row>
    <row r="5752" spans="1:10" x14ac:dyDescent="0.25">
      <c r="A5752">
        <f t="shared" ref="A5752:C5752" si="5295">A5212</f>
        <v>2019</v>
      </c>
      <c r="B5752" t="str">
        <f t="shared" si="5295"/>
        <v>VFM</v>
      </c>
      <c r="C5752">
        <f t="shared" si="5295"/>
        <v>0</v>
      </c>
      <c r="D5752">
        <f>IFERROR(VLOOKUP(C5752,'Enheter, modell og år'!$A$2:$B$31,2,FALSE),0)</f>
        <v>0</v>
      </c>
      <c r="E5752" t="str">
        <f>'Liste detaljert wide'!$N$1</f>
        <v>BOA (eksl. EU og NFR)</v>
      </c>
      <c r="F5752" t="str">
        <f t="shared" si="5242"/>
        <v>2019VFM0BOA (eksl. EU og NFR)</v>
      </c>
      <c r="G5752" s="3">
        <f>'Liste detaljert wide'!N352</f>
        <v>0</v>
      </c>
      <c r="H5752" t="str">
        <f>VLOOKUP(E5752,Def!$B$2:$C$15,2,FALSE)</f>
        <v>Forskningsinsentiv</v>
      </c>
      <c r="I5752" s="3">
        <f>IF(A5752='Enheter, modell og år'!$F$2-1,0,G5752-VLOOKUP(A5752-1&amp;B5752&amp;C5752&amp;E5752,$F$2:$G$7561,2,FALSE))</f>
        <v>0</v>
      </c>
      <c r="J5752" s="3">
        <f>IF(A5752='Enheter, modell og år'!$F$2-1,0,VLOOKUP(A5752-1&amp;B5752&amp;C5752&amp;E5752,$F$2:$G$7561,2,FALSE))</f>
        <v>0</v>
      </c>
    </row>
    <row r="5753" spans="1:10" x14ac:dyDescent="0.25">
      <c r="A5753">
        <f t="shared" ref="A5753:C5753" si="5296">A5213</f>
        <v>2019</v>
      </c>
      <c r="B5753" t="str">
        <f t="shared" si="5296"/>
        <v>VFM</v>
      </c>
      <c r="C5753">
        <f t="shared" si="5296"/>
        <v>0</v>
      </c>
      <c r="D5753">
        <f>IFERROR(VLOOKUP(C5753,'Enheter, modell og år'!$A$2:$B$31,2,FALSE),0)</f>
        <v>0</v>
      </c>
      <c r="E5753" t="str">
        <f>'Liste detaljert wide'!$N$1</f>
        <v>BOA (eksl. EU og NFR)</v>
      </c>
      <c r="F5753" t="str">
        <f t="shared" si="5242"/>
        <v>2019VFM0BOA (eksl. EU og NFR)</v>
      </c>
      <c r="G5753" s="3">
        <f>'Liste detaljert wide'!N353</f>
        <v>0</v>
      </c>
      <c r="H5753" t="str">
        <f>VLOOKUP(E5753,Def!$B$2:$C$15,2,FALSE)</f>
        <v>Forskningsinsentiv</v>
      </c>
      <c r="I5753" s="3">
        <f>IF(A5753='Enheter, modell og år'!$F$2-1,0,G5753-VLOOKUP(A5753-1&amp;B5753&amp;C5753&amp;E5753,$F$2:$G$7561,2,FALSE))</f>
        <v>0</v>
      </c>
      <c r="J5753" s="3">
        <f>IF(A5753='Enheter, modell og år'!$F$2-1,0,VLOOKUP(A5753-1&amp;B5753&amp;C5753&amp;E5753,$F$2:$G$7561,2,FALSE))</f>
        <v>0</v>
      </c>
    </row>
    <row r="5754" spans="1:10" x14ac:dyDescent="0.25">
      <c r="A5754">
        <f t="shared" ref="A5754:C5754" si="5297">A5214</f>
        <v>2019</v>
      </c>
      <c r="B5754" t="str">
        <f t="shared" si="5297"/>
        <v>VFM</v>
      </c>
      <c r="C5754">
        <f t="shared" si="5297"/>
        <v>0</v>
      </c>
      <c r="D5754">
        <f>IFERROR(VLOOKUP(C5754,'Enheter, modell og år'!$A$2:$B$31,2,FALSE),0)</f>
        <v>0</v>
      </c>
      <c r="E5754" t="str">
        <f>'Liste detaljert wide'!$N$1</f>
        <v>BOA (eksl. EU og NFR)</v>
      </c>
      <c r="F5754" t="str">
        <f t="shared" si="5242"/>
        <v>2019VFM0BOA (eksl. EU og NFR)</v>
      </c>
      <c r="G5754" s="3">
        <f>'Liste detaljert wide'!N354</f>
        <v>0</v>
      </c>
      <c r="H5754" t="str">
        <f>VLOOKUP(E5754,Def!$B$2:$C$15,2,FALSE)</f>
        <v>Forskningsinsentiv</v>
      </c>
      <c r="I5754" s="3">
        <f>IF(A5754='Enheter, modell og år'!$F$2-1,0,G5754-VLOOKUP(A5754-1&amp;B5754&amp;C5754&amp;E5754,$F$2:$G$7561,2,FALSE))</f>
        <v>0</v>
      </c>
      <c r="J5754" s="3">
        <f>IF(A5754='Enheter, modell og år'!$F$2-1,0,VLOOKUP(A5754-1&amp;B5754&amp;C5754&amp;E5754,$F$2:$G$7561,2,FALSE))</f>
        <v>0</v>
      </c>
    </row>
    <row r="5755" spans="1:10" x14ac:dyDescent="0.25">
      <c r="A5755">
        <f t="shared" ref="A5755:C5755" si="5298">A5215</f>
        <v>2019</v>
      </c>
      <c r="B5755" t="str">
        <f t="shared" si="5298"/>
        <v>VFM</v>
      </c>
      <c r="C5755">
        <f t="shared" si="5298"/>
        <v>0</v>
      </c>
      <c r="D5755">
        <f>IFERROR(VLOOKUP(C5755,'Enheter, modell og år'!$A$2:$B$31,2,FALSE),0)</f>
        <v>0</v>
      </c>
      <c r="E5755" t="str">
        <f>'Liste detaljert wide'!$N$1</f>
        <v>BOA (eksl. EU og NFR)</v>
      </c>
      <c r="F5755" t="str">
        <f t="shared" si="5242"/>
        <v>2019VFM0BOA (eksl. EU og NFR)</v>
      </c>
      <c r="G5755" s="3">
        <f>'Liste detaljert wide'!N355</f>
        <v>0</v>
      </c>
      <c r="H5755" t="str">
        <f>VLOOKUP(E5755,Def!$B$2:$C$15,2,FALSE)</f>
        <v>Forskningsinsentiv</v>
      </c>
      <c r="I5755" s="3">
        <f>IF(A5755='Enheter, modell og år'!$F$2-1,0,G5755-VLOOKUP(A5755-1&amp;B5755&amp;C5755&amp;E5755,$F$2:$G$7561,2,FALSE))</f>
        <v>0</v>
      </c>
      <c r="J5755" s="3">
        <f>IF(A5755='Enheter, modell og år'!$F$2-1,0,VLOOKUP(A5755-1&amp;B5755&amp;C5755&amp;E5755,$F$2:$G$7561,2,FALSE))</f>
        <v>0</v>
      </c>
    </row>
    <row r="5756" spans="1:10" x14ac:dyDescent="0.25">
      <c r="A5756">
        <f t="shared" ref="A5756:C5756" si="5299">A5216</f>
        <v>2019</v>
      </c>
      <c r="B5756" t="str">
        <f t="shared" si="5299"/>
        <v>VFM</v>
      </c>
      <c r="C5756">
        <f t="shared" si="5299"/>
        <v>0</v>
      </c>
      <c r="D5756">
        <f>IFERROR(VLOOKUP(C5756,'Enheter, modell og år'!$A$2:$B$31,2,FALSE),0)</f>
        <v>0</v>
      </c>
      <c r="E5756" t="str">
        <f>'Liste detaljert wide'!$N$1</f>
        <v>BOA (eksl. EU og NFR)</v>
      </c>
      <c r="F5756" t="str">
        <f t="shared" si="5242"/>
        <v>2019VFM0BOA (eksl. EU og NFR)</v>
      </c>
      <c r="G5756" s="3">
        <f>'Liste detaljert wide'!N356</f>
        <v>0</v>
      </c>
      <c r="H5756" t="str">
        <f>VLOOKUP(E5756,Def!$B$2:$C$15,2,FALSE)</f>
        <v>Forskningsinsentiv</v>
      </c>
      <c r="I5756" s="3">
        <f>IF(A5756='Enheter, modell og år'!$F$2-1,0,G5756-VLOOKUP(A5756-1&amp;B5756&amp;C5756&amp;E5756,$F$2:$G$7561,2,FALSE))</f>
        <v>0</v>
      </c>
      <c r="J5756" s="3">
        <f>IF(A5756='Enheter, modell og år'!$F$2-1,0,VLOOKUP(A5756-1&amp;B5756&amp;C5756&amp;E5756,$F$2:$G$7561,2,FALSE))</f>
        <v>0</v>
      </c>
    </row>
    <row r="5757" spans="1:10" x14ac:dyDescent="0.25">
      <c r="A5757">
        <f t="shared" ref="A5757:C5757" si="5300">A5217</f>
        <v>2019</v>
      </c>
      <c r="B5757" t="str">
        <f t="shared" si="5300"/>
        <v>VFM</v>
      </c>
      <c r="C5757">
        <f t="shared" si="5300"/>
        <v>0</v>
      </c>
      <c r="D5757">
        <f>IFERROR(VLOOKUP(C5757,'Enheter, modell og år'!$A$2:$B$31,2,FALSE),0)</f>
        <v>0</v>
      </c>
      <c r="E5757" t="str">
        <f>'Liste detaljert wide'!$N$1</f>
        <v>BOA (eksl. EU og NFR)</v>
      </c>
      <c r="F5757" t="str">
        <f t="shared" si="5242"/>
        <v>2019VFM0BOA (eksl. EU og NFR)</v>
      </c>
      <c r="G5757" s="3">
        <f>'Liste detaljert wide'!N357</f>
        <v>0</v>
      </c>
      <c r="H5757" t="str">
        <f>VLOOKUP(E5757,Def!$B$2:$C$15,2,FALSE)</f>
        <v>Forskningsinsentiv</v>
      </c>
      <c r="I5757" s="3">
        <f>IF(A5757='Enheter, modell og år'!$F$2-1,0,G5757-VLOOKUP(A5757-1&amp;B5757&amp;C5757&amp;E5757,$F$2:$G$7561,2,FALSE))</f>
        <v>0</v>
      </c>
      <c r="J5757" s="3">
        <f>IF(A5757='Enheter, modell og år'!$F$2-1,0,VLOOKUP(A5757-1&amp;B5757&amp;C5757&amp;E5757,$F$2:$G$7561,2,FALSE))</f>
        <v>0</v>
      </c>
    </row>
    <row r="5758" spans="1:10" x14ac:dyDescent="0.25">
      <c r="A5758">
        <f t="shared" ref="A5758:C5758" si="5301">A5218</f>
        <v>2019</v>
      </c>
      <c r="B5758" t="str">
        <f t="shared" si="5301"/>
        <v>VFM</v>
      </c>
      <c r="C5758">
        <f t="shared" si="5301"/>
        <v>0</v>
      </c>
      <c r="D5758">
        <f>IFERROR(VLOOKUP(C5758,'Enheter, modell og år'!$A$2:$B$31,2,FALSE),0)</f>
        <v>0</v>
      </c>
      <c r="E5758" t="str">
        <f>'Liste detaljert wide'!$N$1</f>
        <v>BOA (eksl. EU og NFR)</v>
      </c>
      <c r="F5758" t="str">
        <f t="shared" si="5242"/>
        <v>2019VFM0BOA (eksl. EU og NFR)</v>
      </c>
      <c r="G5758" s="3">
        <f>'Liste detaljert wide'!N358</f>
        <v>0</v>
      </c>
      <c r="H5758" t="str">
        <f>VLOOKUP(E5758,Def!$B$2:$C$15,2,FALSE)</f>
        <v>Forskningsinsentiv</v>
      </c>
      <c r="I5758" s="3">
        <f>IF(A5758='Enheter, modell og år'!$F$2-1,0,G5758-VLOOKUP(A5758-1&amp;B5758&amp;C5758&amp;E5758,$F$2:$G$7561,2,FALSE))</f>
        <v>0</v>
      </c>
      <c r="J5758" s="3">
        <f>IF(A5758='Enheter, modell og år'!$F$2-1,0,VLOOKUP(A5758-1&amp;B5758&amp;C5758&amp;E5758,$F$2:$G$7561,2,FALSE))</f>
        <v>0</v>
      </c>
    </row>
    <row r="5759" spans="1:10" x14ac:dyDescent="0.25">
      <c r="A5759">
        <f t="shared" ref="A5759:C5759" si="5302">A5219</f>
        <v>2019</v>
      </c>
      <c r="B5759" t="str">
        <f t="shared" si="5302"/>
        <v>VFM</v>
      </c>
      <c r="C5759">
        <f t="shared" si="5302"/>
        <v>0</v>
      </c>
      <c r="D5759">
        <f>IFERROR(VLOOKUP(C5759,'Enheter, modell og år'!$A$2:$B$31,2,FALSE),0)</f>
        <v>0</v>
      </c>
      <c r="E5759" t="str">
        <f>'Liste detaljert wide'!$N$1</f>
        <v>BOA (eksl. EU og NFR)</v>
      </c>
      <c r="F5759" t="str">
        <f t="shared" si="5242"/>
        <v>2019VFM0BOA (eksl. EU og NFR)</v>
      </c>
      <c r="G5759" s="3">
        <f>'Liste detaljert wide'!N359</f>
        <v>0</v>
      </c>
      <c r="H5759" t="str">
        <f>VLOOKUP(E5759,Def!$B$2:$C$15,2,FALSE)</f>
        <v>Forskningsinsentiv</v>
      </c>
      <c r="I5759" s="3">
        <f>IF(A5759='Enheter, modell og år'!$F$2-1,0,G5759-VLOOKUP(A5759-1&amp;B5759&amp;C5759&amp;E5759,$F$2:$G$7561,2,FALSE))</f>
        <v>0</v>
      </c>
      <c r="J5759" s="3">
        <f>IF(A5759='Enheter, modell og år'!$F$2-1,0,VLOOKUP(A5759-1&amp;B5759&amp;C5759&amp;E5759,$F$2:$G$7561,2,FALSE))</f>
        <v>0</v>
      </c>
    </row>
    <row r="5760" spans="1:10" x14ac:dyDescent="0.25">
      <c r="A5760">
        <f t="shared" ref="A5760:C5760" si="5303">A5220</f>
        <v>2019</v>
      </c>
      <c r="B5760" t="str">
        <f t="shared" si="5303"/>
        <v>VFM</v>
      </c>
      <c r="C5760">
        <f t="shared" si="5303"/>
        <v>0</v>
      </c>
      <c r="D5760">
        <f>IFERROR(VLOOKUP(C5760,'Enheter, modell og år'!$A$2:$B$31,2,FALSE),0)</f>
        <v>0</v>
      </c>
      <c r="E5760" t="str">
        <f>'Liste detaljert wide'!$N$1</f>
        <v>BOA (eksl. EU og NFR)</v>
      </c>
      <c r="F5760" t="str">
        <f t="shared" si="5242"/>
        <v>2019VFM0BOA (eksl. EU og NFR)</v>
      </c>
      <c r="G5760" s="3">
        <f>'Liste detaljert wide'!N360</f>
        <v>0</v>
      </c>
      <c r="H5760" t="str">
        <f>VLOOKUP(E5760,Def!$B$2:$C$15,2,FALSE)</f>
        <v>Forskningsinsentiv</v>
      </c>
      <c r="I5760" s="3">
        <f>IF(A5760='Enheter, modell og år'!$F$2-1,0,G5760-VLOOKUP(A5760-1&amp;B5760&amp;C5760&amp;E5760,$F$2:$G$7561,2,FALSE))</f>
        <v>0</v>
      </c>
      <c r="J5760" s="3">
        <f>IF(A5760='Enheter, modell og år'!$F$2-1,0,VLOOKUP(A5760-1&amp;B5760&amp;C5760&amp;E5760,$F$2:$G$7561,2,FALSE))</f>
        <v>0</v>
      </c>
    </row>
    <row r="5761" spans="1:10" x14ac:dyDescent="0.25">
      <c r="A5761">
        <f t="shared" ref="A5761:C5761" si="5304">A5221</f>
        <v>2019</v>
      </c>
      <c r="B5761" t="str">
        <f t="shared" si="5304"/>
        <v>VFM</v>
      </c>
      <c r="C5761">
        <f t="shared" si="5304"/>
        <v>0</v>
      </c>
      <c r="D5761">
        <f>IFERROR(VLOOKUP(C5761,'Enheter, modell og år'!$A$2:$B$31,2,FALSE),0)</f>
        <v>0</v>
      </c>
      <c r="E5761" t="str">
        <f>'Liste detaljert wide'!$N$1</f>
        <v>BOA (eksl. EU og NFR)</v>
      </c>
      <c r="F5761" t="str">
        <f t="shared" si="5242"/>
        <v>2019VFM0BOA (eksl. EU og NFR)</v>
      </c>
      <c r="G5761" s="3">
        <f>'Liste detaljert wide'!N361</f>
        <v>0</v>
      </c>
      <c r="H5761" t="str">
        <f>VLOOKUP(E5761,Def!$B$2:$C$15,2,FALSE)</f>
        <v>Forskningsinsentiv</v>
      </c>
      <c r="I5761" s="3">
        <f>IF(A5761='Enheter, modell og år'!$F$2-1,0,G5761-VLOOKUP(A5761-1&amp;B5761&amp;C5761&amp;E5761,$F$2:$G$7561,2,FALSE))</f>
        <v>0</v>
      </c>
      <c r="J5761" s="3">
        <f>IF(A5761='Enheter, modell og år'!$F$2-1,0,VLOOKUP(A5761-1&amp;B5761&amp;C5761&amp;E5761,$F$2:$G$7561,2,FALSE))</f>
        <v>0</v>
      </c>
    </row>
    <row r="5762" spans="1:10" x14ac:dyDescent="0.25">
      <c r="A5762">
        <f t="shared" ref="A5762:C5762" si="5305">A5222</f>
        <v>2020</v>
      </c>
      <c r="B5762" t="str">
        <f t="shared" si="5305"/>
        <v>VFM</v>
      </c>
      <c r="C5762">
        <f t="shared" si="5305"/>
        <v>0</v>
      </c>
      <c r="D5762">
        <f>IFERROR(VLOOKUP(C5762,'Enheter, modell og år'!$A$2:$B$31,2,FALSE),0)</f>
        <v>0</v>
      </c>
      <c r="E5762" t="str">
        <f>'Liste detaljert wide'!$N$1</f>
        <v>BOA (eksl. EU og NFR)</v>
      </c>
      <c r="F5762" t="str">
        <f t="shared" si="5242"/>
        <v>2020VFM0BOA (eksl. EU og NFR)</v>
      </c>
      <c r="G5762" s="3">
        <f>'Liste detaljert wide'!N362</f>
        <v>0</v>
      </c>
      <c r="H5762" t="str">
        <f>VLOOKUP(E5762,Def!$B$2:$C$15,2,FALSE)</f>
        <v>Forskningsinsentiv</v>
      </c>
      <c r="I5762" s="3">
        <f>IF(A5762='Enheter, modell og år'!$F$2-1,0,G5762-VLOOKUP(A5762-1&amp;B5762&amp;C5762&amp;E5762,$F$2:$G$7561,2,FALSE))</f>
        <v>0</v>
      </c>
      <c r="J5762" s="3">
        <f>IF(A5762='Enheter, modell og år'!$F$2-1,0,VLOOKUP(A5762-1&amp;B5762&amp;C5762&amp;E5762,$F$2:$G$7561,2,FALSE))</f>
        <v>0</v>
      </c>
    </row>
    <row r="5763" spans="1:10" x14ac:dyDescent="0.25">
      <c r="A5763">
        <f t="shared" ref="A5763:C5763" si="5306">A5223</f>
        <v>2020</v>
      </c>
      <c r="B5763" t="str">
        <f t="shared" si="5306"/>
        <v>VFM</v>
      </c>
      <c r="C5763">
        <f t="shared" si="5306"/>
        <v>0</v>
      </c>
      <c r="D5763">
        <f>IFERROR(VLOOKUP(C5763,'Enheter, modell og år'!$A$2:$B$31,2,FALSE),0)</f>
        <v>0</v>
      </c>
      <c r="E5763" t="str">
        <f>'Liste detaljert wide'!$N$1</f>
        <v>BOA (eksl. EU og NFR)</v>
      </c>
      <c r="F5763" t="str">
        <f t="shared" ref="F5763:F5826" si="5307">A5763&amp;B5763&amp;C5763&amp;E5763</f>
        <v>2020VFM0BOA (eksl. EU og NFR)</v>
      </c>
      <c r="G5763" s="3">
        <f>'Liste detaljert wide'!N363</f>
        <v>0</v>
      </c>
      <c r="H5763" t="str">
        <f>VLOOKUP(E5763,Def!$B$2:$C$15,2,FALSE)</f>
        <v>Forskningsinsentiv</v>
      </c>
      <c r="I5763" s="3">
        <f>IF(A5763='Enheter, modell og år'!$F$2-1,0,G5763-VLOOKUP(A5763-1&amp;B5763&amp;C5763&amp;E5763,$F$2:$G$7561,2,FALSE))</f>
        <v>0</v>
      </c>
      <c r="J5763" s="3">
        <f>IF(A5763='Enheter, modell og år'!$F$2-1,0,VLOOKUP(A5763-1&amp;B5763&amp;C5763&amp;E5763,$F$2:$G$7561,2,FALSE))</f>
        <v>0</v>
      </c>
    </row>
    <row r="5764" spans="1:10" x14ac:dyDescent="0.25">
      <c r="A5764">
        <f t="shared" ref="A5764:C5764" si="5308">A5224</f>
        <v>2020</v>
      </c>
      <c r="B5764" t="str">
        <f t="shared" si="5308"/>
        <v>VFM</v>
      </c>
      <c r="C5764">
        <f t="shared" si="5308"/>
        <v>0</v>
      </c>
      <c r="D5764">
        <f>IFERROR(VLOOKUP(C5764,'Enheter, modell og år'!$A$2:$B$31,2,FALSE),0)</f>
        <v>0</v>
      </c>
      <c r="E5764" t="str">
        <f>'Liste detaljert wide'!$N$1</f>
        <v>BOA (eksl. EU og NFR)</v>
      </c>
      <c r="F5764" t="str">
        <f t="shared" si="5307"/>
        <v>2020VFM0BOA (eksl. EU og NFR)</v>
      </c>
      <c r="G5764" s="3">
        <f>'Liste detaljert wide'!N364</f>
        <v>0</v>
      </c>
      <c r="H5764" t="str">
        <f>VLOOKUP(E5764,Def!$B$2:$C$15,2,FALSE)</f>
        <v>Forskningsinsentiv</v>
      </c>
      <c r="I5764" s="3">
        <f>IF(A5764='Enheter, modell og år'!$F$2-1,0,G5764-VLOOKUP(A5764-1&amp;B5764&amp;C5764&amp;E5764,$F$2:$G$7561,2,FALSE))</f>
        <v>0</v>
      </c>
      <c r="J5764" s="3">
        <f>IF(A5764='Enheter, modell og år'!$F$2-1,0,VLOOKUP(A5764-1&amp;B5764&amp;C5764&amp;E5764,$F$2:$G$7561,2,FALSE))</f>
        <v>0</v>
      </c>
    </row>
    <row r="5765" spans="1:10" x14ac:dyDescent="0.25">
      <c r="A5765">
        <f t="shared" ref="A5765:C5765" si="5309">A5225</f>
        <v>2020</v>
      </c>
      <c r="B5765" t="str">
        <f t="shared" si="5309"/>
        <v>VFM</v>
      </c>
      <c r="C5765">
        <f t="shared" si="5309"/>
        <v>0</v>
      </c>
      <c r="D5765">
        <f>IFERROR(VLOOKUP(C5765,'Enheter, modell og år'!$A$2:$B$31,2,FALSE),0)</f>
        <v>0</v>
      </c>
      <c r="E5765" t="str">
        <f>'Liste detaljert wide'!$N$1</f>
        <v>BOA (eksl. EU og NFR)</v>
      </c>
      <c r="F5765" t="str">
        <f t="shared" si="5307"/>
        <v>2020VFM0BOA (eksl. EU og NFR)</v>
      </c>
      <c r="G5765" s="3">
        <f>'Liste detaljert wide'!N365</f>
        <v>0</v>
      </c>
      <c r="H5765" t="str">
        <f>VLOOKUP(E5765,Def!$B$2:$C$15,2,FALSE)</f>
        <v>Forskningsinsentiv</v>
      </c>
      <c r="I5765" s="3">
        <f>IF(A5765='Enheter, modell og år'!$F$2-1,0,G5765-VLOOKUP(A5765-1&amp;B5765&amp;C5765&amp;E5765,$F$2:$G$7561,2,FALSE))</f>
        <v>0</v>
      </c>
      <c r="J5765" s="3">
        <f>IF(A5765='Enheter, modell og år'!$F$2-1,0,VLOOKUP(A5765-1&amp;B5765&amp;C5765&amp;E5765,$F$2:$G$7561,2,FALSE))</f>
        <v>0</v>
      </c>
    </row>
    <row r="5766" spans="1:10" x14ac:dyDescent="0.25">
      <c r="A5766">
        <f t="shared" ref="A5766:C5766" si="5310">A5226</f>
        <v>2020</v>
      </c>
      <c r="B5766" t="str">
        <f t="shared" si="5310"/>
        <v>VFM</v>
      </c>
      <c r="C5766">
        <f t="shared" si="5310"/>
        <v>0</v>
      </c>
      <c r="D5766">
        <f>IFERROR(VLOOKUP(C5766,'Enheter, modell og år'!$A$2:$B$31,2,FALSE),0)</f>
        <v>0</v>
      </c>
      <c r="E5766" t="str">
        <f>'Liste detaljert wide'!$N$1</f>
        <v>BOA (eksl. EU og NFR)</v>
      </c>
      <c r="F5766" t="str">
        <f t="shared" si="5307"/>
        <v>2020VFM0BOA (eksl. EU og NFR)</v>
      </c>
      <c r="G5766" s="3">
        <f>'Liste detaljert wide'!N366</f>
        <v>0</v>
      </c>
      <c r="H5766" t="str">
        <f>VLOOKUP(E5766,Def!$B$2:$C$15,2,FALSE)</f>
        <v>Forskningsinsentiv</v>
      </c>
      <c r="I5766" s="3">
        <f>IF(A5766='Enheter, modell og år'!$F$2-1,0,G5766-VLOOKUP(A5766-1&amp;B5766&amp;C5766&amp;E5766,$F$2:$G$7561,2,FALSE))</f>
        <v>0</v>
      </c>
      <c r="J5766" s="3">
        <f>IF(A5766='Enheter, modell og år'!$F$2-1,0,VLOOKUP(A5766-1&amp;B5766&amp;C5766&amp;E5766,$F$2:$G$7561,2,FALSE))</f>
        <v>0</v>
      </c>
    </row>
    <row r="5767" spans="1:10" x14ac:dyDescent="0.25">
      <c r="A5767">
        <f t="shared" ref="A5767:C5767" si="5311">A5227</f>
        <v>2020</v>
      </c>
      <c r="B5767" t="str">
        <f t="shared" si="5311"/>
        <v>VFM</v>
      </c>
      <c r="C5767">
        <f t="shared" si="5311"/>
        <v>0</v>
      </c>
      <c r="D5767">
        <f>IFERROR(VLOOKUP(C5767,'Enheter, modell og år'!$A$2:$B$31,2,FALSE),0)</f>
        <v>0</v>
      </c>
      <c r="E5767" t="str">
        <f>'Liste detaljert wide'!$N$1</f>
        <v>BOA (eksl. EU og NFR)</v>
      </c>
      <c r="F5767" t="str">
        <f t="shared" si="5307"/>
        <v>2020VFM0BOA (eksl. EU og NFR)</v>
      </c>
      <c r="G5767" s="3">
        <f>'Liste detaljert wide'!N367</f>
        <v>0</v>
      </c>
      <c r="H5767" t="str">
        <f>VLOOKUP(E5767,Def!$B$2:$C$15,2,FALSE)</f>
        <v>Forskningsinsentiv</v>
      </c>
      <c r="I5767" s="3">
        <f>IF(A5767='Enheter, modell og år'!$F$2-1,0,G5767-VLOOKUP(A5767-1&amp;B5767&amp;C5767&amp;E5767,$F$2:$G$7561,2,FALSE))</f>
        <v>0</v>
      </c>
      <c r="J5767" s="3">
        <f>IF(A5767='Enheter, modell og år'!$F$2-1,0,VLOOKUP(A5767-1&amp;B5767&amp;C5767&amp;E5767,$F$2:$G$7561,2,FALSE))</f>
        <v>0</v>
      </c>
    </row>
    <row r="5768" spans="1:10" x14ac:dyDescent="0.25">
      <c r="A5768">
        <f t="shared" ref="A5768:C5768" si="5312">A5228</f>
        <v>2020</v>
      </c>
      <c r="B5768" t="str">
        <f t="shared" si="5312"/>
        <v>VFM</v>
      </c>
      <c r="C5768">
        <f t="shared" si="5312"/>
        <v>0</v>
      </c>
      <c r="D5768">
        <f>IFERROR(VLOOKUP(C5768,'Enheter, modell og år'!$A$2:$B$31,2,FALSE),0)</f>
        <v>0</v>
      </c>
      <c r="E5768" t="str">
        <f>'Liste detaljert wide'!$N$1</f>
        <v>BOA (eksl. EU og NFR)</v>
      </c>
      <c r="F5768" t="str">
        <f t="shared" si="5307"/>
        <v>2020VFM0BOA (eksl. EU og NFR)</v>
      </c>
      <c r="G5768" s="3">
        <f>'Liste detaljert wide'!N368</f>
        <v>0</v>
      </c>
      <c r="H5768" t="str">
        <f>VLOOKUP(E5768,Def!$B$2:$C$15,2,FALSE)</f>
        <v>Forskningsinsentiv</v>
      </c>
      <c r="I5768" s="3">
        <f>IF(A5768='Enheter, modell og år'!$F$2-1,0,G5768-VLOOKUP(A5768-1&amp;B5768&amp;C5768&amp;E5768,$F$2:$G$7561,2,FALSE))</f>
        <v>0</v>
      </c>
      <c r="J5768" s="3">
        <f>IF(A5768='Enheter, modell og år'!$F$2-1,0,VLOOKUP(A5768-1&amp;B5768&amp;C5768&amp;E5768,$F$2:$G$7561,2,FALSE))</f>
        <v>0</v>
      </c>
    </row>
    <row r="5769" spans="1:10" x14ac:dyDescent="0.25">
      <c r="A5769">
        <f t="shared" ref="A5769:C5769" si="5313">A5229</f>
        <v>2020</v>
      </c>
      <c r="B5769" t="str">
        <f t="shared" si="5313"/>
        <v>VFM</v>
      </c>
      <c r="C5769">
        <f t="shared" si="5313"/>
        <v>0</v>
      </c>
      <c r="D5769">
        <f>IFERROR(VLOOKUP(C5769,'Enheter, modell og år'!$A$2:$B$31,2,FALSE),0)</f>
        <v>0</v>
      </c>
      <c r="E5769" t="str">
        <f>'Liste detaljert wide'!$N$1</f>
        <v>BOA (eksl. EU og NFR)</v>
      </c>
      <c r="F5769" t="str">
        <f t="shared" si="5307"/>
        <v>2020VFM0BOA (eksl. EU og NFR)</v>
      </c>
      <c r="G5769" s="3">
        <f>'Liste detaljert wide'!N369</f>
        <v>0</v>
      </c>
      <c r="H5769" t="str">
        <f>VLOOKUP(E5769,Def!$B$2:$C$15,2,FALSE)</f>
        <v>Forskningsinsentiv</v>
      </c>
      <c r="I5769" s="3">
        <f>IF(A5769='Enheter, modell og år'!$F$2-1,0,G5769-VLOOKUP(A5769-1&amp;B5769&amp;C5769&amp;E5769,$F$2:$G$7561,2,FALSE))</f>
        <v>0</v>
      </c>
      <c r="J5769" s="3">
        <f>IF(A5769='Enheter, modell og år'!$F$2-1,0,VLOOKUP(A5769-1&amp;B5769&amp;C5769&amp;E5769,$F$2:$G$7561,2,FALSE))</f>
        <v>0</v>
      </c>
    </row>
    <row r="5770" spans="1:10" x14ac:dyDescent="0.25">
      <c r="A5770">
        <f t="shared" ref="A5770:C5770" si="5314">A5230</f>
        <v>2020</v>
      </c>
      <c r="B5770" t="str">
        <f t="shared" si="5314"/>
        <v>VFM</v>
      </c>
      <c r="C5770">
        <f t="shared" si="5314"/>
        <v>0</v>
      </c>
      <c r="D5770">
        <f>IFERROR(VLOOKUP(C5770,'Enheter, modell og år'!$A$2:$B$31,2,FALSE),0)</f>
        <v>0</v>
      </c>
      <c r="E5770" t="str">
        <f>'Liste detaljert wide'!$N$1</f>
        <v>BOA (eksl. EU og NFR)</v>
      </c>
      <c r="F5770" t="str">
        <f t="shared" si="5307"/>
        <v>2020VFM0BOA (eksl. EU og NFR)</v>
      </c>
      <c r="G5770" s="3">
        <f>'Liste detaljert wide'!N370</f>
        <v>0</v>
      </c>
      <c r="H5770" t="str">
        <f>VLOOKUP(E5770,Def!$B$2:$C$15,2,FALSE)</f>
        <v>Forskningsinsentiv</v>
      </c>
      <c r="I5770" s="3">
        <f>IF(A5770='Enheter, modell og år'!$F$2-1,0,G5770-VLOOKUP(A5770-1&amp;B5770&amp;C5770&amp;E5770,$F$2:$G$7561,2,FALSE))</f>
        <v>0</v>
      </c>
      <c r="J5770" s="3">
        <f>IF(A5770='Enheter, modell og år'!$F$2-1,0,VLOOKUP(A5770-1&amp;B5770&amp;C5770&amp;E5770,$F$2:$G$7561,2,FALSE))</f>
        <v>0</v>
      </c>
    </row>
    <row r="5771" spans="1:10" x14ac:dyDescent="0.25">
      <c r="A5771">
        <f t="shared" ref="A5771:C5771" si="5315">A5231</f>
        <v>2020</v>
      </c>
      <c r="B5771" t="str">
        <f t="shared" si="5315"/>
        <v>VFM</v>
      </c>
      <c r="C5771">
        <f t="shared" si="5315"/>
        <v>0</v>
      </c>
      <c r="D5771">
        <f>IFERROR(VLOOKUP(C5771,'Enheter, modell og år'!$A$2:$B$31,2,FALSE),0)</f>
        <v>0</v>
      </c>
      <c r="E5771" t="str">
        <f>'Liste detaljert wide'!$N$1</f>
        <v>BOA (eksl. EU og NFR)</v>
      </c>
      <c r="F5771" t="str">
        <f t="shared" si="5307"/>
        <v>2020VFM0BOA (eksl. EU og NFR)</v>
      </c>
      <c r="G5771" s="3">
        <f>'Liste detaljert wide'!N371</f>
        <v>0</v>
      </c>
      <c r="H5771" t="str">
        <f>VLOOKUP(E5771,Def!$B$2:$C$15,2,FALSE)</f>
        <v>Forskningsinsentiv</v>
      </c>
      <c r="I5771" s="3">
        <f>IF(A5771='Enheter, modell og år'!$F$2-1,0,G5771-VLOOKUP(A5771-1&amp;B5771&amp;C5771&amp;E5771,$F$2:$G$7561,2,FALSE))</f>
        <v>0</v>
      </c>
      <c r="J5771" s="3">
        <f>IF(A5771='Enheter, modell og år'!$F$2-1,0,VLOOKUP(A5771-1&amp;B5771&amp;C5771&amp;E5771,$F$2:$G$7561,2,FALSE))</f>
        <v>0</v>
      </c>
    </row>
    <row r="5772" spans="1:10" x14ac:dyDescent="0.25">
      <c r="A5772">
        <f t="shared" ref="A5772:C5772" si="5316">A5232</f>
        <v>2020</v>
      </c>
      <c r="B5772" t="str">
        <f t="shared" si="5316"/>
        <v>VFM</v>
      </c>
      <c r="C5772">
        <f t="shared" si="5316"/>
        <v>0</v>
      </c>
      <c r="D5772">
        <f>IFERROR(VLOOKUP(C5772,'Enheter, modell og år'!$A$2:$B$31,2,FALSE),0)</f>
        <v>0</v>
      </c>
      <c r="E5772" t="str">
        <f>'Liste detaljert wide'!$N$1</f>
        <v>BOA (eksl. EU og NFR)</v>
      </c>
      <c r="F5772" t="str">
        <f t="shared" si="5307"/>
        <v>2020VFM0BOA (eksl. EU og NFR)</v>
      </c>
      <c r="G5772" s="3">
        <f>'Liste detaljert wide'!N372</f>
        <v>0</v>
      </c>
      <c r="H5772" t="str">
        <f>VLOOKUP(E5772,Def!$B$2:$C$15,2,FALSE)</f>
        <v>Forskningsinsentiv</v>
      </c>
      <c r="I5772" s="3">
        <f>IF(A5772='Enheter, modell og år'!$F$2-1,0,G5772-VLOOKUP(A5772-1&amp;B5772&amp;C5772&amp;E5772,$F$2:$G$7561,2,FALSE))</f>
        <v>0</v>
      </c>
      <c r="J5772" s="3">
        <f>IF(A5772='Enheter, modell og år'!$F$2-1,0,VLOOKUP(A5772-1&amp;B5772&amp;C5772&amp;E5772,$F$2:$G$7561,2,FALSE))</f>
        <v>0</v>
      </c>
    </row>
    <row r="5773" spans="1:10" x14ac:dyDescent="0.25">
      <c r="A5773">
        <f t="shared" ref="A5773:C5773" si="5317">A5233</f>
        <v>2020</v>
      </c>
      <c r="B5773" t="str">
        <f t="shared" si="5317"/>
        <v>VFM</v>
      </c>
      <c r="C5773">
        <f t="shared" si="5317"/>
        <v>0</v>
      </c>
      <c r="D5773">
        <f>IFERROR(VLOOKUP(C5773,'Enheter, modell og år'!$A$2:$B$31,2,FALSE),0)</f>
        <v>0</v>
      </c>
      <c r="E5773" t="str">
        <f>'Liste detaljert wide'!$N$1</f>
        <v>BOA (eksl. EU og NFR)</v>
      </c>
      <c r="F5773" t="str">
        <f t="shared" si="5307"/>
        <v>2020VFM0BOA (eksl. EU og NFR)</v>
      </c>
      <c r="G5773" s="3">
        <f>'Liste detaljert wide'!N373</f>
        <v>0</v>
      </c>
      <c r="H5773" t="str">
        <f>VLOOKUP(E5773,Def!$B$2:$C$15,2,FALSE)</f>
        <v>Forskningsinsentiv</v>
      </c>
      <c r="I5773" s="3">
        <f>IF(A5773='Enheter, modell og år'!$F$2-1,0,G5773-VLOOKUP(A5773-1&amp;B5773&amp;C5773&amp;E5773,$F$2:$G$7561,2,FALSE))</f>
        <v>0</v>
      </c>
      <c r="J5773" s="3">
        <f>IF(A5773='Enheter, modell og år'!$F$2-1,0,VLOOKUP(A5773-1&amp;B5773&amp;C5773&amp;E5773,$F$2:$G$7561,2,FALSE))</f>
        <v>0</v>
      </c>
    </row>
    <row r="5774" spans="1:10" x14ac:dyDescent="0.25">
      <c r="A5774">
        <f t="shared" ref="A5774:C5774" si="5318">A5234</f>
        <v>2020</v>
      </c>
      <c r="B5774" t="str">
        <f t="shared" si="5318"/>
        <v>VFM</v>
      </c>
      <c r="C5774">
        <f t="shared" si="5318"/>
        <v>0</v>
      </c>
      <c r="D5774">
        <f>IFERROR(VLOOKUP(C5774,'Enheter, modell og år'!$A$2:$B$31,2,FALSE),0)</f>
        <v>0</v>
      </c>
      <c r="E5774" t="str">
        <f>'Liste detaljert wide'!$N$1</f>
        <v>BOA (eksl. EU og NFR)</v>
      </c>
      <c r="F5774" t="str">
        <f t="shared" si="5307"/>
        <v>2020VFM0BOA (eksl. EU og NFR)</v>
      </c>
      <c r="G5774" s="3">
        <f>'Liste detaljert wide'!N374</f>
        <v>0</v>
      </c>
      <c r="H5774" t="str">
        <f>VLOOKUP(E5774,Def!$B$2:$C$15,2,FALSE)</f>
        <v>Forskningsinsentiv</v>
      </c>
      <c r="I5774" s="3">
        <f>IF(A5774='Enheter, modell og år'!$F$2-1,0,G5774-VLOOKUP(A5774-1&amp;B5774&amp;C5774&amp;E5774,$F$2:$G$7561,2,FALSE))</f>
        <v>0</v>
      </c>
      <c r="J5774" s="3">
        <f>IF(A5774='Enheter, modell og år'!$F$2-1,0,VLOOKUP(A5774-1&amp;B5774&amp;C5774&amp;E5774,$F$2:$G$7561,2,FALSE))</f>
        <v>0</v>
      </c>
    </row>
    <row r="5775" spans="1:10" x14ac:dyDescent="0.25">
      <c r="A5775">
        <f t="shared" ref="A5775:C5775" si="5319">A5235</f>
        <v>2020</v>
      </c>
      <c r="B5775" t="str">
        <f t="shared" si="5319"/>
        <v>VFM</v>
      </c>
      <c r="C5775">
        <f t="shared" si="5319"/>
        <v>0</v>
      </c>
      <c r="D5775">
        <f>IFERROR(VLOOKUP(C5775,'Enheter, modell og år'!$A$2:$B$31,2,FALSE),0)</f>
        <v>0</v>
      </c>
      <c r="E5775" t="str">
        <f>'Liste detaljert wide'!$N$1</f>
        <v>BOA (eksl. EU og NFR)</v>
      </c>
      <c r="F5775" t="str">
        <f t="shared" si="5307"/>
        <v>2020VFM0BOA (eksl. EU og NFR)</v>
      </c>
      <c r="G5775" s="3">
        <f>'Liste detaljert wide'!N375</f>
        <v>0</v>
      </c>
      <c r="H5775" t="str">
        <f>VLOOKUP(E5775,Def!$B$2:$C$15,2,FALSE)</f>
        <v>Forskningsinsentiv</v>
      </c>
      <c r="I5775" s="3">
        <f>IF(A5775='Enheter, modell og år'!$F$2-1,0,G5775-VLOOKUP(A5775-1&amp;B5775&amp;C5775&amp;E5775,$F$2:$G$7561,2,FALSE))</f>
        <v>0</v>
      </c>
      <c r="J5775" s="3">
        <f>IF(A5775='Enheter, modell og år'!$F$2-1,0,VLOOKUP(A5775-1&amp;B5775&amp;C5775&amp;E5775,$F$2:$G$7561,2,FALSE))</f>
        <v>0</v>
      </c>
    </row>
    <row r="5776" spans="1:10" x14ac:dyDescent="0.25">
      <c r="A5776">
        <f t="shared" ref="A5776:C5776" si="5320">A5236</f>
        <v>2020</v>
      </c>
      <c r="B5776" t="str">
        <f t="shared" si="5320"/>
        <v>VFM</v>
      </c>
      <c r="C5776">
        <f t="shared" si="5320"/>
        <v>0</v>
      </c>
      <c r="D5776">
        <f>IFERROR(VLOOKUP(C5776,'Enheter, modell og år'!$A$2:$B$31,2,FALSE),0)</f>
        <v>0</v>
      </c>
      <c r="E5776" t="str">
        <f>'Liste detaljert wide'!$N$1</f>
        <v>BOA (eksl. EU og NFR)</v>
      </c>
      <c r="F5776" t="str">
        <f t="shared" si="5307"/>
        <v>2020VFM0BOA (eksl. EU og NFR)</v>
      </c>
      <c r="G5776" s="3">
        <f>'Liste detaljert wide'!N376</f>
        <v>0</v>
      </c>
      <c r="H5776" t="str">
        <f>VLOOKUP(E5776,Def!$B$2:$C$15,2,FALSE)</f>
        <v>Forskningsinsentiv</v>
      </c>
      <c r="I5776" s="3">
        <f>IF(A5776='Enheter, modell og år'!$F$2-1,0,G5776-VLOOKUP(A5776-1&amp;B5776&amp;C5776&amp;E5776,$F$2:$G$7561,2,FALSE))</f>
        <v>0</v>
      </c>
      <c r="J5776" s="3">
        <f>IF(A5776='Enheter, modell og år'!$F$2-1,0,VLOOKUP(A5776-1&amp;B5776&amp;C5776&amp;E5776,$F$2:$G$7561,2,FALSE))</f>
        <v>0</v>
      </c>
    </row>
    <row r="5777" spans="1:10" x14ac:dyDescent="0.25">
      <c r="A5777">
        <f t="shared" ref="A5777:C5777" si="5321">A5237</f>
        <v>2020</v>
      </c>
      <c r="B5777" t="str">
        <f t="shared" si="5321"/>
        <v>VFM</v>
      </c>
      <c r="C5777">
        <f t="shared" si="5321"/>
        <v>0</v>
      </c>
      <c r="D5777">
        <f>IFERROR(VLOOKUP(C5777,'Enheter, modell og år'!$A$2:$B$31,2,FALSE),0)</f>
        <v>0</v>
      </c>
      <c r="E5777" t="str">
        <f>'Liste detaljert wide'!$N$1</f>
        <v>BOA (eksl. EU og NFR)</v>
      </c>
      <c r="F5777" t="str">
        <f t="shared" si="5307"/>
        <v>2020VFM0BOA (eksl. EU og NFR)</v>
      </c>
      <c r="G5777" s="3">
        <f>'Liste detaljert wide'!N377</f>
        <v>0</v>
      </c>
      <c r="H5777" t="str">
        <f>VLOOKUP(E5777,Def!$B$2:$C$15,2,FALSE)</f>
        <v>Forskningsinsentiv</v>
      </c>
      <c r="I5777" s="3">
        <f>IF(A5777='Enheter, modell og år'!$F$2-1,0,G5777-VLOOKUP(A5777-1&amp;B5777&amp;C5777&amp;E5777,$F$2:$G$7561,2,FALSE))</f>
        <v>0</v>
      </c>
      <c r="J5777" s="3">
        <f>IF(A5777='Enheter, modell og år'!$F$2-1,0,VLOOKUP(A5777-1&amp;B5777&amp;C5777&amp;E5777,$F$2:$G$7561,2,FALSE))</f>
        <v>0</v>
      </c>
    </row>
    <row r="5778" spans="1:10" x14ac:dyDescent="0.25">
      <c r="A5778">
        <f t="shared" ref="A5778:C5778" si="5322">A5238</f>
        <v>2020</v>
      </c>
      <c r="B5778" t="str">
        <f t="shared" si="5322"/>
        <v>VFM</v>
      </c>
      <c r="C5778">
        <f t="shared" si="5322"/>
        <v>0</v>
      </c>
      <c r="D5778">
        <f>IFERROR(VLOOKUP(C5778,'Enheter, modell og år'!$A$2:$B$31,2,FALSE),0)</f>
        <v>0</v>
      </c>
      <c r="E5778" t="str">
        <f>'Liste detaljert wide'!$N$1</f>
        <v>BOA (eksl. EU og NFR)</v>
      </c>
      <c r="F5778" t="str">
        <f t="shared" si="5307"/>
        <v>2020VFM0BOA (eksl. EU og NFR)</v>
      </c>
      <c r="G5778" s="3">
        <f>'Liste detaljert wide'!N378</f>
        <v>0</v>
      </c>
      <c r="H5778" t="str">
        <f>VLOOKUP(E5778,Def!$B$2:$C$15,2,FALSE)</f>
        <v>Forskningsinsentiv</v>
      </c>
      <c r="I5778" s="3">
        <f>IF(A5778='Enheter, modell og år'!$F$2-1,0,G5778-VLOOKUP(A5778-1&amp;B5778&amp;C5778&amp;E5778,$F$2:$G$7561,2,FALSE))</f>
        <v>0</v>
      </c>
      <c r="J5778" s="3">
        <f>IF(A5778='Enheter, modell og år'!$F$2-1,0,VLOOKUP(A5778-1&amp;B5778&amp;C5778&amp;E5778,$F$2:$G$7561,2,FALSE))</f>
        <v>0</v>
      </c>
    </row>
    <row r="5779" spans="1:10" x14ac:dyDescent="0.25">
      <c r="A5779">
        <f t="shared" ref="A5779:C5779" si="5323">A5239</f>
        <v>2020</v>
      </c>
      <c r="B5779" t="str">
        <f t="shared" si="5323"/>
        <v>VFM</v>
      </c>
      <c r="C5779">
        <f t="shared" si="5323"/>
        <v>0</v>
      </c>
      <c r="D5779">
        <f>IFERROR(VLOOKUP(C5779,'Enheter, modell og år'!$A$2:$B$31,2,FALSE),0)</f>
        <v>0</v>
      </c>
      <c r="E5779" t="str">
        <f>'Liste detaljert wide'!$N$1</f>
        <v>BOA (eksl. EU og NFR)</v>
      </c>
      <c r="F5779" t="str">
        <f t="shared" si="5307"/>
        <v>2020VFM0BOA (eksl. EU og NFR)</v>
      </c>
      <c r="G5779" s="3">
        <f>'Liste detaljert wide'!N379</f>
        <v>0</v>
      </c>
      <c r="H5779" t="str">
        <f>VLOOKUP(E5779,Def!$B$2:$C$15,2,FALSE)</f>
        <v>Forskningsinsentiv</v>
      </c>
      <c r="I5779" s="3">
        <f>IF(A5779='Enheter, modell og år'!$F$2-1,0,G5779-VLOOKUP(A5779-1&amp;B5779&amp;C5779&amp;E5779,$F$2:$G$7561,2,FALSE))</f>
        <v>0</v>
      </c>
      <c r="J5779" s="3">
        <f>IF(A5779='Enheter, modell og år'!$F$2-1,0,VLOOKUP(A5779-1&amp;B5779&amp;C5779&amp;E5779,$F$2:$G$7561,2,FALSE))</f>
        <v>0</v>
      </c>
    </row>
    <row r="5780" spans="1:10" x14ac:dyDescent="0.25">
      <c r="A5780">
        <f t="shared" ref="A5780:C5780" si="5324">A5240</f>
        <v>2020</v>
      </c>
      <c r="B5780" t="str">
        <f t="shared" si="5324"/>
        <v>VFM</v>
      </c>
      <c r="C5780">
        <f t="shared" si="5324"/>
        <v>0</v>
      </c>
      <c r="D5780">
        <f>IFERROR(VLOOKUP(C5780,'Enheter, modell og år'!$A$2:$B$31,2,FALSE),0)</f>
        <v>0</v>
      </c>
      <c r="E5780" t="str">
        <f>'Liste detaljert wide'!$N$1</f>
        <v>BOA (eksl. EU og NFR)</v>
      </c>
      <c r="F5780" t="str">
        <f t="shared" si="5307"/>
        <v>2020VFM0BOA (eksl. EU og NFR)</v>
      </c>
      <c r="G5780" s="3">
        <f>'Liste detaljert wide'!N380</f>
        <v>0</v>
      </c>
      <c r="H5780" t="str">
        <f>VLOOKUP(E5780,Def!$B$2:$C$15,2,FALSE)</f>
        <v>Forskningsinsentiv</v>
      </c>
      <c r="I5780" s="3">
        <f>IF(A5780='Enheter, modell og år'!$F$2-1,0,G5780-VLOOKUP(A5780-1&amp;B5780&amp;C5780&amp;E5780,$F$2:$G$7561,2,FALSE))</f>
        <v>0</v>
      </c>
      <c r="J5780" s="3">
        <f>IF(A5780='Enheter, modell og år'!$F$2-1,0,VLOOKUP(A5780-1&amp;B5780&amp;C5780&amp;E5780,$F$2:$G$7561,2,FALSE))</f>
        <v>0</v>
      </c>
    </row>
    <row r="5781" spans="1:10" x14ac:dyDescent="0.25">
      <c r="A5781">
        <f t="shared" ref="A5781:C5781" si="5325">A5241</f>
        <v>2020</v>
      </c>
      <c r="B5781" t="str">
        <f t="shared" si="5325"/>
        <v>VFM</v>
      </c>
      <c r="C5781">
        <f t="shared" si="5325"/>
        <v>0</v>
      </c>
      <c r="D5781">
        <f>IFERROR(VLOOKUP(C5781,'Enheter, modell og år'!$A$2:$B$31,2,FALSE),0)</f>
        <v>0</v>
      </c>
      <c r="E5781" t="str">
        <f>'Liste detaljert wide'!$N$1</f>
        <v>BOA (eksl. EU og NFR)</v>
      </c>
      <c r="F5781" t="str">
        <f t="shared" si="5307"/>
        <v>2020VFM0BOA (eksl. EU og NFR)</v>
      </c>
      <c r="G5781" s="3">
        <f>'Liste detaljert wide'!N381</f>
        <v>0</v>
      </c>
      <c r="H5781" t="str">
        <f>VLOOKUP(E5781,Def!$B$2:$C$15,2,FALSE)</f>
        <v>Forskningsinsentiv</v>
      </c>
      <c r="I5781" s="3">
        <f>IF(A5781='Enheter, modell og år'!$F$2-1,0,G5781-VLOOKUP(A5781-1&amp;B5781&amp;C5781&amp;E5781,$F$2:$G$7561,2,FALSE))</f>
        <v>0</v>
      </c>
      <c r="J5781" s="3">
        <f>IF(A5781='Enheter, modell og år'!$F$2-1,0,VLOOKUP(A5781-1&amp;B5781&amp;C5781&amp;E5781,$F$2:$G$7561,2,FALSE))</f>
        <v>0</v>
      </c>
    </row>
    <row r="5782" spans="1:10" x14ac:dyDescent="0.25">
      <c r="A5782">
        <f t="shared" ref="A5782:C5782" si="5326">A5242</f>
        <v>2020</v>
      </c>
      <c r="B5782" t="str">
        <f t="shared" si="5326"/>
        <v>VFM</v>
      </c>
      <c r="C5782">
        <f t="shared" si="5326"/>
        <v>0</v>
      </c>
      <c r="D5782">
        <f>IFERROR(VLOOKUP(C5782,'Enheter, modell og år'!$A$2:$B$31,2,FALSE),0)</f>
        <v>0</v>
      </c>
      <c r="E5782" t="str">
        <f>'Liste detaljert wide'!$N$1</f>
        <v>BOA (eksl. EU og NFR)</v>
      </c>
      <c r="F5782" t="str">
        <f t="shared" si="5307"/>
        <v>2020VFM0BOA (eksl. EU og NFR)</v>
      </c>
      <c r="G5782" s="3">
        <f>'Liste detaljert wide'!N382</f>
        <v>0</v>
      </c>
      <c r="H5782" t="str">
        <f>VLOOKUP(E5782,Def!$B$2:$C$15,2,FALSE)</f>
        <v>Forskningsinsentiv</v>
      </c>
      <c r="I5782" s="3">
        <f>IF(A5782='Enheter, modell og år'!$F$2-1,0,G5782-VLOOKUP(A5782-1&amp;B5782&amp;C5782&amp;E5782,$F$2:$G$7561,2,FALSE))</f>
        <v>0</v>
      </c>
      <c r="J5782" s="3">
        <f>IF(A5782='Enheter, modell og år'!$F$2-1,0,VLOOKUP(A5782-1&amp;B5782&amp;C5782&amp;E5782,$F$2:$G$7561,2,FALSE))</f>
        <v>0</v>
      </c>
    </row>
    <row r="5783" spans="1:10" x14ac:dyDescent="0.25">
      <c r="A5783">
        <f t="shared" ref="A5783:C5783" si="5327">A5243</f>
        <v>2020</v>
      </c>
      <c r="B5783" t="str">
        <f t="shared" si="5327"/>
        <v>VFM</v>
      </c>
      <c r="C5783">
        <f t="shared" si="5327"/>
        <v>0</v>
      </c>
      <c r="D5783">
        <f>IFERROR(VLOOKUP(C5783,'Enheter, modell og år'!$A$2:$B$31,2,FALSE),0)</f>
        <v>0</v>
      </c>
      <c r="E5783" t="str">
        <f>'Liste detaljert wide'!$N$1</f>
        <v>BOA (eksl. EU og NFR)</v>
      </c>
      <c r="F5783" t="str">
        <f t="shared" si="5307"/>
        <v>2020VFM0BOA (eksl. EU og NFR)</v>
      </c>
      <c r="G5783" s="3">
        <f>'Liste detaljert wide'!N383</f>
        <v>0</v>
      </c>
      <c r="H5783" t="str">
        <f>VLOOKUP(E5783,Def!$B$2:$C$15,2,FALSE)</f>
        <v>Forskningsinsentiv</v>
      </c>
      <c r="I5783" s="3">
        <f>IF(A5783='Enheter, modell og år'!$F$2-1,0,G5783-VLOOKUP(A5783-1&amp;B5783&amp;C5783&amp;E5783,$F$2:$G$7561,2,FALSE))</f>
        <v>0</v>
      </c>
      <c r="J5783" s="3">
        <f>IF(A5783='Enheter, modell og år'!$F$2-1,0,VLOOKUP(A5783-1&amp;B5783&amp;C5783&amp;E5783,$F$2:$G$7561,2,FALSE))</f>
        <v>0</v>
      </c>
    </row>
    <row r="5784" spans="1:10" x14ac:dyDescent="0.25">
      <c r="A5784">
        <f t="shared" ref="A5784:C5784" si="5328">A5244</f>
        <v>2020</v>
      </c>
      <c r="B5784" t="str">
        <f t="shared" si="5328"/>
        <v>VFM</v>
      </c>
      <c r="C5784">
        <f t="shared" si="5328"/>
        <v>0</v>
      </c>
      <c r="D5784">
        <f>IFERROR(VLOOKUP(C5784,'Enheter, modell og år'!$A$2:$B$31,2,FALSE),0)</f>
        <v>0</v>
      </c>
      <c r="E5784" t="str">
        <f>'Liste detaljert wide'!$N$1</f>
        <v>BOA (eksl. EU og NFR)</v>
      </c>
      <c r="F5784" t="str">
        <f t="shared" si="5307"/>
        <v>2020VFM0BOA (eksl. EU og NFR)</v>
      </c>
      <c r="G5784" s="3">
        <f>'Liste detaljert wide'!N384</f>
        <v>0</v>
      </c>
      <c r="H5784" t="str">
        <f>VLOOKUP(E5784,Def!$B$2:$C$15,2,FALSE)</f>
        <v>Forskningsinsentiv</v>
      </c>
      <c r="I5784" s="3">
        <f>IF(A5784='Enheter, modell og år'!$F$2-1,0,G5784-VLOOKUP(A5784-1&amp;B5784&amp;C5784&amp;E5784,$F$2:$G$7561,2,FALSE))</f>
        <v>0</v>
      </c>
      <c r="J5784" s="3">
        <f>IF(A5784='Enheter, modell og år'!$F$2-1,0,VLOOKUP(A5784-1&amp;B5784&amp;C5784&amp;E5784,$F$2:$G$7561,2,FALSE))</f>
        <v>0</v>
      </c>
    </row>
    <row r="5785" spans="1:10" x14ac:dyDescent="0.25">
      <c r="A5785">
        <f t="shared" ref="A5785:C5785" si="5329">A5245</f>
        <v>2020</v>
      </c>
      <c r="B5785" t="str">
        <f t="shared" si="5329"/>
        <v>VFM</v>
      </c>
      <c r="C5785">
        <f t="shared" si="5329"/>
        <v>0</v>
      </c>
      <c r="D5785">
        <f>IFERROR(VLOOKUP(C5785,'Enheter, modell og år'!$A$2:$B$31,2,FALSE),0)</f>
        <v>0</v>
      </c>
      <c r="E5785" t="str">
        <f>'Liste detaljert wide'!$N$1</f>
        <v>BOA (eksl. EU og NFR)</v>
      </c>
      <c r="F5785" t="str">
        <f t="shared" si="5307"/>
        <v>2020VFM0BOA (eksl. EU og NFR)</v>
      </c>
      <c r="G5785" s="3">
        <f>'Liste detaljert wide'!N385</f>
        <v>0</v>
      </c>
      <c r="H5785" t="str">
        <f>VLOOKUP(E5785,Def!$B$2:$C$15,2,FALSE)</f>
        <v>Forskningsinsentiv</v>
      </c>
      <c r="I5785" s="3">
        <f>IF(A5785='Enheter, modell og år'!$F$2-1,0,G5785-VLOOKUP(A5785-1&amp;B5785&amp;C5785&amp;E5785,$F$2:$G$7561,2,FALSE))</f>
        <v>0</v>
      </c>
      <c r="J5785" s="3">
        <f>IF(A5785='Enheter, modell og år'!$F$2-1,0,VLOOKUP(A5785-1&amp;B5785&amp;C5785&amp;E5785,$F$2:$G$7561,2,FALSE))</f>
        <v>0</v>
      </c>
    </row>
    <row r="5786" spans="1:10" x14ac:dyDescent="0.25">
      <c r="A5786">
        <f t="shared" ref="A5786:C5786" si="5330">A5246</f>
        <v>2020</v>
      </c>
      <c r="B5786" t="str">
        <f t="shared" si="5330"/>
        <v>VFM</v>
      </c>
      <c r="C5786">
        <f t="shared" si="5330"/>
        <v>0</v>
      </c>
      <c r="D5786">
        <f>IFERROR(VLOOKUP(C5786,'Enheter, modell og år'!$A$2:$B$31,2,FALSE),0)</f>
        <v>0</v>
      </c>
      <c r="E5786" t="str">
        <f>'Liste detaljert wide'!$N$1</f>
        <v>BOA (eksl. EU og NFR)</v>
      </c>
      <c r="F5786" t="str">
        <f t="shared" si="5307"/>
        <v>2020VFM0BOA (eksl. EU og NFR)</v>
      </c>
      <c r="G5786" s="3">
        <f>'Liste detaljert wide'!N386</f>
        <v>0</v>
      </c>
      <c r="H5786" t="str">
        <f>VLOOKUP(E5786,Def!$B$2:$C$15,2,FALSE)</f>
        <v>Forskningsinsentiv</v>
      </c>
      <c r="I5786" s="3">
        <f>IF(A5786='Enheter, modell og år'!$F$2-1,0,G5786-VLOOKUP(A5786-1&amp;B5786&amp;C5786&amp;E5786,$F$2:$G$7561,2,FALSE))</f>
        <v>0</v>
      </c>
      <c r="J5786" s="3">
        <f>IF(A5786='Enheter, modell og år'!$F$2-1,0,VLOOKUP(A5786-1&amp;B5786&amp;C5786&amp;E5786,$F$2:$G$7561,2,FALSE))</f>
        <v>0</v>
      </c>
    </row>
    <row r="5787" spans="1:10" x14ac:dyDescent="0.25">
      <c r="A5787">
        <f t="shared" ref="A5787:C5787" si="5331">A5247</f>
        <v>2020</v>
      </c>
      <c r="B5787" t="str">
        <f t="shared" si="5331"/>
        <v>VFM</v>
      </c>
      <c r="C5787">
        <f t="shared" si="5331"/>
        <v>0</v>
      </c>
      <c r="D5787">
        <f>IFERROR(VLOOKUP(C5787,'Enheter, modell og år'!$A$2:$B$31,2,FALSE),0)</f>
        <v>0</v>
      </c>
      <c r="E5787" t="str">
        <f>'Liste detaljert wide'!$N$1</f>
        <v>BOA (eksl. EU og NFR)</v>
      </c>
      <c r="F5787" t="str">
        <f t="shared" si="5307"/>
        <v>2020VFM0BOA (eksl. EU og NFR)</v>
      </c>
      <c r="G5787" s="3">
        <f>'Liste detaljert wide'!N387</f>
        <v>0</v>
      </c>
      <c r="H5787" t="str">
        <f>VLOOKUP(E5787,Def!$B$2:$C$15,2,FALSE)</f>
        <v>Forskningsinsentiv</v>
      </c>
      <c r="I5787" s="3">
        <f>IF(A5787='Enheter, modell og år'!$F$2-1,0,G5787-VLOOKUP(A5787-1&amp;B5787&amp;C5787&amp;E5787,$F$2:$G$7561,2,FALSE))</f>
        <v>0</v>
      </c>
      <c r="J5787" s="3">
        <f>IF(A5787='Enheter, modell og år'!$F$2-1,0,VLOOKUP(A5787-1&amp;B5787&amp;C5787&amp;E5787,$F$2:$G$7561,2,FALSE))</f>
        <v>0</v>
      </c>
    </row>
    <row r="5788" spans="1:10" x14ac:dyDescent="0.25">
      <c r="A5788">
        <f t="shared" ref="A5788:C5788" si="5332">A5248</f>
        <v>2020</v>
      </c>
      <c r="B5788" t="str">
        <f t="shared" si="5332"/>
        <v>VFM</v>
      </c>
      <c r="C5788">
        <f t="shared" si="5332"/>
        <v>0</v>
      </c>
      <c r="D5788">
        <f>IFERROR(VLOOKUP(C5788,'Enheter, modell og år'!$A$2:$B$31,2,FALSE),0)</f>
        <v>0</v>
      </c>
      <c r="E5788" t="str">
        <f>'Liste detaljert wide'!$N$1</f>
        <v>BOA (eksl. EU og NFR)</v>
      </c>
      <c r="F5788" t="str">
        <f t="shared" si="5307"/>
        <v>2020VFM0BOA (eksl. EU og NFR)</v>
      </c>
      <c r="G5788" s="3">
        <f>'Liste detaljert wide'!N388</f>
        <v>0</v>
      </c>
      <c r="H5788" t="str">
        <f>VLOOKUP(E5788,Def!$B$2:$C$15,2,FALSE)</f>
        <v>Forskningsinsentiv</v>
      </c>
      <c r="I5788" s="3">
        <f>IF(A5788='Enheter, modell og år'!$F$2-1,0,G5788-VLOOKUP(A5788-1&amp;B5788&amp;C5788&amp;E5788,$F$2:$G$7561,2,FALSE))</f>
        <v>0</v>
      </c>
      <c r="J5788" s="3">
        <f>IF(A5788='Enheter, modell og år'!$F$2-1,0,VLOOKUP(A5788-1&amp;B5788&amp;C5788&amp;E5788,$F$2:$G$7561,2,FALSE))</f>
        <v>0</v>
      </c>
    </row>
    <row r="5789" spans="1:10" x14ac:dyDescent="0.25">
      <c r="A5789">
        <f t="shared" ref="A5789:C5789" si="5333">A5249</f>
        <v>2020</v>
      </c>
      <c r="B5789" t="str">
        <f t="shared" si="5333"/>
        <v>VFM</v>
      </c>
      <c r="C5789">
        <f t="shared" si="5333"/>
        <v>0</v>
      </c>
      <c r="D5789">
        <f>IFERROR(VLOOKUP(C5789,'Enheter, modell og år'!$A$2:$B$31,2,FALSE),0)</f>
        <v>0</v>
      </c>
      <c r="E5789" t="str">
        <f>'Liste detaljert wide'!$N$1</f>
        <v>BOA (eksl. EU og NFR)</v>
      </c>
      <c r="F5789" t="str">
        <f t="shared" si="5307"/>
        <v>2020VFM0BOA (eksl. EU og NFR)</v>
      </c>
      <c r="G5789" s="3">
        <f>'Liste detaljert wide'!N389</f>
        <v>0</v>
      </c>
      <c r="H5789" t="str">
        <f>VLOOKUP(E5789,Def!$B$2:$C$15,2,FALSE)</f>
        <v>Forskningsinsentiv</v>
      </c>
      <c r="I5789" s="3">
        <f>IF(A5789='Enheter, modell og år'!$F$2-1,0,G5789-VLOOKUP(A5789-1&amp;B5789&amp;C5789&amp;E5789,$F$2:$G$7561,2,FALSE))</f>
        <v>0</v>
      </c>
      <c r="J5789" s="3">
        <f>IF(A5789='Enheter, modell og år'!$F$2-1,0,VLOOKUP(A5789-1&amp;B5789&amp;C5789&amp;E5789,$F$2:$G$7561,2,FALSE))</f>
        <v>0</v>
      </c>
    </row>
    <row r="5790" spans="1:10" x14ac:dyDescent="0.25">
      <c r="A5790">
        <f t="shared" ref="A5790:C5790" si="5334">A5250</f>
        <v>2020</v>
      </c>
      <c r="B5790" t="str">
        <f t="shared" si="5334"/>
        <v>VFM</v>
      </c>
      <c r="C5790">
        <f t="shared" si="5334"/>
        <v>0</v>
      </c>
      <c r="D5790">
        <f>IFERROR(VLOOKUP(C5790,'Enheter, modell og år'!$A$2:$B$31,2,FALSE),0)</f>
        <v>0</v>
      </c>
      <c r="E5790" t="str">
        <f>'Liste detaljert wide'!$N$1</f>
        <v>BOA (eksl. EU og NFR)</v>
      </c>
      <c r="F5790" t="str">
        <f t="shared" si="5307"/>
        <v>2020VFM0BOA (eksl. EU og NFR)</v>
      </c>
      <c r="G5790" s="3">
        <f>'Liste detaljert wide'!N390</f>
        <v>0</v>
      </c>
      <c r="H5790" t="str">
        <f>VLOOKUP(E5790,Def!$B$2:$C$15,2,FALSE)</f>
        <v>Forskningsinsentiv</v>
      </c>
      <c r="I5790" s="3">
        <f>IF(A5790='Enheter, modell og år'!$F$2-1,0,G5790-VLOOKUP(A5790-1&amp;B5790&amp;C5790&amp;E5790,$F$2:$G$7561,2,FALSE))</f>
        <v>0</v>
      </c>
      <c r="J5790" s="3">
        <f>IF(A5790='Enheter, modell og år'!$F$2-1,0,VLOOKUP(A5790-1&amp;B5790&amp;C5790&amp;E5790,$F$2:$G$7561,2,FALSE))</f>
        <v>0</v>
      </c>
    </row>
    <row r="5791" spans="1:10" x14ac:dyDescent="0.25">
      <c r="A5791">
        <f t="shared" ref="A5791:C5791" si="5335">A5251</f>
        <v>2020</v>
      </c>
      <c r="B5791" t="str">
        <f t="shared" si="5335"/>
        <v>VFM</v>
      </c>
      <c r="C5791">
        <f t="shared" si="5335"/>
        <v>0</v>
      </c>
      <c r="D5791">
        <f>IFERROR(VLOOKUP(C5791,'Enheter, modell og år'!$A$2:$B$31,2,FALSE),0)</f>
        <v>0</v>
      </c>
      <c r="E5791" t="str">
        <f>'Liste detaljert wide'!$N$1</f>
        <v>BOA (eksl. EU og NFR)</v>
      </c>
      <c r="F5791" t="str">
        <f t="shared" si="5307"/>
        <v>2020VFM0BOA (eksl. EU og NFR)</v>
      </c>
      <c r="G5791" s="3">
        <f>'Liste detaljert wide'!N391</f>
        <v>0</v>
      </c>
      <c r="H5791" t="str">
        <f>VLOOKUP(E5791,Def!$B$2:$C$15,2,FALSE)</f>
        <v>Forskningsinsentiv</v>
      </c>
      <c r="I5791" s="3">
        <f>IF(A5791='Enheter, modell og år'!$F$2-1,0,G5791-VLOOKUP(A5791-1&amp;B5791&amp;C5791&amp;E5791,$F$2:$G$7561,2,FALSE))</f>
        <v>0</v>
      </c>
      <c r="J5791" s="3">
        <f>IF(A5791='Enheter, modell og år'!$F$2-1,0,VLOOKUP(A5791-1&amp;B5791&amp;C5791&amp;E5791,$F$2:$G$7561,2,FALSE))</f>
        <v>0</v>
      </c>
    </row>
    <row r="5792" spans="1:10" x14ac:dyDescent="0.25">
      <c r="A5792">
        <f t="shared" ref="A5792:C5792" si="5336">A5252</f>
        <v>2021</v>
      </c>
      <c r="B5792" t="str">
        <f t="shared" si="5336"/>
        <v>VFM</v>
      </c>
      <c r="C5792">
        <f t="shared" si="5336"/>
        <v>0</v>
      </c>
      <c r="D5792">
        <f>IFERROR(VLOOKUP(C5792,'Enheter, modell og år'!$A$2:$B$31,2,FALSE),0)</f>
        <v>0</v>
      </c>
      <c r="E5792" t="str">
        <f>'Liste detaljert wide'!$N$1</f>
        <v>BOA (eksl. EU og NFR)</v>
      </c>
      <c r="F5792" t="str">
        <f t="shared" si="5307"/>
        <v>2021VFM0BOA (eksl. EU og NFR)</v>
      </c>
      <c r="G5792" s="3">
        <f>'Liste detaljert wide'!N392</f>
        <v>0</v>
      </c>
      <c r="H5792" t="str">
        <f>VLOOKUP(E5792,Def!$B$2:$C$15,2,FALSE)</f>
        <v>Forskningsinsentiv</v>
      </c>
      <c r="I5792" s="3">
        <f>IF(A5792='Enheter, modell og år'!$F$2-1,0,G5792-VLOOKUP(A5792-1&amp;B5792&amp;C5792&amp;E5792,$F$2:$G$7561,2,FALSE))</f>
        <v>0</v>
      </c>
      <c r="J5792" s="3">
        <f>IF(A5792='Enheter, modell og år'!$F$2-1,0,VLOOKUP(A5792-1&amp;B5792&amp;C5792&amp;E5792,$F$2:$G$7561,2,FALSE))</f>
        <v>0</v>
      </c>
    </row>
    <row r="5793" spans="1:10" x14ac:dyDescent="0.25">
      <c r="A5793">
        <f t="shared" ref="A5793:C5793" si="5337">A5253</f>
        <v>2021</v>
      </c>
      <c r="B5793" t="str">
        <f t="shared" si="5337"/>
        <v>VFM</v>
      </c>
      <c r="C5793">
        <f t="shared" si="5337"/>
        <v>0</v>
      </c>
      <c r="D5793">
        <f>IFERROR(VLOOKUP(C5793,'Enheter, modell og år'!$A$2:$B$31,2,FALSE),0)</f>
        <v>0</v>
      </c>
      <c r="E5793" t="str">
        <f>'Liste detaljert wide'!$N$1</f>
        <v>BOA (eksl. EU og NFR)</v>
      </c>
      <c r="F5793" t="str">
        <f t="shared" si="5307"/>
        <v>2021VFM0BOA (eksl. EU og NFR)</v>
      </c>
      <c r="G5793" s="3">
        <f>'Liste detaljert wide'!N393</f>
        <v>0</v>
      </c>
      <c r="H5793" t="str">
        <f>VLOOKUP(E5793,Def!$B$2:$C$15,2,FALSE)</f>
        <v>Forskningsinsentiv</v>
      </c>
      <c r="I5793" s="3">
        <f>IF(A5793='Enheter, modell og år'!$F$2-1,0,G5793-VLOOKUP(A5793-1&amp;B5793&amp;C5793&amp;E5793,$F$2:$G$7561,2,FALSE))</f>
        <v>0</v>
      </c>
      <c r="J5793" s="3">
        <f>IF(A5793='Enheter, modell og år'!$F$2-1,0,VLOOKUP(A5793-1&amp;B5793&amp;C5793&amp;E5793,$F$2:$G$7561,2,FALSE))</f>
        <v>0</v>
      </c>
    </row>
    <row r="5794" spans="1:10" x14ac:dyDescent="0.25">
      <c r="A5794">
        <f t="shared" ref="A5794:C5794" si="5338">A5254</f>
        <v>2021</v>
      </c>
      <c r="B5794" t="str">
        <f t="shared" si="5338"/>
        <v>VFM</v>
      </c>
      <c r="C5794">
        <f t="shared" si="5338"/>
        <v>0</v>
      </c>
      <c r="D5794">
        <f>IFERROR(VLOOKUP(C5794,'Enheter, modell og år'!$A$2:$B$31,2,FALSE),0)</f>
        <v>0</v>
      </c>
      <c r="E5794" t="str">
        <f>'Liste detaljert wide'!$N$1</f>
        <v>BOA (eksl. EU og NFR)</v>
      </c>
      <c r="F5794" t="str">
        <f t="shared" si="5307"/>
        <v>2021VFM0BOA (eksl. EU og NFR)</v>
      </c>
      <c r="G5794" s="3">
        <f>'Liste detaljert wide'!N394</f>
        <v>0</v>
      </c>
      <c r="H5794" t="str">
        <f>VLOOKUP(E5794,Def!$B$2:$C$15,2,FALSE)</f>
        <v>Forskningsinsentiv</v>
      </c>
      <c r="I5794" s="3">
        <f>IF(A5794='Enheter, modell og år'!$F$2-1,0,G5794-VLOOKUP(A5794-1&amp;B5794&amp;C5794&amp;E5794,$F$2:$G$7561,2,FALSE))</f>
        <v>0</v>
      </c>
      <c r="J5794" s="3">
        <f>IF(A5794='Enheter, modell og år'!$F$2-1,0,VLOOKUP(A5794-1&amp;B5794&amp;C5794&amp;E5794,$F$2:$G$7561,2,FALSE))</f>
        <v>0</v>
      </c>
    </row>
    <row r="5795" spans="1:10" x14ac:dyDescent="0.25">
      <c r="A5795">
        <f t="shared" ref="A5795:C5795" si="5339">A5255</f>
        <v>2021</v>
      </c>
      <c r="B5795" t="str">
        <f t="shared" si="5339"/>
        <v>VFM</v>
      </c>
      <c r="C5795">
        <f t="shared" si="5339"/>
        <v>0</v>
      </c>
      <c r="D5795">
        <f>IFERROR(VLOOKUP(C5795,'Enheter, modell og år'!$A$2:$B$31,2,FALSE),0)</f>
        <v>0</v>
      </c>
      <c r="E5795" t="str">
        <f>'Liste detaljert wide'!$N$1</f>
        <v>BOA (eksl. EU og NFR)</v>
      </c>
      <c r="F5795" t="str">
        <f t="shared" si="5307"/>
        <v>2021VFM0BOA (eksl. EU og NFR)</v>
      </c>
      <c r="G5795" s="3">
        <f>'Liste detaljert wide'!N395</f>
        <v>0</v>
      </c>
      <c r="H5795" t="str">
        <f>VLOOKUP(E5795,Def!$B$2:$C$15,2,FALSE)</f>
        <v>Forskningsinsentiv</v>
      </c>
      <c r="I5795" s="3">
        <f>IF(A5795='Enheter, modell og år'!$F$2-1,0,G5795-VLOOKUP(A5795-1&amp;B5795&amp;C5795&amp;E5795,$F$2:$G$7561,2,FALSE))</f>
        <v>0</v>
      </c>
      <c r="J5795" s="3">
        <f>IF(A5795='Enheter, modell og år'!$F$2-1,0,VLOOKUP(A5795-1&amp;B5795&amp;C5795&amp;E5795,$F$2:$G$7561,2,FALSE))</f>
        <v>0</v>
      </c>
    </row>
    <row r="5796" spans="1:10" x14ac:dyDescent="0.25">
      <c r="A5796">
        <f t="shared" ref="A5796:C5796" si="5340">A5256</f>
        <v>2021</v>
      </c>
      <c r="B5796" t="str">
        <f t="shared" si="5340"/>
        <v>VFM</v>
      </c>
      <c r="C5796">
        <f t="shared" si="5340"/>
        <v>0</v>
      </c>
      <c r="D5796">
        <f>IFERROR(VLOOKUP(C5796,'Enheter, modell og år'!$A$2:$B$31,2,FALSE),0)</f>
        <v>0</v>
      </c>
      <c r="E5796" t="str">
        <f>'Liste detaljert wide'!$N$1</f>
        <v>BOA (eksl. EU og NFR)</v>
      </c>
      <c r="F5796" t="str">
        <f t="shared" si="5307"/>
        <v>2021VFM0BOA (eksl. EU og NFR)</v>
      </c>
      <c r="G5796" s="3">
        <f>'Liste detaljert wide'!N396</f>
        <v>0</v>
      </c>
      <c r="H5796" t="str">
        <f>VLOOKUP(E5796,Def!$B$2:$C$15,2,FALSE)</f>
        <v>Forskningsinsentiv</v>
      </c>
      <c r="I5796" s="3">
        <f>IF(A5796='Enheter, modell og år'!$F$2-1,0,G5796-VLOOKUP(A5796-1&amp;B5796&amp;C5796&amp;E5796,$F$2:$G$7561,2,FALSE))</f>
        <v>0</v>
      </c>
      <c r="J5796" s="3">
        <f>IF(A5796='Enheter, modell og år'!$F$2-1,0,VLOOKUP(A5796-1&amp;B5796&amp;C5796&amp;E5796,$F$2:$G$7561,2,FALSE))</f>
        <v>0</v>
      </c>
    </row>
    <row r="5797" spans="1:10" x14ac:dyDescent="0.25">
      <c r="A5797">
        <f t="shared" ref="A5797:C5797" si="5341">A5257</f>
        <v>2021</v>
      </c>
      <c r="B5797" t="str">
        <f t="shared" si="5341"/>
        <v>VFM</v>
      </c>
      <c r="C5797">
        <f t="shared" si="5341"/>
        <v>0</v>
      </c>
      <c r="D5797">
        <f>IFERROR(VLOOKUP(C5797,'Enheter, modell og år'!$A$2:$B$31,2,FALSE),0)</f>
        <v>0</v>
      </c>
      <c r="E5797" t="str">
        <f>'Liste detaljert wide'!$N$1</f>
        <v>BOA (eksl. EU og NFR)</v>
      </c>
      <c r="F5797" t="str">
        <f t="shared" si="5307"/>
        <v>2021VFM0BOA (eksl. EU og NFR)</v>
      </c>
      <c r="G5797" s="3">
        <f>'Liste detaljert wide'!N397</f>
        <v>0</v>
      </c>
      <c r="H5797" t="str">
        <f>VLOOKUP(E5797,Def!$B$2:$C$15,2,FALSE)</f>
        <v>Forskningsinsentiv</v>
      </c>
      <c r="I5797" s="3">
        <f>IF(A5797='Enheter, modell og år'!$F$2-1,0,G5797-VLOOKUP(A5797-1&amp;B5797&amp;C5797&amp;E5797,$F$2:$G$7561,2,FALSE))</f>
        <v>0</v>
      </c>
      <c r="J5797" s="3">
        <f>IF(A5797='Enheter, modell og år'!$F$2-1,0,VLOOKUP(A5797-1&amp;B5797&amp;C5797&amp;E5797,$F$2:$G$7561,2,FALSE))</f>
        <v>0</v>
      </c>
    </row>
    <row r="5798" spans="1:10" x14ac:dyDescent="0.25">
      <c r="A5798">
        <f t="shared" ref="A5798:C5798" si="5342">A5258</f>
        <v>2021</v>
      </c>
      <c r="B5798" t="str">
        <f t="shared" si="5342"/>
        <v>VFM</v>
      </c>
      <c r="C5798">
        <f t="shared" si="5342"/>
        <v>0</v>
      </c>
      <c r="D5798">
        <f>IFERROR(VLOOKUP(C5798,'Enheter, modell og år'!$A$2:$B$31,2,FALSE),0)</f>
        <v>0</v>
      </c>
      <c r="E5798" t="str">
        <f>'Liste detaljert wide'!$N$1</f>
        <v>BOA (eksl. EU og NFR)</v>
      </c>
      <c r="F5798" t="str">
        <f t="shared" si="5307"/>
        <v>2021VFM0BOA (eksl. EU og NFR)</v>
      </c>
      <c r="G5798" s="3">
        <f>'Liste detaljert wide'!N398</f>
        <v>0</v>
      </c>
      <c r="H5798" t="str">
        <f>VLOOKUP(E5798,Def!$B$2:$C$15,2,FALSE)</f>
        <v>Forskningsinsentiv</v>
      </c>
      <c r="I5798" s="3">
        <f>IF(A5798='Enheter, modell og år'!$F$2-1,0,G5798-VLOOKUP(A5798-1&amp;B5798&amp;C5798&amp;E5798,$F$2:$G$7561,2,FALSE))</f>
        <v>0</v>
      </c>
      <c r="J5798" s="3">
        <f>IF(A5798='Enheter, modell og år'!$F$2-1,0,VLOOKUP(A5798-1&amp;B5798&amp;C5798&amp;E5798,$F$2:$G$7561,2,FALSE))</f>
        <v>0</v>
      </c>
    </row>
    <row r="5799" spans="1:10" x14ac:dyDescent="0.25">
      <c r="A5799">
        <f t="shared" ref="A5799:C5799" si="5343">A5259</f>
        <v>2021</v>
      </c>
      <c r="B5799" t="str">
        <f t="shared" si="5343"/>
        <v>VFM</v>
      </c>
      <c r="C5799">
        <f t="shared" si="5343"/>
        <v>0</v>
      </c>
      <c r="D5799">
        <f>IFERROR(VLOOKUP(C5799,'Enheter, modell og år'!$A$2:$B$31,2,FALSE),0)</f>
        <v>0</v>
      </c>
      <c r="E5799" t="str">
        <f>'Liste detaljert wide'!$N$1</f>
        <v>BOA (eksl. EU og NFR)</v>
      </c>
      <c r="F5799" t="str">
        <f t="shared" si="5307"/>
        <v>2021VFM0BOA (eksl. EU og NFR)</v>
      </c>
      <c r="G5799" s="3">
        <f>'Liste detaljert wide'!N399</f>
        <v>0</v>
      </c>
      <c r="H5799" t="str">
        <f>VLOOKUP(E5799,Def!$B$2:$C$15,2,FALSE)</f>
        <v>Forskningsinsentiv</v>
      </c>
      <c r="I5799" s="3">
        <f>IF(A5799='Enheter, modell og år'!$F$2-1,0,G5799-VLOOKUP(A5799-1&amp;B5799&amp;C5799&amp;E5799,$F$2:$G$7561,2,FALSE))</f>
        <v>0</v>
      </c>
      <c r="J5799" s="3">
        <f>IF(A5799='Enheter, modell og år'!$F$2-1,0,VLOOKUP(A5799-1&amp;B5799&amp;C5799&amp;E5799,$F$2:$G$7561,2,FALSE))</f>
        <v>0</v>
      </c>
    </row>
    <row r="5800" spans="1:10" x14ac:dyDescent="0.25">
      <c r="A5800">
        <f t="shared" ref="A5800:C5800" si="5344">A5260</f>
        <v>2021</v>
      </c>
      <c r="B5800" t="str">
        <f t="shared" si="5344"/>
        <v>VFM</v>
      </c>
      <c r="C5800">
        <f t="shared" si="5344"/>
        <v>0</v>
      </c>
      <c r="D5800">
        <f>IFERROR(VLOOKUP(C5800,'Enheter, modell og år'!$A$2:$B$31,2,FALSE),0)</f>
        <v>0</v>
      </c>
      <c r="E5800" t="str">
        <f>'Liste detaljert wide'!$N$1</f>
        <v>BOA (eksl. EU og NFR)</v>
      </c>
      <c r="F5800" t="str">
        <f t="shared" si="5307"/>
        <v>2021VFM0BOA (eksl. EU og NFR)</v>
      </c>
      <c r="G5800" s="3">
        <f>'Liste detaljert wide'!N400</f>
        <v>0</v>
      </c>
      <c r="H5800" t="str">
        <f>VLOOKUP(E5800,Def!$B$2:$C$15,2,FALSE)</f>
        <v>Forskningsinsentiv</v>
      </c>
      <c r="I5800" s="3">
        <f>IF(A5800='Enheter, modell og år'!$F$2-1,0,G5800-VLOOKUP(A5800-1&amp;B5800&amp;C5800&amp;E5800,$F$2:$G$7561,2,FALSE))</f>
        <v>0</v>
      </c>
      <c r="J5800" s="3">
        <f>IF(A5800='Enheter, modell og år'!$F$2-1,0,VLOOKUP(A5800-1&amp;B5800&amp;C5800&amp;E5800,$F$2:$G$7561,2,FALSE))</f>
        <v>0</v>
      </c>
    </row>
    <row r="5801" spans="1:10" x14ac:dyDescent="0.25">
      <c r="A5801">
        <f t="shared" ref="A5801:C5801" si="5345">A5261</f>
        <v>2021</v>
      </c>
      <c r="B5801" t="str">
        <f t="shared" si="5345"/>
        <v>VFM</v>
      </c>
      <c r="C5801">
        <f t="shared" si="5345"/>
        <v>0</v>
      </c>
      <c r="D5801">
        <f>IFERROR(VLOOKUP(C5801,'Enheter, modell og år'!$A$2:$B$31,2,FALSE),0)</f>
        <v>0</v>
      </c>
      <c r="E5801" t="str">
        <f>'Liste detaljert wide'!$N$1</f>
        <v>BOA (eksl. EU og NFR)</v>
      </c>
      <c r="F5801" t="str">
        <f t="shared" si="5307"/>
        <v>2021VFM0BOA (eksl. EU og NFR)</v>
      </c>
      <c r="G5801" s="3">
        <f>'Liste detaljert wide'!N401</f>
        <v>0</v>
      </c>
      <c r="H5801" t="str">
        <f>VLOOKUP(E5801,Def!$B$2:$C$15,2,FALSE)</f>
        <v>Forskningsinsentiv</v>
      </c>
      <c r="I5801" s="3">
        <f>IF(A5801='Enheter, modell og år'!$F$2-1,0,G5801-VLOOKUP(A5801-1&amp;B5801&amp;C5801&amp;E5801,$F$2:$G$7561,2,FALSE))</f>
        <v>0</v>
      </c>
      <c r="J5801" s="3">
        <f>IF(A5801='Enheter, modell og år'!$F$2-1,0,VLOOKUP(A5801-1&amp;B5801&amp;C5801&amp;E5801,$F$2:$G$7561,2,FALSE))</f>
        <v>0</v>
      </c>
    </row>
    <row r="5802" spans="1:10" x14ac:dyDescent="0.25">
      <c r="A5802">
        <f t="shared" ref="A5802:C5802" si="5346">A5262</f>
        <v>2021</v>
      </c>
      <c r="B5802" t="str">
        <f t="shared" si="5346"/>
        <v>VFM</v>
      </c>
      <c r="C5802">
        <f t="shared" si="5346"/>
        <v>0</v>
      </c>
      <c r="D5802">
        <f>IFERROR(VLOOKUP(C5802,'Enheter, modell og år'!$A$2:$B$31,2,FALSE),0)</f>
        <v>0</v>
      </c>
      <c r="E5802" t="str">
        <f>'Liste detaljert wide'!$N$1</f>
        <v>BOA (eksl. EU og NFR)</v>
      </c>
      <c r="F5802" t="str">
        <f t="shared" si="5307"/>
        <v>2021VFM0BOA (eksl. EU og NFR)</v>
      </c>
      <c r="G5802" s="3">
        <f>'Liste detaljert wide'!N402</f>
        <v>0</v>
      </c>
      <c r="H5802" t="str">
        <f>VLOOKUP(E5802,Def!$B$2:$C$15,2,FALSE)</f>
        <v>Forskningsinsentiv</v>
      </c>
      <c r="I5802" s="3">
        <f>IF(A5802='Enheter, modell og år'!$F$2-1,0,G5802-VLOOKUP(A5802-1&amp;B5802&amp;C5802&amp;E5802,$F$2:$G$7561,2,FALSE))</f>
        <v>0</v>
      </c>
      <c r="J5802" s="3">
        <f>IF(A5802='Enheter, modell og år'!$F$2-1,0,VLOOKUP(A5802-1&amp;B5802&amp;C5802&amp;E5802,$F$2:$G$7561,2,FALSE))</f>
        <v>0</v>
      </c>
    </row>
    <row r="5803" spans="1:10" x14ac:dyDescent="0.25">
      <c r="A5803">
        <f t="shared" ref="A5803:C5803" si="5347">A5263</f>
        <v>2021</v>
      </c>
      <c r="B5803" t="str">
        <f t="shared" si="5347"/>
        <v>VFM</v>
      </c>
      <c r="C5803">
        <f t="shared" si="5347"/>
        <v>0</v>
      </c>
      <c r="D5803">
        <f>IFERROR(VLOOKUP(C5803,'Enheter, modell og år'!$A$2:$B$31,2,FALSE),0)</f>
        <v>0</v>
      </c>
      <c r="E5803" t="str">
        <f>'Liste detaljert wide'!$N$1</f>
        <v>BOA (eksl. EU og NFR)</v>
      </c>
      <c r="F5803" t="str">
        <f t="shared" si="5307"/>
        <v>2021VFM0BOA (eksl. EU og NFR)</v>
      </c>
      <c r="G5803" s="3">
        <f>'Liste detaljert wide'!N403</f>
        <v>0</v>
      </c>
      <c r="H5803" t="str">
        <f>VLOOKUP(E5803,Def!$B$2:$C$15,2,FALSE)</f>
        <v>Forskningsinsentiv</v>
      </c>
      <c r="I5803" s="3">
        <f>IF(A5803='Enheter, modell og år'!$F$2-1,0,G5803-VLOOKUP(A5803-1&amp;B5803&amp;C5803&amp;E5803,$F$2:$G$7561,2,FALSE))</f>
        <v>0</v>
      </c>
      <c r="J5803" s="3">
        <f>IF(A5803='Enheter, modell og år'!$F$2-1,0,VLOOKUP(A5803-1&amp;B5803&amp;C5803&amp;E5803,$F$2:$G$7561,2,FALSE))</f>
        <v>0</v>
      </c>
    </row>
    <row r="5804" spans="1:10" x14ac:dyDescent="0.25">
      <c r="A5804">
        <f t="shared" ref="A5804:C5804" si="5348">A5264</f>
        <v>2021</v>
      </c>
      <c r="B5804" t="str">
        <f t="shared" si="5348"/>
        <v>VFM</v>
      </c>
      <c r="C5804">
        <f t="shared" si="5348"/>
        <v>0</v>
      </c>
      <c r="D5804">
        <f>IFERROR(VLOOKUP(C5804,'Enheter, modell og år'!$A$2:$B$31,2,FALSE),0)</f>
        <v>0</v>
      </c>
      <c r="E5804" t="str">
        <f>'Liste detaljert wide'!$N$1</f>
        <v>BOA (eksl. EU og NFR)</v>
      </c>
      <c r="F5804" t="str">
        <f t="shared" si="5307"/>
        <v>2021VFM0BOA (eksl. EU og NFR)</v>
      </c>
      <c r="G5804" s="3">
        <f>'Liste detaljert wide'!N404</f>
        <v>0</v>
      </c>
      <c r="H5804" t="str">
        <f>VLOOKUP(E5804,Def!$B$2:$C$15,2,FALSE)</f>
        <v>Forskningsinsentiv</v>
      </c>
      <c r="I5804" s="3">
        <f>IF(A5804='Enheter, modell og år'!$F$2-1,0,G5804-VLOOKUP(A5804-1&amp;B5804&amp;C5804&amp;E5804,$F$2:$G$7561,2,FALSE))</f>
        <v>0</v>
      </c>
      <c r="J5804" s="3">
        <f>IF(A5804='Enheter, modell og år'!$F$2-1,0,VLOOKUP(A5804-1&amp;B5804&amp;C5804&amp;E5804,$F$2:$G$7561,2,FALSE))</f>
        <v>0</v>
      </c>
    </row>
    <row r="5805" spans="1:10" x14ac:dyDescent="0.25">
      <c r="A5805">
        <f t="shared" ref="A5805:C5805" si="5349">A5265</f>
        <v>2021</v>
      </c>
      <c r="B5805" t="str">
        <f t="shared" si="5349"/>
        <v>VFM</v>
      </c>
      <c r="C5805">
        <f t="shared" si="5349"/>
        <v>0</v>
      </c>
      <c r="D5805">
        <f>IFERROR(VLOOKUP(C5805,'Enheter, modell og år'!$A$2:$B$31,2,FALSE),0)</f>
        <v>0</v>
      </c>
      <c r="E5805" t="str">
        <f>'Liste detaljert wide'!$N$1</f>
        <v>BOA (eksl. EU og NFR)</v>
      </c>
      <c r="F5805" t="str">
        <f t="shared" si="5307"/>
        <v>2021VFM0BOA (eksl. EU og NFR)</v>
      </c>
      <c r="G5805" s="3">
        <f>'Liste detaljert wide'!N405</f>
        <v>0</v>
      </c>
      <c r="H5805" t="str">
        <f>VLOOKUP(E5805,Def!$B$2:$C$15,2,FALSE)</f>
        <v>Forskningsinsentiv</v>
      </c>
      <c r="I5805" s="3">
        <f>IF(A5805='Enheter, modell og år'!$F$2-1,0,G5805-VLOOKUP(A5805-1&amp;B5805&amp;C5805&amp;E5805,$F$2:$G$7561,2,FALSE))</f>
        <v>0</v>
      </c>
      <c r="J5805" s="3">
        <f>IF(A5805='Enheter, modell og år'!$F$2-1,0,VLOOKUP(A5805-1&amp;B5805&amp;C5805&amp;E5805,$F$2:$G$7561,2,FALSE))</f>
        <v>0</v>
      </c>
    </row>
    <row r="5806" spans="1:10" x14ac:dyDescent="0.25">
      <c r="A5806">
        <f t="shared" ref="A5806:C5806" si="5350">A5266</f>
        <v>2021</v>
      </c>
      <c r="B5806" t="str">
        <f t="shared" si="5350"/>
        <v>VFM</v>
      </c>
      <c r="C5806">
        <f t="shared" si="5350"/>
        <v>0</v>
      </c>
      <c r="D5806">
        <f>IFERROR(VLOOKUP(C5806,'Enheter, modell og år'!$A$2:$B$31,2,FALSE),0)</f>
        <v>0</v>
      </c>
      <c r="E5806" t="str">
        <f>'Liste detaljert wide'!$N$1</f>
        <v>BOA (eksl. EU og NFR)</v>
      </c>
      <c r="F5806" t="str">
        <f t="shared" si="5307"/>
        <v>2021VFM0BOA (eksl. EU og NFR)</v>
      </c>
      <c r="G5806" s="3">
        <f>'Liste detaljert wide'!N406</f>
        <v>0</v>
      </c>
      <c r="H5806" t="str">
        <f>VLOOKUP(E5806,Def!$B$2:$C$15,2,FALSE)</f>
        <v>Forskningsinsentiv</v>
      </c>
      <c r="I5806" s="3">
        <f>IF(A5806='Enheter, modell og år'!$F$2-1,0,G5806-VLOOKUP(A5806-1&amp;B5806&amp;C5806&amp;E5806,$F$2:$G$7561,2,FALSE))</f>
        <v>0</v>
      </c>
      <c r="J5806" s="3">
        <f>IF(A5806='Enheter, modell og år'!$F$2-1,0,VLOOKUP(A5806-1&amp;B5806&amp;C5806&amp;E5806,$F$2:$G$7561,2,FALSE))</f>
        <v>0</v>
      </c>
    </row>
    <row r="5807" spans="1:10" x14ac:dyDescent="0.25">
      <c r="A5807">
        <f t="shared" ref="A5807:C5807" si="5351">A5267</f>
        <v>2021</v>
      </c>
      <c r="B5807" t="str">
        <f t="shared" si="5351"/>
        <v>VFM</v>
      </c>
      <c r="C5807">
        <f t="shared" si="5351"/>
        <v>0</v>
      </c>
      <c r="D5807">
        <f>IFERROR(VLOOKUP(C5807,'Enheter, modell og år'!$A$2:$B$31,2,FALSE),0)</f>
        <v>0</v>
      </c>
      <c r="E5807" t="str">
        <f>'Liste detaljert wide'!$N$1</f>
        <v>BOA (eksl. EU og NFR)</v>
      </c>
      <c r="F5807" t="str">
        <f t="shared" si="5307"/>
        <v>2021VFM0BOA (eksl. EU og NFR)</v>
      </c>
      <c r="G5807" s="3">
        <f>'Liste detaljert wide'!N407</f>
        <v>0</v>
      </c>
      <c r="H5807" t="str">
        <f>VLOOKUP(E5807,Def!$B$2:$C$15,2,FALSE)</f>
        <v>Forskningsinsentiv</v>
      </c>
      <c r="I5807" s="3">
        <f>IF(A5807='Enheter, modell og år'!$F$2-1,0,G5807-VLOOKUP(A5807-1&amp;B5807&amp;C5807&amp;E5807,$F$2:$G$7561,2,FALSE))</f>
        <v>0</v>
      </c>
      <c r="J5807" s="3">
        <f>IF(A5807='Enheter, modell og år'!$F$2-1,0,VLOOKUP(A5807-1&amp;B5807&amp;C5807&amp;E5807,$F$2:$G$7561,2,FALSE))</f>
        <v>0</v>
      </c>
    </row>
    <row r="5808" spans="1:10" x14ac:dyDescent="0.25">
      <c r="A5808">
        <f t="shared" ref="A5808:C5808" si="5352">A5268</f>
        <v>2021</v>
      </c>
      <c r="B5808" t="str">
        <f t="shared" si="5352"/>
        <v>VFM</v>
      </c>
      <c r="C5808">
        <f t="shared" si="5352"/>
        <v>0</v>
      </c>
      <c r="D5808">
        <f>IFERROR(VLOOKUP(C5808,'Enheter, modell og år'!$A$2:$B$31,2,FALSE),0)</f>
        <v>0</v>
      </c>
      <c r="E5808" t="str">
        <f>'Liste detaljert wide'!$N$1</f>
        <v>BOA (eksl. EU og NFR)</v>
      </c>
      <c r="F5808" t="str">
        <f t="shared" si="5307"/>
        <v>2021VFM0BOA (eksl. EU og NFR)</v>
      </c>
      <c r="G5808" s="3">
        <f>'Liste detaljert wide'!N408</f>
        <v>0</v>
      </c>
      <c r="H5808" t="str">
        <f>VLOOKUP(E5808,Def!$B$2:$C$15,2,FALSE)</f>
        <v>Forskningsinsentiv</v>
      </c>
      <c r="I5808" s="3">
        <f>IF(A5808='Enheter, modell og år'!$F$2-1,0,G5808-VLOOKUP(A5808-1&amp;B5808&amp;C5808&amp;E5808,$F$2:$G$7561,2,FALSE))</f>
        <v>0</v>
      </c>
      <c r="J5808" s="3">
        <f>IF(A5808='Enheter, modell og år'!$F$2-1,0,VLOOKUP(A5808-1&amp;B5808&amp;C5808&amp;E5808,$F$2:$G$7561,2,FALSE))</f>
        <v>0</v>
      </c>
    </row>
    <row r="5809" spans="1:10" x14ac:dyDescent="0.25">
      <c r="A5809">
        <f t="shared" ref="A5809:C5809" si="5353">A5269</f>
        <v>2021</v>
      </c>
      <c r="B5809" t="str">
        <f t="shared" si="5353"/>
        <v>VFM</v>
      </c>
      <c r="C5809">
        <f t="shared" si="5353"/>
        <v>0</v>
      </c>
      <c r="D5809">
        <f>IFERROR(VLOOKUP(C5809,'Enheter, modell og år'!$A$2:$B$31,2,FALSE),0)</f>
        <v>0</v>
      </c>
      <c r="E5809" t="str">
        <f>'Liste detaljert wide'!$N$1</f>
        <v>BOA (eksl. EU og NFR)</v>
      </c>
      <c r="F5809" t="str">
        <f t="shared" si="5307"/>
        <v>2021VFM0BOA (eksl. EU og NFR)</v>
      </c>
      <c r="G5809" s="3">
        <f>'Liste detaljert wide'!N409</f>
        <v>0</v>
      </c>
      <c r="H5809" t="str">
        <f>VLOOKUP(E5809,Def!$B$2:$C$15,2,FALSE)</f>
        <v>Forskningsinsentiv</v>
      </c>
      <c r="I5809" s="3">
        <f>IF(A5809='Enheter, modell og år'!$F$2-1,0,G5809-VLOOKUP(A5809-1&amp;B5809&amp;C5809&amp;E5809,$F$2:$G$7561,2,FALSE))</f>
        <v>0</v>
      </c>
      <c r="J5809" s="3">
        <f>IF(A5809='Enheter, modell og år'!$F$2-1,0,VLOOKUP(A5809-1&amp;B5809&amp;C5809&amp;E5809,$F$2:$G$7561,2,FALSE))</f>
        <v>0</v>
      </c>
    </row>
    <row r="5810" spans="1:10" x14ac:dyDescent="0.25">
      <c r="A5810">
        <f t="shared" ref="A5810:C5810" si="5354">A5270</f>
        <v>2021</v>
      </c>
      <c r="B5810" t="str">
        <f t="shared" si="5354"/>
        <v>VFM</v>
      </c>
      <c r="C5810">
        <f t="shared" si="5354"/>
        <v>0</v>
      </c>
      <c r="D5810">
        <f>IFERROR(VLOOKUP(C5810,'Enheter, modell og år'!$A$2:$B$31,2,FALSE),0)</f>
        <v>0</v>
      </c>
      <c r="E5810" t="str">
        <f>'Liste detaljert wide'!$N$1</f>
        <v>BOA (eksl. EU og NFR)</v>
      </c>
      <c r="F5810" t="str">
        <f t="shared" si="5307"/>
        <v>2021VFM0BOA (eksl. EU og NFR)</v>
      </c>
      <c r="G5810" s="3">
        <f>'Liste detaljert wide'!N410</f>
        <v>0</v>
      </c>
      <c r="H5810" t="str">
        <f>VLOOKUP(E5810,Def!$B$2:$C$15,2,FALSE)</f>
        <v>Forskningsinsentiv</v>
      </c>
      <c r="I5810" s="3">
        <f>IF(A5810='Enheter, modell og år'!$F$2-1,0,G5810-VLOOKUP(A5810-1&amp;B5810&amp;C5810&amp;E5810,$F$2:$G$7561,2,FALSE))</f>
        <v>0</v>
      </c>
      <c r="J5810" s="3">
        <f>IF(A5810='Enheter, modell og år'!$F$2-1,0,VLOOKUP(A5810-1&amp;B5810&amp;C5810&amp;E5810,$F$2:$G$7561,2,FALSE))</f>
        <v>0</v>
      </c>
    </row>
    <row r="5811" spans="1:10" x14ac:dyDescent="0.25">
      <c r="A5811">
        <f t="shared" ref="A5811:C5811" si="5355">A5271</f>
        <v>2021</v>
      </c>
      <c r="B5811" t="str">
        <f t="shared" si="5355"/>
        <v>VFM</v>
      </c>
      <c r="C5811">
        <f t="shared" si="5355"/>
        <v>0</v>
      </c>
      <c r="D5811">
        <f>IFERROR(VLOOKUP(C5811,'Enheter, modell og år'!$A$2:$B$31,2,FALSE),0)</f>
        <v>0</v>
      </c>
      <c r="E5811" t="str">
        <f>'Liste detaljert wide'!$N$1</f>
        <v>BOA (eksl. EU og NFR)</v>
      </c>
      <c r="F5811" t="str">
        <f t="shared" si="5307"/>
        <v>2021VFM0BOA (eksl. EU og NFR)</v>
      </c>
      <c r="G5811" s="3">
        <f>'Liste detaljert wide'!N411</f>
        <v>0</v>
      </c>
      <c r="H5811" t="str">
        <f>VLOOKUP(E5811,Def!$B$2:$C$15,2,FALSE)</f>
        <v>Forskningsinsentiv</v>
      </c>
      <c r="I5811" s="3">
        <f>IF(A5811='Enheter, modell og år'!$F$2-1,0,G5811-VLOOKUP(A5811-1&amp;B5811&amp;C5811&amp;E5811,$F$2:$G$7561,2,FALSE))</f>
        <v>0</v>
      </c>
      <c r="J5811" s="3">
        <f>IF(A5811='Enheter, modell og år'!$F$2-1,0,VLOOKUP(A5811-1&amp;B5811&amp;C5811&amp;E5811,$F$2:$G$7561,2,FALSE))</f>
        <v>0</v>
      </c>
    </row>
    <row r="5812" spans="1:10" x14ac:dyDescent="0.25">
      <c r="A5812">
        <f t="shared" ref="A5812:C5812" si="5356">A5272</f>
        <v>2021</v>
      </c>
      <c r="B5812" t="str">
        <f t="shared" si="5356"/>
        <v>VFM</v>
      </c>
      <c r="C5812">
        <f t="shared" si="5356"/>
        <v>0</v>
      </c>
      <c r="D5812">
        <f>IFERROR(VLOOKUP(C5812,'Enheter, modell og år'!$A$2:$B$31,2,FALSE),0)</f>
        <v>0</v>
      </c>
      <c r="E5812" t="str">
        <f>'Liste detaljert wide'!$N$1</f>
        <v>BOA (eksl. EU og NFR)</v>
      </c>
      <c r="F5812" t="str">
        <f t="shared" si="5307"/>
        <v>2021VFM0BOA (eksl. EU og NFR)</v>
      </c>
      <c r="G5812" s="3">
        <f>'Liste detaljert wide'!N412</f>
        <v>0</v>
      </c>
      <c r="H5812" t="str">
        <f>VLOOKUP(E5812,Def!$B$2:$C$15,2,FALSE)</f>
        <v>Forskningsinsentiv</v>
      </c>
      <c r="I5812" s="3">
        <f>IF(A5812='Enheter, modell og år'!$F$2-1,0,G5812-VLOOKUP(A5812-1&amp;B5812&amp;C5812&amp;E5812,$F$2:$G$7561,2,FALSE))</f>
        <v>0</v>
      </c>
      <c r="J5812" s="3">
        <f>IF(A5812='Enheter, modell og år'!$F$2-1,0,VLOOKUP(A5812-1&amp;B5812&amp;C5812&amp;E5812,$F$2:$G$7561,2,FALSE))</f>
        <v>0</v>
      </c>
    </row>
    <row r="5813" spans="1:10" x14ac:dyDescent="0.25">
      <c r="A5813">
        <f t="shared" ref="A5813:C5813" si="5357">A5273</f>
        <v>2021</v>
      </c>
      <c r="B5813" t="str">
        <f t="shared" si="5357"/>
        <v>VFM</v>
      </c>
      <c r="C5813">
        <f t="shared" si="5357"/>
        <v>0</v>
      </c>
      <c r="D5813">
        <f>IFERROR(VLOOKUP(C5813,'Enheter, modell og år'!$A$2:$B$31,2,FALSE),0)</f>
        <v>0</v>
      </c>
      <c r="E5813" t="str">
        <f>'Liste detaljert wide'!$N$1</f>
        <v>BOA (eksl. EU og NFR)</v>
      </c>
      <c r="F5813" t="str">
        <f t="shared" si="5307"/>
        <v>2021VFM0BOA (eksl. EU og NFR)</v>
      </c>
      <c r="G5813" s="3">
        <f>'Liste detaljert wide'!N413</f>
        <v>0</v>
      </c>
      <c r="H5813" t="str">
        <f>VLOOKUP(E5813,Def!$B$2:$C$15,2,FALSE)</f>
        <v>Forskningsinsentiv</v>
      </c>
      <c r="I5813" s="3">
        <f>IF(A5813='Enheter, modell og år'!$F$2-1,0,G5813-VLOOKUP(A5813-1&amp;B5813&amp;C5813&amp;E5813,$F$2:$G$7561,2,FALSE))</f>
        <v>0</v>
      </c>
      <c r="J5813" s="3">
        <f>IF(A5813='Enheter, modell og år'!$F$2-1,0,VLOOKUP(A5813-1&amp;B5813&amp;C5813&amp;E5813,$F$2:$G$7561,2,FALSE))</f>
        <v>0</v>
      </c>
    </row>
    <row r="5814" spans="1:10" x14ac:dyDescent="0.25">
      <c r="A5814">
        <f t="shared" ref="A5814:C5814" si="5358">A5274</f>
        <v>2021</v>
      </c>
      <c r="B5814" t="str">
        <f t="shared" si="5358"/>
        <v>VFM</v>
      </c>
      <c r="C5814">
        <f t="shared" si="5358"/>
        <v>0</v>
      </c>
      <c r="D5814">
        <f>IFERROR(VLOOKUP(C5814,'Enheter, modell og år'!$A$2:$B$31,2,FALSE),0)</f>
        <v>0</v>
      </c>
      <c r="E5814" t="str">
        <f>'Liste detaljert wide'!$N$1</f>
        <v>BOA (eksl. EU og NFR)</v>
      </c>
      <c r="F5814" t="str">
        <f t="shared" si="5307"/>
        <v>2021VFM0BOA (eksl. EU og NFR)</v>
      </c>
      <c r="G5814" s="3">
        <f>'Liste detaljert wide'!N414</f>
        <v>0</v>
      </c>
      <c r="H5814" t="str">
        <f>VLOOKUP(E5814,Def!$B$2:$C$15,2,FALSE)</f>
        <v>Forskningsinsentiv</v>
      </c>
      <c r="I5814" s="3">
        <f>IF(A5814='Enheter, modell og år'!$F$2-1,0,G5814-VLOOKUP(A5814-1&amp;B5814&amp;C5814&amp;E5814,$F$2:$G$7561,2,FALSE))</f>
        <v>0</v>
      </c>
      <c r="J5814" s="3">
        <f>IF(A5814='Enheter, modell og år'!$F$2-1,0,VLOOKUP(A5814-1&amp;B5814&amp;C5814&amp;E5814,$F$2:$G$7561,2,FALSE))</f>
        <v>0</v>
      </c>
    </row>
    <row r="5815" spans="1:10" x14ac:dyDescent="0.25">
      <c r="A5815">
        <f t="shared" ref="A5815:C5815" si="5359">A5275</f>
        <v>2021</v>
      </c>
      <c r="B5815" t="str">
        <f t="shared" si="5359"/>
        <v>VFM</v>
      </c>
      <c r="C5815">
        <f t="shared" si="5359"/>
        <v>0</v>
      </c>
      <c r="D5815">
        <f>IFERROR(VLOOKUP(C5815,'Enheter, modell og år'!$A$2:$B$31,2,FALSE),0)</f>
        <v>0</v>
      </c>
      <c r="E5815" t="str">
        <f>'Liste detaljert wide'!$N$1</f>
        <v>BOA (eksl. EU og NFR)</v>
      </c>
      <c r="F5815" t="str">
        <f t="shared" si="5307"/>
        <v>2021VFM0BOA (eksl. EU og NFR)</v>
      </c>
      <c r="G5815" s="3">
        <f>'Liste detaljert wide'!N415</f>
        <v>0</v>
      </c>
      <c r="H5815" t="str">
        <f>VLOOKUP(E5815,Def!$B$2:$C$15,2,FALSE)</f>
        <v>Forskningsinsentiv</v>
      </c>
      <c r="I5815" s="3">
        <f>IF(A5815='Enheter, modell og år'!$F$2-1,0,G5815-VLOOKUP(A5815-1&amp;B5815&amp;C5815&amp;E5815,$F$2:$G$7561,2,FALSE))</f>
        <v>0</v>
      </c>
      <c r="J5815" s="3">
        <f>IF(A5815='Enheter, modell og år'!$F$2-1,0,VLOOKUP(A5815-1&amp;B5815&amp;C5815&amp;E5815,$F$2:$G$7561,2,FALSE))</f>
        <v>0</v>
      </c>
    </row>
    <row r="5816" spans="1:10" x14ac:dyDescent="0.25">
      <c r="A5816">
        <f t="shared" ref="A5816:C5816" si="5360">A5276</f>
        <v>2021</v>
      </c>
      <c r="B5816" t="str">
        <f t="shared" si="5360"/>
        <v>VFM</v>
      </c>
      <c r="C5816">
        <f t="shared" si="5360"/>
        <v>0</v>
      </c>
      <c r="D5816">
        <f>IFERROR(VLOOKUP(C5816,'Enheter, modell og år'!$A$2:$B$31,2,FALSE),0)</f>
        <v>0</v>
      </c>
      <c r="E5816" t="str">
        <f>'Liste detaljert wide'!$N$1</f>
        <v>BOA (eksl. EU og NFR)</v>
      </c>
      <c r="F5816" t="str">
        <f t="shared" si="5307"/>
        <v>2021VFM0BOA (eksl. EU og NFR)</v>
      </c>
      <c r="G5816" s="3">
        <f>'Liste detaljert wide'!N416</f>
        <v>0</v>
      </c>
      <c r="H5816" t="str">
        <f>VLOOKUP(E5816,Def!$B$2:$C$15,2,FALSE)</f>
        <v>Forskningsinsentiv</v>
      </c>
      <c r="I5816" s="3">
        <f>IF(A5816='Enheter, modell og år'!$F$2-1,0,G5816-VLOOKUP(A5816-1&amp;B5816&amp;C5816&amp;E5816,$F$2:$G$7561,2,FALSE))</f>
        <v>0</v>
      </c>
      <c r="J5816" s="3">
        <f>IF(A5816='Enheter, modell og år'!$F$2-1,0,VLOOKUP(A5816-1&amp;B5816&amp;C5816&amp;E5816,$F$2:$G$7561,2,FALSE))</f>
        <v>0</v>
      </c>
    </row>
    <row r="5817" spans="1:10" x14ac:dyDescent="0.25">
      <c r="A5817">
        <f t="shared" ref="A5817:C5817" si="5361">A5277</f>
        <v>2021</v>
      </c>
      <c r="B5817" t="str">
        <f t="shared" si="5361"/>
        <v>VFM</v>
      </c>
      <c r="C5817">
        <f t="shared" si="5361"/>
        <v>0</v>
      </c>
      <c r="D5817">
        <f>IFERROR(VLOOKUP(C5817,'Enheter, modell og år'!$A$2:$B$31,2,FALSE),0)</f>
        <v>0</v>
      </c>
      <c r="E5817" t="str">
        <f>'Liste detaljert wide'!$N$1</f>
        <v>BOA (eksl. EU og NFR)</v>
      </c>
      <c r="F5817" t="str">
        <f t="shared" si="5307"/>
        <v>2021VFM0BOA (eksl. EU og NFR)</v>
      </c>
      <c r="G5817" s="3">
        <f>'Liste detaljert wide'!N417</f>
        <v>0</v>
      </c>
      <c r="H5817" t="str">
        <f>VLOOKUP(E5817,Def!$B$2:$C$15,2,FALSE)</f>
        <v>Forskningsinsentiv</v>
      </c>
      <c r="I5817" s="3">
        <f>IF(A5817='Enheter, modell og år'!$F$2-1,0,G5817-VLOOKUP(A5817-1&amp;B5817&amp;C5817&amp;E5817,$F$2:$G$7561,2,FALSE))</f>
        <v>0</v>
      </c>
      <c r="J5817" s="3">
        <f>IF(A5817='Enheter, modell og år'!$F$2-1,0,VLOOKUP(A5817-1&amp;B5817&amp;C5817&amp;E5817,$F$2:$G$7561,2,FALSE))</f>
        <v>0</v>
      </c>
    </row>
    <row r="5818" spans="1:10" x14ac:dyDescent="0.25">
      <c r="A5818">
        <f t="shared" ref="A5818:C5818" si="5362">A5278</f>
        <v>2021</v>
      </c>
      <c r="B5818" t="str">
        <f t="shared" si="5362"/>
        <v>VFM</v>
      </c>
      <c r="C5818">
        <f t="shared" si="5362"/>
        <v>0</v>
      </c>
      <c r="D5818">
        <f>IFERROR(VLOOKUP(C5818,'Enheter, modell og år'!$A$2:$B$31,2,FALSE),0)</f>
        <v>0</v>
      </c>
      <c r="E5818" t="str">
        <f>'Liste detaljert wide'!$N$1</f>
        <v>BOA (eksl. EU og NFR)</v>
      </c>
      <c r="F5818" t="str">
        <f t="shared" si="5307"/>
        <v>2021VFM0BOA (eksl. EU og NFR)</v>
      </c>
      <c r="G5818" s="3">
        <f>'Liste detaljert wide'!N418</f>
        <v>0</v>
      </c>
      <c r="H5818" t="str">
        <f>VLOOKUP(E5818,Def!$B$2:$C$15,2,FALSE)</f>
        <v>Forskningsinsentiv</v>
      </c>
      <c r="I5818" s="3">
        <f>IF(A5818='Enheter, modell og år'!$F$2-1,0,G5818-VLOOKUP(A5818-1&amp;B5818&amp;C5818&amp;E5818,$F$2:$G$7561,2,FALSE))</f>
        <v>0</v>
      </c>
      <c r="J5818" s="3">
        <f>IF(A5818='Enheter, modell og år'!$F$2-1,0,VLOOKUP(A5818-1&amp;B5818&amp;C5818&amp;E5818,$F$2:$G$7561,2,FALSE))</f>
        <v>0</v>
      </c>
    </row>
    <row r="5819" spans="1:10" x14ac:dyDescent="0.25">
      <c r="A5819">
        <f t="shared" ref="A5819:C5819" si="5363">A5279</f>
        <v>2021</v>
      </c>
      <c r="B5819" t="str">
        <f t="shared" si="5363"/>
        <v>VFM</v>
      </c>
      <c r="C5819">
        <f t="shared" si="5363"/>
        <v>0</v>
      </c>
      <c r="D5819">
        <f>IFERROR(VLOOKUP(C5819,'Enheter, modell og år'!$A$2:$B$31,2,FALSE),0)</f>
        <v>0</v>
      </c>
      <c r="E5819" t="str">
        <f>'Liste detaljert wide'!$N$1</f>
        <v>BOA (eksl. EU og NFR)</v>
      </c>
      <c r="F5819" t="str">
        <f t="shared" si="5307"/>
        <v>2021VFM0BOA (eksl. EU og NFR)</v>
      </c>
      <c r="G5819" s="3">
        <f>'Liste detaljert wide'!N419</f>
        <v>0</v>
      </c>
      <c r="H5819" t="str">
        <f>VLOOKUP(E5819,Def!$B$2:$C$15,2,FALSE)</f>
        <v>Forskningsinsentiv</v>
      </c>
      <c r="I5819" s="3">
        <f>IF(A5819='Enheter, modell og år'!$F$2-1,0,G5819-VLOOKUP(A5819-1&amp;B5819&amp;C5819&amp;E5819,$F$2:$G$7561,2,FALSE))</f>
        <v>0</v>
      </c>
      <c r="J5819" s="3">
        <f>IF(A5819='Enheter, modell og år'!$F$2-1,0,VLOOKUP(A5819-1&amp;B5819&amp;C5819&amp;E5819,$F$2:$G$7561,2,FALSE))</f>
        <v>0</v>
      </c>
    </row>
    <row r="5820" spans="1:10" x14ac:dyDescent="0.25">
      <c r="A5820">
        <f t="shared" ref="A5820:C5820" si="5364">A5280</f>
        <v>2021</v>
      </c>
      <c r="B5820" t="str">
        <f t="shared" si="5364"/>
        <v>VFM</v>
      </c>
      <c r="C5820">
        <f t="shared" si="5364"/>
        <v>0</v>
      </c>
      <c r="D5820">
        <f>IFERROR(VLOOKUP(C5820,'Enheter, modell og år'!$A$2:$B$31,2,FALSE),0)</f>
        <v>0</v>
      </c>
      <c r="E5820" t="str">
        <f>'Liste detaljert wide'!$N$1</f>
        <v>BOA (eksl. EU og NFR)</v>
      </c>
      <c r="F5820" t="str">
        <f t="shared" si="5307"/>
        <v>2021VFM0BOA (eksl. EU og NFR)</v>
      </c>
      <c r="G5820" s="3">
        <f>'Liste detaljert wide'!N420</f>
        <v>0</v>
      </c>
      <c r="H5820" t="str">
        <f>VLOOKUP(E5820,Def!$B$2:$C$15,2,FALSE)</f>
        <v>Forskningsinsentiv</v>
      </c>
      <c r="I5820" s="3">
        <f>IF(A5820='Enheter, modell og år'!$F$2-1,0,G5820-VLOOKUP(A5820-1&amp;B5820&amp;C5820&amp;E5820,$F$2:$G$7561,2,FALSE))</f>
        <v>0</v>
      </c>
      <c r="J5820" s="3">
        <f>IF(A5820='Enheter, modell og år'!$F$2-1,0,VLOOKUP(A5820-1&amp;B5820&amp;C5820&amp;E5820,$F$2:$G$7561,2,FALSE))</f>
        <v>0</v>
      </c>
    </row>
    <row r="5821" spans="1:10" x14ac:dyDescent="0.25">
      <c r="A5821">
        <f t="shared" ref="A5821:C5821" si="5365">A5281</f>
        <v>2021</v>
      </c>
      <c r="B5821" t="str">
        <f t="shared" si="5365"/>
        <v>VFM</v>
      </c>
      <c r="C5821">
        <f t="shared" si="5365"/>
        <v>0</v>
      </c>
      <c r="D5821">
        <f>IFERROR(VLOOKUP(C5821,'Enheter, modell og år'!$A$2:$B$31,2,FALSE),0)</f>
        <v>0</v>
      </c>
      <c r="E5821" t="str">
        <f>'Liste detaljert wide'!$N$1</f>
        <v>BOA (eksl. EU og NFR)</v>
      </c>
      <c r="F5821" t="str">
        <f t="shared" si="5307"/>
        <v>2021VFM0BOA (eksl. EU og NFR)</v>
      </c>
      <c r="G5821" s="3">
        <f>'Liste detaljert wide'!N421</f>
        <v>0</v>
      </c>
      <c r="H5821" t="str">
        <f>VLOOKUP(E5821,Def!$B$2:$C$15,2,FALSE)</f>
        <v>Forskningsinsentiv</v>
      </c>
      <c r="I5821" s="3">
        <f>IF(A5821='Enheter, modell og år'!$F$2-1,0,G5821-VLOOKUP(A5821-1&amp;B5821&amp;C5821&amp;E5821,$F$2:$G$7561,2,FALSE))</f>
        <v>0</v>
      </c>
      <c r="J5821" s="3">
        <f>IF(A5821='Enheter, modell og år'!$F$2-1,0,VLOOKUP(A5821-1&amp;B5821&amp;C5821&amp;E5821,$F$2:$G$7561,2,FALSE))</f>
        <v>0</v>
      </c>
    </row>
    <row r="5822" spans="1:10" x14ac:dyDescent="0.25">
      <c r="A5822">
        <f t="shared" ref="A5822:C5822" si="5366">A5282</f>
        <v>2022</v>
      </c>
      <c r="B5822" t="str">
        <f t="shared" si="5366"/>
        <v>VFM</v>
      </c>
      <c r="C5822">
        <f t="shared" si="5366"/>
        <v>0</v>
      </c>
      <c r="D5822">
        <f>IFERROR(VLOOKUP(C5822,'Enheter, modell og år'!$A$2:$B$31,2,FALSE),0)</f>
        <v>0</v>
      </c>
      <c r="E5822" t="str">
        <f>'Liste detaljert wide'!$N$1</f>
        <v>BOA (eksl. EU og NFR)</v>
      </c>
      <c r="F5822" t="str">
        <f t="shared" si="5307"/>
        <v>2022VFM0BOA (eksl. EU og NFR)</v>
      </c>
      <c r="G5822" s="3">
        <f>'Liste detaljert wide'!N422</f>
        <v>0</v>
      </c>
      <c r="H5822" t="str">
        <f>VLOOKUP(E5822,Def!$B$2:$C$15,2,FALSE)</f>
        <v>Forskningsinsentiv</v>
      </c>
      <c r="I5822" s="3">
        <f>IF(A5822='Enheter, modell og år'!$F$2-1,0,G5822-VLOOKUP(A5822-1&amp;B5822&amp;C5822&amp;E5822,$F$2:$G$7561,2,FALSE))</f>
        <v>0</v>
      </c>
      <c r="J5822" s="3">
        <f>IF(A5822='Enheter, modell og år'!$F$2-1,0,VLOOKUP(A5822-1&amp;B5822&amp;C5822&amp;E5822,$F$2:$G$7561,2,FALSE))</f>
        <v>0</v>
      </c>
    </row>
    <row r="5823" spans="1:10" x14ac:dyDescent="0.25">
      <c r="A5823">
        <f t="shared" ref="A5823:C5823" si="5367">A5283</f>
        <v>2022</v>
      </c>
      <c r="B5823" t="str">
        <f t="shared" si="5367"/>
        <v>VFM</v>
      </c>
      <c r="C5823">
        <f t="shared" si="5367"/>
        <v>0</v>
      </c>
      <c r="D5823">
        <f>IFERROR(VLOOKUP(C5823,'Enheter, modell og år'!$A$2:$B$31,2,FALSE),0)</f>
        <v>0</v>
      </c>
      <c r="E5823" t="str">
        <f>'Liste detaljert wide'!$N$1</f>
        <v>BOA (eksl. EU og NFR)</v>
      </c>
      <c r="F5823" t="str">
        <f t="shared" si="5307"/>
        <v>2022VFM0BOA (eksl. EU og NFR)</v>
      </c>
      <c r="G5823" s="3">
        <f>'Liste detaljert wide'!N423</f>
        <v>0</v>
      </c>
      <c r="H5823" t="str">
        <f>VLOOKUP(E5823,Def!$B$2:$C$15,2,FALSE)</f>
        <v>Forskningsinsentiv</v>
      </c>
      <c r="I5823" s="3">
        <f>IF(A5823='Enheter, modell og år'!$F$2-1,0,G5823-VLOOKUP(A5823-1&amp;B5823&amp;C5823&amp;E5823,$F$2:$G$7561,2,FALSE))</f>
        <v>0</v>
      </c>
      <c r="J5823" s="3">
        <f>IF(A5823='Enheter, modell og år'!$F$2-1,0,VLOOKUP(A5823-1&amp;B5823&amp;C5823&amp;E5823,$F$2:$G$7561,2,FALSE))</f>
        <v>0</v>
      </c>
    </row>
    <row r="5824" spans="1:10" x14ac:dyDescent="0.25">
      <c r="A5824">
        <f t="shared" ref="A5824:C5824" si="5368">A5284</f>
        <v>2022</v>
      </c>
      <c r="B5824" t="str">
        <f t="shared" si="5368"/>
        <v>VFM</v>
      </c>
      <c r="C5824">
        <f t="shared" si="5368"/>
        <v>0</v>
      </c>
      <c r="D5824">
        <f>IFERROR(VLOOKUP(C5824,'Enheter, modell og år'!$A$2:$B$31,2,FALSE),0)</f>
        <v>0</v>
      </c>
      <c r="E5824" t="str">
        <f>'Liste detaljert wide'!$N$1</f>
        <v>BOA (eksl. EU og NFR)</v>
      </c>
      <c r="F5824" t="str">
        <f t="shared" si="5307"/>
        <v>2022VFM0BOA (eksl. EU og NFR)</v>
      </c>
      <c r="G5824" s="3">
        <f>'Liste detaljert wide'!N424</f>
        <v>0</v>
      </c>
      <c r="H5824" t="str">
        <f>VLOOKUP(E5824,Def!$B$2:$C$15,2,FALSE)</f>
        <v>Forskningsinsentiv</v>
      </c>
      <c r="I5824" s="3">
        <f>IF(A5824='Enheter, modell og år'!$F$2-1,0,G5824-VLOOKUP(A5824-1&amp;B5824&amp;C5824&amp;E5824,$F$2:$G$7561,2,FALSE))</f>
        <v>0</v>
      </c>
      <c r="J5824" s="3">
        <f>IF(A5824='Enheter, modell og år'!$F$2-1,0,VLOOKUP(A5824-1&amp;B5824&amp;C5824&amp;E5824,$F$2:$G$7561,2,FALSE))</f>
        <v>0</v>
      </c>
    </row>
    <row r="5825" spans="1:10" x14ac:dyDescent="0.25">
      <c r="A5825">
        <f t="shared" ref="A5825:C5825" si="5369">A5285</f>
        <v>2022</v>
      </c>
      <c r="B5825" t="str">
        <f t="shared" si="5369"/>
        <v>VFM</v>
      </c>
      <c r="C5825">
        <f t="shared" si="5369"/>
        <v>0</v>
      </c>
      <c r="D5825">
        <f>IFERROR(VLOOKUP(C5825,'Enheter, modell og år'!$A$2:$B$31,2,FALSE),0)</f>
        <v>0</v>
      </c>
      <c r="E5825" t="str">
        <f>'Liste detaljert wide'!$N$1</f>
        <v>BOA (eksl. EU og NFR)</v>
      </c>
      <c r="F5825" t="str">
        <f t="shared" si="5307"/>
        <v>2022VFM0BOA (eksl. EU og NFR)</v>
      </c>
      <c r="G5825" s="3">
        <f>'Liste detaljert wide'!N425</f>
        <v>0</v>
      </c>
      <c r="H5825" t="str">
        <f>VLOOKUP(E5825,Def!$B$2:$C$15,2,FALSE)</f>
        <v>Forskningsinsentiv</v>
      </c>
      <c r="I5825" s="3">
        <f>IF(A5825='Enheter, modell og år'!$F$2-1,0,G5825-VLOOKUP(A5825-1&amp;B5825&amp;C5825&amp;E5825,$F$2:$G$7561,2,FALSE))</f>
        <v>0</v>
      </c>
      <c r="J5825" s="3">
        <f>IF(A5825='Enheter, modell og år'!$F$2-1,0,VLOOKUP(A5825-1&amp;B5825&amp;C5825&amp;E5825,$F$2:$G$7561,2,FALSE))</f>
        <v>0</v>
      </c>
    </row>
    <row r="5826" spans="1:10" x14ac:dyDescent="0.25">
      <c r="A5826">
        <f t="shared" ref="A5826:C5826" si="5370">A5286</f>
        <v>2022</v>
      </c>
      <c r="B5826" t="str">
        <f t="shared" si="5370"/>
        <v>VFM</v>
      </c>
      <c r="C5826">
        <f t="shared" si="5370"/>
        <v>0</v>
      </c>
      <c r="D5826">
        <f>IFERROR(VLOOKUP(C5826,'Enheter, modell og år'!$A$2:$B$31,2,FALSE),0)</f>
        <v>0</v>
      </c>
      <c r="E5826" t="str">
        <f>'Liste detaljert wide'!$N$1</f>
        <v>BOA (eksl. EU og NFR)</v>
      </c>
      <c r="F5826" t="str">
        <f t="shared" si="5307"/>
        <v>2022VFM0BOA (eksl. EU og NFR)</v>
      </c>
      <c r="G5826" s="3">
        <f>'Liste detaljert wide'!N426</f>
        <v>0</v>
      </c>
      <c r="H5826" t="str">
        <f>VLOOKUP(E5826,Def!$B$2:$C$15,2,FALSE)</f>
        <v>Forskningsinsentiv</v>
      </c>
      <c r="I5826" s="3">
        <f>IF(A5826='Enheter, modell og år'!$F$2-1,0,G5826-VLOOKUP(A5826-1&amp;B5826&amp;C5826&amp;E5826,$F$2:$G$7561,2,FALSE))</f>
        <v>0</v>
      </c>
      <c r="J5826" s="3">
        <f>IF(A5826='Enheter, modell og år'!$F$2-1,0,VLOOKUP(A5826-1&amp;B5826&amp;C5826&amp;E5826,$F$2:$G$7561,2,FALSE))</f>
        <v>0</v>
      </c>
    </row>
    <row r="5827" spans="1:10" x14ac:dyDescent="0.25">
      <c r="A5827">
        <f t="shared" ref="A5827:C5827" si="5371">A5287</f>
        <v>2022</v>
      </c>
      <c r="B5827" t="str">
        <f t="shared" si="5371"/>
        <v>VFM</v>
      </c>
      <c r="C5827">
        <f t="shared" si="5371"/>
        <v>0</v>
      </c>
      <c r="D5827">
        <f>IFERROR(VLOOKUP(C5827,'Enheter, modell og år'!$A$2:$B$31,2,FALSE),0)</f>
        <v>0</v>
      </c>
      <c r="E5827" t="str">
        <f>'Liste detaljert wide'!$N$1</f>
        <v>BOA (eksl. EU og NFR)</v>
      </c>
      <c r="F5827" t="str">
        <f t="shared" ref="F5827:F5890" si="5372">A5827&amp;B5827&amp;C5827&amp;E5827</f>
        <v>2022VFM0BOA (eksl. EU og NFR)</v>
      </c>
      <c r="G5827" s="3">
        <f>'Liste detaljert wide'!N427</f>
        <v>0</v>
      </c>
      <c r="H5827" t="str">
        <f>VLOOKUP(E5827,Def!$B$2:$C$15,2,FALSE)</f>
        <v>Forskningsinsentiv</v>
      </c>
      <c r="I5827" s="3">
        <f>IF(A5827='Enheter, modell og år'!$F$2-1,0,G5827-VLOOKUP(A5827-1&amp;B5827&amp;C5827&amp;E5827,$F$2:$G$7561,2,FALSE))</f>
        <v>0</v>
      </c>
      <c r="J5827" s="3">
        <f>IF(A5827='Enheter, modell og år'!$F$2-1,0,VLOOKUP(A5827-1&amp;B5827&amp;C5827&amp;E5827,$F$2:$G$7561,2,FALSE))</f>
        <v>0</v>
      </c>
    </row>
    <row r="5828" spans="1:10" x14ac:dyDescent="0.25">
      <c r="A5828">
        <f t="shared" ref="A5828:C5828" si="5373">A5288</f>
        <v>2022</v>
      </c>
      <c r="B5828" t="str">
        <f t="shared" si="5373"/>
        <v>VFM</v>
      </c>
      <c r="C5828">
        <f t="shared" si="5373"/>
        <v>0</v>
      </c>
      <c r="D5828">
        <f>IFERROR(VLOOKUP(C5828,'Enheter, modell og år'!$A$2:$B$31,2,FALSE),0)</f>
        <v>0</v>
      </c>
      <c r="E5828" t="str">
        <f>'Liste detaljert wide'!$N$1</f>
        <v>BOA (eksl. EU og NFR)</v>
      </c>
      <c r="F5828" t="str">
        <f t="shared" si="5372"/>
        <v>2022VFM0BOA (eksl. EU og NFR)</v>
      </c>
      <c r="G5828" s="3">
        <f>'Liste detaljert wide'!N428</f>
        <v>0</v>
      </c>
      <c r="H5828" t="str">
        <f>VLOOKUP(E5828,Def!$B$2:$C$15,2,FALSE)</f>
        <v>Forskningsinsentiv</v>
      </c>
      <c r="I5828" s="3">
        <f>IF(A5828='Enheter, modell og år'!$F$2-1,0,G5828-VLOOKUP(A5828-1&amp;B5828&amp;C5828&amp;E5828,$F$2:$G$7561,2,FALSE))</f>
        <v>0</v>
      </c>
      <c r="J5828" s="3">
        <f>IF(A5828='Enheter, modell og år'!$F$2-1,0,VLOOKUP(A5828-1&amp;B5828&amp;C5828&amp;E5828,$F$2:$G$7561,2,FALSE))</f>
        <v>0</v>
      </c>
    </row>
    <row r="5829" spans="1:10" x14ac:dyDescent="0.25">
      <c r="A5829">
        <f t="shared" ref="A5829:C5829" si="5374">A5289</f>
        <v>2022</v>
      </c>
      <c r="B5829" t="str">
        <f t="shared" si="5374"/>
        <v>VFM</v>
      </c>
      <c r="C5829">
        <f t="shared" si="5374"/>
        <v>0</v>
      </c>
      <c r="D5829">
        <f>IFERROR(VLOOKUP(C5829,'Enheter, modell og år'!$A$2:$B$31,2,FALSE),0)</f>
        <v>0</v>
      </c>
      <c r="E5829" t="str">
        <f>'Liste detaljert wide'!$N$1</f>
        <v>BOA (eksl. EU og NFR)</v>
      </c>
      <c r="F5829" t="str">
        <f t="shared" si="5372"/>
        <v>2022VFM0BOA (eksl. EU og NFR)</v>
      </c>
      <c r="G5829" s="3">
        <f>'Liste detaljert wide'!N429</f>
        <v>0</v>
      </c>
      <c r="H5829" t="str">
        <f>VLOOKUP(E5829,Def!$B$2:$C$15,2,FALSE)</f>
        <v>Forskningsinsentiv</v>
      </c>
      <c r="I5829" s="3">
        <f>IF(A5829='Enheter, modell og år'!$F$2-1,0,G5829-VLOOKUP(A5829-1&amp;B5829&amp;C5829&amp;E5829,$F$2:$G$7561,2,FALSE))</f>
        <v>0</v>
      </c>
      <c r="J5829" s="3">
        <f>IF(A5829='Enheter, modell og år'!$F$2-1,0,VLOOKUP(A5829-1&amp;B5829&amp;C5829&amp;E5829,$F$2:$G$7561,2,FALSE))</f>
        <v>0</v>
      </c>
    </row>
    <row r="5830" spans="1:10" x14ac:dyDescent="0.25">
      <c r="A5830">
        <f t="shared" ref="A5830:C5830" si="5375">A5290</f>
        <v>2022</v>
      </c>
      <c r="B5830" t="str">
        <f t="shared" si="5375"/>
        <v>VFM</v>
      </c>
      <c r="C5830">
        <f t="shared" si="5375"/>
        <v>0</v>
      </c>
      <c r="D5830">
        <f>IFERROR(VLOOKUP(C5830,'Enheter, modell og år'!$A$2:$B$31,2,FALSE),0)</f>
        <v>0</v>
      </c>
      <c r="E5830" t="str">
        <f>'Liste detaljert wide'!$N$1</f>
        <v>BOA (eksl. EU og NFR)</v>
      </c>
      <c r="F5830" t="str">
        <f t="shared" si="5372"/>
        <v>2022VFM0BOA (eksl. EU og NFR)</v>
      </c>
      <c r="G5830" s="3">
        <f>'Liste detaljert wide'!N430</f>
        <v>0</v>
      </c>
      <c r="H5830" t="str">
        <f>VLOOKUP(E5830,Def!$B$2:$C$15,2,FALSE)</f>
        <v>Forskningsinsentiv</v>
      </c>
      <c r="I5830" s="3">
        <f>IF(A5830='Enheter, modell og år'!$F$2-1,0,G5830-VLOOKUP(A5830-1&amp;B5830&amp;C5830&amp;E5830,$F$2:$G$7561,2,FALSE))</f>
        <v>0</v>
      </c>
      <c r="J5830" s="3">
        <f>IF(A5830='Enheter, modell og år'!$F$2-1,0,VLOOKUP(A5830-1&amp;B5830&amp;C5830&amp;E5830,$F$2:$G$7561,2,FALSE))</f>
        <v>0</v>
      </c>
    </row>
    <row r="5831" spans="1:10" x14ac:dyDescent="0.25">
      <c r="A5831">
        <f t="shared" ref="A5831:C5831" si="5376">A5291</f>
        <v>2022</v>
      </c>
      <c r="B5831" t="str">
        <f t="shared" si="5376"/>
        <v>VFM</v>
      </c>
      <c r="C5831">
        <f t="shared" si="5376"/>
        <v>0</v>
      </c>
      <c r="D5831">
        <f>IFERROR(VLOOKUP(C5831,'Enheter, modell og år'!$A$2:$B$31,2,FALSE),0)</f>
        <v>0</v>
      </c>
      <c r="E5831" t="str">
        <f>'Liste detaljert wide'!$N$1</f>
        <v>BOA (eksl. EU og NFR)</v>
      </c>
      <c r="F5831" t="str">
        <f t="shared" si="5372"/>
        <v>2022VFM0BOA (eksl. EU og NFR)</v>
      </c>
      <c r="G5831" s="3">
        <f>'Liste detaljert wide'!N431</f>
        <v>0</v>
      </c>
      <c r="H5831" t="str">
        <f>VLOOKUP(E5831,Def!$B$2:$C$15,2,FALSE)</f>
        <v>Forskningsinsentiv</v>
      </c>
      <c r="I5831" s="3">
        <f>IF(A5831='Enheter, modell og år'!$F$2-1,0,G5831-VLOOKUP(A5831-1&amp;B5831&amp;C5831&amp;E5831,$F$2:$G$7561,2,FALSE))</f>
        <v>0</v>
      </c>
      <c r="J5831" s="3">
        <f>IF(A5831='Enheter, modell og år'!$F$2-1,0,VLOOKUP(A5831-1&amp;B5831&amp;C5831&amp;E5831,$F$2:$G$7561,2,FALSE))</f>
        <v>0</v>
      </c>
    </row>
    <row r="5832" spans="1:10" x14ac:dyDescent="0.25">
      <c r="A5832">
        <f t="shared" ref="A5832:C5832" si="5377">A5292</f>
        <v>2022</v>
      </c>
      <c r="B5832" t="str">
        <f t="shared" si="5377"/>
        <v>VFM</v>
      </c>
      <c r="C5832">
        <f t="shared" si="5377"/>
        <v>0</v>
      </c>
      <c r="D5832">
        <f>IFERROR(VLOOKUP(C5832,'Enheter, modell og år'!$A$2:$B$31,2,FALSE),0)</f>
        <v>0</v>
      </c>
      <c r="E5832" t="str">
        <f>'Liste detaljert wide'!$N$1</f>
        <v>BOA (eksl. EU og NFR)</v>
      </c>
      <c r="F5832" t="str">
        <f t="shared" si="5372"/>
        <v>2022VFM0BOA (eksl. EU og NFR)</v>
      </c>
      <c r="G5832" s="3">
        <f>'Liste detaljert wide'!N432</f>
        <v>0</v>
      </c>
      <c r="H5832" t="str">
        <f>VLOOKUP(E5832,Def!$B$2:$C$15,2,FALSE)</f>
        <v>Forskningsinsentiv</v>
      </c>
      <c r="I5832" s="3">
        <f>IF(A5832='Enheter, modell og år'!$F$2-1,0,G5832-VLOOKUP(A5832-1&amp;B5832&amp;C5832&amp;E5832,$F$2:$G$7561,2,FALSE))</f>
        <v>0</v>
      </c>
      <c r="J5832" s="3">
        <f>IF(A5832='Enheter, modell og år'!$F$2-1,0,VLOOKUP(A5832-1&amp;B5832&amp;C5832&amp;E5832,$F$2:$G$7561,2,FALSE))</f>
        <v>0</v>
      </c>
    </row>
    <row r="5833" spans="1:10" x14ac:dyDescent="0.25">
      <c r="A5833">
        <f t="shared" ref="A5833:C5833" si="5378">A5293</f>
        <v>2022</v>
      </c>
      <c r="B5833" t="str">
        <f t="shared" si="5378"/>
        <v>VFM</v>
      </c>
      <c r="C5833">
        <f t="shared" si="5378"/>
        <v>0</v>
      </c>
      <c r="D5833">
        <f>IFERROR(VLOOKUP(C5833,'Enheter, modell og år'!$A$2:$B$31,2,FALSE),0)</f>
        <v>0</v>
      </c>
      <c r="E5833" t="str">
        <f>'Liste detaljert wide'!$N$1</f>
        <v>BOA (eksl. EU og NFR)</v>
      </c>
      <c r="F5833" t="str">
        <f t="shared" si="5372"/>
        <v>2022VFM0BOA (eksl. EU og NFR)</v>
      </c>
      <c r="G5833" s="3">
        <f>'Liste detaljert wide'!N433</f>
        <v>0</v>
      </c>
      <c r="H5833" t="str">
        <f>VLOOKUP(E5833,Def!$B$2:$C$15,2,FALSE)</f>
        <v>Forskningsinsentiv</v>
      </c>
      <c r="I5833" s="3">
        <f>IF(A5833='Enheter, modell og år'!$F$2-1,0,G5833-VLOOKUP(A5833-1&amp;B5833&amp;C5833&amp;E5833,$F$2:$G$7561,2,FALSE))</f>
        <v>0</v>
      </c>
      <c r="J5833" s="3">
        <f>IF(A5833='Enheter, modell og år'!$F$2-1,0,VLOOKUP(A5833-1&amp;B5833&amp;C5833&amp;E5833,$F$2:$G$7561,2,FALSE))</f>
        <v>0</v>
      </c>
    </row>
    <row r="5834" spans="1:10" x14ac:dyDescent="0.25">
      <c r="A5834">
        <f t="shared" ref="A5834:C5834" si="5379">A5294</f>
        <v>2022</v>
      </c>
      <c r="B5834" t="str">
        <f t="shared" si="5379"/>
        <v>VFM</v>
      </c>
      <c r="C5834">
        <f t="shared" si="5379"/>
        <v>0</v>
      </c>
      <c r="D5834">
        <f>IFERROR(VLOOKUP(C5834,'Enheter, modell og år'!$A$2:$B$31,2,FALSE),0)</f>
        <v>0</v>
      </c>
      <c r="E5834" t="str">
        <f>'Liste detaljert wide'!$N$1</f>
        <v>BOA (eksl. EU og NFR)</v>
      </c>
      <c r="F5834" t="str">
        <f t="shared" si="5372"/>
        <v>2022VFM0BOA (eksl. EU og NFR)</v>
      </c>
      <c r="G5834" s="3">
        <f>'Liste detaljert wide'!N434</f>
        <v>0</v>
      </c>
      <c r="H5834" t="str">
        <f>VLOOKUP(E5834,Def!$B$2:$C$15,2,FALSE)</f>
        <v>Forskningsinsentiv</v>
      </c>
      <c r="I5834" s="3">
        <f>IF(A5834='Enheter, modell og år'!$F$2-1,0,G5834-VLOOKUP(A5834-1&amp;B5834&amp;C5834&amp;E5834,$F$2:$G$7561,2,FALSE))</f>
        <v>0</v>
      </c>
      <c r="J5834" s="3">
        <f>IF(A5834='Enheter, modell og år'!$F$2-1,0,VLOOKUP(A5834-1&amp;B5834&amp;C5834&amp;E5834,$F$2:$G$7561,2,FALSE))</f>
        <v>0</v>
      </c>
    </row>
    <row r="5835" spans="1:10" x14ac:dyDescent="0.25">
      <c r="A5835">
        <f t="shared" ref="A5835:C5835" si="5380">A5295</f>
        <v>2022</v>
      </c>
      <c r="B5835" t="str">
        <f t="shared" si="5380"/>
        <v>VFM</v>
      </c>
      <c r="C5835">
        <f t="shared" si="5380"/>
        <v>0</v>
      </c>
      <c r="D5835">
        <f>IFERROR(VLOOKUP(C5835,'Enheter, modell og år'!$A$2:$B$31,2,FALSE),0)</f>
        <v>0</v>
      </c>
      <c r="E5835" t="str">
        <f>'Liste detaljert wide'!$N$1</f>
        <v>BOA (eksl. EU og NFR)</v>
      </c>
      <c r="F5835" t="str">
        <f t="shared" si="5372"/>
        <v>2022VFM0BOA (eksl. EU og NFR)</v>
      </c>
      <c r="G5835" s="3">
        <f>'Liste detaljert wide'!N435</f>
        <v>0</v>
      </c>
      <c r="H5835" t="str">
        <f>VLOOKUP(E5835,Def!$B$2:$C$15,2,FALSE)</f>
        <v>Forskningsinsentiv</v>
      </c>
      <c r="I5835" s="3">
        <f>IF(A5835='Enheter, modell og år'!$F$2-1,0,G5835-VLOOKUP(A5835-1&amp;B5835&amp;C5835&amp;E5835,$F$2:$G$7561,2,FALSE))</f>
        <v>0</v>
      </c>
      <c r="J5835" s="3">
        <f>IF(A5835='Enheter, modell og år'!$F$2-1,0,VLOOKUP(A5835-1&amp;B5835&amp;C5835&amp;E5835,$F$2:$G$7561,2,FALSE))</f>
        <v>0</v>
      </c>
    </row>
    <row r="5836" spans="1:10" x14ac:dyDescent="0.25">
      <c r="A5836">
        <f t="shared" ref="A5836:C5836" si="5381">A5296</f>
        <v>2022</v>
      </c>
      <c r="B5836" t="str">
        <f t="shared" si="5381"/>
        <v>VFM</v>
      </c>
      <c r="C5836">
        <f t="shared" si="5381"/>
        <v>0</v>
      </c>
      <c r="D5836">
        <f>IFERROR(VLOOKUP(C5836,'Enheter, modell og år'!$A$2:$B$31,2,FALSE),0)</f>
        <v>0</v>
      </c>
      <c r="E5836" t="str">
        <f>'Liste detaljert wide'!$N$1</f>
        <v>BOA (eksl. EU og NFR)</v>
      </c>
      <c r="F5836" t="str">
        <f t="shared" si="5372"/>
        <v>2022VFM0BOA (eksl. EU og NFR)</v>
      </c>
      <c r="G5836" s="3">
        <f>'Liste detaljert wide'!N436</f>
        <v>0</v>
      </c>
      <c r="H5836" t="str">
        <f>VLOOKUP(E5836,Def!$B$2:$C$15,2,FALSE)</f>
        <v>Forskningsinsentiv</v>
      </c>
      <c r="I5836" s="3">
        <f>IF(A5836='Enheter, modell og år'!$F$2-1,0,G5836-VLOOKUP(A5836-1&amp;B5836&amp;C5836&amp;E5836,$F$2:$G$7561,2,FALSE))</f>
        <v>0</v>
      </c>
      <c r="J5836" s="3">
        <f>IF(A5836='Enheter, modell og år'!$F$2-1,0,VLOOKUP(A5836-1&amp;B5836&amp;C5836&amp;E5836,$F$2:$G$7561,2,FALSE))</f>
        <v>0</v>
      </c>
    </row>
    <row r="5837" spans="1:10" x14ac:dyDescent="0.25">
      <c r="A5837">
        <f t="shared" ref="A5837:C5837" si="5382">A5297</f>
        <v>2022</v>
      </c>
      <c r="B5837" t="str">
        <f t="shared" si="5382"/>
        <v>VFM</v>
      </c>
      <c r="C5837">
        <f t="shared" si="5382"/>
        <v>0</v>
      </c>
      <c r="D5837">
        <f>IFERROR(VLOOKUP(C5837,'Enheter, modell og år'!$A$2:$B$31,2,FALSE),0)</f>
        <v>0</v>
      </c>
      <c r="E5837" t="str">
        <f>'Liste detaljert wide'!$N$1</f>
        <v>BOA (eksl. EU og NFR)</v>
      </c>
      <c r="F5837" t="str">
        <f t="shared" si="5372"/>
        <v>2022VFM0BOA (eksl. EU og NFR)</v>
      </c>
      <c r="G5837" s="3">
        <f>'Liste detaljert wide'!N437</f>
        <v>0</v>
      </c>
      <c r="H5837" t="str">
        <f>VLOOKUP(E5837,Def!$B$2:$C$15,2,FALSE)</f>
        <v>Forskningsinsentiv</v>
      </c>
      <c r="I5837" s="3">
        <f>IF(A5837='Enheter, modell og år'!$F$2-1,0,G5837-VLOOKUP(A5837-1&amp;B5837&amp;C5837&amp;E5837,$F$2:$G$7561,2,FALSE))</f>
        <v>0</v>
      </c>
      <c r="J5837" s="3">
        <f>IF(A5837='Enheter, modell og år'!$F$2-1,0,VLOOKUP(A5837-1&amp;B5837&amp;C5837&amp;E5837,$F$2:$G$7561,2,FALSE))</f>
        <v>0</v>
      </c>
    </row>
    <row r="5838" spans="1:10" x14ac:dyDescent="0.25">
      <c r="A5838">
        <f t="shared" ref="A5838:C5838" si="5383">A5298</f>
        <v>2022</v>
      </c>
      <c r="B5838" t="str">
        <f t="shared" si="5383"/>
        <v>VFM</v>
      </c>
      <c r="C5838">
        <f t="shared" si="5383"/>
        <v>0</v>
      </c>
      <c r="D5838">
        <f>IFERROR(VLOOKUP(C5838,'Enheter, modell og år'!$A$2:$B$31,2,FALSE),0)</f>
        <v>0</v>
      </c>
      <c r="E5838" t="str">
        <f>'Liste detaljert wide'!$N$1</f>
        <v>BOA (eksl. EU og NFR)</v>
      </c>
      <c r="F5838" t="str">
        <f t="shared" si="5372"/>
        <v>2022VFM0BOA (eksl. EU og NFR)</v>
      </c>
      <c r="G5838" s="3">
        <f>'Liste detaljert wide'!N438</f>
        <v>0</v>
      </c>
      <c r="H5838" t="str">
        <f>VLOOKUP(E5838,Def!$B$2:$C$15,2,FALSE)</f>
        <v>Forskningsinsentiv</v>
      </c>
      <c r="I5838" s="3">
        <f>IF(A5838='Enheter, modell og år'!$F$2-1,0,G5838-VLOOKUP(A5838-1&amp;B5838&amp;C5838&amp;E5838,$F$2:$G$7561,2,FALSE))</f>
        <v>0</v>
      </c>
      <c r="J5838" s="3">
        <f>IF(A5838='Enheter, modell og år'!$F$2-1,0,VLOOKUP(A5838-1&amp;B5838&amp;C5838&amp;E5838,$F$2:$G$7561,2,FALSE))</f>
        <v>0</v>
      </c>
    </row>
    <row r="5839" spans="1:10" x14ac:dyDescent="0.25">
      <c r="A5839">
        <f t="shared" ref="A5839:C5839" si="5384">A5299</f>
        <v>2022</v>
      </c>
      <c r="B5839" t="str">
        <f t="shared" si="5384"/>
        <v>VFM</v>
      </c>
      <c r="C5839">
        <f t="shared" si="5384"/>
        <v>0</v>
      </c>
      <c r="D5839">
        <f>IFERROR(VLOOKUP(C5839,'Enheter, modell og år'!$A$2:$B$31,2,FALSE),0)</f>
        <v>0</v>
      </c>
      <c r="E5839" t="str">
        <f>'Liste detaljert wide'!$N$1</f>
        <v>BOA (eksl. EU og NFR)</v>
      </c>
      <c r="F5839" t="str">
        <f t="shared" si="5372"/>
        <v>2022VFM0BOA (eksl. EU og NFR)</v>
      </c>
      <c r="G5839" s="3">
        <f>'Liste detaljert wide'!N439</f>
        <v>0</v>
      </c>
      <c r="H5839" t="str">
        <f>VLOOKUP(E5839,Def!$B$2:$C$15,2,FALSE)</f>
        <v>Forskningsinsentiv</v>
      </c>
      <c r="I5839" s="3">
        <f>IF(A5839='Enheter, modell og år'!$F$2-1,0,G5839-VLOOKUP(A5839-1&amp;B5839&amp;C5839&amp;E5839,$F$2:$G$7561,2,FALSE))</f>
        <v>0</v>
      </c>
      <c r="J5839" s="3">
        <f>IF(A5839='Enheter, modell og år'!$F$2-1,0,VLOOKUP(A5839-1&amp;B5839&amp;C5839&amp;E5839,$F$2:$G$7561,2,FALSE))</f>
        <v>0</v>
      </c>
    </row>
    <row r="5840" spans="1:10" x14ac:dyDescent="0.25">
      <c r="A5840">
        <f t="shared" ref="A5840:C5840" si="5385">A5300</f>
        <v>2022</v>
      </c>
      <c r="B5840" t="str">
        <f t="shared" si="5385"/>
        <v>VFM</v>
      </c>
      <c r="C5840">
        <f t="shared" si="5385"/>
        <v>0</v>
      </c>
      <c r="D5840">
        <f>IFERROR(VLOOKUP(C5840,'Enheter, modell og år'!$A$2:$B$31,2,FALSE),0)</f>
        <v>0</v>
      </c>
      <c r="E5840" t="str">
        <f>'Liste detaljert wide'!$N$1</f>
        <v>BOA (eksl. EU og NFR)</v>
      </c>
      <c r="F5840" t="str">
        <f t="shared" si="5372"/>
        <v>2022VFM0BOA (eksl. EU og NFR)</v>
      </c>
      <c r="G5840" s="3">
        <f>'Liste detaljert wide'!N440</f>
        <v>0</v>
      </c>
      <c r="H5840" t="str">
        <f>VLOOKUP(E5840,Def!$B$2:$C$15,2,FALSE)</f>
        <v>Forskningsinsentiv</v>
      </c>
      <c r="I5840" s="3">
        <f>IF(A5840='Enheter, modell og år'!$F$2-1,0,G5840-VLOOKUP(A5840-1&amp;B5840&amp;C5840&amp;E5840,$F$2:$G$7561,2,FALSE))</f>
        <v>0</v>
      </c>
      <c r="J5840" s="3">
        <f>IF(A5840='Enheter, modell og år'!$F$2-1,0,VLOOKUP(A5840-1&amp;B5840&amp;C5840&amp;E5840,$F$2:$G$7561,2,FALSE))</f>
        <v>0</v>
      </c>
    </row>
    <row r="5841" spans="1:10" x14ac:dyDescent="0.25">
      <c r="A5841">
        <f t="shared" ref="A5841:C5841" si="5386">A5301</f>
        <v>2022</v>
      </c>
      <c r="B5841" t="str">
        <f t="shared" si="5386"/>
        <v>VFM</v>
      </c>
      <c r="C5841">
        <f t="shared" si="5386"/>
        <v>0</v>
      </c>
      <c r="D5841">
        <f>IFERROR(VLOOKUP(C5841,'Enheter, modell og år'!$A$2:$B$31,2,FALSE),0)</f>
        <v>0</v>
      </c>
      <c r="E5841" t="str">
        <f>'Liste detaljert wide'!$N$1</f>
        <v>BOA (eksl. EU og NFR)</v>
      </c>
      <c r="F5841" t="str">
        <f t="shared" si="5372"/>
        <v>2022VFM0BOA (eksl. EU og NFR)</v>
      </c>
      <c r="G5841" s="3">
        <f>'Liste detaljert wide'!N441</f>
        <v>0</v>
      </c>
      <c r="H5841" t="str">
        <f>VLOOKUP(E5841,Def!$B$2:$C$15,2,FALSE)</f>
        <v>Forskningsinsentiv</v>
      </c>
      <c r="I5841" s="3">
        <f>IF(A5841='Enheter, modell og år'!$F$2-1,0,G5841-VLOOKUP(A5841-1&amp;B5841&amp;C5841&amp;E5841,$F$2:$G$7561,2,FALSE))</f>
        <v>0</v>
      </c>
      <c r="J5841" s="3">
        <f>IF(A5841='Enheter, modell og år'!$F$2-1,0,VLOOKUP(A5841-1&amp;B5841&amp;C5841&amp;E5841,$F$2:$G$7561,2,FALSE))</f>
        <v>0</v>
      </c>
    </row>
    <row r="5842" spans="1:10" x14ac:dyDescent="0.25">
      <c r="A5842">
        <f t="shared" ref="A5842:C5842" si="5387">A5302</f>
        <v>2022</v>
      </c>
      <c r="B5842" t="str">
        <f t="shared" si="5387"/>
        <v>VFM</v>
      </c>
      <c r="C5842">
        <f t="shared" si="5387"/>
        <v>0</v>
      </c>
      <c r="D5842">
        <f>IFERROR(VLOOKUP(C5842,'Enheter, modell og år'!$A$2:$B$31,2,FALSE),0)</f>
        <v>0</v>
      </c>
      <c r="E5842" t="str">
        <f>'Liste detaljert wide'!$N$1</f>
        <v>BOA (eksl. EU og NFR)</v>
      </c>
      <c r="F5842" t="str">
        <f t="shared" si="5372"/>
        <v>2022VFM0BOA (eksl. EU og NFR)</v>
      </c>
      <c r="G5842" s="3">
        <f>'Liste detaljert wide'!N442</f>
        <v>0</v>
      </c>
      <c r="H5842" t="str">
        <f>VLOOKUP(E5842,Def!$B$2:$C$15,2,FALSE)</f>
        <v>Forskningsinsentiv</v>
      </c>
      <c r="I5842" s="3">
        <f>IF(A5842='Enheter, modell og år'!$F$2-1,0,G5842-VLOOKUP(A5842-1&amp;B5842&amp;C5842&amp;E5842,$F$2:$G$7561,2,FALSE))</f>
        <v>0</v>
      </c>
      <c r="J5842" s="3">
        <f>IF(A5842='Enheter, modell og år'!$F$2-1,0,VLOOKUP(A5842-1&amp;B5842&amp;C5842&amp;E5842,$F$2:$G$7561,2,FALSE))</f>
        <v>0</v>
      </c>
    </row>
    <row r="5843" spans="1:10" x14ac:dyDescent="0.25">
      <c r="A5843">
        <f t="shared" ref="A5843:C5843" si="5388">A5303</f>
        <v>2022</v>
      </c>
      <c r="B5843" t="str">
        <f t="shared" si="5388"/>
        <v>VFM</v>
      </c>
      <c r="C5843">
        <f t="shared" si="5388"/>
        <v>0</v>
      </c>
      <c r="D5843">
        <f>IFERROR(VLOOKUP(C5843,'Enheter, modell og år'!$A$2:$B$31,2,FALSE),0)</f>
        <v>0</v>
      </c>
      <c r="E5843" t="str">
        <f>'Liste detaljert wide'!$N$1</f>
        <v>BOA (eksl. EU og NFR)</v>
      </c>
      <c r="F5843" t="str">
        <f t="shared" si="5372"/>
        <v>2022VFM0BOA (eksl. EU og NFR)</v>
      </c>
      <c r="G5843" s="3">
        <f>'Liste detaljert wide'!N443</f>
        <v>0</v>
      </c>
      <c r="H5843" t="str">
        <f>VLOOKUP(E5843,Def!$B$2:$C$15,2,FALSE)</f>
        <v>Forskningsinsentiv</v>
      </c>
      <c r="I5843" s="3">
        <f>IF(A5843='Enheter, modell og år'!$F$2-1,0,G5843-VLOOKUP(A5843-1&amp;B5843&amp;C5843&amp;E5843,$F$2:$G$7561,2,FALSE))</f>
        <v>0</v>
      </c>
      <c r="J5843" s="3">
        <f>IF(A5843='Enheter, modell og år'!$F$2-1,0,VLOOKUP(A5843-1&amp;B5843&amp;C5843&amp;E5843,$F$2:$G$7561,2,FALSE))</f>
        <v>0</v>
      </c>
    </row>
    <row r="5844" spans="1:10" x14ac:dyDescent="0.25">
      <c r="A5844">
        <f t="shared" ref="A5844:C5844" si="5389">A5304</f>
        <v>2022</v>
      </c>
      <c r="B5844" t="str">
        <f t="shared" si="5389"/>
        <v>VFM</v>
      </c>
      <c r="C5844">
        <f t="shared" si="5389"/>
        <v>0</v>
      </c>
      <c r="D5844">
        <f>IFERROR(VLOOKUP(C5844,'Enheter, modell og år'!$A$2:$B$31,2,FALSE),0)</f>
        <v>0</v>
      </c>
      <c r="E5844" t="str">
        <f>'Liste detaljert wide'!$N$1</f>
        <v>BOA (eksl. EU og NFR)</v>
      </c>
      <c r="F5844" t="str">
        <f t="shared" si="5372"/>
        <v>2022VFM0BOA (eksl. EU og NFR)</v>
      </c>
      <c r="G5844" s="3">
        <f>'Liste detaljert wide'!N444</f>
        <v>0</v>
      </c>
      <c r="H5844" t="str">
        <f>VLOOKUP(E5844,Def!$B$2:$C$15,2,FALSE)</f>
        <v>Forskningsinsentiv</v>
      </c>
      <c r="I5844" s="3">
        <f>IF(A5844='Enheter, modell og år'!$F$2-1,0,G5844-VLOOKUP(A5844-1&amp;B5844&amp;C5844&amp;E5844,$F$2:$G$7561,2,FALSE))</f>
        <v>0</v>
      </c>
      <c r="J5844" s="3">
        <f>IF(A5844='Enheter, modell og år'!$F$2-1,0,VLOOKUP(A5844-1&amp;B5844&amp;C5844&amp;E5844,$F$2:$G$7561,2,FALSE))</f>
        <v>0</v>
      </c>
    </row>
    <row r="5845" spans="1:10" x14ac:dyDescent="0.25">
      <c r="A5845">
        <f t="shared" ref="A5845:C5845" si="5390">A5305</f>
        <v>2022</v>
      </c>
      <c r="B5845" t="str">
        <f t="shared" si="5390"/>
        <v>VFM</v>
      </c>
      <c r="C5845">
        <f t="shared" si="5390"/>
        <v>0</v>
      </c>
      <c r="D5845">
        <f>IFERROR(VLOOKUP(C5845,'Enheter, modell og år'!$A$2:$B$31,2,FALSE),0)</f>
        <v>0</v>
      </c>
      <c r="E5845" t="str">
        <f>'Liste detaljert wide'!$N$1</f>
        <v>BOA (eksl. EU og NFR)</v>
      </c>
      <c r="F5845" t="str">
        <f t="shared" si="5372"/>
        <v>2022VFM0BOA (eksl. EU og NFR)</v>
      </c>
      <c r="G5845" s="3">
        <f>'Liste detaljert wide'!N445</f>
        <v>0</v>
      </c>
      <c r="H5845" t="str">
        <f>VLOOKUP(E5845,Def!$B$2:$C$15,2,FALSE)</f>
        <v>Forskningsinsentiv</v>
      </c>
      <c r="I5845" s="3">
        <f>IF(A5845='Enheter, modell og år'!$F$2-1,0,G5845-VLOOKUP(A5845-1&amp;B5845&amp;C5845&amp;E5845,$F$2:$G$7561,2,FALSE))</f>
        <v>0</v>
      </c>
      <c r="J5845" s="3">
        <f>IF(A5845='Enheter, modell og år'!$F$2-1,0,VLOOKUP(A5845-1&amp;B5845&amp;C5845&amp;E5845,$F$2:$G$7561,2,FALSE))</f>
        <v>0</v>
      </c>
    </row>
    <row r="5846" spans="1:10" x14ac:dyDescent="0.25">
      <c r="A5846">
        <f t="shared" ref="A5846:C5846" si="5391">A5306</f>
        <v>2022</v>
      </c>
      <c r="B5846" t="str">
        <f t="shared" si="5391"/>
        <v>VFM</v>
      </c>
      <c r="C5846">
        <f t="shared" si="5391"/>
        <v>0</v>
      </c>
      <c r="D5846">
        <f>IFERROR(VLOOKUP(C5846,'Enheter, modell og år'!$A$2:$B$31,2,FALSE),0)</f>
        <v>0</v>
      </c>
      <c r="E5846" t="str">
        <f>'Liste detaljert wide'!$N$1</f>
        <v>BOA (eksl. EU og NFR)</v>
      </c>
      <c r="F5846" t="str">
        <f t="shared" si="5372"/>
        <v>2022VFM0BOA (eksl. EU og NFR)</v>
      </c>
      <c r="G5846" s="3">
        <f>'Liste detaljert wide'!N446</f>
        <v>0</v>
      </c>
      <c r="H5846" t="str">
        <f>VLOOKUP(E5846,Def!$B$2:$C$15,2,FALSE)</f>
        <v>Forskningsinsentiv</v>
      </c>
      <c r="I5846" s="3">
        <f>IF(A5846='Enheter, modell og år'!$F$2-1,0,G5846-VLOOKUP(A5846-1&amp;B5846&amp;C5846&amp;E5846,$F$2:$G$7561,2,FALSE))</f>
        <v>0</v>
      </c>
      <c r="J5846" s="3">
        <f>IF(A5846='Enheter, modell og år'!$F$2-1,0,VLOOKUP(A5846-1&amp;B5846&amp;C5846&amp;E5846,$F$2:$G$7561,2,FALSE))</f>
        <v>0</v>
      </c>
    </row>
    <row r="5847" spans="1:10" x14ac:dyDescent="0.25">
      <c r="A5847">
        <f t="shared" ref="A5847:C5847" si="5392">A5307</f>
        <v>2022</v>
      </c>
      <c r="B5847" t="str">
        <f t="shared" si="5392"/>
        <v>VFM</v>
      </c>
      <c r="C5847">
        <f t="shared" si="5392"/>
        <v>0</v>
      </c>
      <c r="D5847">
        <f>IFERROR(VLOOKUP(C5847,'Enheter, modell og år'!$A$2:$B$31,2,FALSE),0)</f>
        <v>0</v>
      </c>
      <c r="E5847" t="str">
        <f>'Liste detaljert wide'!$N$1</f>
        <v>BOA (eksl. EU og NFR)</v>
      </c>
      <c r="F5847" t="str">
        <f t="shared" si="5372"/>
        <v>2022VFM0BOA (eksl. EU og NFR)</v>
      </c>
      <c r="G5847" s="3">
        <f>'Liste detaljert wide'!N447</f>
        <v>0</v>
      </c>
      <c r="H5847" t="str">
        <f>VLOOKUP(E5847,Def!$B$2:$C$15,2,FALSE)</f>
        <v>Forskningsinsentiv</v>
      </c>
      <c r="I5847" s="3">
        <f>IF(A5847='Enheter, modell og år'!$F$2-1,0,G5847-VLOOKUP(A5847-1&amp;B5847&amp;C5847&amp;E5847,$F$2:$G$7561,2,FALSE))</f>
        <v>0</v>
      </c>
      <c r="J5847" s="3">
        <f>IF(A5847='Enheter, modell og år'!$F$2-1,0,VLOOKUP(A5847-1&amp;B5847&amp;C5847&amp;E5847,$F$2:$G$7561,2,FALSE))</f>
        <v>0</v>
      </c>
    </row>
    <row r="5848" spans="1:10" x14ac:dyDescent="0.25">
      <c r="A5848">
        <f t="shared" ref="A5848:C5848" si="5393">A5308</f>
        <v>2022</v>
      </c>
      <c r="B5848" t="str">
        <f t="shared" si="5393"/>
        <v>VFM</v>
      </c>
      <c r="C5848">
        <f t="shared" si="5393"/>
        <v>0</v>
      </c>
      <c r="D5848">
        <f>IFERROR(VLOOKUP(C5848,'Enheter, modell og år'!$A$2:$B$31,2,FALSE),0)</f>
        <v>0</v>
      </c>
      <c r="E5848" t="str">
        <f>'Liste detaljert wide'!$N$1</f>
        <v>BOA (eksl. EU og NFR)</v>
      </c>
      <c r="F5848" t="str">
        <f t="shared" si="5372"/>
        <v>2022VFM0BOA (eksl. EU og NFR)</v>
      </c>
      <c r="G5848" s="3">
        <f>'Liste detaljert wide'!N448</f>
        <v>0</v>
      </c>
      <c r="H5848" t="str">
        <f>VLOOKUP(E5848,Def!$B$2:$C$15,2,FALSE)</f>
        <v>Forskningsinsentiv</v>
      </c>
      <c r="I5848" s="3">
        <f>IF(A5848='Enheter, modell og år'!$F$2-1,0,G5848-VLOOKUP(A5848-1&amp;B5848&amp;C5848&amp;E5848,$F$2:$G$7561,2,FALSE))</f>
        <v>0</v>
      </c>
      <c r="J5848" s="3">
        <f>IF(A5848='Enheter, modell og år'!$F$2-1,0,VLOOKUP(A5848-1&amp;B5848&amp;C5848&amp;E5848,$F$2:$G$7561,2,FALSE))</f>
        <v>0</v>
      </c>
    </row>
    <row r="5849" spans="1:10" x14ac:dyDescent="0.25">
      <c r="A5849">
        <f t="shared" ref="A5849:C5849" si="5394">A5309</f>
        <v>2022</v>
      </c>
      <c r="B5849" t="str">
        <f t="shared" si="5394"/>
        <v>VFM</v>
      </c>
      <c r="C5849">
        <f t="shared" si="5394"/>
        <v>0</v>
      </c>
      <c r="D5849">
        <f>IFERROR(VLOOKUP(C5849,'Enheter, modell og år'!$A$2:$B$31,2,FALSE),0)</f>
        <v>0</v>
      </c>
      <c r="E5849" t="str">
        <f>'Liste detaljert wide'!$N$1</f>
        <v>BOA (eksl. EU og NFR)</v>
      </c>
      <c r="F5849" t="str">
        <f t="shared" si="5372"/>
        <v>2022VFM0BOA (eksl. EU og NFR)</v>
      </c>
      <c r="G5849" s="3">
        <f>'Liste detaljert wide'!N449</f>
        <v>0</v>
      </c>
      <c r="H5849" t="str">
        <f>VLOOKUP(E5849,Def!$B$2:$C$15,2,FALSE)</f>
        <v>Forskningsinsentiv</v>
      </c>
      <c r="I5849" s="3">
        <f>IF(A5849='Enheter, modell og år'!$F$2-1,0,G5849-VLOOKUP(A5849-1&amp;B5849&amp;C5849&amp;E5849,$F$2:$G$7561,2,FALSE))</f>
        <v>0</v>
      </c>
      <c r="J5849" s="3">
        <f>IF(A5849='Enheter, modell og år'!$F$2-1,0,VLOOKUP(A5849-1&amp;B5849&amp;C5849&amp;E5849,$F$2:$G$7561,2,FALSE))</f>
        <v>0</v>
      </c>
    </row>
    <row r="5850" spans="1:10" x14ac:dyDescent="0.25">
      <c r="A5850">
        <f t="shared" ref="A5850:C5850" si="5395">A5310</f>
        <v>2022</v>
      </c>
      <c r="B5850" t="str">
        <f t="shared" si="5395"/>
        <v>VFM</v>
      </c>
      <c r="C5850">
        <f t="shared" si="5395"/>
        <v>0</v>
      </c>
      <c r="D5850">
        <f>IFERROR(VLOOKUP(C5850,'Enheter, modell og år'!$A$2:$B$31,2,FALSE),0)</f>
        <v>0</v>
      </c>
      <c r="E5850" t="str">
        <f>'Liste detaljert wide'!$N$1</f>
        <v>BOA (eksl. EU og NFR)</v>
      </c>
      <c r="F5850" t="str">
        <f t="shared" si="5372"/>
        <v>2022VFM0BOA (eksl. EU og NFR)</v>
      </c>
      <c r="G5850" s="3">
        <f>'Liste detaljert wide'!N450</f>
        <v>0</v>
      </c>
      <c r="H5850" t="str">
        <f>VLOOKUP(E5850,Def!$B$2:$C$15,2,FALSE)</f>
        <v>Forskningsinsentiv</v>
      </c>
      <c r="I5850" s="3">
        <f>IF(A5850='Enheter, modell og år'!$F$2-1,0,G5850-VLOOKUP(A5850-1&amp;B5850&amp;C5850&amp;E5850,$F$2:$G$7561,2,FALSE))</f>
        <v>0</v>
      </c>
      <c r="J5850" s="3">
        <f>IF(A5850='Enheter, modell og år'!$F$2-1,0,VLOOKUP(A5850-1&amp;B5850&amp;C5850&amp;E5850,$F$2:$G$7561,2,FALSE))</f>
        <v>0</v>
      </c>
    </row>
    <row r="5851" spans="1:10" x14ac:dyDescent="0.25">
      <c r="A5851">
        <f t="shared" ref="A5851:C5851" si="5396">A5311</f>
        <v>2022</v>
      </c>
      <c r="B5851" t="str">
        <f t="shared" si="5396"/>
        <v>VFM</v>
      </c>
      <c r="C5851">
        <f t="shared" si="5396"/>
        <v>0</v>
      </c>
      <c r="D5851">
        <f>IFERROR(VLOOKUP(C5851,'Enheter, modell og år'!$A$2:$B$31,2,FALSE),0)</f>
        <v>0</v>
      </c>
      <c r="E5851" t="str">
        <f>'Liste detaljert wide'!$N$1</f>
        <v>BOA (eksl. EU og NFR)</v>
      </c>
      <c r="F5851" t="str">
        <f t="shared" si="5372"/>
        <v>2022VFM0BOA (eksl. EU og NFR)</v>
      </c>
      <c r="G5851" s="3">
        <f>'Liste detaljert wide'!N451</f>
        <v>0</v>
      </c>
      <c r="H5851" t="str">
        <f>VLOOKUP(E5851,Def!$B$2:$C$15,2,FALSE)</f>
        <v>Forskningsinsentiv</v>
      </c>
      <c r="I5851" s="3">
        <f>IF(A5851='Enheter, modell og år'!$F$2-1,0,G5851-VLOOKUP(A5851-1&amp;B5851&amp;C5851&amp;E5851,$F$2:$G$7561,2,FALSE))</f>
        <v>0</v>
      </c>
      <c r="J5851" s="3">
        <f>IF(A5851='Enheter, modell og år'!$F$2-1,0,VLOOKUP(A5851-1&amp;B5851&amp;C5851&amp;E5851,$F$2:$G$7561,2,FALSE))</f>
        <v>0</v>
      </c>
    </row>
    <row r="5852" spans="1:10" x14ac:dyDescent="0.25">
      <c r="A5852">
        <f t="shared" ref="A5852:C5852" si="5397">A5312</f>
        <v>2023</v>
      </c>
      <c r="B5852" t="str">
        <f t="shared" si="5397"/>
        <v>VFM</v>
      </c>
      <c r="C5852">
        <f t="shared" si="5397"/>
        <v>0</v>
      </c>
      <c r="D5852">
        <f>IFERROR(VLOOKUP(C5852,'Enheter, modell og år'!$A$2:$B$31,2,FALSE),0)</f>
        <v>0</v>
      </c>
      <c r="E5852" t="str">
        <f>'Liste detaljert wide'!$N$1</f>
        <v>BOA (eksl. EU og NFR)</v>
      </c>
      <c r="F5852" t="str">
        <f t="shared" si="5372"/>
        <v>2023VFM0BOA (eksl. EU og NFR)</v>
      </c>
      <c r="G5852" s="3">
        <f>'Liste detaljert wide'!N452</f>
        <v>0</v>
      </c>
      <c r="H5852" t="str">
        <f>VLOOKUP(E5852,Def!$B$2:$C$15,2,FALSE)</f>
        <v>Forskningsinsentiv</v>
      </c>
      <c r="I5852" s="3">
        <f>IF(A5852='Enheter, modell og år'!$F$2-1,0,G5852-VLOOKUP(A5852-1&amp;B5852&amp;C5852&amp;E5852,$F$2:$G$7561,2,FALSE))</f>
        <v>0</v>
      </c>
      <c r="J5852" s="3">
        <f>IF(A5852='Enheter, modell og år'!$F$2-1,0,VLOOKUP(A5852-1&amp;B5852&amp;C5852&amp;E5852,$F$2:$G$7561,2,FALSE))</f>
        <v>0</v>
      </c>
    </row>
    <row r="5853" spans="1:10" x14ac:dyDescent="0.25">
      <c r="A5853">
        <f t="shared" ref="A5853:C5853" si="5398">A5313</f>
        <v>2023</v>
      </c>
      <c r="B5853" t="str">
        <f t="shared" si="5398"/>
        <v>VFM</v>
      </c>
      <c r="C5853">
        <f t="shared" si="5398"/>
        <v>0</v>
      </c>
      <c r="D5853">
        <f>IFERROR(VLOOKUP(C5853,'Enheter, modell og år'!$A$2:$B$31,2,FALSE),0)</f>
        <v>0</v>
      </c>
      <c r="E5853" t="str">
        <f>'Liste detaljert wide'!$N$1</f>
        <v>BOA (eksl. EU og NFR)</v>
      </c>
      <c r="F5853" t="str">
        <f t="shared" si="5372"/>
        <v>2023VFM0BOA (eksl. EU og NFR)</v>
      </c>
      <c r="G5853" s="3">
        <f>'Liste detaljert wide'!N453</f>
        <v>0</v>
      </c>
      <c r="H5853" t="str">
        <f>VLOOKUP(E5853,Def!$B$2:$C$15,2,FALSE)</f>
        <v>Forskningsinsentiv</v>
      </c>
      <c r="I5853" s="3">
        <f>IF(A5853='Enheter, modell og år'!$F$2-1,0,G5853-VLOOKUP(A5853-1&amp;B5853&amp;C5853&amp;E5853,$F$2:$G$7561,2,FALSE))</f>
        <v>0</v>
      </c>
      <c r="J5853" s="3">
        <f>IF(A5853='Enheter, modell og år'!$F$2-1,0,VLOOKUP(A5853-1&amp;B5853&amp;C5853&amp;E5853,$F$2:$G$7561,2,FALSE))</f>
        <v>0</v>
      </c>
    </row>
    <row r="5854" spans="1:10" x14ac:dyDescent="0.25">
      <c r="A5854">
        <f t="shared" ref="A5854:C5854" si="5399">A5314</f>
        <v>2023</v>
      </c>
      <c r="B5854" t="str">
        <f t="shared" si="5399"/>
        <v>VFM</v>
      </c>
      <c r="C5854">
        <f t="shared" si="5399"/>
        <v>0</v>
      </c>
      <c r="D5854">
        <f>IFERROR(VLOOKUP(C5854,'Enheter, modell og år'!$A$2:$B$31,2,FALSE),0)</f>
        <v>0</v>
      </c>
      <c r="E5854" t="str">
        <f>'Liste detaljert wide'!$N$1</f>
        <v>BOA (eksl. EU og NFR)</v>
      </c>
      <c r="F5854" t="str">
        <f t="shared" si="5372"/>
        <v>2023VFM0BOA (eksl. EU og NFR)</v>
      </c>
      <c r="G5854" s="3">
        <f>'Liste detaljert wide'!N454</f>
        <v>0</v>
      </c>
      <c r="H5854" t="str">
        <f>VLOOKUP(E5854,Def!$B$2:$C$15,2,FALSE)</f>
        <v>Forskningsinsentiv</v>
      </c>
      <c r="I5854" s="3">
        <f>IF(A5854='Enheter, modell og år'!$F$2-1,0,G5854-VLOOKUP(A5854-1&amp;B5854&amp;C5854&amp;E5854,$F$2:$G$7561,2,FALSE))</f>
        <v>0</v>
      </c>
      <c r="J5854" s="3">
        <f>IF(A5854='Enheter, modell og år'!$F$2-1,0,VLOOKUP(A5854-1&amp;B5854&amp;C5854&amp;E5854,$F$2:$G$7561,2,FALSE))</f>
        <v>0</v>
      </c>
    </row>
    <row r="5855" spans="1:10" x14ac:dyDescent="0.25">
      <c r="A5855">
        <f t="shared" ref="A5855:C5855" si="5400">A5315</f>
        <v>2023</v>
      </c>
      <c r="B5855" t="str">
        <f t="shared" si="5400"/>
        <v>VFM</v>
      </c>
      <c r="C5855">
        <f t="shared" si="5400"/>
        <v>0</v>
      </c>
      <c r="D5855">
        <f>IFERROR(VLOOKUP(C5855,'Enheter, modell og år'!$A$2:$B$31,2,FALSE),0)</f>
        <v>0</v>
      </c>
      <c r="E5855" t="str">
        <f>'Liste detaljert wide'!$N$1</f>
        <v>BOA (eksl. EU og NFR)</v>
      </c>
      <c r="F5855" t="str">
        <f t="shared" si="5372"/>
        <v>2023VFM0BOA (eksl. EU og NFR)</v>
      </c>
      <c r="G5855" s="3">
        <f>'Liste detaljert wide'!N455</f>
        <v>0</v>
      </c>
      <c r="H5855" t="str">
        <f>VLOOKUP(E5855,Def!$B$2:$C$15,2,FALSE)</f>
        <v>Forskningsinsentiv</v>
      </c>
      <c r="I5855" s="3">
        <f>IF(A5855='Enheter, modell og år'!$F$2-1,0,G5855-VLOOKUP(A5855-1&amp;B5855&amp;C5855&amp;E5855,$F$2:$G$7561,2,FALSE))</f>
        <v>0</v>
      </c>
      <c r="J5855" s="3">
        <f>IF(A5855='Enheter, modell og år'!$F$2-1,0,VLOOKUP(A5855-1&amp;B5855&amp;C5855&amp;E5855,$F$2:$G$7561,2,FALSE))</f>
        <v>0</v>
      </c>
    </row>
    <row r="5856" spans="1:10" x14ac:dyDescent="0.25">
      <c r="A5856">
        <f t="shared" ref="A5856:C5856" si="5401">A5316</f>
        <v>2023</v>
      </c>
      <c r="B5856" t="str">
        <f t="shared" si="5401"/>
        <v>VFM</v>
      </c>
      <c r="C5856">
        <f t="shared" si="5401"/>
        <v>0</v>
      </c>
      <c r="D5856">
        <f>IFERROR(VLOOKUP(C5856,'Enheter, modell og år'!$A$2:$B$31,2,FALSE),0)</f>
        <v>0</v>
      </c>
      <c r="E5856" t="str">
        <f>'Liste detaljert wide'!$N$1</f>
        <v>BOA (eksl. EU og NFR)</v>
      </c>
      <c r="F5856" t="str">
        <f t="shared" si="5372"/>
        <v>2023VFM0BOA (eksl. EU og NFR)</v>
      </c>
      <c r="G5856" s="3">
        <f>'Liste detaljert wide'!N456</f>
        <v>0</v>
      </c>
      <c r="H5856" t="str">
        <f>VLOOKUP(E5856,Def!$B$2:$C$15,2,FALSE)</f>
        <v>Forskningsinsentiv</v>
      </c>
      <c r="I5856" s="3">
        <f>IF(A5856='Enheter, modell og år'!$F$2-1,0,G5856-VLOOKUP(A5856-1&amp;B5856&amp;C5856&amp;E5856,$F$2:$G$7561,2,FALSE))</f>
        <v>0</v>
      </c>
      <c r="J5856" s="3">
        <f>IF(A5856='Enheter, modell og år'!$F$2-1,0,VLOOKUP(A5856-1&amp;B5856&amp;C5856&amp;E5856,$F$2:$G$7561,2,FALSE))</f>
        <v>0</v>
      </c>
    </row>
    <row r="5857" spans="1:10" x14ac:dyDescent="0.25">
      <c r="A5857">
        <f t="shared" ref="A5857:C5857" si="5402">A5317</f>
        <v>2023</v>
      </c>
      <c r="B5857" t="str">
        <f t="shared" si="5402"/>
        <v>VFM</v>
      </c>
      <c r="C5857">
        <f t="shared" si="5402"/>
        <v>0</v>
      </c>
      <c r="D5857">
        <f>IFERROR(VLOOKUP(C5857,'Enheter, modell og år'!$A$2:$B$31,2,FALSE),0)</f>
        <v>0</v>
      </c>
      <c r="E5857" t="str">
        <f>'Liste detaljert wide'!$N$1</f>
        <v>BOA (eksl. EU og NFR)</v>
      </c>
      <c r="F5857" t="str">
        <f t="shared" si="5372"/>
        <v>2023VFM0BOA (eksl. EU og NFR)</v>
      </c>
      <c r="G5857" s="3">
        <f>'Liste detaljert wide'!N457</f>
        <v>0</v>
      </c>
      <c r="H5857" t="str">
        <f>VLOOKUP(E5857,Def!$B$2:$C$15,2,FALSE)</f>
        <v>Forskningsinsentiv</v>
      </c>
      <c r="I5857" s="3">
        <f>IF(A5857='Enheter, modell og år'!$F$2-1,0,G5857-VLOOKUP(A5857-1&amp;B5857&amp;C5857&amp;E5857,$F$2:$G$7561,2,FALSE))</f>
        <v>0</v>
      </c>
      <c r="J5857" s="3">
        <f>IF(A5857='Enheter, modell og år'!$F$2-1,0,VLOOKUP(A5857-1&amp;B5857&amp;C5857&amp;E5857,$F$2:$G$7561,2,FALSE))</f>
        <v>0</v>
      </c>
    </row>
    <row r="5858" spans="1:10" x14ac:dyDescent="0.25">
      <c r="A5858">
        <f t="shared" ref="A5858:C5858" si="5403">A5318</f>
        <v>2023</v>
      </c>
      <c r="B5858" t="str">
        <f t="shared" si="5403"/>
        <v>VFM</v>
      </c>
      <c r="C5858">
        <f t="shared" si="5403"/>
        <v>0</v>
      </c>
      <c r="D5858">
        <f>IFERROR(VLOOKUP(C5858,'Enheter, modell og år'!$A$2:$B$31,2,FALSE),0)</f>
        <v>0</v>
      </c>
      <c r="E5858" t="str">
        <f>'Liste detaljert wide'!$N$1</f>
        <v>BOA (eksl. EU og NFR)</v>
      </c>
      <c r="F5858" t="str">
        <f t="shared" si="5372"/>
        <v>2023VFM0BOA (eksl. EU og NFR)</v>
      </c>
      <c r="G5858" s="3">
        <f>'Liste detaljert wide'!N458</f>
        <v>0</v>
      </c>
      <c r="H5858" t="str">
        <f>VLOOKUP(E5858,Def!$B$2:$C$15,2,FALSE)</f>
        <v>Forskningsinsentiv</v>
      </c>
      <c r="I5858" s="3">
        <f>IF(A5858='Enheter, modell og år'!$F$2-1,0,G5858-VLOOKUP(A5858-1&amp;B5858&amp;C5858&amp;E5858,$F$2:$G$7561,2,FALSE))</f>
        <v>0</v>
      </c>
      <c r="J5858" s="3">
        <f>IF(A5858='Enheter, modell og år'!$F$2-1,0,VLOOKUP(A5858-1&amp;B5858&amp;C5858&amp;E5858,$F$2:$G$7561,2,FALSE))</f>
        <v>0</v>
      </c>
    </row>
    <row r="5859" spans="1:10" x14ac:dyDescent="0.25">
      <c r="A5859">
        <f t="shared" ref="A5859:C5859" si="5404">A5319</f>
        <v>2023</v>
      </c>
      <c r="B5859" t="str">
        <f t="shared" si="5404"/>
        <v>VFM</v>
      </c>
      <c r="C5859">
        <f t="shared" si="5404"/>
        <v>0</v>
      </c>
      <c r="D5859">
        <f>IFERROR(VLOOKUP(C5859,'Enheter, modell og år'!$A$2:$B$31,2,FALSE),0)</f>
        <v>0</v>
      </c>
      <c r="E5859" t="str">
        <f>'Liste detaljert wide'!$N$1</f>
        <v>BOA (eksl. EU og NFR)</v>
      </c>
      <c r="F5859" t="str">
        <f t="shared" si="5372"/>
        <v>2023VFM0BOA (eksl. EU og NFR)</v>
      </c>
      <c r="G5859" s="3">
        <f>'Liste detaljert wide'!N459</f>
        <v>0</v>
      </c>
      <c r="H5859" t="str">
        <f>VLOOKUP(E5859,Def!$B$2:$C$15,2,FALSE)</f>
        <v>Forskningsinsentiv</v>
      </c>
      <c r="I5859" s="3">
        <f>IF(A5859='Enheter, modell og år'!$F$2-1,0,G5859-VLOOKUP(A5859-1&amp;B5859&amp;C5859&amp;E5859,$F$2:$G$7561,2,FALSE))</f>
        <v>0</v>
      </c>
      <c r="J5859" s="3">
        <f>IF(A5859='Enheter, modell og år'!$F$2-1,0,VLOOKUP(A5859-1&amp;B5859&amp;C5859&amp;E5859,$F$2:$G$7561,2,FALSE))</f>
        <v>0</v>
      </c>
    </row>
    <row r="5860" spans="1:10" x14ac:dyDescent="0.25">
      <c r="A5860">
        <f t="shared" ref="A5860:C5860" si="5405">A5320</f>
        <v>2023</v>
      </c>
      <c r="B5860" t="str">
        <f t="shared" si="5405"/>
        <v>VFM</v>
      </c>
      <c r="C5860">
        <f t="shared" si="5405"/>
        <v>0</v>
      </c>
      <c r="D5860">
        <f>IFERROR(VLOOKUP(C5860,'Enheter, modell og år'!$A$2:$B$31,2,FALSE),0)</f>
        <v>0</v>
      </c>
      <c r="E5860" t="str">
        <f>'Liste detaljert wide'!$N$1</f>
        <v>BOA (eksl. EU og NFR)</v>
      </c>
      <c r="F5860" t="str">
        <f t="shared" si="5372"/>
        <v>2023VFM0BOA (eksl. EU og NFR)</v>
      </c>
      <c r="G5860" s="3">
        <f>'Liste detaljert wide'!N460</f>
        <v>0</v>
      </c>
      <c r="H5860" t="str">
        <f>VLOOKUP(E5860,Def!$B$2:$C$15,2,FALSE)</f>
        <v>Forskningsinsentiv</v>
      </c>
      <c r="I5860" s="3">
        <f>IF(A5860='Enheter, modell og år'!$F$2-1,0,G5860-VLOOKUP(A5860-1&amp;B5860&amp;C5860&amp;E5860,$F$2:$G$7561,2,FALSE))</f>
        <v>0</v>
      </c>
      <c r="J5860" s="3">
        <f>IF(A5860='Enheter, modell og år'!$F$2-1,0,VLOOKUP(A5860-1&amp;B5860&amp;C5860&amp;E5860,$F$2:$G$7561,2,FALSE))</f>
        <v>0</v>
      </c>
    </row>
    <row r="5861" spans="1:10" x14ac:dyDescent="0.25">
      <c r="A5861">
        <f t="shared" ref="A5861:C5861" si="5406">A5321</f>
        <v>2023</v>
      </c>
      <c r="B5861" t="str">
        <f t="shared" si="5406"/>
        <v>VFM</v>
      </c>
      <c r="C5861">
        <f t="shared" si="5406"/>
        <v>0</v>
      </c>
      <c r="D5861">
        <f>IFERROR(VLOOKUP(C5861,'Enheter, modell og år'!$A$2:$B$31,2,FALSE),0)</f>
        <v>0</v>
      </c>
      <c r="E5861" t="str">
        <f>'Liste detaljert wide'!$N$1</f>
        <v>BOA (eksl. EU og NFR)</v>
      </c>
      <c r="F5861" t="str">
        <f t="shared" si="5372"/>
        <v>2023VFM0BOA (eksl. EU og NFR)</v>
      </c>
      <c r="G5861" s="3">
        <f>'Liste detaljert wide'!N461</f>
        <v>0</v>
      </c>
      <c r="H5861" t="str">
        <f>VLOOKUP(E5861,Def!$B$2:$C$15,2,FALSE)</f>
        <v>Forskningsinsentiv</v>
      </c>
      <c r="I5861" s="3">
        <f>IF(A5861='Enheter, modell og år'!$F$2-1,0,G5861-VLOOKUP(A5861-1&amp;B5861&amp;C5861&amp;E5861,$F$2:$G$7561,2,FALSE))</f>
        <v>0</v>
      </c>
      <c r="J5861" s="3">
        <f>IF(A5861='Enheter, modell og år'!$F$2-1,0,VLOOKUP(A5861-1&amp;B5861&amp;C5861&amp;E5861,$F$2:$G$7561,2,FALSE))</f>
        <v>0</v>
      </c>
    </row>
    <row r="5862" spans="1:10" x14ac:dyDescent="0.25">
      <c r="A5862">
        <f t="shared" ref="A5862:C5862" si="5407">A5322</f>
        <v>2023</v>
      </c>
      <c r="B5862" t="str">
        <f t="shared" si="5407"/>
        <v>VFM</v>
      </c>
      <c r="C5862">
        <f t="shared" si="5407"/>
        <v>0</v>
      </c>
      <c r="D5862">
        <f>IFERROR(VLOOKUP(C5862,'Enheter, modell og år'!$A$2:$B$31,2,FALSE),0)</f>
        <v>0</v>
      </c>
      <c r="E5862" t="str">
        <f>'Liste detaljert wide'!$N$1</f>
        <v>BOA (eksl. EU og NFR)</v>
      </c>
      <c r="F5862" t="str">
        <f t="shared" si="5372"/>
        <v>2023VFM0BOA (eksl. EU og NFR)</v>
      </c>
      <c r="G5862" s="3">
        <f>'Liste detaljert wide'!N462</f>
        <v>0</v>
      </c>
      <c r="H5862" t="str">
        <f>VLOOKUP(E5862,Def!$B$2:$C$15,2,FALSE)</f>
        <v>Forskningsinsentiv</v>
      </c>
      <c r="I5862" s="3">
        <f>IF(A5862='Enheter, modell og år'!$F$2-1,0,G5862-VLOOKUP(A5862-1&amp;B5862&amp;C5862&amp;E5862,$F$2:$G$7561,2,FALSE))</f>
        <v>0</v>
      </c>
      <c r="J5862" s="3">
        <f>IF(A5862='Enheter, modell og år'!$F$2-1,0,VLOOKUP(A5862-1&amp;B5862&amp;C5862&amp;E5862,$F$2:$G$7561,2,FALSE))</f>
        <v>0</v>
      </c>
    </row>
    <row r="5863" spans="1:10" x14ac:dyDescent="0.25">
      <c r="A5863">
        <f t="shared" ref="A5863:C5863" si="5408">A5323</f>
        <v>2023</v>
      </c>
      <c r="B5863" t="str">
        <f t="shared" si="5408"/>
        <v>VFM</v>
      </c>
      <c r="C5863">
        <f t="shared" si="5408"/>
        <v>0</v>
      </c>
      <c r="D5863">
        <f>IFERROR(VLOOKUP(C5863,'Enheter, modell og år'!$A$2:$B$31,2,FALSE),0)</f>
        <v>0</v>
      </c>
      <c r="E5863" t="str">
        <f>'Liste detaljert wide'!$N$1</f>
        <v>BOA (eksl. EU og NFR)</v>
      </c>
      <c r="F5863" t="str">
        <f t="shared" si="5372"/>
        <v>2023VFM0BOA (eksl. EU og NFR)</v>
      </c>
      <c r="G5863" s="3">
        <f>'Liste detaljert wide'!N463</f>
        <v>0</v>
      </c>
      <c r="H5863" t="str">
        <f>VLOOKUP(E5863,Def!$B$2:$C$15,2,FALSE)</f>
        <v>Forskningsinsentiv</v>
      </c>
      <c r="I5863" s="3">
        <f>IF(A5863='Enheter, modell og år'!$F$2-1,0,G5863-VLOOKUP(A5863-1&amp;B5863&amp;C5863&amp;E5863,$F$2:$G$7561,2,FALSE))</f>
        <v>0</v>
      </c>
      <c r="J5863" s="3">
        <f>IF(A5863='Enheter, modell og år'!$F$2-1,0,VLOOKUP(A5863-1&amp;B5863&amp;C5863&amp;E5863,$F$2:$G$7561,2,FALSE))</f>
        <v>0</v>
      </c>
    </row>
    <row r="5864" spans="1:10" x14ac:dyDescent="0.25">
      <c r="A5864">
        <f t="shared" ref="A5864:C5864" si="5409">A5324</f>
        <v>2023</v>
      </c>
      <c r="B5864" t="str">
        <f t="shared" si="5409"/>
        <v>VFM</v>
      </c>
      <c r="C5864">
        <f t="shared" si="5409"/>
        <v>0</v>
      </c>
      <c r="D5864">
        <f>IFERROR(VLOOKUP(C5864,'Enheter, modell og år'!$A$2:$B$31,2,FALSE),0)</f>
        <v>0</v>
      </c>
      <c r="E5864" t="str">
        <f>'Liste detaljert wide'!$N$1</f>
        <v>BOA (eksl. EU og NFR)</v>
      </c>
      <c r="F5864" t="str">
        <f t="shared" si="5372"/>
        <v>2023VFM0BOA (eksl. EU og NFR)</v>
      </c>
      <c r="G5864" s="3">
        <f>'Liste detaljert wide'!N464</f>
        <v>0</v>
      </c>
      <c r="H5864" t="str">
        <f>VLOOKUP(E5864,Def!$B$2:$C$15,2,FALSE)</f>
        <v>Forskningsinsentiv</v>
      </c>
      <c r="I5864" s="3">
        <f>IF(A5864='Enheter, modell og år'!$F$2-1,0,G5864-VLOOKUP(A5864-1&amp;B5864&amp;C5864&amp;E5864,$F$2:$G$7561,2,FALSE))</f>
        <v>0</v>
      </c>
      <c r="J5864" s="3">
        <f>IF(A5864='Enheter, modell og år'!$F$2-1,0,VLOOKUP(A5864-1&amp;B5864&amp;C5864&amp;E5864,$F$2:$G$7561,2,FALSE))</f>
        <v>0</v>
      </c>
    </row>
    <row r="5865" spans="1:10" x14ac:dyDescent="0.25">
      <c r="A5865">
        <f t="shared" ref="A5865:C5865" si="5410">A5325</f>
        <v>2023</v>
      </c>
      <c r="B5865" t="str">
        <f t="shared" si="5410"/>
        <v>VFM</v>
      </c>
      <c r="C5865">
        <f t="shared" si="5410"/>
        <v>0</v>
      </c>
      <c r="D5865">
        <f>IFERROR(VLOOKUP(C5865,'Enheter, modell og år'!$A$2:$B$31,2,FALSE),0)</f>
        <v>0</v>
      </c>
      <c r="E5865" t="str">
        <f>'Liste detaljert wide'!$N$1</f>
        <v>BOA (eksl. EU og NFR)</v>
      </c>
      <c r="F5865" t="str">
        <f t="shared" si="5372"/>
        <v>2023VFM0BOA (eksl. EU og NFR)</v>
      </c>
      <c r="G5865" s="3">
        <f>'Liste detaljert wide'!N465</f>
        <v>0</v>
      </c>
      <c r="H5865" t="str">
        <f>VLOOKUP(E5865,Def!$B$2:$C$15,2,FALSE)</f>
        <v>Forskningsinsentiv</v>
      </c>
      <c r="I5865" s="3">
        <f>IF(A5865='Enheter, modell og år'!$F$2-1,0,G5865-VLOOKUP(A5865-1&amp;B5865&amp;C5865&amp;E5865,$F$2:$G$7561,2,FALSE))</f>
        <v>0</v>
      </c>
      <c r="J5865" s="3">
        <f>IF(A5865='Enheter, modell og år'!$F$2-1,0,VLOOKUP(A5865-1&amp;B5865&amp;C5865&amp;E5865,$F$2:$G$7561,2,FALSE))</f>
        <v>0</v>
      </c>
    </row>
    <row r="5866" spans="1:10" x14ac:dyDescent="0.25">
      <c r="A5866">
        <f t="shared" ref="A5866:C5866" si="5411">A5326</f>
        <v>2023</v>
      </c>
      <c r="B5866" t="str">
        <f t="shared" si="5411"/>
        <v>VFM</v>
      </c>
      <c r="C5866">
        <f t="shared" si="5411"/>
        <v>0</v>
      </c>
      <c r="D5866">
        <f>IFERROR(VLOOKUP(C5866,'Enheter, modell og år'!$A$2:$B$31,2,FALSE),0)</f>
        <v>0</v>
      </c>
      <c r="E5866" t="str">
        <f>'Liste detaljert wide'!$N$1</f>
        <v>BOA (eksl. EU og NFR)</v>
      </c>
      <c r="F5866" t="str">
        <f t="shared" si="5372"/>
        <v>2023VFM0BOA (eksl. EU og NFR)</v>
      </c>
      <c r="G5866" s="3">
        <f>'Liste detaljert wide'!N466</f>
        <v>0</v>
      </c>
      <c r="H5866" t="str">
        <f>VLOOKUP(E5866,Def!$B$2:$C$15,2,FALSE)</f>
        <v>Forskningsinsentiv</v>
      </c>
      <c r="I5866" s="3">
        <f>IF(A5866='Enheter, modell og år'!$F$2-1,0,G5866-VLOOKUP(A5866-1&amp;B5866&amp;C5866&amp;E5866,$F$2:$G$7561,2,FALSE))</f>
        <v>0</v>
      </c>
      <c r="J5866" s="3">
        <f>IF(A5866='Enheter, modell og år'!$F$2-1,0,VLOOKUP(A5866-1&amp;B5866&amp;C5866&amp;E5866,$F$2:$G$7561,2,FALSE))</f>
        <v>0</v>
      </c>
    </row>
    <row r="5867" spans="1:10" x14ac:dyDescent="0.25">
      <c r="A5867">
        <f t="shared" ref="A5867:C5867" si="5412">A5327</f>
        <v>2023</v>
      </c>
      <c r="B5867" t="str">
        <f t="shared" si="5412"/>
        <v>VFM</v>
      </c>
      <c r="C5867">
        <f t="shared" si="5412"/>
        <v>0</v>
      </c>
      <c r="D5867">
        <f>IFERROR(VLOOKUP(C5867,'Enheter, modell og år'!$A$2:$B$31,2,FALSE),0)</f>
        <v>0</v>
      </c>
      <c r="E5867" t="str">
        <f>'Liste detaljert wide'!$N$1</f>
        <v>BOA (eksl. EU og NFR)</v>
      </c>
      <c r="F5867" t="str">
        <f t="shared" si="5372"/>
        <v>2023VFM0BOA (eksl. EU og NFR)</v>
      </c>
      <c r="G5867" s="3">
        <f>'Liste detaljert wide'!N467</f>
        <v>0</v>
      </c>
      <c r="H5867" t="str">
        <f>VLOOKUP(E5867,Def!$B$2:$C$15,2,FALSE)</f>
        <v>Forskningsinsentiv</v>
      </c>
      <c r="I5867" s="3">
        <f>IF(A5867='Enheter, modell og år'!$F$2-1,0,G5867-VLOOKUP(A5867-1&amp;B5867&amp;C5867&amp;E5867,$F$2:$G$7561,2,FALSE))</f>
        <v>0</v>
      </c>
      <c r="J5867" s="3">
        <f>IF(A5867='Enheter, modell og år'!$F$2-1,0,VLOOKUP(A5867-1&amp;B5867&amp;C5867&amp;E5867,$F$2:$G$7561,2,FALSE))</f>
        <v>0</v>
      </c>
    </row>
    <row r="5868" spans="1:10" x14ac:dyDescent="0.25">
      <c r="A5868">
        <f t="shared" ref="A5868:C5868" si="5413">A5328</f>
        <v>2023</v>
      </c>
      <c r="B5868" t="str">
        <f t="shared" si="5413"/>
        <v>VFM</v>
      </c>
      <c r="C5868">
        <f t="shared" si="5413"/>
        <v>0</v>
      </c>
      <c r="D5868">
        <f>IFERROR(VLOOKUP(C5868,'Enheter, modell og år'!$A$2:$B$31,2,FALSE),0)</f>
        <v>0</v>
      </c>
      <c r="E5868" t="str">
        <f>'Liste detaljert wide'!$N$1</f>
        <v>BOA (eksl. EU og NFR)</v>
      </c>
      <c r="F5868" t="str">
        <f t="shared" si="5372"/>
        <v>2023VFM0BOA (eksl. EU og NFR)</v>
      </c>
      <c r="G5868" s="3">
        <f>'Liste detaljert wide'!N468</f>
        <v>0</v>
      </c>
      <c r="H5868" t="str">
        <f>VLOOKUP(E5868,Def!$B$2:$C$15,2,FALSE)</f>
        <v>Forskningsinsentiv</v>
      </c>
      <c r="I5868" s="3">
        <f>IF(A5868='Enheter, modell og år'!$F$2-1,0,G5868-VLOOKUP(A5868-1&amp;B5868&amp;C5868&amp;E5868,$F$2:$G$7561,2,FALSE))</f>
        <v>0</v>
      </c>
      <c r="J5868" s="3">
        <f>IF(A5868='Enheter, modell og år'!$F$2-1,0,VLOOKUP(A5868-1&amp;B5868&amp;C5868&amp;E5868,$F$2:$G$7561,2,FALSE))</f>
        <v>0</v>
      </c>
    </row>
    <row r="5869" spans="1:10" x14ac:dyDescent="0.25">
      <c r="A5869">
        <f t="shared" ref="A5869:C5869" si="5414">A5329</f>
        <v>2023</v>
      </c>
      <c r="B5869" t="str">
        <f t="shared" si="5414"/>
        <v>VFM</v>
      </c>
      <c r="C5869">
        <f t="shared" si="5414"/>
        <v>0</v>
      </c>
      <c r="D5869">
        <f>IFERROR(VLOOKUP(C5869,'Enheter, modell og år'!$A$2:$B$31,2,FALSE),0)</f>
        <v>0</v>
      </c>
      <c r="E5869" t="str">
        <f>'Liste detaljert wide'!$N$1</f>
        <v>BOA (eksl. EU og NFR)</v>
      </c>
      <c r="F5869" t="str">
        <f t="shared" si="5372"/>
        <v>2023VFM0BOA (eksl. EU og NFR)</v>
      </c>
      <c r="G5869" s="3">
        <f>'Liste detaljert wide'!N469</f>
        <v>0</v>
      </c>
      <c r="H5869" t="str">
        <f>VLOOKUP(E5869,Def!$B$2:$C$15,2,FALSE)</f>
        <v>Forskningsinsentiv</v>
      </c>
      <c r="I5869" s="3">
        <f>IF(A5869='Enheter, modell og år'!$F$2-1,0,G5869-VLOOKUP(A5869-1&amp;B5869&amp;C5869&amp;E5869,$F$2:$G$7561,2,FALSE))</f>
        <v>0</v>
      </c>
      <c r="J5869" s="3">
        <f>IF(A5869='Enheter, modell og år'!$F$2-1,0,VLOOKUP(A5869-1&amp;B5869&amp;C5869&amp;E5869,$F$2:$G$7561,2,FALSE))</f>
        <v>0</v>
      </c>
    </row>
    <row r="5870" spans="1:10" x14ac:dyDescent="0.25">
      <c r="A5870">
        <f t="shared" ref="A5870:C5870" si="5415">A5330</f>
        <v>2023</v>
      </c>
      <c r="B5870" t="str">
        <f t="shared" si="5415"/>
        <v>VFM</v>
      </c>
      <c r="C5870">
        <f t="shared" si="5415"/>
        <v>0</v>
      </c>
      <c r="D5870">
        <f>IFERROR(VLOOKUP(C5870,'Enheter, modell og år'!$A$2:$B$31,2,FALSE),0)</f>
        <v>0</v>
      </c>
      <c r="E5870" t="str">
        <f>'Liste detaljert wide'!$N$1</f>
        <v>BOA (eksl. EU og NFR)</v>
      </c>
      <c r="F5870" t="str">
        <f t="shared" si="5372"/>
        <v>2023VFM0BOA (eksl. EU og NFR)</v>
      </c>
      <c r="G5870" s="3">
        <f>'Liste detaljert wide'!N470</f>
        <v>0</v>
      </c>
      <c r="H5870" t="str">
        <f>VLOOKUP(E5870,Def!$B$2:$C$15,2,FALSE)</f>
        <v>Forskningsinsentiv</v>
      </c>
      <c r="I5870" s="3">
        <f>IF(A5870='Enheter, modell og år'!$F$2-1,0,G5870-VLOOKUP(A5870-1&amp;B5870&amp;C5870&amp;E5870,$F$2:$G$7561,2,FALSE))</f>
        <v>0</v>
      </c>
      <c r="J5870" s="3">
        <f>IF(A5870='Enheter, modell og år'!$F$2-1,0,VLOOKUP(A5870-1&amp;B5870&amp;C5870&amp;E5870,$F$2:$G$7561,2,FALSE))</f>
        <v>0</v>
      </c>
    </row>
    <row r="5871" spans="1:10" x14ac:dyDescent="0.25">
      <c r="A5871">
        <f t="shared" ref="A5871:C5871" si="5416">A5331</f>
        <v>2023</v>
      </c>
      <c r="B5871" t="str">
        <f t="shared" si="5416"/>
        <v>VFM</v>
      </c>
      <c r="C5871">
        <f t="shared" si="5416"/>
        <v>0</v>
      </c>
      <c r="D5871">
        <f>IFERROR(VLOOKUP(C5871,'Enheter, modell og år'!$A$2:$B$31,2,FALSE),0)</f>
        <v>0</v>
      </c>
      <c r="E5871" t="str">
        <f>'Liste detaljert wide'!$N$1</f>
        <v>BOA (eksl. EU og NFR)</v>
      </c>
      <c r="F5871" t="str">
        <f t="shared" si="5372"/>
        <v>2023VFM0BOA (eksl. EU og NFR)</v>
      </c>
      <c r="G5871" s="3">
        <f>'Liste detaljert wide'!N471</f>
        <v>0</v>
      </c>
      <c r="H5871" t="str">
        <f>VLOOKUP(E5871,Def!$B$2:$C$15,2,FALSE)</f>
        <v>Forskningsinsentiv</v>
      </c>
      <c r="I5871" s="3">
        <f>IF(A5871='Enheter, modell og år'!$F$2-1,0,G5871-VLOOKUP(A5871-1&amp;B5871&amp;C5871&amp;E5871,$F$2:$G$7561,2,FALSE))</f>
        <v>0</v>
      </c>
      <c r="J5871" s="3">
        <f>IF(A5871='Enheter, modell og år'!$F$2-1,0,VLOOKUP(A5871-1&amp;B5871&amp;C5871&amp;E5871,$F$2:$G$7561,2,FALSE))</f>
        <v>0</v>
      </c>
    </row>
    <row r="5872" spans="1:10" x14ac:dyDescent="0.25">
      <c r="A5872">
        <f t="shared" ref="A5872:C5872" si="5417">A5332</f>
        <v>2023</v>
      </c>
      <c r="B5872" t="str">
        <f t="shared" si="5417"/>
        <v>VFM</v>
      </c>
      <c r="C5872">
        <f t="shared" si="5417"/>
        <v>0</v>
      </c>
      <c r="D5872">
        <f>IFERROR(VLOOKUP(C5872,'Enheter, modell og år'!$A$2:$B$31,2,FALSE),0)</f>
        <v>0</v>
      </c>
      <c r="E5872" t="str">
        <f>'Liste detaljert wide'!$N$1</f>
        <v>BOA (eksl. EU og NFR)</v>
      </c>
      <c r="F5872" t="str">
        <f t="shared" si="5372"/>
        <v>2023VFM0BOA (eksl. EU og NFR)</v>
      </c>
      <c r="G5872" s="3">
        <f>'Liste detaljert wide'!N472</f>
        <v>0</v>
      </c>
      <c r="H5872" t="str">
        <f>VLOOKUP(E5872,Def!$B$2:$C$15,2,FALSE)</f>
        <v>Forskningsinsentiv</v>
      </c>
      <c r="I5872" s="3">
        <f>IF(A5872='Enheter, modell og år'!$F$2-1,0,G5872-VLOOKUP(A5872-1&amp;B5872&amp;C5872&amp;E5872,$F$2:$G$7561,2,FALSE))</f>
        <v>0</v>
      </c>
      <c r="J5872" s="3">
        <f>IF(A5872='Enheter, modell og år'!$F$2-1,0,VLOOKUP(A5872-1&amp;B5872&amp;C5872&amp;E5872,$F$2:$G$7561,2,FALSE))</f>
        <v>0</v>
      </c>
    </row>
    <row r="5873" spans="1:10" x14ac:dyDescent="0.25">
      <c r="A5873">
        <f t="shared" ref="A5873:C5873" si="5418">A5333</f>
        <v>2023</v>
      </c>
      <c r="B5873" t="str">
        <f t="shared" si="5418"/>
        <v>VFM</v>
      </c>
      <c r="C5873">
        <f t="shared" si="5418"/>
        <v>0</v>
      </c>
      <c r="D5873">
        <f>IFERROR(VLOOKUP(C5873,'Enheter, modell og år'!$A$2:$B$31,2,FALSE),0)</f>
        <v>0</v>
      </c>
      <c r="E5873" t="str">
        <f>'Liste detaljert wide'!$N$1</f>
        <v>BOA (eksl. EU og NFR)</v>
      </c>
      <c r="F5873" t="str">
        <f t="shared" si="5372"/>
        <v>2023VFM0BOA (eksl. EU og NFR)</v>
      </c>
      <c r="G5873" s="3">
        <f>'Liste detaljert wide'!N473</f>
        <v>0</v>
      </c>
      <c r="H5873" t="str">
        <f>VLOOKUP(E5873,Def!$B$2:$C$15,2,FALSE)</f>
        <v>Forskningsinsentiv</v>
      </c>
      <c r="I5873" s="3">
        <f>IF(A5873='Enheter, modell og år'!$F$2-1,0,G5873-VLOOKUP(A5873-1&amp;B5873&amp;C5873&amp;E5873,$F$2:$G$7561,2,FALSE))</f>
        <v>0</v>
      </c>
      <c r="J5873" s="3">
        <f>IF(A5873='Enheter, modell og år'!$F$2-1,0,VLOOKUP(A5873-1&amp;B5873&amp;C5873&amp;E5873,$F$2:$G$7561,2,FALSE))</f>
        <v>0</v>
      </c>
    </row>
    <row r="5874" spans="1:10" x14ac:dyDescent="0.25">
      <c r="A5874">
        <f t="shared" ref="A5874:C5874" si="5419">A5334</f>
        <v>2023</v>
      </c>
      <c r="B5874" t="str">
        <f t="shared" si="5419"/>
        <v>VFM</v>
      </c>
      <c r="C5874">
        <f t="shared" si="5419"/>
        <v>0</v>
      </c>
      <c r="D5874">
        <f>IFERROR(VLOOKUP(C5874,'Enheter, modell og år'!$A$2:$B$31,2,FALSE),0)</f>
        <v>0</v>
      </c>
      <c r="E5874" t="str">
        <f>'Liste detaljert wide'!$N$1</f>
        <v>BOA (eksl. EU og NFR)</v>
      </c>
      <c r="F5874" t="str">
        <f t="shared" si="5372"/>
        <v>2023VFM0BOA (eksl. EU og NFR)</v>
      </c>
      <c r="G5874" s="3">
        <f>'Liste detaljert wide'!N474</f>
        <v>0</v>
      </c>
      <c r="H5874" t="str">
        <f>VLOOKUP(E5874,Def!$B$2:$C$15,2,FALSE)</f>
        <v>Forskningsinsentiv</v>
      </c>
      <c r="I5874" s="3">
        <f>IF(A5874='Enheter, modell og år'!$F$2-1,0,G5874-VLOOKUP(A5874-1&amp;B5874&amp;C5874&amp;E5874,$F$2:$G$7561,2,FALSE))</f>
        <v>0</v>
      </c>
      <c r="J5874" s="3">
        <f>IF(A5874='Enheter, modell og år'!$F$2-1,0,VLOOKUP(A5874-1&amp;B5874&amp;C5874&amp;E5874,$F$2:$G$7561,2,FALSE))</f>
        <v>0</v>
      </c>
    </row>
    <row r="5875" spans="1:10" x14ac:dyDescent="0.25">
      <c r="A5875">
        <f t="shared" ref="A5875:C5875" si="5420">A5335</f>
        <v>2023</v>
      </c>
      <c r="B5875" t="str">
        <f t="shared" si="5420"/>
        <v>VFM</v>
      </c>
      <c r="C5875">
        <f t="shared" si="5420"/>
        <v>0</v>
      </c>
      <c r="D5875">
        <f>IFERROR(VLOOKUP(C5875,'Enheter, modell og år'!$A$2:$B$31,2,FALSE),0)</f>
        <v>0</v>
      </c>
      <c r="E5875" t="str">
        <f>'Liste detaljert wide'!$N$1</f>
        <v>BOA (eksl. EU og NFR)</v>
      </c>
      <c r="F5875" t="str">
        <f t="shared" si="5372"/>
        <v>2023VFM0BOA (eksl. EU og NFR)</v>
      </c>
      <c r="G5875" s="3">
        <f>'Liste detaljert wide'!N475</f>
        <v>0</v>
      </c>
      <c r="H5875" t="str">
        <f>VLOOKUP(E5875,Def!$B$2:$C$15,2,FALSE)</f>
        <v>Forskningsinsentiv</v>
      </c>
      <c r="I5875" s="3">
        <f>IF(A5875='Enheter, modell og år'!$F$2-1,0,G5875-VLOOKUP(A5875-1&amp;B5875&amp;C5875&amp;E5875,$F$2:$G$7561,2,FALSE))</f>
        <v>0</v>
      </c>
      <c r="J5875" s="3">
        <f>IF(A5875='Enheter, modell og år'!$F$2-1,0,VLOOKUP(A5875-1&amp;B5875&amp;C5875&amp;E5875,$F$2:$G$7561,2,FALSE))</f>
        <v>0</v>
      </c>
    </row>
    <row r="5876" spans="1:10" x14ac:dyDescent="0.25">
      <c r="A5876">
        <f t="shared" ref="A5876:C5876" si="5421">A5336</f>
        <v>2023</v>
      </c>
      <c r="B5876" t="str">
        <f t="shared" si="5421"/>
        <v>VFM</v>
      </c>
      <c r="C5876">
        <f t="shared" si="5421"/>
        <v>0</v>
      </c>
      <c r="D5876">
        <f>IFERROR(VLOOKUP(C5876,'Enheter, modell og år'!$A$2:$B$31,2,FALSE),0)</f>
        <v>0</v>
      </c>
      <c r="E5876" t="str">
        <f>'Liste detaljert wide'!$N$1</f>
        <v>BOA (eksl. EU og NFR)</v>
      </c>
      <c r="F5876" t="str">
        <f t="shared" si="5372"/>
        <v>2023VFM0BOA (eksl. EU og NFR)</v>
      </c>
      <c r="G5876" s="3">
        <f>'Liste detaljert wide'!N476</f>
        <v>0</v>
      </c>
      <c r="H5876" t="str">
        <f>VLOOKUP(E5876,Def!$B$2:$C$15,2,FALSE)</f>
        <v>Forskningsinsentiv</v>
      </c>
      <c r="I5876" s="3">
        <f>IF(A5876='Enheter, modell og år'!$F$2-1,0,G5876-VLOOKUP(A5876-1&amp;B5876&amp;C5876&amp;E5876,$F$2:$G$7561,2,FALSE))</f>
        <v>0</v>
      </c>
      <c r="J5876" s="3">
        <f>IF(A5876='Enheter, modell og år'!$F$2-1,0,VLOOKUP(A5876-1&amp;B5876&amp;C5876&amp;E5876,$F$2:$G$7561,2,FALSE))</f>
        <v>0</v>
      </c>
    </row>
    <row r="5877" spans="1:10" x14ac:dyDescent="0.25">
      <c r="A5877">
        <f t="shared" ref="A5877:C5877" si="5422">A5337</f>
        <v>2023</v>
      </c>
      <c r="B5877" t="str">
        <f t="shared" si="5422"/>
        <v>VFM</v>
      </c>
      <c r="C5877">
        <f t="shared" si="5422"/>
        <v>0</v>
      </c>
      <c r="D5877">
        <f>IFERROR(VLOOKUP(C5877,'Enheter, modell og år'!$A$2:$B$31,2,FALSE),0)</f>
        <v>0</v>
      </c>
      <c r="E5877" t="str">
        <f>'Liste detaljert wide'!$N$1</f>
        <v>BOA (eksl. EU og NFR)</v>
      </c>
      <c r="F5877" t="str">
        <f t="shared" si="5372"/>
        <v>2023VFM0BOA (eksl. EU og NFR)</v>
      </c>
      <c r="G5877" s="3">
        <f>'Liste detaljert wide'!N477</f>
        <v>0</v>
      </c>
      <c r="H5877" t="str">
        <f>VLOOKUP(E5877,Def!$B$2:$C$15,2,FALSE)</f>
        <v>Forskningsinsentiv</v>
      </c>
      <c r="I5877" s="3">
        <f>IF(A5877='Enheter, modell og år'!$F$2-1,0,G5877-VLOOKUP(A5877-1&amp;B5877&amp;C5877&amp;E5877,$F$2:$G$7561,2,FALSE))</f>
        <v>0</v>
      </c>
      <c r="J5877" s="3">
        <f>IF(A5877='Enheter, modell og år'!$F$2-1,0,VLOOKUP(A5877-1&amp;B5877&amp;C5877&amp;E5877,$F$2:$G$7561,2,FALSE))</f>
        <v>0</v>
      </c>
    </row>
    <row r="5878" spans="1:10" x14ac:dyDescent="0.25">
      <c r="A5878">
        <f t="shared" ref="A5878:C5878" si="5423">A5338</f>
        <v>2023</v>
      </c>
      <c r="B5878" t="str">
        <f t="shared" si="5423"/>
        <v>VFM</v>
      </c>
      <c r="C5878">
        <f t="shared" si="5423"/>
        <v>0</v>
      </c>
      <c r="D5878">
        <f>IFERROR(VLOOKUP(C5878,'Enheter, modell og år'!$A$2:$B$31,2,FALSE),0)</f>
        <v>0</v>
      </c>
      <c r="E5878" t="str">
        <f>'Liste detaljert wide'!$N$1</f>
        <v>BOA (eksl. EU og NFR)</v>
      </c>
      <c r="F5878" t="str">
        <f t="shared" si="5372"/>
        <v>2023VFM0BOA (eksl. EU og NFR)</v>
      </c>
      <c r="G5878" s="3">
        <f>'Liste detaljert wide'!N478</f>
        <v>0</v>
      </c>
      <c r="H5878" t="str">
        <f>VLOOKUP(E5878,Def!$B$2:$C$15,2,FALSE)</f>
        <v>Forskningsinsentiv</v>
      </c>
      <c r="I5878" s="3">
        <f>IF(A5878='Enheter, modell og år'!$F$2-1,0,G5878-VLOOKUP(A5878-1&amp;B5878&amp;C5878&amp;E5878,$F$2:$G$7561,2,FALSE))</f>
        <v>0</v>
      </c>
      <c r="J5878" s="3">
        <f>IF(A5878='Enheter, modell og år'!$F$2-1,0,VLOOKUP(A5878-1&amp;B5878&amp;C5878&amp;E5878,$F$2:$G$7561,2,FALSE))</f>
        <v>0</v>
      </c>
    </row>
    <row r="5879" spans="1:10" x14ac:dyDescent="0.25">
      <c r="A5879">
        <f t="shared" ref="A5879:C5879" si="5424">A5339</f>
        <v>2023</v>
      </c>
      <c r="B5879" t="str">
        <f t="shared" si="5424"/>
        <v>VFM</v>
      </c>
      <c r="C5879">
        <f t="shared" si="5424"/>
        <v>0</v>
      </c>
      <c r="D5879">
        <f>IFERROR(VLOOKUP(C5879,'Enheter, modell og år'!$A$2:$B$31,2,FALSE),0)</f>
        <v>0</v>
      </c>
      <c r="E5879" t="str">
        <f>'Liste detaljert wide'!$N$1</f>
        <v>BOA (eksl. EU og NFR)</v>
      </c>
      <c r="F5879" t="str">
        <f t="shared" si="5372"/>
        <v>2023VFM0BOA (eksl. EU og NFR)</v>
      </c>
      <c r="G5879" s="3">
        <f>'Liste detaljert wide'!N479</f>
        <v>0</v>
      </c>
      <c r="H5879" t="str">
        <f>VLOOKUP(E5879,Def!$B$2:$C$15,2,FALSE)</f>
        <v>Forskningsinsentiv</v>
      </c>
      <c r="I5879" s="3">
        <f>IF(A5879='Enheter, modell og år'!$F$2-1,0,G5879-VLOOKUP(A5879-1&amp;B5879&amp;C5879&amp;E5879,$F$2:$G$7561,2,FALSE))</f>
        <v>0</v>
      </c>
      <c r="J5879" s="3">
        <f>IF(A5879='Enheter, modell og år'!$F$2-1,0,VLOOKUP(A5879-1&amp;B5879&amp;C5879&amp;E5879,$F$2:$G$7561,2,FALSE))</f>
        <v>0</v>
      </c>
    </row>
    <row r="5880" spans="1:10" x14ac:dyDescent="0.25">
      <c r="A5880">
        <f t="shared" ref="A5880:C5880" si="5425">A5340</f>
        <v>2023</v>
      </c>
      <c r="B5880" t="str">
        <f t="shared" si="5425"/>
        <v>VFM</v>
      </c>
      <c r="C5880">
        <f t="shared" si="5425"/>
        <v>0</v>
      </c>
      <c r="D5880">
        <f>IFERROR(VLOOKUP(C5880,'Enheter, modell og år'!$A$2:$B$31,2,FALSE),0)</f>
        <v>0</v>
      </c>
      <c r="E5880" t="str">
        <f>'Liste detaljert wide'!$N$1</f>
        <v>BOA (eksl. EU og NFR)</v>
      </c>
      <c r="F5880" t="str">
        <f t="shared" si="5372"/>
        <v>2023VFM0BOA (eksl. EU og NFR)</v>
      </c>
      <c r="G5880" s="3">
        <f>'Liste detaljert wide'!N480</f>
        <v>0</v>
      </c>
      <c r="H5880" t="str">
        <f>VLOOKUP(E5880,Def!$B$2:$C$15,2,FALSE)</f>
        <v>Forskningsinsentiv</v>
      </c>
      <c r="I5880" s="3">
        <f>IF(A5880='Enheter, modell og år'!$F$2-1,0,G5880-VLOOKUP(A5880-1&amp;B5880&amp;C5880&amp;E5880,$F$2:$G$7561,2,FALSE))</f>
        <v>0</v>
      </c>
      <c r="J5880" s="3">
        <f>IF(A5880='Enheter, modell og år'!$F$2-1,0,VLOOKUP(A5880-1&amp;B5880&amp;C5880&amp;E5880,$F$2:$G$7561,2,FALSE))</f>
        <v>0</v>
      </c>
    </row>
    <row r="5881" spans="1:10" x14ac:dyDescent="0.25">
      <c r="A5881">
        <f t="shared" ref="A5881:C5881" si="5426">A5341</f>
        <v>2023</v>
      </c>
      <c r="B5881" t="str">
        <f t="shared" si="5426"/>
        <v>VFM</v>
      </c>
      <c r="C5881">
        <f t="shared" si="5426"/>
        <v>0</v>
      </c>
      <c r="D5881">
        <f>IFERROR(VLOOKUP(C5881,'Enheter, modell og år'!$A$2:$B$31,2,FALSE),0)</f>
        <v>0</v>
      </c>
      <c r="E5881" t="str">
        <f>'Liste detaljert wide'!$N$1</f>
        <v>BOA (eksl. EU og NFR)</v>
      </c>
      <c r="F5881" t="str">
        <f t="shared" si="5372"/>
        <v>2023VFM0BOA (eksl. EU og NFR)</v>
      </c>
      <c r="G5881" s="3">
        <f>'Liste detaljert wide'!N481</f>
        <v>0</v>
      </c>
      <c r="H5881" t="str">
        <f>VLOOKUP(E5881,Def!$B$2:$C$15,2,FALSE)</f>
        <v>Forskningsinsentiv</v>
      </c>
      <c r="I5881" s="3">
        <f>IF(A5881='Enheter, modell og år'!$F$2-1,0,G5881-VLOOKUP(A5881-1&amp;B5881&amp;C5881&amp;E5881,$F$2:$G$7561,2,FALSE))</f>
        <v>0</v>
      </c>
      <c r="J5881" s="3">
        <f>IF(A5881='Enheter, modell og år'!$F$2-1,0,VLOOKUP(A5881-1&amp;B5881&amp;C5881&amp;E5881,$F$2:$G$7561,2,FALSE))</f>
        <v>0</v>
      </c>
    </row>
    <row r="5882" spans="1:10" x14ac:dyDescent="0.25">
      <c r="A5882">
        <f t="shared" ref="A5882:C5882" si="5427">A5342</f>
        <v>2024</v>
      </c>
      <c r="B5882" t="str">
        <f t="shared" si="5427"/>
        <v>VFM</v>
      </c>
      <c r="C5882">
        <f t="shared" si="5427"/>
        <v>0</v>
      </c>
      <c r="D5882">
        <f>IFERROR(VLOOKUP(C5882,'Enheter, modell og år'!$A$2:$B$31,2,FALSE),0)</f>
        <v>0</v>
      </c>
      <c r="E5882" t="str">
        <f>'Liste detaljert wide'!$N$1</f>
        <v>BOA (eksl. EU og NFR)</v>
      </c>
      <c r="F5882" t="str">
        <f t="shared" si="5372"/>
        <v>2024VFM0BOA (eksl. EU og NFR)</v>
      </c>
      <c r="G5882" s="3">
        <f>'Liste detaljert wide'!N482</f>
        <v>0</v>
      </c>
      <c r="H5882" t="str">
        <f>VLOOKUP(E5882,Def!$B$2:$C$15,2,FALSE)</f>
        <v>Forskningsinsentiv</v>
      </c>
      <c r="I5882" s="3">
        <f>IF(A5882='Enheter, modell og år'!$F$2-1,0,G5882-VLOOKUP(A5882-1&amp;B5882&amp;C5882&amp;E5882,$F$2:$G$7561,2,FALSE))</f>
        <v>0</v>
      </c>
      <c r="J5882" s="3">
        <f>IF(A5882='Enheter, modell og år'!$F$2-1,0,VLOOKUP(A5882-1&amp;B5882&amp;C5882&amp;E5882,$F$2:$G$7561,2,FALSE))</f>
        <v>0</v>
      </c>
    </row>
    <row r="5883" spans="1:10" x14ac:dyDescent="0.25">
      <c r="A5883">
        <f t="shared" ref="A5883:C5883" si="5428">A5343</f>
        <v>2024</v>
      </c>
      <c r="B5883" t="str">
        <f t="shared" si="5428"/>
        <v>VFM</v>
      </c>
      <c r="C5883">
        <f t="shared" si="5428"/>
        <v>0</v>
      </c>
      <c r="D5883">
        <f>IFERROR(VLOOKUP(C5883,'Enheter, modell og år'!$A$2:$B$31,2,FALSE),0)</f>
        <v>0</v>
      </c>
      <c r="E5883" t="str">
        <f>'Liste detaljert wide'!$N$1</f>
        <v>BOA (eksl. EU og NFR)</v>
      </c>
      <c r="F5883" t="str">
        <f t="shared" si="5372"/>
        <v>2024VFM0BOA (eksl. EU og NFR)</v>
      </c>
      <c r="G5883" s="3">
        <f>'Liste detaljert wide'!N483</f>
        <v>0</v>
      </c>
      <c r="H5883" t="str">
        <f>VLOOKUP(E5883,Def!$B$2:$C$15,2,FALSE)</f>
        <v>Forskningsinsentiv</v>
      </c>
      <c r="I5883" s="3">
        <f>IF(A5883='Enheter, modell og år'!$F$2-1,0,G5883-VLOOKUP(A5883-1&amp;B5883&amp;C5883&amp;E5883,$F$2:$G$7561,2,FALSE))</f>
        <v>0</v>
      </c>
      <c r="J5883" s="3">
        <f>IF(A5883='Enheter, modell og år'!$F$2-1,0,VLOOKUP(A5883-1&amp;B5883&amp;C5883&amp;E5883,$F$2:$G$7561,2,FALSE))</f>
        <v>0</v>
      </c>
    </row>
    <row r="5884" spans="1:10" x14ac:dyDescent="0.25">
      <c r="A5884">
        <f t="shared" ref="A5884:C5884" si="5429">A5344</f>
        <v>2024</v>
      </c>
      <c r="B5884" t="str">
        <f t="shared" si="5429"/>
        <v>VFM</v>
      </c>
      <c r="C5884">
        <f t="shared" si="5429"/>
        <v>0</v>
      </c>
      <c r="D5884">
        <f>IFERROR(VLOOKUP(C5884,'Enheter, modell og år'!$A$2:$B$31,2,FALSE),0)</f>
        <v>0</v>
      </c>
      <c r="E5884" t="str">
        <f>'Liste detaljert wide'!$N$1</f>
        <v>BOA (eksl. EU og NFR)</v>
      </c>
      <c r="F5884" t="str">
        <f t="shared" si="5372"/>
        <v>2024VFM0BOA (eksl. EU og NFR)</v>
      </c>
      <c r="G5884" s="3">
        <f>'Liste detaljert wide'!N484</f>
        <v>0</v>
      </c>
      <c r="H5884" t="str">
        <f>VLOOKUP(E5884,Def!$B$2:$C$15,2,FALSE)</f>
        <v>Forskningsinsentiv</v>
      </c>
      <c r="I5884" s="3">
        <f>IF(A5884='Enheter, modell og år'!$F$2-1,0,G5884-VLOOKUP(A5884-1&amp;B5884&amp;C5884&amp;E5884,$F$2:$G$7561,2,FALSE))</f>
        <v>0</v>
      </c>
      <c r="J5884" s="3">
        <f>IF(A5884='Enheter, modell og år'!$F$2-1,0,VLOOKUP(A5884-1&amp;B5884&amp;C5884&amp;E5884,$F$2:$G$7561,2,FALSE))</f>
        <v>0</v>
      </c>
    </row>
    <row r="5885" spans="1:10" x14ac:dyDescent="0.25">
      <c r="A5885">
        <f t="shared" ref="A5885:C5885" si="5430">A5345</f>
        <v>2024</v>
      </c>
      <c r="B5885" t="str">
        <f t="shared" si="5430"/>
        <v>VFM</v>
      </c>
      <c r="C5885">
        <f t="shared" si="5430"/>
        <v>0</v>
      </c>
      <c r="D5885">
        <f>IFERROR(VLOOKUP(C5885,'Enheter, modell og år'!$A$2:$B$31,2,FALSE),0)</f>
        <v>0</v>
      </c>
      <c r="E5885" t="str">
        <f>'Liste detaljert wide'!$N$1</f>
        <v>BOA (eksl. EU og NFR)</v>
      </c>
      <c r="F5885" t="str">
        <f t="shared" si="5372"/>
        <v>2024VFM0BOA (eksl. EU og NFR)</v>
      </c>
      <c r="G5885" s="3">
        <f>'Liste detaljert wide'!N485</f>
        <v>0</v>
      </c>
      <c r="H5885" t="str">
        <f>VLOOKUP(E5885,Def!$B$2:$C$15,2,FALSE)</f>
        <v>Forskningsinsentiv</v>
      </c>
      <c r="I5885" s="3">
        <f>IF(A5885='Enheter, modell og år'!$F$2-1,0,G5885-VLOOKUP(A5885-1&amp;B5885&amp;C5885&amp;E5885,$F$2:$G$7561,2,FALSE))</f>
        <v>0</v>
      </c>
      <c r="J5885" s="3">
        <f>IF(A5885='Enheter, modell og år'!$F$2-1,0,VLOOKUP(A5885-1&amp;B5885&amp;C5885&amp;E5885,$F$2:$G$7561,2,FALSE))</f>
        <v>0</v>
      </c>
    </row>
    <row r="5886" spans="1:10" x14ac:dyDescent="0.25">
      <c r="A5886">
        <f t="shared" ref="A5886:C5886" si="5431">A5346</f>
        <v>2024</v>
      </c>
      <c r="B5886" t="str">
        <f t="shared" si="5431"/>
        <v>VFM</v>
      </c>
      <c r="C5886">
        <f t="shared" si="5431"/>
        <v>0</v>
      </c>
      <c r="D5886">
        <f>IFERROR(VLOOKUP(C5886,'Enheter, modell og år'!$A$2:$B$31,2,FALSE),0)</f>
        <v>0</v>
      </c>
      <c r="E5886" t="str">
        <f>'Liste detaljert wide'!$N$1</f>
        <v>BOA (eksl. EU og NFR)</v>
      </c>
      <c r="F5886" t="str">
        <f t="shared" si="5372"/>
        <v>2024VFM0BOA (eksl. EU og NFR)</v>
      </c>
      <c r="G5886" s="3">
        <f>'Liste detaljert wide'!N486</f>
        <v>0</v>
      </c>
      <c r="H5886" t="str">
        <f>VLOOKUP(E5886,Def!$B$2:$C$15,2,FALSE)</f>
        <v>Forskningsinsentiv</v>
      </c>
      <c r="I5886" s="3">
        <f>IF(A5886='Enheter, modell og år'!$F$2-1,0,G5886-VLOOKUP(A5886-1&amp;B5886&amp;C5886&amp;E5886,$F$2:$G$7561,2,FALSE))</f>
        <v>0</v>
      </c>
      <c r="J5886" s="3">
        <f>IF(A5886='Enheter, modell og år'!$F$2-1,0,VLOOKUP(A5886-1&amp;B5886&amp;C5886&amp;E5886,$F$2:$G$7561,2,FALSE))</f>
        <v>0</v>
      </c>
    </row>
    <row r="5887" spans="1:10" x14ac:dyDescent="0.25">
      <c r="A5887">
        <f t="shared" ref="A5887:C5887" si="5432">A5347</f>
        <v>2024</v>
      </c>
      <c r="B5887" t="str">
        <f t="shared" si="5432"/>
        <v>VFM</v>
      </c>
      <c r="C5887">
        <f t="shared" si="5432"/>
        <v>0</v>
      </c>
      <c r="D5887">
        <f>IFERROR(VLOOKUP(C5887,'Enheter, modell og år'!$A$2:$B$31,2,FALSE),0)</f>
        <v>0</v>
      </c>
      <c r="E5887" t="str">
        <f>'Liste detaljert wide'!$N$1</f>
        <v>BOA (eksl. EU og NFR)</v>
      </c>
      <c r="F5887" t="str">
        <f t="shared" si="5372"/>
        <v>2024VFM0BOA (eksl. EU og NFR)</v>
      </c>
      <c r="G5887" s="3">
        <f>'Liste detaljert wide'!N487</f>
        <v>0</v>
      </c>
      <c r="H5887" t="str">
        <f>VLOOKUP(E5887,Def!$B$2:$C$15,2,FALSE)</f>
        <v>Forskningsinsentiv</v>
      </c>
      <c r="I5887" s="3">
        <f>IF(A5887='Enheter, modell og år'!$F$2-1,0,G5887-VLOOKUP(A5887-1&amp;B5887&amp;C5887&amp;E5887,$F$2:$G$7561,2,FALSE))</f>
        <v>0</v>
      </c>
      <c r="J5887" s="3">
        <f>IF(A5887='Enheter, modell og år'!$F$2-1,0,VLOOKUP(A5887-1&amp;B5887&amp;C5887&amp;E5887,$F$2:$G$7561,2,FALSE))</f>
        <v>0</v>
      </c>
    </row>
    <row r="5888" spans="1:10" x14ac:dyDescent="0.25">
      <c r="A5888">
        <f t="shared" ref="A5888:C5888" si="5433">A5348</f>
        <v>2024</v>
      </c>
      <c r="B5888" t="str">
        <f t="shared" si="5433"/>
        <v>VFM</v>
      </c>
      <c r="C5888">
        <f t="shared" si="5433"/>
        <v>0</v>
      </c>
      <c r="D5888">
        <f>IFERROR(VLOOKUP(C5888,'Enheter, modell og år'!$A$2:$B$31,2,FALSE),0)</f>
        <v>0</v>
      </c>
      <c r="E5888" t="str">
        <f>'Liste detaljert wide'!$N$1</f>
        <v>BOA (eksl. EU og NFR)</v>
      </c>
      <c r="F5888" t="str">
        <f t="shared" si="5372"/>
        <v>2024VFM0BOA (eksl. EU og NFR)</v>
      </c>
      <c r="G5888" s="3">
        <f>'Liste detaljert wide'!N488</f>
        <v>0</v>
      </c>
      <c r="H5888" t="str">
        <f>VLOOKUP(E5888,Def!$B$2:$C$15,2,FALSE)</f>
        <v>Forskningsinsentiv</v>
      </c>
      <c r="I5888" s="3">
        <f>IF(A5888='Enheter, modell og år'!$F$2-1,0,G5888-VLOOKUP(A5888-1&amp;B5888&amp;C5888&amp;E5888,$F$2:$G$7561,2,FALSE))</f>
        <v>0</v>
      </c>
      <c r="J5888" s="3">
        <f>IF(A5888='Enheter, modell og år'!$F$2-1,0,VLOOKUP(A5888-1&amp;B5888&amp;C5888&amp;E5888,$F$2:$G$7561,2,FALSE))</f>
        <v>0</v>
      </c>
    </row>
    <row r="5889" spans="1:10" x14ac:dyDescent="0.25">
      <c r="A5889">
        <f t="shared" ref="A5889:C5889" si="5434">A5349</f>
        <v>2024</v>
      </c>
      <c r="B5889" t="str">
        <f t="shared" si="5434"/>
        <v>VFM</v>
      </c>
      <c r="C5889">
        <f t="shared" si="5434"/>
        <v>0</v>
      </c>
      <c r="D5889">
        <f>IFERROR(VLOOKUP(C5889,'Enheter, modell og år'!$A$2:$B$31,2,FALSE),0)</f>
        <v>0</v>
      </c>
      <c r="E5889" t="str">
        <f>'Liste detaljert wide'!$N$1</f>
        <v>BOA (eksl. EU og NFR)</v>
      </c>
      <c r="F5889" t="str">
        <f t="shared" si="5372"/>
        <v>2024VFM0BOA (eksl. EU og NFR)</v>
      </c>
      <c r="G5889" s="3">
        <f>'Liste detaljert wide'!N489</f>
        <v>0</v>
      </c>
      <c r="H5889" t="str">
        <f>VLOOKUP(E5889,Def!$B$2:$C$15,2,FALSE)</f>
        <v>Forskningsinsentiv</v>
      </c>
      <c r="I5889" s="3">
        <f>IF(A5889='Enheter, modell og år'!$F$2-1,0,G5889-VLOOKUP(A5889-1&amp;B5889&amp;C5889&amp;E5889,$F$2:$G$7561,2,FALSE))</f>
        <v>0</v>
      </c>
      <c r="J5889" s="3">
        <f>IF(A5889='Enheter, modell og år'!$F$2-1,0,VLOOKUP(A5889-1&amp;B5889&amp;C5889&amp;E5889,$F$2:$G$7561,2,FALSE))</f>
        <v>0</v>
      </c>
    </row>
    <row r="5890" spans="1:10" x14ac:dyDescent="0.25">
      <c r="A5890">
        <f t="shared" ref="A5890:C5890" si="5435">A5350</f>
        <v>2024</v>
      </c>
      <c r="B5890" t="str">
        <f t="shared" si="5435"/>
        <v>VFM</v>
      </c>
      <c r="C5890">
        <f t="shared" si="5435"/>
        <v>0</v>
      </c>
      <c r="D5890">
        <f>IFERROR(VLOOKUP(C5890,'Enheter, modell og år'!$A$2:$B$31,2,FALSE),0)</f>
        <v>0</v>
      </c>
      <c r="E5890" t="str">
        <f>'Liste detaljert wide'!$N$1</f>
        <v>BOA (eksl. EU og NFR)</v>
      </c>
      <c r="F5890" t="str">
        <f t="shared" si="5372"/>
        <v>2024VFM0BOA (eksl. EU og NFR)</v>
      </c>
      <c r="G5890" s="3">
        <f>'Liste detaljert wide'!N490</f>
        <v>0</v>
      </c>
      <c r="H5890" t="str">
        <f>VLOOKUP(E5890,Def!$B$2:$C$15,2,FALSE)</f>
        <v>Forskningsinsentiv</v>
      </c>
      <c r="I5890" s="3">
        <f>IF(A5890='Enheter, modell og år'!$F$2-1,0,G5890-VLOOKUP(A5890-1&amp;B5890&amp;C5890&amp;E5890,$F$2:$G$7561,2,FALSE))</f>
        <v>0</v>
      </c>
      <c r="J5890" s="3">
        <f>IF(A5890='Enheter, modell og år'!$F$2-1,0,VLOOKUP(A5890-1&amp;B5890&amp;C5890&amp;E5890,$F$2:$G$7561,2,FALSE))</f>
        <v>0</v>
      </c>
    </row>
    <row r="5891" spans="1:10" x14ac:dyDescent="0.25">
      <c r="A5891">
        <f t="shared" ref="A5891:C5891" si="5436">A5351</f>
        <v>2024</v>
      </c>
      <c r="B5891" t="str">
        <f t="shared" si="5436"/>
        <v>VFM</v>
      </c>
      <c r="C5891">
        <f t="shared" si="5436"/>
        <v>0</v>
      </c>
      <c r="D5891">
        <f>IFERROR(VLOOKUP(C5891,'Enheter, modell og år'!$A$2:$B$31,2,FALSE),0)</f>
        <v>0</v>
      </c>
      <c r="E5891" t="str">
        <f>'Liste detaljert wide'!$N$1</f>
        <v>BOA (eksl. EU og NFR)</v>
      </c>
      <c r="F5891" t="str">
        <f t="shared" ref="F5891:F5954" si="5437">A5891&amp;B5891&amp;C5891&amp;E5891</f>
        <v>2024VFM0BOA (eksl. EU og NFR)</v>
      </c>
      <c r="G5891" s="3">
        <f>'Liste detaljert wide'!N491</f>
        <v>0</v>
      </c>
      <c r="H5891" t="str">
        <f>VLOOKUP(E5891,Def!$B$2:$C$15,2,FALSE)</f>
        <v>Forskningsinsentiv</v>
      </c>
      <c r="I5891" s="3">
        <f>IF(A5891='Enheter, modell og år'!$F$2-1,0,G5891-VLOOKUP(A5891-1&amp;B5891&amp;C5891&amp;E5891,$F$2:$G$7561,2,FALSE))</f>
        <v>0</v>
      </c>
      <c r="J5891" s="3">
        <f>IF(A5891='Enheter, modell og år'!$F$2-1,0,VLOOKUP(A5891-1&amp;B5891&amp;C5891&amp;E5891,$F$2:$G$7561,2,FALSE))</f>
        <v>0</v>
      </c>
    </row>
    <row r="5892" spans="1:10" x14ac:dyDescent="0.25">
      <c r="A5892">
        <f t="shared" ref="A5892:C5892" si="5438">A5352</f>
        <v>2024</v>
      </c>
      <c r="B5892" t="str">
        <f t="shared" si="5438"/>
        <v>VFM</v>
      </c>
      <c r="C5892">
        <f t="shared" si="5438"/>
        <v>0</v>
      </c>
      <c r="D5892">
        <f>IFERROR(VLOOKUP(C5892,'Enheter, modell og år'!$A$2:$B$31,2,FALSE),0)</f>
        <v>0</v>
      </c>
      <c r="E5892" t="str">
        <f>'Liste detaljert wide'!$N$1</f>
        <v>BOA (eksl. EU og NFR)</v>
      </c>
      <c r="F5892" t="str">
        <f t="shared" si="5437"/>
        <v>2024VFM0BOA (eksl. EU og NFR)</v>
      </c>
      <c r="G5892" s="3">
        <f>'Liste detaljert wide'!N492</f>
        <v>0</v>
      </c>
      <c r="H5892" t="str">
        <f>VLOOKUP(E5892,Def!$B$2:$C$15,2,FALSE)</f>
        <v>Forskningsinsentiv</v>
      </c>
      <c r="I5892" s="3">
        <f>IF(A5892='Enheter, modell og år'!$F$2-1,0,G5892-VLOOKUP(A5892-1&amp;B5892&amp;C5892&amp;E5892,$F$2:$G$7561,2,FALSE))</f>
        <v>0</v>
      </c>
      <c r="J5892" s="3">
        <f>IF(A5892='Enheter, modell og år'!$F$2-1,0,VLOOKUP(A5892-1&amp;B5892&amp;C5892&amp;E5892,$F$2:$G$7561,2,FALSE))</f>
        <v>0</v>
      </c>
    </row>
    <row r="5893" spans="1:10" x14ac:dyDescent="0.25">
      <c r="A5893">
        <f t="shared" ref="A5893:C5893" si="5439">A5353</f>
        <v>2024</v>
      </c>
      <c r="B5893" t="str">
        <f t="shared" si="5439"/>
        <v>VFM</v>
      </c>
      <c r="C5893">
        <f t="shared" si="5439"/>
        <v>0</v>
      </c>
      <c r="D5893">
        <f>IFERROR(VLOOKUP(C5893,'Enheter, modell og år'!$A$2:$B$31,2,FALSE),0)</f>
        <v>0</v>
      </c>
      <c r="E5893" t="str">
        <f>'Liste detaljert wide'!$N$1</f>
        <v>BOA (eksl. EU og NFR)</v>
      </c>
      <c r="F5893" t="str">
        <f t="shared" si="5437"/>
        <v>2024VFM0BOA (eksl. EU og NFR)</v>
      </c>
      <c r="G5893" s="3">
        <f>'Liste detaljert wide'!N493</f>
        <v>0</v>
      </c>
      <c r="H5893" t="str">
        <f>VLOOKUP(E5893,Def!$B$2:$C$15,2,FALSE)</f>
        <v>Forskningsinsentiv</v>
      </c>
      <c r="I5893" s="3">
        <f>IF(A5893='Enheter, modell og år'!$F$2-1,0,G5893-VLOOKUP(A5893-1&amp;B5893&amp;C5893&amp;E5893,$F$2:$G$7561,2,FALSE))</f>
        <v>0</v>
      </c>
      <c r="J5893" s="3">
        <f>IF(A5893='Enheter, modell og år'!$F$2-1,0,VLOOKUP(A5893-1&amp;B5893&amp;C5893&amp;E5893,$F$2:$G$7561,2,FALSE))</f>
        <v>0</v>
      </c>
    </row>
    <row r="5894" spans="1:10" x14ac:dyDescent="0.25">
      <c r="A5894">
        <f t="shared" ref="A5894:C5894" si="5440">A5354</f>
        <v>2024</v>
      </c>
      <c r="B5894" t="str">
        <f t="shared" si="5440"/>
        <v>VFM</v>
      </c>
      <c r="C5894">
        <f t="shared" si="5440"/>
        <v>0</v>
      </c>
      <c r="D5894">
        <f>IFERROR(VLOOKUP(C5894,'Enheter, modell og år'!$A$2:$B$31,2,FALSE),0)</f>
        <v>0</v>
      </c>
      <c r="E5894" t="str">
        <f>'Liste detaljert wide'!$N$1</f>
        <v>BOA (eksl. EU og NFR)</v>
      </c>
      <c r="F5894" t="str">
        <f t="shared" si="5437"/>
        <v>2024VFM0BOA (eksl. EU og NFR)</v>
      </c>
      <c r="G5894" s="3">
        <f>'Liste detaljert wide'!N494</f>
        <v>0</v>
      </c>
      <c r="H5894" t="str">
        <f>VLOOKUP(E5894,Def!$B$2:$C$15,2,FALSE)</f>
        <v>Forskningsinsentiv</v>
      </c>
      <c r="I5894" s="3">
        <f>IF(A5894='Enheter, modell og år'!$F$2-1,0,G5894-VLOOKUP(A5894-1&amp;B5894&amp;C5894&amp;E5894,$F$2:$G$7561,2,FALSE))</f>
        <v>0</v>
      </c>
      <c r="J5894" s="3">
        <f>IF(A5894='Enheter, modell og år'!$F$2-1,0,VLOOKUP(A5894-1&amp;B5894&amp;C5894&amp;E5894,$F$2:$G$7561,2,FALSE))</f>
        <v>0</v>
      </c>
    </row>
    <row r="5895" spans="1:10" x14ac:dyDescent="0.25">
      <c r="A5895">
        <f t="shared" ref="A5895:C5895" si="5441">A5355</f>
        <v>2024</v>
      </c>
      <c r="B5895" t="str">
        <f t="shared" si="5441"/>
        <v>VFM</v>
      </c>
      <c r="C5895">
        <f t="shared" si="5441"/>
        <v>0</v>
      </c>
      <c r="D5895">
        <f>IFERROR(VLOOKUP(C5895,'Enheter, modell og år'!$A$2:$B$31,2,FALSE),0)</f>
        <v>0</v>
      </c>
      <c r="E5895" t="str">
        <f>'Liste detaljert wide'!$N$1</f>
        <v>BOA (eksl. EU og NFR)</v>
      </c>
      <c r="F5895" t="str">
        <f t="shared" si="5437"/>
        <v>2024VFM0BOA (eksl. EU og NFR)</v>
      </c>
      <c r="G5895" s="3">
        <f>'Liste detaljert wide'!N495</f>
        <v>0</v>
      </c>
      <c r="H5895" t="str">
        <f>VLOOKUP(E5895,Def!$B$2:$C$15,2,FALSE)</f>
        <v>Forskningsinsentiv</v>
      </c>
      <c r="I5895" s="3">
        <f>IF(A5895='Enheter, modell og år'!$F$2-1,0,G5895-VLOOKUP(A5895-1&amp;B5895&amp;C5895&amp;E5895,$F$2:$G$7561,2,FALSE))</f>
        <v>0</v>
      </c>
      <c r="J5895" s="3">
        <f>IF(A5895='Enheter, modell og år'!$F$2-1,0,VLOOKUP(A5895-1&amp;B5895&amp;C5895&amp;E5895,$F$2:$G$7561,2,FALSE))</f>
        <v>0</v>
      </c>
    </row>
    <row r="5896" spans="1:10" x14ac:dyDescent="0.25">
      <c r="A5896">
        <f t="shared" ref="A5896:C5896" si="5442">A5356</f>
        <v>2024</v>
      </c>
      <c r="B5896" t="str">
        <f t="shared" si="5442"/>
        <v>VFM</v>
      </c>
      <c r="C5896">
        <f t="shared" si="5442"/>
        <v>0</v>
      </c>
      <c r="D5896">
        <f>IFERROR(VLOOKUP(C5896,'Enheter, modell og år'!$A$2:$B$31,2,FALSE),0)</f>
        <v>0</v>
      </c>
      <c r="E5896" t="str">
        <f>'Liste detaljert wide'!$N$1</f>
        <v>BOA (eksl. EU og NFR)</v>
      </c>
      <c r="F5896" t="str">
        <f t="shared" si="5437"/>
        <v>2024VFM0BOA (eksl. EU og NFR)</v>
      </c>
      <c r="G5896" s="3">
        <f>'Liste detaljert wide'!N496</f>
        <v>0</v>
      </c>
      <c r="H5896" t="str">
        <f>VLOOKUP(E5896,Def!$B$2:$C$15,2,FALSE)</f>
        <v>Forskningsinsentiv</v>
      </c>
      <c r="I5896" s="3">
        <f>IF(A5896='Enheter, modell og år'!$F$2-1,0,G5896-VLOOKUP(A5896-1&amp;B5896&amp;C5896&amp;E5896,$F$2:$G$7561,2,FALSE))</f>
        <v>0</v>
      </c>
      <c r="J5896" s="3">
        <f>IF(A5896='Enheter, modell og år'!$F$2-1,0,VLOOKUP(A5896-1&amp;B5896&amp;C5896&amp;E5896,$F$2:$G$7561,2,FALSE))</f>
        <v>0</v>
      </c>
    </row>
    <row r="5897" spans="1:10" x14ac:dyDescent="0.25">
      <c r="A5897">
        <f t="shared" ref="A5897:C5897" si="5443">A5357</f>
        <v>2024</v>
      </c>
      <c r="B5897" t="str">
        <f t="shared" si="5443"/>
        <v>VFM</v>
      </c>
      <c r="C5897">
        <f t="shared" si="5443"/>
        <v>0</v>
      </c>
      <c r="D5897">
        <f>IFERROR(VLOOKUP(C5897,'Enheter, modell og år'!$A$2:$B$31,2,FALSE),0)</f>
        <v>0</v>
      </c>
      <c r="E5897" t="str">
        <f>'Liste detaljert wide'!$N$1</f>
        <v>BOA (eksl. EU og NFR)</v>
      </c>
      <c r="F5897" t="str">
        <f t="shared" si="5437"/>
        <v>2024VFM0BOA (eksl. EU og NFR)</v>
      </c>
      <c r="G5897" s="3">
        <f>'Liste detaljert wide'!N497</f>
        <v>0</v>
      </c>
      <c r="H5897" t="str">
        <f>VLOOKUP(E5897,Def!$B$2:$C$15,2,FALSE)</f>
        <v>Forskningsinsentiv</v>
      </c>
      <c r="I5897" s="3">
        <f>IF(A5897='Enheter, modell og år'!$F$2-1,0,G5897-VLOOKUP(A5897-1&amp;B5897&amp;C5897&amp;E5897,$F$2:$G$7561,2,FALSE))</f>
        <v>0</v>
      </c>
      <c r="J5897" s="3">
        <f>IF(A5897='Enheter, modell og år'!$F$2-1,0,VLOOKUP(A5897-1&amp;B5897&amp;C5897&amp;E5897,$F$2:$G$7561,2,FALSE))</f>
        <v>0</v>
      </c>
    </row>
    <row r="5898" spans="1:10" x14ac:dyDescent="0.25">
      <c r="A5898">
        <f t="shared" ref="A5898:C5898" si="5444">A5358</f>
        <v>2024</v>
      </c>
      <c r="B5898" t="str">
        <f t="shared" si="5444"/>
        <v>VFM</v>
      </c>
      <c r="C5898">
        <f t="shared" si="5444"/>
        <v>0</v>
      </c>
      <c r="D5898">
        <f>IFERROR(VLOOKUP(C5898,'Enheter, modell og år'!$A$2:$B$31,2,FALSE),0)</f>
        <v>0</v>
      </c>
      <c r="E5898" t="str">
        <f>'Liste detaljert wide'!$N$1</f>
        <v>BOA (eksl. EU og NFR)</v>
      </c>
      <c r="F5898" t="str">
        <f t="shared" si="5437"/>
        <v>2024VFM0BOA (eksl. EU og NFR)</v>
      </c>
      <c r="G5898" s="3">
        <f>'Liste detaljert wide'!N498</f>
        <v>0</v>
      </c>
      <c r="H5898" t="str">
        <f>VLOOKUP(E5898,Def!$B$2:$C$15,2,FALSE)</f>
        <v>Forskningsinsentiv</v>
      </c>
      <c r="I5898" s="3">
        <f>IF(A5898='Enheter, modell og år'!$F$2-1,0,G5898-VLOOKUP(A5898-1&amp;B5898&amp;C5898&amp;E5898,$F$2:$G$7561,2,FALSE))</f>
        <v>0</v>
      </c>
      <c r="J5898" s="3">
        <f>IF(A5898='Enheter, modell og år'!$F$2-1,0,VLOOKUP(A5898-1&amp;B5898&amp;C5898&amp;E5898,$F$2:$G$7561,2,FALSE))</f>
        <v>0</v>
      </c>
    </row>
    <row r="5899" spans="1:10" x14ac:dyDescent="0.25">
      <c r="A5899">
        <f t="shared" ref="A5899:C5899" si="5445">A5359</f>
        <v>2024</v>
      </c>
      <c r="B5899" t="str">
        <f t="shared" si="5445"/>
        <v>VFM</v>
      </c>
      <c r="C5899">
        <f t="shared" si="5445"/>
        <v>0</v>
      </c>
      <c r="D5899">
        <f>IFERROR(VLOOKUP(C5899,'Enheter, modell og år'!$A$2:$B$31,2,FALSE),0)</f>
        <v>0</v>
      </c>
      <c r="E5899" t="str">
        <f>'Liste detaljert wide'!$N$1</f>
        <v>BOA (eksl. EU og NFR)</v>
      </c>
      <c r="F5899" t="str">
        <f t="shared" si="5437"/>
        <v>2024VFM0BOA (eksl. EU og NFR)</v>
      </c>
      <c r="G5899" s="3">
        <f>'Liste detaljert wide'!N499</f>
        <v>0</v>
      </c>
      <c r="H5899" t="str">
        <f>VLOOKUP(E5899,Def!$B$2:$C$15,2,FALSE)</f>
        <v>Forskningsinsentiv</v>
      </c>
      <c r="I5899" s="3">
        <f>IF(A5899='Enheter, modell og år'!$F$2-1,0,G5899-VLOOKUP(A5899-1&amp;B5899&amp;C5899&amp;E5899,$F$2:$G$7561,2,FALSE))</f>
        <v>0</v>
      </c>
      <c r="J5899" s="3">
        <f>IF(A5899='Enheter, modell og år'!$F$2-1,0,VLOOKUP(A5899-1&amp;B5899&amp;C5899&amp;E5899,$F$2:$G$7561,2,FALSE))</f>
        <v>0</v>
      </c>
    </row>
    <row r="5900" spans="1:10" x14ac:dyDescent="0.25">
      <c r="A5900">
        <f t="shared" ref="A5900:C5900" si="5446">A5360</f>
        <v>2024</v>
      </c>
      <c r="B5900" t="str">
        <f t="shared" si="5446"/>
        <v>VFM</v>
      </c>
      <c r="C5900">
        <f t="shared" si="5446"/>
        <v>0</v>
      </c>
      <c r="D5900">
        <f>IFERROR(VLOOKUP(C5900,'Enheter, modell og år'!$A$2:$B$31,2,FALSE),0)</f>
        <v>0</v>
      </c>
      <c r="E5900" t="str">
        <f>'Liste detaljert wide'!$N$1</f>
        <v>BOA (eksl. EU og NFR)</v>
      </c>
      <c r="F5900" t="str">
        <f t="shared" si="5437"/>
        <v>2024VFM0BOA (eksl. EU og NFR)</v>
      </c>
      <c r="G5900" s="3">
        <f>'Liste detaljert wide'!N500</f>
        <v>0</v>
      </c>
      <c r="H5900" t="str">
        <f>VLOOKUP(E5900,Def!$B$2:$C$15,2,FALSE)</f>
        <v>Forskningsinsentiv</v>
      </c>
      <c r="I5900" s="3">
        <f>IF(A5900='Enheter, modell og år'!$F$2-1,0,G5900-VLOOKUP(A5900-1&amp;B5900&amp;C5900&amp;E5900,$F$2:$G$7561,2,FALSE))</f>
        <v>0</v>
      </c>
      <c r="J5900" s="3">
        <f>IF(A5900='Enheter, modell og år'!$F$2-1,0,VLOOKUP(A5900-1&amp;B5900&amp;C5900&amp;E5900,$F$2:$G$7561,2,FALSE))</f>
        <v>0</v>
      </c>
    </row>
    <row r="5901" spans="1:10" x14ac:dyDescent="0.25">
      <c r="A5901">
        <f t="shared" ref="A5901:C5901" si="5447">A5361</f>
        <v>2024</v>
      </c>
      <c r="B5901" t="str">
        <f t="shared" si="5447"/>
        <v>VFM</v>
      </c>
      <c r="C5901">
        <f t="shared" si="5447"/>
        <v>0</v>
      </c>
      <c r="D5901">
        <f>IFERROR(VLOOKUP(C5901,'Enheter, modell og år'!$A$2:$B$31,2,FALSE),0)</f>
        <v>0</v>
      </c>
      <c r="E5901" t="str">
        <f>'Liste detaljert wide'!$N$1</f>
        <v>BOA (eksl. EU og NFR)</v>
      </c>
      <c r="F5901" t="str">
        <f t="shared" si="5437"/>
        <v>2024VFM0BOA (eksl. EU og NFR)</v>
      </c>
      <c r="G5901" s="3">
        <f>'Liste detaljert wide'!N501</f>
        <v>0</v>
      </c>
      <c r="H5901" t="str">
        <f>VLOOKUP(E5901,Def!$B$2:$C$15,2,FALSE)</f>
        <v>Forskningsinsentiv</v>
      </c>
      <c r="I5901" s="3">
        <f>IF(A5901='Enheter, modell og år'!$F$2-1,0,G5901-VLOOKUP(A5901-1&amp;B5901&amp;C5901&amp;E5901,$F$2:$G$7561,2,FALSE))</f>
        <v>0</v>
      </c>
      <c r="J5901" s="3">
        <f>IF(A5901='Enheter, modell og år'!$F$2-1,0,VLOOKUP(A5901-1&amp;B5901&amp;C5901&amp;E5901,$F$2:$G$7561,2,FALSE))</f>
        <v>0</v>
      </c>
    </row>
    <row r="5902" spans="1:10" x14ac:dyDescent="0.25">
      <c r="A5902">
        <f t="shared" ref="A5902:C5902" si="5448">A5362</f>
        <v>2024</v>
      </c>
      <c r="B5902" t="str">
        <f t="shared" si="5448"/>
        <v>VFM</v>
      </c>
      <c r="C5902">
        <f t="shared" si="5448"/>
        <v>0</v>
      </c>
      <c r="D5902">
        <f>IFERROR(VLOOKUP(C5902,'Enheter, modell og år'!$A$2:$B$31,2,FALSE),0)</f>
        <v>0</v>
      </c>
      <c r="E5902" t="str">
        <f>'Liste detaljert wide'!$N$1</f>
        <v>BOA (eksl. EU og NFR)</v>
      </c>
      <c r="F5902" t="str">
        <f t="shared" si="5437"/>
        <v>2024VFM0BOA (eksl. EU og NFR)</v>
      </c>
      <c r="G5902" s="3">
        <f>'Liste detaljert wide'!N502</f>
        <v>0</v>
      </c>
      <c r="H5902" t="str">
        <f>VLOOKUP(E5902,Def!$B$2:$C$15,2,FALSE)</f>
        <v>Forskningsinsentiv</v>
      </c>
      <c r="I5902" s="3">
        <f>IF(A5902='Enheter, modell og år'!$F$2-1,0,G5902-VLOOKUP(A5902-1&amp;B5902&amp;C5902&amp;E5902,$F$2:$G$7561,2,FALSE))</f>
        <v>0</v>
      </c>
      <c r="J5902" s="3">
        <f>IF(A5902='Enheter, modell og år'!$F$2-1,0,VLOOKUP(A5902-1&amp;B5902&amp;C5902&amp;E5902,$F$2:$G$7561,2,FALSE))</f>
        <v>0</v>
      </c>
    </row>
    <row r="5903" spans="1:10" x14ac:dyDescent="0.25">
      <c r="A5903">
        <f t="shared" ref="A5903:C5903" si="5449">A5363</f>
        <v>2024</v>
      </c>
      <c r="B5903" t="str">
        <f t="shared" si="5449"/>
        <v>VFM</v>
      </c>
      <c r="C5903">
        <f t="shared" si="5449"/>
        <v>0</v>
      </c>
      <c r="D5903">
        <f>IFERROR(VLOOKUP(C5903,'Enheter, modell og år'!$A$2:$B$31,2,FALSE),0)</f>
        <v>0</v>
      </c>
      <c r="E5903" t="str">
        <f>'Liste detaljert wide'!$N$1</f>
        <v>BOA (eksl. EU og NFR)</v>
      </c>
      <c r="F5903" t="str">
        <f t="shared" si="5437"/>
        <v>2024VFM0BOA (eksl. EU og NFR)</v>
      </c>
      <c r="G5903" s="3">
        <f>'Liste detaljert wide'!N503</f>
        <v>0</v>
      </c>
      <c r="H5903" t="str">
        <f>VLOOKUP(E5903,Def!$B$2:$C$15,2,FALSE)</f>
        <v>Forskningsinsentiv</v>
      </c>
      <c r="I5903" s="3">
        <f>IF(A5903='Enheter, modell og år'!$F$2-1,0,G5903-VLOOKUP(A5903-1&amp;B5903&amp;C5903&amp;E5903,$F$2:$G$7561,2,FALSE))</f>
        <v>0</v>
      </c>
      <c r="J5903" s="3">
        <f>IF(A5903='Enheter, modell og år'!$F$2-1,0,VLOOKUP(A5903-1&amp;B5903&amp;C5903&amp;E5903,$F$2:$G$7561,2,FALSE))</f>
        <v>0</v>
      </c>
    </row>
    <row r="5904" spans="1:10" x14ac:dyDescent="0.25">
      <c r="A5904">
        <f t="shared" ref="A5904:C5904" si="5450">A5364</f>
        <v>2024</v>
      </c>
      <c r="B5904" t="str">
        <f t="shared" si="5450"/>
        <v>VFM</v>
      </c>
      <c r="C5904">
        <f t="shared" si="5450"/>
        <v>0</v>
      </c>
      <c r="D5904">
        <f>IFERROR(VLOOKUP(C5904,'Enheter, modell og år'!$A$2:$B$31,2,FALSE),0)</f>
        <v>0</v>
      </c>
      <c r="E5904" t="str">
        <f>'Liste detaljert wide'!$N$1</f>
        <v>BOA (eksl. EU og NFR)</v>
      </c>
      <c r="F5904" t="str">
        <f t="shared" si="5437"/>
        <v>2024VFM0BOA (eksl. EU og NFR)</v>
      </c>
      <c r="G5904" s="3">
        <f>'Liste detaljert wide'!N504</f>
        <v>0</v>
      </c>
      <c r="H5904" t="str">
        <f>VLOOKUP(E5904,Def!$B$2:$C$15,2,FALSE)</f>
        <v>Forskningsinsentiv</v>
      </c>
      <c r="I5904" s="3">
        <f>IF(A5904='Enheter, modell og år'!$F$2-1,0,G5904-VLOOKUP(A5904-1&amp;B5904&amp;C5904&amp;E5904,$F$2:$G$7561,2,FALSE))</f>
        <v>0</v>
      </c>
      <c r="J5904" s="3">
        <f>IF(A5904='Enheter, modell og år'!$F$2-1,0,VLOOKUP(A5904-1&amp;B5904&amp;C5904&amp;E5904,$F$2:$G$7561,2,FALSE))</f>
        <v>0</v>
      </c>
    </row>
    <row r="5905" spans="1:10" x14ac:dyDescent="0.25">
      <c r="A5905">
        <f t="shared" ref="A5905:C5905" si="5451">A5365</f>
        <v>2024</v>
      </c>
      <c r="B5905" t="str">
        <f t="shared" si="5451"/>
        <v>VFM</v>
      </c>
      <c r="C5905">
        <f t="shared" si="5451"/>
        <v>0</v>
      </c>
      <c r="D5905">
        <f>IFERROR(VLOOKUP(C5905,'Enheter, modell og år'!$A$2:$B$31,2,FALSE),0)</f>
        <v>0</v>
      </c>
      <c r="E5905" t="str">
        <f>'Liste detaljert wide'!$N$1</f>
        <v>BOA (eksl. EU og NFR)</v>
      </c>
      <c r="F5905" t="str">
        <f t="shared" si="5437"/>
        <v>2024VFM0BOA (eksl. EU og NFR)</v>
      </c>
      <c r="G5905" s="3">
        <f>'Liste detaljert wide'!N505</f>
        <v>0</v>
      </c>
      <c r="H5905" t="str">
        <f>VLOOKUP(E5905,Def!$B$2:$C$15,2,FALSE)</f>
        <v>Forskningsinsentiv</v>
      </c>
      <c r="I5905" s="3">
        <f>IF(A5905='Enheter, modell og år'!$F$2-1,0,G5905-VLOOKUP(A5905-1&amp;B5905&amp;C5905&amp;E5905,$F$2:$G$7561,2,FALSE))</f>
        <v>0</v>
      </c>
      <c r="J5905" s="3">
        <f>IF(A5905='Enheter, modell og år'!$F$2-1,0,VLOOKUP(A5905-1&amp;B5905&amp;C5905&amp;E5905,$F$2:$G$7561,2,FALSE))</f>
        <v>0</v>
      </c>
    </row>
    <row r="5906" spans="1:10" x14ac:dyDescent="0.25">
      <c r="A5906">
        <f t="shared" ref="A5906:C5906" si="5452">A5366</f>
        <v>2024</v>
      </c>
      <c r="B5906" t="str">
        <f t="shared" si="5452"/>
        <v>VFM</v>
      </c>
      <c r="C5906">
        <f t="shared" si="5452"/>
        <v>0</v>
      </c>
      <c r="D5906">
        <f>IFERROR(VLOOKUP(C5906,'Enheter, modell og år'!$A$2:$B$31,2,FALSE),0)</f>
        <v>0</v>
      </c>
      <c r="E5906" t="str">
        <f>'Liste detaljert wide'!$N$1</f>
        <v>BOA (eksl. EU og NFR)</v>
      </c>
      <c r="F5906" t="str">
        <f t="shared" si="5437"/>
        <v>2024VFM0BOA (eksl. EU og NFR)</v>
      </c>
      <c r="G5906" s="3">
        <f>'Liste detaljert wide'!N506</f>
        <v>0</v>
      </c>
      <c r="H5906" t="str">
        <f>VLOOKUP(E5906,Def!$B$2:$C$15,2,FALSE)</f>
        <v>Forskningsinsentiv</v>
      </c>
      <c r="I5906" s="3">
        <f>IF(A5906='Enheter, modell og år'!$F$2-1,0,G5906-VLOOKUP(A5906-1&amp;B5906&amp;C5906&amp;E5906,$F$2:$G$7561,2,FALSE))</f>
        <v>0</v>
      </c>
      <c r="J5906" s="3">
        <f>IF(A5906='Enheter, modell og år'!$F$2-1,0,VLOOKUP(A5906-1&amp;B5906&amp;C5906&amp;E5906,$F$2:$G$7561,2,FALSE))</f>
        <v>0</v>
      </c>
    </row>
    <row r="5907" spans="1:10" x14ac:dyDescent="0.25">
      <c r="A5907">
        <f t="shared" ref="A5907:C5907" si="5453">A5367</f>
        <v>2024</v>
      </c>
      <c r="B5907" t="str">
        <f t="shared" si="5453"/>
        <v>VFM</v>
      </c>
      <c r="C5907">
        <f t="shared" si="5453"/>
        <v>0</v>
      </c>
      <c r="D5907">
        <f>IFERROR(VLOOKUP(C5907,'Enheter, modell og år'!$A$2:$B$31,2,FALSE),0)</f>
        <v>0</v>
      </c>
      <c r="E5907" t="str">
        <f>'Liste detaljert wide'!$N$1</f>
        <v>BOA (eksl. EU og NFR)</v>
      </c>
      <c r="F5907" t="str">
        <f t="shared" si="5437"/>
        <v>2024VFM0BOA (eksl. EU og NFR)</v>
      </c>
      <c r="G5907" s="3">
        <f>'Liste detaljert wide'!N507</f>
        <v>0</v>
      </c>
      <c r="H5907" t="str">
        <f>VLOOKUP(E5907,Def!$B$2:$C$15,2,FALSE)</f>
        <v>Forskningsinsentiv</v>
      </c>
      <c r="I5907" s="3">
        <f>IF(A5907='Enheter, modell og år'!$F$2-1,0,G5907-VLOOKUP(A5907-1&amp;B5907&amp;C5907&amp;E5907,$F$2:$G$7561,2,FALSE))</f>
        <v>0</v>
      </c>
      <c r="J5907" s="3">
        <f>IF(A5907='Enheter, modell og år'!$F$2-1,0,VLOOKUP(A5907-1&amp;B5907&amp;C5907&amp;E5907,$F$2:$G$7561,2,FALSE))</f>
        <v>0</v>
      </c>
    </row>
    <row r="5908" spans="1:10" x14ac:dyDescent="0.25">
      <c r="A5908">
        <f t="shared" ref="A5908:C5908" si="5454">A5368</f>
        <v>2024</v>
      </c>
      <c r="B5908" t="str">
        <f t="shared" si="5454"/>
        <v>VFM</v>
      </c>
      <c r="C5908">
        <f t="shared" si="5454"/>
        <v>0</v>
      </c>
      <c r="D5908">
        <f>IFERROR(VLOOKUP(C5908,'Enheter, modell og år'!$A$2:$B$31,2,FALSE),0)</f>
        <v>0</v>
      </c>
      <c r="E5908" t="str">
        <f>'Liste detaljert wide'!$N$1</f>
        <v>BOA (eksl. EU og NFR)</v>
      </c>
      <c r="F5908" t="str">
        <f t="shared" si="5437"/>
        <v>2024VFM0BOA (eksl. EU og NFR)</v>
      </c>
      <c r="G5908" s="3">
        <f>'Liste detaljert wide'!N508</f>
        <v>0</v>
      </c>
      <c r="H5908" t="str">
        <f>VLOOKUP(E5908,Def!$B$2:$C$15,2,FALSE)</f>
        <v>Forskningsinsentiv</v>
      </c>
      <c r="I5908" s="3">
        <f>IF(A5908='Enheter, modell og år'!$F$2-1,0,G5908-VLOOKUP(A5908-1&amp;B5908&amp;C5908&amp;E5908,$F$2:$G$7561,2,FALSE))</f>
        <v>0</v>
      </c>
      <c r="J5908" s="3">
        <f>IF(A5908='Enheter, modell og år'!$F$2-1,0,VLOOKUP(A5908-1&amp;B5908&amp;C5908&amp;E5908,$F$2:$G$7561,2,FALSE))</f>
        <v>0</v>
      </c>
    </row>
    <row r="5909" spans="1:10" x14ac:dyDescent="0.25">
      <c r="A5909">
        <f t="shared" ref="A5909:C5909" si="5455">A5369</f>
        <v>2024</v>
      </c>
      <c r="B5909" t="str">
        <f t="shared" si="5455"/>
        <v>VFM</v>
      </c>
      <c r="C5909">
        <f t="shared" si="5455"/>
        <v>0</v>
      </c>
      <c r="D5909">
        <f>IFERROR(VLOOKUP(C5909,'Enheter, modell og år'!$A$2:$B$31,2,FALSE),0)</f>
        <v>0</v>
      </c>
      <c r="E5909" t="str">
        <f>'Liste detaljert wide'!$N$1</f>
        <v>BOA (eksl. EU og NFR)</v>
      </c>
      <c r="F5909" t="str">
        <f t="shared" si="5437"/>
        <v>2024VFM0BOA (eksl. EU og NFR)</v>
      </c>
      <c r="G5909" s="3">
        <f>'Liste detaljert wide'!N509</f>
        <v>0</v>
      </c>
      <c r="H5909" t="str">
        <f>VLOOKUP(E5909,Def!$B$2:$C$15,2,FALSE)</f>
        <v>Forskningsinsentiv</v>
      </c>
      <c r="I5909" s="3">
        <f>IF(A5909='Enheter, modell og år'!$F$2-1,0,G5909-VLOOKUP(A5909-1&amp;B5909&amp;C5909&amp;E5909,$F$2:$G$7561,2,FALSE))</f>
        <v>0</v>
      </c>
      <c r="J5909" s="3">
        <f>IF(A5909='Enheter, modell og år'!$F$2-1,0,VLOOKUP(A5909-1&amp;B5909&amp;C5909&amp;E5909,$F$2:$G$7561,2,FALSE))</f>
        <v>0</v>
      </c>
    </row>
    <row r="5910" spans="1:10" x14ac:dyDescent="0.25">
      <c r="A5910">
        <f t="shared" ref="A5910:C5910" si="5456">A5370</f>
        <v>2024</v>
      </c>
      <c r="B5910" t="str">
        <f t="shared" si="5456"/>
        <v>VFM</v>
      </c>
      <c r="C5910">
        <f t="shared" si="5456"/>
        <v>0</v>
      </c>
      <c r="D5910">
        <f>IFERROR(VLOOKUP(C5910,'Enheter, modell og år'!$A$2:$B$31,2,FALSE),0)</f>
        <v>0</v>
      </c>
      <c r="E5910" t="str">
        <f>'Liste detaljert wide'!$N$1</f>
        <v>BOA (eksl. EU og NFR)</v>
      </c>
      <c r="F5910" t="str">
        <f t="shared" si="5437"/>
        <v>2024VFM0BOA (eksl. EU og NFR)</v>
      </c>
      <c r="G5910" s="3">
        <f>'Liste detaljert wide'!N510</f>
        <v>0</v>
      </c>
      <c r="H5910" t="str">
        <f>VLOOKUP(E5910,Def!$B$2:$C$15,2,FALSE)</f>
        <v>Forskningsinsentiv</v>
      </c>
      <c r="I5910" s="3">
        <f>IF(A5910='Enheter, modell og år'!$F$2-1,0,G5910-VLOOKUP(A5910-1&amp;B5910&amp;C5910&amp;E5910,$F$2:$G$7561,2,FALSE))</f>
        <v>0</v>
      </c>
      <c r="J5910" s="3">
        <f>IF(A5910='Enheter, modell og år'!$F$2-1,0,VLOOKUP(A5910-1&amp;B5910&amp;C5910&amp;E5910,$F$2:$G$7561,2,FALSE))</f>
        <v>0</v>
      </c>
    </row>
    <row r="5911" spans="1:10" x14ac:dyDescent="0.25">
      <c r="A5911">
        <f t="shared" ref="A5911:C5911" si="5457">A5371</f>
        <v>2024</v>
      </c>
      <c r="B5911" t="str">
        <f t="shared" si="5457"/>
        <v>VFM</v>
      </c>
      <c r="C5911">
        <f t="shared" si="5457"/>
        <v>0</v>
      </c>
      <c r="D5911">
        <f>IFERROR(VLOOKUP(C5911,'Enheter, modell og år'!$A$2:$B$31,2,FALSE),0)</f>
        <v>0</v>
      </c>
      <c r="E5911" t="str">
        <f>'Liste detaljert wide'!$N$1</f>
        <v>BOA (eksl. EU og NFR)</v>
      </c>
      <c r="F5911" t="str">
        <f t="shared" si="5437"/>
        <v>2024VFM0BOA (eksl. EU og NFR)</v>
      </c>
      <c r="G5911" s="3">
        <f>'Liste detaljert wide'!N511</f>
        <v>0</v>
      </c>
      <c r="H5911" t="str">
        <f>VLOOKUP(E5911,Def!$B$2:$C$15,2,FALSE)</f>
        <v>Forskningsinsentiv</v>
      </c>
      <c r="I5911" s="3">
        <f>IF(A5911='Enheter, modell og år'!$F$2-1,0,G5911-VLOOKUP(A5911-1&amp;B5911&amp;C5911&amp;E5911,$F$2:$G$7561,2,FALSE))</f>
        <v>0</v>
      </c>
      <c r="J5911" s="3">
        <f>IF(A5911='Enheter, modell og år'!$F$2-1,0,VLOOKUP(A5911-1&amp;B5911&amp;C5911&amp;E5911,$F$2:$G$7561,2,FALSE))</f>
        <v>0</v>
      </c>
    </row>
    <row r="5912" spans="1:10" x14ac:dyDescent="0.25">
      <c r="A5912">
        <f t="shared" ref="A5912:C5912" si="5458">A5372</f>
        <v>2025</v>
      </c>
      <c r="B5912" t="str">
        <f t="shared" si="5458"/>
        <v>VFM</v>
      </c>
      <c r="C5912">
        <f t="shared" si="5458"/>
        <v>0</v>
      </c>
      <c r="D5912">
        <f>IFERROR(VLOOKUP(C5912,'Enheter, modell og år'!$A$2:$B$31,2,FALSE),0)</f>
        <v>0</v>
      </c>
      <c r="E5912" t="str">
        <f>'Liste detaljert wide'!$N$1</f>
        <v>BOA (eksl. EU og NFR)</v>
      </c>
      <c r="F5912" t="str">
        <f t="shared" si="5437"/>
        <v>2025VFM0BOA (eksl. EU og NFR)</v>
      </c>
      <c r="G5912" s="3">
        <f>'Liste detaljert wide'!N512</f>
        <v>0</v>
      </c>
      <c r="H5912" t="str">
        <f>VLOOKUP(E5912,Def!$B$2:$C$15,2,FALSE)</f>
        <v>Forskningsinsentiv</v>
      </c>
      <c r="I5912" s="3">
        <f>IF(A5912='Enheter, modell og år'!$F$2-1,0,G5912-VLOOKUP(A5912-1&amp;B5912&amp;C5912&amp;E5912,$F$2:$G$7561,2,FALSE))</f>
        <v>0</v>
      </c>
      <c r="J5912" s="3">
        <f>IF(A5912='Enheter, modell og år'!$F$2-1,0,VLOOKUP(A5912-1&amp;B5912&amp;C5912&amp;E5912,$F$2:$G$7561,2,FALSE))</f>
        <v>0</v>
      </c>
    </row>
    <row r="5913" spans="1:10" x14ac:dyDescent="0.25">
      <c r="A5913">
        <f t="shared" ref="A5913:C5913" si="5459">A5373</f>
        <v>2025</v>
      </c>
      <c r="B5913" t="str">
        <f t="shared" si="5459"/>
        <v>VFM</v>
      </c>
      <c r="C5913">
        <f t="shared" si="5459"/>
        <v>0</v>
      </c>
      <c r="D5913">
        <f>IFERROR(VLOOKUP(C5913,'Enheter, modell og år'!$A$2:$B$31,2,FALSE),0)</f>
        <v>0</v>
      </c>
      <c r="E5913" t="str">
        <f>'Liste detaljert wide'!$N$1</f>
        <v>BOA (eksl. EU og NFR)</v>
      </c>
      <c r="F5913" t="str">
        <f t="shared" si="5437"/>
        <v>2025VFM0BOA (eksl. EU og NFR)</v>
      </c>
      <c r="G5913" s="3">
        <f>'Liste detaljert wide'!N513</f>
        <v>0</v>
      </c>
      <c r="H5913" t="str">
        <f>VLOOKUP(E5913,Def!$B$2:$C$15,2,FALSE)</f>
        <v>Forskningsinsentiv</v>
      </c>
      <c r="I5913" s="3">
        <f>IF(A5913='Enheter, modell og år'!$F$2-1,0,G5913-VLOOKUP(A5913-1&amp;B5913&amp;C5913&amp;E5913,$F$2:$G$7561,2,FALSE))</f>
        <v>0</v>
      </c>
      <c r="J5913" s="3">
        <f>IF(A5913='Enheter, modell og år'!$F$2-1,0,VLOOKUP(A5913-1&amp;B5913&amp;C5913&amp;E5913,$F$2:$G$7561,2,FALSE))</f>
        <v>0</v>
      </c>
    </row>
    <row r="5914" spans="1:10" x14ac:dyDescent="0.25">
      <c r="A5914">
        <f t="shared" ref="A5914:C5914" si="5460">A5374</f>
        <v>2025</v>
      </c>
      <c r="B5914" t="str">
        <f t="shared" si="5460"/>
        <v>VFM</v>
      </c>
      <c r="C5914">
        <f t="shared" si="5460"/>
        <v>0</v>
      </c>
      <c r="D5914">
        <f>IFERROR(VLOOKUP(C5914,'Enheter, modell og år'!$A$2:$B$31,2,FALSE),0)</f>
        <v>0</v>
      </c>
      <c r="E5914" t="str">
        <f>'Liste detaljert wide'!$N$1</f>
        <v>BOA (eksl. EU og NFR)</v>
      </c>
      <c r="F5914" t="str">
        <f t="shared" si="5437"/>
        <v>2025VFM0BOA (eksl. EU og NFR)</v>
      </c>
      <c r="G5914" s="3">
        <f>'Liste detaljert wide'!N514</f>
        <v>0</v>
      </c>
      <c r="H5914" t="str">
        <f>VLOOKUP(E5914,Def!$B$2:$C$15,2,FALSE)</f>
        <v>Forskningsinsentiv</v>
      </c>
      <c r="I5914" s="3">
        <f>IF(A5914='Enheter, modell og år'!$F$2-1,0,G5914-VLOOKUP(A5914-1&amp;B5914&amp;C5914&amp;E5914,$F$2:$G$7561,2,FALSE))</f>
        <v>0</v>
      </c>
      <c r="J5914" s="3">
        <f>IF(A5914='Enheter, modell og år'!$F$2-1,0,VLOOKUP(A5914-1&amp;B5914&amp;C5914&amp;E5914,$F$2:$G$7561,2,FALSE))</f>
        <v>0</v>
      </c>
    </row>
    <row r="5915" spans="1:10" x14ac:dyDescent="0.25">
      <c r="A5915">
        <f t="shared" ref="A5915:C5915" si="5461">A5375</f>
        <v>2025</v>
      </c>
      <c r="B5915" t="str">
        <f t="shared" si="5461"/>
        <v>VFM</v>
      </c>
      <c r="C5915">
        <f t="shared" si="5461"/>
        <v>0</v>
      </c>
      <c r="D5915">
        <f>IFERROR(VLOOKUP(C5915,'Enheter, modell og år'!$A$2:$B$31,2,FALSE),0)</f>
        <v>0</v>
      </c>
      <c r="E5915" t="str">
        <f>'Liste detaljert wide'!$N$1</f>
        <v>BOA (eksl. EU og NFR)</v>
      </c>
      <c r="F5915" t="str">
        <f t="shared" si="5437"/>
        <v>2025VFM0BOA (eksl. EU og NFR)</v>
      </c>
      <c r="G5915" s="3">
        <f>'Liste detaljert wide'!N515</f>
        <v>0</v>
      </c>
      <c r="H5915" t="str">
        <f>VLOOKUP(E5915,Def!$B$2:$C$15,2,FALSE)</f>
        <v>Forskningsinsentiv</v>
      </c>
      <c r="I5915" s="3">
        <f>IF(A5915='Enheter, modell og år'!$F$2-1,0,G5915-VLOOKUP(A5915-1&amp;B5915&amp;C5915&amp;E5915,$F$2:$G$7561,2,FALSE))</f>
        <v>0</v>
      </c>
      <c r="J5915" s="3">
        <f>IF(A5915='Enheter, modell og år'!$F$2-1,0,VLOOKUP(A5915-1&amp;B5915&amp;C5915&amp;E5915,$F$2:$G$7561,2,FALSE))</f>
        <v>0</v>
      </c>
    </row>
    <row r="5916" spans="1:10" x14ac:dyDescent="0.25">
      <c r="A5916">
        <f t="shared" ref="A5916:C5916" si="5462">A5376</f>
        <v>2025</v>
      </c>
      <c r="B5916" t="str">
        <f t="shared" si="5462"/>
        <v>VFM</v>
      </c>
      <c r="C5916">
        <f t="shared" si="5462"/>
        <v>0</v>
      </c>
      <c r="D5916">
        <f>IFERROR(VLOOKUP(C5916,'Enheter, modell og år'!$A$2:$B$31,2,FALSE),0)</f>
        <v>0</v>
      </c>
      <c r="E5916" t="str">
        <f>'Liste detaljert wide'!$N$1</f>
        <v>BOA (eksl. EU og NFR)</v>
      </c>
      <c r="F5916" t="str">
        <f t="shared" si="5437"/>
        <v>2025VFM0BOA (eksl. EU og NFR)</v>
      </c>
      <c r="G5916" s="3">
        <f>'Liste detaljert wide'!N516</f>
        <v>0</v>
      </c>
      <c r="H5916" t="str">
        <f>VLOOKUP(E5916,Def!$B$2:$C$15,2,FALSE)</f>
        <v>Forskningsinsentiv</v>
      </c>
      <c r="I5916" s="3">
        <f>IF(A5916='Enheter, modell og år'!$F$2-1,0,G5916-VLOOKUP(A5916-1&amp;B5916&amp;C5916&amp;E5916,$F$2:$G$7561,2,FALSE))</f>
        <v>0</v>
      </c>
      <c r="J5916" s="3">
        <f>IF(A5916='Enheter, modell og år'!$F$2-1,0,VLOOKUP(A5916-1&amp;B5916&amp;C5916&amp;E5916,$F$2:$G$7561,2,FALSE))</f>
        <v>0</v>
      </c>
    </row>
    <row r="5917" spans="1:10" x14ac:dyDescent="0.25">
      <c r="A5917">
        <f t="shared" ref="A5917:C5917" si="5463">A5377</f>
        <v>2025</v>
      </c>
      <c r="B5917" t="str">
        <f t="shared" si="5463"/>
        <v>VFM</v>
      </c>
      <c r="C5917">
        <f t="shared" si="5463"/>
        <v>0</v>
      </c>
      <c r="D5917">
        <f>IFERROR(VLOOKUP(C5917,'Enheter, modell og år'!$A$2:$B$31,2,FALSE),0)</f>
        <v>0</v>
      </c>
      <c r="E5917" t="str">
        <f>'Liste detaljert wide'!$N$1</f>
        <v>BOA (eksl. EU og NFR)</v>
      </c>
      <c r="F5917" t="str">
        <f t="shared" si="5437"/>
        <v>2025VFM0BOA (eksl. EU og NFR)</v>
      </c>
      <c r="G5917" s="3">
        <f>'Liste detaljert wide'!N517</f>
        <v>0</v>
      </c>
      <c r="H5917" t="str">
        <f>VLOOKUP(E5917,Def!$B$2:$C$15,2,FALSE)</f>
        <v>Forskningsinsentiv</v>
      </c>
      <c r="I5917" s="3">
        <f>IF(A5917='Enheter, modell og år'!$F$2-1,0,G5917-VLOOKUP(A5917-1&amp;B5917&amp;C5917&amp;E5917,$F$2:$G$7561,2,FALSE))</f>
        <v>0</v>
      </c>
      <c r="J5917" s="3">
        <f>IF(A5917='Enheter, modell og år'!$F$2-1,0,VLOOKUP(A5917-1&amp;B5917&amp;C5917&amp;E5917,$F$2:$G$7561,2,FALSE))</f>
        <v>0</v>
      </c>
    </row>
    <row r="5918" spans="1:10" x14ac:dyDescent="0.25">
      <c r="A5918">
        <f t="shared" ref="A5918:C5918" si="5464">A5378</f>
        <v>2025</v>
      </c>
      <c r="B5918" t="str">
        <f t="shared" si="5464"/>
        <v>VFM</v>
      </c>
      <c r="C5918">
        <f t="shared" si="5464"/>
        <v>0</v>
      </c>
      <c r="D5918">
        <f>IFERROR(VLOOKUP(C5918,'Enheter, modell og år'!$A$2:$B$31,2,FALSE),0)</f>
        <v>0</v>
      </c>
      <c r="E5918" t="str">
        <f>'Liste detaljert wide'!$N$1</f>
        <v>BOA (eksl. EU og NFR)</v>
      </c>
      <c r="F5918" t="str">
        <f t="shared" si="5437"/>
        <v>2025VFM0BOA (eksl. EU og NFR)</v>
      </c>
      <c r="G5918" s="3">
        <f>'Liste detaljert wide'!N518</f>
        <v>0</v>
      </c>
      <c r="H5918" t="str">
        <f>VLOOKUP(E5918,Def!$B$2:$C$15,2,FALSE)</f>
        <v>Forskningsinsentiv</v>
      </c>
      <c r="I5918" s="3">
        <f>IF(A5918='Enheter, modell og år'!$F$2-1,0,G5918-VLOOKUP(A5918-1&amp;B5918&amp;C5918&amp;E5918,$F$2:$G$7561,2,FALSE))</f>
        <v>0</v>
      </c>
      <c r="J5918" s="3">
        <f>IF(A5918='Enheter, modell og år'!$F$2-1,0,VLOOKUP(A5918-1&amp;B5918&amp;C5918&amp;E5918,$F$2:$G$7561,2,FALSE))</f>
        <v>0</v>
      </c>
    </row>
    <row r="5919" spans="1:10" x14ac:dyDescent="0.25">
      <c r="A5919">
        <f t="shared" ref="A5919:C5919" si="5465">A5379</f>
        <v>2025</v>
      </c>
      <c r="B5919" t="str">
        <f t="shared" si="5465"/>
        <v>VFM</v>
      </c>
      <c r="C5919">
        <f t="shared" si="5465"/>
        <v>0</v>
      </c>
      <c r="D5919">
        <f>IFERROR(VLOOKUP(C5919,'Enheter, modell og år'!$A$2:$B$31,2,FALSE),0)</f>
        <v>0</v>
      </c>
      <c r="E5919" t="str">
        <f>'Liste detaljert wide'!$N$1</f>
        <v>BOA (eksl. EU og NFR)</v>
      </c>
      <c r="F5919" t="str">
        <f t="shared" si="5437"/>
        <v>2025VFM0BOA (eksl. EU og NFR)</v>
      </c>
      <c r="G5919" s="3">
        <f>'Liste detaljert wide'!N519</f>
        <v>0</v>
      </c>
      <c r="H5919" t="str">
        <f>VLOOKUP(E5919,Def!$B$2:$C$15,2,FALSE)</f>
        <v>Forskningsinsentiv</v>
      </c>
      <c r="I5919" s="3">
        <f>IF(A5919='Enheter, modell og år'!$F$2-1,0,G5919-VLOOKUP(A5919-1&amp;B5919&amp;C5919&amp;E5919,$F$2:$G$7561,2,FALSE))</f>
        <v>0</v>
      </c>
      <c r="J5919" s="3">
        <f>IF(A5919='Enheter, modell og år'!$F$2-1,0,VLOOKUP(A5919-1&amp;B5919&amp;C5919&amp;E5919,$F$2:$G$7561,2,FALSE))</f>
        <v>0</v>
      </c>
    </row>
    <row r="5920" spans="1:10" x14ac:dyDescent="0.25">
      <c r="A5920">
        <f t="shared" ref="A5920:C5920" si="5466">A5380</f>
        <v>2025</v>
      </c>
      <c r="B5920" t="str">
        <f t="shared" si="5466"/>
        <v>VFM</v>
      </c>
      <c r="C5920">
        <f t="shared" si="5466"/>
        <v>0</v>
      </c>
      <c r="D5920">
        <f>IFERROR(VLOOKUP(C5920,'Enheter, modell og år'!$A$2:$B$31,2,FALSE),0)</f>
        <v>0</v>
      </c>
      <c r="E5920" t="str">
        <f>'Liste detaljert wide'!$N$1</f>
        <v>BOA (eksl. EU og NFR)</v>
      </c>
      <c r="F5920" t="str">
        <f t="shared" si="5437"/>
        <v>2025VFM0BOA (eksl. EU og NFR)</v>
      </c>
      <c r="G5920" s="3">
        <f>'Liste detaljert wide'!N520</f>
        <v>0</v>
      </c>
      <c r="H5920" t="str">
        <f>VLOOKUP(E5920,Def!$B$2:$C$15,2,FALSE)</f>
        <v>Forskningsinsentiv</v>
      </c>
      <c r="I5920" s="3">
        <f>IF(A5920='Enheter, modell og år'!$F$2-1,0,G5920-VLOOKUP(A5920-1&amp;B5920&amp;C5920&amp;E5920,$F$2:$G$7561,2,FALSE))</f>
        <v>0</v>
      </c>
      <c r="J5920" s="3">
        <f>IF(A5920='Enheter, modell og år'!$F$2-1,0,VLOOKUP(A5920-1&amp;B5920&amp;C5920&amp;E5920,$F$2:$G$7561,2,FALSE))</f>
        <v>0</v>
      </c>
    </row>
    <row r="5921" spans="1:10" x14ac:dyDescent="0.25">
      <c r="A5921">
        <f t="shared" ref="A5921:C5921" si="5467">A5381</f>
        <v>2025</v>
      </c>
      <c r="B5921" t="str">
        <f t="shared" si="5467"/>
        <v>VFM</v>
      </c>
      <c r="C5921">
        <f t="shared" si="5467"/>
        <v>0</v>
      </c>
      <c r="D5921">
        <f>IFERROR(VLOOKUP(C5921,'Enheter, modell og år'!$A$2:$B$31,2,FALSE),0)</f>
        <v>0</v>
      </c>
      <c r="E5921" t="str">
        <f>'Liste detaljert wide'!$N$1</f>
        <v>BOA (eksl. EU og NFR)</v>
      </c>
      <c r="F5921" t="str">
        <f t="shared" si="5437"/>
        <v>2025VFM0BOA (eksl. EU og NFR)</v>
      </c>
      <c r="G5921" s="3">
        <f>'Liste detaljert wide'!N521</f>
        <v>0</v>
      </c>
      <c r="H5921" t="str">
        <f>VLOOKUP(E5921,Def!$B$2:$C$15,2,FALSE)</f>
        <v>Forskningsinsentiv</v>
      </c>
      <c r="I5921" s="3">
        <f>IF(A5921='Enheter, modell og år'!$F$2-1,0,G5921-VLOOKUP(A5921-1&amp;B5921&amp;C5921&amp;E5921,$F$2:$G$7561,2,FALSE))</f>
        <v>0</v>
      </c>
      <c r="J5921" s="3">
        <f>IF(A5921='Enheter, modell og år'!$F$2-1,0,VLOOKUP(A5921-1&amp;B5921&amp;C5921&amp;E5921,$F$2:$G$7561,2,FALSE))</f>
        <v>0</v>
      </c>
    </row>
    <row r="5922" spans="1:10" x14ac:dyDescent="0.25">
      <c r="A5922">
        <f t="shared" ref="A5922:C5922" si="5468">A5382</f>
        <v>2025</v>
      </c>
      <c r="B5922" t="str">
        <f t="shared" si="5468"/>
        <v>VFM</v>
      </c>
      <c r="C5922">
        <f t="shared" si="5468"/>
        <v>0</v>
      </c>
      <c r="D5922">
        <f>IFERROR(VLOOKUP(C5922,'Enheter, modell og år'!$A$2:$B$31,2,FALSE),0)</f>
        <v>0</v>
      </c>
      <c r="E5922" t="str">
        <f>'Liste detaljert wide'!$N$1</f>
        <v>BOA (eksl. EU og NFR)</v>
      </c>
      <c r="F5922" t="str">
        <f t="shared" si="5437"/>
        <v>2025VFM0BOA (eksl. EU og NFR)</v>
      </c>
      <c r="G5922" s="3">
        <f>'Liste detaljert wide'!N522</f>
        <v>0</v>
      </c>
      <c r="H5922" t="str">
        <f>VLOOKUP(E5922,Def!$B$2:$C$15,2,FALSE)</f>
        <v>Forskningsinsentiv</v>
      </c>
      <c r="I5922" s="3">
        <f>IF(A5922='Enheter, modell og år'!$F$2-1,0,G5922-VLOOKUP(A5922-1&amp;B5922&amp;C5922&amp;E5922,$F$2:$G$7561,2,FALSE))</f>
        <v>0</v>
      </c>
      <c r="J5922" s="3">
        <f>IF(A5922='Enheter, modell og år'!$F$2-1,0,VLOOKUP(A5922-1&amp;B5922&amp;C5922&amp;E5922,$F$2:$G$7561,2,FALSE))</f>
        <v>0</v>
      </c>
    </row>
    <row r="5923" spans="1:10" x14ac:dyDescent="0.25">
      <c r="A5923">
        <f t="shared" ref="A5923:C5923" si="5469">A5383</f>
        <v>2025</v>
      </c>
      <c r="B5923" t="str">
        <f t="shared" si="5469"/>
        <v>VFM</v>
      </c>
      <c r="C5923">
        <f t="shared" si="5469"/>
        <v>0</v>
      </c>
      <c r="D5923">
        <f>IFERROR(VLOOKUP(C5923,'Enheter, modell og år'!$A$2:$B$31,2,FALSE),0)</f>
        <v>0</v>
      </c>
      <c r="E5923" t="str">
        <f>'Liste detaljert wide'!$N$1</f>
        <v>BOA (eksl. EU og NFR)</v>
      </c>
      <c r="F5923" t="str">
        <f t="shared" si="5437"/>
        <v>2025VFM0BOA (eksl. EU og NFR)</v>
      </c>
      <c r="G5923" s="3">
        <f>'Liste detaljert wide'!N523</f>
        <v>0</v>
      </c>
      <c r="H5923" t="str">
        <f>VLOOKUP(E5923,Def!$B$2:$C$15,2,FALSE)</f>
        <v>Forskningsinsentiv</v>
      </c>
      <c r="I5923" s="3">
        <f>IF(A5923='Enheter, modell og år'!$F$2-1,0,G5923-VLOOKUP(A5923-1&amp;B5923&amp;C5923&amp;E5923,$F$2:$G$7561,2,FALSE))</f>
        <v>0</v>
      </c>
      <c r="J5923" s="3">
        <f>IF(A5923='Enheter, modell og år'!$F$2-1,0,VLOOKUP(A5923-1&amp;B5923&amp;C5923&amp;E5923,$F$2:$G$7561,2,FALSE))</f>
        <v>0</v>
      </c>
    </row>
    <row r="5924" spans="1:10" x14ac:dyDescent="0.25">
      <c r="A5924">
        <f t="shared" ref="A5924:C5924" si="5470">A5384</f>
        <v>2025</v>
      </c>
      <c r="B5924" t="str">
        <f t="shared" si="5470"/>
        <v>VFM</v>
      </c>
      <c r="C5924">
        <f t="shared" si="5470"/>
        <v>0</v>
      </c>
      <c r="D5924">
        <f>IFERROR(VLOOKUP(C5924,'Enheter, modell og år'!$A$2:$B$31,2,FALSE),0)</f>
        <v>0</v>
      </c>
      <c r="E5924" t="str">
        <f>'Liste detaljert wide'!$N$1</f>
        <v>BOA (eksl. EU og NFR)</v>
      </c>
      <c r="F5924" t="str">
        <f t="shared" si="5437"/>
        <v>2025VFM0BOA (eksl. EU og NFR)</v>
      </c>
      <c r="G5924" s="3">
        <f>'Liste detaljert wide'!N524</f>
        <v>0</v>
      </c>
      <c r="H5924" t="str">
        <f>VLOOKUP(E5924,Def!$B$2:$C$15,2,FALSE)</f>
        <v>Forskningsinsentiv</v>
      </c>
      <c r="I5924" s="3">
        <f>IF(A5924='Enheter, modell og år'!$F$2-1,0,G5924-VLOOKUP(A5924-1&amp;B5924&amp;C5924&amp;E5924,$F$2:$G$7561,2,FALSE))</f>
        <v>0</v>
      </c>
      <c r="J5924" s="3">
        <f>IF(A5924='Enheter, modell og år'!$F$2-1,0,VLOOKUP(A5924-1&amp;B5924&amp;C5924&amp;E5924,$F$2:$G$7561,2,FALSE))</f>
        <v>0</v>
      </c>
    </row>
    <row r="5925" spans="1:10" x14ac:dyDescent="0.25">
      <c r="A5925">
        <f t="shared" ref="A5925:C5925" si="5471">A5385</f>
        <v>2025</v>
      </c>
      <c r="B5925" t="str">
        <f t="shared" si="5471"/>
        <v>VFM</v>
      </c>
      <c r="C5925">
        <f t="shared" si="5471"/>
        <v>0</v>
      </c>
      <c r="D5925">
        <f>IFERROR(VLOOKUP(C5925,'Enheter, modell og år'!$A$2:$B$31,2,FALSE),0)</f>
        <v>0</v>
      </c>
      <c r="E5925" t="str">
        <f>'Liste detaljert wide'!$N$1</f>
        <v>BOA (eksl. EU og NFR)</v>
      </c>
      <c r="F5925" t="str">
        <f t="shared" si="5437"/>
        <v>2025VFM0BOA (eksl. EU og NFR)</v>
      </c>
      <c r="G5925" s="3">
        <f>'Liste detaljert wide'!N525</f>
        <v>0</v>
      </c>
      <c r="H5925" t="str">
        <f>VLOOKUP(E5925,Def!$B$2:$C$15,2,FALSE)</f>
        <v>Forskningsinsentiv</v>
      </c>
      <c r="I5925" s="3">
        <f>IF(A5925='Enheter, modell og år'!$F$2-1,0,G5925-VLOOKUP(A5925-1&amp;B5925&amp;C5925&amp;E5925,$F$2:$G$7561,2,FALSE))</f>
        <v>0</v>
      </c>
      <c r="J5925" s="3">
        <f>IF(A5925='Enheter, modell og år'!$F$2-1,0,VLOOKUP(A5925-1&amp;B5925&amp;C5925&amp;E5925,$F$2:$G$7561,2,FALSE))</f>
        <v>0</v>
      </c>
    </row>
    <row r="5926" spans="1:10" x14ac:dyDescent="0.25">
      <c r="A5926">
        <f t="shared" ref="A5926:C5926" si="5472">A5386</f>
        <v>2025</v>
      </c>
      <c r="B5926" t="str">
        <f t="shared" si="5472"/>
        <v>VFM</v>
      </c>
      <c r="C5926">
        <f t="shared" si="5472"/>
        <v>0</v>
      </c>
      <c r="D5926">
        <f>IFERROR(VLOOKUP(C5926,'Enheter, modell og år'!$A$2:$B$31,2,FALSE),0)</f>
        <v>0</v>
      </c>
      <c r="E5926" t="str">
        <f>'Liste detaljert wide'!$N$1</f>
        <v>BOA (eksl. EU og NFR)</v>
      </c>
      <c r="F5926" t="str">
        <f t="shared" si="5437"/>
        <v>2025VFM0BOA (eksl. EU og NFR)</v>
      </c>
      <c r="G5926" s="3">
        <f>'Liste detaljert wide'!N526</f>
        <v>0</v>
      </c>
      <c r="H5926" t="str">
        <f>VLOOKUP(E5926,Def!$B$2:$C$15,2,FALSE)</f>
        <v>Forskningsinsentiv</v>
      </c>
      <c r="I5926" s="3">
        <f>IF(A5926='Enheter, modell og år'!$F$2-1,0,G5926-VLOOKUP(A5926-1&amp;B5926&amp;C5926&amp;E5926,$F$2:$G$7561,2,FALSE))</f>
        <v>0</v>
      </c>
      <c r="J5926" s="3">
        <f>IF(A5926='Enheter, modell og år'!$F$2-1,0,VLOOKUP(A5926-1&amp;B5926&amp;C5926&amp;E5926,$F$2:$G$7561,2,FALSE))</f>
        <v>0</v>
      </c>
    </row>
    <row r="5927" spans="1:10" x14ac:dyDescent="0.25">
      <c r="A5927">
        <f t="shared" ref="A5927:C5927" si="5473">A5387</f>
        <v>2025</v>
      </c>
      <c r="B5927" t="str">
        <f t="shared" si="5473"/>
        <v>VFM</v>
      </c>
      <c r="C5927">
        <f t="shared" si="5473"/>
        <v>0</v>
      </c>
      <c r="D5927">
        <f>IFERROR(VLOOKUP(C5927,'Enheter, modell og år'!$A$2:$B$31,2,FALSE),0)</f>
        <v>0</v>
      </c>
      <c r="E5927" t="str">
        <f>'Liste detaljert wide'!$N$1</f>
        <v>BOA (eksl. EU og NFR)</v>
      </c>
      <c r="F5927" t="str">
        <f t="shared" si="5437"/>
        <v>2025VFM0BOA (eksl. EU og NFR)</v>
      </c>
      <c r="G5927" s="3">
        <f>'Liste detaljert wide'!N527</f>
        <v>0</v>
      </c>
      <c r="H5927" t="str">
        <f>VLOOKUP(E5927,Def!$B$2:$C$15,2,FALSE)</f>
        <v>Forskningsinsentiv</v>
      </c>
      <c r="I5927" s="3">
        <f>IF(A5927='Enheter, modell og år'!$F$2-1,0,G5927-VLOOKUP(A5927-1&amp;B5927&amp;C5927&amp;E5927,$F$2:$G$7561,2,FALSE))</f>
        <v>0</v>
      </c>
      <c r="J5927" s="3">
        <f>IF(A5927='Enheter, modell og år'!$F$2-1,0,VLOOKUP(A5927-1&amp;B5927&amp;C5927&amp;E5927,$F$2:$G$7561,2,FALSE))</f>
        <v>0</v>
      </c>
    </row>
    <row r="5928" spans="1:10" x14ac:dyDescent="0.25">
      <c r="A5928">
        <f t="shared" ref="A5928:C5928" si="5474">A5388</f>
        <v>2025</v>
      </c>
      <c r="B5928" t="str">
        <f t="shared" si="5474"/>
        <v>VFM</v>
      </c>
      <c r="C5928">
        <f t="shared" si="5474"/>
        <v>0</v>
      </c>
      <c r="D5928">
        <f>IFERROR(VLOOKUP(C5928,'Enheter, modell og år'!$A$2:$B$31,2,FALSE),0)</f>
        <v>0</v>
      </c>
      <c r="E5928" t="str">
        <f>'Liste detaljert wide'!$N$1</f>
        <v>BOA (eksl. EU og NFR)</v>
      </c>
      <c r="F5928" t="str">
        <f t="shared" si="5437"/>
        <v>2025VFM0BOA (eksl. EU og NFR)</v>
      </c>
      <c r="G5928" s="3">
        <f>'Liste detaljert wide'!N528</f>
        <v>0</v>
      </c>
      <c r="H5928" t="str">
        <f>VLOOKUP(E5928,Def!$B$2:$C$15,2,FALSE)</f>
        <v>Forskningsinsentiv</v>
      </c>
      <c r="I5928" s="3">
        <f>IF(A5928='Enheter, modell og år'!$F$2-1,0,G5928-VLOOKUP(A5928-1&amp;B5928&amp;C5928&amp;E5928,$F$2:$G$7561,2,FALSE))</f>
        <v>0</v>
      </c>
      <c r="J5928" s="3">
        <f>IF(A5928='Enheter, modell og år'!$F$2-1,0,VLOOKUP(A5928-1&amp;B5928&amp;C5928&amp;E5928,$F$2:$G$7561,2,FALSE))</f>
        <v>0</v>
      </c>
    </row>
    <row r="5929" spans="1:10" x14ac:dyDescent="0.25">
      <c r="A5929">
        <f t="shared" ref="A5929:C5929" si="5475">A5389</f>
        <v>2025</v>
      </c>
      <c r="B5929" t="str">
        <f t="shared" si="5475"/>
        <v>VFM</v>
      </c>
      <c r="C5929">
        <f t="shared" si="5475"/>
        <v>0</v>
      </c>
      <c r="D5929">
        <f>IFERROR(VLOOKUP(C5929,'Enheter, modell og år'!$A$2:$B$31,2,FALSE),0)</f>
        <v>0</v>
      </c>
      <c r="E5929" t="str">
        <f>'Liste detaljert wide'!$N$1</f>
        <v>BOA (eksl. EU og NFR)</v>
      </c>
      <c r="F5929" t="str">
        <f t="shared" si="5437"/>
        <v>2025VFM0BOA (eksl. EU og NFR)</v>
      </c>
      <c r="G5929" s="3">
        <f>'Liste detaljert wide'!N529</f>
        <v>0</v>
      </c>
      <c r="H5929" t="str">
        <f>VLOOKUP(E5929,Def!$B$2:$C$15,2,FALSE)</f>
        <v>Forskningsinsentiv</v>
      </c>
      <c r="I5929" s="3">
        <f>IF(A5929='Enheter, modell og år'!$F$2-1,0,G5929-VLOOKUP(A5929-1&amp;B5929&amp;C5929&amp;E5929,$F$2:$G$7561,2,FALSE))</f>
        <v>0</v>
      </c>
      <c r="J5929" s="3">
        <f>IF(A5929='Enheter, modell og år'!$F$2-1,0,VLOOKUP(A5929-1&amp;B5929&amp;C5929&amp;E5929,$F$2:$G$7561,2,FALSE))</f>
        <v>0</v>
      </c>
    </row>
    <row r="5930" spans="1:10" x14ac:dyDescent="0.25">
      <c r="A5930">
        <f t="shared" ref="A5930:C5930" si="5476">A5390</f>
        <v>2025</v>
      </c>
      <c r="B5930" t="str">
        <f t="shared" si="5476"/>
        <v>VFM</v>
      </c>
      <c r="C5930">
        <f t="shared" si="5476"/>
        <v>0</v>
      </c>
      <c r="D5930">
        <f>IFERROR(VLOOKUP(C5930,'Enheter, modell og år'!$A$2:$B$31,2,FALSE),0)</f>
        <v>0</v>
      </c>
      <c r="E5930" t="str">
        <f>'Liste detaljert wide'!$N$1</f>
        <v>BOA (eksl. EU og NFR)</v>
      </c>
      <c r="F5930" t="str">
        <f t="shared" si="5437"/>
        <v>2025VFM0BOA (eksl. EU og NFR)</v>
      </c>
      <c r="G5930" s="3">
        <f>'Liste detaljert wide'!N530</f>
        <v>0</v>
      </c>
      <c r="H5930" t="str">
        <f>VLOOKUP(E5930,Def!$B$2:$C$15,2,FALSE)</f>
        <v>Forskningsinsentiv</v>
      </c>
      <c r="I5930" s="3">
        <f>IF(A5930='Enheter, modell og år'!$F$2-1,0,G5930-VLOOKUP(A5930-1&amp;B5930&amp;C5930&amp;E5930,$F$2:$G$7561,2,FALSE))</f>
        <v>0</v>
      </c>
      <c r="J5930" s="3">
        <f>IF(A5930='Enheter, modell og år'!$F$2-1,0,VLOOKUP(A5930-1&amp;B5930&amp;C5930&amp;E5930,$F$2:$G$7561,2,FALSE))</f>
        <v>0</v>
      </c>
    </row>
    <row r="5931" spans="1:10" x14ac:dyDescent="0.25">
      <c r="A5931">
        <f t="shared" ref="A5931:C5931" si="5477">A5391</f>
        <v>2025</v>
      </c>
      <c r="B5931" t="str">
        <f t="shared" si="5477"/>
        <v>VFM</v>
      </c>
      <c r="C5931">
        <f t="shared" si="5477"/>
        <v>0</v>
      </c>
      <c r="D5931">
        <f>IFERROR(VLOOKUP(C5931,'Enheter, modell og år'!$A$2:$B$31,2,FALSE),0)</f>
        <v>0</v>
      </c>
      <c r="E5931" t="str">
        <f>'Liste detaljert wide'!$N$1</f>
        <v>BOA (eksl. EU og NFR)</v>
      </c>
      <c r="F5931" t="str">
        <f t="shared" si="5437"/>
        <v>2025VFM0BOA (eksl. EU og NFR)</v>
      </c>
      <c r="G5931" s="3">
        <f>'Liste detaljert wide'!N531</f>
        <v>0</v>
      </c>
      <c r="H5931" t="str">
        <f>VLOOKUP(E5931,Def!$B$2:$C$15,2,FALSE)</f>
        <v>Forskningsinsentiv</v>
      </c>
      <c r="I5931" s="3">
        <f>IF(A5931='Enheter, modell og år'!$F$2-1,0,G5931-VLOOKUP(A5931-1&amp;B5931&amp;C5931&amp;E5931,$F$2:$G$7561,2,FALSE))</f>
        <v>0</v>
      </c>
      <c r="J5931" s="3">
        <f>IF(A5931='Enheter, modell og år'!$F$2-1,0,VLOOKUP(A5931-1&amp;B5931&amp;C5931&amp;E5931,$F$2:$G$7561,2,FALSE))</f>
        <v>0</v>
      </c>
    </row>
    <row r="5932" spans="1:10" x14ac:dyDescent="0.25">
      <c r="A5932">
        <f t="shared" ref="A5932:C5932" si="5478">A5392</f>
        <v>2025</v>
      </c>
      <c r="B5932" t="str">
        <f t="shared" si="5478"/>
        <v>VFM</v>
      </c>
      <c r="C5932">
        <f t="shared" si="5478"/>
        <v>0</v>
      </c>
      <c r="D5932">
        <f>IFERROR(VLOOKUP(C5932,'Enheter, modell og år'!$A$2:$B$31,2,FALSE),0)</f>
        <v>0</v>
      </c>
      <c r="E5932" t="str">
        <f>'Liste detaljert wide'!$N$1</f>
        <v>BOA (eksl. EU og NFR)</v>
      </c>
      <c r="F5932" t="str">
        <f t="shared" si="5437"/>
        <v>2025VFM0BOA (eksl. EU og NFR)</v>
      </c>
      <c r="G5932" s="3">
        <f>'Liste detaljert wide'!N532</f>
        <v>0</v>
      </c>
      <c r="H5932" t="str">
        <f>VLOOKUP(E5932,Def!$B$2:$C$15,2,FALSE)</f>
        <v>Forskningsinsentiv</v>
      </c>
      <c r="I5932" s="3">
        <f>IF(A5932='Enheter, modell og år'!$F$2-1,0,G5932-VLOOKUP(A5932-1&amp;B5932&amp;C5932&amp;E5932,$F$2:$G$7561,2,FALSE))</f>
        <v>0</v>
      </c>
      <c r="J5932" s="3">
        <f>IF(A5932='Enheter, modell og år'!$F$2-1,0,VLOOKUP(A5932-1&amp;B5932&amp;C5932&amp;E5932,$F$2:$G$7561,2,FALSE))</f>
        <v>0</v>
      </c>
    </row>
    <row r="5933" spans="1:10" x14ac:dyDescent="0.25">
      <c r="A5933">
        <f t="shared" ref="A5933:C5933" si="5479">A5393</f>
        <v>2025</v>
      </c>
      <c r="B5933" t="str">
        <f t="shared" si="5479"/>
        <v>VFM</v>
      </c>
      <c r="C5933">
        <f t="shared" si="5479"/>
        <v>0</v>
      </c>
      <c r="D5933">
        <f>IFERROR(VLOOKUP(C5933,'Enheter, modell og år'!$A$2:$B$31,2,FALSE),0)</f>
        <v>0</v>
      </c>
      <c r="E5933" t="str">
        <f>'Liste detaljert wide'!$N$1</f>
        <v>BOA (eksl. EU og NFR)</v>
      </c>
      <c r="F5933" t="str">
        <f t="shared" si="5437"/>
        <v>2025VFM0BOA (eksl. EU og NFR)</v>
      </c>
      <c r="G5933" s="3">
        <f>'Liste detaljert wide'!N533</f>
        <v>0</v>
      </c>
      <c r="H5933" t="str">
        <f>VLOOKUP(E5933,Def!$B$2:$C$15,2,FALSE)</f>
        <v>Forskningsinsentiv</v>
      </c>
      <c r="I5933" s="3">
        <f>IF(A5933='Enheter, modell og år'!$F$2-1,0,G5933-VLOOKUP(A5933-1&amp;B5933&amp;C5933&amp;E5933,$F$2:$G$7561,2,FALSE))</f>
        <v>0</v>
      </c>
      <c r="J5933" s="3">
        <f>IF(A5933='Enheter, modell og år'!$F$2-1,0,VLOOKUP(A5933-1&amp;B5933&amp;C5933&amp;E5933,$F$2:$G$7561,2,FALSE))</f>
        <v>0</v>
      </c>
    </row>
    <row r="5934" spans="1:10" x14ac:dyDescent="0.25">
      <c r="A5934">
        <f t="shared" ref="A5934:C5934" si="5480">A5394</f>
        <v>2025</v>
      </c>
      <c r="B5934" t="str">
        <f t="shared" si="5480"/>
        <v>VFM</v>
      </c>
      <c r="C5934">
        <f t="shared" si="5480"/>
        <v>0</v>
      </c>
      <c r="D5934">
        <f>IFERROR(VLOOKUP(C5934,'Enheter, modell og år'!$A$2:$B$31,2,FALSE),0)</f>
        <v>0</v>
      </c>
      <c r="E5934" t="str">
        <f>'Liste detaljert wide'!$N$1</f>
        <v>BOA (eksl. EU og NFR)</v>
      </c>
      <c r="F5934" t="str">
        <f t="shared" si="5437"/>
        <v>2025VFM0BOA (eksl. EU og NFR)</v>
      </c>
      <c r="G5934" s="3">
        <f>'Liste detaljert wide'!N534</f>
        <v>0</v>
      </c>
      <c r="H5934" t="str">
        <f>VLOOKUP(E5934,Def!$B$2:$C$15,2,FALSE)</f>
        <v>Forskningsinsentiv</v>
      </c>
      <c r="I5934" s="3">
        <f>IF(A5934='Enheter, modell og år'!$F$2-1,0,G5934-VLOOKUP(A5934-1&amp;B5934&amp;C5934&amp;E5934,$F$2:$G$7561,2,FALSE))</f>
        <v>0</v>
      </c>
      <c r="J5934" s="3">
        <f>IF(A5934='Enheter, modell og år'!$F$2-1,0,VLOOKUP(A5934-1&amp;B5934&amp;C5934&amp;E5934,$F$2:$G$7561,2,FALSE))</f>
        <v>0</v>
      </c>
    </row>
    <row r="5935" spans="1:10" x14ac:dyDescent="0.25">
      <c r="A5935">
        <f t="shared" ref="A5935:C5935" si="5481">A5395</f>
        <v>2025</v>
      </c>
      <c r="B5935" t="str">
        <f t="shared" si="5481"/>
        <v>VFM</v>
      </c>
      <c r="C5935">
        <f t="shared" si="5481"/>
        <v>0</v>
      </c>
      <c r="D5935">
        <f>IFERROR(VLOOKUP(C5935,'Enheter, modell og år'!$A$2:$B$31,2,FALSE),0)</f>
        <v>0</v>
      </c>
      <c r="E5935" t="str">
        <f>'Liste detaljert wide'!$N$1</f>
        <v>BOA (eksl. EU og NFR)</v>
      </c>
      <c r="F5935" t="str">
        <f t="shared" si="5437"/>
        <v>2025VFM0BOA (eksl. EU og NFR)</v>
      </c>
      <c r="G5935" s="3">
        <f>'Liste detaljert wide'!N535</f>
        <v>0</v>
      </c>
      <c r="H5935" t="str">
        <f>VLOOKUP(E5935,Def!$B$2:$C$15,2,FALSE)</f>
        <v>Forskningsinsentiv</v>
      </c>
      <c r="I5935" s="3">
        <f>IF(A5935='Enheter, modell og år'!$F$2-1,0,G5935-VLOOKUP(A5935-1&amp;B5935&amp;C5935&amp;E5935,$F$2:$G$7561,2,FALSE))</f>
        <v>0</v>
      </c>
      <c r="J5935" s="3">
        <f>IF(A5935='Enheter, modell og år'!$F$2-1,0,VLOOKUP(A5935-1&amp;B5935&amp;C5935&amp;E5935,$F$2:$G$7561,2,FALSE))</f>
        <v>0</v>
      </c>
    </row>
    <row r="5936" spans="1:10" x14ac:dyDescent="0.25">
      <c r="A5936">
        <f t="shared" ref="A5936:C5936" si="5482">A5396</f>
        <v>2025</v>
      </c>
      <c r="B5936" t="str">
        <f t="shared" si="5482"/>
        <v>VFM</v>
      </c>
      <c r="C5936">
        <f t="shared" si="5482"/>
        <v>0</v>
      </c>
      <c r="D5936">
        <f>IFERROR(VLOOKUP(C5936,'Enheter, modell og år'!$A$2:$B$31,2,FALSE),0)</f>
        <v>0</v>
      </c>
      <c r="E5936" t="str">
        <f>'Liste detaljert wide'!$N$1</f>
        <v>BOA (eksl. EU og NFR)</v>
      </c>
      <c r="F5936" t="str">
        <f t="shared" si="5437"/>
        <v>2025VFM0BOA (eksl. EU og NFR)</v>
      </c>
      <c r="G5936" s="3">
        <f>'Liste detaljert wide'!N536</f>
        <v>0</v>
      </c>
      <c r="H5936" t="str">
        <f>VLOOKUP(E5936,Def!$B$2:$C$15,2,FALSE)</f>
        <v>Forskningsinsentiv</v>
      </c>
      <c r="I5936" s="3">
        <f>IF(A5936='Enheter, modell og år'!$F$2-1,0,G5936-VLOOKUP(A5936-1&amp;B5936&amp;C5936&amp;E5936,$F$2:$G$7561,2,FALSE))</f>
        <v>0</v>
      </c>
      <c r="J5936" s="3">
        <f>IF(A5936='Enheter, modell og år'!$F$2-1,0,VLOOKUP(A5936-1&amp;B5936&amp;C5936&amp;E5936,$F$2:$G$7561,2,FALSE))</f>
        <v>0</v>
      </c>
    </row>
    <row r="5937" spans="1:10" x14ac:dyDescent="0.25">
      <c r="A5937">
        <f t="shared" ref="A5937:C5937" si="5483">A5397</f>
        <v>2025</v>
      </c>
      <c r="B5937" t="str">
        <f t="shared" si="5483"/>
        <v>VFM</v>
      </c>
      <c r="C5937">
        <f t="shared" si="5483"/>
        <v>0</v>
      </c>
      <c r="D5937">
        <f>IFERROR(VLOOKUP(C5937,'Enheter, modell og år'!$A$2:$B$31,2,FALSE),0)</f>
        <v>0</v>
      </c>
      <c r="E5937" t="str">
        <f>'Liste detaljert wide'!$N$1</f>
        <v>BOA (eksl. EU og NFR)</v>
      </c>
      <c r="F5937" t="str">
        <f t="shared" si="5437"/>
        <v>2025VFM0BOA (eksl. EU og NFR)</v>
      </c>
      <c r="G5937" s="3">
        <f>'Liste detaljert wide'!N537</f>
        <v>0</v>
      </c>
      <c r="H5937" t="str">
        <f>VLOOKUP(E5937,Def!$B$2:$C$15,2,FALSE)</f>
        <v>Forskningsinsentiv</v>
      </c>
      <c r="I5937" s="3">
        <f>IF(A5937='Enheter, modell og år'!$F$2-1,0,G5937-VLOOKUP(A5937-1&amp;B5937&amp;C5937&amp;E5937,$F$2:$G$7561,2,FALSE))</f>
        <v>0</v>
      </c>
      <c r="J5937" s="3">
        <f>IF(A5937='Enheter, modell og år'!$F$2-1,0,VLOOKUP(A5937-1&amp;B5937&amp;C5937&amp;E5937,$F$2:$G$7561,2,FALSE))</f>
        <v>0</v>
      </c>
    </row>
    <row r="5938" spans="1:10" x14ac:dyDescent="0.25">
      <c r="A5938">
        <f t="shared" ref="A5938:C5938" si="5484">A5398</f>
        <v>2025</v>
      </c>
      <c r="B5938" t="str">
        <f t="shared" si="5484"/>
        <v>VFM</v>
      </c>
      <c r="C5938">
        <f t="shared" si="5484"/>
        <v>0</v>
      </c>
      <c r="D5938">
        <f>IFERROR(VLOOKUP(C5938,'Enheter, modell og år'!$A$2:$B$31,2,FALSE),0)</f>
        <v>0</v>
      </c>
      <c r="E5938" t="str">
        <f>'Liste detaljert wide'!$N$1</f>
        <v>BOA (eksl. EU og NFR)</v>
      </c>
      <c r="F5938" t="str">
        <f t="shared" si="5437"/>
        <v>2025VFM0BOA (eksl. EU og NFR)</v>
      </c>
      <c r="G5938" s="3">
        <f>'Liste detaljert wide'!N538</f>
        <v>0</v>
      </c>
      <c r="H5938" t="str">
        <f>VLOOKUP(E5938,Def!$B$2:$C$15,2,FALSE)</f>
        <v>Forskningsinsentiv</v>
      </c>
      <c r="I5938" s="3">
        <f>IF(A5938='Enheter, modell og år'!$F$2-1,0,G5938-VLOOKUP(A5938-1&amp;B5938&amp;C5938&amp;E5938,$F$2:$G$7561,2,FALSE))</f>
        <v>0</v>
      </c>
      <c r="J5938" s="3">
        <f>IF(A5938='Enheter, modell og år'!$F$2-1,0,VLOOKUP(A5938-1&amp;B5938&amp;C5938&amp;E5938,$F$2:$G$7561,2,FALSE))</f>
        <v>0</v>
      </c>
    </row>
    <row r="5939" spans="1:10" x14ac:dyDescent="0.25">
      <c r="A5939">
        <f t="shared" ref="A5939:C5939" si="5485">A5399</f>
        <v>2025</v>
      </c>
      <c r="B5939" t="str">
        <f t="shared" si="5485"/>
        <v>VFM</v>
      </c>
      <c r="C5939">
        <f t="shared" si="5485"/>
        <v>0</v>
      </c>
      <c r="D5939">
        <f>IFERROR(VLOOKUP(C5939,'Enheter, modell og år'!$A$2:$B$31,2,FALSE),0)</f>
        <v>0</v>
      </c>
      <c r="E5939" t="str">
        <f>'Liste detaljert wide'!$N$1</f>
        <v>BOA (eksl. EU og NFR)</v>
      </c>
      <c r="F5939" t="str">
        <f t="shared" si="5437"/>
        <v>2025VFM0BOA (eksl. EU og NFR)</v>
      </c>
      <c r="G5939" s="3">
        <f>'Liste detaljert wide'!N539</f>
        <v>0</v>
      </c>
      <c r="H5939" t="str">
        <f>VLOOKUP(E5939,Def!$B$2:$C$15,2,FALSE)</f>
        <v>Forskningsinsentiv</v>
      </c>
      <c r="I5939" s="3">
        <f>IF(A5939='Enheter, modell og år'!$F$2-1,0,G5939-VLOOKUP(A5939-1&amp;B5939&amp;C5939&amp;E5939,$F$2:$G$7561,2,FALSE))</f>
        <v>0</v>
      </c>
      <c r="J5939" s="3">
        <f>IF(A5939='Enheter, modell og år'!$F$2-1,0,VLOOKUP(A5939-1&amp;B5939&amp;C5939&amp;E5939,$F$2:$G$7561,2,FALSE))</f>
        <v>0</v>
      </c>
    </row>
    <row r="5940" spans="1:10" x14ac:dyDescent="0.25">
      <c r="A5940">
        <f t="shared" ref="A5940:C5940" si="5486">A5400</f>
        <v>2025</v>
      </c>
      <c r="B5940" t="str">
        <f t="shared" si="5486"/>
        <v>VFM</v>
      </c>
      <c r="C5940">
        <f t="shared" si="5486"/>
        <v>0</v>
      </c>
      <c r="D5940">
        <f>IFERROR(VLOOKUP(C5940,'Enheter, modell og år'!$A$2:$B$31,2,FALSE),0)</f>
        <v>0</v>
      </c>
      <c r="E5940" t="str">
        <f>'Liste detaljert wide'!$N$1</f>
        <v>BOA (eksl. EU og NFR)</v>
      </c>
      <c r="F5940" t="str">
        <f t="shared" si="5437"/>
        <v>2025VFM0BOA (eksl. EU og NFR)</v>
      </c>
      <c r="G5940" s="3">
        <f>'Liste detaljert wide'!N540</f>
        <v>0</v>
      </c>
      <c r="H5940" t="str">
        <f>VLOOKUP(E5940,Def!$B$2:$C$15,2,FALSE)</f>
        <v>Forskningsinsentiv</v>
      </c>
      <c r="I5940" s="3">
        <f>IF(A5940='Enheter, modell og år'!$F$2-1,0,G5940-VLOOKUP(A5940-1&amp;B5940&amp;C5940&amp;E5940,$F$2:$G$7561,2,FALSE))</f>
        <v>0</v>
      </c>
      <c r="J5940" s="3">
        <f>IF(A5940='Enheter, modell og år'!$F$2-1,0,VLOOKUP(A5940-1&amp;B5940&amp;C5940&amp;E5940,$F$2:$G$7561,2,FALSE))</f>
        <v>0</v>
      </c>
    </row>
    <row r="5941" spans="1:10" x14ac:dyDescent="0.25">
      <c r="A5941">
        <f t="shared" ref="A5941:C5941" si="5487">A5401</f>
        <v>2025</v>
      </c>
      <c r="B5941" t="str">
        <f t="shared" si="5487"/>
        <v>VFM</v>
      </c>
      <c r="C5941">
        <f t="shared" si="5487"/>
        <v>0</v>
      </c>
      <c r="D5941">
        <f>IFERROR(VLOOKUP(C5941,'Enheter, modell og år'!$A$2:$B$31,2,FALSE),0)</f>
        <v>0</v>
      </c>
      <c r="E5941" t="str">
        <f>'Liste detaljert wide'!$N$1</f>
        <v>BOA (eksl. EU og NFR)</v>
      </c>
      <c r="F5941" t="str">
        <f t="shared" si="5437"/>
        <v>2025VFM0BOA (eksl. EU og NFR)</v>
      </c>
      <c r="G5941" s="3">
        <f>'Liste detaljert wide'!N541</f>
        <v>0</v>
      </c>
      <c r="H5941" t="str">
        <f>VLOOKUP(E5941,Def!$B$2:$C$15,2,FALSE)</f>
        <v>Forskningsinsentiv</v>
      </c>
      <c r="I5941" s="3">
        <f>IF(A5941='Enheter, modell og år'!$F$2-1,0,G5941-VLOOKUP(A5941-1&amp;B5941&amp;C5941&amp;E5941,$F$2:$G$7561,2,FALSE))</f>
        <v>0</v>
      </c>
      <c r="J5941" s="3">
        <f>IF(A5941='Enheter, modell og år'!$F$2-1,0,VLOOKUP(A5941-1&amp;B5941&amp;C5941&amp;E5941,$F$2:$G$7561,2,FALSE))</f>
        <v>0</v>
      </c>
    </row>
    <row r="5942" spans="1:10" x14ac:dyDescent="0.25">
      <c r="A5942">
        <f t="shared" ref="A5942:C5942" si="5488">A5402</f>
        <v>2017</v>
      </c>
      <c r="B5942" t="str">
        <f t="shared" si="5488"/>
        <v>RFM</v>
      </c>
      <c r="C5942">
        <f t="shared" si="5488"/>
        <v>0</v>
      </c>
      <c r="D5942">
        <f>IFERROR(VLOOKUP(C5942,'Enheter, modell og år'!$A$2:$B$31,2,FALSE),0)</f>
        <v>0</v>
      </c>
      <c r="E5942" t="str">
        <f>'Liste detaljert wide'!$O$1</f>
        <v>Total forskningsbev</v>
      </c>
      <c r="F5942" t="str">
        <f t="shared" si="5437"/>
        <v>2017RFM0Total forskningsbev</v>
      </c>
      <c r="G5942" s="3">
        <f>'Liste detaljert wide'!O2</f>
        <v>0</v>
      </c>
      <c r="H5942" t="str">
        <f>VLOOKUP(E5942,Def!$B$2:$C$15,2,FALSE)</f>
        <v>Total forskningsbev</v>
      </c>
      <c r="I5942" s="3">
        <f>IF(A5942='Enheter, modell og år'!$F$2-1,0,G5942-VLOOKUP(A5942-1&amp;B5942&amp;C5942&amp;E5942,$F$2:$G$7561,2,FALSE))</f>
        <v>0</v>
      </c>
      <c r="J5942" s="3">
        <f>IF(A5942='Enheter, modell og år'!$F$2-1,0,VLOOKUP(A5942-1&amp;B5942&amp;C5942&amp;E5942,$F$2:$G$7561,2,FALSE))</f>
        <v>0</v>
      </c>
    </row>
    <row r="5943" spans="1:10" x14ac:dyDescent="0.25">
      <c r="A5943">
        <f t="shared" ref="A5943:C5943" si="5489">A5403</f>
        <v>2017</v>
      </c>
      <c r="B5943" t="str">
        <f t="shared" si="5489"/>
        <v>RFM</v>
      </c>
      <c r="C5943">
        <f t="shared" si="5489"/>
        <v>0</v>
      </c>
      <c r="D5943">
        <f>IFERROR(VLOOKUP(C5943,'Enheter, modell og år'!$A$2:$B$31,2,FALSE),0)</f>
        <v>0</v>
      </c>
      <c r="E5943" t="str">
        <f>'Liste detaljert wide'!$O$1</f>
        <v>Total forskningsbev</v>
      </c>
      <c r="F5943" t="str">
        <f t="shared" si="5437"/>
        <v>2017RFM0Total forskningsbev</v>
      </c>
      <c r="G5943" s="3">
        <f>'Liste detaljert wide'!O3</f>
        <v>0</v>
      </c>
      <c r="H5943" t="str">
        <f>VLOOKUP(E5943,Def!$B$2:$C$15,2,FALSE)</f>
        <v>Total forskningsbev</v>
      </c>
      <c r="I5943" s="3">
        <f>IF(A5943='Enheter, modell og år'!$F$2-1,0,G5943-VLOOKUP(A5943-1&amp;B5943&amp;C5943&amp;E5943,$F$2:$G$7561,2,FALSE))</f>
        <v>0</v>
      </c>
      <c r="J5943" s="3">
        <f>IF(A5943='Enheter, modell og år'!$F$2-1,0,VLOOKUP(A5943-1&amp;B5943&amp;C5943&amp;E5943,$F$2:$G$7561,2,FALSE))</f>
        <v>0</v>
      </c>
    </row>
    <row r="5944" spans="1:10" x14ac:dyDescent="0.25">
      <c r="A5944">
        <f t="shared" ref="A5944:C5944" si="5490">A5404</f>
        <v>2017</v>
      </c>
      <c r="B5944" t="str">
        <f t="shared" si="5490"/>
        <v>RFM</v>
      </c>
      <c r="C5944">
        <f t="shared" si="5490"/>
        <v>0</v>
      </c>
      <c r="D5944">
        <f>IFERROR(VLOOKUP(C5944,'Enheter, modell og år'!$A$2:$B$31,2,FALSE),0)</f>
        <v>0</v>
      </c>
      <c r="E5944" t="str">
        <f>'Liste detaljert wide'!$O$1</f>
        <v>Total forskningsbev</v>
      </c>
      <c r="F5944" t="str">
        <f t="shared" si="5437"/>
        <v>2017RFM0Total forskningsbev</v>
      </c>
      <c r="G5944" s="3">
        <f>'Liste detaljert wide'!O4</f>
        <v>0</v>
      </c>
      <c r="H5944" t="str">
        <f>VLOOKUP(E5944,Def!$B$2:$C$15,2,FALSE)</f>
        <v>Total forskningsbev</v>
      </c>
      <c r="I5944" s="3">
        <f>IF(A5944='Enheter, modell og år'!$F$2-1,0,G5944-VLOOKUP(A5944-1&amp;B5944&amp;C5944&amp;E5944,$F$2:$G$7561,2,FALSE))</f>
        <v>0</v>
      </c>
      <c r="J5944" s="3">
        <f>IF(A5944='Enheter, modell og år'!$F$2-1,0,VLOOKUP(A5944-1&amp;B5944&amp;C5944&amp;E5944,$F$2:$G$7561,2,FALSE))</f>
        <v>0</v>
      </c>
    </row>
    <row r="5945" spans="1:10" x14ac:dyDescent="0.25">
      <c r="A5945">
        <f t="shared" ref="A5945:C5945" si="5491">A5405</f>
        <v>2017</v>
      </c>
      <c r="B5945" t="str">
        <f t="shared" si="5491"/>
        <v>RFM</v>
      </c>
      <c r="C5945">
        <f t="shared" si="5491"/>
        <v>0</v>
      </c>
      <c r="D5945">
        <f>IFERROR(VLOOKUP(C5945,'Enheter, modell og år'!$A$2:$B$31,2,FALSE),0)</f>
        <v>0</v>
      </c>
      <c r="E5945" t="str">
        <f>'Liste detaljert wide'!$O$1</f>
        <v>Total forskningsbev</v>
      </c>
      <c r="F5945" t="str">
        <f t="shared" si="5437"/>
        <v>2017RFM0Total forskningsbev</v>
      </c>
      <c r="G5945" s="3">
        <f>'Liste detaljert wide'!O5</f>
        <v>0</v>
      </c>
      <c r="H5945" t="str">
        <f>VLOOKUP(E5945,Def!$B$2:$C$15,2,FALSE)</f>
        <v>Total forskningsbev</v>
      </c>
      <c r="I5945" s="3">
        <f>IF(A5945='Enheter, modell og år'!$F$2-1,0,G5945-VLOOKUP(A5945-1&amp;B5945&amp;C5945&amp;E5945,$F$2:$G$7561,2,FALSE))</f>
        <v>0</v>
      </c>
      <c r="J5945" s="3">
        <f>IF(A5945='Enheter, modell og år'!$F$2-1,0,VLOOKUP(A5945-1&amp;B5945&amp;C5945&amp;E5945,$F$2:$G$7561,2,FALSE))</f>
        <v>0</v>
      </c>
    </row>
    <row r="5946" spans="1:10" x14ac:dyDescent="0.25">
      <c r="A5946">
        <f t="shared" ref="A5946:C5946" si="5492">A5406</f>
        <v>2017</v>
      </c>
      <c r="B5946" t="str">
        <f t="shared" si="5492"/>
        <v>RFM</v>
      </c>
      <c r="C5946">
        <f t="shared" si="5492"/>
        <v>0</v>
      </c>
      <c r="D5946">
        <f>IFERROR(VLOOKUP(C5946,'Enheter, modell og år'!$A$2:$B$31,2,FALSE),0)</f>
        <v>0</v>
      </c>
      <c r="E5946" t="str">
        <f>'Liste detaljert wide'!$O$1</f>
        <v>Total forskningsbev</v>
      </c>
      <c r="F5946" t="str">
        <f t="shared" si="5437"/>
        <v>2017RFM0Total forskningsbev</v>
      </c>
      <c r="G5946" s="3">
        <f>'Liste detaljert wide'!O6</f>
        <v>0</v>
      </c>
      <c r="H5946" t="str">
        <f>VLOOKUP(E5946,Def!$B$2:$C$15,2,FALSE)</f>
        <v>Total forskningsbev</v>
      </c>
      <c r="I5946" s="3">
        <f>IF(A5946='Enheter, modell og år'!$F$2-1,0,G5946-VLOOKUP(A5946-1&amp;B5946&amp;C5946&amp;E5946,$F$2:$G$7561,2,FALSE))</f>
        <v>0</v>
      </c>
      <c r="J5946" s="3">
        <f>IF(A5946='Enheter, modell og år'!$F$2-1,0,VLOOKUP(A5946-1&amp;B5946&amp;C5946&amp;E5946,$F$2:$G$7561,2,FALSE))</f>
        <v>0</v>
      </c>
    </row>
    <row r="5947" spans="1:10" x14ac:dyDescent="0.25">
      <c r="A5947">
        <f t="shared" ref="A5947:C5947" si="5493">A5407</f>
        <v>2017</v>
      </c>
      <c r="B5947" t="str">
        <f t="shared" si="5493"/>
        <v>RFM</v>
      </c>
      <c r="C5947">
        <f t="shared" si="5493"/>
        <v>0</v>
      </c>
      <c r="D5947">
        <f>IFERROR(VLOOKUP(C5947,'Enheter, modell og år'!$A$2:$B$31,2,FALSE),0)</f>
        <v>0</v>
      </c>
      <c r="E5947" t="str">
        <f>'Liste detaljert wide'!$O$1</f>
        <v>Total forskningsbev</v>
      </c>
      <c r="F5947" t="str">
        <f t="shared" si="5437"/>
        <v>2017RFM0Total forskningsbev</v>
      </c>
      <c r="G5947" s="3">
        <f>'Liste detaljert wide'!O7</f>
        <v>0</v>
      </c>
      <c r="H5947" t="str">
        <f>VLOOKUP(E5947,Def!$B$2:$C$15,2,FALSE)</f>
        <v>Total forskningsbev</v>
      </c>
      <c r="I5947" s="3">
        <f>IF(A5947='Enheter, modell og år'!$F$2-1,0,G5947-VLOOKUP(A5947-1&amp;B5947&amp;C5947&amp;E5947,$F$2:$G$7561,2,FALSE))</f>
        <v>0</v>
      </c>
      <c r="J5947" s="3">
        <f>IF(A5947='Enheter, modell og år'!$F$2-1,0,VLOOKUP(A5947-1&amp;B5947&amp;C5947&amp;E5947,$F$2:$G$7561,2,FALSE))</f>
        <v>0</v>
      </c>
    </row>
    <row r="5948" spans="1:10" x14ac:dyDescent="0.25">
      <c r="A5948">
        <f t="shared" ref="A5948:C5948" si="5494">A5408</f>
        <v>2017</v>
      </c>
      <c r="B5948" t="str">
        <f t="shared" si="5494"/>
        <v>RFM</v>
      </c>
      <c r="C5948">
        <f t="shared" si="5494"/>
        <v>0</v>
      </c>
      <c r="D5948">
        <f>IFERROR(VLOOKUP(C5948,'Enheter, modell og år'!$A$2:$B$31,2,FALSE),0)</f>
        <v>0</v>
      </c>
      <c r="E5948" t="str">
        <f>'Liste detaljert wide'!$O$1</f>
        <v>Total forskningsbev</v>
      </c>
      <c r="F5948" t="str">
        <f t="shared" si="5437"/>
        <v>2017RFM0Total forskningsbev</v>
      </c>
      <c r="G5948" s="3">
        <f>'Liste detaljert wide'!O8</f>
        <v>0</v>
      </c>
      <c r="H5948" t="str">
        <f>VLOOKUP(E5948,Def!$B$2:$C$15,2,FALSE)</f>
        <v>Total forskningsbev</v>
      </c>
      <c r="I5948" s="3">
        <f>IF(A5948='Enheter, modell og år'!$F$2-1,0,G5948-VLOOKUP(A5948-1&amp;B5948&amp;C5948&amp;E5948,$F$2:$G$7561,2,FALSE))</f>
        <v>0</v>
      </c>
      <c r="J5948" s="3">
        <f>IF(A5948='Enheter, modell og år'!$F$2-1,0,VLOOKUP(A5948-1&amp;B5948&amp;C5948&amp;E5948,$F$2:$G$7561,2,FALSE))</f>
        <v>0</v>
      </c>
    </row>
    <row r="5949" spans="1:10" x14ac:dyDescent="0.25">
      <c r="A5949">
        <f t="shared" ref="A5949:C5949" si="5495">A5409</f>
        <v>2017</v>
      </c>
      <c r="B5949" t="str">
        <f t="shared" si="5495"/>
        <v>RFM</v>
      </c>
      <c r="C5949">
        <f t="shared" si="5495"/>
        <v>0</v>
      </c>
      <c r="D5949">
        <f>IFERROR(VLOOKUP(C5949,'Enheter, modell og år'!$A$2:$B$31,2,FALSE),0)</f>
        <v>0</v>
      </c>
      <c r="E5949" t="str">
        <f>'Liste detaljert wide'!$O$1</f>
        <v>Total forskningsbev</v>
      </c>
      <c r="F5949" t="str">
        <f t="shared" si="5437"/>
        <v>2017RFM0Total forskningsbev</v>
      </c>
      <c r="G5949" s="3">
        <f>'Liste detaljert wide'!O9</f>
        <v>0</v>
      </c>
      <c r="H5949" t="str">
        <f>VLOOKUP(E5949,Def!$B$2:$C$15,2,FALSE)</f>
        <v>Total forskningsbev</v>
      </c>
      <c r="I5949" s="3">
        <f>IF(A5949='Enheter, modell og år'!$F$2-1,0,G5949-VLOOKUP(A5949-1&amp;B5949&amp;C5949&amp;E5949,$F$2:$G$7561,2,FALSE))</f>
        <v>0</v>
      </c>
      <c r="J5949" s="3">
        <f>IF(A5949='Enheter, modell og år'!$F$2-1,0,VLOOKUP(A5949-1&amp;B5949&amp;C5949&amp;E5949,$F$2:$G$7561,2,FALSE))</f>
        <v>0</v>
      </c>
    </row>
    <row r="5950" spans="1:10" x14ac:dyDescent="0.25">
      <c r="A5950">
        <f t="shared" ref="A5950:C5950" si="5496">A5410</f>
        <v>2017</v>
      </c>
      <c r="B5950" t="str">
        <f t="shared" si="5496"/>
        <v>RFM</v>
      </c>
      <c r="C5950">
        <f t="shared" si="5496"/>
        <v>0</v>
      </c>
      <c r="D5950">
        <f>IFERROR(VLOOKUP(C5950,'Enheter, modell og år'!$A$2:$B$31,2,FALSE),0)</f>
        <v>0</v>
      </c>
      <c r="E5950" t="str">
        <f>'Liste detaljert wide'!$O$1</f>
        <v>Total forskningsbev</v>
      </c>
      <c r="F5950" t="str">
        <f t="shared" si="5437"/>
        <v>2017RFM0Total forskningsbev</v>
      </c>
      <c r="G5950" s="3">
        <f>'Liste detaljert wide'!O10</f>
        <v>0</v>
      </c>
      <c r="H5950" t="str">
        <f>VLOOKUP(E5950,Def!$B$2:$C$15,2,FALSE)</f>
        <v>Total forskningsbev</v>
      </c>
      <c r="I5950" s="3">
        <f>IF(A5950='Enheter, modell og år'!$F$2-1,0,G5950-VLOOKUP(A5950-1&amp;B5950&amp;C5950&amp;E5950,$F$2:$G$7561,2,FALSE))</f>
        <v>0</v>
      </c>
      <c r="J5950" s="3">
        <f>IF(A5950='Enheter, modell og år'!$F$2-1,0,VLOOKUP(A5950-1&amp;B5950&amp;C5950&amp;E5950,$F$2:$G$7561,2,FALSE))</f>
        <v>0</v>
      </c>
    </row>
    <row r="5951" spans="1:10" x14ac:dyDescent="0.25">
      <c r="A5951">
        <f t="shared" ref="A5951:C5951" si="5497">A5411</f>
        <v>2017</v>
      </c>
      <c r="B5951" t="str">
        <f t="shared" si="5497"/>
        <v>RFM</v>
      </c>
      <c r="C5951">
        <f t="shared" si="5497"/>
        <v>0</v>
      </c>
      <c r="D5951">
        <f>IFERROR(VLOOKUP(C5951,'Enheter, modell og år'!$A$2:$B$31,2,FALSE),0)</f>
        <v>0</v>
      </c>
      <c r="E5951" t="str">
        <f>'Liste detaljert wide'!$O$1</f>
        <v>Total forskningsbev</v>
      </c>
      <c r="F5951" t="str">
        <f t="shared" si="5437"/>
        <v>2017RFM0Total forskningsbev</v>
      </c>
      <c r="G5951" s="3">
        <f>'Liste detaljert wide'!O11</f>
        <v>0</v>
      </c>
      <c r="H5951" t="str">
        <f>VLOOKUP(E5951,Def!$B$2:$C$15,2,FALSE)</f>
        <v>Total forskningsbev</v>
      </c>
      <c r="I5951" s="3">
        <f>IF(A5951='Enheter, modell og år'!$F$2-1,0,G5951-VLOOKUP(A5951-1&amp;B5951&amp;C5951&amp;E5951,$F$2:$G$7561,2,FALSE))</f>
        <v>0</v>
      </c>
      <c r="J5951" s="3">
        <f>IF(A5951='Enheter, modell og år'!$F$2-1,0,VLOOKUP(A5951-1&amp;B5951&amp;C5951&amp;E5951,$F$2:$G$7561,2,FALSE))</f>
        <v>0</v>
      </c>
    </row>
    <row r="5952" spans="1:10" x14ac:dyDescent="0.25">
      <c r="A5952">
        <f t="shared" ref="A5952:C5952" si="5498">A5412</f>
        <v>2017</v>
      </c>
      <c r="B5952" t="str">
        <f t="shared" si="5498"/>
        <v>RFM</v>
      </c>
      <c r="C5952">
        <f t="shared" si="5498"/>
        <v>0</v>
      </c>
      <c r="D5952">
        <f>IFERROR(VLOOKUP(C5952,'Enheter, modell og år'!$A$2:$B$31,2,FALSE),0)</f>
        <v>0</v>
      </c>
      <c r="E5952" t="str">
        <f>'Liste detaljert wide'!$O$1</f>
        <v>Total forskningsbev</v>
      </c>
      <c r="F5952" t="str">
        <f t="shared" si="5437"/>
        <v>2017RFM0Total forskningsbev</v>
      </c>
      <c r="G5952" s="3">
        <f>'Liste detaljert wide'!O12</f>
        <v>0</v>
      </c>
      <c r="H5952" t="str">
        <f>VLOOKUP(E5952,Def!$B$2:$C$15,2,FALSE)</f>
        <v>Total forskningsbev</v>
      </c>
      <c r="I5952" s="3">
        <f>IF(A5952='Enheter, modell og år'!$F$2-1,0,G5952-VLOOKUP(A5952-1&amp;B5952&amp;C5952&amp;E5952,$F$2:$G$7561,2,FALSE))</f>
        <v>0</v>
      </c>
      <c r="J5952" s="3">
        <f>IF(A5952='Enheter, modell og år'!$F$2-1,0,VLOOKUP(A5952-1&amp;B5952&amp;C5952&amp;E5952,$F$2:$G$7561,2,FALSE))</f>
        <v>0</v>
      </c>
    </row>
    <row r="5953" spans="1:10" x14ac:dyDescent="0.25">
      <c r="A5953">
        <f t="shared" ref="A5953:C5953" si="5499">A5413</f>
        <v>2017</v>
      </c>
      <c r="B5953" t="str">
        <f t="shared" si="5499"/>
        <v>RFM</v>
      </c>
      <c r="C5953">
        <f t="shared" si="5499"/>
        <v>0</v>
      </c>
      <c r="D5953">
        <f>IFERROR(VLOOKUP(C5953,'Enheter, modell og år'!$A$2:$B$31,2,FALSE),0)</f>
        <v>0</v>
      </c>
      <c r="E5953" t="str">
        <f>'Liste detaljert wide'!$O$1</f>
        <v>Total forskningsbev</v>
      </c>
      <c r="F5953" t="str">
        <f t="shared" si="5437"/>
        <v>2017RFM0Total forskningsbev</v>
      </c>
      <c r="G5953" s="3">
        <f>'Liste detaljert wide'!O13</f>
        <v>0</v>
      </c>
      <c r="H5953" t="str">
        <f>VLOOKUP(E5953,Def!$B$2:$C$15,2,FALSE)</f>
        <v>Total forskningsbev</v>
      </c>
      <c r="I5953" s="3">
        <f>IF(A5953='Enheter, modell og år'!$F$2-1,0,G5953-VLOOKUP(A5953-1&amp;B5953&amp;C5953&amp;E5953,$F$2:$G$7561,2,FALSE))</f>
        <v>0</v>
      </c>
      <c r="J5953" s="3">
        <f>IF(A5953='Enheter, modell og år'!$F$2-1,0,VLOOKUP(A5953-1&amp;B5953&amp;C5953&amp;E5953,$F$2:$G$7561,2,FALSE))</f>
        <v>0</v>
      </c>
    </row>
    <row r="5954" spans="1:10" x14ac:dyDescent="0.25">
      <c r="A5954">
        <f t="shared" ref="A5954:C5954" si="5500">A5414</f>
        <v>2017</v>
      </c>
      <c r="B5954" t="str">
        <f t="shared" si="5500"/>
        <v>RFM</v>
      </c>
      <c r="C5954">
        <f t="shared" si="5500"/>
        <v>0</v>
      </c>
      <c r="D5954">
        <f>IFERROR(VLOOKUP(C5954,'Enheter, modell og år'!$A$2:$B$31,2,FALSE),0)</f>
        <v>0</v>
      </c>
      <c r="E5954" t="str">
        <f>'Liste detaljert wide'!$O$1</f>
        <v>Total forskningsbev</v>
      </c>
      <c r="F5954" t="str">
        <f t="shared" si="5437"/>
        <v>2017RFM0Total forskningsbev</v>
      </c>
      <c r="G5954" s="3">
        <f>'Liste detaljert wide'!O14</f>
        <v>0</v>
      </c>
      <c r="H5954" t="str">
        <f>VLOOKUP(E5954,Def!$B$2:$C$15,2,FALSE)</f>
        <v>Total forskningsbev</v>
      </c>
      <c r="I5954" s="3">
        <f>IF(A5954='Enheter, modell og år'!$F$2-1,0,G5954-VLOOKUP(A5954-1&amp;B5954&amp;C5954&amp;E5954,$F$2:$G$7561,2,FALSE))</f>
        <v>0</v>
      </c>
      <c r="J5954" s="3">
        <f>IF(A5954='Enheter, modell og år'!$F$2-1,0,VLOOKUP(A5954-1&amp;B5954&amp;C5954&amp;E5954,$F$2:$G$7561,2,FALSE))</f>
        <v>0</v>
      </c>
    </row>
    <row r="5955" spans="1:10" x14ac:dyDescent="0.25">
      <c r="A5955">
        <f t="shared" ref="A5955:C5955" si="5501">A5415</f>
        <v>2017</v>
      </c>
      <c r="B5955" t="str">
        <f t="shared" si="5501"/>
        <v>RFM</v>
      </c>
      <c r="C5955">
        <f t="shared" si="5501"/>
        <v>0</v>
      </c>
      <c r="D5955">
        <f>IFERROR(VLOOKUP(C5955,'Enheter, modell og år'!$A$2:$B$31,2,FALSE),0)</f>
        <v>0</v>
      </c>
      <c r="E5955" t="str">
        <f>'Liste detaljert wide'!$O$1</f>
        <v>Total forskningsbev</v>
      </c>
      <c r="F5955" t="str">
        <f t="shared" ref="F5955:F6018" si="5502">A5955&amp;B5955&amp;C5955&amp;E5955</f>
        <v>2017RFM0Total forskningsbev</v>
      </c>
      <c r="G5955" s="3">
        <f>'Liste detaljert wide'!O15</f>
        <v>0</v>
      </c>
      <c r="H5955" t="str">
        <f>VLOOKUP(E5955,Def!$B$2:$C$15,2,FALSE)</f>
        <v>Total forskningsbev</v>
      </c>
      <c r="I5955" s="3">
        <f>IF(A5955='Enheter, modell og år'!$F$2-1,0,G5955-VLOOKUP(A5955-1&amp;B5955&amp;C5955&amp;E5955,$F$2:$G$7561,2,FALSE))</f>
        <v>0</v>
      </c>
      <c r="J5955" s="3">
        <f>IF(A5955='Enheter, modell og år'!$F$2-1,0,VLOOKUP(A5955-1&amp;B5955&amp;C5955&amp;E5955,$F$2:$G$7561,2,FALSE))</f>
        <v>0</v>
      </c>
    </row>
    <row r="5956" spans="1:10" x14ac:dyDescent="0.25">
      <c r="A5956">
        <f t="shared" ref="A5956:C5956" si="5503">A5416</f>
        <v>2017</v>
      </c>
      <c r="B5956" t="str">
        <f t="shared" si="5503"/>
        <v>RFM</v>
      </c>
      <c r="C5956">
        <f t="shared" si="5503"/>
        <v>0</v>
      </c>
      <c r="D5956">
        <f>IFERROR(VLOOKUP(C5956,'Enheter, modell og år'!$A$2:$B$31,2,FALSE),0)</f>
        <v>0</v>
      </c>
      <c r="E5956" t="str">
        <f>'Liste detaljert wide'!$O$1</f>
        <v>Total forskningsbev</v>
      </c>
      <c r="F5956" t="str">
        <f t="shared" si="5502"/>
        <v>2017RFM0Total forskningsbev</v>
      </c>
      <c r="G5956" s="3">
        <f>'Liste detaljert wide'!O16</f>
        <v>0</v>
      </c>
      <c r="H5956" t="str">
        <f>VLOOKUP(E5956,Def!$B$2:$C$15,2,FALSE)</f>
        <v>Total forskningsbev</v>
      </c>
      <c r="I5956" s="3">
        <f>IF(A5956='Enheter, modell og år'!$F$2-1,0,G5956-VLOOKUP(A5956-1&amp;B5956&amp;C5956&amp;E5956,$F$2:$G$7561,2,FALSE))</f>
        <v>0</v>
      </c>
      <c r="J5956" s="3">
        <f>IF(A5956='Enheter, modell og år'!$F$2-1,0,VLOOKUP(A5956-1&amp;B5956&amp;C5956&amp;E5956,$F$2:$G$7561,2,FALSE))</f>
        <v>0</v>
      </c>
    </row>
    <row r="5957" spans="1:10" x14ac:dyDescent="0.25">
      <c r="A5957">
        <f t="shared" ref="A5957:C5957" si="5504">A5417</f>
        <v>2017</v>
      </c>
      <c r="B5957" t="str">
        <f t="shared" si="5504"/>
        <v>RFM</v>
      </c>
      <c r="C5957">
        <f t="shared" si="5504"/>
        <v>0</v>
      </c>
      <c r="D5957">
        <f>IFERROR(VLOOKUP(C5957,'Enheter, modell og år'!$A$2:$B$31,2,FALSE),0)</f>
        <v>0</v>
      </c>
      <c r="E5957" t="str">
        <f>'Liste detaljert wide'!$O$1</f>
        <v>Total forskningsbev</v>
      </c>
      <c r="F5957" t="str">
        <f t="shared" si="5502"/>
        <v>2017RFM0Total forskningsbev</v>
      </c>
      <c r="G5957" s="3">
        <f>'Liste detaljert wide'!O17</f>
        <v>0</v>
      </c>
      <c r="H5957" t="str">
        <f>VLOOKUP(E5957,Def!$B$2:$C$15,2,FALSE)</f>
        <v>Total forskningsbev</v>
      </c>
      <c r="I5957" s="3">
        <f>IF(A5957='Enheter, modell og år'!$F$2-1,0,G5957-VLOOKUP(A5957-1&amp;B5957&amp;C5957&amp;E5957,$F$2:$G$7561,2,FALSE))</f>
        <v>0</v>
      </c>
      <c r="J5957" s="3">
        <f>IF(A5957='Enheter, modell og år'!$F$2-1,0,VLOOKUP(A5957-1&amp;B5957&amp;C5957&amp;E5957,$F$2:$G$7561,2,FALSE))</f>
        <v>0</v>
      </c>
    </row>
    <row r="5958" spans="1:10" x14ac:dyDescent="0.25">
      <c r="A5958">
        <f t="shared" ref="A5958:C5958" si="5505">A5418</f>
        <v>2017</v>
      </c>
      <c r="B5958" t="str">
        <f t="shared" si="5505"/>
        <v>RFM</v>
      </c>
      <c r="C5958">
        <f t="shared" si="5505"/>
        <v>0</v>
      </c>
      <c r="D5958">
        <f>IFERROR(VLOOKUP(C5958,'Enheter, modell og år'!$A$2:$B$31,2,FALSE),0)</f>
        <v>0</v>
      </c>
      <c r="E5958" t="str">
        <f>'Liste detaljert wide'!$O$1</f>
        <v>Total forskningsbev</v>
      </c>
      <c r="F5958" t="str">
        <f t="shared" si="5502"/>
        <v>2017RFM0Total forskningsbev</v>
      </c>
      <c r="G5958" s="3">
        <f>'Liste detaljert wide'!O18</f>
        <v>0</v>
      </c>
      <c r="H5958" t="str">
        <f>VLOOKUP(E5958,Def!$B$2:$C$15,2,FALSE)</f>
        <v>Total forskningsbev</v>
      </c>
      <c r="I5958" s="3">
        <f>IF(A5958='Enheter, modell og år'!$F$2-1,0,G5958-VLOOKUP(A5958-1&amp;B5958&amp;C5958&amp;E5958,$F$2:$G$7561,2,FALSE))</f>
        <v>0</v>
      </c>
      <c r="J5958" s="3">
        <f>IF(A5958='Enheter, modell og år'!$F$2-1,0,VLOOKUP(A5958-1&amp;B5958&amp;C5958&amp;E5958,$F$2:$G$7561,2,FALSE))</f>
        <v>0</v>
      </c>
    </row>
    <row r="5959" spans="1:10" x14ac:dyDescent="0.25">
      <c r="A5959">
        <f t="shared" ref="A5959:C5959" si="5506">A5419</f>
        <v>2017</v>
      </c>
      <c r="B5959" t="str">
        <f t="shared" si="5506"/>
        <v>RFM</v>
      </c>
      <c r="C5959">
        <f t="shared" si="5506"/>
        <v>0</v>
      </c>
      <c r="D5959">
        <f>IFERROR(VLOOKUP(C5959,'Enheter, modell og år'!$A$2:$B$31,2,FALSE),0)</f>
        <v>0</v>
      </c>
      <c r="E5959" t="str">
        <f>'Liste detaljert wide'!$O$1</f>
        <v>Total forskningsbev</v>
      </c>
      <c r="F5959" t="str">
        <f t="shared" si="5502"/>
        <v>2017RFM0Total forskningsbev</v>
      </c>
      <c r="G5959" s="3">
        <f>'Liste detaljert wide'!O19</f>
        <v>0</v>
      </c>
      <c r="H5959" t="str">
        <f>VLOOKUP(E5959,Def!$B$2:$C$15,2,FALSE)</f>
        <v>Total forskningsbev</v>
      </c>
      <c r="I5959" s="3">
        <f>IF(A5959='Enheter, modell og år'!$F$2-1,0,G5959-VLOOKUP(A5959-1&amp;B5959&amp;C5959&amp;E5959,$F$2:$G$7561,2,FALSE))</f>
        <v>0</v>
      </c>
      <c r="J5959" s="3">
        <f>IF(A5959='Enheter, modell og år'!$F$2-1,0,VLOOKUP(A5959-1&amp;B5959&amp;C5959&amp;E5959,$F$2:$G$7561,2,FALSE))</f>
        <v>0</v>
      </c>
    </row>
    <row r="5960" spans="1:10" x14ac:dyDescent="0.25">
      <c r="A5960">
        <f t="shared" ref="A5960:C5960" si="5507">A5420</f>
        <v>2017</v>
      </c>
      <c r="B5960" t="str">
        <f t="shared" si="5507"/>
        <v>RFM</v>
      </c>
      <c r="C5960">
        <f t="shared" si="5507"/>
        <v>0</v>
      </c>
      <c r="D5960">
        <f>IFERROR(VLOOKUP(C5960,'Enheter, modell og år'!$A$2:$B$31,2,FALSE),0)</f>
        <v>0</v>
      </c>
      <c r="E5960" t="str">
        <f>'Liste detaljert wide'!$O$1</f>
        <v>Total forskningsbev</v>
      </c>
      <c r="F5960" t="str">
        <f t="shared" si="5502"/>
        <v>2017RFM0Total forskningsbev</v>
      </c>
      <c r="G5960" s="3">
        <f>'Liste detaljert wide'!O20</f>
        <v>0</v>
      </c>
      <c r="H5960" t="str">
        <f>VLOOKUP(E5960,Def!$B$2:$C$15,2,FALSE)</f>
        <v>Total forskningsbev</v>
      </c>
      <c r="I5960" s="3">
        <f>IF(A5960='Enheter, modell og år'!$F$2-1,0,G5960-VLOOKUP(A5960-1&amp;B5960&amp;C5960&amp;E5960,$F$2:$G$7561,2,FALSE))</f>
        <v>0</v>
      </c>
      <c r="J5960" s="3">
        <f>IF(A5960='Enheter, modell og år'!$F$2-1,0,VLOOKUP(A5960-1&amp;B5960&amp;C5960&amp;E5960,$F$2:$G$7561,2,FALSE))</f>
        <v>0</v>
      </c>
    </row>
    <row r="5961" spans="1:10" x14ac:dyDescent="0.25">
      <c r="A5961">
        <f t="shared" ref="A5961:C5961" si="5508">A5421</f>
        <v>2017</v>
      </c>
      <c r="B5961" t="str">
        <f t="shared" si="5508"/>
        <v>RFM</v>
      </c>
      <c r="C5961">
        <f t="shared" si="5508"/>
        <v>0</v>
      </c>
      <c r="D5961">
        <f>IFERROR(VLOOKUP(C5961,'Enheter, modell og år'!$A$2:$B$31,2,FALSE),0)</f>
        <v>0</v>
      </c>
      <c r="E5961" t="str">
        <f>'Liste detaljert wide'!$O$1</f>
        <v>Total forskningsbev</v>
      </c>
      <c r="F5961" t="str">
        <f t="shared" si="5502"/>
        <v>2017RFM0Total forskningsbev</v>
      </c>
      <c r="G5961" s="3">
        <f>'Liste detaljert wide'!O21</f>
        <v>0</v>
      </c>
      <c r="H5961" t="str">
        <f>VLOOKUP(E5961,Def!$B$2:$C$15,2,FALSE)</f>
        <v>Total forskningsbev</v>
      </c>
      <c r="I5961" s="3">
        <f>IF(A5961='Enheter, modell og år'!$F$2-1,0,G5961-VLOOKUP(A5961-1&amp;B5961&amp;C5961&amp;E5961,$F$2:$G$7561,2,FALSE))</f>
        <v>0</v>
      </c>
      <c r="J5961" s="3">
        <f>IF(A5961='Enheter, modell og år'!$F$2-1,0,VLOOKUP(A5961-1&amp;B5961&amp;C5961&amp;E5961,$F$2:$G$7561,2,FALSE))</f>
        <v>0</v>
      </c>
    </row>
    <row r="5962" spans="1:10" x14ac:dyDescent="0.25">
      <c r="A5962">
        <f t="shared" ref="A5962:C5962" si="5509">A5422</f>
        <v>2017</v>
      </c>
      <c r="B5962" t="str">
        <f t="shared" si="5509"/>
        <v>RFM</v>
      </c>
      <c r="C5962">
        <f t="shared" si="5509"/>
        <v>0</v>
      </c>
      <c r="D5962">
        <f>IFERROR(VLOOKUP(C5962,'Enheter, modell og år'!$A$2:$B$31,2,FALSE),0)</f>
        <v>0</v>
      </c>
      <c r="E5962" t="str">
        <f>'Liste detaljert wide'!$O$1</f>
        <v>Total forskningsbev</v>
      </c>
      <c r="F5962" t="str">
        <f t="shared" si="5502"/>
        <v>2017RFM0Total forskningsbev</v>
      </c>
      <c r="G5962" s="3">
        <f>'Liste detaljert wide'!O22</f>
        <v>0</v>
      </c>
      <c r="H5962" t="str">
        <f>VLOOKUP(E5962,Def!$B$2:$C$15,2,FALSE)</f>
        <v>Total forskningsbev</v>
      </c>
      <c r="I5962" s="3">
        <f>IF(A5962='Enheter, modell og år'!$F$2-1,0,G5962-VLOOKUP(A5962-1&amp;B5962&amp;C5962&amp;E5962,$F$2:$G$7561,2,FALSE))</f>
        <v>0</v>
      </c>
      <c r="J5962" s="3">
        <f>IF(A5962='Enheter, modell og år'!$F$2-1,0,VLOOKUP(A5962-1&amp;B5962&amp;C5962&amp;E5962,$F$2:$G$7561,2,FALSE))</f>
        <v>0</v>
      </c>
    </row>
    <row r="5963" spans="1:10" x14ac:dyDescent="0.25">
      <c r="A5963">
        <f t="shared" ref="A5963:C5963" si="5510">A5423</f>
        <v>2017</v>
      </c>
      <c r="B5963" t="str">
        <f t="shared" si="5510"/>
        <v>RFM</v>
      </c>
      <c r="C5963">
        <f t="shared" si="5510"/>
        <v>0</v>
      </c>
      <c r="D5963">
        <f>IFERROR(VLOOKUP(C5963,'Enheter, modell og år'!$A$2:$B$31,2,FALSE),0)</f>
        <v>0</v>
      </c>
      <c r="E5963" t="str">
        <f>'Liste detaljert wide'!$O$1</f>
        <v>Total forskningsbev</v>
      </c>
      <c r="F5963" t="str">
        <f t="shared" si="5502"/>
        <v>2017RFM0Total forskningsbev</v>
      </c>
      <c r="G5963" s="3">
        <f>'Liste detaljert wide'!O23</f>
        <v>0</v>
      </c>
      <c r="H5963" t="str">
        <f>VLOOKUP(E5963,Def!$B$2:$C$15,2,FALSE)</f>
        <v>Total forskningsbev</v>
      </c>
      <c r="I5963" s="3">
        <f>IF(A5963='Enheter, modell og år'!$F$2-1,0,G5963-VLOOKUP(A5963-1&amp;B5963&amp;C5963&amp;E5963,$F$2:$G$7561,2,FALSE))</f>
        <v>0</v>
      </c>
      <c r="J5963" s="3">
        <f>IF(A5963='Enheter, modell og år'!$F$2-1,0,VLOOKUP(A5963-1&amp;B5963&amp;C5963&amp;E5963,$F$2:$G$7561,2,FALSE))</f>
        <v>0</v>
      </c>
    </row>
    <row r="5964" spans="1:10" x14ac:dyDescent="0.25">
      <c r="A5964">
        <f t="shared" ref="A5964:C5964" si="5511">A5424</f>
        <v>2017</v>
      </c>
      <c r="B5964" t="str">
        <f t="shared" si="5511"/>
        <v>RFM</v>
      </c>
      <c r="C5964">
        <f t="shared" si="5511"/>
        <v>0</v>
      </c>
      <c r="D5964">
        <f>IFERROR(VLOOKUP(C5964,'Enheter, modell og år'!$A$2:$B$31,2,FALSE),0)</f>
        <v>0</v>
      </c>
      <c r="E5964" t="str">
        <f>'Liste detaljert wide'!$O$1</f>
        <v>Total forskningsbev</v>
      </c>
      <c r="F5964" t="str">
        <f t="shared" si="5502"/>
        <v>2017RFM0Total forskningsbev</v>
      </c>
      <c r="G5964" s="3">
        <f>'Liste detaljert wide'!O24</f>
        <v>0</v>
      </c>
      <c r="H5964" t="str">
        <f>VLOOKUP(E5964,Def!$B$2:$C$15,2,FALSE)</f>
        <v>Total forskningsbev</v>
      </c>
      <c r="I5964" s="3">
        <f>IF(A5964='Enheter, modell og år'!$F$2-1,0,G5964-VLOOKUP(A5964-1&amp;B5964&amp;C5964&amp;E5964,$F$2:$G$7561,2,FALSE))</f>
        <v>0</v>
      </c>
      <c r="J5964" s="3">
        <f>IF(A5964='Enheter, modell og år'!$F$2-1,0,VLOOKUP(A5964-1&amp;B5964&amp;C5964&amp;E5964,$F$2:$G$7561,2,FALSE))</f>
        <v>0</v>
      </c>
    </row>
    <row r="5965" spans="1:10" x14ac:dyDescent="0.25">
      <c r="A5965">
        <f t="shared" ref="A5965:C5965" si="5512">A5425</f>
        <v>2017</v>
      </c>
      <c r="B5965" t="str">
        <f t="shared" si="5512"/>
        <v>RFM</v>
      </c>
      <c r="C5965">
        <f t="shared" si="5512"/>
        <v>0</v>
      </c>
      <c r="D5965">
        <f>IFERROR(VLOOKUP(C5965,'Enheter, modell og år'!$A$2:$B$31,2,FALSE),0)</f>
        <v>0</v>
      </c>
      <c r="E5965" t="str">
        <f>'Liste detaljert wide'!$O$1</f>
        <v>Total forskningsbev</v>
      </c>
      <c r="F5965" t="str">
        <f t="shared" si="5502"/>
        <v>2017RFM0Total forskningsbev</v>
      </c>
      <c r="G5965" s="3">
        <f>'Liste detaljert wide'!O25</f>
        <v>0</v>
      </c>
      <c r="H5965" t="str">
        <f>VLOOKUP(E5965,Def!$B$2:$C$15,2,FALSE)</f>
        <v>Total forskningsbev</v>
      </c>
      <c r="I5965" s="3">
        <f>IF(A5965='Enheter, modell og år'!$F$2-1,0,G5965-VLOOKUP(A5965-1&amp;B5965&amp;C5965&amp;E5965,$F$2:$G$7561,2,FALSE))</f>
        <v>0</v>
      </c>
      <c r="J5965" s="3">
        <f>IF(A5965='Enheter, modell og år'!$F$2-1,0,VLOOKUP(A5965-1&amp;B5965&amp;C5965&amp;E5965,$F$2:$G$7561,2,FALSE))</f>
        <v>0</v>
      </c>
    </row>
    <row r="5966" spans="1:10" x14ac:dyDescent="0.25">
      <c r="A5966">
        <f t="shared" ref="A5966:C5966" si="5513">A5426</f>
        <v>2017</v>
      </c>
      <c r="B5966" t="str">
        <f t="shared" si="5513"/>
        <v>RFM</v>
      </c>
      <c r="C5966">
        <f t="shared" si="5513"/>
        <v>0</v>
      </c>
      <c r="D5966">
        <f>IFERROR(VLOOKUP(C5966,'Enheter, modell og år'!$A$2:$B$31,2,FALSE),0)</f>
        <v>0</v>
      </c>
      <c r="E5966" t="str">
        <f>'Liste detaljert wide'!$O$1</f>
        <v>Total forskningsbev</v>
      </c>
      <c r="F5966" t="str">
        <f t="shared" si="5502"/>
        <v>2017RFM0Total forskningsbev</v>
      </c>
      <c r="G5966" s="3">
        <f>'Liste detaljert wide'!O26</f>
        <v>0</v>
      </c>
      <c r="H5966" t="str">
        <f>VLOOKUP(E5966,Def!$B$2:$C$15,2,FALSE)</f>
        <v>Total forskningsbev</v>
      </c>
      <c r="I5966" s="3">
        <f>IF(A5966='Enheter, modell og år'!$F$2-1,0,G5966-VLOOKUP(A5966-1&amp;B5966&amp;C5966&amp;E5966,$F$2:$G$7561,2,FALSE))</f>
        <v>0</v>
      </c>
      <c r="J5966" s="3">
        <f>IF(A5966='Enheter, modell og år'!$F$2-1,0,VLOOKUP(A5966-1&amp;B5966&amp;C5966&amp;E5966,$F$2:$G$7561,2,FALSE))</f>
        <v>0</v>
      </c>
    </row>
    <row r="5967" spans="1:10" x14ac:dyDescent="0.25">
      <c r="A5967">
        <f t="shared" ref="A5967:C5967" si="5514">A5427</f>
        <v>2017</v>
      </c>
      <c r="B5967" t="str">
        <f t="shared" si="5514"/>
        <v>RFM</v>
      </c>
      <c r="C5967">
        <f t="shared" si="5514"/>
        <v>0</v>
      </c>
      <c r="D5967">
        <f>IFERROR(VLOOKUP(C5967,'Enheter, modell og år'!$A$2:$B$31,2,FALSE),0)</f>
        <v>0</v>
      </c>
      <c r="E5967" t="str">
        <f>'Liste detaljert wide'!$O$1</f>
        <v>Total forskningsbev</v>
      </c>
      <c r="F5967" t="str">
        <f t="shared" si="5502"/>
        <v>2017RFM0Total forskningsbev</v>
      </c>
      <c r="G5967" s="3">
        <f>'Liste detaljert wide'!O27</f>
        <v>0</v>
      </c>
      <c r="H5967" t="str">
        <f>VLOOKUP(E5967,Def!$B$2:$C$15,2,FALSE)</f>
        <v>Total forskningsbev</v>
      </c>
      <c r="I5967" s="3">
        <f>IF(A5967='Enheter, modell og år'!$F$2-1,0,G5967-VLOOKUP(A5967-1&amp;B5967&amp;C5967&amp;E5967,$F$2:$G$7561,2,FALSE))</f>
        <v>0</v>
      </c>
      <c r="J5967" s="3">
        <f>IF(A5967='Enheter, modell og år'!$F$2-1,0,VLOOKUP(A5967-1&amp;B5967&amp;C5967&amp;E5967,$F$2:$G$7561,2,FALSE))</f>
        <v>0</v>
      </c>
    </row>
    <row r="5968" spans="1:10" x14ac:dyDescent="0.25">
      <c r="A5968">
        <f t="shared" ref="A5968:C5968" si="5515">A5428</f>
        <v>2017</v>
      </c>
      <c r="B5968" t="str">
        <f t="shared" si="5515"/>
        <v>RFM</v>
      </c>
      <c r="C5968">
        <f t="shared" si="5515"/>
        <v>0</v>
      </c>
      <c r="D5968">
        <f>IFERROR(VLOOKUP(C5968,'Enheter, modell og år'!$A$2:$B$31,2,FALSE),0)</f>
        <v>0</v>
      </c>
      <c r="E5968" t="str">
        <f>'Liste detaljert wide'!$O$1</f>
        <v>Total forskningsbev</v>
      </c>
      <c r="F5968" t="str">
        <f t="shared" si="5502"/>
        <v>2017RFM0Total forskningsbev</v>
      </c>
      <c r="G5968" s="3">
        <f>'Liste detaljert wide'!O28</f>
        <v>0</v>
      </c>
      <c r="H5968" t="str">
        <f>VLOOKUP(E5968,Def!$B$2:$C$15,2,FALSE)</f>
        <v>Total forskningsbev</v>
      </c>
      <c r="I5968" s="3">
        <f>IF(A5968='Enheter, modell og år'!$F$2-1,0,G5968-VLOOKUP(A5968-1&amp;B5968&amp;C5968&amp;E5968,$F$2:$G$7561,2,FALSE))</f>
        <v>0</v>
      </c>
      <c r="J5968" s="3">
        <f>IF(A5968='Enheter, modell og år'!$F$2-1,0,VLOOKUP(A5968-1&amp;B5968&amp;C5968&amp;E5968,$F$2:$G$7561,2,FALSE))</f>
        <v>0</v>
      </c>
    </row>
    <row r="5969" spans="1:10" x14ac:dyDescent="0.25">
      <c r="A5969">
        <f t="shared" ref="A5969:C5969" si="5516">A5429</f>
        <v>2017</v>
      </c>
      <c r="B5969" t="str">
        <f t="shared" si="5516"/>
        <v>RFM</v>
      </c>
      <c r="C5969">
        <f t="shared" si="5516"/>
        <v>0</v>
      </c>
      <c r="D5969">
        <f>IFERROR(VLOOKUP(C5969,'Enheter, modell og år'!$A$2:$B$31,2,FALSE),0)</f>
        <v>0</v>
      </c>
      <c r="E5969" t="str">
        <f>'Liste detaljert wide'!$O$1</f>
        <v>Total forskningsbev</v>
      </c>
      <c r="F5969" t="str">
        <f t="shared" si="5502"/>
        <v>2017RFM0Total forskningsbev</v>
      </c>
      <c r="G5969" s="3">
        <f>'Liste detaljert wide'!O29</f>
        <v>0</v>
      </c>
      <c r="H5969" t="str">
        <f>VLOOKUP(E5969,Def!$B$2:$C$15,2,FALSE)</f>
        <v>Total forskningsbev</v>
      </c>
      <c r="I5969" s="3">
        <f>IF(A5969='Enheter, modell og år'!$F$2-1,0,G5969-VLOOKUP(A5969-1&amp;B5969&amp;C5969&amp;E5969,$F$2:$G$7561,2,FALSE))</f>
        <v>0</v>
      </c>
      <c r="J5969" s="3">
        <f>IF(A5969='Enheter, modell og år'!$F$2-1,0,VLOOKUP(A5969-1&amp;B5969&amp;C5969&amp;E5969,$F$2:$G$7561,2,FALSE))</f>
        <v>0</v>
      </c>
    </row>
    <row r="5970" spans="1:10" x14ac:dyDescent="0.25">
      <c r="A5970">
        <f t="shared" ref="A5970:C5970" si="5517">A5430</f>
        <v>2017</v>
      </c>
      <c r="B5970" t="str">
        <f t="shared" si="5517"/>
        <v>RFM</v>
      </c>
      <c r="C5970">
        <f t="shared" si="5517"/>
        <v>0</v>
      </c>
      <c r="D5970">
        <f>IFERROR(VLOOKUP(C5970,'Enheter, modell og år'!$A$2:$B$31,2,FALSE),0)</f>
        <v>0</v>
      </c>
      <c r="E5970" t="str">
        <f>'Liste detaljert wide'!$O$1</f>
        <v>Total forskningsbev</v>
      </c>
      <c r="F5970" t="str">
        <f t="shared" si="5502"/>
        <v>2017RFM0Total forskningsbev</v>
      </c>
      <c r="G5970" s="3">
        <f>'Liste detaljert wide'!O30</f>
        <v>0</v>
      </c>
      <c r="H5970" t="str">
        <f>VLOOKUP(E5970,Def!$B$2:$C$15,2,FALSE)</f>
        <v>Total forskningsbev</v>
      </c>
      <c r="I5970" s="3">
        <f>IF(A5970='Enheter, modell og år'!$F$2-1,0,G5970-VLOOKUP(A5970-1&amp;B5970&amp;C5970&amp;E5970,$F$2:$G$7561,2,FALSE))</f>
        <v>0</v>
      </c>
      <c r="J5970" s="3">
        <f>IF(A5970='Enheter, modell og år'!$F$2-1,0,VLOOKUP(A5970-1&amp;B5970&amp;C5970&amp;E5970,$F$2:$G$7561,2,FALSE))</f>
        <v>0</v>
      </c>
    </row>
    <row r="5971" spans="1:10" x14ac:dyDescent="0.25">
      <c r="A5971">
        <f t="shared" ref="A5971:C5971" si="5518">A5431</f>
        <v>2017</v>
      </c>
      <c r="B5971" t="str">
        <f t="shared" si="5518"/>
        <v>RFM</v>
      </c>
      <c r="C5971">
        <f t="shared" si="5518"/>
        <v>0</v>
      </c>
      <c r="D5971">
        <f>IFERROR(VLOOKUP(C5971,'Enheter, modell og år'!$A$2:$B$31,2,FALSE),0)</f>
        <v>0</v>
      </c>
      <c r="E5971" t="str">
        <f>'Liste detaljert wide'!$O$1</f>
        <v>Total forskningsbev</v>
      </c>
      <c r="F5971" t="str">
        <f t="shared" si="5502"/>
        <v>2017RFM0Total forskningsbev</v>
      </c>
      <c r="G5971" s="3">
        <f>'Liste detaljert wide'!O31</f>
        <v>0</v>
      </c>
      <c r="H5971" t="str">
        <f>VLOOKUP(E5971,Def!$B$2:$C$15,2,FALSE)</f>
        <v>Total forskningsbev</v>
      </c>
      <c r="I5971" s="3">
        <f>IF(A5971='Enheter, modell og år'!$F$2-1,0,G5971-VLOOKUP(A5971-1&amp;B5971&amp;C5971&amp;E5971,$F$2:$G$7561,2,FALSE))</f>
        <v>0</v>
      </c>
      <c r="J5971" s="3">
        <f>IF(A5971='Enheter, modell og år'!$F$2-1,0,VLOOKUP(A5971-1&amp;B5971&amp;C5971&amp;E5971,$F$2:$G$7561,2,FALSE))</f>
        <v>0</v>
      </c>
    </row>
    <row r="5972" spans="1:10" x14ac:dyDescent="0.25">
      <c r="A5972">
        <f t="shared" ref="A5972:C5972" si="5519">A5432</f>
        <v>2018</v>
      </c>
      <c r="B5972" t="str">
        <f t="shared" si="5519"/>
        <v>RFM</v>
      </c>
      <c r="C5972">
        <f t="shared" si="5519"/>
        <v>0</v>
      </c>
      <c r="D5972">
        <f>IFERROR(VLOOKUP(C5972,'Enheter, modell og år'!$A$2:$B$31,2,FALSE),0)</f>
        <v>0</v>
      </c>
      <c r="E5972" t="str">
        <f>'Liste detaljert wide'!$O$1</f>
        <v>Total forskningsbev</v>
      </c>
      <c r="F5972" t="str">
        <f t="shared" si="5502"/>
        <v>2018RFM0Total forskningsbev</v>
      </c>
      <c r="G5972" s="3">
        <f>'Liste detaljert wide'!O32</f>
        <v>0</v>
      </c>
      <c r="H5972" t="str">
        <f>VLOOKUP(E5972,Def!$B$2:$C$15,2,FALSE)</f>
        <v>Total forskningsbev</v>
      </c>
      <c r="I5972" s="3">
        <f>IF(A5972='Enheter, modell og år'!$F$2-1,0,G5972-VLOOKUP(A5972-1&amp;B5972&amp;C5972&amp;E5972,$F$2:$G$7561,2,FALSE))</f>
        <v>0</v>
      </c>
      <c r="J5972" s="3">
        <f>IF(A5972='Enheter, modell og år'!$F$2-1,0,VLOOKUP(A5972-1&amp;B5972&amp;C5972&amp;E5972,$F$2:$G$7561,2,FALSE))</f>
        <v>0</v>
      </c>
    </row>
    <row r="5973" spans="1:10" x14ac:dyDescent="0.25">
      <c r="A5973">
        <f t="shared" ref="A5973:C5973" si="5520">A5433</f>
        <v>2018</v>
      </c>
      <c r="B5973" t="str">
        <f t="shared" si="5520"/>
        <v>RFM</v>
      </c>
      <c r="C5973">
        <f t="shared" si="5520"/>
        <v>0</v>
      </c>
      <c r="D5973">
        <f>IFERROR(VLOOKUP(C5973,'Enheter, modell og år'!$A$2:$B$31,2,FALSE),0)</f>
        <v>0</v>
      </c>
      <c r="E5973" t="str">
        <f>'Liste detaljert wide'!$O$1</f>
        <v>Total forskningsbev</v>
      </c>
      <c r="F5973" t="str">
        <f t="shared" si="5502"/>
        <v>2018RFM0Total forskningsbev</v>
      </c>
      <c r="G5973" s="3">
        <f>'Liste detaljert wide'!O33</f>
        <v>0</v>
      </c>
      <c r="H5973" t="str">
        <f>VLOOKUP(E5973,Def!$B$2:$C$15,2,FALSE)</f>
        <v>Total forskningsbev</v>
      </c>
      <c r="I5973" s="3">
        <f>IF(A5973='Enheter, modell og år'!$F$2-1,0,G5973-VLOOKUP(A5973-1&amp;B5973&amp;C5973&amp;E5973,$F$2:$G$7561,2,FALSE))</f>
        <v>0</v>
      </c>
      <c r="J5973" s="3">
        <f>IF(A5973='Enheter, modell og år'!$F$2-1,0,VLOOKUP(A5973-1&amp;B5973&amp;C5973&amp;E5973,$F$2:$G$7561,2,FALSE))</f>
        <v>0</v>
      </c>
    </row>
    <row r="5974" spans="1:10" x14ac:dyDescent="0.25">
      <c r="A5974">
        <f t="shared" ref="A5974:C5974" si="5521">A5434</f>
        <v>2018</v>
      </c>
      <c r="B5974" t="str">
        <f t="shared" si="5521"/>
        <v>RFM</v>
      </c>
      <c r="C5974">
        <f t="shared" si="5521"/>
        <v>0</v>
      </c>
      <c r="D5974">
        <f>IFERROR(VLOOKUP(C5974,'Enheter, modell og år'!$A$2:$B$31,2,FALSE),0)</f>
        <v>0</v>
      </c>
      <c r="E5974" t="str">
        <f>'Liste detaljert wide'!$O$1</f>
        <v>Total forskningsbev</v>
      </c>
      <c r="F5974" t="str">
        <f t="shared" si="5502"/>
        <v>2018RFM0Total forskningsbev</v>
      </c>
      <c r="G5974" s="3">
        <f>'Liste detaljert wide'!O34</f>
        <v>0</v>
      </c>
      <c r="H5974" t="str">
        <f>VLOOKUP(E5974,Def!$B$2:$C$15,2,FALSE)</f>
        <v>Total forskningsbev</v>
      </c>
      <c r="I5974" s="3">
        <f>IF(A5974='Enheter, modell og år'!$F$2-1,0,G5974-VLOOKUP(A5974-1&amp;B5974&amp;C5974&amp;E5974,$F$2:$G$7561,2,FALSE))</f>
        <v>0</v>
      </c>
      <c r="J5974" s="3">
        <f>IF(A5974='Enheter, modell og år'!$F$2-1,0,VLOOKUP(A5974-1&amp;B5974&amp;C5974&amp;E5974,$F$2:$G$7561,2,FALSE))</f>
        <v>0</v>
      </c>
    </row>
    <row r="5975" spans="1:10" x14ac:dyDescent="0.25">
      <c r="A5975">
        <f t="shared" ref="A5975:C5975" si="5522">A5435</f>
        <v>2018</v>
      </c>
      <c r="B5975" t="str">
        <f t="shared" si="5522"/>
        <v>RFM</v>
      </c>
      <c r="C5975">
        <f t="shared" si="5522"/>
        <v>0</v>
      </c>
      <c r="D5975">
        <f>IFERROR(VLOOKUP(C5975,'Enheter, modell og år'!$A$2:$B$31,2,FALSE),0)</f>
        <v>0</v>
      </c>
      <c r="E5975" t="str">
        <f>'Liste detaljert wide'!$O$1</f>
        <v>Total forskningsbev</v>
      </c>
      <c r="F5975" t="str">
        <f t="shared" si="5502"/>
        <v>2018RFM0Total forskningsbev</v>
      </c>
      <c r="G5975" s="3">
        <f>'Liste detaljert wide'!O35</f>
        <v>0</v>
      </c>
      <c r="H5975" t="str">
        <f>VLOOKUP(E5975,Def!$B$2:$C$15,2,FALSE)</f>
        <v>Total forskningsbev</v>
      </c>
      <c r="I5975" s="3">
        <f>IF(A5975='Enheter, modell og år'!$F$2-1,0,G5975-VLOOKUP(A5975-1&amp;B5975&amp;C5975&amp;E5975,$F$2:$G$7561,2,FALSE))</f>
        <v>0</v>
      </c>
      <c r="J5975" s="3">
        <f>IF(A5975='Enheter, modell og år'!$F$2-1,0,VLOOKUP(A5975-1&amp;B5975&amp;C5975&amp;E5975,$F$2:$G$7561,2,FALSE))</f>
        <v>0</v>
      </c>
    </row>
    <row r="5976" spans="1:10" x14ac:dyDescent="0.25">
      <c r="A5976">
        <f t="shared" ref="A5976:C5976" si="5523">A5436</f>
        <v>2018</v>
      </c>
      <c r="B5976" t="str">
        <f t="shared" si="5523"/>
        <v>RFM</v>
      </c>
      <c r="C5976">
        <f t="shared" si="5523"/>
        <v>0</v>
      </c>
      <c r="D5976">
        <f>IFERROR(VLOOKUP(C5976,'Enheter, modell og år'!$A$2:$B$31,2,FALSE),0)</f>
        <v>0</v>
      </c>
      <c r="E5976" t="str">
        <f>'Liste detaljert wide'!$O$1</f>
        <v>Total forskningsbev</v>
      </c>
      <c r="F5976" t="str">
        <f t="shared" si="5502"/>
        <v>2018RFM0Total forskningsbev</v>
      </c>
      <c r="G5976" s="3">
        <f>'Liste detaljert wide'!O36</f>
        <v>0</v>
      </c>
      <c r="H5976" t="str">
        <f>VLOOKUP(E5976,Def!$B$2:$C$15,2,FALSE)</f>
        <v>Total forskningsbev</v>
      </c>
      <c r="I5976" s="3">
        <f>IF(A5976='Enheter, modell og år'!$F$2-1,0,G5976-VLOOKUP(A5976-1&amp;B5976&amp;C5976&amp;E5976,$F$2:$G$7561,2,FALSE))</f>
        <v>0</v>
      </c>
      <c r="J5976" s="3">
        <f>IF(A5976='Enheter, modell og år'!$F$2-1,0,VLOOKUP(A5976-1&amp;B5976&amp;C5976&amp;E5976,$F$2:$G$7561,2,FALSE))</f>
        <v>0</v>
      </c>
    </row>
    <row r="5977" spans="1:10" x14ac:dyDescent="0.25">
      <c r="A5977">
        <f t="shared" ref="A5977:C5977" si="5524">A5437</f>
        <v>2018</v>
      </c>
      <c r="B5977" t="str">
        <f t="shared" si="5524"/>
        <v>RFM</v>
      </c>
      <c r="C5977">
        <f t="shared" si="5524"/>
        <v>0</v>
      </c>
      <c r="D5977">
        <f>IFERROR(VLOOKUP(C5977,'Enheter, modell og år'!$A$2:$B$31,2,FALSE),0)</f>
        <v>0</v>
      </c>
      <c r="E5977" t="str">
        <f>'Liste detaljert wide'!$O$1</f>
        <v>Total forskningsbev</v>
      </c>
      <c r="F5977" t="str">
        <f t="shared" si="5502"/>
        <v>2018RFM0Total forskningsbev</v>
      </c>
      <c r="G5977" s="3">
        <f>'Liste detaljert wide'!O37</f>
        <v>0</v>
      </c>
      <c r="H5977" t="str">
        <f>VLOOKUP(E5977,Def!$B$2:$C$15,2,FALSE)</f>
        <v>Total forskningsbev</v>
      </c>
      <c r="I5977" s="3">
        <f>IF(A5977='Enheter, modell og år'!$F$2-1,0,G5977-VLOOKUP(A5977-1&amp;B5977&amp;C5977&amp;E5977,$F$2:$G$7561,2,FALSE))</f>
        <v>0</v>
      </c>
      <c r="J5977" s="3">
        <f>IF(A5977='Enheter, modell og år'!$F$2-1,0,VLOOKUP(A5977-1&amp;B5977&amp;C5977&amp;E5977,$F$2:$G$7561,2,FALSE))</f>
        <v>0</v>
      </c>
    </row>
    <row r="5978" spans="1:10" x14ac:dyDescent="0.25">
      <c r="A5978">
        <f t="shared" ref="A5978:C5978" si="5525">A5438</f>
        <v>2018</v>
      </c>
      <c r="B5978" t="str">
        <f t="shared" si="5525"/>
        <v>RFM</v>
      </c>
      <c r="C5978">
        <f t="shared" si="5525"/>
        <v>0</v>
      </c>
      <c r="D5978">
        <f>IFERROR(VLOOKUP(C5978,'Enheter, modell og år'!$A$2:$B$31,2,FALSE),0)</f>
        <v>0</v>
      </c>
      <c r="E5978" t="str">
        <f>'Liste detaljert wide'!$O$1</f>
        <v>Total forskningsbev</v>
      </c>
      <c r="F5978" t="str">
        <f t="shared" si="5502"/>
        <v>2018RFM0Total forskningsbev</v>
      </c>
      <c r="G5978" s="3">
        <f>'Liste detaljert wide'!O38</f>
        <v>0</v>
      </c>
      <c r="H5978" t="str">
        <f>VLOOKUP(E5978,Def!$B$2:$C$15,2,FALSE)</f>
        <v>Total forskningsbev</v>
      </c>
      <c r="I5978" s="3">
        <f>IF(A5978='Enheter, modell og år'!$F$2-1,0,G5978-VLOOKUP(A5978-1&amp;B5978&amp;C5978&amp;E5978,$F$2:$G$7561,2,FALSE))</f>
        <v>0</v>
      </c>
      <c r="J5978" s="3">
        <f>IF(A5978='Enheter, modell og år'!$F$2-1,0,VLOOKUP(A5978-1&amp;B5978&amp;C5978&amp;E5978,$F$2:$G$7561,2,FALSE))</f>
        <v>0</v>
      </c>
    </row>
    <row r="5979" spans="1:10" x14ac:dyDescent="0.25">
      <c r="A5979">
        <f t="shared" ref="A5979:C5979" si="5526">A5439</f>
        <v>2018</v>
      </c>
      <c r="B5979" t="str">
        <f t="shared" si="5526"/>
        <v>RFM</v>
      </c>
      <c r="C5979">
        <f t="shared" si="5526"/>
        <v>0</v>
      </c>
      <c r="D5979">
        <f>IFERROR(VLOOKUP(C5979,'Enheter, modell og år'!$A$2:$B$31,2,FALSE),0)</f>
        <v>0</v>
      </c>
      <c r="E5979" t="str">
        <f>'Liste detaljert wide'!$O$1</f>
        <v>Total forskningsbev</v>
      </c>
      <c r="F5979" t="str">
        <f t="shared" si="5502"/>
        <v>2018RFM0Total forskningsbev</v>
      </c>
      <c r="G5979" s="3">
        <f>'Liste detaljert wide'!O39</f>
        <v>0</v>
      </c>
      <c r="H5979" t="str">
        <f>VLOOKUP(E5979,Def!$B$2:$C$15,2,FALSE)</f>
        <v>Total forskningsbev</v>
      </c>
      <c r="I5979" s="3">
        <f>IF(A5979='Enheter, modell og år'!$F$2-1,0,G5979-VLOOKUP(A5979-1&amp;B5979&amp;C5979&amp;E5979,$F$2:$G$7561,2,FALSE))</f>
        <v>0</v>
      </c>
      <c r="J5979" s="3">
        <f>IF(A5979='Enheter, modell og år'!$F$2-1,0,VLOOKUP(A5979-1&amp;B5979&amp;C5979&amp;E5979,$F$2:$G$7561,2,FALSE))</f>
        <v>0</v>
      </c>
    </row>
    <row r="5980" spans="1:10" x14ac:dyDescent="0.25">
      <c r="A5980">
        <f t="shared" ref="A5980:C5980" si="5527">A5440</f>
        <v>2018</v>
      </c>
      <c r="B5980" t="str">
        <f t="shared" si="5527"/>
        <v>RFM</v>
      </c>
      <c r="C5980">
        <f t="shared" si="5527"/>
        <v>0</v>
      </c>
      <c r="D5980">
        <f>IFERROR(VLOOKUP(C5980,'Enheter, modell og år'!$A$2:$B$31,2,FALSE),0)</f>
        <v>0</v>
      </c>
      <c r="E5980" t="str">
        <f>'Liste detaljert wide'!$O$1</f>
        <v>Total forskningsbev</v>
      </c>
      <c r="F5980" t="str">
        <f t="shared" si="5502"/>
        <v>2018RFM0Total forskningsbev</v>
      </c>
      <c r="G5980" s="3">
        <f>'Liste detaljert wide'!O40</f>
        <v>0</v>
      </c>
      <c r="H5980" t="str">
        <f>VLOOKUP(E5980,Def!$B$2:$C$15,2,FALSE)</f>
        <v>Total forskningsbev</v>
      </c>
      <c r="I5980" s="3">
        <f>IF(A5980='Enheter, modell og år'!$F$2-1,0,G5980-VLOOKUP(A5980-1&amp;B5980&amp;C5980&amp;E5980,$F$2:$G$7561,2,FALSE))</f>
        <v>0</v>
      </c>
      <c r="J5980" s="3">
        <f>IF(A5980='Enheter, modell og år'!$F$2-1,0,VLOOKUP(A5980-1&amp;B5980&amp;C5980&amp;E5980,$F$2:$G$7561,2,FALSE))</f>
        <v>0</v>
      </c>
    </row>
    <row r="5981" spans="1:10" x14ac:dyDescent="0.25">
      <c r="A5981">
        <f t="shared" ref="A5981:C5981" si="5528">A5441</f>
        <v>2018</v>
      </c>
      <c r="B5981" t="str">
        <f t="shared" si="5528"/>
        <v>RFM</v>
      </c>
      <c r="C5981">
        <f t="shared" si="5528"/>
        <v>0</v>
      </c>
      <c r="D5981">
        <f>IFERROR(VLOOKUP(C5981,'Enheter, modell og år'!$A$2:$B$31,2,FALSE),0)</f>
        <v>0</v>
      </c>
      <c r="E5981" t="str">
        <f>'Liste detaljert wide'!$O$1</f>
        <v>Total forskningsbev</v>
      </c>
      <c r="F5981" t="str">
        <f t="shared" si="5502"/>
        <v>2018RFM0Total forskningsbev</v>
      </c>
      <c r="G5981" s="3">
        <f>'Liste detaljert wide'!O41</f>
        <v>0</v>
      </c>
      <c r="H5981" t="str">
        <f>VLOOKUP(E5981,Def!$B$2:$C$15,2,FALSE)</f>
        <v>Total forskningsbev</v>
      </c>
      <c r="I5981" s="3">
        <f>IF(A5981='Enheter, modell og år'!$F$2-1,0,G5981-VLOOKUP(A5981-1&amp;B5981&amp;C5981&amp;E5981,$F$2:$G$7561,2,FALSE))</f>
        <v>0</v>
      </c>
      <c r="J5981" s="3">
        <f>IF(A5981='Enheter, modell og år'!$F$2-1,0,VLOOKUP(A5981-1&amp;B5981&amp;C5981&amp;E5981,$F$2:$G$7561,2,FALSE))</f>
        <v>0</v>
      </c>
    </row>
    <row r="5982" spans="1:10" x14ac:dyDescent="0.25">
      <c r="A5982">
        <f t="shared" ref="A5982:C5982" si="5529">A5442</f>
        <v>2018</v>
      </c>
      <c r="B5982" t="str">
        <f t="shared" si="5529"/>
        <v>RFM</v>
      </c>
      <c r="C5982">
        <f t="shared" si="5529"/>
        <v>0</v>
      </c>
      <c r="D5982">
        <f>IFERROR(VLOOKUP(C5982,'Enheter, modell og år'!$A$2:$B$31,2,FALSE),0)</f>
        <v>0</v>
      </c>
      <c r="E5982" t="str">
        <f>'Liste detaljert wide'!$O$1</f>
        <v>Total forskningsbev</v>
      </c>
      <c r="F5982" t="str">
        <f t="shared" si="5502"/>
        <v>2018RFM0Total forskningsbev</v>
      </c>
      <c r="G5982" s="3">
        <f>'Liste detaljert wide'!O42</f>
        <v>0</v>
      </c>
      <c r="H5982" t="str">
        <f>VLOOKUP(E5982,Def!$B$2:$C$15,2,FALSE)</f>
        <v>Total forskningsbev</v>
      </c>
      <c r="I5982" s="3">
        <f>IF(A5982='Enheter, modell og år'!$F$2-1,0,G5982-VLOOKUP(A5982-1&amp;B5982&amp;C5982&amp;E5982,$F$2:$G$7561,2,FALSE))</f>
        <v>0</v>
      </c>
      <c r="J5982" s="3">
        <f>IF(A5982='Enheter, modell og år'!$F$2-1,0,VLOOKUP(A5982-1&amp;B5982&amp;C5982&amp;E5982,$F$2:$G$7561,2,FALSE))</f>
        <v>0</v>
      </c>
    </row>
    <row r="5983" spans="1:10" x14ac:dyDescent="0.25">
      <c r="A5983">
        <f t="shared" ref="A5983:C5983" si="5530">A5443</f>
        <v>2018</v>
      </c>
      <c r="B5983" t="str">
        <f t="shared" si="5530"/>
        <v>RFM</v>
      </c>
      <c r="C5983">
        <f t="shared" si="5530"/>
        <v>0</v>
      </c>
      <c r="D5983">
        <f>IFERROR(VLOOKUP(C5983,'Enheter, modell og år'!$A$2:$B$31,2,FALSE),0)</f>
        <v>0</v>
      </c>
      <c r="E5983" t="str">
        <f>'Liste detaljert wide'!$O$1</f>
        <v>Total forskningsbev</v>
      </c>
      <c r="F5983" t="str">
        <f t="shared" si="5502"/>
        <v>2018RFM0Total forskningsbev</v>
      </c>
      <c r="G5983" s="3">
        <f>'Liste detaljert wide'!O43</f>
        <v>0</v>
      </c>
      <c r="H5983" t="str">
        <f>VLOOKUP(E5983,Def!$B$2:$C$15,2,FALSE)</f>
        <v>Total forskningsbev</v>
      </c>
      <c r="I5983" s="3">
        <f>IF(A5983='Enheter, modell og år'!$F$2-1,0,G5983-VLOOKUP(A5983-1&amp;B5983&amp;C5983&amp;E5983,$F$2:$G$7561,2,FALSE))</f>
        <v>0</v>
      </c>
      <c r="J5983" s="3">
        <f>IF(A5983='Enheter, modell og år'!$F$2-1,0,VLOOKUP(A5983-1&amp;B5983&amp;C5983&amp;E5983,$F$2:$G$7561,2,FALSE))</f>
        <v>0</v>
      </c>
    </row>
    <row r="5984" spans="1:10" x14ac:dyDescent="0.25">
      <c r="A5984">
        <f t="shared" ref="A5984:C5984" si="5531">A5444</f>
        <v>2018</v>
      </c>
      <c r="B5984" t="str">
        <f t="shared" si="5531"/>
        <v>RFM</v>
      </c>
      <c r="C5984">
        <f t="shared" si="5531"/>
        <v>0</v>
      </c>
      <c r="D5984">
        <f>IFERROR(VLOOKUP(C5984,'Enheter, modell og år'!$A$2:$B$31,2,FALSE),0)</f>
        <v>0</v>
      </c>
      <c r="E5984" t="str">
        <f>'Liste detaljert wide'!$O$1</f>
        <v>Total forskningsbev</v>
      </c>
      <c r="F5984" t="str">
        <f t="shared" si="5502"/>
        <v>2018RFM0Total forskningsbev</v>
      </c>
      <c r="G5984" s="3">
        <f>'Liste detaljert wide'!O44</f>
        <v>0</v>
      </c>
      <c r="H5984" t="str">
        <f>VLOOKUP(E5984,Def!$B$2:$C$15,2,FALSE)</f>
        <v>Total forskningsbev</v>
      </c>
      <c r="I5984" s="3">
        <f>IF(A5984='Enheter, modell og år'!$F$2-1,0,G5984-VLOOKUP(A5984-1&amp;B5984&amp;C5984&amp;E5984,$F$2:$G$7561,2,FALSE))</f>
        <v>0</v>
      </c>
      <c r="J5984" s="3">
        <f>IF(A5984='Enheter, modell og år'!$F$2-1,0,VLOOKUP(A5984-1&amp;B5984&amp;C5984&amp;E5984,$F$2:$G$7561,2,FALSE))</f>
        <v>0</v>
      </c>
    </row>
    <row r="5985" spans="1:10" x14ac:dyDescent="0.25">
      <c r="A5985">
        <f t="shared" ref="A5985:C5985" si="5532">A5445</f>
        <v>2018</v>
      </c>
      <c r="B5985" t="str">
        <f t="shared" si="5532"/>
        <v>RFM</v>
      </c>
      <c r="C5985">
        <f t="shared" si="5532"/>
        <v>0</v>
      </c>
      <c r="D5985">
        <f>IFERROR(VLOOKUP(C5985,'Enheter, modell og år'!$A$2:$B$31,2,FALSE),0)</f>
        <v>0</v>
      </c>
      <c r="E5985" t="str">
        <f>'Liste detaljert wide'!$O$1</f>
        <v>Total forskningsbev</v>
      </c>
      <c r="F5985" t="str">
        <f t="shared" si="5502"/>
        <v>2018RFM0Total forskningsbev</v>
      </c>
      <c r="G5985" s="3">
        <f>'Liste detaljert wide'!O45</f>
        <v>0</v>
      </c>
      <c r="H5985" t="str">
        <f>VLOOKUP(E5985,Def!$B$2:$C$15,2,FALSE)</f>
        <v>Total forskningsbev</v>
      </c>
      <c r="I5985" s="3">
        <f>IF(A5985='Enheter, modell og år'!$F$2-1,0,G5985-VLOOKUP(A5985-1&amp;B5985&amp;C5985&amp;E5985,$F$2:$G$7561,2,FALSE))</f>
        <v>0</v>
      </c>
      <c r="J5985" s="3">
        <f>IF(A5985='Enheter, modell og år'!$F$2-1,0,VLOOKUP(A5985-1&amp;B5985&amp;C5985&amp;E5985,$F$2:$G$7561,2,FALSE))</f>
        <v>0</v>
      </c>
    </row>
    <row r="5986" spans="1:10" x14ac:dyDescent="0.25">
      <c r="A5986">
        <f t="shared" ref="A5986:C5986" si="5533">A5446</f>
        <v>2018</v>
      </c>
      <c r="B5986" t="str">
        <f t="shared" si="5533"/>
        <v>RFM</v>
      </c>
      <c r="C5986">
        <f t="shared" si="5533"/>
        <v>0</v>
      </c>
      <c r="D5986">
        <f>IFERROR(VLOOKUP(C5986,'Enheter, modell og år'!$A$2:$B$31,2,FALSE),0)</f>
        <v>0</v>
      </c>
      <c r="E5986" t="str">
        <f>'Liste detaljert wide'!$O$1</f>
        <v>Total forskningsbev</v>
      </c>
      <c r="F5986" t="str">
        <f t="shared" si="5502"/>
        <v>2018RFM0Total forskningsbev</v>
      </c>
      <c r="G5986" s="3">
        <f>'Liste detaljert wide'!O46</f>
        <v>0</v>
      </c>
      <c r="H5986" t="str">
        <f>VLOOKUP(E5986,Def!$B$2:$C$15,2,FALSE)</f>
        <v>Total forskningsbev</v>
      </c>
      <c r="I5986" s="3">
        <f>IF(A5986='Enheter, modell og år'!$F$2-1,0,G5986-VLOOKUP(A5986-1&amp;B5986&amp;C5986&amp;E5986,$F$2:$G$7561,2,FALSE))</f>
        <v>0</v>
      </c>
      <c r="J5986" s="3">
        <f>IF(A5986='Enheter, modell og år'!$F$2-1,0,VLOOKUP(A5986-1&amp;B5986&amp;C5986&amp;E5986,$F$2:$G$7561,2,FALSE))</f>
        <v>0</v>
      </c>
    </row>
    <row r="5987" spans="1:10" x14ac:dyDescent="0.25">
      <c r="A5987">
        <f t="shared" ref="A5987:C5987" si="5534">A5447</f>
        <v>2018</v>
      </c>
      <c r="B5987" t="str">
        <f t="shared" si="5534"/>
        <v>RFM</v>
      </c>
      <c r="C5987">
        <f t="shared" si="5534"/>
        <v>0</v>
      </c>
      <c r="D5987">
        <f>IFERROR(VLOOKUP(C5987,'Enheter, modell og år'!$A$2:$B$31,2,FALSE),0)</f>
        <v>0</v>
      </c>
      <c r="E5987" t="str">
        <f>'Liste detaljert wide'!$O$1</f>
        <v>Total forskningsbev</v>
      </c>
      <c r="F5987" t="str">
        <f t="shared" si="5502"/>
        <v>2018RFM0Total forskningsbev</v>
      </c>
      <c r="G5987" s="3">
        <f>'Liste detaljert wide'!O47</f>
        <v>0</v>
      </c>
      <c r="H5987" t="str">
        <f>VLOOKUP(E5987,Def!$B$2:$C$15,2,FALSE)</f>
        <v>Total forskningsbev</v>
      </c>
      <c r="I5987" s="3">
        <f>IF(A5987='Enheter, modell og år'!$F$2-1,0,G5987-VLOOKUP(A5987-1&amp;B5987&amp;C5987&amp;E5987,$F$2:$G$7561,2,FALSE))</f>
        <v>0</v>
      </c>
      <c r="J5987" s="3">
        <f>IF(A5987='Enheter, modell og år'!$F$2-1,0,VLOOKUP(A5987-1&amp;B5987&amp;C5987&amp;E5987,$F$2:$G$7561,2,FALSE))</f>
        <v>0</v>
      </c>
    </row>
    <row r="5988" spans="1:10" x14ac:dyDescent="0.25">
      <c r="A5988">
        <f t="shared" ref="A5988:C5988" si="5535">A5448</f>
        <v>2018</v>
      </c>
      <c r="B5988" t="str">
        <f t="shared" si="5535"/>
        <v>RFM</v>
      </c>
      <c r="C5988">
        <f t="shared" si="5535"/>
        <v>0</v>
      </c>
      <c r="D5988">
        <f>IFERROR(VLOOKUP(C5988,'Enheter, modell og år'!$A$2:$B$31,2,FALSE),0)</f>
        <v>0</v>
      </c>
      <c r="E5988" t="str">
        <f>'Liste detaljert wide'!$O$1</f>
        <v>Total forskningsbev</v>
      </c>
      <c r="F5988" t="str">
        <f t="shared" si="5502"/>
        <v>2018RFM0Total forskningsbev</v>
      </c>
      <c r="G5988" s="3">
        <f>'Liste detaljert wide'!O48</f>
        <v>0</v>
      </c>
      <c r="H5988" t="str">
        <f>VLOOKUP(E5988,Def!$B$2:$C$15,2,FALSE)</f>
        <v>Total forskningsbev</v>
      </c>
      <c r="I5988" s="3">
        <f>IF(A5988='Enheter, modell og år'!$F$2-1,0,G5988-VLOOKUP(A5988-1&amp;B5988&amp;C5988&amp;E5988,$F$2:$G$7561,2,FALSE))</f>
        <v>0</v>
      </c>
      <c r="J5988" s="3">
        <f>IF(A5988='Enheter, modell og år'!$F$2-1,0,VLOOKUP(A5988-1&amp;B5988&amp;C5988&amp;E5988,$F$2:$G$7561,2,FALSE))</f>
        <v>0</v>
      </c>
    </row>
    <row r="5989" spans="1:10" x14ac:dyDescent="0.25">
      <c r="A5989">
        <f t="shared" ref="A5989:C5989" si="5536">A5449</f>
        <v>2018</v>
      </c>
      <c r="B5989" t="str">
        <f t="shared" si="5536"/>
        <v>RFM</v>
      </c>
      <c r="C5989">
        <f t="shared" si="5536"/>
        <v>0</v>
      </c>
      <c r="D5989">
        <f>IFERROR(VLOOKUP(C5989,'Enheter, modell og år'!$A$2:$B$31,2,FALSE),0)</f>
        <v>0</v>
      </c>
      <c r="E5989" t="str">
        <f>'Liste detaljert wide'!$O$1</f>
        <v>Total forskningsbev</v>
      </c>
      <c r="F5989" t="str">
        <f t="shared" si="5502"/>
        <v>2018RFM0Total forskningsbev</v>
      </c>
      <c r="G5989" s="3">
        <f>'Liste detaljert wide'!O49</f>
        <v>0</v>
      </c>
      <c r="H5989" t="str">
        <f>VLOOKUP(E5989,Def!$B$2:$C$15,2,FALSE)</f>
        <v>Total forskningsbev</v>
      </c>
      <c r="I5989" s="3">
        <f>IF(A5989='Enheter, modell og år'!$F$2-1,0,G5989-VLOOKUP(A5989-1&amp;B5989&amp;C5989&amp;E5989,$F$2:$G$7561,2,FALSE))</f>
        <v>0</v>
      </c>
      <c r="J5989" s="3">
        <f>IF(A5989='Enheter, modell og år'!$F$2-1,0,VLOOKUP(A5989-1&amp;B5989&amp;C5989&amp;E5989,$F$2:$G$7561,2,FALSE))</f>
        <v>0</v>
      </c>
    </row>
    <row r="5990" spans="1:10" x14ac:dyDescent="0.25">
      <c r="A5990">
        <f t="shared" ref="A5990:C5990" si="5537">A5450</f>
        <v>2018</v>
      </c>
      <c r="B5990" t="str">
        <f t="shared" si="5537"/>
        <v>RFM</v>
      </c>
      <c r="C5990">
        <f t="shared" si="5537"/>
        <v>0</v>
      </c>
      <c r="D5990">
        <f>IFERROR(VLOOKUP(C5990,'Enheter, modell og år'!$A$2:$B$31,2,FALSE),0)</f>
        <v>0</v>
      </c>
      <c r="E5990" t="str">
        <f>'Liste detaljert wide'!$O$1</f>
        <v>Total forskningsbev</v>
      </c>
      <c r="F5990" t="str">
        <f t="shared" si="5502"/>
        <v>2018RFM0Total forskningsbev</v>
      </c>
      <c r="G5990" s="3">
        <f>'Liste detaljert wide'!O50</f>
        <v>0</v>
      </c>
      <c r="H5990" t="str">
        <f>VLOOKUP(E5990,Def!$B$2:$C$15,2,FALSE)</f>
        <v>Total forskningsbev</v>
      </c>
      <c r="I5990" s="3">
        <f>IF(A5990='Enheter, modell og år'!$F$2-1,0,G5990-VLOOKUP(A5990-1&amp;B5990&amp;C5990&amp;E5990,$F$2:$G$7561,2,FALSE))</f>
        <v>0</v>
      </c>
      <c r="J5990" s="3">
        <f>IF(A5990='Enheter, modell og år'!$F$2-1,0,VLOOKUP(A5990-1&amp;B5990&amp;C5990&amp;E5990,$F$2:$G$7561,2,FALSE))</f>
        <v>0</v>
      </c>
    </row>
    <row r="5991" spans="1:10" x14ac:dyDescent="0.25">
      <c r="A5991">
        <f t="shared" ref="A5991:C5991" si="5538">A5451</f>
        <v>2018</v>
      </c>
      <c r="B5991" t="str">
        <f t="shared" si="5538"/>
        <v>RFM</v>
      </c>
      <c r="C5991">
        <f t="shared" si="5538"/>
        <v>0</v>
      </c>
      <c r="D5991">
        <f>IFERROR(VLOOKUP(C5991,'Enheter, modell og år'!$A$2:$B$31,2,FALSE),0)</f>
        <v>0</v>
      </c>
      <c r="E5991" t="str">
        <f>'Liste detaljert wide'!$O$1</f>
        <v>Total forskningsbev</v>
      </c>
      <c r="F5991" t="str">
        <f t="shared" si="5502"/>
        <v>2018RFM0Total forskningsbev</v>
      </c>
      <c r="G5991" s="3">
        <f>'Liste detaljert wide'!O51</f>
        <v>0</v>
      </c>
      <c r="H5991" t="str">
        <f>VLOOKUP(E5991,Def!$B$2:$C$15,2,FALSE)</f>
        <v>Total forskningsbev</v>
      </c>
      <c r="I5991" s="3">
        <f>IF(A5991='Enheter, modell og år'!$F$2-1,0,G5991-VLOOKUP(A5991-1&amp;B5991&amp;C5991&amp;E5991,$F$2:$G$7561,2,FALSE))</f>
        <v>0</v>
      </c>
      <c r="J5991" s="3">
        <f>IF(A5991='Enheter, modell og år'!$F$2-1,0,VLOOKUP(A5991-1&amp;B5991&amp;C5991&amp;E5991,$F$2:$G$7561,2,FALSE))</f>
        <v>0</v>
      </c>
    </row>
    <row r="5992" spans="1:10" x14ac:dyDescent="0.25">
      <c r="A5992">
        <f t="shared" ref="A5992:C5992" si="5539">A5452</f>
        <v>2018</v>
      </c>
      <c r="B5992" t="str">
        <f t="shared" si="5539"/>
        <v>RFM</v>
      </c>
      <c r="C5992">
        <f t="shared" si="5539"/>
        <v>0</v>
      </c>
      <c r="D5992">
        <f>IFERROR(VLOOKUP(C5992,'Enheter, modell og år'!$A$2:$B$31,2,FALSE),0)</f>
        <v>0</v>
      </c>
      <c r="E5992" t="str">
        <f>'Liste detaljert wide'!$O$1</f>
        <v>Total forskningsbev</v>
      </c>
      <c r="F5992" t="str">
        <f t="shared" si="5502"/>
        <v>2018RFM0Total forskningsbev</v>
      </c>
      <c r="G5992" s="3">
        <f>'Liste detaljert wide'!O52</f>
        <v>0</v>
      </c>
      <c r="H5992" t="str">
        <f>VLOOKUP(E5992,Def!$B$2:$C$15,2,FALSE)</f>
        <v>Total forskningsbev</v>
      </c>
      <c r="I5992" s="3">
        <f>IF(A5992='Enheter, modell og år'!$F$2-1,0,G5992-VLOOKUP(A5992-1&amp;B5992&amp;C5992&amp;E5992,$F$2:$G$7561,2,FALSE))</f>
        <v>0</v>
      </c>
      <c r="J5992" s="3">
        <f>IF(A5992='Enheter, modell og år'!$F$2-1,0,VLOOKUP(A5992-1&amp;B5992&amp;C5992&amp;E5992,$F$2:$G$7561,2,FALSE))</f>
        <v>0</v>
      </c>
    </row>
    <row r="5993" spans="1:10" x14ac:dyDescent="0.25">
      <c r="A5993">
        <f t="shared" ref="A5993:C5993" si="5540">A5453</f>
        <v>2018</v>
      </c>
      <c r="B5993" t="str">
        <f t="shared" si="5540"/>
        <v>RFM</v>
      </c>
      <c r="C5993">
        <f t="shared" si="5540"/>
        <v>0</v>
      </c>
      <c r="D5993">
        <f>IFERROR(VLOOKUP(C5993,'Enheter, modell og år'!$A$2:$B$31,2,FALSE),0)</f>
        <v>0</v>
      </c>
      <c r="E5993" t="str">
        <f>'Liste detaljert wide'!$O$1</f>
        <v>Total forskningsbev</v>
      </c>
      <c r="F5993" t="str">
        <f t="shared" si="5502"/>
        <v>2018RFM0Total forskningsbev</v>
      </c>
      <c r="G5993" s="3">
        <f>'Liste detaljert wide'!O53</f>
        <v>0</v>
      </c>
      <c r="H5993" t="str">
        <f>VLOOKUP(E5993,Def!$B$2:$C$15,2,FALSE)</f>
        <v>Total forskningsbev</v>
      </c>
      <c r="I5993" s="3">
        <f>IF(A5993='Enheter, modell og år'!$F$2-1,0,G5993-VLOOKUP(A5993-1&amp;B5993&amp;C5993&amp;E5993,$F$2:$G$7561,2,FALSE))</f>
        <v>0</v>
      </c>
      <c r="J5993" s="3">
        <f>IF(A5993='Enheter, modell og år'!$F$2-1,0,VLOOKUP(A5993-1&amp;B5993&amp;C5993&amp;E5993,$F$2:$G$7561,2,FALSE))</f>
        <v>0</v>
      </c>
    </row>
    <row r="5994" spans="1:10" x14ac:dyDescent="0.25">
      <c r="A5994">
        <f t="shared" ref="A5994:C5994" si="5541">A5454</f>
        <v>2018</v>
      </c>
      <c r="B5994" t="str">
        <f t="shared" si="5541"/>
        <v>RFM</v>
      </c>
      <c r="C5994">
        <f t="shared" si="5541"/>
        <v>0</v>
      </c>
      <c r="D5994">
        <f>IFERROR(VLOOKUP(C5994,'Enheter, modell og år'!$A$2:$B$31,2,FALSE),0)</f>
        <v>0</v>
      </c>
      <c r="E5994" t="str">
        <f>'Liste detaljert wide'!$O$1</f>
        <v>Total forskningsbev</v>
      </c>
      <c r="F5994" t="str">
        <f t="shared" si="5502"/>
        <v>2018RFM0Total forskningsbev</v>
      </c>
      <c r="G5994" s="3">
        <f>'Liste detaljert wide'!O54</f>
        <v>0</v>
      </c>
      <c r="H5994" t="str">
        <f>VLOOKUP(E5994,Def!$B$2:$C$15,2,FALSE)</f>
        <v>Total forskningsbev</v>
      </c>
      <c r="I5994" s="3">
        <f>IF(A5994='Enheter, modell og år'!$F$2-1,0,G5994-VLOOKUP(A5994-1&amp;B5994&amp;C5994&amp;E5994,$F$2:$G$7561,2,FALSE))</f>
        <v>0</v>
      </c>
      <c r="J5994" s="3">
        <f>IF(A5994='Enheter, modell og år'!$F$2-1,0,VLOOKUP(A5994-1&amp;B5994&amp;C5994&amp;E5994,$F$2:$G$7561,2,FALSE))</f>
        <v>0</v>
      </c>
    </row>
    <row r="5995" spans="1:10" x14ac:dyDescent="0.25">
      <c r="A5995">
        <f t="shared" ref="A5995:C5995" si="5542">A5455</f>
        <v>2018</v>
      </c>
      <c r="B5995" t="str">
        <f t="shared" si="5542"/>
        <v>RFM</v>
      </c>
      <c r="C5995">
        <f t="shared" si="5542"/>
        <v>0</v>
      </c>
      <c r="D5995">
        <f>IFERROR(VLOOKUP(C5995,'Enheter, modell og år'!$A$2:$B$31,2,FALSE),0)</f>
        <v>0</v>
      </c>
      <c r="E5995" t="str">
        <f>'Liste detaljert wide'!$O$1</f>
        <v>Total forskningsbev</v>
      </c>
      <c r="F5995" t="str">
        <f t="shared" si="5502"/>
        <v>2018RFM0Total forskningsbev</v>
      </c>
      <c r="G5995" s="3">
        <f>'Liste detaljert wide'!O55</f>
        <v>0</v>
      </c>
      <c r="H5995" t="str">
        <f>VLOOKUP(E5995,Def!$B$2:$C$15,2,FALSE)</f>
        <v>Total forskningsbev</v>
      </c>
      <c r="I5995" s="3">
        <f>IF(A5995='Enheter, modell og år'!$F$2-1,0,G5995-VLOOKUP(A5995-1&amp;B5995&amp;C5995&amp;E5995,$F$2:$G$7561,2,FALSE))</f>
        <v>0</v>
      </c>
      <c r="J5995" s="3">
        <f>IF(A5995='Enheter, modell og år'!$F$2-1,0,VLOOKUP(A5995-1&amp;B5995&amp;C5995&amp;E5995,$F$2:$G$7561,2,FALSE))</f>
        <v>0</v>
      </c>
    </row>
    <row r="5996" spans="1:10" x14ac:dyDescent="0.25">
      <c r="A5996">
        <f t="shared" ref="A5996:C5996" si="5543">A5456</f>
        <v>2018</v>
      </c>
      <c r="B5996" t="str">
        <f t="shared" si="5543"/>
        <v>RFM</v>
      </c>
      <c r="C5996">
        <f t="shared" si="5543"/>
        <v>0</v>
      </c>
      <c r="D5996">
        <f>IFERROR(VLOOKUP(C5996,'Enheter, modell og år'!$A$2:$B$31,2,FALSE),0)</f>
        <v>0</v>
      </c>
      <c r="E5996" t="str">
        <f>'Liste detaljert wide'!$O$1</f>
        <v>Total forskningsbev</v>
      </c>
      <c r="F5996" t="str">
        <f t="shared" si="5502"/>
        <v>2018RFM0Total forskningsbev</v>
      </c>
      <c r="G5996" s="3">
        <f>'Liste detaljert wide'!O56</f>
        <v>0</v>
      </c>
      <c r="H5996" t="str">
        <f>VLOOKUP(E5996,Def!$B$2:$C$15,2,FALSE)</f>
        <v>Total forskningsbev</v>
      </c>
      <c r="I5996" s="3">
        <f>IF(A5996='Enheter, modell og år'!$F$2-1,0,G5996-VLOOKUP(A5996-1&amp;B5996&amp;C5996&amp;E5996,$F$2:$G$7561,2,FALSE))</f>
        <v>0</v>
      </c>
      <c r="J5996" s="3">
        <f>IF(A5996='Enheter, modell og år'!$F$2-1,0,VLOOKUP(A5996-1&amp;B5996&amp;C5996&amp;E5996,$F$2:$G$7561,2,FALSE))</f>
        <v>0</v>
      </c>
    </row>
    <row r="5997" spans="1:10" x14ac:dyDescent="0.25">
      <c r="A5997">
        <f t="shared" ref="A5997:C5997" si="5544">A5457</f>
        <v>2018</v>
      </c>
      <c r="B5997" t="str">
        <f t="shared" si="5544"/>
        <v>RFM</v>
      </c>
      <c r="C5997">
        <f t="shared" si="5544"/>
        <v>0</v>
      </c>
      <c r="D5997">
        <f>IFERROR(VLOOKUP(C5997,'Enheter, modell og år'!$A$2:$B$31,2,FALSE),0)</f>
        <v>0</v>
      </c>
      <c r="E5997" t="str">
        <f>'Liste detaljert wide'!$O$1</f>
        <v>Total forskningsbev</v>
      </c>
      <c r="F5997" t="str">
        <f t="shared" si="5502"/>
        <v>2018RFM0Total forskningsbev</v>
      </c>
      <c r="G5997" s="3">
        <f>'Liste detaljert wide'!O57</f>
        <v>0</v>
      </c>
      <c r="H5997" t="str">
        <f>VLOOKUP(E5997,Def!$B$2:$C$15,2,FALSE)</f>
        <v>Total forskningsbev</v>
      </c>
      <c r="I5997" s="3">
        <f>IF(A5997='Enheter, modell og år'!$F$2-1,0,G5997-VLOOKUP(A5997-1&amp;B5997&amp;C5997&amp;E5997,$F$2:$G$7561,2,FALSE))</f>
        <v>0</v>
      </c>
      <c r="J5997" s="3">
        <f>IF(A5997='Enheter, modell og år'!$F$2-1,0,VLOOKUP(A5997-1&amp;B5997&amp;C5997&amp;E5997,$F$2:$G$7561,2,FALSE))</f>
        <v>0</v>
      </c>
    </row>
    <row r="5998" spans="1:10" x14ac:dyDescent="0.25">
      <c r="A5998">
        <f t="shared" ref="A5998:C5998" si="5545">A5458</f>
        <v>2018</v>
      </c>
      <c r="B5998" t="str">
        <f t="shared" si="5545"/>
        <v>RFM</v>
      </c>
      <c r="C5998">
        <f t="shared" si="5545"/>
        <v>0</v>
      </c>
      <c r="D5998">
        <f>IFERROR(VLOOKUP(C5998,'Enheter, modell og år'!$A$2:$B$31,2,FALSE),0)</f>
        <v>0</v>
      </c>
      <c r="E5998" t="str">
        <f>'Liste detaljert wide'!$O$1</f>
        <v>Total forskningsbev</v>
      </c>
      <c r="F5998" t="str">
        <f t="shared" si="5502"/>
        <v>2018RFM0Total forskningsbev</v>
      </c>
      <c r="G5998" s="3">
        <f>'Liste detaljert wide'!O58</f>
        <v>0</v>
      </c>
      <c r="H5998" t="str">
        <f>VLOOKUP(E5998,Def!$B$2:$C$15,2,FALSE)</f>
        <v>Total forskningsbev</v>
      </c>
      <c r="I5998" s="3">
        <f>IF(A5998='Enheter, modell og år'!$F$2-1,0,G5998-VLOOKUP(A5998-1&amp;B5998&amp;C5998&amp;E5998,$F$2:$G$7561,2,FALSE))</f>
        <v>0</v>
      </c>
      <c r="J5998" s="3">
        <f>IF(A5998='Enheter, modell og år'!$F$2-1,0,VLOOKUP(A5998-1&amp;B5998&amp;C5998&amp;E5998,$F$2:$G$7561,2,FALSE))</f>
        <v>0</v>
      </c>
    </row>
    <row r="5999" spans="1:10" x14ac:dyDescent="0.25">
      <c r="A5999">
        <f t="shared" ref="A5999:C5999" si="5546">A5459</f>
        <v>2018</v>
      </c>
      <c r="B5999" t="str">
        <f t="shared" si="5546"/>
        <v>RFM</v>
      </c>
      <c r="C5999">
        <f t="shared" si="5546"/>
        <v>0</v>
      </c>
      <c r="D5999">
        <f>IFERROR(VLOOKUP(C5999,'Enheter, modell og år'!$A$2:$B$31,2,FALSE),0)</f>
        <v>0</v>
      </c>
      <c r="E5999" t="str">
        <f>'Liste detaljert wide'!$O$1</f>
        <v>Total forskningsbev</v>
      </c>
      <c r="F5999" t="str">
        <f t="shared" si="5502"/>
        <v>2018RFM0Total forskningsbev</v>
      </c>
      <c r="G5999" s="3">
        <f>'Liste detaljert wide'!O59</f>
        <v>0</v>
      </c>
      <c r="H5999" t="str">
        <f>VLOOKUP(E5999,Def!$B$2:$C$15,2,FALSE)</f>
        <v>Total forskningsbev</v>
      </c>
      <c r="I5999" s="3">
        <f>IF(A5999='Enheter, modell og år'!$F$2-1,0,G5999-VLOOKUP(A5999-1&amp;B5999&amp;C5999&amp;E5999,$F$2:$G$7561,2,FALSE))</f>
        <v>0</v>
      </c>
      <c r="J5999" s="3">
        <f>IF(A5999='Enheter, modell og år'!$F$2-1,0,VLOOKUP(A5999-1&amp;B5999&amp;C5999&amp;E5999,$F$2:$G$7561,2,FALSE))</f>
        <v>0</v>
      </c>
    </row>
    <row r="6000" spans="1:10" x14ac:dyDescent="0.25">
      <c r="A6000">
        <f t="shared" ref="A6000:C6000" si="5547">A5460</f>
        <v>2018</v>
      </c>
      <c r="B6000" t="str">
        <f t="shared" si="5547"/>
        <v>RFM</v>
      </c>
      <c r="C6000">
        <f t="shared" si="5547"/>
        <v>0</v>
      </c>
      <c r="D6000">
        <f>IFERROR(VLOOKUP(C6000,'Enheter, modell og år'!$A$2:$B$31,2,FALSE),0)</f>
        <v>0</v>
      </c>
      <c r="E6000" t="str">
        <f>'Liste detaljert wide'!$O$1</f>
        <v>Total forskningsbev</v>
      </c>
      <c r="F6000" t="str">
        <f t="shared" si="5502"/>
        <v>2018RFM0Total forskningsbev</v>
      </c>
      <c r="G6000" s="3">
        <f>'Liste detaljert wide'!O60</f>
        <v>0</v>
      </c>
      <c r="H6000" t="str">
        <f>VLOOKUP(E6000,Def!$B$2:$C$15,2,FALSE)</f>
        <v>Total forskningsbev</v>
      </c>
      <c r="I6000" s="3">
        <f>IF(A6000='Enheter, modell og år'!$F$2-1,0,G6000-VLOOKUP(A6000-1&amp;B6000&amp;C6000&amp;E6000,$F$2:$G$7561,2,FALSE))</f>
        <v>0</v>
      </c>
      <c r="J6000" s="3">
        <f>IF(A6000='Enheter, modell og år'!$F$2-1,0,VLOOKUP(A6000-1&amp;B6000&amp;C6000&amp;E6000,$F$2:$G$7561,2,FALSE))</f>
        <v>0</v>
      </c>
    </row>
    <row r="6001" spans="1:10" x14ac:dyDescent="0.25">
      <c r="A6001">
        <f t="shared" ref="A6001:C6001" si="5548">A5461</f>
        <v>2018</v>
      </c>
      <c r="B6001" t="str">
        <f t="shared" si="5548"/>
        <v>RFM</v>
      </c>
      <c r="C6001">
        <f t="shared" si="5548"/>
        <v>0</v>
      </c>
      <c r="D6001">
        <f>IFERROR(VLOOKUP(C6001,'Enheter, modell og år'!$A$2:$B$31,2,FALSE),0)</f>
        <v>0</v>
      </c>
      <c r="E6001" t="str">
        <f>'Liste detaljert wide'!$O$1</f>
        <v>Total forskningsbev</v>
      </c>
      <c r="F6001" t="str">
        <f t="shared" si="5502"/>
        <v>2018RFM0Total forskningsbev</v>
      </c>
      <c r="G6001" s="3">
        <f>'Liste detaljert wide'!O61</f>
        <v>0</v>
      </c>
      <c r="H6001" t="str">
        <f>VLOOKUP(E6001,Def!$B$2:$C$15,2,FALSE)</f>
        <v>Total forskningsbev</v>
      </c>
      <c r="I6001" s="3">
        <f>IF(A6001='Enheter, modell og år'!$F$2-1,0,G6001-VLOOKUP(A6001-1&amp;B6001&amp;C6001&amp;E6001,$F$2:$G$7561,2,FALSE))</f>
        <v>0</v>
      </c>
      <c r="J6001" s="3">
        <f>IF(A6001='Enheter, modell og år'!$F$2-1,0,VLOOKUP(A6001-1&amp;B6001&amp;C6001&amp;E6001,$F$2:$G$7561,2,FALSE))</f>
        <v>0</v>
      </c>
    </row>
    <row r="6002" spans="1:10" x14ac:dyDescent="0.25">
      <c r="A6002">
        <f t="shared" ref="A6002:C6002" si="5549">A5462</f>
        <v>2019</v>
      </c>
      <c r="B6002" t="str">
        <f t="shared" si="5549"/>
        <v>RFM</v>
      </c>
      <c r="C6002">
        <f t="shared" si="5549"/>
        <v>0</v>
      </c>
      <c r="D6002">
        <f>IFERROR(VLOOKUP(C6002,'Enheter, modell og år'!$A$2:$B$31,2,FALSE),0)</f>
        <v>0</v>
      </c>
      <c r="E6002" t="str">
        <f>'Liste detaljert wide'!$O$1</f>
        <v>Total forskningsbev</v>
      </c>
      <c r="F6002" t="str">
        <f t="shared" si="5502"/>
        <v>2019RFM0Total forskningsbev</v>
      </c>
      <c r="G6002" s="3">
        <f>'Liste detaljert wide'!O62</f>
        <v>0</v>
      </c>
      <c r="H6002" t="str">
        <f>VLOOKUP(E6002,Def!$B$2:$C$15,2,FALSE)</f>
        <v>Total forskningsbev</v>
      </c>
      <c r="I6002" s="3">
        <f>IF(A6002='Enheter, modell og år'!$F$2-1,0,G6002-VLOOKUP(A6002-1&amp;B6002&amp;C6002&amp;E6002,$F$2:$G$7561,2,FALSE))</f>
        <v>0</v>
      </c>
      <c r="J6002" s="3">
        <f>IF(A6002='Enheter, modell og år'!$F$2-1,0,VLOOKUP(A6002-1&amp;B6002&amp;C6002&amp;E6002,$F$2:$G$7561,2,FALSE))</f>
        <v>0</v>
      </c>
    </row>
    <row r="6003" spans="1:10" x14ac:dyDescent="0.25">
      <c r="A6003">
        <f t="shared" ref="A6003:C6003" si="5550">A5463</f>
        <v>2019</v>
      </c>
      <c r="B6003" t="str">
        <f t="shared" si="5550"/>
        <v>RFM</v>
      </c>
      <c r="C6003">
        <f t="shared" si="5550"/>
        <v>0</v>
      </c>
      <c r="D6003">
        <f>IFERROR(VLOOKUP(C6003,'Enheter, modell og år'!$A$2:$B$31,2,FALSE),0)</f>
        <v>0</v>
      </c>
      <c r="E6003" t="str">
        <f>'Liste detaljert wide'!$O$1</f>
        <v>Total forskningsbev</v>
      </c>
      <c r="F6003" t="str">
        <f t="shared" si="5502"/>
        <v>2019RFM0Total forskningsbev</v>
      </c>
      <c r="G6003" s="3">
        <f>'Liste detaljert wide'!O63</f>
        <v>0</v>
      </c>
      <c r="H6003" t="str">
        <f>VLOOKUP(E6003,Def!$B$2:$C$15,2,FALSE)</f>
        <v>Total forskningsbev</v>
      </c>
      <c r="I6003" s="3">
        <f>IF(A6003='Enheter, modell og år'!$F$2-1,0,G6003-VLOOKUP(A6003-1&amp;B6003&amp;C6003&amp;E6003,$F$2:$G$7561,2,FALSE))</f>
        <v>0</v>
      </c>
      <c r="J6003" s="3">
        <f>IF(A6003='Enheter, modell og år'!$F$2-1,0,VLOOKUP(A6003-1&amp;B6003&amp;C6003&amp;E6003,$F$2:$G$7561,2,FALSE))</f>
        <v>0</v>
      </c>
    </row>
    <row r="6004" spans="1:10" x14ac:dyDescent="0.25">
      <c r="A6004">
        <f t="shared" ref="A6004:C6004" si="5551">A5464</f>
        <v>2019</v>
      </c>
      <c r="B6004" t="str">
        <f t="shared" si="5551"/>
        <v>RFM</v>
      </c>
      <c r="C6004">
        <f t="shared" si="5551"/>
        <v>0</v>
      </c>
      <c r="D6004">
        <f>IFERROR(VLOOKUP(C6004,'Enheter, modell og år'!$A$2:$B$31,2,FALSE),0)</f>
        <v>0</v>
      </c>
      <c r="E6004" t="str">
        <f>'Liste detaljert wide'!$O$1</f>
        <v>Total forskningsbev</v>
      </c>
      <c r="F6004" t="str">
        <f t="shared" si="5502"/>
        <v>2019RFM0Total forskningsbev</v>
      </c>
      <c r="G6004" s="3">
        <f>'Liste detaljert wide'!O64</f>
        <v>0</v>
      </c>
      <c r="H6004" t="str">
        <f>VLOOKUP(E6004,Def!$B$2:$C$15,2,FALSE)</f>
        <v>Total forskningsbev</v>
      </c>
      <c r="I6004" s="3">
        <f>IF(A6004='Enheter, modell og år'!$F$2-1,0,G6004-VLOOKUP(A6004-1&amp;B6004&amp;C6004&amp;E6004,$F$2:$G$7561,2,FALSE))</f>
        <v>0</v>
      </c>
      <c r="J6004" s="3">
        <f>IF(A6004='Enheter, modell og år'!$F$2-1,0,VLOOKUP(A6004-1&amp;B6004&amp;C6004&amp;E6004,$F$2:$G$7561,2,FALSE))</f>
        <v>0</v>
      </c>
    </row>
    <row r="6005" spans="1:10" x14ac:dyDescent="0.25">
      <c r="A6005">
        <f t="shared" ref="A6005:C6005" si="5552">A5465</f>
        <v>2019</v>
      </c>
      <c r="B6005" t="str">
        <f t="shared" si="5552"/>
        <v>RFM</v>
      </c>
      <c r="C6005">
        <f t="shared" si="5552"/>
        <v>0</v>
      </c>
      <c r="D6005">
        <f>IFERROR(VLOOKUP(C6005,'Enheter, modell og år'!$A$2:$B$31,2,FALSE),0)</f>
        <v>0</v>
      </c>
      <c r="E6005" t="str">
        <f>'Liste detaljert wide'!$O$1</f>
        <v>Total forskningsbev</v>
      </c>
      <c r="F6005" t="str">
        <f t="shared" si="5502"/>
        <v>2019RFM0Total forskningsbev</v>
      </c>
      <c r="G6005" s="3">
        <f>'Liste detaljert wide'!O65</f>
        <v>0</v>
      </c>
      <c r="H6005" t="str">
        <f>VLOOKUP(E6005,Def!$B$2:$C$15,2,FALSE)</f>
        <v>Total forskningsbev</v>
      </c>
      <c r="I6005" s="3">
        <f>IF(A6005='Enheter, modell og år'!$F$2-1,0,G6005-VLOOKUP(A6005-1&amp;B6005&amp;C6005&amp;E6005,$F$2:$G$7561,2,FALSE))</f>
        <v>0</v>
      </c>
      <c r="J6005" s="3">
        <f>IF(A6005='Enheter, modell og år'!$F$2-1,0,VLOOKUP(A6005-1&amp;B6005&amp;C6005&amp;E6005,$F$2:$G$7561,2,FALSE))</f>
        <v>0</v>
      </c>
    </row>
    <row r="6006" spans="1:10" x14ac:dyDescent="0.25">
      <c r="A6006">
        <f t="shared" ref="A6006:C6006" si="5553">A5466</f>
        <v>2019</v>
      </c>
      <c r="B6006" t="str">
        <f t="shared" si="5553"/>
        <v>RFM</v>
      </c>
      <c r="C6006">
        <f t="shared" si="5553"/>
        <v>0</v>
      </c>
      <c r="D6006">
        <f>IFERROR(VLOOKUP(C6006,'Enheter, modell og år'!$A$2:$B$31,2,FALSE),0)</f>
        <v>0</v>
      </c>
      <c r="E6006" t="str">
        <f>'Liste detaljert wide'!$O$1</f>
        <v>Total forskningsbev</v>
      </c>
      <c r="F6006" t="str">
        <f t="shared" si="5502"/>
        <v>2019RFM0Total forskningsbev</v>
      </c>
      <c r="G6006" s="3">
        <f>'Liste detaljert wide'!O66</f>
        <v>0</v>
      </c>
      <c r="H6006" t="str">
        <f>VLOOKUP(E6006,Def!$B$2:$C$15,2,FALSE)</f>
        <v>Total forskningsbev</v>
      </c>
      <c r="I6006" s="3">
        <f>IF(A6006='Enheter, modell og år'!$F$2-1,0,G6006-VLOOKUP(A6006-1&amp;B6006&amp;C6006&amp;E6006,$F$2:$G$7561,2,FALSE))</f>
        <v>0</v>
      </c>
      <c r="J6006" s="3">
        <f>IF(A6006='Enheter, modell og år'!$F$2-1,0,VLOOKUP(A6006-1&amp;B6006&amp;C6006&amp;E6006,$F$2:$G$7561,2,FALSE))</f>
        <v>0</v>
      </c>
    </row>
    <row r="6007" spans="1:10" x14ac:dyDescent="0.25">
      <c r="A6007">
        <f t="shared" ref="A6007:C6007" si="5554">A5467</f>
        <v>2019</v>
      </c>
      <c r="B6007" t="str">
        <f t="shared" si="5554"/>
        <v>RFM</v>
      </c>
      <c r="C6007">
        <f t="shared" si="5554"/>
        <v>0</v>
      </c>
      <c r="D6007">
        <f>IFERROR(VLOOKUP(C6007,'Enheter, modell og år'!$A$2:$B$31,2,FALSE),0)</f>
        <v>0</v>
      </c>
      <c r="E6007" t="str">
        <f>'Liste detaljert wide'!$O$1</f>
        <v>Total forskningsbev</v>
      </c>
      <c r="F6007" t="str">
        <f t="shared" si="5502"/>
        <v>2019RFM0Total forskningsbev</v>
      </c>
      <c r="G6007" s="3">
        <f>'Liste detaljert wide'!O67</f>
        <v>0</v>
      </c>
      <c r="H6007" t="str">
        <f>VLOOKUP(E6007,Def!$B$2:$C$15,2,FALSE)</f>
        <v>Total forskningsbev</v>
      </c>
      <c r="I6007" s="3">
        <f>IF(A6007='Enheter, modell og år'!$F$2-1,0,G6007-VLOOKUP(A6007-1&amp;B6007&amp;C6007&amp;E6007,$F$2:$G$7561,2,FALSE))</f>
        <v>0</v>
      </c>
      <c r="J6007" s="3">
        <f>IF(A6007='Enheter, modell og år'!$F$2-1,0,VLOOKUP(A6007-1&amp;B6007&amp;C6007&amp;E6007,$F$2:$G$7561,2,FALSE))</f>
        <v>0</v>
      </c>
    </row>
    <row r="6008" spans="1:10" x14ac:dyDescent="0.25">
      <c r="A6008">
        <f t="shared" ref="A6008:C6008" si="5555">A5468</f>
        <v>2019</v>
      </c>
      <c r="B6008" t="str">
        <f t="shared" si="5555"/>
        <v>RFM</v>
      </c>
      <c r="C6008">
        <f t="shared" si="5555"/>
        <v>0</v>
      </c>
      <c r="D6008">
        <f>IFERROR(VLOOKUP(C6008,'Enheter, modell og år'!$A$2:$B$31,2,FALSE),0)</f>
        <v>0</v>
      </c>
      <c r="E6008" t="str">
        <f>'Liste detaljert wide'!$O$1</f>
        <v>Total forskningsbev</v>
      </c>
      <c r="F6008" t="str">
        <f t="shared" si="5502"/>
        <v>2019RFM0Total forskningsbev</v>
      </c>
      <c r="G6008" s="3">
        <f>'Liste detaljert wide'!O68</f>
        <v>0</v>
      </c>
      <c r="H6008" t="str">
        <f>VLOOKUP(E6008,Def!$B$2:$C$15,2,FALSE)</f>
        <v>Total forskningsbev</v>
      </c>
      <c r="I6008" s="3">
        <f>IF(A6008='Enheter, modell og år'!$F$2-1,0,G6008-VLOOKUP(A6008-1&amp;B6008&amp;C6008&amp;E6008,$F$2:$G$7561,2,FALSE))</f>
        <v>0</v>
      </c>
      <c r="J6008" s="3">
        <f>IF(A6008='Enheter, modell og år'!$F$2-1,0,VLOOKUP(A6008-1&amp;B6008&amp;C6008&amp;E6008,$F$2:$G$7561,2,FALSE))</f>
        <v>0</v>
      </c>
    </row>
    <row r="6009" spans="1:10" x14ac:dyDescent="0.25">
      <c r="A6009">
        <f t="shared" ref="A6009:C6009" si="5556">A5469</f>
        <v>2019</v>
      </c>
      <c r="B6009" t="str">
        <f t="shared" si="5556"/>
        <v>RFM</v>
      </c>
      <c r="C6009">
        <f t="shared" si="5556"/>
        <v>0</v>
      </c>
      <c r="D6009">
        <f>IFERROR(VLOOKUP(C6009,'Enheter, modell og år'!$A$2:$B$31,2,FALSE),0)</f>
        <v>0</v>
      </c>
      <c r="E6009" t="str">
        <f>'Liste detaljert wide'!$O$1</f>
        <v>Total forskningsbev</v>
      </c>
      <c r="F6009" t="str">
        <f t="shared" si="5502"/>
        <v>2019RFM0Total forskningsbev</v>
      </c>
      <c r="G6009" s="3">
        <f>'Liste detaljert wide'!O69</f>
        <v>0</v>
      </c>
      <c r="H6009" t="str">
        <f>VLOOKUP(E6009,Def!$B$2:$C$15,2,FALSE)</f>
        <v>Total forskningsbev</v>
      </c>
      <c r="I6009" s="3">
        <f>IF(A6009='Enheter, modell og år'!$F$2-1,0,G6009-VLOOKUP(A6009-1&amp;B6009&amp;C6009&amp;E6009,$F$2:$G$7561,2,FALSE))</f>
        <v>0</v>
      </c>
      <c r="J6009" s="3">
        <f>IF(A6009='Enheter, modell og år'!$F$2-1,0,VLOOKUP(A6009-1&amp;B6009&amp;C6009&amp;E6009,$F$2:$G$7561,2,FALSE))</f>
        <v>0</v>
      </c>
    </row>
    <row r="6010" spans="1:10" x14ac:dyDescent="0.25">
      <c r="A6010">
        <f t="shared" ref="A6010:C6010" si="5557">A5470</f>
        <v>2019</v>
      </c>
      <c r="B6010" t="str">
        <f t="shared" si="5557"/>
        <v>RFM</v>
      </c>
      <c r="C6010">
        <f t="shared" si="5557"/>
        <v>0</v>
      </c>
      <c r="D6010">
        <f>IFERROR(VLOOKUP(C6010,'Enheter, modell og år'!$A$2:$B$31,2,FALSE),0)</f>
        <v>0</v>
      </c>
      <c r="E6010" t="str">
        <f>'Liste detaljert wide'!$O$1</f>
        <v>Total forskningsbev</v>
      </c>
      <c r="F6010" t="str">
        <f t="shared" si="5502"/>
        <v>2019RFM0Total forskningsbev</v>
      </c>
      <c r="G6010" s="3">
        <f>'Liste detaljert wide'!O70</f>
        <v>0</v>
      </c>
      <c r="H6010" t="str">
        <f>VLOOKUP(E6010,Def!$B$2:$C$15,2,FALSE)</f>
        <v>Total forskningsbev</v>
      </c>
      <c r="I6010" s="3">
        <f>IF(A6010='Enheter, modell og år'!$F$2-1,0,G6010-VLOOKUP(A6010-1&amp;B6010&amp;C6010&amp;E6010,$F$2:$G$7561,2,FALSE))</f>
        <v>0</v>
      </c>
      <c r="J6010" s="3">
        <f>IF(A6010='Enheter, modell og år'!$F$2-1,0,VLOOKUP(A6010-1&amp;B6010&amp;C6010&amp;E6010,$F$2:$G$7561,2,FALSE))</f>
        <v>0</v>
      </c>
    </row>
    <row r="6011" spans="1:10" x14ac:dyDescent="0.25">
      <c r="A6011">
        <f t="shared" ref="A6011:C6011" si="5558">A5471</f>
        <v>2019</v>
      </c>
      <c r="B6011" t="str">
        <f t="shared" si="5558"/>
        <v>RFM</v>
      </c>
      <c r="C6011">
        <f t="shared" si="5558"/>
        <v>0</v>
      </c>
      <c r="D6011">
        <f>IFERROR(VLOOKUP(C6011,'Enheter, modell og år'!$A$2:$B$31,2,FALSE),0)</f>
        <v>0</v>
      </c>
      <c r="E6011" t="str">
        <f>'Liste detaljert wide'!$O$1</f>
        <v>Total forskningsbev</v>
      </c>
      <c r="F6011" t="str">
        <f t="shared" si="5502"/>
        <v>2019RFM0Total forskningsbev</v>
      </c>
      <c r="G6011" s="3">
        <f>'Liste detaljert wide'!O71</f>
        <v>0</v>
      </c>
      <c r="H6011" t="str">
        <f>VLOOKUP(E6011,Def!$B$2:$C$15,2,FALSE)</f>
        <v>Total forskningsbev</v>
      </c>
      <c r="I6011" s="3">
        <f>IF(A6011='Enheter, modell og år'!$F$2-1,0,G6011-VLOOKUP(A6011-1&amp;B6011&amp;C6011&amp;E6011,$F$2:$G$7561,2,FALSE))</f>
        <v>0</v>
      </c>
      <c r="J6011" s="3">
        <f>IF(A6011='Enheter, modell og år'!$F$2-1,0,VLOOKUP(A6011-1&amp;B6011&amp;C6011&amp;E6011,$F$2:$G$7561,2,FALSE))</f>
        <v>0</v>
      </c>
    </row>
    <row r="6012" spans="1:10" x14ac:dyDescent="0.25">
      <c r="A6012">
        <f t="shared" ref="A6012:C6012" si="5559">A5472</f>
        <v>2019</v>
      </c>
      <c r="B6012" t="str">
        <f t="shared" si="5559"/>
        <v>RFM</v>
      </c>
      <c r="C6012">
        <f t="shared" si="5559"/>
        <v>0</v>
      </c>
      <c r="D6012">
        <f>IFERROR(VLOOKUP(C6012,'Enheter, modell og år'!$A$2:$B$31,2,FALSE),0)</f>
        <v>0</v>
      </c>
      <c r="E6012" t="str">
        <f>'Liste detaljert wide'!$O$1</f>
        <v>Total forskningsbev</v>
      </c>
      <c r="F6012" t="str">
        <f t="shared" si="5502"/>
        <v>2019RFM0Total forskningsbev</v>
      </c>
      <c r="G6012" s="3">
        <f>'Liste detaljert wide'!O72</f>
        <v>0</v>
      </c>
      <c r="H6012" t="str">
        <f>VLOOKUP(E6012,Def!$B$2:$C$15,2,FALSE)</f>
        <v>Total forskningsbev</v>
      </c>
      <c r="I6012" s="3">
        <f>IF(A6012='Enheter, modell og år'!$F$2-1,0,G6012-VLOOKUP(A6012-1&amp;B6012&amp;C6012&amp;E6012,$F$2:$G$7561,2,FALSE))</f>
        <v>0</v>
      </c>
      <c r="J6012" s="3">
        <f>IF(A6012='Enheter, modell og år'!$F$2-1,0,VLOOKUP(A6012-1&amp;B6012&amp;C6012&amp;E6012,$F$2:$G$7561,2,FALSE))</f>
        <v>0</v>
      </c>
    </row>
    <row r="6013" spans="1:10" x14ac:dyDescent="0.25">
      <c r="A6013">
        <f t="shared" ref="A6013:C6013" si="5560">A5473</f>
        <v>2019</v>
      </c>
      <c r="B6013" t="str">
        <f t="shared" si="5560"/>
        <v>RFM</v>
      </c>
      <c r="C6013">
        <f t="shared" si="5560"/>
        <v>0</v>
      </c>
      <c r="D6013">
        <f>IFERROR(VLOOKUP(C6013,'Enheter, modell og år'!$A$2:$B$31,2,FALSE),0)</f>
        <v>0</v>
      </c>
      <c r="E6013" t="str">
        <f>'Liste detaljert wide'!$O$1</f>
        <v>Total forskningsbev</v>
      </c>
      <c r="F6013" t="str">
        <f t="shared" si="5502"/>
        <v>2019RFM0Total forskningsbev</v>
      </c>
      <c r="G6013" s="3">
        <f>'Liste detaljert wide'!O73</f>
        <v>0</v>
      </c>
      <c r="H6013" t="str">
        <f>VLOOKUP(E6013,Def!$B$2:$C$15,2,FALSE)</f>
        <v>Total forskningsbev</v>
      </c>
      <c r="I6013" s="3">
        <f>IF(A6013='Enheter, modell og år'!$F$2-1,0,G6013-VLOOKUP(A6013-1&amp;B6013&amp;C6013&amp;E6013,$F$2:$G$7561,2,FALSE))</f>
        <v>0</v>
      </c>
      <c r="J6013" s="3">
        <f>IF(A6013='Enheter, modell og år'!$F$2-1,0,VLOOKUP(A6013-1&amp;B6013&amp;C6013&amp;E6013,$F$2:$G$7561,2,FALSE))</f>
        <v>0</v>
      </c>
    </row>
    <row r="6014" spans="1:10" x14ac:dyDescent="0.25">
      <c r="A6014">
        <f t="shared" ref="A6014:C6014" si="5561">A5474</f>
        <v>2019</v>
      </c>
      <c r="B6014" t="str">
        <f t="shared" si="5561"/>
        <v>RFM</v>
      </c>
      <c r="C6014">
        <f t="shared" si="5561"/>
        <v>0</v>
      </c>
      <c r="D6014">
        <f>IFERROR(VLOOKUP(C6014,'Enheter, modell og år'!$A$2:$B$31,2,FALSE),0)</f>
        <v>0</v>
      </c>
      <c r="E6014" t="str">
        <f>'Liste detaljert wide'!$O$1</f>
        <v>Total forskningsbev</v>
      </c>
      <c r="F6014" t="str">
        <f t="shared" si="5502"/>
        <v>2019RFM0Total forskningsbev</v>
      </c>
      <c r="G6014" s="3">
        <f>'Liste detaljert wide'!O74</f>
        <v>0</v>
      </c>
      <c r="H6014" t="str">
        <f>VLOOKUP(E6014,Def!$B$2:$C$15,2,FALSE)</f>
        <v>Total forskningsbev</v>
      </c>
      <c r="I6014" s="3">
        <f>IF(A6014='Enheter, modell og år'!$F$2-1,0,G6014-VLOOKUP(A6014-1&amp;B6014&amp;C6014&amp;E6014,$F$2:$G$7561,2,FALSE))</f>
        <v>0</v>
      </c>
      <c r="J6014" s="3">
        <f>IF(A6014='Enheter, modell og år'!$F$2-1,0,VLOOKUP(A6014-1&amp;B6014&amp;C6014&amp;E6014,$F$2:$G$7561,2,FALSE))</f>
        <v>0</v>
      </c>
    </row>
    <row r="6015" spans="1:10" x14ac:dyDescent="0.25">
      <c r="A6015">
        <f t="shared" ref="A6015:C6015" si="5562">A5475</f>
        <v>2019</v>
      </c>
      <c r="B6015" t="str">
        <f t="shared" si="5562"/>
        <v>RFM</v>
      </c>
      <c r="C6015">
        <f t="shared" si="5562"/>
        <v>0</v>
      </c>
      <c r="D6015">
        <f>IFERROR(VLOOKUP(C6015,'Enheter, modell og år'!$A$2:$B$31,2,FALSE),0)</f>
        <v>0</v>
      </c>
      <c r="E6015" t="str">
        <f>'Liste detaljert wide'!$O$1</f>
        <v>Total forskningsbev</v>
      </c>
      <c r="F6015" t="str">
        <f t="shared" si="5502"/>
        <v>2019RFM0Total forskningsbev</v>
      </c>
      <c r="G6015" s="3">
        <f>'Liste detaljert wide'!O75</f>
        <v>0</v>
      </c>
      <c r="H6015" t="str">
        <f>VLOOKUP(E6015,Def!$B$2:$C$15,2,FALSE)</f>
        <v>Total forskningsbev</v>
      </c>
      <c r="I6015" s="3">
        <f>IF(A6015='Enheter, modell og år'!$F$2-1,0,G6015-VLOOKUP(A6015-1&amp;B6015&amp;C6015&amp;E6015,$F$2:$G$7561,2,FALSE))</f>
        <v>0</v>
      </c>
      <c r="J6015" s="3">
        <f>IF(A6015='Enheter, modell og år'!$F$2-1,0,VLOOKUP(A6015-1&amp;B6015&amp;C6015&amp;E6015,$F$2:$G$7561,2,FALSE))</f>
        <v>0</v>
      </c>
    </row>
    <row r="6016" spans="1:10" x14ac:dyDescent="0.25">
      <c r="A6016">
        <f t="shared" ref="A6016:C6016" si="5563">A5476</f>
        <v>2019</v>
      </c>
      <c r="B6016" t="str">
        <f t="shared" si="5563"/>
        <v>RFM</v>
      </c>
      <c r="C6016">
        <f t="shared" si="5563"/>
        <v>0</v>
      </c>
      <c r="D6016">
        <f>IFERROR(VLOOKUP(C6016,'Enheter, modell og år'!$A$2:$B$31,2,FALSE),0)</f>
        <v>0</v>
      </c>
      <c r="E6016" t="str">
        <f>'Liste detaljert wide'!$O$1</f>
        <v>Total forskningsbev</v>
      </c>
      <c r="F6016" t="str">
        <f t="shared" si="5502"/>
        <v>2019RFM0Total forskningsbev</v>
      </c>
      <c r="G6016" s="3">
        <f>'Liste detaljert wide'!O76</f>
        <v>0</v>
      </c>
      <c r="H6016" t="str">
        <f>VLOOKUP(E6016,Def!$B$2:$C$15,2,FALSE)</f>
        <v>Total forskningsbev</v>
      </c>
      <c r="I6016" s="3">
        <f>IF(A6016='Enheter, modell og år'!$F$2-1,0,G6016-VLOOKUP(A6016-1&amp;B6016&amp;C6016&amp;E6016,$F$2:$G$7561,2,FALSE))</f>
        <v>0</v>
      </c>
      <c r="J6016" s="3">
        <f>IF(A6016='Enheter, modell og år'!$F$2-1,0,VLOOKUP(A6016-1&amp;B6016&amp;C6016&amp;E6016,$F$2:$G$7561,2,FALSE))</f>
        <v>0</v>
      </c>
    </row>
    <row r="6017" spans="1:10" x14ac:dyDescent="0.25">
      <c r="A6017">
        <f t="shared" ref="A6017:C6017" si="5564">A5477</f>
        <v>2019</v>
      </c>
      <c r="B6017" t="str">
        <f t="shared" si="5564"/>
        <v>RFM</v>
      </c>
      <c r="C6017">
        <f t="shared" si="5564"/>
        <v>0</v>
      </c>
      <c r="D6017">
        <f>IFERROR(VLOOKUP(C6017,'Enheter, modell og år'!$A$2:$B$31,2,FALSE),0)</f>
        <v>0</v>
      </c>
      <c r="E6017" t="str">
        <f>'Liste detaljert wide'!$O$1</f>
        <v>Total forskningsbev</v>
      </c>
      <c r="F6017" t="str">
        <f t="shared" si="5502"/>
        <v>2019RFM0Total forskningsbev</v>
      </c>
      <c r="G6017" s="3">
        <f>'Liste detaljert wide'!O77</f>
        <v>0</v>
      </c>
      <c r="H6017" t="str">
        <f>VLOOKUP(E6017,Def!$B$2:$C$15,2,FALSE)</f>
        <v>Total forskningsbev</v>
      </c>
      <c r="I6017" s="3">
        <f>IF(A6017='Enheter, modell og år'!$F$2-1,0,G6017-VLOOKUP(A6017-1&amp;B6017&amp;C6017&amp;E6017,$F$2:$G$7561,2,FALSE))</f>
        <v>0</v>
      </c>
      <c r="J6017" s="3">
        <f>IF(A6017='Enheter, modell og år'!$F$2-1,0,VLOOKUP(A6017-1&amp;B6017&amp;C6017&amp;E6017,$F$2:$G$7561,2,FALSE))</f>
        <v>0</v>
      </c>
    </row>
    <row r="6018" spans="1:10" x14ac:dyDescent="0.25">
      <c r="A6018">
        <f t="shared" ref="A6018:C6018" si="5565">A5478</f>
        <v>2019</v>
      </c>
      <c r="B6018" t="str">
        <f t="shared" si="5565"/>
        <v>RFM</v>
      </c>
      <c r="C6018">
        <f t="shared" si="5565"/>
        <v>0</v>
      </c>
      <c r="D6018">
        <f>IFERROR(VLOOKUP(C6018,'Enheter, modell og år'!$A$2:$B$31,2,FALSE),0)</f>
        <v>0</v>
      </c>
      <c r="E6018" t="str">
        <f>'Liste detaljert wide'!$O$1</f>
        <v>Total forskningsbev</v>
      </c>
      <c r="F6018" t="str">
        <f t="shared" si="5502"/>
        <v>2019RFM0Total forskningsbev</v>
      </c>
      <c r="G6018" s="3">
        <f>'Liste detaljert wide'!O78</f>
        <v>0</v>
      </c>
      <c r="H6018" t="str">
        <f>VLOOKUP(E6018,Def!$B$2:$C$15,2,FALSE)</f>
        <v>Total forskningsbev</v>
      </c>
      <c r="I6018" s="3">
        <f>IF(A6018='Enheter, modell og år'!$F$2-1,0,G6018-VLOOKUP(A6018-1&amp;B6018&amp;C6018&amp;E6018,$F$2:$G$7561,2,FALSE))</f>
        <v>0</v>
      </c>
      <c r="J6018" s="3">
        <f>IF(A6018='Enheter, modell og år'!$F$2-1,0,VLOOKUP(A6018-1&amp;B6018&amp;C6018&amp;E6018,$F$2:$G$7561,2,FALSE))</f>
        <v>0</v>
      </c>
    </row>
    <row r="6019" spans="1:10" x14ac:dyDescent="0.25">
      <c r="A6019">
        <f t="shared" ref="A6019:C6019" si="5566">A5479</f>
        <v>2019</v>
      </c>
      <c r="B6019" t="str">
        <f t="shared" si="5566"/>
        <v>RFM</v>
      </c>
      <c r="C6019">
        <f t="shared" si="5566"/>
        <v>0</v>
      </c>
      <c r="D6019">
        <f>IFERROR(VLOOKUP(C6019,'Enheter, modell og år'!$A$2:$B$31,2,FALSE),0)</f>
        <v>0</v>
      </c>
      <c r="E6019" t="str">
        <f>'Liste detaljert wide'!$O$1</f>
        <v>Total forskningsbev</v>
      </c>
      <c r="F6019" t="str">
        <f t="shared" ref="F6019:F6082" si="5567">A6019&amp;B6019&amp;C6019&amp;E6019</f>
        <v>2019RFM0Total forskningsbev</v>
      </c>
      <c r="G6019" s="3">
        <f>'Liste detaljert wide'!O79</f>
        <v>0</v>
      </c>
      <c r="H6019" t="str">
        <f>VLOOKUP(E6019,Def!$B$2:$C$15,2,FALSE)</f>
        <v>Total forskningsbev</v>
      </c>
      <c r="I6019" s="3">
        <f>IF(A6019='Enheter, modell og år'!$F$2-1,0,G6019-VLOOKUP(A6019-1&amp;B6019&amp;C6019&amp;E6019,$F$2:$G$7561,2,FALSE))</f>
        <v>0</v>
      </c>
      <c r="J6019" s="3">
        <f>IF(A6019='Enheter, modell og år'!$F$2-1,0,VLOOKUP(A6019-1&amp;B6019&amp;C6019&amp;E6019,$F$2:$G$7561,2,FALSE))</f>
        <v>0</v>
      </c>
    </row>
    <row r="6020" spans="1:10" x14ac:dyDescent="0.25">
      <c r="A6020">
        <f t="shared" ref="A6020:C6020" si="5568">A5480</f>
        <v>2019</v>
      </c>
      <c r="B6020" t="str">
        <f t="shared" si="5568"/>
        <v>RFM</v>
      </c>
      <c r="C6020">
        <f t="shared" si="5568"/>
        <v>0</v>
      </c>
      <c r="D6020">
        <f>IFERROR(VLOOKUP(C6020,'Enheter, modell og år'!$A$2:$B$31,2,FALSE),0)</f>
        <v>0</v>
      </c>
      <c r="E6020" t="str">
        <f>'Liste detaljert wide'!$O$1</f>
        <v>Total forskningsbev</v>
      </c>
      <c r="F6020" t="str">
        <f t="shared" si="5567"/>
        <v>2019RFM0Total forskningsbev</v>
      </c>
      <c r="G6020" s="3">
        <f>'Liste detaljert wide'!O80</f>
        <v>0</v>
      </c>
      <c r="H6020" t="str">
        <f>VLOOKUP(E6020,Def!$B$2:$C$15,2,FALSE)</f>
        <v>Total forskningsbev</v>
      </c>
      <c r="I6020" s="3">
        <f>IF(A6020='Enheter, modell og år'!$F$2-1,0,G6020-VLOOKUP(A6020-1&amp;B6020&amp;C6020&amp;E6020,$F$2:$G$7561,2,FALSE))</f>
        <v>0</v>
      </c>
      <c r="J6020" s="3">
        <f>IF(A6020='Enheter, modell og år'!$F$2-1,0,VLOOKUP(A6020-1&amp;B6020&amp;C6020&amp;E6020,$F$2:$G$7561,2,FALSE))</f>
        <v>0</v>
      </c>
    </row>
    <row r="6021" spans="1:10" x14ac:dyDescent="0.25">
      <c r="A6021">
        <f t="shared" ref="A6021:C6021" si="5569">A5481</f>
        <v>2019</v>
      </c>
      <c r="B6021" t="str">
        <f t="shared" si="5569"/>
        <v>RFM</v>
      </c>
      <c r="C6021">
        <f t="shared" si="5569"/>
        <v>0</v>
      </c>
      <c r="D6021">
        <f>IFERROR(VLOOKUP(C6021,'Enheter, modell og år'!$A$2:$B$31,2,FALSE),0)</f>
        <v>0</v>
      </c>
      <c r="E6021" t="str">
        <f>'Liste detaljert wide'!$O$1</f>
        <v>Total forskningsbev</v>
      </c>
      <c r="F6021" t="str">
        <f t="shared" si="5567"/>
        <v>2019RFM0Total forskningsbev</v>
      </c>
      <c r="G6021" s="3">
        <f>'Liste detaljert wide'!O81</f>
        <v>0</v>
      </c>
      <c r="H6021" t="str">
        <f>VLOOKUP(E6021,Def!$B$2:$C$15,2,FALSE)</f>
        <v>Total forskningsbev</v>
      </c>
      <c r="I6021" s="3">
        <f>IF(A6021='Enheter, modell og år'!$F$2-1,0,G6021-VLOOKUP(A6021-1&amp;B6021&amp;C6021&amp;E6021,$F$2:$G$7561,2,FALSE))</f>
        <v>0</v>
      </c>
      <c r="J6021" s="3">
        <f>IF(A6021='Enheter, modell og år'!$F$2-1,0,VLOOKUP(A6021-1&amp;B6021&amp;C6021&amp;E6021,$F$2:$G$7561,2,FALSE))</f>
        <v>0</v>
      </c>
    </row>
    <row r="6022" spans="1:10" x14ac:dyDescent="0.25">
      <c r="A6022">
        <f t="shared" ref="A6022:C6022" si="5570">A5482</f>
        <v>2019</v>
      </c>
      <c r="B6022" t="str">
        <f t="shared" si="5570"/>
        <v>RFM</v>
      </c>
      <c r="C6022">
        <f t="shared" si="5570"/>
        <v>0</v>
      </c>
      <c r="D6022">
        <f>IFERROR(VLOOKUP(C6022,'Enheter, modell og år'!$A$2:$B$31,2,FALSE),0)</f>
        <v>0</v>
      </c>
      <c r="E6022" t="str">
        <f>'Liste detaljert wide'!$O$1</f>
        <v>Total forskningsbev</v>
      </c>
      <c r="F6022" t="str">
        <f t="shared" si="5567"/>
        <v>2019RFM0Total forskningsbev</v>
      </c>
      <c r="G6022" s="3">
        <f>'Liste detaljert wide'!O82</f>
        <v>0</v>
      </c>
      <c r="H6022" t="str">
        <f>VLOOKUP(E6022,Def!$B$2:$C$15,2,FALSE)</f>
        <v>Total forskningsbev</v>
      </c>
      <c r="I6022" s="3">
        <f>IF(A6022='Enheter, modell og år'!$F$2-1,0,G6022-VLOOKUP(A6022-1&amp;B6022&amp;C6022&amp;E6022,$F$2:$G$7561,2,FALSE))</f>
        <v>0</v>
      </c>
      <c r="J6022" s="3">
        <f>IF(A6022='Enheter, modell og år'!$F$2-1,0,VLOOKUP(A6022-1&amp;B6022&amp;C6022&amp;E6022,$F$2:$G$7561,2,FALSE))</f>
        <v>0</v>
      </c>
    </row>
    <row r="6023" spans="1:10" x14ac:dyDescent="0.25">
      <c r="A6023">
        <f t="shared" ref="A6023:C6023" si="5571">A5483</f>
        <v>2019</v>
      </c>
      <c r="B6023" t="str">
        <f t="shared" si="5571"/>
        <v>RFM</v>
      </c>
      <c r="C6023">
        <f t="shared" si="5571"/>
        <v>0</v>
      </c>
      <c r="D6023">
        <f>IFERROR(VLOOKUP(C6023,'Enheter, modell og år'!$A$2:$B$31,2,FALSE),0)</f>
        <v>0</v>
      </c>
      <c r="E6023" t="str">
        <f>'Liste detaljert wide'!$O$1</f>
        <v>Total forskningsbev</v>
      </c>
      <c r="F6023" t="str">
        <f t="shared" si="5567"/>
        <v>2019RFM0Total forskningsbev</v>
      </c>
      <c r="G6023" s="3">
        <f>'Liste detaljert wide'!O83</f>
        <v>0</v>
      </c>
      <c r="H6023" t="str">
        <f>VLOOKUP(E6023,Def!$B$2:$C$15,2,FALSE)</f>
        <v>Total forskningsbev</v>
      </c>
      <c r="I6023" s="3">
        <f>IF(A6023='Enheter, modell og år'!$F$2-1,0,G6023-VLOOKUP(A6023-1&amp;B6023&amp;C6023&amp;E6023,$F$2:$G$7561,2,FALSE))</f>
        <v>0</v>
      </c>
      <c r="J6023" s="3">
        <f>IF(A6023='Enheter, modell og år'!$F$2-1,0,VLOOKUP(A6023-1&amp;B6023&amp;C6023&amp;E6023,$F$2:$G$7561,2,FALSE))</f>
        <v>0</v>
      </c>
    </row>
    <row r="6024" spans="1:10" x14ac:dyDescent="0.25">
      <c r="A6024">
        <f t="shared" ref="A6024:C6024" si="5572">A5484</f>
        <v>2019</v>
      </c>
      <c r="B6024" t="str">
        <f t="shared" si="5572"/>
        <v>RFM</v>
      </c>
      <c r="C6024">
        <f t="shared" si="5572"/>
        <v>0</v>
      </c>
      <c r="D6024">
        <f>IFERROR(VLOOKUP(C6024,'Enheter, modell og år'!$A$2:$B$31,2,FALSE),0)</f>
        <v>0</v>
      </c>
      <c r="E6024" t="str">
        <f>'Liste detaljert wide'!$O$1</f>
        <v>Total forskningsbev</v>
      </c>
      <c r="F6024" t="str">
        <f t="shared" si="5567"/>
        <v>2019RFM0Total forskningsbev</v>
      </c>
      <c r="G6024" s="3">
        <f>'Liste detaljert wide'!O84</f>
        <v>0</v>
      </c>
      <c r="H6024" t="str">
        <f>VLOOKUP(E6024,Def!$B$2:$C$15,2,FALSE)</f>
        <v>Total forskningsbev</v>
      </c>
      <c r="I6024" s="3">
        <f>IF(A6024='Enheter, modell og år'!$F$2-1,0,G6024-VLOOKUP(A6024-1&amp;B6024&amp;C6024&amp;E6024,$F$2:$G$7561,2,FALSE))</f>
        <v>0</v>
      </c>
      <c r="J6024" s="3">
        <f>IF(A6024='Enheter, modell og år'!$F$2-1,0,VLOOKUP(A6024-1&amp;B6024&amp;C6024&amp;E6024,$F$2:$G$7561,2,FALSE))</f>
        <v>0</v>
      </c>
    </row>
    <row r="6025" spans="1:10" x14ac:dyDescent="0.25">
      <c r="A6025">
        <f t="shared" ref="A6025:C6025" si="5573">A5485</f>
        <v>2019</v>
      </c>
      <c r="B6025" t="str">
        <f t="shared" si="5573"/>
        <v>RFM</v>
      </c>
      <c r="C6025">
        <f t="shared" si="5573"/>
        <v>0</v>
      </c>
      <c r="D6025">
        <f>IFERROR(VLOOKUP(C6025,'Enheter, modell og år'!$A$2:$B$31,2,FALSE),0)</f>
        <v>0</v>
      </c>
      <c r="E6025" t="str">
        <f>'Liste detaljert wide'!$O$1</f>
        <v>Total forskningsbev</v>
      </c>
      <c r="F6025" t="str">
        <f t="shared" si="5567"/>
        <v>2019RFM0Total forskningsbev</v>
      </c>
      <c r="G6025" s="3">
        <f>'Liste detaljert wide'!O85</f>
        <v>0</v>
      </c>
      <c r="H6025" t="str">
        <f>VLOOKUP(E6025,Def!$B$2:$C$15,2,FALSE)</f>
        <v>Total forskningsbev</v>
      </c>
      <c r="I6025" s="3">
        <f>IF(A6025='Enheter, modell og år'!$F$2-1,0,G6025-VLOOKUP(A6025-1&amp;B6025&amp;C6025&amp;E6025,$F$2:$G$7561,2,FALSE))</f>
        <v>0</v>
      </c>
      <c r="J6025" s="3">
        <f>IF(A6025='Enheter, modell og år'!$F$2-1,0,VLOOKUP(A6025-1&amp;B6025&amp;C6025&amp;E6025,$F$2:$G$7561,2,FALSE))</f>
        <v>0</v>
      </c>
    </row>
    <row r="6026" spans="1:10" x14ac:dyDescent="0.25">
      <c r="A6026">
        <f t="shared" ref="A6026:C6026" si="5574">A5486</f>
        <v>2019</v>
      </c>
      <c r="B6026" t="str">
        <f t="shared" si="5574"/>
        <v>RFM</v>
      </c>
      <c r="C6026">
        <f t="shared" si="5574"/>
        <v>0</v>
      </c>
      <c r="D6026">
        <f>IFERROR(VLOOKUP(C6026,'Enheter, modell og år'!$A$2:$B$31,2,FALSE),0)</f>
        <v>0</v>
      </c>
      <c r="E6026" t="str">
        <f>'Liste detaljert wide'!$O$1</f>
        <v>Total forskningsbev</v>
      </c>
      <c r="F6026" t="str">
        <f t="shared" si="5567"/>
        <v>2019RFM0Total forskningsbev</v>
      </c>
      <c r="G6026" s="3">
        <f>'Liste detaljert wide'!O86</f>
        <v>0</v>
      </c>
      <c r="H6026" t="str">
        <f>VLOOKUP(E6026,Def!$B$2:$C$15,2,FALSE)</f>
        <v>Total forskningsbev</v>
      </c>
      <c r="I6026" s="3">
        <f>IF(A6026='Enheter, modell og år'!$F$2-1,0,G6026-VLOOKUP(A6026-1&amp;B6026&amp;C6026&amp;E6026,$F$2:$G$7561,2,FALSE))</f>
        <v>0</v>
      </c>
      <c r="J6026" s="3">
        <f>IF(A6026='Enheter, modell og år'!$F$2-1,0,VLOOKUP(A6026-1&amp;B6026&amp;C6026&amp;E6026,$F$2:$G$7561,2,FALSE))</f>
        <v>0</v>
      </c>
    </row>
    <row r="6027" spans="1:10" x14ac:dyDescent="0.25">
      <c r="A6027">
        <f t="shared" ref="A6027:C6027" si="5575">A5487</f>
        <v>2019</v>
      </c>
      <c r="B6027" t="str">
        <f t="shared" si="5575"/>
        <v>RFM</v>
      </c>
      <c r="C6027">
        <f t="shared" si="5575"/>
        <v>0</v>
      </c>
      <c r="D6027">
        <f>IFERROR(VLOOKUP(C6027,'Enheter, modell og år'!$A$2:$B$31,2,FALSE),0)</f>
        <v>0</v>
      </c>
      <c r="E6027" t="str">
        <f>'Liste detaljert wide'!$O$1</f>
        <v>Total forskningsbev</v>
      </c>
      <c r="F6027" t="str">
        <f t="shared" si="5567"/>
        <v>2019RFM0Total forskningsbev</v>
      </c>
      <c r="G6027" s="3">
        <f>'Liste detaljert wide'!O87</f>
        <v>0</v>
      </c>
      <c r="H6027" t="str">
        <f>VLOOKUP(E6027,Def!$B$2:$C$15,2,FALSE)</f>
        <v>Total forskningsbev</v>
      </c>
      <c r="I6027" s="3">
        <f>IF(A6027='Enheter, modell og år'!$F$2-1,0,G6027-VLOOKUP(A6027-1&amp;B6027&amp;C6027&amp;E6027,$F$2:$G$7561,2,FALSE))</f>
        <v>0</v>
      </c>
      <c r="J6027" s="3">
        <f>IF(A6027='Enheter, modell og år'!$F$2-1,0,VLOOKUP(A6027-1&amp;B6027&amp;C6027&amp;E6027,$F$2:$G$7561,2,FALSE))</f>
        <v>0</v>
      </c>
    </row>
    <row r="6028" spans="1:10" x14ac:dyDescent="0.25">
      <c r="A6028">
        <f t="shared" ref="A6028:C6028" si="5576">A5488</f>
        <v>2019</v>
      </c>
      <c r="B6028" t="str">
        <f t="shared" si="5576"/>
        <v>RFM</v>
      </c>
      <c r="C6028">
        <f t="shared" si="5576"/>
        <v>0</v>
      </c>
      <c r="D6028">
        <f>IFERROR(VLOOKUP(C6028,'Enheter, modell og år'!$A$2:$B$31,2,FALSE),0)</f>
        <v>0</v>
      </c>
      <c r="E6028" t="str">
        <f>'Liste detaljert wide'!$O$1</f>
        <v>Total forskningsbev</v>
      </c>
      <c r="F6028" t="str">
        <f t="shared" si="5567"/>
        <v>2019RFM0Total forskningsbev</v>
      </c>
      <c r="G6028" s="3">
        <f>'Liste detaljert wide'!O88</f>
        <v>0</v>
      </c>
      <c r="H6028" t="str">
        <f>VLOOKUP(E6028,Def!$B$2:$C$15,2,FALSE)</f>
        <v>Total forskningsbev</v>
      </c>
      <c r="I6028" s="3">
        <f>IF(A6028='Enheter, modell og år'!$F$2-1,0,G6028-VLOOKUP(A6028-1&amp;B6028&amp;C6028&amp;E6028,$F$2:$G$7561,2,FALSE))</f>
        <v>0</v>
      </c>
      <c r="J6028" s="3">
        <f>IF(A6028='Enheter, modell og år'!$F$2-1,0,VLOOKUP(A6028-1&amp;B6028&amp;C6028&amp;E6028,$F$2:$G$7561,2,FALSE))</f>
        <v>0</v>
      </c>
    </row>
    <row r="6029" spans="1:10" x14ac:dyDescent="0.25">
      <c r="A6029">
        <f t="shared" ref="A6029:C6029" si="5577">A5489</f>
        <v>2019</v>
      </c>
      <c r="B6029" t="str">
        <f t="shared" si="5577"/>
        <v>RFM</v>
      </c>
      <c r="C6029">
        <f t="shared" si="5577"/>
        <v>0</v>
      </c>
      <c r="D6029">
        <f>IFERROR(VLOOKUP(C6029,'Enheter, modell og år'!$A$2:$B$31,2,FALSE),0)</f>
        <v>0</v>
      </c>
      <c r="E6029" t="str">
        <f>'Liste detaljert wide'!$O$1</f>
        <v>Total forskningsbev</v>
      </c>
      <c r="F6029" t="str">
        <f t="shared" si="5567"/>
        <v>2019RFM0Total forskningsbev</v>
      </c>
      <c r="G6029" s="3">
        <f>'Liste detaljert wide'!O89</f>
        <v>0</v>
      </c>
      <c r="H6029" t="str">
        <f>VLOOKUP(E6029,Def!$B$2:$C$15,2,FALSE)</f>
        <v>Total forskningsbev</v>
      </c>
      <c r="I6029" s="3">
        <f>IF(A6029='Enheter, modell og år'!$F$2-1,0,G6029-VLOOKUP(A6029-1&amp;B6029&amp;C6029&amp;E6029,$F$2:$G$7561,2,FALSE))</f>
        <v>0</v>
      </c>
      <c r="J6029" s="3">
        <f>IF(A6029='Enheter, modell og år'!$F$2-1,0,VLOOKUP(A6029-1&amp;B6029&amp;C6029&amp;E6029,$F$2:$G$7561,2,FALSE))</f>
        <v>0</v>
      </c>
    </row>
    <row r="6030" spans="1:10" x14ac:dyDescent="0.25">
      <c r="A6030">
        <f t="shared" ref="A6030:C6030" si="5578">A5490</f>
        <v>2019</v>
      </c>
      <c r="B6030" t="str">
        <f t="shared" si="5578"/>
        <v>RFM</v>
      </c>
      <c r="C6030">
        <f t="shared" si="5578"/>
        <v>0</v>
      </c>
      <c r="D6030">
        <f>IFERROR(VLOOKUP(C6030,'Enheter, modell og år'!$A$2:$B$31,2,FALSE),0)</f>
        <v>0</v>
      </c>
      <c r="E6030" t="str">
        <f>'Liste detaljert wide'!$O$1</f>
        <v>Total forskningsbev</v>
      </c>
      <c r="F6030" t="str">
        <f t="shared" si="5567"/>
        <v>2019RFM0Total forskningsbev</v>
      </c>
      <c r="G6030" s="3">
        <f>'Liste detaljert wide'!O90</f>
        <v>0</v>
      </c>
      <c r="H6030" t="str">
        <f>VLOOKUP(E6030,Def!$B$2:$C$15,2,FALSE)</f>
        <v>Total forskningsbev</v>
      </c>
      <c r="I6030" s="3">
        <f>IF(A6030='Enheter, modell og år'!$F$2-1,0,G6030-VLOOKUP(A6030-1&amp;B6030&amp;C6030&amp;E6030,$F$2:$G$7561,2,FALSE))</f>
        <v>0</v>
      </c>
      <c r="J6030" s="3">
        <f>IF(A6030='Enheter, modell og år'!$F$2-1,0,VLOOKUP(A6030-1&amp;B6030&amp;C6030&amp;E6030,$F$2:$G$7561,2,FALSE))</f>
        <v>0</v>
      </c>
    </row>
    <row r="6031" spans="1:10" x14ac:dyDescent="0.25">
      <c r="A6031">
        <f t="shared" ref="A6031:C6031" si="5579">A5491</f>
        <v>2019</v>
      </c>
      <c r="B6031" t="str">
        <f t="shared" si="5579"/>
        <v>RFM</v>
      </c>
      <c r="C6031">
        <f t="shared" si="5579"/>
        <v>0</v>
      </c>
      <c r="D6031">
        <f>IFERROR(VLOOKUP(C6031,'Enheter, modell og år'!$A$2:$B$31,2,FALSE),0)</f>
        <v>0</v>
      </c>
      <c r="E6031" t="str">
        <f>'Liste detaljert wide'!$O$1</f>
        <v>Total forskningsbev</v>
      </c>
      <c r="F6031" t="str">
        <f t="shared" si="5567"/>
        <v>2019RFM0Total forskningsbev</v>
      </c>
      <c r="G6031" s="3">
        <f>'Liste detaljert wide'!O91</f>
        <v>0</v>
      </c>
      <c r="H6031" t="str">
        <f>VLOOKUP(E6031,Def!$B$2:$C$15,2,FALSE)</f>
        <v>Total forskningsbev</v>
      </c>
      <c r="I6031" s="3">
        <f>IF(A6031='Enheter, modell og år'!$F$2-1,0,G6031-VLOOKUP(A6031-1&amp;B6031&amp;C6031&amp;E6031,$F$2:$G$7561,2,FALSE))</f>
        <v>0</v>
      </c>
      <c r="J6031" s="3">
        <f>IF(A6031='Enheter, modell og år'!$F$2-1,0,VLOOKUP(A6031-1&amp;B6031&amp;C6031&amp;E6031,$F$2:$G$7561,2,FALSE))</f>
        <v>0</v>
      </c>
    </row>
    <row r="6032" spans="1:10" x14ac:dyDescent="0.25">
      <c r="A6032">
        <f t="shared" ref="A6032:C6032" si="5580">A5492</f>
        <v>2020</v>
      </c>
      <c r="B6032" t="str">
        <f t="shared" si="5580"/>
        <v>RFM</v>
      </c>
      <c r="C6032">
        <f t="shared" si="5580"/>
        <v>0</v>
      </c>
      <c r="D6032">
        <f>IFERROR(VLOOKUP(C6032,'Enheter, modell og år'!$A$2:$B$31,2,FALSE),0)</f>
        <v>0</v>
      </c>
      <c r="E6032" t="str">
        <f>'Liste detaljert wide'!$O$1</f>
        <v>Total forskningsbev</v>
      </c>
      <c r="F6032" t="str">
        <f t="shared" si="5567"/>
        <v>2020RFM0Total forskningsbev</v>
      </c>
      <c r="G6032" s="3">
        <f>'Liste detaljert wide'!O92</f>
        <v>0</v>
      </c>
      <c r="H6032" t="str">
        <f>VLOOKUP(E6032,Def!$B$2:$C$15,2,FALSE)</f>
        <v>Total forskningsbev</v>
      </c>
      <c r="I6032" s="3">
        <f>IF(A6032='Enheter, modell og år'!$F$2-1,0,G6032-VLOOKUP(A6032-1&amp;B6032&amp;C6032&amp;E6032,$F$2:$G$7561,2,FALSE))</f>
        <v>0</v>
      </c>
      <c r="J6032" s="3">
        <f>IF(A6032='Enheter, modell og år'!$F$2-1,0,VLOOKUP(A6032-1&amp;B6032&amp;C6032&amp;E6032,$F$2:$G$7561,2,FALSE))</f>
        <v>0</v>
      </c>
    </row>
    <row r="6033" spans="1:10" x14ac:dyDescent="0.25">
      <c r="A6033">
        <f t="shared" ref="A6033:C6033" si="5581">A5493</f>
        <v>2020</v>
      </c>
      <c r="B6033" t="str">
        <f t="shared" si="5581"/>
        <v>RFM</v>
      </c>
      <c r="C6033">
        <f t="shared" si="5581"/>
        <v>0</v>
      </c>
      <c r="D6033">
        <f>IFERROR(VLOOKUP(C6033,'Enheter, modell og år'!$A$2:$B$31,2,FALSE),0)</f>
        <v>0</v>
      </c>
      <c r="E6033" t="str">
        <f>'Liste detaljert wide'!$O$1</f>
        <v>Total forskningsbev</v>
      </c>
      <c r="F6033" t="str">
        <f t="shared" si="5567"/>
        <v>2020RFM0Total forskningsbev</v>
      </c>
      <c r="G6033" s="3">
        <f>'Liste detaljert wide'!O93</f>
        <v>0</v>
      </c>
      <c r="H6033" t="str">
        <f>VLOOKUP(E6033,Def!$B$2:$C$15,2,FALSE)</f>
        <v>Total forskningsbev</v>
      </c>
      <c r="I6033" s="3">
        <f>IF(A6033='Enheter, modell og år'!$F$2-1,0,G6033-VLOOKUP(A6033-1&amp;B6033&amp;C6033&amp;E6033,$F$2:$G$7561,2,FALSE))</f>
        <v>0</v>
      </c>
      <c r="J6033" s="3">
        <f>IF(A6033='Enheter, modell og år'!$F$2-1,0,VLOOKUP(A6033-1&amp;B6033&amp;C6033&amp;E6033,$F$2:$G$7561,2,FALSE))</f>
        <v>0</v>
      </c>
    </row>
    <row r="6034" spans="1:10" x14ac:dyDescent="0.25">
      <c r="A6034">
        <f t="shared" ref="A6034:C6034" si="5582">A5494</f>
        <v>2020</v>
      </c>
      <c r="B6034" t="str">
        <f t="shared" si="5582"/>
        <v>RFM</v>
      </c>
      <c r="C6034">
        <f t="shared" si="5582"/>
        <v>0</v>
      </c>
      <c r="D6034">
        <f>IFERROR(VLOOKUP(C6034,'Enheter, modell og år'!$A$2:$B$31,2,FALSE),0)</f>
        <v>0</v>
      </c>
      <c r="E6034" t="str">
        <f>'Liste detaljert wide'!$O$1</f>
        <v>Total forskningsbev</v>
      </c>
      <c r="F6034" t="str">
        <f t="shared" si="5567"/>
        <v>2020RFM0Total forskningsbev</v>
      </c>
      <c r="G6034" s="3">
        <f>'Liste detaljert wide'!O94</f>
        <v>0</v>
      </c>
      <c r="H6034" t="str">
        <f>VLOOKUP(E6034,Def!$B$2:$C$15,2,FALSE)</f>
        <v>Total forskningsbev</v>
      </c>
      <c r="I6034" s="3">
        <f>IF(A6034='Enheter, modell og år'!$F$2-1,0,G6034-VLOOKUP(A6034-1&amp;B6034&amp;C6034&amp;E6034,$F$2:$G$7561,2,FALSE))</f>
        <v>0</v>
      </c>
      <c r="J6034" s="3">
        <f>IF(A6034='Enheter, modell og år'!$F$2-1,0,VLOOKUP(A6034-1&amp;B6034&amp;C6034&amp;E6034,$F$2:$G$7561,2,FALSE))</f>
        <v>0</v>
      </c>
    </row>
    <row r="6035" spans="1:10" x14ac:dyDescent="0.25">
      <c r="A6035">
        <f t="shared" ref="A6035:C6035" si="5583">A5495</f>
        <v>2020</v>
      </c>
      <c r="B6035" t="str">
        <f t="shared" si="5583"/>
        <v>RFM</v>
      </c>
      <c r="C6035">
        <f t="shared" si="5583"/>
        <v>0</v>
      </c>
      <c r="D6035">
        <f>IFERROR(VLOOKUP(C6035,'Enheter, modell og år'!$A$2:$B$31,2,FALSE),0)</f>
        <v>0</v>
      </c>
      <c r="E6035" t="str">
        <f>'Liste detaljert wide'!$O$1</f>
        <v>Total forskningsbev</v>
      </c>
      <c r="F6035" t="str">
        <f t="shared" si="5567"/>
        <v>2020RFM0Total forskningsbev</v>
      </c>
      <c r="G6035" s="3">
        <f>'Liste detaljert wide'!O95</f>
        <v>0</v>
      </c>
      <c r="H6035" t="str">
        <f>VLOOKUP(E6035,Def!$B$2:$C$15,2,FALSE)</f>
        <v>Total forskningsbev</v>
      </c>
      <c r="I6035" s="3">
        <f>IF(A6035='Enheter, modell og år'!$F$2-1,0,G6035-VLOOKUP(A6035-1&amp;B6035&amp;C6035&amp;E6035,$F$2:$G$7561,2,FALSE))</f>
        <v>0</v>
      </c>
      <c r="J6035" s="3">
        <f>IF(A6035='Enheter, modell og år'!$F$2-1,0,VLOOKUP(A6035-1&amp;B6035&amp;C6035&amp;E6035,$F$2:$G$7561,2,FALSE))</f>
        <v>0</v>
      </c>
    </row>
    <row r="6036" spans="1:10" x14ac:dyDescent="0.25">
      <c r="A6036">
        <f t="shared" ref="A6036:C6036" si="5584">A5496</f>
        <v>2020</v>
      </c>
      <c r="B6036" t="str">
        <f t="shared" si="5584"/>
        <v>RFM</v>
      </c>
      <c r="C6036">
        <f t="shared" si="5584"/>
        <v>0</v>
      </c>
      <c r="D6036">
        <f>IFERROR(VLOOKUP(C6036,'Enheter, modell og år'!$A$2:$B$31,2,FALSE),0)</f>
        <v>0</v>
      </c>
      <c r="E6036" t="str">
        <f>'Liste detaljert wide'!$O$1</f>
        <v>Total forskningsbev</v>
      </c>
      <c r="F6036" t="str">
        <f t="shared" si="5567"/>
        <v>2020RFM0Total forskningsbev</v>
      </c>
      <c r="G6036" s="3">
        <f>'Liste detaljert wide'!O96</f>
        <v>0</v>
      </c>
      <c r="H6036" t="str">
        <f>VLOOKUP(E6036,Def!$B$2:$C$15,2,FALSE)</f>
        <v>Total forskningsbev</v>
      </c>
      <c r="I6036" s="3">
        <f>IF(A6036='Enheter, modell og år'!$F$2-1,0,G6036-VLOOKUP(A6036-1&amp;B6036&amp;C6036&amp;E6036,$F$2:$G$7561,2,FALSE))</f>
        <v>0</v>
      </c>
      <c r="J6036" s="3">
        <f>IF(A6036='Enheter, modell og år'!$F$2-1,0,VLOOKUP(A6036-1&amp;B6036&amp;C6036&amp;E6036,$F$2:$G$7561,2,FALSE))</f>
        <v>0</v>
      </c>
    </row>
    <row r="6037" spans="1:10" x14ac:dyDescent="0.25">
      <c r="A6037">
        <f t="shared" ref="A6037:C6037" si="5585">A5497</f>
        <v>2020</v>
      </c>
      <c r="B6037" t="str">
        <f t="shared" si="5585"/>
        <v>RFM</v>
      </c>
      <c r="C6037">
        <f t="shared" si="5585"/>
        <v>0</v>
      </c>
      <c r="D6037">
        <f>IFERROR(VLOOKUP(C6037,'Enheter, modell og år'!$A$2:$B$31,2,FALSE),0)</f>
        <v>0</v>
      </c>
      <c r="E6037" t="str">
        <f>'Liste detaljert wide'!$O$1</f>
        <v>Total forskningsbev</v>
      </c>
      <c r="F6037" t="str">
        <f t="shared" si="5567"/>
        <v>2020RFM0Total forskningsbev</v>
      </c>
      <c r="G6037" s="3">
        <f>'Liste detaljert wide'!O97</f>
        <v>0</v>
      </c>
      <c r="H6037" t="str">
        <f>VLOOKUP(E6037,Def!$B$2:$C$15,2,FALSE)</f>
        <v>Total forskningsbev</v>
      </c>
      <c r="I6037" s="3">
        <f>IF(A6037='Enheter, modell og år'!$F$2-1,0,G6037-VLOOKUP(A6037-1&amp;B6037&amp;C6037&amp;E6037,$F$2:$G$7561,2,FALSE))</f>
        <v>0</v>
      </c>
      <c r="J6037" s="3">
        <f>IF(A6037='Enheter, modell og år'!$F$2-1,0,VLOOKUP(A6037-1&amp;B6037&amp;C6037&amp;E6037,$F$2:$G$7561,2,FALSE))</f>
        <v>0</v>
      </c>
    </row>
    <row r="6038" spans="1:10" x14ac:dyDescent="0.25">
      <c r="A6038">
        <f t="shared" ref="A6038:C6038" si="5586">A5498</f>
        <v>2020</v>
      </c>
      <c r="B6038" t="str">
        <f t="shared" si="5586"/>
        <v>RFM</v>
      </c>
      <c r="C6038">
        <f t="shared" si="5586"/>
        <v>0</v>
      </c>
      <c r="D6038">
        <f>IFERROR(VLOOKUP(C6038,'Enheter, modell og år'!$A$2:$B$31,2,FALSE),0)</f>
        <v>0</v>
      </c>
      <c r="E6038" t="str">
        <f>'Liste detaljert wide'!$O$1</f>
        <v>Total forskningsbev</v>
      </c>
      <c r="F6038" t="str">
        <f t="shared" si="5567"/>
        <v>2020RFM0Total forskningsbev</v>
      </c>
      <c r="G6038" s="3">
        <f>'Liste detaljert wide'!O98</f>
        <v>0</v>
      </c>
      <c r="H6038" t="str">
        <f>VLOOKUP(E6038,Def!$B$2:$C$15,2,FALSE)</f>
        <v>Total forskningsbev</v>
      </c>
      <c r="I6038" s="3">
        <f>IF(A6038='Enheter, modell og år'!$F$2-1,0,G6038-VLOOKUP(A6038-1&amp;B6038&amp;C6038&amp;E6038,$F$2:$G$7561,2,FALSE))</f>
        <v>0</v>
      </c>
      <c r="J6038" s="3">
        <f>IF(A6038='Enheter, modell og år'!$F$2-1,0,VLOOKUP(A6038-1&amp;B6038&amp;C6038&amp;E6038,$F$2:$G$7561,2,FALSE))</f>
        <v>0</v>
      </c>
    </row>
    <row r="6039" spans="1:10" x14ac:dyDescent="0.25">
      <c r="A6039">
        <f t="shared" ref="A6039:C6039" si="5587">A5499</f>
        <v>2020</v>
      </c>
      <c r="B6039" t="str">
        <f t="shared" si="5587"/>
        <v>RFM</v>
      </c>
      <c r="C6039">
        <f t="shared" si="5587"/>
        <v>0</v>
      </c>
      <c r="D6039">
        <f>IFERROR(VLOOKUP(C6039,'Enheter, modell og år'!$A$2:$B$31,2,FALSE),0)</f>
        <v>0</v>
      </c>
      <c r="E6039" t="str">
        <f>'Liste detaljert wide'!$O$1</f>
        <v>Total forskningsbev</v>
      </c>
      <c r="F6039" t="str">
        <f t="shared" si="5567"/>
        <v>2020RFM0Total forskningsbev</v>
      </c>
      <c r="G6039" s="3">
        <f>'Liste detaljert wide'!O99</f>
        <v>0</v>
      </c>
      <c r="H6039" t="str">
        <f>VLOOKUP(E6039,Def!$B$2:$C$15,2,FALSE)</f>
        <v>Total forskningsbev</v>
      </c>
      <c r="I6039" s="3">
        <f>IF(A6039='Enheter, modell og år'!$F$2-1,0,G6039-VLOOKUP(A6039-1&amp;B6039&amp;C6039&amp;E6039,$F$2:$G$7561,2,FALSE))</f>
        <v>0</v>
      </c>
      <c r="J6039" s="3">
        <f>IF(A6039='Enheter, modell og år'!$F$2-1,0,VLOOKUP(A6039-1&amp;B6039&amp;C6039&amp;E6039,$F$2:$G$7561,2,FALSE))</f>
        <v>0</v>
      </c>
    </row>
    <row r="6040" spans="1:10" x14ac:dyDescent="0.25">
      <c r="A6040">
        <f t="shared" ref="A6040:C6040" si="5588">A5500</f>
        <v>2020</v>
      </c>
      <c r="B6040" t="str">
        <f t="shared" si="5588"/>
        <v>RFM</v>
      </c>
      <c r="C6040">
        <f t="shared" si="5588"/>
        <v>0</v>
      </c>
      <c r="D6040">
        <f>IFERROR(VLOOKUP(C6040,'Enheter, modell og år'!$A$2:$B$31,2,FALSE),0)</f>
        <v>0</v>
      </c>
      <c r="E6040" t="str">
        <f>'Liste detaljert wide'!$O$1</f>
        <v>Total forskningsbev</v>
      </c>
      <c r="F6040" t="str">
        <f t="shared" si="5567"/>
        <v>2020RFM0Total forskningsbev</v>
      </c>
      <c r="G6040" s="3">
        <f>'Liste detaljert wide'!O100</f>
        <v>0</v>
      </c>
      <c r="H6040" t="str">
        <f>VLOOKUP(E6040,Def!$B$2:$C$15,2,FALSE)</f>
        <v>Total forskningsbev</v>
      </c>
      <c r="I6040" s="3">
        <f>IF(A6040='Enheter, modell og år'!$F$2-1,0,G6040-VLOOKUP(A6040-1&amp;B6040&amp;C6040&amp;E6040,$F$2:$G$7561,2,FALSE))</f>
        <v>0</v>
      </c>
      <c r="J6040" s="3">
        <f>IF(A6040='Enheter, modell og år'!$F$2-1,0,VLOOKUP(A6040-1&amp;B6040&amp;C6040&amp;E6040,$F$2:$G$7561,2,FALSE))</f>
        <v>0</v>
      </c>
    </row>
    <row r="6041" spans="1:10" x14ac:dyDescent="0.25">
      <c r="A6041">
        <f t="shared" ref="A6041:C6041" si="5589">A5501</f>
        <v>2020</v>
      </c>
      <c r="B6041" t="str">
        <f t="shared" si="5589"/>
        <v>RFM</v>
      </c>
      <c r="C6041">
        <f t="shared" si="5589"/>
        <v>0</v>
      </c>
      <c r="D6041">
        <f>IFERROR(VLOOKUP(C6041,'Enheter, modell og år'!$A$2:$B$31,2,FALSE),0)</f>
        <v>0</v>
      </c>
      <c r="E6041" t="str">
        <f>'Liste detaljert wide'!$O$1</f>
        <v>Total forskningsbev</v>
      </c>
      <c r="F6041" t="str">
        <f t="shared" si="5567"/>
        <v>2020RFM0Total forskningsbev</v>
      </c>
      <c r="G6041" s="3">
        <f>'Liste detaljert wide'!O101</f>
        <v>0</v>
      </c>
      <c r="H6041" t="str">
        <f>VLOOKUP(E6041,Def!$B$2:$C$15,2,FALSE)</f>
        <v>Total forskningsbev</v>
      </c>
      <c r="I6041" s="3">
        <f>IF(A6041='Enheter, modell og år'!$F$2-1,0,G6041-VLOOKUP(A6041-1&amp;B6041&amp;C6041&amp;E6041,$F$2:$G$7561,2,FALSE))</f>
        <v>0</v>
      </c>
      <c r="J6041" s="3">
        <f>IF(A6041='Enheter, modell og år'!$F$2-1,0,VLOOKUP(A6041-1&amp;B6041&amp;C6041&amp;E6041,$F$2:$G$7561,2,FALSE))</f>
        <v>0</v>
      </c>
    </row>
    <row r="6042" spans="1:10" x14ac:dyDescent="0.25">
      <c r="A6042">
        <f t="shared" ref="A6042:C6042" si="5590">A5502</f>
        <v>2020</v>
      </c>
      <c r="B6042" t="str">
        <f t="shared" si="5590"/>
        <v>RFM</v>
      </c>
      <c r="C6042">
        <f t="shared" si="5590"/>
        <v>0</v>
      </c>
      <c r="D6042">
        <f>IFERROR(VLOOKUP(C6042,'Enheter, modell og år'!$A$2:$B$31,2,FALSE),0)</f>
        <v>0</v>
      </c>
      <c r="E6042" t="str">
        <f>'Liste detaljert wide'!$O$1</f>
        <v>Total forskningsbev</v>
      </c>
      <c r="F6042" t="str">
        <f t="shared" si="5567"/>
        <v>2020RFM0Total forskningsbev</v>
      </c>
      <c r="G6042" s="3">
        <f>'Liste detaljert wide'!O102</f>
        <v>0</v>
      </c>
      <c r="H6042" t="str">
        <f>VLOOKUP(E6042,Def!$B$2:$C$15,2,FALSE)</f>
        <v>Total forskningsbev</v>
      </c>
      <c r="I6042" s="3">
        <f>IF(A6042='Enheter, modell og år'!$F$2-1,0,G6042-VLOOKUP(A6042-1&amp;B6042&amp;C6042&amp;E6042,$F$2:$G$7561,2,FALSE))</f>
        <v>0</v>
      </c>
      <c r="J6042" s="3">
        <f>IF(A6042='Enheter, modell og år'!$F$2-1,0,VLOOKUP(A6042-1&amp;B6042&amp;C6042&amp;E6042,$F$2:$G$7561,2,FALSE))</f>
        <v>0</v>
      </c>
    </row>
    <row r="6043" spans="1:10" x14ac:dyDescent="0.25">
      <c r="A6043">
        <f t="shared" ref="A6043:C6043" si="5591">A5503</f>
        <v>2020</v>
      </c>
      <c r="B6043" t="str">
        <f t="shared" si="5591"/>
        <v>RFM</v>
      </c>
      <c r="C6043">
        <f t="shared" si="5591"/>
        <v>0</v>
      </c>
      <c r="D6043">
        <f>IFERROR(VLOOKUP(C6043,'Enheter, modell og år'!$A$2:$B$31,2,FALSE),0)</f>
        <v>0</v>
      </c>
      <c r="E6043" t="str">
        <f>'Liste detaljert wide'!$O$1</f>
        <v>Total forskningsbev</v>
      </c>
      <c r="F6043" t="str">
        <f t="shared" si="5567"/>
        <v>2020RFM0Total forskningsbev</v>
      </c>
      <c r="G6043" s="3">
        <f>'Liste detaljert wide'!O103</f>
        <v>0</v>
      </c>
      <c r="H6043" t="str">
        <f>VLOOKUP(E6043,Def!$B$2:$C$15,2,FALSE)</f>
        <v>Total forskningsbev</v>
      </c>
      <c r="I6043" s="3">
        <f>IF(A6043='Enheter, modell og år'!$F$2-1,0,G6043-VLOOKUP(A6043-1&amp;B6043&amp;C6043&amp;E6043,$F$2:$G$7561,2,FALSE))</f>
        <v>0</v>
      </c>
      <c r="J6043" s="3">
        <f>IF(A6043='Enheter, modell og år'!$F$2-1,0,VLOOKUP(A6043-1&amp;B6043&amp;C6043&amp;E6043,$F$2:$G$7561,2,FALSE))</f>
        <v>0</v>
      </c>
    </row>
    <row r="6044" spans="1:10" x14ac:dyDescent="0.25">
      <c r="A6044">
        <f t="shared" ref="A6044:C6044" si="5592">A5504</f>
        <v>2020</v>
      </c>
      <c r="B6044" t="str">
        <f t="shared" si="5592"/>
        <v>RFM</v>
      </c>
      <c r="C6044">
        <f t="shared" si="5592"/>
        <v>0</v>
      </c>
      <c r="D6044">
        <f>IFERROR(VLOOKUP(C6044,'Enheter, modell og år'!$A$2:$B$31,2,FALSE),0)</f>
        <v>0</v>
      </c>
      <c r="E6044" t="str">
        <f>'Liste detaljert wide'!$O$1</f>
        <v>Total forskningsbev</v>
      </c>
      <c r="F6044" t="str">
        <f t="shared" si="5567"/>
        <v>2020RFM0Total forskningsbev</v>
      </c>
      <c r="G6044" s="3">
        <f>'Liste detaljert wide'!O104</f>
        <v>0</v>
      </c>
      <c r="H6044" t="str">
        <f>VLOOKUP(E6044,Def!$B$2:$C$15,2,FALSE)</f>
        <v>Total forskningsbev</v>
      </c>
      <c r="I6044" s="3">
        <f>IF(A6044='Enheter, modell og år'!$F$2-1,0,G6044-VLOOKUP(A6044-1&amp;B6044&amp;C6044&amp;E6044,$F$2:$G$7561,2,FALSE))</f>
        <v>0</v>
      </c>
      <c r="J6044" s="3">
        <f>IF(A6044='Enheter, modell og år'!$F$2-1,0,VLOOKUP(A6044-1&amp;B6044&amp;C6044&amp;E6044,$F$2:$G$7561,2,FALSE))</f>
        <v>0</v>
      </c>
    </row>
    <row r="6045" spans="1:10" x14ac:dyDescent="0.25">
      <c r="A6045">
        <f t="shared" ref="A6045:C6045" si="5593">A5505</f>
        <v>2020</v>
      </c>
      <c r="B6045" t="str">
        <f t="shared" si="5593"/>
        <v>RFM</v>
      </c>
      <c r="C6045">
        <f t="shared" si="5593"/>
        <v>0</v>
      </c>
      <c r="D6045">
        <f>IFERROR(VLOOKUP(C6045,'Enheter, modell og år'!$A$2:$B$31,2,FALSE),0)</f>
        <v>0</v>
      </c>
      <c r="E6045" t="str">
        <f>'Liste detaljert wide'!$O$1</f>
        <v>Total forskningsbev</v>
      </c>
      <c r="F6045" t="str">
        <f t="shared" si="5567"/>
        <v>2020RFM0Total forskningsbev</v>
      </c>
      <c r="G6045" s="3">
        <f>'Liste detaljert wide'!O105</f>
        <v>0</v>
      </c>
      <c r="H6045" t="str">
        <f>VLOOKUP(E6045,Def!$B$2:$C$15,2,FALSE)</f>
        <v>Total forskningsbev</v>
      </c>
      <c r="I6045" s="3">
        <f>IF(A6045='Enheter, modell og år'!$F$2-1,0,G6045-VLOOKUP(A6045-1&amp;B6045&amp;C6045&amp;E6045,$F$2:$G$7561,2,FALSE))</f>
        <v>0</v>
      </c>
      <c r="J6045" s="3">
        <f>IF(A6045='Enheter, modell og år'!$F$2-1,0,VLOOKUP(A6045-1&amp;B6045&amp;C6045&amp;E6045,$F$2:$G$7561,2,FALSE))</f>
        <v>0</v>
      </c>
    </row>
    <row r="6046" spans="1:10" x14ac:dyDescent="0.25">
      <c r="A6046">
        <f t="shared" ref="A6046:C6046" si="5594">A5506</f>
        <v>2020</v>
      </c>
      <c r="B6046" t="str">
        <f t="shared" si="5594"/>
        <v>RFM</v>
      </c>
      <c r="C6046">
        <f t="shared" si="5594"/>
        <v>0</v>
      </c>
      <c r="D6046">
        <f>IFERROR(VLOOKUP(C6046,'Enheter, modell og år'!$A$2:$B$31,2,FALSE),0)</f>
        <v>0</v>
      </c>
      <c r="E6046" t="str">
        <f>'Liste detaljert wide'!$O$1</f>
        <v>Total forskningsbev</v>
      </c>
      <c r="F6046" t="str">
        <f t="shared" si="5567"/>
        <v>2020RFM0Total forskningsbev</v>
      </c>
      <c r="G6046" s="3">
        <f>'Liste detaljert wide'!O106</f>
        <v>0</v>
      </c>
      <c r="H6046" t="str">
        <f>VLOOKUP(E6046,Def!$B$2:$C$15,2,FALSE)</f>
        <v>Total forskningsbev</v>
      </c>
      <c r="I6046" s="3">
        <f>IF(A6046='Enheter, modell og år'!$F$2-1,0,G6046-VLOOKUP(A6046-1&amp;B6046&amp;C6046&amp;E6046,$F$2:$G$7561,2,FALSE))</f>
        <v>0</v>
      </c>
      <c r="J6046" s="3">
        <f>IF(A6046='Enheter, modell og år'!$F$2-1,0,VLOOKUP(A6046-1&amp;B6046&amp;C6046&amp;E6046,$F$2:$G$7561,2,FALSE))</f>
        <v>0</v>
      </c>
    </row>
    <row r="6047" spans="1:10" x14ac:dyDescent="0.25">
      <c r="A6047">
        <f t="shared" ref="A6047:C6047" si="5595">A5507</f>
        <v>2020</v>
      </c>
      <c r="B6047" t="str">
        <f t="shared" si="5595"/>
        <v>RFM</v>
      </c>
      <c r="C6047">
        <f t="shared" si="5595"/>
        <v>0</v>
      </c>
      <c r="D6047">
        <f>IFERROR(VLOOKUP(C6047,'Enheter, modell og år'!$A$2:$B$31,2,FALSE),0)</f>
        <v>0</v>
      </c>
      <c r="E6047" t="str">
        <f>'Liste detaljert wide'!$O$1</f>
        <v>Total forskningsbev</v>
      </c>
      <c r="F6047" t="str">
        <f t="shared" si="5567"/>
        <v>2020RFM0Total forskningsbev</v>
      </c>
      <c r="G6047" s="3">
        <f>'Liste detaljert wide'!O107</f>
        <v>0</v>
      </c>
      <c r="H6047" t="str">
        <f>VLOOKUP(E6047,Def!$B$2:$C$15,2,FALSE)</f>
        <v>Total forskningsbev</v>
      </c>
      <c r="I6047" s="3">
        <f>IF(A6047='Enheter, modell og år'!$F$2-1,0,G6047-VLOOKUP(A6047-1&amp;B6047&amp;C6047&amp;E6047,$F$2:$G$7561,2,FALSE))</f>
        <v>0</v>
      </c>
      <c r="J6047" s="3">
        <f>IF(A6047='Enheter, modell og år'!$F$2-1,0,VLOOKUP(A6047-1&amp;B6047&amp;C6047&amp;E6047,$F$2:$G$7561,2,FALSE))</f>
        <v>0</v>
      </c>
    </row>
    <row r="6048" spans="1:10" x14ac:dyDescent="0.25">
      <c r="A6048">
        <f t="shared" ref="A6048:C6048" si="5596">A5508</f>
        <v>2020</v>
      </c>
      <c r="B6048" t="str">
        <f t="shared" si="5596"/>
        <v>RFM</v>
      </c>
      <c r="C6048">
        <f t="shared" si="5596"/>
        <v>0</v>
      </c>
      <c r="D6048">
        <f>IFERROR(VLOOKUP(C6048,'Enheter, modell og år'!$A$2:$B$31,2,FALSE),0)</f>
        <v>0</v>
      </c>
      <c r="E6048" t="str">
        <f>'Liste detaljert wide'!$O$1</f>
        <v>Total forskningsbev</v>
      </c>
      <c r="F6048" t="str">
        <f t="shared" si="5567"/>
        <v>2020RFM0Total forskningsbev</v>
      </c>
      <c r="G6048" s="3">
        <f>'Liste detaljert wide'!O108</f>
        <v>0</v>
      </c>
      <c r="H6048" t="str">
        <f>VLOOKUP(E6048,Def!$B$2:$C$15,2,FALSE)</f>
        <v>Total forskningsbev</v>
      </c>
      <c r="I6048" s="3">
        <f>IF(A6048='Enheter, modell og år'!$F$2-1,0,G6048-VLOOKUP(A6048-1&amp;B6048&amp;C6048&amp;E6048,$F$2:$G$7561,2,FALSE))</f>
        <v>0</v>
      </c>
      <c r="J6048" s="3">
        <f>IF(A6048='Enheter, modell og år'!$F$2-1,0,VLOOKUP(A6048-1&amp;B6048&amp;C6048&amp;E6048,$F$2:$G$7561,2,FALSE))</f>
        <v>0</v>
      </c>
    </row>
    <row r="6049" spans="1:10" x14ac:dyDescent="0.25">
      <c r="A6049">
        <f t="shared" ref="A6049:C6049" si="5597">A5509</f>
        <v>2020</v>
      </c>
      <c r="B6049" t="str">
        <f t="shared" si="5597"/>
        <v>RFM</v>
      </c>
      <c r="C6049">
        <f t="shared" si="5597"/>
        <v>0</v>
      </c>
      <c r="D6049">
        <f>IFERROR(VLOOKUP(C6049,'Enheter, modell og år'!$A$2:$B$31,2,FALSE),0)</f>
        <v>0</v>
      </c>
      <c r="E6049" t="str">
        <f>'Liste detaljert wide'!$O$1</f>
        <v>Total forskningsbev</v>
      </c>
      <c r="F6049" t="str">
        <f t="shared" si="5567"/>
        <v>2020RFM0Total forskningsbev</v>
      </c>
      <c r="G6049" s="3">
        <f>'Liste detaljert wide'!O109</f>
        <v>0</v>
      </c>
      <c r="H6049" t="str">
        <f>VLOOKUP(E6049,Def!$B$2:$C$15,2,FALSE)</f>
        <v>Total forskningsbev</v>
      </c>
      <c r="I6049" s="3">
        <f>IF(A6049='Enheter, modell og år'!$F$2-1,0,G6049-VLOOKUP(A6049-1&amp;B6049&amp;C6049&amp;E6049,$F$2:$G$7561,2,FALSE))</f>
        <v>0</v>
      </c>
      <c r="J6049" s="3">
        <f>IF(A6049='Enheter, modell og år'!$F$2-1,0,VLOOKUP(A6049-1&amp;B6049&amp;C6049&amp;E6049,$F$2:$G$7561,2,FALSE))</f>
        <v>0</v>
      </c>
    </row>
    <row r="6050" spans="1:10" x14ac:dyDescent="0.25">
      <c r="A6050">
        <f t="shared" ref="A6050:C6050" si="5598">A5510</f>
        <v>2020</v>
      </c>
      <c r="B6050" t="str">
        <f t="shared" si="5598"/>
        <v>RFM</v>
      </c>
      <c r="C6050">
        <f t="shared" si="5598"/>
        <v>0</v>
      </c>
      <c r="D6050">
        <f>IFERROR(VLOOKUP(C6050,'Enheter, modell og år'!$A$2:$B$31,2,FALSE),0)</f>
        <v>0</v>
      </c>
      <c r="E6050" t="str">
        <f>'Liste detaljert wide'!$O$1</f>
        <v>Total forskningsbev</v>
      </c>
      <c r="F6050" t="str">
        <f t="shared" si="5567"/>
        <v>2020RFM0Total forskningsbev</v>
      </c>
      <c r="G6050" s="3">
        <f>'Liste detaljert wide'!O110</f>
        <v>0</v>
      </c>
      <c r="H6050" t="str">
        <f>VLOOKUP(E6050,Def!$B$2:$C$15,2,FALSE)</f>
        <v>Total forskningsbev</v>
      </c>
      <c r="I6050" s="3">
        <f>IF(A6050='Enheter, modell og år'!$F$2-1,0,G6050-VLOOKUP(A6050-1&amp;B6050&amp;C6050&amp;E6050,$F$2:$G$7561,2,FALSE))</f>
        <v>0</v>
      </c>
      <c r="J6050" s="3">
        <f>IF(A6050='Enheter, modell og år'!$F$2-1,0,VLOOKUP(A6050-1&amp;B6050&amp;C6050&amp;E6050,$F$2:$G$7561,2,FALSE))</f>
        <v>0</v>
      </c>
    </row>
    <row r="6051" spans="1:10" x14ac:dyDescent="0.25">
      <c r="A6051">
        <f t="shared" ref="A6051:C6051" si="5599">A5511</f>
        <v>2020</v>
      </c>
      <c r="B6051" t="str">
        <f t="shared" si="5599"/>
        <v>RFM</v>
      </c>
      <c r="C6051">
        <f t="shared" si="5599"/>
        <v>0</v>
      </c>
      <c r="D6051">
        <f>IFERROR(VLOOKUP(C6051,'Enheter, modell og år'!$A$2:$B$31,2,FALSE),0)</f>
        <v>0</v>
      </c>
      <c r="E6051" t="str">
        <f>'Liste detaljert wide'!$O$1</f>
        <v>Total forskningsbev</v>
      </c>
      <c r="F6051" t="str">
        <f t="shared" si="5567"/>
        <v>2020RFM0Total forskningsbev</v>
      </c>
      <c r="G6051" s="3">
        <f>'Liste detaljert wide'!O111</f>
        <v>0</v>
      </c>
      <c r="H6051" t="str">
        <f>VLOOKUP(E6051,Def!$B$2:$C$15,2,FALSE)</f>
        <v>Total forskningsbev</v>
      </c>
      <c r="I6051" s="3">
        <f>IF(A6051='Enheter, modell og år'!$F$2-1,0,G6051-VLOOKUP(A6051-1&amp;B6051&amp;C6051&amp;E6051,$F$2:$G$7561,2,FALSE))</f>
        <v>0</v>
      </c>
      <c r="J6051" s="3">
        <f>IF(A6051='Enheter, modell og år'!$F$2-1,0,VLOOKUP(A6051-1&amp;B6051&amp;C6051&amp;E6051,$F$2:$G$7561,2,FALSE))</f>
        <v>0</v>
      </c>
    </row>
    <row r="6052" spans="1:10" x14ac:dyDescent="0.25">
      <c r="A6052">
        <f t="shared" ref="A6052:C6052" si="5600">A5512</f>
        <v>2020</v>
      </c>
      <c r="B6052" t="str">
        <f t="shared" si="5600"/>
        <v>RFM</v>
      </c>
      <c r="C6052">
        <f t="shared" si="5600"/>
        <v>0</v>
      </c>
      <c r="D6052">
        <f>IFERROR(VLOOKUP(C6052,'Enheter, modell og år'!$A$2:$B$31,2,FALSE),0)</f>
        <v>0</v>
      </c>
      <c r="E6052" t="str">
        <f>'Liste detaljert wide'!$O$1</f>
        <v>Total forskningsbev</v>
      </c>
      <c r="F6052" t="str">
        <f t="shared" si="5567"/>
        <v>2020RFM0Total forskningsbev</v>
      </c>
      <c r="G6052" s="3">
        <f>'Liste detaljert wide'!O112</f>
        <v>0</v>
      </c>
      <c r="H6052" t="str">
        <f>VLOOKUP(E6052,Def!$B$2:$C$15,2,FALSE)</f>
        <v>Total forskningsbev</v>
      </c>
      <c r="I6052" s="3">
        <f>IF(A6052='Enheter, modell og år'!$F$2-1,0,G6052-VLOOKUP(A6052-1&amp;B6052&amp;C6052&amp;E6052,$F$2:$G$7561,2,FALSE))</f>
        <v>0</v>
      </c>
      <c r="J6052" s="3">
        <f>IF(A6052='Enheter, modell og år'!$F$2-1,0,VLOOKUP(A6052-1&amp;B6052&amp;C6052&amp;E6052,$F$2:$G$7561,2,FALSE))</f>
        <v>0</v>
      </c>
    </row>
    <row r="6053" spans="1:10" x14ac:dyDescent="0.25">
      <c r="A6053">
        <f t="shared" ref="A6053:C6053" si="5601">A5513</f>
        <v>2020</v>
      </c>
      <c r="B6053" t="str">
        <f t="shared" si="5601"/>
        <v>RFM</v>
      </c>
      <c r="C6053">
        <f t="shared" si="5601"/>
        <v>0</v>
      </c>
      <c r="D6053">
        <f>IFERROR(VLOOKUP(C6053,'Enheter, modell og år'!$A$2:$B$31,2,FALSE),0)</f>
        <v>0</v>
      </c>
      <c r="E6053" t="str">
        <f>'Liste detaljert wide'!$O$1</f>
        <v>Total forskningsbev</v>
      </c>
      <c r="F6053" t="str">
        <f t="shared" si="5567"/>
        <v>2020RFM0Total forskningsbev</v>
      </c>
      <c r="G6053" s="3">
        <f>'Liste detaljert wide'!O113</f>
        <v>0</v>
      </c>
      <c r="H6053" t="str">
        <f>VLOOKUP(E6053,Def!$B$2:$C$15,2,FALSE)</f>
        <v>Total forskningsbev</v>
      </c>
      <c r="I6053" s="3">
        <f>IF(A6053='Enheter, modell og år'!$F$2-1,0,G6053-VLOOKUP(A6053-1&amp;B6053&amp;C6053&amp;E6053,$F$2:$G$7561,2,FALSE))</f>
        <v>0</v>
      </c>
      <c r="J6053" s="3">
        <f>IF(A6053='Enheter, modell og år'!$F$2-1,0,VLOOKUP(A6053-1&amp;B6053&amp;C6053&amp;E6053,$F$2:$G$7561,2,FALSE))</f>
        <v>0</v>
      </c>
    </row>
    <row r="6054" spans="1:10" x14ac:dyDescent="0.25">
      <c r="A6054">
        <f t="shared" ref="A6054:C6054" si="5602">A5514</f>
        <v>2020</v>
      </c>
      <c r="B6054" t="str">
        <f t="shared" si="5602"/>
        <v>RFM</v>
      </c>
      <c r="C6054">
        <f t="shared" si="5602"/>
        <v>0</v>
      </c>
      <c r="D6054">
        <f>IFERROR(VLOOKUP(C6054,'Enheter, modell og år'!$A$2:$B$31,2,FALSE),0)</f>
        <v>0</v>
      </c>
      <c r="E6054" t="str">
        <f>'Liste detaljert wide'!$O$1</f>
        <v>Total forskningsbev</v>
      </c>
      <c r="F6054" t="str">
        <f t="shared" si="5567"/>
        <v>2020RFM0Total forskningsbev</v>
      </c>
      <c r="G6054" s="3">
        <f>'Liste detaljert wide'!O114</f>
        <v>0</v>
      </c>
      <c r="H6054" t="str">
        <f>VLOOKUP(E6054,Def!$B$2:$C$15,2,FALSE)</f>
        <v>Total forskningsbev</v>
      </c>
      <c r="I6054" s="3">
        <f>IF(A6054='Enheter, modell og år'!$F$2-1,0,G6054-VLOOKUP(A6054-1&amp;B6054&amp;C6054&amp;E6054,$F$2:$G$7561,2,FALSE))</f>
        <v>0</v>
      </c>
      <c r="J6054" s="3">
        <f>IF(A6054='Enheter, modell og år'!$F$2-1,0,VLOOKUP(A6054-1&amp;B6054&amp;C6054&amp;E6054,$F$2:$G$7561,2,FALSE))</f>
        <v>0</v>
      </c>
    </row>
    <row r="6055" spans="1:10" x14ac:dyDescent="0.25">
      <c r="A6055">
        <f t="shared" ref="A6055:C6055" si="5603">A5515</f>
        <v>2020</v>
      </c>
      <c r="B6055" t="str">
        <f t="shared" si="5603"/>
        <v>RFM</v>
      </c>
      <c r="C6055">
        <f t="shared" si="5603"/>
        <v>0</v>
      </c>
      <c r="D6055">
        <f>IFERROR(VLOOKUP(C6055,'Enheter, modell og år'!$A$2:$B$31,2,FALSE),0)</f>
        <v>0</v>
      </c>
      <c r="E6055" t="str">
        <f>'Liste detaljert wide'!$O$1</f>
        <v>Total forskningsbev</v>
      </c>
      <c r="F6055" t="str">
        <f t="shared" si="5567"/>
        <v>2020RFM0Total forskningsbev</v>
      </c>
      <c r="G6055" s="3">
        <f>'Liste detaljert wide'!O115</f>
        <v>0</v>
      </c>
      <c r="H6055" t="str">
        <f>VLOOKUP(E6055,Def!$B$2:$C$15,2,FALSE)</f>
        <v>Total forskningsbev</v>
      </c>
      <c r="I6055" s="3">
        <f>IF(A6055='Enheter, modell og år'!$F$2-1,0,G6055-VLOOKUP(A6055-1&amp;B6055&amp;C6055&amp;E6055,$F$2:$G$7561,2,FALSE))</f>
        <v>0</v>
      </c>
      <c r="J6055" s="3">
        <f>IF(A6055='Enheter, modell og år'!$F$2-1,0,VLOOKUP(A6055-1&amp;B6055&amp;C6055&amp;E6055,$F$2:$G$7561,2,FALSE))</f>
        <v>0</v>
      </c>
    </row>
    <row r="6056" spans="1:10" x14ac:dyDescent="0.25">
      <c r="A6056">
        <f t="shared" ref="A6056:C6056" si="5604">A5516</f>
        <v>2020</v>
      </c>
      <c r="B6056" t="str">
        <f t="shared" si="5604"/>
        <v>RFM</v>
      </c>
      <c r="C6056">
        <f t="shared" si="5604"/>
        <v>0</v>
      </c>
      <c r="D6056">
        <f>IFERROR(VLOOKUP(C6056,'Enheter, modell og år'!$A$2:$B$31,2,FALSE),0)</f>
        <v>0</v>
      </c>
      <c r="E6056" t="str">
        <f>'Liste detaljert wide'!$O$1</f>
        <v>Total forskningsbev</v>
      </c>
      <c r="F6056" t="str">
        <f t="shared" si="5567"/>
        <v>2020RFM0Total forskningsbev</v>
      </c>
      <c r="G6056" s="3">
        <f>'Liste detaljert wide'!O116</f>
        <v>0</v>
      </c>
      <c r="H6056" t="str">
        <f>VLOOKUP(E6056,Def!$B$2:$C$15,2,FALSE)</f>
        <v>Total forskningsbev</v>
      </c>
      <c r="I6056" s="3">
        <f>IF(A6056='Enheter, modell og år'!$F$2-1,0,G6056-VLOOKUP(A6056-1&amp;B6056&amp;C6056&amp;E6056,$F$2:$G$7561,2,FALSE))</f>
        <v>0</v>
      </c>
      <c r="J6056" s="3">
        <f>IF(A6056='Enheter, modell og år'!$F$2-1,0,VLOOKUP(A6056-1&amp;B6056&amp;C6056&amp;E6056,$F$2:$G$7561,2,FALSE))</f>
        <v>0</v>
      </c>
    </row>
    <row r="6057" spans="1:10" x14ac:dyDescent="0.25">
      <c r="A6057">
        <f t="shared" ref="A6057:C6057" si="5605">A5517</f>
        <v>2020</v>
      </c>
      <c r="B6057" t="str">
        <f t="shared" si="5605"/>
        <v>RFM</v>
      </c>
      <c r="C6057">
        <f t="shared" si="5605"/>
        <v>0</v>
      </c>
      <c r="D6057">
        <f>IFERROR(VLOOKUP(C6057,'Enheter, modell og år'!$A$2:$B$31,2,FALSE),0)</f>
        <v>0</v>
      </c>
      <c r="E6057" t="str">
        <f>'Liste detaljert wide'!$O$1</f>
        <v>Total forskningsbev</v>
      </c>
      <c r="F6057" t="str">
        <f t="shared" si="5567"/>
        <v>2020RFM0Total forskningsbev</v>
      </c>
      <c r="G6057" s="3">
        <f>'Liste detaljert wide'!O117</f>
        <v>0</v>
      </c>
      <c r="H6057" t="str">
        <f>VLOOKUP(E6057,Def!$B$2:$C$15,2,FALSE)</f>
        <v>Total forskningsbev</v>
      </c>
      <c r="I6057" s="3">
        <f>IF(A6057='Enheter, modell og år'!$F$2-1,0,G6057-VLOOKUP(A6057-1&amp;B6057&amp;C6057&amp;E6057,$F$2:$G$7561,2,FALSE))</f>
        <v>0</v>
      </c>
      <c r="J6057" s="3">
        <f>IF(A6057='Enheter, modell og år'!$F$2-1,0,VLOOKUP(A6057-1&amp;B6057&amp;C6057&amp;E6057,$F$2:$G$7561,2,FALSE))</f>
        <v>0</v>
      </c>
    </row>
    <row r="6058" spans="1:10" x14ac:dyDescent="0.25">
      <c r="A6058">
        <f t="shared" ref="A6058:C6058" si="5606">A5518</f>
        <v>2020</v>
      </c>
      <c r="B6058" t="str">
        <f t="shared" si="5606"/>
        <v>RFM</v>
      </c>
      <c r="C6058">
        <f t="shared" si="5606"/>
        <v>0</v>
      </c>
      <c r="D6058">
        <f>IFERROR(VLOOKUP(C6058,'Enheter, modell og år'!$A$2:$B$31,2,FALSE),0)</f>
        <v>0</v>
      </c>
      <c r="E6058" t="str">
        <f>'Liste detaljert wide'!$O$1</f>
        <v>Total forskningsbev</v>
      </c>
      <c r="F6058" t="str">
        <f t="shared" si="5567"/>
        <v>2020RFM0Total forskningsbev</v>
      </c>
      <c r="G6058" s="3">
        <f>'Liste detaljert wide'!O118</f>
        <v>0</v>
      </c>
      <c r="H6058" t="str">
        <f>VLOOKUP(E6058,Def!$B$2:$C$15,2,FALSE)</f>
        <v>Total forskningsbev</v>
      </c>
      <c r="I6058" s="3">
        <f>IF(A6058='Enheter, modell og år'!$F$2-1,0,G6058-VLOOKUP(A6058-1&amp;B6058&amp;C6058&amp;E6058,$F$2:$G$7561,2,FALSE))</f>
        <v>0</v>
      </c>
      <c r="J6058" s="3">
        <f>IF(A6058='Enheter, modell og år'!$F$2-1,0,VLOOKUP(A6058-1&amp;B6058&amp;C6058&amp;E6058,$F$2:$G$7561,2,FALSE))</f>
        <v>0</v>
      </c>
    </row>
    <row r="6059" spans="1:10" x14ac:dyDescent="0.25">
      <c r="A6059">
        <f t="shared" ref="A6059:C6059" si="5607">A5519</f>
        <v>2020</v>
      </c>
      <c r="B6059" t="str">
        <f t="shared" si="5607"/>
        <v>RFM</v>
      </c>
      <c r="C6059">
        <f t="shared" si="5607"/>
        <v>0</v>
      </c>
      <c r="D6059">
        <f>IFERROR(VLOOKUP(C6059,'Enheter, modell og år'!$A$2:$B$31,2,FALSE),0)</f>
        <v>0</v>
      </c>
      <c r="E6059" t="str">
        <f>'Liste detaljert wide'!$O$1</f>
        <v>Total forskningsbev</v>
      </c>
      <c r="F6059" t="str">
        <f t="shared" si="5567"/>
        <v>2020RFM0Total forskningsbev</v>
      </c>
      <c r="G6059" s="3">
        <f>'Liste detaljert wide'!O119</f>
        <v>0</v>
      </c>
      <c r="H6059" t="str">
        <f>VLOOKUP(E6059,Def!$B$2:$C$15,2,FALSE)</f>
        <v>Total forskningsbev</v>
      </c>
      <c r="I6059" s="3">
        <f>IF(A6059='Enheter, modell og år'!$F$2-1,0,G6059-VLOOKUP(A6059-1&amp;B6059&amp;C6059&amp;E6059,$F$2:$G$7561,2,FALSE))</f>
        <v>0</v>
      </c>
      <c r="J6059" s="3">
        <f>IF(A6059='Enheter, modell og år'!$F$2-1,0,VLOOKUP(A6059-1&amp;B6059&amp;C6059&amp;E6059,$F$2:$G$7561,2,FALSE))</f>
        <v>0</v>
      </c>
    </row>
    <row r="6060" spans="1:10" x14ac:dyDescent="0.25">
      <c r="A6060">
        <f t="shared" ref="A6060:C6060" si="5608">A5520</f>
        <v>2020</v>
      </c>
      <c r="B6060" t="str">
        <f t="shared" si="5608"/>
        <v>RFM</v>
      </c>
      <c r="C6060">
        <f t="shared" si="5608"/>
        <v>0</v>
      </c>
      <c r="D6060">
        <f>IFERROR(VLOOKUP(C6060,'Enheter, modell og år'!$A$2:$B$31,2,FALSE),0)</f>
        <v>0</v>
      </c>
      <c r="E6060" t="str">
        <f>'Liste detaljert wide'!$O$1</f>
        <v>Total forskningsbev</v>
      </c>
      <c r="F6060" t="str">
        <f t="shared" si="5567"/>
        <v>2020RFM0Total forskningsbev</v>
      </c>
      <c r="G6060" s="3">
        <f>'Liste detaljert wide'!O120</f>
        <v>0</v>
      </c>
      <c r="H6060" t="str">
        <f>VLOOKUP(E6060,Def!$B$2:$C$15,2,FALSE)</f>
        <v>Total forskningsbev</v>
      </c>
      <c r="I6060" s="3">
        <f>IF(A6060='Enheter, modell og år'!$F$2-1,0,G6060-VLOOKUP(A6060-1&amp;B6060&amp;C6060&amp;E6060,$F$2:$G$7561,2,FALSE))</f>
        <v>0</v>
      </c>
      <c r="J6060" s="3">
        <f>IF(A6060='Enheter, modell og år'!$F$2-1,0,VLOOKUP(A6060-1&amp;B6060&amp;C6060&amp;E6060,$F$2:$G$7561,2,FALSE))</f>
        <v>0</v>
      </c>
    </row>
    <row r="6061" spans="1:10" x14ac:dyDescent="0.25">
      <c r="A6061">
        <f t="shared" ref="A6061:C6061" si="5609">A5521</f>
        <v>2020</v>
      </c>
      <c r="B6061" t="str">
        <f t="shared" si="5609"/>
        <v>RFM</v>
      </c>
      <c r="C6061">
        <f t="shared" si="5609"/>
        <v>0</v>
      </c>
      <c r="D6061">
        <f>IFERROR(VLOOKUP(C6061,'Enheter, modell og år'!$A$2:$B$31,2,FALSE),0)</f>
        <v>0</v>
      </c>
      <c r="E6061" t="str">
        <f>'Liste detaljert wide'!$O$1</f>
        <v>Total forskningsbev</v>
      </c>
      <c r="F6061" t="str">
        <f t="shared" si="5567"/>
        <v>2020RFM0Total forskningsbev</v>
      </c>
      <c r="G6061" s="3">
        <f>'Liste detaljert wide'!O121</f>
        <v>0</v>
      </c>
      <c r="H6061" t="str">
        <f>VLOOKUP(E6061,Def!$B$2:$C$15,2,FALSE)</f>
        <v>Total forskningsbev</v>
      </c>
      <c r="I6061" s="3">
        <f>IF(A6061='Enheter, modell og år'!$F$2-1,0,G6061-VLOOKUP(A6061-1&amp;B6061&amp;C6061&amp;E6061,$F$2:$G$7561,2,FALSE))</f>
        <v>0</v>
      </c>
      <c r="J6061" s="3">
        <f>IF(A6061='Enheter, modell og år'!$F$2-1,0,VLOOKUP(A6061-1&amp;B6061&amp;C6061&amp;E6061,$F$2:$G$7561,2,FALSE))</f>
        <v>0</v>
      </c>
    </row>
    <row r="6062" spans="1:10" x14ac:dyDescent="0.25">
      <c r="A6062">
        <f t="shared" ref="A6062:C6062" si="5610">A5522</f>
        <v>2021</v>
      </c>
      <c r="B6062" t="str">
        <f t="shared" si="5610"/>
        <v>RFM</v>
      </c>
      <c r="C6062">
        <f t="shared" si="5610"/>
        <v>0</v>
      </c>
      <c r="D6062">
        <f>IFERROR(VLOOKUP(C6062,'Enheter, modell og år'!$A$2:$B$31,2,FALSE),0)</f>
        <v>0</v>
      </c>
      <c r="E6062" t="str">
        <f>'Liste detaljert wide'!$O$1</f>
        <v>Total forskningsbev</v>
      </c>
      <c r="F6062" t="str">
        <f t="shared" si="5567"/>
        <v>2021RFM0Total forskningsbev</v>
      </c>
      <c r="G6062" s="3">
        <f>'Liste detaljert wide'!O122</f>
        <v>0</v>
      </c>
      <c r="H6062" t="str">
        <f>VLOOKUP(E6062,Def!$B$2:$C$15,2,FALSE)</f>
        <v>Total forskningsbev</v>
      </c>
      <c r="I6062" s="3">
        <f>IF(A6062='Enheter, modell og år'!$F$2-1,0,G6062-VLOOKUP(A6062-1&amp;B6062&amp;C6062&amp;E6062,$F$2:$G$7561,2,FALSE))</f>
        <v>0</v>
      </c>
      <c r="J6062" s="3">
        <f>IF(A6062='Enheter, modell og år'!$F$2-1,0,VLOOKUP(A6062-1&amp;B6062&amp;C6062&amp;E6062,$F$2:$G$7561,2,FALSE))</f>
        <v>0</v>
      </c>
    </row>
    <row r="6063" spans="1:10" x14ac:dyDescent="0.25">
      <c r="A6063">
        <f t="shared" ref="A6063:C6063" si="5611">A5523</f>
        <v>2021</v>
      </c>
      <c r="B6063" t="str">
        <f t="shared" si="5611"/>
        <v>RFM</v>
      </c>
      <c r="C6063">
        <f t="shared" si="5611"/>
        <v>0</v>
      </c>
      <c r="D6063">
        <f>IFERROR(VLOOKUP(C6063,'Enheter, modell og år'!$A$2:$B$31,2,FALSE),0)</f>
        <v>0</v>
      </c>
      <c r="E6063" t="str">
        <f>'Liste detaljert wide'!$O$1</f>
        <v>Total forskningsbev</v>
      </c>
      <c r="F6063" t="str">
        <f t="shared" si="5567"/>
        <v>2021RFM0Total forskningsbev</v>
      </c>
      <c r="G6063" s="3">
        <f>'Liste detaljert wide'!O123</f>
        <v>0</v>
      </c>
      <c r="H6063" t="str">
        <f>VLOOKUP(E6063,Def!$B$2:$C$15,2,FALSE)</f>
        <v>Total forskningsbev</v>
      </c>
      <c r="I6063" s="3">
        <f>IF(A6063='Enheter, modell og år'!$F$2-1,0,G6063-VLOOKUP(A6063-1&amp;B6063&amp;C6063&amp;E6063,$F$2:$G$7561,2,FALSE))</f>
        <v>0</v>
      </c>
      <c r="J6063" s="3">
        <f>IF(A6063='Enheter, modell og år'!$F$2-1,0,VLOOKUP(A6063-1&amp;B6063&amp;C6063&amp;E6063,$F$2:$G$7561,2,FALSE))</f>
        <v>0</v>
      </c>
    </row>
    <row r="6064" spans="1:10" x14ac:dyDescent="0.25">
      <c r="A6064">
        <f t="shared" ref="A6064:C6064" si="5612">A5524</f>
        <v>2021</v>
      </c>
      <c r="B6064" t="str">
        <f t="shared" si="5612"/>
        <v>RFM</v>
      </c>
      <c r="C6064">
        <f t="shared" si="5612"/>
        <v>0</v>
      </c>
      <c r="D6064">
        <f>IFERROR(VLOOKUP(C6064,'Enheter, modell og år'!$A$2:$B$31,2,FALSE),0)</f>
        <v>0</v>
      </c>
      <c r="E6064" t="str">
        <f>'Liste detaljert wide'!$O$1</f>
        <v>Total forskningsbev</v>
      </c>
      <c r="F6064" t="str">
        <f t="shared" si="5567"/>
        <v>2021RFM0Total forskningsbev</v>
      </c>
      <c r="G6064" s="3">
        <f>'Liste detaljert wide'!O124</f>
        <v>0</v>
      </c>
      <c r="H6064" t="str">
        <f>VLOOKUP(E6064,Def!$B$2:$C$15,2,FALSE)</f>
        <v>Total forskningsbev</v>
      </c>
      <c r="I6064" s="3">
        <f>IF(A6064='Enheter, modell og år'!$F$2-1,0,G6064-VLOOKUP(A6064-1&amp;B6064&amp;C6064&amp;E6064,$F$2:$G$7561,2,FALSE))</f>
        <v>0</v>
      </c>
      <c r="J6064" s="3">
        <f>IF(A6064='Enheter, modell og år'!$F$2-1,0,VLOOKUP(A6064-1&amp;B6064&amp;C6064&amp;E6064,$F$2:$G$7561,2,FALSE))</f>
        <v>0</v>
      </c>
    </row>
    <row r="6065" spans="1:10" x14ac:dyDescent="0.25">
      <c r="A6065">
        <f t="shared" ref="A6065:C6065" si="5613">A5525</f>
        <v>2021</v>
      </c>
      <c r="B6065" t="str">
        <f t="shared" si="5613"/>
        <v>RFM</v>
      </c>
      <c r="C6065">
        <f t="shared" si="5613"/>
        <v>0</v>
      </c>
      <c r="D6065">
        <f>IFERROR(VLOOKUP(C6065,'Enheter, modell og år'!$A$2:$B$31,2,FALSE),0)</f>
        <v>0</v>
      </c>
      <c r="E6065" t="str">
        <f>'Liste detaljert wide'!$O$1</f>
        <v>Total forskningsbev</v>
      </c>
      <c r="F6065" t="str">
        <f t="shared" si="5567"/>
        <v>2021RFM0Total forskningsbev</v>
      </c>
      <c r="G6065" s="3">
        <f>'Liste detaljert wide'!O125</f>
        <v>0</v>
      </c>
      <c r="H6065" t="str">
        <f>VLOOKUP(E6065,Def!$B$2:$C$15,2,FALSE)</f>
        <v>Total forskningsbev</v>
      </c>
      <c r="I6065" s="3">
        <f>IF(A6065='Enheter, modell og år'!$F$2-1,0,G6065-VLOOKUP(A6065-1&amp;B6065&amp;C6065&amp;E6065,$F$2:$G$7561,2,FALSE))</f>
        <v>0</v>
      </c>
      <c r="J6065" s="3">
        <f>IF(A6065='Enheter, modell og år'!$F$2-1,0,VLOOKUP(A6065-1&amp;B6065&amp;C6065&amp;E6065,$F$2:$G$7561,2,FALSE))</f>
        <v>0</v>
      </c>
    </row>
    <row r="6066" spans="1:10" x14ac:dyDescent="0.25">
      <c r="A6066">
        <f t="shared" ref="A6066:C6066" si="5614">A5526</f>
        <v>2021</v>
      </c>
      <c r="B6066" t="str">
        <f t="shared" si="5614"/>
        <v>RFM</v>
      </c>
      <c r="C6066">
        <f t="shared" si="5614"/>
        <v>0</v>
      </c>
      <c r="D6066">
        <f>IFERROR(VLOOKUP(C6066,'Enheter, modell og år'!$A$2:$B$31,2,FALSE),0)</f>
        <v>0</v>
      </c>
      <c r="E6066" t="str">
        <f>'Liste detaljert wide'!$O$1</f>
        <v>Total forskningsbev</v>
      </c>
      <c r="F6066" t="str">
        <f t="shared" si="5567"/>
        <v>2021RFM0Total forskningsbev</v>
      </c>
      <c r="G6066" s="3">
        <f>'Liste detaljert wide'!O126</f>
        <v>0</v>
      </c>
      <c r="H6066" t="str">
        <f>VLOOKUP(E6066,Def!$B$2:$C$15,2,FALSE)</f>
        <v>Total forskningsbev</v>
      </c>
      <c r="I6066" s="3">
        <f>IF(A6066='Enheter, modell og år'!$F$2-1,0,G6066-VLOOKUP(A6066-1&amp;B6066&amp;C6066&amp;E6066,$F$2:$G$7561,2,FALSE))</f>
        <v>0</v>
      </c>
      <c r="J6066" s="3">
        <f>IF(A6066='Enheter, modell og år'!$F$2-1,0,VLOOKUP(A6066-1&amp;B6066&amp;C6066&amp;E6066,$F$2:$G$7561,2,FALSE))</f>
        <v>0</v>
      </c>
    </row>
    <row r="6067" spans="1:10" x14ac:dyDescent="0.25">
      <c r="A6067">
        <f t="shared" ref="A6067:C6067" si="5615">A5527</f>
        <v>2021</v>
      </c>
      <c r="B6067" t="str">
        <f t="shared" si="5615"/>
        <v>RFM</v>
      </c>
      <c r="C6067">
        <f t="shared" si="5615"/>
        <v>0</v>
      </c>
      <c r="D6067">
        <f>IFERROR(VLOOKUP(C6067,'Enheter, modell og år'!$A$2:$B$31,2,FALSE),0)</f>
        <v>0</v>
      </c>
      <c r="E6067" t="str">
        <f>'Liste detaljert wide'!$O$1</f>
        <v>Total forskningsbev</v>
      </c>
      <c r="F6067" t="str">
        <f t="shared" si="5567"/>
        <v>2021RFM0Total forskningsbev</v>
      </c>
      <c r="G6067" s="3">
        <f>'Liste detaljert wide'!O127</f>
        <v>0</v>
      </c>
      <c r="H6067" t="str">
        <f>VLOOKUP(E6067,Def!$B$2:$C$15,2,FALSE)</f>
        <v>Total forskningsbev</v>
      </c>
      <c r="I6067" s="3">
        <f>IF(A6067='Enheter, modell og år'!$F$2-1,0,G6067-VLOOKUP(A6067-1&amp;B6067&amp;C6067&amp;E6067,$F$2:$G$7561,2,FALSE))</f>
        <v>0</v>
      </c>
      <c r="J6067" s="3">
        <f>IF(A6067='Enheter, modell og år'!$F$2-1,0,VLOOKUP(A6067-1&amp;B6067&amp;C6067&amp;E6067,$F$2:$G$7561,2,FALSE))</f>
        <v>0</v>
      </c>
    </row>
    <row r="6068" spans="1:10" x14ac:dyDescent="0.25">
      <c r="A6068">
        <f t="shared" ref="A6068:C6068" si="5616">A5528</f>
        <v>2021</v>
      </c>
      <c r="B6068" t="str">
        <f t="shared" si="5616"/>
        <v>RFM</v>
      </c>
      <c r="C6068">
        <f t="shared" si="5616"/>
        <v>0</v>
      </c>
      <c r="D6068">
        <f>IFERROR(VLOOKUP(C6068,'Enheter, modell og år'!$A$2:$B$31,2,FALSE),0)</f>
        <v>0</v>
      </c>
      <c r="E6068" t="str">
        <f>'Liste detaljert wide'!$O$1</f>
        <v>Total forskningsbev</v>
      </c>
      <c r="F6068" t="str">
        <f t="shared" si="5567"/>
        <v>2021RFM0Total forskningsbev</v>
      </c>
      <c r="G6068" s="3">
        <f>'Liste detaljert wide'!O128</f>
        <v>0</v>
      </c>
      <c r="H6068" t="str">
        <f>VLOOKUP(E6068,Def!$B$2:$C$15,2,FALSE)</f>
        <v>Total forskningsbev</v>
      </c>
      <c r="I6068" s="3">
        <f>IF(A6068='Enheter, modell og år'!$F$2-1,0,G6068-VLOOKUP(A6068-1&amp;B6068&amp;C6068&amp;E6068,$F$2:$G$7561,2,FALSE))</f>
        <v>0</v>
      </c>
      <c r="J6068" s="3">
        <f>IF(A6068='Enheter, modell og år'!$F$2-1,0,VLOOKUP(A6068-1&amp;B6068&amp;C6068&amp;E6068,$F$2:$G$7561,2,FALSE))</f>
        <v>0</v>
      </c>
    </row>
    <row r="6069" spans="1:10" x14ac:dyDescent="0.25">
      <c r="A6069">
        <f t="shared" ref="A6069:C6069" si="5617">A5529</f>
        <v>2021</v>
      </c>
      <c r="B6069" t="str">
        <f t="shared" si="5617"/>
        <v>RFM</v>
      </c>
      <c r="C6069">
        <f t="shared" si="5617"/>
        <v>0</v>
      </c>
      <c r="D6069">
        <f>IFERROR(VLOOKUP(C6069,'Enheter, modell og år'!$A$2:$B$31,2,FALSE),0)</f>
        <v>0</v>
      </c>
      <c r="E6069" t="str">
        <f>'Liste detaljert wide'!$O$1</f>
        <v>Total forskningsbev</v>
      </c>
      <c r="F6069" t="str">
        <f t="shared" si="5567"/>
        <v>2021RFM0Total forskningsbev</v>
      </c>
      <c r="G6069" s="3">
        <f>'Liste detaljert wide'!O129</f>
        <v>0</v>
      </c>
      <c r="H6069" t="str">
        <f>VLOOKUP(E6069,Def!$B$2:$C$15,2,FALSE)</f>
        <v>Total forskningsbev</v>
      </c>
      <c r="I6069" s="3">
        <f>IF(A6069='Enheter, modell og år'!$F$2-1,0,G6069-VLOOKUP(A6069-1&amp;B6069&amp;C6069&amp;E6069,$F$2:$G$7561,2,FALSE))</f>
        <v>0</v>
      </c>
      <c r="J6069" s="3">
        <f>IF(A6069='Enheter, modell og år'!$F$2-1,0,VLOOKUP(A6069-1&amp;B6069&amp;C6069&amp;E6069,$F$2:$G$7561,2,FALSE))</f>
        <v>0</v>
      </c>
    </row>
    <row r="6070" spans="1:10" x14ac:dyDescent="0.25">
      <c r="A6070">
        <f t="shared" ref="A6070:C6070" si="5618">A5530</f>
        <v>2021</v>
      </c>
      <c r="B6070" t="str">
        <f t="shared" si="5618"/>
        <v>RFM</v>
      </c>
      <c r="C6070">
        <f t="shared" si="5618"/>
        <v>0</v>
      </c>
      <c r="D6070">
        <f>IFERROR(VLOOKUP(C6070,'Enheter, modell og år'!$A$2:$B$31,2,FALSE),0)</f>
        <v>0</v>
      </c>
      <c r="E6070" t="str">
        <f>'Liste detaljert wide'!$O$1</f>
        <v>Total forskningsbev</v>
      </c>
      <c r="F6070" t="str">
        <f t="shared" si="5567"/>
        <v>2021RFM0Total forskningsbev</v>
      </c>
      <c r="G6070" s="3">
        <f>'Liste detaljert wide'!O130</f>
        <v>0</v>
      </c>
      <c r="H6070" t="str">
        <f>VLOOKUP(E6070,Def!$B$2:$C$15,2,FALSE)</f>
        <v>Total forskningsbev</v>
      </c>
      <c r="I6070" s="3">
        <f>IF(A6070='Enheter, modell og år'!$F$2-1,0,G6070-VLOOKUP(A6070-1&amp;B6070&amp;C6070&amp;E6070,$F$2:$G$7561,2,FALSE))</f>
        <v>0</v>
      </c>
      <c r="J6070" s="3">
        <f>IF(A6070='Enheter, modell og år'!$F$2-1,0,VLOOKUP(A6070-1&amp;B6070&amp;C6070&amp;E6070,$F$2:$G$7561,2,FALSE))</f>
        <v>0</v>
      </c>
    </row>
    <row r="6071" spans="1:10" x14ac:dyDescent="0.25">
      <c r="A6071">
        <f t="shared" ref="A6071:C6071" si="5619">A5531</f>
        <v>2021</v>
      </c>
      <c r="B6071" t="str">
        <f t="shared" si="5619"/>
        <v>RFM</v>
      </c>
      <c r="C6071">
        <f t="shared" si="5619"/>
        <v>0</v>
      </c>
      <c r="D6071">
        <f>IFERROR(VLOOKUP(C6071,'Enheter, modell og år'!$A$2:$B$31,2,FALSE),0)</f>
        <v>0</v>
      </c>
      <c r="E6071" t="str">
        <f>'Liste detaljert wide'!$O$1</f>
        <v>Total forskningsbev</v>
      </c>
      <c r="F6071" t="str">
        <f t="shared" si="5567"/>
        <v>2021RFM0Total forskningsbev</v>
      </c>
      <c r="G6071" s="3">
        <f>'Liste detaljert wide'!O131</f>
        <v>0</v>
      </c>
      <c r="H6071" t="str">
        <f>VLOOKUP(E6071,Def!$B$2:$C$15,2,FALSE)</f>
        <v>Total forskningsbev</v>
      </c>
      <c r="I6071" s="3">
        <f>IF(A6071='Enheter, modell og år'!$F$2-1,0,G6071-VLOOKUP(A6071-1&amp;B6071&amp;C6071&amp;E6071,$F$2:$G$7561,2,FALSE))</f>
        <v>0</v>
      </c>
      <c r="J6071" s="3">
        <f>IF(A6071='Enheter, modell og år'!$F$2-1,0,VLOOKUP(A6071-1&amp;B6071&amp;C6071&amp;E6071,$F$2:$G$7561,2,FALSE))</f>
        <v>0</v>
      </c>
    </row>
    <row r="6072" spans="1:10" x14ac:dyDescent="0.25">
      <c r="A6072">
        <f t="shared" ref="A6072:C6072" si="5620">A5532</f>
        <v>2021</v>
      </c>
      <c r="B6072" t="str">
        <f t="shared" si="5620"/>
        <v>RFM</v>
      </c>
      <c r="C6072">
        <f t="shared" si="5620"/>
        <v>0</v>
      </c>
      <c r="D6072">
        <f>IFERROR(VLOOKUP(C6072,'Enheter, modell og år'!$A$2:$B$31,2,FALSE),0)</f>
        <v>0</v>
      </c>
      <c r="E6072" t="str">
        <f>'Liste detaljert wide'!$O$1</f>
        <v>Total forskningsbev</v>
      </c>
      <c r="F6072" t="str">
        <f t="shared" si="5567"/>
        <v>2021RFM0Total forskningsbev</v>
      </c>
      <c r="G6072" s="3">
        <f>'Liste detaljert wide'!O132</f>
        <v>0</v>
      </c>
      <c r="H6072" t="str">
        <f>VLOOKUP(E6072,Def!$B$2:$C$15,2,FALSE)</f>
        <v>Total forskningsbev</v>
      </c>
      <c r="I6072" s="3">
        <f>IF(A6072='Enheter, modell og år'!$F$2-1,0,G6072-VLOOKUP(A6072-1&amp;B6072&amp;C6072&amp;E6072,$F$2:$G$7561,2,FALSE))</f>
        <v>0</v>
      </c>
      <c r="J6072" s="3">
        <f>IF(A6072='Enheter, modell og år'!$F$2-1,0,VLOOKUP(A6072-1&amp;B6072&amp;C6072&amp;E6072,$F$2:$G$7561,2,FALSE))</f>
        <v>0</v>
      </c>
    </row>
    <row r="6073" spans="1:10" x14ac:dyDescent="0.25">
      <c r="A6073">
        <f t="shared" ref="A6073:C6073" si="5621">A5533</f>
        <v>2021</v>
      </c>
      <c r="B6073" t="str">
        <f t="shared" si="5621"/>
        <v>RFM</v>
      </c>
      <c r="C6073">
        <f t="shared" si="5621"/>
        <v>0</v>
      </c>
      <c r="D6073">
        <f>IFERROR(VLOOKUP(C6073,'Enheter, modell og år'!$A$2:$B$31,2,FALSE),0)</f>
        <v>0</v>
      </c>
      <c r="E6073" t="str">
        <f>'Liste detaljert wide'!$O$1</f>
        <v>Total forskningsbev</v>
      </c>
      <c r="F6073" t="str">
        <f t="shared" si="5567"/>
        <v>2021RFM0Total forskningsbev</v>
      </c>
      <c r="G6073" s="3">
        <f>'Liste detaljert wide'!O133</f>
        <v>0</v>
      </c>
      <c r="H6073" t="str">
        <f>VLOOKUP(E6073,Def!$B$2:$C$15,2,FALSE)</f>
        <v>Total forskningsbev</v>
      </c>
      <c r="I6073" s="3">
        <f>IF(A6073='Enheter, modell og år'!$F$2-1,0,G6073-VLOOKUP(A6073-1&amp;B6073&amp;C6073&amp;E6073,$F$2:$G$7561,2,FALSE))</f>
        <v>0</v>
      </c>
      <c r="J6073" s="3">
        <f>IF(A6073='Enheter, modell og år'!$F$2-1,0,VLOOKUP(A6073-1&amp;B6073&amp;C6073&amp;E6073,$F$2:$G$7561,2,FALSE))</f>
        <v>0</v>
      </c>
    </row>
    <row r="6074" spans="1:10" x14ac:dyDescent="0.25">
      <c r="A6074">
        <f t="shared" ref="A6074:C6074" si="5622">A5534</f>
        <v>2021</v>
      </c>
      <c r="B6074" t="str">
        <f t="shared" si="5622"/>
        <v>RFM</v>
      </c>
      <c r="C6074">
        <f t="shared" si="5622"/>
        <v>0</v>
      </c>
      <c r="D6074">
        <f>IFERROR(VLOOKUP(C6074,'Enheter, modell og år'!$A$2:$B$31,2,FALSE),0)</f>
        <v>0</v>
      </c>
      <c r="E6074" t="str">
        <f>'Liste detaljert wide'!$O$1</f>
        <v>Total forskningsbev</v>
      </c>
      <c r="F6074" t="str">
        <f t="shared" si="5567"/>
        <v>2021RFM0Total forskningsbev</v>
      </c>
      <c r="G6074" s="3">
        <f>'Liste detaljert wide'!O134</f>
        <v>0</v>
      </c>
      <c r="H6074" t="str">
        <f>VLOOKUP(E6074,Def!$B$2:$C$15,2,FALSE)</f>
        <v>Total forskningsbev</v>
      </c>
      <c r="I6074" s="3">
        <f>IF(A6074='Enheter, modell og år'!$F$2-1,0,G6074-VLOOKUP(A6074-1&amp;B6074&amp;C6074&amp;E6074,$F$2:$G$7561,2,FALSE))</f>
        <v>0</v>
      </c>
      <c r="J6074" s="3">
        <f>IF(A6074='Enheter, modell og år'!$F$2-1,0,VLOOKUP(A6074-1&amp;B6074&amp;C6074&amp;E6074,$F$2:$G$7561,2,FALSE))</f>
        <v>0</v>
      </c>
    </row>
    <row r="6075" spans="1:10" x14ac:dyDescent="0.25">
      <c r="A6075">
        <f t="shared" ref="A6075:C6075" si="5623">A5535</f>
        <v>2021</v>
      </c>
      <c r="B6075" t="str">
        <f t="shared" si="5623"/>
        <v>RFM</v>
      </c>
      <c r="C6075">
        <f t="shared" si="5623"/>
        <v>0</v>
      </c>
      <c r="D6075">
        <f>IFERROR(VLOOKUP(C6075,'Enheter, modell og år'!$A$2:$B$31,2,FALSE),0)</f>
        <v>0</v>
      </c>
      <c r="E6075" t="str">
        <f>'Liste detaljert wide'!$O$1</f>
        <v>Total forskningsbev</v>
      </c>
      <c r="F6075" t="str">
        <f t="shared" si="5567"/>
        <v>2021RFM0Total forskningsbev</v>
      </c>
      <c r="G6075" s="3">
        <f>'Liste detaljert wide'!O135</f>
        <v>0</v>
      </c>
      <c r="H6075" t="str">
        <f>VLOOKUP(E6075,Def!$B$2:$C$15,2,FALSE)</f>
        <v>Total forskningsbev</v>
      </c>
      <c r="I6075" s="3">
        <f>IF(A6075='Enheter, modell og år'!$F$2-1,0,G6075-VLOOKUP(A6075-1&amp;B6075&amp;C6075&amp;E6075,$F$2:$G$7561,2,FALSE))</f>
        <v>0</v>
      </c>
      <c r="J6075" s="3">
        <f>IF(A6075='Enheter, modell og år'!$F$2-1,0,VLOOKUP(A6075-1&amp;B6075&amp;C6075&amp;E6075,$F$2:$G$7561,2,FALSE))</f>
        <v>0</v>
      </c>
    </row>
    <row r="6076" spans="1:10" x14ac:dyDescent="0.25">
      <c r="A6076">
        <f t="shared" ref="A6076:C6076" si="5624">A5536</f>
        <v>2021</v>
      </c>
      <c r="B6076" t="str">
        <f t="shared" si="5624"/>
        <v>RFM</v>
      </c>
      <c r="C6076">
        <f t="shared" si="5624"/>
        <v>0</v>
      </c>
      <c r="D6076">
        <f>IFERROR(VLOOKUP(C6076,'Enheter, modell og år'!$A$2:$B$31,2,FALSE),0)</f>
        <v>0</v>
      </c>
      <c r="E6076" t="str">
        <f>'Liste detaljert wide'!$O$1</f>
        <v>Total forskningsbev</v>
      </c>
      <c r="F6076" t="str">
        <f t="shared" si="5567"/>
        <v>2021RFM0Total forskningsbev</v>
      </c>
      <c r="G6076" s="3">
        <f>'Liste detaljert wide'!O136</f>
        <v>0</v>
      </c>
      <c r="H6076" t="str">
        <f>VLOOKUP(E6076,Def!$B$2:$C$15,2,FALSE)</f>
        <v>Total forskningsbev</v>
      </c>
      <c r="I6076" s="3">
        <f>IF(A6076='Enheter, modell og år'!$F$2-1,0,G6076-VLOOKUP(A6076-1&amp;B6076&amp;C6076&amp;E6076,$F$2:$G$7561,2,FALSE))</f>
        <v>0</v>
      </c>
      <c r="J6076" s="3">
        <f>IF(A6076='Enheter, modell og år'!$F$2-1,0,VLOOKUP(A6076-1&amp;B6076&amp;C6076&amp;E6076,$F$2:$G$7561,2,FALSE))</f>
        <v>0</v>
      </c>
    </row>
    <row r="6077" spans="1:10" x14ac:dyDescent="0.25">
      <c r="A6077">
        <f t="shared" ref="A6077:C6077" si="5625">A5537</f>
        <v>2021</v>
      </c>
      <c r="B6077" t="str">
        <f t="shared" si="5625"/>
        <v>RFM</v>
      </c>
      <c r="C6077">
        <f t="shared" si="5625"/>
        <v>0</v>
      </c>
      <c r="D6077">
        <f>IFERROR(VLOOKUP(C6077,'Enheter, modell og år'!$A$2:$B$31,2,FALSE),0)</f>
        <v>0</v>
      </c>
      <c r="E6077" t="str">
        <f>'Liste detaljert wide'!$O$1</f>
        <v>Total forskningsbev</v>
      </c>
      <c r="F6077" t="str">
        <f t="shared" si="5567"/>
        <v>2021RFM0Total forskningsbev</v>
      </c>
      <c r="G6077" s="3">
        <f>'Liste detaljert wide'!O137</f>
        <v>0</v>
      </c>
      <c r="H6077" t="str">
        <f>VLOOKUP(E6077,Def!$B$2:$C$15,2,FALSE)</f>
        <v>Total forskningsbev</v>
      </c>
      <c r="I6077" s="3">
        <f>IF(A6077='Enheter, modell og år'!$F$2-1,0,G6077-VLOOKUP(A6077-1&amp;B6077&amp;C6077&amp;E6077,$F$2:$G$7561,2,FALSE))</f>
        <v>0</v>
      </c>
      <c r="J6077" s="3">
        <f>IF(A6077='Enheter, modell og år'!$F$2-1,0,VLOOKUP(A6077-1&amp;B6077&amp;C6077&amp;E6077,$F$2:$G$7561,2,FALSE))</f>
        <v>0</v>
      </c>
    </row>
    <row r="6078" spans="1:10" x14ac:dyDescent="0.25">
      <c r="A6078">
        <f t="shared" ref="A6078:C6078" si="5626">A5538</f>
        <v>2021</v>
      </c>
      <c r="B6078" t="str">
        <f t="shared" si="5626"/>
        <v>RFM</v>
      </c>
      <c r="C6078">
        <f t="shared" si="5626"/>
        <v>0</v>
      </c>
      <c r="D6078">
        <f>IFERROR(VLOOKUP(C6078,'Enheter, modell og år'!$A$2:$B$31,2,FALSE),0)</f>
        <v>0</v>
      </c>
      <c r="E6078" t="str">
        <f>'Liste detaljert wide'!$O$1</f>
        <v>Total forskningsbev</v>
      </c>
      <c r="F6078" t="str">
        <f t="shared" si="5567"/>
        <v>2021RFM0Total forskningsbev</v>
      </c>
      <c r="G6078" s="3">
        <f>'Liste detaljert wide'!O138</f>
        <v>0</v>
      </c>
      <c r="H6078" t="str">
        <f>VLOOKUP(E6078,Def!$B$2:$C$15,2,FALSE)</f>
        <v>Total forskningsbev</v>
      </c>
      <c r="I6078" s="3">
        <f>IF(A6078='Enheter, modell og år'!$F$2-1,0,G6078-VLOOKUP(A6078-1&amp;B6078&amp;C6078&amp;E6078,$F$2:$G$7561,2,FALSE))</f>
        <v>0</v>
      </c>
      <c r="J6078" s="3">
        <f>IF(A6078='Enheter, modell og år'!$F$2-1,0,VLOOKUP(A6078-1&amp;B6078&amp;C6078&amp;E6078,$F$2:$G$7561,2,FALSE))</f>
        <v>0</v>
      </c>
    </row>
    <row r="6079" spans="1:10" x14ac:dyDescent="0.25">
      <c r="A6079">
        <f t="shared" ref="A6079:C6079" si="5627">A5539</f>
        <v>2021</v>
      </c>
      <c r="B6079" t="str">
        <f t="shared" si="5627"/>
        <v>RFM</v>
      </c>
      <c r="C6079">
        <f t="shared" si="5627"/>
        <v>0</v>
      </c>
      <c r="D6079">
        <f>IFERROR(VLOOKUP(C6079,'Enheter, modell og år'!$A$2:$B$31,2,FALSE),0)</f>
        <v>0</v>
      </c>
      <c r="E6079" t="str">
        <f>'Liste detaljert wide'!$O$1</f>
        <v>Total forskningsbev</v>
      </c>
      <c r="F6079" t="str">
        <f t="shared" si="5567"/>
        <v>2021RFM0Total forskningsbev</v>
      </c>
      <c r="G6079" s="3">
        <f>'Liste detaljert wide'!O139</f>
        <v>0</v>
      </c>
      <c r="H6079" t="str">
        <f>VLOOKUP(E6079,Def!$B$2:$C$15,2,FALSE)</f>
        <v>Total forskningsbev</v>
      </c>
      <c r="I6079" s="3">
        <f>IF(A6079='Enheter, modell og år'!$F$2-1,0,G6079-VLOOKUP(A6079-1&amp;B6079&amp;C6079&amp;E6079,$F$2:$G$7561,2,FALSE))</f>
        <v>0</v>
      </c>
      <c r="J6079" s="3">
        <f>IF(A6079='Enheter, modell og år'!$F$2-1,0,VLOOKUP(A6079-1&amp;B6079&amp;C6079&amp;E6079,$F$2:$G$7561,2,FALSE))</f>
        <v>0</v>
      </c>
    </row>
    <row r="6080" spans="1:10" x14ac:dyDescent="0.25">
      <c r="A6080">
        <f t="shared" ref="A6080:C6080" si="5628">A5540</f>
        <v>2021</v>
      </c>
      <c r="B6080" t="str">
        <f t="shared" si="5628"/>
        <v>RFM</v>
      </c>
      <c r="C6080">
        <f t="shared" si="5628"/>
        <v>0</v>
      </c>
      <c r="D6080">
        <f>IFERROR(VLOOKUP(C6080,'Enheter, modell og år'!$A$2:$B$31,2,FALSE),0)</f>
        <v>0</v>
      </c>
      <c r="E6080" t="str">
        <f>'Liste detaljert wide'!$O$1</f>
        <v>Total forskningsbev</v>
      </c>
      <c r="F6080" t="str">
        <f t="shared" si="5567"/>
        <v>2021RFM0Total forskningsbev</v>
      </c>
      <c r="G6080" s="3">
        <f>'Liste detaljert wide'!O140</f>
        <v>0</v>
      </c>
      <c r="H6080" t="str">
        <f>VLOOKUP(E6080,Def!$B$2:$C$15,2,FALSE)</f>
        <v>Total forskningsbev</v>
      </c>
      <c r="I6080" s="3">
        <f>IF(A6080='Enheter, modell og år'!$F$2-1,0,G6080-VLOOKUP(A6080-1&amp;B6080&amp;C6080&amp;E6080,$F$2:$G$7561,2,FALSE))</f>
        <v>0</v>
      </c>
      <c r="J6080" s="3">
        <f>IF(A6080='Enheter, modell og år'!$F$2-1,0,VLOOKUP(A6080-1&amp;B6080&amp;C6080&amp;E6080,$F$2:$G$7561,2,FALSE))</f>
        <v>0</v>
      </c>
    </row>
    <row r="6081" spans="1:10" x14ac:dyDescent="0.25">
      <c r="A6081">
        <f t="shared" ref="A6081:C6081" si="5629">A5541</f>
        <v>2021</v>
      </c>
      <c r="B6081" t="str">
        <f t="shared" si="5629"/>
        <v>RFM</v>
      </c>
      <c r="C6081">
        <f t="shared" si="5629"/>
        <v>0</v>
      </c>
      <c r="D6081">
        <f>IFERROR(VLOOKUP(C6081,'Enheter, modell og år'!$A$2:$B$31,2,FALSE),0)</f>
        <v>0</v>
      </c>
      <c r="E6081" t="str">
        <f>'Liste detaljert wide'!$O$1</f>
        <v>Total forskningsbev</v>
      </c>
      <c r="F6081" t="str">
        <f t="shared" si="5567"/>
        <v>2021RFM0Total forskningsbev</v>
      </c>
      <c r="G6081" s="3">
        <f>'Liste detaljert wide'!O141</f>
        <v>0</v>
      </c>
      <c r="H6081" t="str">
        <f>VLOOKUP(E6081,Def!$B$2:$C$15,2,FALSE)</f>
        <v>Total forskningsbev</v>
      </c>
      <c r="I6081" s="3">
        <f>IF(A6081='Enheter, modell og år'!$F$2-1,0,G6081-VLOOKUP(A6081-1&amp;B6081&amp;C6081&amp;E6081,$F$2:$G$7561,2,FALSE))</f>
        <v>0</v>
      </c>
      <c r="J6081" s="3">
        <f>IF(A6081='Enheter, modell og år'!$F$2-1,0,VLOOKUP(A6081-1&amp;B6081&amp;C6081&amp;E6081,$F$2:$G$7561,2,FALSE))</f>
        <v>0</v>
      </c>
    </row>
    <row r="6082" spans="1:10" x14ac:dyDescent="0.25">
      <c r="A6082">
        <f t="shared" ref="A6082:C6082" si="5630">A5542</f>
        <v>2021</v>
      </c>
      <c r="B6082" t="str">
        <f t="shared" si="5630"/>
        <v>RFM</v>
      </c>
      <c r="C6082">
        <f t="shared" si="5630"/>
        <v>0</v>
      </c>
      <c r="D6082">
        <f>IFERROR(VLOOKUP(C6082,'Enheter, modell og år'!$A$2:$B$31,2,FALSE),0)</f>
        <v>0</v>
      </c>
      <c r="E6082" t="str">
        <f>'Liste detaljert wide'!$O$1</f>
        <v>Total forskningsbev</v>
      </c>
      <c r="F6082" t="str">
        <f t="shared" si="5567"/>
        <v>2021RFM0Total forskningsbev</v>
      </c>
      <c r="G6082" s="3">
        <f>'Liste detaljert wide'!O142</f>
        <v>0</v>
      </c>
      <c r="H6082" t="str">
        <f>VLOOKUP(E6082,Def!$B$2:$C$15,2,FALSE)</f>
        <v>Total forskningsbev</v>
      </c>
      <c r="I6082" s="3">
        <f>IF(A6082='Enheter, modell og år'!$F$2-1,0,G6082-VLOOKUP(A6082-1&amp;B6082&amp;C6082&amp;E6082,$F$2:$G$7561,2,FALSE))</f>
        <v>0</v>
      </c>
      <c r="J6082" s="3">
        <f>IF(A6082='Enheter, modell og år'!$F$2-1,0,VLOOKUP(A6082-1&amp;B6082&amp;C6082&amp;E6082,$F$2:$G$7561,2,FALSE))</f>
        <v>0</v>
      </c>
    </row>
    <row r="6083" spans="1:10" x14ac:dyDescent="0.25">
      <c r="A6083">
        <f t="shared" ref="A6083:C6083" si="5631">A5543</f>
        <v>2021</v>
      </c>
      <c r="B6083" t="str">
        <f t="shared" si="5631"/>
        <v>RFM</v>
      </c>
      <c r="C6083">
        <f t="shared" si="5631"/>
        <v>0</v>
      </c>
      <c r="D6083">
        <f>IFERROR(VLOOKUP(C6083,'Enheter, modell og år'!$A$2:$B$31,2,FALSE),0)</f>
        <v>0</v>
      </c>
      <c r="E6083" t="str">
        <f>'Liste detaljert wide'!$O$1</f>
        <v>Total forskningsbev</v>
      </c>
      <c r="F6083" t="str">
        <f t="shared" ref="F6083:F6146" si="5632">A6083&amp;B6083&amp;C6083&amp;E6083</f>
        <v>2021RFM0Total forskningsbev</v>
      </c>
      <c r="G6083" s="3">
        <f>'Liste detaljert wide'!O143</f>
        <v>0</v>
      </c>
      <c r="H6083" t="str">
        <f>VLOOKUP(E6083,Def!$B$2:$C$15,2,FALSE)</f>
        <v>Total forskningsbev</v>
      </c>
      <c r="I6083" s="3">
        <f>IF(A6083='Enheter, modell og år'!$F$2-1,0,G6083-VLOOKUP(A6083-1&amp;B6083&amp;C6083&amp;E6083,$F$2:$G$7561,2,FALSE))</f>
        <v>0</v>
      </c>
      <c r="J6083" s="3">
        <f>IF(A6083='Enheter, modell og år'!$F$2-1,0,VLOOKUP(A6083-1&amp;B6083&amp;C6083&amp;E6083,$F$2:$G$7561,2,FALSE))</f>
        <v>0</v>
      </c>
    </row>
    <row r="6084" spans="1:10" x14ac:dyDescent="0.25">
      <c r="A6084">
        <f t="shared" ref="A6084:C6084" si="5633">A5544</f>
        <v>2021</v>
      </c>
      <c r="B6084" t="str">
        <f t="shared" si="5633"/>
        <v>RFM</v>
      </c>
      <c r="C6084">
        <f t="shared" si="5633"/>
        <v>0</v>
      </c>
      <c r="D6084">
        <f>IFERROR(VLOOKUP(C6084,'Enheter, modell og år'!$A$2:$B$31,2,FALSE),0)</f>
        <v>0</v>
      </c>
      <c r="E6084" t="str">
        <f>'Liste detaljert wide'!$O$1</f>
        <v>Total forskningsbev</v>
      </c>
      <c r="F6084" t="str">
        <f t="shared" si="5632"/>
        <v>2021RFM0Total forskningsbev</v>
      </c>
      <c r="G6084" s="3">
        <f>'Liste detaljert wide'!O144</f>
        <v>0</v>
      </c>
      <c r="H6084" t="str">
        <f>VLOOKUP(E6084,Def!$B$2:$C$15,2,FALSE)</f>
        <v>Total forskningsbev</v>
      </c>
      <c r="I6084" s="3">
        <f>IF(A6084='Enheter, modell og år'!$F$2-1,0,G6084-VLOOKUP(A6084-1&amp;B6084&amp;C6084&amp;E6084,$F$2:$G$7561,2,FALSE))</f>
        <v>0</v>
      </c>
      <c r="J6084" s="3">
        <f>IF(A6084='Enheter, modell og år'!$F$2-1,0,VLOOKUP(A6084-1&amp;B6084&amp;C6084&amp;E6084,$F$2:$G$7561,2,FALSE))</f>
        <v>0</v>
      </c>
    </row>
    <row r="6085" spans="1:10" x14ac:dyDescent="0.25">
      <c r="A6085">
        <f t="shared" ref="A6085:C6085" si="5634">A5545</f>
        <v>2021</v>
      </c>
      <c r="B6085" t="str">
        <f t="shared" si="5634"/>
        <v>RFM</v>
      </c>
      <c r="C6085">
        <f t="shared" si="5634"/>
        <v>0</v>
      </c>
      <c r="D6085">
        <f>IFERROR(VLOOKUP(C6085,'Enheter, modell og år'!$A$2:$B$31,2,FALSE),0)</f>
        <v>0</v>
      </c>
      <c r="E6085" t="str">
        <f>'Liste detaljert wide'!$O$1</f>
        <v>Total forskningsbev</v>
      </c>
      <c r="F6085" t="str">
        <f t="shared" si="5632"/>
        <v>2021RFM0Total forskningsbev</v>
      </c>
      <c r="G6085" s="3">
        <f>'Liste detaljert wide'!O145</f>
        <v>0</v>
      </c>
      <c r="H6085" t="str">
        <f>VLOOKUP(E6085,Def!$B$2:$C$15,2,FALSE)</f>
        <v>Total forskningsbev</v>
      </c>
      <c r="I6085" s="3">
        <f>IF(A6085='Enheter, modell og år'!$F$2-1,0,G6085-VLOOKUP(A6085-1&amp;B6085&amp;C6085&amp;E6085,$F$2:$G$7561,2,FALSE))</f>
        <v>0</v>
      </c>
      <c r="J6085" s="3">
        <f>IF(A6085='Enheter, modell og år'!$F$2-1,0,VLOOKUP(A6085-1&amp;B6085&amp;C6085&amp;E6085,$F$2:$G$7561,2,FALSE))</f>
        <v>0</v>
      </c>
    </row>
    <row r="6086" spans="1:10" x14ac:dyDescent="0.25">
      <c r="A6086">
        <f t="shared" ref="A6086:C6086" si="5635">A5546</f>
        <v>2021</v>
      </c>
      <c r="B6086" t="str">
        <f t="shared" si="5635"/>
        <v>RFM</v>
      </c>
      <c r="C6086">
        <f t="shared" si="5635"/>
        <v>0</v>
      </c>
      <c r="D6086">
        <f>IFERROR(VLOOKUP(C6086,'Enheter, modell og år'!$A$2:$B$31,2,FALSE),0)</f>
        <v>0</v>
      </c>
      <c r="E6086" t="str">
        <f>'Liste detaljert wide'!$O$1</f>
        <v>Total forskningsbev</v>
      </c>
      <c r="F6086" t="str">
        <f t="shared" si="5632"/>
        <v>2021RFM0Total forskningsbev</v>
      </c>
      <c r="G6086" s="3">
        <f>'Liste detaljert wide'!O146</f>
        <v>0</v>
      </c>
      <c r="H6086" t="str">
        <f>VLOOKUP(E6086,Def!$B$2:$C$15,2,FALSE)</f>
        <v>Total forskningsbev</v>
      </c>
      <c r="I6086" s="3">
        <f>IF(A6086='Enheter, modell og år'!$F$2-1,0,G6086-VLOOKUP(A6086-1&amp;B6086&amp;C6086&amp;E6086,$F$2:$G$7561,2,FALSE))</f>
        <v>0</v>
      </c>
      <c r="J6086" s="3">
        <f>IF(A6086='Enheter, modell og år'!$F$2-1,0,VLOOKUP(A6086-1&amp;B6086&amp;C6086&amp;E6086,$F$2:$G$7561,2,FALSE))</f>
        <v>0</v>
      </c>
    </row>
    <row r="6087" spans="1:10" x14ac:dyDescent="0.25">
      <c r="A6087">
        <f t="shared" ref="A6087:C6087" si="5636">A5547</f>
        <v>2021</v>
      </c>
      <c r="B6087" t="str">
        <f t="shared" si="5636"/>
        <v>RFM</v>
      </c>
      <c r="C6087">
        <f t="shared" si="5636"/>
        <v>0</v>
      </c>
      <c r="D6087">
        <f>IFERROR(VLOOKUP(C6087,'Enheter, modell og år'!$A$2:$B$31,2,FALSE),0)</f>
        <v>0</v>
      </c>
      <c r="E6087" t="str">
        <f>'Liste detaljert wide'!$O$1</f>
        <v>Total forskningsbev</v>
      </c>
      <c r="F6087" t="str">
        <f t="shared" si="5632"/>
        <v>2021RFM0Total forskningsbev</v>
      </c>
      <c r="G6087" s="3">
        <f>'Liste detaljert wide'!O147</f>
        <v>0</v>
      </c>
      <c r="H6087" t="str">
        <f>VLOOKUP(E6087,Def!$B$2:$C$15,2,FALSE)</f>
        <v>Total forskningsbev</v>
      </c>
      <c r="I6087" s="3">
        <f>IF(A6087='Enheter, modell og år'!$F$2-1,0,G6087-VLOOKUP(A6087-1&amp;B6087&amp;C6087&amp;E6087,$F$2:$G$7561,2,FALSE))</f>
        <v>0</v>
      </c>
      <c r="J6087" s="3">
        <f>IF(A6087='Enheter, modell og år'!$F$2-1,0,VLOOKUP(A6087-1&amp;B6087&amp;C6087&amp;E6087,$F$2:$G$7561,2,FALSE))</f>
        <v>0</v>
      </c>
    </row>
    <row r="6088" spans="1:10" x14ac:dyDescent="0.25">
      <c r="A6088">
        <f t="shared" ref="A6088:C6088" si="5637">A5548</f>
        <v>2021</v>
      </c>
      <c r="B6088" t="str">
        <f t="shared" si="5637"/>
        <v>RFM</v>
      </c>
      <c r="C6088">
        <f t="shared" si="5637"/>
        <v>0</v>
      </c>
      <c r="D6088">
        <f>IFERROR(VLOOKUP(C6088,'Enheter, modell og år'!$A$2:$B$31,2,FALSE),0)</f>
        <v>0</v>
      </c>
      <c r="E6088" t="str">
        <f>'Liste detaljert wide'!$O$1</f>
        <v>Total forskningsbev</v>
      </c>
      <c r="F6088" t="str">
        <f t="shared" si="5632"/>
        <v>2021RFM0Total forskningsbev</v>
      </c>
      <c r="G6088" s="3">
        <f>'Liste detaljert wide'!O148</f>
        <v>0</v>
      </c>
      <c r="H6088" t="str">
        <f>VLOOKUP(E6088,Def!$B$2:$C$15,2,FALSE)</f>
        <v>Total forskningsbev</v>
      </c>
      <c r="I6088" s="3">
        <f>IF(A6088='Enheter, modell og år'!$F$2-1,0,G6088-VLOOKUP(A6088-1&amp;B6088&amp;C6088&amp;E6088,$F$2:$G$7561,2,FALSE))</f>
        <v>0</v>
      </c>
      <c r="J6088" s="3">
        <f>IF(A6088='Enheter, modell og år'!$F$2-1,0,VLOOKUP(A6088-1&amp;B6088&amp;C6088&amp;E6088,$F$2:$G$7561,2,FALSE))</f>
        <v>0</v>
      </c>
    </row>
    <row r="6089" spans="1:10" x14ac:dyDescent="0.25">
      <c r="A6089">
        <f t="shared" ref="A6089:C6089" si="5638">A5549</f>
        <v>2021</v>
      </c>
      <c r="B6089" t="str">
        <f t="shared" si="5638"/>
        <v>RFM</v>
      </c>
      <c r="C6089">
        <f t="shared" si="5638"/>
        <v>0</v>
      </c>
      <c r="D6089">
        <f>IFERROR(VLOOKUP(C6089,'Enheter, modell og år'!$A$2:$B$31,2,FALSE),0)</f>
        <v>0</v>
      </c>
      <c r="E6089" t="str">
        <f>'Liste detaljert wide'!$O$1</f>
        <v>Total forskningsbev</v>
      </c>
      <c r="F6089" t="str">
        <f t="shared" si="5632"/>
        <v>2021RFM0Total forskningsbev</v>
      </c>
      <c r="G6089" s="3">
        <f>'Liste detaljert wide'!O149</f>
        <v>0</v>
      </c>
      <c r="H6089" t="str">
        <f>VLOOKUP(E6089,Def!$B$2:$C$15,2,FALSE)</f>
        <v>Total forskningsbev</v>
      </c>
      <c r="I6089" s="3">
        <f>IF(A6089='Enheter, modell og år'!$F$2-1,0,G6089-VLOOKUP(A6089-1&amp;B6089&amp;C6089&amp;E6089,$F$2:$G$7561,2,FALSE))</f>
        <v>0</v>
      </c>
      <c r="J6089" s="3">
        <f>IF(A6089='Enheter, modell og år'!$F$2-1,0,VLOOKUP(A6089-1&amp;B6089&amp;C6089&amp;E6089,$F$2:$G$7561,2,FALSE))</f>
        <v>0</v>
      </c>
    </row>
    <row r="6090" spans="1:10" x14ac:dyDescent="0.25">
      <c r="A6090">
        <f t="shared" ref="A6090:C6090" si="5639">A5550</f>
        <v>2021</v>
      </c>
      <c r="B6090" t="str">
        <f t="shared" si="5639"/>
        <v>RFM</v>
      </c>
      <c r="C6090">
        <f t="shared" si="5639"/>
        <v>0</v>
      </c>
      <c r="D6090">
        <f>IFERROR(VLOOKUP(C6090,'Enheter, modell og år'!$A$2:$B$31,2,FALSE),0)</f>
        <v>0</v>
      </c>
      <c r="E6090" t="str">
        <f>'Liste detaljert wide'!$O$1</f>
        <v>Total forskningsbev</v>
      </c>
      <c r="F6090" t="str">
        <f t="shared" si="5632"/>
        <v>2021RFM0Total forskningsbev</v>
      </c>
      <c r="G6090" s="3">
        <f>'Liste detaljert wide'!O150</f>
        <v>0</v>
      </c>
      <c r="H6090" t="str">
        <f>VLOOKUP(E6090,Def!$B$2:$C$15,2,FALSE)</f>
        <v>Total forskningsbev</v>
      </c>
      <c r="I6090" s="3">
        <f>IF(A6090='Enheter, modell og år'!$F$2-1,0,G6090-VLOOKUP(A6090-1&amp;B6090&amp;C6090&amp;E6090,$F$2:$G$7561,2,FALSE))</f>
        <v>0</v>
      </c>
      <c r="J6090" s="3">
        <f>IF(A6090='Enheter, modell og år'!$F$2-1,0,VLOOKUP(A6090-1&amp;B6090&amp;C6090&amp;E6090,$F$2:$G$7561,2,FALSE))</f>
        <v>0</v>
      </c>
    </row>
    <row r="6091" spans="1:10" x14ac:dyDescent="0.25">
      <c r="A6091">
        <f t="shared" ref="A6091:C6091" si="5640">A5551</f>
        <v>2021</v>
      </c>
      <c r="B6091" t="str">
        <f t="shared" si="5640"/>
        <v>RFM</v>
      </c>
      <c r="C6091">
        <f t="shared" si="5640"/>
        <v>0</v>
      </c>
      <c r="D6091">
        <f>IFERROR(VLOOKUP(C6091,'Enheter, modell og år'!$A$2:$B$31,2,FALSE),0)</f>
        <v>0</v>
      </c>
      <c r="E6091" t="str">
        <f>'Liste detaljert wide'!$O$1</f>
        <v>Total forskningsbev</v>
      </c>
      <c r="F6091" t="str">
        <f t="shared" si="5632"/>
        <v>2021RFM0Total forskningsbev</v>
      </c>
      <c r="G6091" s="3">
        <f>'Liste detaljert wide'!O151</f>
        <v>0</v>
      </c>
      <c r="H6091" t="str">
        <f>VLOOKUP(E6091,Def!$B$2:$C$15,2,FALSE)</f>
        <v>Total forskningsbev</v>
      </c>
      <c r="I6091" s="3">
        <f>IF(A6091='Enheter, modell og år'!$F$2-1,0,G6091-VLOOKUP(A6091-1&amp;B6091&amp;C6091&amp;E6091,$F$2:$G$7561,2,FALSE))</f>
        <v>0</v>
      </c>
      <c r="J6091" s="3">
        <f>IF(A6091='Enheter, modell og år'!$F$2-1,0,VLOOKUP(A6091-1&amp;B6091&amp;C6091&amp;E6091,$F$2:$G$7561,2,FALSE))</f>
        <v>0</v>
      </c>
    </row>
    <row r="6092" spans="1:10" x14ac:dyDescent="0.25">
      <c r="A6092">
        <f t="shared" ref="A6092:C6092" si="5641">A5552</f>
        <v>2022</v>
      </c>
      <c r="B6092" t="str">
        <f t="shared" si="5641"/>
        <v>RFM</v>
      </c>
      <c r="C6092">
        <f t="shared" si="5641"/>
        <v>0</v>
      </c>
      <c r="D6092">
        <f>IFERROR(VLOOKUP(C6092,'Enheter, modell og år'!$A$2:$B$31,2,FALSE),0)</f>
        <v>0</v>
      </c>
      <c r="E6092" t="str">
        <f>'Liste detaljert wide'!$O$1</f>
        <v>Total forskningsbev</v>
      </c>
      <c r="F6092" t="str">
        <f t="shared" si="5632"/>
        <v>2022RFM0Total forskningsbev</v>
      </c>
      <c r="G6092" s="3">
        <f>'Liste detaljert wide'!O152</f>
        <v>0</v>
      </c>
      <c r="H6092" t="str">
        <f>VLOOKUP(E6092,Def!$B$2:$C$15,2,FALSE)</f>
        <v>Total forskningsbev</v>
      </c>
      <c r="I6092" s="3">
        <f>IF(A6092='Enheter, modell og år'!$F$2-1,0,G6092-VLOOKUP(A6092-1&amp;B6092&amp;C6092&amp;E6092,$F$2:$G$7561,2,FALSE))</f>
        <v>0</v>
      </c>
      <c r="J6092" s="3">
        <f>IF(A6092='Enheter, modell og år'!$F$2-1,0,VLOOKUP(A6092-1&amp;B6092&amp;C6092&amp;E6092,$F$2:$G$7561,2,FALSE))</f>
        <v>0</v>
      </c>
    </row>
    <row r="6093" spans="1:10" x14ac:dyDescent="0.25">
      <c r="A6093">
        <f t="shared" ref="A6093:C6093" si="5642">A5553</f>
        <v>2022</v>
      </c>
      <c r="B6093" t="str">
        <f t="shared" si="5642"/>
        <v>RFM</v>
      </c>
      <c r="C6093">
        <f t="shared" si="5642"/>
        <v>0</v>
      </c>
      <c r="D6093">
        <f>IFERROR(VLOOKUP(C6093,'Enheter, modell og år'!$A$2:$B$31,2,FALSE),0)</f>
        <v>0</v>
      </c>
      <c r="E6093" t="str">
        <f>'Liste detaljert wide'!$O$1</f>
        <v>Total forskningsbev</v>
      </c>
      <c r="F6093" t="str">
        <f t="shared" si="5632"/>
        <v>2022RFM0Total forskningsbev</v>
      </c>
      <c r="G6093" s="3">
        <f>'Liste detaljert wide'!O153</f>
        <v>0</v>
      </c>
      <c r="H6093" t="str">
        <f>VLOOKUP(E6093,Def!$B$2:$C$15,2,FALSE)</f>
        <v>Total forskningsbev</v>
      </c>
      <c r="I6093" s="3">
        <f>IF(A6093='Enheter, modell og år'!$F$2-1,0,G6093-VLOOKUP(A6093-1&amp;B6093&amp;C6093&amp;E6093,$F$2:$G$7561,2,FALSE))</f>
        <v>0</v>
      </c>
      <c r="J6093" s="3">
        <f>IF(A6093='Enheter, modell og år'!$F$2-1,0,VLOOKUP(A6093-1&amp;B6093&amp;C6093&amp;E6093,$F$2:$G$7561,2,FALSE))</f>
        <v>0</v>
      </c>
    </row>
    <row r="6094" spans="1:10" x14ac:dyDescent="0.25">
      <c r="A6094">
        <f t="shared" ref="A6094:C6094" si="5643">A5554</f>
        <v>2022</v>
      </c>
      <c r="B6094" t="str">
        <f t="shared" si="5643"/>
        <v>RFM</v>
      </c>
      <c r="C6094">
        <f t="shared" si="5643"/>
        <v>0</v>
      </c>
      <c r="D6094">
        <f>IFERROR(VLOOKUP(C6094,'Enheter, modell og år'!$A$2:$B$31,2,FALSE),0)</f>
        <v>0</v>
      </c>
      <c r="E6094" t="str">
        <f>'Liste detaljert wide'!$O$1</f>
        <v>Total forskningsbev</v>
      </c>
      <c r="F6094" t="str">
        <f t="shared" si="5632"/>
        <v>2022RFM0Total forskningsbev</v>
      </c>
      <c r="G6094" s="3">
        <f>'Liste detaljert wide'!O154</f>
        <v>0</v>
      </c>
      <c r="H6094" t="str">
        <f>VLOOKUP(E6094,Def!$B$2:$C$15,2,FALSE)</f>
        <v>Total forskningsbev</v>
      </c>
      <c r="I6094" s="3">
        <f>IF(A6094='Enheter, modell og år'!$F$2-1,0,G6094-VLOOKUP(A6094-1&amp;B6094&amp;C6094&amp;E6094,$F$2:$G$7561,2,FALSE))</f>
        <v>0</v>
      </c>
      <c r="J6094" s="3">
        <f>IF(A6094='Enheter, modell og år'!$F$2-1,0,VLOOKUP(A6094-1&amp;B6094&amp;C6094&amp;E6094,$F$2:$G$7561,2,FALSE))</f>
        <v>0</v>
      </c>
    </row>
    <row r="6095" spans="1:10" x14ac:dyDescent="0.25">
      <c r="A6095">
        <f t="shared" ref="A6095:C6095" si="5644">A5555</f>
        <v>2022</v>
      </c>
      <c r="B6095" t="str">
        <f t="shared" si="5644"/>
        <v>RFM</v>
      </c>
      <c r="C6095">
        <f t="shared" si="5644"/>
        <v>0</v>
      </c>
      <c r="D6095">
        <f>IFERROR(VLOOKUP(C6095,'Enheter, modell og år'!$A$2:$B$31,2,FALSE),0)</f>
        <v>0</v>
      </c>
      <c r="E6095" t="str">
        <f>'Liste detaljert wide'!$O$1</f>
        <v>Total forskningsbev</v>
      </c>
      <c r="F6095" t="str">
        <f t="shared" si="5632"/>
        <v>2022RFM0Total forskningsbev</v>
      </c>
      <c r="G6095" s="3">
        <f>'Liste detaljert wide'!O155</f>
        <v>0</v>
      </c>
      <c r="H6095" t="str">
        <f>VLOOKUP(E6095,Def!$B$2:$C$15,2,FALSE)</f>
        <v>Total forskningsbev</v>
      </c>
      <c r="I6095" s="3">
        <f>IF(A6095='Enheter, modell og år'!$F$2-1,0,G6095-VLOOKUP(A6095-1&amp;B6095&amp;C6095&amp;E6095,$F$2:$G$7561,2,FALSE))</f>
        <v>0</v>
      </c>
      <c r="J6095" s="3">
        <f>IF(A6095='Enheter, modell og år'!$F$2-1,0,VLOOKUP(A6095-1&amp;B6095&amp;C6095&amp;E6095,$F$2:$G$7561,2,FALSE))</f>
        <v>0</v>
      </c>
    </row>
    <row r="6096" spans="1:10" x14ac:dyDescent="0.25">
      <c r="A6096">
        <f t="shared" ref="A6096:C6096" si="5645">A5556</f>
        <v>2022</v>
      </c>
      <c r="B6096" t="str">
        <f t="shared" si="5645"/>
        <v>RFM</v>
      </c>
      <c r="C6096">
        <f t="shared" si="5645"/>
        <v>0</v>
      </c>
      <c r="D6096">
        <f>IFERROR(VLOOKUP(C6096,'Enheter, modell og år'!$A$2:$B$31,2,FALSE),0)</f>
        <v>0</v>
      </c>
      <c r="E6096" t="str">
        <f>'Liste detaljert wide'!$O$1</f>
        <v>Total forskningsbev</v>
      </c>
      <c r="F6096" t="str">
        <f t="shared" si="5632"/>
        <v>2022RFM0Total forskningsbev</v>
      </c>
      <c r="G6096" s="3">
        <f>'Liste detaljert wide'!O156</f>
        <v>0</v>
      </c>
      <c r="H6096" t="str">
        <f>VLOOKUP(E6096,Def!$B$2:$C$15,2,FALSE)</f>
        <v>Total forskningsbev</v>
      </c>
      <c r="I6096" s="3">
        <f>IF(A6096='Enheter, modell og år'!$F$2-1,0,G6096-VLOOKUP(A6096-1&amp;B6096&amp;C6096&amp;E6096,$F$2:$G$7561,2,FALSE))</f>
        <v>0</v>
      </c>
      <c r="J6096" s="3">
        <f>IF(A6096='Enheter, modell og år'!$F$2-1,0,VLOOKUP(A6096-1&amp;B6096&amp;C6096&amp;E6096,$F$2:$G$7561,2,FALSE))</f>
        <v>0</v>
      </c>
    </row>
    <row r="6097" spans="1:10" x14ac:dyDescent="0.25">
      <c r="A6097">
        <f t="shared" ref="A6097:C6097" si="5646">A5557</f>
        <v>2022</v>
      </c>
      <c r="B6097" t="str">
        <f t="shared" si="5646"/>
        <v>RFM</v>
      </c>
      <c r="C6097">
        <f t="shared" si="5646"/>
        <v>0</v>
      </c>
      <c r="D6097">
        <f>IFERROR(VLOOKUP(C6097,'Enheter, modell og år'!$A$2:$B$31,2,FALSE),0)</f>
        <v>0</v>
      </c>
      <c r="E6097" t="str">
        <f>'Liste detaljert wide'!$O$1</f>
        <v>Total forskningsbev</v>
      </c>
      <c r="F6097" t="str">
        <f t="shared" si="5632"/>
        <v>2022RFM0Total forskningsbev</v>
      </c>
      <c r="G6097" s="3">
        <f>'Liste detaljert wide'!O157</f>
        <v>0</v>
      </c>
      <c r="H6097" t="str">
        <f>VLOOKUP(E6097,Def!$B$2:$C$15,2,FALSE)</f>
        <v>Total forskningsbev</v>
      </c>
      <c r="I6097" s="3">
        <f>IF(A6097='Enheter, modell og år'!$F$2-1,0,G6097-VLOOKUP(A6097-1&amp;B6097&amp;C6097&amp;E6097,$F$2:$G$7561,2,FALSE))</f>
        <v>0</v>
      </c>
      <c r="J6097" s="3">
        <f>IF(A6097='Enheter, modell og år'!$F$2-1,0,VLOOKUP(A6097-1&amp;B6097&amp;C6097&amp;E6097,$F$2:$G$7561,2,FALSE))</f>
        <v>0</v>
      </c>
    </row>
    <row r="6098" spans="1:10" x14ac:dyDescent="0.25">
      <c r="A6098">
        <f t="shared" ref="A6098:C6098" si="5647">A5558</f>
        <v>2022</v>
      </c>
      <c r="B6098" t="str">
        <f t="shared" si="5647"/>
        <v>RFM</v>
      </c>
      <c r="C6098">
        <f t="shared" si="5647"/>
        <v>0</v>
      </c>
      <c r="D6098">
        <f>IFERROR(VLOOKUP(C6098,'Enheter, modell og år'!$A$2:$B$31,2,FALSE),0)</f>
        <v>0</v>
      </c>
      <c r="E6098" t="str">
        <f>'Liste detaljert wide'!$O$1</f>
        <v>Total forskningsbev</v>
      </c>
      <c r="F6098" t="str">
        <f t="shared" si="5632"/>
        <v>2022RFM0Total forskningsbev</v>
      </c>
      <c r="G6098" s="3">
        <f>'Liste detaljert wide'!O158</f>
        <v>0</v>
      </c>
      <c r="H6098" t="str">
        <f>VLOOKUP(E6098,Def!$B$2:$C$15,2,FALSE)</f>
        <v>Total forskningsbev</v>
      </c>
      <c r="I6098" s="3">
        <f>IF(A6098='Enheter, modell og år'!$F$2-1,0,G6098-VLOOKUP(A6098-1&amp;B6098&amp;C6098&amp;E6098,$F$2:$G$7561,2,FALSE))</f>
        <v>0</v>
      </c>
      <c r="J6098" s="3">
        <f>IF(A6098='Enheter, modell og år'!$F$2-1,0,VLOOKUP(A6098-1&amp;B6098&amp;C6098&amp;E6098,$F$2:$G$7561,2,FALSE))</f>
        <v>0</v>
      </c>
    </row>
    <row r="6099" spans="1:10" x14ac:dyDescent="0.25">
      <c r="A6099">
        <f t="shared" ref="A6099:C6099" si="5648">A5559</f>
        <v>2022</v>
      </c>
      <c r="B6099" t="str">
        <f t="shared" si="5648"/>
        <v>RFM</v>
      </c>
      <c r="C6099">
        <f t="shared" si="5648"/>
        <v>0</v>
      </c>
      <c r="D6099">
        <f>IFERROR(VLOOKUP(C6099,'Enheter, modell og år'!$A$2:$B$31,2,FALSE),0)</f>
        <v>0</v>
      </c>
      <c r="E6099" t="str">
        <f>'Liste detaljert wide'!$O$1</f>
        <v>Total forskningsbev</v>
      </c>
      <c r="F6099" t="str">
        <f t="shared" si="5632"/>
        <v>2022RFM0Total forskningsbev</v>
      </c>
      <c r="G6099" s="3">
        <f>'Liste detaljert wide'!O159</f>
        <v>0</v>
      </c>
      <c r="H6099" t="str">
        <f>VLOOKUP(E6099,Def!$B$2:$C$15,2,FALSE)</f>
        <v>Total forskningsbev</v>
      </c>
      <c r="I6099" s="3">
        <f>IF(A6099='Enheter, modell og år'!$F$2-1,0,G6099-VLOOKUP(A6099-1&amp;B6099&amp;C6099&amp;E6099,$F$2:$G$7561,2,FALSE))</f>
        <v>0</v>
      </c>
      <c r="J6099" s="3">
        <f>IF(A6099='Enheter, modell og år'!$F$2-1,0,VLOOKUP(A6099-1&amp;B6099&amp;C6099&amp;E6099,$F$2:$G$7561,2,FALSE))</f>
        <v>0</v>
      </c>
    </row>
    <row r="6100" spans="1:10" x14ac:dyDescent="0.25">
      <c r="A6100">
        <f t="shared" ref="A6100:C6100" si="5649">A5560</f>
        <v>2022</v>
      </c>
      <c r="B6100" t="str">
        <f t="shared" si="5649"/>
        <v>RFM</v>
      </c>
      <c r="C6100">
        <f t="shared" si="5649"/>
        <v>0</v>
      </c>
      <c r="D6100">
        <f>IFERROR(VLOOKUP(C6100,'Enheter, modell og år'!$A$2:$B$31,2,FALSE),0)</f>
        <v>0</v>
      </c>
      <c r="E6100" t="str">
        <f>'Liste detaljert wide'!$O$1</f>
        <v>Total forskningsbev</v>
      </c>
      <c r="F6100" t="str">
        <f t="shared" si="5632"/>
        <v>2022RFM0Total forskningsbev</v>
      </c>
      <c r="G6100" s="3">
        <f>'Liste detaljert wide'!O160</f>
        <v>0</v>
      </c>
      <c r="H6100" t="str">
        <f>VLOOKUP(E6100,Def!$B$2:$C$15,2,FALSE)</f>
        <v>Total forskningsbev</v>
      </c>
      <c r="I6100" s="3">
        <f>IF(A6100='Enheter, modell og år'!$F$2-1,0,G6100-VLOOKUP(A6100-1&amp;B6100&amp;C6100&amp;E6100,$F$2:$G$7561,2,FALSE))</f>
        <v>0</v>
      </c>
      <c r="J6100" s="3">
        <f>IF(A6100='Enheter, modell og år'!$F$2-1,0,VLOOKUP(A6100-1&amp;B6100&amp;C6100&amp;E6100,$F$2:$G$7561,2,FALSE))</f>
        <v>0</v>
      </c>
    </row>
    <row r="6101" spans="1:10" x14ac:dyDescent="0.25">
      <c r="A6101">
        <f t="shared" ref="A6101:C6101" si="5650">A5561</f>
        <v>2022</v>
      </c>
      <c r="B6101" t="str">
        <f t="shared" si="5650"/>
        <v>RFM</v>
      </c>
      <c r="C6101">
        <f t="shared" si="5650"/>
        <v>0</v>
      </c>
      <c r="D6101">
        <f>IFERROR(VLOOKUP(C6101,'Enheter, modell og år'!$A$2:$B$31,2,FALSE),0)</f>
        <v>0</v>
      </c>
      <c r="E6101" t="str">
        <f>'Liste detaljert wide'!$O$1</f>
        <v>Total forskningsbev</v>
      </c>
      <c r="F6101" t="str">
        <f t="shared" si="5632"/>
        <v>2022RFM0Total forskningsbev</v>
      </c>
      <c r="G6101" s="3">
        <f>'Liste detaljert wide'!O161</f>
        <v>0</v>
      </c>
      <c r="H6101" t="str">
        <f>VLOOKUP(E6101,Def!$B$2:$C$15,2,FALSE)</f>
        <v>Total forskningsbev</v>
      </c>
      <c r="I6101" s="3">
        <f>IF(A6101='Enheter, modell og år'!$F$2-1,0,G6101-VLOOKUP(A6101-1&amp;B6101&amp;C6101&amp;E6101,$F$2:$G$7561,2,FALSE))</f>
        <v>0</v>
      </c>
      <c r="J6101" s="3">
        <f>IF(A6101='Enheter, modell og år'!$F$2-1,0,VLOOKUP(A6101-1&amp;B6101&amp;C6101&amp;E6101,$F$2:$G$7561,2,FALSE))</f>
        <v>0</v>
      </c>
    </row>
    <row r="6102" spans="1:10" x14ac:dyDescent="0.25">
      <c r="A6102">
        <f t="shared" ref="A6102:C6102" si="5651">A5562</f>
        <v>2022</v>
      </c>
      <c r="B6102" t="str">
        <f t="shared" si="5651"/>
        <v>RFM</v>
      </c>
      <c r="C6102">
        <f t="shared" si="5651"/>
        <v>0</v>
      </c>
      <c r="D6102">
        <f>IFERROR(VLOOKUP(C6102,'Enheter, modell og år'!$A$2:$B$31,2,FALSE),0)</f>
        <v>0</v>
      </c>
      <c r="E6102" t="str">
        <f>'Liste detaljert wide'!$O$1</f>
        <v>Total forskningsbev</v>
      </c>
      <c r="F6102" t="str">
        <f t="shared" si="5632"/>
        <v>2022RFM0Total forskningsbev</v>
      </c>
      <c r="G6102" s="3">
        <f>'Liste detaljert wide'!O162</f>
        <v>0</v>
      </c>
      <c r="H6102" t="str">
        <f>VLOOKUP(E6102,Def!$B$2:$C$15,2,FALSE)</f>
        <v>Total forskningsbev</v>
      </c>
      <c r="I6102" s="3">
        <f>IF(A6102='Enheter, modell og år'!$F$2-1,0,G6102-VLOOKUP(A6102-1&amp;B6102&amp;C6102&amp;E6102,$F$2:$G$7561,2,FALSE))</f>
        <v>0</v>
      </c>
      <c r="J6102" s="3">
        <f>IF(A6102='Enheter, modell og år'!$F$2-1,0,VLOOKUP(A6102-1&amp;B6102&amp;C6102&amp;E6102,$F$2:$G$7561,2,FALSE))</f>
        <v>0</v>
      </c>
    </row>
    <row r="6103" spans="1:10" x14ac:dyDescent="0.25">
      <c r="A6103">
        <f t="shared" ref="A6103:C6103" si="5652">A5563</f>
        <v>2022</v>
      </c>
      <c r="B6103" t="str">
        <f t="shared" si="5652"/>
        <v>RFM</v>
      </c>
      <c r="C6103">
        <f t="shared" si="5652"/>
        <v>0</v>
      </c>
      <c r="D6103">
        <f>IFERROR(VLOOKUP(C6103,'Enheter, modell og år'!$A$2:$B$31,2,FALSE),0)</f>
        <v>0</v>
      </c>
      <c r="E6103" t="str">
        <f>'Liste detaljert wide'!$O$1</f>
        <v>Total forskningsbev</v>
      </c>
      <c r="F6103" t="str">
        <f t="shared" si="5632"/>
        <v>2022RFM0Total forskningsbev</v>
      </c>
      <c r="G6103" s="3">
        <f>'Liste detaljert wide'!O163</f>
        <v>0</v>
      </c>
      <c r="H6103" t="str">
        <f>VLOOKUP(E6103,Def!$B$2:$C$15,2,FALSE)</f>
        <v>Total forskningsbev</v>
      </c>
      <c r="I6103" s="3">
        <f>IF(A6103='Enheter, modell og år'!$F$2-1,0,G6103-VLOOKUP(A6103-1&amp;B6103&amp;C6103&amp;E6103,$F$2:$G$7561,2,FALSE))</f>
        <v>0</v>
      </c>
      <c r="J6103" s="3">
        <f>IF(A6103='Enheter, modell og år'!$F$2-1,0,VLOOKUP(A6103-1&amp;B6103&amp;C6103&amp;E6103,$F$2:$G$7561,2,FALSE))</f>
        <v>0</v>
      </c>
    </row>
    <row r="6104" spans="1:10" x14ac:dyDescent="0.25">
      <c r="A6104">
        <f t="shared" ref="A6104:C6104" si="5653">A5564</f>
        <v>2022</v>
      </c>
      <c r="B6104" t="str">
        <f t="shared" si="5653"/>
        <v>RFM</v>
      </c>
      <c r="C6104">
        <f t="shared" si="5653"/>
        <v>0</v>
      </c>
      <c r="D6104">
        <f>IFERROR(VLOOKUP(C6104,'Enheter, modell og år'!$A$2:$B$31,2,FALSE),0)</f>
        <v>0</v>
      </c>
      <c r="E6104" t="str">
        <f>'Liste detaljert wide'!$O$1</f>
        <v>Total forskningsbev</v>
      </c>
      <c r="F6104" t="str">
        <f t="shared" si="5632"/>
        <v>2022RFM0Total forskningsbev</v>
      </c>
      <c r="G6104" s="3">
        <f>'Liste detaljert wide'!O164</f>
        <v>0</v>
      </c>
      <c r="H6104" t="str">
        <f>VLOOKUP(E6104,Def!$B$2:$C$15,2,FALSE)</f>
        <v>Total forskningsbev</v>
      </c>
      <c r="I6104" s="3">
        <f>IF(A6104='Enheter, modell og år'!$F$2-1,0,G6104-VLOOKUP(A6104-1&amp;B6104&amp;C6104&amp;E6104,$F$2:$G$7561,2,FALSE))</f>
        <v>0</v>
      </c>
      <c r="J6104" s="3">
        <f>IF(A6104='Enheter, modell og år'!$F$2-1,0,VLOOKUP(A6104-1&amp;B6104&amp;C6104&amp;E6104,$F$2:$G$7561,2,FALSE))</f>
        <v>0</v>
      </c>
    </row>
    <row r="6105" spans="1:10" x14ac:dyDescent="0.25">
      <c r="A6105">
        <f t="shared" ref="A6105:C6105" si="5654">A5565</f>
        <v>2022</v>
      </c>
      <c r="B6105" t="str">
        <f t="shared" si="5654"/>
        <v>RFM</v>
      </c>
      <c r="C6105">
        <f t="shared" si="5654"/>
        <v>0</v>
      </c>
      <c r="D6105">
        <f>IFERROR(VLOOKUP(C6105,'Enheter, modell og år'!$A$2:$B$31,2,FALSE),0)</f>
        <v>0</v>
      </c>
      <c r="E6105" t="str">
        <f>'Liste detaljert wide'!$O$1</f>
        <v>Total forskningsbev</v>
      </c>
      <c r="F6105" t="str">
        <f t="shared" si="5632"/>
        <v>2022RFM0Total forskningsbev</v>
      </c>
      <c r="G6105" s="3">
        <f>'Liste detaljert wide'!O165</f>
        <v>0</v>
      </c>
      <c r="H6105" t="str">
        <f>VLOOKUP(E6105,Def!$B$2:$C$15,2,FALSE)</f>
        <v>Total forskningsbev</v>
      </c>
      <c r="I6105" s="3">
        <f>IF(A6105='Enheter, modell og år'!$F$2-1,0,G6105-VLOOKUP(A6105-1&amp;B6105&amp;C6105&amp;E6105,$F$2:$G$7561,2,FALSE))</f>
        <v>0</v>
      </c>
      <c r="J6105" s="3">
        <f>IF(A6105='Enheter, modell og år'!$F$2-1,0,VLOOKUP(A6105-1&amp;B6105&amp;C6105&amp;E6105,$F$2:$G$7561,2,FALSE))</f>
        <v>0</v>
      </c>
    </row>
    <row r="6106" spans="1:10" x14ac:dyDescent="0.25">
      <c r="A6106">
        <f t="shared" ref="A6106:C6106" si="5655">A5566</f>
        <v>2022</v>
      </c>
      <c r="B6106" t="str">
        <f t="shared" si="5655"/>
        <v>RFM</v>
      </c>
      <c r="C6106">
        <f t="shared" si="5655"/>
        <v>0</v>
      </c>
      <c r="D6106">
        <f>IFERROR(VLOOKUP(C6106,'Enheter, modell og år'!$A$2:$B$31,2,FALSE),0)</f>
        <v>0</v>
      </c>
      <c r="E6106" t="str">
        <f>'Liste detaljert wide'!$O$1</f>
        <v>Total forskningsbev</v>
      </c>
      <c r="F6106" t="str">
        <f t="shared" si="5632"/>
        <v>2022RFM0Total forskningsbev</v>
      </c>
      <c r="G6106" s="3">
        <f>'Liste detaljert wide'!O166</f>
        <v>0</v>
      </c>
      <c r="H6106" t="str">
        <f>VLOOKUP(E6106,Def!$B$2:$C$15,2,FALSE)</f>
        <v>Total forskningsbev</v>
      </c>
      <c r="I6106" s="3">
        <f>IF(A6106='Enheter, modell og år'!$F$2-1,0,G6106-VLOOKUP(A6106-1&amp;B6106&amp;C6106&amp;E6106,$F$2:$G$7561,2,FALSE))</f>
        <v>0</v>
      </c>
      <c r="J6106" s="3">
        <f>IF(A6106='Enheter, modell og år'!$F$2-1,0,VLOOKUP(A6106-1&amp;B6106&amp;C6106&amp;E6106,$F$2:$G$7561,2,FALSE))</f>
        <v>0</v>
      </c>
    </row>
    <row r="6107" spans="1:10" x14ac:dyDescent="0.25">
      <c r="A6107">
        <f t="shared" ref="A6107:C6107" si="5656">A5567</f>
        <v>2022</v>
      </c>
      <c r="B6107" t="str">
        <f t="shared" si="5656"/>
        <v>RFM</v>
      </c>
      <c r="C6107">
        <f t="shared" si="5656"/>
        <v>0</v>
      </c>
      <c r="D6107">
        <f>IFERROR(VLOOKUP(C6107,'Enheter, modell og år'!$A$2:$B$31,2,FALSE),0)</f>
        <v>0</v>
      </c>
      <c r="E6107" t="str">
        <f>'Liste detaljert wide'!$O$1</f>
        <v>Total forskningsbev</v>
      </c>
      <c r="F6107" t="str">
        <f t="shared" si="5632"/>
        <v>2022RFM0Total forskningsbev</v>
      </c>
      <c r="G6107" s="3">
        <f>'Liste detaljert wide'!O167</f>
        <v>0</v>
      </c>
      <c r="H6107" t="str">
        <f>VLOOKUP(E6107,Def!$B$2:$C$15,2,FALSE)</f>
        <v>Total forskningsbev</v>
      </c>
      <c r="I6107" s="3">
        <f>IF(A6107='Enheter, modell og år'!$F$2-1,0,G6107-VLOOKUP(A6107-1&amp;B6107&amp;C6107&amp;E6107,$F$2:$G$7561,2,FALSE))</f>
        <v>0</v>
      </c>
      <c r="J6107" s="3">
        <f>IF(A6107='Enheter, modell og år'!$F$2-1,0,VLOOKUP(A6107-1&amp;B6107&amp;C6107&amp;E6107,$F$2:$G$7561,2,FALSE))</f>
        <v>0</v>
      </c>
    </row>
    <row r="6108" spans="1:10" x14ac:dyDescent="0.25">
      <c r="A6108">
        <f t="shared" ref="A6108:C6108" si="5657">A5568</f>
        <v>2022</v>
      </c>
      <c r="B6108" t="str">
        <f t="shared" si="5657"/>
        <v>RFM</v>
      </c>
      <c r="C6108">
        <f t="shared" si="5657"/>
        <v>0</v>
      </c>
      <c r="D6108">
        <f>IFERROR(VLOOKUP(C6108,'Enheter, modell og år'!$A$2:$B$31,2,FALSE),0)</f>
        <v>0</v>
      </c>
      <c r="E6108" t="str">
        <f>'Liste detaljert wide'!$O$1</f>
        <v>Total forskningsbev</v>
      </c>
      <c r="F6108" t="str">
        <f t="shared" si="5632"/>
        <v>2022RFM0Total forskningsbev</v>
      </c>
      <c r="G6108" s="3">
        <f>'Liste detaljert wide'!O168</f>
        <v>0</v>
      </c>
      <c r="H6108" t="str">
        <f>VLOOKUP(E6108,Def!$B$2:$C$15,2,FALSE)</f>
        <v>Total forskningsbev</v>
      </c>
      <c r="I6108" s="3">
        <f>IF(A6108='Enheter, modell og år'!$F$2-1,0,G6108-VLOOKUP(A6108-1&amp;B6108&amp;C6108&amp;E6108,$F$2:$G$7561,2,FALSE))</f>
        <v>0</v>
      </c>
      <c r="J6108" s="3">
        <f>IF(A6108='Enheter, modell og år'!$F$2-1,0,VLOOKUP(A6108-1&amp;B6108&amp;C6108&amp;E6108,$F$2:$G$7561,2,FALSE))</f>
        <v>0</v>
      </c>
    </row>
    <row r="6109" spans="1:10" x14ac:dyDescent="0.25">
      <c r="A6109">
        <f t="shared" ref="A6109:C6109" si="5658">A5569</f>
        <v>2022</v>
      </c>
      <c r="B6109" t="str">
        <f t="shared" si="5658"/>
        <v>RFM</v>
      </c>
      <c r="C6109">
        <f t="shared" si="5658"/>
        <v>0</v>
      </c>
      <c r="D6109">
        <f>IFERROR(VLOOKUP(C6109,'Enheter, modell og år'!$A$2:$B$31,2,FALSE),0)</f>
        <v>0</v>
      </c>
      <c r="E6109" t="str">
        <f>'Liste detaljert wide'!$O$1</f>
        <v>Total forskningsbev</v>
      </c>
      <c r="F6109" t="str">
        <f t="shared" si="5632"/>
        <v>2022RFM0Total forskningsbev</v>
      </c>
      <c r="G6109" s="3">
        <f>'Liste detaljert wide'!O169</f>
        <v>0</v>
      </c>
      <c r="H6109" t="str">
        <f>VLOOKUP(E6109,Def!$B$2:$C$15,2,FALSE)</f>
        <v>Total forskningsbev</v>
      </c>
      <c r="I6109" s="3">
        <f>IF(A6109='Enheter, modell og år'!$F$2-1,0,G6109-VLOOKUP(A6109-1&amp;B6109&amp;C6109&amp;E6109,$F$2:$G$7561,2,FALSE))</f>
        <v>0</v>
      </c>
      <c r="J6109" s="3">
        <f>IF(A6109='Enheter, modell og år'!$F$2-1,0,VLOOKUP(A6109-1&amp;B6109&amp;C6109&amp;E6109,$F$2:$G$7561,2,FALSE))</f>
        <v>0</v>
      </c>
    </row>
    <row r="6110" spans="1:10" x14ac:dyDescent="0.25">
      <c r="A6110">
        <f t="shared" ref="A6110:C6110" si="5659">A5570</f>
        <v>2022</v>
      </c>
      <c r="B6110" t="str">
        <f t="shared" si="5659"/>
        <v>RFM</v>
      </c>
      <c r="C6110">
        <f t="shared" si="5659"/>
        <v>0</v>
      </c>
      <c r="D6110">
        <f>IFERROR(VLOOKUP(C6110,'Enheter, modell og år'!$A$2:$B$31,2,FALSE),0)</f>
        <v>0</v>
      </c>
      <c r="E6110" t="str">
        <f>'Liste detaljert wide'!$O$1</f>
        <v>Total forskningsbev</v>
      </c>
      <c r="F6110" t="str">
        <f t="shared" si="5632"/>
        <v>2022RFM0Total forskningsbev</v>
      </c>
      <c r="G6110" s="3">
        <f>'Liste detaljert wide'!O170</f>
        <v>0</v>
      </c>
      <c r="H6110" t="str">
        <f>VLOOKUP(E6110,Def!$B$2:$C$15,2,FALSE)</f>
        <v>Total forskningsbev</v>
      </c>
      <c r="I6110" s="3">
        <f>IF(A6110='Enheter, modell og år'!$F$2-1,0,G6110-VLOOKUP(A6110-1&amp;B6110&amp;C6110&amp;E6110,$F$2:$G$7561,2,FALSE))</f>
        <v>0</v>
      </c>
      <c r="J6110" s="3">
        <f>IF(A6110='Enheter, modell og år'!$F$2-1,0,VLOOKUP(A6110-1&amp;B6110&amp;C6110&amp;E6110,$F$2:$G$7561,2,FALSE))</f>
        <v>0</v>
      </c>
    </row>
    <row r="6111" spans="1:10" x14ac:dyDescent="0.25">
      <c r="A6111">
        <f t="shared" ref="A6111:C6111" si="5660">A5571</f>
        <v>2022</v>
      </c>
      <c r="B6111" t="str">
        <f t="shared" si="5660"/>
        <v>RFM</v>
      </c>
      <c r="C6111">
        <f t="shared" si="5660"/>
        <v>0</v>
      </c>
      <c r="D6111">
        <f>IFERROR(VLOOKUP(C6111,'Enheter, modell og år'!$A$2:$B$31,2,FALSE),0)</f>
        <v>0</v>
      </c>
      <c r="E6111" t="str">
        <f>'Liste detaljert wide'!$O$1</f>
        <v>Total forskningsbev</v>
      </c>
      <c r="F6111" t="str">
        <f t="shared" si="5632"/>
        <v>2022RFM0Total forskningsbev</v>
      </c>
      <c r="G6111" s="3">
        <f>'Liste detaljert wide'!O171</f>
        <v>0</v>
      </c>
      <c r="H6111" t="str">
        <f>VLOOKUP(E6111,Def!$B$2:$C$15,2,FALSE)</f>
        <v>Total forskningsbev</v>
      </c>
      <c r="I6111" s="3">
        <f>IF(A6111='Enheter, modell og år'!$F$2-1,0,G6111-VLOOKUP(A6111-1&amp;B6111&amp;C6111&amp;E6111,$F$2:$G$7561,2,FALSE))</f>
        <v>0</v>
      </c>
      <c r="J6111" s="3">
        <f>IF(A6111='Enheter, modell og år'!$F$2-1,0,VLOOKUP(A6111-1&amp;B6111&amp;C6111&amp;E6111,$F$2:$G$7561,2,FALSE))</f>
        <v>0</v>
      </c>
    </row>
    <row r="6112" spans="1:10" x14ac:dyDescent="0.25">
      <c r="A6112">
        <f t="shared" ref="A6112:C6112" si="5661">A5572</f>
        <v>2022</v>
      </c>
      <c r="B6112" t="str">
        <f t="shared" si="5661"/>
        <v>RFM</v>
      </c>
      <c r="C6112">
        <f t="shared" si="5661"/>
        <v>0</v>
      </c>
      <c r="D6112">
        <f>IFERROR(VLOOKUP(C6112,'Enheter, modell og år'!$A$2:$B$31,2,FALSE),0)</f>
        <v>0</v>
      </c>
      <c r="E6112" t="str">
        <f>'Liste detaljert wide'!$O$1</f>
        <v>Total forskningsbev</v>
      </c>
      <c r="F6112" t="str">
        <f t="shared" si="5632"/>
        <v>2022RFM0Total forskningsbev</v>
      </c>
      <c r="G6112" s="3">
        <f>'Liste detaljert wide'!O172</f>
        <v>0</v>
      </c>
      <c r="H6112" t="str">
        <f>VLOOKUP(E6112,Def!$B$2:$C$15,2,FALSE)</f>
        <v>Total forskningsbev</v>
      </c>
      <c r="I6112" s="3">
        <f>IF(A6112='Enheter, modell og år'!$F$2-1,0,G6112-VLOOKUP(A6112-1&amp;B6112&amp;C6112&amp;E6112,$F$2:$G$7561,2,FALSE))</f>
        <v>0</v>
      </c>
      <c r="J6112" s="3">
        <f>IF(A6112='Enheter, modell og år'!$F$2-1,0,VLOOKUP(A6112-1&amp;B6112&amp;C6112&amp;E6112,$F$2:$G$7561,2,FALSE))</f>
        <v>0</v>
      </c>
    </row>
    <row r="6113" spans="1:10" x14ac:dyDescent="0.25">
      <c r="A6113">
        <f t="shared" ref="A6113:C6113" si="5662">A5573</f>
        <v>2022</v>
      </c>
      <c r="B6113" t="str">
        <f t="shared" si="5662"/>
        <v>RFM</v>
      </c>
      <c r="C6113">
        <f t="shared" si="5662"/>
        <v>0</v>
      </c>
      <c r="D6113">
        <f>IFERROR(VLOOKUP(C6113,'Enheter, modell og år'!$A$2:$B$31,2,FALSE),0)</f>
        <v>0</v>
      </c>
      <c r="E6113" t="str">
        <f>'Liste detaljert wide'!$O$1</f>
        <v>Total forskningsbev</v>
      </c>
      <c r="F6113" t="str">
        <f t="shared" si="5632"/>
        <v>2022RFM0Total forskningsbev</v>
      </c>
      <c r="G6113" s="3">
        <f>'Liste detaljert wide'!O173</f>
        <v>0</v>
      </c>
      <c r="H6113" t="str">
        <f>VLOOKUP(E6113,Def!$B$2:$C$15,2,FALSE)</f>
        <v>Total forskningsbev</v>
      </c>
      <c r="I6113" s="3">
        <f>IF(A6113='Enheter, modell og år'!$F$2-1,0,G6113-VLOOKUP(A6113-1&amp;B6113&amp;C6113&amp;E6113,$F$2:$G$7561,2,FALSE))</f>
        <v>0</v>
      </c>
      <c r="J6113" s="3">
        <f>IF(A6113='Enheter, modell og år'!$F$2-1,0,VLOOKUP(A6113-1&amp;B6113&amp;C6113&amp;E6113,$F$2:$G$7561,2,FALSE))</f>
        <v>0</v>
      </c>
    </row>
    <row r="6114" spans="1:10" x14ac:dyDescent="0.25">
      <c r="A6114">
        <f t="shared" ref="A6114:C6114" si="5663">A5574</f>
        <v>2022</v>
      </c>
      <c r="B6114" t="str">
        <f t="shared" si="5663"/>
        <v>RFM</v>
      </c>
      <c r="C6114">
        <f t="shared" si="5663"/>
        <v>0</v>
      </c>
      <c r="D6114">
        <f>IFERROR(VLOOKUP(C6114,'Enheter, modell og år'!$A$2:$B$31,2,FALSE),0)</f>
        <v>0</v>
      </c>
      <c r="E6114" t="str">
        <f>'Liste detaljert wide'!$O$1</f>
        <v>Total forskningsbev</v>
      </c>
      <c r="F6114" t="str">
        <f t="shared" si="5632"/>
        <v>2022RFM0Total forskningsbev</v>
      </c>
      <c r="G6114" s="3">
        <f>'Liste detaljert wide'!O174</f>
        <v>0</v>
      </c>
      <c r="H6114" t="str">
        <f>VLOOKUP(E6114,Def!$B$2:$C$15,2,FALSE)</f>
        <v>Total forskningsbev</v>
      </c>
      <c r="I6114" s="3">
        <f>IF(A6114='Enheter, modell og år'!$F$2-1,0,G6114-VLOOKUP(A6114-1&amp;B6114&amp;C6114&amp;E6114,$F$2:$G$7561,2,FALSE))</f>
        <v>0</v>
      </c>
      <c r="J6114" s="3">
        <f>IF(A6114='Enheter, modell og år'!$F$2-1,0,VLOOKUP(A6114-1&amp;B6114&amp;C6114&amp;E6114,$F$2:$G$7561,2,FALSE))</f>
        <v>0</v>
      </c>
    </row>
    <row r="6115" spans="1:10" x14ac:dyDescent="0.25">
      <c r="A6115">
        <f t="shared" ref="A6115:C6115" si="5664">A5575</f>
        <v>2022</v>
      </c>
      <c r="B6115" t="str">
        <f t="shared" si="5664"/>
        <v>RFM</v>
      </c>
      <c r="C6115">
        <f t="shared" si="5664"/>
        <v>0</v>
      </c>
      <c r="D6115">
        <f>IFERROR(VLOOKUP(C6115,'Enheter, modell og år'!$A$2:$B$31,2,FALSE),0)</f>
        <v>0</v>
      </c>
      <c r="E6115" t="str">
        <f>'Liste detaljert wide'!$O$1</f>
        <v>Total forskningsbev</v>
      </c>
      <c r="F6115" t="str">
        <f t="shared" si="5632"/>
        <v>2022RFM0Total forskningsbev</v>
      </c>
      <c r="G6115" s="3">
        <f>'Liste detaljert wide'!O175</f>
        <v>0</v>
      </c>
      <c r="H6115" t="str">
        <f>VLOOKUP(E6115,Def!$B$2:$C$15,2,FALSE)</f>
        <v>Total forskningsbev</v>
      </c>
      <c r="I6115" s="3">
        <f>IF(A6115='Enheter, modell og år'!$F$2-1,0,G6115-VLOOKUP(A6115-1&amp;B6115&amp;C6115&amp;E6115,$F$2:$G$7561,2,FALSE))</f>
        <v>0</v>
      </c>
      <c r="J6115" s="3">
        <f>IF(A6115='Enheter, modell og år'!$F$2-1,0,VLOOKUP(A6115-1&amp;B6115&amp;C6115&amp;E6115,$F$2:$G$7561,2,FALSE))</f>
        <v>0</v>
      </c>
    </row>
    <row r="6116" spans="1:10" x14ac:dyDescent="0.25">
      <c r="A6116">
        <f t="shared" ref="A6116:C6116" si="5665">A5576</f>
        <v>2022</v>
      </c>
      <c r="B6116" t="str">
        <f t="shared" si="5665"/>
        <v>RFM</v>
      </c>
      <c r="C6116">
        <f t="shared" si="5665"/>
        <v>0</v>
      </c>
      <c r="D6116">
        <f>IFERROR(VLOOKUP(C6116,'Enheter, modell og år'!$A$2:$B$31,2,FALSE),0)</f>
        <v>0</v>
      </c>
      <c r="E6116" t="str">
        <f>'Liste detaljert wide'!$O$1</f>
        <v>Total forskningsbev</v>
      </c>
      <c r="F6116" t="str">
        <f t="shared" si="5632"/>
        <v>2022RFM0Total forskningsbev</v>
      </c>
      <c r="G6116" s="3">
        <f>'Liste detaljert wide'!O176</f>
        <v>0</v>
      </c>
      <c r="H6116" t="str">
        <f>VLOOKUP(E6116,Def!$B$2:$C$15,2,FALSE)</f>
        <v>Total forskningsbev</v>
      </c>
      <c r="I6116" s="3">
        <f>IF(A6116='Enheter, modell og år'!$F$2-1,0,G6116-VLOOKUP(A6116-1&amp;B6116&amp;C6116&amp;E6116,$F$2:$G$7561,2,FALSE))</f>
        <v>0</v>
      </c>
      <c r="J6116" s="3">
        <f>IF(A6116='Enheter, modell og år'!$F$2-1,0,VLOOKUP(A6116-1&amp;B6116&amp;C6116&amp;E6116,$F$2:$G$7561,2,FALSE))</f>
        <v>0</v>
      </c>
    </row>
    <row r="6117" spans="1:10" x14ac:dyDescent="0.25">
      <c r="A6117">
        <f t="shared" ref="A6117:C6117" si="5666">A5577</f>
        <v>2022</v>
      </c>
      <c r="B6117" t="str">
        <f t="shared" si="5666"/>
        <v>RFM</v>
      </c>
      <c r="C6117">
        <f t="shared" si="5666"/>
        <v>0</v>
      </c>
      <c r="D6117">
        <f>IFERROR(VLOOKUP(C6117,'Enheter, modell og år'!$A$2:$B$31,2,FALSE),0)</f>
        <v>0</v>
      </c>
      <c r="E6117" t="str">
        <f>'Liste detaljert wide'!$O$1</f>
        <v>Total forskningsbev</v>
      </c>
      <c r="F6117" t="str">
        <f t="shared" si="5632"/>
        <v>2022RFM0Total forskningsbev</v>
      </c>
      <c r="G6117" s="3">
        <f>'Liste detaljert wide'!O177</f>
        <v>0</v>
      </c>
      <c r="H6117" t="str">
        <f>VLOOKUP(E6117,Def!$B$2:$C$15,2,FALSE)</f>
        <v>Total forskningsbev</v>
      </c>
      <c r="I6117" s="3">
        <f>IF(A6117='Enheter, modell og år'!$F$2-1,0,G6117-VLOOKUP(A6117-1&amp;B6117&amp;C6117&amp;E6117,$F$2:$G$7561,2,FALSE))</f>
        <v>0</v>
      </c>
      <c r="J6117" s="3">
        <f>IF(A6117='Enheter, modell og år'!$F$2-1,0,VLOOKUP(A6117-1&amp;B6117&amp;C6117&amp;E6117,$F$2:$G$7561,2,FALSE))</f>
        <v>0</v>
      </c>
    </row>
    <row r="6118" spans="1:10" x14ac:dyDescent="0.25">
      <c r="A6118">
        <f t="shared" ref="A6118:C6118" si="5667">A5578</f>
        <v>2022</v>
      </c>
      <c r="B6118" t="str">
        <f t="shared" si="5667"/>
        <v>RFM</v>
      </c>
      <c r="C6118">
        <f t="shared" si="5667"/>
        <v>0</v>
      </c>
      <c r="D6118">
        <f>IFERROR(VLOOKUP(C6118,'Enheter, modell og år'!$A$2:$B$31,2,FALSE),0)</f>
        <v>0</v>
      </c>
      <c r="E6118" t="str">
        <f>'Liste detaljert wide'!$O$1</f>
        <v>Total forskningsbev</v>
      </c>
      <c r="F6118" t="str">
        <f t="shared" si="5632"/>
        <v>2022RFM0Total forskningsbev</v>
      </c>
      <c r="G6118" s="3">
        <f>'Liste detaljert wide'!O178</f>
        <v>0</v>
      </c>
      <c r="H6118" t="str">
        <f>VLOOKUP(E6118,Def!$B$2:$C$15,2,FALSE)</f>
        <v>Total forskningsbev</v>
      </c>
      <c r="I6118" s="3">
        <f>IF(A6118='Enheter, modell og år'!$F$2-1,0,G6118-VLOOKUP(A6118-1&amp;B6118&amp;C6118&amp;E6118,$F$2:$G$7561,2,FALSE))</f>
        <v>0</v>
      </c>
      <c r="J6118" s="3">
        <f>IF(A6118='Enheter, modell og år'!$F$2-1,0,VLOOKUP(A6118-1&amp;B6118&amp;C6118&amp;E6118,$F$2:$G$7561,2,FALSE))</f>
        <v>0</v>
      </c>
    </row>
    <row r="6119" spans="1:10" x14ac:dyDescent="0.25">
      <c r="A6119">
        <f t="shared" ref="A6119:C6119" si="5668">A5579</f>
        <v>2022</v>
      </c>
      <c r="B6119" t="str">
        <f t="shared" si="5668"/>
        <v>RFM</v>
      </c>
      <c r="C6119">
        <f t="shared" si="5668"/>
        <v>0</v>
      </c>
      <c r="D6119">
        <f>IFERROR(VLOOKUP(C6119,'Enheter, modell og år'!$A$2:$B$31,2,FALSE),0)</f>
        <v>0</v>
      </c>
      <c r="E6119" t="str">
        <f>'Liste detaljert wide'!$O$1</f>
        <v>Total forskningsbev</v>
      </c>
      <c r="F6119" t="str">
        <f t="shared" si="5632"/>
        <v>2022RFM0Total forskningsbev</v>
      </c>
      <c r="G6119" s="3">
        <f>'Liste detaljert wide'!O179</f>
        <v>0</v>
      </c>
      <c r="H6119" t="str">
        <f>VLOOKUP(E6119,Def!$B$2:$C$15,2,FALSE)</f>
        <v>Total forskningsbev</v>
      </c>
      <c r="I6119" s="3">
        <f>IF(A6119='Enheter, modell og år'!$F$2-1,0,G6119-VLOOKUP(A6119-1&amp;B6119&amp;C6119&amp;E6119,$F$2:$G$7561,2,FALSE))</f>
        <v>0</v>
      </c>
      <c r="J6119" s="3">
        <f>IF(A6119='Enheter, modell og år'!$F$2-1,0,VLOOKUP(A6119-1&amp;B6119&amp;C6119&amp;E6119,$F$2:$G$7561,2,FALSE))</f>
        <v>0</v>
      </c>
    </row>
    <row r="6120" spans="1:10" x14ac:dyDescent="0.25">
      <c r="A6120">
        <f t="shared" ref="A6120:C6120" si="5669">A5580</f>
        <v>2022</v>
      </c>
      <c r="B6120" t="str">
        <f t="shared" si="5669"/>
        <v>RFM</v>
      </c>
      <c r="C6120">
        <f t="shared" si="5669"/>
        <v>0</v>
      </c>
      <c r="D6120">
        <f>IFERROR(VLOOKUP(C6120,'Enheter, modell og år'!$A$2:$B$31,2,FALSE),0)</f>
        <v>0</v>
      </c>
      <c r="E6120" t="str">
        <f>'Liste detaljert wide'!$O$1</f>
        <v>Total forskningsbev</v>
      </c>
      <c r="F6120" t="str">
        <f t="shared" si="5632"/>
        <v>2022RFM0Total forskningsbev</v>
      </c>
      <c r="G6120" s="3">
        <f>'Liste detaljert wide'!O180</f>
        <v>0</v>
      </c>
      <c r="H6120" t="str">
        <f>VLOOKUP(E6120,Def!$B$2:$C$15,2,FALSE)</f>
        <v>Total forskningsbev</v>
      </c>
      <c r="I6120" s="3">
        <f>IF(A6120='Enheter, modell og år'!$F$2-1,0,G6120-VLOOKUP(A6120-1&amp;B6120&amp;C6120&amp;E6120,$F$2:$G$7561,2,FALSE))</f>
        <v>0</v>
      </c>
      <c r="J6120" s="3">
        <f>IF(A6120='Enheter, modell og år'!$F$2-1,0,VLOOKUP(A6120-1&amp;B6120&amp;C6120&amp;E6120,$F$2:$G$7561,2,FALSE))</f>
        <v>0</v>
      </c>
    </row>
    <row r="6121" spans="1:10" x14ac:dyDescent="0.25">
      <c r="A6121">
        <f t="shared" ref="A6121:C6121" si="5670">A5581</f>
        <v>2022</v>
      </c>
      <c r="B6121" t="str">
        <f t="shared" si="5670"/>
        <v>RFM</v>
      </c>
      <c r="C6121">
        <f t="shared" si="5670"/>
        <v>0</v>
      </c>
      <c r="D6121">
        <f>IFERROR(VLOOKUP(C6121,'Enheter, modell og år'!$A$2:$B$31,2,FALSE),0)</f>
        <v>0</v>
      </c>
      <c r="E6121" t="str">
        <f>'Liste detaljert wide'!$O$1</f>
        <v>Total forskningsbev</v>
      </c>
      <c r="F6121" t="str">
        <f t="shared" si="5632"/>
        <v>2022RFM0Total forskningsbev</v>
      </c>
      <c r="G6121" s="3">
        <f>'Liste detaljert wide'!O181</f>
        <v>0</v>
      </c>
      <c r="H6121" t="str">
        <f>VLOOKUP(E6121,Def!$B$2:$C$15,2,FALSE)</f>
        <v>Total forskningsbev</v>
      </c>
      <c r="I6121" s="3">
        <f>IF(A6121='Enheter, modell og år'!$F$2-1,0,G6121-VLOOKUP(A6121-1&amp;B6121&amp;C6121&amp;E6121,$F$2:$G$7561,2,FALSE))</f>
        <v>0</v>
      </c>
      <c r="J6121" s="3">
        <f>IF(A6121='Enheter, modell og år'!$F$2-1,0,VLOOKUP(A6121-1&amp;B6121&amp;C6121&amp;E6121,$F$2:$G$7561,2,FALSE))</f>
        <v>0</v>
      </c>
    </row>
    <row r="6122" spans="1:10" x14ac:dyDescent="0.25">
      <c r="A6122">
        <f t="shared" ref="A6122:C6122" si="5671">A5582</f>
        <v>2023</v>
      </c>
      <c r="B6122" t="str">
        <f t="shared" si="5671"/>
        <v>RFM</v>
      </c>
      <c r="C6122">
        <f t="shared" si="5671"/>
        <v>0</v>
      </c>
      <c r="D6122">
        <f>IFERROR(VLOOKUP(C6122,'Enheter, modell og år'!$A$2:$B$31,2,FALSE),0)</f>
        <v>0</v>
      </c>
      <c r="E6122" t="str">
        <f>'Liste detaljert wide'!$O$1</f>
        <v>Total forskningsbev</v>
      </c>
      <c r="F6122" t="str">
        <f t="shared" si="5632"/>
        <v>2023RFM0Total forskningsbev</v>
      </c>
      <c r="G6122" s="3">
        <f>'Liste detaljert wide'!O182</f>
        <v>0</v>
      </c>
      <c r="H6122" t="str">
        <f>VLOOKUP(E6122,Def!$B$2:$C$15,2,FALSE)</f>
        <v>Total forskningsbev</v>
      </c>
      <c r="I6122" s="3">
        <f>IF(A6122='Enheter, modell og år'!$F$2-1,0,G6122-VLOOKUP(A6122-1&amp;B6122&amp;C6122&amp;E6122,$F$2:$G$7561,2,FALSE))</f>
        <v>0</v>
      </c>
      <c r="J6122" s="3">
        <f>IF(A6122='Enheter, modell og år'!$F$2-1,0,VLOOKUP(A6122-1&amp;B6122&amp;C6122&amp;E6122,$F$2:$G$7561,2,FALSE))</f>
        <v>0</v>
      </c>
    </row>
    <row r="6123" spans="1:10" x14ac:dyDescent="0.25">
      <c r="A6123">
        <f t="shared" ref="A6123:C6123" si="5672">A5583</f>
        <v>2023</v>
      </c>
      <c r="B6123" t="str">
        <f t="shared" si="5672"/>
        <v>RFM</v>
      </c>
      <c r="C6123">
        <f t="shared" si="5672"/>
        <v>0</v>
      </c>
      <c r="D6123">
        <f>IFERROR(VLOOKUP(C6123,'Enheter, modell og år'!$A$2:$B$31,2,FALSE),0)</f>
        <v>0</v>
      </c>
      <c r="E6123" t="str">
        <f>'Liste detaljert wide'!$O$1</f>
        <v>Total forskningsbev</v>
      </c>
      <c r="F6123" t="str">
        <f t="shared" si="5632"/>
        <v>2023RFM0Total forskningsbev</v>
      </c>
      <c r="G6123" s="3">
        <f>'Liste detaljert wide'!O183</f>
        <v>0</v>
      </c>
      <c r="H6123" t="str">
        <f>VLOOKUP(E6123,Def!$B$2:$C$15,2,FALSE)</f>
        <v>Total forskningsbev</v>
      </c>
      <c r="I6123" s="3">
        <f>IF(A6123='Enheter, modell og år'!$F$2-1,0,G6123-VLOOKUP(A6123-1&amp;B6123&amp;C6123&amp;E6123,$F$2:$G$7561,2,FALSE))</f>
        <v>0</v>
      </c>
      <c r="J6123" s="3">
        <f>IF(A6123='Enheter, modell og år'!$F$2-1,0,VLOOKUP(A6123-1&amp;B6123&amp;C6123&amp;E6123,$F$2:$G$7561,2,FALSE))</f>
        <v>0</v>
      </c>
    </row>
    <row r="6124" spans="1:10" x14ac:dyDescent="0.25">
      <c r="A6124">
        <f t="shared" ref="A6124:C6124" si="5673">A5584</f>
        <v>2023</v>
      </c>
      <c r="B6124" t="str">
        <f t="shared" si="5673"/>
        <v>RFM</v>
      </c>
      <c r="C6124">
        <f t="shared" si="5673"/>
        <v>0</v>
      </c>
      <c r="D6124">
        <f>IFERROR(VLOOKUP(C6124,'Enheter, modell og år'!$A$2:$B$31,2,FALSE),0)</f>
        <v>0</v>
      </c>
      <c r="E6124" t="str">
        <f>'Liste detaljert wide'!$O$1</f>
        <v>Total forskningsbev</v>
      </c>
      <c r="F6124" t="str">
        <f t="shared" si="5632"/>
        <v>2023RFM0Total forskningsbev</v>
      </c>
      <c r="G6124" s="3">
        <f>'Liste detaljert wide'!O184</f>
        <v>0</v>
      </c>
      <c r="H6124" t="str">
        <f>VLOOKUP(E6124,Def!$B$2:$C$15,2,FALSE)</f>
        <v>Total forskningsbev</v>
      </c>
      <c r="I6124" s="3">
        <f>IF(A6124='Enheter, modell og år'!$F$2-1,0,G6124-VLOOKUP(A6124-1&amp;B6124&amp;C6124&amp;E6124,$F$2:$G$7561,2,FALSE))</f>
        <v>0</v>
      </c>
      <c r="J6124" s="3">
        <f>IF(A6124='Enheter, modell og år'!$F$2-1,0,VLOOKUP(A6124-1&amp;B6124&amp;C6124&amp;E6124,$F$2:$G$7561,2,FALSE))</f>
        <v>0</v>
      </c>
    </row>
    <row r="6125" spans="1:10" x14ac:dyDescent="0.25">
      <c r="A6125">
        <f t="shared" ref="A6125:C6125" si="5674">A5585</f>
        <v>2023</v>
      </c>
      <c r="B6125" t="str">
        <f t="shared" si="5674"/>
        <v>RFM</v>
      </c>
      <c r="C6125">
        <f t="shared" si="5674"/>
        <v>0</v>
      </c>
      <c r="D6125">
        <f>IFERROR(VLOOKUP(C6125,'Enheter, modell og år'!$A$2:$B$31,2,FALSE),0)</f>
        <v>0</v>
      </c>
      <c r="E6125" t="str">
        <f>'Liste detaljert wide'!$O$1</f>
        <v>Total forskningsbev</v>
      </c>
      <c r="F6125" t="str">
        <f t="shared" si="5632"/>
        <v>2023RFM0Total forskningsbev</v>
      </c>
      <c r="G6125" s="3">
        <f>'Liste detaljert wide'!O185</f>
        <v>0</v>
      </c>
      <c r="H6125" t="str">
        <f>VLOOKUP(E6125,Def!$B$2:$C$15,2,FALSE)</f>
        <v>Total forskningsbev</v>
      </c>
      <c r="I6125" s="3">
        <f>IF(A6125='Enheter, modell og år'!$F$2-1,0,G6125-VLOOKUP(A6125-1&amp;B6125&amp;C6125&amp;E6125,$F$2:$G$7561,2,FALSE))</f>
        <v>0</v>
      </c>
      <c r="J6125" s="3">
        <f>IF(A6125='Enheter, modell og år'!$F$2-1,0,VLOOKUP(A6125-1&amp;B6125&amp;C6125&amp;E6125,$F$2:$G$7561,2,FALSE))</f>
        <v>0</v>
      </c>
    </row>
    <row r="6126" spans="1:10" x14ac:dyDescent="0.25">
      <c r="A6126">
        <f t="shared" ref="A6126:C6126" si="5675">A5586</f>
        <v>2023</v>
      </c>
      <c r="B6126" t="str">
        <f t="shared" si="5675"/>
        <v>RFM</v>
      </c>
      <c r="C6126">
        <f t="shared" si="5675"/>
        <v>0</v>
      </c>
      <c r="D6126">
        <f>IFERROR(VLOOKUP(C6126,'Enheter, modell og år'!$A$2:$B$31,2,FALSE),0)</f>
        <v>0</v>
      </c>
      <c r="E6126" t="str">
        <f>'Liste detaljert wide'!$O$1</f>
        <v>Total forskningsbev</v>
      </c>
      <c r="F6126" t="str">
        <f t="shared" si="5632"/>
        <v>2023RFM0Total forskningsbev</v>
      </c>
      <c r="G6126" s="3">
        <f>'Liste detaljert wide'!O186</f>
        <v>0</v>
      </c>
      <c r="H6126" t="str">
        <f>VLOOKUP(E6126,Def!$B$2:$C$15,2,FALSE)</f>
        <v>Total forskningsbev</v>
      </c>
      <c r="I6126" s="3">
        <f>IF(A6126='Enheter, modell og år'!$F$2-1,0,G6126-VLOOKUP(A6126-1&amp;B6126&amp;C6126&amp;E6126,$F$2:$G$7561,2,FALSE))</f>
        <v>0</v>
      </c>
      <c r="J6126" s="3">
        <f>IF(A6126='Enheter, modell og år'!$F$2-1,0,VLOOKUP(A6126-1&amp;B6126&amp;C6126&amp;E6126,$F$2:$G$7561,2,FALSE))</f>
        <v>0</v>
      </c>
    </row>
    <row r="6127" spans="1:10" x14ac:dyDescent="0.25">
      <c r="A6127">
        <f t="shared" ref="A6127:C6127" si="5676">A5587</f>
        <v>2023</v>
      </c>
      <c r="B6127" t="str">
        <f t="shared" si="5676"/>
        <v>RFM</v>
      </c>
      <c r="C6127">
        <f t="shared" si="5676"/>
        <v>0</v>
      </c>
      <c r="D6127">
        <f>IFERROR(VLOOKUP(C6127,'Enheter, modell og år'!$A$2:$B$31,2,FALSE),0)</f>
        <v>0</v>
      </c>
      <c r="E6127" t="str">
        <f>'Liste detaljert wide'!$O$1</f>
        <v>Total forskningsbev</v>
      </c>
      <c r="F6127" t="str">
        <f t="shared" si="5632"/>
        <v>2023RFM0Total forskningsbev</v>
      </c>
      <c r="G6127" s="3">
        <f>'Liste detaljert wide'!O187</f>
        <v>0</v>
      </c>
      <c r="H6127" t="str">
        <f>VLOOKUP(E6127,Def!$B$2:$C$15,2,FALSE)</f>
        <v>Total forskningsbev</v>
      </c>
      <c r="I6127" s="3">
        <f>IF(A6127='Enheter, modell og år'!$F$2-1,0,G6127-VLOOKUP(A6127-1&amp;B6127&amp;C6127&amp;E6127,$F$2:$G$7561,2,FALSE))</f>
        <v>0</v>
      </c>
      <c r="J6127" s="3">
        <f>IF(A6127='Enheter, modell og år'!$F$2-1,0,VLOOKUP(A6127-1&amp;B6127&amp;C6127&amp;E6127,$F$2:$G$7561,2,FALSE))</f>
        <v>0</v>
      </c>
    </row>
    <row r="6128" spans="1:10" x14ac:dyDescent="0.25">
      <c r="A6128">
        <f t="shared" ref="A6128:C6128" si="5677">A5588</f>
        <v>2023</v>
      </c>
      <c r="B6128" t="str">
        <f t="shared" si="5677"/>
        <v>RFM</v>
      </c>
      <c r="C6128">
        <f t="shared" si="5677"/>
        <v>0</v>
      </c>
      <c r="D6128">
        <f>IFERROR(VLOOKUP(C6128,'Enheter, modell og år'!$A$2:$B$31,2,FALSE),0)</f>
        <v>0</v>
      </c>
      <c r="E6128" t="str">
        <f>'Liste detaljert wide'!$O$1</f>
        <v>Total forskningsbev</v>
      </c>
      <c r="F6128" t="str">
        <f t="shared" si="5632"/>
        <v>2023RFM0Total forskningsbev</v>
      </c>
      <c r="G6128" s="3">
        <f>'Liste detaljert wide'!O188</f>
        <v>0</v>
      </c>
      <c r="H6128" t="str">
        <f>VLOOKUP(E6128,Def!$B$2:$C$15,2,FALSE)</f>
        <v>Total forskningsbev</v>
      </c>
      <c r="I6128" s="3">
        <f>IF(A6128='Enheter, modell og år'!$F$2-1,0,G6128-VLOOKUP(A6128-1&amp;B6128&amp;C6128&amp;E6128,$F$2:$G$7561,2,FALSE))</f>
        <v>0</v>
      </c>
      <c r="J6128" s="3">
        <f>IF(A6128='Enheter, modell og år'!$F$2-1,0,VLOOKUP(A6128-1&amp;B6128&amp;C6128&amp;E6128,$F$2:$G$7561,2,FALSE))</f>
        <v>0</v>
      </c>
    </row>
    <row r="6129" spans="1:10" x14ac:dyDescent="0.25">
      <c r="A6129">
        <f t="shared" ref="A6129:C6129" si="5678">A5589</f>
        <v>2023</v>
      </c>
      <c r="B6129" t="str">
        <f t="shared" si="5678"/>
        <v>RFM</v>
      </c>
      <c r="C6129">
        <f t="shared" si="5678"/>
        <v>0</v>
      </c>
      <c r="D6129">
        <f>IFERROR(VLOOKUP(C6129,'Enheter, modell og år'!$A$2:$B$31,2,FALSE),0)</f>
        <v>0</v>
      </c>
      <c r="E6129" t="str">
        <f>'Liste detaljert wide'!$O$1</f>
        <v>Total forskningsbev</v>
      </c>
      <c r="F6129" t="str">
        <f t="shared" si="5632"/>
        <v>2023RFM0Total forskningsbev</v>
      </c>
      <c r="G6129" s="3">
        <f>'Liste detaljert wide'!O189</f>
        <v>0</v>
      </c>
      <c r="H6129" t="str">
        <f>VLOOKUP(E6129,Def!$B$2:$C$15,2,FALSE)</f>
        <v>Total forskningsbev</v>
      </c>
      <c r="I6129" s="3">
        <f>IF(A6129='Enheter, modell og år'!$F$2-1,0,G6129-VLOOKUP(A6129-1&amp;B6129&amp;C6129&amp;E6129,$F$2:$G$7561,2,FALSE))</f>
        <v>0</v>
      </c>
      <c r="J6129" s="3">
        <f>IF(A6129='Enheter, modell og år'!$F$2-1,0,VLOOKUP(A6129-1&amp;B6129&amp;C6129&amp;E6129,$F$2:$G$7561,2,FALSE))</f>
        <v>0</v>
      </c>
    </row>
    <row r="6130" spans="1:10" x14ac:dyDescent="0.25">
      <c r="A6130">
        <f t="shared" ref="A6130:C6130" si="5679">A5590</f>
        <v>2023</v>
      </c>
      <c r="B6130" t="str">
        <f t="shared" si="5679"/>
        <v>RFM</v>
      </c>
      <c r="C6130">
        <f t="shared" si="5679"/>
        <v>0</v>
      </c>
      <c r="D6130">
        <f>IFERROR(VLOOKUP(C6130,'Enheter, modell og år'!$A$2:$B$31,2,FALSE),0)</f>
        <v>0</v>
      </c>
      <c r="E6130" t="str">
        <f>'Liste detaljert wide'!$O$1</f>
        <v>Total forskningsbev</v>
      </c>
      <c r="F6130" t="str">
        <f t="shared" si="5632"/>
        <v>2023RFM0Total forskningsbev</v>
      </c>
      <c r="G6130" s="3">
        <f>'Liste detaljert wide'!O190</f>
        <v>0</v>
      </c>
      <c r="H6130" t="str">
        <f>VLOOKUP(E6130,Def!$B$2:$C$15,2,FALSE)</f>
        <v>Total forskningsbev</v>
      </c>
      <c r="I6130" s="3">
        <f>IF(A6130='Enheter, modell og år'!$F$2-1,0,G6130-VLOOKUP(A6130-1&amp;B6130&amp;C6130&amp;E6130,$F$2:$G$7561,2,FALSE))</f>
        <v>0</v>
      </c>
      <c r="J6130" s="3">
        <f>IF(A6130='Enheter, modell og år'!$F$2-1,0,VLOOKUP(A6130-1&amp;B6130&amp;C6130&amp;E6130,$F$2:$G$7561,2,FALSE))</f>
        <v>0</v>
      </c>
    </row>
    <row r="6131" spans="1:10" x14ac:dyDescent="0.25">
      <c r="A6131">
        <f t="shared" ref="A6131:C6131" si="5680">A5591</f>
        <v>2023</v>
      </c>
      <c r="B6131" t="str">
        <f t="shared" si="5680"/>
        <v>RFM</v>
      </c>
      <c r="C6131">
        <f t="shared" si="5680"/>
        <v>0</v>
      </c>
      <c r="D6131">
        <f>IFERROR(VLOOKUP(C6131,'Enheter, modell og år'!$A$2:$B$31,2,FALSE),0)</f>
        <v>0</v>
      </c>
      <c r="E6131" t="str">
        <f>'Liste detaljert wide'!$O$1</f>
        <v>Total forskningsbev</v>
      </c>
      <c r="F6131" t="str">
        <f t="shared" si="5632"/>
        <v>2023RFM0Total forskningsbev</v>
      </c>
      <c r="G6131" s="3">
        <f>'Liste detaljert wide'!O191</f>
        <v>0</v>
      </c>
      <c r="H6131" t="str">
        <f>VLOOKUP(E6131,Def!$B$2:$C$15,2,FALSE)</f>
        <v>Total forskningsbev</v>
      </c>
      <c r="I6131" s="3">
        <f>IF(A6131='Enheter, modell og år'!$F$2-1,0,G6131-VLOOKUP(A6131-1&amp;B6131&amp;C6131&amp;E6131,$F$2:$G$7561,2,FALSE))</f>
        <v>0</v>
      </c>
      <c r="J6131" s="3">
        <f>IF(A6131='Enheter, modell og år'!$F$2-1,0,VLOOKUP(A6131-1&amp;B6131&amp;C6131&amp;E6131,$F$2:$G$7561,2,FALSE))</f>
        <v>0</v>
      </c>
    </row>
    <row r="6132" spans="1:10" x14ac:dyDescent="0.25">
      <c r="A6132">
        <f t="shared" ref="A6132:C6132" si="5681">A5592</f>
        <v>2023</v>
      </c>
      <c r="B6132" t="str">
        <f t="shared" si="5681"/>
        <v>RFM</v>
      </c>
      <c r="C6132">
        <f t="shared" si="5681"/>
        <v>0</v>
      </c>
      <c r="D6132">
        <f>IFERROR(VLOOKUP(C6132,'Enheter, modell og år'!$A$2:$B$31,2,FALSE),0)</f>
        <v>0</v>
      </c>
      <c r="E6132" t="str">
        <f>'Liste detaljert wide'!$O$1</f>
        <v>Total forskningsbev</v>
      </c>
      <c r="F6132" t="str">
        <f t="shared" si="5632"/>
        <v>2023RFM0Total forskningsbev</v>
      </c>
      <c r="G6132" s="3">
        <f>'Liste detaljert wide'!O192</f>
        <v>0</v>
      </c>
      <c r="H6132" t="str">
        <f>VLOOKUP(E6132,Def!$B$2:$C$15,2,FALSE)</f>
        <v>Total forskningsbev</v>
      </c>
      <c r="I6132" s="3">
        <f>IF(A6132='Enheter, modell og år'!$F$2-1,0,G6132-VLOOKUP(A6132-1&amp;B6132&amp;C6132&amp;E6132,$F$2:$G$7561,2,FALSE))</f>
        <v>0</v>
      </c>
      <c r="J6132" s="3">
        <f>IF(A6132='Enheter, modell og år'!$F$2-1,0,VLOOKUP(A6132-1&amp;B6132&amp;C6132&amp;E6132,$F$2:$G$7561,2,FALSE))</f>
        <v>0</v>
      </c>
    </row>
    <row r="6133" spans="1:10" x14ac:dyDescent="0.25">
      <c r="A6133">
        <f t="shared" ref="A6133:C6133" si="5682">A5593</f>
        <v>2023</v>
      </c>
      <c r="B6133" t="str">
        <f t="shared" si="5682"/>
        <v>RFM</v>
      </c>
      <c r="C6133">
        <f t="shared" si="5682"/>
        <v>0</v>
      </c>
      <c r="D6133">
        <f>IFERROR(VLOOKUP(C6133,'Enheter, modell og år'!$A$2:$B$31,2,FALSE),0)</f>
        <v>0</v>
      </c>
      <c r="E6133" t="str">
        <f>'Liste detaljert wide'!$O$1</f>
        <v>Total forskningsbev</v>
      </c>
      <c r="F6133" t="str">
        <f t="shared" si="5632"/>
        <v>2023RFM0Total forskningsbev</v>
      </c>
      <c r="G6133" s="3">
        <f>'Liste detaljert wide'!O193</f>
        <v>0</v>
      </c>
      <c r="H6133" t="str">
        <f>VLOOKUP(E6133,Def!$B$2:$C$15,2,FALSE)</f>
        <v>Total forskningsbev</v>
      </c>
      <c r="I6133" s="3">
        <f>IF(A6133='Enheter, modell og år'!$F$2-1,0,G6133-VLOOKUP(A6133-1&amp;B6133&amp;C6133&amp;E6133,$F$2:$G$7561,2,FALSE))</f>
        <v>0</v>
      </c>
      <c r="J6133" s="3">
        <f>IF(A6133='Enheter, modell og år'!$F$2-1,0,VLOOKUP(A6133-1&amp;B6133&amp;C6133&amp;E6133,$F$2:$G$7561,2,FALSE))</f>
        <v>0</v>
      </c>
    </row>
    <row r="6134" spans="1:10" x14ac:dyDescent="0.25">
      <c r="A6134">
        <f t="shared" ref="A6134:C6134" si="5683">A5594</f>
        <v>2023</v>
      </c>
      <c r="B6134" t="str">
        <f t="shared" si="5683"/>
        <v>RFM</v>
      </c>
      <c r="C6134">
        <f t="shared" si="5683"/>
        <v>0</v>
      </c>
      <c r="D6134">
        <f>IFERROR(VLOOKUP(C6134,'Enheter, modell og år'!$A$2:$B$31,2,FALSE),0)</f>
        <v>0</v>
      </c>
      <c r="E6134" t="str">
        <f>'Liste detaljert wide'!$O$1</f>
        <v>Total forskningsbev</v>
      </c>
      <c r="F6134" t="str">
        <f t="shared" si="5632"/>
        <v>2023RFM0Total forskningsbev</v>
      </c>
      <c r="G6134" s="3">
        <f>'Liste detaljert wide'!O194</f>
        <v>0</v>
      </c>
      <c r="H6134" t="str">
        <f>VLOOKUP(E6134,Def!$B$2:$C$15,2,FALSE)</f>
        <v>Total forskningsbev</v>
      </c>
      <c r="I6134" s="3">
        <f>IF(A6134='Enheter, modell og år'!$F$2-1,0,G6134-VLOOKUP(A6134-1&amp;B6134&amp;C6134&amp;E6134,$F$2:$G$7561,2,FALSE))</f>
        <v>0</v>
      </c>
      <c r="J6134" s="3">
        <f>IF(A6134='Enheter, modell og år'!$F$2-1,0,VLOOKUP(A6134-1&amp;B6134&amp;C6134&amp;E6134,$F$2:$G$7561,2,FALSE))</f>
        <v>0</v>
      </c>
    </row>
    <row r="6135" spans="1:10" x14ac:dyDescent="0.25">
      <c r="A6135">
        <f t="shared" ref="A6135:C6135" si="5684">A5595</f>
        <v>2023</v>
      </c>
      <c r="B6135" t="str">
        <f t="shared" si="5684"/>
        <v>RFM</v>
      </c>
      <c r="C6135">
        <f t="shared" si="5684"/>
        <v>0</v>
      </c>
      <c r="D6135">
        <f>IFERROR(VLOOKUP(C6135,'Enheter, modell og år'!$A$2:$B$31,2,FALSE),0)</f>
        <v>0</v>
      </c>
      <c r="E6135" t="str">
        <f>'Liste detaljert wide'!$O$1</f>
        <v>Total forskningsbev</v>
      </c>
      <c r="F6135" t="str">
        <f t="shared" si="5632"/>
        <v>2023RFM0Total forskningsbev</v>
      </c>
      <c r="G6135" s="3">
        <f>'Liste detaljert wide'!O195</f>
        <v>0</v>
      </c>
      <c r="H6135" t="str">
        <f>VLOOKUP(E6135,Def!$B$2:$C$15,2,FALSE)</f>
        <v>Total forskningsbev</v>
      </c>
      <c r="I6135" s="3">
        <f>IF(A6135='Enheter, modell og år'!$F$2-1,0,G6135-VLOOKUP(A6135-1&amp;B6135&amp;C6135&amp;E6135,$F$2:$G$7561,2,FALSE))</f>
        <v>0</v>
      </c>
      <c r="J6135" s="3">
        <f>IF(A6135='Enheter, modell og år'!$F$2-1,0,VLOOKUP(A6135-1&amp;B6135&amp;C6135&amp;E6135,$F$2:$G$7561,2,FALSE))</f>
        <v>0</v>
      </c>
    </row>
    <row r="6136" spans="1:10" x14ac:dyDescent="0.25">
      <c r="A6136">
        <f t="shared" ref="A6136:C6136" si="5685">A5596</f>
        <v>2023</v>
      </c>
      <c r="B6136" t="str">
        <f t="shared" si="5685"/>
        <v>RFM</v>
      </c>
      <c r="C6136">
        <f t="shared" si="5685"/>
        <v>0</v>
      </c>
      <c r="D6136">
        <f>IFERROR(VLOOKUP(C6136,'Enheter, modell og år'!$A$2:$B$31,2,FALSE),0)</f>
        <v>0</v>
      </c>
      <c r="E6136" t="str">
        <f>'Liste detaljert wide'!$O$1</f>
        <v>Total forskningsbev</v>
      </c>
      <c r="F6136" t="str">
        <f t="shared" si="5632"/>
        <v>2023RFM0Total forskningsbev</v>
      </c>
      <c r="G6136" s="3">
        <f>'Liste detaljert wide'!O196</f>
        <v>0</v>
      </c>
      <c r="H6136" t="str">
        <f>VLOOKUP(E6136,Def!$B$2:$C$15,2,FALSE)</f>
        <v>Total forskningsbev</v>
      </c>
      <c r="I6136" s="3">
        <f>IF(A6136='Enheter, modell og år'!$F$2-1,0,G6136-VLOOKUP(A6136-1&amp;B6136&amp;C6136&amp;E6136,$F$2:$G$7561,2,FALSE))</f>
        <v>0</v>
      </c>
      <c r="J6136" s="3">
        <f>IF(A6136='Enheter, modell og år'!$F$2-1,0,VLOOKUP(A6136-1&amp;B6136&amp;C6136&amp;E6136,$F$2:$G$7561,2,FALSE))</f>
        <v>0</v>
      </c>
    </row>
    <row r="6137" spans="1:10" x14ac:dyDescent="0.25">
      <c r="A6137">
        <f t="shared" ref="A6137:C6137" si="5686">A5597</f>
        <v>2023</v>
      </c>
      <c r="B6137" t="str">
        <f t="shared" si="5686"/>
        <v>RFM</v>
      </c>
      <c r="C6137">
        <f t="shared" si="5686"/>
        <v>0</v>
      </c>
      <c r="D6137">
        <f>IFERROR(VLOOKUP(C6137,'Enheter, modell og år'!$A$2:$B$31,2,FALSE),0)</f>
        <v>0</v>
      </c>
      <c r="E6137" t="str">
        <f>'Liste detaljert wide'!$O$1</f>
        <v>Total forskningsbev</v>
      </c>
      <c r="F6137" t="str">
        <f t="shared" si="5632"/>
        <v>2023RFM0Total forskningsbev</v>
      </c>
      <c r="G6137" s="3">
        <f>'Liste detaljert wide'!O197</f>
        <v>0</v>
      </c>
      <c r="H6137" t="str">
        <f>VLOOKUP(E6137,Def!$B$2:$C$15,2,FALSE)</f>
        <v>Total forskningsbev</v>
      </c>
      <c r="I6137" s="3">
        <f>IF(A6137='Enheter, modell og år'!$F$2-1,0,G6137-VLOOKUP(A6137-1&amp;B6137&amp;C6137&amp;E6137,$F$2:$G$7561,2,FALSE))</f>
        <v>0</v>
      </c>
      <c r="J6137" s="3">
        <f>IF(A6137='Enheter, modell og år'!$F$2-1,0,VLOOKUP(A6137-1&amp;B6137&amp;C6137&amp;E6137,$F$2:$G$7561,2,FALSE))</f>
        <v>0</v>
      </c>
    </row>
    <row r="6138" spans="1:10" x14ac:dyDescent="0.25">
      <c r="A6138">
        <f t="shared" ref="A6138:C6138" si="5687">A5598</f>
        <v>2023</v>
      </c>
      <c r="B6138" t="str">
        <f t="shared" si="5687"/>
        <v>RFM</v>
      </c>
      <c r="C6138">
        <f t="shared" si="5687"/>
        <v>0</v>
      </c>
      <c r="D6138">
        <f>IFERROR(VLOOKUP(C6138,'Enheter, modell og år'!$A$2:$B$31,2,FALSE),0)</f>
        <v>0</v>
      </c>
      <c r="E6138" t="str">
        <f>'Liste detaljert wide'!$O$1</f>
        <v>Total forskningsbev</v>
      </c>
      <c r="F6138" t="str">
        <f t="shared" si="5632"/>
        <v>2023RFM0Total forskningsbev</v>
      </c>
      <c r="G6138" s="3">
        <f>'Liste detaljert wide'!O198</f>
        <v>0</v>
      </c>
      <c r="H6138" t="str">
        <f>VLOOKUP(E6138,Def!$B$2:$C$15,2,FALSE)</f>
        <v>Total forskningsbev</v>
      </c>
      <c r="I6138" s="3">
        <f>IF(A6138='Enheter, modell og år'!$F$2-1,0,G6138-VLOOKUP(A6138-1&amp;B6138&amp;C6138&amp;E6138,$F$2:$G$7561,2,FALSE))</f>
        <v>0</v>
      </c>
      <c r="J6138" s="3">
        <f>IF(A6138='Enheter, modell og år'!$F$2-1,0,VLOOKUP(A6138-1&amp;B6138&amp;C6138&amp;E6138,$F$2:$G$7561,2,FALSE))</f>
        <v>0</v>
      </c>
    </row>
    <row r="6139" spans="1:10" x14ac:dyDescent="0.25">
      <c r="A6139">
        <f t="shared" ref="A6139:C6139" si="5688">A5599</f>
        <v>2023</v>
      </c>
      <c r="B6139" t="str">
        <f t="shared" si="5688"/>
        <v>RFM</v>
      </c>
      <c r="C6139">
        <f t="shared" si="5688"/>
        <v>0</v>
      </c>
      <c r="D6139">
        <f>IFERROR(VLOOKUP(C6139,'Enheter, modell og år'!$A$2:$B$31,2,FALSE),0)</f>
        <v>0</v>
      </c>
      <c r="E6139" t="str">
        <f>'Liste detaljert wide'!$O$1</f>
        <v>Total forskningsbev</v>
      </c>
      <c r="F6139" t="str">
        <f t="shared" si="5632"/>
        <v>2023RFM0Total forskningsbev</v>
      </c>
      <c r="G6139" s="3">
        <f>'Liste detaljert wide'!O199</f>
        <v>0</v>
      </c>
      <c r="H6139" t="str">
        <f>VLOOKUP(E6139,Def!$B$2:$C$15,2,FALSE)</f>
        <v>Total forskningsbev</v>
      </c>
      <c r="I6139" s="3">
        <f>IF(A6139='Enheter, modell og år'!$F$2-1,0,G6139-VLOOKUP(A6139-1&amp;B6139&amp;C6139&amp;E6139,$F$2:$G$7561,2,FALSE))</f>
        <v>0</v>
      </c>
      <c r="J6139" s="3">
        <f>IF(A6139='Enheter, modell og år'!$F$2-1,0,VLOOKUP(A6139-1&amp;B6139&amp;C6139&amp;E6139,$F$2:$G$7561,2,FALSE))</f>
        <v>0</v>
      </c>
    </row>
    <row r="6140" spans="1:10" x14ac:dyDescent="0.25">
      <c r="A6140">
        <f t="shared" ref="A6140:C6140" si="5689">A5600</f>
        <v>2023</v>
      </c>
      <c r="B6140" t="str">
        <f t="shared" si="5689"/>
        <v>RFM</v>
      </c>
      <c r="C6140">
        <f t="shared" si="5689"/>
        <v>0</v>
      </c>
      <c r="D6140">
        <f>IFERROR(VLOOKUP(C6140,'Enheter, modell og år'!$A$2:$B$31,2,FALSE),0)</f>
        <v>0</v>
      </c>
      <c r="E6140" t="str">
        <f>'Liste detaljert wide'!$O$1</f>
        <v>Total forskningsbev</v>
      </c>
      <c r="F6140" t="str">
        <f t="shared" si="5632"/>
        <v>2023RFM0Total forskningsbev</v>
      </c>
      <c r="G6140" s="3">
        <f>'Liste detaljert wide'!O200</f>
        <v>0</v>
      </c>
      <c r="H6140" t="str">
        <f>VLOOKUP(E6140,Def!$B$2:$C$15,2,FALSE)</f>
        <v>Total forskningsbev</v>
      </c>
      <c r="I6140" s="3">
        <f>IF(A6140='Enheter, modell og år'!$F$2-1,0,G6140-VLOOKUP(A6140-1&amp;B6140&amp;C6140&amp;E6140,$F$2:$G$7561,2,FALSE))</f>
        <v>0</v>
      </c>
      <c r="J6140" s="3">
        <f>IF(A6140='Enheter, modell og år'!$F$2-1,0,VLOOKUP(A6140-1&amp;B6140&amp;C6140&amp;E6140,$F$2:$G$7561,2,FALSE))</f>
        <v>0</v>
      </c>
    </row>
    <row r="6141" spans="1:10" x14ac:dyDescent="0.25">
      <c r="A6141">
        <f t="shared" ref="A6141:C6141" si="5690">A5601</f>
        <v>2023</v>
      </c>
      <c r="B6141" t="str">
        <f t="shared" si="5690"/>
        <v>RFM</v>
      </c>
      <c r="C6141">
        <f t="shared" si="5690"/>
        <v>0</v>
      </c>
      <c r="D6141">
        <f>IFERROR(VLOOKUP(C6141,'Enheter, modell og år'!$A$2:$B$31,2,FALSE),0)</f>
        <v>0</v>
      </c>
      <c r="E6141" t="str">
        <f>'Liste detaljert wide'!$O$1</f>
        <v>Total forskningsbev</v>
      </c>
      <c r="F6141" t="str">
        <f t="shared" si="5632"/>
        <v>2023RFM0Total forskningsbev</v>
      </c>
      <c r="G6141" s="3">
        <f>'Liste detaljert wide'!O201</f>
        <v>0</v>
      </c>
      <c r="H6141" t="str">
        <f>VLOOKUP(E6141,Def!$B$2:$C$15,2,FALSE)</f>
        <v>Total forskningsbev</v>
      </c>
      <c r="I6141" s="3">
        <f>IF(A6141='Enheter, modell og år'!$F$2-1,0,G6141-VLOOKUP(A6141-1&amp;B6141&amp;C6141&amp;E6141,$F$2:$G$7561,2,FALSE))</f>
        <v>0</v>
      </c>
      <c r="J6141" s="3">
        <f>IF(A6141='Enheter, modell og år'!$F$2-1,0,VLOOKUP(A6141-1&amp;B6141&amp;C6141&amp;E6141,$F$2:$G$7561,2,FALSE))</f>
        <v>0</v>
      </c>
    </row>
    <row r="6142" spans="1:10" x14ac:dyDescent="0.25">
      <c r="A6142">
        <f t="shared" ref="A6142:C6142" si="5691">A5602</f>
        <v>2023</v>
      </c>
      <c r="B6142" t="str">
        <f t="shared" si="5691"/>
        <v>RFM</v>
      </c>
      <c r="C6142">
        <f t="shared" si="5691"/>
        <v>0</v>
      </c>
      <c r="D6142">
        <f>IFERROR(VLOOKUP(C6142,'Enheter, modell og år'!$A$2:$B$31,2,FALSE),0)</f>
        <v>0</v>
      </c>
      <c r="E6142" t="str">
        <f>'Liste detaljert wide'!$O$1</f>
        <v>Total forskningsbev</v>
      </c>
      <c r="F6142" t="str">
        <f t="shared" si="5632"/>
        <v>2023RFM0Total forskningsbev</v>
      </c>
      <c r="G6142" s="3">
        <f>'Liste detaljert wide'!O202</f>
        <v>0</v>
      </c>
      <c r="H6142" t="str">
        <f>VLOOKUP(E6142,Def!$B$2:$C$15,2,FALSE)</f>
        <v>Total forskningsbev</v>
      </c>
      <c r="I6142" s="3">
        <f>IF(A6142='Enheter, modell og år'!$F$2-1,0,G6142-VLOOKUP(A6142-1&amp;B6142&amp;C6142&amp;E6142,$F$2:$G$7561,2,FALSE))</f>
        <v>0</v>
      </c>
      <c r="J6142" s="3">
        <f>IF(A6142='Enheter, modell og år'!$F$2-1,0,VLOOKUP(A6142-1&amp;B6142&amp;C6142&amp;E6142,$F$2:$G$7561,2,FALSE))</f>
        <v>0</v>
      </c>
    </row>
    <row r="6143" spans="1:10" x14ac:dyDescent="0.25">
      <c r="A6143">
        <f t="shared" ref="A6143:C6143" si="5692">A5603</f>
        <v>2023</v>
      </c>
      <c r="B6143" t="str">
        <f t="shared" si="5692"/>
        <v>RFM</v>
      </c>
      <c r="C6143">
        <f t="shared" si="5692"/>
        <v>0</v>
      </c>
      <c r="D6143">
        <f>IFERROR(VLOOKUP(C6143,'Enheter, modell og år'!$A$2:$B$31,2,FALSE),0)</f>
        <v>0</v>
      </c>
      <c r="E6143" t="str">
        <f>'Liste detaljert wide'!$O$1</f>
        <v>Total forskningsbev</v>
      </c>
      <c r="F6143" t="str">
        <f t="shared" si="5632"/>
        <v>2023RFM0Total forskningsbev</v>
      </c>
      <c r="G6143" s="3">
        <f>'Liste detaljert wide'!O203</f>
        <v>0</v>
      </c>
      <c r="H6143" t="str">
        <f>VLOOKUP(E6143,Def!$B$2:$C$15,2,FALSE)</f>
        <v>Total forskningsbev</v>
      </c>
      <c r="I6143" s="3">
        <f>IF(A6143='Enheter, modell og år'!$F$2-1,0,G6143-VLOOKUP(A6143-1&amp;B6143&amp;C6143&amp;E6143,$F$2:$G$7561,2,FALSE))</f>
        <v>0</v>
      </c>
      <c r="J6143" s="3">
        <f>IF(A6143='Enheter, modell og år'!$F$2-1,0,VLOOKUP(A6143-1&amp;B6143&amp;C6143&amp;E6143,$F$2:$G$7561,2,FALSE))</f>
        <v>0</v>
      </c>
    </row>
    <row r="6144" spans="1:10" x14ac:dyDescent="0.25">
      <c r="A6144">
        <f t="shared" ref="A6144:C6144" si="5693">A5604</f>
        <v>2023</v>
      </c>
      <c r="B6144" t="str">
        <f t="shared" si="5693"/>
        <v>RFM</v>
      </c>
      <c r="C6144">
        <f t="shared" si="5693"/>
        <v>0</v>
      </c>
      <c r="D6144">
        <f>IFERROR(VLOOKUP(C6144,'Enheter, modell og år'!$A$2:$B$31,2,FALSE),0)</f>
        <v>0</v>
      </c>
      <c r="E6144" t="str">
        <f>'Liste detaljert wide'!$O$1</f>
        <v>Total forskningsbev</v>
      </c>
      <c r="F6144" t="str">
        <f t="shared" si="5632"/>
        <v>2023RFM0Total forskningsbev</v>
      </c>
      <c r="G6144" s="3">
        <f>'Liste detaljert wide'!O204</f>
        <v>0</v>
      </c>
      <c r="H6144" t="str">
        <f>VLOOKUP(E6144,Def!$B$2:$C$15,2,FALSE)</f>
        <v>Total forskningsbev</v>
      </c>
      <c r="I6144" s="3">
        <f>IF(A6144='Enheter, modell og år'!$F$2-1,0,G6144-VLOOKUP(A6144-1&amp;B6144&amp;C6144&amp;E6144,$F$2:$G$7561,2,FALSE))</f>
        <v>0</v>
      </c>
      <c r="J6144" s="3">
        <f>IF(A6144='Enheter, modell og år'!$F$2-1,0,VLOOKUP(A6144-1&amp;B6144&amp;C6144&amp;E6144,$F$2:$G$7561,2,FALSE))</f>
        <v>0</v>
      </c>
    </row>
    <row r="6145" spans="1:10" x14ac:dyDescent="0.25">
      <c r="A6145">
        <f t="shared" ref="A6145:C6145" si="5694">A5605</f>
        <v>2023</v>
      </c>
      <c r="B6145" t="str">
        <f t="shared" si="5694"/>
        <v>RFM</v>
      </c>
      <c r="C6145">
        <f t="shared" si="5694"/>
        <v>0</v>
      </c>
      <c r="D6145">
        <f>IFERROR(VLOOKUP(C6145,'Enheter, modell og år'!$A$2:$B$31,2,FALSE),0)</f>
        <v>0</v>
      </c>
      <c r="E6145" t="str">
        <f>'Liste detaljert wide'!$O$1</f>
        <v>Total forskningsbev</v>
      </c>
      <c r="F6145" t="str">
        <f t="shared" si="5632"/>
        <v>2023RFM0Total forskningsbev</v>
      </c>
      <c r="G6145" s="3">
        <f>'Liste detaljert wide'!O205</f>
        <v>0</v>
      </c>
      <c r="H6145" t="str">
        <f>VLOOKUP(E6145,Def!$B$2:$C$15,2,FALSE)</f>
        <v>Total forskningsbev</v>
      </c>
      <c r="I6145" s="3">
        <f>IF(A6145='Enheter, modell og år'!$F$2-1,0,G6145-VLOOKUP(A6145-1&amp;B6145&amp;C6145&amp;E6145,$F$2:$G$7561,2,FALSE))</f>
        <v>0</v>
      </c>
      <c r="J6145" s="3">
        <f>IF(A6145='Enheter, modell og år'!$F$2-1,0,VLOOKUP(A6145-1&amp;B6145&amp;C6145&amp;E6145,$F$2:$G$7561,2,FALSE))</f>
        <v>0</v>
      </c>
    </row>
    <row r="6146" spans="1:10" x14ac:dyDescent="0.25">
      <c r="A6146">
        <f t="shared" ref="A6146:C6146" si="5695">A5606</f>
        <v>2023</v>
      </c>
      <c r="B6146" t="str">
        <f t="shared" si="5695"/>
        <v>RFM</v>
      </c>
      <c r="C6146">
        <f t="shared" si="5695"/>
        <v>0</v>
      </c>
      <c r="D6146">
        <f>IFERROR(VLOOKUP(C6146,'Enheter, modell og år'!$A$2:$B$31,2,FALSE),0)</f>
        <v>0</v>
      </c>
      <c r="E6146" t="str">
        <f>'Liste detaljert wide'!$O$1</f>
        <v>Total forskningsbev</v>
      </c>
      <c r="F6146" t="str">
        <f t="shared" si="5632"/>
        <v>2023RFM0Total forskningsbev</v>
      </c>
      <c r="G6146" s="3">
        <f>'Liste detaljert wide'!O206</f>
        <v>0</v>
      </c>
      <c r="H6146" t="str">
        <f>VLOOKUP(E6146,Def!$B$2:$C$15,2,FALSE)</f>
        <v>Total forskningsbev</v>
      </c>
      <c r="I6146" s="3">
        <f>IF(A6146='Enheter, modell og år'!$F$2-1,0,G6146-VLOOKUP(A6146-1&amp;B6146&amp;C6146&amp;E6146,$F$2:$G$7561,2,FALSE))</f>
        <v>0</v>
      </c>
      <c r="J6146" s="3">
        <f>IF(A6146='Enheter, modell og år'!$F$2-1,0,VLOOKUP(A6146-1&amp;B6146&amp;C6146&amp;E6146,$F$2:$G$7561,2,FALSE))</f>
        <v>0</v>
      </c>
    </row>
    <row r="6147" spans="1:10" x14ac:dyDescent="0.25">
      <c r="A6147">
        <f t="shared" ref="A6147:C6147" si="5696">A5607</f>
        <v>2023</v>
      </c>
      <c r="B6147" t="str">
        <f t="shared" si="5696"/>
        <v>RFM</v>
      </c>
      <c r="C6147">
        <f t="shared" si="5696"/>
        <v>0</v>
      </c>
      <c r="D6147">
        <f>IFERROR(VLOOKUP(C6147,'Enheter, modell og år'!$A$2:$B$31,2,FALSE),0)</f>
        <v>0</v>
      </c>
      <c r="E6147" t="str">
        <f>'Liste detaljert wide'!$O$1</f>
        <v>Total forskningsbev</v>
      </c>
      <c r="F6147" t="str">
        <f t="shared" ref="F6147:F6210" si="5697">A6147&amp;B6147&amp;C6147&amp;E6147</f>
        <v>2023RFM0Total forskningsbev</v>
      </c>
      <c r="G6147" s="3">
        <f>'Liste detaljert wide'!O207</f>
        <v>0</v>
      </c>
      <c r="H6147" t="str">
        <f>VLOOKUP(E6147,Def!$B$2:$C$15,2,FALSE)</f>
        <v>Total forskningsbev</v>
      </c>
      <c r="I6147" s="3">
        <f>IF(A6147='Enheter, modell og år'!$F$2-1,0,G6147-VLOOKUP(A6147-1&amp;B6147&amp;C6147&amp;E6147,$F$2:$G$7561,2,FALSE))</f>
        <v>0</v>
      </c>
      <c r="J6147" s="3">
        <f>IF(A6147='Enheter, modell og år'!$F$2-1,0,VLOOKUP(A6147-1&amp;B6147&amp;C6147&amp;E6147,$F$2:$G$7561,2,FALSE))</f>
        <v>0</v>
      </c>
    </row>
    <row r="6148" spans="1:10" x14ac:dyDescent="0.25">
      <c r="A6148">
        <f t="shared" ref="A6148:C6148" si="5698">A5608</f>
        <v>2023</v>
      </c>
      <c r="B6148" t="str">
        <f t="shared" si="5698"/>
        <v>RFM</v>
      </c>
      <c r="C6148">
        <f t="shared" si="5698"/>
        <v>0</v>
      </c>
      <c r="D6148">
        <f>IFERROR(VLOOKUP(C6148,'Enheter, modell og år'!$A$2:$B$31,2,FALSE),0)</f>
        <v>0</v>
      </c>
      <c r="E6148" t="str">
        <f>'Liste detaljert wide'!$O$1</f>
        <v>Total forskningsbev</v>
      </c>
      <c r="F6148" t="str">
        <f t="shared" si="5697"/>
        <v>2023RFM0Total forskningsbev</v>
      </c>
      <c r="G6148" s="3">
        <f>'Liste detaljert wide'!O208</f>
        <v>0</v>
      </c>
      <c r="H6148" t="str">
        <f>VLOOKUP(E6148,Def!$B$2:$C$15,2,FALSE)</f>
        <v>Total forskningsbev</v>
      </c>
      <c r="I6148" s="3">
        <f>IF(A6148='Enheter, modell og år'!$F$2-1,0,G6148-VLOOKUP(A6148-1&amp;B6148&amp;C6148&amp;E6148,$F$2:$G$7561,2,FALSE))</f>
        <v>0</v>
      </c>
      <c r="J6148" s="3">
        <f>IF(A6148='Enheter, modell og år'!$F$2-1,0,VLOOKUP(A6148-1&amp;B6148&amp;C6148&amp;E6148,$F$2:$G$7561,2,FALSE))</f>
        <v>0</v>
      </c>
    </row>
    <row r="6149" spans="1:10" x14ac:dyDescent="0.25">
      <c r="A6149">
        <f t="shared" ref="A6149:C6149" si="5699">A5609</f>
        <v>2023</v>
      </c>
      <c r="B6149" t="str">
        <f t="shared" si="5699"/>
        <v>RFM</v>
      </c>
      <c r="C6149">
        <f t="shared" si="5699"/>
        <v>0</v>
      </c>
      <c r="D6149">
        <f>IFERROR(VLOOKUP(C6149,'Enheter, modell og år'!$A$2:$B$31,2,FALSE),0)</f>
        <v>0</v>
      </c>
      <c r="E6149" t="str">
        <f>'Liste detaljert wide'!$O$1</f>
        <v>Total forskningsbev</v>
      </c>
      <c r="F6149" t="str">
        <f t="shared" si="5697"/>
        <v>2023RFM0Total forskningsbev</v>
      </c>
      <c r="G6149" s="3">
        <f>'Liste detaljert wide'!O209</f>
        <v>0</v>
      </c>
      <c r="H6149" t="str">
        <f>VLOOKUP(E6149,Def!$B$2:$C$15,2,FALSE)</f>
        <v>Total forskningsbev</v>
      </c>
      <c r="I6149" s="3">
        <f>IF(A6149='Enheter, modell og år'!$F$2-1,0,G6149-VLOOKUP(A6149-1&amp;B6149&amp;C6149&amp;E6149,$F$2:$G$7561,2,FALSE))</f>
        <v>0</v>
      </c>
      <c r="J6149" s="3">
        <f>IF(A6149='Enheter, modell og år'!$F$2-1,0,VLOOKUP(A6149-1&amp;B6149&amp;C6149&amp;E6149,$F$2:$G$7561,2,FALSE))</f>
        <v>0</v>
      </c>
    </row>
    <row r="6150" spans="1:10" x14ac:dyDescent="0.25">
      <c r="A6150">
        <f t="shared" ref="A6150:C6150" si="5700">A5610</f>
        <v>2023</v>
      </c>
      <c r="B6150" t="str">
        <f t="shared" si="5700"/>
        <v>RFM</v>
      </c>
      <c r="C6150">
        <f t="shared" si="5700"/>
        <v>0</v>
      </c>
      <c r="D6150">
        <f>IFERROR(VLOOKUP(C6150,'Enheter, modell og år'!$A$2:$B$31,2,FALSE),0)</f>
        <v>0</v>
      </c>
      <c r="E6150" t="str">
        <f>'Liste detaljert wide'!$O$1</f>
        <v>Total forskningsbev</v>
      </c>
      <c r="F6150" t="str">
        <f t="shared" si="5697"/>
        <v>2023RFM0Total forskningsbev</v>
      </c>
      <c r="G6150" s="3">
        <f>'Liste detaljert wide'!O210</f>
        <v>0</v>
      </c>
      <c r="H6150" t="str">
        <f>VLOOKUP(E6150,Def!$B$2:$C$15,2,FALSE)</f>
        <v>Total forskningsbev</v>
      </c>
      <c r="I6150" s="3">
        <f>IF(A6150='Enheter, modell og år'!$F$2-1,0,G6150-VLOOKUP(A6150-1&amp;B6150&amp;C6150&amp;E6150,$F$2:$G$7561,2,FALSE))</f>
        <v>0</v>
      </c>
      <c r="J6150" s="3">
        <f>IF(A6150='Enheter, modell og år'!$F$2-1,0,VLOOKUP(A6150-1&amp;B6150&amp;C6150&amp;E6150,$F$2:$G$7561,2,FALSE))</f>
        <v>0</v>
      </c>
    </row>
    <row r="6151" spans="1:10" x14ac:dyDescent="0.25">
      <c r="A6151">
        <f t="shared" ref="A6151:C6151" si="5701">A5611</f>
        <v>2023</v>
      </c>
      <c r="B6151" t="str">
        <f t="shared" si="5701"/>
        <v>RFM</v>
      </c>
      <c r="C6151">
        <f t="shared" si="5701"/>
        <v>0</v>
      </c>
      <c r="D6151">
        <f>IFERROR(VLOOKUP(C6151,'Enheter, modell og år'!$A$2:$B$31,2,FALSE),0)</f>
        <v>0</v>
      </c>
      <c r="E6151" t="str">
        <f>'Liste detaljert wide'!$O$1</f>
        <v>Total forskningsbev</v>
      </c>
      <c r="F6151" t="str">
        <f t="shared" si="5697"/>
        <v>2023RFM0Total forskningsbev</v>
      </c>
      <c r="G6151" s="3">
        <f>'Liste detaljert wide'!O211</f>
        <v>0</v>
      </c>
      <c r="H6151" t="str">
        <f>VLOOKUP(E6151,Def!$B$2:$C$15,2,FALSE)</f>
        <v>Total forskningsbev</v>
      </c>
      <c r="I6151" s="3">
        <f>IF(A6151='Enheter, modell og år'!$F$2-1,0,G6151-VLOOKUP(A6151-1&amp;B6151&amp;C6151&amp;E6151,$F$2:$G$7561,2,FALSE))</f>
        <v>0</v>
      </c>
      <c r="J6151" s="3">
        <f>IF(A6151='Enheter, modell og år'!$F$2-1,0,VLOOKUP(A6151-1&amp;B6151&amp;C6151&amp;E6151,$F$2:$G$7561,2,FALSE))</f>
        <v>0</v>
      </c>
    </row>
    <row r="6152" spans="1:10" x14ac:dyDescent="0.25">
      <c r="A6152">
        <f t="shared" ref="A6152:C6152" si="5702">A5612</f>
        <v>2024</v>
      </c>
      <c r="B6152" t="str">
        <f t="shared" si="5702"/>
        <v>RFM</v>
      </c>
      <c r="C6152">
        <f t="shared" si="5702"/>
        <v>0</v>
      </c>
      <c r="D6152">
        <f>IFERROR(VLOOKUP(C6152,'Enheter, modell og år'!$A$2:$B$31,2,FALSE),0)</f>
        <v>0</v>
      </c>
      <c r="E6152" t="str">
        <f>'Liste detaljert wide'!$O$1</f>
        <v>Total forskningsbev</v>
      </c>
      <c r="F6152" t="str">
        <f t="shared" si="5697"/>
        <v>2024RFM0Total forskningsbev</v>
      </c>
      <c r="G6152" s="3">
        <f>'Liste detaljert wide'!O212</f>
        <v>0</v>
      </c>
      <c r="H6152" t="str">
        <f>VLOOKUP(E6152,Def!$B$2:$C$15,2,FALSE)</f>
        <v>Total forskningsbev</v>
      </c>
      <c r="I6152" s="3">
        <f>IF(A6152='Enheter, modell og år'!$F$2-1,0,G6152-VLOOKUP(A6152-1&amp;B6152&amp;C6152&amp;E6152,$F$2:$G$7561,2,FALSE))</f>
        <v>0</v>
      </c>
      <c r="J6152" s="3">
        <f>IF(A6152='Enheter, modell og år'!$F$2-1,0,VLOOKUP(A6152-1&amp;B6152&amp;C6152&amp;E6152,$F$2:$G$7561,2,FALSE))</f>
        <v>0</v>
      </c>
    </row>
    <row r="6153" spans="1:10" x14ac:dyDescent="0.25">
      <c r="A6153">
        <f t="shared" ref="A6153:C6153" si="5703">A5613</f>
        <v>2024</v>
      </c>
      <c r="B6153" t="str">
        <f t="shared" si="5703"/>
        <v>RFM</v>
      </c>
      <c r="C6153">
        <f t="shared" si="5703"/>
        <v>0</v>
      </c>
      <c r="D6153">
        <f>IFERROR(VLOOKUP(C6153,'Enheter, modell og år'!$A$2:$B$31,2,FALSE),0)</f>
        <v>0</v>
      </c>
      <c r="E6153" t="str">
        <f>'Liste detaljert wide'!$O$1</f>
        <v>Total forskningsbev</v>
      </c>
      <c r="F6153" t="str">
        <f t="shared" si="5697"/>
        <v>2024RFM0Total forskningsbev</v>
      </c>
      <c r="G6153" s="3">
        <f>'Liste detaljert wide'!O213</f>
        <v>0</v>
      </c>
      <c r="H6153" t="str">
        <f>VLOOKUP(E6153,Def!$B$2:$C$15,2,FALSE)</f>
        <v>Total forskningsbev</v>
      </c>
      <c r="I6153" s="3">
        <f>IF(A6153='Enheter, modell og år'!$F$2-1,0,G6153-VLOOKUP(A6153-1&amp;B6153&amp;C6153&amp;E6153,$F$2:$G$7561,2,FALSE))</f>
        <v>0</v>
      </c>
      <c r="J6153" s="3">
        <f>IF(A6153='Enheter, modell og år'!$F$2-1,0,VLOOKUP(A6153-1&amp;B6153&amp;C6153&amp;E6153,$F$2:$G$7561,2,FALSE))</f>
        <v>0</v>
      </c>
    </row>
    <row r="6154" spans="1:10" x14ac:dyDescent="0.25">
      <c r="A6154">
        <f t="shared" ref="A6154:C6154" si="5704">A5614</f>
        <v>2024</v>
      </c>
      <c r="B6154" t="str">
        <f t="shared" si="5704"/>
        <v>RFM</v>
      </c>
      <c r="C6154">
        <f t="shared" si="5704"/>
        <v>0</v>
      </c>
      <c r="D6154">
        <f>IFERROR(VLOOKUP(C6154,'Enheter, modell og år'!$A$2:$B$31,2,FALSE),0)</f>
        <v>0</v>
      </c>
      <c r="E6154" t="str">
        <f>'Liste detaljert wide'!$O$1</f>
        <v>Total forskningsbev</v>
      </c>
      <c r="F6154" t="str">
        <f t="shared" si="5697"/>
        <v>2024RFM0Total forskningsbev</v>
      </c>
      <c r="G6154" s="3">
        <f>'Liste detaljert wide'!O214</f>
        <v>0</v>
      </c>
      <c r="H6154" t="str">
        <f>VLOOKUP(E6154,Def!$B$2:$C$15,2,FALSE)</f>
        <v>Total forskningsbev</v>
      </c>
      <c r="I6154" s="3">
        <f>IF(A6154='Enheter, modell og år'!$F$2-1,0,G6154-VLOOKUP(A6154-1&amp;B6154&amp;C6154&amp;E6154,$F$2:$G$7561,2,FALSE))</f>
        <v>0</v>
      </c>
      <c r="J6154" s="3">
        <f>IF(A6154='Enheter, modell og år'!$F$2-1,0,VLOOKUP(A6154-1&amp;B6154&amp;C6154&amp;E6154,$F$2:$G$7561,2,FALSE))</f>
        <v>0</v>
      </c>
    </row>
    <row r="6155" spans="1:10" x14ac:dyDescent="0.25">
      <c r="A6155">
        <f t="shared" ref="A6155:C6155" si="5705">A5615</f>
        <v>2024</v>
      </c>
      <c r="B6155" t="str">
        <f t="shared" si="5705"/>
        <v>RFM</v>
      </c>
      <c r="C6155">
        <f t="shared" si="5705"/>
        <v>0</v>
      </c>
      <c r="D6155">
        <f>IFERROR(VLOOKUP(C6155,'Enheter, modell og år'!$A$2:$B$31,2,FALSE),0)</f>
        <v>0</v>
      </c>
      <c r="E6155" t="str">
        <f>'Liste detaljert wide'!$O$1</f>
        <v>Total forskningsbev</v>
      </c>
      <c r="F6155" t="str">
        <f t="shared" si="5697"/>
        <v>2024RFM0Total forskningsbev</v>
      </c>
      <c r="G6155" s="3">
        <f>'Liste detaljert wide'!O215</f>
        <v>0</v>
      </c>
      <c r="H6155" t="str">
        <f>VLOOKUP(E6155,Def!$B$2:$C$15,2,FALSE)</f>
        <v>Total forskningsbev</v>
      </c>
      <c r="I6155" s="3">
        <f>IF(A6155='Enheter, modell og år'!$F$2-1,0,G6155-VLOOKUP(A6155-1&amp;B6155&amp;C6155&amp;E6155,$F$2:$G$7561,2,FALSE))</f>
        <v>0</v>
      </c>
      <c r="J6155" s="3">
        <f>IF(A6155='Enheter, modell og år'!$F$2-1,0,VLOOKUP(A6155-1&amp;B6155&amp;C6155&amp;E6155,$F$2:$G$7561,2,FALSE))</f>
        <v>0</v>
      </c>
    </row>
    <row r="6156" spans="1:10" x14ac:dyDescent="0.25">
      <c r="A6156">
        <f t="shared" ref="A6156:C6156" si="5706">A5616</f>
        <v>2024</v>
      </c>
      <c r="B6156" t="str">
        <f t="shared" si="5706"/>
        <v>RFM</v>
      </c>
      <c r="C6156">
        <f t="shared" si="5706"/>
        <v>0</v>
      </c>
      <c r="D6156">
        <f>IFERROR(VLOOKUP(C6156,'Enheter, modell og år'!$A$2:$B$31,2,FALSE),0)</f>
        <v>0</v>
      </c>
      <c r="E6156" t="str">
        <f>'Liste detaljert wide'!$O$1</f>
        <v>Total forskningsbev</v>
      </c>
      <c r="F6156" t="str">
        <f t="shared" si="5697"/>
        <v>2024RFM0Total forskningsbev</v>
      </c>
      <c r="G6156" s="3">
        <f>'Liste detaljert wide'!O216</f>
        <v>0</v>
      </c>
      <c r="H6156" t="str">
        <f>VLOOKUP(E6156,Def!$B$2:$C$15,2,FALSE)</f>
        <v>Total forskningsbev</v>
      </c>
      <c r="I6156" s="3">
        <f>IF(A6156='Enheter, modell og år'!$F$2-1,0,G6156-VLOOKUP(A6156-1&amp;B6156&amp;C6156&amp;E6156,$F$2:$G$7561,2,FALSE))</f>
        <v>0</v>
      </c>
      <c r="J6156" s="3">
        <f>IF(A6156='Enheter, modell og år'!$F$2-1,0,VLOOKUP(A6156-1&amp;B6156&amp;C6156&amp;E6156,$F$2:$G$7561,2,FALSE))</f>
        <v>0</v>
      </c>
    </row>
    <row r="6157" spans="1:10" x14ac:dyDescent="0.25">
      <c r="A6157">
        <f t="shared" ref="A6157:C6157" si="5707">A5617</f>
        <v>2024</v>
      </c>
      <c r="B6157" t="str">
        <f t="shared" si="5707"/>
        <v>RFM</v>
      </c>
      <c r="C6157">
        <f t="shared" si="5707"/>
        <v>0</v>
      </c>
      <c r="D6157">
        <f>IFERROR(VLOOKUP(C6157,'Enheter, modell og år'!$A$2:$B$31,2,FALSE),0)</f>
        <v>0</v>
      </c>
      <c r="E6157" t="str">
        <f>'Liste detaljert wide'!$O$1</f>
        <v>Total forskningsbev</v>
      </c>
      <c r="F6157" t="str">
        <f t="shared" si="5697"/>
        <v>2024RFM0Total forskningsbev</v>
      </c>
      <c r="G6157" s="3">
        <f>'Liste detaljert wide'!O217</f>
        <v>0</v>
      </c>
      <c r="H6157" t="str">
        <f>VLOOKUP(E6157,Def!$B$2:$C$15,2,FALSE)</f>
        <v>Total forskningsbev</v>
      </c>
      <c r="I6157" s="3">
        <f>IF(A6157='Enheter, modell og år'!$F$2-1,0,G6157-VLOOKUP(A6157-1&amp;B6157&amp;C6157&amp;E6157,$F$2:$G$7561,2,FALSE))</f>
        <v>0</v>
      </c>
      <c r="J6157" s="3">
        <f>IF(A6157='Enheter, modell og år'!$F$2-1,0,VLOOKUP(A6157-1&amp;B6157&amp;C6157&amp;E6157,$F$2:$G$7561,2,FALSE))</f>
        <v>0</v>
      </c>
    </row>
    <row r="6158" spans="1:10" x14ac:dyDescent="0.25">
      <c r="A6158">
        <f t="shared" ref="A6158:C6158" si="5708">A5618</f>
        <v>2024</v>
      </c>
      <c r="B6158" t="str">
        <f t="shared" si="5708"/>
        <v>RFM</v>
      </c>
      <c r="C6158">
        <f t="shared" si="5708"/>
        <v>0</v>
      </c>
      <c r="D6158">
        <f>IFERROR(VLOOKUP(C6158,'Enheter, modell og år'!$A$2:$B$31,2,FALSE),0)</f>
        <v>0</v>
      </c>
      <c r="E6158" t="str">
        <f>'Liste detaljert wide'!$O$1</f>
        <v>Total forskningsbev</v>
      </c>
      <c r="F6158" t="str">
        <f t="shared" si="5697"/>
        <v>2024RFM0Total forskningsbev</v>
      </c>
      <c r="G6158" s="3">
        <f>'Liste detaljert wide'!O218</f>
        <v>0</v>
      </c>
      <c r="H6158" t="str">
        <f>VLOOKUP(E6158,Def!$B$2:$C$15,2,FALSE)</f>
        <v>Total forskningsbev</v>
      </c>
      <c r="I6158" s="3">
        <f>IF(A6158='Enheter, modell og år'!$F$2-1,0,G6158-VLOOKUP(A6158-1&amp;B6158&amp;C6158&amp;E6158,$F$2:$G$7561,2,FALSE))</f>
        <v>0</v>
      </c>
      <c r="J6158" s="3">
        <f>IF(A6158='Enheter, modell og år'!$F$2-1,0,VLOOKUP(A6158-1&amp;B6158&amp;C6158&amp;E6158,$F$2:$G$7561,2,FALSE))</f>
        <v>0</v>
      </c>
    </row>
    <row r="6159" spans="1:10" x14ac:dyDescent="0.25">
      <c r="A6159">
        <f t="shared" ref="A6159:C6159" si="5709">A5619</f>
        <v>2024</v>
      </c>
      <c r="B6159" t="str">
        <f t="shared" si="5709"/>
        <v>RFM</v>
      </c>
      <c r="C6159">
        <f t="shared" si="5709"/>
        <v>0</v>
      </c>
      <c r="D6159">
        <f>IFERROR(VLOOKUP(C6159,'Enheter, modell og år'!$A$2:$B$31,2,FALSE),0)</f>
        <v>0</v>
      </c>
      <c r="E6159" t="str">
        <f>'Liste detaljert wide'!$O$1</f>
        <v>Total forskningsbev</v>
      </c>
      <c r="F6159" t="str">
        <f t="shared" si="5697"/>
        <v>2024RFM0Total forskningsbev</v>
      </c>
      <c r="G6159" s="3">
        <f>'Liste detaljert wide'!O219</f>
        <v>0</v>
      </c>
      <c r="H6159" t="str">
        <f>VLOOKUP(E6159,Def!$B$2:$C$15,2,FALSE)</f>
        <v>Total forskningsbev</v>
      </c>
      <c r="I6159" s="3">
        <f>IF(A6159='Enheter, modell og år'!$F$2-1,0,G6159-VLOOKUP(A6159-1&amp;B6159&amp;C6159&amp;E6159,$F$2:$G$7561,2,FALSE))</f>
        <v>0</v>
      </c>
      <c r="J6159" s="3">
        <f>IF(A6159='Enheter, modell og år'!$F$2-1,0,VLOOKUP(A6159-1&amp;B6159&amp;C6159&amp;E6159,$F$2:$G$7561,2,FALSE))</f>
        <v>0</v>
      </c>
    </row>
    <row r="6160" spans="1:10" x14ac:dyDescent="0.25">
      <c r="A6160">
        <f t="shared" ref="A6160:C6160" si="5710">A5620</f>
        <v>2024</v>
      </c>
      <c r="B6160" t="str">
        <f t="shared" si="5710"/>
        <v>RFM</v>
      </c>
      <c r="C6160">
        <f t="shared" si="5710"/>
        <v>0</v>
      </c>
      <c r="D6160">
        <f>IFERROR(VLOOKUP(C6160,'Enheter, modell og år'!$A$2:$B$31,2,FALSE),0)</f>
        <v>0</v>
      </c>
      <c r="E6160" t="str">
        <f>'Liste detaljert wide'!$O$1</f>
        <v>Total forskningsbev</v>
      </c>
      <c r="F6160" t="str">
        <f t="shared" si="5697"/>
        <v>2024RFM0Total forskningsbev</v>
      </c>
      <c r="G6160" s="3">
        <f>'Liste detaljert wide'!O220</f>
        <v>0</v>
      </c>
      <c r="H6160" t="str">
        <f>VLOOKUP(E6160,Def!$B$2:$C$15,2,FALSE)</f>
        <v>Total forskningsbev</v>
      </c>
      <c r="I6160" s="3">
        <f>IF(A6160='Enheter, modell og år'!$F$2-1,0,G6160-VLOOKUP(A6160-1&amp;B6160&amp;C6160&amp;E6160,$F$2:$G$7561,2,FALSE))</f>
        <v>0</v>
      </c>
      <c r="J6160" s="3">
        <f>IF(A6160='Enheter, modell og år'!$F$2-1,0,VLOOKUP(A6160-1&amp;B6160&amp;C6160&amp;E6160,$F$2:$G$7561,2,FALSE))</f>
        <v>0</v>
      </c>
    </row>
    <row r="6161" spans="1:10" x14ac:dyDescent="0.25">
      <c r="A6161">
        <f t="shared" ref="A6161:C6161" si="5711">A5621</f>
        <v>2024</v>
      </c>
      <c r="B6161" t="str">
        <f t="shared" si="5711"/>
        <v>RFM</v>
      </c>
      <c r="C6161">
        <f t="shared" si="5711"/>
        <v>0</v>
      </c>
      <c r="D6161">
        <f>IFERROR(VLOOKUP(C6161,'Enheter, modell og år'!$A$2:$B$31,2,FALSE),0)</f>
        <v>0</v>
      </c>
      <c r="E6161" t="str">
        <f>'Liste detaljert wide'!$O$1</f>
        <v>Total forskningsbev</v>
      </c>
      <c r="F6161" t="str">
        <f t="shared" si="5697"/>
        <v>2024RFM0Total forskningsbev</v>
      </c>
      <c r="G6161" s="3">
        <f>'Liste detaljert wide'!O221</f>
        <v>0</v>
      </c>
      <c r="H6161" t="str">
        <f>VLOOKUP(E6161,Def!$B$2:$C$15,2,FALSE)</f>
        <v>Total forskningsbev</v>
      </c>
      <c r="I6161" s="3">
        <f>IF(A6161='Enheter, modell og år'!$F$2-1,0,G6161-VLOOKUP(A6161-1&amp;B6161&amp;C6161&amp;E6161,$F$2:$G$7561,2,FALSE))</f>
        <v>0</v>
      </c>
      <c r="J6161" s="3">
        <f>IF(A6161='Enheter, modell og år'!$F$2-1,0,VLOOKUP(A6161-1&amp;B6161&amp;C6161&amp;E6161,$F$2:$G$7561,2,FALSE))</f>
        <v>0</v>
      </c>
    </row>
    <row r="6162" spans="1:10" x14ac:dyDescent="0.25">
      <c r="A6162">
        <f t="shared" ref="A6162:C6162" si="5712">A5622</f>
        <v>2024</v>
      </c>
      <c r="B6162" t="str">
        <f t="shared" si="5712"/>
        <v>RFM</v>
      </c>
      <c r="C6162">
        <f t="shared" si="5712"/>
        <v>0</v>
      </c>
      <c r="D6162">
        <f>IFERROR(VLOOKUP(C6162,'Enheter, modell og år'!$A$2:$B$31,2,FALSE),0)</f>
        <v>0</v>
      </c>
      <c r="E6162" t="str">
        <f>'Liste detaljert wide'!$O$1</f>
        <v>Total forskningsbev</v>
      </c>
      <c r="F6162" t="str">
        <f t="shared" si="5697"/>
        <v>2024RFM0Total forskningsbev</v>
      </c>
      <c r="G6162" s="3">
        <f>'Liste detaljert wide'!O222</f>
        <v>0</v>
      </c>
      <c r="H6162" t="str">
        <f>VLOOKUP(E6162,Def!$B$2:$C$15,2,FALSE)</f>
        <v>Total forskningsbev</v>
      </c>
      <c r="I6162" s="3">
        <f>IF(A6162='Enheter, modell og år'!$F$2-1,0,G6162-VLOOKUP(A6162-1&amp;B6162&amp;C6162&amp;E6162,$F$2:$G$7561,2,FALSE))</f>
        <v>0</v>
      </c>
      <c r="J6162" s="3">
        <f>IF(A6162='Enheter, modell og år'!$F$2-1,0,VLOOKUP(A6162-1&amp;B6162&amp;C6162&amp;E6162,$F$2:$G$7561,2,FALSE))</f>
        <v>0</v>
      </c>
    </row>
    <row r="6163" spans="1:10" x14ac:dyDescent="0.25">
      <c r="A6163">
        <f t="shared" ref="A6163:C6163" si="5713">A5623</f>
        <v>2024</v>
      </c>
      <c r="B6163" t="str">
        <f t="shared" si="5713"/>
        <v>RFM</v>
      </c>
      <c r="C6163">
        <f t="shared" si="5713"/>
        <v>0</v>
      </c>
      <c r="D6163">
        <f>IFERROR(VLOOKUP(C6163,'Enheter, modell og år'!$A$2:$B$31,2,FALSE),0)</f>
        <v>0</v>
      </c>
      <c r="E6163" t="str">
        <f>'Liste detaljert wide'!$O$1</f>
        <v>Total forskningsbev</v>
      </c>
      <c r="F6163" t="str">
        <f t="shared" si="5697"/>
        <v>2024RFM0Total forskningsbev</v>
      </c>
      <c r="G6163" s="3">
        <f>'Liste detaljert wide'!O223</f>
        <v>0</v>
      </c>
      <c r="H6163" t="str">
        <f>VLOOKUP(E6163,Def!$B$2:$C$15,2,FALSE)</f>
        <v>Total forskningsbev</v>
      </c>
      <c r="I6163" s="3">
        <f>IF(A6163='Enheter, modell og år'!$F$2-1,0,G6163-VLOOKUP(A6163-1&amp;B6163&amp;C6163&amp;E6163,$F$2:$G$7561,2,FALSE))</f>
        <v>0</v>
      </c>
      <c r="J6163" s="3">
        <f>IF(A6163='Enheter, modell og år'!$F$2-1,0,VLOOKUP(A6163-1&amp;B6163&amp;C6163&amp;E6163,$F$2:$G$7561,2,FALSE))</f>
        <v>0</v>
      </c>
    </row>
    <row r="6164" spans="1:10" x14ac:dyDescent="0.25">
      <c r="A6164">
        <f t="shared" ref="A6164:C6164" si="5714">A5624</f>
        <v>2024</v>
      </c>
      <c r="B6164" t="str">
        <f t="shared" si="5714"/>
        <v>RFM</v>
      </c>
      <c r="C6164">
        <f t="shared" si="5714"/>
        <v>0</v>
      </c>
      <c r="D6164">
        <f>IFERROR(VLOOKUP(C6164,'Enheter, modell og år'!$A$2:$B$31,2,FALSE),0)</f>
        <v>0</v>
      </c>
      <c r="E6164" t="str">
        <f>'Liste detaljert wide'!$O$1</f>
        <v>Total forskningsbev</v>
      </c>
      <c r="F6164" t="str">
        <f t="shared" si="5697"/>
        <v>2024RFM0Total forskningsbev</v>
      </c>
      <c r="G6164" s="3">
        <f>'Liste detaljert wide'!O224</f>
        <v>0</v>
      </c>
      <c r="H6164" t="str">
        <f>VLOOKUP(E6164,Def!$B$2:$C$15,2,FALSE)</f>
        <v>Total forskningsbev</v>
      </c>
      <c r="I6164" s="3">
        <f>IF(A6164='Enheter, modell og år'!$F$2-1,0,G6164-VLOOKUP(A6164-1&amp;B6164&amp;C6164&amp;E6164,$F$2:$G$7561,2,FALSE))</f>
        <v>0</v>
      </c>
      <c r="J6164" s="3">
        <f>IF(A6164='Enheter, modell og år'!$F$2-1,0,VLOOKUP(A6164-1&amp;B6164&amp;C6164&amp;E6164,$F$2:$G$7561,2,FALSE))</f>
        <v>0</v>
      </c>
    </row>
    <row r="6165" spans="1:10" x14ac:dyDescent="0.25">
      <c r="A6165">
        <f t="shared" ref="A6165:C6165" si="5715">A5625</f>
        <v>2024</v>
      </c>
      <c r="B6165" t="str">
        <f t="shared" si="5715"/>
        <v>RFM</v>
      </c>
      <c r="C6165">
        <f t="shared" si="5715"/>
        <v>0</v>
      </c>
      <c r="D6165">
        <f>IFERROR(VLOOKUP(C6165,'Enheter, modell og år'!$A$2:$B$31,2,FALSE),0)</f>
        <v>0</v>
      </c>
      <c r="E6165" t="str">
        <f>'Liste detaljert wide'!$O$1</f>
        <v>Total forskningsbev</v>
      </c>
      <c r="F6165" t="str">
        <f t="shared" si="5697"/>
        <v>2024RFM0Total forskningsbev</v>
      </c>
      <c r="G6165" s="3">
        <f>'Liste detaljert wide'!O225</f>
        <v>0</v>
      </c>
      <c r="H6165" t="str">
        <f>VLOOKUP(E6165,Def!$B$2:$C$15,2,FALSE)</f>
        <v>Total forskningsbev</v>
      </c>
      <c r="I6165" s="3">
        <f>IF(A6165='Enheter, modell og år'!$F$2-1,0,G6165-VLOOKUP(A6165-1&amp;B6165&amp;C6165&amp;E6165,$F$2:$G$7561,2,FALSE))</f>
        <v>0</v>
      </c>
      <c r="J6165" s="3">
        <f>IF(A6165='Enheter, modell og år'!$F$2-1,0,VLOOKUP(A6165-1&amp;B6165&amp;C6165&amp;E6165,$F$2:$G$7561,2,FALSE))</f>
        <v>0</v>
      </c>
    </row>
    <row r="6166" spans="1:10" x14ac:dyDescent="0.25">
      <c r="A6166">
        <f t="shared" ref="A6166:C6166" si="5716">A5626</f>
        <v>2024</v>
      </c>
      <c r="B6166" t="str">
        <f t="shared" si="5716"/>
        <v>RFM</v>
      </c>
      <c r="C6166">
        <f t="shared" si="5716"/>
        <v>0</v>
      </c>
      <c r="D6166">
        <f>IFERROR(VLOOKUP(C6166,'Enheter, modell og år'!$A$2:$B$31,2,FALSE),0)</f>
        <v>0</v>
      </c>
      <c r="E6166" t="str">
        <f>'Liste detaljert wide'!$O$1</f>
        <v>Total forskningsbev</v>
      </c>
      <c r="F6166" t="str">
        <f t="shared" si="5697"/>
        <v>2024RFM0Total forskningsbev</v>
      </c>
      <c r="G6166" s="3">
        <f>'Liste detaljert wide'!O226</f>
        <v>0</v>
      </c>
      <c r="H6166" t="str">
        <f>VLOOKUP(E6166,Def!$B$2:$C$15,2,FALSE)</f>
        <v>Total forskningsbev</v>
      </c>
      <c r="I6166" s="3">
        <f>IF(A6166='Enheter, modell og år'!$F$2-1,0,G6166-VLOOKUP(A6166-1&amp;B6166&amp;C6166&amp;E6166,$F$2:$G$7561,2,FALSE))</f>
        <v>0</v>
      </c>
      <c r="J6166" s="3">
        <f>IF(A6166='Enheter, modell og år'!$F$2-1,0,VLOOKUP(A6166-1&amp;B6166&amp;C6166&amp;E6166,$F$2:$G$7561,2,FALSE))</f>
        <v>0</v>
      </c>
    </row>
    <row r="6167" spans="1:10" x14ac:dyDescent="0.25">
      <c r="A6167">
        <f t="shared" ref="A6167:C6167" si="5717">A5627</f>
        <v>2024</v>
      </c>
      <c r="B6167" t="str">
        <f t="shared" si="5717"/>
        <v>RFM</v>
      </c>
      <c r="C6167">
        <f t="shared" si="5717"/>
        <v>0</v>
      </c>
      <c r="D6167">
        <f>IFERROR(VLOOKUP(C6167,'Enheter, modell og år'!$A$2:$B$31,2,FALSE),0)</f>
        <v>0</v>
      </c>
      <c r="E6167" t="str">
        <f>'Liste detaljert wide'!$O$1</f>
        <v>Total forskningsbev</v>
      </c>
      <c r="F6167" t="str">
        <f t="shared" si="5697"/>
        <v>2024RFM0Total forskningsbev</v>
      </c>
      <c r="G6167" s="3">
        <f>'Liste detaljert wide'!O227</f>
        <v>0</v>
      </c>
      <c r="H6167" t="str">
        <f>VLOOKUP(E6167,Def!$B$2:$C$15,2,FALSE)</f>
        <v>Total forskningsbev</v>
      </c>
      <c r="I6167" s="3">
        <f>IF(A6167='Enheter, modell og år'!$F$2-1,0,G6167-VLOOKUP(A6167-1&amp;B6167&amp;C6167&amp;E6167,$F$2:$G$7561,2,FALSE))</f>
        <v>0</v>
      </c>
      <c r="J6167" s="3">
        <f>IF(A6167='Enheter, modell og år'!$F$2-1,0,VLOOKUP(A6167-1&amp;B6167&amp;C6167&amp;E6167,$F$2:$G$7561,2,FALSE))</f>
        <v>0</v>
      </c>
    </row>
    <row r="6168" spans="1:10" x14ac:dyDescent="0.25">
      <c r="A6168">
        <f t="shared" ref="A6168:C6168" si="5718">A5628</f>
        <v>2024</v>
      </c>
      <c r="B6168" t="str">
        <f t="shared" si="5718"/>
        <v>RFM</v>
      </c>
      <c r="C6168">
        <f t="shared" si="5718"/>
        <v>0</v>
      </c>
      <c r="D6168">
        <f>IFERROR(VLOOKUP(C6168,'Enheter, modell og år'!$A$2:$B$31,2,FALSE),0)</f>
        <v>0</v>
      </c>
      <c r="E6168" t="str">
        <f>'Liste detaljert wide'!$O$1</f>
        <v>Total forskningsbev</v>
      </c>
      <c r="F6168" t="str">
        <f t="shared" si="5697"/>
        <v>2024RFM0Total forskningsbev</v>
      </c>
      <c r="G6168" s="3">
        <f>'Liste detaljert wide'!O228</f>
        <v>0</v>
      </c>
      <c r="H6168" t="str">
        <f>VLOOKUP(E6168,Def!$B$2:$C$15,2,FALSE)</f>
        <v>Total forskningsbev</v>
      </c>
      <c r="I6168" s="3">
        <f>IF(A6168='Enheter, modell og år'!$F$2-1,0,G6168-VLOOKUP(A6168-1&amp;B6168&amp;C6168&amp;E6168,$F$2:$G$7561,2,FALSE))</f>
        <v>0</v>
      </c>
      <c r="J6168" s="3">
        <f>IF(A6168='Enheter, modell og år'!$F$2-1,0,VLOOKUP(A6168-1&amp;B6168&amp;C6168&amp;E6168,$F$2:$G$7561,2,FALSE))</f>
        <v>0</v>
      </c>
    </row>
    <row r="6169" spans="1:10" x14ac:dyDescent="0.25">
      <c r="A6169">
        <f t="shared" ref="A6169:C6169" si="5719">A5629</f>
        <v>2024</v>
      </c>
      <c r="B6169" t="str">
        <f t="shared" si="5719"/>
        <v>RFM</v>
      </c>
      <c r="C6169">
        <f t="shared" si="5719"/>
        <v>0</v>
      </c>
      <c r="D6169">
        <f>IFERROR(VLOOKUP(C6169,'Enheter, modell og år'!$A$2:$B$31,2,FALSE),0)</f>
        <v>0</v>
      </c>
      <c r="E6169" t="str">
        <f>'Liste detaljert wide'!$O$1</f>
        <v>Total forskningsbev</v>
      </c>
      <c r="F6169" t="str">
        <f t="shared" si="5697"/>
        <v>2024RFM0Total forskningsbev</v>
      </c>
      <c r="G6169" s="3">
        <f>'Liste detaljert wide'!O229</f>
        <v>0</v>
      </c>
      <c r="H6169" t="str">
        <f>VLOOKUP(E6169,Def!$B$2:$C$15,2,FALSE)</f>
        <v>Total forskningsbev</v>
      </c>
      <c r="I6169" s="3">
        <f>IF(A6169='Enheter, modell og år'!$F$2-1,0,G6169-VLOOKUP(A6169-1&amp;B6169&amp;C6169&amp;E6169,$F$2:$G$7561,2,FALSE))</f>
        <v>0</v>
      </c>
      <c r="J6169" s="3">
        <f>IF(A6169='Enheter, modell og år'!$F$2-1,0,VLOOKUP(A6169-1&amp;B6169&amp;C6169&amp;E6169,$F$2:$G$7561,2,FALSE))</f>
        <v>0</v>
      </c>
    </row>
    <row r="6170" spans="1:10" x14ac:dyDescent="0.25">
      <c r="A6170">
        <f t="shared" ref="A6170:C6170" si="5720">A5630</f>
        <v>2024</v>
      </c>
      <c r="B6170" t="str">
        <f t="shared" si="5720"/>
        <v>RFM</v>
      </c>
      <c r="C6170">
        <f t="shared" si="5720"/>
        <v>0</v>
      </c>
      <c r="D6170">
        <f>IFERROR(VLOOKUP(C6170,'Enheter, modell og år'!$A$2:$B$31,2,FALSE),0)</f>
        <v>0</v>
      </c>
      <c r="E6170" t="str">
        <f>'Liste detaljert wide'!$O$1</f>
        <v>Total forskningsbev</v>
      </c>
      <c r="F6170" t="str">
        <f t="shared" si="5697"/>
        <v>2024RFM0Total forskningsbev</v>
      </c>
      <c r="G6170" s="3">
        <f>'Liste detaljert wide'!O230</f>
        <v>0</v>
      </c>
      <c r="H6170" t="str">
        <f>VLOOKUP(E6170,Def!$B$2:$C$15,2,FALSE)</f>
        <v>Total forskningsbev</v>
      </c>
      <c r="I6170" s="3">
        <f>IF(A6170='Enheter, modell og år'!$F$2-1,0,G6170-VLOOKUP(A6170-1&amp;B6170&amp;C6170&amp;E6170,$F$2:$G$7561,2,FALSE))</f>
        <v>0</v>
      </c>
      <c r="J6170" s="3">
        <f>IF(A6170='Enheter, modell og år'!$F$2-1,0,VLOOKUP(A6170-1&amp;B6170&amp;C6170&amp;E6170,$F$2:$G$7561,2,FALSE))</f>
        <v>0</v>
      </c>
    </row>
    <row r="6171" spans="1:10" x14ac:dyDescent="0.25">
      <c r="A6171">
        <f t="shared" ref="A6171:C6171" si="5721">A5631</f>
        <v>2024</v>
      </c>
      <c r="B6171" t="str">
        <f t="shared" si="5721"/>
        <v>RFM</v>
      </c>
      <c r="C6171">
        <f t="shared" si="5721"/>
        <v>0</v>
      </c>
      <c r="D6171">
        <f>IFERROR(VLOOKUP(C6171,'Enheter, modell og år'!$A$2:$B$31,2,FALSE),0)</f>
        <v>0</v>
      </c>
      <c r="E6171" t="str">
        <f>'Liste detaljert wide'!$O$1</f>
        <v>Total forskningsbev</v>
      </c>
      <c r="F6171" t="str">
        <f t="shared" si="5697"/>
        <v>2024RFM0Total forskningsbev</v>
      </c>
      <c r="G6171" s="3">
        <f>'Liste detaljert wide'!O231</f>
        <v>0</v>
      </c>
      <c r="H6171" t="str">
        <f>VLOOKUP(E6171,Def!$B$2:$C$15,2,FALSE)</f>
        <v>Total forskningsbev</v>
      </c>
      <c r="I6171" s="3">
        <f>IF(A6171='Enheter, modell og år'!$F$2-1,0,G6171-VLOOKUP(A6171-1&amp;B6171&amp;C6171&amp;E6171,$F$2:$G$7561,2,FALSE))</f>
        <v>0</v>
      </c>
      <c r="J6171" s="3">
        <f>IF(A6171='Enheter, modell og år'!$F$2-1,0,VLOOKUP(A6171-1&amp;B6171&amp;C6171&amp;E6171,$F$2:$G$7561,2,FALSE))</f>
        <v>0</v>
      </c>
    </row>
    <row r="6172" spans="1:10" x14ac:dyDescent="0.25">
      <c r="A6172">
        <f t="shared" ref="A6172:C6172" si="5722">A5632</f>
        <v>2024</v>
      </c>
      <c r="B6172" t="str">
        <f t="shared" si="5722"/>
        <v>RFM</v>
      </c>
      <c r="C6172">
        <f t="shared" si="5722"/>
        <v>0</v>
      </c>
      <c r="D6172">
        <f>IFERROR(VLOOKUP(C6172,'Enheter, modell og år'!$A$2:$B$31,2,FALSE),0)</f>
        <v>0</v>
      </c>
      <c r="E6172" t="str">
        <f>'Liste detaljert wide'!$O$1</f>
        <v>Total forskningsbev</v>
      </c>
      <c r="F6172" t="str">
        <f t="shared" si="5697"/>
        <v>2024RFM0Total forskningsbev</v>
      </c>
      <c r="G6172" s="3">
        <f>'Liste detaljert wide'!O232</f>
        <v>0</v>
      </c>
      <c r="H6172" t="str">
        <f>VLOOKUP(E6172,Def!$B$2:$C$15,2,FALSE)</f>
        <v>Total forskningsbev</v>
      </c>
      <c r="I6172" s="3">
        <f>IF(A6172='Enheter, modell og år'!$F$2-1,0,G6172-VLOOKUP(A6172-1&amp;B6172&amp;C6172&amp;E6172,$F$2:$G$7561,2,FALSE))</f>
        <v>0</v>
      </c>
      <c r="J6172" s="3">
        <f>IF(A6172='Enheter, modell og år'!$F$2-1,0,VLOOKUP(A6172-1&amp;B6172&amp;C6172&amp;E6172,$F$2:$G$7561,2,FALSE))</f>
        <v>0</v>
      </c>
    </row>
    <row r="6173" spans="1:10" x14ac:dyDescent="0.25">
      <c r="A6173">
        <f t="shared" ref="A6173:C6173" si="5723">A5633</f>
        <v>2024</v>
      </c>
      <c r="B6173" t="str">
        <f t="shared" si="5723"/>
        <v>RFM</v>
      </c>
      <c r="C6173">
        <f t="shared" si="5723"/>
        <v>0</v>
      </c>
      <c r="D6173">
        <f>IFERROR(VLOOKUP(C6173,'Enheter, modell og år'!$A$2:$B$31,2,FALSE),0)</f>
        <v>0</v>
      </c>
      <c r="E6173" t="str">
        <f>'Liste detaljert wide'!$O$1</f>
        <v>Total forskningsbev</v>
      </c>
      <c r="F6173" t="str">
        <f t="shared" si="5697"/>
        <v>2024RFM0Total forskningsbev</v>
      </c>
      <c r="G6173" s="3">
        <f>'Liste detaljert wide'!O233</f>
        <v>0</v>
      </c>
      <c r="H6173" t="str">
        <f>VLOOKUP(E6173,Def!$B$2:$C$15,2,FALSE)</f>
        <v>Total forskningsbev</v>
      </c>
      <c r="I6173" s="3">
        <f>IF(A6173='Enheter, modell og år'!$F$2-1,0,G6173-VLOOKUP(A6173-1&amp;B6173&amp;C6173&amp;E6173,$F$2:$G$7561,2,FALSE))</f>
        <v>0</v>
      </c>
      <c r="J6173" s="3">
        <f>IF(A6173='Enheter, modell og år'!$F$2-1,0,VLOOKUP(A6173-1&amp;B6173&amp;C6173&amp;E6173,$F$2:$G$7561,2,FALSE))</f>
        <v>0</v>
      </c>
    </row>
    <row r="6174" spans="1:10" x14ac:dyDescent="0.25">
      <c r="A6174">
        <f t="shared" ref="A6174:C6174" si="5724">A5634</f>
        <v>2024</v>
      </c>
      <c r="B6174" t="str">
        <f t="shared" si="5724"/>
        <v>RFM</v>
      </c>
      <c r="C6174">
        <f t="shared" si="5724"/>
        <v>0</v>
      </c>
      <c r="D6174">
        <f>IFERROR(VLOOKUP(C6174,'Enheter, modell og år'!$A$2:$B$31,2,FALSE),0)</f>
        <v>0</v>
      </c>
      <c r="E6174" t="str">
        <f>'Liste detaljert wide'!$O$1</f>
        <v>Total forskningsbev</v>
      </c>
      <c r="F6174" t="str">
        <f t="shared" si="5697"/>
        <v>2024RFM0Total forskningsbev</v>
      </c>
      <c r="G6174" s="3">
        <f>'Liste detaljert wide'!O234</f>
        <v>0</v>
      </c>
      <c r="H6174" t="str">
        <f>VLOOKUP(E6174,Def!$B$2:$C$15,2,FALSE)</f>
        <v>Total forskningsbev</v>
      </c>
      <c r="I6174" s="3">
        <f>IF(A6174='Enheter, modell og år'!$F$2-1,0,G6174-VLOOKUP(A6174-1&amp;B6174&amp;C6174&amp;E6174,$F$2:$G$7561,2,FALSE))</f>
        <v>0</v>
      </c>
      <c r="J6174" s="3">
        <f>IF(A6174='Enheter, modell og år'!$F$2-1,0,VLOOKUP(A6174-1&amp;B6174&amp;C6174&amp;E6174,$F$2:$G$7561,2,FALSE))</f>
        <v>0</v>
      </c>
    </row>
    <row r="6175" spans="1:10" x14ac:dyDescent="0.25">
      <c r="A6175">
        <f t="shared" ref="A6175:C6175" si="5725">A5635</f>
        <v>2024</v>
      </c>
      <c r="B6175" t="str">
        <f t="shared" si="5725"/>
        <v>RFM</v>
      </c>
      <c r="C6175">
        <f t="shared" si="5725"/>
        <v>0</v>
      </c>
      <c r="D6175">
        <f>IFERROR(VLOOKUP(C6175,'Enheter, modell og år'!$A$2:$B$31,2,FALSE),0)</f>
        <v>0</v>
      </c>
      <c r="E6175" t="str">
        <f>'Liste detaljert wide'!$O$1</f>
        <v>Total forskningsbev</v>
      </c>
      <c r="F6175" t="str">
        <f t="shared" si="5697"/>
        <v>2024RFM0Total forskningsbev</v>
      </c>
      <c r="G6175" s="3">
        <f>'Liste detaljert wide'!O235</f>
        <v>0</v>
      </c>
      <c r="H6175" t="str">
        <f>VLOOKUP(E6175,Def!$B$2:$C$15,2,FALSE)</f>
        <v>Total forskningsbev</v>
      </c>
      <c r="I6175" s="3">
        <f>IF(A6175='Enheter, modell og år'!$F$2-1,0,G6175-VLOOKUP(A6175-1&amp;B6175&amp;C6175&amp;E6175,$F$2:$G$7561,2,FALSE))</f>
        <v>0</v>
      </c>
      <c r="J6175" s="3">
        <f>IF(A6175='Enheter, modell og år'!$F$2-1,0,VLOOKUP(A6175-1&amp;B6175&amp;C6175&amp;E6175,$F$2:$G$7561,2,FALSE))</f>
        <v>0</v>
      </c>
    </row>
    <row r="6176" spans="1:10" x14ac:dyDescent="0.25">
      <c r="A6176">
        <f t="shared" ref="A6176:C6176" si="5726">A5636</f>
        <v>2024</v>
      </c>
      <c r="B6176" t="str">
        <f t="shared" si="5726"/>
        <v>RFM</v>
      </c>
      <c r="C6176">
        <f t="shared" si="5726"/>
        <v>0</v>
      </c>
      <c r="D6176">
        <f>IFERROR(VLOOKUP(C6176,'Enheter, modell og år'!$A$2:$B$31,2,FALSE),0)</f>
        <v>0</v>
      </c>
      <c r="E6176" t="str">
        <f>'Liste detaljert wide'!$O$1</f>
        <v>Total forskningsbev</v>
      </c>
      <c r="F6176" t="str">
        <f t="shared" si="5697"/>
        <v>2024RFM0Total forskningsbev</v>
      </c>
      <c r="G6176" s="3">
        <f>'Liste detaljert wide'!O236</f>
        <v>0</v>
      </c>
      <c r="H6176" t="str">
        <f>VLOOKUP(E6176,Def!$B$2:$C$15,2,FALSE)</f>
        <v>Total forskningsbev</v>
      </c>
      <c r="I6176" s="3">
        <f>IF(A6176='Enheter, modell og år'!$F$2-1,0,G6176-VLOOKUP(A6176-1&amp;B6176&amp;C6176&amp;E6176,$F$2:$G$7561,2,FALSE))</f>
        <v>0</v>
      </c>
      <c r="J6176" s="3">
        <f>IF(A6176='Enheter, modell og år'!$F$2-1,0,VLOOKUP(A6176-1&amp;B6176&amp;C6176&amp;E6176,$F$2:$G$7561,2,FALSE))</f>
        <v>0</v>
      </c>
    </row>
    <row r="6177" spans="1:10" x14ac:dyDescent="0.25">
      <c r="A6177">
        <f t="shared" ref="A6177:C6177" si="5727">A5637</f>
        <v>2024</v>
      </c>
      <c r="B6177" t="str">
        <f t="shared" si="5727"/>
        <v>RFM</v>
      </c>
      <c r="C6177">
        <f t="shared" si="5727"/>
        <v>0</v>
      </c>
      <c r="D6177">
        <f>IFERROR(VLOOKUP(C6177,'Enheter, modell og år'!$A$2:$B$31,2,FALSE),0)</f>
        <v>0</v>
      </c>
      <c r="E6177" t="str">
        <f>'Liste detaljert wide'!$O$1</f>
        <v>Total forskningsbev</v>
      </c>
      <c r="F6177" t="str">
        <f t="shared" si="5697"/>
        <v>2024RFM0Total forskningsbev</v>
      </c>
      <c r="G6177" s="3">
        <f>'Liste detaljert wide'!O237</f>
        <v>0</v>
      </c>
      <c r="H6177" t="str">
        <f>VLOOKUP(E6177,Def!$B$2:$C$15,2,FALSE)</f>
        <v>Total forskningsbev</v>
      </c>
      <c r="I6177" s="3">
        <f>IF(A6177='Enheter, modell og år'!$F$2-1,0,G6177-VLOOKUP(A6177-1&amp;B6177&amp;C6177&amp;E6177,$F$2:$G$7561,2,FALSE))</f>
        <v>0</v>
      </c>
      <c r="J6177" s="3">
        <f>IF(A6177='Enheter, modell og år'!$F$2-1,0,VLOOKUP(A6177-1&amp;B6177&amp;C6177&amp;E6177,$F$2:$G$7561,2,FALSE))</f>
        <v>0</v>
      </c>
    </row>
    <row r="6178" spans="1:10" x14ac:dyDescent="0.25">
      <c r="A6178">
        <f t="shared" ref="A6178:C6178" si="5728">A5638</f>
        <v>2024</v>
      </c>
      <c r="B6178" t="str">
        <f t="shared" si="5728"/>
        <v>RFM</v>
      </c>
      <c r="C6178">
        <f t="shared" si="5728"/>
        <v>0</v>
      </c>
      <c r="D6178">
        <f>IFERROR(VLOOKUP(C6178,'Enheter, modell og år'!$A$2:$B$31,2,FALSE),0)</f>
        <v>0</v>
      </c>
      <c r="E6178" t="str">
        <f>'Liste detaljert wide'!$O$1</f>
        <v>Total forskningsbev</v>
      </c>
      <c r="F6178" t="str">
        <f t="shared" si="5697"/>
        <v>2024RFM0Total forskningsbev</v>
      </c>
      <c r="G6178" s="3">
        <f>'Liste detaljert wide'!O238</f>
        <v>0</v>
      </c>
      <c r="H6178" t="str">
        <f>VLOOKUP(E6178,Def!$B$2:$C$15,2,FALSE)</f>
        <v>Total forskningsbev</v>
      </c>
      <c r="I6178" s="3">
        <f>IF(A6178='Enheter, modell og år'!$F$2-1,0,G6178-VLOOKUP(A6178-1&amp;B6178&amp;C6178&amp;E6178,$F$2:$G$7561,2,FALSE))</f>
        <v>0</v>
      </c>
      <c r="J6178" s="3">
        <f>IF(A6178='Enheter, modell og år'!$F$2-1,0,VLOOKUP(A6178-1&amp;B6178&amp;C6178&amp;E6178,$F$2:$G$7561,2,FALSE))</f>
        <v>0</v>
      </c>
    </row>
    <row r="6179" spans="1:10" x14ac:dyDescent="0.25">
      <c r="A6179">
        <f t="shared" ref="A6179:C6179" si="5729">A5639</f>
        <v>2024</v>
      </c>
      <c r="B6179" t="str">
        <f t="shared" si="5729"/>
        <v>RFM</v>
      </c>
      <c r="C6179">
        <f t="shared" si="5729"/>
        <v>0</v>
      </c>
      <c r="D6179">
        <f>IFERROR(VLOOKUP(C6179,'Enheter, modell og år'!$A$2:$B$31,2,FALSE),0)</f>
        <v>0</v>
      </c>
      <c r="E6179" t="str">
        <f>'Liste detaljert wide'!$O$1</f>
        <v>Total forskningsbev</v>
      </c>
      <c r="F6179" t="str">
        <f t="shared" si="5697"/>
        <v>2024RFM0Total forskningsbev</v>
      </c>
      <c r="G6179" s="3">
        <f>'Liste detaljert wide'!O239</f>
        <v>0</v>
      </c>
      <c r="H6179" t="str">
        <f>VLOOKUP(E6179,Def!$B$2:$C$15,2,FALSE)</f>
        <v>Total forskningsbev</v>
      </c>
      <c r="I6179" s="3">
        <f>IF(A6179='Enheter, modell og år'!$F$2-1,0,G6179-VLOOKUP(A6179-1&amp;B6179&amp;C6179&amp;E6179,$F$2:$G$7561,2,FALSE))</f>
        <v>0</v>
      </c>
      <c r="J6179" s="3">
        <f>IF(A6179='Enheter, modell og år'!$F$2-1,0,VLOOKUP(A6179-1&amp;B6179&amp;C6179&amp;E6179,$F$2:$G$7561,2,FALSE))</f>
        <v>0</v>
      </c>
    </row>
    <row r="6180" spans="1:10" x14ac:dyDescent="0.25">
      <c r="A6180">
        <f t="shared" ref="A6180:C6180" si="5730">A5640</f>
        <v>2024</v>
      </c>
      <c r="B6180" t="str">
        <f t="shared" si="5730"/>
        <v>RFM</v>
      </c>
      <c r="C6180">
        <f t="shared" si="5730"/>
        <v>0</v>
      </c>
      <c r="D6180">
        <f>IFERROR(VLOOKUP(C6180,'Enheter, modell og år'!$A$2:$B$31,2,FALSE),0)</f>
        <v>0</v>
      </c>
      <c r="E6180" t="str">
        <f>'Liste detaljert wide'!$O$1</f>
        <v>Total forskningsbev</v>
      </c>
      <c r="F6180" t="str">
        <f t="shared" si="5697"/>
        <v>2024RFM0Total forskningsbev</v>
      </c>
      <c r="G6180" s="3">
        <f>'Liste detaljert wide'!O240</f>
        <v>0</v>
      </c>
      <c r="H6180" t="str">
        <f>VLOOKUP(E6180,Def!$B$2:$C$15,2,FALSE)</f>
        <v>Total forskningsbev</v>
      </c>
      <c r="I6180" s="3">
        <f>IF(A6180='Enheter, modell og år'!$F$2-1,0,G6180-VLOOKUP(A6180-1&amp;B6180&amp;C6180&amp;E6180,$F$2:$G$7561,2,FALSE))</f>
        <v>0</v>
      </c>
      <c r="J6180" s="3">
        <f>IF(A6180='Enheter, modell og år'!$F$2-1,0,VLOOKUP(A6180-1&amp;B6180&amp;C6180&amp;E6180,$F$2:$G$7561,2,FALSE))</f>
        <v>0</v>
      </c>
    </row>
    <row r="6181" spans="1:10" x14ac:dyDescent="0.25">
      <c r="A6181">
        <f t="shared" ref="A6181:C6181" si="5731">A5641</f>
        <v>2024</v>
      </c>
      <c r="B6181" t="str">
        <f t="shared" si="5731"/>
        <v>RFM</v>
      </c>
      <c r="C6181">
        <f t="shared" si="5731"/>
        <v>0</v>
      </c>
      <c r="D6181">
        <f>IFERROR(VLOOKUP(C6181,'Enheter, modell og år'!$A$2:$B$31,2,FALSE),0)</f>
        <v>0</v>
      </c>
      <c r="E6181" t="str">
        <f>'Liste detaljert wide'!$O$1</f>
        <v>Total forskningsbev</v>
      </c>
      <c r="F6181" t="str">
        <f t="shared" si="5697"/>
        <v>2024RFM0Total forskningsbev</v>
      </c>
      <c r="G6181" s="3">
        <f>'Liste detaljert wide'!O241</f>
        <v>0</v>
      </c>
      <c r="H6181" t="str">
        <f>VLOOKUP(E6181,Def!$B$2:$C$15,2,FALSE)</f>
        <v>Total forskningsbev</v>
      </c>
      <c r="I6181" s="3">
        <f>IF(A6181='Enheter, modell og år'!$F$2-1,0,G6181-VLOOKUP(A6181-1&amp;B6181&amp;C6181&amp;E6181,$F$2:$G$7561,2,FALSE))</f>
        <v>0</v>
      </c>
      <c r="J6181" s="3">
        <f>IF(A6181='Enheter, modell og år'!$F$2-1,0,VLOOKUP(A6181-1&amp;B6181&amp;C6181&amp;E6181,$F$2:$G$7561,2,FALSE))</f>
        <v>0</v>
      </c>
    </row>
    <row r="6182" spans="1:10" x14ac:dyDescent="0.25">
      <c r="A6182">
        <f t="shared" ref="A6182:C6182" si="5732">A5642</f>
        <v>2025</v>
      </c>
      <c r="B6182" t="str">
        <f t="shared" si="5732"/>
        <v>RFM</v>
      </c>
      <c r="C6182">
        <f t="shared" si="5732"/>
        <v>0</v>
      </c>
      <c r="D6182">
        <f>IFERROR(VLOOKUP(C6182,'Enheter, modell og år'!$A$2:$B$31,2,FALSE),0)</f>
        <v>0</v>
      </c>
      <c r="E6182" t="str">
        <f>'Liste detaljert wide'!$O$1</f>
        <v>Total forskningsbev</v>
      </c>
      <c r="F6182" t="str">
        <f t="shared" si="5697"/>
        <v>2025RFM0Total forskningsbev</v>
      </c>
      <c r="G6182" s="3">
        <f>'Liste detaljert wide'!O242</f>
        <v>0</v>
      </c>
      <c r="H6182" t="str">
        <f>VLOOKUP(E6182,Def!$B$2:$C$15,2,FALSE)</f>
        <v>Total forskningsbev</v>
      </c>
      <c r="I6182" s="3">
        <f>IF(A6182='Enheter, modell og år'!$F$2-1,0,G6182-VLOOKUP(A6182-1&amp;B6182&amp;C6182&amp;E6182,$F$2:$G$7561,2,FALSE))</f>
        <v>0</v>
      </c>
      <c r="J6182" s="3">
        <f>IF(A6182='Enheter, modell og år'!$F$2-1,0,VLOOKUP(A6182-1&amp;B6182&amp;C6182&amp;E6182,$F$2:$G$7561,2,FALSE))</f>
        <v>0</v>
      </c>
    </row>
    <row r="6183" spans="1:10" x14ac:dyDescent="0.25">
      <c r="A6183">
        <f t="shared" ref="A6183:C6183" si="5733">A5643</f>
        <v>2025</v>
      </c>
      <c r="B6183" t="str">
        <f t="shared" si="5733"/>
        <v>RFM</v>
      </c>
      <c r="C6183">
        <f t="shared" si="5733"/>
        <v>0</v>
      </c>
      <c r="D6183">
        <f>IFERROR(VLOOKUP(C6183,'Enheter, modell og år'!$A$2:$B$31,2,FALSE),0)</f>
        <v>0</v>
      </c>
      <c r="E6183" t="str">
        <f>'Liste detaljert wide'!$O$1</f>
        <v>Total forskningsbev</v>
      </c>
      <c r="F6183" t="str">
        <f t="shared" si="5697"/>
        <v>2025RFM0Total forskningsbev</v>
      </c>
      <c r="G6183" s="3">
        <f>'Liste detaljert wide'!O243</f>
        <v>0</v>
      </c>
      <c r="H6183" t="str">
        <f>VLOOKUP(E6183,Def!$B$2:$C$15,2,FALSE)</f>
        <v>Total forskningsbev</v>
      </c>
      <c r="I6183" s="3">
        <f>IF(A6183='Enheter, modell og år'!$F$2-1,0,G6183-VLOOKUP(A6183-1&amp;B6183&amp;C6183&amp;E6183,$F$2:$G$7561,2,FALSE))</f>
        <v>0</v>
      </c>
      <c r="J6183" s="3">
        <f>IF(A6183='Enheter, modell og år'!$F$2-1,0,VLOOKUP(A6183-1&amp;B6183&amp;C6183&amp;E6183,$F$2:$G$7561,2,FALSE))</f>
        <v>0</v>
      </c>
    </row>
    <row r="6184" spans="1:10" x14ac:dyDescent="0.25">
      <c r="A6184">
        <f t="shared" ref="A6184:C6184" si="5734">A5644</f>
        <v>2025</v>
      </c>
      <c r="B6184" t="str">
        <f t="shared" si="5734"/>
        <v>RFM</v>
      </c>
      <c r="C6184">
        <f t="shared" si="5734"/>
        <v>0</v>
      </c>
      <c r="D6184">
        <f>IFERROR(VLOOKUP(C6184,'Enheter, modell og år'!$A$2:$B$31,2,FALSE),0)</f>
        <v>0</v>
      </c>
      <c r="E6184" t="str">
        <f>'Liste detaljert wide'!$O$1</f>
        <v>Total forskningsbev</v>
      </c>
      <c r="F6184" t="str">
        <f t="shared" si="5697"/>
        <v>2025RFM0Total forskningsbev</v>
      </c>
      <c r="G6184" s="3">
        <f>'Liste detaljert wide'!O244</f>
        <v>0</v>
      </c>
      <c r="H6184" t="str">
        <f>VLOOKUP(E6184,Def!$B$2:$C$15,2,FALSE)</f>
        <v>Total forskningsbev</v>
      </c>
      <c r="I6184" s="3">
        <f>IF(A6184='Enheter, modell og år'!$F$2-1,0,G6184-VLOOKUP(A6184-1&amp;B6184&amp;C6184&amp;E6184,$F$2:$G$7561,2,FALSE))</f>
        <v>0</v>
      </c>
      <c r="J6184" s="3">
        <f>IF(A6184='Enheter, modell og år'!$F$2-1,0,VLOOKUP(A6184-1&amp;B6184&amp;C6184&amp;E6184,$F$2:$G$7561,2,FALSE))</f>
        <v>0</v>
      </c>
    </row>
    <row r="6185" spans="1:10" x14ac:dyDescent="0.25">
      <c r="A6185">
        <f t="shared" ref="A6185:C6185" si="5735">A5645</f>
        <v>2025</v>
      </c>
      <c r="B6185" t="str">
        <f t="shared" si="5735"/>
        <v>RFM</v>
      </c>
      <c r="C6185">
        <f t="shared" si="5735"/>
        <v>0</v>
      </c>
      <c r="D6185">
        <f>IFERROR(VLOOKUP(C6185,'Enheter, modell og år'!$A$2:$B$31,2,FALSE),0)</f>
        <v>0</v>
      </c>
      <c r="E6185" t="str">
        <f>'Liste detaljert wide'!$O$1</f>
        <v>Total forskningsbev</v>
      </c>
      <c r="F6185" t="str">
        <f t="shared" si="5697"/>
        <v>2025RFM0Total forskningsbev</v>
      </c>
      <c r="G6185" s="3">
        <f>'Liste detaljert wide'!O245</f>
        <v>0</v>
      </c>
      <c r="H6185" t="str">
        <f>VLOOKUP(E6185,Def!$B$2:$C$15,2,FALSE)</f>
        <v>Total forskningsbev</v>
      </c>
      <c r="I6185" s="3">
        <f>IF(A6185='Enheter, modell og år'!$F$2-1,0,G6185-VLOOKUP(A6185-1&amp;B6185&amp;C6185&amp;E6185,$F$2:$G$7561,2,FALSE))</f>
        <v>0</v>
      </c>
      <c r="J6185" s="3">
        <f>IF(A6185='Enheter, modell og år'!$F$2-1,0,VLOOKUP(A6185-1&amp;B6185&amp;C6185&amp;E6185,$F$2:$G$7561,2,FALSE))</f>
        <v>0</v>
      </c>
    </row>
    <row r="6186" spans="1:10" x14ac:dyDescent="0.25">
      <c r="A6186">
        <f t="shared" ref="A6186:C6186" si="5736">A5646</f>
        <v>2025</v>
      </c>
      <c r="B6186" t="str">
        <f t="shared" si="5736"/>
        <v>RFM</v>
      </c>
      <c r="C6186">
        <f t="shared" si="5736"/>
        <v>0</v>
      </c>
      <c r="D6186">
        <f>IFERROR(VLOOKUP(C6186,'Enheter, modell og år'!$A$2:$B$31,2,FALSE),0)</f>
        <v>0</v>
      </c>
      <c r="E6186" t="str">
        <f>'Liste detaljert wide'!$O$1</f>
        <v>Total forskningsbev</v>
      </c>
      <c r="F6186" t="str">
        <f t="shared" si="5697"/>
        <v>2025RFM0Total forskningsbev</v>
      </c>
      <c r="G6186" s="3">
        <f>'Liste detaljert wide'!O246</f>
        <v>0</v>
      </c>
      <c r="H6186" t="str">
        <f>VLOOKUP(E6186,Def!$B$2:$C$15,2,FALSE)</f>
        <v>Total forskningsbev</v>
      </c>
      <c r="I6186" s="3">
        <f>IF(A6186='Enheter, modell og år'!$F$2-1,0,G6186-VLOOKUP(A6186-1&amp;B6186&amp;C6186&amp;E6186,$F$2:$G$7561,2,FALSE))</f>
        <v>0</v>
      </c>
      <c r="J6186" s="3">
        <f>IF(A6186='Enheter, modell og år'!$F$2-1,0,VLOOKUP(A6186-1&amp;B6186&amp;C6186&amp;E6186,$F$2:$G$7561,2,FALSE))</f>
        <v>0</v>
      </c>
    </row>
    <row r="6187" spans="1:10" x14ac:dyDescent="0.25">
      <c r="A6187">
        <f t="shared" ref="A6187:C6187" si="5737">A5647</f>
        <v>2025</v>
      </c>
      <c r="B6187" t="str">
        <f t="shared" si="5737"/>
        <v>RFM</v>
      </c>
      <c r="C6187">
        <f t="shared" si="5737"/>
        <v>0</v>
      </c>
      <c r="D6187">
        <f>IFERROR(VLOOKUP(C6187,'Enheter, modell og år'!$A$2:$B$31,2,FALSE),0)</f>
        <v>0</v>
      </c>
      <c r="E6187" t="str">
        <f>'Liste detaljert wide'!$O$1</f>
        <v>Total forskningsbev</v>
      </c>
      <c r="F6187" t="str">
        <f t="shared" si="5697"/>
        <v>2025RFM0Total forskningsbev</v>
      </c>
      <c r="G6187" s="3">
        <f>'Liste detaljert wide'!O247</f>
        <v>0</v>
      </c>
      <c r="H6187" t="str">
        <f>VLOOKUP(E6187,Def!$B$2:$C$15,2,FALSE)</f>
        <v>Total forskningsbev</v>
      </c>
      <c r="I6187" s="3">
        <f>IF(A6187='Enheter, modell og år'!$F$2-1,0,G6187-VLOOKUP(A6187-1&amp;B6187&amp;C6187&amp;E6187,$F$2:$G$7561,2,FALSE))</f>
        <v>0</v>
      </c>
      <c r="J6187" s="3">
        <f>IF(A6187='Enheter, modell og år'!$F$2-1,0,VLOOKUP(A6187-1&amp;B6187&amp;C6187&amp;E6187,$F$2:$G$7561,2,FALSE))</f>
        <v>0</v>
      </c>
    </row>
    <row r="6188" spans="1:10" x14ac:dyDescent="0.25">
      <c r="A6188">
        <f t="shared" ref="A6188:C6188" si="5738">A5648</f>
        <v>2025</v>
      </c>
      <c r="B6188" t="str">
        <f t="shared" si="5738"/>
        <v>RFM</v>
      </c>
      <c r="C6188">
        <f t="shared" si="5738"/>
        <v>0</v>
      </c>
      <c r="D6188">
        <f>IFERROR(VLOOKUP(C6188,'Enheter, modell og år'!$A$2:$B$31,2,FALSE),0)</f>
        <v>0</v>
      </c>
      <c r="E6188" t="str">
        <f>'Liste detaljert wide'!$O$1</f>
        <v>Total forskningsbev</v>
      </c>
      <c r="F6188" t="str">
        <f t="shared" si="5697"/>
        <v>2025RFM0Total forskningsbev</v>
      </c>
      <c r="G6188" s="3">
        <f>'Liste detaljert wide'!O248</f>
        <v>0</v>
      </c>
      <c r="H6188" t="str">
        <f>VLOOKUP(E6188,Def!$B$2:$C$15,2,FALSE)</f>
        <v>Total forskningsbev</v>
      </c>
      <c r="I6188" s="3">
        <f>IF(A6188='Enheter, modell og år'!$F$2-1,0,G6188-VLOOKUP(A6188-1&amp;B6188&amp;C6188&amp;E6188,$F$2:$G$7561,2,FALSE))</f>
        <v>0</v>
      </c>
      <c r="J6188" s="3">
        <f>IF(A6188='Enheter, modell og år'!$F$2-1,0,VLOOKUP(A6188-1&amp;B6188&amp;C6188&amp;E6188,$F$2:$G$7561,2,FALSE))</f>
        <v>0</v>
      </c>
    </row>
    <row r="6189" spans="1:10" x14ac:dyDescent="0.25">
      <c r="A6189">
        <f t="shared" ref="A6189:C6189" si="5739">A5649</f>
        <v>2025</v>
      </c>
      <c r="B6189" t="str">
        <f t="shared" si="5739"/>
        <v>RFM</v>
      </c>
      <c r="C6189">
        <f t="shared" si="5739"/>
        <v>0</v>
      </c>
      <c r="D6189">
        <f>IFERROR(VLOOKUP(C6189,'Enheter, modell og år'!$A$2:$B$31,2,FALSE),0)</f>
        <v>0</v>
      </c>
      <c r="E6189" t="str">
        <f>'Liste detaljert wide'!$O$1</f>
        <v>Total forskningsbev</v>
      </c>
      <c r="F6189" t="str">
        <f t="shared" si="5697"/>
        <v>2025RFM0Total forskningsbev</v>
      </c>
      <c r="G6189" s="3">
        <f>'Liste detaljert wide'!O249</f>
        <v>0</v>
      </c>
      <c r="H6189" t="str">
        <f>VLOOKUP(E6189,Def!$B$2:$C$15,2,FALSE)</f>
        <v>Total forskningsbev</v>
      </c>
      <c r="I6189" s="3">
        <f>IF(A6189='Enheter, modell og år'!$F$2-1,0,G6189-VLOOKUP(A6189-1&amp;B6189&amp;C6189&amp;E6189,$F$2:$G$7561,2,FALSE))</f>
        <v>0</v>
      </c>
      <c r="J6189" s="3">
        <f>IF(A6189='Enheter, modell og år'!$F$2-1,0,VLOOKUP(A6189-1&amp;B6189&amp;C6189&amp;E6189,$F$2:$G$7561,2,FALSE))</f>
        <v>0</v>
      </c>
    </row>
    <row r="6190" spans="1:10" x14ac:dyDescent="0.25">
      <c r="A6190">
        <f t="shared" ref="A6190:C6190" si="5740">A5650</f>
        <v>2025</v>
      </c>
      <c r="B6190" t="str">
        <f t="shared" si="5740"/>
        <v>RFM</v>
      </c>
      <c r="C6190">
        <f t="shared" si="5740"/>
        <v>0</v>
      </c>
      <c r="D6190">
        <f>IFERROR(VLOOKUP(C6190,'Enheter, modell og år'!$A$2:$B$31,2,FALSE),0)</f>
        <v>0</v>
      </c>
      <c r="E6190" t="str">
        <f>'Liste detaljert wide'!$O$1</f>
        <v>Total forskningsbev</v>
      </c>
      <c r="F6190" t="str">
        <f t="shared" si="5697"/>
        <v>2025RFM0Total forskningsbev</v>
      </c>
      <c r="G6190" s="3">
        <f>'Liste detaljert wide'!O250</f>
        <v>0</v>
      </c>
      <c r="H6190" t="str">
        <f>VLOOKUP(E6190,Def!$B$2:$C$15,2,FALSE)</f>
        <v>Total forskningsbev</v>
      </c>
      <c r="I6190" s="3">
        <f>IF(A6190='Enheter, modell og år'!$F$2-1,0,G6190-VLOOKUP(A6190-1&amp;B6190&amp;C6190&amp;E6190,$F$2:$G$7561,2,FALSE))</f>
        <v>0</v>
      </c>
      <c r="J6190" s="3">
        <f>IF(A6190='Enheter, modell og år'!$F$2-1,0,VLOOKUP(A6190-1&amp;B6190&amp;C6190&amp;E6190,$F$2:$G$7561,2,FALSE))</f>
        <v>0</v>
      </c>
    </row>
    <row r="6191" spans="1:10" x14ac:dyDescent="0.25">
      <c r="A6191">
        <f t="shared" ref="A6191:C6191" si="5741">A5651</f>
        <v>2025</v>
      </c>
      <c r="B6191" t="str">
        <f t="shared" si="5741"/>
        <v>RFM</v>
      </c>
      <c r="C6191">
        <f t="shared" si="5741"/>
        <v>0</v>
      </c>
      <c r="D6191">
        <f>IFERROR(VLOOKUP(C6191,'Enheter, modell og år'!$A$2:$B$31,2,FALSE),0)</f>
        <v>0</v>
      </c>
      <c r="E6191" t="str">
        <f>'Liste detaljert wide'!$O$1</f>
        <v>Total forskningsbev</v>
      </c>
      <c r="F6191" t="str">
        <f t="shared" si="5697"/>
        <v>2025RFM0Total forskningsbev</v>
      </c>
      <c r="G6191" s="3">
        <f>'Liste detaljert wide'!O251</f>
        <v>0</v>
      </c>
      <c r="H6191" t="str">
        <f>VLOOKUP(E6191,Def!$B$2:$C$15,2,FALSE)</f>
        <v>Total forskningsbev</v>
      </c>
      <c r="I6191" s="3">
        <f>IF(A6191='Enheter, modell og år'!$F$2-1,0,G6191-VLOOKUP(A6191-1&amp;B6191&amp;C6191&amp;E6191,$F$2:$G$7561,2,FALSE))</f>
        <v>0</v>
      </c>
      <c r="J6191" s="3">
        <f>IF(A6191='Enheter, modell og år'!$F$2-1,0,VLOOKUP(A6191-1&amp;B6191&amp;C6191&amp;E6191,$F$2:$G$7561,2,FALSE))</f>
        <v>0</v>
      </c>
    </row>
    <row r="6192" spans="1:10" x14ac:dyDescent="0.25">
      <c r="A6192">
        <f t="shared" ref="A6192:C6192" si="5742">A5652</f>
        <v>2025</v>
      </c>
      <c r="B6192" t="str">
        <f t="shared" si="5742"/>
        <v>RFM</v>
      </c>
      <c r="C6192">
        <f t="shared" si="5742"/>
        <v>0</v>
      </c>
      <c r="D6192">
        <f>IFERROR(VLOOKUP(C6192,'Enheter, modell og år'!$A$2:$B$31,2,FALSE),0)</f>
        <v>0</v>
      </c>
      <c r="E6192" t="str">
        <f>'Liste detaljert wide'!$O$1</f>
        <v>Total forskningsbev</v>
      </c>
      <c r="F6192" t="str">
        <f t="shared" si="5697"/>
        <v>2025RFM0Total forskningsbev</v>
      </c>
      <c r="G6192" s="3">
        <f>'Liste detaljert wide'!O252</f>
        <v>0</v>
      </c>
      <c r="H6192" t="str">
        <f>VLOOKUP(E6192,Def!$B$2:$C$15,2,FALSE)</f>
        <v>Total forskningsbev</v>
      </c>
      <c r="I6192" s="3">
        <f>IF(A6192='Enheter, modell og år'!$F$2-1,0,G6192-VLOOKUP(A6192-1&amp;B6192&amp;C6192&amp;E6192,$F$2:$G$7561,2,FALSE))</f>
        <v>0</v>
      </c>
      <c r="J6192" s="3">
        <f>IF(A6192='Enheter, modell og år'!$F$2-1,0,VLOOKUP(A6192-1&amp;B6192&amp;C6192&amp;E6192,$F$2:$G$7561,2,FALSE))</f>
        <v>0</v>
      </c>
    </row>
    <row r="6193" spans="1:10" x14ac:dyDescent="0.25">
      <c r="A6193">
        <f t="shared" ref="A6193:C6193" si="5743">A5653</f>
        <v>2025</v>
      </c>
      <c r="B6193" t="str">
        <f t="shared" si="5743"/>
        <v>RFM</v>
      </c>
      <c r="C6193">
        <f t="shared" si="5743"/>
        <v>0</v>
      </c>
      <c r="D6193">
        <f>IFERROR(VLOOKUP(C6193,'Enheter, modell og år'!$A$2:$B$31,2,FALSE),0)</f>
        <v>0</v>
      </c>
      <c r="E6193" t="str">
        <f>'Liste detaljert wide'!$O$1</f>
        <v>Total forskningsbev</v>
      </c>
      <c r="F6193" t="str">
        <f t="shared" si="5697"/>
        <v>2025RFM0Total forskningsbev</v>
      </c>
      <c r="G6193" s="3">
        <f>'Liste detaljert wide'!O253</f>
        <v>0</v>
      </c>
      <c r="H6193" t="str">
        <f>VLOOKUP(E6193,Def!$B$2:$C$15,2,FALSE)</f>
        <v>Total forskningsbev</v>
      </c>
      <c r="I6193" s="3">
        <f>IF(A6193='Enheter, modell og år'!$F$2-1,0,G6193-VLOOKUP(A6193-1&amp;B6193&amp;C6193&amp;E6193,$F$2:$G$7561,2,FALSE))</f>
        <v>0</v>
      </c>
      <c r="J6193" s="3">
        <f>IF(A6193='Enheter, modell og år'!$F$2-1,0,VLOOKUP(A6193-1&amp;B6193&amp;C6193&amp;E6193,$F$2:$G$7561,2,FALSE))</f>
        <v>0</v>
      </c>
    </row>
    <row r="6194" spans="1:10" x14ac:dyDescent="0.25">
      <c r="A6194">
        <f t="shared" ref="A6194:C6194" si="5744">A5654</f>
        <v>2025</v>
      </c>
      <c r="B6194" t="str">
        <f t="shared" si="5744"/>
        <v>RFM</v>
      </c>
      <c r="C6194">
        <f t="shared" si="5744"/>
        <v>0</v>
      </c>
      <c r="D6194">
        <f>IFERROR(VLOOKUP(C6194,'Enheter, modell og år'!$A$2:$B$31,2,FALSE),0)</f>
        <v>0</v>
      </c>
      <c r="E6194" t="str">
        <f>'Liste detaljert wide'!$O$1</f>
        <v>Total forskningsbev</v>
      </c>
      <c r="F6194" t="str">
        <f t="shared" si="5697"/>
        <v>2025RFM0Total forskningsbev</v>
      </c>
      <c r="G6194" s="3">
        <f>'Liste detaljert wide'!O254</f>
        <v>0</v>
      </c>
      <c r="H6194" t="str">
        <f>VLOOKUP(E6194,Def!$B$2:$C$15,2,FALSE)</f>
        <v>Total forskningsbev</v>
      </c>
      <c r="I6194" s="3">
        <f>IF(A6194='Enheter, modell og år'!$F$2-1,0,G6194-VLOOKUP(A6194-1&amp;B6194&amp;C6194&amp;E6194,$F$2:$G$7561,2,FALSE))</f>
        <v>0</v>
      </c>
      <c r="J6194" s="3">
        <f>IF(A6194='Enheter, modell og år'!$F$2-1,0,VLOOKUP(A6194-1&amp;B6194&amp;C6194&amp;E6194,$F$2:$G$7561,2,FALSE))</f>
        <v>0</v>
      </c>
    </row>
    <row r="6195" spans="1:10" x14ac:dyDescent="0.25">
      <c r="A6195">
        <f t="shared" ref="A6195:C6195" si="5745">A5655</f>
        <v>2025</v>
      </c>
      <c r="B6195" t="str">
        <f t="shared" si="5745"/>
        <v>RFM</v>
      </c>
      <c r="C6195">
        <f t="shared" si="5745"/>
        <v>0</v>
      </c>
      <c r="D6195">
        <f>IFERROR(VLOOKUP(C6195,'Enheter, modell og år'!$A$2:$B$31,2,FALSE),0)</f>
        <v>0</v>
      </c>
      <c r="E6195" t="str">
        <f>'Liste detaljert wide'!$O$1</f>
        <v>Total forskningsbev</v>
      </c>
      <c r="F6195" t="str">
        <f t="shared" si="5697"/>
        <v>2025RFM0Total forskningsbev</v>
      </c>
      <c r="G6195" s="3">
        <f>'Liste detaljert wide'!O255</f>
        <v>0</v>
      </c>
      <c r="H6195" t="str">
        <f>VLOOKUP(E6195,Def!$B$2:$C$15,2,FALSE)</f>
        <v>Total forskningsbev</v>
      </c>
      <c r="I6195" s="3">
        <f>IF(A6195='Enheter, modell og år'!$F$2-1,0,G6195-VLOOKUP(A6195-1&amp;B6195&amp;C6195&amp;E6195,$F$2:$G$7561,2,FALSE))</f>
        <v>0</v>
      </c>
      <c r="J6195" s="3">
        <f>IF(A6195='Enheter, modell og år'!$F$2-1,0,VLOOKUP(A6195-1&amp;B6195&amp;C6195&amp;E6195,$F$2:$G$7561,2,FALSE))</f>
        <v>0</v>
      </c>
    </row>
    <row r="6196" spans="1:10" x14ac:dyDescent="0.25">
      <c r="A6196">
        <f t="shared" ref="A6196:C6196" si="5746">A5656</f>
        <v>2025</v>
      </c>
      <c r="B6196" t="str">
        <f t="shared" si="5746"/>
        <v>RFM</v>
      </c>
      <c r="C6196">
        <f t="shared" si="5746"/>
        <v>0</v>
      </c>
      <c r="D6196">
        <f>IFERROR(VLOOKUP(C6196,'Enheter, modell og år'!$A$2:$B$31,2,FALSE),0)</f>
        <v>0</v>
      </c>
      <c r="E6196" t="str">
        <f>'Liste detaljert wide'!$O$1</f>
        <v>Total forskningsbev</v>
      </c>
      <c r="F6196" t="str">
        <f t="shared" si="5697"/>
        <v>2025RFM0Total forskningsbev</v>
      </c>
      <c r="G6196" s="3">
        <f>'Liste detaljert wide'!O256</f>
        <v>0</v>
      </c>
      <c r="H6196" t="str">
        <f>VLOOKUP(E6196,Def!$B$2:$C$15,2,FALSE)</f>
        <v>Total forskningsbev</v>
      </c>
      <c r="I6196" s="3">
        <f>IF(A6196='Enheter, modell og år'!$F$2-1,0,G6196-VLOOKUP(A6196-1&amp;B6196&amp;C6196&amp;E6196,$F$2:$G$7561,2,FALSE))</f>
        <v>0</v>
      </c>
      <c r="J6196" s="3">
        <f>IF(A6196='Enheter, modell og år'!$F$2-1,0,VLOOKUP(A6196-1&amp;B6196&amp;C6196&amp;E6196,$F$2:$G$7561,2,FALSE))</f>
        <v>0</v>
      </c>
    </row>
    <row r="6197" spans="1:10" x14ac:dyDescent="0.25">
      <c r="A6197">
        <f t="shared" ref="A6197:C6197" si="5747">A5657</f>
        <v>2025</v>
      </c>
      <c r="B6197" t="str">
        <f t="shared" si="5747"/>
        <v>RFM</v>
      </c>
      <c r="C6197">
        <f t="shared" si="5747"/>
        <v>0</v>
      </c>
      <c r="D6197">
        <f>IFERROR(VLOOKUP(C6197,'Enheter, modell og år'!$A$2:$B$31,2,FALSE),0)</f>
        <v>0</v>
      </c>
      <c r="E6197" t="str">
        <f>'Liste detaljert wide'!$O$1</f>
        <v>Total forskningsbev</v>
      </c>
      <c r="F6197" t="str">
        <f t="shared" si="5697"/>
        <v>2025RFM0Total forskningsbev</v>
      </c>
      <c r="G6197" s="3">
        <f>'Liste detaljert wide'!O257</f>
        <v>0</v>
      </c>
      <c r="H6197" t="str">
        <f>VLOOKUP(E6197,Def!$B$2:$C$15,2,FALSE)</f>
        <v>Total forskningsbev</v>
      </c>
      <c r="I6197" s="3">
        <f>IF(A6197='Enheter, modell og år'!$F$2-1,0,G6197-VLOOKUP(A6197-1&amp;B6197&amp;C6197&amp;E6197,$F$2:$G$7561,2,FALSE))</f>
        <v>0</v>
      </c>
      <c r="J6197" s="3">
        <f>IF(A6197='Enheter, modell og år'!$F$2-1,0,VLOOKUP(A6197-1&amp;B6197&amp;C6197&amp;E6197,$F$2:$G$7561,2,FALSE))</f>
        <v>0</v>
      </c>
    </row>
    <row r="6198" spans="1:10" x14ac:dyDescent="0.25">
      <c r="A6198">
        <f t="shared" ref="A6198:C6198" si="5748">A5658</f>
        <v>2025</v>
      </c>
      <c r="B6198" t="str">
        <f t="shared" si="5748"/>
        <v>RFM</v>
      </c>
      <c r="C6198">
        <f t="shared" si="5748"/>
        <v>0</v>
      </c>
      <c r="D6198">
        <f>IFERROR(VLOOKUP(C6198,'Enheter, modell og år'!$A$2:$B$31,2,FALSE),0)</f>
        <v>0</v>
      </c>
      <c r="E6198" t="str">
        <f>'Liste detaljert wide'!$O$1</f>
        <v>Total forskningsbev</v>
      </c>
      <c r="F6198" t="str">
        <f t="shared" si="5697"/>
        <v>2025RFM0Total forskningsbev</v>
      </c>
      <c r="G6198" s="3">
        <f>'Liste detaljert wide'!O258</f>
        <v>0</v>
      </c>
      <c r="H6198" t="str">
        <f>VLOOKUP(E6198,Def!$B$2:$C$15,2,FALSE)</f>
        <v>Total forskningsbev</v>
      </c>
      <c r="I6198" s="3">
        <f>IF(A6198='Enheter, modell og år'!$F$2-1,0,G6198-VLOOKUP(A6198-1&amp;B6198&amp;C6198&amp;E6198,$F$2:$G$7561,2,FALSE))</f>
        <v>0</v>
      </c>
      <c r="J6198" s="3">
        <f>IF(A6198='Enheter, modell og år'!$F$2-1,0,VLOOKUP(A6198-1&amp;B6198&amp;C6198&amp;E6198,$F$2:$G$7561,2,FALSE))</f>
        <v>0</v>
      </c>
    </row>
    <row r="6199" spans="1:10" x14ac:dyDescent="0.25">
      <c r="A6199">
        <f t="shared" ref="A6199:C6199" si="5749">A5659</f>
        <v>2025</v>
      </c>
      <c r="B6199" t="str">
        <f t="shared" si="5749"/>
        <v>RFM</v>
      </c>
      <c r="C6199">
        <f t="shared" si="5749"/>
        <v>0</v>
      </c>
      <c r="D6199">
        <f>IFERROR(VLOOKUP(C6199,'Enheter, modell og år'!$A$2:$B$31,2,FALSE),0)</f>
        <v>0</v>
      </c>
      <c r="E6199" t="str">
        <f>'Liste detaljert wide'!$O$1</f>
        <v>Total forskningsbev</v>
      </c>
      <c r="F6199" t="str">
        <f t="shared" si="5697"/>
        <v>2025RFM0Total forskningsbev</v>
      </c>
      <c r="G6199" s="3">
        <f>'Liste detaljert wide'!O259</f>
        <v>0</v>
      </c>
      <c r="H6199" t="str">
        <f>VLOOKUP(E6199,Def!$B$2:$C$15,2,FALSE)</f>
        <v>Total forskningsbev</v>
      </c>
      <c r="I6199" s="3">
        <f>IF(A6199='Enheter, modell og år'!$F$2-1,0,G6199-VLOOKUP(A6199-1&amp;B6199&amp;C6199&amp;E6199,$F$2:$G$7561,2,FALSE))</f>
        <v>0</v>
      </c>
      <c r="J6199" s="3">
        <f>IF(A6199='Enheter, modell og år'!$F$2-1,0,VLOOKUP(A6199-1&amp;B6199&amp;C6199&amp;E6199,$F$2:$G$7561,2,FALSE))</f>
        <v>0</v>
      </c>
    </row>
    <row r="6200" spans="1:10" x14ac:dyDescent="0.25">
      <c r="A6200">
        <f t="shared" ref="A6200:C6200" si="5750">A5660</f>
        <v>2025</v>
      </c>
      <c r="B6200" t="str">
        <f t="shared" si="5750"/>
        <v>RFM</v>
      </c>
      <c r="C6200">
        <f t="shared" si="5750"/>
        <v>0</v>
      </c>
      <c r="D6200">
        <f>IFERROR(VLOOKUP(C6200,'Enheter, modell og år'!$A$2:$B$31,2,FALSE),0)</f>
        <v>0</v>
      </c>
      <c r="E6200" t="str">
        <f>'Liste detaljert wide'!$O$1</f>
        <v>Total forskningsbev</v>
      </c>
      <c r="F6200" t="str">
        <f t="shared" si="5697"/>
        <v>2025RFM0Total forskningsbev</v>
      </c>
      <c r="G6200" s="3">
        <f>'Liste detaljert wide'!O260</f>
        <v>0</v>
      </c>
      <c r="H6200" t="str">
        <f>VLOOKUP(E6200,Def!$B$2:$C$15,2,FALSE)</f>
        <v>Total forskningsbev</v>
      </c>
      <c r="I6200" s="3">
        <f>IF(A6200='Enheter, modell og år'!$F$2-1,0,G6200-VLOOKUP(A6200-1&amp;B6200&amp;C6200&amp;E6200,$F$2:$G$7561,2,FALSE))</f>
        <v>0</v>
      </c>
      <c r="J6200" s="3">
        <f>IF(A6200='Enheter, modell og år'!$F$2-1,0,VLOOKUP(A6200-1&amp;B6200&amp;C6200&amp;E6200,$F$2:$G$7561,2,FALSE))</f>
        <v>0</v>
      </c>
    </row>
    <row r="6201" spans="1:10" x14ac:dyDescent="0.25">
      <c r="A6201">
        <f t="shared" ref="A6201:C6201" si="5751">A5661</f>
        <v>2025</v>
      </c>
      <c r="B6201" t="str">
        <f t="shared" si="5751"/>
        <v>RFM</v>
      </c>
      <c r="C6201">
        <f t="shared" si="5751"/>
        <v>0</v>
      </c>
      <c r="D6201">
        <f>IFERROR(VLOOKUP(C6201,'Enheter, modell og år'!$A$2:$B$31,2,FALSE),0)</f>
        <v>0</v>
      </c>
      <c r="E6201" t="str">
        <f>'Liste detaljert wide'!$O$1</f>
        <v>Total forskningsbev</v>
      </c>
      <c r="F6201" t="str">
        <f t="shared" si="5697"/>
        <v>2025RFM0Total forskningsbev</v>
      </c>
      <c r="G6201" s="3">
        <f>'Liste detaljert wide'!O261</f>
        <v>0</v>
      </c>
      <c r="H6201" t="str">
        <f>VLOOKUP(E6201,Def!$B$2:$C$15,2,FALSE)</f>
        <v>Total forskningsbev</v>
      </c>
      <c r="I6201" s="3">
        <f>IF(A6201='Enheter, modell og år'!$F$2-1,0,G6201-VLOOKUP(A6201-1&amp;B6201&amp;C6201&amp;E6201,$F$2:$G$7561,2,FALSE))</f>
        <v>0</v>
      </c>
      <c r="J6201" s="3">
        <f>IF(A6201='Enheter, modell og år'!$F$2-1,0,VLOOKUP(A6201-1&amp;B6201&amp;C6201&amp;E6201,$F$2:$G$7561,2,FALSE))</f>
        <v>0</v>
      </c>
    </row>
    <row r="6202" spans="1:10" x14ac:dyDescent="0.25">
      <c r="A6202">
        <f t="shared" ref="A6202:C6202" si="5752">A5662</f>
        <v>2025</v>
      </c>
      <c r="B6202" t="str">
        <f t="shared" si="5752"/>
        <v>RFM</v>
      </c>
      <c r="C6202">
        <f t="shared" si="5752"/>
        <v>0</v>
      </c>
      <c r="D6202">
        <f>IFERROR(VLOOKUP(C6202,'Enheter, modell og år'!$A$2:$B$31,2,FALSE),0)</f>
        <v>0</v>
      </c>
      <c r="E6202" t="str">
        <f>'Liste detaljert wide'!$O$1</f>
        <v>Total forskningsbev</v>
      </c>
      <c r="F6202" t="str">
        <f t="shared" si="5697"/>
        <v>2025RFM0Total forskningsbev</v>
      </c>
      <c r="G6202" s="3">
        <f>'Liste detaljert wide'!O262</f>
        <v>0</v>
      </c>
      <c r="H6202" t="str">
        <f>VLOOKUP(E6202,Def!$B$2:$C$15,2,FALSE)</f>
        <v>Total forskningsbev</v>
      </c>
      <c r="I6202" s="3">
        <f>IF(A6202='Enheter, modell og år'!$F$2-1,0,G6202-VLOOKUP(A6202-1&amp;B6202&amp;C6202&amp;E6202,$F$2:$G$7561,2,FALSE))</f>
        <v>0</v>
      </c>
      <c r="J6202" s="3">
        <f>IF(A6202='Enheter, modell og år'!$F$2-1,0,VLOOKUP(A6202-1&amp;B6202&amp;C6202&amp;E6202,$F$2:$G$7561,2,FALSE))</f>
        <v>0</v>
      </c>
    </row>
    <row r="6203" spans="1:10" x14ac:dyDescent="0.25">
      <c r="A6203">
        <f t="shared" ref="A6203:C6203" si="5753">A5663</f>
        <v>2025</v>
      </c>
      <c r="B6203" t="str">
        <f t="shared" si="5753"/>
        <v>RFM</v>
      </c>
      <c r="C6203">
        <f t="shared" si="5753"/>
        <v>0</v>
      </c>
      <c r="D6203">
        <f>IFERROR(VLOOKUP(C6203,'Enheter, modell og år'!$A$2:$B$31,2,FALSE),0)</f>
        <v>0</v>
      </c>
      <c r="E6203" t="str">
        <f>'Liste detaljert wide'!$O$1</f>
        <v>Total forskningsbev</v>
      </c>
      <c r="F6203" t="str">
        <f t="shared" si="5697"/>
        <v>2025RFM0Total forskningsbev</v>
      </c>
      <c r="G6203" s="3">
        <f>'Liste detaljert wide'!O263</f>
        <v>0</v>
      </c>
      <c r="H6203" t="str">
        <f>VLOOKUP(E6203,Def!$B$2:$C$15,2,FALSE)</f>
        <v>Total forskningsbev</v>
      </c>
      <c r="I6203" s="3">
        <f>IF(A6203='Enheter, modell og år'!$F$2-1,0,G6203-VLOOKUP(A6203-1&amp;B6203&amp;C6203&amp;E6203,$F$2:$G$7561,2,FALSE))</f>
        <v>0</v>
      </c>
      <c r="J6203" s="3">
        <f>IF(A6203='Enheter, modell og år'!$F$2-1,0,VLOOKUP(A6203-1&amp;B6203&amp;C6203&amp;E6203,$F$2:$G$7561,2,FALSE))</f>
        <v>0</v>
      </c>
    </row>
    <row r="6204" spans="1:10" x14ac:dyDescent="0.25">
      <c r="A6204">
        <f t="shared" ref="A6204:C6204" si="5754">A5664</f>
        <v>2025</v>
      </c>
      <c r="B6204" t="str">
        <f t="shared" si="5754"/>
        <v>RFM</v>
      </c>
      <c r="C6204">
        <f t="shared" si="5754"/>
        <v>0</v>
      </c>
      <c r="D6204">
        <f>IFERROR(VLOOKUP(C6204,'Enheter, modell og år'!$A$2:$B$31,2,FALSE),0)</f>
        <v>0</v>
      </c>
      <c r="E6204" t="str">
        <f>'Liste detaljert wide'!$O$1</f>
        <v>Total forskningsbev</v>
      </c>
      <c r="F6204" t="str">
        <f t="shared" si="5697"/>
        <v>2025RFM0Total forskningsbev</v>
      </c>
      <c r="G6204" s="3">
        <f>'Liste detaljert wide'!O264</f>
        <v>0</v>
      </c>
      <c r="H6204" t="str">
        <f>VLOOKUP(E6204,Def!$B$2:$C$15,2,FALSE)</f>
        <v>Total forskningsbev</v>
      </c>
      <c r="I6204" s="3">
        <f>IF(A6204='Enheter, modell og år'!$F$2-1,0,G6204-VLOOKUP(A6204-1&amp;B6204&amp;C6204&amp;E6204,$F$2:$G$7561,2,FALSE))</f>
        <v>0</v>
      </c>
      <c r="J6204" s="3">
        <f>IF(A6204='Enheter, modell og år'!$F$2-1,0,VLOOKUP(A6204-1&amp;B6204&amp;C6204&amp;E6204,$F$2:$G$7561,2,FALSE))</f>
        <v>0</v>
      </c>
    </row>
    <row r="6205" spans="1:10" x14ac:dyDescent="0.25">
      <c r="A6205">
        <f t="shared" ref="A6205:C6205" si="5755">A5665</f>
        <v>2025</v>
      </c>
      <c r="B6205" t="str">
        <f t="shared" si="5755"/>
        <v>RFM</v>
      </c>
      <c r="C6205">
        <f t="shared" si="5755"/>
        <v>0</v>
      </c>
      <c r="D6205">
        <f>IFERROR(VLOOKUP(C6205,'Enheter, modell og år'!$A$2:$B$31,2,FALSE),0)</f>
        <v>0</v>
      </c>
      <c r="E6205" t="str">
        <f>'Liste detaljert wide'!$O$1</f>
        <v>Total forskningsbev</v>
      </c>
      <c r="F6205" t="str">
        <f t="shared" si="5697"/>
        <v>2025RFM0Total forskningsbev</v>
      </c>
      <c r="G6205" s="3">
        <f>'Liste detaljert wide'!O265</f>
        <v>0</v>
      </c>
      <c r="H6205" t="str">
        <f>VLOOKUP(E6205,Def!$B$2:$C$15,2,FALSE)</f>
        <v>Total forskningsbev</v>
      </c>
      <c r="I6205" s="3">
        <f>IF(A6205='Enheter, modell og år'!$F$2-1,0,G6205-VLOOKUP(A6205-1&amp;B6205&amp;C6205&amp;E6205,$F$2:$G$7561,2,FALSE))</f>
        <v>0</v>
      </c>
      <c r="J6205" s="3">
        <f>IF(A6205='Enheter, modell og år'!$F$2-1,0,VLOOKUP(A6205-1&amp;B6205&amp;C6205&amp;E6205,$F$2:$G$7561,2,FALSE))</f>
        <v>0</v>
      </c>
    </row>
    <row r="6206" spans="1:10" x14ac:dyDescent="0.25">
      <c r="A6206">
        <f t="shared" ref="A6206:C6206" si="5756">A5666</f>
        <v>2025</v>
      </c>
      <c r="B6206" t="str">
        <f t="shared" si="5756"/>
        <v>RFM</v>
      </c>
      <c r="C6206">
        <f t="shared" si="5756"/>
        <v>0</v>
      </c>
      <c r="D6206">
        <f>IFERROR(VLOOKUP(C6206,'Enheter, modell og år'!$A$2:$B$31,2,FALSE),0)</f>
        <v>0</v>
      </c>
      <c r="E6206" t="str">
        <f>'Liste detaljert wide'!$O$1</f>
        <v>Total forskningsbev</v>
      </c>
      <c r="F6206" t="str">
        <f t="shared" si="5697"/>
        <v>2025RFM0Total forskningsbev</v>
      </c>
      <c r="G6206" s="3">
        <f>'Liste detaljert wide'!O266</f>
        <v>0</v>
      </c>
      <c r="H6206" t="str">
        <f>VLOOKUP(E6206,Def!$B$2:$C$15,2,FALSE)</f>
        <v>Total forskningsbev</v>
      </c>
      <c r="I6206" s="3">
        <f>IF(A6206='Enheter, modell og år'!$F$2-1,0,G6206-VLOOKUP(A6206-1&amp;B6206&amp;C6206&amp;E6206,$F$2:$G$7561,2,FALSE))</f>
        <v>0</v>
      </c>
      <c r="J6206" s="3">
        <f>IF(A6206='Enheter, modell og år'!$F$2-1,0,VLOOKUP(A6206-1&amp;B6206&amp;C6206&amp;E6206,$F$2:$G$7561,2,FALSE))</f>
        <v>0</v>
      </c>
    </row>
    <row r="6207" spans="1:10" x14ac:dyDescent="0.25">
      <c r="A6207">
        <f t="shared" ref="A6207:C6207" si="5757">A5667</f>
        <v>2025</v>
      </c>
      <c r="B6207" t="str">
        <f t="shared" si="5757"/>
        <v>RFM</v>
      </c>
      <c r="C6207">
        <f t="shared" si="5757"/>
        <v>0</v>
      </c>
      <c r="D6207">
        <f>IFERROR(VLOOKUP(C6207,'Enheter, modell og år'!$A$2:$B$31,2,FALSE),0)</f>
        <v>0</v>
      </c>
      <c r="E6207" t="str">
        <f>'Liste detaljert wide'!$O$1</f>
        <v>Total forskningsbev</v>
      </c>
      <c r="F6207" t="str">
        <f t="shared" si="5697"/>
        <v>2025RFM0Total forskningsbev</v>
      </c>
      <c r="G6207" s="3">
        <f>'Liste detaljert wide'!O267</f>
        <v>0</v>
      </c>
      <c r="H6207" t="str">
        <f>VLOOKUP(E6207,Def!$B$2:$C$15,2,FALSE)</f>
        <v>Total forskningsbev</v>
      </c>
      <c r="I6207" s="3">
        <f>IF(A6207='Enheter, modell og år'!$F$2-1,0,G6207-VLOOKUP(A6207-1&amp;B6207&amp;C6207&amp;E6207,$F$2:$G$7561,2,FALSE))</f>
        <v>0</v>
      </c>
      <c r="J6207" s="3">
        <f>IF(A6207='Enheter, modell og år'!$F$2-1,0,VLOOKUP(A6207-1&amp;B6207&amp;C6207&amp;E6207,$F$2:$G$7561,2,FALSE))</f>
        <v>0</v>
      </c>
    </row>
    <row r="6208" spans="1:10" x14ac:dyDescent="0.25">
      <c r="A6208">
        <f t="shared" ref="A6208:C6208" si="5758">A5668</f>
        <v>2025</v>
      </c>
      <c r="B6208" t="str">
        <f t="shared" si="5758"/>
        <v>RFM</v>
      </c>
      <c r="C6208">
        <f t="shared" si="5758"/>
        <v>0</v>
      </c>
      <c r="D6208">
        <f>IFERROR(VLOOKUP(C6208,'Enheter, modell og år'!$A$2:$B$31,2,FALSE),0)</f>
        <v>0</v>
      </c>
      <c r="E6208" t="str">
        <f>'Liste detaljert wide'!$O$1</f>
        <v>Total forskningsbev</v>
      </c>
      <c r="F6208" t="str">
        <f t="shared" si="5697"/>
        <v>2025RFM0Total forskningsbev</v>
      </c>
      <c r="G6208" s="3">
        <f>'Liste detaljert wide'!O268</f>
        <v>0</v>
      </c>
      <c r="H6208" t="str">
        <f>VLOOKUP(E6208,Def!$B$2:$C$15,2,FALSE)</f>
        <v>Total forskningsbev</v>
      </c>
      <c r="I6208" s="3">
        <f>IF(A6208='Enheter, modell og år'!$F$2-1,0,G6208-VLOOKUP(A6208-1&amp;B6208&amp;C6208&amp;E6208,$F$2:$G$7561,2,FALSE))</f>
        <v>0</v>
      </c>
      <c r="J6208" s="3">
        <f>IF(A6208='Enheter, modell og år'!$F$2-1,0,VLOOKUP(A6208-1&amp;B6208&amp;C6208&amp;E6208,$F$2:$G$7561,2,FALSE))</f>
        <v>0</v>
      </c>
    </row>
    <row r="6209" spans="1:10" x14ac:dyDescent="0.25">
      <c r="A6209">
        <f t="shared" ref="A6209:C6209" si="5759">A5669</f>
        <v>2025</v>
      </c>
      <c r="B6209" t="str">
        <f t="shared" si="5759"/>
        <v>RFM</v>
      </c>
      <c r="C6209">
        <f t="shared" si="5759"/>
        <v>0</v>
      </c>
      <c r="D6209">
        <f>IFERROR(VLOOKUP(C6209,'Enheter, modell og år'!$A$2:$B$31,2,FALSE),0)</f>
        <v>0</v>
      </c>
      <c r="E6209" t="str">
        <f>'Liste detaljert wide'!$O$1</f>
        <v>Total forskningsbev</v>
      </c>
      <c r="F6209" t="str">
        <f t="shared" si="5697"/>
        <v>2025RFM0Total forskningsbev</v>
      </c>
      <c r="G6209" s="3">
        <f>'Liste detaljert wide'!O269</f>
        <v>0</v>
      </c>
      <c r="H6209" t="str">
        <f>VLOOKUP(E6209,Def!$B$2:$C$15,2,FALSE)</f>
        <v>Total forskningsbev</v>
      </c>
      <c r="I6209" s="3">
        <f>IF(A6209='Enheter, modell og år'!$F$2-1,0,G6209-VLOOKUP(A6209-1&amp;B6209&amp;C6209&amp;E6209,$F$2:$G$7561,2,FALSE))</f>
        <v>0</v>
      </c>
      <c r="J6209" s="3">
        <f>IF(A6209='Enheter, modell og år'!$F$2-1,0,VLOOKUP(A6209-1&amp;B6209&amp;C6209&amp;E6209,$F$2:$G$7561,2,FALSE))</f>
        <v>0</v>
      </c>
    </row>
    <row r="6210" spans="1:10" x14ac:dyDescent="0.25">
      <c r="A6210">
        <f t="shared" ref="A6210:C6210" si="5760">A5670</f>
        <v>2025</v>
      </c>
      <c r="B6210" t="str">
        <f t="shared" si="5760"/>
        <v>RFM</v>
      </c>
      <c r="C6210">
        <f t="shared" si="5760"/>
        <v>0</v>
      </c>
      <c r="D6210">
        <f>IFERROR(VLOOKUP(C6210,'Enheter, modell og år'!$A$2:$B$31,2,FALSE),0)</f>
        <v>0</v>
      </c>
      <c r="E6210" t="str">
        <f>'Liste detaljert wide'!$O$1</f>
        <v>Total forskningsbev</v>
      </c>
      <c r="F6210" t="str">
        <f t="shared" si="5697"/>
        <v>2025RFM0Total forskningsbev</v>
      </c>
      <c r="G6210" s="3">
        <f>'Liste detaljert wide'!O270</f>
        <v>0</v>
      </c>
      <c r="H6210" t="str">
        <f>VLOOKUP(E6210,Def!$B$2:$C$15,2,FALSE)</f>
        <v>Total forskningsbev</v>
      </c>
      <c r="I6210" s="3">
        <f>IF(A6210='Enheter, modell og år'!$F$2-1,0,G6210-VLOOKUP(A6210-1&amp;B6210&amp;C6210&amp;E6210,$F$2:$G$7561,2,FALSE))</f>
        <v>0</v>
      </c>
      <c r="J6210" s="3">
        <f>IF(A6210='Enheter, modell og år'!$F$2-1,0,VLOOKUP(A6210-1&amp;B6210&amp;C6210&amp;E6210,$F$2:$G$7561,2,FALSE))</f>
        <v>0</v>
      </c>
    </row>
    <row r="6211" spans="1:10" x14ac:dyDescent="0.25">
      <c r="A6211">
        <f t="shared" ref="A6211:C6211" si="5761">A5671</f>
        <v>2025</v>
      </c>
      <c r="B6211" t="str">
        <f t="shared" si="5761"/>
        <v>RFM</v>
      </c>
      <c r="C6211">
        <f t="shared" si="5761"/>
        <v>0</v>
      </c>
      <c r="D6211">
        <f>IFERROR(VLOOKUP(C6211,'Enheter, modell og år'!$A$2:$B$31,2,FALSE),0)</f>
        <v>0</v>
      </c>
      <c r="E6211" t="str">
        <f>'Liste detaljert wide'!$O$1</f>
        <v>Total forskningsbev</v>
      </c>
      <c r="F6211" t="str">
        <f t="shared" ref="F6211:F6274" si="5762">A6211&amp;B6211&amp;C6211&amp;E6211</f>
        <v>2025RFM0Total forskningsbev</v>
      </c>
      <c r="G6211" s="3">
        <f>'Liste detaljert wide'!O271</f>
        <v>0</v>
      </c>
      <c r="H6211" t="str">
        <f>VLOOKUP(E6211,Def!$B$2:$C$15,2,FALSE)</f>
        <v>Total forskningsbev</v>
      </c>
      <c r="I6211" s="3">
        <f>IF(A6211='Enheter, modell og år'!$F$2-1,0,G6211-VLOOKUP(A6211-1&amp;B6211&amp;C6211&amp;E6211,$F$2:$G$7561,2,FALSE))</f>
        <v>0</v>
      </c>
      <c r="J6211" s="3">
        <f>IF(A6211='Enheter, modell og år'!$F$2-1,0,VLOOKUP(A6211-1&amp;B6211&amp;C6211&amp;E6211,$F$2:$G$7561,2,FALSE))</f>
        <v>0</v>
      </c>
    </row>
    <row r="6212" spans="1:10" x14ac:dyDescent="0.25">
      <c r="A6212">
        <f t="shared" ref="A6212:C6212" si="5763">A5672</f>
        <v>2017</v>
      </c>
      <c r="B6212" t="str">
        <f t="shared" si="5763"/>
        <v>VFM</v>
      </c>
      <c r="C6212">
        <f t="shared" si="5763"/>
        <v>0</v>
      </c>
      <c r="D6212">
        <f>IFERROR(VLOOKUP(C6212,'Enheter, modell og år'!$A$2:$B$31,2,FALSE),0)</f>
        <v>0</v>
      </c>
      <c r="E6212" t="str">
        <f>'Liste detaljert wide'!$O$1</f>
        <v>Total forskningsbev</v>
      </c>
      <c r="F6212" t="str">
        <f t="shared" si="5762"/>
        <v>2017VFM0Total forskningsbev</v>
      </c>
      <c r="G6212" s="3">
        <f>'Liste detaljert wide'!O272</f>
        <v>0</v>
      </c>
      <c r="H6212" t="str">
        <f>VLOOKUP(E6212,Def!$B$2:$C$15,2,FALSE)</f>
        <v>Total forskningsbev</v>
      </c>
      <c r="I6212" s="3">
        <f>IF(A6212='Enheter, modell og år'!$F$2-1,0,G6212-VLOOKUP(A6212-1&amp;B6212&amp;C6212&amp;E6212,$F$2:$G$7561,2,FALSE))</f>
        <v>0</v>
      </c>
      <c r="J6212" s="3">
        <f>IF(A6212='Enheter, modell og år'!$F$2-1,0,VLOOKUP(A6212-1&amp;B6212&amp;C6212&amp;E6212,$F$2:$G$7561,2,FALSE))</f>
        <v>0</v>
      </c>
    </row>
    <row r="6213" spans="1:10" x14ac:dyDescent="0.25">
      <c r="A6213">
        <f t="shared" ref="A6213:C6213" si="5764">A5673</f>
        <v>2017</v>
      </c>
      <c r="B6213" t="str">
        <f t="shared" si="5764"/>
        <v>VFM</v>
      </c>
      <c r="C6213">
        <f t="shared" si="5764"/>
        <v>0</v>
      </c>
      <c r="D6213">
        <f>IFERROR(VLOOKUP(C6213,'Enheter, modell og år'!$A$2:$B$31,2,FALSE),0)</f>
        <v>0</v>
      </c>
      <c r="E6213" t="str">
        <f>'Liste detaljert wide'!$O$1</f>
        <v>Total forskningsbev</v>
      </c>
      <c r="F6213" t="str">
        <f t="shared" si="5762"/>
        <v>2017VFM0Total forskningsbev</v>
      </c>
      <c r="G6213" s="3">
        <f>'Liste detaljert wide'!O273</f>
        <v>0</v>
      </c>
      <c r="H6213" t="str">
        <f>VLOOKUP(E6213,Def!$B$2:$C$15,2,FALSE)</f>
        <v>Total forskningsbev</v>
      </c>
      <c r="I6213" s="3">
        <f>IF(A6213='Enheter, modell og år'!$F$2-1,0,G6213-VLOOKUP(A6213-1&amp;B6213&amp;C6213&amp;E6213,$F$2:$G$7561,2,FALSE))</f>
        <v>0</v>
      </c>
      <c r="J6213" s="3">
        <f>IF(A6213='Enheter, modell og år'!$F$2-1,0,VLOOKUP(A6213-1&amp;B6213&amp;C6213&amp;E6213,$F$2:$G$7561,2,FALSE))</f>
        <v>0</v>
      </c>
    </row>
    <row r="6214" spans="1:10" x14ac:dyDescent="0.25">
      <c r="A6214">
        <f t="shared" ref="A6214:C6214" si="5765">A5674</f>
        <v>2017</v>
      </c>
      <c r="B6214" t="str">
        <f t="shared" si="5765"/>
        <v>VFM</v>
      </c>
      <c r="C6214">
        <f t="shared" si="5765"/>
        <v>0</v>
      </c>
      <c r="D6214">
        <f>IFERROR(VLOOKUP(C6214,'Enheter, modell og år'!$A$2:$B$31,2,FALSE),0)</f>
        <v>0</v>
      </c>
      <c r="E6214" t="str">
        <f>'Liste detaljert wide'!$O$1</f>
        <v>Total forskningsbev</v>
      </c>
      <c r="F6214" t="str">
        <f t="shared" si="5762"/>
        <v>2017VFM0Total forskningsbev</v>
      </c>
      <c r="G6214" s="3">
        <f>'Liste detaljert wide'!O274</f>
        <v>0</v>
      </c>
      <c r="H6214" t="str">
        <f>VLOOKUP(E6214,Def!$B$2:$C$15,2,FALSE)</f>
        <v>Total forskningsbev</v>
      </c>
      <c r="I6214" s="3">
        <f>IF(A6214='Enheter, modell og år'!$F$2-1,0,G6214-VLOOKUP(A6214-1&amp;B6214&amp;C6214&amp;E6214,$F$2:$G$7561,2,FALSE))</f>
        <v>0</v>
      </c>
      <c r="J6214" s="3">
        <f>IF(A6214='Enheter, modell og år'!$F$2-1,0,VLOOKUP(A6214-1&amp;B6214&amp;C6214&amp;E6214,$F$2:$G$7561,2,FALSE))</f>
        <v>0</v>
      </c>
    </row>
    <row r="6215" spans="1:10" x14ac:dyDescent="0.25">
      <c r="A6215">
        <f t="shared" ref="A6215:C6215" si="5766">A5675</f>
        <v>2017</v>
      </c>
      <c r="B6215" t="str">
        <f t="shared" si="5766"/>
        <v>VFM</v>
      </c>
      <c r="C6215">
        <f t="shared" si="5766"/>
        <v>0</v>
      </c>
      <c r="D6215">
        <f>IFERROR(VLOOKUP(C6215,'Enheter, modell og år'!$A$2:$B$31,2,FALSE),0)</f>
        <v>0</v>
      </c>
      <c r="E6215" t="str">
        <f>'Liste detaljert wide'!$O$1</f>
        <v>Total forskningsbev</v>
      </c>
      <c r="F6215" t="str">
        <f t="shared" si="5762"/>
        <v>2017VFM0Total forskningsbev</v>
      </c>
      <c r="G6215" s="3">
        <f>'Liste detaljert wide'!O275</f>
        <v>0</v>
      </c>
      <c r="H6215" t="str">
        <f>VLOOKUP(E6215,Def!$B$2:$C$15,2,FALSE)</f>
        <v>Total forskningsbev</v>
      </c>
      <c r="I6215" s="3">
        <f>IF(A6215='Enheter, modell og år'!$F$2-1,0,G6215-VLOOKUP(A6215-1&amp;B6215&amp;C6215&amp;E6215,$F$2:$G$7561,2,FALSE))</f>
        <v>0</v>
      </c>
      <c r="J6215" s="3">
        <f>IF(A6215='Enheter, modell og år'!$F$2-1,0,VLOOKUP(A6215-1&amp;B6215&amp;C6215&amp;E6215,$F$2:$G$7561,2,FALSE))</f>
        <v>0</v>
      </c>
    </row>
    <row r="6216" spans="1:10" x14ac:dyDescent="0.25">
      <c r="A6216">
        <f t="shared" ref="A6216:C6216" si="5767">A5676</f>
        <v>2017</v>
      </c>
      <c r="B6216" t="str">
        <f t="shared" si="5767"/>
        <v>VFM</v>
      </c>
      <c r="C6216">
        <f t="shared" si="5767"/>
        <v>0</v>
      </c>
      <c r="D6216">
        <f>IFERROR(VLOOKUP(C6216,'Enheter, modell og år'!$A$2:$B$31,2,FALSE),0)</f>
        <v>0</v>
      </c>
      <c r="E6216" t="str">
        <f>'Liste detaljert wide'!$O$1</f>
        <v>Total forskningsbev</v>
      </c>
      <c r="F6216" t="str">
        <f t="shared" si="5762"/>
        <v>2017VFM0Total forskningsbev</v>
      </c>
      <c r="G6216" s="3">
        <f>'Liste detaljert wide'!O276</f>
        <v>0</v>
      </c>
      <c r="H6216" t="str">
        <f>VLOOKUP(E6216,Def!$B$2:$C$15,2,FALSE)</f>
        <v>Total forskningsbev</v>
      </c>
      <c r="I6216" s="3">
        <f>IF(A6216='Enheter, modell og år'!$F$2-1,0,G6216-VLOOKUP(A6216-1&amp;B6216&amp;C6216&amp;E6216,$F$2:$G$7561,2,FALSE))</f>
        <v>0</v>
      </c>
      <c r="J6216" s="3">
        <f>IF(A6216='Enheter, modell og år'!$F$2-1,0,VLOOKUP(A6216-1&amp;B6216&amp;C6216&amp;E6216,$F$2:$G$7561,2,FALSE))</f>
        <v>0</v>
      </c>
    </row>
    <row r="6217" spans="1:10" x14ac:dyDescent="0.25">
      <c r="A6217">
        <f t="shared" ref="A6217:C6217" si="5768">A5677</f>
        <v>2017</v>
      </c>
      <c r="B6217" t="str">
        <f t="shared" si="5768"/>
        <v>VFM</v>
      </c>
      <c r="C6217">
        <f t="shared" si="5768"/>
        <v>0</v>
      </c>
      <c r="D6217">
        <f>IFERROR(VLOOKUP(C6217,'Enheter, modell og år'!$A$2:$B$31,2,FALSE),0)</f>
        <v>0</v>
      </c>
      <c r="E6217" t="str">
        <f>'Liste detaljert wide'!$O$1</f>
        <v>Total forskningsbev</v>
      </c>
      <c r="F6217" t="str">
        <f t="shared" si="5762"/>
        <v>2017VFM0Total forskningsbev</v>
      </c>
      <c r="G6217" s="3">
        <f>'Liste detaljert wide'!O277</f>
        <v>0</v>
      </c>
      <c r="H6217" t="str">
        <f>VLOOKUP(E6217,Def!$B$2:$C$15,2,FALSE)</f>
        <v>Total forskningsbev</v>
      </c>
      <c r="I6217" s="3">
        <f>IF(A6217='Enheter, modell og år'!$F$2-1,0,G6217-VLOOKUP(A6217-1&amp;B6217&amp;C6217&amp;E6217,$F$2:$G$7561,2,FALSE))</f>
        <v>0</v>
      </c>
      <c r="J6217" s="3">
        <f>IF(A6217='Enheter, modell og år'!$F$2-1,0,VLOOKUP(A6217-1&amp;B6217&amp;C6217&amp;E6217,$F$2:$G$7561,2,FALSE))</f>
        <v>0</v>
      </c>
    </row>
    <row r="6218" spans="1:10" x14ac:dyDescent="0.25">
      <c r="A6218">
        <f t="shared" ref="A6218:C6218" si="5769">A5678</f>
        <v>2017</v>
      </c>
      <c r="B6218" t="str">
        <f t="shared" si="5769"/>
        <v>VFM</v>
      </c>
      <c r="C6218">
        <f t="shared" si="5769"/>
        <v>0</v>
      </c>
      <c r="D6218">
        <f>IFERROR(VLOOKUP(C6218,'Enheter, modell og år'!$A$2:$B$31,2,FALSE),0)</f>
        <v>0</v>
      </c>
      <c r="E6218" t="str">
        <f>'Liste detaljert wide'!$O$1</f>
        <v>Total forskningsbev</v>
      </c>
      <c r="F6218" t="str">
        <f t="shared" si="5762"/>
        <v>2017VFM0Total forskningsbev</v>
      </c>
      <c r="G6218" s="3">
        <f>'Liste detaljert wide'!O278</f>
        <v>0</v>
      </c>
      <c r="H6218" t="str">
        <f>VLOOKUP(E6218,Def!$B$2:$C$15,2,FALSE)</f>
        <v>Total forskningsbev</v>
      </c>
      <c r="I6218" s="3">
        <f>IF(A6218='Enheter, modell og år'!$F$2-1,0,G6218-VLOOKUP(A6218-1&amp;B6218&amp;C6218&amp;E6218,$F$2:$G$7561,2,FALSE))</f>
        <v>0</v>
      </c>
      <c r="J6218" s="3">
        <f>IF(A6218='Enheter, modell og år'!$F$2-1,0,VLOOKUP(A6218-1&amp;B6218&amp;C6218&amp;E6218,$F$2:$G$7561,2,FALSE))</f>
        <v>0</v>
      </c>
    </row>
    <row r="6219" spans="1:10" x14ac:dyDescent="0.25">
      <c r="A6219">
        <f t="shared" ref="A6219:C6219" si="5770">A5679</f>
        <v>2017</v>
      </c>
      <c r="B6219" t="str">
        <f t="shared" si="5770"/>
        <v>VFM</v>
      </c>
      <c r="C6219">
        <f t="shared" si="5770"/>
        <v>0</v>
      </c>
      <c r="D6219">
        <f>IFERROR(VLOOKUP(C6219,'Enheter, modell og år'!$A$2:$B$31,2,FALSE),0)</f>
        <v>0</v>
      </c>
      <c r="E6219" t="str">
        <f>'Liste detaljert wide'!$O$1</f>
        <v>Total forskningsbev</v>
      </c>
      <c r="F6219" t="str">
        <f t="shared" si="5762"/>
        <v>2017VFM0Total forskningsbev</v>
      </c>
      <c r="G6219" s="3">
        <f>'Liste detaljert wide'!O279</f>
        <v>0</v>
      </c>
      <c r="H6219" t="str">
        <f>VLOOKUP(E6219,Def!$B$2:$C$15,2,FALSE)</f>
        <v>Total forskningsbev</v>
      </c>
      <c r="I6219" s="3">
        <f>IF(A6219='Enheter, modell og år'!$F$2-1,0,G6219-VLOOKUP(A6219-1&amp;B6219&amp;C6219&amp;E6219,$F$2:$G$7561,2,FALSE))</f>
        <v>0</v>
      </c>
      <c r="J6219" s="3">
        <f>IF(A6219='Enheter, modell og år'!$F$2-1,0,VLOOKUP(A6219-1&amp;B6219&amp;C6219&amp;E6219,$F$2:$G$7561,2,FALSE))</f>
        <v>0</v>
      </c>
    </row>
    <row r="6220" spans="1:10" x14ac:dyDescent="0.25">
      <c r="A6220">
        <f t="shared" ref="A6220:C6220" si="5771">A5680</f>
        <v>2017</v>
      </c>
      <c r="B6220" t="str">
        <f t="shared" si="5771"/>
        <v>VFM</v>
      </c>
      <c r="C6220">
        <f t="shared" si="5771"/>
        <v>0</v>
      </c>
      <c r="D6220">
        <f>IFERROR(VLOOKUP(C6220,'Enheter, modell og år'!$A$2:$B$31,2,FALSE),0)</f>
        <v>0</v>
      </c>
      <c r="E6220" t="str">
        <f>'Liste detaljert wide'!$O$1</f>
        <v>Total forskningsbev</v>
      </c>
      <c r="F6220" t="str">
        <f t="shared" si="5762"/>
        <v>2017VFM0Total forskningsbev</v>
      </c>
      <c r="G6220" s="3">
        <f>'Liste detaljert wide'!O280</f>
        <v>0</v>
      </c>
      <c r="H6220" t="str">
        <f>VLOOKUP(E6220,Def!$B$2:$C$15,2,FALSE)</f>
        <v>Total forskningsbev</v>
      </c>
      <c r="I6220" s="3">
        <f>IF(A6220='Enheter, modell og år'!$F$2-1,0,G6220-VLOOKUP(A6220-1&amp;B6220&amp;C6220&amp;E6220,$F$2:$G$7561,2,FALSE))</f>
        <v>0</v>
      </c>
      <c r="J6220" s="3">
        <f>IF(A6220='Enheter, modell og år'!$F$2-1,0,VLOOKUP(A6220-1&amp;B6220&amp;C6220&amp;E6220,$F$2:$G$7561,2,FALSE))</f>
        <v>0</v>
      </c>
    </row>
    <row r="6221" spans="1:10" x14ac:dyDescent="0.25">
      <c r="A6221">
        <f t="shared" ref="A6221:C6221" si="5772">A5681</f>
        <v>2017</v>
      </c>
      <c r="B6221" t="str">
        <f t="shared" si="5772"/>
        <v>VFM</v>
      </c>
      <c r="C6221">
        <f t="shared" si="5772"/>
        <v>0</v>
      </c>
      <c r="D6221">
        <f>IFERROR(VLOOKUP(C6221,'Enheter, modell og år'!$A$2:$B$31,2,FALSE),0)</f>
        <v>0</v>
      </c>
      <c r="E6221" t="str">
        <f>'Liste detaljert wide'!$O$1</f>
        <v>Total forskningsbev</v>
      </c>
      <c r="F6221" t="str">
        <f t="shared" si="5762"/>
        <v>2017VFM0Total forskningsbev</v>
      </c>
      <c r="G6221" s="3">
        <f>'Liste detaljert wide'!O281</f>
        <v>0</v>
      </c>
      <c r="H6221" t="str">
        <f>VLOOKUP(E6221,Def!$B$2:$C$15,2,FALSE)</f>
        <v>Total forskningsbev</v>
      </c>
      <c r="I6221" s="3">
        <f>IF(A6221='Enheter, modell og år'!$F$2-1,0,G6221-VLOOKUP(A6221-1&amp;B6221&amp;C6221&amp;E6221,$F$2:$G$7561,2,FALSE))</f>
        <v>0</v>
      </c>
      <c r="J6221" s="3">
        <f>IF(A6221='Enheter, modell og år'!$F$2-1,0,VLOOKUP(A6221-1&amp;B6221&amp;C6221&amp;E6221,$F$2:$G$7561,2,FALSE))</f>
        <v>0</v>
      </c>
    </row>
    <row r="6222" spans="1:10" x14ac:dyDescent="0.25">
      <c r="A6222">
        <f t="shared" ref="A6222:C6222" si="5773">A5682</f>
        <v>2017</v>
      </c>
      <c r="B6222" t="str">
        <f t="shared" si="5773"/>
        <v>VFM</v>
      </c>
      <c r="C6222">
        <f t="shared" si="5773"/>
        <v>0</v>
      </c>
      <c r="D6222">
        <f>IFERROR(VLOOKUP(C6222,'Enheter, modell og år'!$A$2:$B$31,2,FALSE),0)</f>
        <v>0</v>
      </c>
      <c r="E6222" t="str">
        <f>'Liste detaljert wide'!$O$1</f>
        <v>Total forskningsbev</v>
      </c>
      <c r="F6222" t="str">
        <f t="shared" si="5762"/>
        <v>2017VFM0Total forskningsbev</v>
      </c>
      <c r="G6222" s="3">
        <f>'Liste detaljert wide'!O282</f>
        <v>0</v>
      </c>
      <c r="H6222" t="str">
        <f>VLOOKUP(E6222,Def!$B$2:$C$15,2,FALSE)</f>
        <v>Total forskningsbev</v>
      </c>
      <c r="I6222" s="3">
        <f>IF(A6222='Enheter, modell og år'!$F$2-1,0,G6222-VLOOKUP(A6222-1&amp;B6222&amp;C6222&amp;E6222,$F$2:$G$7561,2,FALSE))</f>
        <v>0</v>
      </c>
      <c r="J6222" s="3">
        <f>IF(A6222='Enheter, modell og år'!$F$2-1,0,VLOOKUP(A6222-1&amp;B6222&amp;C6222&amp;E6222,$F$2:$G$7561,2,FALSE))</f>
        <v>0</v>
      </c>
    </row>
    <row r="6223" spans="1:10" x14ac:dyDescent="0.25">
      <c r="A6223">
        <f t="shared" ref="A6223:C6223" si="5774">A5683</f>
        <v>2017</v>
      </c>
      <c r="B6223" t="str">
        <f t="shared" si="5774"/>
        <v>VFM</v>
      </c>
      <c r="C6223">
        <f t="shared" si="5774"/>
        <v>0</v>
      </c>
      <c r="D6223">
        <f>IFERROR(VLOOKUP(C6223,'Enheter, modell og år'!$A$2:$B$31,2,FALSE),0)</f>
        <v>0</v>
      </c>
      <c r="E6223" t="str">
        <f>'Liste detaljert wide'!$O$1</f>
        <v>Total forskningsbev</v>
      </c>
      <c r="F6223" t="str">
        <f t="shared" si="5762"/>
        <v>2017VFM0Total forskningsbev</v>
      </c>
      <c r="G6223" s="3">
        <f>'Liste detaljert wide'!O283</f>
        <v>0</v>
      </c>
      <c r="H6223" t="str">
        <f>VLOOKUP(E6223,Def!$B$2:$C$15,2,FALSE)</f>
        <v>Total forskningsbev</v>
      </c>
      <c r="I6223" s="3">
        <f>IF(A6223='Enheter, modell og år'!$F$2-1,0,G6223-VLOOKUP(A6223-1&amp;B6223&amp;C6223&amp;E6223,$F$2:$G$7561,2,FALSE))</f>
        <v>0</v>
      </c>
      <c r="J6223" s="3">
        <f>IF(A6223='Enheter, modell og år'!$F$2-1,0,VLOOKUP(A6223-1&amp;B6223&amp;C6223&amp;E6223,$F$2:$G$7561,2,FALSE))</f>
        <v>0</v>
      </c>
    </row>
    <row r="6224" spans="1:10" x14ac:dyDescent="0.25">
      <c r="A6224">
        <f t="shared" ref="A6224:C6224" si="5775">A5684</f>
        <v>2017</v>
      </c>
      <c r="B6224" t="str">
        <f t="shared" si="5775"/>
        <v>VFM</v>
      </c>
      <c r="C6224">
        <f t="shared" si="5775"/>
        <v>0</v>
      </c>
      <c r="D6224">
        <f>IFERROR(VLOOKUP(C6224,'Enheter, modell og år'!$A$2:$B$31,2,FALSE),0)</f>
        <v>0</v>
      </c>
      <c r="E6224" t="str">
        <f>'Liste detaljert wide'!$O$1</f>
        <v>Total forskningsbev</v>
      </c>
      <c r="F6224" t="str">
        <f t="shared" si="5762"/>
        <v>2017VFM0Total forskningsbev</v>
      </c>
      <c r="G6224" s="3">
        <f>'Liste detaljert wide'!O284</f>
        <v>0</v>
      </c>
      <c r="H6224" t="str">
        <f>VLOOKUP(E6224,Def!$B$2:$C$15,2,FALSE)</f>
        <v>Total forskningsbev</v>
      </c>
      <c r="I6224" s="3">
        <f>IF(A6224='Enheter, modell og år'!$F$2-1,0,G6224-VLOOKUP(A6224-1&amp;B6224&amp;C6224&amp;E6224,$F$2:$G$7561,2,FALSE))</f>
        <v>0</v>
      </c>
      <c r="J6224" s="3">
        <f>IF(A6224='Enheter, modell og år'!$F$2-1,0,VLOOKUP(A6224-1&amp;B6224&amp;C6224&amp;E6224,$F$2:$G$7561,2,FALSE))</f>
        <v>0</v>
      </c>
    </row>
    <row r="6225" spans="1:10" x14ac:dyDescent="0.25">
      <c r="A6225">
        <f t="shared" ref="A6225:C6225" si="5776">A5685</f>
        <v>2017</v>
      </c>
      <c r="B6225" t="str">
        <f t="shared" si="5776"/>
        <v>VFM</v>
      </c>
      <c r="C6225">
        <f t="shared" si="5776"/>
        <v>0</v>
      </c>
      <c r="D6225">
        <f>IFERROR(VLOOKUP(C6225,'Enheter, modell og år'!$A$2:$B$31,2,FALSE),0)</f>
        <v>0</v>
      </c>
      <c r="E6225" t="str">
        <f>'Liste detaljert wide'!$O$1</f>
        <v>Total forskningsbev</v>
      </c>
      <c r="F6225" t="str">
        <f t="shared" si="5762"/>
        <v>2017VFM0Total forskningsbev</v>
      </c>
      <c r="G6225" s="3">
        <f>'Liste detaljert wide'!O285</f>
        <v>0</v>
      </c>
      <c r="H6225" t="str">
        <f>VLOOKUP(E6225,Def!$B$2:$C$15,2,FALSE)</f>
        <v>Total forskningsbev</v>
      </c>
      <c r="I6225" s="3">
        <f>IF(A6225='Enheter, modell og år'!$F$2-1,0,G6225-VLOOKUP(A6225-1&amp;B6225&amp;C6225&amp;E6225,$F$2:$G$7561,2,FALSE))</f>
        <v>0</v>
      </c>
      <c r="J6225" s="3">
        <f>IF(A6225='Enheter, modell og år'!$F$2-1,0,VLOOKUP(A6225-1&amp;B6225&amp;C6225&amp;E6225,$F$2:$G$7561,2,FALSE))</f>
        <v>0</v>
      </c>
    </row>
    <row r="6226" spans="1:10" x14ac:dyDescent="0.25">
      <c r="A6226">
        <f t="shared" ref="A6226:C6226" si="5777">A5686</f>
        <v>2017</v>
      </c>
      <c r="B6226" t="str">
        <f t="shared" si="5777"/>
        <v>VFM</v>
      </c>
      <c r="C6226">
        <f t="shared" si="5777"/>
        <v>0</v>
      </c>
      <c r="D6226">
        <f>IFERROR(VLOOKUP(C6226,'Enheter, modell og år'!$A$2:$B$31,2,FALSE),0)</f>
        <v>0</v>
      </c>
      <c r="E6226" t="str">
        <f>'Liste detaljert wide'!$O$1</f>
        <v>Total forskningsbev</v>
      </c>
      <c r="F6226" t="str">
        <f t="shared" si="5762"/>
        <v>2017VFM0Total forskningsbev</v>
      </c>
      <c r="G6226" s="3">
        <f>'Liste detaljert wide'!O286</f>
        <v>0</v>
      </c>
      <c r="H6226" t="str">
        <f>VLOOKUP(E6226,Def!$B$2:$C$15,2,FALSE)</f>
        <v>Total forskningsbev</v>
      </c>
      <c r="I6226" s="3">
        <f>IF(A6226='Enheter, modell og år'!$F$2-1,0,G6226-VLOOKUP(A6226-1&amp;B6226&amp;C6226&amp;E6226,$F$2:$G$7561,2,FALSE))</f>
        <v>0</v>
      </c>
      <c r="J6226" s="3">
        <f>IF(A6226='Enheter, modell og år'!$F$2-1,0,VLOOKUP(A6226-1&amp;B6226&amp;C6226&amp;E6226,$F$2:$G$7561,2,FALSE))</f>
        <v>0</v>
      </c>
    </row>
    <row r="6227" spans="1:10" x14ac:dyDescent="0.25">
      <c r="A6227">
        <f t="shared" ref="A6227:C6227" si="5778">A5687</f>
        <v>2017</v>
      </c>
      <c r="B6227" t="str">
        <f t="shared" si="5778"/>
        <v>VFM</v>
      </c>
      <c r="C6227">
        <f t="shared" si="5778"/>
        <v>0</v>
      </c>
      <c r="D6227">
        <f>IFERROR(VLOOKUP(C6227,'Enheter, modell og år'!$A$2:$B$31,2,FALSE),0)</f>
        <v>0</v>
      </c>
      <c r="E6227" t="str">
        <f>'Liste detaljert wide'!$O$1</f>
        <v>Total forskningsbev</v>
      </c>
      <c r="F6227" t="str">
        <f t="shared" si="5762"/>
        <v>2017VFM0Total forskningsbev</v>
      </c>
      <c r="G6227" s="3">
        <f>'Liste detaljert wide'!O287</f>
        <v>0</v>
      </c>
      <c r="H6227" t="str">
        <f>VLOOKUP(E6227,Def!$B$2:$C$15,2,FALSE)</f>
        <v>Total forskningsbev</v>
      </c>
      <c r="I6227" s="3">
        <f>IF(A6227='Enheter, modell og år'!$F$2-1,0,G6227-VLOOKUP(A6227-1&amp;B6227&amp;C6227&amp;E6227,$F$2:$G$7561,2,FALSE))</f>
        <v>0</v>
      </c>
      <c r="J6227" s="3">
        <f>IF(A6227='Enheter, modell og år'!$F$2-1,0,VLOOKUP(A6227-1&amp;B6227&amp;C6227&amp;E6227,$F$2:$G$7561,2,FALSE))</f>
        <v>0</v>
      </c>
    </row>
    <row r="6228" spans="1:10" x14ac:dyDescent="0.25">
      <c r="A6228">
        <f t="shared" ref="A6228:C6228" si="5779">A5688</f>
        <v>2017</v>
      </c>
      <c r="B6228" t="str">
        <f t="shared" si="5779"/>
        <v>VFM</v>
      </c>
      <c r="C6228">
        <f t="shared" si="5779"/>
        <v>0</v>
      </c>
      <c r="D6228">
        <f>IFERROR(VLOOKUP(C6228,'Enheter, modell og år'!$A$2:$B$31,2,FALSE),0)</f>
        <v>0</v>
      </c>
      <c r="E6228" t="str">
        <f>'Liste detaljert wide'!$O$1</f>
        <v>Total forskningsbev</v>
      </c>
      <c r="F6228" t="str">
        <f t="shared" si="5762"/>
        <v>2017VFM0Total forskningsbev</v>
      </c>
      <c r="G6228" s="3">
        <f>'Liste detaljert wide'!O288</f>
        <v>0</v>
      </c>
      <c r="H6228" t="str">
        <f>VLOOKUP(E6228,Def!$B$2:$C$15,2,FALSE)</f>
        <v>Total forskningsbev</v>
      </c>
      <c r="I6228" s="3">
        <f>IF(A6228='Enheter, modell og år'!$F$2-1,0,G6228-VLOOKUP(A6228-1&amp;B6228&amp;C6228&amp;E6228,$F$2:$G$7561,2,FALSE))</f>
        <v>0</v>
      </c>
      <c r="J6228" s="3">
        <f>IF(A6228='Enheter, modell og år'!$F$2-1,0,VLOOKUP(A6228-1&amp;B6228&amp;C6228&amp;E6228,$F$2:$G$7561,2,FALSE))</f>
        <v>0</v>
      </c>
    </row>
    <row r="6229" spans="1:10" x14ac:dyDescent="0.25">
      <c r="A6229">
        <f t="shared" ref="A6229:C6229" si="5780">A5689</f>
        <v>2017</v>
      </c>
      <c r="B6229" t="str">
        <f t="shared" si="5780"/>
        <v>VFM</v>
      </c>
      <c r="C6229">
        <f t="shared" si="5780"/>
        <v>0</v>
      </c>
      <c r="D6229">
        <f>IFERROR(VLOOKUP(C6229,'Enheter, modell og år'!$A$2:$B$31,2,FALSE),0)</f>
        <v>0</v>
      </c>
      <c r="E6229" t="str">
        <f>'Liste detaljert wide'!$O$1</f>
        <v>Total forskningsbev</v>
      </c>
      <c r="F6229" t="str">
        <f t="shared" si="5762"/>
        <v>2017VFM0Total forskningsbev</v>
      </c>
      <c r="G6229" s="3">
        <f>'Liste detaljert wide'!O289</f>
        <v>0</v>
      </c>
      <c r="H6229" t="str">
        <f>VLOOKUP(E6229,Def!$B$2:$C$15,2,FALSE)</f>
        <v>Total forskningsbev</v>
      </c>
      <c r="I6229" s="3">
        <f>IF(A6229='Enheter, modell og år'!$F$2-1,0,G6229-VLOOKUP(A6229-1&amp;B6229&amp;C6229&amp;E6229,$F$2:$G$7561,2,FALSE))</f>
        <v>0</v>
      </c>
      <c r="J6229" s="3">
        <f>IF(A6229='Enheter, modell og år'!$F$2-1,0,VLOOKUP(A6229-1&amp;B6229&amp;C6229&amp;E6229,$F$2:$G$7561,2,FALSE))</f>
        <v>0</v>
      </c>
    </row>
    <row r="6230" spans="1:10" x14ac:dyDescent="0.25">
      <c r="A6230">
        <f t="shared" ref="A6230:C6230" si="5781">A5690</f>
        <v>2017</v>
      </c>
      <c r="B6230" t="str">
        <f t="shared" si="5781"/>
        <v>VFM</v>
      </c>
      <c r="C6230">
        <f t="shared" si="5781"/>
        <v>0</v>
      </c>
      <c r="D6230">
        <f>IFERROR(VLOOKUP(C6230,'Enheter, modell og år'!$A$2:$B$31,2,FALSE),0)</f>
        <v>0</v>
      </c>
      <c r="E6230" t="str">
        <f>'Liste detaljert wide'!$O$1</f>
        <v>Total forskningsbev</v>
      </c>
      <c r="F6230" t="str">
        <f t="shared" si="5762"/>
        <v>2017VFM0Total forskningsbev</v>
      </c>
      <c r="G6230" s="3">
        <f>'Liste detaljert wide'!O290</f>
        <v>0</v>
      </c>
      <c r="H6230" t="str">
        <f>VLOOKUP(E6230,Def!$B$2:$C$15,2,FALSE)</f>
        <v>Total forskningsbev</v>
      </c>
      <c r="I6230" s="3">
        <f>IF(A6230='Enheter, modell og år'!$F$2-1,0,G6230-VLOOKUP(A6230-1&amp;B6230&amp;C6230&amp;E6230,$F$2:$G$7561,2,FALSE))</f>
        <v>0</v>
      </c>
      <c r="J6230" s="3">
        <f>IF(A6230='Enheter, modell og år'!$F$2-1,0,VLOOKUP(A6230-1&amp;B6230&amp;C6230&amp;E6230,$F$2:$G$7561,2,FALSE))</f>
        <v>0</v>
      </c>
    </row>
    <row r="6231" spans="1:10" x14ac:dyDescent="0.25">
      <c r="A6231">
        <f t="shared" ref="A6231:C6231" si="5782">A5691</f>
        <v>2017</v>
      </c>
      <c r="B6231" t="str">
        <f t="shared" si="5782"/>
        <v>VFM</v>
      </c>
      <c r="C6231">
        <f t="shared" si="5782"/>
        <v>0</v>
      </c>
      <c r="D6231">
        <f>IFERROR(VLOOKUP(C6231,'Enheter, modell og år'!$A$2:$B$31,2,FALSE),0)</f>
        <v>0</v>
      </c>
      <c r="E6231" t="str">
        <f>'Liste detaljert wide'!$O$1</f>
        <v>Total forskningsbev</v>
      </c>
      <c r="F6231" t="str">
        <f t="shared" si="5762"/>
        <v>2017VFM0Total forskningsbev</v>
      </c>
      <c r="G6231" s="3">
        <f>'Liste detaljert wide'!O291</f>
        <v>0</v>
      </c>
      <c r="H6231" t="str">
        <f>VLOOKUP(E6231,Def!$B$2:$C$15,2,FALSE)</f>
        <v>Total forskningsbev</v>
      </c>
      <c r="I6231" s="3">
        <f>IF(A6231='Enheter, modell og år'!$F$2-1,0,G6231-VLOOKUP(A6231-1&amp;B6231&amp;C6231&amp;E6231,$F$2:$G$7561,2,FALSE))</f>
        <v>0</v>
      </c>
      <c r="J6231" s="3">
        <f>IF(A6231='Enheter, modell og år'!$F$2-1,0,VLOOKUP(A6231-1&amp;B6231&amp;C6231&amp;E6231,$F$2:$G$7561,2,FALSE))</f>
        <v>0</v>
      </c>
    </row>
    <row r="6232" spans="1:10" x14ac:dyDescent="0.25">
      <c r="A6232">
        <f t="shared" ref="A6232:C6232" si="5783">A5692</f>
        <v>2017</v>
      </c>
      <c r="B6232" t="str">
        <f t="shared" si="5783"/>
        <v>VFM</v>
      </c>
      <c r="C6232">
        <f t="shared" si="5783"/>
        <v>0</v>
      </c>
      <c r="D6232">
        <f>IFERROR(VLOOKUP(C6232,'Enheter, modell og år'!$A$2:$B$31,2,FALSE),0)</f>
        <v>0</v>
      </c>
      <c r="E6232" t="str">
        <f>'Liste detaljert wide'!$O$1</f>
        <v>Total forskningsbev</v>
      </c>
      <c r="F6232" t="str">
        <f t="shared" si="5762"/>
        <v>2017VFM0Total forskningsbev</v>
      </c>
      <c r="G6232" s="3">
        <f>'Liste detaljert wide'!O292</f>
        <v>0</v>
      </c>
      <c r="H6232" t="str">
        <f>VLOOKUP(E6232,Def!$B$2:$C$15,2,FALSE)</f>
        <v>Total forskningsbev</v>
      </c>
      <c r="I6232" s="3">
        <f>IF(A6232='Enheter, modell og år'!$F$2-1,0,G6232-VLOOKUP(A6232-1&amp;B6232&amp;C6232&amp;E6232,$F$2:$G$7561,2,FALSE))</f>
        <v>0</v>
      </c>
      <c r="J6232" s="3">
        <f>IF(A6232='Enheter, modell og år'!$F$2-1,0,VLOOKUP(A6232-1&amp;B6232&amp;C6232&amp;E6232,$F$2:$G$7561,2,FALSE))</f>
        <v>0</v>
      </c>
    </row>
    <row r="6233" spans="1:10" x14ac:dyDescent="0.25">
      <c r="A6233">
        <f t="shared" ref="A6233:C6233" si="5784">A5693</f>
        <v>2017</v>
      </c>
      <c r="B6233" t="str">
        <f t="shared" si="5784"/>
        <v>VFM</v>
      </c>
      <c r="C6233">
        <f t="shared" si="5784"/>
        <v>0</v>
      </c>
      <c r="D6233">
        <f>IFERROR(VLOOKUP(C6233,'Enheter, modell og år'!$A$2:$B$31,2,FALSE),0)</f>
        <v>0</v>
      </c>
      <c r="E6233" t="str">
        <f>'Liste detaljert wide'!$O$1</f>
        <v>Total forskningsbev</v>
      </c>
      <c r="F6233" t="str">
        <f t="shared" si="5762"/>
        <v>2017VFM0Total forskningsbev</v>
      </c>
      <c r="G6233" s="3">
        <f>'Liste detaljert wide'!O293</f>
        <v>0</v>
      </c>
      <c r="H6233" t="str">
        <f>VLOOKUP(E6233,Def!$B$2:$C$15,2,FALSE)</f>
        <v>Total forskningsbev</v>
      </c>
      <c r="I6233" s="3">
        <f>IF(A6233='Enheter, modell og år'!$F$2-1,0,G6233-VLOOKUP(A6233-1&amp;B6233&amp;C6233&amp;E6233,$F$2:$G$7561,2,FALSE))</f>
        <v>0</v>
      </c>
      <c r="J6233" s="3">
        <f>IF(A6233='Enheter, modell og år'!$F$2-1,0,VLOOKUP(A6233-1&amp;B6233&amp;C6233&amp;E6233,$F$2:$G$7561,2,FALSE))</f>
        <v>0</v>
      </c>
    </row>
    <row r="6234" spans="1:10" x14ac:dyDescent="0.25">
      <c r="A6234">
        <f t="shared" ref="A6234:C6234" si="5785">A5694</f>
        <v>2017</v>
      </c>
      <c r="B6234" t="str">
        <f t="shared" si="5785"/>
        <v>VFM</v>
      </c>
      <c r="C6234">
        <f t="shared" si="5785"/>
        <v>0</v>
      </c>
      <c r="D6234">
        <f>IFERROR(VLOOKUP(C6234,'Enheter, modell og år'!$A$2:$B$31,2,FALSE),0)</f>
        <v>0</v>
      </c>
      <c r="E6234" t="str">
        <f>'Liste detaljert wide'!$O$1</f>
        <v>Total forskningsbev</v>
      </c>
      <c r="F6234" t="str">
        <f t="shared" si="5762"/>
        <v>2017VFM0Total forskningsbev</v>
      </c>
      <c r="G6234" s="3">
        <f>'Liste detaljert wide'!O294</f>
        <v>0</v>
      </c>
      <c r="H6234" t="str">
        <f>VLOOKUP(E6234,Def!$B$2:$C$15,2,FALSE)</f>
        <v>Total forskningsbev</v>
      </c>
      <c r="I6234" s="3">
        <f>IF(A6234='Enheter, modell og år'!$F$2-1,0,G6234-VLOOKUP(A6234-1&amp;B6234&amp;C6234&amp;E6234,$F$2:$G$7561,2,FALSE))</f>
        <v>0</v>
      </c>
      <c r="J6234" s="3">
        <f>IF(A6234='Enheter, modell og år'!$F$2-1,0,VLOOKUP(A6234-1&amp;B6234&amp;C6234&amp;E6234,$F$2:$G$7561,2,FALSE))</f>
        <v>0</v>
      </c>
    </row>
    <row r="6235" spans="1:10" x14ac:dyDescent="0.25">
      <c r="A6235">
        <f t="shared" ref="A6235:C6235" si="5786">A5695</f>
        <v>2017</v>
      </c>
      <c r="B6235" t="str">
        <f t="shared" si="5786"/>
        <v>VFM</v>
      </c>
      <c r="C6235">
        <f t="shared" si="5786"/>
        <v>0</v>
      </c>
      <c r="D6235">
        <f>IFERROR(VLOOKUP(C6235,'Enheter, modell og år'!$A$2:$B$31,2,FALSE),0)</f>
        <v>0</v>
      </c>
      <c r="E6235" t="str">
        <f>'Liste detaljert wide'!$O$1</f>
        <v>Total forskningsbev</v>
      </c>
      <c r="F6235" t="str">
        <f t="shared" si="5762"/>
        <v>2017VFM0Total forskningsbev</v>
      </c>
      <c r="G6235" s="3">
        <f>'Liste detaljert wide'!O295</f>
        <v>0</v>
      </c>
      <c r="H6235" t="str">
        <f>VLOOKUP(E6235,Def!$B$2:$C$15,2,FALSE)</f>
        <v>Total forskningsbev</v>
      </c>
      <c r="I6235" s="3">
        <f>IF(A6235='Enheter, modell og år'!$F$2-1,0,G6235-VLOOKUP(A6235-1&amp;B6235&amp;C6235&amp;E6235,$F$2:$G$7561,2,FALSE))</f>
        <v>0</v>
      </c>
      <c r="J6235" s="3">
        <f>IF(A6235='Enheter, modell og år'!$F$2-1,0,VLOOKUP(A6235-1&amp;B6235&amp;C6235&amp;E6235,$F$2:$G$7561,2,FALSE))</f>
        <v>0</v>
      </c>
    </row>
    <row r="6236" spans="1:10" x14ac:dyDescent="0.25">
      <c r="A6236">
        <f t="shared" ref="A6236:C6236" si="5787">A5696</f>
        <v>2017</v>
      </c>
      <c r="B6236" t="str">
        <f t="shared" si="5787"/>
        <v>VFM</v>
      </c>
      <c r="C6236">
        <f t="shared" si="5787"/>
        <v>0</v>
      </c>
      <c r="D6236">
        <f>IFERROR(VLOOKUP(C6236,'Enheter, modell og år'!$A$2:$B$31,2,FALSE),0)</f>
        <v>0</v>
      </c>
      <c r="E6236" t="str">
        <f>'Liste detaljert wide'!$O$1</f>
        <v>Total forskningsbev</v>
      </c>
      <c r="F6236" t="str">
        <f t="shared" si="5762"/>
        <v>2017VFM0Total forskningsbev</v>
      </c>
      <c r="G6236" s="3">
        <f>'Liste detaljert wide'!O296</f>
        <v>0</v>
      </c>
      <c r="H6236" t="str">
        <f>VLOOKUP(E6236,Def!$B$2:$C$15,2,FALSE)</f>
        <v>Total forskningsbev</v>
      </c>
      <c r="I6236" s="3">
        <f>IF(A6236='Enheter, modell og år'!$F$2-1,0,G6236-VLOOKUP(A6236-1&amp;B6236&amp;C6236&amp;E6236,$F$2:$G$7561,2,FALSE))</f>
        <v>0</v>
      </c>
      <c r="J6236" s="3">
        <f>IF(A6236='Enheter, modell og år'!$F$2-1,0,VLOOKUP(A6236-1&amp;B6236&amp;C6236&amp;E6236,$F$2:$G$7561,2,FALSE))</f>
        <v>0</v>
      </c>
    </row>
    <row r="6237" spans="1:10" x14ac:dyDescent="0.25">
      <c r="A6237">
        <f t="shared" ref="A6237:C6237" si="5788">A5697</f>
        <v>2017</v>
      </c>
      <c r="B6237" t="str">
        <f t="shared" si="5788"/>
        <v>VFM</v>
      </c>
      <c r="C6237">
        <f t="shared" si="5788"/>
        <v>0</v>
      </c>
      <c r="D6237">
        <f>IFERROR(VLOOKUP(C6237,'Enheter, modell og år'!$A$2:$B$31,2,FALSE),0)</f>
        <v>0</v>
      </c>
      <c r="E6237" t="str">
        <f>'Liste detaljert wide'!$O$1</f>
        <v>Total forskningsbev</v>
      </c>
      <c r="F6237" t="str">
        <f t="shared" si="5762"/>
        <v>2017VFM0Total forskningsbev</v>
      </c>
      <c r="G6237" s="3">
        <f>'Liste detaljert wide'!O297</f>
        <v>0</v>
      </c>
      <c r="H6237" t="str">
        <f>VLOOKUP(E6237,Def!$B$2:$C$15,2,FALSE)</f>
        <v>Total forskningsbev</v>
      </c>
      <c r="I6237" s="3">
        <f>IF(A6237='Enheter, modell og år'!$F$2-1,0,G6237-VLOOKUP(A6237-1&amp;B6237&amp;C6237&amp;E6237,$F$2:$G$7561,2,FALSE))</f>
        <v>0</v>
      </c>
      <c r="J6237" s="3">
        <f>IF(A6237='Enheter, modell og år'!$F$2-1,0,VLOOKUP(A6237-1&amp;B6237&amp;C6237&amp;E6237,$F$2:$G$7561,2,FALSE))</f>
        <v>0</v>
      </c>
    </row>
    <row r="6238" spans="1:10" x14ac:dyDescent="0.25">
      <c r="A6238">
        <f t="shared" ref="A6238:C6238" si="5789">A5698</f>
        <v>2017</v>
      </c>
      <c r="B6238" t="str">
        <f t="shared" si="5789"/>
        <v>VFM</v>
      </c>
      <c r="C6238">
        <f t="shared" si="5789"/>
        <v>0</v>
      </c>
      <c r="D6238">
        <f>IFERROR(VLOOKUP(C6238,'Enheter, modell og år'!$A$2:$B$31,2,FALSE),0)</f>
        <v>0</v>
      </c>
      <c r="E6238" t="str">
        <f>'Liste detaljert wide'!$O$1</f>
        <v>Total forskningsbev</v>
      </c>
      <c r="F6238" t="str">
        <f t="shared" si="5762"/>
        <v>2017VFM0Total forskningsbev</v>
      </c>
      <c r="G6238" s="3">
        <f>'Liste detaljert wide'!O298</f>
        <v>0</v>
      </c>
      <c r="H6238" t="str">
        <f>VLOOKUP(E6238,Def!$B$2:$C$15,2,FALSE)</f>
        <v>Total forskningsbev</v>
      </c>
      <c r="I6238" s="3">
        <f>IF(A6238='Enheter, modell og år'!$F$2-1,0,G6238-VLOOKUP(A6238-1&amp;B6238&amp;C6238&amp;E6238,$F$2:$G$7561,2,FALSE))</f>
        <v>0</v>
      </c>
      <c r="J6238" s="3">
        <f>IF(A6238='Enheter, modell og år'!$F$2-1,0,VLOOKUP(A6238-1&amp;B6238&amp;C6238&amp;E6238,$F$2:$G$7561,2,FALSE))</f>
        <v>0</v>
      </c>
    </row>
    <row r="6239" spans="1:10" x14ac:dyDescent="0.25">
      <c r="A6239">
        <f t="shared" ref="A6239:C6239" si="5790">A5699</f>
        <v>2017</v>
      </c>
      <c r="B6239" t="str">
        <f t="shared" si="5790"/>
        <v>VFM</v>
      </c>
      <c r="C6239">
        <f t="shared" si="5790"/>
        <v>0</v>
      </c>
      <c r="D6239">
        <f>IFERROR(VLOOKUP(C6239,'Enheter, modell og år'!$A$2:$B$31,2,FALSE),0)</f>
        <v>0</v>
      </c>
      <c r="E6239" t="str">
        <f>'Liste detaljert wide'!$O$1</f>
        <v>Total forskningsbev</v>
      </c>
      <c r="F6239" t="str">
        <f t="shared" si="5762"/>
        <v>2017VFM0Total forskningsbev</v>
      </c>
      <c r="G6239" s="3">
        <f>'Liste detaljert wide'!O299</f>
        <v>0</v>
      </c>
      <c r="H6239" t="str">
        <f>VLOOKUP(E6239,Def!$B$2:$C$15,2,FALSE)</f>
        <v>Total forskningsbev</v>
      </c>
      <c r="I6239" s="3">
        <f>IF(A6239='Enheter, modell og år'!$F$2-1,0,G6239-VLOOKUP(A6239-1&amp;B6239&amp;C6239&amp;E6239,$F$2:$G$7561,2,FALSE))</f>
        <v>0</v>
      </c>
      <c r="J6239" s="3">
        <f>IF(A6239='Enheter, modell og år'!$F$2-1,0,VLOOKUP(A6239-1&amp;B6239&amp;C6239&amp;E6239,$F$2:$G$7561,2,FALSE))</f>
        <v>0</v>
      </c>
    </row>
    <row r="6240" spans="1:10" x14ac:dyDescent="0.25">
      <c r="A6240">
        <f t="shared" ref="A6240:C6240" si="5791">A5700</f>
        <v>2017</v>
      </c>
      <c r="B6240" t="str">
        <f t="shared" si="5791"/>
        <v>VFM</v>
      </c>
      <c r="C6240">
        <f t="shared" si="5791"/>
        <v>0</v>
      </c>
      <c r="D6240">
        <f>IFERROR(VLOOKUP(C6240,'Enheter, modell og år'!$A$2:$B$31,2,FALSE),0)</f>
        <v>0</v>
      </c>
      <c r="E6240" t="str">
        <f>'Liste detaljert wide'!$O$1</f>
        <v>Total forskningsbev</v>
      </c>
      <c r="F6240" t="str">
        <f t="shared" si="5762"/>
        <v>2017VFM0Total forskningsbev</v>
      </c>
      <c r="G6240" s="3">
        <f>'Liste detaljert wide'!O300</f>
        <v>0</v>
      </c>
      <c r="H6240" t="str">
        <f>VLOOKUP(E6240,Def!$B$2:$C$15,2,FALSE)</f>
        <v>Total forskningsbev</v>
      </c>
      <c r="I6240" s="3">
        <f>IF(A6240='Enheter, modell og år'!$F$2-1,0,G6240-VLOOKUP(A6240-1&amp;B6240&amp;C6240&amp;E6240,$F$2:$G$7561,2,FALSE))</f>
        <v>0</v>
      </c>
      <c r="J6240" s="3">
        <f>IF(A6240='Enheter, modell og år'!$F$2-1,0,VLOOKUP(A6240-1&amp;B6240&amp;C6240&amp;E6240,$F$2:$G$7561,2,FALSE))</f>
        <v>0</v>
      </c>
    </row>
    <row r="6241" spans="1:10" x14ac:dyDescent="0.25">
      <c r="A6241">
        <f t="shared" ref="A6241:C6241" si="5792">A5701</f>
        <v>2017</v>
      </c>
      <c r="B6241" t="str">
        <f t="shared" si="5792"/>
        <v>VFM</v>
      </c>
      <c r="C6241">
        <f t="shared" si="5792"/>
        <v>0</v>
      </c>
      <c r="D6241">
        <f>IFERROR(VLOOKUP(C6241,'Enheter, modell og år'!$A$2:$B$31,2,FALSE),0)</f>
        <v>0</v>
      </c>
      <c r="E6241" t="str">
        <f>'Liste detaljert wide'!$O$1</f>
        <v>Total forskningsbev</v>
      </c>
      <c r="F6241" t="str">
        <f t="shared" si="5762"/>
        <v>2017VFM0Total forskningsbev</v>
      </c>
      <c r="G6241" s="3">
        <f>'Liste detaljert wide'!O301</f>
        <v>0</v>
      </c>
      <c r="H6241" t="str">
        <f>VLOOKUP(E6241,Def!$B$2:$C$15,2,FALSE)</f>
        <v>Total forskningsbev</v>
      </c>
      <c r="I6241" s="3">
        <f>IF(A6241='Enheter, modell og år'!$F$2-1,0,G6241-VLOOKUP(A6241-1&amp;B6241&amp;C6241&amp;E6241,$F$2:$G$7561,2,FALSE))</f>
        <v>0</v>
      </c>
      <c r="J6241" s="3">
        <f>IF(A6241='Enheter, modell og år'!$F$2-1,0,VLOOKUP(A6241-1&amp;B6241&amp;C6241&amp;E6241,$F$2:$G$7561,2,FALSE))</f>
        <v>0</v>
      </c>
    </row>
    <row r="6242" spans="1:10" x14ac:dyDescent="0.25">
      <c r="A6242">
        <f t="shared" ref="A6242:C6242" si="5793">A5702</f>
        <v>2018</v>
      </c>
      <c r="B6242" t="str">
        <f t="shared" si="5793"/>
        <v>VFM</v>
      </c>
      <c r="C6242">
        <f t="shared" si="5793"/>
        <v>0</v>
      </c>
      <c r="D6242">
        <f>IFERROR(VLOOKUP(C6242,'Enheter, modell og år'!$A$2:$B$31,2,FALSE),0)</f>
        <v>0</v>
      </c>
      <c r="E6242" t="str">
        <f>'Liste detaljert wide'!$O$1</f>
        <v>Total forskningsbev</v>
      </c>
      <c r="F6242" t="str">
        <f t="shared" si="5762"/>
        <v>2018VFM0Total forskningsbev</v>
      </c>
      <c r="G6242" s="3">
        <f>'Liste detaljert wide'!O302</f>
        <v>0</v>
      </c>
      <c r="H6242" t="str">
        <f>VLOOKUP(E6242,Def!$B$2:$C$15,2,FALSE)</f>
        <v>Total forskningsbev</v>
      </c>
      <c r="I6242" s="3">
        <f>IF(A6242='Enheter, modell og år'!$F$2-1,0,G6242-VLOOKUP(A6242-1&amp;B6242&amp;C6242&amp;E6242,$F$2:$G$7561,2,FALSE))</f>
        <v>0</v>
      </c>
      <c r="J6242" s="3">
        <f>IF(A6242='Enheter, modell og år'!$F$2-1,0,VLOOKUP(A6242-1&amp;B6242&amp;C6242&amp;E6242,$F$2:$G$7561,2,FALSE))</f>
        <v>0</v>
      </c>
    </row>
    <row r="6243" spans="1:10" x14ac:dyDescent="0.25">
      <c r="A6243">
        <f t="shared" ref="A6243:C6243" si="5794">A5703</f>
        <v>2018</v>
      </c>
      <c r="B6243" t="str">
        <f t="shared" si="5794"/>
        <v>VFM</v>
      </c>
      <c r="C6243">
        <f t="shared" si="5794"/>
        <v>0</v>
      </c>
      <c r="D6243">
        <f>IFERROR(VLOOKUP(C6243,'Enheter, modell og år'!$A$2:$B$31,2,FALSE),0)</f>
        <v>0</v>
      </c>
      <c r="E6243" t="str">
        <f>'Liste detaljert wide'!$O$1</f>
        <v>Total forskningsbev</v>
      </c>
      <c r="F6243" t="str">
        <f t="shared" si="5762"/>
        <v>2018VFM0Total forskningsbev</v>
      </c>
      <c r="G6243" s="3">
        <f>'Liste detaljert wide'!O303</f>
        <v>0</v>
      </c>
      <c r="H6243" t="str">
        <f>VLOOKUP(E6243,Def!$B$2:$C$15,2,FALSE)</f>
        <v>Total forskningsbev</v>
      </c>
      <c r="I6243" s="3">
        <f>IF(A6243='Enheter, modell og år'!$F$2-1,0,G6243-VLOOKUP(A6243-1&amp;B6243&amp;C6243&amp;E6243,$F$2:$G$7561,2,FALSE))</f>
        <v>0</v>
      </c>
      <c r="J6243" s="3">
        <f>IF(A6243='Enheter, modell og år'!$F$2-1,0,VLOOKUP(A6243-1&amp;B6243&amp;C6243&amp;E6243,$F$2:$G$7561,2,FALSE))</f>
        <v>0</v>
      </c>
    </row>
    <row r="6244" spans="1:10" x14ac:dyDescent="0.25">
      <c r="A6244">
        <f t="shared" ref="A6244:C6244" si="5795">A5704</f>
        <v>2018</v>
      </c>
      <c r="B6244" t="str">
        <f t="shared" si="5795"/>
        <v>VFM</v>
      </c>
      <c r="C6244">
        <f t="shared" si="5795"/>
        <v>0</v>
      </c>
      <c r="D6244">
        <f>IFERROR(VLOOKUP(C6244,'Enheter, modell og år'!$A$2:$B$31,2,FALSE),0)</f>
        <v>0</v>
      </c>
      <c r="E6244" t="str">
        <f>'Liste detaljert wide'!$O$1</f>
        <v>Total forskningsbev</v>
      </c>
      <c r="F6244" t="str">
        <f t="shared" si="5762"/>
        <v>2018VFM0Total forskningsbev</v>
      </c>
      <c r="G6244" s="3">
        <f>'Liste detaljert wide'!O304</f>
        <v>0</v>
      </c>
      <c r="H6244" t="str">
        <f>VLOOKUP(E6244,Def!$B$2:$C$15,2,FALSE)</f>
        <v>Total forskningsbev</v>
      </c>
      <c r="I6244" s="3">
        <f>IF(A6244='Enheter, modell og år'!$F$2-1,0,G6244-VLOOKUP(A6244-1&amp;B6244&amp;C6244&amp;E6244,$F$2:$G$7561,2,FALSE))</f>
        <v>0</v>
      </c>
      <c r="J6244" s="3">
        <f>IF(A6244='Enheter, modell og år'!$F$2-1,0,VLOOKUP(A6244-1&amp;B6244&amp;C6244&amp;E6244,$F$2:$G$7561,2,FALSE))</f>
        <v>0</v>
      </c>
    </row>
    <row r="6245" spans="1:10" x14ac:dyDescent="0.25">
      <c r="A6245">
        <f t="shared" ref="A6245:C6245" si="5796">A5705</f>
        <v>2018</v>
      </c>
      <c r="B6245" t="str">
        <f t="shared" si="5796"/>
        <v>VFM</v>
      </c>
      <c r="C6245">
        <f t="shared" si="5796"/>
        <v>0</v>
      </c>
      <c r="D6245">
        <f>IFERROR(VLOOKUP(C6245,'Enheter, modell og år'!$A$2:$B$31,2,FALSE),0)</f>
        <v>0</v>
      </c>
      <c r="E6245" t="str">
        <f>'Liste detaljert wide'!$O$1</f>
        <v>Total forskningsbev</v>
      </c>
      <c r="F6245" t="str">
        <f t="shared" si="5762"/>
        <v>2018VFM0Total forskningsbev</v>
      </c>
      <c r="G6245" s="3">
        <f>'Liste detaljert wide'!O305</f>
        <v>0</v>
      </c>
      <c r="H6245" t="str">
        <f>VLOOKUP(E6245,Def!$B$2:$C$15,2,FALSE)</f>
        <v>Total forskningsbev</v>
      </c>
      <c r="I6245" s="3">
        <f>IF(A6245='Enheter, modell og år'!$F$2-1,0,G6245-VLOOKUP(A6245-1&amp;B6245&amp;C6245&amp;E6245,$F$2:$G$7561,2,FALSE))</f>
        <v>0</v>
      </c>
      <c r="J6245" s="3">
        <f>IF(A6245='Enheter, modell og år'!$F$2-1,0,VLOOKUP(A6245-1&amp;B6245&amp;C6245&amp;E6245,$F$2:$G$7561,2,FALSE))</f>
        <v>0</v>
      </c>
    </row>
    <row r="6246" spans="1:10" x14ac:dyDescent="0.25">
      <c r="A6246">
        <f t="shared" ref="A6246:C6246" si="5797">A5706</f>
        <v>2018</v>
      </c>
      <c r="B6246" t="str">
        <f t="shared" si="5797"/>
        <v>VFM</v>
      </c>
      <c r="C6246">
        <f t="shared" si="5797"/>
        <v>0</v>
      </c>
      <c r="D6246">
        <f>IFERROR(VLOOKUP(C6246,'Enheter, modell og år'!$A$2:$B$31,2,FALSE),0)</f>
        <v>0</v>
      </c>
      <c r="E6246" t="str">
        <f>'Liste detaljert wide'!$O$1</f>
        <v>Total forskningsbev</v>
      </c>
      <c r="F6246" t="str">
        <f t="shared" si="5762"/>
        <v>2018VFM0Total forskningsbev</v>
      </c>
      <c r="G6246" s="3">
        <f>'Liste detaljert wide'!O306</f>
        <v>0</v>
      </c>
      <c r="H6246" t="str">
        <f>VLOOKUP(E6246,Def!$B$2:$C$15,2,FALSE)</f>
        <v>Total forskningsbev</v>
      </c>
      <c r="I6246" s="3">
        <f>IF(A6246='Enheter, modell og år'!$F$2-1,0,G6246-VLOOKUP(A6246-1&amp;B6246&amp;C6246&amp;E6246,$F$2:$G$7561,2,FALSE))</f>
        <v>0</v>
      </c>
      <c r="J6246" s="3">
        <f>IF(A6246='Enheter, modell og år'!$F$2-1,0,VLOOKUP(A6246-1&amp;B6246&amp;C6246&amp;E6246,$F$2:$G$7561,2,FALSE))</f>
        <v>0</v>
      </c>
    </row>
    <row r="6247" spans="1:10" x14ac:dyDescent="0.25">
      <c r="A6247">
        <f t="shared" ref="A6247:C6247" si="5798">A5707</f>
        <v>2018</v>
      </c>
      <c r="B6247" t="str">
        <f t="shared" si="5798"/>
        <v>VFM</v>
      </c>
      <c r="C6247">
        <f t="shared" si="5798"/>
        <v>0</v>
      </c>
      <c r="D6247">
        <f>IFERROR(VLOOKUP(C6247,'Enheter, modell og år'!$A$2:$B$31,2,FALSE),0)</f>
        <v>0</v>
      </c>
      <c r="E6247" t="str">
        <f>'Liste detaljert wide'!$O$1</f>
        <v>Total forskningsbev</v>
      </c>
      <c r="F6247" t="str">
        <f t="shared" si="5762"/>
        <v>2018VFM0Total forskningsbev</v>
      </c>
      <c r="G6247" s="3">
        <f>'Liste detaljert wide'!O307</f>
        <v>0</v>
      </c>
      <c r="H6247" t="str">
        <f>VLOOKUP(E6247,Def!$B$2:$C$15,2,FALSE)</f>
        <v>Total forskningsbev</v>
      </c>
      <c r="I6247" s="3">
        <f>IF(A6247='Enheter, modell og år'!$F$2-1,0,G6247-VLOOKUP(A6247-1&amp;B6247&amp;C6247&amp;E6247,$F$2:$G$7561,2,FALSE))</f>
        <v>0</v>
      </c>
      <c r="J6247" s="3">
        <f>IF(A6247='Enheter, modell og år'!$F$2-1,0,VLOOKUP(A6247-1&amp;B6247&amp;C6247&amp;E6247,$F$2:$G$7561,2,FALSE))</f>
        <v>0</v>
      </c>
    </row>
    <row r="6248" spans="1:10" x14ac:dyDescent="0.25">
      <c r="A6248">
        <f t="shared" ref="A6248:C6248" si="5799">A5708</f>
        <v>2018</v>
      </c>
      <c r="B6248" t="str">
        <f t="shared" si="5799"/>
        <v>VFM</v>
      </c>
      <c r="C6248">
        <f t="shared" si="5799"/>
        <v>0</v>
      </c>
      <c r="D6248">
        <f>IFERROR(VLOOKUP(C6248,'Enheter, modell og år'!$A$2:$B$31,2,FALSE),0)</f>
        <v>0</v>
      </c>
      <c r="E6248" t="str">
        <f>'Liste detaljert wide'!$O$1</f>
        <v>Total forskningsbev</v>
      </c>
      <c r="F6248" t="str">
        <f t="shared" si="5762"/>
        <v>2018VFM0Total forskningsbev</v>
      </c>
      <c r="G6248" s="3">
        <f>'Liste detaljert wide'!O308</f>
        <v>0</v>
      </c>
      <c r="H6248" t="str">
        <f>VLOOKUP(E6248,Def!$B$2:$C$15,2,FALSE)</f>
        <v>Total forskningsbev</v>
      </c>
      <c r="I6248" s="3">
        <f>IF(A6248='Enheter, modell og år'!$F$2-1,0,G6248-VLOOKUP(A6248-1&amp;B6248&amp;C6248&amp;E6248,$F$2:$G$7561,2,FALSE))</f>
        <v>0</v>
      </c>
      <c r="J6248" s="3">
        <f>IF(A6248='Enheter, modell og år'!$F$2-1,0,VLOOKUP(A6248-1&amp;B6248&amp;C6248&amp;E6248,$F$2:$G$7561,2,FALSE))</f>
        <v>0</v>
      </c>
    </row>
    <row r="6249" spans="1:10" x14ac:dyDescent="0.25">
      <c r="A6249">
        <f t="shared" ref="A6249:C6249" si="5800">A5709</f>
        <v>2018</v>
      </c>
      <c r="B6249" t="str">
        <f t="shared" si="5800"/>
        <v>VFM</v>
      </c>
      <c r="C6249">
        <f t="shared" si="5800"/>
        <v>0</v>
      </c>
      <c r="D6249">
        <f>IFERROR(VLOOKUP(C6249,'Enheter, modell og år'!$A$2:$B$31,2,FALSE),0)</f>
        <v>0</v>
      </c>
      <c r="E6249" t="str">
        <f>'Liste detaljert wide'!$O$1</f>
        <v>Total forskningsbev</v>
      </c>
      <c r="F6249" t="str">
        <f t="shared" si="5762"/>
        <v>2018VFM0Total forskningsbev</v>
      </c>
      <c r="G6249" s="3">
        <f>'Liste detaljert wide'!O309</f>
        <v>0</v>
      </c>
      <c r="H6249" t="str">
        <f>VLOOKUP(E6249,Def!$B$2:$C$15,2,FALSE)</f>
        <v>Total forskningsbev</v>
      </c>
      <c r="I6249" s="3">
        <f>IF(A6249='Enheter, modell og år'!$F$2-1,0,G6249-VLOOKUP(A6249-1&amp;B6249&amp;C6249&amp;E6249,$F$2:$G$7561,2,FALSE))</f>
        <v>0</v>
      </c>
      <c r="J6249" s="3">
        <f>IF(A6249='Enheter, modell og år'!$F$2-1,0,VLOOKUP(A6249-1&amp;B6249&amp;C6249&amp;E6249,$F$2:$G$7561,2,FALSE))</f>
        <v>0</v>
      </c>
    </row>
    <row r="6250" spans="1:10" x14ac:dyDescent="0.25">
      <c r="A6250">
        <f t="shared" ref="A6250:C6250" si="5801">A5710</f>
        <v>2018</v>
      </c>
      <c r="B6250" t="str">
        <f t="shared" si="5801"/>
        <v>VFM</v>
      </c>
      <c r="C6250">
        <f t="shared" si="5801"/>
        <v>0</v>
      </c>
      <c r="D6250">
        <f>IFERROR(VLOOKUP(C6250,'Enheter, modell og år'!$A$2:$B$31,2,FALSE),0)</f>
        <v>0</v>
      </c>
      <c r="E6250" t="str">
        <f>'Liste detaljert wide'!$O$1</f>
        <v>Total forskningsbev</v>
      </c>
      <c r="F6250" t="str">
        <f t="shared" si="5762"/>
        <v>2018VFM0Total forskningsbev</v>
      </c>
      <c r="G6250" s="3">
        <f>'Liste detaljert wide'!O310</f>
        <v>0</v>
      </c>
      <c r="H6250" t="str">
        <f>VLOOKUP(E6250,Def!$B$2:$C$15,2,FALSE)</f>
        <v>Total forskningsbev</v>
      </c>
      <c r="I6250" s="3">
        <f>IF(A6250='Enheter, modell og år'!$F$2-1,0,G6250-VLOOKUP(A6250-1&amp;B6250&amp;C6250&amp;E6250,$F$2:$G$7561,2,FALSE))</f>
        <v>0</v>
      </c>
      <c r="J6250" s="3">
        <f>IF(A6250='Enheter, modell og år'!$F$2-1,0,VLOOKUP(A6250-1&amp;B6250&amp;C6250&amp;E6250,$F$2:$G$7561,2,FALSE))</f>
        <v>0</v>
      </c>
    </row>
    <row r="6251" spans="1:10" x14ac:dyDescent="0.25">
      <c r="A6251">
        <f t="shared" ref="A6251:C6251" si="5802">A5711</f>
        <v>2018</v>
      </c>
      <c r="B6251" t="str">
        <f t="shared" si="5802"/>
        <v>VFM</v>
      </c>
      <c r="C6251">
        <f t="shared" si="5802"/>
        <v>0</v>
      </c>
      <c r="D6251">
        <f>IFERROR(VLOOKUP(C6251,'Enheter, modell og år'!$A$2:$B$31,2,FALSE),0)</f>
        <v>0</v>
      </c>
      <c r="E6251" t="str">
        <f>'Liste detaljert wide'!$O$1</f>
        <v>Total forskningsbev</v>
      </c>
      <c r="F6251" t="str">
        <f t="shared" si="5762"/>
        <v>2018VFM0Total forskningsbev</v>
      </c>
      <c r="G6251" s="3">
        <f>'Liste detaljert wide'!O311</f>
        <v>0</v>
      </c>
      <c r="H6251" t="str">
        <f>VLOOKUP(E6251,Def!$B$2:$C$15,2,FALSE)</f>
        <v>Total forskningsbev</v>
      </c>
      <c r="I6251" s="3">
        <f>IF(A6251='Enheter, modell og år'!$F$2-1,0,G6251-VLOOKUP(A6251-1&amp;B6251&amp;C6251&amp;E6251,$F$2:$G$7561,2,FALSE))</f>
        <v>0</v>
      </c>
      <c r="J6251" s="3">
        <f>IF(A6251='Enheter, modell og år'!$F$2-1,0,VLOOKUP(A6251-1&amp;B6251&amp;C6251&amp;E6251,$F$2:$G$7561,2,FALSE))</f>
        <v>0</v>
      </c>
    </row>
    <row r="6252" spans="1:10" x14ac:dyDescent="0.25">
      <c r="A6252">
        <f t="shared" ref="A6252:C6252" si="5803">A5712</f>
        <v>2018</v>
      </c>
      <c r="B6252" t="str">
        <f t="shared" si="5803"/>
        <v>VFM</v>
      </c>
      <c r="C6252">
        <f t="shared" si="5803"/>
        <v>0</v>
      </c>
      <c r="D6252">
        <f>IFERROR(VLOOKUP(C6252,'Enheter, modell og år'!$A$2:$B$31,2,FALSE),0)</f>
        <v>0</v>
      </c>
      <c r="E6252" t="str">
        <f>'Liste detaljert wide'!$O$1</f>
        <v>Total forskningsbev</v>
      </c>
      <c r="F6252" t="str">
        <f t="shared" si="5762"/>
        <v>2018VFM0Total forskningsbev</v>
      </c>
      <c r="G6252" s="3">
        <f>'Liste detaljert wide'!O312</f>
        <v>0</v>
      </c>
      <c r="H6252" t="str">
        <f>VLOOKUP(E6252,Def!$B$2:$C$15,2,FALSE)</f>
        <v>Total forskningsbev</v>
      </c>
      <c r="I6252" s="3">
        <f>IF(A6252='Enheter, modell og år'!$F$2-1,0,G6252-VLOOKUP(A6252-1&amp;B6252&amp;C6252&amp;E6252,$F$2:$G$7561,2,FALSE))</f>
        <v>0</v>
      </c>
      <c r="J6252" s="3">
        <f>IF(A6252='Enheter, modell og år'!$F$2-1,0,VLOOKUP(A6252-1&amp;B6252&amp;C6252&amp;E6252,$F$2:$G$7561,2,FALSE))</f>
        <v>0</v>
      </c>
    </row>
    <row r="6253" spans="1:10" x14ac:dyDescent="0.25">
      <c r="A6253">
        <f t="shared" ref="A6253:C6253" si="5804">A5713</f>
        <v>2018</v>
      </c>
      <c r="B6253" t="str">
        <f t="shared" si="5804"/>
        <v>VFM</v>
      </c>
      <c r="C6253">
        <f t="shared" si="5804"/>
        <v>0</v>
      </c>
      <c r="D6253">
        <f>IFERROR(VLOOKUP(C6253,'Enheter, modell og år'!$A$2:$B$31,2,FALSE),0)</f>
        <v>0</v>
      </c>
      <c r="E6253" t="str">
        <f>'Liste detaljert wide'!$O$1</f>
        <v>Total forskningsbev</v>
      </c>
      <c r="F6253" t="str">
        <f t="shared" si="5762"/>
        <v>2018VFM0Total forskningsbev</v>
      </c>
      <c r="G6253" s="3">
        <f>'Liste detaljert wide'!O313</f>
        <v>0</v>
      </c>
      <c r="H6253" t="str">
        <f>VLOOKUP(E6253,Def!$B$2:$C$15,2,FALSE)</f>
        <v>Total forskningsbev</v>
      </c>
      <c r="I6253" s="3">
        <f>IF(A6253='Enheter, modell og år'!$F$2-1,0,G6253-VLOOKUP(A6253-1&amp;B6253&amp;C6253&amp;E6253,$F$2:$G$7561,2,FALSE))</f>
        <v>0</v>
      </c>
      <c r="J6253" s="3">
        <f>IF(A6253='Enheter, modell og år'!$F$2-1,0,VLOOKUP(A6253-1&amp;B6253&amp;C6253&amp;E6253,$F$2:$G$7561,2,FALSE))</f>
        <v>0</v>
      </c>
    </row>
    <row r="6254" spans="1:10" x14ac:dyDescent="0.25">
      <c r="A6254">
        <f t="shared" ref="A6254:C6254" si="5805">A5714</f>
        <v>2018</v>
      </c>
      <c r="B6254" t="str">
        <f t="shared" si="5805"/>
        <v>VFM</v>
      </c>
      <c r="C6254">
        <f t="shared" si="5805"/>
        <v>0</v>
      </c>
      <c r="D6254">
        <f>IFERROR(VLOOKUP(C6254,'Enheter, modell og år'!$A$2:$B$31,2,FALSE),0)</f>
        <v>0</v>
      </c>
      <c r="E6254" t="str">
        <f>'Liste detaljert wide'!$O$1</f>
        <v>Total forskningsbev</v>
      </c>
      <c r="F6254" t="str">
        <f t="shared" si="5762"/>
        <v>2018VFM0Total forskningsbev</v>
      </c>
      <c r="G6254" s="3">
        <f>'Liste detaljert wide'!O314</f>
        <v>0</v>
      </c>
      <c r="H6254" t="str">
        <f>VLOOKUP(E6254,Def!$B$2:$C$15,2,FALSE)</f>
        <v>Total forskningsbev</v>
      </c>
      <c r="I6254" s="3">
        <f>IF(A6254='Enheter, modell og år'!$F$2-1,0,G6254-VLOOKUP(A6254-1&amp;B6254&amp;C6254&amp;E6254,$F$2:$G$7561,2,FALSE))</f>
        <v>0</v>
      </c>
      <c r="J6254" s="3">
        <f>IF(A6254='Enheter, modell og år'!$F$2-1,0,VLOOKUP(A6254-1&amp;B6254&amp;C6254&amp;E6254,$F$2:$G$7561,2,FALSE))</f>
        <v>0</v>
      </c>
    </row>
    <row r="6255" spans="1:10" x14ac:dyDescent="0.25">
      <c r="A6255">
        <f t="shared" ref="A6255:C6255" si="5806">A5715</f>
        <v>2018</v>
      </c>
      <c r="B6255" t="str">
        <f t="shared" si="5806"/>
        <v>VFM</v>
      </c>
      <c r="C6255">
        <f t="shared" si="5806"/>
        <v>0</v>
      </c>
      <c r="D6255">
        <f>IFERROR(VLOOKUP(C6255,'Enheter, modell og år'!$A$2:$B$31,2,FALSE),0)</f>
        <v>0</v>
      </c>
      <c r="E6255" t="str">
        <f>'Liste detaljert wide'!$O$1</f>
        <v>Total forskningsbev</v>
      </c>
      <c r="F6255" t="str">
        <f t="shared" si="5762"/>
        <v>2018VFM0Total forskningsbev</v>
      </c>
      <c r="G6255" s="3">
        <f>'Liste detaljert wide'!O315</f>
        <v>0</v>
      </c>
      <c r="H6255" t="str">
        <f>VLOOKUP(E6255,Def!$B$2:$C$15,2,FALSE)</f>
        <v>Total forskningsbev</v>
      </c>
      <c r="I6255" s="3">
        <f>IF(A6255='Enheter, modell og år'!$F$2-1,0,G6255-VLOOKUP(A6255-1&amp;B6255&amp;C6255&amp;E6255,$F$2:$G$7561,2,FALSE))</f>
        <v>0</v>
      </c>
      <c r="J6255" s="3">
        <f>IF(A6255='Enheter, modell og år'!$F$2-1,0,VLOOKUP(A6255-1&amp;B6255&amp;C6255&amp;E6255,$F$2:$G$7561,2,FALSE))</f>
        <v>0</v>
      </c>
    </row>
    <row r="6256" spans="1:10" x14ac:dyDescent="0.25">
      <c r="A6256">
        <f t="shared" ref="A6256:C6256" si="5807">A5716</f>
        <v>2018</v>
      </c>
      <c r="B6256" t="str">
        <f t="shared" si="5807"/>
        <v>VFM</v>
      </c>
      <c r="C6256">
        <f t="shared" si="5807"/>
        <v>0</v>
      </c>
      <c r="D6256">
        <f>IFERROR(VLOOKUP(C6256,'Enheter, modell og år'!$A$2:$B$31,2,FALSE),0)</f>
        <v>0</v>
      </c>
      <c r="E6256" t="str">
        <f>'Liste detaljert wide'!$O$1</f>
        <v>Total forskningsbev</v>
      </c>
      <c r="F6256" t="str">
        <f t="shared" si="5762"/>
        <v>2018VFM0Total forskningsbev</v>
      </c>
      <c r="G6256" s="3">
        <f>'Liste detaljert wide'!O316</f>
        <v>0</v>
      </c>
      <c r="H6256" t="str">
        <f>VLOOKUP(E6256,Def!$B$2:$C$15,2,FALSE)</f>
        <v>Total forskningsbev</v>
      </c>
      <c r="I6256" s="3">
        <f>IF(A6256='Enheter, modell og år'!$F$2-1,0,G6256-VLOOKUP(A6256-1&amp;B6256&amp;C6256&amp;E6256,$F$2:$G$7561,2,FALSE))</f>
        <v>0</v>
      </c>
      <c r="J6256" s="3">
        <f>IF(A6256='Enheter, modell og år'!$F$2-1,0,VLOOKUP(A6256-1&amp;B6256&amp;C6256&amp;E6256,$F$2:$G$7561,2,FALSE))</f>
        <v>0</v>
      </c>
    </row>
    <row r="6257" spans="1:10" x14ac:dyDescent="0.25">
      <c r="A6257">
        <f t="shared" ref="A6257:C6257" si="5808">A5717</f>
        <v>2018</v>
      </c>
      <c r="B6257" t="str">
        <f t="shared" si="5808"/>
        <v>VFM</v>
      </c>
      <c r="C6257">
        <f t="shared" si="5808"/>
        <v>0</v>
      </c>
      <c r="D6257">
        <f>IFERROR(VLOOKUP(C6257,'Enheter, modell og år'!$A$2:$B$31,2,FALSE),0)</f>
        <v>0</v>
      </c>
      <c r="E6257" t="str">
        <f>'Liste detaljert wide'!$O$1</f>
        <v>Total forskningsbev</v>
      </c>
      <c r="F6257" t="str">
        <f t="shared" si="5762"/>
        <v>2018VFM0Total forskningsbev</v>
      </c>
      <c r="G6257" s="3">
        <f>'Liste detaljert wide'!O317</f>
        <v>0</v>
      </c>
      <c r="H6257" t="str">
        <f>VLOOKUP(E6257,Def!$B$2:$C$15,2,FALSE)</f>
        <v>Total forskningsbev</v>
      </c>
      <c r="I6257" s="3">
        <f>IF(A6257='Enheter, modell og år'!$F$2-1,0,G6257-VLOOKUP(A6257-1&amp;B6257&amp;C6257&amp;E6257,$F$2:$G$7561,2,FALSE))</f>
        <v>0</v>
      </c>
      <c r="J6257" s="3">
        <f>IF(A6257='Enheter, modell og år'!$F$2-1,0,VLOOKUP(A6257-1&amp;B6257&amp;C6257&amp;E6257,$F$2:$G$7561,2,FALSE))</f>
        <v>0</v>
      </c>
    </row>
    <row r="6258" spans="1:10" x14ac:dyDescent="0.25">
      <c r="A6258">
        <f t="shared" ref="A6258:C6258" si="5809">A5718</f>
        <v>2018</v>
      </c>
      <c r="B6258" t="str">
        <f t="shared" si="5809"/>
        <v>VFM</v>
      </c>
      <c r="C6258">
        <f t="shared" si="5809"/>
        <v>0</v>
      </c>
      <c r="D6258">
        <f>IFERROR(VLOOKUP(C6258,'Enheter, modell og år'!$A$2:$B$31,2,FALSE),0)</f>
        <v>0</v>
      </c>
      <c r="E6258" t="str">
        <f>'Liste detaljert wide'!$O$1</f>
        <v>Total forskningsbev</v>
      </c>
      <c r="F6258" t="str">
        <f t="shared" si="5762"/>
        <v>2018VFM0Total forskningsbev</v>
      </c>
      <c r="G6258" s="3">
        <f>'Liste detaljert wide'!O318</f>
        <v>0</v>
      </c>
      <c r="H6258" t="str">
        <f>VLOOKUP(E6258,Def!$B$2:$C$15,2,FALSE)</f>
        <v>Total forskningsbev</v>
      </c>
      <c r="I6258" s="3">
        <f>IF(A6258='Enheter, modell og år'!$F$2-1,0,G6258-VLOOKUP(A6258-1&amp;B6258&amp;C6258&amp;E6258,$F$2:$G$7561,2,FALSE))</f>
        <v>0</v>
      </c>
      <c r="J6258" s="3">
        <f>IF(A6258='Enheter, modell og år'!$F$2-1,0,VLOOKUP(A6258-1&amp;B6258&amp;C6258&amp;E6258,$F$2:$G$7561,2,FALSE))</f>
        <v>0</v>
      </c>
    </row>
    <row r="6259" spans="1:10" x14ac:dyDescent="0.25">
      <c r="A6259">
        <f t="shared" ref="A6259:C6259" si="5810">A5719</f>
        <v>2018</v>
      </c>
      <c r="B6259" t="str">
        <f t="shared" si="5810"/>
        <v>VFM</v>
      </c>
      <c r="C6259">
        <f t="shared" si="5810"/>
        <v>0</v>
      </c>
      <c r="D6259">
        <f>IFERROR(VLOOKUP(C6259,'Enheter, modell og år'!$A$2:$B$31,2,FALSE),0)</f>
        <v>0</v>
      </c>
      <c r="E6259" t="str">
        <f>'Liste detaljert wide'!$O$1</f>
        <v>Total forskningsbev</v>
      </c>
      <c r="F6259" t="str">
        <f t="shared" si="5762"/>
        <v>2018VFM0Total forskningsbev</v>
      </c>
      <c r="G6259" s="3">
        <f>'Liste detaljert wide'!O319</f>
        <v>0</v>
      </c>
      <c r="H6259" t="str">
        <f>VLOOKUP(E6259,Def!$B$2:$C$15,2,FALSE)</f>
        <v>Total forskningsbev</v>
      </c>
      <c r="I6259" s="3">
        <f>IF(A6259='Enheter, modell og år'!$F$2-1,0,G6259-VLOOKUP(A6259-1&amp;B6259&amp;C6259&amp;E6259,$F$2:$G$7561,2,FALSE))</f>
        <v>0</v>
      </c>
      <c r="J6259" s="3">
        <f>IF(A6259='Enheter, modell og år'!$F$2-1,0,VLOOKUP(A6259-1&amp;B6259&amp;C6259&amp;E6259,$F$2:$G$7561,2,FALSE))</f>
        <v>0</v>
      </c>
    </row>
    <row r="6260" spans="1:10" x14ac:dyDescent="0.25">
      <c r="A6260">
        <f t="shared" ref="A6260:C6260" si="5811">A5720</f>
        <v>2018</v>
      </c>
      <c r="B6260" t="str">
        <f t="shared" si="5811"/>
        <v>VFM</v>
      </c>
      <c r="C6260">
        <f t="shared" si="5811"/>
        <v>0</v>
      </c>
      <c r="D6260">
        <f>IFERROR(VLOOKUP(C6260,'Enheter, modell og år'!$A$2:$B$31,2,FALSE),0)</f>
        <v>0</v>
      </c>
      <c r="E6260" t="str">
        <f>'Liste detaljert wide'!$O$1</f>
        <v>Total forskningsbev</v>
      </c>
      <c r="F6260" t="str">
        <f t="shared" si="5762"/>
        <v>2018VFM0Total forskningsbev</v>
      </c>
      <c r="G6260" s="3">
        <f>'Liste detaljert wide'!O320</f>
        <v>0</v>
      </c>
      <c r="H6260" t="str">
        <f>VLOOKUP(E6260,Def!$B$2:$C$15,2,FALSE)</f>
        <v>Total forskningsbev</v>
      </c>
      <c r="I6260" s="3">
        <f>IF(A6260='Enheter, modell og år'!$F$2-1,0,G6260-VLOOKUP(A6260-1&amp;B6260&amp;C6260&amp;E6260,$F$2:$G$7561,2,FALSE))</f>
        <v>0</v>
      </c>
      <c r="J6260" s="3">
        <f>IF(A6260='Enheter, modell og år'!$F$2-1,0,VLOOKUP(A6260-1&amp;B6260&amp;C6260&amp;E6260,$F$2:$G$7561,2,FALSE))</f>
        <v>0</v>
      </c>
    </row>
    <row r="6261" spans="1:10" x14ac:dyDescent="0.25">
      <c r="A6261">
        <f t="shared" ref="A6261:C6261" si="5812">A5721</f>
        <v>2018</v>
      </c>
      <c r="B6261" t="str">
        <f t="shared" si="5812"/>
        <v>VFM</v>
      </c>
      <c r="C6261">
        <f t="shared" si="5812"/>
        <v>0</v>
      </c>
      <c r="D6261">
        <f>IFERROR(VLOOKUP(C6261,'Enheter, modell og år'!$A$2:$B$31,2,FALSE),0)</f>
        <v>0</v>
      </c>
      <c r="E6261" t="str">
        <f>'Liste detaljert wide'!$O$1</f>
        <v>Total forskningsbev</v>
      </c>
      <c r="F6261" t="str">
        <f t="shared" si="5762"/>
        <v>2018VFM0Total forskningsbev</v>
      </c>
      <c r="G6261" s="3">
        <f>'Liste detaljert wide'!O321</f>
        <v>0</v>
      </c>
      <c r="H6261" t="str">
        <f>VLOOKUP(E6261,Def!$B$2:$C$15,2,FALSE)</f>
        <v>Total forskningsbev</v>
      </c>
      <c r="I6261" s="3">
        <f>IF(A6261='Enheter, modell og år'!$F$2-1,0,G6261-VLOOKUP(A6261-1&amp;B6261&amp;C6261&amp;E6261,$F$2:$G$7561,2,FALSE))</f>
        <v>0</v>
      </c>
      <c r="J6261" s="3">
        <f>IF(A6261='Enheter, modell og år'!$F$2-1,0,VLOOKUP(A6261-1&amp;B6261&amp;C6261&amp;E6261,$F$2:$G$7561,2,FALSE))</f>
        <v>0</v>
      </c>
    </row>
    <row r="6262" spans="1:10" x14ac:dyDescent="0.25">
      <c r="A6262">
        <f t="shared" ref="A6262:C6262" si="5813">A5722</f>
        <v>2018</v>
      </c>
      <c r="B6262" t="str">
        <f t="shared" si="5813"/>
        <v>VFM</v>
      </c>
      <c r="C6262">
        <f t="shared" si="5813"/>
        <v>0</v>
      </c>
      <c r="D6262">
        <f>IFERROR(VLOOKUP(C6262,'Enheter, modell og år'!$A$2:$B$31,2,FALSE),0)</f>
        <v>0</v>
      </c>
      <c r="E6262" t="str">
        <f>'Liste detaljert wide'!$O$1</f>
        <v>Total forskningsbev</v>
      </c>
      <c r="F6262" t="str">
        <f t="shared" si="5762"/>
        <v>2018VFM0Total forskningsbev</v>
      </c>
      <c r="G6262" s="3">
        <f>'Liste detaljert wide'!O322</f>
        <v>0</v>
      </c>
      <c r="H6262" t="str">
        <f>VLOOKUP(E6262,Def!$B$2:$C$15,2,FALSE)</f>
        <v>Total forskningsbev</v>
      </c>
      <c r="I6262" s="3">
        <f>IF(A6262='Enheter, modell og år'!$F$2-1,0,G6262-VLOOKUP(A6262-1&amp;B6262&amp;C6262&amp;E6262,$F$2:$G$7561,2,FALSE))</f>
        <v>0</v>
      </c>
      <c r="J6262" s="3">
        <f>IF(A6262='Enheter, modell og år'!$F$2-1,0,VLOOKUP(A6262-1&amp;B6262&amp;C6262&amp;E6262,$F$2:$G$7561,2,FALSE))</f>
        <v>0</v>
      </c>
    </row>
    <row r="6263" spans="1:10" x14ac:dyDescent="0.25">
      <c r="A6263">
        <f t="shared" ref="A6263:C6263" si="5814">A5723</f>
        <v>2018</v>
      </c>
      <c r="B6263" t="str">
        <f t="shared" si="5814"/>
        <v>VFM</v>
      </c>
      <c r="C6263">
        <f t="shared" si="5814"/>
        <v>0</v>
      </c>
      <c r="D6263">
        <f>IFERROR(VLOOKUP(C6263,'Enheter, modell og år'!$A$2:$B$31,2,FALSE),0)</f>
        <v>0</v>
      </c>
      <c r="E6263" t="str">
        <f>'Liste detaljert wide'!$O$1</f>
        <v>Total forskningsbev</v>
      </c>
      <c r="F6263" t="str">
        <f t="shared" si="5762"/>
        <v>2018VFM0Total forskningsbev</v>
      </c>
      <c r="G6263" s="3">
        <f>'Liste detaljert wide'!O323</f>
        <v>0</v>
      </c>
      <c r="H6263" t="str">
        <f>VLOOKUP(E6263,Def!$B$2:$C$15,2,FALSE)</f>
        <v>Total forskningsbev</v>
      </c>
      <c r="I6263" s="3">
        <f>IF(A6263='Enheter, modell og år'!$F$2-1,0,G6263-VLOOKUP(A6263-1&amp;B6263&amp;C6263&amp;E6263,$F$2:$G$7561,2,FALSE))</f>
        <v>0</v>
      </c>
      <c r="J6263" s="3">
        <f>IF(A6263='Enheter, modell og år'!$F$2-1,0,VLOOKUP(A6263-1&amp;B6263&amp;C6263&amp;E6263,$F$2:$G$7561,2,FALSE))</f>
        <v>0</v>
      </c>
    </row>
    <row r="6264" spans="1:10" x14ac:dyDescent="0.25">
      <c r="A6264">
        <f t="shared" ref="A6264:C6264" si="5815">A5724</f>
        <v>2018</v>
      </c>
      <c r="B6264" t="str">
        <f t="shared" si="5815"/>
        <v>VFM</v>
      </c>
      <c r="C6264">
        <f t="shared" si="5815"/>
        <v>0</v>
      </c>
      <c r="D6264">
        <f>IFERROR(VLOOKUP(C6264,'Enheter, modell og år'!$A$2:$B$31,2,FALSE),0)</f>
        <v>0</v>
      </c>
      <c r="E6264" t="str">
        <f>'Liste detaljert wide'!$O$1</f>
        <v>Total forskningsbev</v>
      </c>
      <c r="F6264" t="str">
        <f t="shared" si="5762"/>
        <v>2018VFM0Total forskningsbev</v>
      </c>
      <c r="G6264" s="3">
        <f>'Liste detaljert wide'!O324</f>
        <v>0</v>
      </c>
      <c r="H6264" t="str">
        <f>VLOOKUP(E6264,Def!$B$2:$C$15,2,FALSE)</f>
        <v>Total forskningsbev</v>
      </c>
      <c r="I6264" s="3">
        <f>IF(A6264='Enheter, modell og år'!$F$2-1,0,G6264-VLOOKUP(A6264-1&amp;B6264&amp;C6264&amp;E6264,$F$2:$G$7561,2,FALSE))</f>
        <v>0</v>
      </c>
      <c r="J6264" s="3">
        <f>IF(A6264='Enheter, modell og år'!$F$2-1,0,VLOOKUP(A6264-1&amp;B6264&amp;C6264&amp;E6264,$F$2:$G$7561,2,FALSE))</f>
        <v>0</v>
      </c>
    </row>
    <row r="6265" spans="1:10" x14ac:dyDescent="0.25">
      <c r="A6265">
        <f t="shared" ref="A6265:C6265" si="5816">A5725</f>
        <v>2018</v>
      </c>
      <c r="B6265" t="str">
        <f t="shared" si="5816"/>
        <v>VFM</v>
      </c>
      <c r="C6265">
        <f t="shared" si="5816"/>
        <v>0</v>
      </c>
      <c r="D6265">
        <f>IFERROR(VLOOKUP(C6265,'Enheter, modell og år'!$A$2:$B$31,2,FALSE),0)</f>
        <v>0</v>
      </c>
      <c r="E6265" t="str">
        <f>'Liste detaljert wide'!$O$1</f>
        <v>Total forskningsbev</v>
      </c>
      <c r="F6265" t="str">
        <f t="shared" si="5762"/>
        <v>2018VFM0Total forskningsbev</v>
      </c>
      <c r="G6265" s="3">
        <f>'Liste detaljert wide'!O325</f>
        <v>0</v>
      </c>
      <c r="H6265" t="str">
        <f>VLOOKUP(E6265,Def!$B$2:$C$15,2,FALSE)</f>
        <v>Total forskningsbev</v>
      </c>
      <c r="I6265" s="3">
        <f>IF(A6265='Enheter, modell og år'!$F$2-1,0,G6265-VLOOKUP(A6265-1&amp;B6265&amp;C6265&amp;E6265,$F$2:$G$7561,2,FALSE))</f>
        <v>0</v>
      </c>
      <c r="J6265" s="3">
        <f>IF(A6265='Enheter, modell og år'!$F$2-1,0,VLOOKUP(A6265-1&amp;B6265&amp;C6265&amp;E6265,$F$2:$G$7561,2,FALSE))</f>
        <v>0</v>
      </c>
    </row>
    <row r="6266" spans="1:10" x14ac:dyDescent="0.25">
      <c r="A6266">
        <f t="shared" ref="A6266:C6266" si="5817">A5726</f>
        <v>2018</v>
      </c>
      <c r="B6266" t="str">
        <f t="shared" si="5817"/>
        <v>VFM</v>
      </c>
      <c r="C6266">
        <f t="shared" si="5817"/>
        <v>0</v>
      </c>
      <c r="D6266">
        <f>IFERROR(VLOOKUP(C6266,'Enheter, modell og år'!$A$2:$B$31,2,FALSE),0)</f>
        <v>0</v>
      </c>
      <c r="E6266" t="str">
        <f>'Liste detaljert wide'!$O$1</f>
        <v>Total forskningsbev</v>
      </c>
      <c r="F6266" t="str">
        <f t="shared" si="5762"/>
        <v>2018VFM0Total forskningsbev</v>
      </c>
      <c r="G6266" s="3">
        <f>'Liste detaljert wide'!O326</f>
        <v>0</v>
      </c>
      <c r="H6266" t="str">
        <f>VLOOKUP(E6266,Def!$B$2:$C$15,2,FALSE)</f>
        <v>Total forskningsbev</v>
      </c>
      <c r="I6266" s="3">
        <f>IF(A6266='Enheter, modell og år'!$F$2-1,0,G6266-VLOOKUP(A6266-1&amp;B6266&amp;C6266&amp;E6266,$F$2:$G$7561,2,FALSE))</f>
        <v>0</v>
      </c>
      <c r="J6266" s="3">
        <f>IF(A6266='Enheter, modell og år'!$F$2-1,0,VLOOKUP(A6266-1&amp;B6266&amp;C6266&amp;E6266,$F$2:$G$7561,2,FALSE))</f>
        <v>0</v>
      </c>
    </row>
    <row r="6267" spans="1:10" x14ac:dyDescent="0.25">
      <c r="A6267">
        <f t="shared" ref="A6267:C6267" si="5818">A5727</f>
        <v>2018</v>
      </c>
      <c r="B6267" t="str">
        <f t="shared" si="5818"/>
        <v>VFM</v>
      </c>
      <c r="C6267">
        <f t="shared" si="5818"/>
        <v>0</v>
      </c>
      <c r="D6267">
        <f>IFERROR(VLOOKUP(C6267,'Enheter, modell og år'!$A$2:$B$31,2,FALSE),0)</f>
        <v>0</v>
      </c>
      <c r="E6267" t="str">
        <f>'Liste detaljert wide'!$O$1</f>
        <v>Total forskningsbev</v>
      </c>
      <c r="F6267" t="str">
        <f t="shared" si="5762"/>
        <v>2018VFM0Total forskningsbev</v>
      </c>
      <c r="G6267" s="3">
        <f>'Liste detaljert wide'!O327</f>
        <v>0</v>
      </c>
      <c r="H6267" t="str">
        <f>VLOOKUP(E6267,Def!$B$2:$C$15,2,FALSE)</f>
        <v>Total forskningsbev</v>
      </c>
      <c r="I6267" s="3">
        <f>IF(A6267='Enheter, modell og år'!$F$2-1,0,G6267-VLOOKUP(A6267-1&amp;B6267&amp;C6267&amp;E6267,$F$2:$G$7561,2,FALSE))</f>
        <v>0</v>
      </c>
      <c r="J6267" s="3">
        <f>IF(A6267='Enheter, modell og år'!$F$2-1,0,VLOOKUP(A6267-1&amp;B6267&amp;C6267&amp;E6267,$F$2:$G$7561,2,FALSE))</f>
        <v>0</v>
      </c>
    </row>
    <row r="6268" spans="1:10" x14ac:dyDescent="0.25">
      <c r="A6268">
        <f t="shared" ref="A6268:C6268" si="5819">A5728</f>
        <v>2018</v>
      </c>
      <c r="B6268" t="str">
        <f t="shared" si="5819"/>
        <v>VFM</v>
      </c>
      <c r="C6268">
        <f t="shared" si="5819"/>
        <v>0</v>
      </c>
      <c r="D6268">
        <f>IFERROR(VLOOKUP(C6268,'Enheter, modell og år'!$A$2:$B$31,2,FALSE),0)</f>
        <v>0</v>
      </c>
      <c r="E6268" t="str">
        <f>'Liste detaljert wide'!$O$1</f>
        <v>Total forskningsbev</v>
      </c>
      <c r="F6268" t="str">
        <f t="shared" si="5762"/>
        <v>2018VFM0Total forskningsbev</v>
      </c>
      <c r="G6268" s="3">
        <f>'Liste detaljert wide'!O328</f>
        <v>0</v>
      </c>
      <c r="H6268" t="str">
        <f>VLOOKUP(E6268,Def!$B$2:$C$15,2,FALSE)</f>
        <v>Total forskningsbev</v>
      </c>
      <c r="I6268" s="3">
        <f>IF(A6268='Enheter, modell og år'!$F$2-1,0,G6268-VLOOKUP(A6268-1&amp;B6268&amp;C6268&amp;E6268,$F$2:$G$7561,2,FALSE))</f>
        <v>0</v>
      </c>
      <c r="J6268" s="3">
        <f>IF(A6268='Enheter, modell og år'!$F$2-1,0,VLOOKUP(A6268-1&amp;B6268&amp;C6268&amp;E6268,$F$2:$G$7561,2,FALSE))</f>
        <v>0</v>
      </c>
    </row>
    <row r="6269" spans="1:10" x14ac:dyDescent="0.25">
      <c r="A6269">
        <f t="shared" ref="A6269:C6269" si="5820">A5729</f>
        <v>2018</v>
      </c>
      <c r="B6269" t="str">
        <f t="shared" si="5820"/>
        <v>VFM</v>
      </c>
      <c r="C6269">
        <f t="shared" si="5820"/>
        <v>0</v>
      </c>
      <c r="D6269">
        <f>IFERROR(VLOOKUP(C6269,'Enheter, modell og år'!$A$2:$B$31,2,FALSE),0)</f>
        <v>0</v>
      </c>
      <c r="E6269" t="str">
        <f>'Liste detaljert wide'!$O$1</f>
        <v>Total forskningsbev</v>
      </c>
      <c r="F6269" t="str">
        <f t="shared" si="5762"/>
        <v>2018VFM0Total forskningsbev</v>
      </c>
      <c r="G6269" s="3">
        <f>'Liste detaljert wide'!O329</f>
        <v>0</v>
      </c>
      <c r="H6269" t="str">
        <f>VLOOKUP(E6269,Def!$B$2:$C$15,2,FALSE)</f>
        <v>Total forskningsbev</v>
      </c>
      <c r="I6269" s="3">
        <f>IF(A6269='Enheter, modell og år'!$F$2-1,0,G6269-VLOOKUP(A6269-1&amp;B6269&amp;C6269&amp;E6269,$F$2:$G$7561,2,FALSE))</f>
        <v>0</v>
      </c>
      <c r="J6269" s="3">
        <f>IF(A6269='Enheter, modell og år'!$F$2-1,0,VLOOKUP(A6269-1&amp;B6269&amp;C6269&amp;E6269,$F$2:$G$7561,2,FALSE))</f>
        <v>0</v>
      </c>
    </row>
    <row r="6270" spans="1:10" x14ac:dyDescent="0.25">
      <c r="A6270">
        <f t="shared" ref="A6270:C6270" si="5821">A5730</f>
        <v>2018</v>
      </c>
      <c r="B6270" t="str">
        <f t="shared" si="5821"/>
        <v>VFM</v>
      </c>
      <c r="C6270">
        <f t="shared" si="5821"/>
        <v>0</v>
      </c>
      <c r="D6270">
        <f>IFERROR(VLOOKUP(C6270,'Enheter, modell og år'!$A$2:$B$31,2,FALSE),0)</f>
        <v>0</v>
      </c>
      <c r="E6270" t="str">
        <f>'Liste detaljert wide'!$O$1</f>
        <v>Total forskningsbev</v>
      </c>
      <c r="F6270" t="str">
        <f t="shared" si="5762"/>
        <v>2018VFM0Total forskningsbev</v>
      </c>
      <c r="G6270" s="3">
        <f>'Liste detaljert wide'!O330</f>
        <v>0</v>
      </c>
      <c r="H6270" t="str">
        <f>VLOOKUP(E6270,Def!$B$2:$C$15,2,FALSE)</f>
        <v>Total forskningsbev</v>
      </c>
      <c r="I6270" s="3">
        <f>IF(A6270='Enheter, modell og år'!$F$2-1,0,G6270-VLOOKUP(A6270-1&amp;B6270&amp;C6270&amp;E6270,$F$2:$G$7561,2,FALSE))</f>
        <v>0</v>
      </c>
      <c r="J6270" s="3">
        <f>IF(A6270='Enheter, modell og år'!$F$2-1,0,VLOOKUP(A6270-1&amp;B6270&amp;C6270&amp;E6270,$F$2:$G$7561,2,FALSE))</f>
        <v>0</v>
      </c>
    </row>
    <row r="6271" spans="1:10" x14ac:dyDescent="0.25">
      <c r="A6271">
        <f t="shared" ref="A6271:C6271" si="5822">A5731</f>
        <v>2018</v>
      </c>
      <c r="B6271" t="str">
        <f t="shared" si="5822"/>
        <v>VFM</v>
      </c>
      <c r="C6271">
        <f t="shared" si="5822"/>
        <v>0</v>
      </c>
      <c r="D6271">
        <f>IFERROR(VLOOKUP(C6271,'Enheter, modell og år'!$A$2:$B$31,2,FALSE),0)</f>
        <v>0</v>
      </c>
      <c r="E6271" t="str">
        <f>'Liste detaljert wide'!$O$1</f>
        <v>Total forskningsbev</v>
      </c>
      <c r="F6271" t="str">
        <f t="shared" si="5762"/>
        <v>2018VFM0Total forskningsbev</v>
      </c>
      <c r="G6271" s="3">
        <f>'Liste detaljert wide'!O331</f>
        <v>0</v>
      </c>
      <c r="H6271" t="str">
        <f>VLOOKUP(E6271,Def!$B$2:$C$15,2,FALSE)</f>
        <v>Total forskningsbev</v>
      </c>
      <c r="I6271" s="3">
        <f>IF(A6271='Enheter, modell og år'!$F$2-1,0,G6271-VLOOKUP(A6271-1&amp;B6271&amp;C6271&amp;E6271,$F$2:$G$7561,2,FALSE))</f>
        <v>0</v>
      </c>
      <c r="J6271" s="3">
        <f>IF(A6271='Enheter, modell og år'!$F$2-1,0,VLOOKUP(A6271-1&amp;B6271&amp;C6271&amp;E6271,$F$2:$G$7561,2,FALSE))</f>
        <v>0</v>
      </c>
    </row>
    <row r="6272" spans="1:10" x14ac:dyDescent="0.25">
      <c r="A6272">
        <f t="shared" ref="A6272:C6272" si="5823">A5732</f>
        <v>2019</v>
      </c>
      <c r="B6272" t="str">
        <f t="shared" si="5823"/>
        <v>VFM</v>
      </c>
      <c r="C6272">
        <f t="shared" si="5823"/>
        <v>0</v>
      </c>
      <c r="D6272">
        <f>IFERROR(VLOOKUP(C6272,'Enheter, modell og år'!$A$2:$B$31,2,FALSE),0)</f>
        <v>0</v>
      </c>
      <c r="E6272" t="str">
        <f>'Liste detaljert wide'!$O$1</f>
        <v>Total forskningsbev</v>
      </c>
      <c r="F6272" t="str">
        <f t="shared" si="5762"/>
        <v>2019VFM0Total forskningsbev</v>
      </c>
      <c r="G6272" s="3">
        <f>'Liste detaljert wide'!O332</f>
        <v>0</v>
      </c>
      <c r="H6272" t="str">
        <f>VLOOKUP(E6272,Def!$B$2:$C$15,2,FALSE)</f>
        <v>Total forskningsbev</v>
      </c>
      <c r="I6272" s="3">
        <f>IF(A6272='Enheter, modell og år'!$F$2-1,0,G6272-VLOOKUP(A6272-1&amp;B6272&amp;C6272&amp;E6272,$F$2:$G$7561,2,FALSE))</f>
        <v>0</v>
      </c>
      <c r="J6272" s="3">
        <f>IF(A6272='Enheter, modell og år'!$F$2-1,0,VLOOKUP(A6272-1&amp;B6272&amp;C6272&amp;E6272,$F$2:$G$7561,2,FALSE))</f>
        <v>0</v>
      </c>
    </row>
    <row r="6273" spans="1:10" x14ac:dyDescent="0.25">
      <c r="A6273">
        <f t="shared" ref="A6273:C6273" si="5824">A5733</f>
        <v>2019</v>
      </c>
      <c r="B6273" t="str">
        <f t="shared" si="5824"/>
        <v>VFM</v>
      </c>
      <c r="C6273">
        <f t="shared" si="5824"/>
        <v>0</v>
      </c>
      <c r="D6273">
        <f>IFERROR(VLOOKUP(C6273,'Enheter, modell og år'!$A$2:$B$31,2,FALSE),0)</f>
        <v>0</v>
      </c>
      <c r="E6273" t="str">
        <f>'Liste detaljert wide'!$O$1</f>
        <v>Total forskningsbev</v>
      </c>
      <c r="F6273" t="str">
        <f t="shared" si="5762"/>
        <v>2019VFM0Total forskningsbev</v>
      </c>
      <c r="G6273" s="3">
        <f>'Liste detaljert wide'!O333</f>
        <v>0</v>
      </c>
      <c r="H6273" t="str">
        <f>VLOOKUP(E6273,Def!$B$2:$C$15,2,FALSE)</f>
        <v>Total forskningsbev</v>
      </c>
      <c r="I6273" s="3">
        <f>IF(A6273='Enheter, modell og år'!$F$2-1,0,G6273-VLOOKUP(A6273-1&amp;B6273&amp;C6273&amp;E6273,$F$2:$G$7561,2,FALSE))</f>
        <v>0</v>
      </c>
      <c r="J6273" s="3">
        <f>IF(A6273='Enheter, modell og år'!$F$2-1,0,VLOOKUP(A6273-1&amp;B6273&amp;C6273&amp;E6273,$F$2:$G$7561,2,FALSE))</f>
        <v>0</v>
      </c>
    </row>
    <row r="6274" spans="1:10" x14ac:dyDescent="0.25">
      <c r="A6274">
        <f t="shared" ref="A6274:C6274" si="5825">A5734</f>
        <v>2019</v>
      </c>
      <c r="B6274" t="str">
        <f t="shared" si="5825"/>
        <v>VFM</v>
      </c>
      <c r="C6274">
        <f t="shared" si="5825"/>
        <v>0</v>
      </c>
      <c r="D6274">
        <f>IFERROR(VLOOKUP(C6274,'Enheter, modell og år'!$A$2:$B$31,2,FALSE),0)</f>
        <v>0</v>
      </c>
      <c r="E6274" t="str">
        <f>'Liste detaljert wide'!$O$1</f>
        <v>Total forskningsbev</v>
      </c>
      <c r="F6274" t="str">
        <f t="shared" si="5762"/>
        <v>2019VFM0Total forskningsbev</v>
      </c>
      <c r="G6274" s="3">
        <f>'Liste detaljert wide'!O334</f>
        <v>0</v>
      </c>
      <c r="H6274" t="str">
        <f>VLOOKUP(E6274,Def!$B$2:$C$15,2,FALSE)</f>
        <v>Total forskningsbev</v>
      </c>
      <c r="I6274" s="3">
        <f>IF(A6274='Enheter, modell og år'!$F$2-1,0,G6274-VLOOKUP(A6274-1&amp;B6274&amp;C6274&amp;E6274,$F$2:$G$7561,2,FALSE))</f>
        <v>0</v>
      </c>
      <c r="J6274" s="3">
        <f>IF(A6274='Enheter, modell og år'!$F$2-1,0,VLOOKUP(A6274-1&amp;B6274&amp;C6274&amp;E6274,$F$2:$G$7561,2,FALSE))</f>
        <v>0</v>
      </c>
    </row>
    <row r="6275" spans="1:10" x14ac:dyDescent="0.25">
      <c r="A6275">
        <f t="shared" ref="A6275:C6275" si="5826">A5735</f>
        <v>2019</v>
      </c>
      <c r="B6275" t="str">
        <f t="shared" si="5826"/>
        <v>VFM</v>
      </c>
      <c r="C6275">
        <f t="shared" si="5826"/>
        <v>0</v>
      </c>
      <c r="D6275">
        <f>IFERROR(VLOOKUP(C6275,'Enheter, modell og år'!$A$2:$B$31,2,FALSE),0)</f>
        <v>0</v>
      </c>
      <c r="E6275" t="str">
        <f>'Liste detaljert wide'!$O$1</f>
        <v>Total forskningsbev</v>
      </c>
      <c r="F6275" t="str">
        <f t="shared" ref="F6275:F6338" si="5827">A6275&amp;B6275&amp;C6275&amp;E6275</f>
        <v>2019VFM0Total forskningsbev</v>
      </c>
      <c r="G6275" s="3">
        <f>'Liste detaljert wide'!O335</f>
        <v>0</v>
      </c>
      <c r="H6275" t="str">
        <f>VLOOKUP(E6275,Def!$B$2:$C$15,2,FALSE)</f>
        <v>Total forskningsbev</v>
      </c>
      <c r="I6275" s="3">
        <f>IF(A6275='Enheter, modell og år'!$F$2-1,0,G6275-VLOOKUP(A6275-1&amp;B6275&amp;C6275&amp;E6275,$F$2:$G$7561,2,FALSE))</f>
        <v>0</v>
      </c>
      <c r="J6275" s="3">
        <f>IF(A6275='Enheter, modell og år'!$F$2-1,0,VLOOKUP(A6275-1&amp;B6275&amp;C6275&amp;E6275,$F$2:$G$7561,2,FALSE))</f>
        <v>0</v>
      </c>
    </row>
    <row r="6276" spans="1:10" x14ac:dyDescent="0.25">
      <c r="A6276">
        <f t="shared" ref="A6276:C6276" si="5828">A5736</f>
        <v>2019</v>
      </c>
      <c r="B6276" t="str">
        <f t="shared" si="5828"/>
        <v>VFM</v>
      </c>
      <c r="C6276">
        <f t="shared" si="5828"/>
        <v>0</v>
      </c>
      <c r="D6276">
        <f>IFERROR(VLOOKUP(C6276,'Enheter, modell og år'!$A$2:$B$31,2,FALSE),0)</f>
        <v>0</v>
      </c>
      <c r="E6276" t="str">
        <f>'Liste detaljert wide'!$O$1</f>
        <v>Total forskningsbev</v>
      </c>
      <c r="F6276" t="str">
        <f t="shared" si="5827"/>
        <v>2019VFM0Total forskningsbev</v>
      </c>
      <c r="G6276" s="3">
        <f>'Liste detaljert wide'!O336</f>
        <v>0</v>
      </c>
      <c r="H6276" t="str">
        <f>VLOOKUP(E6276,Def!$B$2:$C$15,2,FALSE)</f>
        <v>Total forskningsbev</v>
      </c>
      <c r="I6276" s="3">
        <f>IF(A6276='Enheter, modell og år'!$F$2-1,0,G6276-VLOOKUP(A6276-1&amp;B6276&amp;C6276&amp;E6276,$F$2:$G$7561,2,FALSE))</f>
        <v>0</v>
      </c>
      <c r="J6276" s="3">
        <f>IF(A6276='Enheter, modell og år'!$F$2-1,0,VLOOKUP(A6276-1&amp;B6276&amp;C6276&amp;E6276,$F$2:$G$7561,2,FALSE))</f>
        <v>0</v>
      </c>
    </row>
    <row r="6277" spans="1:10" x14ac:dyDescent="0.25">
      <c r="A6277">
        <f t="shared" ref="A6277:C6277" si="5829">A5737</f>
        <v>2019</v>
      </c>
      <c r="B6277" t="str">
        <f t="shared" si="5829"/>
        <v>VFM</v>
      </c>
      <c r="C6277">
        <f t="shared" si="5829"/>
        <v>0</v>
      </c>
      <c r="D6277">
        <f>IFERROR(VLOOKUP(C6277,'Enheter, modell og år'!$A$2:$B$31,2,FALSE),0)</f>
        <v>0</v>
      </c>
      <c r="E6277" t="str">
        <f>'Liste detaljert wide'!$O$1</f>
        <v>Total forskningsbev</v>
      </c>
      <c r="F6277" t="str">
        <f t="shared" si="5827"/>
        <v>2019VFM0Total forskningsbev</v>
      </c>
      <c r="G6277" s="3">
        <f>'Liste detaljert wide'!O337</f>
        <v>0</v>
      </c>
      <c r="H6277" t="str">
        <f>VLOOKUP(E6277,Def!$B$2:$C$15,2,FALSE)</f>
        <v>Total forskningsbev</v>
      </c>
      <c r="I6277" s="3">
        <f>IF(A6277='Enheter, modell og år'!$F$2-1,0,G6277-VLOOKUP(A6277-1&amp;B6277&amp;C6277&amp;E6277,$F$2:$G$7561,2,FALSE))</f>
        <v>0</v>
      </c>
      <c r="J6277" s="3">
        <f>IF(A6277='Enheter, modell og år'!$F$2-1,0,VLOOKUP(A6277-1&amp;B6277&amp;C6277&amp;E6277,$F$2:$G$7561,2,FALSE))</f>
        <v>0</v>
      </c>
    </row>
    <row r="6278" spans="1:10" x14ac:dyDescent="0.25">
      <c r="A6278">
        <f t="shared" ref="A6278:C6278" si="5830">A5738</f>
        <v>2019</v>
      </c>
      <c r="B6278" t="str">
        <f t="shared" si="5830"/>
        <v>VFM</v>
      </c>
      <c r="C6278">
        <f t="shared" si="5830"/>
        <v>0</v>
      </c>
      <c r="D6278">
        <f>IFERROR(VLOOKUP(C6278,'Enheter, modell og år'!$A$2:$B$31,2,FALSE),0)</f>
        <v>0</v>
      </c>
      <c r="E6278" t="str">
        <f>'Liste detaljert wide'!$O$1</f>
        <v>Total forskningsbev</v>
      </c>
      <c r="F6278" t="str">
        <f t="shared" si="5827"/>
        <v>2019VFM0Total forskningsbev</v>
      </c>
      <c r="G6278" s="3">
        <f>'Liste detaljert wide'!O338</f>
        <v>0</v>
      </c>
      <c r="H6278" t="str">
        <f>VLOOKUP(E6278,Def!$B$2:$C$15,2,FALSE)</f>
        <v>Total forskningsbev</v>
      </c>
      <c r="I6278" s="3">
        <f>IF(A6278='Enheter, modell og år'!$F$2-1,0,G6278-VLOOKUP(A6278-1&amp;B6278&amp;C6278&amp;E6278,$F$2:$G$7561,2,FALSE))</f>
        <v>0</v>
      </c>
      <c r="J6278" s="3">
        <f>IF(A6278='Enheter, modell og år'!$F$2-1,0,VLOOKUP(A6278-1&amp;B6278&amp;C6278&amp;E6278,$F$2:$G$7561,2,FALSE))</f>
        <v>0</v>
      </c>
    </row>
    <row r="6279" spans="1:10" x14ac:dyDescent="0.25">
      <c r="A6279">
        <f t="shared" ref="A6279:C6279" si="5831">A5739</f>
        <v>2019</v>
      </c>
      <c r="B6279" t="str">
        <f t="shared" si="5831"/>
        <v>VFM</v>
      </c>
      <c r="C6279">
        <f t="shared" si="5831"/>
        <v>0</v>
      </c>
      <c r="D6279">
        <f>IFERROR(VLOOKUP(C6279,'Enheter, modell og år'!$A$2:$B$31,2,FALSE),0)</f>
        <v>0</v>
      </c>
      <c r="E6279" t="str">
        <f>'Liste detaljert wide'!$O$1</f>
        <v>Total forskningsbev</v>
      </c>
      <c r="F6279" t="str">
        <f t="shared" si="5827"/>
        <v>2019VFM0Total forskningsbev</v>
      </c>
      <c r="G6279" s="3">
        <f>'Liste detaljert wide'!O339</f>
        <v>0</v>
      </c>
      <c r="H6279" t="str">
        <f>VLOOKUP(E6279,Def!$B$2:$C$15,2,FALSE)</f>
        <v>Total forskningsbev</v>
      </c>
      <c r="I6279" s="3">
        <f>IF(A6279='Enheter, modell og år'!$F$2-1,0,G6279-VLOOKUP(A6279-1&amp;B6279&amp;C6279&amp;E6279,$F$2:$G$7561,2,FALSE))</f>
        <v>0</v>
      </c>
      <c r="J6279" s="3">
        <f>IF(A6279='Enheter, modell og år'!$F$2-1,0,VLOOKUP(A6279-1&amp;B6279&amp;C6279&amp;E6279,$F$2:$G$7561,2,FALSE))</f>
        <v>0</v>
      </c>
    </row>
    <row r="6280" spans="1:10" x14ac:dyDescent="0.25">
      <c r="A6280">
        <f t="shared" ref="A6280:C6280" si="5832">A5740</f>
        <v>2019</v>
      </c>
      <c r="B6280" t="str">
        <f t="shared" si="5832"/>
        <v>VFM</v>
      </c>
      <c r="C6280">
        <f t="shared" si="5832"/>
        <v>0</v>
      </c>
      <c r="D6280">
        <f>IFERROR(VLOOKUP(C6280,'Enheter, modell og år'!$A$2:$B$31,2,FALSE),0)</f>
        <v>0</v>
      </c>
      <c r="E6280" t="str">
        <f>'Liste detaljert wide'!$O$1</f>
        <v>Total forskningsbev</v>
      </c>
      <c r="F6280" t="str">
        <f t="shared" si="5827"/>
        <v>2019VFM0Total forskningsbev</v>
      </c>
      <c r="G6280" s="3">
        <f>'Liste detaljert wide'!O340</f>
        <v>0</v>
      </c>
      <c r="H6280" t="str">
        <f>VLOOKUP(E6280,Def!$B$2:$C$15,2,FALSE)</f>
        <v>Total forskningsbev</v>
      </c>
      <c r="I6280" s="3">
        <f>IF(A6280='Enheter, modell og år'!$F$2-1,0,G6280-VLOOKUP(A6280-1&amp;B6280&amp;C6280&amp;E6280,$F$2:$G$7561,2,FALSE))</f>
        <v>0</v>
      </c>
      <c r="J6280" s="3">
        <f>IF(A6280='Enheter, modell og år'!$F$2-1,0,VLOOKUP(A6280-1&amp;B6280&amp;C6280&amp;E6280,$F$2:$G$7561,2,FALSE))</f>
        <v>0</v>
      </c>
    </row>
    <row r="6281" spans="1:10" x14ac:dyDescent="0.25">
      <c r="A6281">
        <f t="shared" ref="A6281:C6281" si="5833">A5741</f>
        <v>2019</v>
      </c>
      <c r="B6281" t="str">
        <f t="shared" si="5833"/>
        <v>VFM</v>
      </c>
      <c r="C6281">
        <f t="shared" si="5833"/>
        <v>0</v>
      </c>
      <c r="D6281">
        <f>IFERROR(VLOOKUP(C6281,'Enheter, modell og år'!$A$2:$B$31,2,FALSE),0)</f>
        <v>0</v>
      </c>
      <c r="E6281" t="str">
        <f>'Liste detaljert wide'!$O$1</f>
        <v>Total forskningsbev</v>
      </c>
      <c r="F6281" t="str">
        <f t="shared" si="5827"/>
        <v>2019VFM0Total forskningsbev</v>
      </c>
      <c r="G6281" s="3">
        <f>'Liste detaljert wide'!O341</f>
        <v>0</v>
      </c>
      <c r="H6281" t="str">
        <f>VLOOKUP(E6281,Def!$B$2:$C$15,2,FALSE)</f>
        <v>Total forskningsbev</v>
      </c>
      <c r="I6281" s="3">
        <f>IF(A6281='Enheter, modell og år'!$F$2-1,0,G6281-VLOOKUP(A6281-1&amp;B6281&amp;C6281&amp;E6281,$F$2:$G$7561,2,FALSE))</f>
        <v>0</v>
      </c>
      <c r="J6281" s="3">
        <f>IF(A6281='Enheter, modell og år'!$F$2-1,0,VLOOKUP(A6281-1&amp;B6281&amp;C6281&amp;E6281,$F$2:$G$7561,2,FALSE))</f>
        <v>0</v>
      </c>
    </row>
    <row r="6282" spans="1:10" x14ac:dyDescent="0.25">
      <c r="A6282">
        <f t="shared" ref="A6282:C6282" si="5834">A5742</f>
        <v>2019</v>
      </c>
      <c r="B6282" t="str">
        <f t="shared" si="5834"/>
        <v>VFM</v>
      </c>
      <c r="C6282">
        <f t="shared" si="5834"/>
        <v>0</v>
      </c>
      <c r="D6282">
        <f>IFERROR(VLOOKUP(C6282,'Enheter, modell og år'!$A$2:$B$31,2,FALSE),0)</f>
        <v>0</v>
      </c>
      <c r="E6282" t="str">
        <f>'Liste detaljert wide'!$O$1</f>
        <v>Total forskningsbev</v>
      </c>
      <c r="F6282" t="str">
        <f t="shared" si="5827"/>
        <v>2019VFM0Total forskningsbev</v>
      </c>
      <c r="G6282" s="3">
        <f>'Liste detaljert wide'!O342</f>
        <v>0</v>
      </c>
      <c r="H6282" t="str">
        <f>VLOOKUP(E6282,Def!$B$2:$C$15,2,FALSE)</f>
        <v>Total forskningsbev</v>
      </c>
      <c r="I6282" s="3">
        <f>IF(A6282='Enheter, modell og år'!$F$2-1,0,G6282-VLOOKUP(A6282-1&amp;B6282&amp;C6282&amp;E6282,$F$2:$G$7561,2,FALSE))</f>
        <v>0</v>
      </c>
      <c r="J6282" s="3">
        <f>IF(A6282='Enheter, modell og år'!$F$2-1,0,VLOOKUP(A6282-1&amp;B6282&amp;C6282&amp;E6282,$F$2:$G$7561,2,FALSE))</f>
        <v>0</v>
      </c>
    </row>
    <row r="6283" spans="1:10" x14ac:dyDescent="0.25">
      <c r="A6283">
        <f t="shared" ref="A6283:C6283" si="5835">A5743</f>
        <v>2019</v>
      </c>
      <c r="B6283" t="str">
        <f t="shared" si="5835"/>
        <v>VFM</v>
      </c>
      <c r="C6283">
        <f t="shared" si="5835"/>
        <v>0</v>
      </c>
      <c r="D6283">
        <f>IFERROR(VLOOKUP(C6283,'Enheter, modell og år'!$A$2:$B$31,2,FALSE),0)</f>
        <v>0</v>
      </c>
      <c r="E6283" t="str">
        <f>'Liste detaljert wide'!$O$1</f>
        <v>Total forskningsbev</v>
      </c>
      <c r="F6283" t="str">
        <f t="shared" si="5827"/>
        <v>2019VFM0Total forskningsbev</v>
      </c>
      <c r="G6283" s="3">
        <f>'Liste detaljert wide'!O343</f>
        <v>0</v>
      </c>
      <c r="H6283" t="str">
        <f>VLOOKUP(E6283,Def!$B$2:$C$15,2,FALSE)</f>
        <v>Total forskningsbev</v>
      </c>
      <c r="I6283" s="3">
        <f>IF(A6283='Enheter, modell og år'!$F$2-1,0,G6283-VLOOKUP(A6283-1&amp;B6283&amp;C6283&amp;E6283,$F$2:$G$7561,2,FALSE))</f>
        <v>0</v>
      </c>
      <c r="J6283" s="3">
        <f>IF(A6283='Enheter, modell og år'!$F$2-1,0,VLOOKUP(A6283-1&amp;B6283&amp;C6283&amp;E6283,$F$2:$G$7561,2,FALSE))</f>
        <v>0</v>
      </c>
    </row>
    <row r="6284" spans="1:10" x14ac:dyDescent="0.25">
      <c r="A6284">
        <f t="shared" ref="A6284:C6284" si="5836">A5744</f>
        <v>2019</v>
      </c>
      <c r="B6284" t="str">
        <f t="shared" si="5836"/>
        <v>VFM</v>
      </c>
      <c r="C6284">
        <f t="shared" si="5836"/>
        <v>0</v>
      </c>
      <c r="D6284">
        <f>IFERROR(VLOOKUP(C6284,'Enheter, modell og år'!$A$2:$B$31,2,FALSE),0)</f>
        <v>0</v>
      </c>
      <c r="E6284" t="str">
        <f>'Liste detaljert wide'!$O$1</f>
        <v>Total forskningsbev</v>
      </c>
      <c r="F6284" t="str">
        <f t="shared" si="5827"/>
        <v>2019VFM0Total forskningsbev</v>
      </c>
      <c r="G6284" s="3">
        <f>'Liste detaljert wide'!O344</f>
        <v>0</v>
      </c>
      <c r="H6284" t="str">
        <f>VLOOKUP(E6284,Def!$B$2:$C$15,2,FALSE)</f>
        <v>Total forskningsbev</v>
      </c>
      <c r="I6284" s="3">
        <f>IF(A6284='Enheter, modell og år'!$F$2-1,0,G6284-VLOOKUP(A6284-1&amp;B6284&amp;C6284&amp;E6284,$F$2:$G$7561,2,FALSE))</f>
        <v>0</v>
      </c>
      <c r="J6284" s="3">
        <f>IF(A6284='Enheter, modell og år'!$F$2-1,0,VLOOKUP(A6284-1&amp;B6284&amp;C6284&amp;E6284,$F$2:$G$7561,2,FALSE))</f>
        <v>0</v>
      </c>
    </row>
    <row r="6285" spans="1:10" x14ac:dyDescent="0.25">
      <c r="A6285">
        <f t="shared" ref="A6285:C6285" si="5837">A5745</f>
        <v>2019</v>
      </c>
      <c r="B6285" t="str">
        <f t="shared" si="5837"/>
        <v>VFM</v>
      </c>
      <c r="C6285">
        <f t="shared" si="5837"/>
        <v>0</v>
      </c>
      <c r="D6285">
        <f>IFERROR(VLOOKUP(C6285,'Enheter, modell og år'!$A$2:$B$31,2,FALSE),0)</f>
        <v>0</v>
      </c>
      <c r="E6285" t="str">
        <f>'Liste detaljert wide'!$O$1</f>
        <v>Total forskningsbev</v>
      </c>
      <c r="F6285" t="str">
        <f t="shared" si="5827"/>
        <v>2019VFM0Total forskningsbev</v>
      </c>
      <c r="G6285" s="3">
        <f>'Liste detaljert wide'!O345</f>
        <v>0</v>
      </c>
      <c r="H6285" t="str">
        <f>VLOOKUP(E6285,Def!$B$2:$C$15,2,FALSE)</f>
        <v>Total forskningsbev</v>
      </c>
      <c r="I6285" s="3">
        <f>IF(A6285='Enheter, modell og år'!$F$2-1,0,G6285-VLOOKUP(A6285-1&amp;B6285&amp;C6285&amp;E6285,$F$2:$G$7561,2,FALSE))</f>
        <v>0</v>
      </c>
      <c r="J6285" s="3">
        <f>IF(A6285='Enheter, modell og år'!$F$2-1,0,VLOOKUP(A6285-1&amp;B6285&amp;C6285&amp;E6285,$F$2:$G$7561,2,FALSE))</f>
        <v>0</v>
      </c>
    </row>
    <row r="6286" spans="1:10" x14ac:dyDescent="0.25">
      <c r="A6286">
        <f t="shared" ref="A6286:C6286" si="5838">A5746</f>
        <v>2019</v>
      </c>
      <c r="B6286" t="str">
        <f t="shared" si="5838"/>
        <v>VFM</v>
      </c>
      <c r="C6286">
        <f t="shared" si="5838"/>
        <v>0</v>
      </c>
      <c r="D6286">
        <f>IFERROR(VLOOKUP(C6286,'Enheter, modell og år'!$A$2:$B$31,2,FALSE),0)</f>
        <v>0</v>
      </c>
      <c r="E6286" t="str">
        <f>'Liste detaljert wide'!$O$1</f>
        <v>Total forskningsbev</v>
      </c>
      <c r="F6286" t="str">
        <f t="shared" si="5827"/>
        <v>2019VFM0Total forskningsbev</v>
      </c>
      <c r="G6286" s="3">
        <f>'Liste detaljert wide'!O346</f>
        <v>0</v>
      </c>
      <c r="H6286" t="str">
        <f>VLOOKUP(E6286,Def!$B$2:$C$15,2,FALSE)</f>
        <v>Total forskningsbev</v>
      </c>
      <c r="I6286" s="3">
        <f>IF(A6286='Enheter, modell og år'!$F$2-1,0,G6286-VLOOKUP(A6286-1&amp;B6286&amp;C6286&amp;E6286,$F$2:$G$7561,2,FALSE))</f>
        <v>0</v>
      </c>
      <c r="J6286" s="3">
        <f>IF(A6286='Enheter, modell og år'!$F$2-1,0,VLOOKUP(A6286-1&amp;B6286&amp;C6286&amp;E6286,$F$2:$G$7561,2,FALSE))</f>
        <v>0</v>
      </c>
    </row>
    <row r="6287" spans="1:10" x14ac:dyDescent="0.25">
      <c r="A6287">
        <f t="shared" ref="A6287:C6287" si="5839">A5747</f>
        <v>2019</v>
      </c>
      <c r="B6287" t="str">
        <f t="shared" si="5839"/>
        <v>VFM</v>
      </c>
      <c r="C6287">
        <f t="shared" si="5839"/>
        <v>0</v>
      </c>
      <c r="D6287">
        <f>IFERROR(VLOOKUP(C6287,'Enheter, modell og år'!$A$2:$B$31,2,FALSE),0)</f>
        <v>0</v>
      </c>
      <c r="E6287" t="str">
        <f>'Liste detaljert wide'!$O$1</f>
        <v>Total forskningsbev</v>
      </c>
      <c r="F6287" t="str">
        <f t="shared" si="5827"/>
        <v>2019VFM0Total forskningsbev</v>
      </c>
      <c r="G6287" s="3">
        <f>'Liste detaljert wide'!O347</f>
        <v>0</v>
      </c>
      <c r="H6287" t="str">
        <f>VLOOKUP(E6287,Def!$B$2:$C$15,2,FALSE)</f>
        <v>Total forskningsbev</v>
      </c>
      <c r="I6287" s="3">
        <f>IF(A6287='Enheter, modell og år'!$F$2-1,0,G6287-VLOOKUP(A6287-1&amp;B6287&amp;C6287&amp;E6287,$F$2:$G$7561,2,FALSE))</f>
        <v>0</v>
      </c>
      <c r="J6287" s="3">
        <f>IF(A6287='Enheter, modell og år'!$F$2-1,0,VLOOKUP(A6287-1&amp;B6287&amp;C6287&amp;E6287,$F$2:$G$7561,2,FALSE))</f>
        <v>0</v>
      </c>
    </row>
    <row r="6288" spans="1:10" x14ac:dyDescent="0.25">
      <c r="A6288">
        <f t="shared" ref="A6288:C6288" si="5840">A5748</f>
        <v>2019</v>
      </c>
      <c r="B6288" t="str">
        <f t="shared" si="5840"/>
        <v>VFM</v>
      </c>
      <c r="C6288">
        <f t="shared" si="5840"/>
        <v>0</v>
      </c>
      <c r="D6288">
        <f>IFERROR(VLOOKUP(C6288,'Enheter, modell og år'!$A$2:$B$31,2,FALSE),0)</f>
        <v>0</v>
      </c>
      <c r="E6288" t="str">
        <f>'Liste detaljert wide'!$O$1</f>
        <v>Total forskningsbev</v>
      </c>
      <c r="F6288" t="str">
        <f t="shared" si="5827"/>
        <v>2019VFM0Total forskningsbev</v>
      </c>
      <c r="G6288" s="3">
        <f>'Liste detaljert wide'!O348</f>
        <v>0</v>
      </c>
      <c r="H6288" t="str">
        <f>VLOOKUP(E6288,Def!$B$2:$C$15,2,FALSE)</f>
        <v>Total forskningsbev</v>
      </c>
      <c r="I6288" s="3">
        <f>IF(A6288='Enheter, modell og år'!$F$2-1,0,G6288-VLOOKUP(A6288-1&amp;B6288&amp;C6288&amp;E6288,$F$2:$G$7561,2,FALSE))</f>
        <v>0</v>
      </c>
      <c r="J6288" s="3">
        <f>IF(A6288='Enheter, modell og år'!$F$2-1,0,VLOOKUP(A6288-1&amp;B6288&amp;C6288&amp;E6288,$F$2:$G$7561,2,FALSE))</f>
        <v>0</v>
      </c>
    </row>
    <row r="6289" spans="1:10" x14ac:dyDescent="0.25">
      <c r="A6289">
        <f t="shared" ref="A6289:C6289" si="5841">A5749</f>
        <v>2019</v>
      </c>
      <c r="B6289" t="str">
        <f t="shared" si="5841"/>
        <v>VFM</v>
      </c>
      <c r="C6289">
        <f t="shared" si="5841"/>
        <v>0</v>
      </c>
      <c r="D6289">
        <f>IFERROR(VLOOKUP(C6289,'Enheter, modell og år'!$A$2:$B$31,2,FALSE),0)</f>
        <v>0</v>
      </c>
      <c r="E6289" t="str">
        <f>'Liste detaljert wide'!$O$1</f>
        <v>Total forskningsbev</v>
      </c>
      <c r="F6289" t="str">
        <f t="shared" si="5827"/>
        <v>2019VFM0Total forskningsbev</v>
      </c>
      <c r="G6289" s="3">
        <f>'Liste detaljert wide'!O349</f>
        <v>0</v>
      </c>
      <c r="H6289" t="str">
        <f>VLOOKUP(E6289,Def!$B$2:$C$15,2,FALSE)</f>
        <v>Total forskningsbev</v>
      </c>
      <c r="I6289" s="3">
        <f>IF(A6289='Enheter, modell og år'!$F$2-1,0,G6289-VLOOKUP(A6289-1&amp;B6289&amp;C6289&amp;E6289,$F$2:$G$7561,2,FALSE))</f>
        <v>0</v>
      </c>
      <c r="J6289" s="3">
        <f>IF(A6289='Enheter, modell og år'!$F$2-1,0,VLOOKUP(A6289-1&amp;B6289&amp;C6289&amp;E6289,$F$2:$G$7561,2,FALSE))</f>
        <v>0</v>
      </c>
    </row>
    <row r="6290" spans="1:10" x14ac:dyDescent="0.25">
      <c r="A6290">
        <f t="shared" ref="A6290:C6290" si="5842">A5750</f>
        <v>2019</v>
      </c>
      <c r="B6290" t="str">
        <f t="shared" si="5842"/>
        <v>VFM</v>
      </c>
      <c r="C6290">
        <f t="shared" si="5842"/>
        <v>0</v>
      </c>
      <c r="D6290">
        <f>IFERROR(VLOOKUP(C6290,'Enheter, modell og år'!$A$2:$B$31,2,FALSE),0)</f>
        <v>0</v>
      </c>
      <c r="E6290" t="str">
        <f>'Liste detaljert wide'!$O$1</f>
        <v>Total forskningsbev</v>
      </c>
      <c r="F6290" t="str">
        <f t="shared" si="5827"/>
        <v>2019VFM0Total forskningsbev</v>
      </c>
      <c r="G6290" s="3">
        <f>'Liste detaljert wide'!O350</f>
        <v>0</v>
      </c>
      <c r="H6290" t="str">
        <f>VLOOKUP(E6290,Def!$B$2:$C$15,2,FALSE)</f>
        <v>Total forskningsbev</v>
      </c>
      <c r="I6290" s="3">
        <f>IF(A6290='Enheter, modell og år'!$F$2-1,0,G6290-VLOOKUP(A6290-1&amp;B6290&amp;C6290&amp;E6290,$F$2:$G$7561,2,FALSE))</f>
        <v>0</v>
      </c>
      <c r="J6290" s="3">
        <f>IF(A6290='Enheter, modell og år'!$F$2-1,0,VLOOKUP(A6290-1&amp;B6290&amp;C6290&amp;E6290,$F$2:$G$7561,2,FALSE))</f>
        <v>0</v>
      </c>
    </row>
    <row r="6291" spans="1:10" x14ac:dyDescent="0.25">
      <c r="A6291">
        <f t="shared" ref="A6291:C6291" si="5843">A5751</f>
        <v>2019</v>
      </c>
      <c r="B6291" t="str">
        <f t="shared" si="5843"/>
        <v>VFM</v>
      </c>
      <c r="C6291">
        <f t="shared" si="5843"/>
        <v>0</v>
      </c>
      <c r="D6291">
        <f>IFERROR(VLOOKUP(C6291,'Enheter, modell og år'!$A$2:$B$31,2,FALSE),0)</f>
        <v>0</v>
      </c>
      <c r="E6291" t="str">
        <f>'Liste detaljert wide'!$O$1</f>
        <v>Total forskningsbev</v>
      </c>
      <c r="F6291" t="str">
        <f t="shared" si="5827"/>
        <v>2019VFM0Total forskningsbev</v>
      </c>
      <c r="G6291" s="3">
        <f>'Liste detaljert wide'!O351</f>
        <v>0</v>
      </c>
      <c r="H6291" t="str">
        <f>VLOOKUP(E6291,Def!$B$2:$C$15,2,FALSE)</f>
        <v>Total forskningsbev</v>
      </c>
      <c r="I6291" s="3">
        <f>IF(A6291='Enheter, modell og år'!$F$2-1,0,G6291-VLOOKUP(A6291-1&amp;B6291&amp;C6291&amp;E6291,$F$2:$G$7561,2,FALSE))</f>
        <v>0</v>
      </c>
      <c r="J6291" s="3">
        <f>IF(A6291='Enheter, modell og år'!$F$2-1,0,VLOOKUP(A6291-1&amp;B6291&amp;C6291&amp;E6291,$F$2:$G$7561,2,FALSE))</f>
        <v>0</v>
      </c>
    </row>
    <row r="6292" spans="1:10" x14ac:dyDescent="0.25">
      <c r="A6292">
        <f t="shared" ref="A6292:C6292" si="5844">A5752</f>
        <v>2019</v>
      </c>
      <c r="B6292" t="str">
        <f t="shared" si="5844"/>
        <v>VFM</v>
      </c>
      <c r="C6292">
        <f t="shared" si="5844"/>
        <v>0</v>
      </c>
      <c r="D6292">
        <f>IFERROR(VLOOKUP(C6292,'Enheter, modell og år'!$A$2:$B$31,2,FALSE),0)</f>
        <v>0</v>
      </c>
      <c r="E6292" t="str">
        <f>'Liste detaljert wide'!$O$1</f>
        <v>Total forskningsbev</v>
      </c>
      <c r="F6292" t="str">
        <f t="shared" si="5827"/>
        <v>2019VFM0Total forskningsbev</v>
      </c>
      <c r="G6292" s="3">
        <f>'Liste detaljert wide'!O352</f>
        <v>0</v>
      </c>
      <c r="H6292" t="str">
        <f>VLOOKUP(E6292,Def!$B$2:$C$15,2,FALSE)</f>
        <v>Total forskningsbev</v>
      </c>
      <c r="I6292" s="3">
        <f>IF(A6292='Enheter, modell og år'!$F$2-1,0,G6292-VLOOKUP(A6292-1&amp;B6292&amp;C6292&amp;E6292,$F$2:$G$7561,2,FALSE))</f>
        <v>0</v>
      </c>
      <c r="J6292" s="3">
        <f>IF(A6292='Enheter, modell og år'!$F$2-1,0,VLOOKUP(A6292-1&amp;B6292&amp;C6292&amp;E6292,$F$2:$G$7561,2,FALSE))</f>
        <v>0</v>
      </c>
    </row>
    <row r="6293" spans="1:10" x14ac:dyDescent="0.25">
      <c r="A6293">
        <f t="shared" ref="A6293:C6293" si="5845">A5753</f>
        <v>2019</v>
      </c>
      <c r="B6293" t="str">
        <f t="shared" si="5845"/>
        <v>VFM</v>
      </c>
      <c r="C6293">
        <f t="shared" si="5845"/>
        <v>0</v>
      </c>
      <c r="D6293">
        <f>IFERROR(VLOOKUP(C6293,'Enheter, modell og år'!$A$2:$B$31,2,FALSE),0)</f>
        <v>0</v>
      </c>
      <c r="E6293" t="str">
        <f>'Liste detaljert wide'!$O$1</f>
        <v>Total forskningsbev</v>
      </c>
      <c r="F6293" t="str">
        <f t="shared" si="5827"/>
        <v>2019VFM0Total forskningsbev</v>
      </c>
      <c r="G6293" s="3">
        <f>'Liste detaljert wide'!O353</f>
        <v>0</v>
      </c>
      <c r="H6293" t="str">
        <f>VLOOKUP(E6293,Def!$B$2:$C$15,2,FALSE)</f>
        <v>Total forskningsbev</v>
      </c>
      <c r="I6293" s="3">
        <f>IF(A6293='Enheter, modell og år'!$F$2-1,0,G6293-VLOOKUP(A6293-1&amp;B6293&amp;C6293&amp;E6293,$F$2:$G$7561,2,FALSE))</f>
        <v>0</v>
      </c>
      <c r="J6293" s="3">
        <f>IF(A6293='Enheter, modell og år'!$F$2-1,0,VLOOKUP(A6293-1&amp;B6293&amp;C6293&amp;E6293,$F$2:$G$7561,2,FALSE))</f>
        <v>0</v>
      </c>
    </row>
    <row r="6294" spans="1:10" x14ac:dyDescent="0.25">
      <c r="A6294">
        <f t="shared" ref="A6294:C6294" si="5846">A5754</f>
        <v>2019</v>
      </c>
      <c r="B6294" t="str">
        <f t="shared" si="5846"/>
        <v>VFM</v>
      </c>
      <c r="C6294">
        <f t="shared" si="5846"/>
        <v>0</v>
      </c>
      <c r="D6294">
        <f>IFERROR(VLOOKUP(C6294,'Enheter, modell og år'!$A$2:$B$31,2,FALSE),0)</f>
        <v>0</v>
      </c>
      <c r="E6294" t="str">
        <f>'Liste detaljert wide'!$O$1</f>
        <v>Total forskningsbev</v>
      </c>
      <c r="F6294" t="str">
        <f t="shared" si="5827"/>
        <v>2019VFM0Total forskningsbev</v>
      </c>
      <c r="G6294" s="3">
        <f>'Liste detaljert wide'!O354</f>
        <v>0</v>
      </c>
      <c r="H6294" t="str">
        <f>VLOOKUP(E6294,Def!$B$2:$C$15,2,FALSE)</f>
        <v>Total forskningsbev</v>
      </c>
      <c r="I6294" s="3">
        <f>IF(A6294='Enheter, modell og år'!$F$2-1,0,G6294-VLOOKUP(A6294-1&amp;B6294&amp;C6294&amp;E6294,$F$2:$G$7561,2,FALSE))</f>
        <v>0</v>
      </c>
      <c r="J6294" s="3">
        <f>IF(A6294='Enheter, modell og år'!$F$2-1,0,VLOOKUP(A6294-1&amp;B6294&amp;C6294&amp;E6294,$F$2:$G$7561,2,FALSE))</f>
        <v>0</v>
      </c>
    </row>
    <row r="6295" spans="1:10" x14ac:dyDescent="0.25">
      <c r="A6295">
        <f t="shared" ref="A6295:C6295" si="5847">A5755</f>
        <v>2019</v>
      </c>
      <c r="B6295" t="str">
        <f t="shared" si="5847"/>
        <v>VFM</v>
      </c>
      <c r="C6295">
        <f t="shared" si="5847"/>
        <v>0</v>
      </c>
      <c r="D6295">
        <f>IFERROR(VLOOKUP(C6295,'Enheter, modell og år'!$A$2:$B$31,2,FALSE),0)</f>
        <v>0</v>
      </c>
      <c r="E6295" t="str">
        <f>'Liste detaljert wide'!$O$1</f>
        <v>Total forskningsbev</v>
      </c>
      <c r="F6295" t="str">
        <f t="shared" si="5827"/>
        <v>2019VFM0Total forskningsbev</v>
      </c>
      <c r="G6295" s="3">
        <f>'Liste detaljert wide'!O355</f>
        <v>0</v>
      </c>
      <c r="H6295" t="str">
        <f>VLOOKUP(E6295,Def!$B$2:$C$15,2,FALSE)</f>
        <v>Total forskningsbev</v>
      </c>
      <c r="I6295" s="3">
        <f>IF(A6295='Enheter, modell og år'!$F$2-1,0,G6295-VLOOKUP(A6295-1&amp;B6295&amp;C6295&amp;E6295,$F$2:$G$7561,2,FALSE))</f>
        <v>0</v>
      </c>
      <c r="J6295" s="3">
        <f>IF(A6295='Enheter, modell og år'!$F$2-1,0,VLOOKUP(A6295-1&amp;B6295&amp;C6295&amp;E6295,$F$2:$G$7561,2,FALSE))</f>
        <v>0</v>
      </c>
    </row>
    <row r="6296" spans="1:10" x14ac:dyDescent="0.25">
      <c r="A6296">
        <f t="shared" ref="A6296:C6296" si="5848">A5756</f>
        <v>2019</v>
      </c>
      <c r="B6296" t="str">
        <f t="shared" si="5848"/>
        <v>VFM</v>
      </c>
      <c r="C6296">
        <f t="shared" si="5848"/>
        <v>0</v>
      </c>
      <c r="D6296">
        <f>IFERROR(VLOOKUP(C6296,'Enheter, modell og år'!$A$2:$B$31,2,FALSE),0)</f>
        <v>0</v>
      </c>
      <c r="E6296" t="str">
        <f>'Liste detaljert wide'!$O$1</f>
        <v>Total forskningsbev</v>
      </c>
      <c r="F6296" t="str">
        <f t="shared" si="5827"/>
        <v>2019VFM0Total forskningsbev</v>
      </c>
      <c r="G6296" s="3">
        <f>'Liste detaljert wide'!O356</f>
        <v>0</v>
      </c>
      <c r="H6296" t="str">
        <f>VLOOKUP(E6296,Def!$B$2:$C$15,2,FALSE)</f>
        <v>Total forskningsbev</v>
      </c>
      <c r="I6296" s="3">
        <f>IF(A6296='Enheter, modell og år'!$F$2-1,0,G6296-VLOOKUP(A6296-1&amp;B6296&amp;C6296&amp;E6296,$F$2:$G$7561,2,FALSE))</f>
        <v>0</v>
      </c>
      <c r="J6296" s="3">
        <f>IF(A6296='Enheter, modell og år'!$F$2-1,0,VLOOKUP(A6296-1&amp;B6296&amp;C6296&amp;E6296,$F$2:$G$7561,2,FALSE))</f>
        <v>0</v>
      </c>
    </row>
    <row r="6297" spans="1:10" x14ac:dyDescent="0.25">
      <c r="A6297">
        <f t="shared" ref="A6297:C6297" si="5849">A5757</f>
        <v>2019</v>
      </c>
      <c r="B6297" t="str">
        <f t="shared" si="5849"/>
        <v>VFM</v>
      </c>
      <c r="C6297">
        <f t="shared" si="5849"/>
        <v>0</v>
      </c>
      <c r="D6297">
        <f>IFERROR(VLOOKUP(C6297,'Enheter, modell og år'!$A$2:$B$31,2,FALSE),0)</f>
        <v>0</v>
      </c>
      <c r="E6297" t="str">
        <f>'Liste detaljert wide'!$O$1</f>
        <v>Total forskningsbev</v>
      </c>
      <c r="F6297" t="str">
        <f t="shared" si="5827"/>
        <v>2019VFM0Total forskningsbev</v>
      </c>
      <c r="G6297" s="3">
        <f>'Liste detaljert wide'!O357</f>
        <v>0</v>
      </c>
      <c r="H6297" t="str">
        <f>VLOOKUP(E6297,Def!$B$2:$C$15,2,FALSE)</f>
        <v>Total forskningsbev</v>
      </c>
      <c r="I6297" s="3">
        <f>IF(A6297='Enheter, modell og år'!$F$2-1,0,G6297-VLOOKUP(A6297-1&amp;B6297&amp;C6297&amp;E6297,$F$2:$G$7561,2,FALSE))</f>
        <v>0</v>
      </c>
      <c r="J6297" s="3">
        <f>IF(A6297='Enheter, modell og år'!$F$2-1,0,VLOOKUP(A6297-1&amp;B6297&amp;C6297&amp;E6297,$F$2:$G$7561,2,FALSE))</f>
        <v>0</v>
      </c>
    </row>
    <row r="6298" spans="1:10" x14ac:dyDescent="0.25">
      <c r="A6298">
        <f t="shared" ref="A6298:C6298" si="5850">A5758</f>
        <v>2019</v>
      </c>
      <c r="B6298" t="str">
        <f t="shared" si="5850"/>
        <v>VFM</v>
      </c>
      <c r="C6298">
        <f t="shared" si="5850"/>
        <v>0</v>
      </c>
      <c r="D6298">
        <f>IFERROR(VLOOKUP(C6298,'Enheter, modell og år'!$A$2:$B$31,2,FALSE),0)</f>
        <v>0</v>
      </c>
      <c r="E6298" t="str">
        <f>'Liste detaljert wide'!$O$1</f>
        <v>Total forskningsbev</v>
      </c>
      <c r="F6298" t="str">
        <f t="shared" si="5827"/>
        <v>2019VFM0Total forskningsbev</v>
      </c>
      <c r="G6298" s="3">
        <f>'Liste detaljert wide'!O358</f>
        <v>0</v>
      </c>
      <c r="H6298" t="str">
        <f>VLOOKUP(E6298,Def!$B$2:$C$15,2,FALSE)</f>
        <v>Total forskningsbev</v>
      </c>
      <c r="I6298" s="3">
        <f>IF(A6298='Enheter, modell og år'!$F$2-1,0,G6298-VLOOKUP(A6298-1&amp;B6298&amp;C6298&amp;E6298,$F$2:$G$7561,2,FALSE))</f>
        <v>0</v>
      </c>
      <c r="J6298" s="3">
        <f>IF(A6298='Enheter, modell og år'!$F$2-1,0,VLOOKUP(A6298-1&amp;B6298&amp;C6298&amp;E6298,$F$2:$G$7561,2,FALSE))</f>
        <v>0</v>
      </c>
    </row>
    <row r="6299" spans="1:10" x14ac:dyDescent="0.25">
      <c r="A6299">
        <f t="shared" ref="A6299:C6299" si="5851">A5759</f>
        <v>2019</v>
      </c>
      <c r="B6299" t="str">
        <f t="shared" si="5851"/>
        <v>VFM</v>
      </c>
      <c r="C6299">
        <f t="shared" si="5851"/>
        <v>0</v>
      </c>
      <c r="D6299">
        <f>IFERROR(VLOOKUP(C6299,'Enheter, modell og år'!$A$2:$B$31,2,FALSE),0)</f>
        <v>0</v>
      </c>
      <c r="E6299" t="str">
        <f>'Liste detaljert wide'!$O$1</f>
        <v>Total forskningsbev</v>
      </c>
      <c r="F6299" t="str">
        <f t="shared" si="5827"/>
        <v>2019VFM0Total forskningsbev</v>
      </c>
      <c r="G6299" s="3">
        <f>'Liste detaljert wide'!O359</f>
        <v>0</v>
      </c>
      <c r="H6299" t="str">
        <f>VLOOKUP(E6299,Def!$B$2:$C$15,2,FALSE)</f>
        <v>Total forskningsbev</v>
      </c>
      <c r="I6299" s="3">
        <f>IF(A6299='Enheter, modell og år'!$F$2-1,0,G6299-VLOOKUP(A6299-1&amp;B6299&amp;C6299&amp;E6299,$F$2:$G$7561,2,FALSE))</f>
        <v>0</v>
      </c>
      <c r="J6299" s="3">
        <f>IF(A6299='Enheter, modell og år'!$F$2-1,0,VLOOKUP(A6299-1&amp;B6299&amp;C6299&amp;E6299,$F$2:$G$7561,2,FALSE))</f>
        <v>0</v>
      </c>
    </row>
    <row r="6300" spans="1:10" x14ac:dyDescent="0.25">
      <c r="A6300">
        <f t="shared" ref="A6300:C6300" si="5852">A5760</f>
        <v>2019</v>
      </c>
      <c r="B6300" t="str">
        <f t="shared" si="5852"/>
        <v>VFM</v>
      </c>
      <c r="C6300">
        <f t="shared" si="5852"/>
        <v>0</v>
      </c>
      <c r="D6300">
        <f>IFERROR(VLOOKUP(C6300,'Enheter, modell og år'!$A$2:$B$31,2,FALSE),0)</f>
        <v>0</v>
      </c>
      <c r="E6300" t="str">
        <f>'Liste detaljert wide'!$O$1</f>
        <v>Total forskningsbev</v>
      </c>
      <c r="F6300" t="str">
        <f t="shared" si="5827"/>
        <v>2019VFM0Total forskningsbev</v>
      </c>
      <c r="G6300" s="3">
        <f>'Liste detaljert wide'!O360</f>
        <v>0</v>
      </c>
      <c r="H6300" t="str">
        <f>VLOOKUP(E6300,Def!$B$2:$C$15,2,FALSE)</f>
        <v>Total forskningsbev</v>
      </c>
      <c r="I6300" s="3">
        <f>IF(A6300='Enheter, modell og år'!$F$2-1,0,G6300-VLOOKUP(A6300-1&amp;B6300&amp;C6300&amp;E6300,$F$2:$G$7561,2,FALSE))</f>
        <v>0</v>
      </c>
      <c r="J6300" s="3">
        <f>IF(A6300='Enheter, modell og år'!$F$2-1,0,VLOOKUP(A6300-1&amp;B6300&amp;C6300&amp;E6300,$F$2:$G$7561,2,FALSE))</f>
        <v>0</v>
      </c>
    </row>
    <row r="6301" spans="1:10" x14ac:dyDescent="0.25">
      <c r="A6301">
        <f t="shared" ref="A6301:C6301" si="5853">A5761</f>
        <v>2019</v>
      </c>
      <c r="B6301" t="str">
        <f t="shared" si="5853"/>
        <v>VFM</v>
      </c>
      <c r="C6301">
        <f t="shared" si="5853"/>
        <v>0</v>
      </c>
      <c r="D6301">
        <f>IFERROR(VLOOKUP(C6301,'Enheter, modell og år'!$A$2:$B$31,2,FALSE),0)</f>
        <v>0</v>
      </c>
      <c r="E6301" t="str">
        <f>'Liste detaljert wide'!$O$1</f>
        <v>Total forskningsbev</v>
      </c>
      <c r="F6301" t="str">
        <f t="shared" si="5827"/>
        <v>2019VFM0Total forskningsbev</v>
      </c>
      <c r="G6301" s="3">
        <f>'Liste detaljert wide'!O361</f>
        <v>0</v>
      </c>
      <c r="H6301" t="str">
        <f>VLOOKUP(E6301,Def!$B$2:$C$15,2,FALSE)</f>
        <v>Total forskningsbev</v>
      </c>
      <c r="I6301" s="3">
        <f>IF(A6301='Enheter, modell og år'!$F$2-1,0,G6301-VLOOKUP(A6301-1&amp;B6301&amp;C6301&amp;E6301,$F$2:$G$7561,2,FALSE))</f>
        <v>0</v>
      </c>
      <c r="J6301" s="3">
        <f>IF(A6301='Enheter, modell og år'!$F$2-1,0,VLOOKUP(A6301-1&amp;B6301&amp;C6301&amp;E6301,$F$2:$G$7561,2,FALSE))</f>
        <v>0</v>
      </c>
    </row>
    <row r="6302" spans="1:10" x14ac:dyDescent="0.25">
      <c r="A6302">
        <f t="shared" ref="A6302:C6302" si="5854">A5762</f>
        <v>2020</v>
      </c>
      <c r="B6302" t="str">
        <f t="shared" si="5854"/>
        <v>VFM</v>
      </c>
      <c r="C6302">
        <f t="shared" si="5854"/>
        <v>0</v>
      </c>
      <c r="D6302">
        <f>IFERROR(VLOOKUP(C6302,'Enheter, modell og år'!$A$2:$B$31,2,FALSE),0)</f>
        <v>0</v>
      </c>
      <c r="E6302" t="str">
        <f>'Liste detaljert wide'!$O$1</f>
        <v>Total forskningsbev</v>
      </c>
      <c r="F6302" t="str">
        <f t="shared" si="5827"/>
        <v>2020VFM0Total forskningsbev</v>
      </c>
      <c r="G6302" s="3">
        <f>'Liste detaljert wide'!O362</f>
        <v>0</v>
      </c>
      <c r="H6302" t="str">
        <f>VLOOKUP(E6302,Def!$B$2:$C$15,2,FALSE)</f>
        <v>Total forskningsbev</v>
      </c>
      <c r="I6302" s="3">
        <f>IF(A6302='Enheter, modell og år'!$F$2-1,0,G6302-VLOOKUP(A6302-1&amp;B6302&amp;C6302&amp;E6302,$F$2:$G$7561,2,FALSE))</f>
        <v>0</v>
      </c>
      <c r="J6302" s="3">
        <f>IF(A6302='Enheter, modell og år'!$F$2-1,0,VLOOKUP(A6302-1&amp;B6302&amp;C6302&amp;E6302,$F$2:$G$7561,2,FALSE))</f>
        <v>0</v>
      </c>
    </row>
    <row r="6303" spans="1:10" x14ac:dyDescent="0.25">
      <c r="A6303">
        <f t="shared" ref="A6303:C6303" si="5855">A5763</f>
        <v>2020</v>
      </c>
      <c r="B6303" t="str">
        <f t="shared" si="5855"/>
        <v>VFM</v>
      </c>
      <c r="C6303">
        <f t="shared" si="5855"/>
        <v>0</v>
      </c>
      <c r="D6303">
        <f>IFERROR(VLOOKUP(C6303,'Enheter, modell og år'!$A$2:$B$31,2,FALSE),0)</f>
        <v>0</v>
      </c>
      <c r="E6303" t="str">
        <f>'Liste detaljert wide'!$O$1</f>
        <v>Total forskningsbev</v>
      </c>
      <c r="F6303" t="str">
        <f t="shared" si="5827"/>
        <v>2020VFM0Total forskningsbev</v>
      </c>
      <c r="G6303" s="3">
        <f>'Liste detaljert wide'!O363</f>
        <v>0</v>
      </c>
      <c r="H6303" t="str">
        <f>VLOOKUP(E6303,Def!$B$2:$C$15,2,FALSE)</f>
        <v>Total forskningsbev</v>
      </c>
      <c r="I6303" s="3">
        <f>IF(A6303='Enheter, modell og år'!$F$2-1,0,G6303-VLOOKUP(A6303-1&amp;B6303&amp;C6303&amp;E6303,$F$2:$G$7561,2,FALSE))</f>
        <v>0</v>
      </c>
      <c r="J6303" s="3">
        <f>IF(A6303='Enheter, modell og år'!$F$2-1,0,VLOOKUP(A6303-1&amp;B6303&amp;C6303&amp;E6303,$F$2:$G$7561,2,FALSE))</f>
        <v>0</v>
      </c>
    </row>
    <row r="6304" spans="1:10" x14ac:dyDescent="0.25">
      <c r="A6304">
        <f t="shared" ref="A6304:C6304" si="5856">A5764</f>
        <v>2020</v>
      </c>
      <c r="B6304" t="str">
        <f t="shared" si="5856"/>
        <v>VFM</v>
      </c>
      <c r="C6304">
        <f t="shared" si="5856"/>
        <v>0</v>
      </c>
      <c r="D6304">
        <f>IFERROR(VLOOKUP(C6304,'Enheter, modell og år'!$A$2:$B$31,2,FALSE),0)</f>
        <v>0</v>
      </c>
      <c r="E6304" t="str">
        <f>'Liste detaljert wide'!$O$1</f>
        <v>Total forskningsbev</v>
      </c>
      <c r="F6304" t="str">
        <f t="shared" si="5827"/>
        <v>2020VFM0Total forskningsbev</v>
      </c>
      <c r="G6304" s="3">
        <f>'Liste detaljert wide'!O364</f>
        <v>0</v>
      </c>
      <c r="H6304" t="str">
        <f>VLOOKUP(E6304,Def!$B$2:$C$15,2,FALSE)</f>
        <v>Total forskningsbev</v>
      </c>
      <c r="I6304" s="3">
        <f>IF(A6304='Enheter, modell og år'!$F$2-1,0,G6304-VLOOKUP(A6304-1&amp;B6304&amp;C6304&amp;E6304,$F$2:$G$7561,2,FALSE))</f>
        <v>0</v>
      </c>
      <c r="J6304" s="3">
        <f>IF(A6304='Enheter, modell og år'!$F$2-1,0,VLOOKUP(A6304-1&amp;B6304&amp;C6304&amp;E6304,$F$2:$G$7561,2,FALSE))</f>
        <v>0</v>
      </c>
    </row>
    <row r="6305" spans="1:10" x14ac:dyDescent="0.25">
      <c r="A6305">
        <f t="shared" ref="A6305:C6305" si="5857">A5765</f>
        <v>2020</v>
      </c>
      <c r="B6305" t="str">
        <f t="shared" si="5857"/>
        <v>VFM</v>
      </c>
      <c r="C6305">
        <f t="shared" si="5857"/>
        <v>0</v>
      </c>
      <c r="D6305">
        <f>IFERROR(VLOOKUP(C6305,'Enheter, modell og år'!$A$2:$B$31,2,FALSE),0)</f>
        <v>0</v>
      </c>
      <c r="E6305" t="str">
        <f>'Liste detaljert wide'!$O$1</f>
        <v>Total forskningsbev</v>
      </c>
      <c r="F6305" t="str">
        <f t="shared" si="5827"/>
        <v>2020VFM0Total forskningsbev</v>
      </c>
      <c r="G6305" s="3">
        <f>'Liste detaljert wide'!O365</f>
        <v>0</v>
      </c>
      <c r="H6305" t="str">
        <f>VLOOKUP(E6305,Def!$B$2:$C$15,2,FALSE)</f>
        <v>Total forskningsbev</v>
      </c>
      <c r="I6305" s="3">
        <f>IF(A6305='Enheter, modell og år'!$F$2-1,0,G6305-VLOOKUP(A6305-1&amp;B6305&amp;C6305&amp;E6305,$F$2:$G$7561,2,FALSE))</f>
        <v>0</v>
      </c>
      <c r="J6305" s="3">
        <f>IF(A6305='Enheter, modell og år'!$F$2-1,0,VLOOKUP(A6305-1&amp;B6305&amp;C6305&amp;E6305,$F$2:$G$7561,2,FALSE))</f>
        <v>0</v>
      </c>
    </row>
    <row r="6306" spans="1:10" x14ac:dyDescent="0.25">
      <c r="A6306">
        <f t="shared" ref="A6306:C6306" si="5858">A5766</f>
        <v>2020</v>
      </c>
      <c r="B6306" t="str">
        <f t="shared" si="5858"/>
        <v>VFM</v>
      </c>
      <c r="C6306">
        <f t="shared" si="5858"/>
        <v>0</v>
      </c>
      <c r="D6306">
        <f>IFERROR(VLOOKUP(C6306,'Enheter, modell og år'!$A$2:$B$31,2,FALSE),0)</f>
        <v>0</v>
      </c>
      <c r="E6306" t="str">
        <f>'Liste detaljert wide'!$O$1</f>
        <v>Total forskningsbev</v>
      </c>
      <c r="F6306" t="str">
        <f t="shared" si="5827"/>
        <v>2020VFM0Total forskningsbev</v>
      </c>
      <c r="G6306" s="3">
        <f>'Liste detaljert wide'!O366</f>
        <v>0</v>
      </c>
      <c r="H6306" t="str">
        <f>VLOOKUP(E6306,Def!$B$2:$C$15,2,FALSE)</f>
        <v>Total forskningsbev</v>
      </c>
      <c r="I6306" s="3">
        <f>IF(A6306='Enheter, modell og år'!$F$2-1,0,G6306-VLOOKUP(A6306-1&amp;B6306&amp;C6306&amp;E6306,$F$2:$G$7561,2,FALSE))</f>
        <v>0</v>
      </c>
      <c r="J6306" s="3">
        <f>IF(A6306='Enheter, modell og år'!$F$2-1,0,VLOOKUP(A6306-1&amp;B6306&amp;C6306&amp;E6306,$F$2:$G$7561,2,FALSE))</f>
        <v>0</v>
      </c>
    </row>
    <row r="6307" spans="1:10" x14ac:dyDescent="0.25">
      <c r="A6307">
        <f t="shared" ref="A6307:C6307" si="5859">A5767</f>
        <v>2020</v>
      </c>
      <c r="B6307" t="str">
        <f t="shared" si="5859"/>
        <v>VFM</v>
      </c>
      <c r="C6307">
        <f t="shared" si="5859"/>
        <v>0</v>
      </c>
      <c r="D6307">
        <f>IFERROR(VLOOKUP(C6307,'Enheter, modell og år'!$A$2:$B$31,2,FALSE),0)</f>
        <v>0</v>
      </c>
      <c r="E6307" t="str">
        <f>'Liste detaljert wide'!$O$1</f>
        <v>Total forskningsbev</v>
      </c>
      <c r="F6307" t="str">
        <f t="shared" si="5827"/>
        <v>2020VFM0Total forskningsbev</v>
      </c>
      <c r="G6307" s="3">
        <f>'Liste detaljert wide'!O367</f>
        <v>0</v>
      </c>
      <c r="H6307" t="str">
        <f>VLOOKUP(E6307,Def!$B$2:$C$15,2,FALSE)</f>
        <v>Total forskningsbev</v>
      </c>
      <c r="I6307" s="3">
        <f>IF(A6307='Enheter, modell og år'!$F$2-1,0,G6307-VLOOKUP(A6307-1&amp;B6307&amp;C6307&amp;E6307,$F$2:$G$7561,2,FALSE))</f>
        <v>0</v>
      </c>
      <c r="J6307" s="3">
        <f>IF(A6307='Enheter, modell og år'!$F$2-1,0,VLOOKUP(A6307-1&amp;B6307&amp;C6307&amp;E6307,$F$2:$G$7561,2,FALSE))</f>
        <v>0</v>
      </c>
    </row>
    <row r="6308" spans="1:10" x14ac:dyDescent="0.25">
      <c r="A6308">
        <f t="shared" ref="A6308:C6308" si="5860">A5768</f>
        <v>2020</v>
      </c>
      <c r="B6308" t="str">
        <f t="shared" si="5860"/>
        <v>VFM</v>
      </c>
      <c r="C6308">
        <f t="shared" si="5860"/>
        <v>0</v>
      </c>
      <c r="D6308">
        <f>IFERROR(VLOOKUP(C6308,'Enheter, modell og år'!$A$2:$B$31,2,FALSE),0)</f>
        <v>0</v>
      </c>
      <c r="E6308" t="str">
        <f>'Liste detaljert wide'!$O$1</f>
        <v>Total forskningsbev</v>
      </c>
      <c r="F6308" t="str">
        <f t="shared" si="5827"/>
        <v>2020VFM0Total forskningsbev</v>
      </c>
      <c r="G6308" s="3">
        <f>'Liste detaljert wide'!O368</f>
        <v>0</v>
      </c>
      <c r="H6308" t="str">
        <f>VLOOKUP(E6308,Def!$B$2:$C$15,2,FALSE)</f>
        <v>Total forskningsbev</v>
      </c>
      <c r="I6308" s="3">
        <f>IF(A6308='Enheter, modell og år'!$F$2-1,0,G6308-VLOOKUP(A6308-1&amp;B6308&amp;C6308&amp;E6308,$F$2:$G$7561,2,FALSE))</f>
        <v>0</v>
      </c>
      <c r="J6308" s="3">
        <f>IF(A6308='Enheter, modell og år'!$F$2-1,0,VLOOKUP(A6308-1&amp;B6308&amp;C6308&amp;E6308,$F$2:$G$7561,2,FALSE))</f>
        <v>0</v>
      </c>
    </row>
    <row r="6309" spans="1:10" x14ac:dyDescent="0.25">
      <c r="A6309">
        <f t="shared" ref="A6309:C6309" si="5861">A5769</f>
        <v>2020</v>
      </c>
      <c r="B6309" t="str">
        <f t="shared" si="5861"/>
        <v>VFM</v>
      </c>
      <c r="C6309">
        <f t="shared" si="5861"/>
        <v>0</v>
      </c>
      <c r="D6309">
        <f>IFERROR(VLOOKUP(C6309,'Enheter, modell og år'!$A$2:$B$31,2,FALSE),0)</f>
        <v>0</v>
      </c>
      <c r="E6309" t="str">
        <f>'Liste detaljert wide'!$O$1</f>
        <v>Total forskningsbev</v>
      </c>
      <c r="F6309" t="str">
        <f t="shared" si="5827"/>
        <v>2020VFM0Total forskningsbev</v>
      </c>
      <c r="G6309" s="3">
        <f>'Liste detaljert wide'!O369</f>
        <v>0</v>
      </c>
      <c r="H6309" t="str">
        <f>VLOOKUP(E6309,Def!$B$2:$C$15,2,FALSE)</f>
        <v>Total forskningsbev</v>
      </c>
      <c r="I6309" s="3">
        <f>IF(A6309='Enheter, modell og år'!$F$2-1,0,G6309-VLOOKUP(A6309-1&amp;B6309&amp;C6309&amp;E6309,$F$2:$G$7561,2,FALSE))</f>
        <v>0</v>
      </c>
      <c r="J6309" s="3">
        <f>IF(A6309='Enheter, modell og år'!$F$2-1,0,VLOOKUP(A6309-1&amp;B6309&amp;C6309&amp;E6309,$F$2:$G$7561,2,FALSE))</f>
        <v>0</v>
      </c>
    </row>
    <row r="6310" spans="1:10" x14ac:dyDescent="0.25">
      <c r="A6310">
        <f t="shared" ref="A6310:C6310" si="5862">A5770</f>
        <v>2020</v>
      </c>
      <c r="B6310" t="str">
        <f t="shared" si="5862"/>
        <v>VFM</v>
      </c>
      <c r="C6310">
        <f t="shared" si="5862"/>
        <v>0</v>
      </c>
      <c r="D6310">
        <f>IFERROR(VLOOKUP(C6310,'Enheter, modell og år'!$A$2:$B$31,2,FALSE),0)</f>
        <v>0</v>
      </c>
      <c r="E6310" t="str">
        <f>'Liste detaljert wide'!$O$1</f>
        <v>Total forskningsbev</v>
      </c>
      <c r="F6310" t="str">
        <f t="shared" si="5827"/>
        <v>2020VFM0Total forskningsbev</v>
      </c>
      <c r="G6310" s="3">
        <f>'Liste detaljert wide'!O370</f>
        <v>0</v>
      </c>
      <c r="H6310" t="str">
        <f>VLOOKUP(E6310,Def!$B$2:$C$15,2,FALSE)</f>
        <v>Total forskningsbev</v>
      </c>
      <c r="I6310" s="3">
        <f>IF(A6310='Enheter, modell og år'!$F$2-1,0,G6310-VLOOKUP(A6310-1&amp;B6310&amp;C6310&amp;E6310,$F$2:$G$7561,2,FALSE))</f>
        <v>0</v>
      </c>
      <c r="J6310" s="3">
        <f>IF(A6310='Enheter, modell og år'!$F$2-1,0,VLOOKUP(A6310-1&amp;B6310&amp;C6310&amp;E6310,$F$2:$G$7561,2,FALSE))</f>
        <v>0</v>
      </c>
    </row>
    <row r="6311" spans="1:10" x14ac:dyDescent="0.25">
      <c r="A6311">
        <f t="shared" ref="A6311:C6311" si="5863">A5771</f>
        <v>2020</v>
      </c>
      <c r="B6311" t="str">
        <f t="shared" si="5863"/>
        <v>VFM</v>
      </c>
      <c r="C6311">
        <f t="shared" si="5863"/>
        <v>0</v>
      </c>
      <c r="D6311">
        <f>IFERROR(VLOOKUP(C6311,'Enheter, modell og år'!$A$2:$B$31,2,FALSE),0)</f>
        <v>0</v>
      </c>
      <c r="E6311" t="str">
        <f>'Liste detaljert wide'!$O$1</f>
        <v>Total forskningsbev</v>
      </c>
      <c r="F6311" t="str">
        <f t="shared" si="5827"/>
        <v>2020VFM0Total forskningsbev</v>
      </c>
      <c r="G6311" s="3">
        <f>'Liste detaljert wide'!O371</f>
        <v>0</v>
      </c>
      <c r="H6311" t="str">
        <f>VLOOKUP(E6311,Def!$B$2:$C$15,2,FALSE)</f>
        <v>Total forskningsbev</v>
      </c>
      <c r="I6311" s="3">
        <f>IF(A6311='Enheter, modell og år'!$F$2-1,0,G6311-VLOOKUP(A6311-1&amp;B6311&amp;C6311&amp;E6311,$F$2:$G$7561,2,FALSE))</f>
        <v>0</v>
      </c>
      <c r="J6311" s="3">
        <f>IF(A6311='Enheter, modell og år'!$F$2-1,0,VLOOKUP(A6311-1&amp;B6311&amp;C6311&amp;E6311,$F$2:$G$7561,2,FALSE))</f>
        <v>0</v>
      </c>
    </row>
    <row r="6312" spans="1:10" x14ac:dyDescent="0.25">
      <c r="A6312">
        <f t="shared" ref="A6312:C6312" si="5864">A5772</f>
        <v>2020</v>
      </c>
      <c r="B6312" t="str">
        <f t="shared" si="5864"/>
        <v>VFM</v>
      </c>
      <c r="C6312">
        <f t="shared" si="5864"/>
        <v>0</v>
      </c>
      <c r="D6312">
        <f>IFERROR(VLOOKUP(C6312,'Enheter, modell og år'!$A$2:$B$31,2,FALSE),0)</f>
        <v>0</v>
      </c>
      <c r="E6312" t="str">
        <f>'Liste detaljert wide'!$O$1</f>
        <v>Total forskningsbev</v>
      </c>
      <c r="F6312" t="str">
        <f t="shared" si="5827"/>
        <v>2020VFM0Total forskningsbev</v>
      </c>
      <c r="G6312" s="3">
        <f>'Liste detaljert wide'!O372</f>
        <v>0</v>
      </c>
      <c r="H6312" t="str">
        <f>VLOOKUP(E6312,Def!$B$2:$C$15,2,FALSE)</f>
        <v>Total forskningsbev</v>
      </c>
      <c r="I6312" s="3">
        <f>IF(A6312='Enheter, modell og år'!$F$2-1,0,G6312-VLOOKUP(A6312-1&amp;B6312&amp;C6312&amp;E6312,$F$2:$G$7561,2,FALSE))</f>
        <v>0</v>
      </c>
      <c r="J6312" s="3">
        <f>IF(A6312='Enheter, modell og år'!$F$2-1,0,VLOOKUP(A6312-1&amp;B6312&amp;C6312&amp;E6312,$F$2:$G$7561,2,FALSE))</f>
        <v>0</v>
      </c>
    </row>
    <row r="6313" spans="1:10" x14ac:dyDescent="0.25">
      <c r="A6313">
        <f t="shared" ref="A6313:C6313" si="5865">A5773</f>
        <v>2020</v>
      </c>
      <c r="B6313" t="str">
        <f t="shared" si="5865"/>
        <v>VFM</v>
      </c>
      <c r="C6313">
        <f t="shared" si="5865"/>
        <v>0</v>
      </c>
      <c r="D6313">
        <f>IFERROR(VLOOKUP(C6313,'Enheter, modell og år'!$A$2:$B$31,2,FALSE),0)</f>
        <v>0</v>
      </c>
      <c r="E6313" t="str">
        <f>'Liste detaljert wide'!$O$1</f>
        <v>Total forskningsbev</v>
      </c>
      <c r="F6313" t="str">
        <f t="shared" si="5827"/>
        <v>2020VFM0Total forskningsbev</v>
      </c>
      <c r="G6313" s="3">
        <f>'Liste detaljert wide'!O373</f>
        <v>0</v>
      </c>
      <c r="H6313" t="str">
        <f>VLOOKUP(E6313,Def!$B$2:$C$15,2,FALSE)</f>
        <v>Total forskningsbev</v>
      </c>
      <c r="I6313" s="3">
        <f>IF(A6313='Enheter, modell og år'!$F$2-1,0,G6313-VLOOKUP(A6313-1&amp;B6313&amp;C6313&amp;E6313,$F$2:$G$7561,2,FALSE))</f>
        <v>0</v>
      </c>
      <c r="J6313" s="3">
        <f>IF(A6313='Enheter, modell og år'!$F$2-1,0,VLOOKUP(A6313-1&amp;B6313&amp;C6313&amp;E6313,$F$2:$G$7561,2,FALSE))</f>
        <v>0</v>
      </c>
    </row>
    <row r="6314" spans="1:10" x14ac:dyDescent="0.25">
      <c r="A6314">
        <f t="shared" ref="A6314:C6314" si="5866">A5774</f>
        <v>2020</v>
      </c>
      <c r="B6314" t="str">
        <f t="shared" si="5866"/>
        <v>VFM</v>
      </c>
      <c r="C6314">
        <f t="shared" si="5866"/>
        <v>0</v>
      </c>
      <c r="D6314">
        <f>IFERROR(VLOOKUP(C6314,'Enheter, modell og år'!$A$2:$B$31,2,FALSE),0)</f>
        <v>0</v>
      </c>
      <c r="E6314" t="str">
        <f>'Liste detaljert wide'!$O$1</f>
        <v>Total forskningsbev</v>
      </c>
      <c r="F6314" t="str">
        <f t="shared" si="5827"/>
        <v>2020VFM0Total forskningsbev</v>
      </c>
      <c r="G6314" s="3">
        <f>'Liste detaljert wide'!O374</f>
        <v>0</v>
      </c>
      <c r="H6314" t="str">
        <f>VLOOKUP(E6314,Def!$B$2:$C$15,2,FALSE)</f>
        <v>Total forskningsbev</v>
      </c>
      <c r="I6314" s="3">
        <f>IF(A6314='Enheter, modell og år'!$F$2-1,0,G6314-VLOOKUP(A6314-1&amp;B6314&amp;C6314&amp;E6314,$F$2:$G$7561,2,FALSE))</f>
        <v>0</v>
      </c>
      <c r="J6314" s="3">
        <f>IF(A6314='Enheter, modell og år'!$F$2-1,0,VLOOKUP(A6314-1&amp;B6314&amp;C6314&amp;E6314,$F$2:$G$7561,2,FALSE))</f>
        <v>0</v>
      </c>
    </row>
    <row r="6315" spans="1:10" x14ac:dyDescent="0.25">
      <c r="A6315">
        <f t="shared" ref="A6315:C6315" si="5867">A5775</f>
        <v>2020</v>
      </c>
      <c r="B6315" t="str">
        <f t="shared" si="5867"/>
        <v>VFM</v>
      </c>
      <c r="C6315">
        <f t="shared" si="5867"/>
        <v>0</v>
      </c>
      <c r="D6315">
        <f>IFERROR(VLOOKUP(C6315,'Enheter, modell og år'!$A$2:$B$31,2,FALSE),0)</f>
        <v>0</v>
      </c>
      <c r="E6315" t="str">
        <f>'Liste detaljert wide'!$O$1</f>
        <v>Total forskningsbev</v>
      </c>
      <c r="F6315" t="str">
        <f t="shared" si="5827"/>
        <v>2020VFM0Total forskningsbev</v>
      </c>
      <c r="G6315" s="3">
        <f>'Liste detaljert wide'!O375</f>
        <v>0</v>
      </c>
      <c r="H6315" t="str">
        <f>VLOOKUP(E6315,Def!$B$2:$C$15,2,FALSE)</f>
        <v>Total forskningsbev</v>
      </c>
      <c r="I6315" s="3">
        <f>IF(A6315='Enheter, modell og år'!$F$2-1,0,G6315-VLOOKUP(A6315-1&amp;B6315&amp;C6315&amp;E6315,$F$2:$G$7561,2,FALSE))</f>
        <v>0</v>
      </c>
      <c r="J6315" s="3">
        <f>IF(A6315='Enheter, modell og år'!$F$2-1,0,VLOOKUP(A6315-1&amp;B6315&amp;C6315&amp;E6315,$F$2:$G$7561,2,FALSE))</f>
        <v>0</v>
      </c>
    </row>
    <row r="6316" spans="1:10" x14ac:dyDescent="0.25">
      <c r="A6316">
        <f t="shared" ref="A6316:C6316" si="5868">A5776</f>
        <v>2020</v>
      </c>
      <c r="B6316" t="str">
        <f t="shared" si="5868"/>
        <v>VFM</v>
      </c>
      <c r="C6316">
        <f t="shared" si="5868"/>
        <v>0</v>
      </c>
      <c r="D6316">
        <f>IFERROR(VLOOKUP(C6316,'Enheter, modell og år'!$A$2:$B$31,2,FALSE),0)</f>
        <v>0</v>
      </c>
      <c r="E6316" t="str">
        <f>'Liste detaljert wide'!$O$1</f>
        <v>Total forskningsbev</v>
      </c>
      <c r="F6316" t="str">
        <f t="shared" si="5827"/>
        <v>2020VFM0Total forskningsbev</v>
      </c>
      <c r="G6316" s="3">
        <f>'Liste detaljert wide'!O376</f>
        <v>0</v>
      </c>
      <c r="H6316" t="str">
        <f>VLOOKUP(E6316,Def!$B$2:$C$15,2,FALSE)</f>
        <v>Total forskningsbev</v>
      </c>
      <c r="I6316" s="3">
        <f>IF(A6316='Enheter, modell og år'!$F$2-1,0,G6316-VLOOKUP(A6316-1&amp;B6316&amp;C6316&amp;E6316,$F$2:$G$7561,2,FALSE))</f>
        <v>0</v>
      </c>
      <c r="J6316" s="3">
        <f>IF(A6316='Enheter, modell og år'!$F$2-1,0,VLOOKUP(A6316-1&amp;B6316&amp;C6316&amp;E6316,$F$2:$G$7561,2,FALSE))</f>
        <v>0</v>
      </c>
    </row>
    <row r="6317" spans="1:10" x14ac:dyDescent="0.25">
      <c r="A6317">
        <f t="shared" ref="A6317:C6317" si="5869">A5777</f>
        <v>2020</v>
      </c>
      <c r="B6317" t="str">
        <f t="shared" si="5869"/>
        <v>VFM</v>
      </c>
      <c r="C6317">
        <f t="shared" si="5869"/>
        <v>0</v>
      </c>
      <c r="D6317">
        <f>IFERROR(VLOOKUP(C6317,'Enheter, modell og år'!$A$2:$B$31,2,FALSE),0)</f>
        <v>0</v>
      </c>
      <c r="E6317" t="str">
        <f>'Liste detaljert wide'!$O$1</f>
        <v>Total forskningsbev</v>
      </c>
      <c r="F6317" t="str">
        <f t="shared" si="5827"/>
        <v>2020VFM0Total forskningsbev</v>
      </c>
      <c r="G6317" s="3">
        <f>'Liste detaljert wide'!O377</f>
        <v>0</v>
      </c>
      <c r="H6317" t="str">
        <f>VLOOKUP(E6317,Def!$B$2:$C$15,2,FALSE)</f>
        <v>Total forskningsbev</v>
      </c>
      <c r="I6317" s="3">
        <f>IF(A6317='Enheter, modell og år'!$F$2-1,0,G6317-VLOOKUP(A6317-1&amp;B6317&amp;C6317&amp;E6317,$F$2:$G$7561,2,FALSE))</f>
        <v>0</v>
      </c>
      <c r="J6317" s="3">
        <f>IF(A6317='Enheter, modell og år'!$F$2-1,0,VLOOKUP(A6317-1&amp;B6317&amp;C6317&amp;E6317,$F$2:$G$7561,2,FALSE))</f>
        <v>0</v>
      </c>
    </row>
    <row r="6318" spans="1:10" x14ac:dyDescent="0.25">
      <c r="A6318">
        <f t="shared" ref="A6318:C6318" si="5870">A5778</f>
        <v>2020</v>
      </c>
      <c r="B6318" t="str">
        <f t="shared" si="5870"/>
        <v>VFM</v>
      </c>
      <c r="C6318">
        <f t="shared" si="5870"/>
        <v>0</v>
      </c>
      <c r="D6318">
        <f>IFERROR(VLOOKUP(C6318,'Enheter, modell og år'!$A$2:$B$31,2,FALSE),0)</f>
        <v>0</v>
      </c>
      <c r="E6318" t="str">
        <f>'Liste detaljert wide'!$O$1</f>
        <v>Total forskningsbev</v>
      </c>
      <c r="F6318" t="str">
        <f t="shared" si="5827"/>
        <v>2020VFM0Total forskningsbev</v>
      </c>
      <c r="G6318" s="3">
        <f>'Liste detaljert wide'!O378</f>
        <v>0</v>
      </c>
      <c r="H6318" t="str">
        <f>VLOOKUP(E6318,Def!$B$2:$C$15,2,FALSE)</f>
        <v>Total forskningsbev</v>
      </c>
      <c r="I6318" s="3">
        <f>IF(A6318='Enheter, modell og år'!$F$2-1,0,G6318-VLOOKUP(A6318-1&amp;B6318&amp;C6318&amp;E6318,$F$2:$G$7561,2,FALSE))</f>
        <v>0</v>
      </c>
      <c r="J6318" s="3">
        <f>IF(A6318='Enheter, modell og år'!$F$2-1,0,VLOOKUP(A6318-1&amp;B6318&amp;C6318&amp;E6318,$F$2:$G$7561,2,FALSE))</f>
        <v>0</v>
      </c>
    </row>
    <row r="6319" spans="1:10" x14ac:dyDescent="0.25">
      <c r="A6319">
        <f t="shared" ref="A6319:C6319" si="5871">A5779</f>
        <v>2020</v>
      </c>
      <c r="B6319" t="str">
        <f t="shared" si="5871"/>
        <v>VFM</v>
      </c>
      <c r="C6319">
        <f t="shared" si="5871"/>
        <v>0</v>
      </c>
      <c r="D6319">
        <f>IFERROR(VLOOKUP(C6319,'Enheter, modell og år'!$A$2:$B$31,2,FALSE),0)</f>
        <v>0</v>
      </c>
      <c r="E6319" t="str">
        <f>'Liste detaljert wide'!$O$1</f>
        <v>Total forskningsbev</v>
      </c>
      <c r="F6319" t="str">
        <f t="shared" si="5827"/>
        <v>2020VFM0Total forskningsbev</v>
      </c>
      <c r="G6319" s="3">
        <f>'Liste detaljert wide'!O379</f>
        <v>0</v>
      </c>
      <c r="H6319" t="str">
        <f>VLOOKUP(E6319,Def!$B$2:$C$15,2,FALSE)</f>
        <v>Total forskningsbev</v>
      </c>
      <c r="I6319" s="3">
        <f>IF(A6319='Enheter, modell og år'!$F$2-1,0,G6319-VLOOKUP(A6319-1&amp;B6319&amp;C6319&amp;E6319,$F$2:$G$7561,2,FALSE))</f>
        <v>0</v>
      </c>
      <c r="J6319" s="3">
        <f>IF(A6319='Enheter, modell og år'!$F$2-1,0,VLOOKUP(A6319-1&amp;B6319&amp;C6319&amp;E6319,$F$2:$G$7561,2,FALSE))</f>
        <v>0</v>
      </c>
    </row>
    <row r="6320" spans="1:10" x14ac:dyDescent="0.25">
      <c r="A6320">
        <f t="shared" ref="A6320:C6320" si="5872">A5780</f>
        <v>2020</v>
      </c>
      <c r="B6320" t="str">
        <f t="shared" si="5872"/>
        <v>VFM</v>
      </c>
      <c r="C6320">
        <f t="shared" si="5872"/>
        <v>0</v>
      </c>
      <c r="D6320">
        <f>IFERROR(VLOOKUP(C6320,'Enheter, modell og år'!$A$2:$B$31,2,FALSE),0)</f>
        <v>0</v>
      </c>
      <c r="E6320" t="str">
        <f>'Liste detaljert wide'!$O$1</f>
        <v>Total forskningsbev</v>
      </c>
      <c r="F6320" t="str">
        <f t="shared" si="5827"/>
        <v>2020VFM0Total forskningsbev</v>
      </c>
      <c r="G6320" s="3">
        <f>'Liste detaljert wide'!O380</f>
        <v>0</v>
      </c>
      <c r="H6320" t="str">
        <f>VLOOKUP(E6320,Def!$B$2:$C$15,2,FALSE)</f>
        <v>Total forskningsbev</v>
      </c>
      <c r="I6320" s="3">
        <f>IF(A6320='Enheter, modell og år'!$F$2-1,0,G6320-VLOOKUP(A6320-1&amp;B6320&amp;C6320&amp;E6320,$F$2:$G$7561,2,FALSE))</f>
        <v>0</v>
      </c>
      <c r="J6320" s="3">
        <f>IF(A6320='Enheter, modell og år'!$F$2-1,0,VLOOKUP(A6320-1&amp;B6320&amp;C6320&amp;E6320,$F$2:$G$7561,2,FALSE))</f>
        <v>0</v>
      </c>
    </row>
    <row r="6321" spans="1:10" x14ac:dyDescent="0.25">
      <c r="A6321">
        <f t="shared" ref="A6321:C6321" si="5873">A5781</f>
        <v>2020</v>
      </c>
      <c r="B6321" t="str">
        <f t="shared" si="5873"/>
        <v>VFM</v>
      </c>
      <c r="C6321">
        <f t="shared" si="5873"/>
        <v>0</v>
      </c>
      <c r="D6321">
        <f>IFERROR(VLOOKUP(C6321,'Enheter, modell og år'!$A$2:$B$31,2,FALSE),0)</f>
        <v>0</v>
      </c>
      <c r="E6321" t="str">
        <f>'Liste detaljert wide'!$O$1</f>
        <v>Total forskningsbev</v>
      </c>
      <c r="F6321" t="str">
        <f t="shared" si="5827"/>
        <v>2020VFM0Total forskningsbev</v>
      </c>
      <c r="G6321" s="3">
        <f>'Liste detaljert wide'!O381</f>
        <v>0</v>
      </c>
      <c r="H6321" t="str">
        <f>VLOOKUP(E6321,Def!$B$2:$C$15,2,FALSE)</f>
        <v>Total forskningsbev</v>
      </c>
      <c r="I6321" s="3">
        <f>IF(A6321='Enheter, modell og år'!$F$2-1,0,G6321-VLOOKUP(A6321-1&amp;B6321&amp;C6321&amp;E6321,$F$2:$G$7561,2,FALSE))</f>
        <v>0</v>
      </c>
      <c r="J6321" s="3">
        <f>IF(A6321='Enheter, modell og år'!$F$2-1,0,VLOOKUP(A6321-1&amp;B6321&amp;C6321&amp;E6321,$F$2:$G$7561,2,FALSE))</f>
        <v>0</v>
      </c>
    </row>
    <row r="6322" spans="1:10" x14ac:dyDescent="0.25">
      <c r="A6322">
        <f t="shared" ref="A6322:C6322" si="5874">A5782</f>
        <v>2020</v>
      </c>
      <c r="B6322" t="str">
        <f t="shared" si="5874"/>
        <v>VFM</v>
      </c>
      <c r="C6322">
        <f t="shared" si="5874"/>
        <v>0</v>
      </c>
      <c r="D6322">
        <f>IFERROR(VLOOKUP(C6322,'Enheter, modell og år'!$A$2:$B$31,2,FALSE),0)</f>
        <v>0</v>
      </c>
      <c r="E6322" t="str">
        <f>'Liste detaljert wide'!$O$1</f>
        <v>Total forskningsbev</v>
      </c>
      <c r="F6322" t="str">
        <f t="shared" si="5827"/>
        <v>2020VFM0Total forskningsbev</v>
      </c>
      <c r="G6322" s="3">
        <f>'Liste detaljert wide'!O382</f>
        <v>0</v>
      </c>
      <c r="H6322" t="str">
        <f>VLOOKUP(E6322,Def!$B$2:$C$15,2,FALSE)</f>
        <v>Total forskningsbev</v>
      </c>
      <c r="I6322" s="3">
        <f>IF(A6322='Enheter, modell og år'!$F$2-1,0,G6322-VLOOKUP(A6322-1&amp;B6322&amp;C6322&amp;E6322,$F$2:$G$7561,2,FALSE))</f>
        <v>0</v>
      </c>
      <c r="J6322" s="3">
        <f>IF(A6322='Enheter, modell og år'!$F$2-1,0,VLOOKUP(A6322-1&amp;B6322&amp;C6322&amp;E6322,$F$2:$G$7561,2,FALSE))</f>
        <v>0</v>
      </c>
    </row>
    <row r="6323" spans="1:10" x14ac:dyDescent="0.25">
      <c r="A6323">
        <f t="shared" ref="A6323:C6323" si="5875">A5783</f>
        <v>2020</v>
      </c>
      <c r="B6323" t="str">
        <f t="shared" si="5875"/>
        <v>VFM</v>
      </c>
      <c r="C6323">
        <f t="shared" si="5875"/>
        <v>0</v>
      </c>
      <c r="D6323">
        <f>IFERROR(VLOOKUP(C6323,'Enheter, modell og år'!$A$2:$B$31,2,FALSE),0)</f>
        <v>0</v>
      </c>
      <c r="E6323" t="str">
        <f>'Liste detaljert wide'!$O$1</f>
        <v>Total forskningsbev</v>
      </c>
      <c r="F6323" t="str">
        <f t="shared" si="5827"/>
        <v>2020VFM0Total forskningsbev</v>
      </c>
      <c r="G6323" s="3">
        <f>'Liste detaljert wide'!O383</f>
        <v>0</v>
      </c>
      <c r="H6323" t="str">
        <f>VLOOKUP(E6323,Def!$B$2:$C$15,2,FALSE)</f>
        <v>Total forskningsbev</v>
      </c>
      <c r="I6323" s="3">
        <f>IF(A6323='Enheter, modell og år'!$F$2-1,0,G6323-VLOOKUP(A6323-1&amp;B6323&amp;C6323&amp;E6323,$F$2:$G$7561,2,FALSE))</f>
        <v>0</v>
      </c>
      <c r="J6323" s="3">
        <f>IF(A6323='Enheter, modell og år'!$F$2-1,0,VLOOKUP(A6323-1&amp;B6323&amp;C6323&amp;E6323,$F$2:$G$7561,2,FALSE))</f>
        <v>0</v>
      </c>
    </row>
    <row r="6324" spans="1:10" x14ac:dyDescent="0.25">
      <c r="A6324">
        <f t="shared" ref="A6324:C6324" si="5876">A5784</f>
        <v>2020</v>
      </c>
      <c r="B6324" t="str">
        <f t="shared" si="5876"/>
        <v>VFM</v>
      </c>
      <c r="C6324">
        <f t="shared" si="5876"/>
        <v>0</v>
      </c>
      <c r="D6324">
        <f>IFERROR(VLOOKUP(C6324,'Enheter, modell og år'!$A$2:$B$31,2,FALSE),0)</f>
        <v>0</v>
      </c>
      <c r="E6324" t="str">
        <f>'Liste detaljert wide'!$O$1</f>
        <v>Total forskningsbev</v>
      </c>
      <c r="F6324" t="str">
        <f t="shared" si="5827"/>
        <v>2020VFM0Total forskningsbev</v>
      </c>
      <c r="G6324" s="3">
        <f>'Liste detaljert wide'!O384</f>
        <v>0</v>
      </c>
      <c r="H6324" t="str">
        <f>VLOOKUP(E6324,Def!$B$2:$C$15,2,FALSE)</f>
        <v>Total forskningsbev</v>
      </c>
      <c r="I6324" s="3">
        <f>IF(A6324='Enheter, modell og år'!$F$2-1,0,G6324-VLOOKUP(A6324-1&amp;B6324&amp;C6324&amp;E6324,$F$2:$G$7561,2,FALSE))</f>
        <v>0</v>
      </c>
      <c r="J6324" s="3">
        <f>IF(A6324='Enheter, modell og år'!$F$2-1,0,VLOOKUP(A6324-1&amp;B6324&amp;C6324&amp;E6324,$F$2:$G$7561,2,FALSE))</f>
        <v>0</v>
      </c>
    </row>
    <row r="6325" spans="1:10" x14ac:dyDescent="0.25">
      <c r="A6325">
        <f t="shared" ref="A6325:C6325" si="5877">A5785</f>
        <v>2020</v>
      </c>
      <c r="B6325" t="str">
        <f t="shared" si="5877"/>
        <v>VFM</v>
      </c>
      <c r="C6325">
        <f t="shared" si="5877"/>
        <v>0</v>
      </c>
      <c r="D6325">
        <f>IFERROR(VLOOKUP(C6325,'Enheter, modell og år'!$A$2:$B$31,2,FALSE),0)</f>
        <v>0</v>
      </c>
      <c r="E6325" t="str">
        <f>'Liste detaljert wide'!$O$1</f>
        <v>Total forskningsbev</v>
      </c>
      <c r="F6325" t="str">
        <f t="shared" si="5827"/>
        <v>2020VFM0Total forskningsbev</v>
      </c>
      <c r="G6325" s="3">
        <f>'Liste detaljert wide'!O385</f>
        <v>0</v>
      </c>
      <c r="H6325" t="str">
        <f>VLOOKUP(E6325,Def!$B$2:$C$15,2,FALSE)</f>
        <v>Total forskningsbev</v>
      </c>
      <c r="I6325" s="3">
        <f>IF(A6325='Enheter, modell og år'!$F$2-1,0,G6325-VLOOKUP(A6325-1&amp;B6325&amp;C6325&amp;E6325,$F$2:$G$7561,2,FALSE))</f>
        <v>0</v>
      </c>
      <c r="J6325" s="3">
        <f>IF(A6325='Enheter, modell og år'!$F$2-1,0,VLOOKUP(A6325-1&amp;B6325&amp;C6325&amp;E6325,$F$2:$G$7561,2,FALSE))</f>
        <v>0</v>
      </c>
    </row>
    <row r="6326" spans="1:10" x14ac:dyDescent="0.25">
      <c r="A6326">
        <f t="shared" ref="A6326:C6326" si="5878">A5786</f>
        <v>2020</v>
      </c>
      <c r="B6326" t="str">
        <f t="shared" si="5878"/>
        <v>VFM</v>
      </c>
      <c r="C6326">
        <f t="shared" si="5878"/>
        <v>0</v>
      </c>
      <c r="D6326">
        <f>IFERROR(VLOOKUP(C6326,'Enheter, modell og år'!$A$2:$B$31,2,FALSE),0)</f>
        <v>0</v>
      </c>
      <c r="E6326" t="str">
        <f>'Liste detaljert wide'!$O$1</f>
        <v>Total forskningsbev</v>
      </c>
      <c r="F6326" t="str">
        <f t="shared" si="5827"/>
        <v>2020VFM0Total forskningsbev</v>
      </c>
      <c r="G6326" s="3">
        <f>'Liste detaljert wide'!O386</f>
        <v>0</v>
      </c>
      <c r="H6326" t="str">
        <f>VLOOKUP(E6326,Def!$B$2:$C$15,2,FALSE)</f>
        <v>Total forskningsbev</v>
      </c>
      <c r="I6326" s="3">
        <f>IF(A6326='Enheter, modell og år'!$F$2-1,0,G6326-VLOOKUP(A6326-1&amp;B6326&amp;C6326&amp;E6326,$F$2:$G$7561,2,FALSE))</f>
        <v>0</v>
      </c>
      <c r="J6326" s="3">
        <f>IF(A6326='Enheter, modell og år'!$F$2-1,0,VLOOKUP(A6326-1&amp;B6326&amp;C6326&amp;E6326,$F$2:$G$7561,2,FALSE))</f>
        <v>0</v>
      </c>
    </row>
    <row r="6327" spans="1:10" x14ac:dyDescent="0.25">
      <c r="A6327">
        <f t="shared" ref="A6327:C6327" si="5879">A5787</f>
        <v>2020</v>
      </c>
      <c r="B6327" t="str">
        <f t="shared" si="5879"/>
        <v>VFM</v>
      </c>
      <c r="C6327">
        <f t="shared" si="5879"/>
        <v>0</v>
      </c>
      <c r="D6327">
        <f>IFERROR(VLOOKUP(C6327,'Enheter, modell og år'!$A$2:$B$31,2,FALSE),0)</f>
        <v>0</v>
      </c>
      <c r="E6327" t="str">
        <f>'Liste detaljert wide'!$O$1</f>
        <v>Total forskningsbev</v>
      </c>
      <c r="F6327" t="str">
        <f t="shared" si="5827"/>
        <v>2020VFM0Total forskningsbev</v>
      </c>
      <c r="G6327" s="3">
        <f>'Liste detaljert wide'!O387</f>
        <v>0</v>
      </c>
      <c r="H6327" t="str">
        <f>VLOOKUP(E6327,Def!$B$2:$C$15,2,FALSE)</f>
        <v>Total forskningsbev</v>
      </c>
      <c r="I6327" s="3">
        <f>IF(A6327='Enheter, modell og år'!$F$2-1,0,G6327-VLOOKUP(A6327-1&amp;B6327&amp;C6327&amp;E6327,$F$2:$G$7561,2,FALSE))</f>
        <v>0</v>
      </c>
      <c r="J6327" s="3">
        <f>IF(A6327='Enheter, modell og år'!$F$2-1,0,VLOOKUP(A6327-1&amp;B6327&amp;C6327&amp;E6327,$F$2:$G$7561,2,FALSE))</f>
        <v>0</v>
      </c>
    </row>
    <row r="6328" spans="1:10" x14ac:dyDescent="0.25">
      <c r="A6328">
        <f t="shared" ref="A6328:C6328" si="5880">A5788</f>
        <v>2020</v>
      </c>
      <c r="B6328" t="str">
        <f t="shared" si="5880"/>
        <v>VFM</v>
      </c>
      <c r="C6328">
        <f t="shared" si="5880"/>
        <v>0</v>
      </c>
      <c r="D6328">
        <f>IFERROR(VLOOKUP(C6328,'Enheter, modell og år'!$A$2:$B$31,2,FALSE),0)</f>
        <v>0</v>
      </c>
      <c r="E6328" t="str">
        <f>'Liste detaljert wide'!$O$1</f>
        <v>Total forskningsbev</v>
      </c>
      <c r="F6328" t="str">
        <f t="shared" si="5827"/>
        <v>2020VFM0Total forskningsbev</v>
      </c>
      <c r="G6328" s="3">
        <f>'Liste detaljert wide'!O388</f>
        <v>0</v>
      </c>
      <c r="H6328" t="str">
        <f>VLOOKUP(E6328,Def!$B$2:$C$15,2,FALSE)</f>
        <v>Total forskningsbev</v>
      </c>
      <c r="I6328" s="3">
        <f>IF(A6328='Enheter, modell og år'!$F$2-1,0,G6328-VLOOKUP(A6328-1&amp;B6328&amp;C6328&amp;E6328,$F$2:$G$7561,2,FALSE))</f>
        <v>0</v>
      </c>
      <c r="J6328" s="3">
        <f>IF(A6328='Enheter, modell og år'!$F$2-1,0,VLOOKUP(A6328-1&amp;B6328&amp;C6328&amp;E6328,$F$2:$G$7561,2,FALSE))</f>
        <v>0</v>
      </c>
    </row>
    <row r="6329" spans="1:10" x14ac:dyDescent="0.25">
      <c r="A6329">
        <f t="shared" ref="A6329:C6329" si="5881">A5789</f>
        <v>2020</v>
      </c>
      <c r="B6329" t="str">
        <f t="shared" si="5881"/>
        <v>VFM</v>
      </c>
      <c r="C6329">
        <f t="shared" si="5881"/>
        <v>0</v>
      </c>
      <c r="D6329">
        <f>IFERROR(VLOOKUP(C6329,'Enheter, modell og år'!$A$2:$B$31,2,FALSE),0)</f>
        <v>0</v>
      </c>
      <c r="E6329" t="str">
        <f>'Liste detaljert wide'!$O$1</f>
        <v>Total forskningsbev</v>
      </c>
      <c r="F6329" t="str">
        <f t="shared" si="5827"/>
        <v>2020VFM0Total forskningsbev</v>
      </c>
      <c r="G6329" s="3">
        <f>'Liste detaljert wide'!O389</f>
        <v>0</v>
      </c>
      <c r="H6329" t="str">
        <f>VLOOKUP(E6329,Def!$B$2:$C$15,2,FALSE)</f>
        <v>Total forskningsbev</v>
      </c>
      <c r="I6329" s="3">
        <f>IF(A6329='Enheter, modell og år'!$F$2-1,0,G6329-VLOOKUP(A6329-1&amp;B6329&amp;C6329&amp;E6329,$F$2:$G$7561,2,FALSE))</f>
        <v>0</v>
      </c>
      <c r="J6329" s="3">
        <f>IF(A6329='Enheter, modell og år'!$F$2-1,0,VLOOKUP(A6329-1&amp;B6329&amp;C6329&amp;E6329,$F$2:$G$7561,2,FALSE))</f>
        <v>0</v>
      </c>
    </row>
    <row r="6330" spans="1:10" x14ac:dyDescent="0.25">
      <c r="A6330">
        <f t="shared" ref="A6330:C6330" si="5882">A5790</f>
        <v>2020</v>
      </c>
      <c r="B6330" t="str">
        <f t="shared" si="5882"/>
        <v>VFM</v>
      </c>
      <c r="C6330">
        <f t="shared" si="5882"/>
        <v>0</v>
      </c>
      <c r="D6330">
        <f>IFERROR(VLOOKUP(C6330,'Enheter, modell og år'!$A$2:$B$31,2,FALSE),0)</f>
        <v>0</v>
      </c>
      <c r="E6330" t="str">
        <f>'Liste detaljert wide'!$O$1</f>
        <v>Total forskningsbev</v>
      </c>
      <c r="F6330" t="str">
        <f t="shared" si="5827"/>
        <v>2020VFM0Total forskningsbev</v>
      </c>
      <c r="G6330" s="3">
        <f>'Liste detaljert wide'!O390</f>
        <v>0</v>
      </c>
      <c r="H6330" t="str">
        <f>VLOOKUP(E6330,Def!$B$2:$C$15,2,FALSE)</f>
        <v>Total forskningsbev</v>
      </c>
      <c r="I6330" s="3">
        <f>IF(A6330='Enheter, modell og år'!$F$2-1,0,G6330-VLOOKUP(A6330-1&amp;B6330&amp;C6330&amp;E6330,$F$2:$G$7561,2,FALSE))</f>
        <v>0</v>
      </c>
      <c r="J6330" s="3">
        <f>IF(A6330='Enheter, modell og år'!$F$2-1,0,VLOOKUP(A6330-1&amp;B6330&amp;C6330&amp;E6330,$F$2:$G$7561,2,FALSE))</f>
        <v>0</v>
      </c>
    </row>
    <row r="6331" spans="1:10" x14ac:dyDescent="0.25">
      <c r="A6331">
        <f t="shared" ref="A6331:C6331" si="5883">A5791</f>
        <v>2020</v>
      </c>
      <c r="B6331" t="str">
        <f t="shared" si="5883"/>
        <v>VFM</v>
      </c>
      <c r="C6331">
        <f t="shared" si="5883"/>
        <v>0</v>
      </c>
      <c r="D6331">
        <f>IFERROR(VLOOKUP(C6331,'Enheter, modell og år'!$A$2:$B$31,2,FALSE),0)</f>
        <v>0</v>
      </c>
      <c r="E6331" t="str">
        <f>'Liste detaljert wide'!$O$1</f>
        <v>Total forskningsbev</v>
      </c>
      <c r="F6331" t="str">
        <f t="shared" si="5827"/>
        <v>2020VFM0Total forskningsbev</v>
      </c>
      <c r="G6331" s="3">
        <f>'Liste detaljert wide'!O391</f>
        <v>0</v>
      </c>
      <c r="H6331" t="str">
        <f>VLOOKUP(E6331,Def!$B$2:$C$15,2,FALSE)</f>
        <v>Total forskningsbev</v>
      </c>
      <c r="I6331" s="3">
        <f>IF(A6331='Enheter, modell og år'!$F$2-1,0,G6331-VLOOKUP(A6331-1&amp;B6331&amp;C6331&amp;E6331,$F$2:$G$7561,2,FALSE))</f>
        <v>0</v>
      </c>
      <c r="J6331" s="3">
        <f>IF(A6331='Enheter, modell og år'!$F$2-1,0,VLOOKUP(A6331-1&amp;B6331&amp;C6331&amp;E6331,$F$2:$G$7561,2,FALSE))</f>
        <v>0</v>
      </c>
    </row>
    <row r="6332" spans="1:10" x14ac:dyDescent="0.25">
      <c r="A6332">
        <f t="shared" ref="A6332:C6332" si="5884">A5792</f>
        <v>2021</v>
      </c>
      <c r="B6332" t="str">
        <f t="shared" si="5884"/>
        <v>VFM</v>
      </c>
      <c r="C6332">
        <f t="shared" si="5884"/>
        <v>0</v>
      </c>
      <c r="D6332">
        <f>IFERROR(VLOOKUP(C6332,'Enheter, modell og år'!$A$2:$B$31,2,FALSE),0)</f>
        <v>0</v>
      </c>
      <c r="E6332" t="str">
        <f>'Liste detaljert wide'!$O$1</f>
        <v>Total forskningsbev</v>
      </c>
      <c r="F6332" t="str">
        <f t="shared" si="5827"/>
        <v>2021VFM0Total forskningsbev</v>
      </c>
      <c r="G6332" s="3">
        <f>'Liste detaljert wide'!O392</f>
        <v>0</v>
      </c>
      <c r="H6332" t="str">
        <f>VLOOKUP(E6332,Def!$B$2:$C$15,2,FALSE)</f>
        <v>Total forskningsbev</v>
      </c>
      <c r="I6332" s="3">
        <f>IF(A6332='Enheter, modell og år'!$F$2-1,0,G6332-VLOOKUP(A6332-1&amp;B6332&amp;C6332&amp;E6332,$F$2:$G$7561,2,FALSE))</f>
        <v>0</v>
      </c>
      <c r="J6332" s="3">
        <f>IF(A6332='Enheter, modell og år'!$F$2-1,0,VLOOKUP(A6332-1&amp;B6332&amp;C6332&amp;E6332,$F$2:$G$7561,2,FALSE))</f>
        <v>0</v>
      </c>
    </row>
    <row r="6333" spans="1:10" x14ac:dyDescent="0.25">
      <c r="A6333">
        <f t="shared" ref="A6333:C6333" si="5885">A5793</f>
        <v>2021</v>
      </c>
      <c r="B6333" t="str">
        <f t="shared" si="5885"/>
        <v>VFM</v>
      </c>
      <c r="C6333">
        <f t="shared" si="5885"/>
        <v>0</v>
      </c>
      <c r="D6333">
        <f>IFERROR(VLOOKUP(C6333,'Enheter, modell og år'!$A$2:$B$31,2,FALSE),0)</f>
        <v>0</v>
      </c>
      <c r="E6333" t="str">
        <f>'Liste detaljert wide'!$O$1</f>
        <v>Total forskningsbev</v>
      </c>
      <c r="F6333" t="str">
        <f t="shared" si="5827"/>
        <v>2021VFM0Total forskningsbev</v>
      </c>
      <c r="G6333" s="3">
        <f>'Liste detaljert wide'!O393</f>
        <v>0</v>
      </c>
      <c r="H6333" t="str">
        <f>VLOOKUP(E6333,Def!$B$2:$C$15,2,FALSE)</f>
        <v>Total forskningsbev</v>
      </c>
      <c r="I6333" s="3">
        <f>IF(A6333='Enheter, modell og år'!$F$2-1,0,G6333-VLOOKUP(A6333-1&amp;B6333&amp;C6333&amp;E6333,$F$2:$G$7561,2,FALSE))</f>
        <v>0</v>
      </c>
      <c r="J6333" s="3">
        <f>IF(A6333='Enheter, modell og år'!$F$2-1,0,VLOOKUP(A6333-1&amp;B6333&amp;C6333&amp;E6333,$F$2:$G$7561,2,FALSE))</f>
        <v>0</v>
      </c>
    </row>
    <row r="6334" spans="1:10" x14ac:dyDescent="0.25">
      <c r="A6334">
        <f t="shared" ref="A6334:C6334" si="5886">A5794</f>
        <v>2021</v>
      </c>
      <c r="B6334" t="str">
        <f t="shared" si="5886"/>
        <v>VFM</v>
      </c>
      <c r="C6334">
        <f t="shared" si="5886"/>
        <v>0</v>
      </c>
      <c r="D6334">
        <f>IFERROR(VLOOKUP(C6334,'Enheter, modell og år'!$A$2:$B$31,2,FALSE),0)</f>
        <v>0</v>
      </c>
      <c r="E6334" t="str">
        <f>'Liste detaljert wide'!$O$1</f>
        <v>Total forskningsbev</v>
      </c>
      <c r="F6334" t="str">
        <f t="shared" si="5827"/>
        <v>2021VFM0Total forskningsbev</v>
      </c>
      <c r="G6334" s="3">
        <f>'Liste detaljert wide'!O394</f>
        <v>0</v>
      </c>
      <c r="H6334" t="str">
        <f>VLOOKUP(E6334,Def!$B$2:$C$15,2,FALSE)</f>
        <v>Total forskningsbev</v>
      </c>
      <c r="I6334" s="3">
        <f>IF(A6334='Enheter, modell og år'!$F$2-1,0,G6334-VLOOKUP(A6334-1&amp;B6334&amp;C6334&amp;E6334,$F$2:$G$7561,2,FALSE))</f>
        <v>0</v>
      </c>
      <c r="J6334" s="3">
        <f>IF(A6334='Enheter, modell og år'!$F$2-1,0,VLOOKUP(A6334-1&amp;B6334&amp;C6334&amp;E6334,$F$2:$G$7561,2,FALSE))</f>
        <v>0</v>
      </c>
    </row>
    <row r="6335" spans="1:10" x14ac:dyDescent="0.25">
      <c r="A6335">
        <f t="shared" ref="A6335:C6335" si="5887">A5795</f>
        <v>2021</v>
      </c>
      <c r="B6335" t="str">
        <f t="shared" si="5887"/>
        <v>VFM</v>
      </c>
      <c r="C6335">
        <f t="shared" si="5887"/>
        <v>0</v>
      </c>
      <c r="D6335">
        <f>IFERROR(VLOOKUP(C6335,'Enheter, modell og år'!$A$2:$B$31,2,FALSE),0)</f>
        <v>0</v>
      </c>
      <c r="E6335" t="str">
        <f>'Liste detaljert wide'!$O$1</f>
        <v>Total forskningsbev</v>
      </c>
      <c r="F6335" t="str">
        <f t="shared" si="5827"/>
        <v>2021VFM0Total forskningsbev</v>
      </c>
      <c r="G6335" s="3">
        <f>'Liste detaljert wide'!O395</f>
        <v>0</v>
      </c>
      <c r="H6335" t="str">
        <f>VLOOKUP(E6335,Def!$B$2:$C$15,2,FALSE)</f>
        <v>Total forskningsbev</v>
      </c>
      <c r="I6335" s="3">
        <f>IF(A6335='Enheter, modell og år'!$F$2-1,0,G6335-VLOOKUP(A6335-1&amp;B6335&amp;C6335&amp;E6335,$F$2:$G$7561,2,FALSE))</f>
        <v>0</v>
      </c>
      <c r="J6335" s="3">
        <f>IF(A6335='Enheter, modell og år'!$F$2-1,0,VLOOKUP(A6335-1&amp;B6335&amp;C6335&amp;E6335,$F$2:$G$7561,2,FALSE))</f>
        <v>0</v>
      </c>
    </row>
    <row r="6336" spans="1:10" x14ac:dyDescent="0.25">
      <c r="A6336">
        <f t="shared" ref="A6336:C6336" si="5888">A5796</f>
        <v>2021</v>
      </c>
      <c r="B6336" t="str">
        <f t="shared" si="5888"/>
        <v>VFM</v>
      </c>
      <c r="C6336">
        <f t="shared" si="5888"/>
        <v>0</v>
      </c>
      <c r="D6336">
        <f>IFERROR(VLOOKUP(C6336,'Enheter, modell og år'!$A$2:$B$31,2,FALSE),0)</f>
        <v>0</v>
      </c>
      <c r="E6336" t="str">
        <f>'Liste detaljert wide'!$O$1</f>
        <v>Total forskningsbev</v>
      </c>
      <c r="F6336" t="str">
        <f t="shared" si="5827"/>
        <v>2021VFM0Total forskningsbev</v>
      </c>
      <c r="G6336" s="3">
        <f>'Liste detaljert wide'!O396</f>
        <v>0</v>
      </c>
      <c r="H6336" t="str">
        <f>VLOOKUP(E6336,Def!$B$2:$C$15,2,FALSE)</f>
        <v>Total forskningsbev</v>
      </c>
      <c r="I6336" s="3">
        <f>IF(A6336='Enheter, modell og år'!$F$2-1,0,G6336-VLOOKUP(A6336-1&amp;B6336&amp;C6336&amp;E6336,$F$2:$G$7561,2,FALSE))</f>
        <v>0</v>
      </c>
      <c r="J6336" s="3">
        <f>IF(A6336='Enheter, modell og år'!$F$2-1,0,VLOOKUP(A6336-1&amp;B6336&amp;C6336&amp;E6336,$F$2:$G$7561,2,FALSE))</f>
        <v>0</v>
      </c>
    </row>
    <row r="6337" spans="1:10" x14ac:dyDescent="0.25">
      <c r="A6337">
        <f t="shared" ref="A6337:C6337" si="5889">A5797</f>
        <v>2021</v>
      </c>
      <c r="B6337" t="str">
        <f t="shared" si="5889"/>
        <v>VFM</v>
      </c>
      <c r="C6337">
        <f t="shared" si="5889"/>
        <v>0</v>
      </c>
      <c r="D6337">
        <f>IFERROR(VLOOKUP(C6337,'Enheter, modell og år'!$A$2:$B$31,2,FALSE),0)</f>
        <v>0</v>
      </c>
      <c r="E6337" t="str">
        <f>'Liste detaljert wide'!$O$1</f>
        <v>Total forskningsbev</v>
      </c>
      <c r="F6337" t="str">
        <f t="shared" si="5827"/>
        <v>2021VFM0Total forskningsbev</v>
      </c>
      <c r="G6337" s="3">
        <f>'Liste detaljert wide'!O397</f>
        <v>0</v>
      </c>
      <c r="H6337" t="str">
        <f>VLOOKUP(E6337,Def!$B$2:$C$15,2,FALSE)</f>
        <v>Total forskningsbev</v>
      </c>
      <c r="I6337" s="3">
        <f>IF(A6337='Enheter, modell og år'!$F$2-1,0,G6337-VLOOKUP(A6337-1&amp;B6337&amp;C6337&amp;E6337,$F$2:$G$7561,2,FALSE))</f>
        <v>0</v>
      </c>
      <c r="J6337" s="3">
        <f>IF(A6337='Enheter, modell og år'!$F$2-1,0,VLOOKUP(A6337-1&amp;B6337&amp;C6337&amp;E6337,$F$2:$G$7561,2,FALSE))</f>
        <v>0</v>
      </c>
    </row>
    <row r="6338" spans="1:10" x14ac:dyDescent="0.25">
      <c r="A6338">
        <f t="shared" ref="A6338:C6338" si="5890">A5798</f>
        <v>2021</v>
      </c>
      <c r="B6338" t="str">
        <f t="shared" si="5890"/>
        <v>VFM</v>
      </c>
      <c r="C6338">
        <f t="shared" si="5890"/>
        <v>0</v>
      </c>
      <c r="D6338">
        <f>IFERROR(VLOOKUP(C6338,'Enheter, modell og år'!$A$2:$B$31,2,FALSE),0)</f>
        <v>0</v>
      </c>
      <c r="E6338" t="str">
        <f>'Liste detaljert wide'!$O$1</f>
        <v>Total forskningsbev</v>
      </c>
      <c r="F6338" t="str">
        <f t="shared" si="5827"/>
        <v>2021VFM0Total forskningsbev</v>
      </c>
      <c r="G6338" s="3">
        <f>'Liste detaljert wide'!O398</f>
        <v>0</v>
      </c>
      <c r="H6338" t="str">
        <f>VLOOKUP(E6338,Def!$B$2:$C$15,2,FALSE)</f>
        <v>Total forskningsbev</v>
      </c>
      <c r="I6338" s="3">
        <f>IF(A6338='Enheter, modell og år'!$F$2-1,0,G6338-VLOOKUP(A6338-1&amp;B6338&amp;C6338&amp;E6338,$F$2:$G$7561,2,FALSE))</f>
        <v>0</v>
      </c>
      <c r="J6338" s="3">
        <f>IF(A6338='Enheter, modell og år'!$F$2-1,0,VLOOKUP(A6338-1&amp;B6338&amp;C6338&amp;E6338,$F$2:$G$7561,2,FALSE))</f>
        <v>0</v>
      </c>
    </row>
    <row r="6339" spans="1:10" x14ac:dyDescent="0.25">
      <c r="A6339">
        <f t="shared" ref="A6339:C6339" si="5891">A5799</f>
        <v>2021</v>
      </c>
      <c r="B6339" t="str">
        <f t="shared" si="5891"/>
        <v>VFM</v>
      </c>
      <c r="C6339">
        <f t="shared" si="5891"/>
        <v>0</v>
      </c>
      <c r="D6339">
        <f>IFERROR(VLOOKUP(C6339,'Enheter, modell og år'!$A$2:$B$31,2,FALSE),0)</f>
        <v>0</v>
      </c>
      <c r="E6339" t="str">
        <f>'Liste detaljert wide'!$O$1</f>
        <v>Total forskningsbev</v>
      </c>
      <c r="F6339" t="str">
        <f t="shared" ref="F6339:F6402" si="5892">A6339&amp;B6339&amp;C6339&amp;E6339</f>
        <v>2021VFM0Total forskningsbev</v>
      </c>
      <c r="G6339" s="3">
        <f>'Liste detaljert wide'!O399</f>
        <v>0</v>
      </c>
      <c r="H6339" t="str">
        <f>VLOOKUP(E6339,Def!$B$2:$C$15,2,FALSE)</f>
        <v>Total forskningsbev</v>
      </c>
      <c r="I6339" s="3">
        <f>IF(A6339='Enheter, modell og år'!$F$2-1,0,G6339-VLOOKUP(A6339-1&amp;B6339&amp;C6339&amp;E6339,$F$2:$G$7561,2,FALSE))</f>
        <v>0</v>
      </c>
      <c r="J6339" s="3">
        <f>IF(A6339='Enheter, modell og år'!$F$2-1,0,VLOOKUP(A6339-1&amp;B6339&amp;C6339&amp;E6339,$F$2:$G$7561,2,FALSE))</f>
        <v>0</v>
      </c>
    </row>
    <row r="6340" spans="1:10" x14ac:dyDescent="0.25">
      <c r="A6340">
        <f t="shared" ref="A6340:C6340" si="5893">A5800</f>
        <v>2021</v>
      </c>
      <c r="B6340" t="str">
        <f t="shared" si="5893"/>
        <v>VFM</v>
      </c>
      <c r="C6340">
        <f t="shared" si="5893"/>
        <v>0</v>
      </c>
      <c r="D6340">
        <f>IFERROR(VLOOKUP(C6340,'Enheter, modell og år'!$A$2:$B$31,2,FALSE),0)</f>
        <v>0</v>
      </c>
      <c r="E6340" t="str">
        <f>'Liste detaljert wide'!$O$1</f>
        <v>Total forskningsbev</v>
      </c>
      <c r="F6340" t="str">
        <f t="shared" si="5892"/>
        <v>2021VFM0Total forskningsbev</v>
      </c>
      <c r="G6340" s="3">
        <f>'Liste detaljert wide'!O400</f>
        <v>0</v>
      </c>
      <c r="H6340" t="str">
        <f>VLOOKUP(E6340,Def!$B$2:$C$15,2,FALSE)</f>
        <v>Total forskningsbev</v>
      </c>
      <c r="I6340" s="3">
        <f>IF(A6340='Enheter, modell og år'!$F$2-1,0,G6340-VLOOKUP(A6340-1&amp;B6340&amp;C6340&amp;E6340,$F$2:$G$7561,2,FALSE))</f>
        <v>0</v>
      </c>
      <c r="J6340" s="3">
        <f>IF(A6340='Enheter, modell og år'!$F$2-1,0,VLOOKUP(A6340-1&amp;B6340&amp;C6340&amp;E6340,$F$2:$G$7561,2,FALSE))</f>
        <v>0</v>
      </c>
    </row>
    <row r="6341" spans="1:10" x14ac:dyDescent="0.25">
      <c r="A6341">
        <f t="shared" ref="A6341:C6341" si="5894">A5801</f>
        <v>2021</v>
      </c>
      <c r="B6341" t="str">
        <f t="shared" si="5894"/>
        <v>VFM</v>
      </c>
      <c r="C6341">
        <f t="shared" si="5894"/>
        <v>0</v>
      </c>
      <c r="D6341">
        <f>IFERROR(VLOOKUP(C6341,'Enheter, modell og år'!$A$2:$B$31,2,FALSE),0)</f>
        <v>0</v>
      </c>
      <c r="E6341" t="str">
        <f>'Liste detaljert wide'!$O$1</f>
        <v>Total forskningsbev</v>
      </c>
      <c r="F6341" t="str">
        <f t="shared" si="5892"/>
        <v>2021VFM0Total forskningsbev</v>
      </c>
      <c r="G6341" s="3">
        <f>'Liste detaljert wide'!O401</f>
        <v>0</v>
      </c>
      <c r="H6341" t="str">
        <f>VLOOKUP(E6341,Def!$B$2:$C$15,2,FALSE)</f>
        <v>Total forskningsbev</v>
      </c>
      <c r="I6341" s="3">
        <f>IF(A6341='Enheter, modell og år'!$F$2-1,0,G6341-VLOOKUP(A6341-1&amp;B6341&amp;C6341&amp;E6341,$F$2:$G$7561,2,FALSE))</f>
        <v>0</v>
      </c>
      <c r="J6341" s="3">
        <f>IF(A6341='Enheter, modell og år'!$F$2-1,0,VLOOKUP(A6341-1&amp;B6341&amp;C6341&amp;E6341,$F$2:$G$7561,2,FALSE))</f>
        <v>0</v>
      </c>
    </row>
    <row r="6342" spans="1:10" x14ac:dyDescent="0.25">
      <c r="A6342">
        <f t="shared" ref="A6342:C6342" si="5895">A5802</f>
        <v>2021</v>
      </c>
      <c r="B6342" t="str">
        <f t="shared" si="5895"/>
        <v>VFM</v>
      </c>
      <c r="C6342">
        <f t="shared" si="5895"/>
        <v>0</v>
      </c>
      <c r="D6342">
        <f>IFERROR(VLOOKUP(C6342,'Enheter, modell og år'!$A$2:$B$31,2,FALSE),0)</f>
        <v>0</v>
      </c>
      <c r="E6342" t="str">
        <f>'Liste detaljert wide'!$O$1</f>
        <v>Total forskningsbev</v>
      </c>
      <c r="F6342" t="str">
        <f t="shared" si="5892"/>
        <v>2021VFM0Total forskningsbev</v>
      </c>
      <c r="G6342" s="3">
        <f>'Liste detaljert wide'!O402</f>
        <v>0</v>
      </c>
      <c r="H6342" t="str">
        <f>VLOOKUP(E6342,Def!$B$2:$C$15,2,FALSE)</f>
        <v>Total forskningsbev</v>
      </c>
      <c r="I6342" s="3">
        <f>IF(A6342='Enheter, modell og år'!$F$2-1,0,G6342-VLOOKUP(A6342-1&amp;B6342&amp;C6342&amp;E6342,$F$2:$G$7561,2,FALSE))</f>
        <v>0</v>
      </c>
      <c r="J6342" s="3">
        <f>IF(A6342='Enheter, modell og år'!$F$2-1,0,VLOOKUP(A6342-1&amp;B6342&amp;C6342&amp;E6342,$F$2:$G$7561,2,FALSE))</f>
        <v>0</v>
      </c>
    </row>
    <row r="6343" spans="1:10" x14ac:dyDescent="0.25">
      <c r="A6343">
        <f t="shared" ref="A6343:C6343" si="5896">A5803</f>
        <v>2021</v>
      </c>
      <c r="B6343" t="str">
        <f t="shared" si="5896"/>
        <v>VFM</v>
      </c>
      <c r="C6343">
        <f t="shared" si="5896"/>
        <v>0</v>
      </c>
      <c r="D6343">
        <f>IFERROR(VLOOKUP(C6343,'Enheter, modell og år'!$A$2:$B$31,2,FALSE),0)</f>
        <v>0</v>
      </c>
      <c r="E6343" t="str">
        <f>'Liste detaljert wide'!$O$1</f>
        <v>Total forskningsbev</v>
      </c>
      <c r="F6343" t="str">
        <f t="shared" si="5892"/>
        <v>2021VFM0Total forskningsbev</v>
      </c>
      <c r="G6343" s="3">
        <f>'Liste detaljert wide'!O403</f>
        <v>0</v>
      </c>
      <c r="H6343" t="str">
        <f>VLOOKUP(E6343,Def!$B$2:$C$15,2,FALSE)</f>
        <v>Total forskningsbev</v>
      </c>
      <c r="I6343" s="3">
        <f>IF(A6343='Enheter, modell og år'!$F$2-1,0,G6343-VLOOKUP(A6343-1&amp;B6343&amp;C6343&amp;E6343,$F$2:$G$7561,2,FALSE))</f>
        <v>0</v>
      </c>
      <c r="J6343" s="3">
        <f>IF(A6343='Enheter, modell og år'!$F$2-1,0,VLOOKUP(A6343-1&amp;B6343&amp;C6343&amp;E6343,$F$2:$G$7561,2,FALSE))</f>
        <v>0</v>
      </c>
    </row>
    <row r="6344" spans="1:10" x14ac:dyDescent="0.25">
      <c r="A6344">
        <f t="shared" ref="A6344:C6344" si="5897">A5804</f>
        <v>2021</v>
      </c>
      <c r="B6344" t="str">
        <f t="shared" si="5897"/>
        <v>VFM</v>
      </c>
      <c r="C6344">
        <f t="shared" si="5897"/>
        <v>0</v>
      </c>
      <c r="D6344">
        <f>IFERROR(VLOOKUP(C6344,'Enheter, modell og år'!$A$2:$B$31,2,FALSE),0)</f>
        <v>0</v>
      </c>
      <c r="E6344" t="str">
        <f>'Liste detaljert wide'!$O$1</f>
        <v>Total forskningsbev</v>
      </c>
      <c r="F6344" t="str">
        <f t="shared" si="5892"/>
        <v>2021VFM0Total forskningsbev</v>
      </c>
      <c r="G6344" s="3">
        <f>'Liste detaljert wide'!O404</f>
        <v>0</v>
      </c>
      <c r="H6344" t="str">
        <f>VLOOKUP(E6344,Def!$B$2:$C$15,2,FALSE)</f>
        <v>Total forskningsbev</v>
      </c>
      <c r="I6344" s="3">
        <f>IF(A6344='Enheter, modell og år'!$F$2-1,0,G6344-VLOOKUP(A6344-1&amp;B6344&amp;C6344&amp;E6344,$F$2:$G$7561,2,FALSE))</f>
        <v>0</v>
      </c>
      <c r="J6344" s="3">
        <f>IF(A6344='Enheter, modell og år'!$F$2-1,0,VLOOKUP(A6344-1&amp;B6344&amp;C6344&amp;E6344,$F$2:$G$7561,2,FALSE))</f>
        <v>0</v>
      </c>
    </row>
    <row r="6345" spans="1:10" x14ac:dyDescent="0.25">
      <c r="A6345">
        <f t="shared" ref="A6345:C6345" si="5898">A5805</f>
        <v>2021</v>
      </c>
      <c r="B6345" t="str">
        <f t="shared" si="5898"/>
        <v>VFM</v>
      </c>
      <c r="C6345">
        <f t="shared" si="5898"/>
        <v>0</v>
      </c>
      <c r="D6345">
        <f>IFERROR(VLOOKUP(C6345,'Enheter, modell og år'!$A$2:$B$31,2,FALSE),0)</f>
        <v>0</v>
      </c>
      <c r="E6345" t="str">
        <f>'Liste detaljert wide'!$O$1</f>
        <v>Total forskningsbev</v>
      </c>
      <c r="F6345" t="str">
        <f t="shared" si="5892"/>
        <v>2021VFM0Total forskningsbev</v>
      </c>
      <c r="G6345" s="3">
        <f>'Liste detaljert wide'!O405</f>
        <v>0</v>
      </c>
      <c r="H6345" t="str">
        <f>VLOOKUP(E6345,Def!$B$2:$C$15,2,FALSE)</f>
        <v>Total forskningsbev</v>
      </c>
      <c r="I6345" s="3">
        <f>IF(A6345='Enheter, modell og år'!$F$2-1,0,G6345-VLOOKUP(A6345-1&amp;B6345&amp;C6345&amp;E6345,$F$2:$G$7561,2,FALSE))</f>
        <v>0</v>
      </c>
      <c r="J6345" s="3">
        <f>IF(A6345='Enheter, modell og år'!$F$2-1,0,VLOOKUP(A6345-1&amp;B6345&amp;C6345&amp;E6345,$F$2:$G$7561,2,FALSE))</f>
        <v>0</v>
      </c>
    </row>
    <row r="6346" spans="1:10" x14ac:dyDescent="0.25">
      <c r="A6346">
        <f t="shared" ref="A6346:C6346" si="5899">A5806</f>
        <v>2021</v>
      </c>
      <c r="B6346" t="str">
        <f t="shared" si="5899"/>
        <v>VFM</v>
      </c>
      <c r="C6346">
        <f t="shared" si="5899"/>
        <v>0</v>
      </c>
      <c r="D6346">
        <f>IFERROR(VLOOKUP(C6346,'Enheter, modell og år'!$A$2:$B$31,2,FALSE),0)</f>
        <v>0</v>
      </c>
      <c r="E6346" t="str">
        <f>'Liste detaljert wide'!$O$1</f>
        <v>Total forskningsbev</v>
      </c>
      <c r="F6346" t="str">
        <f t="shared" si="5892"/>
        <v>2021VFM0Total forskningsbev</v>
      </c>
      <c r="G6346" s="3">
        <f>'Liste detaljert wide'!O406</f>
        <v>0</v>
      </c>
      <c r="H6346" t="str">
        <f>VLOOKUP(E6346,Def!$B$2:$C$15,2,FALSE)</f>
        <v>Total forskningsbev</v>
      </c>
      <c r="I6346" s="3">
        <f>IF(A6346='Enheter, modell og år'!$F$2-1,0,G6346-VLOOKUP(A6346-1&amp;B6346&amp;C6346&amp;E6346,$F$2:$G$7561,2,FALSE))</f>
        <v>0</v>
      </c>
      <c r="J6346" s="3">
        <f>IF(A6346='Enheter, modell og år'!$F$2-1,0,VLOOKUP(A6346-1&amp;B6346&amp;C6346&amp;E6346,$F$2:$G$7561,2,FALSE))</f>
        <v>0</v>
      </c>
    </row>
    <row r="6347" spans="1:10" x14ac:dyDescent="0.25">
      <c r="A6347">
        <f t="shared" ref="A6347:C6347" si="5900">A5807</f>
        <v>2021</v>
      </c>
      <c r="B6347" t="str">
        <f t="shared" si="5900"/>
        <v>VFM</v>
      </c>
      <c r="C6347">
        <f t="shared" si="5900"/>
        <v>0</v>
      </c>
      <c r="D6347">
        <f>IFERROR(VLOOKUP(C6347,'Enheter, modell og år'!$A$2:$B$31,2,FALSE),0)</f>
        <v>0</v>
      </c>
      <c r="E6347" t="str">
        <f>'Liste detaljert wide'!$O$1</f>
        <v>Total forskningsbev</v>
      </c>
      <c r="F6347" t="str">
        <f t="shared" si="5892"/>
        <v>2021VFM0Total forskningsbev</v>
      </c>
      <c r="G6347" s="3">
        <f>'Liste detaljert wide'!O407</f>
        <v>0</v>
      </c>
      <c r="H6347" t="str">
        <f>VLOOKUP(E6347,Def!$B$2:$C$15,2,FALSE)</f>
        <v>Total forskningsbev</v>
      </c>
      <c r="I6347" s="3">
        <f>IF(A6347='Enheter, modell og år'!$F$2-1,0,G6347-VLOOKUP(A6347-1&amp;B6347&amp;C6347&amp;E6347,$F$2:$G$7561,2,FALSE))</f>
        <v>0</v>
      </c>
      <c r="J6347" s="3">
        <f>IF(A6347='Enheter, modell og år'!$F$2-1,0,VLOOKUP(A6347-1&amp;B6347&amp;C6347&amp;E6347,$F$2:$G$7561,2,FALSE))</f>
        <v>0</v>
      </c>
    </row>
    <row r="6348" spans="1:10" x14ac:dyDescent="0.25">
      <c r="A6348">
        <f t="shared" ref="A6348:C6348" si="5901">A5808</f>
        <v>2021</v>
      </c>
      <c r="B6348" t="str">
        <f t="shared" si="5901"/>
        <v>VFM</v>
      </c>
      <c r="C6348">
        <f t="shared" si="5901"/>
        <v>0</v>
      </c>
      <c r="D6348">
        <f>IFERROR(VLOOKUP(C6348,'Enheter, modell og år'!$A$2:$B$31,2,FALSE),0)</f>
        <v>0</v>
      </c>
      <c r="E6348" t="str">
        <f>'Liste detaljert wide'!$O$1</f>
        <v>Total forskningsbev</v>
      </c>
      <c r="F6348" t="str">
        <f t="shared" si="5892"/>
        <v>2021VFM0Total forskningsbev</v>
      </c>
      <c r="G6348" s="3">
        <f>'Liste detaljert wide'!O408</f>
        <v>0</v>
      </c>
      <c r="H6348" t="str">
        <f>VLOOKUP(E6348,Def!$B$2:$C$15,2,FALSE)</f>
        <v>Total forskningsbev</v>
      </c>
      <c r="I6348" s="3">
        <f>IF(A6348='Enheter, modell og år'!$F$2-1,0,G6348-VLOOKUP(A6348-1&amp;B6348&amp;C6348&amp;E6348,$F$2:$G$7561,2,FALSE))</f>
        <v>0</v>
      </c>
      <c r="J6348" s="3">
        <f>IF(A6348='Enheter, modell og år'!$F$2-1,0,VLOOKUP(A6348-1&amp;B6348&amp;C6348&amp;E6348,$F$2:$G$7561,2,FALSE))</f>
        <v>0</v>
      </c>
    </row>
    <row r="6349" spans="1:10" x14ac:dyDescent="0.25">
      <c r="A6349">
        <f t="shared" ref="A6349:C6349" si="5902">A5809</f>
        <v>2021</v>
      </c>
      <c r="B6349" t="str">
        <f t="shared" si="5902"/>
        <v>VFM</v>
      </c>
      <c r="C6349">
        <f t="shared" si="5902"/>
        <v>0</v>
      </c>
      <c r="D6349">
        <f>IFERROR(VLOOKUP(C6349,'Enheter, modell og år'!$A$2:$B$31,2,FALSE),0)</f>
        <v>0</v>
      </c>
      <c r="E6349" t="str">
        <f>'Liste detaljert wide'!$O$1</f>
        <v>Total forskningsbev</v>
      </c>
      <c r="F6349" t="str">
        <f t="shared" si="5892"/>
        <v>2021VFM0Total forskningsbev</v>
      </c>
      <c r="G6349" s="3">
        <f>'Liste detaljert wide'!O409</f>
        <v>0</v>
      </c>
      <c r="H6349" t="str">
        <f>VLOOKUP(E6349,Def!$B$2:$C$15,2,FALSE)</f>
        <v>Total forskningsbev</v>
      </c>
      <c r="I6349" s="3">
        <f>IF(A6349='Enheter, modell og år'!$F$2-1,0,G6349-VLOOKUP(A6349-1&amp;B6349&amp;C6349&amp;E6349,$F$2:$G$7561,2,FALSE))</f>
        <v>0</v>
      </c>
      <c r="J6349" s="3">
        <f>IF(A6349='Enheter, modell og år'!$F$2-1,0,VLOOKUP(A6349-1&amp;B6349&amp;C6349&amp;E6349,$F$2:$G$7561,2,FALSE))</f>
        <v>0</v>
      </c>
    </row>
    <row r="6350" spans="1:10" x14ac:dyDescent="0.25">
      <c r="A6350">
        <f t="shared" ref="A6350:C6350" si="5903">A5810</f>
        <v>2021</v>
      </c>
      <c r="B6350" t="str">
        <f t="shared" si="5903"/>
        <v>VFM</v>
      </c>
      <c r="C6350">
        <f t="shared" si="5903"/>
        <v>0</v>
      </c>
      <c r="D6350">
        <f>IFERROR(VLOOKUP(C6350,'Enheter, modell og år'!$A$2:$B$31,2,FALSE),0)</f>
        <v>0</v>
      </c>
      <c r="E6350" t="str">
        <f>'Liste detaljert wide'!$O$1</f>
        <v>Total forskningsbev</v>
      </c>
      <c r="F6350" t="str">
        <f t="shared" si="5892"/>
        <v>2021VFM0Total forskningsbev</v>
      </c>
      <c r="G6350" s="3">
        <f>'Liste detaljert wide'!O410</f>
        <v>0</v>
      </c>
      <c r="H6350" t="str">
        <f>VLOOKUP(E6350,Def!$B$2:$C$15,2,FALSE)</f>
        <v>Total forskningsbev</v>
      </c>
      <c r="I6350" s="3">
        <f>IF(A6350='Enheter, modell og år'!$F$2-1,0,G6350-VLOOKUP(A6350-1&amp;B6350&amp;C6350&amp;E6350,$F$2:$G$7561,2,FALSE))</f>
        <v>0</v>
      </c>
      <c r="J6350" s="3">
        <f>IF(A6350='Enheter, modell og år'!$F$2-1,0,VLOOKUP(A6350-1&amp;B6350&amp;C6350&amp;E6350,$F$2:$G$7561,2,FALSE))</f>
        <v>0</v>
      </c>
    </row>
    <row r="6351" spans="1:10" x14ac:dyDescent="0.25">
      <c r="A6351">
        <f t="shared" ref="A6351:C6351" si="5904">A5811</f>
        <v>2021</v>
      </c>
      <c r="B6351" t="str">
        <f t="shared" si="5904"/>
        <v>VFM</v>
      </c>
      <c r="C6351">
        <f t="shared" si="5904"/>
        <v>0</v>
      </c>
      <c r="D6351">
        <f>IFERROR(VLOOKUP(C6351,'Enheter, modell og år'!$A$2:$B$31,2,FALSE),0)</f>
        <v>0</v>
      </c>
      <c r="E6351" t="str">
        <f>'Liste detaljert wide'!$O$1</f>
        <v>Total forskningsbev</v>
      </c>
      <c r="F6351" t="str">
        <f t="shared" si="5892"/>
        <v>2021VFM0Total forskningsbev</v>
      </c>
      <c r="G6351" s="3">
        <f>'Liste detaljert wide'!O411</f>
        <v>0</v>
      </c>
      <c r="H6351" t="str">
        <f>VLOOKUP(E6351,Def!$B$2:$C$15,2,FALSE)</f>
        <v>Total forskningsbev</v>
      </c>
      <c r="I6351" s="3">
        <f>IF(A6351='Enheter, modell og år'!$F$2-1,0,G6351-VLOOKUP(A6351-1&amp;B6351&amp;C6351&amp;E6351,$F$2:$G$7561,2,FALSE))</f>
        <v>0</v>
      </c>
      <c r="J6351" s="3">
        <f>IF(A6351='Enheter, modell og år'!$F$2-1,0,VLOOKUP(A6351-1&amp;B6351&amp;C6351&amp;E6351,$F$2:$G$7561,2,FALSE))</f>
        <v>0</v>
      </c>
    </row>
    <row r="6352" spans="1:10" x14ac:dyDescent="0.25">
      <c r="A6352">
        <f t="shared" ref="A6352:C6352" si="5905">A5812</f>
        <v>2021</v>
      </c>
      <c r="B6352" t="str">
        <f t="shared" si="5905"/>
        <v>VFM</v>
      </c>
      <c r="C6352">
        <f t="shared" si="5905"/>
        <v>0</v>
      </c>
      <c r="D6352">
        <f>IFERROR(VLOOKUP(C6352,'Enheter, modell og år'!$A$2:$B$31,2,FALSE),0)</f>
        <v>0</v>
      </c>
      <c r="E6352" t="str">
        <f>'Liste detaljert wide'!$O$1</f>
        <v>Total forskningsbev</v>
      </c>
      <c r="F6352" t="str">
        <f t="shared" si="5892"/>
        <v>2021VFM0Total forskningsbev</v>
      </c>
      <c r="G6352" s="3">
        <f>'Liste detaljert wide'!O412</f>
        <v>0</v>
      </c>
      <c r="H6352" t="str">
        <f>VLOOKUP(E6352,Def!$B$2:$C$15,2,FALSE)</f>
        <v>Total forskningsbev</v>
      </c>
      <c r="I6352" s="3">
        <f>IF(A6352='Enheter, modell og år'!$F$2-1,0,G6352-VLOOKUP(A6352-1&amp;B6352&amp;C6352&amp;E6352,$F$2:$G$7561,2,FALSE))</f>
        <v>0</v>
      </c>
      <c r="J6352" s="3">
        <f>IF(A6352='Enheter, modell og år'!$F$2-1,0,VLOOKUP(A6352-1&amp;B6352&amp;C6352&amp;E6352,$F$2:$G$7561,2,FALSE))</f>
        <v>0</v>
      </c>
    </row>
    <row r="6353" spans="1:10" x14ac:dyDescent="0.25">
      <c r="A6353">
        <f t="shared" ref="A6353:C6353" si="5906">A5813</f>
        <v>2021</v>
      </c>
      <c r="B6353" t="str">
        <f t="shared" si="5906"/>
        <v>VFM</v>
      </c>
      <c r="C6353">
        <f t="shared" si="5906"/>
        <v>0</v>
      </c>
      <c r="D6353">
        <f>IFERROR(VLOOKUP(C6353,'Enheter, modell og år'!$A$2:$B$31,2,FALSE),0)</f>
        <v>0</v>
      </c>
      <c r="E6353" t="str">
        <f>'Liste detaljert wide'!$O$1</f>
        <v>Total forskningsbev</v>
      </c>
      <c r="F6353" t="str">
        <f t="shared" si="5892"/>
        <v>2021VFM0Total forskningsbev</v>
      </c>
      <c r="G6353" s="3">
        <f>'Liste detaljert wide'!O413</f>
        <v>0</v>
      </c>
      <c r="H6353" t="str">
        <f>VLOOKUP(E6353,Def!$B$2:$C$15,2,FALSE)</f>
        <v>Total forskningsbev</v>
      </c>
      <c r="I6353" s="3">
        <f>IF(A6353='Enheter, modell og år'!$F$2-1,0,G6353-VLOOKUP(A6353-1&amp;B6353&amp;C6353&amp;E6353,$F$2:$G$7561,2,FALSE))</f>
        <v>0</v>
      </c>
      <c r="J6353" s="3">
        <f>IF(A6353='Enheter, modell og år'!$F$2-1,0,VLOOKUP(A6353-1&amp;B6353&amp;C6353&amp;E6353,$F$2:$G$7561,2,FALSE))</f>
        <v>0</v>
      </c>
    </row>
    <row r="6354" spans="1:10" x14ac:dyDescent="0.25">
      <c r="A6354">
        <f t="shared" ref="A6354:C6354" si="5907">A5814</f>
        <v>2021</v>
      </c>
      <c r="B6354" t="str">
        <f t="shared" si="5907"/>
        <v>VFM</v>
      </c>
      <c r="C6354">
        <f t="shared" si="5907"/>
        <v>0</v>
      </c>
      <c r="D6354">
        <f>IFERROR(VLOOKUP(C6354,'Enheter, modell og år'!$A$2:$B$31,2,FALSE),0)</f>
        <v>0</v>
      </c>
      <c r="E6354" t="str">
        <f>'Liste detaljert wide'!$O$1</f>
        <v>Total forskningsbev</v>
      </c>
      <c r="F6354" t="str">
        <f t="shared" si="5892"/>
        <v>2021VFM0Total forskningsbev</v>
      </c>
      <c r="G6354" s="3">
        <f>'Liste detaljert wide'!O414</f>
        <v>0</v>
      </c>
      <c r="H6354" t="str">
        <f>VLOOKUP(E6354,Def!$B$2:$C$15,2,FALSE)</f>
        <v>Total forskningsbev</v>
      </c>
      <c r="I6354" s="3">
        <f>IF(A6354='Enheter, modell og år'!$F$2-1,0,G6354-VLOOKUP(A6354-1&amp;B6354&amp;C6354&amp;E6354,$F$2:$G$7561,2,FALSE))</f>
        <v>0</v>
      </c>
      <c r="J6354" s="3">
        <f>IF(A6354='Enheter, modell og år'!$F$2-1,0,VLOOKUP(A6354-1&amp;B6354&amp;C6354&amp;E6354,$F$2:$G$7561,2,FALSE))</f>
        <v>0</v>
      </c>
    </row>
    <row r="6355" spans="1:10" x14ac:dyDescent="0.25">
      <c r="A6355">
        <f t="shared" ref="A6355:C6355" si="5908">A5815</f>
        <v>2021</v>
      </c>
      <c r="B6355" t="str">
        <f t="shared" si="5908"/>
        <v>VFM</v>
      </c>
      <c r="C6355">
        <f t="shared" si="5908"/>
        <v>0</v>
      </c>
      <c r="D6355">
        <f>IFERROR(VLOOKUP(C6355,'Enheter, modell og år'!$A$2:$B$31,2,FALSE),0)</f>
        <v>0</v>
      </c>
      <c r="E6355" t="str">
        <f>'Liste detaljert wide'!$O$1</f>
        <v>Total forskningsbev</v>
      </c>
      <c r="F6355" t="str">
        <f t="shared" si="5892"/>
        <v>2021VFM0Total forskningsbev</v>
      </c>
      <c r="G6355" s="3">
        <f>'Liste detaljert wide'!O415</f>
        <v>0</v>
      </c>
      <c r="H6355" t="str">
        <f>VLOOKUP(E6355,Def!$B$2:$C$15,2,FALSE)</f>
        <v>Total forskningsbev</v>
      </c>
      <c r="I6355" s="3">
        <f>IF(A6355='Enheter, modell og år'!$F$2-1,0,G6355-VLOOKUP(A6355-1&amp;B6355&amp;C6355&amp;E6355,$F$2:$G$7561,2,FALSE))</f>
        <v>0</v>
      </c>
      <c r="J6355" s="3">
        <f>IF(A6355='Enheter, modell og år'!$F$2-1,0,VLOOKUP(A6355-1&amp;B6355&amp;C6355&amp;E6355,$F$2:$G$7561,2,FALSE))</f>
        <v>0</v>
      </c>
    </row>
    <row r="6356" spans="1:10" x14ac:dyDescent="0.25">
      <c r="A6356">
        <f t="shared" ref="A6356:C6356" si="5909">A5816</f>
        <v>2021</v>
      </c>
      <c r="B6356" t="str">
        <f t="shared" si="5909"/>
        <v>VFM</v>
      </c>
      <c r="C6356">
        <f t="shared" si="5909"/>
        <v>0</v>
      </c>
      <c r="D6356">
        <f>IFERROR(VLOOKUP(C6356,'Enheter, modell og år'!$A$2:$B$31,2,FALSE),0)</f>
        <v>0</v>
      </c>
      <c r="E6356" t="str">
        <f>'Liste detaljert wide'!$O$1</f>
        <v>Total forskningsbev</v>
      </c>
      <c r="F6356" t="str">
        <f t="shared" si="5892"/>
        <v>2021VFM0Total forskningsbev</v>
      </c>
      <c r="G6356" s="3">
        <f>'Liste detaljert wide'!O416</f>
        <v>0</v>
      </c>
      <c r="H6356" t="str">
        <f>VLOOKUP(E6356,Def!$B$2:$C$15,2,FALSE)</f>
        <v>Total forskningsbev</v>
      </c>
      <c r="I6356" s="3">
        <f>IF(A6356='Enheter, modell og år'!$F$2-1,0,G6356-VLOOKUP(A6356-1&amp;B6356&amp;C6356&amp;E6356,$F$2:$G$7561,2,FALSE))</f>
        <v>0</v>
      </c>
      <c r="J6356" s="3">
        <f>IF(A6356='Enheter, modell og år'!$F$2-1,0,VLOOKUP(A6356-1&amp;B6356&amp;C6356&amp;E6356,$F$2:$G$7561,2,FALSE))</f>
        <v>0</v>
      </c>
    </row>
    <row r="6357" spans="1:10" x14ac:dyDescent="0.25">
      <c r="A6357">
        <f t="shared" ref="A6357:C6357" si="5910">A5817</f>
        <v>2021</v>
      </c>
      <c r="B6357" t="str">
        <f t="shared" si="5910"/>
        <v>VFM</v>
      </c>
      <c r="C6357">
        <f t="shared" si="5910"/>
        <v>0</v>
      </c>
      <c r="D6357">
        <f>IFERROR(VLOOKUP(C6357,'Enheter, modell og år'!$A$2:$B$31,2,FALSE),0)</f>
        <v>0</v>
      </c>
      <c r="E6357" t="str">
        <f>'Liste detaljert wide'!$O$1</f>
        <v>Total forskningsbev</v>
      </c>
      <c r="F6357" t="str">
        <f t="shared" si="5892"/>
        <v>2021VFM0Total forskningsbev</v>
      </c>
      <c r="G6357" s="3">
        <f>'Liste detaljert wide'!O417</f>
        <v>0</v>
      </c>
      <c r="H6357" t="str">
        <f>VLOOKUP(E6357,Def!$B$2:$C$15,2,FALSE)</f>
        <v>Total forskningsbev</v>
      </c>
      <c r="I6357" s="3">
        <f>IF(A6357='Enheter, modell og år'!$F$2-1,0,G6357-VLOOKUP(A6357-1&amp;B6357&amp;C6357&amp;E6357,$F$2:$G$7561,2,FALSE))</f>
        <v>0</v>
      </c>
      <c r="J6357" s="3">
        <f>IF(A6357='Enheter, modell og år'!$F$2-1,0,VLOOKUP(A6357-1&amp;B6357&amp;C6357&amp;E6357,$F$2:$G$7561,2,FALSE))</f>
        <v>0</v>
      </c>
    </row>
    <row r="6358" spans="1:10" x14ac:dyDescent="0.25">
      <c r="A6358">
        <f t="shared" ref="A6358:C6358" si="5911">A5818</f>
        <v>2021</v>
      </c>
      <c r="B6358" t="str">
        <f t="shared" si="5911"/>
        <v>VFM</v>
      </c>
      <c r="C6358">
        <f t="shared" si="5911"/>
        <v>0</v>
      </c>
      <c r="D6358">
        <f>IFERROR(VLOOKUP(C6358,'Enheter, modell og år'!$A$2:$B$31,2,FALSE),0)</f>
        <v>0</v>
      </c>
      <c r="E6358" t="str">
        <f>'Liste detaljert wide'!$O$1</f>
        <v>Total forskningsbev</v>
      </c>
      <c r="F6358" t="str">
        <f t="shared" si="5892"/>
        <v>2021VFM0Total forskningsbev</v>
      </c>
      <c r="G6358" s="3">
        <f>'Liste detaljert wide'!O418</f>
        <v>0</v>
      </c>
      <c r="H6358" t="str">
        <f>VLOOKUP(E6358,Def!$B$2:$C$15,2,FALSE)</f>
        <v>Total forskningsbev</v>
      </c>
      <c r="I6358" s="3">
        <f>IF(A6358='Enheter, modell og år'!$F$2-1,0,G6358-VLOOKUP(A6358-1&amp;B6358&amp;C6358&amp;E6358,$F$2:$G$7561,2,FALSE))</f>
        <v>0</v>
      </c>
      <c r="J6358" s="3">
        <f>IF(A6358='Enheter, modell og år'!$F$2-1,0,VLOOKUP(A6358-1&amp;B6358&amp;C6358&amp;E6358,$F$2:$G$7561,2,FALSE))</f>
        <v>0</v>
      </c>
    </row>
    <row r="6359" spans="1:10" x14ac:dyDescent="0.25">
      <c r="A6359">
        <f t="shared" ref="A6359:C6359" si="5912">A5819</f>
        <v>2021</v>
      </c>
      <c r="B6359" t="str">
        <f t="shared" si="5912"/>
        <v>VFM</v>
      </c>
      <c r="C6359">
        <f t="shared" si="5912"/>
        <v>0</v>
      </c>
      <c r="D6359">
        <f>IFERROR(VLOOKUP(C6359,'Enheter, modell og år'!$A$2:$B$31,2,FALSE),0)</f>
        <v>0</v>
      </c>
      <c r="E6359" t="str">
        <f>'Liste detaljert wide'!$O$1</f>
        <v>Total forskningsbev</v>
      </c>
      <c r="F6359" t="str">
        <f t="shared" si="5892"/>
        <v>2021VFM0Total forskningsbev</v>
      </c>
      <c r="G6359" s="3">
        <f>'Liste detaljert wide'!O419</f>
        <v>0</v>
      </c>
      <c r="H6359" t="str">
        <f>VLOOKUP(E6359,Def!$B$2:$C$15,2,FALSE)</f>
        <v>Total forskningsbev</v>
      </c>
      <c r="I6359" s="3">
        <f>IF(A6359='Enheter, modell og år'!$F$2-1,0,G6359-VLOOKUP(A6359-1&amp;B6359&amp;C6359&amp;E6359,$F$2:$G$7561,2,FALSE))</f>
        <v>0</v>
      </c>
      <c r="J6359" s="3">
        <f>IF(A6359='Enheter, modell og år'!$F$2-1,0,VLOOKUP(A6359-1&amp;B6359&amp;C6359&amp;E6359,$F$2:$G$7561,2,FALSE))</f>
        <v>0</v>
      </c>
    </row>
    <row r="6360" spans="1:10" x14ac:dyDescent="0.25">
      <c r="A6360">
        <f t="shared" ref="A6360:C6360" si="5913">A5820</f>
        <v>2021</v>
      </c>
      <c r="B6360" t="str">
        <f t="shared" si="5913"/>
        <v>VFM</v>
      </c>
      <c r="C6360">
        <f t="shared" si="5913"/>
        <v>0</v>
      </c>
      <c r="D6360">
        <f>IFERROR(VLOOKUP(C6360,'Enheter, modell og år'!$A$2:$B$31,2,FALSE),0)</f>
        <v>0</v>
      </c>
      <c r="E6360" t="str">
        <f>'Liste detaljert wide'!$O$1</f>
        <v>Total forskningsbev</v>
      </c>
      <c r="F6360" t="str">
        <f t="shared" si="5892"/>
        <v>2021VFM0Total forskningsbev</v>
      </c>
      <c r="G6360" s="3">
        <f>'Liste detaljert wide'!O420</f>
        <v>0</v>
      </c>
      <c r="H6360" t="str">
        <f>VLOOKUP(E6360,Def!$B$2:$C$15,2,FALSE)</f>
        <v>Total forskningsbev</v>
      </c>
      <c r="I6360" s="3">
        <f>IF(A6360='Enheter, modell og år'!$F$2-1,0,G6360-VLOOKUP(A6360-1&amp;B6360&amp;C6360&amp;E6360,$F$2:$G$7561,2,FALSE))</f>
        <v>0</v>
      </c>
      <c r="J6360" s="3">
        <f>IF(A6360='Enheter, modell og år'!$F$2-1,0,VLOOKUP(A6360-1&amp;B6360&amp;C6360&amp;E6360,$F$2:$G$7561,2,FALSE))</f>
        <v>0</v>
      </c>
    </row>
    <row r="6361" spans="1:10" x14ac:dyDescent="0.25">
      <c r="A6361">
        <f t="shared" ref="A6361:C6361" si="5914">A5821</f>
        <v>2021</v>
      </c>
      <c r="B6361" t="str">
        <f t="shared" si="5914"/>
        <v>VFM</v>
      </c>
      <c r="C6361">
        <f t="shared" si="5914"/>
        <v>0</v>
      </c>
      <c r="D6361">
        <f>IFERROR(VLOOKUP(C6361,'Enheter, modell og år'!$A$2:$B$31,2,FALSE),0)</f>
        <v>0</v>
      </c>
      <c r="E6361" t="str">
        <f>'Liste detaljert wide'!$O$1</f>
        <v>Total forskningsbev</v>
      </c>
      <c r="F6361" t="str">
        <f t="shared" si="5892"/>
        <v>2021VFM0Total forskningsbev</v>
      </c>
      <c r="G6361" s="3">
        <f>'Liste detaljert wide'!O421</f>
        <v>0</v>
      </c>
      <c r="H6361" t="str">
        <f>VLOOKUP(E6361,Def!$B$2:$C$15,2,FALSE)</f>
        <v>Total forskningsbev</v>
      </c>
      <c r="I6361" s="3">
        <f>IF(A6361='Enheter, modell og år'!$F$2-1,0,G6361-VLOOKUP(A6361-1&amp;B6361&amp;C6361&amp;E6361,$F$2:$G$7561,2,FALSE))</f>
        <v>0</v>
      </c>
      <c r="J6361" s="3">
        <f>IF(A6361='Enheter, modell og år'!$F$2-1,0,VLOOKUP(A6361-1&amp;B6361&amp;C6361&amp;E6361,$F$2:$G$7561,2,FALSE))</f>
        <v>0</v>
      </c>
    </row>
    <row r="6362" spans="1:10" x14ac:dyDescent="0.25">
      <c r="A6362">
        <f t="shared" ref="A6362:C6362" si="5915">A5822</f>
        <v>2022</v>
      </c>
      <c r="B6362" t="str">
        <f t="shared" si="5915"/>
        <v>VFM</v>
      </c>
      <c r="C6362">
        <f t="shared" si="5915"/>
        <v>0</v>
      </c>
      <c r="D6362">
        <f>IFERROR(VLOOKUP(C6362,'Enheter, modell og år'!$A$2:$B$31,2,FALSE),0)</f>
        <v>0</v>
      </c>
      <c r="E6362" t="str">
        <f>'Liste detaljert wide'!$O$1</f>
        <v>Total forskningsbev</v>
      </c>
      <c r="F6362" t="str">
        <f t="shared" si="5892"/>
        <v>2022VFM0Total forskningsbev</v>
      </c>
      <c r="G6362" s="3">
        <f>'Liste detaljert wide'!O422</f>
        <v>0</v>
      </c>
      <c r="H6362" t="str">
        <f>VLOOKUP(E6362,Def!$B$2:$C$15,2,FALSE)</f>
        <v>Total forskningsbev</v>
      </c>
      <c r="I6362" s="3">
        <f>IF(A6362='Enheter, modell og år'!$F$2-1,0,G6362-VLOOKUP(A6362-1&amp;B6362&amp;C6362&amp;E6362,$F$2:$G$7561,2,FALSE))</f>
        <v>0</v>
      </c>
      <c r="J6362" s="3">
        <f>IF(A6362='Enheter, modell og år'!$F$2-1,0,VLOOKUP(A6362-1&amp;B6362&amp;C6362&amp;E6362,$F$2:$G$7561,2,FALSE))</f>
        <v>0</v>
      </c>
    </row>
    <row r="6363" spans="1:10" x14ac:dyDescent="0.25">
      <c r="A6363">
        <f t="shared" ref="A6363:C6363" si="5916">A5823</f>
        <v>2022</v>
      </c>
      <c r="B6363" t="str">
        <f t="shared" si="5916"/>
        <v>VFM</v>
      </c>
      <c r="C6363">
        <f t="shared" si="5916"/>
        <v>0</v>
      </c>
      <c r="D6363">
        <f>IFERROR(VLOOKUP(C6363,'Enheter, modell og år'!$A$2:$B$31,2,FALSE),0)</f>
        <v>0</v>
      </c>
      <c r="E6363" t="str">
        <f>'Liste detaljert wide'!$O$1</f>
        <v>Total forskningsbev</v>
      </c>
      <c r="F6363" t="str">
        <f t="shared" si="5892"/>
        <v>2022VFM0Total forskningsbev</v>
      </c>
      <c r="G6363" s="3">
        <f>'Liste detaljert wide'!O423</f>
        <v>0</v>
      </c>
      <c r="H6363" t="str">
        <f>VLOOKUP(E6363,Def!$B$2:$C$15,2,FALSE)</f>
        <v>Total forskningsbev</v>
      </c>
      <c r="I6363" s="3">
        <f>IF(A6363='Enheter, modell og år'!$F$2-1,0,G6363-VLOOKUP(A6363-1&amp;B6363&amp;C6363&amp;E6363,$F$2:$G$7561,2,FALSE))</f>
        <v>0</v>
      </c>
      <c r="J6363" s="3">
        <f>IF(A6363='Enheter, modell og år'!$F$2-1,0,VLOOKUP(A6363-1&amp;B6363&amp;C6363&amp;E6363,$F$2:$G$7561,2,FALSE))</f>
        <v>0</v>
      </c>
    </row>
    <row r="6364" spans="1:10" x14ac:dyDescent="0.25">
      <c r="A6364">
        <f t="shared" ref="A6364:C6364" si="5917">A5824</f>
        <v>2022</v>
      </c>
      <c r="B6364" t="str">
        <f t="shared" si="5917"/>
        <v>VFM</v>
      </c>
      <c r="C6364">
        <f t="shared" si="5917"/>
        <v>0</v>
      </c>
      <c r="D6364">
        <f>IFERROR(VLOOKUP(C6364,'Enheter, modell og år'!$A$2:$B$31,2,FALSE),0)</f>
        <v>0</v>
      </c>
      <c r="E6364" t="str">
        <f>'Liste detaljert wide'!$O$1</f>
        <v>Total forskningsbev</v>
      </c>
      <c r="F6364" t="str">
        <f t="shared" si="5892"/>
        <v>2022VFM0Total forskningsbev</v>
      </c>
      <c r="G6364" s="3">
        <f>'Liste detaljert wide'!O424</f>
        <v>0</v>
      </c>
      <c r="H6364" t="str">
        <f>VLOOKUP(E6364,Def!$B$2:$C$15,2,FALSE)</f>
        <v>Total forskningsbev</v>
      </c>
      <c r="I6364" s="3">
        <f>IF(A6364='Enheter, modell og år'!$F$2-1,0,G6364-VLOOKUP(A6364-1&amp;B6364&amp;C6364&amp;E6364,$F$2:$G$7561,2,FALSE))</f>
        <v>0</v>
      </c>
      <c r="J6364" s="3">
        <f>IF(A6364='Enheter, modell og år'!$F$2-1,0,VLOOKUP(A6364-1&amp;B6364&amp;C6364&amp;E6364,$F$2:$G$7561,2,FALSE))</f>
        <v>0</v>
      </c>
    </row>
    <row r="6365" spans="1:10" x14ac:dyDescent="0.25">
      <c r="A6365">
        <f t="shared" ref="A6365:C6365" si="5918">A5825</f>
        <v>2022</v>
      </c>
      <c r="B6365" t="str">
        <f t="shared" si="5918"/>
        <v>VFM</v>
      </c>
      <c r="C6365">
        <f t="shared" si="5918"/>
        <v>0</v>
      </c>
      <c r="D6365">
        <f>IFERROR(VLOOKUP(C6365,'Enheter, modell og år'!$A$2:$B$31,2,FALSE),0)</f>
        <v>0</v>
      </c>
      <c r="E6365" t="str">
        <f>'Liste detaljert wide'!$O$1</f>
        <v>Total forskningsbev</v>
      </c>
      <c r="F6365" t="str">
        <f t="shared" si="5892"/>
        <v>2022VFM0Total forskningsbev</v>
      </c>
      <c r="G6365" s="3">
        <f>'Liste detaljert wide'!O425</f>
        <v>0</v>
      </c>
      <c r="H6365" t="str">
        <f>VLOOKUP(E6365,Def!$B$2:$C$15,2,FALSE)</f>
        <v>Total forskningsbev</v>
      </c>
      <c r="I6365" s="3">
        <f>IF(A6365='Enheter, modell og år'!$F$2-1,0,G6365-VLOOKUP(A6365-1&amp;B6365&amp;C6365&amp;E6365,$F$2:$G$7561,2,FALSE))</f>
        <v>0</v>
      </c>
      <c r="J6365" s="3">
        <f>IF(A6365='Enheter, modell og år'!$F$2-1,0,VLOOKUP(A6365-1&amp;B6365&amp;C6365&amp;E6365,$F$2:$G$7561,2,FALSE))</f>
        <v>0</v>
      </c>
    </row>
    <row r="6366" spans="1:10" x14ac:dyDescent="0.25">
      <c r="A6366">
        <f t="shared" ref="A6366:C6366" si="5919">A5826</f>
        <v>2022</v>
      </c>
      <c r="B6366" t="str">
        <f t="shared" si="5919"/>
        <v>VFM</v>
      </c>
      <c r="C6366">
        <f t="shared" si="5919"/>
        <v>0</v>
      </c>
      <c r="D6366">
        <f>IFERROR(VLOOKUP(C6366,'Enheter, modell og år'!$A$2:$B$31,2,FALSE),0)</f>
        <v>0</v>
      </c>
      <c r="E6366" t="str">
        <f>'Liste detaljert wide'!$O$1</f>
        <v>Total forskningsbev</v>
      </c>
      <c r="F6366" t="str">
        <f t="shared" si="5892"/>
        <v>2022VFM0Total forskningsbev</v>
      </c>
      <c r="G6366" s="3">
        <f>'Liste detaljert wide'!O426</f>
        <v>0</v>
      </c>
      <c r="H6366" t="str">
        <f>VLOOKUP(E6366,Def!$B$2:$C$15,2,FALSE)</f>
        <v>Total forskningsbev</v>
      </c>
      <c r="I6366" s="3">
        <f>IF(A6366='Enheter, modell og år'!$F$2-1,0,G6366-VLOOKUP(A6366-1&amp;B6366&amp;C6366&amp;E6366,$F$2:$G$7561,2,FALSE))</f>
        <v>0</v>
      </c>
      <c r="J6366" s="3">
        <f>IF(A6366='Enheter, modell og år'!$F$2-1,0,VLOOKUP(A6366-1&amp;B6366&amp;C6366&amp;E6366,$F$2:$G$7561,2,FALSE))</f>
        <v>0</v>
      </c>
    </row>
    <row r="6367" spans="1:10" x14ac:dyDescent="0.25">
      <c r="A6367">
        <f t="shared" ref="A6367:C6367" si="5920">A5827</f>
        <v>2022</v>
      </c>
      <c r="B6367" t="str">
        <f t="shared" si="5920"/>
        <v>VFM</v>
      </c>
      <c r="C6367">
        <f t="shared" si="5920"/>
        <v>0</v>
      </c>
      <c r="D6367">
        <f>IFERROR(VLOOKUP(C6367,'Enheter, modell og år'!$A$2:$B$31,2,FALSE),0)</f>
        <v>0</v>
      </c>
      <c r="E6367" t="str">
        <f>'Liste detaljert wide'!$O$1</f>
        <v>Total forskningsbev</v>
      </c>
      <c r="F6367" t="str">
        <f t="shared" si="5892"/>
        <v>2022VFM0Total forskningsbev</v>
      </c>
      <c r="G6367" s="3">
        <f>'Liste detaljert wide'!O427</f>
        <v>0</v>
      </c>
      <c r="H6367" t="str">
        <f>VLOOKUP(E6367,Def!$B$2:$C$15,2,FALSE)</f>
        <v>Total forskningsbev</v>
      </c>
      <c r="I6367" s="3">
        <f>IF(A6367='Enheter, modell og år'!$F$2-1,0,G6367-VLOOKUP(A6367-1&amp;B6367&amp;C6367&amp;E6367,$F$2:$G$7561,2,FALSE))</f>
        <v>0</v>
      </c>
      <c r="J6367" s="3">
        <f>IF(A6367='Enheter, modell og år'!$F$2-1,0,VLOOKUP(A6367-1&amp;B6367&amp;C6367&amp;E6367,$F$2:$G$7561,2,FALSE))</f>
        <v>0</v>
      </c>
    </row>
    <row r="6368" spans="1:10" x14ac:dyDescent="0.25">
      <c r="A6368">
        <f t="shared" ref="A6368:C6368" si="5921">A5828</f>
        <v>2022</v>
      </c>
      <c r="B6368" t="str">
        <f t="shared" si="5921"/>
        <v>VFM</v>
      </c>
      <c r="C6368">
        <f t="shared" si="5921"/>
        <v>0</v>
      </c>
      <c r="D6368">
        <f>IFERROR(VLOOKUP(C6368,'Enheter, modell og år'!$A$2:$B$31,2,FALSE),0)</f>
        <v>0</v>
      </c>
      <c r="E6368" t="str">
        <f>'Liste detaljert wide'!$O$1</f>
        <v>Total forskningsbev</v>
      </c>
      <c r="F6368" t="str">
        <f t="shared" si="5892"/>
        <v>2022VFM0Total forskningsbev</v>
      </c>
      <c r="G6368" s="3">
        <f>'Liste detaljert wide'!O428</f>
        <v>0</v>
      </c>
      <c r="H6368" t="str">
        <f>VLOOKUP(E6368,Def!$B$2:$C$15,2,FALSE)</f>
        <v>Total forskningsbev</v>
      </c>
      <c r="I6368" s="3">
        <f>IF(A6368='Enheter, modell og år'!$F$2-1,0,G6368-VLOOKUP(A6368-1&amp;B6368&amp;C6368&amp;E6368,$F$2:$G$7561,2,FALSE))</f>
        <v>0</v>
      </c>
      <c r="J6368" s="3">
        <f>IF(A6368='Enheter, modell og år'!$F$2-1,0,VLOOKUP(A6368-1&amp;B6368&amp;C6368&amp;E6368,$F$2:$G$7561,2,FALSE))</f>
        <v>0</v>
      </c>
    </row>
    <row r="6369" spans="1:10" x14ac:dyDescent="0.25">
      <c r="A6369">
        <f t="shared" ref="A6369:C6369" si="5922">A5829</f>
        <v>2022</v>
      </c>
      <c r="B6369" t="str">
        <f t="shared" si="5922"/>
        <v>VFM</v>
      </c>
      <c r="C6369">
        <f t="shared" si="5922"/>
        <v>0</v>
      </c>
      <c r="D6369">
        <f>IFERROR(VLOOKUP(C6369,'Enheter, modell og år'!$A$2:$B$31,2,FALSE),0)</f>
        <v>0</v>
      </c>
      <c r="E6369" t="str">
        <f>'Liste detaljert wide'!$O$1</f>
        <v>Total forskningsbev</v>
      </c>
      <c r="F6369" t="str">
        <f t="shared" si="5892"/>
        <v>2022VFM0Total forskningsbev</v>
      </c>
      <c r="G6369" s="3">
        <f>'Liste detaljert wide'!O429</f>
        <v>0</v>
      </c>
      <c r="H6369" t="str">
        <f>VLOOKUP(E6369,Def!$B$2:$C$15,2,FALSE)</f>
        <v>Total forskningsbev</v>
      </c>
      <c r="I6369" s="3">
        <f>IF(A6369='Enheter, modell og år'!$F$2-1,0,G6369-VLOOKUP(A6369-1&amp;B6369&amp;C6369&amp;E6369,$F$2:$G$7561,2,FALSE))</f>
        <v>0</v>
      </c>
      <c r="J6369" s="3">
        <f>IF(A6369='Enheter, modell og år'!$F$2-1,0,VLOOKUP(A6369-1&amp;B6369&amp;C6369&amp;E6369,$F$2:$G$7561,2,FALSE))</f>
        <v>0</v>
      </c>
    </row>
    <row r="6370" spans="1:10" x14ac:dyDescent="0.25">
      <c r="A6370">
        <f t="shared" ref="A6370:C6370" si="5923">A5830</f>
        <v>2022</v>
      </c>
      <c r="B6370" t="str">
        <f t="shared" si="5923"/>
        <v>VFM</v>
      </c>
      <c r="C6370">
        <f t="shared" si="5923"/>
        <v>0</v>
      </c>
      <c r="D6370">
        <f>IFERROR(VLOOKUP(C6370,'Enheter, modell og år'!$A$2:$B$31,2,FALSE),0)</f>
        <v>0</v>
      </c>
      <c r="E6370" t="str">
        <f>'Liste detaljert wide'!$O$1</f>
        <v>Total forskningsbev</v>
      </c>
      <c r="F6370" t="str">
        <f t="shared" si="5892"/>
        <v>2022VFM0Total forskningsbev</v>
      </c>
      <c r="G6370" s="3">
        <f>'Liste detaljert wide'!O430</f>
        <v>0</v>
      </c>
      <c r="H6370" t="str">
        <f>VLOOKUP(E6370,Def!$B$2:$C$15,2,FALSE)</f>
        <v>Total forskningsbev</v>
      </c>
      <c r="I6370" s="3">
        <f>IF(A6370='Enheter, modell og år'!$F$2-1,0,G6370-VLOOKUP(A6370-1&amp;B6370&amp;C6370&amp;E6370,$F$2:$G$7561,2,FALSE))</f>
        <v>0</v>
      </c>
      <c r="J6370" s="3">
        <f>IF(A6370='Enheter, modell og år'!$F$2-1,0,VLOOKUP(A6370-1&amp;B6370&amp;C6370&amp;E6370,$F$2:$G$7561,2,FALSE))</f>
        <v>0</v>
      </c>
    </row>
    <row r="6371" spans="1:10" x14ac:dyDescent="0.25">
      <c r="A6371">
        <f t="shared" ref="A6371:C6371" si="5924">A5831</f>
        <v>2022</v>
      </c>
      <c r="B6371" t="str">
        <f t="shared" si="5924"/>
        <v>VFM</v>
      </c>
      <c r="C6371">
        <f t="shared" si="5924"/>
        <v>0</v>
      </c>
      <c r="D6371">
        <f>IFERROR(VLOOKUP(C6371,'Enheter, modell og år'!$A$2:$B$31,2,FALSE),0)</f>
        <v>0</v>
      </c>
      <c r="E6371" t="str">
        <f>'Liste detaljert wide'!$O$1</f>
        <v>Total forskningsbev</v>
      </c>
      <c r="F6371" t="str">
        <f t="shared" si="5892"/>
        <v>2022VFM0Total forskningsbev</v>
      </c>
      <c r="G6371" s="3">
        <f>'Liste detaljert wide'!O431</f>
        <v>0</v>
      </c>
      <c r="H6371" t="str">
        <f>VLOOKUP(E6371,Def!$B$2:$C$15,2,FALSE)</f>
        <v>Total forskningsbev</v>
      </c>
      <c r="I6371" s="3">
        <f>IF(A6371='Enheter, modell og år'!$F$2-1,0,G6371-VLOOKUP(A6371-1&amp;B6371&amp;C6371&amp;E6371,$F$2:$G$7561,2,FALSE))</f>
        <v>0</v>
      </c>
      <c r="J6371" s="3">
        <f>IF(A6371='Enheter, modell og år'!$F$2-1,0,VLOOKUP(A6371-1&amp;B6371&amp;C6371&amp;E6371,$F$2:$G$7561,2,FALSE))</f>
        <v>0</v>
      </c>
    </row>
    <row r="6372" spans="1:10" x14ac:dyDescent="0.25">
      <c r="A6372">
        <f t="shared" ref="A6372:C6372" si="5925">A5832</f>
        <v>2022</v>
      </c>
      <c r="B6372" t="str">
        <f t="shared" si="5925"/>
        <v>VFM</v>
      </c>
      <c r="C6372">
        <f t="shared" si="5925"/>
        <v>0</v>
      </c>
      <c r="D6372">
        <f>IFERROR(VLOOKUP(C6372,'Enheter, modell og år'!$A$2:$B$31,2,FALSE),0)</f>
        <v>0</v>
      </c>
      <c r="E6372" t="str">
        <f>'Liste detaljert wide'!$O$1</f>
        <v>Total forskningsbev</v>
      </c>
      <c r="F6372" t="str">
        <f t="shared" si="5892"/>
        <v>2022VFM0Total forskningsbev</v>
      </c>
      <c r="G6372" s="3">
        <f>'Liste detaljert wide'!O432</f>
        <v>0</v>
      </c>
      <c r="H6372" t="str">
        <f>VLOOKUP(E6372,Def!$B$2:$C$15,2,FALSE)</f>
        <v>Total forskningsbev</v>
      </c>
      <c r="I6372" s="3">
        <f>IF(A6372='Enheter, modell og år'!$F$2-1,0,G6372-VLOOKUP(A6372-1&amp;B6372&amp;C6372&amp;E6372,$F$2:$G$7561,2,FALSE))</f>
        <v>0</v>
      </c>
      <c r="J6372" s="3">
        <f>IF(A6372='Enheter, modell og år'!$F$2-1,0,VLOOKUP(A6372-1&amp;B6372&amp;C6372&amp;E6372,$F$2:$G$7561,2,FALSE))</f>
        <v>0</v>
      </c>
    </row>
    <row r="6373" spans="1:10" x14ac:dyDescent="0.25">
      <c r="A6373">
        <f t="shared" ref="A6373:C6373" si="5926">A5833</f>
        <v>2022</v>
      </c>
      <c r="B6373" t="str">
        <f t="shared" si="5926"/>
        <v>VFM</v>
      </c>
      <c r="C6373">
        <f t="shared" si="5926"/>
        <v>0</v>
      </c>
      <c r="D6373">
        <f>IFERROR(VLOOKUP(C6373,'Enheter, modell og år'!$A$2:$B$31,2,FALSE),0)</f>
        <v>0</v>
      </c>
      <c r="E6373" t="str">
        <f>'Liste detaljert wide'!$O$1</f>
        <v>Total forskningsbev</v>
      </c>
      <c r="F6373" t="str">
        <f t="shared" si="5892"/>
        <v>2022VFM0Total forskningsbev</v>
      </c>
      <c r="G6373" s="3">
        <f>'Liste detaljert wide'!O433</f>
        <v>0</v>
      </c>
      <c r="H6373" t="str">
        <f>VLOOKUP(E6373,Def!$B$2:$C$15,2,FALSE)</f>
        <v>Total forskningsbev</v>
      </c>
      <c r="I6373" s="3">
        <f>IF(A6373='Enheter, modell og år'!$F$2-1,0,G6373-VLOOKUP(A6373-1&amp;B6373&amp;C6373&amp;E6373,$F$2:$G$7561,2,FALSE))</f>
        <v>0</v>
      </c>
      <c r="J6373" s="3">
        <f>IF(A6373='Enheter, modell og år'!$F$2-1,0,VLOOKUP(A6373-1&amp;B6373&amp;C6373&amp;E6373,$F$2:$G$7561,2,FALSE))</f>
        <v>0</v>
      </c>
    </row>
    <row r="6374" spans="1:10" x14ac:dyDescent="0.25">
      <c r="A6374">
        <f t="shared" ref="A6374:C6374" si="5927">A5834</f>
        <v>2022</v>
      </c>
      <c r="B6374" t="str">
        <f t="shared" si="5927"/>
        <v>VFM</v>
      </c>
      <c r="C6374">
        <f t="shared" si="5927"/>
        <v>0</v>
      </c>
      <c r="D6374">
        <f>IFERROR(VLOOKUP(C6374,'Enheter, modell og år'!$A$2:$B$31,2,FALSE),0)</f>
        <v>0</v>
      </c>
      <c r="E6374" t="str">
        <f>'Liste detaljert wide'!$O$1</f>
        <v>Total forskningsbev</v>
      </c>
      <c r="F6374" t="str">
        <f t="shared" si="5892"/>
        <v>2022VFM0Total forskningsbev</v>
      </c>
      <c r="G6374" s="3">
        <f>'Liste detaljert wide'!O434</f>
        <v>0</v>
      </c>
      <c r="H6374" t="str">
        <f>VLOOKUP(E6374,Def!$B$2:$C$15,2,FALSE)</f>
        <v>Total forskningsbev</v>
      </c>
      <c r="I6374" s="3">
        <f>IF(A6374='Enheter, modell og år'!$F$2-1,0,G6374-VLOOKUP(A6374-1&amp;B6374&amp;C6374&amp;E6374,$F$2:$G$7561,2,FALSE))</f>
        <v>0</v>
      </c>
      <c r="J6374" s="3">
        <f>IF(A6374='Enheter, modell og år'!$F$2-1,0,VLOOKUP(A6374-1&amp;B6374&amp;C6374&amp;E6374,$F$2:$G$7561,2,FALSE))</f>
        <v>0</v>
      </c>
    </row>
    <row r="6375" spans="1:10" x14ac:dyDescent="0.25">
      <c r="A6375">
        <f t="shared" ref="A6375:C6375" si="5928">A5835</f>
        <v>2022</v>
      </c>
      <c r="B6375" t="str">
        <f t="shared" si="5928"/>
        <v>VFM</v>
      </c>
      <c r="C6375">
        <f t="shared" si="5928"/>
        <v>0</v>
      </c>
      <c r="D6375">
        <f>IFERROR(VLOOKUP(C6375,'Enheter, modell og år'!$A$2:$B$31,2,FALSE),0)</f>
        <v>0</v>
      </c>
      <c r="E6375" t="str">
        <f>'Liste detaljert wide'!$O$1</f>
        <v>Total forskningsbev</v>
      </c>
      <c r="F6375" t="str">
        <f t="shared" si="5892"/>
        <v>2022VFM0Total forskningsbev</v>
      </c>
      <c r="G6375" s="3">
        <f>'Liste detaljert wide'!O435</f>
        <v>0</v>
      </c>
      <c r="H6375" t="str">
        <f>VLOOKUP(E6375,Def!$B$2:$C$15,2,FALSE)</f>
        <v>Total forskningsbev</v>
      </c>
      <c r="I6375" s="3">
        <f>IF(A6375='Enheter, modell og år'!$F$2-1,0,G6375-VLOOKUP(A6375-1&amp;B6375&amp;C6375&amp;E6375,$F$2:$G$7561,2,FALSE))</f>
        <v>0</v>
      </c>
      <c r="J6375" s="3">
        <f>IF(A6375='Enheter, modell og år'!$F$2-1,0,VLOOKUP(A6375-1&amp;B6375&amp;C6375&amp;E6375,$F$2:$G$7561,2,FALSE))</f>
        <v>0</v>
      </c>
    </row>
    <row r="6376" spans="1:10" x14ac:dyDescent="0.25">
      <c r="A6376">
        <f t="shared" ref="A6376:C6376" si="5929">A5836</f>
        <v>2022</v>
      </c>
      <c r="B6376" t="str">
        <f t="shared" si="5929"/>
        <v>VFM</v>
      </c>
      <c r="C6376">
        <f t="shared" si="5929"/>
        <v>0</v>
      </c>
      <c r="D6376">
        <f>IFERROR(VLOOKUP(C6376,'Enheter, modell og år'!$A$2:$B$31,2,FALSE),0)</f>
        <v>0</v>
      </c>
      <c r="E6376" t="str">
        <f>'Liste detaljert wide'!$O$1</f>
        <v>Total forskningsbev</v>
      </c>
      <c r="F6376" t="str">
        <f t="shared" si="5892"/>
        <v>2022VFM0Total forskningsbev</v>
      </c>
      <c r="G6376" s="3">
        <f>'Liste detaljert wide'!O436</f>
        <v>0</v>
      </c>
      <c r="H6376" t="str">
        <f>VLOOKUP(E6376,Def!$B$2:$C$15,2,FALSE)</f>
        <v>Total forskningsbev</v>
      </c>
      <c r="I6376" s="3">
        <f>IF(A6376='Enheter, modell og år'!$F$2-1,0,G6376-VLOOKUP(A6376-1&amp;B6376&amp;C6376&amp;E6376,$F$2:$G$7561,2,FALSE))</f>
        <v>0</v>
      </c>
      <c r="J6376" s="3">
        <f>IF(A6376='Enheter, modell og år'!$F$2-1,0,VLOOKUP(A6376-1&amp;B6376&amp;C6376&amp;E6376,$F$2:$G$7561,2,FALSE))</f>
        <v>0</v>
      </c>
    </row>
    <row r="6377" spans="1:10" x14ac:dyDescent="0.25">
      <c r="A6377">
        <f t="shared" ref="A6377:C6377" si="5930">A5837</f>
        <v>2022</v>
      </c>
      <c r="B6377" t="str">
        <f t="shared" si="5930"/>
        <v>VFM</v>
      </c>
      <c r="C6377">
        <f t="shared" si="5930"/>
        <v>0</v>
      </c>
      <c r="D6377">
        <f>IFERROR(VLOOKUP(C6377,'Enheter, modell og år'!$A$2:$B$31,2,FALSE),0)</f>
        <v>0</v>
      </c>
      <c r="E6377" t="str">
        <f>'Liste detaljert wide'!$O$1</f>
        <v>Total forskningsbev</v>
      </c>
      <c r="F6377" t="str">
        <f t="shared" si="5892"/>
        <v>2022VFM0Total forskningsbev</v>
      </c>
      <c r="G6377" s="3">
        <f>'Liste detaljert wide'!O437</f>
        <v>0</v>
      </c>
      <c r="H6377" t="str">
        <f>VLOOKUP(E6377,Def!$B$2:$C$15,2,FALSE)</f>
        <v>Total forskningsbev</v>
      </c>
      <c r="I6377" s="3">
        <f>IF(A6377='Enheter, modell og år'!$F$2-1,0,G6377-VLOOKUP(A6377-1&amp;B6377&amp;C6377&amp;E6377,$F$2:$G$7561,2,FALSE))</f>
        <v>0</v>
      </c>
      <c r="J6377" s="3">
        <f>IF(A6377='Enheter, modell og år'!$F$2-1,0,VLOOKUP(A6377-1&amp;B6377&amp;C6377&amp;E6377,$F$2:$G$7561,2,FALSE))</f>
        <v>0</v>
      </c>
    </row>
    <row r="6378" spans="1:10" x14ac:dyDescent="0.25">
      <c r="A6378">
        <f t="shared" ref="A6378:C6378" si="5931">A5838</f>
        <v>2022</v>
      </c>
      <c r="B6378" t="str">
        <f t="shared" si="5931"/>
        <v>VFM</v>
      </c>
      <c r="C6378">
        <f t="shared" si="5931"/>
        <v>0</v>
      </c>
      <c r="D6378">
        <f>IFERROR(VLOOKUP(C6378,'Enheter, modell og år'!$A$2:$B$31,2,FALSE),0)</f>
        <v>0</v>
      </c>
      <c r="E6378" t="str">
        <f>'Liste detaljert wide'!$O$1</f>
        <v>Total forskningsbev</v>
      </c>
      <c r="F6378" t="str">
        <f t="shared" si="5892"/>
        <v>2022VFM0Total forskningsbev</v>
      </c>
      <c r="G6378" s="3">
        <f>'Liste detaljert wide'!O438</f>
        <v>0</v>
      </c>
      <c r="H6378" t="str">
        <f>VLOOKUP(E6378,Def!$B$2:$C$15,2,FALSE)</f>
        <v>Total forskningsbev</v>
      </c>
      <c r="I6378" s="3">
        <f>IF(A6378='Enheter, modell og år'!$F$2-1,0,G6378-VLOOKUP(A6378-1&amp;B6378&amp;C6378&amp;E6378,$F$2:$G$7561,2,FALSE))</f>
        <v>0</v>
      </c>
      <c r="J6378" s="3">
        <f>IF(A6378='Enheter, modell og år'!$F$2-1,0,VLOOKUP(A6378-1&amp;B6378&amp;C6378&amp;E6378,$F$2:$G$7561,2,FALSE))</f>
        <v>0</v>
      </c>
    </row>
    <row r="6379" spans="1:10" x14ac:dyDescent="0.25">
      <c r="A6379">
        <f t="shared" ref="A6379:C6379" si="5932">A5839</f>
        <v>2022</v>
      </c>
      <c r="B6379" t="str">
        <f t="shared" si="5932"/>
        <v>VFM</v>
      </c>
      <c r="C6379">
        <f t="shared" si="5932"/>
        <v>0</v>
      </c>
      <c r="D6379">
        <f>IFERROR(VLOOKUP(C6379,'Enheter, modell og år'!$A$2:$B$31,2,FALSE),0)</f>
        <v>0</v>
      </c>
      <c r="E6379" t="str">
        <f>'Liste detaljert wide'!$O$1</f>
        <v>Total forskningsbev</v>
      </c>
      <c r="F6379" t="str">
        <f t="shared" si="5892"/>
        <v>2022VFM0Total forskningsbev</v>
      </c>
      <c r="G6379" s="3">
        <f>'Liste detaljert wide'!O439</f>
        <v>0</v>
      </c>
      <c r="H6379" t="str">
        <f>VLOOKUP(E6379,Def!$B$2:$C$15,2,FALSE)</f>
        <v>Total forskningsbev</v>
      </c>
      <c r="I6379" s="3">
        <f>IF(A6379='Enheter, modell og år'!$F$2-1,0,G6379-VLOOKUP(A6379-1&amp;B6379&amp;C6379&amp;E6379,$F$2:$G$7561,2,FALSE))</f>
        <v>0</v>
      </c>
      <c r="J6379" s="3">
        <f>IF(A6379='Enheter, modell og år'!$F$2-1,0,VLOOKUP(A6379-1&amp;B6379&amp;C6379&amp;E6379,$F$2:$G$7561,2,FALSE))</f>
        <v>0</v>
      </c>
    </row>
    <row r="6380" spans="1:10" x14ac:dyDescent="0.25">
      <c r="A6380">
        <f t="shared" ref="A6380:C6380" si="5933">A5840</f>
        <v>2022</v>
      </c>
      <c r="B6380" t="str">
        <f t="shared" si="5933"/>
        <v>VFM</v>
      </c>
      <c r="C6380">
        <f t="shared" si="5933"/>
        <v>0</v>
      </c>
      <c r="D6380">
        <f>IFERROR(VLOOKUP(C6380,'Enheter, modell og år'!$A$2:$B$31,2,FALSE),0)</f>
        <v>0</v>
      </c>
      <c r="E6380" t="str">
        <f>'Liste detaljert wide'!$O$1</f>
        <v>Total forskningsbev</v>
      </c>
      <c r="F6380" t="str">
        <f t="shared" si="5892"/>
        <v>2022VFM0Total forskningsbev</v>
      </c>
      <c r="G6380" s="3">
        <f>'Liste detaljert wide'!O440</f>
        <v>0</v>
      </c>
      <c r="H6380" t="str">
        <f>VLOOKUP(E6380,Def!$B$2:$C$15,2,FALSE)</f>
        <v>Total forskningsbev</v>
      </c>
      <c r="I6380" s="3">
        <f>IF(A6380='Enheter, modell og år'!$F$2-1,0,G6380-VLOOKUP(A6380-1&amp;B6380&amp;C6380&amp;E6380,$F$2:$G$7561,2,FALSE))</f>
        <v>0</v>
      </c>
      <c r="J6380" s="3">
        <f>IF(A6380='Enheter, modell og år'!$F$2-1,0,VLOOKUP(A6380-1&amp;B6380&amp;C6380&amp;E6380,$F$2:$G$7561,2,FALSE))</f>
        <v>0</v>
      </c>
    </row>
    <row r="6381" spans="1:10" x14ac:dyDescent="0.25">
      <c r="A6381">
        <f t="shared" ref="A6381:C6381" si="5934">A5841</f>
        <v>2022</v>
      </c>
      <c r="B6381" t="str">
        <f t="shared" si="5934"/>
        <v>VFM</v>
      </c>
      <c r="C6381">
        <f t="shared" si="5934"/>
        <v>0</v>
      </c>
      <c r="D6381">
        <f>IFERROR(VLOOKUP(C6381,'Enheter, modell og år'!$A$2:$B$31,2,FALSE),0)</f>
        <v>0</v>
      </c>
      <c r="E6381" t="str">
        <f>'Liste detaljert wide'!$O$1</f>
        <v>Total forskningsbev</v>
      </c>
      <c r="F6381" t="str">
        <f t="shared" si="5892"/>
        <v>2022VFM0Total forskningsbev</v>
      </c>
      <c r="G6381" s="3">
        <f>'Liste detaljert wide'!O441</f>
        <v>0</v>
      </c>
      <c r="H6381" t="str">
        <f>VLOOKUP(E6381,Def!$B$2:$C$15,2,FALSE)</f>
        <v>Total forskningsbev</v>
      </c>
      <c r="I6381" s="3">
        <f>IF(A6381='Enheter, modell og år'!$F$2-1,0,G6381-VLOOKUP(A6381-1&amp;B6381&amp;C6381&amp;E6381,$F$2:$G$7561,2,FALSE))</f>
        <v>0</v>
      </c>
      <c r="J6381" s="3">
        <f>IF(A6381='Enheter, modell og år'!$F$2-1,0,VLOOKUP(A6381-1&amp;B6381&amp;C6381&amp;E6381,$F$2:$G$7561,2,FALSE))</f>
        <v>0</v>
      </c>
    </row>
    <row r="6382" spans="1:10" x14ac:dyDescent="0.25">
      <c r="A6382">
        <f t="shared" ref="A6382:C6382" si="5935">A5842</f>
        <v>2022</v>
      </c>
      <c r="B6382" t="str">
        <f t="shared" si="5935"/>
        <v>VFM</v>
      </c>
      <c r="C6382">
        <f t="shared" si="5935"/>
        <v>0</v>
      </c>
      <c r="D6382">
        <f>IFERROR(VLOOKUP(C6382,'Enheter, modell og år'!$A$2:$B$31,2,FALSE),0)</f>
        <v>0</v>
      </c>
      <c r="E6382" t="str">
        <f>'Liste detaljert wide'!$O$1</f>
        <v>Total forskningsbev</v>
      </c>
      <c r="F6382" t="str">
        <f t="shared" si="5892"/>
        <v>2022VFM0Total forskningsbev</v>
      </c>
      <c r="G6382" s="3">
        <f>'Liste detaljert wide'!O442</f>
        <v>0</v>
      </c>
      <c r="H6382" t="str">
        <f>VLOOKUP(E6382,Def!$B$2:$C$15,2,FALSE)</f>
        <v>Total forskningsbev</v>
      </c>
      <c r="I6382" s="3">
        <f>IF(A6382='Enheter, modell og år'!$F$2-1,0,G6382-VLOOKUP(A6382-1&amp;B6382&amp;C6382&amp;E6382,$F$2:$G$7561,2,FALSE))</f>
        <v>0</v>
      </c>
      <c r="J6382" s="3">
        <f>IF(A6382='Enheter, modell og år'!$F$2-1,0,VLOOKUP(A6382-1&amp;B6382&amp;C6382&amp;E6382,$F$2:$G$7561,2,FALSE))</f>
        <v>0</v>
      </c>
    </row>
    <row r="6383" spans="1:10" x14ac:dyDescent="0.25">
      <c r="A6383">
        <f t="shared" ref="A6383:C6383" si="5936">A5843</f>
        <v>2022</v>
      </c>
      <c r="B6383" t="str">
        <f t="shared" si="5936"/>
        <v>VFM</v>
      </c>
      <c r="C6383">
        <f t="shared" si="5936"/>
        <v>0</v>
      </c>
      <c r="D6383">
        <f>IFERROR(VLOOKUP(C6383,'Enheter, modell og år'!$A$2:$B$31,2,FALSE),0)</f>
        <v>0</v>
      </c>
      <c r="E6383" t="str">
        <f>'Liste detaljert wide'!$O$1</f>
        <v>Total forskningsbev</v>
      </c>
      <c r="F6383" t="str">
        <f t="shared" si="5892"/>
        <v>2022VFM0Total forskningsbev</v>
      </c>
      <c r="G6383" s="3">
        <f>'Liste detaljert wide'!O443</f>
        <v>0</v>
      </c>
      <c r="H6383" t="str">
        <f>VLOOKUP(E6383,Def!$B$2:$C$15,2,FALSE)</f>
        <v>Total forskningsbev</v>
      </c>
      <c r="I6383" s="3">
        <f>IF(A6383='Enheter, modell og år'!$F$2-1,0,G6383-VLOOKUP(A6383-1&amp;B6383&amp;C6383&amp;E6383,$F$2:$G$7561,2,FALSE))</f>
        <v>0</v>
      </c>
      <c r="J6383" s="3">
        <f>IF(A6383='Enheter, modell og år'!$F$2-1,0,VLOOKUP(A6383-1&amp;B6383&amp;C6383&amp;E6383,$F$2:$G$7561,2,FALSE))</f>
        <v>0</v>
      </c>
    </row>
    <row r="6384" spans="1:10" x14ac:dyDescent="0.25">
      <c r="A6384">
        <f t="shared" ref="A6384:C6384" si="5937">A5844</f>
        <v>2022</v>
      </c>
      <c r="B6384" t="str">
        <f t="shared" si="5937"/>
        <v>VFM</v>
      </c>
      <c r="C6384">
        <f t="shared" si="5937"/>
        <v>0</v>
      </c>
      <c r="D6384">
        <f>IFERROR(VLOOKUP(C6384,'Enheter, modell og år'!$A$2:$B$31,2,FALSE),0)</f>
        <v>0</v>
      </c>
      <c r="E6384" t="str">
        <f>'Liste detaljert wide'!$O$1</f>
        <v>Total forskningsbev</v>
      </c>
      <c r="F6384" t="str">
        <f t="shared" si="5892"/>
        <v>2022VFM0Total forskningsbev</v>
      </c>
      <c r="G6384" s="3">
        <f>'Liste detaljert wide'!O444</f>
        <v>0</v>
      </c>
      <c r="H6384" t="str">
        <f>VLOOKUP(E6384,Def!$B$2:$C$15,2,FALSE)</f>
        <v>Total forskningsbev</v>
      </c>
      <c r="I6384" s="3">
        <f>IF(A6384='Enheter, modell og år'!$F$2-1,0,G6384-VLOOKUP(A6384-1&amp;B6384&amp;C6384&amp;E6384,$F$2:$G$7561,2,FALSE))</f>
        <v>0</v>
      </c>
      <c r="J6384" s="3">
        <f>IF(A6384='Enheter, modell og år'!$F$2-1,0,VLOOKUP(A6384-1&amp;B6384&amp;C6384&amp;E6384,$F$2:$G$7561,2,FALSE))</f>
        <v>0</v>
      </c>
    </row>
    <row r="6385" spans="1:10" x14ac:dyDescent="0.25">
      <c r="A6385">
        <f t="shared" ref="A6385:C6385" si="5938">A5845</f>
        <v>2022</v>
      </c>
      <c r="B6385" t="str">
        <f t="shared" si="5938"/>
        <v>VFM</v>
      </c>
      <c r="C6385">
        <f t="shared" si="5938"/>
        <v>0</v>
      </c>
      <c r="D6385">
        <f>IFERROR(VLOOKUP(C6385,'Enheter, modell og år'!$A$2:$B$31,2,FALSE),0)</f>
        <v>0</v>
      </c>
      <c r="E6385" t="str">
        <f>'Liste detaljert wide'!$O$1</f>
        <v>Total forskningsbev</v>
      </c>
      <c r="F6385" t="str">
        <f t="shared" si="5892"/>
        <v>2022VFM0Total forskningsbev</v>
      </c>
      <c r="G6385" s="3">
        <f>'Liste detaljert wide'!O445</f>
        <v>0</v>
      </c>
      <c r="H6385" t="str">
        <f>VLOOKUP(E6385,Def!$B$2:$C$15,2,FALSE)</f>
        <v>Total forskningsbev</v>
      </c>
      <c r="I6385" s="3">
        <f>IF(A6385='Enheter, modell og år'!$F$2-1,0,G6385-VLOOKUP(A6385-1&amp;B6385&amp;C6385&amp;E6385,$F$2:$G$7561,2,FALSE))</f>
        <v>0</v>
      </c>
      <c r="J6385" s="3">
        <f>IF(A6385='Enheter, modell og år'!$F$2-1,0,VLOOKUP(A6385-1&amp;B6385&amp;C6385&amp;E6385,$F$2:$G$7561,2,FALSE))</f>
        <v>0</v>
      </c>
    </row>
    <row r="6386" spans="1:10" x14ac:dyDescent="0.25">
      <c r="A6386">
        <f t="shared" ref="A6386:C6386" si="5939">A5846</f>
        <v>2022</v>
      </c>
      <c r="B6386" t="str">
        <f t="shared" si="5939"/>
        <v>VFM</v>
      </c>
      <c r="C6386">
        <f t="shared" si="5939"/>
        <v>0</v>
      </c>
      <c r="D6386">
        <f>IFERROR(VLOOKUP(C6386,'Enheter, modell og år'!$A$2:$B$31,2,FALSE),0)</f>
        <v>0</v>
      </c>
      <c r="E6386" t="str">
        <f>'Liste detaljert wide'!$O$1</f>
        <v>Total forskningsbev</v>
      </c>
      <c r="F6386" t="str">
        <f t="shared" si="5892"/>
        <v>2022VFM0Total forskningsbev</v>
      </c>
      <c r="G6386" s="3">
        <f>'Liste detaljert wide'!O446</f>
        <v>0</v>
      </c>
      <c r="H6386" t="str">
        <f>VLOOKUP(E6386,Def!$B$2:$C$15,2,FALSE)</f>
        <v>Total forskningsbev</v>
      </c>
      <c r="I6386" s="3">
        <f>IF(A6386='Enheter, modell og år'!$F$2-1,0,G6386-VLOOKUP(A6386-1&amp;B6386&amp;C6386&amp;E6386,$F$2:$G$7561,2,FALSE))</f>
        <v>0</v>
      </c>
      <c r="J6386" s="3">
        <f>IF(A6386='Enheter, modell og år'!$F$2-1,0,VLOOKUP(A6386-1&amp;B6386&amp;C6386&amp;E6386,$F$2:$G$7561,2,FALSE))</f>
        <v>0</v>
      </c>
    </row>
    <row r="6387" spans="1:10" x14ac:dyDescent="0.25">
      <c r="A6387">
        <f t="shared" ref="A6387:C6387" si="5940">A5847</f>
        <v>2022</v>
      </c>
      <c r="B6387" t="str">
        <f t="shared" si="5940"/>
        <v>VFM</v>
      </c>
      <c r="C6387">
        <f t="shared" si="5940"/>
        <v>0</v>
      </c>
      <c r="D6387">
        <f>IFERROR(VLOOKUP(C6387,'Enheter, modell og år'!$A$2:$B$31,2,FALSE),0)</f>
        <v>0</v>
      </c>
      <c r="E6387" t="str">
        <f>'Liste detaljert wide'!$O$1</f>
        <v>Total forskningsbev</v>
      </c>
      <c r="F6387" t="str">
        <f t="shared" si="5892"/>
        <v>2022VFM0Total forskningsbev</v>
      </c>
      <c r="G6387" s="3">
        <f>'Liste detaljert wide'!O447</f>
        <v>0</v>
      </c>
      <c r="H6387" t="str">
        <f>VLOOKUP(E6387,Def!$B$2:$C$15,2,FALSE)</f>
        <v>Total forskningsbev</v>
      </c>
      <c r="I6387" s="3">
        <f>IF(A6387='Enheter, modell og år'!$F$2-1,0,G6387-VLOOKUP(A6387-1&amp;B6387&amp;C6387&amp;E6387,$F$2:$G$7561,2,FALSE))</f>
        <v>0</v>
      </c>
      <c r="J6387" s="3">
        <f>IF(A6387='Enheter, modell og år'!$F$2-1,0,VLOOKUP(A6387-1&amp;B6387&amp;C6387&amp;E6387,$F$2:$G$7561,2,FALSE))</f>
        <v>0</v>
      </c>
    </row>
    <row r="6388" spans="1:10" x14ac:dyDescent="0.25">
      <c r="A6388">
        <f t="shared" ref="A6388:C6388" si="5941">A5848</f>
        <v>2022</v>
      </c>
      <c r="B6388" t="str">
        <f t="shared" si="5941"/>
        <v>VFM</v>
      </c>
      <c r="C6388">
        <f t="shared" si="5941"/>
        <v>0</v>
      </c>
      <c r="D6388">
        <f>IFERROR(VLOOKUP(C6388,'Enheter, modell og år'!$A$2:$B$31,2,FALSE),0)</f>
        <v>0</v>
      </c>
      <c r="E6388" t="str">
        <f>'Liste detaljert wide'!$O$1</f>
        <v>Total forskningsbev</v>
      </c>
      <c r="F6388" t="str">
        <f t="shared" si="5892"/>
        <v>2022VFM0Total forskningsbev</v>
      </c>
      <c r="G6388" s="3">
        <f>'Liste detaljert wide'!O448</f>
        <v>0</v>
      </c>
      <c r="H6388" t="str">
        <f>VLOOKUP(E6388,Def!$B$2:$C$15,2,FALSE)</f>
        <v>Total forskningsbev</v>
      </c>
      <c r="I6388" s="3">
        <f>IF(A6388='Enheter, modell og år'!$F$2-1,0,G6388-VLOOKUP(A6388-1&amp;B6388&amp;C6388&amp;E6388,$F$2:$G$7561,2,FALSE))</f>
        <v>0</v>
      </c>
      <c r="J6388" s="3">
        <f>IF(A6388='Enheter, modell og år'!$F$2-1,0,VLOOKUP(A6388-1&amp;B6388&amp;C6388&amp;E6388,$F$2:$G$7561,2,FALSE))</f>
        <v>0</v>
      </c>
    </row>
    <row r="6389" spans="1:10" x14ac:dyDescent="0.25">
      <c r="A6389">
        <f t="shared" ref="A6389:C6389" si="5942">A5849</f>
        <v>2022</v>
      </c>
      <c r="B6389" t="str">
        <f t="shared" si="5942"/>
        <v>VFM</v>
      </c>
      <c r="C6389">
        <f t="shared" si="5942"/>
        <v>0</v>
      </c>
      <c r="D6389">
        <f>IFERROR(VLOOKUP(C6389,'Enheter, modell og år'!$A$2:$B$31,2,FALSE),0)</f>
        <v>0</v>
      </c>
      <c r="E6389" t="str">
        <f>'Liste detaljert wide'!$O$1</f>
        <v>Total forskningsbev</v>
      </c>
      <c r="F6389" t="str">
        <f t="shared" si="5892"/>
        <v>2022VFM0Total forskningsbev</v>
      </c>
      <c r="G6389" s="3">
        <f>'Liste detaljert wide'!O449</f>
        <v>0</v>
      </c>
      <c r="H6389" t="str">
        <f>VLOOKUP(E6389,Def!$B$2:$C$15,2,FALSE)</f>
        <v>Total forskningsbev</v>
      </c>
      <c r="I6389" s="3">
        <f>IF(A6389='Enheter, modell og år'!$F$2-1,0,G6389-VLOOKUP(A6389-1&amp;B6389&amp;C6389&amp;E6389,$F$2:$G$7561,2,FALSE))</f>
        <v>0</v>
      </c>
      <c r="J6389" s="3">
        <f>IF(A6389='Enheter, modell og år'!$F$2-1,0,VLOOKUP(A6389-1&amp;B6389&amp;C6389&amp;E6389,$F$2:$G$7561,2,FALSE))</f>
        <v>0</v>
      </c>
    </row>
    <row r="6390" spans="1:10" x14ac:dyDescent="0.25">
      <c r="A6390">
        <f t="shared" ref="A6390:C6390" si="5943">A5850</f>
        <v>2022</v>
      </c>
      <c r="B6390" t="str">
        <f t="shared" si="5943"/>
        <v>VFM</v>
      </c>
      <c r="C6390">
        <f t="shared" si="5943"/>
        <v>0</v>
      </c>
      <c r="D6390">
        <f>IFERROR(VLOOKUP(C6390,'Enheter, modell og år'!$A$2:$B$31,2,FALSE),0)</f>
        <v>0</v>
      </c>
      <c r="E6390" t="str">
        <f>'Liste detaljert wide'!$O$1</f>
        <v>Total forskningsbev</v>
      </c>
      <c r="F6390" t="str">
        <f t="shared" si="5892"/>
        <v>2022VFM0Total forskningsbev</v>
      </c>
      <c r="G6390" s="3">
        <f>'Liste detaljert wide'!O450</f>
        <v>0</v>
      </c>
      <c r="H6390" t="str">
        <f>VLOOKUP(E6390,Def!$B$2:$C$15,2,FALSE)</f>
        <v>Total forskningsbev</v>
      </c>
      <c r="I6390" s="3">
        <f>IF(A6390='Enheter, modell og år'!$F$2-1,0,G6390-VLOOKUP(A6390-1&amp;B6390&amp;C6390&amp;E6390,$F$2:$G$7561,2,FALSE))</f>
        <v>0</v>
      </c>
      <c r="J6390" s="3">
        <f>IF(A6390='Enheter, modell og år'!$F$2-1,0,VLOOKUP(A6390-1&amp;B6390&amp;C6390&amp;E6390,$F$2:$G$7561,2,FALSE))</f>
        <v>0</v>
      </c>
    </row>
    <row r="6391" spans="1:10" x14ac:dyDescent="0.25">
      <c r="A6391">
        <f t="shared" ref="A6391:C6391" si="5944">A5851</f>
        <v>2022</v>
      </c>
      <c r="B6391" t="str">
        <f t="shared" si="5944"/>
        <v>VFM</v>
      </c>
      <c r="C6391">
        <f t="shared" si="5944"/>
        <v>0</v>
      </c>
      <c r="D6391">
        <f>IFERROR(VLOOKUP(C6391,'Enheter, modell og år'!$A$2:$B$31,2,FALSE),0)</f>
        <v>0</v>
      </c>
      <c r="E6391" t="str">
        <f>'Liste detaljert wide'!$O$1</f>
        <v>Total forskningsbev</v>
      </c>
      <c r="F6391" t="str">
        <f t="shared" si="5892"/>
        <v>2022VFM0Total forskningsbev</v>
      </c>
      <c r="G6391" s="3">
        <f>'Liste detaljert wide'!O451</f>
        <v>0</v>
      </c>
      <c r="H6391" t="str">
        <f>VLOOKUP(E6391,Def!$B$2:$C$15,2,FALSE)</f>
        <v>Total forskningsbev</v>
      </c>
      <c r="I6391" s="3">
        <f>IF(A6391='Enheter, modell og år'!$F$2-1,0,G6391-VLOOKUP(A6391-1&amp;B6391&amp;C6391&amp;E6391,$F$2:$G$7561,2,FALSE))</f>
        <v>0</v>
      </c>
      <c r="J6391" s="3">
        <f>IF(A6391='Enheter, modell og år'!$F$2-1,0,VLOOKUP(A6391-1&amp;B6391&amp;C6391&amp;E6391,$F$2:$G$7561,2,FALSE))</f>
        <v>0</v>
      </c>
    </row>
    <row r="6392" spans="1:10" x14ac:dyDescent="0.25">
      <c r="A6392">
        <f t="shared" ref="A6392:C6392" si="5945">A5852</f>
        <v>2023</v>
      </c>
      <c r="B6392" t="str">
        <f t="shared" si="5945"/>
        <v>VFM</v>
      </c>
      <c r="C6392">
        <f t="shared" si="5945"/>
        <v>0</v>
      </c>
      <c r="D6392">
        <f>IFERROR(VLOOKUP(C6392,'Enheter, modell og år'!$A$2:$B$31,2,FALSE),0)</f>
        <v>0</v>
      </c>
      <c r="E6392" t="str">
        <f>'Liste detaljert wide'!$O$1</f>
        <v>Total forskningsbev</v>
      </c>
      <c r="F6392" t="str">
        <f t="shared" si="5892"/>
        <v>2023VFM0Total forskningsbev</v>
      </c>
      <c r="G6392" s="3">
        <f>'Liste detaljert wide'!O452</f>
        <v>0</v>
      </c>
      <c r="H6392" t="str">
        <f>VLOOKUP(E6392,Def!$B$2:$C$15,2,FALSE)</f>
        <v>Total forskningsbev</v>
      </c>
      <c r="I6392" s="3">
        <f>IF(A6392='Enheter, modell og år'!$F$2-1,0,G6392-VLOOKUP(A6392-1&amp;B6392&amp;C6392&amp;E6392,$F$2:$G$7561,2,FALSE))</f>
        <v>0</v>
      </c>
      <c r="J6392" s="3">
        <f>IF(A6392='Enheter, modell og år'!$F$2-1,0,VLOOKUP(A6392-1&amp;B6392&amp;C6392&amp;E6392,$F$2:$G$7561,2,FALSE))</f>
        <v>0</v>
      </c>
    </row>
    <row r="6393" spans="1:10" x14ac:dyDescent="0.25">
      <c r="A6393">
        <f t="shared" ref="A6393:C6393" si="5946">A5853</f>
        <v>2023</v>
      </c>
      <c r="B6393" t="str">
        <f t="shared" si="5946"/>
        <v>VFM</v>
      </c>
      <c r="C6393">
        <f t="shared" si="5946"/>
        <v>0</v>
      </c>
      <c r="D6393">
        <f>IFERROR(VLOOKUP(C6393,'Enheter, modell og år'!$A$2:$B$31,2,FALSE),0)</f>
        <v>0</v>
      </c>
      <c r="E6393" t="str">
        <f>'Liste detaljert wide'!$O$1</f>
        <v>Total forskningsbev</v>
      </c>
      <c r="F6393" t="str">
        <f t="shared" si="5892"/>
        <v>2023VFM0Total forskningsbev</v>
      </c>
      <c r="G6393" s="3">
        <f>'Liste detaljert wide'!O453</f>
        <v>0</v>
      </c>
      <c r="H6393" t="str">
        <f>VLOOKUP(E6393,Def!$B$2:$C$15,2,FALSE)</f>
        <v>Total forskningsbev</v>
      </c>
      <c r="I6393" s="3">
        <f>IF(A6393='Enheter, modell og år'!$F$2-1,0,G6393-VLOOKUP(A6393-1&amp;B6393&amp;C6393&amp;E6393,$F$2:$G$7561,2,FALSE))</f>
        <v>0</v>
      </c>
      <c r="J6393" s="3">
        <f>IF(A6393='Enheter, modell og år'!$F$2-1,0,VLOOKUP(A6393-1&amp;B6393&amp;C6393&amp;E6393,$F$2:$G$7561,2,FALSE))</f>
        <v>0</v>
      </c>
    </row>
    <row r="6394" spans="1:10" x14ac:dyDescent="0.25">
      <c r="A6394">
        <f t="shared" ref="A6394:C6394" si="5947">A5854</f>
        <v>2023</v>
      </c>
      <c r="B6394" t="str">
        <f t="shared" si="5947"/>
        <v>VFM</v>
      </c>
      <c r="C6394">
        <f t="shared" si="5947"/>
        <v>0</v>
      </c>
      <c r="D6394">
        <f>IFERROR(VLOOKUP(C6394,'Enheter, modell og år'!$A$2:$B$31,2,FALSE),0)</f>
        <v>0</v>
      </c>
      <c r="E6394" t="str">
        <f>'Liste detaljert wide'!$O$1</f>
        <v>Total forskningsbev</v>
      </c>
      <c r="F6394" t="str">
        <f t="shared" si="5892"/>
        <v>2023VFM0Total forskningsbev</v>
      </c>
      <c r="G6394" s="3">
        <f>'Liste detaljert wide'!O454</f>
        <v>0</v>
      </c>
      <c r="H6394" t="str">
        <f>VLOOKUP(E6394,Def!$B$2:$C$15,2,FALSE)</f>
        <v>Total forskningsbev</v>
      </c>
      <c r="I6394" s="3">
        <f>IF(A6394='Enheter, modell og år'!$F$2-1,0,G6394-VLOOKUP(A6394-1&amp;B6394&amp;C6394&amp;E6394,$F$2:$G$7561,2,FALSE))</f>
        <v>0</v>
      </c>
      <c r="J6394" s="3">
        <f>IF(A6394='Enheter, modell og år'!$F$2-1,0,VLOOKUP(A6394-1&amp;B6394&amp;C6394&amp;E6394,$F$2:$G$7561,2,FALSE))</f>
        <v>0</v>
      </c>
    </row>
    <row r="6395" spans="1:10" x14ac:dyDescent="0.25">
      <c r="A6395">
        <f t="shared" ref="A6395:C6395" si="5948">A5855</f>
        <v>2023</v>
      </c>
      <c r="B6395" t="str">
        <f t="shared" si="5948"/>
        <v>VFM</v>
      </c>
      <c r="C6395">
        <f t="shared" si="5948"/>
        <v>0</v>
      </c>
      <c r="D6395">
        <f>IFERROR(VLOOKUP(C6395,'Enheter, modell og år'!$A$2:$B$31,2,FALSE),0)</f>
        <v>0</v>
      </c>
      <c r="E6395" t="str">
        <f>'Liste detaljert wide'!$O$1</f>
        <v>Total forskningsbev</v>
      </c>
      <c r="F6395" t="str">
        <f t="shared" si="5892"/>
        <v>2023VFM0Total forskningsbev</v>
      </c>
      <c r="G6395" s="3">
        <f>'Liste detaljert wide'!O455</f>
        <v>0</v>
      </c>
      <c r="H6395" t="str">
        <f>VLOOKUP(E6395,Def!$B$2:$C$15,2,FALSE)</f>
        <v>Total forskningsbev</v>
      </c>
      <c r="I6395" s="3">
        <f>IF(A6395='Enheter, modell og år'!$F$2-1,0,G6395-VLOOKUP(A6395-1&amp;B6395&amp;C6395&amp;E6395,$F$2:$G$7561,2,FALSE))</f>
        <v>0</v>
      </c>
      <c r="J6395" s="3">
        <f>IF(A6395='Enheter, modell og år'!$F$2-1,0,VLOOKUP(A6395-1&amp;B6395&amp;C6395&amp;E6395,$F$2:$G$7561,2,FALSE))</f>
        <v>0</v>
      </c>
    </row>
    <row r="6396" spans="1:10" x14ac:dyDescent="0.25">
      <c r="A6396">
        <f t="shared" ref="A6396:C6396" si="5949">A5856</f>
        <v>2023</v>
      </c>
      <c r="B6396" t="str">
        <f t="shared" si="5949"/>
        <v>VFM</v>
      </c>
      <c r="C6396">
        <f t="shared" si="5949"/>
        <v>0</v>
      </c>
      <c r="D6396">
        <f>IFERROR(VLOOKUP(C6396,'Enheter, modell og år'!$A$2:$B$31,2,FALSE),0)</f>
        <v>0</v>
      </c>
      <c r="E6396" t="str">
        <f>'Liste detaljert wide'!$O$1</f>
        <v>Total forskningsbev</v>
      </c>
      <c r="F6396" t="str">
        <f t="shared" si="5892"/>
        <v>2023VFM0Total forskningsbev</v>
      </c>
      <c r="G6396" s="3">
        <f>'Liste detaljert wide'!O456</f>
        <v>0</v>
      </c>
      <c r="H6396" t="str">
        <f>VLOOKUP(E6396,Def!$B$2:$C$15,2,FALSE)</f>
        <v>Total forskningsbev</v>
      </c>
      <c r="I6396" s="3">
        <f>IF(A6396='Enheter, modell og år'!$F$2-1,0,G6396-VLOOKUP(A6396-1&amp;B6396&amp;C6396&amp;E6396,$F$2:$G$7561,2,FALSE))</f>
        <v>0</v>
      </c>
      <c r="J6396" s="3">
        <f>IF(A6396='Enheter, modell og år'!$F$2-1,0,VLOOKUP(A6396-1&amp;B6396&amp;C6396&amp;E6396,$F$2:$G$7561,2,FALSE))</f>
        <v>0</v>
      </c>
    </row>
    <row r="6397" spans="1:10" x14ac:dyDescent="0.25">
      <c r="A6397">
        <f t="shared" ref="A6397:C6397" si="5950">A5857</f>
        <v>2023</v>
      </c>
      <c r="B6397" t="str">
        <f t="shared" si="5950"/>
        <v>VFM</v>
      </c>
      <c r="C6397">
        <f t="shared" si="5950"/>
        <v>0</v>
      </c>
      <c r="D6397">
        <f>IFERROR(VLOOKUP(C6397,'Enheter, modell og år'!$A$2:$B$31,2,FALSE),0)</f>
        <v>0</v>
      </c>
      <c r="E6397" t="str">
        <f>'Liste detaljert wide'!$O$1</f>
        <v>Total forskningsbev</v>
      </c>
      <c r="F6397" t="str">
        <f t="shared" si="5892"/>
        <v>2023VFM0Total forskningsbev</v>
      </c>
      <c r="G6397" s="3">
        <f>'Liste detaljert wide'!O457</f>
        <v>0</v>
      </c>
      <c r="H6397" t="str">
        <f>VLOOKUP(E6397,Def!$B$2:$C$15,2,FALSE)</f>
        <v>Total forskningsbev</v>
      </c>
      <c r="I6397" s="3">
        <f>IF(A6397='Enheter, modell og år'!$F$2-1,0,G6397-VLOOKUP(A6397-1&amp;B6397&amp;C6397&amp;E6397,$F$2:$G$7561,2,FALSE))</f>
        <v>0</v>
      </c>
      <c r="J6397" s="3">
        <f>IF(A6397='Enheter, modell og år'!$F$2-1,0,VLOOKUP(A6397-1&amp;B6397&amp;C6397&amp;E6397,$F$2:$G$7561,2,FALSE))</f>
        <v>0</v>
      </c>
    </row>
    <row r="6398" spans="1:10" x14ac:dyDescent="0.25">
      <c r="A6398">
        <f t="shared" ref="A6398:C6398" si="5951">A5858</f>
        <v>2023</v>
      </c>
      <c r="B6398" t="str">
        <f t="shared" si="5951"/>
        <v>VFM</v>
      </c>
      <c r="C6398">
        <f t="shared" si="5951"/>
        <v>0</v>
      </c>
      <c r="D6398">
        <f>IFERROR(VLOOKUP(C6398,'Enheter, modell og år'!$A$2:$B$31,2,FALSE),0)</f>
        <v>0</v>
      </c>
      <c r="E6398" t="str">
        <f>'Liste detaljert wide'!$O$1</f>
        <v>Total forskningsbev</v>
      </c>
      <c r="F6398" t="str">
        <f t="shared" si="5892"/>
        <v>2023VFM0Total forskningsbev</v>
      </c>
      <c r="G6398" s="3">
        <f>'Liste detaljert wide'!O458</f>
        <v>0</v>
      </c>
      <c r="H6398" t="str">
        <f>VLOOKUP(E6398,Def!$B$2:$C$15,2,FALSE)</f>
        <v>Total forskningsbev</v>
      </c>
      <c r="I6398" s="3">
        <f>IF(A6398='Enheter, modell og år'!$F$2-1,0,G6398-VLOOKUP(A6398-1&amp;B6398&amp;C6398&amp;E6398,$F$2:$G$7561,2,FALSE))</f>
        <v>0</v>
      </c>
      <c r="J6398" s="3">
        <f>IF(A6398='Enheter, modell og år'!$F$2-1,0,VLOOKUP(A6398-1&amp;B6398&amp;C6398&amp;E6398,$F$2:$G$7561,2,FALSE))</f>
        <v>0</v>
      </c>
    </row>
    <row r="6399" spans="1:10" x14ac:dyDescent="0.25">
      <c r="A6399">
        <f t="shared" ref="A6399:C6399" si="5952">A5859</f>
        <v>2023</v>
      </c>
      <c r="B6399" t="str">
        <f t="shared" si="5952"/>
        <v>VFM</v>
      </c>
      <c r="C6399">
        <f t="shared" si="5952"/>
        <v>0</v>
      </c>
      <c r="D6399">
        <f>IFERROR(VLOOKUP(C6399,'Enheter, modell og år'!$A$2:$B$31,2,FALSE),0)</f>
        <v>0</v>
      </c>
      <c r="E6399" t="str">
        <f>'Liste detaljert wide'!$O$1</f>
        <v>Total forskningsbev</v>
      </c>
      <c r="F6399" t="str">
        <f t="shared" si="5892"/>
        <v>2023VFM0Total forskningsbev</v>
      </c>
      <c r="G6399" s="3">
        <f>'Liste detaljert wide'!O459</f>
        <v>0</v>
      </c>
      <c r="H6399" t="str">
        <f>VLOOKUP(E6399,Def!$B$2:$C$15,2,FALSE)</f>
        <v>Total forskningsbev</v>
      </c>
      <c r="I6399" s="3">
        <f>IF(A6399='Enheter, modell og år'!$F$2-1,0,G6399-VLOOKUP(A6399-1&amp;B6399&amp;C6399&amp;E6399,$F$2:$G$7561,2,FALSE))</f>
        <v>0</v>
      </c>
      <c r="J6399" s="3">
        <f>IF(A6399='Enheter, modell og år'!$F$2-1,0,VLOOKUP(A6399-1&amp;B6399&amp;C6399&amp;E6399,$F$2:$G$7561,2,FALSE))</f>
        <v>0</v>
      </c>
    </row>
    <row r="6400" spans="1:10" x14ac:dyDescent="0.25">
      <c r="A6400">
        <f t="shared" ref="A6400:C6400" si="5953">A5860</f>
        <v>2023</v>
      </c>
      <c r="B6400" t="str">
        <f t="shared" si="5953"/>
        <v>VFM</v>
      </c>
      <c r="C6400">
        <f t="shared" si="5953"/>
        <v>0</v>
      </c>
      <c r="D6400">
        <f>IFERROR(VLOOKUP(C6400,'Enheter, modell og år'!$A$2:$B$31,2,FALSE),0)</f>
        <v>0</v>
      </c>
      <c r="E6400" t="str">
        <f>'Liste detaljert wide'!$O$1</f>
        <v>Total forskningsbev</v>
      </c>
      <c r="F6400" t="str">
        <f t="shared" si="5892"/>
        <v>2023VFM0Total forskningsbev</v>
      </c>
      <c r="G6400" s="3">
        <f>'Liste detaljert wide'!O460</f>
        <v>0</v>
      </c>
      <c r="H6400" t="str">
        <f>VLOOKUP(E6400,Def!$B$2:$C$15,2,FALSE)</f>
        <v>Total forskningsbev</v>
      </c>
      <c r="I6400" s="3">
        <f>IF(A6400='Enheter, modell og år'!$F$2-1,0,G6400-VLOOKUP(A6400-1&amp;B6400&amp;C6400&amp;E6400,$F$2:$G$7561,2,FALSE))</f>
        <v>0</v>
      </c>
      <c r="J6400" s="3">
        <f>IF(A6400='Enheter, modell og år'!$F$2-1,0,VLOOKUP(A6400-1&amp;B6400&amp;C6400&amp;E6400,$F$2:$G$7561,2,FALSE))</f>
        <v>0</v>
      </c>
    </row>
    <row r="6401" spans="1:10" x14ac:dyDescent="0.25">
      <c r="A6401">
        <f t="shared" ref="A6401:C6401" si="5954">A5861</f>
        <v>2023</v>
      </c>
      <c r="B6401" t="str">
        <f t="shared" si="5954"/>
        <v>VFM</v>
      </c>
      <c r="C6401">
        <f t="shared" si="5954"/>
        <v>0</v>
      </c>
      <c r="D6401">
        <f>IFERROR(VLOOKUP(C6401,'Enheter, modell og år'!$A$2:$B$31,2,FALSE),0)</f>
        <v>0</v>
      </c>
      <c r="E6401" t="str">
        <f>'Liste detaljert wide'!$O$1</f>
        <v>Total forskningsbev</v>
      </c>
      <c r="F6401" t="str">
        <f t="shared" si="5892"/>
        <v>2023VFM0Total forskningsbev</v>
      </c>
      <c r="G6401" s="3">
        <f>'Liste detaljert wide'!O461</f>
        <v>0</v>
      </c>
      <c r="H6401" t="str">
        <f>VLOOKUP(E6401,Def!$B$2:$C$15,2,FALSE)</f>
        <v>Total forskningsbev</v>
      </c>
      <c r="I6401" s="3">
        <f>IF(A6401='Enheter, modell og år'!$F$2-1,0,G6401-VLOOKUP(A6401-1&amp;B6401&amp;C6401&amp;E6401,$F$2:$G$7561,2,FALSE))</f>
        <v>0</v>
      </c>
      <c r="J6401" s="3">
        <f>IF(A6401='Enheter, modell og år'!$F$2-1,0,VLOOKUP(A6401-1&amp;B6401&amp;C6401&amp;E6401,$F$2:$G$7561,2,FALSE))</f>
        <v>0</v>
      </c>
    </row>
    <row r="6402" spans="1:10" x14ac:dyDescent="0.25">
      <c r="A6402">
        <f t="shared" ref="A6402:C6402" si="5955">A5862</f>
        <v>2023</v>
      </c>
      <c r="B6402" t="str">
        <f t="shared" si="5955"/>
        <v>VFM</v>
      </c>
      <c r="C6402">
        <f t="shared" si="5955"/>
        <v>0</v>
      </c>
      <c r="D6402">
        <f>IFERROR(VLOOKUP(C6402,'Enheter, modell og år'!$A$2:$B$31,2,FALSE),0)</f>
        <v>0</v>
      </c>
      <c r="E6402" t="str">
        <f>'Liste detaljert wide'!$O$1</f>
        <v>Total forskningsbev</v>
      </c>
      <c r="F6402" t="str">
        <f t="shared" si="5892"/>
        <v>2023VFM0Total forskningsbev</v>
      </c>
      <c r="G6402" s="3">
        <f>'Liste detaljert wide'!O462</f>
        <v>0</v>
      </c>
      <c r="H6402" t="str">
        <f>VLOOKUP(E6402,Def!$B$2:$C$15,2,FALSE)</f>
        <v>Total forskningsbev</v>
      </c>
      <c r="I6402" s="3">
        <f>IF(A6402='Enheter, modell og år'!$F$2-1,0,G6402-VLOOKUP(A6402-1&amp;B6402&amp;C6402&amp;E6402,$F$2:$G$7561,2,FALSE))</f>
        <v>0</v>
      </c>
      <c r="J6402" s="3">
        <f>IF(A6402='Enheter, modell og år'!$F$2-1,0,VLOOKUP(A6402-1&amp;B6402&amp;C6402&amp;E6402,$F$2:$G$7561,2,FALSE))</f>
        <v>0</v>
      </c>
    </row>
    <row r="6403" spans="1:10" x14ac:dyDescent="0.25">
      <c r="A6403">
        <f t="shared" ref="A6403:C6403" si="5956">A5863</f>
        <v>2023</v>
      </c>
      <c r="B6403" t="str">
        <f t="shared" si="5956"/>
        <v>VFM</v>
      </c>
      <c r="C6403">
        <f t="shared" si="5956"/>
        <v>0</v>
      </c>
      <c r="D6403">
        <f>IFERROR(VLOOKUP(C6403,'Enheter, modell og år'!$A$2:$B$31,2,FALSE),0)</f>
        <v>0</v>
      </c>
      <c r="E6403" t="str">
        <f>'Liste detaljert wide'!$O$1</f>
        <v>Total forskningsbev</v>
      </c>
      <c r="F6403" t="str">
        <f t="shared" ref="F6403:F6466" si="5957">A6403&amp;B6403&amp;C6403&amp;E6403</f>
        <v>2023VFM0Total forskningsbev</v>
      </c>
      <c r="G6403" s="3">
        <f>'Liste detaljert wide'!O463</f>
        <v>0</v>
      </c>
      <c r="H6403" t="str">
        <f>VLOOKUP(E6403,Def!$B$2:$C$15,2,FALSE)</f>
        <v>Total forskningsbev</v>
      </c>
      <c r="I6403" s="3">
        <f>IF(A6403='Enheter, modell og år'!$F$2-1,0,G6403-VLOOKUP(A6403-1&amp;B6403&amp;C6403&amp;E6403,$F$2:$G$7561,2,FALSE))</f>
        <v>0</v>
      </c>
      <c r="J6403" s="3">
        <f>IF(A6403='Enheter, modell og år'!$F$2-1,0,VLOOKUP(A6403-1&amp;B6403&amp;C6403&amp;E6403,$F$2:$G$7561,2,FALSE))</f>
        <v>0</v>
      </c>
    </row>
    <row r="6404" spans="1:10" x14ac:dyDescent="0.25">
      <c r="A6404">
        <f t="shared" ref="A6404:C6404" si="5958">A5864</f>
        <v>2023</v>
      </c>
      <c r="B6404" t="str">
        <f t="shared" si="5958"/>
        <v>VFM</v>
      </c>
      <c r="C6404">
        <f t="shared" si="5958"/>
        <v>0</v>
      </c>
      <c r="D6404">
        <f>IFERROR(VLOOKUP(C6404,'Enheter, modell og år'!$A$2:$B$31,2,FALSE),0)</f>
        <v>0</v>
      </c>
      <c r="E6404" t="str">
        <f>'Liste detaljert wide'!$O$1</f>
        <v>Total forskningsbev</v>
      </c>
      <c r="F6404" t="str">
        <f t="shared" si="5957"/>
        <v>2023VFM0Total forskningsbev</v>
      </c>
      <c r="G6404" s="3">
        <f>'Liste detaljert wide'!O464</f>
        <v>0</v>
      </c>
      <c r="H6404" t="str">
        <f>VLOOKUP(E6404,Def!$B$2:$C$15,2,FALSE)</f>
        <v>Total forskningsbev</v>
      </c>
      <c r="I6404" s="3">
        <f>IF(A6404='Enheter, modell og år'!$F$2-1,0,G6404-VLOOKUP(A6404-1&amp;B6404&amp;C6404&amp;E6404,$F$2:$G$7561,2,FALSE))</f>
        <v>0</v>
      </c>
      <c r="J6404" s="3">
        <f>IF(A6404='Enheter, modell og år'!$F$2-1,0,VLOOKUP(A6404-1&amp;B6404&amp;C6404&amp;E6404,$F$2:$G$7561,2,FALSE))</f>
        <v>0</v>
      </c>
    </row>
    <row r="6405" spans="1:10" x14ac:dyDescent="0.25">
      <c r="A6405">
        <f t="shared" ref="A6405:C6405" si="5959">A5865</f>
        <v>2023</v>
      </c>
      <c r="B6405" t="str">
        <f t="shared" si="5959"/>
        <v>VFM</v>
      </c>
      <c r="C6405">
        <f t="shared" si="5959"/>
        <v>0</v>
      </c>
      <c r="D6405">
        <f>IFERROR(VLOOKUP(C6405,'Enheter, modell og år'!$A$2:$B$31,2,FALSE),0)</f>
        <v>0</v>
      </c>
      <c r="E6405" t="str">
        <f>'Liste detaljert wide'!$O$1</f>
        <v>Total forskningsbev</v>
      </c>
      <c r="F6405" t="str">
        <f t="shared" si="5957"/>
        <v>2023VFM0Total forskningsbev</v>
      </c>
      <c r="G6405" s="3">
        <f>'Liste detaljert wide'!O465</f>
        <v>0</v>
      </c>
      <c r="H6405" t="str">
        <f>VLOOKUP(E6405,Def!$B$2:$C$15,2,FALSE)</f>
        <v>Total forskningsbev</v>
      </c>
      <c r="I6405" s="3">
        <f>IF(A6405='Enheter, modell og år'!$F$2-1,0,G6405-VLOOKUP(A6405-1&amp;B6405&amp;C6405&amp;E6405,$F$2:$G$7561,2,FALSE))</f>
        <v>0</v>
      </c>
      <c r="J6405" s="3">
        <f>IF(A6405='Enheter, modell og år'!$F$2-1,0,VLOOKUP(A6405-1&amp;B6405&amp;C6405&amp;E6405,$F$2:$G$7561,2,FALSE))</f>
        <v>0</v>
      </c>
    </row>
    <row r="6406" spans="1:10" x14ac:dyDescent="0.25">
      <c r="A6406">
        <f t="shared" ref="A6406:C6406" si="5960">A5866</f>
        <v>2023</v>
      </c>
      <c r="B6406" t="str">
        <f t="shared" si="5960"/>
        <v>VFM</v>
      </c>
      <c r="C6406">
        <f t="shared" si="5960"/>
        <v>0</v>
      </c>
      <c r="D6406">
        <f>IFERROR(VLOOKUP(C6406,'Enheter, modell og år'!$A$2:$B$31,2,FALSE),0)</f>
        <v>0</v>
      </c>
      <c r="E6406" t="str">
        <f>'Liste detaljert wide'!$O$1</f>
        <v>Total forskningsbev</v>
      </c>
      <c r="F6406" t="str">
        <f t="shared" si="5957"/>
        <v>2023VFM0Total forskningsbev</v>
      </c>
      <c r="G6406" s="3">
        <f>'Liste detaljert wide'!O466</f>
        <v>0</v>
      </c>
      <c r="H6406" t="str">
        <f>VLOOKUP(E6406,Def!$B$2:$C$15,2,FALSE)</f>
        <v>Total forskningsbev</v>
      </c>
      <c r="I6406" s="3">
        <f>IF(A6406='Enheter, modell og år'!$F$2-1,0,G6406-VLOOKUP(A6406-1&amp;B6406&amp;C6406&amp;E6406,$F$2:$G$7561,2,FALSE))</f>
        <v>0</v>
      </c>
      <c r="J6406" s="3">
        <f>IF(A6406='Enheter, modell og år'!$F$2-1,0,VLOOKUP(A6406-1&amp;B6406&amp;C6406&amp;E6406,$F$2:$G$7561,2,FALSE))</f>
        <v>0</v>
      </c>
    </row>
    <row r="6407" spans="1:10" x14ac:dyDescent="0.25">
      <c r="A6407">
        <f t="shared" ref="A6407:C6407" si="5961">A5867</f>
        <v>2023</v>
      </c>
      <c r="B6407" t="str">
        <f t="shared" si="5961"/>
        <v>VFM</v>
      </c>
      <c r="C6407">
        <f t="shared" si="5961"/>
        <v>0</v>
      </c>
      <c r="D6407">
        <f>IFERROR(VLOOKUP(C6407,'Enheter, modell og år'!$A$2:$B$31,2,FALSE),0)</f>
        <v>0</v>
      </c>
      <c r="E6407" t="str">
        <f>'Liste detaljert wide'!$O$1</f>
        <v>Total forskningsbev</v>
      </c>
      <c r="F6407" t="str">
        <f t="shared" si="5957"/>
        <v>2023VFM0Total forskningsbev</v>
      </c>
      <c r="G6407" s="3">
        <f>'Liste detaljert wide'!O467</f>
        <v>0</v>
      </c>
      <c r="H6407" t="str">
        <f>VLOOKUP(E6407,Def!$B$2:$C$15,2,FALSE)</f>
        <v>Total forskningsbev</v>
      </c>
      <c r="I6407" s="3">
        <f>IF(A6407='Enheter, modell og år'!$F$2-1,0,G6407-VLOOKUP(A6407-1&amp;B6407&amp;C6407&amp;E6407,$F$2:$G$7561,2,FALSE))</f>
        <v>0</v>
      </c>
      <c r="J6407" s="3">
        <f>IF(A6407='Enheter, modell og år'!$F$2-1,0,VLOOKUP(A6407-1&amp;B6407&amp;C6407&amp;E6407,$F$2:$G$7561,2,FALSE))</f>
        <v>0</v>
      </c>
    </row>
    <row r="6408" spans="1:10" x14ac:dyDescent="0.25">
      <c r="A6408">
        <f t="shared" ref="A6408:C6408" si="5962">A5868</f>
        <v>2023</v>
      </c>
      <c r="B6408" t="str">
        <f t="shared" si="5962"/>
        <v>VFM</v>
      </c>
      <c r="C6408">
        <f t="shared" si="5962"/>
        <v>0</v>
      </c>
      <c r="D6408">
        <f>IFERROR(VLOOKUP(C6408,'Enheter, modell og år'!$A$2:$B$31,2,FALSE),0)</f>
        <v>0</v>
      </c>
      <c r="E6408" t="str">
        <f>'Liste detaljert wide'!$O$1</f>
        <v>Total forskningsbev</v>
      </c>
      <c r="F6408" t="str">
        <f t="shared" si="5957"/>
        <v>2023VFM0Total forskningsbev</v>
      </c>
      <c r="G6408" s="3">
        <f>'Liste detaljert wide'!O468</f>
        <v>0</v>
      </c>
      <c r="H6408" t="str">
        <f>VLOOKUP(E6408,Def!$B$2:$C$15,2,FALSE)</f>
        <v>Total forskningsbev</v>
      </c>
      <c r="I6408" s="3">
        <f>IF(A6408='Enheter, modell og år'!$F$2-1,0,G6408-VLOOKUP(A6408-1&amp;B6408&amp;C6408&amp;E6408,$F$2:$G$7561,2,FALSE))</f>
        <v>0</v>
      </c>
      <c r="J6408" s="3">
        <f>IF(A6408='Enheter, modell og år'!$F$2-1,0,VLOOKUP(A6408-1&amp;B6408&amp;C6408&amp;E6408,$F$2:$G$7561,2,FALSE))</f>
        <v>0</v>
      </c>
    </row>
    <row r="6409" spans="1:10" x14ac:dyDescent="0.25">
      <c r="A6409">
        <f t="shared" ref="A6409:C6409" si="5963">A5869</f>
        <v>2023</v>
      </c>
      <c r="B6409" t="str">
        <f t="shared" si="5963"/>
        <v>VFM</v>
      </c>
      <c r="C6409">
        <f t="shared" si="5963"/>
        <v>0</v>
      </c>
      <c r="D6409">
        <f>IFERROR(VLOOKUP(C6409,'Enheter, modell og år'!$A$2:$B$31,2,FALSE),0)</f>
        <v>0</v>
      </c>
      <c r="E6409" t="str">
        <f>'Liste detaljert wide'!$O$1</f>
        <v>Total forskningsbev</v>
      </c>
      <c r="F6409" t="str">
        <f t="shared" si="5957"/>
        <v>2023VFM0Total forskningsbev</v>
      </c>
      <c r="G6409" s="3">
        <f>'Liste detaljert wide'!O469</f>
        <v>0</v>
      </c>
      <c r="H6409" t="str">
        <f>VLOOKUP(E6409,Def!$B$2:$C$15,2,FALSE)</f>
        <v>Total forskningsbev</v>
      </c>
      <c r="I6409" s="3">
        <f>IF(A6409='Enheter, modell og år'!$F$2-1,0,G6409-VLOOKUP(A6409-1&amp;B6409&amp;C6409&amp;E6409,$F$2:$G$7561,2,FALSE))</f>
        <v>0</v>
      </c>
      <c r="J6409" s="3">
        <f>IF(A6409='Enheter, modell og år'!$F$2-1,0,VLOOKUP(A6409-1&amp;B6409&amp;C6409&amp;E6409,$F$2:$G$7561,2,FALSE))</f>
        <v>0</v>
      </c>
    </row>
    <row r="6410" spans="1:10" x14ac:dyDescent="0.25">
      <c r="A6410">
        <f t="shared" ref="A6410:C6410" si="5964">A5870</f>
        <v>2023</v>
      </c>
      <c r="B6410" t="str">
        <f t="shared" si="5964"/>
        <v>VFM</v>
      </c>
      <c r="C6410">
        <f t="shared" si="5964"/>
        <v>0</v>
      </c>
      <c r="D6410">
        <f>IFERROR(VLOOKUP(C6410,'Enheter, modell og år'!$A$2:$B$31,2,FALSE),0)</f>
        <v>0</v>
      </c>
      <c r="E6410" t="str">
        <f>'Liste detaljert wide'!$O$1</f>
        <v>Total forskningsbev</v>
      </c>
      <c r="F6410" t="str">
        <f t="shared" si="5957"/>
        <v>2023VFM0Total forskningsbev</v>
      </c>
      <c r="G6410" s="3">
        <f>'Liste detaljert wide'!O470</f>
        <v>0</v>
      </c>
      <c r="H6410" t="str">
        <f>VLOOKUP(E6410,Def!$B$2:$C$15,2,FALSE)</f>
        <v>Total forskningsbev</v>
      </c>
      <c r="I6410" s="3">
        <f>IF(A6410='Enheter, modell og år'!$F$2-1,0,G6410-VLOOKUP(A6410-1&amp;B6410&amp;C6410&amp;E6410,$F$2:$G$7561,2,FALSE))</f>
        <v>0</v>
      </c>
      <c r="J6410" s="3">
        <f>IF(A6410='Enheter, modell og år'!$F$2-1,0,VLOOKUP(A6410-1&amp;B6410&amp;C6410&amp;E6410,$F$2:$G$7561,2,FALSE))</f>
        <v>0</v>
      </c>
    </row>
    <row r="6411" spans="1:10" x14ac:dyDescent="0.25">
      <c r="A6411">
        <f t="shared" ref="A6411:C6411" si="5965">A5871</f>
        <v>2023</v>
      </c>
      <c r="B6411" t="str">
        <f t="shared" si="5965"/>
        <v>VFM</v>
      </c>
      <c r="C6411">
        <f t="shared" si="5965"/>
        <v>0</v>
      </c>
      <c r="D6411">
        <f>IFERROR(VLOOKUP(C6411,'Enheter, modell og år'!$A$2:$B$31,2,FALSE),0)</f>
        <v>0</v>
      </c>
      <c r="E6411" t="str">
        <f>'Liste detaljert wide'!$O$1</f>
        <v>Total forskningsbev</v>
      </c>
      <c r="F6411" t="str">
        <f t="shared" si="5957"/>
        <v>2023VFM0Total forskningsbev</v>
      </c>
      <c r="G6411" s="3">
        <f>'Liste detaljert wide'!O471</f>
        <v>0</v>
      </c>
      <c r="H6411" t="str">
        <f>VLOOKUP(E6411,Def!$B$2:$C$15,2,FALSE)</f>
        <v>Total forskningsbev</v>
      </c>
      <c r="I6411" s="3">
        <f>IF(A6411='Enheter, modell og år'!$F$2-1,0,G6411-VLOOKUP(A6411-1&amp;B6411&amp;C6411&amp;E6411,$F$2:$G$7561,2,FALSE))</f>
        <v>0</v>
      </c>
      <c r="J6411" s="3">
        <f>IF(A6411='Enheter, modell og år'!$F$2-1,0,VLOOKUP(A6411-1&amp;B6411&amp;C6411&amp;E6411,$F$2:$G$7561,2,FALSE))</f>
        <v>0</v>
      </c>
    </row>
    <row r="6412" spans="1:10" x14ac:dyDescent="0.25">
      <c r="A6412">
        <f t="shared" ref="A6412:C6412" si="5966">A5872</f>
        <v>2023</v>
      </c>
      <c r="B6412" t="str">
        <f t="shared" si="5966"/>
        <v>VFM</v>
      </c>
      <c r="C6412">
        <f t="shared" si="5966"/>
        <v>0</v>
      </c>
      <c r="D6412">
        <f>IFERROR(VLOOKUP(C6412,'Enheter, modell og år'!$A$2:$B$31,2,FALSE),0)</f>
        <v>0</v>
      </c>
      <c r="E6412" t="str">
        <f>'Liste detaljert wide'!$O$1</f>
        <v>Total forskningsbev</v>
      </c>
      <c r="F6412" t="str">
        <f t="shared" si="5957"/>
        <v>2023VFM0Total forskningsbev</v>
      </c>
      <c r="G6412" s="3">
        <f>'Liste detaljert wide'!O472</f>
        <v>0</v>
      </c>
      <c r="H6412" t="str">
        <f>VLOOKUP(E6412,Def!$B$2:$C$15,2,FALSE)</f>
        <v>Total forskningsbev</v>
      </c>
      <c r="I6412" s="3">
        <f>IF(A6412='Enheter, modell og år'!$F$2-1,0,G6412-VLOOKUP(A6412-1&amp;B6412&amp;C6412&amp;E6412,$F$2:$G$7561,2,FALSE))</f>
        <v>0</v>
      </c>
      <c r="J6412" s="3">
        <f>IF(A6412='Enheter, modell og år'!$F$2-1,0,VLOOKUP(A6412-1&amp;B6412&amp;C6412&amp;E6412,$F$2:$G$7561,2,FALSE))</f>
        <v>0</v>
      </c>
    </row>
    <row r="6413" spans="1:10" x14ac:dyDescent="0.25">
      <c r="A6413">
        <f t="shared" ref="A6413:C6413" si="5967">A5873</f>
        <v>2023</v>
      </c>
      <c r="B6413" t="str">
        <f t="shared" si="5967"/>
        <v>VFM</v>
      </c>
      <c r="C6413">
        <f t="shared" si="5967"/>
        <v>0</v>
      </c>
      <c r="D6413">
        <f>IFERROR(VLOOKUP(C6413,'Enheter, modell og år'!$A$2:$B$31,2,FALSE),0)</f>
        <v>0</v>
      </c>
      <c r="E6413" t="str">
        <f>'Liste detaljert wide'!$O$1</f>
        <v>Total forskningsbev</v>
      </c>
      <c r="F6413" t="str">
        <f t="shared" si="5957"/>
        <v>2023VFM0Total forskningsbev</v>
      </c>
      <c r="G6413" s="3">
        <f>'Liste detaljert wide'!O473</f>
        <v>0</v>
      </c>
      <c r="H6413" t="str">
        <f>VLOOKUP(E6413,Def!$B$2:$C$15,2,FALSE)</f>
        <v>Total forskningsbev</v>
      </c>
      <c r="I6413" s="3">
        <f>IF(A6413='Enheter, modell og år'!$F$2-1,0,G6413-VLOOKUP(A6413-1&amp;B6413&amp;C6413&amp;E6413,$F$2:$G$7561,2,FALSE))</f>
        <v>0</v>
      </c>
      <c r="J6413" s="3">
        <f>IF(A6413='Enheter, modell og år'!$F$2-1,0,VLOOKUP(A6413-1&amp;B6413&amp;C6413&amp;E6413,$F$2:$G$7561,2,FALSE))</f>
        <v>0</v>
      </c>
    </row>
    <row r="6414" spans="1:10" x14ac:dyDescent="0.25">
      <c r="A6414">
        <f t="shared" ref="A6414:C6414" si="5968">A5874</f>
        <v>2023</v>
      </c>
      <c r="B6414" t="str">
        <f t="shared" si="5968"/>
        <v>VFM</v>
      </c>
      <c r="C6414">
        <f t="shared" si="5968"/>
        <v>0</v>
      </c>
      <c r="D6414">
        <f>IFERROR(VLOOKUP(C6414,'Enheter, modell og år'!$A$2:$B$31,2,FALSE),0)</f>
        <v>0</v>
      </c>
      <c r="E6414" t="str">
        <f>'Liste detaljert wide'!$O$1</f>
        <v>Total forskningsbev</v>
      </c>
      <c r="F6414" t="str">
        <f t="shared" si="5957"/>
        <v>2023VFM0Total forskningsbev</v>
      </c>
      <c r="G6414" s="3">
        <f>'Liste detaljert wide'!O474</f>
        <v>0</v>
      </c>
      <c r="H6414" t="str">
        <f>VLOOKUP(E6414,Def!$B$2:$C$15,2,FALSE)</f>
        <v>Total forskningsbev</v>
      </c>
      <c r="I6414" s="3">
        <f>IF(A6414='Enheter, modell og år'!$F$2-1,0,G6414-VLOOKUP(A6414-1&amp;B6414&amp;C6414&amp;E6414,$F$2:$G$7561,2,FALSE))</f>
        <v>0</v>
      </c>
      <c r="J6414" s="3">
        <f>IF(A6414='Enheter, modell og år'!$F$2-1,0,VLOOKUP(A6414-1&amp;B6414&amp;C6414&amp;E6414,$F$2:$G$7561,2,FALSE))</f>
        <v>0</v>
      </c>
    </row>
    <row r="6415" spans="1:10" x14ac:dyDescent="0.25">
      <c r="A6415">
        <f t="shared" ref="A6415:C6415" si="5969">A5875</f>
        <v>2023</v>
      </c>
      <c r="B6415" t="str">
        <f t="shared" si="5969"/>
        <v>VFM</v>
      </c>
      <c r="C6415">
        <f t="shared" si="5969"/>
        <v>0</v>
      </c>
      <c r="D6415">
        <f>IFERROR(VLOOKUP(C6415,'Enheter, modell og år'!$A$2:$B$31,2,FALSE),0)</f>
        <v>0</v>
      </c>
      <c r="E6415" t="str">
        <f>'Liste detaljert wide'!$O$1</f>
        <v>Total forskningsbev</v>
      </c>
      <c r="F6415" t="str">
        <f t="shared" si="5957"/>
        <v>2023VFM0Total forskningsbev</v>
      </c>
      <c r="G6415" s="3">
        <f>'Liste detaljert wide'!O475</f>
        <v>0</v>
      </c>
      <c r="H6415" t="str">
        <f>VLOOKUP(E6415,Def!$B$2:$C$15,2,FALSE)</f>
        <v>Total forskningsbev</v>
      </c>
      <c r="I6415" s="3">
        <f>IF(A6415='Enheter, modell og år'!$F$2-1,0,G6415-VLOOKUP(A6415-1&amp;B6415&amp;C6415&amp;E6415,$F$2:$G$7561,2,FALSE))</f>
        <v>0</v>
      </c>
      <c r="J6415" s="3">
        <f>IF(A6415='Enheter, modell og år'!$F$2-1,0,VLOOKUP(A6415-1&amp;B6415&amp;C6415&amp;E6415,$F$2:$G$7561,2,FALSE))</f>
        <v>0</v>
      </c>
    </row>
    <row r="6416" spans="1:10" x14ac:dyDescent="0.25">
      <c r="A6416">
        <f t="shared" ref="A6416:C6416" si="5970">A5876</f>
        <v>2023</v>
      </c>
      <c r="B6416" t="str">
        <f t="shared" si="5970"/>
        <v>VFM</v>
      </c>
      <c r="C6416">
        <f t="shared" si="5970"/>
        <v>0</v>
      </c>
      <c r="D6416">
        <f>IFERROR(VLOOKUP(C6416,'Enheter, modell og år'!$A$2:$B$31,2,FALSE),0)</f>
        <v>0</v>
      </c>
      <c r="E6416" t="str">
        <f>'Liste detaljert wide'!$O$1</f>
        <v>Total forskningsbev</v>
      </c>
      <c r="F6416" t="str">
        <f t="shared" si="5957"/>
        <v>2023VFM0Total forskningsbev</v>
      </c>
      <c r="G6416" s="3">
        <f>'Liste detaljert wide'!O476</f>
        <v>0</v>
      </c>
      <c r="H6416" t="str">
        <f>VLOOKUP(E6416,Def!$B$2:$C$15,2,FALSE)</f>
        <v>Total forskningsbev</v>
      </c>
      <c r="I6416" s="3">
        <f>IF(A6416='Enheter, modell og år'!$F$2-1,0,G6416-VLOOKUP(A6416-1&amp;B6416&amp;C6416&amp;E6416,$F$2:$G$7561,2,FALSE))</f>
        <v>0</v>
      </c>
      <c r="J6416" s="3">
        <f>IF(A6416='Enheter, modell og år'!$F$2-1,0,VLOOKUP(A6416-1&amp;B6416&amp;C6416&amp;E6416,$F$2:$G$7561,2,FALSE))</f>
        <v>0</v>
      </c>
    </row>
    <row r="6417" spans="1:10" x14ac:dyDescent="0.25">
      <c r="A6417">
        <f t="shared" ref="A6417:C6417" si="5971">A5877</f>
        <v>2023</v>
      </c>
      <c r="B6417" t="str">
        <f t="shared" si="5971"/>
        <v>VFM</v>
      </c>
      <c r="C6417">
        <f t="shared" si="5971"/>
        <v>0</v>
      </c>
      <c r="D6417">
        <f>IFERROR(VLOOKUP(C6417,'Enheter, modell og år'!$A$2:$B$31,2,FALSE),0)</f>
        <v>0</v>
      </c>
      <c r="E6417" t="str">
        <f>'Liste detaljert wide'!$O$1</f>
        <v>Total forskningsbev</v>
      </c>
      <c r="F6417" t="str">
        <f t="shared" si="5957"/>
        <v>2023VFM0Total forskningsbev</v>
      </c>
      <c r="G6417" s="3">
        <f>'Liste detaljert wide'!O477</f>
        <v>0</v>
      </c>
      <c r="H6417" t="str">
        <f>VLOOKUP(E6417,Def!$B$2:$C$15,2,FALSE)</f>
        <v>Total forskningsbev</v>
      </c>
      <c r="I6417" s="3">
        <f>IF(A6417='Enheter, modell og år'!$F$2-1,0,G6417-VLOOKUP(A6417-1&amp;B6417&amp;C6417&amp;E6417,$F$2:$G$7561,2,FALSE))</f>
        <v>0</v>
      </c>
      <c r="J6417" s="3">
        <f>IF(A6417='Enheter, modell og år'!$F$2-1,0,VLOOKUP(A6417-1&amp;B6417&amp;C6417&amp;E6417,$F$2:$G$7561,2,FALSE))</f>
        <v>0</v>
      </c>
    </row>
    <row r="6418" spans="1:10" x14ac:dyDescent="0.25">
      <c r="A6418">
        <f t="shared" ref="A6418:C6418" si="5972">A5878</f>
        <v>2023</v>
      </c>
      <c r="B6418" t="str">
        <f t="shared" si="5972"/>
        <v>VFM</v>
      </c>
      <c r="C6418">
        <f t="shared" si="5972"/>
        <v>0</v>
      </c>
      <c r="D6418">
        <f>IFERROR(VLOOKUP(C6418,'Enheter, modell og år'!$A$2:$B$31,2,FALSE),0)</f>
        <v>0</v>
      </c>
      <c r="E6418" t="str">
        <f>'Liste detaljert wide'!$O$1</f>
        <v>Total forskningsbev</v>
      </c>
      <c r="F6418" t="str">
        <f t="shared" si="5957"/>
        <v>2023VFM0Total forskningsbev</v>
      </c>
      <c r="G6418" s="3">
        <f>'Liste detaljert wide'!O478</f>
        <v>0</v>
      </c>
      <c r="H6418" t="str">
        <f>VLOOKUP(E6418,Def!$B$2:$C$15,2,FALSE)</f>
        <v>Total forskningsbev</v>
      </c>
      <c r="I6418" s="3">
        <f>IF(A6418='Enheter, modell og år'!$F$2-1,0,G6418-VLOOKUP(A6418-1&amp;B6418&amp;C6418&amp;E6418,$F$2:$G$7561,2,FALSE))</f>
        <v>0</v>
      </c>
      <c r="J6418" s="3">
        <f>IF(A6418='Enheter, modell og år'!$F$2-1,0,VLOOKUP(A6418-1&amp;B6418&amp;C6418&amp;E6418,$F$2:$G$7561,2,FALSE))</f>
        <v>0</v>
      </c>
    </row>
    <row r="6419" spans="1:10" x14ac:dyDescent="0.25">
      <c r="A6419">
        <f t="shared" ref="A6419:C6419" si="5973">A5879</f>
        <v>2023</v>
      </c>
      <c r="B6419" t="str">
        <f t="shared" si="5973"/>
        <v>VFM</v>
      </c>
      <c r="C6419">
        <f t="shared" si="5973"/>
        <v>0</v>
      </c>
      <c r="D6419">
        <f>IFERROR(VLOOKUP(C6419,'Enheter, modell og år'!$A$2:$B$31,2,FALSE),0)</f>
        <v>0</v>
      </c>
      <c r="E6419" t="str">
        <f>'Liste detaljert wide'!$O$1</f>
        <v>Total forskningsbev</v>
      </c>
      <c r="F6419" t="str">
        <f t="shared" si="5957"/>
        <v>2023VFM0Total forskningsbev</v>
      </c>
      <c r="G6419" s="3">
        <f>'Liste detaljert wide'!O479</f>
        <v>0</v>
      </c>
      <c r="H6419" t="str">
        <f>VLOOKUP(E6419,Def!$B$2:$C$15,2,FALSE)</f>
        <v>Total forskningsbev</v>
      </c>
      <c r="I6419" s="3">
        <f>IF(A6419='Enheter, modell og år'!$F$2-1,0,G6419-VLOOKUP(A6419-1&amp;B6419&amp;C6419&amp;E6419,$F$2:$G$7561,2,FALSE))</f>
        <v>0</v>
      </c>
      <c r="J6419" s="3">
        <f>IF(A6419='Enheter, modell og år'!$F$2-1,0,VLOOKUP(A6419-1&amp;B6419&amp;C6419&amp;E6419,$F$2:$G$7561,2,FALSE))</f>
        <v>0</v>
      </c>
    </row>
    <row r="6420" spans="1:10" x14ac:dyDescent="0.25">
      <c r="A6420">
        <f t="shared" ref="A6420:C6420" si="5974">A5880</f>
        <v>2023</v>
      </c>
      <c r="B6420" t="str">
        <f t="shared" si="5974"/>
        <v>VFM</v>
      </c>
      <c r="C6420">
        <f t="shared" si="5974"/>
        <v>0</v>
      </c>
      <c r="D6420">
        <f>IFERROR(VLOOKUP(C6420,'Enheter, modell og år'!$A$2:$B$31,2,FALSE),0)</f>
        <v>0</v>
      </c>
      <c r="E6420" t="str">
        <f>'Liste detaljert wide'!$O$1</f>
        <v>Total forskningsbev</v>
      </c>
      <c r="F6420" t="str">
        <f t="shared" si="5957"/>
        <v>2023VFM0Total forskningsbev</v>
      </c>
      <c r="G6420" s="3">
        <f>'Liste detaljert wide'!O480</f>
        <v>0</v>
      </c>
      <c r="H6420" t="str">
        <f>VLOOKUP(E6420,Def!$B$2:$C$15,2,FALSE)</f>
        <v>Total forskningsbev</v>
      </c>
      <c r="I6420" s="3">
        <f>IF(A6420='Enheter, modell og år'!$F$2-1,0,G6420-VLOOKUP(A6420-1&amp;B6420&amp;C6420&amp;E6420,$F$2:$G$7561,2,FALSE))</f>
        <v>0</v>
      </c>
      <c r="J6420" s="3">
        <f>IF(A6420='Enheter, modell og år'!$F$2-1,0,VLOOKUP(A6420-1&amp;B6420&amp;C6420&amp;E6420,$F$2:$G$7561,2,FALSE))</f>
        <v>0</v>
      </c>
    </row>
    <row r="6421" spans="1:10" x14ac:dyDescent="0.25">
      <c r="A6421">
        <f t="shared" ref="A6421:C6421" si="5975">A5881</f>
        <v>2023</v>
      </c>
      <c r="B6421" t="str">
        <f t="shared" si="5975"/>
        <v>VFM</v>
      </c>
      <c r="C6421">
        <f t="shared" si="5975"/>
        <v>0</v>
      </c>
      <c r="D6421">
        <f>IFERROR(VLOOKUP(C6421,'Enheter, modell og år'!$A$2:$B$31,2,FALSE),0)</f>
        <v>0</v>
      </c>
      <c r="E6421" t="str">
        <f>'Liste detaljert wide'!$O$1</f>
        <v>Total forskningsbev</v>
      </c>
      <c r="F6421" t="str">
        <f t="shared" si="5957"/>
        <v>2023VFM0Total forskningsbev</v>
      </c>
      <c r="G6421" s="3">
        <f>'Liste detaljert wide'!O481</f>
        <v>0</v>
      </c>
      <c r="H6421" t="str">
        <f>VLOOKUP(E6421,Def!$B$2:$C$15,2,FALSE)</f>
        <v>Total forskningsbev</v>
      </c>
      <c r="I6421" s="3">
        <f>IF(A6421='Enheter, modell og år'!$F$2-1,0,G6421-VLOOKUP(A6421-1&amp;B6421&amp;C6421&amp;E6421,$F$2:$G$7561,2,FALSE))</f>
        <v>0</v>
      </c>
      <c r="J6421" s="3">
        <f>IF(A6421='Enheter, modell og år'!$F$2-1,0,VLOOKUP(A6421-1&amp;B6421&amp;C6421&amp;E6421,$F$2:$G$7561,2,FALSE))</f>
        <v>0</v>
      </c>
    </row>
    <row r="6422" spans="1:10" x14ac:dyDescent="0.25">
      <c r="A6422">
        <f t="shared" ref="A6422:C6422" si="5976">A5882</f>
        <v>2024</v>
      </c>
      <c r="B6422" t="str">
        <f t="shared" si="5976"/>
        <v>VFM</v>
      </c>
      <c r="C6422">
        <f t="shared" si="5976"/>
        <v>0</v>
      </c>
      <c r="D6422">
        <f>IFERROR(VLOOKUP(C6422,'Enheter, modell og år'!$A$2:$B$31,2,FALSE),0)</f>
        <v>0</v>
      </c>
      <c r="E6422" t="str">
        <f>'Liste detaljert wide'!$O$1</f>
        <v>Total forskningsbev</v>
      </c>
      <c r="F6422" t="str">
        <f t="shared" si="5957"/>
        <v>2024VFM0Total forskningsbev</v>
      </c>
      <c r="G6422" s="3">
        <f>'Liste detaljert wide'!O482</f>
        <v>0</v>
      </c>
      <c r="H6422" t="str">
        <f>VLOOKUP(E6422,Def!$B$2:$C$15,2,FALSE)</f>
        <v>Total forskningsbev</v>
      </c>
      <c r="I6422" s="3">
        <f>IF(A6422='Enheter, modell og år'!$F$2-1,0,G6422-VLOOKUP(A6422-1&amp;B6422&amp;C6422&amp;E6422,$F$2:$G$7561,2,FALSE))</f>
        <v>0</v>
      </c>
      <c r="J6422" s="3">
        <f>IF(A6422='Enheter, modell og år'!$F$2-1,0,VLOOKUP(A6422-1&amp;B6422&amp;C6422&amp;E6422,$F$2:$G$7561,2,FALSE))</f>
        <v>0</v>
      </c>
    </row>
    <row r="6423" spans="1:10" x14ac:dyDescent="0.25">
      <c r="A6423">
        <f t="shared" ref="A6423:C6423" si="5977">A5883</f>
        <v>2024</v>
      </c>
      <c r="B6423" t="str">
        <f t="shared" si="5977"/>
        <v>VFM</v>
      </c>
      <c r="C6423">
        <f t="shared" si="5977"/>
        <v>0</v>
      </c>
      <c r="D6423">
        <f>IFERROR(VLOOKUP(C6423,'Enheter, modell og år'!$A$2:$B$31,2,FALSE),0)</f>
        <v>0</v>
      </c>
      <c r="E6423" t="str">
        <f>'Liste detaljert wide'!$O$1</f>
        <v>Total forskningsbev</v>
      </c>
      <c r="F6423" t="str">
        <f t="shared" si="5957"/>
        <v>2024VFM0Total forskningsbev</v>
      </c>
      <c r="G6423" s="3">
        <f>'Liste detaljert wide'!O483</f>
        <v>0</v>
      </c>
      <c r="H6423" t="str">
        <f>VLOOKUP(E6423,Def!$B$2:$C$15,2,FALSE)</f>
        <v>Total forskningsbev</v>
      </c>
      <c r="I6423" s="3">
        <f>IF(A6423='Enheter, modell og år'!$F$2-1,0,G6423-VLOOKUP(A6423-1&amp;B6423&amp;C6423&amp;E6423,$F$2:$G$7561,2,FALSE))</f>
        <v>0</v>
      </c>
      <c r="J6423" s="3">
        <f>IF(A6423='Enheter, modell og år'!$F$2-1,0,VLOOKUP(A6423-1&amp;B6423&amp;C6423&amp;E6423,$F$2:$G$7561,2,FALSE))</f>
        <v>0</v>
      </c>
    </row>
    <row r="6424" spans="1:10" x14ac:dyDescent="0.25">
      <c r="A6424">
        <f t="shared" ref="A6424:C6424" si="5978">A5884</f>
        <v>2024</v>
      </c>
      <c r="B6424" t="str">
        <f t="shared" si="5978"/>
        <v>VFM</v>
      </c>
      <c r="C6424">
        <f t="shared" si="5978"/>
        <v>0</v>
      </c>
      <c r="D6424">
        <f>IFERROR(VLOOKUP(C6424,'Enheter, modell og år'!$A$2:$B$31,2,FALSE),0)</f>
        <v>0</v>
      </c>
      <c r="E6424" t="str">
        <f>'Liste detaljert wide'!$O$1</f>
        <v>Total forskningsbev</v>
      </c>
      <c r="F6424" t="str">
        <f t="shared" si="5957"/>
        <v>2024VFM0Total forskningsbev</v>
      </c>
      <c r="G6424" s="3">
        <f>'Liste detaljert wide'!O484</f>
        <v>0</v>
      </c>
      <c r="H6424" t="str">
        <f>VLOOKUP(E6424,Def!$B$2:$C$15,2,FALSE)</f>
        <v>Total forskningsbev</v>
      </c>
      <c r="I6424" s="3">
        <f>IF(A6424='Enheter, modell og år'!$F$2-1,0,G6424-VLOOKUP(A6424-1&amp;B6424&amp;C6424&amp;E6424,$F$2:$G$7561,2,FALSE))</f>
        <v>0</v>
      </c>
      <c r="J6424" s="3">
        <f>IF(A6424='Enheter, modell og år'!$F$2-1,0,VLOOKUP(A6424-1&amp;B6424&amp;C6424&amp;E6424,$F$2:$G$7561,2,FALSE))</f>
        <v>0</v>
      </c>
    </row>
    <row r="6425" spans="1:10" x14ac:dyDescent="0.25">
      <c r="A6425">
        <f t="shared" ref="A6425:C6425" si="5979">A5885</f>
        <v>2024</v>
      </c>
      <c r="B6425" t="str">
        <f t="shared" si="5979"/>
        <v>VFM</v>
      </c>
      <c r="C6425">
        <f t="shared" si="5979"/>
        <v>0</v>
      </c>
      <c r="D6425">
        <f>IFERROR(VLOOKUP(C6425,'Enheter, modell og år'!$A$2:$B$31,2,FALSE),0)</f>
        <v>0</v>
      </c>
      <c r="E6425" t="str">
        <f>'Liste detaljert wide'!$O$1</f>
        <v>Total forskningsbev</v>
      </c>
      <c r="F6425" t="str">
        <f t="shared" si="5957"/>
        <v>2024VFM0Total forskningsbev</v>
      </c>
      <c r="G6425" s="3">
        <f>'Liste detaljert wide'!O485</f>
        <v>0</v>
      </c>
      <c r="H6425" t="str">
        <f>VLOOKUP(E6425,Def!$B$2:$C$15,2,FALSE)</f>
        <v>Total forskningsbev</v>
      </c>
      <c r="I6425" s="3">
        <f>IF(A6425='Enheter, modell og år'!$F$2-1,0,G6425-VLOOKUP(A6425-1&amp;B6425&amp;C6425&amp;E6425,$F$2:$G$7561,2,FALSE))</f>
        <v>0</v>
      </c>
      <c r="J6425" s="3">
        <f>IF(A6425='Enheter, modell og år'!$F$2-1,0,VLOOKUP(A6425-1&amp;B6425&amp;C6425&amp;E6425,$F$2:$G$7561,2,FALSE))</f>
        <v>0</v>
      </c>
    </row>
    <row r="6426" spans="1:10" x14ac:dyDescent="0.25">
      <c r="A6426">
        <f t="shared" ref="A6426:C6426" si="5980">A5886</f>
        <v>2024</v>
      </c>
      <c r="B6426" t="str">
        <f t="shared" si="5980"/>
        <v>VFM</v>
      </c>
      <c r="C6426">
        <f t="shared" si="5980"/>
        <v>0</v>
      </c>
      <c r="D6426">
        <f>IFERROR(VLOOKUP(C6426,'Enheter, modell og år'!$A$2:$B$31,2,FALSE),0)</f>
        <v>0</v>
      </c>
      <c r="E6426" t="str">
        <f>'Liste detaljert wide'!$O$1</f>
        <v>Total forskningsbev</v>
      </c>
      <c r="F6426" t="str">
        <f t="shared" si="5957"/>
        <v>2024VFM0Total forskningsbev</v>
      </c>
      <c r="G6426" s="3">
        <f>'Liste detaljert wide'!O486</f>
        <v>0</v>
      </c>
      <c r="H6426" t="str">
        <f>VLOOKUP(E6426,Def!$B$2:$C$15,2,FALSE)</f>
        <v>Total forskningsbev</v>
      </c>
      <c r="I6426" s="3">
        <f>IF(A6426='Enheter, modell og år'!$F$2-1,0,G6426-VLOOKUP(A6426-1&amp;B6426&amp;C6426&amp;E6426,$F$2:$G$7561,2,FALSE))</f>
        <v>0</v>
      </c>
      <c r="J6426" s="3">
        <f>IF(A6426='Enheter, modell og år'!$F$2-1,0,VLOOKUP(A6426-1&amp;B6426&amp;C6426&amp;E6426,$F$2:$G$7561,2,FALSE))</f>
        <v>0</v>
      </c>
    </row>
    <row r="6427" spans="1:10" x14ac:dyDescent="0.25">
      <c r="A6427">
        <f t="shared" ref="A6427:C6427" si="5981">A5887</f>
        <v>2024</v>
      </c>
      <c r="B6427" t="str">
        <f t="shared" si="5981"/>
        <v>VFM</v>
      </c>
      <c r="C6427">
        <f t="shared" si="5981"/>
        <v>0</v>
      </c>
      <c r="D6427">
        <f>IFERROR(VLOOKUP(C6427,'Enheter, modell og år'!$A$2:$B$31,2,FALSE),0)</f>
        <v>0</v>
      </c>
      <c r="E6427" t="str">
        <f>'Liste detaljert wide'!$O$1</f>
        <v>Total forskningsbev</v>
      </c>
      <c r="F6427" t="str">
        <f t="shared" si="5957"/>
        <v>2024VFM0Total forskningsbev</v>
      </c>
      <c r="G6427" s="3">
        <f>'Liste detaljert wide'!O487</f>
        <v>0</v>
      </c>
      <c r="H6427" t="str">
        <f>VLOOKUP(E6427,Def!$B$2:$C$15,2,FALSE)</f>
        <v>Total forskningsbev</v>
      </c>
      <c r="I6427" s="3">
        <f>IF(A6427='Enheter, modell og år'!$F$2-1,0,G6427-VLOOKUP(A6427-1&amp;B6427&amp;C6427&amp;E6427,$F$2:$G$7561,2,FALSE))</f>
        <v>0</v>
      </c>
      <c r="J6427" s="3">
        <f>IF(A6427='Enheter, modell og år'!$F$2-1,0,VLOOKUP(A6427-1&amp;B6427&amp;C6427&amp;E6427,$F$2:$G$7561,2,FALSE))</f>
        <v>0</v>
      </c>
    </row>
    <row r="6428" spans="1:10" x14ac:dyDescent="0.25">
      <c r="A6428">
        <f t="shared" ref="A6428:C6428" si="5982">A5888</f>
        <v>2024</v>
      </c>
      <c r="B6428" t="str">
        <f t="shared" si="5982"/>
        <v>VFM</v>
      </c>
      <c r="C6428">
        <f t="shared" si="5982"/>
        <v>0</v>
      </c>
      <c r="D6428">
        <f>IFERROR(VLOOKUP(C6428,'Enheter, modell og år'!$A$2:$B$31,2,FALSE),0)</f>
        <v>0</v>
      </c>
      <c r="E6428" t="str">
        <f>'Liste detaljert wide'!$O$1</f>
        <v>Total forskningsbev</v>
      </c>
      <c r="F6428" t="str">
        <f t="shared" si="5957"/>
        <v>2024VFM0Total forskningsbev</v>
      </c>
      <c r="G6428" s="3">
        <f>'Liste detaljert wide'!O488</f>
        <v>0</v>
      </c>
      <c r="H6428" t="str">
        <f>VLOOKUP(E6428,Def!$B$2:$C$15,2,FALSE)</f>
        <v>Total forskningsbev</v>
      </c>
      <c r="I6428" s="3">
        <f>IF(A6428='Enheter, modell og år'!$F$2-1,0,G6428-VLOOKUP(A6428-1&amp;B6428&amp;C6428&amp;E6428,$F$2:$G$7561,2,FALSE))</f>
        <v>0</v>
      </c>
      <c r="J6428" s="3">
        <f>IF(A6428='Enheter, modell og år'!$F$2-1,0,VLOOKUP(A6428-1&amp;B6428&amp;C6428&amp;E6428,$F$2:$G$7561,2,FALSE))</f>
        <v>0</v>
      </c>
    </row>
    <row r="6429" spans="1:10" x14ac:dyDescent="0.25">
      <c r="A6429">
        <f t="shared" ref="A6429:C6429" si="5983">A5889</f>
        <v>2024</v>
      </c>
      <c r="B6429" t="str">
        <f t="shared" si="5983"/>
        <v>VFM</v>
      </c>
      <c r="C6429">
        <f t="shared" si="5983"/>
        <v>0</v>
      </c>
      <c r="D6429">
        <f>IFERROR(VLOOKUP(C6429,'Enheter, modell og år'!$A$2:$B$31,2,FALSE),0)</f>
        <v>0</v>
      </c>
      <c r="E6429" t="str">
        <f>'Liste detaljert wide'!$O$1</f>
        <v>Total forskningsbev</v>
      </c>
      <c r="F6429" t="str">
        <f t="shared" si="5957"/>
        <v>2024VFM0Total forskningsbev</v>
      </c>
      <c r="G6429" s="3">
        <f>'Liste detaljert wide'!O489</f>
        <v>0</v>
      </c>
      <c r="H6429" t="str">
        <f>VLOOKUP(E6429,Def!$B$2:$C$15,2,FALSE)</f>
        <v>Total forskningsbev</v>
      </c>
      <c r="I6429" s="3">
        <f>IF(A6429='Enheter, modell og år'!$F$2-1,0,G6429-VLOOKUP(A6429-1&amp;B6429&amp;C6429&amp;E6429,$F$2:$G$7561,2,FALSE))</f>
        <v>0</v>
      </c>
      <c r="J6429" s="3">
        <f>IF(A6429='Enheter, modell og år'!$F$2-1,0,VLOOKUP(A6429-1&amp;B6429&amp;C6429&amp;E6429,$F$2:$G$7561,2,FALSE))</f>
        <v>0</v>
      </c>
    </row>
    <row r="6430" spans="1:10" x14ac:dyDescent="0.25">
      <c r="A6430">
        <f t="shared" ref="A6430:C6430" si="5984">A5890</f>
        <v>2024</v>
      </c>
      <c r="B6430" t="str">
        <f t="shared" si="5984"/>
        <v>VFM</v>
      </c>
      <c r="C6430">
        <f t="shared" si="5984"/>
        <v>0</v>
      </c>
      <c r="D6430">
        <f>IFERROR(VLOOKUP(C6430,'Enheter, modell og år'!$A$2:$B$31,2,FALSE),0)</f>
        <v>0</v>
      </c>
      <c r="E6430" t="str">
        <f>'Liste detaljert wide'!$O$1</f>
        <v>Total forskningsbev</v>
      </c>
      <c r="F6430" t="str">
        <f t="shared" si="5957"/>
        <v>2024VFM0Total forskningsbev</v>
      </c>
      <c r="G6430" s="3">
        <f>'Liste detaljert wide'!O490</f>
        <v>0</v>
      </c>
      <c r="H6430" t="str">
        <f>VLOOKUP(E6430,Def!$B$2:$C$15,2,FALSE)</f>
        <v>Total forskningsbev</v>
      </c>
      <c r="I6430" s="3">
        <f>IF(A6430='Enheter, modell og år'!$F$2-1,0,G6430-VLOOKUP(A6430-1&amp;B6430&amp;C6430&amp;E6430,$F$2:$G$7561,2,FALSE))</f>
        <v>0</v>
      </c>
      <c r="J6430" s="3">
        <f>IF(A6430='Enheter, modell og år'!$F$2-1,0,VLOOKUP(A6430-1&amp;B6430&amp;C6430&amp;E6430,$F$2:$G$7561,2,FALSE))</f>
        <v>0</v>
      </c>
    </row>
    <row r="6431" spans="1:10" x14ac:dyDescent="0.25">
      <c r="A6431">
        <f t="shared" ref="A6431:C6431" si="5985">A5891</f>
        <v>2024</v>
      </c>
      <c r="B6431" t="str">
        <f t="shared" si="5985"/>
        <v>VFM</v>
      </c>
      <c r="C6431">
        <f t="shared" si="5985"/>
        <v>0</v>
      </c>
      <c r="D6431">
        <f>IFERROR(VLOOKUP(C6431,'Enheter, modell og år'!$A$2:$B$31,2,FALSE),0)</f>
        <v>0</v>
      </c>
      <c r="E6431" t="str">
        <f>'Liste detaljert wide'!$O$1</f>
        <v>Total forskningsbev</v>
      </c>
      <c r="F6431" t="str">
        <f t="shared" si="5957"/>
        <v>2024VFM0Total forskningsbev</v>
      </c>
      <c r="G6431" s="3">
        <f>'Liste detaljert wide'!O491</f>
        <v>0</v>
      </c>
      <c r="H6431" t="str">
        <f>VLOOKUP(E6431,Def!$B$2:$C$15,2,FALSE)</f>
        <v>Total forskningsbev</v>
      </c>
      <c r="I6431" s="3">
        <f>IF(A6431='Enheter, modell og år'!$F$2-1,0,G6431-VLOOKUP(A6431-1&amp;B6431&amp;C6431&amp;E6431,$F$2:$G$7561,2,FALSE))</f>
        <v>0</v>
      </c>
      <c r="J6431" s="3">
        <f>IF(A6431='Enheter, modell og år'!$F$2-1,0,VLOOKUP(A6431-1&amp;B6431&amp;C6431&amp;E6431,$F$2:$G$7561,2,FALSE))</f>
        <v>0</v>
      </c>
    </row>
    <row r="6432" spans="1:10" x14ac:dyDescent="0.25">
      <c r="A6432">
        <f t="shared" ref="A6432:C6432" si="5986">A5892</f>
        <v>2024</v>
      </c>
      <c r="B6432" t="str">
        <f t="shared" si="5986"/>
        <v>VFM</v>
      </c>
      <c r="C6432">
        <f t="shared" si="5986"/>
        <v>0</v>
      </c>
      <c r="D6432">
        <f>IFERROR(VLOOKUP(C6432,'Enheter, modell og år'!$A$2:$B$31,2,FALSE),0)</f>
        <v>0</v>
      </c>
      <c r="E6432" t="str">
        <f>'Liste detaljert wide'!$O$1</f>
        <v>Total forskningsbev</v>
      </c>
      <c r="F6432" t="str">
        <f t="shared" si="5957"/>
        <v>2024VFM0Total forskningsbev</v>
      </c>
      <c r="G6432" s="3">
        <f>'Liste detaljert wide'!O492</f>
        <v>0</v>
      </c>
      <c r="H6432" t="str">
        <f>VLOOKUP(E6432,Def!$B$2:$C$15,2,FALSE)</f>
        <v>Total forskningsbev</v>
      </c>
      <c r="I6432" s="3">
        <f>IF(A6432='Enheter, modell og år'!$F$2-1,0,G6432-VLOOKUP(A6432-1&amp;B6432&amp;C6432&amp;E6432,$F$2:$G$7561,2,FALSE))</f>
        <v>0</v>
      </c>
      <c r="J6432" s="3">
        <f>IF(A6432='Enheter, modell og år'!$F$2-1,0,VLOOKUP(A6432-1&amp;B6432&amp;C6432&amp;E6432,$F$2:$G$7561,2,FALSE))</f>
        <v>0</v>
      </c>
    </row>
    <row r="6433" spans="1:10" x14ac:dyDescent="0.25">
      <c r="A6433">
        <f t="shared" ref="A6433:C6433" si="5987">A5893</f>
        <v>2024</v>
      </c>
      <c r="B6433" t="str">
        <f t="shared" si="5987"/>
        <v>VFM</v>
      </c>
      <c r="C6433">
        <f t="shared" si="5987"/>
        <v>0</v>
      </c>
      <c r="D6433">
        <f>IFERROR(VLOOKUP(C6433,'Enheter, modell og år'!$A$2:$B$31,2,FALSE),0)</f>
        <v>0</v>
      </c>
      <c r="E6433" t="str">
        <f>'Liste detaljert wide'!$O$1</f>
        <v>Total forskningsbev</v>
      </c>
      <c r="F6433" t="str">
        <f t="shared" si="5957"/>
        <v>2024VFM0Total forskningsbev</v>
      </c>
      <c r="G6433" s="3">
        <f>'Liste detaljert wide'!O493</f>
        <v>0</v>
      </c>
      <c r="H6433" t="str">
        <f>VLOOKUP(E6433,Def!$B$2:$C$15,2,FALSE)</f>
        <v>Total forskningsbev</v>
      </c>
      <c r="I6433" s="3">
        <f>IF(A6433='Enheter, modell og år'!$F$2-1,0,G6433-VLOOKUP(A6433-1&amp;B6433&amp;C6433&amp;E6433,$F$2:$G$7561,2,FALSE))</f>
        <v>0</v>
      </c>
      <c r="J6433" s="3">
        <f>IF(A6433='Enheter, modell og år'!$F$2-1,0,VLOOKUP(A6433-1&amp;B6433&amp;C6433&amp;E6433,$F$2:$G$7561,2,FALSE))</f>
        <v>0</v>
      </c>
    </row>
    <row r="6434" spans="1:10" x14ac:dyDescent="0.25">
      <c r="A6434">
        <f t="shared" ref="A6434:C6434" si="5988">A5894</f>
        <v>2024</v>
      </c>
      <c r="B6434" t="str">
        <f t="shared" si="5988"/>
        <v>VFM</v>
      </c>
      <c r="C6434">
        <f t="shared" si="5988"/>
        <v>0</v>
      </c>
      <c r="D6434">
        <f>IFERROR(VLOOKUP(C6434,'Enheter, modell og år'!$A$2:$B$31,2,FALSE),0)</f>
        <v>0</v>
      </c>
      <c r="E6434" t="str">
        <f>'Liste detaljert wide'!$O$1</f>
        <v>Total forskningsbev</v>
      </c>
      <c r="F6434" t="str">
        <f t="shared" si="5957"/>
        <v>2024VFM0Total forskningsbev</v>
      </c>
      <c r="G6434" s="3">
        <f>'Liste detaljert wide'!O494</f>
        <v>0</v>
      </c>
      <c r="H6434" t="str">
        <f>VLOOKUP(E6434,Def!$B$2:$C$15,2,FALSE)</f>
        <v>Total forskningsbev</v>
      </c>
      <c r="I6434" s="3">
        <f>IF(A6434='Enheter, modell og år'!$F$2-1,0,G6434-VLOOKUP(A6434-1&amp;B6434&amp;C6434&amp;E6434,$F$2:$G$7561,2,FALSE))</f>
        <v>0</v>
      </c>
      <c r="J6434" s="3">
        <f>IF(A6434='Enheter, modell og år'!$F$2-1,0,VLOOKUP(A6434-1&amp;B6434&amp;C6434&amp;E6434,$F$2:$G$7561,2,FALSE))</f>
        <v>0</v>
      </c>
    </row>
    <row r="6435" spans="1:10" x14ac:dyDescent="0.25">
      <c r="A6435">
        <f t="shared" ref="A6435:C6435" si="5989">A5895</f>
        <v>2024</v>
      </c>
      <c r="B6435" t="str">
        <f t="shared" si="5989"/>
        <v>VFM</v>
      </c>
      <c r="C6435">
        <f t="shared" si="5989"/>
        <v>0</v>
      </c>
      <c r="D6435">
        <f>IFERROR(VLOOKUP(C6435,'Enheter, modell og år'!$A$2:$B$31,2,FALSE),0)</f>
        <v>0</v>
      </c>
      <c r="E6435" t="str">
        <f>'Liste detaljert wide'!$O$1</f>
        <v>Total forskningsbev</v>
      </c>
      <c r="F6435" t="str">
        <f t="shared" si="5957"/>
        <v>2024VFM0Total forskningsbev</v>
      </c>
      <c r="G6435" s="3">
        <f>'Liste detaljert wide'!O495</f>
        <v>0</v>
      </c>
      <c r="H6435" t="str">
        <f>VLOOKUP(E6435,Def!$B$2:$C$15,2,FALSE)</f>
        <v>Total forskningsbev</v>
      </c>
      <c r="I6435" s="3">
        <f>IF(A6435='Enheter, modell og år'!$F$2-1,0,G6435-VLOOKUP(A6435-1&amp;B6435&amp;C6435&amp;E6435,$F$2:$G$7561,2,FALSE))</f>
        <v>0</v>
      </c>
      <c r="J6435" s="3">
        <f>IF(A6435='Enheter, modell og år'!$F$2-1,0,VLOOKUP(A6435-1&amp;B6435&amp;C6435&amp;E6435,$F$2:$G$7561,2,FALSE))</f>
        <v>0</v>
      </c>
    </row>
    <row r="6436" spans="1:10" x14ac:dyDescent="0.25">
      <c r="A6436">
        <f t="shared" ref="A6436:C6436" si="5990">A5896</f>
        <v>2024</v>
      </c>
      <c r="B6436" t="str">
        <f t="shared" si="5990"/>
        <v>VFM</v>
      </c>
      <c r="C6436">
        <f t="shared" si="5990"/>
        <v>0</v>
      </c>
      <c r="D6436">
        <f>IFERROR(VLOOKUP(C6436,'Enheter, modell og år'!$A$2:$B$31,2,FALSE),0)</f>
        <v>0</v>
      </c>
      <c r="E6436" t="str">
        <f>'Liste detaljert wide'!$O$1</f>
        <v>Total forskningsbev</v>
      </c>
      <c r="F6436" t="str">
        <f t="shared" si="5957"/>
        <v>2024VFM0Total forskningsbev</v>
      </c>
      <c r="G6436" s="3">
        <f>'Liste detaljert wide'!O496</f>
        <v>0</v>
      </c>
      <c r="H6436" t="str">
        <f>VLOOKUP(E6436,Def!$B$2:$C$15,2,FALSE)</f>
        <v>Total forskningsbev</v>
      </c>
      <c r="I6436" s="3">
        <f>IF(A6436='Enheter, modell og år'!$F$2-1,0,G6436-VLOOKUP(A6436-1&amp;B6436&amp;C6436&amp;E6436,$F$2:$G$7561,2,FALSE))</f>
        <v>0</v>
      </c>
      <c r="J6436" s="3">
        <f>IF(A6436='Enheter, modell og år'!$F$2-1,0,VLOOKUP(A6436-1&amp;B6436&amp;C6436&amp;E6436,$F$2:$G$7561,2,FALSE))</f>
        <v>0</v>
      </c>
    </row>
    <row r="6437" spans="1:10" x14ac:dyDescent="0.25">
      <c r="A6437">
        <f t="shared" ref="A6437:C6437" si="5991">A5897</f>
        <v>2024</v>
      </c>
      <c r="B6437" t="str">
        <f t="shared" si="5991"/>
        <v>VFM</v>
      </c>
      <c r="C6437">
        <f t="shared" si="5991"/>
        <v>0</v>
      </c>
      <c r="D6437">
        <f>IFERROR(VLOOKUP(C6437,'Enheter, modell og år'!$A$2:$B$31,2,FALSE),0)</f>
        <v>0</v>
      </c>
      <c r="E6437" t="str">
        <f>'Liste detaljert wide'!$O$1</f>
        <v>Total forskningsbev</v>
      </c>
      <c r="F6437" t="str">
        <f t="shared" si="5957"/>
        <v>2024VFM0Total forskningsbev</v>
      </c>
      <c r="G6437" s="3">
        <f>'Liste detaljert wide'!O497</f>
        <v>0</v>
      </c>
      <c r="H6437" t="str">
        <f>VLOOKUP(E6437,Def!$B$2:$C$15,2,FALSE)</f>
        <v>Total forskningsbev</v>
      </c>
      <c r="I6437" s="3">
        <f>IF(A6437='Enheter, modell og år'!$F$2-1,0,G6437-VLOOKUP(A6437-1&amp;B6437&amp;C6437&amp;E6437,$F$2:$G$7561,2,FALSE))</f>
        <v>0</v>
      </c>
      <c r="J6437" s="3">
        <f>IF(A6437='Enheter, modell og år'!$F$2-1,0,VLOOKUP(A6437-1&amp;B6437&amp;C6437&amp;E6437,$F$2:$G$7561,2,FALSE))</f>
        <v>0</v>
      </c>
    </row>
    <row r="6438" spans="1:10" x14ac:dyDescent="0.25">
      <c r="A6438">
        <f t="shared" ref="A6438:C6438" si="5992">A5898</f>
        <v>2024</v>
      </c>
      <c r="B6438" t="str">
        <f t="shared" si="5992"/>
        <v>VFM</v>
      </c>
      <c r="C6438">
        <f t="shared" si="5992"/>
        <v>0</v>
      </c>
      <c r="D6438">
        <f>IFERROR(VLOOKUP(C6438,'Enheter, modell og år'!$A$2:$B$31,2,FALSE),0)</f>
        <v>0</v>
      </c>
      <c r="E6438" t="str">
        <f>'Liste detaljert wide'!$O$1</f>
        <v>Total forskningsbev</v>
      </c>
      <c r="F6438" t="str">
        <f t="shared" si="5957"/>
        <v>2024VFM0Total forskningsbev</v>
      </c>
      <c r="G6438" s="3">
        <f>'Liste detaljert wide'!O498</f>
        <v>0</v>
      </c>
      <c r="H6438" t="str">
        <f>VLOOKUP(E6438,Def!$B$2:$C$15,2,FALSE)</f>
        <v>Total forskningsbev</v>
      </c>
      <c r="I6438" s="3">
        <f>IF(A6438='Enheter, modell og år'!$F$2-1,0,G6438-VLOOKUP(A6438-1&amp;B6438&amp;C6438&amp;E6438,$F$2:$G$7561,2,FALSE))</f>
        <v>0</v>
      </c>
      <c r="J6438" s="3">
        <f>IF(A6438='Enheter, modell og år'!$F$2-1,0,VLOOKUP(A6438-1&amp;B6438&amp;C6438&amp;E6438,$F$2:$G$7561,2,FALSE))</f>
        <v>0</v>
      </c>
    </row>
    <row r="6439" spans="1:10" x14ac:dyDescent="0.25">
      <c r="A6439">
        <f t="shared" ref="A6439:C6439" si="5993">A5899</f>
        <v>2024</v>
      </c>
      <c r="B6439" t="str">
        <f t="shared" si="5993"/>
        <v>VFM</v>
      </c>
      <c r="C6439">
        <f t="shared" si="5993"/>
        <v>0</v>
      </c>
      <c r="D6439">
        <f>IFERROR(VLOOKUP(C6439,'Enheter, modell og år'!$A$2:$B$31,2,FALSE),0)</f>
        <v>0</v>
      </c>
      <c r="E6439" t="str">
        <f>'Liste detaljert wide'!$O$1</f>
        <v>Total forskningsbev</v>
      </c>
      <c r="F6439" t="str">
        <f t="shared" si="5957"/>
        <v>2024VFM0Total forskningsbev</v>
      </c>
      <c r="G6439" s="3">
        <f>'Liste detaljert wide'!O499</f>
        <v>0</v>
      </c>
      <c r="H6439" t="str">
        <f>VLOOKUP(E6439,Def!$B$2:$C$15,2,FALSE)</f>
        <v>Total forskningsbev</v>
      </c>
      <c r="I6439" s="3">
        <f>IF(A6439='Enheter, modell og år'!$F$2-1,0,G6439-VLOOKUP(A6439-1&amp;B6439&amp;C6439&amp;E6439,$F$2:$G$7561,2,FALSE))</f>
        <v>0</v>
      </c>
      <c r="J6439" s="3">
        <f>IF(A6439='Enheter, modell og år'!$F$2-1,0,VLOOKUP(A6439-1&amp;B6439&amp;C6439&amp;E6439,$F$2:$G$7561,2,FALSE))</f>
        <v>0</v>
      </c>
    </row>
    <row r="6440" spans="1:10" x14ac:dyDescent="0.25">
      <c r="A6440">
        <f t="shared" ref="A6440:C6440" si="5994">A5900</f>
        <v>2024</v>
      </c>
      <c r="B6440" t="str">
        <f t="shared" si="5994"/>
        <v>VFM</v>
      </c>
      <c r="C6440">
        <f t="shared" si="5994"/>
        <v>0</v>
      </c>
      <c r="D6440">
        <f>IFERROR(VLOOKUP(C6440,'Enheter, modell og år'!$A$2:$B$31,2,FALSE),0)</f>
        <v>0</v>
      </c>
      <c r="E6440" t="str">
        <f>'Liste detaljert wide'!$O$1</f>
        <v>Total forskningsbev</v>
      </c>
      <c r="F6440" t="str">
        <f t="shared" si="5957"/>
        <v>2024VFM0Total forskningsbev</v>
      </c>
      <c r="G6440" s="3">
        <f>'Liste detaljert wide'!O500</f>
        <v>0</v>
      </c>
      <c r="H6440" t="str">
        <f>VLOOKUP(E6440,Def!$B$2:$C$15,2,FALSE)</f>
        <v>Total forskningsbev</v>
      </c>
      <c r="I6440" s="3">
        <f>IF(A6440='Enheter, modell og år'!$F$2-1,0,G6440-VLOOKUP(A6440-1&amp;B6440&amp;C6440&amp;E6440,$F$2:$G$7561,2,FALSE))</f>
        <v>0</v>
      </c>
      <c r="J6440" s="3">
        <f>IF(A6440='Enheter, modell og år'!$F$2-1,0,VLOOKUP(A6440-1&amp;B6440&amp;C6440&amp;E6440,$F$2:$G$7561,2,FALSE))</f>
        <v>0</v>
      </c>
    </row>
    <row r="6441" spans="1:10" x14ac:dyDescent="0.25">
      <c r="A6441">
        <f t="shared" ref="A6441:C6441" si="5995">A5901</f>
        <v>2024</v>
      </c>
      <c r="B6441" t="str">
        <f t="shared" si="5995"/>
        <v>VFM</v>
      </c>
      <c r="C6441">
        <f t="shared" si="5995"/>
        <v>0</v>
      </c>
      <c r="D6441">
        <f>IFERROR(VLOOKUP(C6441,'Enheter, modell og år'!$A$2:$B$31,2,FALSE),0)</f>
        <v>0</v>
      </c>
      <c r="E6441" t="str">
        <f>'Liste detaljert wide'!$O$1</f>
        <v>Total forskningsbev</v>
      </c>
      <c r="F6441" t="str">
        <f t="shared" si="5957"/>
        <v>2024VFM0Total forskningsbev</v>
      </c>
      <c r="G6441" s="3">
        <f>'Liste detaljert wide'!O501</f>
        <v>0</v>
      </c>
      <c r="H6441" t="str">
        <f>VLOOKUP(E6441,Def!$B$2:$C$15,2,FALSE)</f>
        <v>Total forskningsbev</v>
      </c>
      <c r="I6441" s="3">
        <f>IF(A6441='Enheter, modell og år'!$F$2-1,0,G6441-VLOOKUP(A6441-1&amp;B6441&amp;C6441&amp;E6441,$F$2:$G$7561,2,FALSE))</f>
        <v>0</v>
      </c>
      <c r="J6441" s="3">
        <f>IF(A6441='Enheter, modell og år'!$F$2-1,0,VLOOKUP(A6441-1&amp;B6441&amp;C6441&amp;E6441,$F$2:$G$7561,2,FALSE))</f>
        <v>0</v>
      </c>
    </row>
    <row r="6442" spans="1:10" x14ac:dyDescent="0.25">
      <c r="A6442">
        <f t="shared" ref="A6442:C6442" si="5996">A5902</f>
        <v>2024</v>
      </c>
      <c r="B6442" t="str">
        <f t="shared" si="5996"/>
        <v>VFM</v>
      </c>
      <c r="C6442">
        <f t="shared" si="5996"/>
        <v>0</v>
      </c>
      <c r="D6442">
        <f>IFERROR(VLOOKUP(C6442,'Enheter, modell og år'!$A$2:$B$31,2,FALSE),0)</f>
        <v>0</v>
      </c>
      <c r="E6442" t="str">
        <f>'Liste detaljert wide'!$O$1</f>
        <v>Total forskningsbev</v>
      </c>
      <c r="F6442" t="str">
        <f t="shared" si="5957"/>
        <v>2024VFM0Total forskningsbev</v>
      </c>
      <c r="G6442" s="3">
        <f>'Liste detaljert wide'!O502</f>
        <v>0</v>
      </c>
      <c r="H6442" t="str">
        <f>VLOOKUP(E6442,Def!$B$2:$C$15,2,FALSE)</f>
        <v>Total forskningsbev</v>
      </c>
      <c r="I6442" s="3">
        <f>IF(A6442='Enheter, modell og år'!$F$2-1,0,G6442-VLOOKUP(A6442-1&amp;B6442&amp;C6442&amp;E6442,$F$2:$G$7561,2,FALSE))</f>
        <v>0</v>
      </c>
      <c r="J6442" s="3">
        <f>IF(A6442='Enheter, modell og år'!$F$2-1,0,VLOOKUP(A6442-1&amp;B6442&amp;C6442&amp;E6442,$F$2:$G$7561,2,FALSE))</f>
        <v>0</v>
      </c>
    </row>
    <row r="6443" spans="1:10" x14ac:dyDescent="0.25">
      <c r="A6443">
        <f t="shared" ref="A6443:C6443" si="5997">A5903</f>
        <v>2024</v>
      </c>
      <c r="B6443" t="str">
        <f t="shared" si="5997"/>
        <v>VFM</v>
      </c>
      <c r="C6443">
        <f t="shared" si="5997"/>
        <v>0</v>
      </c>
      <c r="D6443">
        <f>IFERROR(VLOOKUP(C6443,'Enheter, modell og år'!$A$2:$B$31,2,FALSE),0)</f>
        <v>0</v>
      </c>
      <c r="E6443" t="str">
        <f>'Liste detaljert wide'!$O$1</f>
        <v>Total forskningsbev</v>
      </c>
      <c r="F6443" t="str">
        <f t="shared" si="5957"/>
        <v>2024VFM0Total forskningsbev</v>
      </c>
      <c r="G6443" s="3">
        <f>'Liste detaljert wide'!O503</f>
        <v>0</v>
      </c>
      <c r="H6443" t="str">
        <f>VLOOKUP(E6443,Def!$B$2:$C$15,2,FALSE)</f>
        <v>Total forskningsbev</v>
      </c>
      <c r="I6443" s="3">
        <f>IF(A6443='Enheter, modell og år'!$F$2-1,0,G6443-VLOOKUP(A6443-1&amp;B6443&amp;C6443&amp;E6443,$F$2:$G$7561,2,FALSE))</f>
        <v>0</v>
      </c>
      <c r="J6443" s="3">
        <f>IF(A6443='Enheter, modell og år'!$F$2-1,0,VLOOKUP(A6443-1&amp;B6443&amp;C6443&amp;E6443,$F$2:$G$7561,2,FALSE))</f>
        <v>0</v>
      </c>
    </row>
    <row r="6444" spans="1:10" x14ac:dyDescent="0.25">
      <c r="A6444">
        <f t="shared" ref="A6444:C6444" si="5998">A5904</f>
        <v>2024</v>
      </c>
      <c r="B6444" t="str">
        <f t="shared" si="5998"/>
        <v>VFM</v>
      </c>
      <c r="C6444">
        <f t="shared" si="5998"/>
        <v>0</v>
      </c>
      <c r="D6444">
        <f>IFERROR(VLOOKUP(C6444,'Enheter, modell og år'!$A$2:$B$31,2,FALSE),0)</f>
        <v>0</v>
      </c>
      <c r="E6444" t="str">
        <f>'Liste detaljert wide'!$O$1</f>
        <v>Total forskningsbev</v>
      </c>
      <c r="F6444" t="str">
        <f t="shared" si="5957"/>
        <v>2024VFM0Total forskningsbev</v>
      </c>
      <c r="G6444" s="3">
        <f>'Liste detaljert wide'!O504</f>
        <v>0</v>
      </c>
      <c r="H6444" t="str">
        <f>VLOOKUP(E6444,Def!$B$2:$C$15,2,FALSE)</f>
        <v>Total forskningsbev</v>
      </c>
      <c r="I6444" s="3">
        <f>IF(A6444='Enheter, modell og år'!$F$2-1,0,G6444-VLOOKUP(A6444-1&amp;B6444&amp;C6444&amp;E6444,$F$2:$G$7561,2,FALSE))</f>
        <v>0</v>
      </c>
      <c r="J6444" s="3">
        <f>IF(A6444='Enheter, modell og år'!$F$2-1,0,VLOOKUP(A6444-1&amp;B6444&amp;C6444&amp;E6444,$F$2:$G$7561,2,FALSE))</f>
        <v>0</v>
      </c>
    </row>
    <row r="6445" spans="1:10" x14ac:dyDescent="0.25">
      <c r="A6445">
        <f t="shared" ref="A6445:C6445" si="5999">A5905</f>
        <v>2024</v>
      </c>
      <c r="B6445" t="str">
        <f t="shared" si="5999"/>
        <v>VFM</v>
      </c>
      <c r="C6445">
        <f t="shared" si="5999"/>
        <v>0</v>
      </c>
      <c r="D6445">
        <f>IFERROR(VLOOKUP(C6445,'Enheter, modell og år'!$A$2:$B$31,2,FALSE),0)</f>
        <v>0</v>
      </c>
      <c r="E6445" t="str">
        <f>'Liste detaljert wide'!$O$1</f>
        <v>Total forskningsbev</v>
      </c>
      <c r="F6445" t="str">
        <f t="shared" si="5957"/>
        <v>2024VFM0Total forskningsbev</v>
      </c>
      <c r="G6445" s="3">
        <f>'Liste detaljert wide'!O505</f>
        <v>0</v>
      </c>
      <c r="H6445" t="str">
        <f>VLOOKUP(E6445,Def!$B$2:$C$15,2,FALSE)</f>
        <v>Total forskningsbev</v>
      </c>
      <c r="I6445" s="3">
        <f>IF(A6445='Enheter, modell og år'!$F$2-1,0,G6445-VLOOKUP(A6445-1&amp;B6445&amp;C6445&amp;E6445,$F$2:$G$7561,2,FALSE))</f>
        <v>0</v>
      </c>
      <c r="J6445" s="3">
        <f>IF(A6445='Enheter, modell og år'!$F$2-1,0,VLOOKUP(A6445-1&amp;B6445&amp;C6445&amp;E6445,$F$2:$G$7561,2,FALSE))</f>
        <v>0</v>
      </c>
    </row>
    <row r="6446" spans="1:10" x14ac:dyDescent="0.25">
      <c r="A6446">
        <f t="shared" ref="A6446:C6446" si="6000">A5906</f>
        <v>2024</v>
      </c>
      <c r="B6446" t="str">
        <f t="shared" si="6000"/>
        <v>VFM</v>
      </c>
      <c r="C6446">
        <f t="shared" si="6000"/>
        <v>0</v>
      </c>
      <c r="D6446">
        <f>IFERROR(VLOOKUP(C6446,'Enheter, modell og år'!$A$2:$B$31,2,FALSE),0)</f>
        <v>0</v>
      </c>
      <c r="E6446" t="str">
        <f>'Liste detaljert wide'!$O$1</f>
        <v>Total forskningsbev</v>
      </c>
      <c r="F6446" t="str">
        <f t="shared" si="5957"/>
        <v>2024VFM0Total forskningsbev</v>
      </c>
      <c r="G6446" s="3">
        <f>'Liste detaljert wide'!O506</f>
        <v>0</v>
      </c>
      <c r="H6446" t="str">
        <f>VLOOKUP(E6446,Def!$B$2:$C$15,2,FALSE)</f>
        <v>Total forskningsbev</v>
      </c>
      <c r="I6446" s="3">
        <f>IF(A6446='Enheter, modell og år'!$F$2-1,0,G6446-VLOOKUP(A6446-1&amp;B6446&amp;C6446&amp;E6446,$F$2:$G$7561,2,FALSE))</f>
        <v>0</v>
      </c>
      <c r="J6446" s="3">
        <f>IF(A6446='Enheter, modell og år'!$F$2-1,0,VLOOKUP(A6446-1&amp;B6446&amp;C6446&amp;E6446,$F$2:$G$7561,2,FALSE))</f>
        <v>0</v>
      </c>
    </row>
    <row r="6447" spans="1:10" x14ac:dyDescent="0.25">
      <c r="A6447">
        <f t="shared" ref="A6447:C6447" si="6001">A5907</f>
        <v>2024</v>
      </c>
      <c r="B6447" t="str">
        <f t="shared" si="6001"/>
        <v>VFM</v>
      </c>
      <c r="C6447">
        <f t="shared" si="6001"/>
        <v>0</v>
      </c>
      <c r="D6447">
        <f>IFERROR(VLOOKUP(C6447,'Enheter, modell og år'!$A$2:$B$31,2,FALSE),0)</f>
        <v>0</v>
      </c>
      <c r="E6447" t="str">
        <f>'Liste detaljert wide'!$O$1</f>
        <v>Total forskningsbev</v>
      </c>
      <c r="F6447" t="str">
        <f t="shared" si="5957"/>
        <v>2024VFM0Total forskningsbev</v>
      </c>
      <c r="G6447" s="3">
        <f>'Liste detaljert wide'!O507</f>
        <v>0</v>
      </c>
      <c r="H6447" t="str">
        <f>VLOOKUP(E6447,Def!$B$2:$C$15,2,FALSE)</f>
        <v>Total forskningsbev</v>
      </c>
      <c r="I6447" s="3">
        <f>IF(A6447='Enheter, modell og år'!$F$2-1,0,G6447-VLOOKUP(A6447-1&amp;B6447&amp;C6447&amp;E6447,$F$2:$G$7561,2,FALSE))</f>
        <v>0</v>
      </c>
      <c r="J6447" s="3">
        <f>IF(A6447='Enheter, modell og år'!$F$2-1,0,VLOOKUP(A6447-1&amp;B6447&amp;C6447&amp;E6447,$F$2:$G$7561,2,FALSE))</f>
        <v>0</v>
      </c>
    </row>
    <row r="6448" spans="1:10" x14ac:dyDescent="0.25">
      <c r="A6448">
        <f t="shared" ref="A6448:C6448" si="6002">A5908</f>
        <v>2024</v>
      </c>
      <c r="B6448" t="str">
        <f t="shared" si="6002"/>
        <v>VFM</v>
      </c>
      <c r="C6448">
        <f t="shared" si="6002"/>
        <v>0</v>
      </c>
      <c r="D6448">
        <f>IFERROR(VLOOKUP(C6448,'Enheter, modell og år'!$A$2:$B$31,2,FALSE),0)</f>
        <v>0</v>
      </c>
      <c r="E6448" t="str">
        <f>'Liste detaljert wide'!$O$1</f>
        <v>Total forskningsbev</v>
      </c>
      <c r="F6448" t="str">
        <f t="shared" si="5957"/>
        <v>2024VFM0Total forskningsbev</v>
      </c>
      <c r="G6448" s="3">
        <f>'Liste detaljert wide'!O508</f>
        <v>0</v>
      </c>
      <c r="H6448" t="str">
        <f>VLOOKUP(E6448,Def!$B$2:$C$15,2,FALSE)</f>
        <v>Total forskningsbev</v>
      </c>
      <c r="I6448" s="3">
        <f>IF(A6448='Enheter, modell og år'!$F$2-1,0,G6448-VLOOKUP(A6448-1&amp;B6448&amp;C6448&amp;E6448,$F$2:$G$7561,2,FALSE))</f>
        <v>0</v>
      </c>
      <c r="J6448" s="3">
        <f>IF(A6448='Enheter, modell og år'!$F$2-1,0,VLOOKUP(A6448-1&amp;B6448&amp;C6448&amp;E6448,$F$2:$G$7561,2,FALSE))</f>
        <v>0</v>
      </c>
    </row>
    <row r="6449" spans="1:10" x14ac:dyDescent="0.25">
      <c r="A6449">
        <f t="shared" ref="A6449:C6449" si="6003">A5909</f>
        <v>2024</v>
      </c>
      <c r="B6449" t="str">
        <f t="shared" si="6003"/>
        <v>VFM</v>
      </c>
      <c r="C6449">
        <f t="shared" si="6003"/>
        <v>0</v>
      </c>
      <c r="D6449">
        <f>IFERROR(VLOOKUP(C6449,'Enheter, modell og år'!$A$2:$B$31,2,FALSE),0)</f>
        <v>0</v>
      </c>
      <c r="E6449" t="str">
        <f>'Liste detaljert wide'!$O$1</f>
        <v>Total forskningsbev</v>
      </c>
      <c r="F6449" t="str">
        <f t="shared" si="5957"/>
        <v>2024VFM0Total forskningsbev</v>
      </c>
      <c r="G6449" s="3">
        <f>'Liste detaljert wide'!O509</f>
        <v>0</v>
      </c>
      <c r="H6449" t="str">
        <f>VLOOKUP(E6449,Def!$B$2:$C$15,2,FALSE)</f>
        <v>Total forskningsbev</v>
      </c>
      <c r="I6449" s="3">
        <f>IF(A6449='Enheter, modell og år'!$F$2-1,0,G6449-VLOOKUP(A6449-1&amp;B6449&amp;C6449&amp;E6449,$F$2:$G$7561,2,FALSE))</f>
        <v>0</v>
      </c>
      <c r="J6449" s="3">
        <f>IF(A6449='Enheter, modell og år'!$F$2-1,0,VLOOKUP(A6449-1&amp;B6449&amp;C6449&amp;E6449,$F$2:$G$7561,2,FALSE))</f>
        <v>0</v>
      </c>
    </row>
    <row r="6450" spans="1:10" x14ac:dyDescent="0.25">
      <c r="A6450">
        <f t="shared" ref="A6450:C6450" si="6004">A5910</f>
        <v>2024</v>
      </c>
      <c r="B6450" t="str">
        <f t="shared" si="6004"/>
        <v>VFM</v>
      </c>
      <c r="C6450">
        <f t="shared" si="6004"/>
        <v>0</v>
      </c>
      <c r="D6450">
        <f>IFERROR(VLOOKUP(C6450,'Enheter, modell og år'!$A$2:$B$31,2,FALSE),0)</f>
        <v>0</v>
      </c>
      <c r="E6450" t="str">
        <f>'Liste detaljert wide'!$O$1</f>
        <v>Total forskningsbev</v>
      </c>
      <c r="F6450" t="str">
        <f t="shared" si="5957"/>
        <v>2024VFM0Total forskningsbev</v>
      </c>
      <c r="G6450" s="3">
        <f>'Liste detaljert wide'!O510</f>
        <v>0</v>
      </c>
      <c r="H6450" t="str">
        <f>VLOOKUP(E6450,Def!$B$2:$C$15,2,FALSE)</f>
        <v>Total forskningsbev</v>
      </c>
      <c r="I6450" s="3">
        <f>IF(A6450='Enheter, modell og år'!$F$2-1,0,G6450-VLOOKUP(A6450-1&amp;B6450&amp;C6450&amp;E6450,$F$2:$G$7561,2,FALSE))</f>
        <v>0</v>
      </c>
      <c r="J6450" s="3">
        <f>IF(A6450='Enheter, modell og år'!$F$2-1,0,VLOOKUP(A6450-1&amp;B6450&amp;C6450&amp;E6450,$F$2:$G$7561,2,FALSE))</f>
        <v>0</v>
      </c>
    </row>
    <row r="6451" spans="1:10" x14ac:dyDescent="0.25">
      <c r="A6451">
        <f t="shared" ref="A6451:C6451" si="6005">A5911</f>
        <v>2024</v>
      </c>
      <c r="B6451" t="str">
        <f t="shared" si="6005"/>
        <v>VFM</v>
      </c>
      <c r="C6451">
        <f t="shared" si="6005"/>
        <v>0</v>
      </c>
      <c r="D6451">
        <f>IFERROR(VLOOKUP(C6451,'Enheter, modell og år'!$A$2:$B$31,2,FALSE),0)</f>
        <v>0</v>
      </c>
      <c r="E6451" t="str">
        <f>'Liste detaljert wide'!$O$1</f>
        <v>Total forskningsbev</v>
      </c>
      <c r="F6451" t="str">
        <f t="shared" si="5957"/>
        <v>2024VFM0Total forskningsbev</v>
      </c>
      <c r="G6451" s="3">
        <f>'Liste detaljert wide'!O511</f>
        <v>0</v>
      </c>
      <c r="H6451" t="str">
        <f>VLOOKUP(E6451,Def!$B$2:$C$15,2,FALSE)</f>
        <v>Total forskningsbev</v>
      </c>
      <c r="I6451" s="3">
        <f>IF(A6451='Enheter, modell og år'!$F$2-1,0,G6451-VLOOKUP(A6451-1&amp;B6451&amp;C6451&amp;E6451,$F$2:$G$7561,2,FALSE))</f>
        <v>0</v>
      </c>
      <c r="J6451" s="3">
        <f>IF(A6451='Enheter, modell og år'!$F$2-1,0,VLOOKUP(A6451-1&amp;B6451&amp;C6451&amp;E6451,$F$2:$G$7561,2,FALSE))</f>
        <v>0</v>
      </c>
    </row>
    <row r="6452" spans="1:10" x14ac:dyDescent="0.25">
      <c r="A6452">
        <f t="shared" ref="A6452:C6452" si="6006">A5912</f>
        <v>2025</v>
      </c>
      <c r="B6452" t="str">
        <f t="shared" si="6006"/>
        <v>VFM</v>
      </c>
      <c r="C6452">
        <f t="shared" si="6006"/>
        <v>0</v>
      </c>
      <c r="D6452">
        <f>IFERROR(VLOOKUP(C6452,'Enheter, modell og år'!$A$2:$B$31,2,FALSE),0)</f>
        <v>0</v>
      </c>
      <c r="E6452" t="str">
        <f>'Liste detaljert wide'!$O$1</f>
        <v>Total forskningsbev</v>
      </c>
      <c r="F6452" t="str">
        <f t="shared" si="5957"/>
        <v>2025VFM0Total forskningsbev</v>
      </c>
      <c r="G6452" s="3">
        <f>'Liste detaljert wide'!O512</f>
        <v>0</v>
      </c>
      <c r="H6452" t="str">
        <f>VLOOKUP(E6452,Def!$B$2:$C$15,2,FALSE)</f>
        <v>Total forskningsbev</v>
      </c>
      <c r="I6452" s="3">
        <f>IF(A6452='Enheter, modell og år'!$F$2-1,0,G6452-VLOOKUP(A6452-1&amp;B6452&amp;C6452&amp;E6452,$F$2:$G$7561,2,FALSE))</f>
        <v>0</v>
      </c>
      <c r="J6452" s="3">
        <f>IF(A6452='Enheter, modell og år'!$F$2-1,0,VLOOKUP(A6452-1&amp;B6452&amp;C6452&amp;E6452,$F$2:$G$7561,2,FALSE))</f>
        <v>0</v>
      </c>
    </row>
    <row r="6453" spans="1:10" x14ac:dyDescent="0.25">
      <c r="A6453">
        <f t="shared" ref="A6453:C6453" si="6007">A5913</f>
        <v>2025</v>
      </c>
      <c r="B6453" t="str">
        <f t="shared" si="6007"/>
        <v>VFM</v>
      </c>
      <c r="C6453">
        <f t="shared" si="6007"/>
        <v>0</v>
      </c>
      <c r="D6453">
        <f>IFERROR(VLOOKUP(C6453,'Enheter, modell og år'!$A$2:$B$31,2,FALSE),0)</f>
        <v>0</v>
      </c>
      <c r="E6453" t="str">
        <f>'Liste detaljert wide'!$O$1</f>
        <v>Total forskningsbev</v>
      </c>
      <c r="F6453" t="str">
        <f t="shared" si="5957"/>
        <v>2025VFM0Total forskningsbev</v>
      </c>
      <c r="G6453" s="3">
        <f>'Liste detaljert wide'!O513</f>
        <v>0</v>
      </c>
      <c r="H6453" t="str">
        <f>VLOOKUP(E6453,Def!$B$2:$C$15,2,FALSE)</f>
        <v>Total forskningsbev</v>
      </c>
      <c r="I6453" s="3">
        <f>IF(A6453='Enheter, modell og år'!$F$2-1,0,G6453-VLOOKUP(A6453-1&amp;B6453&amp;C6453&amp;E6453,$F$2:$G$7561,2,FALSE))</f>
        <v>0</v>
      </c>
      <c r="J6453" s="3">
        <f>IF(A6453='Enheter, modell og år'!$F$2-1,0,VLOOKUP(A6453-1&amp;B6453&amp;C6453&amp;E6453,$F$2:$G$7561,2,FALSE))</f>
        <v>0</v>
      </c>
    </row>
    <row r="6454" spans="1:10" x14ac:dyDescent="0.25">
      <c r="A6454">
        <f t="shared" ref="A6454:C6454" si="6008">A5914</f>
        <v>2025</v>
      </c>
      <c r="B6454" t="str">
        <f t="shared" si="6008"/>
        <v>VFM</v>
      </c>
      <c r="C6454">
        <f t="shared" si="6008"/>
        <v>0</v>
      </c>
      <c r="D6454">
        <f>IFERROR(VLOOKUP(C6454,'Enheter, modell og år'!$A$2:$B$31,2,FALSE),0)</f>
        <v>0</v>
      </c>
      <c r="E6454" t="str">
        <f>'Liste detaljert wide'!$O$1</f>
        <v>Total forskningsbev</v>
      </c>
      <c r="F6454" t="str">
        <f t="shared" si="5957"/>
        <v>2025VFM0Total forskningsbev</v>
      </c>
      <c r="G6454" s="3">
        <f>'Liste detaljert wide'!O514</f>
        <v>0</v>
      </c>
      <c r="H6454" t="str">
        <f>VLOOKUP(E6454,Def!$B$2:$C$15,2,FALSE)</f>
        <v>Total forskningsbev</v>
      </c>
      <c r="I6454" s="3">
        <f>IF(A6454='Enheter, modell og år'!$F$2-1,0,G6454-VLOOKUP(A6454-1&amp;B6454&amp;C6454&amp;E6454,$F$2:$G$7561,2,FALSE))</f>
        <v>0</v>
      </c>
      <c r="J6454" s="3">
        <f>IF(A6454='Enheter, modell og år'!$F$2-1,0,VLOOKUP(A6454-1&amp;B6454&amp;C6454&amp;E6454,$F$2:$G$7561,2,FALSE))</f>
        <v>0</v>
      </c>
    </row>
    <row r="6455" spans="1:10" x14ac:dyDescent="0.25">
      <c r="A6455">
        <f t="shared" ref="A6455:C6455" si="6009">A5915</f>
        <v>2025</v>
      </c>
      <c r="B6455" t="str">
        <f t="shared" si="6009"/>
        <v>VFM</v>
      </c>
      <c r="C6455">
        <f t="shared" si="6009"/>
        <v>0</v>
      </c>
      <c r="D6455">
        <f>IFERROR(VLOOKUP(C6455,'Enheter, modell og år'!$A$2:$B$31,2,FALSE),0)</f>
        <v>0</v>
      </c>
      <c r="E6455" t="str">
        <f>'Liste detaljert wide'!$O$1</f>
        <v>Total forskningsbev</v>
      </c>
      <c r="F6455" t="str">
        <f t="shared" si="5957"/>
        <v>2025VFM0Total forskningsbev</v>
      </c>
      <c r="G6455" s="3">
        <f>'Liste detaljert wide'!O515</f>
        <v>0</v>
      </c>
      <c r="H6455" t="str">
        <f>VLOOKUP(E6455,Def!$B$2:$C$15,2,FALSE)</f>
        <v>Total forskningsbev</v>
      </c>
      <c r="I6455" s="3">
        <f>IF(A6455='Enheter, modell og år'!$F$2-1,0,G6455-VLOOKUP(A6455-1&amp;B6455&amp;C6455&amp;E6455,$F$2:$G$7561,2,FALSE))</f>
        <v>0</v>
      </c>
      <c r="J6455" s="3">
        <f>IF(A6455='Enheter, modell og år'!$F$2-1,0,VLOOKUP(A6455-1&amp;B6455&amp;C6455&amp;E6455,$F$2:$G$7561,2,FALSE))</f>
        <v>0</v>
      </c>
    </row>
    <row r="6456" spans="1:10" x14ac:dyDescent="0.25">
      <c r="A6456">
        <f t="shared" ref="A6456:C6456" si="6010">A5916</f>
        <v>2025</v>
      </c>
      <c r="B6456" t="str">
        <f t="shared" si="6010"/>
        <v>VFM</v>
      </c>
      <c r="C6456">
        <f t="shared" si="6010"/>
        <v>0</v>
      </c>
      <c r="D6456">
        <f>IFERROR(VLOOKUP(C6456,'Enheter, modell og år'!$A$2:$B$31,2,FALSE),0)</f>
        <v>0</v>
      </c>
      <c r="E6456" t="str">
        <f>'Liste detaljert wide'!$O$1</f>
        <v>Total forskningsbev</v>
      </c>
      <c r="F6456" t="str">
        <f t="shared" si="5957"/>
        <v>2025VFM0Total forskningsbev</v>
      </c>
      <c r="G6456" s="3">
        <f>'Liste detaljert wide'!O516</f>
        <v>0</v>
      </c>
      <c r="H6456" t="str">
        <f>VLOOKUP(E6456,Def!$B$2:$C$15,2,FALSE)</f>
        <v>Total forskningsbev</v>
      </c>
      <c r="I6456" s="3">
        <f>IF(A6456='Enheter, modell og år'!$F$2-1,0,G6456-VLOOKUP(A6456-1&amp;B6456&amp;C6456&amp;E6456,$F$2:$G$7561,2,FALSE))</f>
        <v>0</v>
      </c>
      <c r="J6456" s="3">
        <f>IF(A6456='Enheter, modell og år'!$F$2-1,0,VLOOKUP(A6456-1&amp;B6456&amp;C6456&amp;E6456,$F$2:$G$7561,2,FALSE))</f>
        <v>0</v>
      </c>
    </row>
    <row r="6457" spans="1:10" x14ac:dyDescent="0.25">
      <c r="A6457">
        <f t="shared" ref="A6457:C6457" si="6011">A5917</f>
        <v>2025</v>
      </c>
      <c r="B6457" t="str">
        <f t="shared" si="6011"/>
        <v>VFM</v>
      </c>
      <c r="C6457">
        <f t="shared" si="6011"/>
        <v>0</v>
      </c>
      <c r="D6457">
        <f>IFERROR(VLOOKUP(C6457,'Enheter, modell og år'!$A$2:$B$31,2,FALSE),0)</f>
        <v>0</v>
      </c>
      <c r="E6457" t="str">
        <f>'Liste detaljert wide'!$O$1</f>
        <v>Total forskningsbev</v>
      </c>
      <c r="F6457" t="str">
        <f t="shared" si="5957"/>
        <v>2025VFM0Total forskningsbev</v>
      </c>
      <c r="G6457" s="3">
        <f>'Liste detaljert wide'!O517</f>
        <v>0</v>
      </c>
      <c r="H6457" t="str">
        <f>VLOOKUP(E6457,Def!$B$2:$C$15,2,FALSE)</f>
        <v>Total forskningsbev</v>
      </c>
      <c r="I6457" s="3">
        <f>IF(A6457='Enheter, modell og år'!$F$2-1,0,G6457-VLOOKUP(A6457-1&amp;B6457&amp;C6457&amp;E6457,$F$2:$G$7561,2,FALSE))</f>
        <v>0</v>
      </c>
      <c r="J6457" s="3">
        <f>IF(A6457='Enheter, modell og år'!$F$2-1,0,VLOOKUP(A6457-1&amp;B6457&amp;C6457&amp;E6457,$F$2:$G$7561,2,FALSE))</f>
        <v>0</v>
      </c>
    </row>
    <row r="6458" spans="1:10" x14ac:dyDescent="0.25">
      <c r="A6458">
        <f t="shared" ref="A6458:C6458" si="6012">A5918</f>
        <v>2025</v>
      </c>
      <c r="B6458" t="str">
        <f t="shared" si="6012"/>
        <v>VFM</v>
      </c>
      <c r="C6458">
        <f t="shared" si="6012"/>
        <v>0</v>
      </c>
      <c r="D6458">
        <f>IFERROR(VLOOKUP(C6458,'Enheter, modell og år'!$A$2:$B$31,2,FALSE),0)</f>
        <v>0</v>
      </c>
      <c r="E6458" t="str">
        <f>'Liste detaljert wide'!$O$1</f>
        <v>Total forskningsbev</v>
      </c>
      <c r="F6458" t="str">
        <f t="shared" si="5957"/>
        <v>2025VFM0Total forskningsbev</v>
      </c>
      <c r="G6458" s="3">
        <f>'Liste detaljert wide'!O518</f>
        <v>0</v>
      </c>
      <c r="H6458" t="str">
        <f>VLOOKUP(E6458,Def!$B$2:$C$15,2,FALSE)</f>
        <v>Total forskningsbev</v>
      </c>
      <c r="I6458" s="3">
        <f>IF(A6458='Enheter, modell og år'!$F$2-1,0,G6458-VLOOKUP(A6458-1&amp;B6458&amp;C6458&amp;E6458,$F$2:$G$7561,2,FALSE))</f>
        <v>0</v>
      </c>
      <c r="J6458" s="3">
        <f>IF(A6458='Enheter, modell og år'!$F$2-1,0,VLOOKUP(A6458-1&amp;B6458&amp;C6458&amp;E6458,$F$2:$G$7561,2,FALSE))</f>
        <v>0</v>
      </c>
    </row>
    <row r="6459" spans="1:10" x14ac:dyDescent="0.25">
      <c r="A6459">
        <f t="shared" ref="A6459:C6459" si="6013">A5919</f>
        <v>2025</v>
      </c>
      <c r="B6459" t="str">
        <f t="shared" si="6013"/>
        <v>VFM</v>
      </c>
      <c r="C6459">
        <f t="shared" si="6013"/>
        <v>0</v>
      </c>
      <c r="D6459">
        <f>IFERROR(VLOOKUP(C6459,'Enheter, modell og år'!$A$2:$B$31,2,FALSE),0)</f>
        <v>0</v>
      </c>
      <c r="E6459" t="str">
        <f>'Liste detaljert wide'!$O$1</f>
        <v>Total forskningsbev</v>
      </c>
      <c r="F6459" t="str">
        <f t="shared" si="5957"/>
        <v>2025VFM0Total forskningsbev</v>
      </c>
      <c r="G6459" s="3">
        <f>'Liste detaljert wide'!O519</f>
        <v>0</v>
      </c>
      <c r="H6459" t="str">
        <f>VLOOKUP(E6459,Def!$B$2:$C$15,2,FALSE)</f>
        <v>Total forskningsbev</v>
      </c>
      <c r="I6459" s="3">
        <f>IF(A6459='Enheter, modell og år'!$F$2-1,0,G6459-VLOOKUP(A6459-1&amp;B6459&amp;C6459&amp;E6459,$F$2:$G$7561,2,FALSE))</f>
        <v>0</v>
      </c>
      <c r="J6459" s="3">
        <f>IF(A6459='Enheter, modell og år'!$F$2-1,0,VLOOKUP(A6459-1&amp;B6459&amp;C6459&amp;E6459,$F$2:$G$7561,2,FALSE))</f>
        <v>0</v>
      </c>
    </row>
    <row r="6460" spans="1:10" x14ac:dyDescent="0.25">
      <c r="A6460">
        <f t="shared" ref="A6460:C6460" si="6014">A5920</f>
        <v>2025</v>
      </c>
      <c r="B6460" t="str">
        <f t="shared" si="6014"/>
        <v>VFM</v>
      </c>
      <c r="C6460">
        <f t="shared" si="6014"/>
        <v>0</v>
      </c>
      <c r="D6460">
        <f>IFERROR(VLOOKUP(C6460,'Enheter, modell og år'!$A$2:$B$31,2,FALSE),0)</f>
        <v>0</v>
      </c>
      <c r="E6460" t="str">
        <f>'Liste detaljert wide'!$O$1</f>
        <v>Total forskningsbev</v>
      </c>
      <c r="F6460" t="str">
        <f t="shared" si="5957"/>
        <v>2025VFM0Total forskningsbev</v>
      </c>
      <c r="G6460" s="3">
        <f>'Liste detaljert wide'!O520</f>
        <v>0</v>
      </c>
      <c r="H6460" t="str">
        <f>VLOOKUP(E6460,Def!$B$2:$C$15,2,FALSE)</f>
        <v>Total forskningsbev</v>
      </c>
      <c r="I6460" s="3">
        <f>IF(A6460='Enheter, modell og år'!$F$2-1,0,G6460-VLOOKUP(A6460-1&amp;B6460&amp;C6460&amp;E6460,$F$2:$G$7561,2,FALSE))</f>
        <v>0</v>
      </c>
      <c r="J6460" s="3">
        <f>IF(A6460='Enheter, modell og år'!$F$2-1,0,VLOOKUP(A6460-1&amp;B6460&amp;C6460&amp;E6460,$F$2:$G$7561,2,FALSE))</f>
        <v>0</v>
      </c>
    </row>
    <row r="6461" spans="1:10" x14ac:dyDescent="0.25">
      <c r="A6461">
        <f t="shared" ref="A6461:C6461" si="6015">A5921</f>
        <v>2025</v>
      </c>
      <c r="B6461" t="str">
        <f t="shared" si="6015"/>
        <v>VFM</v>
      </c>
      <c r="C6461">
        <f t="shared" si="6015"/>
        <v>0</v>
      </c>
      <c r="D6461">
        <f>IFERROR(VLOOKUP(C6461,'Enheter, modell og år'!$A$2:$B$31,2,FALSE),0)</f>
        <v>0</v>
      </c>
      <c r="E6461" t="str">
        <f>'Liste detaljert wide'!$O$1</f>
        <v>Total forskningsbev</v>
      </c>
      <c r="F6461" t="str">
        <f t="shared" si="5957"/>
        <v>2025VFM0Total forskningsbev</v>
      </c>
      <c r="G6461" s="3">
        <f>'Liste detaljert wide'!O521</f>
        <v>0</v>
      </c>
      <c r="H6461" t="str">
        <f>VLOOKUP(E6461,Def!$B$2:$C$15,2,FALSE)</f>
        <v>Total forskningsbev</v>
      </c>
      <c r="I6461" s="3">
        <f>IF(A6461='Enheter, modell og år'!$F$2-1,0,G6461-VLOOKUP(A6461-1&amp;B6461&amp;C6461&amp;E6461,$F$2:$G$7561,2,FALSE))</f>
        <v>0</v>
      </c>
      <c r="J6461" s="3">
        <f>IF(A6461='Enheter, modell og år'!$F$2-1,0,VLOOKUP(A6461-1&amp;B6461&amp;C6461&amp;E6461,$F$2:$G$7561,2,FALSE))</f>
        <v>0</v>
      </c>
    </row>
    <row r="6462" spans="1:10" x14ac:dyDescent="0.25">
      <c r="A6462">
        <f t="shared" ref="A6462:C6462" si="6016">A5922</f>
        <v>2025</v>
      </c>
      <c r="B6462" t="str">
        <f t="shared" si="6016"/>
        <v>VFM</v>
      </c>
      <c r="C6462">
        <f t="shared" si="6016"/>
        <v>0</v>
      </c>
      <c r="D6462">
        <f>IFERROR(VLOOKUP(C6462,'Enheter, modell og år'!$A$2:$B$31,2,FALSE),0)</f>
        <v>0</v>
      </c>
      <c r="E6462" t="str">
        <f>'Liste detaljert wide'!$O$1</f>
        <v>Total forskningsbev</v>
      </c>
      <c r="F6462" t="str">
        <f t="shared" si="5957"/>
        <v>2025VFM0Total forskningsbev</v>
      </c>
      <c r="G6462" s="3">
        <f>'Liste detaljert wide'!O522</f>
        <v>0</v>
      </c>
      <c r="H6462" t="str">
        <f>VLOOKUP(E6462,Def!$B$2:$C$15,2,FALSE)</f>
        <v>Total forskningsbev</v>
      </c>
      <c r="I6462" s="3">
        <f>IF(A6462='Enheter, modell og år'!$F$2-1,0,G6462-VLOOKUP(A6462-1&amp;B6462&amp;C6462&amp;E6462,$F$2:$G$7561,2,FALSE))</f>
        <v>0</v>
      </c>
      <c r="J6462" s="3">
        <f>IF(A6462='Enheter, modell og år'!$F$2-1,0,VLOOKUP(A6462-1&amp;B6462&amp;C6462&amp;E6462,$F$2:$G$7561,2,FALSE))</f>
        <v>0</v>
      </c>
    </row>
    <row r="6463" spans="1:10" x14ac:dyDescent="0.25">
      <c r="A6463">
        <f t="shared" ref="A6463:C6463" si="6017">A5923</f>
        <v>2025</v>
      </c>
      <c r="B6463" t="str">
        <f t="shared" si="6017"/>
        <v>VFM</v>
      </c>
      <c r="C6463">
        <f t="shared" si="6017"/>
        <v>0</v>
      </c>
      <c r="D6463">
        <f>IFERROR(VLOOKUP(C6463,'Enheter, modell og år'!$A$2:$B$31,2,FALSE),0)</f>
        <v>0</v>
      </c>
      <c r="E6463" t="str">
        <f>'Liste detaljert wide'!$O$1</f>
        <v>Total forskningsbev</v>
      </c>
      <c r="F6463" t="str">
        <f t="shared" si="5957"/>
        <v>2025VFM0Total forskningsbev</v>
      </c>
      <c r="G6463" s="3">
        <f>'Liste detaljert wide'!O523</f>
        <v>0</v>
      </c>
      <c r="H6463" t="str">
        <f>VLOOKUP(E6463,Def!$B$2:$C$15,2,FALSE)</f>
        <v>Total forskningsbev</v>
      </c>
      <c r="I6463" s="3">
        <f>IF(A6463='Enheter, modell og år'!$F$2-1,0,G6463-VLOOKUP(A6463-1&amp;B6463&amp;C6463&amp;E6463,$F$2:$G$7561,2,FALSE))</f>
        <v>0</v>
      </c>
      <c r="J6463" s="3">
        <f>IF(A6463='Enheter, modell og år'!$F$2-1,0,VLOOKUP(A6463-1&amp;B6463&amp;C6463&amp;E6463,$F$2:$G$7561,2,FALSE))</f>
        <v>0</v>
      </c>
    </row>
    <row r="6464" spans="1:10" x14ac:dyDescent="0.25">
      <c r="A6464">
        <f t="shared" ref="A6464:C6464" si="6018">A5924</f>
        <v>2025</v>
      </c>
      <c r="B6464" t="str">
        <f t="shared" si="6018"/>
        <v>VFM</v>
      </c>
      <c r="C6464">
        <f t="shared" si="6018"/>
        <v>0</v>
      </c>
      <c r="D6464">
        <f>IFERROR(VLOOKUP(C6464,'Enheter, modell og år'!$A$2:$B$31,2,FALSE),0)</f>
        <v>0</v>
      </c>
      <c r="E6464" t="str">
        <f>'Liste detaljert wide'!$O$1</f>
        <v>Total forskningsbev</v>
      </c>
      <c r="F6464" t="str">
        <f t="shared" si="5957"/>
        <v>2025VFM0Total forskningsbev</v>
      </c>
      <c r="G6464" s="3">
        <f>'Liste detaljert wide'!O524</f>
        <v>0</v>
      </c>
      <c r="H6464" t="str">
        <f>VLOOKUP(E6464,Def!$B$2:$C$15,2,FALSE)</f>
        <v>Total forskningsbev</v>
      </c>
      <c r="I6464" s="3">
        <f>IF(A6464='Enheter, modell og år'!$F$2-1,0,G6464-VLOOKUP(A6464-1&amp;B6464&amp;C6464&amp;E6464,$F$2:$G$7561,2,FALSE))</f>
        <v>0</v>
      </c>
      <c r="J6464" s="3">
        <f>IF(A6464='Enheter, modell og år'!$F$2-1,0,VLOOKUP(A6464-1&amp;B6464&amp;C6464&amp;E6464,$F$2:$G$7561,2,FALSE))</f>
        <v>0</v>
      </c>
    </row>
    <row r="6465" spans="1:10" x14ac:dyDescent="0.25">
      <c r="A6465">
        <f t="shared" ref="A6465:C6465" si="6019">A5925</f>
        <v>2025</v>
      </c>
      <c r="B6465" t="str">
        <f t="shared" si="6019"/>
        <v>VFM</v>
      </c>
      <c r="C6465">
        <f t="shared" si="6019"/>
        <v>0</v>
      </c>
      <c r="D6465">
        <f>IFERROR(VLOOKUP(C6465,'Enheter, modell og år'!$A$2:$B$31,2,FALSE),0)</f>
        <v>0</v>
      </c>
      <c r="E6465" t="str">
        <f>'Liste detaljert wide'!$O$1</f>
        <v>Total forskningsbev</v>
      </c>
      <c r="F6465" t="str">
        <f t="shared" si="5957"/>
        <v>2025VFM0Total forskningsbev</v>
      </c>
      <c r="G6465" s="3">
        <f>'Liste detaljert wide'!O525</f>
        <v>0</v>
      </c>
      <c r="H6465" t="str">
        <f>VLOOKUP(E6465,Def!$B$2:$C$15,2,FALSE)</f>
        <v>Total forskningsbev</v>
      </c>
      <c r="I6465" s="3">
        <f>IF(A6465='Enheter, modell og år'!$F$2-1,0,G6465-VLOOKUP(A6465-1&amp;B6465&amp;C6465&amp;E6465,$F$2:$G$7561,2,FALSE))</f>
        <v>0</v>
      </c>
      <c r="J6465" s="3">
        <f>IF(A6465='Enheter, modell og år'!$F$2-1,0,VLOOKUP(A6465-1&amp;B6465&amp;C6465&amp;E6465,$F$2:$G$7561,2,FALSE))</f>
        <v>0</v>
      </c>
    </row>
    <row r="6466" spans="1:10" x14ac:dyDescent="0.25">
      <c r="A6466">
        <f t="shared" ref="A6466:C6466" si="6020">A5926</f>
        <v>2025</v>
      </c>
      <c r="B6466" t="str">
        <f t="shared" si="6020"/>
        <v>VFM</v>
      </c>
      <c r="C6466">
        <f t="shared" si="6020"/>
        <v>0</v>
      </c>
      <c r="D6466">
        <f>IFERROR(VLOOKUP(C6466,'Enheter, modell og år'!$A$2:$B$31,2,FALSE),0)</f>
        <v>0</v>
      </c>
      <c r="E6466" t="str">
        <f>'Liste detaljert wide'!$O$1</f>
        <v>Total forskningsbev</v>
      </c>
      <c r="F6466" t="str">
        <f t="shared" si="5957"/>
        <v>2025VFM0Total forskningsbev</v>
      </c>
      <c r="G6466" s="3">
        <f>'Liste detaljert wide'!O526</f>
        <v>0</v>
      </c>
      <c r="H6466" t="str">
        <f>VLOOKUP(E6466,Def!$B$2:$C$15,2,FALSE)</f>
        <v>Total forskningsbev</v>
      </c>
      <c r="I6466" s="3">
        <f>IF(A6466='Enheter, modell og år'!$F$2-1,0,G6466-VLOOKUP(A6466-1&amp;B6466&amp;C6466&amp;E6466,$F$2:$G$7561,2,FALSE))</f>
        <v>0</v>
      </c>
      <c r="J6466" s="3">
        <f>IF(A6466='Enheter, modell og år'!$F$2-1,0,VLOOKUP(A6466-1&amp;B6466&amp;C6466&amp;E6466,$F$2:$G$7561,2,FALSE))</f>
        <v>0</v>
      </c>
    </row>
    <row r="6467" spans="1:10" x14ac:dyDescent="0.25">
      <c r="A6467">
        <f t="shared" ref="A6467:C6467" si="6021">A5927</f>
        <v>2025</v>
      </c>
      <c r="B6467" t="str">
        <f t="shared" si="6021"/>
        <v>VFM</v>
      </c>
      <c r="C6467">
        <f t="shared" si="6021"/>
        <v>0</v>
      </c>
      <c r="D6467">
        <f>IFERROR(VLOOKUP(C6467,'Enheter, modell og år'!$A$2:$B$31,2,FALSE),0)</f>
        <v>0</v>
      </c>
      <c r="E6467" t="str">
        <f>'Liste detaljert wide'!$O$1</f>
        <v>Total forskningsbev</v>
      </c>
      <c r="F6467" t="str">
        <f t="shared" ref="F6467:F6530" si="6022">A6467&amp;B6467&amp;C6467&amp;E6467</f>
        <v>2025VFM0Total forskningsbev</v>
      </c>
      <c r="G6467" s="3">
        <f>'Liste detaljert wide'!O527</f>
        <v>0</v>
      </c>
      <c r="H6467" t="str">
        <f>VLOOKUP(E6467,Def!$B$2:$C$15,2,FALSE)</f>
        <v>Total forskningsbev</v>
      </c>
      <c r="I6467" s="3">
        <f>IF(A6467='Enheter, modell og år'!$F$2-1,0,G6467-VLOOKUP(A6467-1&amp;B6467&amp;C6467&amp;E6467,$F$2:$G$7561,2,FALSE))</f>
        <v>0</v>
      </c>
      <c r="J6467" s="3">
        <f>IF(A6467='Enheter, modell og år'!$F$2-1,0,VLOOKUP(A6467-1&amp;B6467&amp;C6467&amp;E6467,$F$2:$G$7561,2,FALSE))</f>
        <v>0</v>
      </c>
    </row>
    <row r="6468" spans="1:10" x14ac:dyDescent="0.25">
      <c r="A6468">
        <f t="shared" ref="A6468:C6468" si="6023">A5928</f>
        <v>2025</v>
      </c>
      <c r="B6468" t="str">
        <f t="shared" si="6023"/>
        <v>VFM</v>
      </c>
      <c r="C6468">
        <f t="shared" si="6023"/>
        <v>0</v>
      </c>
      <c r="D6468">
        <f>IFERROR(VLOOKUP(C6468,'Enheter, modell og år'!$A$2:$B$31,2,FALSE),0)</f>
        <v>0</v>
      </c>
      <c r="E6468" t="str">
        <f>'Liste detaljert wide'!$O$1</f>
        <v>Total forskningsbev</v>
      </c>
      <c r="F6468" t="str">
        <f t="shared" si="6022"/>
        <v>2025VFM0Total forskningsbev</v>
      </c>
      <c r="G6468" s="3">
        <f>'Liste detaljert wide'!O528</f>
        <v>0</v>
      </c>
      <c r="H6468" t="str">
        <f>VLOOKUP(E6468,Def!$B$2:$C$15,2,FALSE)</f>
        <v>Total forskningsbev</v>
      </c>
      <c r="I6468" s="3">
        <f>IF(A6468='Enheter, modell og år'!$F$2-1,0,G6468-VLOOKUP(A6468-1&amp;B6468&amp;C6468&amp;E6468,$F$2:$G$7561,2,FALSE))</f>
        <v>0</v>
      </c>
      <c r="J6468" s="3">
        <f>IF(A6468='Enheter, modell og år'!$F$2-1,0,VLOOKUP(A6468-1&amp;B6468&amp;C6468&amp;E6468,$F$2:$G$7561,2,FALSE))</f>
        <v>0</v>
      </c>
    </row>
    <row r="6469" spans="1:10" x14ac:dyDescent="0.25">
      <c r="A6469">
        <f t="shared" ref="A6469:C6469" si="6024">A5929</f>
        <v>2025</v>
      </c>
      <c r="B6469" t="str">
        <f t="shared" si="6024"/>
        <v>VFM</v>
      </c>
      <c r="C6469">
        <f t="shared" si="6024"/>
        <v>0</v>
      </c>
      <c r="D6469">
        <f>IFERROR(VLOOKUP(C6469,'Enheter, modell og år'!$A$2:$B$31,2,FALSE),0)</f>
        <v>0</v>
      </c>
      <c r="E6469" t="str">
        <f>'Liste detaljert wide'!$O$1</f>
        <v>Total forskningsbev</v>
      </c>
      <c r="F6469" t="str">
        <f t="shared" si="6022"/>
        <v>2025VFM0Total forskningsbev</v>
      </c>
      <c r="G6469" s="3">
        <f>'Liste detaljert wide'!O529</f>
        <v>0</v>
      </c>
      <c r="H6469" t="str">
        <f>VLOOKUP(E6469,Def!$B$2:$C$15,2,FALSE)</f>
        <v>Total forskningsbev</v>
      </c>
      <c r="I6469" s="3">
        <f>IF(A6469='Enheter, modell og år'!$F$2-1,0,G6469-VLOOKUP(A6469-1&amp;B6469&amp;C6469&amp;E6469,$F$2:$G$7561,2,FALSE))</f>
        <v>0</v>
      </c>
      <c r="J6469" s="3">
        <f>IF(A6469='Enheter, modell og år'!$F$2-1,0,VLOOKUP(A6469-1&amp;B6469&amp;C6469&amp;E6469,$F$2:$G$7561,2,FALSE))</f>
        <v>0</v>
      </c>
    </row>
    <row r="6470" spans="1:10" x14ac:dyDescent="0.25">
      <c r="A6470">
        <f t="shared" ref="A6470:C6470" si="6025">A5930</f>
        <v>2025</v>
      </c>
      <c r="B6470" t="str">
        <f t="shared" si="6025"/>
        <v>VFM</v>
      </c>
      <c r="C6470">
        <f t="shared" si="6025"/>
        <v>0</v>
      </c>
      <c r="D6470">
        <f>IFERROR(VLOOKUP(C6470,'Enheter, modell og år'!$A$2:$B$31,2,FALSE),0)</f>
        <v>0</v>
      </c>
      <c r="E6470" t="str">
        <f>'Liste detaljert wide'!$O$1</f>
        <v>Total forskningsbev</v>
      </c>
      <c r="F6470" t="str">
        <f t="shared" si="6022"/>
        <v>2025VFM0Total forskningsbev</v>
      </c>
      <c r="G6470" s="3">
        <f>'Liste detaljert wide'!O530</f>
        <v>0</v>
      </c>
      <c r="H6470" t="str">
        <f>VLOOKUP(E6470,Def!$B$2:$C$15,2,FALSE)</f>
        <v>Total forskningsbev</v>
      </c>
      <c r="I6470" s="3">
        <f>IF(A6470='Enheter, modell og år'!$F$2-1,0,G6470-VLOOKUP(A6470-1&amp;B6470&amp;C6470&amp;E6470,$F$2:$G$7561,2,FALSE))</f>
        <v>0</v>
      </c>
      <c r="J6470" s="3">
        <f>IF(A6470='Enheter, modell og år'!$F$2-1,0,VLOOKUP(A6470-1&amp;B6470&amp;C6470&amp;E6470,$F$2:$G$7561,2,FALSE))</f>
        <v>0</v>
      </c>
    </row>
    <row r="6471" spans="1:10" x14ac:dyDescent="0.25">
      <c r="A6471">
        <f t="shared" ref="A6471:C6471" si="6026">A5931</f>
        <v>2025</v>
      </c>
      <c r="B6471" t="str">
        <f t="shared" si="6026"/>
        <v>VFM</v>
      </c>
      <c r="C6471">
        <f t="shared" si="6026"/>
        <v>0</v>
      </c>
      <c r="D6471">
        <f>IFERROR(VLOOKUP(C6471,'Enheter, modell og år'!$A$2:$B$31,2,FALSE),0)</f>
        <v>0</v>
      </c>
      <c r="E6471" t="str">
        <f>'Liste detaljert wide'!$O$1</f>
        <v>Total forskningsbev</v>
      </c>
      <c r="F6471" t="str">
        <f t="shared" si="6022"/>
        <v>2025VFM0Total forskningsbev</v>
      </c>
      <c r="G6471" s="3">
        <f>'Liste detaljert wide'!O531</f>
        <v>0</v>
      </c>
      <c r="H6471" t="str">
        <f>VLOOKUP(E6471,Def!$B$2:$C$15,2,FALSE)</f>
        <v>Total forskningsbev</v>
      </c>
      <c r="I6471" s="3">
        <f>IF(A6471='Enheter, modell og år'!$F$2-1,0,G6471-VLOOKUP(A6471-1&amp;B6471&amp;C6471&amp;E6471,$F$2:$G$7561,2,FALSE))</f>
        <v>0</v>
      </c>
      <c r="J6471" s="3">
        <f>IF(A6471='Enheter, modell og år'!$F$2-1,0,VLOOKUP(A6471-1&amp;B6471&amp;C6471&amp;E6471,$F$2:$G$7561,2,FALSE))</f>
        <v>0</v>
      </c>
    </row>
    <row r="6472" spans="1:10" x14ac:dyDescent="0.25">
      <c r="A6472">
        <f t="shared" ref="A6472:C6472" si="6027">A5932</f>
        <v>2025</v>
      </c>
      <c r="B6472" t="str">
        <f t="shared" si="6027"/>
        <v>VFM</v>
      </c>
      <c r="C6472">
        <f t="shared" si="6027"/>
        <v>0</v>
      </c>
      <c r="D6472">
        <f>IFERROR(VLOOKUP(C6472,'Enheter, modell og år'!$A$2:$B$31,2,FALSE),0)</f>
        <v>0</v>
      </c>
      <c r="E6472" t="str">
        <f>'Liste detaljert wide'!$O$1</f>
        <v>Total forskningsbev</v>
      </c>
      <c r="F6472" t="str">
        <f t="shared" si="6022"/>
        <v>2025VFM0Total forskningsbev</v>
      </c>
      <c r="G6472" s="3">
        <f>'Liste detaljert wide'!O532</f>
        <v>0</v>
      </c>
      <c r="H6472" t="str">
        <f>VLOOKUP(E6472,Def!$B$2:$C$15,2,FALSE)</f>
        <v>Total forskningsbev</v>
      </c>
      <c r="I6472" s="3">
        <f>IF(A6472='Enheter, modell og år'!$F$2-1,0,G6472-VLOOKUP(A6472-1&amp;B6472&amp;C6472&amp;E6472,$F$2:$G$7561,2,FALSE))</f>
        <v>0</v>
      </c>
      <c r="J6472" s="3">
        <f>IF(A6472='Enheter, modell og år'!$F$2-1,0,VLOOKUP(A6472-1&amp;B6472&amp;C6472&amp;E6472,$F$2:$G$7561,2,FALSE))</f>
        <v>0</v>
      </c>
    </row>
    <row r="6473" spans="1:10" x14ac:dyDescent="0.25">
      <c r="A6473">
        <f t="shared" ref="A6473:C6473" si="6028">A5933</f>
        <v>2025</v>
      </c>
      <c r="B6473" t="str">
        <f t="shared" si="6028"/>
        <v>VFM</v>
      </c>
      <c r="C6473">
        <f t="shared" si="6028"/>
        <v>0</v>
      </c>
      <c r="D6473">
        <f>IFERROR(VLOOKUP(C6473,'Enheter, modell og år'!$A$2:$B$31,2,FALSE),0)</f>
        <v>0</v>
      </c>
      <c r="E6473" t="str">
        <f>'Liste detaljert wide'!$O$1</f>
        <v>Total forskningsbev</v>
      </c>
      <c r="F6473" t="str">
        <f t="shared" si="6022"/>
        <v>2025VFM0Total forskningsbev</v>
      </c>
      <c r="G6473" s="3">
        <f>'Liste detaljert wide'!O533</f>
        <v>0</v>
      </c>
      <c r="H6473" t="str">
        <f>VLOOKUP(E6473,Def!$B$2:$C$15,2,FALSE)</f>
        <v>Total forskningsbev</v>
      </c>
      <c r="I6473" s="3">
        <f>IF(A6473='Enheter, modell og år'!$F$2-1,0,G6473-VLOOKUP(A6473-1&amp;B6473&amp;C6473&amp;E6473,$F$2:$G$7561,2,FALSE))</f>
        <v>0</v>
      </c>
      <c r="J6473" s="3">
        <f>IF(A6473='Enheter, modell og år'!$F$2-1,0,VLOOKUP(A6473-1&amp;B6473&amp;C6473&amp;E6473,$F$2:$G$7561,2,FALSE))</f>
        <v>0</v>
      </c>
    </row>
    <row r="6474" spans="1:10" x14ac:dyDescent="0.25">
      <c r="A6474">
        <f t="shared" ref="A6474:C6474" si="6029">A5934</f>
        <v>2025</v>
      </c>
      <c r="B6474" t="str">
        <f t="shared" si="6029"/>
        <v>VFM</v>
      </c>
      <c r="C6474">
        <f t="shared" si="6029"/>
        <v>0</v>
      </c>
      <c r="D6474">
        <f>IFERROR(VLOOKUP(C6474,'Enheter, modell og år'!$A$2:$B$31,2,FALSE),0)</f>
        <v>0</v>
      </c>
      <c r="E6474" t="str">
        <f>'Liste detaljert wide'!$O$1</f>
        <v>Total forskningsbev</v>
      </c>
      <c r="F6474" t="str">
        <f t="shared" si="6022"/>
        <v>2025VFM0Total forskningsbev</v>
      </c>
      <c r="G6474" s="3">
        <f>'Liste detaljert wide'!O534</f>
        <v>0</v>
      </c>
      <c r="H6474" t="str">
        <f>VLOOKUP(E6474,Def!$B$2:$C$15,2,FALSE)</f>
        <v>Total forskningsbev</v>
      </c>
      <c r="I6474" s="3">
        <f>IF(A6474='Enheter, modell og år'!$F$2-1,0,G6474-VLOOKUP(A6474-1&amp;B6474&amp;C6474&amp;E6474,$F$2:$G$7561,2,FALSE))</f>
        <v>0</v>
      </c>
      <c r="J6474" s="3">
        <f>IF(A6474='Enheter, modell og år'!$F$2-1,0,VLOOKUP(A6474-1&amp;B6474&amp;C6474&amp;E6474,$F$2:$G$7561,2,FALSE))</f>
        <v>0</v>
      </c>
    </row>
    <row r="6475" spans="1:10" x14ac:dyDescent="0.25">
      <c r="A6475">
        <f t="shared" ref="A6475:C6475" si="6030">A5935</f>
        <v>2025</v>
      </c>
      <c r="B6475" t="str">
        <f t="shared" si="6030"/>
        <v>VFM</v>
      </c>
      <c r="C6475">
        <f t="shared" si="6030"/>
        <v>0</v>
      </c>
      <c r="D6475">
        <f>IFERROR(VLOOKUP(C6475,'Enheter, modell og år'!$A$2:$B$31,2,FALSE),0)</f>
        <v>0</v>
      </c>
      <c r="E6475" t="str">
        <f>'Liste detaljert wide'!$O$1</f>
        <v>Total forskningsbev</v>
      </c>
      <c r="F6475" t="str">
        <f t="shared" si="6022"/>
        <v>2025VFM0Total forskningsbev</v>
      </c>
      <c r="G6475" s="3">
        <f>'Liste detaljert wide'!O535</f>
        <v>0</v>
      </c>
      <c r="H6475" t="str">
        <f>VLOOKUP(E6475,Def!$B$2:$C$15,2,FALSE)</f>
        <v>Total forskningsbev</v>
      </c>
      <c r="I6475" s="3">
        <f>IF(A6475='Enheter, modell og år'!$F$2-1,0,G6475-VLOOKUP(A6475-1&amp;B6475&amp;C6475&amp;E6475,$F$2:$G$7561,2,FALSE))</f>
        <v>0</v>
      </c>
      <c r="J6475" s="3">
        <f>IF(A6475='Enheter, modell og år'!$F$2-1,0,VLOOKUP(A6475-1&amp;B6475&amp;C6475&amp;E6475,$F$2:$G$7561,2,FALSE))</f>
        <v>0</v>
      </c>
    </row>
    <row r="6476" spans="1:10" x14ac:dyDescent="0.25">
      <c r="A6476">
        <f t="shared" ref="A6476:C6476" si="6031">A5936</f>
        <v>2025</v>
      </c>
      <c r="B6476" t="str">
        <f t="shared" si="6031"/>
        <v>VFM</v>
      </c>
      <c r="C6476">
        <f t="shared" si="6031"/>
        <v>0</v>
      </c>
      <c r="D6476">
        <f>IFERROR(VLOOKUP(C6476,'Enheter, modell og år'!$A$2:$B$31,2,FALSE),0)</f>
        <v>0</v>
      </c>
      <c r="E6476" t="str">
        <f>'Liste detaljert wide'!$O$1</f>
        <v>Total forskningsbev</v>
      </c>
      <c r="F6476" t="str">
        <f t="shared" si="6022"/>
        <v>2025VFM0Total forskningsbev</v>
      </c>
      <c r="G6476" s="3">
        <f>'Liste detaljert wide'!O536</f>
        <v>0</v>
      </c>
      <c r="H6476" t="str">
        <f>VLOOKUP(E6476,Def!$B$2:$C$15,2,FALSE)</f>
        <v>Total forskningsbev</v>
      </c>
      <c r="I6476" s="3">
        <f>IF(A6476='Enheter, modell og år'!$F$2-1,0,G6476-VLOOKUP(A6476-1&amp;B6476&amp;C6476&amp;E6476,$F$2:$G$7561,2,FALSE))</f>
        <v>0</v>
      </c>
      <c r="J6476" s="3">
        <f>IF(A6476='Enheter, modell og år'!$F$2-1,0,VLOOKUP(A6476-1&amp;B6476&amp;C6476&amp;E6476,$F$2:$G$7561,2,FALSE))</f>
        <v>0</v>
      </c>
    </row>
    <row r="6477" spans="1:10" x14ac:dyDescent="0.25">
      <c r="A6477">
        <f t="shared" ref="A6477:C6477" si="6032">A5937</f>
        <v>2025</v>
      </c>
      <c r="B6477" t="str">
        <f t="shared" si="6032"/>
        <v>VFM</v>
      </c>
      <c r="C6477">
        <f t="shared" si="6032"/>
        <v>0</v>
      </c>
      <c r="D6477">
        <f>IFERROR(VLOOKUP(C6477,'Enheter, modell og år'!$A$2:$B$31,2,FALSE),0)</f>
        <v>0</v>
      </c>
      <c r="E6477" t="str">
        <f>'Liste detaljert wide'!$O$1</f>
        <v>Total forskningsbev</v>
      </c>
      <c r="F6477" t="str">
        <f t="shared" si="6022"/>
        <v>2025VFM0Total forskningsbev</v>
      </c>
      <c r="G6477" s="3">
        <f>'Liste detaljert wide'!O537</f>
        <v>0</v>
      </c>
      <c r="H6477" t="str">
        <f>VLOOKUP(E6477,Def!$B$2:$C$15,2,FALSE)</f>
        <v>Total forskningsbev</v>
      </c>
      <c r="I6477" s="3">
        <f>IF(A6477='Enheter, modell og år'!$F$2-1,0,G6477-VLOOKUP(A6477-1&amp;B6477&amp;C6477&amp;E6477,$F$2:$G$7561,2,FALSE))</f>
        <v>0</v>
      </c>
      <c r="J6477" s="3">
        <f>IF(A6477='Enheter, modell og år'!$F$2-1,0,VLOOKUP(A6477-1&amp;B6477&amp;C6477&amp;E6477,$F$2:$G$7561,2,FALSE))</f>
        <v>0</v>
      </c>
    </row>
    <row r="6478" spans="1:10" x14ac:dyDescent="0.25">
      <c r="A6478">
        <f t="shared" ref="A6478:C6478" si="6033">A5938</f>
        <v>2025</v>
      </c>
      <c r="B6478" t="str">
        <f t="shared" si="6033"/>
        <v>VFM</v>
      </c>
      <c r="C6478">
        <f t="shared" si="6033"/>
        <v>0</v>
      </c>
      <c r="D6478">
        <f>IFERROR(VLOOKUP(C6478,'Enheter, modell og år'!$A$2:$B$31,2,FALSE),0)</f>
        <v>0</v>
      </c>
      <c r="E6478" t="str">
        <f>'Liste detaljert wide'!$O$1</f>
        <v>Total forskningsbev</v>
      </c>
      <c r="F6478" t="str">
        <f t="shared" si="6022"/>
        <v>2025VFM0Total forskningsbev</v>
      </c>
      <c r="G6478" s="3">
        <f>'Liste detaljert wide'!O538</f>
        <v>0</v>
      </c>
      <c r="H6478" t="str">
        <f>VLOOKUP(E6478,Def!$B$2:$C$15,2,FALSE)</f>
        <v>Total forskningsbev</v>
      </c>
      <c r="I6478" s="3">
        <f>IF(A6478='Enheter, modell og år'!$F$2-1,0,G6478-VLOOKUP(A6478-1&amp;B6478&amp;C6478&amp;E6478,$F$2:$G$7561,2,FALSE))</f>
        <v>0</v>
      </c>
      <c r="J6478" s="3">
        <f>IF(A6478='Enheter, modell og år'!$F$2-1,0,VLOOKUP(A6478-1&amp;B6478&amp;C6478&amp;E6478,$F$2:$G$7561,2,FALSE))</f>
        <v>0</v>
      </c>
    </row>
    <row r="6479" spans="1:10" x14ac:dyDescent="0.25">
      <c r="A6479">
        <f t="shared" ref="A6479:C6479" si="6034">A5939</f>
        <v>2025</v>
      </c>
      <c r="B6479" t="str">
        <f t="shared" si="6034"/>
        <v>VFM</v>
      </c>
      <c r="C6479">
        <f t="shared" si="6034"/>
        <v>0</v>
      </c>
      <c r="D6479">
        <f>IFERROR(VLOOKUP(C6479,'Enheter, modell og år'!$A$2:$B$31,2,FALSE),0)</f>
        <v>0</v>
      </c>
      <c r="E6479" t="str">
        <f>'Liste detaljert wide'!$O$1</f>
        <v>Total forskningsbev</v>
      </c>
      <c r="F6479" t="str">
        <f t="shared" si="6022"/>
        <v>2025VFM0Total forskningsbev</v>
      </c>
      <c r="G6479" s="3">
        <f>'Liste detaljert wide'!O539</f>
        <v>0</v>
      </c>
      <c r="H6479" t="str">
        <f>VLOOKUP(E6479,Def!$B$2:$C$15,2,FALSE)</f>
        <v>Total forskningsbev</v>
      </c>
      <c r="I6479" s="3">
        <f>IF(A6479='Enheter, modell og år'!$F$2-1,0,G6479-VLOOKUP(A6479-1&amp;B6479&amp;C6479&amp;E6479,$F$2:$G$7561,2,FALSE))</f>
        <v>0</v>
      </c>
      <c r="J6479" s="3">
        <f>IF(A6479='Enheter, modell og år'!$F$2-1,0,VLOOKUP(A6479-1&amp;B6479&amp;C6479&amp;E6479,$F$2:$G$7561,2,FALSE))</f>
        <v>0</v>
      </c>
    </row>
    <row r="6480" spans="1:10" x14ac:dyDescent="0.25">
      <c r="A6480">
        <f t="shared" ref="A6480:C6480" si="6035">A5940</f>
        <v>2025</v>
      </c>
      <c r="B6480" t="str">
        <f t="shared" si="6035"/>
        <v>VFM</v>
      </c>
      <c r="C6480">
        <f t="shared" si="6035"/>
        <v>0</v>
      </c>
      <c r="D6480">
        <f>IFERROR(VLOOKUP(C6480,'Enheter, modell og år'!$A$2:$B$31,2,FALSE),0)</f>
        <v>0</v>
      </c>
      <c r="E6480" t="str">
        <f>'Liste detaljert wide'!$O$1</f>
        <v>Total forskningsbev</v>
      </c>
      <c r="F6480" t="str">
        <f t="shared" si="6022"/>
        <v>2025VFM0Total forskningsbev</v>
      </c>
      <c r="G6480" s="3">
        <f>'Liste detaljert wide'!O540</f>
        <v>0</v>
      </c>
      <c r="H6480" t="str">
        <f>VLOOKUP(E6480,Def!$B$2:$C$15,2,FALSE)</f>
        <v>Total forskningsbev</v>
      </c>
      <c r="I6480" s="3">
        <f>IF(A6480='Enheter, modell og år'!$F$2-1,0,G6480-VLOOKUP(A6480-1&amp;B6480&amp;C6480&amp;E6480,$F$2:$G$7561,2,FALSE))</f>
        <v>0</v>
      </c>
      <c r="J6480" s="3">
        <f>IF(A6480='Enheter, modell og år'!$F$2-1,0,VLOOKUP(A6480-1&amp;B6480&amp;C6480&amp;E6480,$F$2:$G$7561,2,FALSE))</f>
        <v>0</v>
      </c>
    </row>
    <row r="6481" spans="1:10" x14ac:dyDescent="0.25">
      <c r="A6481">
        <f t="shared" ref="A6481:C6481" si="6036">A5941</f>
        <v>2025</v>
      </c>
      <c r="B6481" t="str">
        <f t="shared" si="6036"/>
        <v>VFM</v>
      </c>
      <c r="C6481">
        <f t="shared" si="6036"/>
        <v>0</v>
      </c>
      <c r="D6481">
        <f>IFERROR(VLOOKUP(C6481,'Enheter, modell og år'!$A$2:$B$31,2,FALSE),0)</f>
        <v>0</v>
      </c>
      <c r="E6481" t="str">
        <f>'Liste detaljert wide'!$O$1</f>
        <v>Total forskningsbev</v>
      </c>
      <c r="F6481" t="str">
        <f t="shared" si="6022"/>
        <v>2025VFM0Total forskningsbev</v>
      </c>
      <c r="G6481" s="3">
        <f>'Liste detaljert wide'!O541</f>
        <v>0</v>
      </c>
      <c r="H6481" t="str">
        <f>VLOOKUP(E6481,Def!$B$2:$C$15,2,FALSE)</f>
        <v>Total forskningsbev</v>
      </c>
      <c r="I6481" s="3">
        <f>IF(A6481='Enheter, modell og år'!$F$2-1,0,G6481-VLOOKUP(A6481-1&amp;B6481&amp;C6481&amp;E6481,$F$2:$G$7561,2,FALSE))</f>
        <v>0</v>
      </c>
      <c r="J6481" s="3">
        <f>IF(A6481='Enheter, modell og år'!$F$2-1,0,VLOOKUP(A6481-1&amp;B6481&amp;C6481&amp;E6481,$F$2:$G$7561,2,FALSE))</f>
        <v>0</v>
      </c>
    </row>
    <row r="6482" spans="1:10" x14ac:dyDescent="0.25">
      <c r="A6482">
        <f t="shared" ref="A6482:C6482" si="6037">A5942</f>
        <v>2017</v>
      </c>
      <c r="B6482" t="str">
        <f t="shared" si="6037"/>
        <v>RFM</v>
      </c>
      <c r="C6482">
        <f t="shared" si="6037"/>
        <v>0</v>
      </c>
      <c r="D6482">
        <f>IFERROR(VLOOKUP(C6482,'Enheter, modell og år'!$A$2:$B$31,2,FALSE),0)</f>
        <v>0</v>
      </c>
      <c r="E6482" t="str">
        <f>'Liste detaljert wide'!$P$1</f>
        <v>Tot bev</v>
      </c>
      <c r="F6482" t="str">
        <f t="shared" si="6022"/>
        <v>2017RFM0Tot bev</v>
      </c>
      <c r="G6482" s="3">
        <f>'Liste detaljert wide'!P2</f>
        <v>0</v>
      </c>
      <c r="H6482" t="str">
        <f>VLOOKUP(E6482,Def!$B$2:$C$15,2,FALSE)</f>
        <v>Tot bev</v>
      </c>
      <c r="I6482" s="3">
        <f>IF(A6482='Enheter, modell og år'!$F$2-1,0,G6482-VLOOKUP(A6482-1&amp;B6482&amp;C6482&amp;E6482,$F$2:$G$7561,2,FALSE))</f>
        <v>0</v>
      </c>
      <c r="J6482" s="3">
        <f>IF(A6482='Enheter, modell og år'!$F$2-1,0,VLOOKUP(A6482-1&amp;B6482&amp;C6482&amp;E6482,$F$2:$G$7561,2,FALSE))</f>
        <v>0</v>
      </c>
    </row>
    <row r="6483" spans="1:10" x14ac:dyDescent="0.25">
      <c r="A6483">
        <f t="shared" ref="A6483:C6483" si="6038">A5943</f>
        <v>2017</v>
      </c>
      <c r="B6483" t="str">
        <f t="shared" si="6038"/>
        <v>RFM</v>
      </c>
      <c r="C6483">
        <f t="shared" si="6038"/>
        <v>0</v>
      </c>
      <c r="D6483">
        <f>IFERROR(VLOOKUP(C6483,'Enheter, modell og år'!$A$2:$B$31,2,FALSE),0)</f>
        <v>0</v>
      </c>
      <c r="E6483" t="str">
        <f>'Liste detaljert wide'!$P$1</f>
        <v>Tot bev</v>
      </c>
      <c r="F6483" t="str">
        <f t="shared" si="6022"/>
        <v>2017RFM0Tot bev</v>
      </c>
      <c r="G6483" s="3">
        <f>'Liste detaljert wide'!P3</f>
        <v>0</v>
      </c>
      <c r="H6483" t="str">
        <f>VLOOKUP(E6483,Def!$B$2:$C$15,2,FALSE)</f>
        <v>Tot bev</v>
      </c>
      <c r="I6483" s="3">
        <f>IF(A6483='Enheter, modell og år'!$F$2-1,0,G6483-VLOOKUP(A6483-1&amp;B6483&amp;C6483&amp;E6483,$F$2:$G$7561,2,FALSE))</f>
        <v>0</v>
      </c>
      <c r="J6483" s="3">
        <f>IF(A6483='Enheter, modell og år'!$F$2-1,0,VLOOKUP(A6483-1&amp;B6483&amp;C6483&amp;E6483,$F$2:$G$7561,2,FALSE))</f>
        <v>0</v>
      </c>
    </row>
    <row r="6484" spans="1:10" x14ac:dyDescent="0.25">
      <c r="A6484">
        <f t="shared" ref="A6484:C6484" si="6039">A5944</f>
        <v>2017</v>
      </c>
      <c r="B6484" t="str">
        <f t="shared" si="6039"/>
        <v>RFM</v>
      </c>
      <c r="C6484">
        <f t="shared" si="6039"/>
        <v>0</v>
      </c>
      <c r="D6484">
        <f>IFERROR(VLOOKUP(C6484,'Enheter, modell og år'!$A$2:$B$31,2,FALSE),0)</f>
        <v>0</v>
      </c>
      <c r="E6484" t="str">
        <f>'Liste detaljert wide'!$P$1</f>
        <v>Tot bev</v>
      </c>
      <c r="F6484" t="str">
        <f t="shared" si="6022"/>
        <v>2017RFM0Tot bev</v>
      </c>
      <c r="G6484" s="3">
        <f>'Liste detaljert wide'!P4</f>
        <v>0</v>
      </c>
      <c r="H6484" t="str">
        <f>VLOOKUP(E6484,Def!$B$2:$C$15,2,FALSE)</f>
        <v>Tot bev</v>
      </c>
      <c r="I6484" s="3">
        <f>IF(A6484='Enheter, modell og år'!$F$2-1,0,G6484-VLOOKUP(A6484-1&amp;B6484&amp;C6484&amp;E6484,$F$2:$G$7561,2,FALSE))</f>
        <v>0</v>
      </c>
      <c r="J6484" s="3">
        <f>IF(A6484='Enheter, modell og år'!$F$2-1,0,VLOOKUP(A6484-1&amp;B6484&amp;C6484&amp;E6484,$F$2:$G$7561,2,FALSE))</f>
        <v>0</v>
      </c>
    </row>
    <row r="6485" spans="1:10" x14ac:dyDescent="0.25">
      <c r="A6485">
        <f t="shared" ref="A6485:C6485" si="6040">A5945</f>
        <v>2017</v>
      </c>
      <c r="B6485" t="str">
        <f t="shared" si="6040"/>
        <v>RFM</v>
      </c>
      <c r="C6485">
        <f t="shared" si="6040"/>
        <v>0</v>
      </c>
      <c r="D6485">
        <f>IFERROR(VLOOKUP(C6485,'Enheter, modell og år'!$A$2:$B$31,2,FALSE),0)</f>
        <v>0</v>
      </c>
      <c r="E6485" t="str">
        <f>'Liste detaljert wide'!$P$1</f>
        <v>Tot bev</v>
      </c>
      <c r="F6485" t="str">
        <f t="shared" si="6022"/>
        <v>2017RFM0Tot bev</v>
      </c>
      <c r="G6485" s="3">
        <f>'Liste detaljert wide'!P5</f>
        <v>0</v>
      </c>
      <c r="H6485" t="str">
        <f>VLOOKUP(E6485,Def!$B$2:$C$15,2,FALSE)</f>
        <v>Tot bev</v>
      </c>
      <c r="I6485" s="3">
        <f>IF(A6485='Enheter, modell og år'!$F$2-1,0,G6485-VLOOKUP(A6485-1&amp;B6485&amp;C6485&amp;E6485,$F$2:$G$7561,2,FALSE))</f>
        <v>0</v>
      </c>
      <c r="J6485" s="3">
        <f>IF(A6485='Enheter, modell og år'!$F$2-1,0,VLOOKUP(A6485-1&amp;B6485&amp;C6485&amp;E6485,$F$2:$G$7561,2,FALSE))</f>
        <v>0</v>
      </c>
    </row>
    <row r="6486" spans="1:10" x14ac:dyDescent="0.25">
      <c r="A6486">
        <f t="shared" ref="A6486:C6486" si="6041">A5946</f>
        <v>2017</v>
      </c>
      <c r="B6486" t="str">
        <f t="shared" si="6041"/>
        <v>RFM</v>
      </c>
      <c r="C6486">
        <f t="shared" si="6041"/>
        <v>0</v>
      </c>
      <c r="D6486">
        <f>IFERROR(VLOOKUP(C6486,'Enheter, modell og år'!$A$2:$B$31,2,FALSE),0)</f>
        <v>0</v>
      </c>
      <c r="E6486" t="str">
        <f>'Liste detaljert wide'!$P$1</f>
        <v>Tot bev</v>
      </c>
      <c r="F6486" t="str">
        <f t="shared" si="6022"/>
        <v>2017RFM0Tot bev</v>
      </c>
      <c r="G6486" s="3">
        <f>'Liste detaljert wide'!P6</f>
        <v>0</v>
      </c>
      <c r="H6486" t="str">
        <f>VLOOKUP(E6486,Def!$B$2:$C$15,2,FALSE)</f>
        <v>Tot bev</v>
      </c>
      <c r="I6486" s="3">
        <f>IF(A6486='Enheter, modell og år'!$F$2-1,0,G6486-VLOOKUP(A6486-1&amp;B6486&amp;C6486&amp;E6486,$F$2:$G$7561,2,FALSE))</f>
        <v>0</v>
      </c>
      <c r="J6486" s="3">
        <f>IF(A6486='Enheter, modell og år'!$F$2-1,0,VLOOKUP(A6486-1&amp;B6486&amp;C6486&amp;E6486,$F$2:$G$7561,2,FALSE))</f>
        <v>0</v>
      </c>
    </row>
    <row r="6487" spans="1:10" x14ac:dyDescent="0.25">
      <c r="A6487">
        <f t="shared" ref="A6487:C6487" si="6042">A5947</f>
        <v>2017</v>
      </c>
      <c r="B6487" t="str">
        <f t="shared" si="6042"/>
        <v>RFM</v>
      </c>
      <c r="C6487">
        <f t="shared" si="6042"/>
        <v>0</v>
      </c>
      <c r="D6487">
        <f>IFERROR(VLOOKUP(C6487,'Enheter, modell og år'!$A$2:$B$31,2,FALSE),0)</f>
        <v>0</v>
      </c>
      <c r="E6487" t="str">
        <f>'Liste detaljert wide'!$P$1</f>
        <v>Tot bev</v>
      </c>
      <c r="F6487" t="str">
        <f t="shared" si="6022"/>
        <v>2017RFM0Tot bev</v>
      </c>
      <c r="G6487" s="3">
        <f>'Liste detaljert wide'!P7</f>
        <v>0</v>
      </c>
      <c r="H6487" t="str">
        <f>VLOOKUP(E6487,Def!$B$2:$C$15,2,FALSE)</f>
        <v>Tot bev</v>
      </c>
      <c r="I6487" s="3">
        <f>IF(A6487='Enheter, modell og år'!$F$2-1,0,G6487-VLOOKUP(A6487-1&amp;B6487&amp;C6487&amp;E6487,$F$2:$G$7561,2,FALSE))</f>
        <v>0</v>
      </c>
      <c r="J6487" s="3">
        <f>IF(A6487='Enheter, modell og år'!$F$2-1,0,VLOOKUP(A6487-1&amp;B6487&amp;C6487&amp;E6487,$F$2:$G$7561,2,FALSE))</f>
        <v>0</v>
      </c>
    </row>
    <row r="6488" spans="1:10" x14ac:dyDescent="0.25">
      <c r="A6488">
        <f t="shared" ref="A6488:C6488" si="6043">A5948</f>
        <v>2017</v>
      </c>
      <c r="B6488" t="str">
        <f t="shared" si="6043"/>
        <v>RFM</v>
      </c>
      <c r="C6488">
        <f t="shared" si="6043"/>
        <v>0</v>
      </c>
      <c r="D6488">
        <f>IFERROR(VLOOKUP(C6488,'Enheter, modell og år'!$A$2:$B$31,2,FALSE),0)</f>
        <v>0</v>
      </c>
      <c r="E6488" t="str">
        <f>'Liste detaljert wide'!$P$1</f>
        <v>Tot bev</v>
      </c>
      <c r="F6488" t="str">
        <f t="shared" si="6022"/>
        <v>2017RFM0Tot bev</v>
      </c>
      <c r="G6488" s="3">
        <f>'Liste detaljert wide'!P8</f>
        <v>0</v>
      </c>
      <c r="H6488" t="str">
        <f>VLOOKUP(E6488,Def!$B$2:$C$15,2,FALSE)</f>
        <v>Tot bev</v>
      </c>
      <c r="I6488" s="3">
        <f>IF(A6488='Enheter, modell og år'!$F$2-1,0,G6488-VLOOKUP(A6488-1&amp;B6488&amp;C6488&amp;E6488,$F$2:$G$7561,2,FALSE))</f>
        <v>0</v>
      </c>
      <c r="J6488" s="3">
        <f>IF(A6488='Enheter, modell og år'!$F$2-1,0,VLOOKUP(A6488-1&amp;B6488&amp;C6488&amp;E6488,$F$2:$G$7561,2,FALSE))</f>
        <v>0</v>
      </c>
    </row>
    <row r="6489" spans="1:10" x14ac:dyDescent="0.25">
      <c r="A6489">
        <f t="shared" ref="A6489:C6489" si="6044">A5949</f>
        <v>2017</v>
      </c>
      <c r="B6489" t="str">
        <f t="shared" si="6044"/>
        <v>RFM</v>
      </c>
      <c r="C6489">
        <f t="shared" si="6044"/>
        <v>0</v>
      </c>
      <c r="D6489">
        <f>IFERROR(VLOOKUP(C6489,'Enheter, modell og år'!$A$2:$B$31,2,FALSE),0)</f>
        <v>0</v>
      </c>
      <c r="E6489" t="str">
        <f>'Liste detaljert wide'!$P$1</f>
        <v>Tot bev</v>
      </c>
      <c r="F6489" t="str">
        <f t="shared" si="6022"/>
        <v>2017RFM0Tot bev</v>
      </c>
      <c r="G6489" s="3">
        <f>'Liste detaljert wide'!P9</f>
        <v>0</v>
      </c>
      <c r="H6489" t="str">
        <f>VLOOKUP(E6489,Def!$B$2:$C$15,2,FALSE)</f>
        <v>Tot bev</v>
      </c>
      <c r="I6489" s="3">
        <f>IF(A6489='Enheter, modell og år'!$F$2-1,0,G6489-VLOOKUP(A6489-1&amp;B6489&amp;C6489&amp;E6489,$F$2:$G$7561,2,FALSE))</f>
        <v>0</v>
      </c>
      <c r="J6489" s="3">
        <f>IF(A6489='Enheter, modell og år'!$F$2-1,0,VLOOKUP(A6489-1&amp;B6489&amp;C6489&amp;E6489,$F$2:$G$7561,2,FALSE))</f>
        <v>0</v>
      </c>
    </row>
    <row r="6490" spans="1:10" x14ac:dyDescent="0.25">
      <c r="A6490">
        <f t="shared" ref="A6490:C6490" si="6045">A5950</f>
        <v>2017</v>
      </c>
      <c r="B6490" t="str">
        <f t="shared" si="6045"/>
        <v>RFM</v>
      </c>
      <c r="C6490">
        <f t="shared" si="6045"/>
        <v>0</v>
      </c>
      <c r="D6490">
        <f>IFERROR(VLOOKUP(C6490,'Enheter, modell og år'!$A$2:$B$31,2,FALSE),0)</f>
        <v>0</v>
      </c>
      <c r="E6490" t="str">
        <f>'Liste detaljert wide'!$P$1</f>
        <v>Tot bev</v>
      </c>
      <c r="F6490" t="str">
        <f t="shared" si="6022"/>
        <v>2017RFM0Tot bev</v>
      </c>
      <c r="G6490" s="3">
        <f>'Liste detaljert wide'!P10</f>
        <v>0</v>
      </c>
      <c r="H6490" t="str">
        <f>VLOOKUP(E6490,Def!$B$2:$C$15,2,FALSE)</f>
        <v>Tot bev</v>
      </c>
      <c r="I6490" s="3">
        <f>IF(A6490='Enheter, modell og år'!$F$2-1,0,G6490-VLOOKUP(A6490-1&amp;B6490&amp;C6490&amp;E6490,$F$2:$G$7561,2,FALSE))</f>
        <v>0</v>
      </c>
      <c r="J6490" s="3">
        <f>IF(A6490='Enheter, modell og år'!$F$2-1,0,VLOOKUP(A6490-1&amp;B6490&amp;C6490&amp;E6490,$F$2:$G$7561,2,FALSE))</f>
        <v>0</v>
      </c>
    </row>
    <row r="6491" spans="1:10" x14ac:dyDescent="0.25">
      <c r="A6491">
        <f t="shared" ref="A6491:C6491" si="6046">A5951</f>
        <v>2017</v>
      </c>
      <c r="B6491" t="str">
        <f t="shared" si="6046"/>
        <v>RFM</v>
      </c>
      <c r="C6491">
        <f t="shared" si="6046"/>
        <v>0</v>
      </c>
      <c r="D6491">
        <f>IFERROR(VLOOKUP(C6491,'Enheter, modell og år'!$A$2:$B$31,2,FALSE),0)</f>
        <v>0</v>
      </c>
      <c r="E6491" t="str">
        <f>'Liste detaljert wide'!$P$1</f>
        <v>Tot bev</v>
      </c>
      <c r="F6491" t="str">
        <f t="shared" si="6022"/>
        <v>2017RFM0Tot bev</v>
      </c>
      <c r="G6491" s="3">
        <f>'Liste detaljert wide'!P11</f>
        <v>0</v>
      </c>
      <c r="H6491" t="str">
        <f>VLOOKUP(E6491,Def!$B$2:$C$15,2,FALSE)</f>
        <v>Tot bev</v>
      </c>
      <c r="I6491" s="3">
        <f>IF(A6491='Enheter, modell og år'!$F$2-1,0,G6491-VLOOKUP(A6491-1&amp;B6491&amp;C6491&amp;E6491,$F$2:$G$7561,2,FALSE))</f>
        <v>0</v>
      </c>
      <c r="J6491" s="3">
        <f>IF(A6491='Enheter, modell og år'!$F$2-1,0,VLOOKUP(A6491-1&amp;B6491&amp;C6491&amp;E6491,$F$2:$G$7561,2,FALSE))</f>
        <v>0</v>
      </c>
    </row>
    <row r="6492" spans="1:10" x14ac:dyDescent="0.25">
      <c r="A6492">
        <f t="shared" ref="A6492:C6492" si="6047">A5952</f>
        <v>2017</v>
      </c>
      <c r="B6492" t="str">
        <f t="shared" si="6047"/>
        <v>RFM</v>
      </c>
      <c r="C6492">
        <f t="shared" si="6047"/>
        <v>0</v>
      </c>
      <c r="D6492">
        <f>IFERROR(VLOOKUP(C6492,'Enheter, modell og år'!$A$2:$B$31,2,FALSE),0)</f>
        <v>0</v>
      </c>
      <c r="E6492" t="str">
        <f>'Liste detaljert wide'!$P$1</f>
        <v>Tot bev</v>
      </c>
      <c r="F6492" t="str">
        <f t="shared" si="6022"/>
        <v>2017RFM0Tot bev</v>
      </c>
      <c r="G6492" s="3">
        <f>'Liste detaljert wide'!P12</f>
        <v>0</v>
      </c>
      <c r="H6492" t="str">
        <f>VLOOKUP(E6492,Def!$B$2:$C$15,2,FALSE)</f>
        <v>Tot bev</v>
      </c>
      <c r="I6492" s="3">
        <f>IF(A6492='Enheter, modell og år'!$F$2-1,0,G6492-VLOOKUP(A6492-1&amp;B6492&amp;C6492&amp;E6492,$F$2:$G$7561,2,FALSE))</f>
        <v>0</v>
      </c>
      <c r="J6492" s="3">
        <f>IF(A6492='Enheter, modell og år'!$F$2-1,0,VLOOKUP(A6492-1&amp;B6492&amp;C6492&amp;E6492,$F$2:$G$7561,2,FALSE))</f>
        <v>0</v>
      </c>
    </row>
    <row r="6493" spans="1:10" x14ac:dyDescent="0.25">
      <c r="A6493">
        <f t="shared" ref="A6493:C6493" si="6048">A5953</f>
        <v>2017</v>
      </c>
      <c r="B6493" t="str">
        <f t="shared" si="6048"/>
        <v>RFM</v>
      </c>
      <c r="C6493">
        <f t="shared" si="6048"/>
        <v>0</v>
      </c>
      <c r="D6493">
        <f>IFERROR(VLOOKUP(C6493,'Enheter, modell og år'!$A$2:$B$31,2,FALSE),0)</f>
        <v>0</v>
      </c>
      <c r="E6493" t="str">
        <f>'Liste detaljert wide'!$P$1</f>
        <v>Tot bev</v>
      </c>
      <c r="F6493" t="str">
        <f t="shared" si="6022"/>
        <v>2017RFM0Tot bev</v>
      </c>
      <c r="G6493" s="3">
        <f>'Liste detaljert wide'!P13</f>
        <v>0</v>
      </c>
      <c r="H6493" t="str">
        <f>VLOOKUP(E6493,Def!$B$2:$C$15,2,FALSE)</f>
        <v>Tot bev</v>
      </c>
      <c r="I6493" s="3">
        <f>IF(A6493='Enheter, modell og år'!$F$2-1,0,G6493-VLOOKUP(A6493-1&amp;B6493&amp;C6493&amp;E6493,$F$2:$G$7561,2,FALSE))</f>
        <v>0</v>
      </c>
      <c r="J6493" s="3">
        <f>IF(A6493='Enheter, modell og år'!$F$2-1,0,VLOOKUP(A6493-1&amp;B6493&amp;C6493&amp;E6493,$F$2:$G$7561,2,FALSE))</f>
        <v>0</v>
      </c>
    </row>
    <row r="6494" spans="1:10" x14ac:dyDescent="0.25">
      <c r="A6494">
        <f t="shared" ref="A6494:C6494" si="6049">A5954</f>
        <v>2017</v>
      </c>
      <c r="B6494" t="str">
        <f t="shared" si="6049"/>
        <v>RFM</v>
      </c>
      <c r="C6494">
        <f t="shared" si="6049"/>
        <v>0</v>
      </c>
      <c r="D6494">
        <f>IFERROR(VLOOKUP(C6494,'Enheter, modell og år'!$A$2:$B$31,2,FALSE),0)</f>
        <v>0</v>
      </c>
      <c r="E6494" t="str">
        <f>'Liste detaljert wide'!$P$1</f>
        <v>Tot bev</v>
      </c>
      <c r="F6494" t="str">
        <f t="shared" si="6022"/>
        <v>2017RFM0Tot bev</v>
      </c>
      <c r="G6494" s="3">
        <f>'Liste detaljert wide'!P14</f>
        <v>0</v>
      </c>
      <c r="H6494" t="str">
        <f>VLOOKUP(E6494,Def!$B$2:$C$15,2,FALSE)</f>
        <v>Tot bev</v>
      </c>
      <c r="I6494" s="3">
        <f>IF(A6494='Enheter, modell og år'!$F$2-1,0,G6494-VLOOKUP(A6494-1&amp;B6494&amp;C6494&amp;E6494,$F$2:$G$7561,2,FALSE))</f>
        <v>0</v>
      </c>
      <c r="J6494" s="3">
        <f>IF(A6494='Enheter, modell og år'!$F$2-1,0,VLOOKUP(A6494-1&amp;B6494&amp;C6494&amp;E6494,$F$2:$G$7561,2,FALSE))</f>
        <v>0</v>
      </c>
    </row>
    <row r="6495" spans="1:10" x14ac:dyDescent="0.25">
      <c r="A6495">
        <f t="shared" ref="A6495:C6495" si="6050">A5955</f>
        <v>2017</v>
      </c>
      <c r="B6495" t="str">
        <f t="shared" si="6050"/>
        <v>RFM</v>
      </c>
      <c r="C6495">
        <f t="shared" si="6050"/>
        <v>0</v>
      </c>
      <c r="D6495">
        <f>IFERROR(VLOOKUP(C6495,'Enheter, modell og år'!$A$2:$B$31,2,FALSE),0)</f>
        <v>0</v>
      </c>
      <c r="E6495" t="str">
        <f>'Liste detaljert wide'!$P$1</f>
        <v>Tot bev</v>
      </c>
      <c r="F6495" t="str">
        <f t="shared" si="6022"/>
        <v>2017RFM0Tot bev</v>
      </c>
      <c r="G6495" s="3">
        <f>'Liste detaljert wide'!P15</f>
        <v>0</v>
      </c>
      <c r="H6495" t="str">
        <f>VLOOKUP(E6495,Def!$B$2:$C$15,2,FALSE)</f>
        <v>Tot bev</v>
      </c>
      <c r="I6495" s="3">
        <f>IF(A6495='Enheter, modell og år'!$F$2-1,0,G6495-VLOOKUP(A6495-1&amp;B6495&amp;C6495&amp;E6495,$F$2:$G$7561,2,FALSE))</f>
        <v>0</v>
      </c>
      <c r="J6495" s="3">
        <f>IF(A6495='Enheter, modell og år'!$F$2-1,0,VLOOKUP(A6495-1&amp;B6495&amp;C6495&amp;E6495,$F$2:$G$7561,2,FALSE))</f>
        <v>0</v>
      </c>
    </row>
    <row r="6496" spans="1:10" x14ac:dyDescent="0.25">
      <c r="A6496">
        <f t="shared" ref="A6496:C6496" si="6051">A5956</f>
        <v>2017</v>
      </c>
      <c r="B6496" t="str">
        <f t="shared" si="6051"/>
        <v>RFM</v>
      </c>
      <c r="C6496">
        <f t="shared" si="6051"/>
        <v>0</v>
      </c>
      <c r="D6496">
        <f>IFERROR(VLOOKUP(C6496,'Enheter, modell og år'!$A$2:$B$31,2,FALSE),0)</f>
        <v>0</v>
      </c>
      <c r="E6496" t="str">
        <f>'Liste detaljert wide'!$P$1</f>
        <v>Tot bev</v>
      </c>
      <c r="F6496" t="str">
        <f t="shared" si="6022"/>
        <v>2017RFM0Tot bev</v>
      </c>
      <c r="G6496" s="3">
        <f>'Liste detaljert wide'!P16</f>
        <v>0</v>
      </c>
      <c r="H6496" t="str">
        <f>VLOOKUP(E6496,Def!$B$2:$C$15,2,FALSE)</f>
        <v>Tot bev</v>
      </c>
      <c r="I6496" s="3">
        <f>IF(A6496='Enheter, modell og år'!$F$2-1,0,G6496-VLOOKUP(A6496-1&amp;B6496&amp;C6496&amp;E6496,$F$2:$G$7561,2,FALSE))</f>
        <v>0</v>
      </c>
      <c r="J6496" s="3">
        <f>IF(A6496='Enheter, modell og år'!$F$2-1,0,VLOOKUP(A6496-1&amp;B6496&amp;C6496&amp;E6496,$F$2:$G$7561,2,FALSE))</f>
        <v>0</v>
      </c>
    </row>
    <row r="6497" spans="1:10" x14ac:dyDescent="0.25">
      <c r="A6497">
        <f t="shared" ref="A6497:C6497" si="6052">A5957</f>
        <v>2017</v>
      </c>
      <c r="B6497" t="str">
        <f t="shared" si="6052"/>
        <v>RFM</v>
      </c>
      <c r="C6497">
        <f t="shared" si="6052"/>
        <v>0</v>
      </c>
      <c r="D6497">
        <f>IFERROR(VLOOKUP(C6497,'Enheter, modell og år'!$A$2:$B$31,2,FALSE),0)</f>
        <v>0</v>
      </c>
      <c r="E6497" t="str">
        <f>'Liste detaljert wide'!$P$1</f>
        <v>Tot bev</v>
      </c>
      <c r="F6497" t="str">
        <f t="shared" si="6022"/>
        <v>2017RFM0Tot bev</v>
      </c>
      <c r="G6497" s="3">
        <f>'Liste detaljert wide'!P17</f>
        <v>0</v>
      </c>
      <c r="H6497" t="str">
        <f>VLOOKUP(E6497,Def!$B$2:$C$15,2,FALSE)</f>
        <v>Tot bev</v>
      </c>
      <c r="I6497" s="3">
        <f>IF(A6497='Enheter, modell og år'!$F$2-1,0,G6497-VLOOKUP(A6497-1&amp;B6497&amp;C6497&amp;E6497,$F$2:$G$7561,2,FALSE))</f>
        <v>0</v>
      </c>
      <c r="J6497" s="3">
        <f>IF(A6497='Enheter, modell og år'!$F$2-1,0,VLOOKUP(A6497-1&amp;B6497&amp;C6497&amp;E6497,$F$2:$G$7561,2,FALSE))</f>
        <v>0</v>
      </c>
    </row>
    <row r="6498" spans="1:10" x14ac:dyDescent="0.25">
      <c r="A6498">
        <f t="shared" ref="A6498:C6498" si="6053">A5958</f>
        <v>2017</v>
      </c>
      <c r="B6498" t="str">
        <f t="shared" si="6053"/>
        <v>RFM</v>
      </c>
      <c r="C6498">
        <f t="shared" si="6053"/>
        <v>0</v>
      </c>
      <c r="D6498">
        <f>IFERROR(VLOOKUP(C6498,'Enheter, modell og år'!$A$2:$B$31,2,FALSE),0)</f>
        <v>0</v>
      </c>
      <c r="E6498" t="str">
        <f>'Liste detaljert wide'!$P$1</f>
        <v>Tot bev</v>
      </c>
      <c r="F6498" t="str">
        <f t="shared" si="6022"/>
        <v>2017RFM0Tot bev</v>
      </c>
      <c r="G6498" s="3">
        <f>'Liste detaljert wide'!P18</f>
        <v>0</v>
      </c>
      <c r="H6498" t="str">
        <f>VLOOKUP(E6498,Def!$B$2:$C$15,2,FALSE)</f>
        <v>Tot bev</v>
      </c>
      <c r="I6498" s="3">
        <f>IF(A6498='Enheter, modell og år'!$F$2-1,0,G6498-VLOOKUP(A6498-1&amp;B6498&amp;C6498&amp;E6498,$F$2:$G$7561,2,FALSE))</f>
        <v>0</v>
      </c>
      <c r="J6498" s="3">
        <f>IF(A6498='Enheter, modell og år'!$F$2-1,0,VLOOKUP(A6498-1&amp;B6498&amp;C6498&amp;E6498,$F$2:$G$7561,2,FALSE))</f>
        <v>0</v>
      </c>
    </row>
    <row r="6499" spans="1:10" x14ac:dyDescent="0.25">
      <c r="A6499">
        <f t="shared" ref="A6499:C6499" si="6054">A5959</f>
        <v>2017</v>
      </c>
      <c r="B6499" t="str">
        <f t="shared" si="6054"/>
        <v>RFM</v>
      </c>
      <c r="C6499">
        <f t="shared" si="6054"/>
        <v>0</v>
      </c>
      <c r="D6499">
        <f>IFERROR(VLOOKUP(C6499,'Enheter, modell og år'!$A$2:$B$31,2,FALSE),0)</f>
        <v>0</v>
      </c>
      <c r="E6499" t="str">
        <f>'Liste detaljert wide'!$P$1</f>
        <v>Tot bev</v>
      </c>
      <c r="F6499" t="str">
        <f t="shared" si="6022"/>
        <v>2017RFM0Tot bev</v>
      </c>
      <c r="G6499" s="3">
        <f>'Liste detaljert wide'!P19</f>
        <v>0</v>
      </c>
      <c r="H6499" t="str">
        <f>VLOOKUP(E6499,Def!$B$2:$C$15,2,FALSE)</f>
        <v>Tot bev</v>
      </c>
      <c r="I6499" s="3">
        <f>IF(A6499='Enheter, modell og år'!$F$2-1,0,G6499-VLOOKUP(A6499-1&amp;B6499&amp;C6499&amp;E6499,$F$2:$G$7561,2,FALSE))</f>
        <v>0</v>
      </c>
      <c r="J6499" s="3">
        <f>IF(A6499='Enheter, modell og år'!$F$2-1,0,VLOOKUP(A6499-1&amp;B6499&amp;C6499&amp;E6499,$F$2:$G$7561,2,FALSE))</f>
        <v>0</v>
      </c>
    </row>
    <row r="6500" spans="1:10" x14ac:dyDescent="0.25">
      <c r="A6500">
        <f t="shared" ref="A6500:C6500" si="6055">A5960</f>
        <v>2017</v>
      </c>
      <c r="B6500" t="str">
        <f t="shared" si="6055"/>
        <v>RFM</v>
      </c>
      <c r="C6500">
        <f t="shared" si="6055"/>
        <v>0</v>
      </c>
      <c r="D6500">
        <f>IFERROR(VLOOKUP(C6500,'Enheter, modell og år'!$A$2:$B$31,2,FALSE),0)</f>
        <v>0</v>
      </c>
      <c r="E6500" t="str">
        <f>'Liste detaljert wide'!$P$1</f>
        <v>Tot bev</v>
      </c>
      <c r="F6500" t="str">
        <f t="shared" si="6022"/>
        <v>2017RFM0Tot bev</v>
      </c>
      <c r="G6500" s="3">
        <f>'Liste detaljert wide'!P20</f>
        <v>0</v>
      </c>
      <c r="H6500" t="str">
        <f>VLOOKUP(E6500,Def!$B$2:$C$15,2,FALSE)</f>
        <v>Tot bev</v>
      </c>
      <c r="I6500" s="3">
        <f>IF(A6500='Enheter, modell og år'!$F$2-1,0,G6500-VLOOKUP(A6500-1&amp;B6500&amp;C6500&amp;E6500,$F$2:$G$7561,2,FALSE))</f>
        <v>0</v>
      </c>
      <c r="J6500" s="3">
        <f>IF(A6500='Enheter, modell og år'!$F$2-1,0,VLOOKUP(A6500-1&amp;B6500&amp;C6500&amp;E6500,$F$2:$G$7561,2,FALSE))</f>
        <v>0</v>
      </c>
    </row>
    <row r="6501" spans="1:10" x14ac:dyDescent="0.25">
      <c r="A6501">
        <f t="shared" ref="A6501:C6501" si="6056">A5961</f>
        <v>2017</v>
      </c>
      <c r="B6501" t="str">
        <f t="shared" si="6056"/>
        <v>RFM</v>
      </c>
      <c r="C6501">
        <f t="shared" si="6056"/>
        <v>0</v>
      </c>
      <c r="D6501">
        <f>IFERROR(VLOOKUP(C6501,'Enheter, modell og år'!$A$2:$B$31,2,FALSE),0)</f>
        <v>0</v>
      </c>
      <c r="E6501" t="str">
        <f>'Liste detaljert wide'!$P$1</f>
        <v>Tot bev</v>
      </c>
      <c r="F6501" t="str">
        <f t="shared" si="6022"/>
        <v>2017RFM0Tot bev</v>
      </c>
      <c r="G6501" s="3">
        <f>'Liste detaljert wide'!P21</f>
        <v>0</v>
      </c>
      <c r="H6501" t="str">
        <f>VLOOKUP(E6501,Def!$B$2:$C$15,2,FALSE)</f>
        <v>Tot bev</v>
      </c>
      <c r="I6501" s="3">
        <f>IF(A6501='Enheter, modell og år'!$F$2-1,0,G6501-VLOOKUP(A6501-1&amp;B6501&amp;C6501&amp;E6501,$F$2:$G$7561,2,FALSE))</f>
        <v>0</v>
      </c>
      <c r="J6501" s="3">
        <f>IF(A6501='Enheter, modell og år'!$F$2-1,0,VLOOKUP(A6501-1&amp;B6501&amp;C6501&amp;E6501,$F$2:$G$7561,2,FALSE))</f>
        <v>0</v>
      </c>
    </row>
    <row r="6502" spans="1:10" x14ac:dyDescent="0.25">
      <c r="A6502">
        <f t="shared" ref="A6502:C6502" si="6057">A5962</f>
        <v>2017</v>
      </c>
      <c r="B6502" t="str">
        <f t="shared" si="6057"/>
        <v>RFM</v>
      </c>
      <c r="C6502">
        <f t="shared" si="6057"/>
        <v>0</v>
      </c>
      <c r="D6502">
        <f>IFERROR(VLOOKUP(C6502,'Enheter, modell og år'!$A$2:$B$31,2,FALSE),0)</f>
        <v>0</v>
      </c>
      <c r="E6502" t="str">
        <f>'Liste detaljert wide'!$P$1</f>
        <v>Tot bev</v>
      </c>
      <c r="F6502" t="str">
        <f t="shared" si="6022"/>
        <v>2017RFM0Tot bev</v>
      </c>
      <c r="G6502" s="3">
        <f>'Liste detaljert wide'!P22</f>
        <v>0</v>
      </c>
      <c r="H6502" t="str">
        <f>VLOOKUP(E6502,Def!$B$2:$C$15,2,FALSE)</f>
        <v>Tot bev</v>
      </c>
      <c r="I6502" s="3">
        <f>IF(A6502='Enheter, modell og år'!$F$2-1,0,G6502-VLOOKUP(A6502-1&amp;B6502&amp;C6502&amp;E6502,$F$2:$G$7561,2,FALSE))</f>
        <v>0</v>
      </c>
      <c r="J6502" s="3">
        <f>IF(A6502='Enheter, modell og år'!$F$2-1,0,VLOOKUP(A6502-1&amp;B6502&amp;C6502&amp;E6502,$F$2:$G$7561,2,FALSE))</f>
        <v>0</v>
      </c>
    </row>
    <row r="6503" spans="1:10" x14ac:dyDescent="0.25">
      <c r="A6503">
        <f t="shared" ref="A6503:C6503" si="6058">A5963</f>
        <v>2017</v>
      </c>
      <c r="B6503" t="str">
        <f t="shared" si="6058"/>
        <v>RFM</v>
      </c>
      <c r="C6503">
        <f t="shared" si="6058"/>
        <v>0</v>
      </c>
      <c r="D6503">
        <f>IFERROR(VLOOKUP(C6503,'Enheter, modell og år'!$A$2:$B$31,2,FALSE),0)</f>
        <v>0</v>
      </c>
      <c r="E6503" t="str">
        <f>'Liste detaljert wide'!$P$1</f>
        <v>Tot bev</v>
      </c>
      <c r="F6503" t="str">
        <f t="shared" si="6022"/>
        <v>2017RFM0Tot bev</v>
      </c>
      <c r="G6503" s="3">
        <f>'Liste detaljert wide'!P23</f>
        <v>0</v>
      </c>
      <c r="H6503" t="str">
        <f>VLOOKUP(E6503,Def!$B$2:$C$15,2,FALSE)</f>
        <v>Tot bev</v>
      </c>
      <c r="I6503" s="3">
        <f>IF(A6503='Enheter, modell og år'!$F$2-1,0,G6503-VLOOKUP(A6503-1&amp;B6503&amp;C6503&amp;E6503,$F$2:$G$7561,2,FALSE))</f>
        <v>0</v>
      </c>
      <c r="J6503" s="3">
        <f>IF(A6503='Enheter, modell og år'!$F$2-1,0,VLOOKUP(A6503-1&amp;B6503&amp;C6503&amp;E6503,$F$2:$G$7561,2,FALSE))</f>
        <v>0</v>
      </c>
    </row>
    <row r="6504" spans="1:10" x14ac:dyDescent="0.25">
      <c r="A6504">
        <f t="shared" ref="A6504:C6504" si="6059">A5964</f>
        <v>2017</v>
      </c>
      <c r="B6504" t="str">
        <f t="shared" si="6059"/>
        <v>RFM</v>
      </c>
      <c r="C6504">
        <f t="shared" si="6059"/>
        <v>0</v>
      </c>
      <c r="D6504">
        <f>IFERROR(VLOOKUP(C6504,'Enheter, modell og år'!$A$2:$B$31,2,FALSE),0)</f>
        <v>0</v>
      </c>
      <c r="E6504" t="str">
        <f>'Liste detaljert wide'!$P$1</f>
        <v>Tot bev</v>
      </c>
      <c r="F6504" t="str">
        <f t="shared" si="6022"/>
        <v>2017RFM0Tot bev</v>
      </c>
      <c r="G6504" s="3">
        <f>'Liste detaljert wide'!P24</f>
        <v>0</v>
      </c>
      <c r="H6504" t="str">
        <f>VLOOKUP(E6504,Def!$B$2:$C$15,2,FALSE)</f>
        <v>Tot bev</v>
      </c>
      <c r="I6504" s="3">
        <f>IF(A6504='Enheter, modell og år'!$F$2-1,0,G6504-VLOOKUP(A6504-1&amp;B6504&amp;C6504&amp;E6504,$F$2:$G$7561,2,FALSE))</f>
        <v>0</v>
      </c>
      <c r="J6504" s="3">
        <f>IF(A6504='Enheter, modell og år'!$F$2-1,0,VLOOKUP(A6504-1&amp;B6504&amp;C6504&amp;E6504,$F$2:$G$7561,2,FALSE))</f>
        <v>0</v>
      </c>
    </row>
    <row r="6505" spans="1:10" x14ac:dyDescent="0.25">
      <c r="A6505">
        <f t="shared" ref="A6505:C6505" si="6060">A5965</f>
        <v>2017</v>
      </c>
      <c r="B6505" t="str">
        <f t="shared" si="6060"/>
        <v>RFM</v>
      </c>
      <c r="C6505">
        <f t="shared" si="6060"/>
        <v>0</v>
      </c>
      <c r="D6505">
        <f>IFERROR(VLOOKUP(C6505,'Enheter, modell og år'!$A$2:$B$31,2,FALSE),0)</f>
        <v>0</v>
      </c>
      <c r="E6505" t="str">
        <f>'Liste detaljert wide'!$P$1</f>
        <v>Tot bev</v>
      </c>
      <c r="F6505" t="str">
        <f t="shared" si="6022"/>
        <v>2017RFM0Tot bev</v>
      </c>
      <c r="G6505" s="3">
        <f>'Liste detaljert wide'!P25</f>
        <v>0</v>
      </c>
      <c r="H6505" t="str">
        <f>VLOOKUP(E6505,Def!$B$2:$C$15,2,FALSE)</f>
        <v>Tot bev</v>
      </c>
      <c r="I6505" s="3">
        <f>IF(A6505='Enheter, modell og år'!$F$2-1,0,G6505-VLOOKUP(A6505-1&amp;B6505&amp;C6505&amp;E6505,$F$2:$G$7561,2,FALSE))</f>
        <v>0</v>
      </c>
      <c r="J6505" s="3">
        <f>IF(A6505='Enheter, modell og år'!$F$2-1,0,VLOOKUP(A6505-1&amp;B6505&amp;C6505&amp;E6505,$F$2:$G$7561,2,FALSE))</f>
        <v>0</v>
      </c>
    </row>
    <row r="6506" spans="1:10" x14ac:dyDescent="0.25">
      <c r="A6506">
        <f t="shared" ref="A6506:C6506" si="6061">A5966</f>
        <v>2017</v>
      </c>
      <c r="B6506" t="str">
        <f t="shared" si="6061"/>
        <v>RFM</v>
      </c>
      <c r="C6506">
        <f t="shared" si="6061"/>
        <v>0</v>
      </c>
      <c r="D6506">
        <f>IFERROR(VLOOKUP(C6506,'Enheter, modell og år'!$A$2:$B$31,2,FALSE),0)</f>
        <v>0</v>
      </c>
      <c r="E6506" t="str">
        <f>'Liste detaljert wide'!$P$1</f>
        <v>Tot bev</v>
      </c>
      <c r="F6506" t="str">
        <f t="shared" si="6022"/>
        <v>2017RFM0Tot bev</v>
      </c>
      <c r="G6506" s="3">
        <f>'Liste detaljert wide'!P26</f>
        <v>0</v>
      </c>
      <c r="H6506" t="str">
        <f>VLOOKUP(E6506,Def!$B$2:$C$15,2,FALSE)</f>
        <v>Tot bev</v>
      </c>
      <c r="I6506" s="3">
        <f>IF(A6506='Enheter, modell og år'!$F$2-1,0,G6506-VLOOKUP(A6506-1&amp;B6506&amp;C6506&amp;E6506,$F$2:$G$7561,2,FALSE))</f>
        <v>0</v>
      </c>
      <c r="J6506" s="3">
        <f>IF(A6506='Enheter, modell og år'!$F$2-1,0,VLOOKUP(A6506-1&amp;B6506&amp;C6506&amp;E6506,$F$2:$G$7561,2,FALSE))</f>
        <v>0</v>
      </c>
    </row>
    <row r="6507" spans="1:10" x14ac:dyDescent="0.25">
      <c r="A6507">
        <f t="shared" ref="A6507:C6507" si="6062">A5967</f>
        <v>2017</v>
      </c>
      <c r="B6507" t="str">
        <f t="shared" si="6062"/>
        <v>RFM</v>
      </c>
      <c r="C6507">
        <f t="shared" si="6062"/>
        <v>0</v>
      </c>
      <c r="D6507">
        <f>IFERROR(VLOOKUP(C6507,'Enheter, modell og år'!$A$2:$B$31,2,FALSE),0)</f>
        <v>0</v>
      </c>
      <c r="E6507" t="str">
        <f>'Liste detaljert wide'!$P$1</f>
        <v>Tot bev</v>
      </c>
      <c r="F6507" t="str">
        <f t="shared" si="6022"/>
        <v>2017RFM0Tot bev</v>
      </c>
      <c r="G6507" s="3">
        <f>'Liste detaljert wide'!P27</f>
        <v>0</v>
      </c>
      <c r="H6507" t="str">
        <f>VLOOKUP(E6507,Def!$B$2:$C$15,2,FALSE)</f>
        <v>Tot bev</v>
      </c>
      <c r="I6507" s="3">
        <f>IF(A6507='Enheter, modell og år'!$F$2-1,0,G6507-VLOOKUP(A6507-1&amp;B6507&amp;C6507&amp;E6507,$F$2:$G$7561,2,FALSE))</f>
        <v>0</v>
      </c>
      <c r="J6507" s="3">
        <f>IF(A6507='Enheter, modell og år'!$F$2-1,0,VLOOKUP(A6507-1&amp;B6507&amp;C6507&amp;E6507,$F$2:$G$7561,2,FALSE))</f>
        <v>0</v>
      </c>
    </row>
    <row r="6508" spans="1:10" x14ac:dyDescent="0.25">
      <c r="A6508">
        <f t="shared" ref="A6508:C6508" si="6063">A5968</f>
        <v>2017</v>
      </c>
      <c r="B6508" t="str">
        <f t="shared" si="6063"/>
        <v>RFM</v>
      </c>
      <c r="C6508">
        <f t="shared" si="6063"/>
        <v>0</v>
      </c>
      <c r="D6508">
        <f>IFERROR(VLOOKUP(C6508,'Enheter, modell og år'!$A$2:$B$31,2,FALSE),0)</f>
        <v>0</v>
      </c>
      <c r="E6508" t="str">
        <f>'Liste detaljert wide'!$P$1</f>
        <v>Tot bev</v>
      </c>
      <c r="F6508" t="str">
        <f t="shared" si="6022"/>
        <v>2017RFM0Tot bev</v>
      </c>
      <c r="G6508" s="3">
        <f>'Liste detaljert wide'!P28</f>
        <v>0</v>
      </c>
      <c r="H6508" t="str">
        <f>VLOOKUP(E6508,Def!$B$2:$C$15,2,FALSE)</f>
        <v>Tot bev</v>
      </c>
      <c r="I6508" s="3">
        <f>IF(A6508='Enheter, modell og år'!$F$2-1,0,G6508-VLOOKUP(A6508-1&amp;B6508&amp;C6508&amp;E6508,$F$2:$G$7561,2,FALSE))</f>
        <v>0</v>
      </c>
      <c r="J6508" s="3">
        <f>IF(A6508='Enheter, modell og år'!$F$2-1,0,VLOOKUP(A6508-1&amp;B6508&amp;C6508&amp;E6508,$F$2:$G$7561,2,FALSE))</f>
        <v>0</v>
      </c>
    </row>
    <row r="6509" spans="1:10" x14ac:dyDescent="0.25">
      <c r="A6509">
        <f t="shared" ref="A6509:C6509" si="6064">A5969</f>
        <v>2017</v>
      </c>
      <c r="B6509" t="str">
        <f t="shared" si="6064"/>
        <v>RFM</v>
      </c>
      <c r="C6509">
        <f t="shared" si="6064"/>
        <v>0</v>
      </c>
      <c r="D6509">
        <f>IFERROR(VLOOKUP(C6509,'Enheter, modell og år'!$A$2:$B$31,2,FALSE),0)</f>
        <v>0</v>
      </c>
      <c r="E6509" t="str">
        <f>'Liste detaljert wide'!$P$1</f>
        <v>Tot bev</v>
      </c>
      <c r="F6509" t="str">
        <f t="shared" si="6022"/>
        <v>2017RFM0Tot bev</v>
      </c>
      <c r="G6509" s="3">
        <f>'Liste detaljert wide'!P29</f>
        <v>0</v>
      </c>
      <c r="H6509" t="str">
        <f>VLOOKUP(E6509,Def!$B$2:$C$15,2,FALSE)</f>
        <v>Tot bev</v>
      </c>
      <c r="I6509" s="3">
        <f>IF(A6509='Enheter, modell og år'!$F$2-1,0,G6509-VLOOKUP(A6509-1&amp;B6509&amp;C6509&amp;E6509,$F$2:$G$7561,2,FALSE))</f>
        <v>0</v>
      </c>
      <c r="J6509" s="3">
        <f>IF(A6509='Enheter, modell og år'!$F$2-1,0,VLOOKUP(A6509-1&amp;B6509&amp;C6509&amp;E6509,$F$2:$G$7561,2,FALSE))</f>
        <v>0</v>
      </c>
    </row>
    <row r="6510" spans="1:10" x14ac:dyDescent="0.25">
      <c r="A6510">
        <f t="shared" ref="A6510:C6510" si="6065">A5970</f>
        <v>2017</v>
      </c>
      <c r="B6510" t="str">
        <f t="shared" si="6065"/>
        <v>RFM</v>
      </c>
      <c r="C6510">
        <f t="shared" si="6065"/>
        <v>0</v>
      </c>
      <c r="D6510">
        <f>IFERROR(VLOOKUP(C6510,'Enheter, modell og år'!$A$2:$B$31,2,FALSE),0)</f>
        <v>0</v>
      </c>
      <c r="E6510" t="str">
        <f>'Liste detaljert wide'!$P$1</f>
        <v>Tot bev</v>
      </c>
      <c r="F6510" t="str">
        <f t="shared" si="6022"/>
        <v>2017RFM0Tot bev</v>
      </c>
      <c r="G6510" s="3">
        <f>'Liste detaljert wide'!P30</f>
        <v>0</v>
      </c>
      <c r="H6510" t="str">
        <f>VLOOKUP(E6510,Def!$B$2:$C$15,2,FALSE)</f>
        <v>Tot bev</v>
      </c>
      <c r="I6510" s="3">
        <f>IF(A6510='Enheter, modell og år'!$F$2-1,0,G6510-VLOOKUP(A6510-1&amp;B6510&amp;C6510&amp;E6510,$F$2:$G$7561,2,FALSE))</f>
        <v>0</v>
      </c>
      <c r="J6510" s="3">
        <f>IF(A6510='Enheter, modell og år'!$F$2-1,0,VLOOKUP(A6510-1&amp;B6510&amp;C6510&amp;E6510,$F$2:$G$7561,2,FALSE))</f>
        <v>0</v>
      </c>
    </row>
    <row r="6511" spans="1:10" x14ac:dyDescent="0.25">
      <c r="A6511">
        <f t="shared" ref="A6511:C6511" si="6066">A5971</f>
        <v>2017</v>
      </c>
      <c r="B6511" t="str">
        <f t="shared" si="6066"/>
        <v>RFM</v>
      </c>
      <c r="C6511">
        <f t="shared" si="6066"/>
        <v>0</v>
      </c>
      <c r="D6511">
        <f>IFERROR(VLOOKUP(C6511,'Enheter, modell og år'!$A$2:$B$31,2,FALSE),0)</f>
        <v>0</v>
      </c>
      <c r="E6511" t="str">
        <f>'Liste detaljert wide'!$P$1</f>
        <v>Tot bev</v>
      </c>
      <c r="F6511" t="str">
        <f t="shared" si="6022"/>
        <v>2017RFM0Tot bev</v>
      </c>
      <c r="G6511" s="3">
        <f>'Liste detaljert wide'!P31</f>
        <v>0</v>
      </c>
      <c r="H6511" t="str">
        <f>VLOOKUP(E6511,Def!$B$2:$C$15,2,FALSE)</f>
        <v>Tot bev</v>
      </c>
      <c r="I6511" s="3">
        <f>IF(A6511='Enheter, modell og år'!$F$2-1,0,G6511-VLOOKUP(A6511-1&amp;B6511&amp;C6511&amp;E6511,$F$2:$G$7561,2,FALSE))</f>
        <v>0</v>
      </c>
      <c r="J6511" s="3">
        <f>IF(A6511='Enheter, modell og år'!$F$2-1,0,VLOOKUP(A6511-1&amp;B6511&amp;C6511&amp;E6511,$F$2:$G$7561,2,FALSE))</f>
        <v>0</v>
      </c>
    </row>
    <row r="6512" spans="1:10" x14ac:dyDescent="0.25">
      <c r="A6512">
        <f t="shared" ref="A6512:C6512" si="6067">A5972</f>
        <v>2018</v>
      </c>
      <c r="B6512" t="str">
        <f t="shared" si="6067"/>
        <v>RFM</v>
      </c>
      <c r="C6512">
        <f t="shared" si="6067"/>
        <v>0</v>
      </c>
      <c r="D6512">
        <f>IFERROR(VLOOKUP(C6512,'Enheter, modell og år'!$A$2:$B$31,2,FALSE),0)</f>
        <v>0</v>
      </c>
      <c r="E6512" t="str">
        <f>'Liste detaljert wide'!$P$1</f>
        <v>Tot bev</v>
      </c>
      <c r="F6512" t="str">
        <f t="shared" si="6022"/>
        <v>2018RFM0Tot bev</v>
      </c>
      <c r="G6512" s="3" t="e">
        <f>'Liste detaljert wide'!P32</f>
        <v>#DIV/0!</v>
      </c>
      <c r="H6512" t="str">
        <f>VLOOKUP(E6512,Def!$B$2:$C$15,2,FALSE)</f>
        <v>Tot bev</v>
      </c>
      <c r="I6512" s="3" t="e">
        <f>IF(A6512='Enheter, modell og år'!$F$2-1,0,G6512-VLOOKUP(A6512-1&amp;B6512&amp;C6512&amp;E6512,$F$2:$G$7561,2,FALSE))</f>
        <v>#DIV/0!</v>
      </c>
      <c r="J6512" s="3">
        <f>IF(A6512='Enheter, modell og år'!$F$2-1,0,VLOOKUP(A6512-1&amp;B6512&amp;C6512&amp;E6512,$F$2:$G$7561,2,FALSE))</f>
        <v>0</v>
      </c>
    </row>
    <row r="6513" spans="1:10" x14ac:dyDescent="0.25">
      <c r="A6513">
        <f t="shared" ref="A6513:C6513" si="6068">A5973</f>
        <v>2018</v>
      </c>
      <c r="B6513" t="str">
        <f t="shared" si="6068"/>
        <v>RFM</v>
      </c>
      <c r="C6513">
        <f t="shared" si="6068"/>
        <v>0</v>
      </c>
      <c r="D6513">
        <f>IFERROR(VLOOKUP(C6513,'Enheter, modell og år'!$A$2:$B$31,2,FALSE),0)</f>
        <v>0</v>
      </c>
      <c r="E6513" t="str">
        <f>'Liste detaljert wide'!$P$1</f>
        <v>Tot bev</v>
      </c>
      <c r="F6513" t="str">
        <f t="shared" si="6022"/>
        <v>2018RFM0Tot bev</v>
      </c>
      <c r="G6513" s="3" t="e">
        <f>'Liste detaljert wide'!P33</f>
        <v>#DIV/0!</v>
      </c>
      <c r="H6513" t="str">
        <f>VLOOKUP(E6513,Def!$B$2:$C$15,2,FALSE)</f>
        <v>Tot bev</v>
      </c>
      <c r="I6513" s="3" t="e">
        <f>IF(A6513='Enheter, modell og år'!$F$2-1,0,G6513-VLOOKUP(A6513-1&amp;B6513&amp;C6513&amp;E6513,$F$2:$G$7561,2,FALSE))</f>
        <v>#DIV/0!</v>
      </c>
      <c r="J6513" s="3">
        <f>IF(A6513='Enheter, modell og år'!$F$2-1,0,VLOOKUP(A6513-1&amp;B6513&amp;C6513&amp;E6513,$F$2:$G$7561,2,FALSE))</f>
        <v>0</v>
      </c>
    </row>
    <row r="6514" spans="1:10" x14ac:dyDescent="0.25">
      <c r="A6514">
        <f t="shared" ref="A6514:C6514" si="6069">A5974</f>
        <v>2018</v>
      </c>
      <c r="B6514" t="str">
        <f t="shared" si="6069"/>
        <v>RFM</v>
      </c>
      <c r="C6514">
        <f t="shared" si="6069"/>
        <v>0</v>
      </c>
      <c r="D6514">
        <f>IFERROR(VLOOKUP(C6514,'Enheter, modell og år'!$A$2:$B$31,2,FALSE),0)</f>
        <v>0</v>
      </c>
      <c r="E6514" t="str">
        <f>'Liste detaljert wide'!$P$1</f>
        <v>Tot bev</v>
      </c>
      <c r="F6514" t="str">
        <f t="shared" si="6022"/>
        <v>2018RFM0Tot bev</v>
      </c>
      <c r="G6514" s="3" t="e">
        <f>'Liste detaljert wide'!P34</f>
        <v>#DIV/0!</v>
      </c>
      <c r="H6514" t="str">
        <f>VLOOKUP(E6514,Def!$B$2:$C$15,2,FALSE)</f>
        <v>Tot bev</v>
      </c>
      <c r="I6514" s="3" t="e">
        <f>IF(A6514='Enheter, modell og år'!$F$2-1,0,G6514-VLOOKUP(A6514-1&amp;B6514&amp;C6514&amp;E6514,$F$2:$G$7561,2,FALSE))</f>
        <v>#DIV/0!</v>
      </c>
      <c r="J6514" s="3">
        <f>IF(A6514='Enheter, modell og år'!$F$2-1,0,VLOOKUP(A6514-1&amp;B6514&amp;C6514&amp;E6514,$F$2:$G$7561,2,FALSE))</f>
        <v>0</v>
      </c>
    </row>
    <row r="6515" spans="1:10" x14ac:dyDescent="0.25">
      <c r="A6515">
        <f t="shared" ref="A6515:C6515" si="6070">A5975</f>
        <v>2018</v>
      </c>
      <c r="B6515" t="str">
        <f t="shared" si="6070"/>
        <v>RFM</v>
      </c>
      <c r="C6515">
        <f t="shared" si="6070"/>
        <v>0</v>
      </c>
      <c r="D6515">
        <f>IFERROR(VLOOKUP(C6515,'Enheter, modell og år'!$A$2:$B$31,2,FALSE),0)</f>
        <v>0</v>
      </c>
      <c r="E6515" t="str">
        <f>'Liste detaljert wide'!$P$1</f>
        <v>Tot bev</v>
      </c>
      <c r="F6515" t="str">
        <f t="shared" si="6022"/>
        <v>2018RFM0Tot bev</v>
      </c>
      <c r="G6515" s="3" t="e">
        <f>'Liste detaljert wide'!P35</f>
        <v>#DIV/0!</v>
      </c>
      <c r="H6515" t="str">
        <f>VLOOKUP(E6515,Def!$B$2:$C$15,2,FALSE)</f>
        <v>Tot bev</v>
      </c>
      <c r="I6515" s="3" t="e">
        <f>IF(A6515='Enheter, modell og år'!$F$2-1,0,G6515-VLOOKUP(A6515-1&amp;B6515&amp;C6515&amp;E6515,$F$2:$G$7561,2,FALSE))</f>
        <v>#DIV/0!</v>
      </c>
      <c r="J6515" s="3">
        <f>IF(A6515='Enheter, modell og år'!$F$2-1,0,VLOOKUP(A6515-1&amp;B6515&amp;C6515&amp;E6515,$F$2:$G$7561,2,FALSE))</f>
        <v>0</v>
      </c>
    </row>
    <row r="6516" spans="1:10" x14ac:dyDescent="0.25">
      <c r="A6516">
        <f t="shared" ref="A6516:C6516" si="6071">A5976</f>
        <v>2018</v>
      </c>
      <c r="B6516" t="str">
        <f t="shared" si="6071"/>
        <v>RFM</v>
      </c>
      <c r="C6516">
        <f t="shared" si="6071"/>
        <v>0</v>
      </c>
      <c r="D6516">
        <f>IFERROR(VLOOKUP(C6516,'Enheter, modell og år'!$A$2:$B$31,2,FALSE),0)</f>
        <v>0</v>
      </c>
      <c r="E6516" t="str">
        <f>'Liste detaljert wide'!$P$1</f>
        <v>Tot bev</v>
      </c>
      <c r="F6516" t="str">
        <f t="shared" si="6022"/>
        <v>2018RFM0Tot bev</v>
      </c>
      <c r="G6516" s="3" t="e">
        <f>'Liste detaljert wide'!P36</f>
        <v>#DIV/0!</v>
      </c>
      <c r="H6516" t="str">
        <f>VLOOKUP(E6516,Def!$B$2:$C$15,2,FALSE)</f>
        <v>Tot bev</v>
      </c>
      <c r="I6516" s="3" t="e">
        <f>IF(A6516='Enheter, modell og år'!$F$2-1,0,G6516-VLOOKUP(A6516-1&amp;B6516&amp;C6516&amp;E6516,$F$2:$G$7561,2,FALSE))</f>
        <v>#DIV/0!</v>
      </c>
      <c r="J6516" s="3">
        <f>IF(A6516='Enheter, modell og år'!$F$2-1,0,VLOOKUP(A6516-1&amp;B6516&amp;C6516&amp;E6516,$F$2:$G$7561,2,FALSE))</f>
        <v>0</v>
      </c>
    </row>
    <row r="6517" spans="1:10" x14ac:dyDescent="0.25">
      <c r="A6517">
        <f t="shared" ref="A6517:C6517" si="6072">A5977</f>
        <v>2018</v>
      </c>
      <c r="B6517" t="str">
        <f t="shared" si="6072"/>
        <v>RFM</v>
      </c>
      <c r="C6517">
        <f t="shared" si="6072"/>
        <v>0</v>
      </c>
      <c r="D6517">
        <f>IFERROR(VLOOKUP(C6517,'Enheter, modell og år'!$A$2:$B$31,2,FALSE),0)</f>
        <v>0</v>
      </c>
      <c r="E6517" t="str">
        <f>'Liste detaljert wide'!$P$1</f>
        <v>Tot bev</v>
      </c>
      <c r="F6517" t="str">
        <f t="shared" si="6022"/>
        <v>2018RFM0Tot bev</v>
      </c>
      <c r="G6517" s="3" t="e">
        <f>'Liste detaljert wide'!P37</f>
        <v>#DIV/0!</v>
      </c>
      <c r="H6517" t="str">
        <f>VLOOKUP(E6517,Def!$B$2:$C$15,2,FALSE)</f>
        <v>Tot bev</v>
      </c>
      <c r="I6517" s="3" t="e">
        <f>IF(A6517='Enheter, modell og år'!$F$2-1,0,G6517-VLOOKUP(A6517-1&amp;B6517&amp;C6517&amp;E6517,$F$2:$G$7561,2,FALSE))</f>
        <v>#DIV/0!</v>
      </c>
      <c r="J6517" s="3">
        <f>IF(A6517='Enheter, modell og år'!$F$2-1,0,VLOOKUP(A6517-1&amp;B6517&amp;C6517&amp;E6517,$F$2:$G$7561,2,FALSE))</f>
        <v>0</v>
      </c>
    </row>
    <row r="6518" spans="1:10" x14ac:dyDescent="0.25">
      <c r="A6518">
        <f t="shared" ref="A6518:C6518" si="6073">A5978</f>
        <v>2018</v>
      </c>
      <c r="B6518" t="str">
        <f t="shared" si="6073"/>
        <v>RFM</v>
      </c>
      <c r="C6518">
        <f t="shared" si="6073"/>
        <v>0</v>
      </c>
      <c r="D6518">
        <f>IFERROR(VLOOKUP(C6518,'Enheter, modell og år'!$A$2:$B$31,2,FALSE),0)</f>
        <v>0</v>
      </c>
      <c r="E6518" t="str">
        <f>'Liste detaljert wide'!$P$1</f>
        <v>Tot bev</v>
      </c>
      <c r="F6518" t="str">
        <f t="shared" si="6022"/>
        <v>2018RFM0Tot bev</v>
      </c>
      <c r="G6518" s="3" t="e">
        <f>'Liste detaljert wide'!P38</f>
        <v>#DIV/0!</v>
      </c>
      <c r="H6518" t="str">
        <f>VLOOKUP(E6518,Def!$B$2:$C$15,2,FALSE)</f>
        <v>Tot bev</v>
      </c>
      <c r="I6518" s="3" t="e">
        <f>IF(A6518='Enheter, modell og år'!$F$2-1,0,G6518-VLOOKUP(A6518-1&amp;B6518&amp;C6518&amp;E6518,$F$2:$G$7561,2,FALSE))</f>
        <v>#DIV/0!</v>
      </c>
      <c r="J6518" s="3">
        <f>IF(A6518='Enheter, modell og år'!$F$2-1,0,VLOOKUP(A6518-1&amp;B6518&amp;C6518&amp;E6518,$F$2:$G$7561,2,FALSE))</f>
        <v>0</v>
      </c>
    </row>
    <row r="6519" spans="1:10" x14ac:dyDescent="0.25">
      <c r="A6519">
        <f t="shared" ref="A6519:C6519" si="6074">A5979</f>
        <v>2018</v>
      </c>
      <c r="B6519" t="str">
        <f t="shared" si="6074"/>
        <v>RFM</v>
      </c>
      <c r="C6519">
        <f t="shared" si="6074"/>
        <v>0</v>
      </c>
      <c r="D6519">
        <f>IFERROR(VLOOKUP(C6519,'Enheter, modell og år'!$A$2:$B$31,2,FALSE),0)</f>
        <v>0</v>
      </c>
      <c r="E6519" t="str">
        <f>'Liste detaljert wide'!$P$1</f>
        <v>Tot bev</v>
      </c>
      <c r="F6519" t="str">
        <f t="shared" si="6022"/>
        <v>2018RFM0Tot bev</v>
      </c>
      <c r="G6519" s="3" t="e">
        <f>'Liste detaljert wide'!P39</f>
        <v>#DIV/0!</v>
      </c>
      <c r="H6519" t="str">
        <f>VLOOKUP(E6519,Def!$B$2:$C$15,2,FALSE)</f>
        <v>Tot bev</v>
      </c>
      <c r="I6519" s="3" t="e">
        <f>IF(A6519='Enheter, modell og år'!$F$2-1,0,G6519-VLOOKUP(A6519-1&amp;B6519&amp;C6519&amp;E6519,$F$2:$G$7561,2,FALSE))</f>
        <v>#DIV/0!</v>
      </c>
      <c r="J6519" s="3">
        <f>IF(A6519='Enheter, modell og år'!$F$2-1,0,VLOOKUP(A6519-1&amp;B6519&amp;C6519&amp;E6519,$F$2:$G$7561,2,FALSE))</f>
        <v>0</v>
      </c>
    </row>
    <row r="6520" spans="1:10" x14ac:dyDescent="0.25">
      <c r="A6520">
        <f t="shared" ref="A6520:C6520" si="6075">A5980</f>
        <v>2018</v>
      </c>
      <c r="B6520" t="str">
        <f t="shared" si="6075"/>
        <v>RFM</v>
      </c>
      <c r="C6520">
        <f t="shared" si="6075"/>
        <v>0</v>
      </c>
      <c r="D6520">
        <f>IFERROR(VLOOKUP(C6520,'Enheter, modell og år'!$A$2:$B$31,2,FALSE),0)</f>
        <v>0</v>
      </c>
      <c r="E6520" t="str">
        <f>'Liste detaljert wide'!$P$1</f>
        <v>Tot bev</v>
      </c>
      <c r="F6520" t="str">
        <f t="shared" si="6022"/>
        <v>2018RFM0Tot bev</v>
      </c>
      <c r="G6520" s="3" t="e">
        <f>'Liste detaljert wide'!P40</f>
        <v>#DIV/0!</v>
      </c>
      <c r="H6520" t="str">
        <f>VLOOKUP(E6520,Def!$B$2:$C$15,2,FALSE)</f>
        <v>Tot bev</v>
      </c>
      <c r="I6520" s="3" t="e">
        <f>IF(A6520='Enheter, modell og år'!$F$2-1,0,G6520-VLOOKUP(A6520-1&amp;B6520&amp;C6520&amp;E6520,$F$2:$G$7561,2,FALSE))</f>
        <v>#DIV/0!</v>
      </c>
      <c r="J6520" s="3">
        <f>IF(A6520='Enheter, modell og år'!$F$2-1,0,VLOOKUP(A6520-1&amp;B6520&amp;C6520&amp;E6520,$F$2:$G$7561,2,FALSE))</f>
        <v>0</v>
      </c>
    </row>
    <row r="6521" spans="1:10" x14ac:dyDescent="0.25">
      <c r="A6521">
        <f t="shared" ref="A6521:C6521" si="6076">A5981</f>
        <v>2018</v>
      </c>
      <c r="B6521" t="str">
        <f t="shared" si="6076"/>
        <v>RFM</v>
      </c>
      <c r="C6521">
        <f t="shared" si="6076"/>
        <v>0</v>
      </c>
      <c r="D6521">
        <f>IFERROR(VLOOKUP(C6521,'Enheter, modell og år'!$A$2:$B$31,2,FALSE),0)</f>
        <v>0</v>
      </c>
      <c r="E6521" t="str">
        <f>'Liste detaljert wide'!$P$1</f>
        <v>Tot bev</v>
      </c>
      <c r="F6521" t="str">
        <f t="shared" si="6022"/>
        <v>2018RFM0Tot bev</v>
      </c>
      <c r="G6521" s="3" t="e">
        <f>'Liste detaljert wide'!P41</f>
        <v>#DIV/0!</v>
      </c>
      <c r="H6521" t="str">
        <f>VLOOKUP(E6521,Def!$B$2:$C$15,2,FALSE)</f>
        <v>Tot bev</v>
      </c>
      <c r="I6521" s="3" t="e">
        <f>IF(A6521='Enheter, modell og år'!$F$2-1,0,G6521-VLOOKUP(A6521-1&amp;B6521&amp;C6521&amp;E6521,$F$2:$G$7561,2,FALSE))</f>
        <v>#DIV/0!</v>
      </c>
      <c r="J6521" s="3">
        <f>IF(A6521='Enheter, modell og år'!$F$2-1,0,VLOOKUP(A6521-1&amp;B6521&amp;C6521&amp;E6521,$F$2:$G$7561,2,FALSE))</f>
        <v>0</v>
      </c>
    </row>
    <row r="6522" spans="1:10" x14ac:dyDescent="0.25">
      <c r="A6522">
        <f t="shared" ref="A6522:C6522" si="6077">A5982</f>
        <v>2018</v>
      </c>
      <c r="B6522" t="str">
        <f t="shared" si="6077"/>
        <v>RFM</v>
      </c>
      <c r="C6522">
        <f t="shared" si="6077"/>
        <v>0</v>
      </c>
      <c r="D6522">
        <f>IFERROR(VLOOKUP(C6522,'Enheter, modell og år'!$A$2:$B$31,2,FALSE),0)</f>
        <v>0</v>
      </c>
      <c r="E6522" t="str">
        <f>'Liste detaljert wide'!$P$1</f>
        <v>Tot bev</v>
      </c>
      <c r="F6522" t="str">
        <f t="shared" si="6022"/>
        <v>2018RFM0Tot bev</v>
      </c>
      <c r="G6522" s="3" t="e">
        <f>'Liste detaljert wide'!P42</f>
        <v>#DIV/0!</v>
      </c>
      <c r="H6522" t="str">
        <f>VLOOKUP(E6522,Def!$B$2:$C$15,2,FALSE)</f>
        <v>Tot bev</v>
      </c>
      <c r="I6522" s="3" t="e">
        <f>IF(A6522='Enheter, modell og år'!$F$2-1,0,G6522-VLOOKUP(A6522-1&amp;B6522&amp;C6522&amp;E6522,$F$2:$G$7561,2,FALSE))</f>
        <v>#DIV/0!</v>
      </c>
      <c r="J6522" s="3">
        <f>IF(A6522='Enheter, modell og år'!$F$2-1,0,VLOOKUP(A6522-1&amp;B6522&amp;C6522&amp;E6522,$F$2:$G$7561,2,FALSE))</f>
        <v>0</v>
      </c>
    </row>
    <row r="6523" spans="1:10" x14ac:dyDescent="0.25">
      <c r="A6523">
        <f t="shared" ref="A6523:C6523" si="6078">A5983</f>
        <v>2018</v>
      </c>
      <c r="B6523" t="str">
        <f t="shared" si="6078"/>
        <v>RFM</v>
      </c>
      <c r="C6523">
        <f t="shared" si="6078"/>
        <v>0</v>
      </c>
      <c r="D6523">
        <f>IFERROR(VLOOKUP(C6523,'Enheter, modell og år'!$A$2:$B$31,2,FALSE),0)</f>
        <v>0</v>
      </c>
      <c r="E6523" t="str">
        <f>'Liste detaljert wide'!$P$1</f>
        <v>Tot bev</v>
      </c>
      <c r="F6523" t="str">
        <f t="shared" si="6022"/>
        <v>2018RFM0Tot bev</v>
      </c>
      <c r="G6523" s="3" t="e">
        <f>'Liste detaljert wide'!P43</f>
        <v>#DIV/0!</v>
      </c>
      <c r="H6523" t="str">
        <f>VLOOKUP(E6523,Def!$B$2:$C$15,2,FALSE)</f>
        <v>Tot bev</v>
      </c>
      <c r="I6523" s="3" t="e">
        <f>IF(A6523='Enheter, modell og år'!$F$2-1,0,G6523-VLOOKUP(A6523-1&amp;B6523&amp;C6523&amp;E6523,$F$2:$G$7561,2,FALSE))</f>
        <v>#DIV/0!</v>
      </c>
      <c r="J6523" s="3">
        <f>IF(A6523='Enheter, modell og år'!$F$2-1,0,VLOOKUP(A6523-1&amp;B6523&amp;C6523&amp;E6523,$F$2:$G$7561,2,FALSE))</f>
        <v>0</v>
      </c>
    </row>
    <row r="6524" spans="1:10" x14ac:dyDescent="0.25">
      <c r="A6524">
        <f t="shared" ref="A6524:C6524" si="6079">A5984</f>
        <v>2018</v>
      </c>
      <c r="B6524" t="str">
        <f t="shared" si="6079"/>
        <v>RFM</v>
      </c>
      <c r="C6524">
        <f t="shared" si="6079"/>
        <v>0</v>
      </c>
      <c r="D6524">
        <f>IFERROR(VLOOKUP(C6524,'Enheter, modell og år'!$A$2:$B$31,2,FALSE),0)</f>
        <v>0</v>
      </c>
      <c r="E6524" t="str">
        <f>'Liste detaljert wide'!$P$1</f>
        <v>Tot bev</v>
      </c>
      <c r="F6524" t="str">
        <f t="shared" si="6022"/>
        <v>2018RFM0Tot bev</v>
      </c>
      <c r="G6524" s="3" t="e">
        <f>'Liste detaljert wide'!P44</f>
        <v>#DIV/0!</v>
      </c>
      <c r="H6524" t="str">
        <f>VLOOKUP(E6524,Def!$B$2:$C$15,2,FALSE)</f>
        <v>Tot bev</v>
      </c>
      <c r="I6524" s="3" t="e">
        <f>IF(A6524='Enheter, modell og år'!$F$2-1,0,G6524-VLOOKUP(A6524-1&amp;B6524&amp;C6524&amp;E6524,$F$2:$G$7561,2,FALSE))</f>
        <v>#DIV/0!</v>
      </c>
      <c r="J6524" s="3">
        <f>IF(A6524='Enheter, modell og år'!$F$2-1,0,VLOOKUP(A6524-1&amp;B6524&amp;C6524&amp;E6524,$F$2:$G$7561,2,FALSE))</f>
        <v>0</v>
      </c>
    </row>
    <row r="6525" spans="1:10" x14ac:dyDescent="0.25">
      <c r="A6525">
        <f t="shared" ref="A6525:C6525" si="6080">A5985</f>
        <v>2018</v>
      </c>
      <c r="B6525" t="str">
        <f t="shared" si="6080"/>
        <v>RFM</v>
      </c>
      <c r="C6525">
        <f t="shared" si="6080"/>
        <v>0</v>
      </c>
      <c r="D6525">
        <f>IFERROR(VLOOKUP(C6525,'Enheter, modell og år'!$A$2:$B$31,2,FALSE),0)</f>
        <v>0</v>
      </c>
      <c r="E6525" t="str">
        <f>'Liste detaljert wide'!$P$1</f>
        <v>Tot bev</v>
      </c>
      <c r="F6525" t="str">
        <f t="shared" si="6022"/>
        <v>2018RFM0Tot bev</v>
      </c>
      <c r="G6525" s="3" t="e">
        <f>'Liste detaljert wide'!P45</f>
        <v>#DIV/0!</v>
      </c>
      <c r="H6525" t="str">
        <f>VLOOKUP(E6525,Def!$B$2:$C$15,2,FALSE)</f>
        <v>Tot bev</v>
      </c>
      <c r="I6525" s="3" t="e">
        <f>IF(A6525='Enheter, modell og år'!$F$2-1,0,G6525-VLOOKUP(A6525-1&amp;B6525&amp;C6525&amp;E6525,$F$2:$G$7561,2,FALSE))</f>
        <v>#DIV/0!</v>
      </c>
      <c r="J6525" s="3">
        <f>IF(A6525='Enheter, modell og år'!$F$2-1,0,VLOOKUP(A6525-1&amp;B6525&amp;C6525&amp;E6525,$F$2:$G$7561,2,FALSE))</f>
        <v>0</v>
      </c>
    </row>
    <row r="6526" spans="1:10" x14ac:dyDescent="0.25">
      <c r="A6526">
        <f t="shared" ref="A6526:C6526" si="6081">A5986</f>
        <v>2018</v>
      </c>
      <c r="B6526" t="str">
        <f t="shared" si="6081"/>
        <v>RFM</v>
      </c>
      <c r="C6526">
        <f t="shared" si="6081"/>
        <v>0</v>
      </c>
      <c r="D6526">
        <f>IFERROR(VLOOKUP(C6526,'Enheter, modell og år'!$A$2:$B$31,2,FALSE),0)</f>
        <v>0</v>
      </c>
      <c r="E6526" t="str">
        <f>'Liste detaljert wide'!$P$1</f>
        <v>Tot bev</v>
      </c>
      <c r="F6526" t="str">
        <f t="shared" si="6022"/>
        <v>2018RFM0Tot bev</v>
      </c>
      <c r="G6526" s="3" t="e">
        <f>'Liste detaljert wide'!P46</f>
        <v>#DIV/0!</v>
      </c>
      <c r="H6526" t="str">
        <f>VLOOKUP(E6526,Def!$B$2:$C$15,2,FALSE)</f>
        <v>Tot bev</v>
      </c>
      <c r="I6526" s="3" t="e">
        <f>IF(A6526='Enheter, modell og år'!$F$2-1,0,G6526-VLOOKUP(A6526-1&amp;B6526&amp;C6526&amp;E6526,$F$2:$G$7561,2,FALSE))</f>
        <v>#DIV/0!</v>
      </c>
      <c r="J6526" s="3">
        <f>IF(A6526='Enheter, modell og år'!$F$2-1,0,VLOOKUP(A6526-1&amp;B6526&amp;C6526&amp;E6526,$F$2:$G$7561,2,FALSE))</f>
        <v>0</v>
      </c>
    </row>
    <row r="6527" spans="1:10" x14ac:dyDescent="0.25">
      <c r="A6527">
        <f t="shared" ref="A6527:C6527" si="6082">A5987</f>
        <v>2018</v>
      </c>
      <c r="B6527" t="str">
        <f t="shared" si="6082"/>
        <v>RFM</v>
      </c>
      <c r="C6527">
        <f t="shared" si="6082"/>
        <v>0</v>
      </c>
      <c r="D6527">
        <f>IFERROR(VLOOKUP(C6527,'Enheter, modell og år'!$A$2:$B$31,2,FALSE),0)</f>
        <v>0</v>
      </c>
      <c r="E6527" t="str">
        <f>'Liste detaljert wide'!$P$1</f>
        <v>Tot bev</v>
      </c>
      <c r="F6527" t="str">
        <f t="shared" si="6022"/>
        <v>2018RFM0Tot bev</v>
      </c>
      <c r="G6527" s="3" t="e">
        <f>'Liste detaljert wide'!P47</f>
        <v>#DIV/0!</v>
      </c>
      <c r="H6527" t="str">
        <f>VLOOKUP(E6527,Def!$B$2:$C$15,2,FALSE)</f>
        <v>Tot bev</v>
      </c>
      <c r="I6527" s="3" t="e">
        <f>IF(A6527='Enheter, modell og år'!$F$2-1,0,G6527-VLOOKUP(A6527-1&amp;B6527&amp;C6527&amp;E6527,$F$2:$G$7561,2,FALSE))</f>
        <v>#DIV/0!</v>
      </c>
      <c r="J6527" s="3">
        <f>IF(A6527='Enheter, modell og år'!$F$2-1,0,VLOOKUP(A6527-1&amp;B6527&amp;C6527&amp;E6527,$F$2:$G$7561,2,FALSE))</f>
        <v>0</v>
      </c>
    </row>
    <row r="6528" spans="1:10" x14ac:dyDescent="0.25">
      <c r="A6528">
        <f t="shared" ref="A6528:C6528" si="6083">A5988</f>
        <v>2018</v>
      </c>
      <c r="B6528" t="str">
        <f t="shared" si="6083"/>
        <v>RFM</v>
      </c>
      <c r="C6528">
        <f t="shared" si="6083"/>
        <v>0</v>
      </c>
      <c r="D6528">
        <f>IFERROR(VLOOKUP(C6528,'Enheter, modell og år'!$A$2:$B$31,2,FALSE),0)</f>
        <v>0</v>
      </c>
      <c r="E6528" t="str">
        <f>'Liste detaljert wide'!$P$1</f>
        <v>Tot bev</v>
      </c>
      <c r="F6528" t="str">
        <f t="shared" si="6022"/>
        <v>2018RFM0Tot bev</v>
      </c>
      <c r="G6528" s="3" t="e">
        <f>'Liste detaljert wide'!P48</f>
        <v>#DIV/0!</v>
      </c>
      <c r="H6528" t="str">
        <f>VLOOKUP(E6528,Def!$B$2:$C$15,2,FALSE)</f>
        <v>Tot bev</v>
      </c>
      <c r="I6528" s="3" t="e">
        <f>IF(A6528='Enheter, modell og år'!$F$2-1,0,G6528-VLOOKUP(A6528-1&amp;B6528&amp;C6528&amp;E6528,$F$2:$G$7561,2,FALSE))</f>
        <v>#DIV/0!</v>
      </c>
      <c r="J6528" s="3">
        <f>IF(A6528='Enheter, modell og år'!$F$2-1,0,VLOOKUP(A6528-1&amp;B6528&amp;C6528&amp;E6528,$F$2:$G$7561,2,FALSE))</f>
        <v>0</v>
      </c>
    </row>
    <row r="6529" spans="1:10" x14ac:dyDescent="0.25">
      <c r="A6529">
        <f t="shared" ref="A6529:C6529" si="6084">A5989</f>
        <v>2018</v>
      </c>
      <c r="B6529" t="str">
        <f t="shared" si="6084"/>
        <v>RFM</v>
      </c>
      <c r="C6529">
        <f t="shared" si="6084"/>
        <v>0</v>
      </c>
      <c r="D6529">
        <f>IFERROR(VLOOKUP(C6529,'Enheter, modell og år'!$A$2:$B$31,2,FALSE),0)</f>
        <v>0</v>
      </c>
      <c r="E6529" t="str">
        <f>'Liste detaljert wide'!$P$1</f>
        <v>Tot bev</v>
      </c>
      <c r="F6529" t="str">
        <f t="shared" si="6022"/>
        <v>2018RFM0Tot bev</v>
      </c>
      <c r="G6529" s="3" t="e">
        <f>'Liste detaljert wide'!P49</f>
        <v>#DIV/0!</v>
      </c>
      <c r="H6529" t="str">
        <f>VLOOKUP(E6529,Def!$B$2:$C$15,2,FALSE)</f>
        <v>Tot bev</v>
      </c>
      <c r="I6529" s="3" t="e">
        <f>IF(A6529='Enheter, modell og år'!$F$2-1,0,G6529-VLOOKUP(A6529-1&amp;B6529&amp;C6529&amp;E6529,$F$2:$G$7561,2,FALSE))</f>
        <v>#DIV/0!</v>
      </c>
      <c r="J6529" s="3">
        <f>IF(A6529='Enheter, modell og år'!$F$2-1,0,VLOOKUP(A6529-1&amp;B6529&amp;C6529&amp;E6529,$F$2:$G$7561,2,FALSE))</f>
        <v>0</v>
      </c>
    </row>
    <row r="6530" spans="1:10" x14ac:dyDescent="0.25">
      <c r="A6530">
        <f t="shared" ref="A6530:C6530" si="6085">A5990</f>
        <v>2018</v>
      </c>
      <c r="B6530" t="str">
        <f t="shared" si="6085"/>
        <v>RFM</v>
      </c>
      <c r="C6530">
        <f t="shared" si="6085"/>
        <v>0</v>
      </c>
      <c r="D6530">
        <f>IFERROR(VLOOKUP(C6530,'Enheter, modell og år'!$A$2:$B$31,2,FALSE),0)</f>
        <v>0</v>
      </c>
      <c r="E6530" t="str">
        <f>'Liste detaljert wide'!$P$1</f>
        <v>Tot bev</v>
      </c>
      <c r="F6530" t="str">
        <f t="shared" si="6022"/>
        <v>2018RFM0Tot bev</v>
      </c>
      <c r="G6530" s="3" t="e">
        <f>'Liste detaljert wide'!P50</f>
        <v>#DIV/0!</v>
      </c>
      <c r="H6530" t="str">
        <f>VLOOKUP(E6530,Def!$B$2:$C$15,2,FALSE)</f>
        <v>Tot bev</v>
      </c>
      <c r="I6530" s="3" t="e">
        <f>IF(A6530='Enheter, modell og år'!$F$2-1,0,G6530-VLOOKUP(A6530-1&amp;B6530&amp;C6530&amp;E6530,$F$2:$G$7561,2,FALSE))</f>
        <v>#DIV/0!</v>
      </c>
      <c r="J6530" s="3">
        <f>IF(A6530='Enheter, modell og år'!$F$2-1,0,VLOOKUP(A6530-1&amp;B6530&amp;C6530&amp;E6530,$F$2:$G$7561,2,FALSE))</f>
        <v>0</v>
      </c>
    </row>
    <row r="6531" spans="1:10" x14ac:dyDescent="0.25">
      <c r="A6531">
        <f t="shared" ref="A6531:C6531" si="6086">A5991</f>
        <v>2018</v>
      </c>
      <c r="B6531" t="str">
        <f t="shared" si="6086"/>
        <v>RFM</v>
      </c>
      <c r="C6531">
        <f t="shared" si="6086"/>
        <v>0</v>
      </c>
      <c r="D6531">
        <f>IFERROR(VLOOKUP(C6531,'Enheter, modell og år'!$A$2:$B$31,2,FALSE),0)</f>
        <v>0</v>
      </c>
      <c r="E6531" t="str">
        <f>'Liste detaljert wide'!$P$1</f>
        <v>Tot bev</v>
      </c>
      <c r="F6531" t="str">
        <f t="shared" ref="F6531:F6594" si="6087">A6531&amp;B6531&amp;C6531&amp;E6531</f>
        <v>2018RFM0Tot bev</v>
      </c>
      <c r="G6531" s="3" t="e">
        <f>'Liste detaljert wide'!P51</f>
        <v>#DIV/0!</v>
      </c>
      <c r="H6531" t="str">
        <f>VLOOKUP(E6531,Def!$B$2:$C$15,2,FALSE)</f>
        <v>Tot bev</v>
      </c>
      <c r="I6531" s="3" t="e">
        <f>IF(A6531='Enheter, modell og år'!$F$2-1,0,G6531-VLOOKUP(A6531-1&amp;B6531&amp;C6531&amp;E6531,$F$2:$G$7561,2,FALSE))</f>
        <v>#DIV/0!</v>
      </c>
      <c r="J6531" s="3">
        <f>IF(A6531='Enheter, modell og år'!$F$2-1,0,VLOOKUP(A6531-1&amp;B6531&amp;C6531&amp;E6531,$F$2:$G$7561,2,FALSE))</f>
        <v>0</v>
      </c>
    </row>
    <row r="6532" spans="1:10" x14ac:dyDescent="0.25">
      <c r="A6532">
        <f t="shared" ref="A6532:C6532" si="6088">A5992</f>
        <v>2018</v>
      </c>
      <c r="B6532" t="str">
        <f t="shared" si="6088"/>
        <v>RFM</v>
      </c>
      <c r="C6532">
        <f t="shared" si="6088"/>
        <v>0</v>
      </c>
      <c r="D6532">
        <f>IFERROR(VLOOKUP(C6532,'Enheter, modell og år'!$A$2:$B$31,2,FALSE),0)</f>
        <v>0</v>
      </c>
      <c r="E6532" t="str">
        <f>'Liste detaljert wide'!$P$1</f>
        <v>Tot bev</v>
      </c>
      <c r="F6532" t="str">
        <f t="shared" si="6087"/>
        <v>2018RFM0Tot bev</v>
      </c>
      <c r="G6532" s="3" t="e">
        <f>'Liste detaljert wide'!P52</f>
        <v>#DIV/0!</v>
      </c>
      <c r="H6532" t="str">
        <f>VLOOKUP(E6532,Def!$B$2:$C$15,2,FALSE)</f>
        <v>Tot bev</v>
      </c>
      <c r="I6532" s="3" t="e">
        <f>IF(A6532='Enheter, modell og år'!$F$2-1,0,G6532-VLOOKUP(A6532-1&amp;B6532&amp;C6532&amp;E6532,$F$2:$G$7561,2,FALSE))</f>
        <v>#DIV/0!</v>
      </c>
      <c r="J6532" s="3">
        <f>IF(A6532='Enheter, modell og år'!$F$2-1,0,VLOOKUP(A6532-1&amp;B6532&amp;C6532&amp;E6532,$F$2:$G$7561,2,FALSE))</f>
        <v>0</v>
      </c>
    </row>
    <row r="6533" spans="1:10" x14ac:dyDescent="0.25">
      <c r="A6533">
        <f t="shared" ref="A6533:C6533" si="6089">A5993</f>
        <v>2018</v>
      </c>
      <c r="B6533" t="str">
        <f t="shared" si="6089"/>
        <v>RFM</v>
      </c>
      <c r="C6533">
        <f t="shared" si="6089"/>
        <v>0</v>
      </c>
      <c r="D6533">
        <f>IFERROR(VLOOKUP(C6533,'Enheter, modell og år'!$A$2:$B$31,2,FALSE),0)</f>
        <v>0</v>
      </c>
      <c r="E6533" t="str">
        <f>'Liste detaljert wide'!$P$1</f>
        <v>Tot bev</v>
      </c>
      <c r="F6533" t="str">
        <f t="shared" si="6087"/>
        <v>2018RFM0Tot bev</v>
      </c>
      <c r="G6533" s="3" t="e">
        <f>'Liste detaljert wide'!P53</f>
        <v>#DIV/0!</v>
      </c>
      <c r="H6533" t="str">
        <f>VLOOKUP(E6533,Def!$B$2:$C$15,2,FALSE)</f>
        <v>Tot bev</v>
      </c>
      <c r="I6533" s="3" t="e">
        <f>IF(A6533='Enheter, modell og år'!$F$2-1,0,G6533-VLOOKUP(A6533-1&amp;B6533&amp;C6533&amp;E6533,$F$2:$G$7561,2,FALSE))</f>
        <v>#DIV/0!</v>
      </c>
      <c r="J6533" s="3">
        <f>IF(A6533='Enheter, modell og år'!$F$2-1,0,VLOOKUP(A6533-1&amp;B6533&amp;C6533&amp;E6533,$F$2:$G$7561,2,FALSE))</f>
        <v>0</v>
      </c>
    </row>
    <row r="6534" spans="1:10" x14ac:dyDescent="0.25">
      <c r="A6534">
        <f t="shared" ref="A6534:C6534" si="6090">A5994</f>
        <v>2018</v>
      </c>
      <c r="B6534" t="str">
        <f t="shared" si="6090"/>
        <v>RFM</v>
      </c>
      <c r="C6534">
        <f t="shared" si="6090"/>
        <v>0</v>
      </c>
      <c r="D6534">
        <f>IFERROR(VLOOKUP(C6534,'Enheter, modell og år'!$A$2:$B$31,2,FALSE),0)</f>
        <v>0</v>
      </c>
      <c r="E6534" t="str">
        <f>'Liste detaljert wide'!$P$1</f>
        <v>Tot bev</v>
      </c>
      <c r="F6534" t="str">
        <f t="shared" si="6087"/>
        <v>2018RFM0Tot bev</v>
      </c>
      <c r="G6534" s="3" t="e">
        <f>'Liste detaljert wide'!P54</f>
        <v>#DIV/0!</v>
      </c>
      <c r="H6534" t="str">
        <f>VLOOKUP(E6534,Def!$B$2:$C$15,2,FALSE)</f>
        <v>Tot bev</v>
      </c>
      <c r="I6534" s="3" t="e">
        <f>IF(A6534='Enheter, modell og år'!$F$2-1,0,G6534-VLOOKUP(A6534-1&amp;B6534&amp;C6534&amp;E6534,$F$2:$G$7561,2,FALSE))</f>
        <v>#DIV/0!</v>
      </c>
      <c r="J6534" s="3">
        <f>IF(A6534='Enheter, modell og år'!$F$2-1,0,VLOOKUP(A6534-1&amp;B6534&amp;C6534&amp;E6534,$F$2:$G$7561,2,FALSE))</f>
        <v>0</v>
      </c>
    </row>
    <row r="6535" spans="1:10" x14ac:dyDescent="0.25">
      <c r="A6535">
        <f t="shared" ref="A6535:C6535" si="6091">A5995</f>
        <v>2018</v>
      </c>
      <c r="B6535" t="str">
        <f t="shared" si="6091"/>
        <v>RFM</v>
      </c>
      <c r="C6535">
        <f t="shared" si="6091"/>
        <v>0</v>
      </c>
      <c r="D6535">
        <f>IFERROR(VLOOKUP(C6535,'Enheter, modell og år'!$A$2:$B$31,2,FALSE),0)</f>
        <v>0</v>
      </c>
      <c r="E6535" t="str">
        <f>'Liste detaljert wide'!$P$1</f>
        <v>Tot bev</v>
      </c>
      <c r="F6535" t="str">
        <f t="shared" si="6087"/>
        <v>2018RFM0Tot bev</v>
      </c>
      <c r="G6535" s="3" t="e">
        <f>'Liste detaljert wide'!P55</f>
        <v>#DIV/0!</v>
      </c>
      <c r="H6535" t="str">
        <f>VLOOKUP(E6535,Def!$B$2:$C$15,2,FALSE)</f>
        <v>Tot bev</v>
      </c>
      <c r="I6535" s="3" t="e">
        <f>IF(A6535='Enheter, modell og år'!$F$2-1,0,G6535-VLOOKUP(A6535-1&amp;B6535&amp;C6535&amp;E6535,$F$2:$G$7561,2,FALSE))</f>
        <v>#DIV/0!</v>
      </c>
      <c r="J6535" s="3">
        <f>IF(A6535='Enheter, modell og år'!$F$2-1,0,VLOOKUP(A6535-1&amp;B6535&amp;C6535&amp;E6535,$F$2:$G$7561,2,FALSE))</f>
        <v>0</v>
      </c>
    </row>
    <row r="6536" spans="1:10" x14ac:dyDescent="0.25">
      <c r="A6536">
        <f t="shared" ref="A6536:C6536" si="6092">A5996</f>
        <v>2018</v>
      </c>
      <c r="B6536" t="str">
        <f t="shared" si="6092"/>
        <v>RFM</v>
      </c>
      <c r="C6536">
        <f t="shared" si="6092"/>
        <v>0</v>
      </c>
      <c r="D6536">
        <f>IFERROR(VLOOKUP(C6536,'Enheter, modell og år'!$A$2:$B$31,2,FALSE),0)</f>
        <v>0</v>
      </c>
      <c r="E6536" t="str">
        <f>'Liste detaljert wide'!$P$1</f>
        <v>Tot bev</v>
      </c>
      <c r="F6536" t="str">
        <f t="shared" si="6087"/>
        <v>2018RFM0Tot bev</v>
      </c>
      <c r="G6536" s="3" t="e">
        <f>'Liste detaljert wide'!P56</f>
        <v>#DIV/0!</v>
      </c>
      <c r="H6536" t="str">
        <f>VLOOKUP(E6536,Def!$B$2:$C$15,2,FALSE)</f>
        <v>Tot bev</v>
      </c>
      <c r="I6536" s="3" t="e">
        <f>IF(A6536='Enheter, modell og år'!$F$2-1,0,G6536-VLOOKUP(A6536-1&amp;B6536&amp;C6536&amp;E6536,$F$2:$G$7561,2,FALSE))</f>
        <v>#DIV/0!</v>
      </c>
      <c r="J6536" s="3">
        <f>IF(A6536='Enheter, modell og år'!$F$2-1,0,VLOOKUP(A6536-1&amp;B6536&amp;C6536&amp;E6536,$F$2:$G$7561,2,FALSE))</f>
        <v>0</v>
      </c>
    </row>
    <row r="6537" spans="1:10" x14ac:dyDescent="0.25">
      <c r="A6537">
        <f t="shared" ref="A6537:C6537" si="6093">A5997</f>
        <v>2018</v>
      </c>
      <c r="B6537" t="str">
        <f t="shared" si="6093"/>
        <v>RFM</v>
      </c>
      <c r="C6537">
        <f t="shared" si="6093"/>
        <v>0</v>
      </c>
      <c r="D6537">
        <f>IFERROR(VLOOKUP(C6537,'Enheter, modell og år'!$A$2:$B$31,2,FALSE),0)</f>
        <v>0</v>
      </c>
      <c r="E6537" t="str">
        <f>'Liste detaljert wide'!$P$1</f>
        <v>Tot bev</v>
      </c>
      <c r="F6537" t="str">
        <f t="shared" si="6087"/>
        <v>2018RFM0Tot bev</v>
      </c>
      <c r="G6537" s="3" t="e">
        <f>'Liste detaljert wide'!P57</f>
        <v>#DIV/0!</v>
      </c>
      <c r="H6537" t="str">
        <f>VLOOKUP(E6537,Def!$B$2:$C$15,2,FALSE)</f>
        <v>Tot bev</v>
      </c>
      <c r="I6537" s="3" t="e">
        <f>IF(A6537='Enheter, modell og år'!$F$2-1,0,G6537-VLOOKUP(A6537-1&amp;B6537&amp;C6537&amp;E6537,$F$2:$G$7561,2,FALSE))</f>
        <v>#DIV/0!</v>
      </c>
      <c r="J6537" s="3">
        <f>IF(A6537='Enheter, modell og år'!$F$2-1,0,VLOOKUP(A6537-1&amp;B6537&amp;C6537&amp;E6537,$F$2:$G$7561,2,FALSE))</f>
        <v>0</v>
      </c>
    </row>
    <row r="6538" spans="1:10" x14ac:dyDescent="0.25">
      <c r="A6538">
        <f t="shared" ref="A6538:C6538" si="6094">A5998</f>
        <v>2018</v>
      </c>
      <c r="B6538" t="str">
        <f t="shared" si="6094"/>
        <v>RFM</v>
      </c>
      <c r="C6538">
        <f t="shared" si="6094"/>
        <v>0</v>
      </c>
      <c r="D6538">
        <f>IFERROR(VLOOKUP(C6538,'Enheter, modell og år'!$A$2:$B$31,2,FALSE),0)</f>
        <v>0</v>
      </c>
      <c r="E6538" t="str">
        <f>'Liste detaljert wide'!$P$1</f>
        <v>Tot bev</v>
      </c>
      <c r="F6538" t="str">
        <f t="shared" si="6087"/>
        <v>2018RFM0Tot bev</v>
      </c>
      <c r="G6538" s="3" t="e">
        <f>'Liste detaljert wide'!P58</f>
        <v>#DIV/0!</v>
      </c>
      <c r="H6538" t="str">
        <f>VLOOKUP(E6538,Def!$B$2:$C$15,2,FALSE)</f>
        <v>Tot bev</v>
      </c>
      <c r="I6538" s="3" t="e">
        <f>IF(A6538='Enheter, modell og år'!$F$2-1,0,G6538-VLOOKUP(A6538-1&amp;B6538&amp;C6538&amp;E6538,$F$2:$G$7561,2,FALSE))</f>
        <v>#DIV/0!</v>
      </c>
      <c r="J6538" s="3">
        <f>IF(A6538='Enheter, modell og år'!$F$2-1,0,VLOOKUP(A6538-1&amp;B6538&amp;C6538&amp;E6538,$F$2:$G$7561,2,FALSE))</f>
        <v>0</v>
      </c>
    </row>
    <row r="6539" spans="1:10" x14ac:dyDescent="0.25">
      <c r="A6539">
        <f t="shared" ref="A6539:C6539" si="6095">A5999</f>
        <v>2018</v>
      </c>
      <c r="B6539" t="str">
        <f t="shared" si="6095"/>
        <v>RFM</v>
      </c>
      <c r="C6539">
        <f t="shared" si="6095"/>
        <v>0</v>
      </c>
      <c r="D6539">
        <f>IFERROR(VLOOKUP(C6539,'Enheter, modell og år'!$A$2:$B$31,2,FALSE),0)</f>
        <v>0</v>
      </c>
      <c r="E6539" t="str">
        <f>'Liste detaljert wide'!$P$1</f>
        <v>Tot bev</v>
      </c>
      <c r="F6539" t="str">
        <f t="shared" si="6087"/>
        <v>2018RFM0Tot bev</v>
      </c>
      <c r="G6539" s="3" t="e">
        <f>'Liste detaljert wide'!P59</f>
        <v>#DIV/0!</v>
      </c>
      <c r="H6539" t="str">
        <f>VLOOKUP(E6539,Def!$B$2:$C$15,2,FALSE)</f>
        <v>Tot bev</v>
      </c>
      <c r="I6539" s="3" t="e">
        <f>IF(A6539='Enheter, modell og år'!$F$2-1,0,G6539-VLOOKUP(A6539-1&amp;B6539&amp;C6539&amp;E6539,$F$2:$G$7561,2,FALSE))</f>
        <v>#DIV/0!</v>
      </c>
      <c r="J6539" s="3">
        <f>IF(A6539='Enheter, modell og år'!$F$2-1,0,VLOOKUP(A6539-1&amp;B6539&amp;C6539&amp;E6539,$F$2:$G$7561,2,FALSE))</f>
        <v>0</v>
      </c>
    </row>
    <row r="6540" spans="1:10" x14ac:dyDescent="0.25">
      <c r="A6540">
        <f t="shared" ref="A6540:C6540" si="6096">A6000</f>
        <v>2018</v>
      </c>
      <c r="B6540" t="str">
        <f t="shared" si="6096"/>
        <v>RFM</v>
      </c>
      <c r="C6540">
        <f t="shared" si="6096"/>
        <v>0</v>
      </c>
      <c r="D6540">
        <f>IFERROR(VLOOKUP(C6540,'Enheter, modell og år'!$A$2:$B$31,2,FALSE),0)</f>
        <v>0</v>
      </c>
      <c r="E6540" t="str">
        <f>'Liste detaljert wide'!$P$1</f>
        <v>Tot bev</v>
      </c>
      <c r="F6540" t="str">
        <f t="shared" si="6087"/>
        <v>2018RFM0Tot bev</v>
      </c>
      <c r="G6540" s="3" t="e">
        <f>'Liste detaljert wide'!P60</f>
        <v>#DIV/0!</v>
      </c>
      <c r="H6540" t="str">
        <f>VLOOKUP(E6540,Def!$B$2:$C$15,2,FALSE)</f>
        <v>Tot bev</v>
      </c>
      <c r="I6540" s="3" t="e">
        <f>IF(A6540='Enheter, modell og år'!$F$2-1,0,G6540-VLOOKUP(A6540-1&amp;B6540&amp;C6540&amp;E6540,$F$2:$G$7561,2,FALSE))</f>
        <v>#DIV/0!</v>
      </c>
      <c r="J6540" s="3">
        <f>IF(A6540='Enheter, modell og år'!$F$2-1,0,VLOOKUP(A6540-1&amp;B6540&amp;C6540&amp;E6540,$F$2:$G$7561,2,FALSE))</f>
        <v>0</v>
      </c>
    </row>
    <row r="6541" spans="1:10" x14ac:dyDescent="0.25">
      <c r="A6541">
        <f t="shared" ref="A6541:C6541" si="6097">A6001</f>
        <v>2018</v>
      </c>
      <c r="B6541" t="str">
        <f t="shared" si="6097"/>
        <v>RFM</v>
      </c>
      <c r="C6541">
        <f t="shared" si="6097"/>
        <v>0</v>
      </c>
      <c r="D6541">
        <f>IFERROR(VLOOKUP(C6541,'Enheter, modell og år'!$A$2:$B$31,2,FALSE),0)</f>
        <v>0</v>
      </c>
      <c r="E6541" t="str">
        <f>'Liste detaljert wide'!$P$1</f>
        <v>Tot bev</v>
      </c>
      <c r="F6541" t="str">
        <f t="shared" si="6087"/>
        <v>2018RFM0Tot bev</v>
      </c>
      <c r="G6541" s="3" t="e">
        <f>'Liste detaljert wide'!P61</f>
        <v>#DIV/0!</v>
      </c>
      <c r="H6541" t="str">
        <f>VLOOKUP(E6541,Def!$B$2:$C$15,2,FALSE)</f>
        <v>Tot bev</v>
      </c>
      <c r="I6541" s="3" t="e">
        <f>IF(A6541='Enheter, modell og år'!$F$2-1,0,G6541-VLOOKUP(A6541-1&amp;B6541&amp;C6541&amp;E6541,$F$2:$G$7561,2,FALSE))</f>
        <v>#DIV/0!</v>
      </c>
      <c r="J6541" s="3">
        <f>IF(A6541='Enheter, modell og år'!$F$2-1,0,VLOOKUP(A6541-1&amp;B6541&amp;C6541&amp;E6541,$F$2:$G$7561,2,FALSE))</f>
        <v>0</v>
      </c>
    </row>
    <row r="6542" spans="1:10" x14ac:dyDescent="0.25">
      <c r="A6542">
        <f t="shared" ref="A6542:C6542" si="6098">A6002</f>
        <v>2019</v>
      </c>
      <c r="B6542" t="str">
        <f t="shared" si="6098"/>
        <v>RFM</v>
      </c>
      <c r="C6542">
        <f t="shared" si="6098"/>
        <v>0</v>
      </c>
      <c r="D6542">
        <f>IFERROR(VLOOKUP(C6542,'Enheter, modell og år'!$A$2:$B$31,2,FALSE),0)</f>
        <v>0</v>
      </c>
      <c r="E6542" t="str">
        <f>'Liste detaljert wide'!$P$1</f>
        <v>Tot bev</v>
      </c>
      <c r="F6542" t="str">
        <f t="shared" si="6087"/>
        <v>2019RFM0Tot bev</v>
      </c>
      <c r="G6542" s="3" t="e">
        <f>'Liste detaljert wide'!P62</f>
        <v>#DIV/0!</v>
      </c>
      <c r="H6542" t="str">
        <f>VLOOKUP(E6542,Def!$B$2:$C$15,2,FALSE)</f>
        <v>Tot bev</v>
      </c>
      <c r="I6542" s="3" t="e">
        <f>IF(A6542='Enheter, modell og år'!$F$2-1,0,G6542-VLOOKUP(A6542-1&amp;B6542&amp;C6542&amp;E6542,$F$2:$G$7561,2,FALSE))</f>
        <v>#DIV/0!</v>
      </c>
      <c r="J6542" s="3" t="e">
        <f>IF(A6542='Enheter, modell og år'!$F$2-1,0,VLOOKUP(A6542-1&amp;B6542&amp;C6542&amp;E6542,$F$2:$G$7561,2,FALSE))</f>
        <v>#DIV/0!</v>
      </c>
    </row>
    <row r="6543" spans="1:10" x14ac:dyDescent="0.25">
      <c r="A6543">
        <f t="shared" ref="A6543:C6543" si="6099">A6003</f>
        <v>2019</v>
      </c>
      <c r="B6543" t="str">
        <f t="shared" si="6099"/>
        <v>RFM</v>
      </c>
      <c r="C6543">
        <f t="shared" si="6099"/>
        <v>0</v>
      </c>
      <c r="D6543">
        <f>IFERROR(VLOOKUP(C6543,'Enheter, modell og år'!$A$2:$B$31,2,FALSE),0)</f>
        <v>0</v>
      </c>
      <c r="E6543" t="str">
        <f>'Liste detaljert wide'!$P$1</f>
        <v>Tot bev</v>
      </c>
      <c r="F6543" t="str">
        <f t="shared" si="6087"/>
        <v>2019RFM0Tot bev</v>
      </c>
      <c r="G6543" s="3" t="e">
        <f>'Liste detaljert wide'!P63</f>
        <v>#DIV/0!</v>
      </c>
      <c r="H6543" t="str">
        <f>VLOOKUP(E6543,Def!$B$2:$C$15,2,FALSE)</f>
        <v>Tot bev</v>
      </c>
      <c r="I6543" s="3" t="e">
        <f>IF(A6543='Enheter, modell og år'!$F$2-1,0,G6543-VLOOKUP(A6543-1&amp;B6543&amp;C6543&amp;E6543,$F$2:$G$7561,2,FALSE))</f>
        <v>#DIV/0!</v>
      </c>
      <c r="J6543" s="3" t="e">
        <f>IF(A6543='Enheter, modell og år'!$F$2-1,0,VLOOKUP(A6543-1&amp;B6543&amp;C6543&amp;E6543,$F$2:$G$7561,2,FALSE))</f>
        <v>#DIV/0!</v>
      </c>
    </row>
    <row r="6544" spans="1:10" x14ac:dyDescent="0.25">
      <c r="A6544">
        <f t="shared" ref="A6544:C6544" si="6100">A6004</f>
        <v>2019</v>
      </c>
      <c r="B6544" t="str">
        <f t="shared" si="6100"/>
        <v>RFM</v>
      </c>
      <c r="C6544">
        <f t="shared" si="6100"/>
        <v>0</v>
      </c>
      <c r="D6544">
        <f>IFERROR(VLOOKUP(C6544,'Enheter, modell og år'!$A$2:$B$31,2,FALSE),0)</f>
        <v>0</v>
      </c>
      <c r="E6544" t="str">
        <f>'Liste detaljert wide'!$P$1</f>
        <v>Tot bev</v>
      </c>
      <c r="F6544" t="str">
        <f t="shared" si="6087"/>
        <v>2019RFM0Tot bev</v>
      </c>
      <c r="G6544" s="3" t="e">
        <f>'Liste detaljert wide'!P64</f>
        <v>#DIV/0!</v>
      </c>
      <c r="H6544" t="str">
        <f>VLOOKUP(E6544,Def!$B$2:$C$15,2,FALSE)</f>
        <v>Tot bev</v>
      </c>
      <c r="I6544" s="3" t="e">
        <f>IF(A6544='Enheter, modell og år'!$F$2-1,0,G6544-VLOOKUP(A6544-1&amp;B6544&amp;C6544&amp;E6544,$F$2:$G$7561,2,FALSE))</f>
        <v>#DIV/0!</v>
      </c>
      <c r="J6544" s="3" t="e">
        <f>IF(A6544='Enheter, modell og år'!$F$2-1,0,VLOOKUP(A6544-1&amp;B6544&amp;C6544&amp;E6544,$F$2:$G$7561,2,FALSE))</f>
        <v>#DIV/0!</v>
      </c>
    </row>
    <row r="6545" spans="1:10" x14ac:dyDescent="0.25">
      <c r="A6545">
        <f t="shared" ref="A6545:C6545" si="6101">A6005</f>
        <v>2019</v>
      </c>
      <c r="B6545" t="str">
        <f t="shared" si="6101"/>
        <v>RFM</v>
      </c>
      <c r="C6545">
        <f t="shared" si="6101"/>
        <v>0</v>
      </c>
      <c r="D6545">
        <f>IFERROR(VLOOKUP(C6545,'Enheter, modell og år'!$A$2:$B$31,2,FALSE),0)</f>
        <v>0</v>
      </c>
      <c r="E6545" t="str">
        <f>'Liste detaljert wide'!$P$1</f>
        <v>Tot bev</v>
      </c>
      <c r="F6545" t="str">
        <f t="shared" si="6087"/>
        <v>2019RFM0Tot bev</v>
      </c>
      <c r="G6545" s="3" t="e">
        <f>'Liste detaljert wide'!P65</f>
        <v>#DIV/0!</v>
      </c>
      <c r="H6545" t="str">
        <f>VLOOKUP(E6545,Def!$B$2:$C$15,2,FALSE)</f>
        <v>Tot bev</v>
      </c>
      <c r="I6545" s="3" t="e">
        <f>IF(A6545='Enheter, modell og år'!$F$2-1,0,G6545-VLOOKUP(A6545-1&amp;B6545&amp;C6545&amp;E6545,$F$2:$G$7561,2,FALSE))</f>
        <v>#DIV/0!</v>
      </c>
      <c r="J6545" s="3" t="e">
        <f>IF(A6545='Enheter, modell og år'!$F$2-1,0,VLOOKUP(A6545-1&amp;B6545&amp;C6545&amp;E6545,$F$2:$G$7561,2,FALSE))</f>
        <v>#DIV/0!</v>
      </c>
    </row>
    <row r="6546" spans="1:10" x14ac:dyDescent="0.25">
      <c r="A6546">
        <f t="shared" ref="A6546:C6546" si="6102">A6006</f>
        <v>2019</v>
      </c>
      <c r="B6546" t="str">
        <f t="shared" si="6102"/>
        <v>RFM</v>
      </c>
      <c r="C6546">
        <f t="shared" si="6102"/>
        <v>0</v>
      </c>
      <c r="D6546">
        <f>IFERROR(VLOOKUP(C6546,'Enheter, modell og år'!$A$2:$B$31,2,FALSE),0)</f>
        <v>0</v>
      </c>
      <c r="E6546" t="str">
        <f>'Liste detaljert wide'!$P$1</f>
        <v>Tot bev</v>
      </c>
      <c r="F6546" t="str">
        <f t="shared" si="6087"/>
        <v>2019RFM0Tot bev</v>
      </c>
      <c r="G6546" s="3" t="e">
        <f>'Liste detaljert wide'!P66</f>
        <v>#DIV/0!</v>
      </c>
      <c r="H6546" t="str">
        <f>VLOOKUP(E6546,Def!$B$2:$C$15,2,FALSE)</f>
        <v>Tot bev</v>
      </c>
      <c r="I6546" s="3" t="e">
        <f>IF(A6546='Enheter, modell og år'!$F$2-1,0,G6546-VLOOKUP(A6546-1&amp;B6546&amp;C6546&amp;E6546,$F$2:$G$7561,2,FALSE))</f>
        <v>#DIV/0!</v>
      </c>
      <c r="J6546" s="3" t="e">
        <f>IF(A6546='Enheter, modell og år'!$F$2-1,0,VLOOKUP(A6546-1&amp;B6546&amp;C6546&amp;E6546,$F$2:$G$7561,2,FALSE))</f>
        <v>#DIV/0!</v>
      </c>
    </row>
    <row r="6547" spans="1:10" x14ac:dyDescent="0.25">
      <c r="A6547">
        <f t="shared" ref="A6547:C6547" si="6103">A6007</f>
        <v>2019</v>
      </c>
      <c r="B6547" t="str">
        <f t="shared" si="6103"/>
        <v>RFM</v>
      </c>
      <c r="C6547">
        <f t="shared" si="6103"/>
        <v>0</v>
      </c>
      <c r="D6547">
        <f>IFERROR(VLOOKUP(C6547,'Enheter, modell og år'!$A$2:$B$31,2,FALSE),0)</f>
        <v>0</v>
      </c>
      <c r="E6547" t="str">
        <f>'Liste detaljert wide'!$P$1</f>
        <v>Tot bev</v>
      </c>
      <c r="F6547" t="str">
        <f t="shared" si="6087"/>
        <v>2019RFM0Tot bev</v>
      </c>
      <c r="G6547" s="3" t="e">
        <f>'Liste detaljert wide'!P67</f>
        <v>#DIV/0!</v>
      </c>
      <c r="H6547" t="str">
        <f>VLOOKUP(E6547,Def!$B$2:$C$15,2,FALSE)</f>
        <v>Tot bev</v>
      </c>
      <c r="I6547" s="3" t="e">
        <f>IF(A6547='Enheter, modell og år'!$F$2-1,0,G6547-VLOOKUP(A6547-1&amp;B6547&amp;C6547&amp;E6547,$F$2:$G$7561,2,FALSE))</f>
        <v>#DIV/0!</v>
      </c>
      <c r="J6547" s="3" t="e">
        <f>IF(A6547='Enheter, modell og år'!$F$2-1,0,VLOOKUP(A6547-1&amp;B6547&amp;C6547&amp;E6547,$F$2:$G$7561,2,FALSE))</f>
        <v>#DIV/0!</v>
      </c>
    </row>
    <row r="6548" spans="1:10" x14ac:dyDescent="0.25">
      <c r="A6548">
        <f t="shared" ref="A6548:C6548" si="6104">A6008</f>
        <v>2019</v>
      </c>
      <c r="B6548" t="str">
        <f t="shared" si="6104"/>
        <v>RFM</v>
      </c>
      <c r="C6548">
        <f t="shared" si="6104"/>
        <v>0</v>
      </c>
      <c r="D6548">
        <f>IFERROR(VLOOKUP(C6548,'Enheter, modell og år'!$A$2:$B$31,2,FALSE),0)</f>
        <v>0</v>
      </c>
      <c r="E6548" t="str">
        <f>'Liste detaljert wide'!$P$1</f>
        <v>Tot bev</v>
      </c>
      <c r="F6548" t="str">
        <f t="shared" si="6087"/>
        <v>2019RFM0Tot bev</v>
      </c>
      <c r="G6548" s="3" t="e">
        <f>'Liste detaljert wide'!P68</f>
        <v>#DIV/0!</v>
      </c>
      <c r="H6548" t="str">
        <f>VLOOKUP(E6548,Def!$B$2:$C$15,2,FALSE)</f>
        <v>Tot bev</v>
      </c>
      <c r="I6548" s="3" t="e">
        <f>IF(A6548='Enheter, modell og år'!$F$2-1,0,G6548-VLOOKUP(A6548-1&amp;B6548&amp;C6548&amp;E6548,$F$2:$G$7561,2,FALSE))</f>
        <v>#DIV/0!</v>
      </c>
      <c r="J6548" s="3" t="e">
        <f>IF(A6548='Enheter, modell og år'!$F$2-1,0,VLOOKUP(A6548-1&amp;B6548&amp;C6548&amp;E6548,$F$2:$G$7561,2,FALSE))</f>
        <v>#DIV/0!</v>
      </c>
    </row>
    <row r="6549" spans="1:10" x14ac:dyDescent="0.25">
      <c r="A6549">
        <f t="shared" ref="A6549:C6549" si="6105">A6009</f>
        <v>2019</v>
      </c>
      <c r="B6549" t="str">
        <f t="shared" si="6105"/>
        <v>RFM</v>
      </c>
      <c r="C6549">
        <f t="shared" si="6105"/>
        <v>0</v>
      </c>
      <c r="D6549">
        <f>IFERROR(VLOOKUP(C6549,'Enheter, modell og år'!$A$2:$B$31,2,FALSE),0)</f>
        <v>0</v>
      </c>
      <c r="E6549" t="str">
        <f>'Liste detaljert wide'!$P$1</f>
        <v>Tot bev</v>
      </c>
      <c r="F6549" t="str">
        <f t="shared" si="6087"/>
        <v>2019RFM0Tot bev</v>
      </c>
      <c r="G6549" s="3" t="e">
        <f>'Liste detaljert wide'!P69</f>
        <v>#DIV/0!</v>
      </c>
      <c r="H6549" t="str">
        <f>VLOOKUP(E6549,Def!$B$2:$C$15,2,FALSE)</f>
        <v>Tot bev</v>
      </c>
      <c r="I6549" s="3" t="e">
        <f>IF(A6549='Enheter, modell og år'!$F$2-1,0,G6549-VLOOKUP(A6549-1&amp;B6549&amp;C6549&amp;E6549,$F$2:$G$7561,2,FALSE))</f>
        <v>#DIV/0!</v>
      </c>
      <c r="J6549" s="3" t="e">
        <f>IF(A6549='Enheter, modell og år'!$F$2-1,0,VLOOKUP(A6549-1&amp;B6549&amp;C6549&amp;E6549,$F$2:$G$7561,2,FALSE))</f>
        <v>#DIV/0!</v>
      </c>
    </row>
    <row r="6550" spans="1:10" x14ac:dyDescent="0.25">
      <c r="A6550">
        <f t="shared" ref="A6550:C6550" si="6106">A6010</f>
        <v>2019</v>
      </c>
      <c r="B6550" t="str">
        <f t="shared" si="6106"/>
        <v>RFM</v>
      </c>
      <c r="C6550">
        <f t="shared" si="6106"/>
        <v>0</v>
      </c>
      <c r="D6550">
        <f>IFERROR(VLOOKUP(C6550,'Enheter, modell og år'!$A$2:$B$31,2,FALSE),0)</f>
        <v>0</v>
      </c>
      <c r="E6550" t="str">
        <f>'Liste detaljert wide'!$P$1</f>
        <v>Tot bev</v>
      </c>
      <c r="F6550" t="str">
        <f t="shared" si="6087"/>
        <v>2019RFM0Tot bev</v>
      </c>
      <c r="G6550" s="3" t="e">
        <f>'Liste detaljert wide'!P70</f>
        <v>#DIV/0!</v>
      </c>
      <c r="H6550" t="str">
        <f>VLOOKUP(E6550,Def!$B$2:$C$15,2,FALSE)</f>
        <v>Tot bev</v>
      </c>
      <c r="I6550" s="3" t="e">
        <f>IF(A6550='Enheter, modell og år'!$F$2-1,0,G6550-VLOOKUP(A6550-1&amp;B6550&amp;C6550&amp;E6550,$F$2:$G$7561,2,FALSE))</f>
        <v>#DIV/0!</v>
      </c>
      <c r="J6550" s="3" t="e">
        <f>IF(A6550='Enheter, modell og år'!$F$2-1,0,VLOOKUP(A6550-1&amp;B6550&amp;C6550&amp;E6550,$F$2:$G$7561,2,FALSE))</f>
        <v>#DIV/0!</v>
      </c>
    </row>
    <row r="6551" spans="1:10" x14ac:dyDescent="0.25">
      <c r="A6551">
        <f t="shared" ref="A6551:C6551" si="6107">A6011</f>
        <v>2019</v>
      </c>
      <c r="B6551" t="str">
        <f t="shared" si="6107"/>
        <v>RFM</v>
      </c>
      <c r="C6551">
        <f t="shared" si="6107"/>
        <v>0</v>
      </c>
      <c r="D6551">
        <f>IFERROR(VLOOKUP(C6551,'Enheter, modell og år'!$A$2:$B$31,2,FALSE),0)</f>
        <v>0</v>
      </c>
      <c r="E6551" t="str">
        <f>'Liste detaljert wide'!$P$1</f>
        <v>Tot bev</v>
      </c>
      <c r="F6551" t="str">
        <f t="shared" si="6087"/>
        <v>2019RFM0Tot bev</v>
      </c>
      <c r="G6551" s="3" t="e">
        <f>'Liste detaljert wide'!P71</f>
        <v>#DIV/0!</v>
      </c>
      <c r="H6551" t="str">
        <f>VLOOKUP(E6551,Def!$B$2:$C$15,2,FALSE)</f>
        <v>Tot bev</v>
      </c>
      <c r="I6551" s="3" t="e">
        <f>IF(A6551='Enheter, modell og år'!$F$2-1,0,G6551-VLOOKUP(A6551-1&amp;B6551&amp;C6551&amp;E6551,$F$2:$G$7561,2,FALSE))</f>
        <v>#DIV/0!</v>
      </c>
      <c r="J6551" s="3" t="e">
        <f>IF(A6551='Enheter, modell og år'!$F$2-1,0,VLOOKUP(A6551-1&amp;B6551&amp;C6551&amp;E6551,$F$2:$G$7561,2,FALSE))</f>
        <v>#DIV/0!</v>
      </c>
    </row>
    <row r="6552" spans="1:10" x14ac:dyDescent="0.25">
      <c r="A6552">
        <f t="shared" ref="A6552:C6552" si="6108">A6012</f>
        <v>2019</v>
      </c>
      <c r="B6552" t="str">
        <f t="shared" si="6108"/>
        <v>RFM</v>
      </c>
      <c r="C6552">
        <f t="shared" si="6108"/>
        <v>0</v>
      </c>
      <c r="D6552">
        <f>IFERROR(VLOOKUP(C6552,'Enheter, modell og år'!$A$2:$B$31,2,FALSE),0)</f>
        <v>0</v>
      </c>
      <c r="E6552" t="str">
        <f>'Liste detaljert wide'!$P$1</f>
        <v>Tot bev</v>
      </c>
      <c r="F6552" t="str">
        <f t="shared" si="6087"/>
        <v>2019RFM0Tot bev</v>
      </c>
      <c r="G6552" s="3" t="e">
        <f>'Liste detaljert wide'!P72</f>
        <v>#DIV/0!</v>
      </c>
      <c r="H6552" t="str">
        <f>VLOOKUP(E6552,Def!$B$2:$C$15,2,FALSE)</f>
        <v>Tot bev</v>
      </c>
      <c r="I6552" s="3" t="e">
        <f>IF(A6552='Enheter, modell og år'!$F$2-1,0,G6552-VLOOKUP(A6552-1&amp;B6552&amp;C6552&amp;E6552,$F$2:$G$7561,2,FALSE))</f>
        <v>#DIV/0!</v>
      </c>
      <c r="J6552" s="3" t="e">
        <f>IF(A6552='Enheter, modell og år'!$F$2-1,0,VLOOKUP(A6552-1&amp;B6552&amp;C6552&amp;E6552,$F$2:$G$7561,2,FALSE))</f>
        <v>#DIV/0!</v>
      </c>
    </row>
    <row r="6553" spans="1:10" x14ac:dyDescent="0.25">
      <c r="A6553">
        <f t="shared" ref="A6553:C6553" si="6109">A6013</f>
        <v>2019</v>
      </c>
      <c r="B6553" t="str">
        <f t="shared" si="6109"/>
        <v>RFM</v>
      </c>
      <c r="C6553">
        <f t="shared" si="6109"/>
        <v>0</v>
      </c>
      <c r="D6553">
        <f>IFERROR(VLOOKUP(C6553,'Enheter, modell og år'!$A$2:$B$31,2,FALSE),0)</f>
        <v>0</v>
      </c>
      <c r="E6553" t="str">
        <f>'Liste detaljert wide'!$P$1</f>
        <v>Tot bev</v>
      </c>
      <c r="F6553" t="str">
        <f t="shared" si="6087"/>
        <v>2019RFM0Tot bev</v>
      </c>
      <c r="G6553" s="3" t="e">
        <f>'Liste detaljert wide'!P73</f>
        <v>#DIV/0!</v>
      </c>
      <c r="H6553" t="str">
        <f>VLOOKUP(E6553,Def!$B$2:$C$15,2,FALSE)</f>
        <v>Tot bev</v>
      </c>
      <c r="I6553" s="3" t="e">
        <f>IF(A6553='Enheter, modell og år'!$F$2-1,0,G6553-VLOOKUP(A6553-1&amp;B6553&amp;C6553&amp;E6553,$F$2:$G$7561,2,FALSE))</f>
        <v>#DIV/0!</v>
      </c>
      <c r="J6553" s="3" t="e">
        <f>IF(A6553='Enheter, modell og år'!$F$2-1,0,VLOOKUP(A6553-1&amp;B6553&amp;C6553&amp;E6553,$F$2:$G$7561,2,FALSE))</f>
        <v>#DIV/0!</v>
      </c>
    </row>
    <row r="6554" spans="1:10" x14ac:dyDescent="0.25">
      <c r="A6554">
        <f t="shared" ref="A6554:C6554" si="6110">A6014</f>
        <v>2019</v>
      </c>
      <c r="B6554" t="str">
        <f t="shared" si="6110"/>
        <v>RFM</v>
      </c>
      <c r="C6554">
        <f t="shared" si="6110"/>
        <v>0</v>
      </c>
      <c r="D6554">
        <f>IFERROR(VLOOKUP(C6554,'Enheter, modell og år'!$A$2:$B$31,2,FALSE),0)</f>
        <v>0</v>
      </c>
      <c r="E6554" t="str">
        <f>'Liste detaljert wide'!$P$1</f>
        <v>Tot bev</v>
      </c>
      <c r="F6554" t="str">
        <f t="shared" si="6087"/>
        <v>2019RFM0Tot bev</v>
      </c>
      <c r="G6554" s="3" t="e">
        <f>'Liste detaljert wide'!P74</f>
        <v>#DIV/0!</v>
      </c>
      <c r="H6554" t="str">
        <f>VLOOKUP(E6554,Def!$B$2:$C$15,2,FALSE)</f>
        <v>Tot bev</v>
      </c>
      <c r="I6554" s="3" t="e">
        <f>IF(A6554='Enheter, modell og år'!$F$2-1,0,G6554-VLOOKUP(A6554-1&amp;B6554&amp;C6554&amp;E6554,$F$2:$G$7561,2,FALSE))</f>
        <v>#DIV/0!</v>
      </c>
      <c r="J6554" s="3" t="e">
        <f>IF(A6554='Enheter, modell og år'!$F$2-1,0,VLOOKUP(A6554-1&amp;B6554&amp;C6554&amp;E6554,$F$2:$G$7561,2,FALSE))</f>
        <v>#DIV/0!</v>
      </c>
    </row>
    <row r="6555" spans="1:10" x14ac:dyDescent="0.25">
      <c r="A6555">
        <f t="shared" ref="A6555:C6555" si="6111">A6015</f>
        <v>2019</v>
      </c>
      <c r="B6555" t="str">
        <f t="shared" si="6111"/>
        <v>RFM</v>
      </c>
      <c r="C6555">
        <f t="shared" si="6111"/>
        <v>0</v>
      </c>
      <c r="D6555">
        <f>IFERROR(VLOOKUP(C6555,'Enheter, modell og år'!$A$2:$B$31,2,FALSE),0)</f>
        <v>0</v>
      </c>
      <c r="E6555" t="str">
        <f>'Liste detaljert wide'!$P$1</f>
        <v>Tot bev</v>
      </c>
      <c r="F6555" t="str">
        <f t="shared" si="6087"/>
        <v>2019RFM0Tot bev</v>
      </c>
      <c r="G6555" s="3" t="e">
        <f>'Liste detaljert wide'!P75</f>
        <v>#DIV/0!</v>
      </c>
      <c r="H6555" t="str">
        <f>VLOOKUP(E6555,Def!$B$2:$C$15,2,FALSE)</f>
        <v>Tot bev</v>
      </c>
      <c r="I6555" s="3" t="e">
        <f>IF(A6555='Enheter, modell og år'!$F$2-1,0,G6555-VLOOKUP(A6555-1&amp;B6555&amp;C6555&amp;E6555,$F$2:$G$7561,2,FALSE))</f>
        <v>#DIV/0!</v>
      </c>
      <c r="J6555" s="3" t="e">
        <f>IF(A6555='Enheter, modell og år'!$F$2-1,0,VLOOKUP(A6555-1&amp;B6555&amp;C6555&amp;E6555,$F$2:$G$7561,2,FALSE))</f>
        <v>#DIV/0!</v>
      </c>
    </row>
    <row r="6556" spans="1:10" x14ac:dyDescent="0.25">
      <c r="A6556">
        <f t="shared" ref="A6556:C6556" si="6112">A6016</f>
        <v>2019</v>
      </c>
      <c r="B6556" t="str">
        <f t="shared" si="6112"/>
        <v>RFM</v>
      </c>
      <c r="C6556">
        <f t="shared" si="6112"/>
        <v>0</v>
      </c>
      <c r="D6556">
        <f>IFERROR(VLOOKUP(C6556,'Enheter, modell og år'!$A$2:$B$31,2,FALSE),0)</f>
        <v>0</v>
      </c>
      <c r="E6556" t="str">
        <f>'Liste detaljert wide'!$P$1</f>
        <v>Tot bev</v>
      </c>
      <c r="F6556" t="str">
        <f t="shared" si="6087"/>
        <v>2019RFM0Tot bev</v>
      </c>
      <c r="G6556" s="3" t="e">
        <f>'Liste detaljert wide'!P76</f>
        <v>#DIV/0!</v>
      </c>
      <c r="H6556" t="str">
        <f>VLOOKUP(E6556,Def!$B$2:$C$15,2,FALSE)</f>
        <v>Tot bev</v>
      </c>
      <c r="I6556" s="3" t="e">
        <f>IF(A6556='Enheter, modell og år'!$F$2-1,0,G6556-VLOOKUP(A6556-1&amp;B6556&amp;C6556&amp;E6556,$F$2:$G$7561,2,FALSE))</f>
        <v>#DIV/0!</v>
      </c>
      <c r="J6556" s="3" t="e">
        <f>IF(A6556='Enheter, modell og år'!$F$2-1,0,VLOOKUP(A6556-1&amp;B6556&amp;C6556&amp;E6556,$F$2:$G$7561,2,FALSE))</f>
        <v>#DIV/0!</v>
      </c>
    </row>
    <row r="6557" spans="1:10" x14ac:dyDescent="0.25">
      <c r="A6557">
        <f t="shared" ref="A6557:C6557" si="6113">A6017</f>
        <v>2019</v>
      </c>
      <c r="B6557" t="str">
        <f t="shared" si="6113"/>
        <v>RFM</v>
      </c>
      <c r="C6557">
        <f t="shared" si="6113"/>
        <v>0</v>
      </c>
      <c r="D6557">
        <f>IFERROR(VLOOKUP(C6557,'Enheter, modell og år'!$A$2:$B$31,2,FALSE),0)</f>
        <v>0</v>
      </c>
      <c r="E6557" t="str">
        <f>'Liste detaljert wide'!$P$1</f>
        <v>Tot bev</v>
      </c>
      <c r="F6557" t="str">
        <f t="shared" si="6087"/>
        <v>2019RFM0Tot bev</v>
      </c>
      <c r="G6557" s="3" t="e">
        <f>'Liste detaljert wide'!P77</f>
        <v>#DIV/0!</v>
      </c>
      <c r="H6557" t="str">
        <f>VLOOKUP(E6557,Def!$B$2:$C$15,2,FALSE)</f>
        <v>Tot bev</v>
      </c>
      <c r="I6557" s="3" t="e">
        <f>IF(A6557='Enheter, modell og år'!$F$2-1,0,G6557-VLOOKUP(A6557-1&amp;B6557&amp;C6557&amp;E6557,$F$2:$G$7561,2,FALSE))</f>
        <v>#DIV/0!</v>
      </c>
      <c r="J6557" s="3" t="e">
        <f>IF(A6557='Enheter, modell og år'!$F$2-1,0,VLOOKUP(A6557-1&amp;B6557&amp;C6557&amp;E6557,$F$2:$G$7561,2,FALSE))</f>
        <v>#DIV/0!</v>
      </c>
    </row>
    <row r="6558" spans="1:10" x14ac:dyDescent="0.25">
      <c r="A6558">
        <f t="shared" ref="A6558:C6558" si="6114">A6018</f>
        <v>2019</v>
      </c>
      <c r="B6558" t="str">
        <f t="shared" si="6114"/>
        <v>RFM</v>
      </c>
      <c r="C6558">
        <f t="shared" si="6114"/>
        <v>0</v>
      </c>
      <c r="D6558">
        <f>IFERROR(VLOOKUP(C6558,'Enheter, modell og år'!$A$2:$B$31,2,FALSE),0)</f>
        <v>0</v>
      </c>
      <c r="E6558" t="str">
        <f>'Liste detaljert wide'!$P$1</f>
        <v>Tot bev</v>
      </c>
      <c r="F6558" t="str">
        <f t="shared" si="6087"/>
        <v>2019RFM0Tot bev</v>
      </c>
      <c r="G6558" s="3" t="e">
        <f>'Liste detaljert wide'!P78</f>
        <v>#DIV/0!</v>
      </c>
      <c r="H6558" t="str">
        <f>VLOOKUP(E6558,Def!$B$2:$C$15,2,FALSE)</f>
        <v>Tot bev</v>
      </c>
      <c r="I6558" s="3" t="e">
        <f>IF(A6558='Enheter, modell og år'!$F$2-1,0,G6558-VLOOKUP(A6558-1&amp;B6558&amp;C6558&amp;E6558,$F$2:$G$7561,2,FALSE))</f>
        <v>#DIV/0!</v>
      </c>
      <c r="J6558" s="3" t="e">
        <f>IF(A6558='Enheter, modell og år'!$F$2-1,0,VLOOKUP(A6558-1&amp;B6558&amp;C6558&amp;E6558,$F$2:$G$7561,2,FALSE))</f>
        <v>#DIV/0!</v>
      </c>
    </row>
    <row r="6559" spans="1:10" x14ac:dyDescent="0.25">
      <c r="A6559">
        <f t="shared" ref="A6559:C6559" si="6115">A6019</f>
        <v>2019</v>
      </c>
      <c r="B6559" t="str">
        <f t="shared" si="6115"/>
        <v>RFM</v>
      </c>
      <c r="C6559">
        <f t="shared" si="6115"/>
        <v>0</v>
      </c>
      <c r="D6559">
        <f>IFERROR(VLOOKUP(C6559,'Enheter, modell og år'!$A$2:$B$31,2,FALSE),0)</f>
        <v>0</v>
      </c>
      <c r="E6559" t="str">
        <f>'Liste detaljert wide'!$P$1</f>
        <v>Tot bev</v>
      </c>
      <c r="F6559" t="str">
        <f t="shared" si="6087"/>
        <v>2019RFM0Tot bev</v>
      </c>
      <c r="G6559" s="3" t="e">
        <f>'Liste detaljert wide'!P79</f>
        <v>#DIV/0!</v>
      </c>
      <c r="H6559" t="str">
        <f>VLOOKUP(E6559,Def!$B$2:$C$15,2,FALSE)</f>
        <v>Tot bev</v>
      </c>
      <c r="I6559" s="3" t="e">
        <f>IF(A6559='Enheter, modell og år'!$F$2-1,0,G6559-VLOOKUP(A6559-1&amp;B6559&amp;C6559&amp;E6559,$F$2:$G$7561,2,FALSE))</f>
        <v>#DIV/0!</v>
      </c>
      <c r="J6559" s="3" t="e">
        <f>IF(A6559='Enheter, modell og år'!$F$2-1,0,VLOOKUP(A6559-1&amp;B6559&amp;C6559&amp;E6559,$F$2:$G$7561,2,FALSE))</f>
        <v>#DIV/0!</v>
      </c>
    </row>
    <row r="6560" spans="1:10" x14ac:dyDescent="0.25">
      <c r="A6560">
        <f t="shared" ref="A6560:C6560" si="6116">A6020</f>
        <v>2019</v>
      </c>
      <c r="B6560" t="str">
        <f t="shared" si="6116"/>
        <v>RFM</v>
      </c>
      <c r="C6560">
        <f t="shared" si="6116"/>
        <v>0</v>
      </c>
      <c r="D6560">
        <f>IFERROR(VLOOKUP(C6560,'Enheter, modell og år'!$A$2:$B$31,2,FALSE),0)</f>
        <v>0</v>
      </c>
      <c r="E6560" t="str">
        <f>'Liste detaljert wide'!$P$1</f>
        <v>Tot bev</v>
      </c>
      <c r="F6560" t="str">
        <f t="shared" si="6087"/>
        <v>2019RFM0Tot bev</v>
      </c>
      <c r="G6560" s="3" t="e">
        <f>'Liste detaljert wide'!P80</f>
        <v>#DIV/0!</v>
      </c>
      <c r="H6560" t="str">
        <f>VLOOKUP(E6560,Def!$B$2:$C$15,2,FALSE)</f>
        <v>Tot bev</v>
      </c>
      <c r="I6560" s="3" t="e">
        <f>IF(A6560='Enheter, modell og år'!$F$2-1,0,G6560-VLOOKUP(A6560-1&amp;B6560&amp;C6560&amp;E6560,$F$2:$G$7561,2,FALSE))</f>
        <v>#DIV/0!</v>
      </c>
      <c r="J6560" s="3" t="e">
        <f>IF(A6560='Enheter, modell og år'!$F$2-1,0,VLOOKUP(A6560-1&amp;B6560&amp;C6560&amp;E6560,$F$2:$G$7561,2,FALSE))</f>
        <v>#DIV/0!</v>
      </c>
    </row>
    <row r="6561" spans="1:10" x14ac:dyDescent="0.25">
      <c r="A6561">
        <f t="shared" ref="A6561:C6561" si="6117">A6021</f>
        <v>2019</v>
      </c>
      <c r="B6561" t="str">
        <f t="shared" si="6117"/>
        <v>RFM</v>
      </c>
      <c r="C6561">
        <f t="shared" si="6117"/>
        <v>0</v>
      </c>
      <c r="D6561">
        <f>IFERROR(VLOOKUP(C6561,'Enheter, modell og år'!$A$2:$B$31,2,FALSE),0)</f>
        <v>0</v>
      </c>
      <c r="E6561" t="str">
        <f>'Liste detaljert wide'!$P$1</f>
        <v>Tot bev</v>
      </c>
      <c r="F6561" t="str">
        <f t="shared" si="6087"/>
        <v>2019RFM0Tot bev</v>
      </c>
      <c r="G6561" s="3" t="e">
        <f>'Liste detaljert wide'!P81</f>
        <v>#DIV/0!</v>
      </c>
      <c r="H6561" t="str">
        <f>VLOOKUP(E6561,Def!$B$2:$C$15,2,FALSE)</f>
        <v>Tot bev</v>
      </c>
      <c r="I6561" s="3" t="e">
        <f>IF(A6561='Enheter, modell og år'!$F$2-1,0,G6561-VLOOKUP(A6561-1&amp;B6561&amp;C6561&amp;E6561,$F$2:$G$7561,2,FALSE))</f>
        <v>#DIV/0!</v>
      </c>
      <c r="J6561" s="3" t="e">
        <f>IF(A6561='Enheter, modell og år'!$F$2-1,0,VLOOKUP(A6561-1&amp;B6561&amp;C6561&amp;E6561,$F$2:$G$7561,2,FALSE))</f>
        <v>#DIV/0!</v>
      </c>
    </row>
    <row r="6562" spans="1:10" x14ac:dyDescent="0.25">
      <c r="A6562">
        <f t="shared" ref="A6562:C6562" si="6118">A6022</f>
        <v>2019</v>
      </c>
      <c r="B6562" t="str">
        <f t="shared" si="6118"/>
        <v>RFM</v>
      </c>
      <c r="C6562">
        <f t="shared" si="6118"/>
        <v>0</v>
      </c>
      <c r="D6562">
        <f>IFERROR(VLOOKUP(C6562,'Enheter, modell og år'!$A$2:$B$31,2,FALSE),0)</f>
        <v>0</v>
      </c>
      <c r="E6562" t="str">
        <f>'Liste detaljert wide'!$P$1</f>
        <v>Tot bev</v>
      </c>
      <c r="F6562" t="str">
        <f t="shared" si="6087"/>
        <v>2019RFM0Tot bev</v>
      </c>
      <c r="G6562" s="3" t="e">
        <f>'Liste detaljert wide'!P82</f>
        <v>#DIV/0!</v>
      </c>
      <c r="H6562" t="str">
        <f>VLOOKUP(E6562,Def!$B$2:$C$15,2,FALSE)</f>
        <v>Tot bev</v>
      </c>
      <c r="I6562" s="3" t="e">
        <f>IF(A6562='Enheter, modell og år'!$F$2-1,0,G6562-VLOOKUP(A6562-1&amp;B6562&amp;C6562&amp;E6562,$F$2:$G$7561,2,FALSE))</f>
        <v>#DIV/0!</v>
      </c>
      <c r="J6562" s="3" t="e">
        <f>IF(A6562='Enheter, modell og år'!$F$2-1,0,VLOOKUP(A6562-1&amp;B6562&amp;C6562&amp;E6562,$F$2:$G$7561,2,FALSE))</f>
        <v>#DIV/0!</v>
      </c>
    </row>
    <row r="6563" spans="1:10" x14ac:dyDescent="0.25">
      <c r="A6563">
        <f t="shared" ref="A6563:C6563" si="6119">A6023</f>
        <v>2019</v>
      </c>
      <c r="B6563" t="str">
        <f t="shared" si="6119"/>
        <v>RFM</v>
      </c>
      <c r="C6563">
        <f t="shared" si="6119"/>
        <v>0</v>
      </c>
      <c r="D6563">
        <f>IFERROR(VLOOKUP(C6563,'Enheter, modell og år'!$A$2:$B$31,2,FALSE),0)</f>
        <v>0</v>
      </c>
      <c r="E6563" t="str">
        <f>'Liste detaljert wide'!$P$1</f>
        <v>Tot bev</v>
      </c>
      <c r="F6563" t="str">
        <f t="shared" si="6087"/>
        <v>2019RFM0Tot bev</v>
      </c>
      <c r="G6563" s="3" t="e">
        <f>'Liste detaljert wide'!P83</f>
        <v>#DIV/0!</v>
      </c>
      <c r="H6563" t="str">
        <f>VLOOKUP(E6563,Def!$B$2:$C$15,2,FALSE)</f>
        <v>Tot bev</v>
      </c>
      <c r="I6563" s="3" t="e">
        <f>IF(A6563='Enheter, modell og år'!$F$2-1,0,G6563-VLOOKUP(A6563-1&amp;B6563&amp;C6563&amp;E6563,$F$2:$G$7561,2,FALSE))</f>
        <v>#DIV/0!</v>
      </c>
      <c r="J6563" s="3" t="e">
        <f>IF(A6563='Enheter, modell og år'!$F$2-1,0,VLOOKUP(A6563-1&amp;B6563&amp;C6563&amp;E6563,$F$2:$G$7561,2,FALSE))</f>
        <v>#DIV/0!</v>
      </c>
    </row>
    <row r="6564" spans="1:10" x14ac:dyDescent="0.25">
      <c r="A6564">
        <f t="shared" ref="A6564:C6564" si="6120">A6024</f>
        <v>2019</v>
      </c>
      <c r="B6564" t="str">
        <f t="shared" si="6120"/>
        <v>RFM</v>
      </c>
      <c r="C6564">
        <f t="shared" si="6120"/>
        <v>0</v>
      </c>
      <c r="D6564">
        <f>IFERROR(VLOOKUP(C6564,'Enheter, modell og år'!$A$2:$B$31,2,FALSE),0)</f>
        <v>0</v>
      </c>
      <c r="E6564" t="str">
        <f>'Liste detaljert wide'!$P$1</f>
        <v>Tot bev</v>
      </c>
      <c r="F6564" t="str">
        <f t="shared" si="6087"/>
        <v>2019RFM0Tot bev</v>
      </c>
      <c r="G6564" s="3" t="e">
        <f>'Liste detaljert wide'!P84</f>
        <v>#DIV/0!</v>
      </c>
      <c r="H6564" t="str">
        <f>VLOOKUP(E6564,Def!$B$2:$C$15,2,FALSE)</f>
        <v>Tot bev</v>
      </c>
      <c r="I6564" s="3" t="e">
        <f>IF(A6564='Enheter, modell og år'!$F$2-1,0,G6564-VLOOKUP(A6564-1&amp;B6564&amp;C6564&amp;E6564,$F$2:$G$7561,2,FALSE))</f>
        <v>#DIV/0!</v>
      </c>
      <c r="J6564" s="3" t="e">
        <f>IF(A6564='Enheter, modell og år'!$F$2-1,0,VLOOKUP(A6564-1&amp;B6564&amp;C6564&amp;E6564,$F$2:$G$7561,2,FALSE))</f>
        <v>#DIV/0!</v>
      </c>
    </row>
    <row r="6565" spans="1:10" x14ac:dyDescent="0.25">
      <c r="A6565">
        <f t="shared" ref="A6565:C6565" si="6121">A6025</f>
        <v>2019</v>
      </c>
      <c r="B6565" t="str">
        <f t="shared" si="6121"/>
        <v>RFM</v>
      </c>
      <c r="C6565">
        <f t="shared" si="6121"/>
        <v>0</v>
      </c>
      <c r="D6565">
        <f>IFERROR(VLOOKUP(C6565,'Enheter, modell og år'!$A$2:$B$31,2,FALSE),0)</f>
        <v>0</v>
      </c>
      <c r="E6565" t="str">
        <f>'Liste detaljert wide'!$P$1</f>
        <v>Tot bev</v>
      </c>
      <c r="F6565" t="str">
        <f t="shared" si="6087"/>
        <v>2019RFM0Tot bev</v>
      </c>
      <c r="G6565" s="3" t="e">
        <f>'Liste detaljert wide'!P85</f>
        <v>#DIV/0!</v>
      </c>
      <c r="H6565" t="str">
        <f>VLOOKUP(E6565,Def!$B$2:$C$15,2,FALSE)</f>
        <v>Tot bev</v>
      </c>
      <c r="I6565" s="3" t="e">
        <f>IF(A6565='Enheter, modell og år'!$F$2-1,0,G6565-VLOOKUP(A6565-1&amp;B6565&amp;C6565&amp;E6565,$F$2:$G$7561,2,FALSE))</f>
        <v>#DIV/0!</v>
      </c>
      <c r="J6565" s="3" t="e">
        <f>IF(A6565='Enheter, modell og år'!$F$2-1,0,VLOOKUP(A6565-1&amp;B6565&amp;C6565&amp;E6565,$F$2:$G$7561,2,FALSE))</f>
        <v>#DIV/0!</v>
      </c>
    </row>
    <row r="6566" spans="1:10" x14ac:dyDescent="0.25">
      <c r="A6566">
        <f t="shared" ref="A6566:C6566" si="6122">A6026</f>
        <v>2019</v>
      </c>
      <c r="B6566" t="str">
        <f t="shared" si="6122"/>
        <v>RFM</v>
      </c>
      <c r="C6566">
        <f t="shared" si="6122"/>
        <v>0</v>
      </c>
      <c r="D6566">
        <f>IFERROR(VLOOKUP(C6566,'Enheter, modell og år'!$A$2:$B$31,2,FALSE),0)</f>
        <v>0</v>
      </c>
      <c r="E6566" t="str">
        <f>'Liste detaljert wide'!$P$1</f>
        <v>Tot bev</v>
      </c>
      <c r="F6566" t="str">
        <f t="shared" si="6087"/>
        <v>2019RFM0Tot bev</v>
      </c>
      <c r="G6566" s="3" t="e">
        <f>'Liste detaljert wide'!P86</f>
        <v>#DIV/0!</v>
      </c>
      <c r="H6566" t="str">
        <f>VLOOKUP(E6566,Def!$B$2:$C$15,2,FALSE)</f>
        <v>Tot bev</v>
      </c>
      <c r="I6566" s="3" t="e">
        <f>IF(A6566='Enheter, modell og år'!$F$2-1,0,G6566-VLOOKUP(A6566-1&amp;B6566&amp;C6566&amp;E6566,$F$2:$G$7561,2,FALSE))</f>
        <v>#DIV/0!</v>
      </c>
      <c r="J6566" s="3" t="e">
        <f>IF(A6566='Enheter, modell og år'!$F$2-1,0,VLOOKUP(A6566-1&amp;B6566&amp;C6566&amp;E6566,$F$2:$G$7561,2,FALSE))</f>
        <v>#DIV/0!</v>
      </c>
    </row>
    <row r="6567" spans="1:10" x14ac:dyDescent="0.25">
      <c r="A6567">
        <f t="shared" ref="A6567:C6567" si="6123">A6027</f>
        <v>2019</v>
      </c>
      <c r="B6567" t="str">
        <f t="shared" si="6123"/>
        <v>RFM</v>
      </c>
      <c r="C6567">
        <f t="shared" si="6123"/>
        <v>0</v>
      </c>
      <c r="D6567">
        <f>IFERROR(VLOOKUP(C6567,'Enheter, modell og år'!$A$2:$B$31,2,FALSE),0)</f>
        <v>0</v>
      </c>
      <c r="E6567" t="str">
        <f>'Liste detaljert wide'!$P$1</f>
        <v>Tot bev</v>
      </c>
      <c r="F6567" t="str">
        <f t="shared" si="6087"/>
        <v>2019RFM0Tot bev</v>
      </c>
      <c r="G6567" s="3" t="e">
        <f>'Liste detaljert wide'!P87</f>
        <v>#DIV/0!</v>
      </c>
      <c r="H6567" t="str">
        <f>VLOOKUP(E6567,Def!$B$2:$C$15,2,FALSE)</f>
        <v>Tot bev</v>
      </c>
      <c r="I6567" s="3" t="e">
        <f>IF(A6567='Enheter, modell og år'!$F$2-1,0,G6567-VLOOKUP(A6567-1&amp;B6567&amp;C6567&amp;E6567,$F$2:$G$7561,2,FALSE))</f>
        <v>#DIV/0!</v>
      </c>
      <c r="J6567" s="3" t="e">
        <f>IF(A6567='Enheter, modell og år'!$F$2-1,0,VLOOKUP(A6567-1&amp;B6567&amp;C6567&amp;E6567,$F$2:$G$7561,2,FALSE))</f>
        <v>#DIV/0!</v>
      </c>
    </row>
    <row r="6568" spans="1:10" x14ac:dyDescent="0.25">
      <c r="A6568">
        <f t="shared" ref="A6568:C6568" si="6124">A6028</f>
        <v>2019</v>
      </c>
      <c r="B6568" t="str">
        <f t="shared" si="6124"/>
        <v>RFM</v>
      </c>
      <c r="C6568">
        <f t="shared" si="6124"/>
        <v>0</v>
      </c>
      <c r="D6568">
        <f>IFERROR(VLOOKUP(C6568,'Enheter, modell og år'!$A$2:$B$31,2,FALSE),0)</f>
        <v>0</v>
      </c>
      <c r="E6568" t="str">
        <f>'Liste detaljert wide'!$P$1</f>
        <v>Tot bev</v>
      </c>
      <c r="F6568" t="str">
        <f t="shared" si="6087"/>
        <v>2019RFM0Tot bev</v>
      </c>
      <c r="G6568" s="3" t="e">
        <f>'Liste detaljert wide'!P88</f>
        <v>#DIV/0!</v>
      </c>
      <c r="H6568" t="str">
        <f>VLOOKUP(E6568,Def!$B$2:$C$15,2,FALSE)</f>
        <v>Tot bev</v>
      </c>
      <c r="I6568" s="3" t="e">
        <f>IF(A6568='Enheter, modell og år'!$F$2-1,0,G6568-VLOOKUP(A6568-1&amp;B6568&amp;C6568&amp;E6568,$F$2:$G$7561,2,FALSE))</f>
        <v>#DIV/0!</v>
      </c>
      <c r="J6568" s="3" t="e">
        <f>IF(A6568='Enheter, modell og år'!$F$2-1,0,VLOOKUP(A6568-1&amp;B6568&amp;C6568&amp;E6568,$F$2:$G$7561,2,FALSE))</f>
        <v>#DIV/0!</v>
      </c>
    </row>
    <row r="6569" spans="1:10" x14ac:dyDescent="0.25">
      <c r="A6569">
        <f t="shared" ref="A6569:C6569" si="6125">A6029</f>
        <v>2019</v>
      </c>
      <c r="B6569" t="str">
        <f t="shared" si="6125"/>
        <v>RFM</v>
      </c>
      <c r="C6569">
        <f t="shared" si="6125"/>
        <v>0</v>
      </c>
      <c r="D6569">
        <f>IFERROR(VLOOKUP(C6569,'Enheter, modell og år'!$A$2:$B$31,2,FALSE),0)</f>
        <v>0</v>
      </c>
      <c r="E6569" t="str">
        <f>'Liste detaljert wide'!$P$1</f>
        <v>Tot bev</v>
      </c>
      <c r="F6569" t="str">
        <f t="shared" si="6087"/>
        <v>2019RFM0Tot bev</v>
      </c>
      <c r="G6569" s="3" t="e">
        <f>'Liste detaljert wide'!P89</f>
        <v>#DIV/0!</v>
      </c>
      <c r="H6569" t="str">
        <f>VLOOKUP(E6569,Def!$B$2:$C$15,2,FALSE)</f>
        <v>Tot bev</v>
      </c>
      <c r="I6569" s="3" t="e">
        <f>IF(A6569='Enheter, modell og år'!$F$2-1,0,G6569-VLOOKUP(A6569-1&amp;B6569&amp;C6569&amp;E6569,$F$2:$G$7561,2,FALSE))</f>
        <v>#DIV/0!</v>
      </c>
      <c r="J6569" s="3" t="e">
        <f>IF(A6569='Enheter, modell og år'!$F$2-1,0,VLOOKUP(A6569-1&amp;B6569&amp;C6569&amp;E6569,$F$2:$G$7561,2,FALSE))</f>
        <v>#DIV/0!</v>
      </c>
    </row>
    <row r="6570" spans="1:10" x14ac:dyDescent="0.25">
      <c r="A6570">
        <f t="shared" ref="A6570:C6570" si="6126">A6030</f>
        <v>2019</v>
      </c>
      <c r="B6570" t="str">
        <f t="shared" si="6126"/>
        <v>RFM</v>
      </c>
      <c r="C6570">
        <f t="shared" si="6126"/>
        <v>0</v>
      </c>
      <c r="D6570">
        <f>IFERROR(VLOOKUP(C6570,'Enheter, modell og år'!$A$2:$B$31,2,FALSE),0)</f>
        <v>0</v>
      </c>
      <c r="E6570" t="str">
        <f>'Liste detaljert wide'!$P$1</f>
        <v>Tot bev</v>
      </c>
      <c r="F6570" t="str">
        <f t="shared" si="6087"/>
        <v>2019RFM0Tot bev</v>
      </c>
      <c r="G6570" s="3" t="e">
        <f>'Liste detaljert wide'!P90</f>
        <v>#DIV/0!</v>
      </c>
      <c r="H6570" t="str">
        <f>VLOOKUP(E6570,Def!$B$2:$C$15,2,FALSE)</f>
        <v>Tot bev</v>
      </c>
      <c r="I6570" s="3" t="e">
        <f>IF(A6570='Enheter, modell og år'!$F$2-1,0,G6570-VLOOKUP(A6570-1&amp;B6570&amp;C6570&amp;E6570,$F$2:$G$7561,2,FALSE))</f>
        <v>#DIV/0!</v>
      </c>
      <c r="J6570" s="3" t="e">
        <f>IF(A6570='Enheter, modell og år'!$F$2-1,0,VLOOKUP(A6570-1&amp;B6570&amp;C6570&amp;E6570,$F$2:$G$7561,2,FALSE))</f>
        <v>#DIV/0!</v>
      </c>
    </row>
    <row r="6571" spans="1:10" x14ac:dyDescent="0.25">
      <c r="A6571">
        <f t="shared" ref="A6571:C6571" si="6127">A6031</f>
        <v>2019</v>
      </c>
      <c r="B6571" t="str">
        <f t="shared" si="6127"/>
        <v>RFM</v>
      </c>
      <c r="C6571">
        <f t="shared" si="6127"/>
        <v>0</v>
      </c>
      <c r="D6571">
        <f>IFERROR(VLOOKUP(C6571,'Enheter, modell og år'!$A$2:$B$31,2,FALSE),0)</f>
        <v>0</v>
      </c>
      <c r="E6571" t="str">
        <f>'Liste detaljert wide'!$P$1</f>
        <v>Tot bev</v>
      </c>
      <c r="F6571" t="str">
        <f t="shared" si="6087"/>
        <v>2019RFM0Tot bev</v>
      </c>
      <c r="G6571" s="3" t="e">
        <f>'Liste detaljert wide'!P91</f>
        <v>#DIV/0!</v>
      </c>
      <c r="H6571" t="str">
        <f>VLOOKUP(E6571,Def!$B$2:$C$15,2,FALSE)</f>
        <v>Tot bev</v>
      </c>
      <c r="I6571" s="3" t="e">
        <f>IF(A6571='Enheter, modell og år'!$F$2-1,0,G6571-VLOOKUP(A6571-1&amp;B6571&amp;C6571&amp;E6571,$F$2:$G$7561,2,FALSE))</f>
        <v>#DIV/0!</v>
      </c>
      <c r="J6571" s="3" t="e">
        <f>IF(A6571='Enheter, modell og år'!$F$2-1,0,VLOOKUP(A6571-1&amp;B6571&amp;C6571&amp;E6571,$F$2:$G$7561,2,FALSE))</f>
        <v>#DIV/0!</v>
      </c>
    </row>
    <row r="6572" spans="1:10" x14ac:dyDescent="0.25">
      <c r="A6572">
        <f t="shared" ref="A6572:C6572" si="6128">A6032</f>
        <v>2020</v>
      </c>
      <c r="B6572" t="str">
        <f t="shared" si="6128"/>
        <v>RFM</v>
      </c>
      <c r="C6572">
        <f t="shared" si="6128"/>
        <v>0</v>
      </c>
      <c r="D6572">
        <f>IFERROR(VLOOKUP(C6572,'Enheter, modell og år'!$A$2:$B$31,2,FALSE),0)</f>
        <v>0</v>
      </c>
      <c r="E6572" t="str">
        <f>'Liste detaljert wide'!$P$1</f>
        <v>Tot bev</v>
      </c>
      <c r="F6572" t="str">
        <f t="shared" si="6087"/>
        <v>2020RFM0Tot bev</v>
      </c>
      <c r="G6572" s="3" t="e">
        <f>'Liste detaljert wide'!P92</f>
        <v>#DIV/0!</v>
      </c>
      <c r="H6572" t="str">
        <f>VLOOKUP(E6572,Def!$B$2:$C$15,2,FALSE)</f>
        <v>Tot bev</v>
      </c>
      <c r="I6572" s="3" t="e">
        <f>IF(A6572='Enheter, modell og år'!$F$2-1,0,G6572-VLOOKUP(A6572-1&amp;B6572&amp;C6572&amp;E6572,$F$2:$G$7561,2,FALSE))</f>
        <v>#DIV/0!</v>
      </c>
      <c r="J6572" s="3" t="e">
        <f>IF(A6572='Enheter, modell og år'!$F$2-1,0,VLOOKUP(A6572-1&amp;B6572&amp;C6572&amp;E6572,$F$2:$G$7561,2,FALSE))</f>
        <v>#DIV/0!</v>
      </c>
    </row>
    <row r="6573" spans="1:10" x14ac:dyDescent="0.25">
      <c r="A6573">
        <f t="shared" ref="A6573:C6573" si="6129">A6033</f>
        <v>2020</v>
      </c>
      <c r="B6573" t="str">
        <f t="shared" si="6129"/>
        <v>RFM</v>
      </c>
      <c r="C6573">
        <f t="shared" si="6129"/>
        <v>0</v>
      </c>
      <c r="D6573">
        <f>IFERROR(VLOOKUP(C6573,'Enheter, modell og år'!$A$2:$B$31,2,FALSE),0)</f>
        <v>0</v>
      </c>
      <c r="E6573" t="str">
        <f>'Liste detaljert wide'!$P$1</f>
        <v>Tot bev</v>
      </c>
      <c r="F6573" t="str">
        <f t="shared" si="6087"/>
        <v>2020RFM0Tot bev</v>
      </c>
      <c r="G6573" s="3" t="e">
        <f>'Liste detaljert wide'!P93</f>
        <v>#DIV/0!</v>
      </c>
      <c r="H6573" t="str">
        <f>VLOOKUP(E6573,Def!$B$2:$C$15,2,FALSE)</f>
        <v>Tot bev</v>
      </c>
      <c r="I6573" s="3" t="e">
        <f>IF(A6573='Enheter, modell og år'!$F$2-1,0,G6573-VLOOKUP(A6573-1&amp;B6573&amp;C6573&amp;E6573,$F$2:$G$7561,2,FALSE))</f>
        <v>#DIV/0!</v>
      </c>
      <c r="J6573" s="3" t="e">
        <f>IF(A6573='Enheter, modell og år'!$F$2-1,0,VLOOKUP(A6573-1&amp;B6573&amp;C6573&amp;E6573,$F$2:$G$7561,2,FALSE))</f>
        <v>#DIV/0!</v>
      </c>
    </row>
    <row r="6574" spans="1:10" x14ac:dyDescent="0.25">
      <c r="A6574">
        <f t="shared" ref="A6574:C6574" si="6130">A6034</f>
        <v>2020</v>
      </c>
      <c r="B6574" t="str">
        <f t="shared" si="6130"/>
        <v>RFM</v>
      </c>
      <c r="C6574">
        <f t="shared" si="6130"/>
        <v>0</v>
      </c>
      <c r="D6574">
        <f>IFERROR(VLOOKUP(C6574,'Enheter, modell og år'!$A$2:$B$31,2,FALSE),0)</f>
        <v>0</v>
      </c>
      <c r="E6574" t="str">
        <f>'Liste detaljert wide'!$P$1</f>
        <v>Tot bev</v>
      </c>
      <c r="F6574" t="str">
        <f t="shared" si="6087"/>
        <v>2020RFM0Tot bev</v>
      </c>
      <c r="G6574" s="3" t="e">
        <f>'Liste detaljert wide'!P94</f>
        <v>#DIV/0!</v>
      </c>
      <c r="H6574" t="str">
        <f>VLOOKUP(E6574,Def!$B$2:$C$15,2,FALSE)</f>
        <v>Tot bev</v>
      </c>
      <c r="I6574" s="3" t="e">
        <f>IF(A6574='Enheter, modell og år'!$F$2-1,0,G6574-VLOOKUP(A6574-1&amp;B6574&amp;C6574&amp;E6574,$F$2:$G$7561,2,FALSE))</f>
        <v>#DIV/0!</v>
      </c>
      <c r="J6574" s="3" t="e">
        <f>IF(A6574='Enheter, modell og år'!$F$2-1,0,VLOOKUP(A6574-1&amp;B6574&amp;C6574&amp;E6574,$F$2:$G$7561,2,FALSE))</f>
        <v>#DIV/0!</v>
      </c>
    </row>
    <row r="6575" spans="1:10" x14ac:dyDescent="0.25">
      <c r="A6575">
        <f t="shared" ref="A6575:C6575" si="6131">A6035</f>
        <v>2020</v>
      </c>
      <c r="B6575" t="str">
        <f t="shared" si="6131"/>
        <v>RFM</v>
      </c>
      <c r="C6575">
        <f t="shared" si="6131"/>
        <v>0</v>
      </c>
      <c r="D6575">
        <f>IFERROR(VLOOKUP(C6575,'Enheter, modell og år'!$A$2:$B$31,2,FALSE),0)</f>
        <v>0</v>
      </c>
      <c r="E6575" t="str">
        <f>'Liste detaljert wide'!$P$1</f>
        <v>Tot bev</v>
      </c>
      <c r="F6575" t="str">
        <f t="shared" si="6087"/>
        <v>2020RFM0Tot bev</v>
      </c>
      <c r="G6575" s="3" t="e">
        <f>'Liste detaljert wide'!P95</f>
        <v>#DIV/0!</v>
      </c>
      <c r="H6575" t="str">
        <f>VLOOKUP(E6575,Def!$B$2:$C$15,2,FALSE)</f>
        <v>Tot bev</v>
      </c>
      <c r="I6575" s="3" t="e">
        <f>IF(A6575='Enheter, modell og år'!$F$2-1,0,G6575-VLOOKUP(A6575-1&amp;B6575&amp;C6575&amp;E6575,$F$2:$G$7561,2,FALSE))</f>
        <v>#DIV/0!</v>
      </c>
      <c r="J6575" s="3" t="e">
        <f>IF(A6575='Enheter, modell og år'!$F$2-1,0,VLOOKUP(A6575-1&amp;B6575&amp;C6575&amp;E6575,$F$2:$G$7561,2,FALSE))</f>
        <v>#DIV/0!</v>
      </c>
    </row>
    <row r="6576" spans="1:10" x14ac:dyDescent="0.25">
      <c r="A6576">
        <f t="shared" ref="A6576:C6576" si="6132">A6036</f>
        <v>2020</v>
      </c>
      <c r="B6576" t="str">
        <f t="shared" si="6132"/>
        <v>RFM</v>
      </c>
      <c r="C6576">
        <f t="shared" si="6132"/>
        <v>0</v>
      </c>
      <c r="D6576">
        <f>IFERROR(VLOOKUP(C6576,'Enheter, modell og år'!$A$2:$B$31,2,FALSE),0)</f>
        <v>0</v>
      </c>
      <c r="E6576" t="str">
        <f>'Liste detaljert wide'!$P$1</f>
        <v>Tot bev</v>
      </c>
      <c r="F6576" t="str">
        <f t="shared" si="6087"/>
        <v>2020RFM0Tot bev</v>
      </c>
      <c r="G6576" s="3" t="e">
        <f>'Liste detaljert wide'!P96</f>
        <v>#DIV/0!</v>
      </c>
      <c r="H6576" t="str">
        <f>VLOOKUP(E6576,Def!$B$2:$C$15,2,FALSE)</f>
        <v>Tot bev</v>
      </c>
      <c r="I6576" s="3" t="e">
        <f>IF(A6576='Enheter, modell og år'!$F$2-1,0,G6576-VLOOKUP(A6576-1&amp;B6576&amp;C6576&amp;E6576,$F$2:$G$7561,2,FALSE))</f>
        <v>#DIV/0!</v>
      </c>
      <c r="J6576" s="3" t="e">
        <f>IF(A6576='Enheter, modell og år'!$F$2-1,0,VLOOKUP(A6576-1&amp;B6576&amp;C6576&amp;E6576,$F$2:$G$7561,2,FALSE))</f>
        <v>#DIV/0!</v>
      </c>
    </row>
    <row r="6577" spans="1:10" x14ac:dyDescent="0.25">
      <c r="A6577">
        <f t="shared" ref="A6577:C6577" si="6133">A6037</f>
        <v>2020</v>
      </c>
      <c r="B6577" t="str">
        <f t="shared" si="6133"/>
        <v>RFM</v>
      </c>
      <c r="C6577">
        <f t="shared" si="6133"/>
        <v>0</v>
      </c>
      <c r="D6577">
        <f>IFERROR(VLOOKUP(C6577,'Enheter, modell og år'!$A$2:$B$31,2,FALSE),0)</f>
        <v>0</v>
      </c>
      <c r="E6577" t="str">
        <f>'Liste detaljert wide'!$P$1</f>
        <v>Tot bev</v>
      </c>
      <c r="F6577" t="str">
        <f t="shared" si="6087"/>
        <v>2020RFM0Tot bev</v>
      </c>
      <c r="G6577" s="3" t="e">
        <f>'Liste detaljert wide'!P97</f>
        <v>#DIV/0!</v>
      </c>
      <c r="H6577" t="str">
        <f>VLOOKUP(E6577,Def!$B$2:$C$15,2,FALSE)</f>
        <v>Tot bev</v>
      </c>
      <c r="I6577" s="3" t="e">
        <f>IF(A6577='Enheter, modell og år'!$F$2-1,0,G6577-VLOOKUP(A6577-1&amp;B6577&amp;C6577&amp;E6577,$F$2:$G$7561,2,FALSE))</f>
        <v>#DIV/0!</v>
      </c>
      <c r="J6577" s="3" t="e">
        <f>IF(A6577='Enheter, modell og år'!$F$2-1,0,VLOOKUP(A6577-1&amp;B6577&amp;C6577&amp;E6577,$F$2:$G$7561,2,FALSE))</f>
        <v>#DIV/0!</v>
      </c>
    </row>
    <row r="6578" spans="1:10" x14ac:dyDescent="0.25">
      <c r="A6578">
        <f t="shared" ref="A6578:C6578" si="6134">A6038</f>
        <v>2020</v>
      </c>
      <c r="B6578" t="str">
        <f t="shared" si="6134"/>
        <v>RFM</v>
      </c>
      <c r="C6578">
        <f t="shared" si="6134"/>
        <v>0</v>
      </c>
      <c r="D6578">
        <f>IFERROR(VLOOKUP(C6578,'Enheter, modell og år'!$A$2:$B$31,2,FALSE),0)</f>
        <v>0</v>
      </c>
      <c r="E6578" t="str">
        <f>'Liste detaljert wide'!$P$1</f>
        <v>Tot bev</v>
      </c>
      <c r="F6578" t="str">
        <f t="shared" si="6087"/>
        <v>2020RFM0Tot bev</v>
      </c>
      <c r="G6578" s="3" t="e">
        <f>'Liste detaljert wide'!P98</f>
        <v>#DIV/0!</v>
      </c>
      <c r="H6578" t="str">
        <f>VLOOKUP(E6578,Def!$B$2:$C$15,2,FALSE)</f>
        <v>Tot bev</v>
      </c>
      <c r="I6578" s="3" t="e">
        <f>IF(A6578='Enheter, modell og år'!$F$2-1,0,G6578-VLOOKUP(A6578-1&amp;B6578&amp;C6578&amp;E6578,$F$2:$G$7561,2,FALSE))</f>
        <v>#DIV/0!</v>
      </c>
      <c r="J6578" s="3" t="e">
        <f>IF(A6578='Enheter, modell og år'!$F$2-1,0,VLOOKUP(A6578-1&amp;B6578&amp;C6578&amp;E6578,$F$2:$G$7561,2,FALSE))</f>
        <v>#DIV/0!</v>
      </c>
    </row>
    <row r="6579" spans="1:10" x14ac:dyDescent="0.25">
      <c r="A6579">
        <f t="shared" ref="A6579:C6579" si="6135">A6039</f>
        <v>2020</v>
      </c>
      <c r="B6579" t="str">
        <f t="shared" si="6135"/>
        <v>RFM</v>
      </c>
      <c r="C6579">
        <f t="shared" si="6135"/>
        <v>0</v>
      </c>
      <c r="D6579">
        <f>IFERROR(VLOOKUP(C6579,'Enheter, modell og år'!$A$2:$B$31,2,FALSE),0)</f>
        <v>0</v>
      </c>
      <c r="E6579" t="str">
        <f>'Liste detaljert wide'!$P$1</f>
        <v>Tot bev</v>
      </c>
      <c r="F6579" t="str">
        <f t="shared" si="6087"/>
        <v>2020RFM0Tot bev</v>
      </c>
      <c r="G6579" s="3" t="e">
        <f>'Liste detaljert wide'!P99</f>
        <v>#DIV/0!</v>
      </c>
      <c r="H6579" t="str">
        <f>VLOOKUP(E6579,Def!$B$2:$C$15,2,FALSE)</f>
        <v>Tot bev</v>
      </c>
      <c r="I6579" s="3" t="e">
        <f>IF(A6579='Enheter, modell og år'!$F$2-1,0,G6579-VLOOKUP(A6579-1&amp;B6579&amp;C6579&amp;E6579,$F$2:$G$7561,2,FALSE))</f>
        <v>#DIV/0!</v>
      </c>
      <c r="J6579" s="3" t="e">
        <f>IF(A6579='Enheter, modell og år'!$F$2-1,0,VLOOKUP(A6579-1&amp;B6579&amp;C6579&amp;E6579,$F$2:$G$7561,2,FALSE))</f>
        <v>#DIV/0!</v>
      </c>
    </row>
    <row r="6580" spans="1:10" x14ac:dyDescent="0.25">
      <c r="A6580">
        <f t="shared" ref="A6580:C6580" si="6136">A6040</f>
        <v>2020</v>
      </c>
      <c r="B6580" t="str">
        <f t="shared" si="6136"/>
        <v>RFM</v>
      </c>
      <c r="C6580">
        <f t="shared" si="6136"/>
        <v>0</v>
      </c>
      <c r="D6580">
        <f>IFERROR(VLOOKUP(C6580,'Enheter, modell og år'!$A$2:$B$31,2,FALSE),0)</f>
        <v>0</v>
      </c>
      <c r="E6580" t="str">
        <f>'Liste detaljert wide'!$P$1</f>
        <v>Tot bev</v>
      </c>
      <c r="F6580" t="str">
        <f t="shared" si="6087"/>
        <v>2020RFM0Tot bev</v>
      </c>
      <c r="G6580" s="3" t="e">
        <f>'Liste detaljert wide'!P100</f>
        <v>#DIV/0!</v>
      </c>
      <c r="H6580" t="str">
        <f>VLOOKUP(E6580,Def!$B$2:$C$15,2,FALSE)</f>
        <v>Tot bev</v>
      </c>
      <c r="I6580" s="3" t="e">
        <f>IF(A6580='Enheter, modell og år'!$F$2-1,0,G6580-VLOOKUP(A6580-1&amp;B6580&amp;C6580&amp;E6580,$F$2:$G$7561,2,FALSE))</f>
        <v>#DIV/0!</v>
      </c>
      <c r="J6580" s="3" t="e">
        <f>IF(A6580='Enheter, modell og år'!$F$2-1,0,VLOOKUP(A6580-1&amp;B6580&amp;C6580&amp;E6580,$F$2:$G$7561,2,FALSE))</f>
        <v>#DIV/0!</v>
      </c>
    </row>
    <row r="6581" spans="1:10" x14ac:dyDescent="0.25">
      <c r="A6581">
        <f t="shared" ref="A6581:C6581" si="6137">A6041</f>
        <v>2020</v>
      </c>
      <c r="B6581" t="str">
        <f t="shared" si="6137"/>
        <v>RFM</v>
      </c>
      <c r="C6581">
        <f t="shared" si="6137"/>
        <v>0</v>
      </c>
      <c r="D6581">
        <f>IFERROR(VLOOKUP(C6581,'Enheter, modell og år'!$A$2:$B$31,2,FALSE),0)</f>
        <v>0</v>
      </c>
      <c r="E6581" t="str">
        <f>'Liste detaljert wide'!$P$1</f>
        <v>Tot bev</v>
      </c>
      <c r="F6581" t="str">
        <f t="shared" si="6087"/>
        <v>2020RFM0Tot bev</v>
      </c>
      <c r="G6581" s="3" t="e">
        <f>'Liste detaljert wide'!P101</f>
        <v>#DIV/0!</v>
      </c>
      <c r="H6581" t="str">
        <f>VLOOKUP(E6581,Def!$B$2:$C$15,2,FALSE)</f>
        <v>Tot bev</v>
      </c>
      <c r="I6581" s="3" t="e">
        <f>IF(A6581='Enheter, modell og år'!$F$2-1,0,G6581-VLOOKUP(A6581-1&amp;B6581&amp;C6581&amp;E6581,$F$2:$G$7561,2,FALSE))</f>
        <v>#DIV/0!</v>
      </c>
      <c r="J6581" s="3" t="e">
        <f>IF(A6581='Enheter, modell og år'!$F$2-1,0,VLOOKUP(A6581-1&amp;B6581&amp;C6581&amp;E6581,$F$2:$G$7561,2,FALSE))</f>
        <v>#DIV/0!</v>
      </c>
    </row>
    <row r="6582" spans="1:10" x14ac:dyDescent="0.25">
      <c r="A6582">
        <f t="shared" ref="A6582:C6582" si="6138">A6042</f>
        <v>2020</v>
      </c>
      <c r="B6582" t="str">
        <f t="shared" si="6138"/>
        <v>RFM</v>
      </c>
      <c r="C6582">
        <f t="shared" si="6138"/>
        <v>0</v>
      </c>
      <c r="D6582">
        <f>IFERROR(VLOOKUP(C6582,'Enheter, modell og år'!$A$2:$B$31,2,FALSE),0)</f>
        <v>0</v>
      </c>
      <c r="E6582" t="str">
        <f>'Liste detaljert wide'!$P$1</f>
        <v>Tot bev</v>
      </c>
      <c r="F6582" t="str">
        <f t="shared" si="6087"/>
        <v>2020RFM0Tot bev</v>
      </c>
      <c r="G6582" s="3" t="e">
        <f>'Liste detaljert wide'!P102</f>
        <v>#DIV/0!</v>
      </c>
      <c r="H6582" t="str">
        <f>VLOOKUP(E6582,Def!$B$2:$C$15,2,FALSE)</f>
        <v>Tot bev</v>
      </c>
      <c r="I6582" s="3" t="e">
        <f>IF(A6582='Enheter, modell og år'!$F$2-1,0,G6582-VLOOKUP(A6582-1&amp;B6582&amp;C6582&amp;E6582,$F$2:$G$7561,2,FALSE))</f>
        <v>#DIV/0!</v>
      </c>
      <c r="J6582" s="3" t="e">
        <f>IF(A6582='Enheter, modell og år'!$F$2-1,0,VLOOKUP(A6582-1&amp;B6582&amp;C6582&amp;E6582,$F$2:$G$7561,2,FALSE))</f>
        <v>#DIV/0!</v>
      </c>
    </row>
    <row r="6583" spans="1:10" x14ac:dyDescent="0.25">
      <c r="A6583">
        <f t="shared" ref="A6583:C6583" si="6139">A6043</f>
        <v>2020</v>
      </c>
      <c r="B6583" t="str">
        <f t="shared" si="6139"/>
        <v>RFM</v>
      </c>
      <c r="C6583">
        <f t="shared" si="6139"/>
        <v>0</v>
      </c>
      <c r="D6583">
        <f>IFERROR(VLOOKUP(C6583,'Enheter, modell og år'!$A$2:$B$31,2,FALSE),0)</f>
        <v>0</v>
      </c>
      <c r="E6583" t="str">
        <f>'Liste detaljert wide'!$P$1</f>
        <v>Tot bev</v>
      </c>
      <c r="F6583" t="str">
        <f t="shared" si="6087"/>
        <v>2020RFM0Tot bev</v>
      </c>
      <c r="G6583" s="3" t="e">
        <f>'Liste detaljert wide'!P103</f>
        <v>#DIV/0!</v>
      </c>
      <c r="H6583" t="str">
        <f>VLOOKUP(E6583,Def!$B$2:$C$15,2,FALSE)</f>
        <v>Tot bev</v>
      </c>
      <c r="I6583" s="3" t="e">
        <f>IF(A6583='Enheter, modell og år'!$F$2-1,0,G6583-VLOOKUP(A6583-1&amp;B6583&amp;C6583&amp;E6583,$F$2:$G$7561,2,FALSE))</f>
        <v>#DIV/0!</v>
      </c>
      <c r="J6583" s="3" t="e">
        <f>IF(A6583='Enheter, modell og år'!$F$2-1,0,VLOOKUP(A6583-1&amp;B6583&amp;C6583&amp;E6583,$F$2:$G$7561,2,FALSE))</f>
        <v>#DIV/0!</v>
      </c>
    </row>
    <row r="6584" spans="1:10" x14ac:dyDescent="0.25">
      <c r="A6584">
        <f t="shared" ref="A6584:C6584" si="6140">A6044</f>
        <v>2020</v>
      </c>
      <c r="B6584" t="str">
        <f t="shared" si="6140"/>
        <v>RFM</v>
      </c>
      <c r="C6584">
        <f t="shared" si="6140"/>
        <v>0</v>
      </c>
      <c r="D6584">
        <f>IFERROR(VLOOKUP(C6584,'Enheter, modell og år'!$A$2:$B$31,2,FALSE),0)</f>
        <v>0</v>
      </c>
      <c r="E6584" t="str">
        <f>'Liste detaljert wide'!$P$1</f>
        <v>Tot bev</v>
      </c>
      <c r="F6584" t="str">
        <f t="shared" si="6087"/>
        <v>2020RFM0Tot bev</v>
      </c>
      <c r="G6584" s="3" t="e">
        <f>'Liste detaljert wide'!P104</f>
        <v>#DIV/0!</v>
      </c>
      <c r="H6584" t="str">
        <f>VLOOKUP(E6584,Def!$B$2:$C$15,2,FALSE)</f>
        <v>Tot bev</v>
      </c>
      <c r="I6584" s="3" t="e">
        <f>IF(A6584='Enheter, modell og år'!$F$2-1,0,G6584-VLOOKUP(A6584-1&amp;B6584&amp;C6584&amp;E6584,$F$2:$G$7561,2,FALSE))</f>
        <v>#DIV/0!</v>
      </c>
      <c r="J6584" s="3" t="e">
        <f>IF(A6584='Enheter, modell og år'!$F$2-1,0,VLOOKUP(A6584-1&amp;B6584&amp;C6584&amp;E6584,$F$2:$G$7561,2,FALSE))</f>
        <v>#DIV/0!</v>
      </c>
    </row>
    <row r="6585" spans="1:10" x14ac:dyDescent="0.25">
      <c r="A6585">
        <f t="shared" ref="A6585:C6585" si="6141">A6045</f>
        <v>2020</v>
      </c>
      <c r="B6585" t="str">
        <f t="shared" si="6141"/>
        <v>RFM</v>
      </c>
      <c r="C6585">
        <f t="shared" si="6141"/>
        <v>0</v>
      </c>
      <c r="D6585">
        <f>IFERROR(VLOOKUP(C6585,'Enheter, modell og år'!$A$2:$B$31,2,FALSE),0)</f>
        <v>0</v>
      </c>
      <c r="E6585" t="str">
        <f>'Liste detaljert wide'!$P$1</f>
        <v>Tot bev</v>
      </c>
      <c r="F6585" t="str">
        <f t="shared" si="6087"/>
        <v>2020RFM0Tot bev</v>
      </c>
      <c r="G6585" s="3" t="e">
        <f>'Liste detaljert wide'!P105</f>
        <v>#DIV/0!</v>
      </c>
      <c r="H6585" t="str">
        <f>VLOOKUP(E6585,Def!$B$2:$C$15,2,FALSE)</f>
        <v>Tot bev</v>
      </c>
      <c r="I6585" s="3" t="e">
        <f>IF(A6585='Enheter, modell og år'!$F$2-1,0,G6585-VLOOKUP(A6585-1&amp;B6585&amp;C6585&amp;E6585,$F$2:$G$7561,2,FALSE))</f>
        <v>#DIV/0!</v>
      </c>
      <c r="J6585" s="3" t="e">
        <f>IF(A6585='Enheter, modell og år'!$F$2-1,0,VLOOKUP(A6585-1&amp;B6585&amp;C6585&amp;E6585,$F$2:$G$7561,2,FALSE))</f>
        <v>#DIV/0!</v>
      </c>
    </row>
    <row r="6586" spans="1:10" x14ac:dyDescent="0.25">
      <c r="A6586">
        <f t="shared" ref="A6586:C6586" si="6142">A6046</f>
        <v>2020</v>
      </c>
      <c r="B6586" t="str">
        <f t="shared" si="6142"/>
        <v>RFM</v>
      </c>
      <c r="C6586">
        <f t="shared" si="6142"/>
        <v>0</v>
      </c>
      <c r="D6586">
        <f>IFERROR(VLOOKUP(C6586,'Enheter, modell og år'!$A$2:$B$31,2,FALSE),0)</f>
        <v>0</v>
      </c>
      <c r="E6586" t="str">
        <f>'Liste detaljert wide'!$P$1</f>
        <v>Tot bev</v>
      </c>
      <c r="F6586" t="str">
        <f t="shared" si="6087"/>
        <v>2020RFM0Tot bev</v>
      </c>
      <c r="G6586" s="3" t="e">
        <f>'Liste detaljert wide'!P106</f>
        <v>#DIV/0!</v>
      </c>
      <c r="H6586" t="str">
        <f>VLOOKUP(E6586,Def!$B$2:$C$15,2,FALSE)</f>
        <v>Tot bev</v>
      </c>
      <c r="I6586" s="3" t="e">
        <f>IF(A6586='Enheter, modell og år'!$F$2-1,0,G6586-VLOOKUP(A6586-1&amp;B6586&amp;C6586&amp;E6586,$F$2:$G$7561,2,FALSE))</f>
        <v>#DIV/0!</v>
      </c>
      <c r="J6586" s="3" t="e">
        <f>IF(A6586='Enheter, modell og år'!$F$2-1,0,VLOOKUP(A6586-1&amp;B6586&amp;C6586&amp;E6586,$F$2:$G$7561,2,FALSE))</f>
        <v>#DIV/0!</v>
      </c>
    </row>
    <row r="6587" spans="1:10" x14ac:dyDescent="0.25">
      <c r="A6587">
        <f t="shared" ref="A6587:C6587" si="6143">A6047</f>
        <v>2020</v>
      </c>
      <c r="B6587" t="str">
        <f t="shared" si="6143"/>
        <v>RFM</v>
      </c>
      <c r="C6587">
        <f t="shared" si="6143"/>
        <v>0</v>
      </c>
      <c r="D6587">
        <f>IFERROR(VLOOKUP(C6587,'Enheter, modell og år'!$A$2:$B$31,2,FALSE),0)</f>
        <v>0</v>
      </c>
      <c r="E6587" t="str">
        <f>'Liste detaljert wide'!$P$1</f>
        <v>Tot bev</v>
      </c>
      <c r="F6587" t="str">
        <f t="shared" si="6087"/>
        <v>2020RFM0Tot bev</v>
      </c>
      <c r="G6587" s="3" t="e">
        <f>'Liste detaljert wide'!P107</f>
        <v>#DIV/0!</v>
      </c>
      <c r="H6587" t="str">
        <f>VLOOKUP(E6587,Def!$B$2:$C$15,2,FALSE)</f>
        <v>Tot bev</v>
      </c>
      <c r="I6587" s="3" t="e">
        <f>IF(A6587='Enheter, modell og år'!$F$2-1,0,G6587-VLOOKUP(A6587-1&amp;B6587&amp;C6587&amp;E6587,$F$2:$G$7561,2,FALSE))</f>
        <v>#DIV/0!</v>
      </c>
      <c r="J6587" s="3" t="e">
        <f>IF(A6587='Enheter, modell og år'!$F$2-1,0,VLOOKUP(A6587-1&amp;B6587&amp;C6587&amp;E6587,$F$2:$G$7561,2,FALSE))</f>
        <v>#DIV/0!</v>
      </c>
    </row>
    <row r="6588" spans="1:10" x14ac:dyDescent="0.25">
      <c r="A6588">
        <f t="shared" ref="A6588:C6588" si="6144">A6048</f>
        <v>2020</v>
      </c>
      <c r="B6588" t="str">
        <f t="shared" si="6144"/>
        <v>RFM</v>
      </c>
      <c r="C6588">
        <f t="shared" si="6144"/>
        <v>0</v>
      </c>
      <c r="D6588">
        <f>IFERROR(VLOOKUP(C6588,'Enheter, modell og år'!$A$2:$B$31,2,FALSE),0)</f>
        <v>0</v>
      </c>
      <c r="E6588" t="str">
        <f>'Liste detaljert wide'!$P$1</f>
        <v>Tot bev</v>
      </c>
      <c r="F6588" t="str">
        <f t="shared" si="6087"/>
        <v>2020RFM0Tot bev</v>
      </c>
      <c r="G6588" s="3" t="e">
        <f>'Liste detaljert wide'!P108</f>
        <v>#DIV/0!</v>
      </c>
      <c r="H6588" t="str">
        <f>VLOOKUP(E6588,Def!$B$2:$C$15,2,FALSE)</f>
        <v>Tot bev</v>
      </c>
      <c r="I6588" s="3" t="e">
        <f>IF(A6588='Enheter, modell og år'!$F$2-1,0,G6588-VLOOKUP(A6588-1&amp;B6588&amp;C6588&amp;E6588,$F$2:$G$7561,2,FALSE))</f>
        <v>#DIV/0!</v>
      </c>
      <c r="J6588" s="3" t="e">
        <f>IF(A6588='Enheter, modell og år'!$F$2-1,0,VLOOKUP(A6588-1&amp;B6588&amp;C6588&amp;E6588,$F$2:$G$7561,2,FALSE))</f>
        <v>#DIV/0!</v>
      </c>
    </row>
    <row r="6589" spans="1:10" x14ac:dyDescent="0.25">
      <c r="A6589">
        <f t="shared" ref="A6589:C6589" si="6145">A6049</f>
        <v>2020</v>
      </c>
      <c r="B6589" t="str">
        <f t="shared" si="6145"/>
        <v>RFM</v>
      </c>
      <c r="C6589">
        <f t="shared" si="6145"/>
        <v>0</v>
      </c>
      <c r="D6589">
        <f>IFERROR(VLOOKUP(C6589,'Enheter, modell og år'!$A$2:$B$31,2,FALSE),0)</f>
        <v>0</v>
      </c>
      <c r="E6589" t="str">
        <f>'Liste detaljert wide'!$P$1</f>
        <v>Tot bev</v>
      </c>
      <c r="F6589" t="str">
        <f t="shared" si="6087"/>
        <v>2020RFM0Tot bev</v>
      </c>
      <c r="G6589" s="3" t="e">
        <f>'Liste detaljert wide'!P109</f>
        <v>#DIV/0!</v>
      </c>
      <c r="H6589" t="str">
        <f>VLOOKUP(E6589,Def!$B$2:$C$15,2,FALSE)</f>
        <v>Tot bev</v>
      </c>
      <c r="I6589" s="3" t="e">
        <f>IF(A6589='Enheter, modell og år'!$F$2-1,0,G6589-VLOOKUP(A6589-1&amp;B6589&amp;C6589&amp;E6589,$F$2:$G$7561,2,FALSE))</f>
        <v>#DIV/0!</v>
      </c>
      <c r="J6589" s="3" t="e">
        <f>IF(A6589='Enheter, modell og år'!$F$2-1,0,VLOOKUP(A6589-1&amp;B6589&amp;C6589&amp;E6589,$F$2:$G$7561,2,FALSE))</f>
        <v>#DIV/0!</v>
      </c>
    </row>
    <row r="6590" spans="1:10" x14ac:dyDescent="0.25">
      <c r="A6590">
        <f t="shared" ref="A6590:C6590" si="6146">A6050</f>
        <v>2020</v>
      </c>
      <c r="B6590" t="str">
        <f t="shared" si="6146"/>
        <v>RFM</v>
      </c>
      <c r="C6590">
        <f t="shared" si="6146"/>
        <v>0</v>
      </c>
      <c r="D6590">
        <f>IFERROR(VLOOKUP(C6590,'Enheter, modell og år'!$A$2:$B$31,2,FALSE),0)</f>
        <v>0</v>
      </c>
      <c r="E6590" t="str">
        <f>'Liste detaljert wide'!$P$1</f>
        <v>Tot bev</v>
      </c>
      <c r="F6590" t="str">
        <f t="shared" si="6087"/>
        <v>2020RFM0Tot bev</v>
      </c>
      <c r="G6590" s="3" t="e">
        <f>'Liste detaljert wide'!P110</f>
        <v>#DIV/0!</v>
      </c>
      <c r="H6590" t="str">
        <f>VLOOKUP(E6590,Def!$B$2:$C$15,2,FALSE)</f>
        <v>Tot bev</v>
      </c>
      <c r="I6590" s="3" t="e">
        <f>IF(A6590='Enheter, modell og år'!$F$2-1,0,G6590-VLOOKUP(A6590-1&amp;B6590&amp;C6590&amp;E6590,$F$2:$G$7561,2,FALSE))</f>
        <v>#DIV/0!</v>
      </c>
      <c r="J6590" s="3" t="e">
        <f>IF(A6590='Enheter, modell og år'!$F$2-1,0,VLOOKUP(A6590-1&amp;B6590&amp;C6590&amp;E6590,$F$2:$G$7561,2,FALSE))</f>
        <v>#DIV/0!</v>
      </c>
    </row>
    <row r="6591" spans="1:10" x14ac:dyDescent="0.25">
      <c r="A6591">
        <f t="shared" ref="A6591:C6591" si="6147">A6051</f>
        <v>2020</v>
      </c>
      <c r="B6591" t="str">
        <f t="shared" si="6147"/>
        <v>RFM</v>
      </c>
      <c r="C6591">
        <f t="shared" si="6147"/>
        <v>0</v>
      </c>
      <c r="D6591">
        <f>IFERROR(VLOOKUP(C6591,'Enheter, modell og år'!$A$2:$B$31,2,FALSE),0)</f>
        <v>0</v>
      </c>
      <c r="E6591" t="str">
        <f>'Liste detaljert wide'!$P$1</f>
        <v>Tot bev</v>
      </c>
      <c r="F6591" t="str">
        <f t="shared" si="6087"/>
        <v>2020RFM0Tot bev</v>
      </c>
      <c r="G6591" s="3" t="e">
        <f>'Liste detaljert wide'!P111</f>
        <v>#DIV/0!</v>
      </c>
      <c r="H6591" t="str">
        <f>VLOOKUP(E6591,Def!$B$2:$C$15,2,FALSE)</f>
        <v>Tot bev</v>
      </c>
      <c r="I6591" s="3" t="e">
        <f>IF(A6591='Enheter, modell og år'!$F$2-1,0,G6591-VLOOKUP(A6591-1&amp;B6591&amp;C6591&amp;E6591,$F$2:$G$7561,2,FALSE))</f>
        <v>#DIV/0!</v>
      </c>
      <c r="J6591" s="3" t="e">
        <f>IF(A6591='Enheter, modell og år'!$F$2-1,0,VLOOKUP(A6591-1&amp;B6591&amp;C6591&amp;E6591,$F$2:$G$7561,2,FALSE))</f>
        <v>#DIV/0!</v>
      </c>
    </row>
    <row r="6592" spans="1:10" x14ac:dyDescent="0.25">
      <c r="A6592">
        <f t="shared" ref="A6592:C6592" si="6148">A6052</f>
        <v>2020</v>
      </c>
      <c r="B6592" t="str">
        <f t="shared" si="6148"/>
        <v>RFM</v>
      </c>
      <c r="C6592">
        <f t="shared" si="6148"/>
        <v>0</v>
      </c>
      <c r="D6592">
        <f>IFERROR(VLOOKUP(C6592,'Enheter, modell og år'!$A$2:$B$31,2,FALSE),0)</f>
        <v>0</v>
      </c>
      <c r="E6592" t="str">
        <f>'Liste detaljert wide'!$P$1</f>
        <v>Tot bev</v>
      </c>
      <c r="F6592" t="str">
        <f t="shared" si="6087"/>
        <v>2020RFM0Tot bev</v>
      </c>
      <c r="G6592" s="3" t="e">
        <f>'Liste detaljert wide'!P112</f>
        <v>#DIV/0!</v>
      </c>
      <c r="H6592" t="str">
        <f>VLOOKUP(E6592,Def!$B$2:$C$15,2,FALSE)</f>
        <v>Tot bev</v>
      </c>
      <c r="I6592" s="3" t="e">
        <f>IF(A6592='Enheter, modell og år'!$F$2-1,0,G6592-VLOOKUP(A6592-1&amp;B6592&amp;C6592&amp;E6592,$F$2:$G$7561,2,FALSE))</f>
        <v>#DIV/0!</v>
      </c>
      <c r="J6592" s="3" t="e">
        <f>IF(A6592='Enheter, modell og år'!$F$2-1,0,VLOOKUP(A6592-1&amp;B6592&amp;C6592&amp;E6592,$F$2:$G$7561,2,FALSE))</f>
        <v>#DIV/0!</v>
      </c>
    </row>
    <row r="6593" spans="1:10" x14ac:dyDescent="0.25">
      <c r="A6593">
        <f t="shared" ref="A6593:C6593" si="6149">A6053</f>
        <v>2020</v>
      </c>
      <c r="B6593" t="str">
        <f t="shared" si="6149"/>
        <v>RFM</v>
      </c>
      <c r="C6593">
        <f t="shared" si="6149"/>
        <v>0</v>
      </c>
      <c r="D6593">
        <f>IFERROR(VLOOKUP(C6593,'Enheter, modell og år'!$A$2:$B$31,2,FALSE),0)</f>
        <v>0</v>
      </c>
      <c r="E6593" t="str">
        <f>'Liste detaljert wide'!$P$1</f>
        <v>Tot bev</v>
      </c>
      <c r="F6593" t="str">
        <f t="shared" si="6087"/>
        <v>2020RFM0Tot bev</v>
      </c>
      <c r="G6593" s="3" t="e">
        <f>'Liste detaljert wide'!P113</f>
        <v>#DIV/0!</v>
      </c>
      <c r="H6593" t="str">
        <f>VLOOKUP(E6593,Def!$B$2:$C$15,2,FALSE)</f>
        <v>Tot bev</v>
      </c>
      <c r="I6593" s="3" t="e">
        <f>IF(A6593='Enheter, modell og år'!$F$2-1,0,G6593-VLOOKUP(A6593-1&amp;B6593&amp;C6593&amp;E6593,$F$2:$G$7561,2,FALSE))</f>
        <v>#DIV/0!</v>
      </c>
      <c r="J6593" s="3" t="e">
        <f>IF(A6593='Enheter, modell og år'!$F$2-1,0,VLOOKUP(A6593-1&amp;B6593&amp;C6593&amp;E6593,$F$2:$G$7561,2,FALSE))</f>
        <v>#DIV/0!</v>
      </c>
    </row>
    <row r="6594" spans="1:10" x14ac:dyDescent="0.25">
      <c r="A6594">
        <f t="shared" ref="A6594:C6594" si="6150">A6054</f>
        <v>2020</v>
      </c>
      <c r="B6594" t="str">
        <f t="shared" si="6150"/>
        <v>RFM</v>
      </c>
      <c r="C6594">
        <f t="shared" si="6150"/>
        <v>0</v>
      </c>
      <c r="D6594">
        <f>IFERROR(VLOOKUP(C6594,'Enheter, modell og år'!$A$2:$B$31,2,FALSE),0)</f>
        <v>0</v>
      </c>
      <c r="E6594" t="str">
        <f>'Liste detaljert wide'!$P$1</f>
        <v>Tot bev</v>
      </c>
      <c r="F6594" t="str">
        <f t="shared" si="6087"/>
        <v>2020RFM0Tot bev</v>
      </c>
      <c r="G6594" s="3" t="e">
        <f>'Liste detaljert wide'!P114</f>
        <v>#DIV/0!</v>
      </c>
      <c r="H6594" t="str">
        <f>VLOOKUP(E6594,Def!$B$2:$C$15,2,FALSE)</f>
        <v>Tot bev</v>
      </c>
      <c r="I6594" s="3" t="e">
        <f>IF(A6594='Enheter, modell og år'!$F$2-1,0,G6594-VLOOKUP(A6594-1&amp;B6594&amp;C6594&amp;E6594,$F$2:$G$7561,2,FALSE))</f>
        <v>#DIV/0!</v>
      </c>
      <c r="J6594" s="3" t="e">
        <f>IF(A6594='Enheter, modell og år'!$F$2-1,0,VLOOKUP(A6594-1&amp;B6594&amp;C6594&amp;E6594,$F$2:$G$7561,2,FALSE))</f>
        <v>#DIV/0!</v>
      </c>
    </row>
    <row r="6595" spans="1:10" x14ac:dyDescent="0.25">
      <c r="A6595">
        <f t="shared" ref="A6595:C6595" si="6151">A6055</f>
        <v>2020</v>
      </c>
      <c r="B6595" t="str">
        <f t="shared" si="6151"/>
        <v>RFM</v>
      </c>
      <c r="C6595">
        <f t="shared" si="6151"/>
        <v>0</v>
      </c>
      <c r="D6595">
        <f>IFERROR(VLOOKUP(C6595,'Enheter, modell og år'!$A$2:$B$31,2,FALSE),0)</f>
        <v>0</v>
      </c>
      <c r="E6595" t="str">
        <f>'Liste detaljert wide'!$P$1</f>
        <v>Tot bev</v>
      </c>
      <c r="F6595" t="str">
        <f t="shared" ref="F6595:F6658" si="6152">A6595&amp;B6595&amp;C6595&amp;E6595</f>
        <v>2020RFM0Tot bev</v>
      </c>
      <c r="G6595" s="3" t="e">
        <f>'Liste detaljert wide'!P115</f>
        <v>#DIV/0!</v>
      </c>
      <c r="H6595" t="str">
        <f>VLOOKUP(E6595,Def!$B$2:$C$15,2,FALSE)</f>
        <v>Tot bev</v>
      </c>
      <c r="I6595" s="3" t="e">
        <f>IF(A6595='Enheter, modell og år'!$F$2-1,0,G6595-VLOOKUP(A6595-1&amp;B6595&amp;C6595&amp;E6595,$F$2:$G$7561,2,FALSE))</f>
        <v>#DIV/0!</v>
      </c>
      <c r="J6595" s="3" t="e">
        <f>IF(A6595='Enheter, modell og år'!$F$2-1,0,VLOOKUP(A6595-1&amp;B6595&amp;C6595&amp;E6595,$F$2:$G$7561,2,FALSE))</f>
        <v>#DIV/0!</v>
      </c>
    </row>
    <row r="6596" spans="1:10" x14ac:dyDescent="0.25">
      <c r="A6596">
        <f t="shared" ref="A6596:C6596" si="6153">A6056</f>
        <v>2020</v>
      </c>
      <c r="B6596" t="str">
        <f t="shared" si="6153"/>
        <v>RFM</v>
      </c>
      <c r="C6596">
        <f t="shared" si="6153"/>
        <v>0</v>
      </c>
      <c r="D6596">
        <f>IFERROR(VLOOKUP(C6596,'Enheter, modell og år'!$A$2:$B$31,2,FALSE),0)</f>
        <v>0</v>
      </c>
      <c r="E6596" t="str">
        <f>'Liste detaljert wide'!$P$1</f>
        <v>Tot bev</v>
      </c>
      <c r="F6596" t="str">
        <f t="shared" si="6152"/>
        <v>2020RFM0Tot bev</v>
      </c>
      <c r="G6596" s="3" t="e">
        <f>'Liste detaljert wide'!P116</f>
        <v>#DIV/0!</v>
      </c>
      <c r="H6596" t="str">
        <f>VLOOKUP(E6596,Def!$B$2:$C$15,2,FALSE)</f>
        <v>Tot bev</v>
      </c>
      <c r="I6596" s="3" t="e">
        <f>IF(A6596='Enheter, modell og år'!$F$2-1,0,G6596-VLOOKUP(A6596-1&amp;B6596&amp;C6596&amp;E6596,$F$2:$G$7561,2,FALSE))</f>
        <v>#DIV/0!</v>
      </c>
      <c r="J6596" s="3" t="e">
        <f>IF(A6596='Enheter, modell og år'!$F$2-1,0,VLOOKUP(A6596-1&amp;B6596&amp;C6596&amp;E6596,$F$2:$G$7561,2,FALSE))</f>
        <v>#DIV/0!</v>
      </c>
    </row>
    <row r="6597" spans="1:10" x14ac:dyDescent="0.25">
      <c r="A6597">
        <f t="shared" ref="A6597:C6597" si="6154">A6057</f>
        <v>2020</v>
      </c>
      <c r="B6597" t="str">
        <f t="shared" si="6154"/>
        <v>RFM</v>
      </c>
      <c r="C6597">
        <f t="shared" si="6154"/>
        <v>0</v>
      </c>
      <c r="D6597">
        <f>IFERROR(VLOOKUP(C6597,'Enheter, modell og år'!$A$2:$B$31,2,FALSE),0)</f>
        <v>0</v>
      </c>
      <c r="E6597" t="str">
        <f>'Liste detaljert wide'!$P$1</f>
        <v>Tot bev</v>
      </c>
      <c r="F6597" t="str">
        <f t="shared" si="6152"/>
        <v>2020RFM0Tot bev</v>
      </c>
      <c r="G6597" s="3" t="e">
        <f>'Liste detaljert wide'!P117</f>
        <v>#DIV/0!</v>
      </c>
      <c r="H6597" t="str">
        <f>VLOOKUP(E6597,Def!$B$2:$C$15,2,FALSE)</f>
        <v>Tot bev</v>
      </c>
      <c r="I6597" s="3" t="e">
        <f>IF(A6597='Enheter, modell og år'!$F$2-1,0,G6597-VLOOKUP(A6597-1&amp;B6597&amp;C6597&amp;E6597,$F$2:$G$7561,2,FALSE))</f>
        <v>#DIV/0!</v>
      </c>
      <c r="J6597" s="3" t="e">
        <f>IF(A6597='Enheter, modell og år'!$F$2-1,0,VLOOKUP(A6597-1&amp;B6597&amp;C6597&amp;E6597,$F$2:$G$7561,2,FALSE))</f>
        <v>#DIV/0!</v>
      </c>
    </row>
    <row r="6598" spans="1:10" x14ac:dyDescent="0.25">
      <c r="A6598">
        <f t="shared" ref="A6598:C6598" si="6155">A6058</f>
        <v>2020</v>
      </c>
      <c r="B6598" t="str">
        <f t="shared" si="6155"/>
        <v>RFM</v>
      </c>
      <c r="C6598">
        <f t="shared" si="6155"/>
        <v>0</v>
      </c>
      <c r="D6598">
        <f>IFERROR(VLOOKUP(C6598,'Enheter, modell og år'!$A$2:$B$31,2,FALSE),0)</f>
        <v>0</v>
      </c>
      <c r="E6598" t="str">
        <f>'Liste detaljert wide'!$P$1</f>
        <v>Tot bev</v>
      </c>
      <c r="F6598" t="str">
        <f t="shared" si="6152"/>
        <v>2020RFM0Tot bev</v>
      </c>
      <c r="G6598" s="3" t="e">
        <f>'Liste detaljert wide'!P118</f>
        <v>#DIV/0!</v>
      </c>
      <c r="H6598" t="str">
        <f>VLOOKUP(E6598,Def!$B$2:$C$15,2,FALSE)</f>
        <v>Tot bev</v>
      </c>
      <c r="I6598" s="3" t="e">
        <f>IF(A6598='Enheter, modell og år'!$F$2-1,0,G6598-VLOOKUP(A6598-1&amp;B6598&amp;C6598&amp;E6598,$F$2:$G$7561,2,FALSE))</f>
        <v>#DIV/0!</v>
      </c>
      <c r="J6598" s="3" t="e">
        <f>IF(A6598='Enheter, modell og år'!$F$2-1,0,VLOOKUP(A6598-1&amp;B6598&amp;C6598&amp;E6598,$F$2:$G$7561,2,FALSE))</f>
        <v>#DIV/0!</v>
      </c>
    </row>
    <row r="6599" spans="1:10" x14ac:dyDescent="0.25">
      <c r="A6599">
        <f t="shared" ref="A6599:C6599" si="6156">A6059</f>
        <v>2020</v>
      </c>
      <c r="B6599" t="str">
        <f t="shared" si="6156"/>
        <v>RFM</v>
      </c>
      <c r="C6599">
        <f t="shared" si="6156"/>
        <v>0</v>
      </c>
      <c r="D6599">
        <f>IFERROR(VLOOKUP(C6599,'Enheter, modell og år'!$A$2:$B$31,2,FALSE),0)</f>
        <v>0</v>
      </c>
      <c r="E6599" t="str">
        <f>'Liste detaljert wide'!$P$1</f>
        <v>Tot bev</v>
      </c>
      <c r="F6599" t="str">
        <f t="shared" si="6152"/>
        <v>2020RFM0Tot bev</v>
      </c>
      <c r="G6599" s="3" t="e">
        <f>'Liste detaljert wide'!P119</f>
        <v>#DIV/0!</v>
      </c>
      <c r="H6599" t="str">
        <f>VLOOKUP(E6599,Def!$B$2:$C$15,2,FALSE)</f>
        <v>Tot bev</v>
      </c>
      <c r="I6599" s="3" t="e">
        <f>IF(A6599='Enheter, modell og år'!$F$2-1,0,G6599-VLOOKUP(A6599-1&amp;B6599&amp;C6599&amp;E6599,$F$2:$G$7561,2,FALSE))</f>
        <v>#DIV/0!</v>
      </c>
      <c r="J6599" s="3" t="e">
        <f>IF(A6599='Enheter, modell og år'!$F$2-1,0,VLOOKUP(A6599-1&amp;B6599&amp;C6599&amp;E6599,$F$2:$G$7561,2,FALSE))</f>
        <v>#DIV/0!</v>
      </c>
    </row>
    <row r="6600" spans="1:10" x14ac:dyDescent="0.25">
      <c r="A6600">
        <f t="shared" ref="A6600:C6600" si="6157">A6060</f>
        <v>2020</v>
      </c>
      <c r="B6600" t="str">
        <f t="shared" si="6157"/>
        <v>RFM</v>
      </c>
      <c r="C6600">
        <f t="shared" si="6157"/>
        <v>0</v>
      </c>
      <c r="D6600">
        <f>IFERROR(VLOOKUP(C6600,'Enheter, modell og år'!$A$2:$B$31,2,FALSE),0)</f>
        <v>0</v>
      </c>
      <c r="E6600" t="str">
        <f>'Liste detaljert wide'!$P$1</f>
        <v>Tot bev</v>
      </c>
      <c r="F6600" t="str">
        <f t="shared" si="6152"/>
        <v>2020RFM0Tot bev</v>
      </c>
      <c r="G6600" s="3" t="e">
        <f>'Liste detaljert wide'!P120</f>
        <v>#DIV/0!</v>
      </c>
      <c r="H6600" t="str">
        <f>VLOOKUP(E6600,Def!$B$2:$C$15,2,FALSE)</f>
        <v>Tot bev</v>
      </c>
      <c r="I6600" s="3" t="e">
        <f>IF(A6600='Enheter, modell og år'!$F$2-1,0,G6600-VLOOKUP(A6600-1&amp;B6600&amp;C6600&amp;E6600,$F$2:$G$7561,2,FALSE))</f>
        <v>#DIV/0!</v>
      </c>
      <c r="J6600" s="3" t="e">
        <f>IF(A6600='Enheter, modell og år'!$F$2-1,0,VLOOKUP(A6600-1&amp;B6600&amp;C6600&amp;E6600,$F$2:$G$7561,2,FALSE))</f>
        <v>#DIV/0!</v>
      </c>
    </row>
    <row r="6601" spans="1:10" x14ac:dyDescent="0.25">
      <c r="A6601">
        <f t="shared" ref="A6601:C6601" si="6158">A6061</f>
        <v>2020</v>
      </c>
      <c r="B6601" t="str">
        <f t="shared" si="6158"/>
        <v>RFM</v>
      </c>
      <c r="C6601">
        <f t="shared" si="6158"/>
        <v>0</v>
      </c>
      <c r="D6601">
        <f>IFERROR(VLOOKUP(C6601,'Enheter, modell og år'!$A$2:$B$31,2,FALSE),0)</f>
        <v>0</v>
      </c>
      <c r="E6601" t="str">
        <f>'Liste detaljert wide'!$P$1</f>
        <v>Tot bev</v>
      </c>
      <c r="F6601" t="str">
        <f t="shared" si="6152"/>
        <v>2020RFM0Tot bev</v>
      </c>
      <c r="G6601" s="3" t="e">
        <f>'Liste detaljert wide'!P121</f>
        <v>#DIV/0!</v>
      </c>
      <c r="H6601" t="str">
        <f>VLOOKUP(E6601,Def!$B$2:$C$15,2,FALSE)</f>
        <v>Tot bev</v>
      </c>
      <c r="I6601" s="3" t="e">
        <f>IF(A6601='Enheter, modell og år'!$F$2-1,0,G6601-VLOOKUP(A6601-1&amp;B6601&amp;C6601&amp;E6601,$F$2:$G$7561,2,FALSE))</f>
        <v>#DIV/0!</v>
      </c>
      <c r="J6601" s="3" t="e">
        <f>IF(A6601='Enheter, modell og år'!$F$2-1,0,VLOOKUP(A6601-1&amp;B6601&amp;C6601&amp;E6601,$F$2:$G$7561,2,FALSE))</f>
        <v>#DIV/0!</v>
      </c>
    </row>
    <row r="6602" spans="1:10" x14ac:dyDescent="0.25">
      <c r="A6602">
        <f t="shared" ref="A6602:C6602" si="6159">A6062</f>
        <v>2021</v>
      </c>
      <c r="B6602" t="str">
        <f t="shared" si="6159"/>
        <v>RFM</v>
      </c>
      <c r="C6602">
        <f t="shared" si="6159"/>
        <v>0</v>
      </c>
      <c r="D6602">
        <f>IFERROR(VLOOKUP(C6602,'Enheter, modell og år'!$A$2:$B$31,2,FALSE),0)</f>
        <v>0</v>
      </c>
      <c r="E6602" t="str">
        <f>'Liste detaljert wide'!$P$1</f>
        <v>Tot bev</v>
      </c>
      <c r="F6602" t="str">
        <f t="shared" si="6152"/>
        <v>2021RFM0Tot bev</v>
      </c>
      <c r="G6602" s="3" t="e">
        <f>'Liste detaljert wide'!P122</f>
        <v>#DIV/0!</v>
      </c>
      <c r="H6602" t="str">
        <f>VLOOKUP(E6602,Def!$B$2:$C$15,2,FALSE)</f>
        <v>Tot bev</v>
      </c>
      <c r="I6602" s="3" t="e">
        <f>IF(A6602='Enheter, modell og år'!$F$2-1,0,G6602-VLOOKUP(A6602-1&amp;B6602&amp;C6602&amp;E6602,$F$2:$G$7561,2,FALSE))</f>
        <v>#DIV/0!</v>
      </c>
      <c r="J6602" s="3" t="e">
        <f>IF(A6602='Enheter, modell og år'!$F$2-1,0,VLOOKUP(A6602-1&amp;B6602&amp;C6602&amp;E6602,$F$2:$G$7561,2,FALSE))</f>
        <v>#DIV/0!</v>
      </c>
    </row>
    <row r="6603" spans="1:10" x14ac:dyDescent="0.25">
      <c r="A6603">
        <f t="shared" ref="A6603:C6603" si="6160">A6063</f>
        <v>2021</v>
      </c>
      <c r="B6603" t="str">
        <f t="shared" si="6160"/>
        <v>RFM</v>
      </c>
      <c r="C6603">
        <f t="shared" si="6160"/>
        <v>0</v>
      </c>
      <c r="D6603">
        <f>IFERROR(VLOOKUP(C6603,'Enheter, modell og år'!$A$2:$B$31,2,FALSE),0)</f>
        <v>0</v>
      </c>
      <c r="E6603" t="str">
        <f>'Liste detaljert wide'!$P$1</f>
        <v>Tot bev</v>
      </c>
      <c r="F6603" t="str">
        <f t="shared" si="6152"/>
        <v>2021RFM0Tot bev</v>
      </c>
      <c r="G6603" s="3" t="e">
        <f>'Liste detaljert wide'!P123</f>
        <v>#DIV/0!</v>
      </c>
      <c r="H6603" t="str">
        <f>VLOOKUP(E6603,Def!$B$2:$C$15,2,FALSE)</f>
        <v>Tot bev</v>
      </c>
      <c r="I6603" s="3" t="e">
        <f>IF(A6603='Enheter, modell og år'!$F$2-1,0,G6603-VLOOKUP(A6603-1&amp;B6603&amp;C6603&amp;E6603,$F$2:$G$7561,2,FALSE))</f>
        <v>#DIV/0!</v>
      </c>
      <c r="J6603" s="3" t="e">
        <f>IF(A6603='Enheter, modell og år'!$F$2-1,0,VLOOKUP(A6603-1&amp;B6603&amp;C6603&amp;E6603,$F$2:$G$7561,2,FALSE))</f>
        <v>#DIV/0!</v>
      </c>
    </row>
    <row r="6604" spans="1:10" x14ac:dyDescent="0.25">
      <c r="A6604">
        <f t="shared" ref="A6604:C6604" si="6161">A6064</f>
        <v>2021</v>
      </c>
      <c r="B6604" t="str">
        <f t="shared" si="6161"/>
        <v>RFM</v>
      </c>
      <c r="C6604">
        <f t="shared" si="6161"/>
        <v>0</v>
      </c>
      <c r="D6604">
        <f>IFERROR(VLOOKUP(C6604,'Enheter, modell og år'!$A$2:$B$31,2,FALSE),0)</f>
        <v>0</v>
      </c>
      <c r="E6604" t="str">
        <f>'Liste detaljert wide'!$P$1</f>
        <v>Tot bev</v>
      </c>
      <c r="F6604" t="str">
        <f t="shared" si="6152"/>
        <v>2021RFM0Tot bev</v>
      </c>
      <c r="G6604" s="3" t="e">
        <f>'Liste detaljert wide'!P124</f>
        <v>#DIV/0!</v>
      </c>
      <c r="H6604" t="str">
        <f>VLOOKUP(E6604,Def!$B$2:$C$15,2,FALSE)</f>
        <v>Tot bev</v>
      </c>
      <c r="I6604" s="3" t="e">
        <f>IF(A6604='Enheter, modell og år'!$F$2-1,0,G6604-VLOOKUP(A6604-1&amp;B6604&amp;C6604&amp;E6604,$F$2:$G$7561,2,FALSE))</f>
        <v>#DIV/0!</v>
      </c>
      <c r="J6604" s="3" t="e">
        <f>IF(A6604='Enheter, modell og år'!$F$2-1,0,VLOOKUP(A6604-1&amp;B6604&amp;C6604&amp;E6604,$F$2:$G$7561,2,FALSE))</f>
        <v>#DIV/0!</v>
      </c>
    </row>
    <row r="6605" spans="1:10" x14ac:dyDescent="0.25">
      <c r="A6605">
        <f t="shared" ref="A6605:C6605" si="6162">A6065</f>
        <v>2021</v>
      </c>
      <c r="B6605" t="str">
        <f t="shared" si="6162"/>
        <v>RFM</v>
      </c>
      <c r="C6605">
        <f t="shared" si="6162"/>
        <v>0</v>
      </c>
      <c r="D6605">
        <f>IFERROR(VLOOKUP(C6605,'Enheter, modell og år'!$A$2:$B$31,2,FALSE),0)</f>
        <v>0</v>
      </c>
      <c r="E6605" t="str">
        <f>'Liste detaljert wide'!$P$1</f>
        <v>Tot bev</v>
      </c>
      <c r="F6605" t="str">
        <f t="shared" si="6152"/>
        <v>2021RFM0Tot bev</v>
      </c>
      <c r="G6605" s="3" t="e">
        <f>'Liste detaljert wide'!P125</f>
        <v>#DIV/0!</v>
      </c>
      <c r="H6605" t="str">
        <f>VLOOKUP(E6605,Def!$B$2:$C$15,2,FALSE)</f>
        <v>Tot bev</v>
      </c>
      <c r="I6605" s="3" t="e">
        <f>IF(A6605='Enheter, modell og år'!$F$2-1,0,G6605-VLOOKUP(A6605-1&amp;B6605&amp;C6605&amp;E6605,$F$2:$G$7561,2,FALSE))</f>
        <v>#DIV/0!</v>
      </c>
      <c r="J6605" s="3" t="e">
        <f>IF(A6605='Enheter, modell og år'!$F$2-1,0,VLOOKUP(A6605-1&amp;B6605&amp;C6605&amp;E6605,$F$2:$G$7561,2,FALSE))</f>
        <v>#DIV/0!</v>
      </c>
    </row>
    <row r="6606" spans="1:10" x14ac:dyDescent="0.25">
      <c r="A6606">
        <f t="shared" ref="A6606:C6606" si="6163">A6066</f>
        <v>2021</v>
      </c>
      <c r="B6606" t="str">
        <f t="shared" si="6163"/>
        <v>RFM</v>
      </c>
      <c r="C6606">
        <f t="shared" si="6163"/>
        <v>0</v>
      </c>
      <c r="D6606">
        <f>IFERROR(VLOOKUP(C6606,'Enheter, modell og år'!$A$2:$B$31,2,FALSE),0)</f>
        <v>0</v>
      </c>
      <c r="E6606" t="str">
        <f>'Liste detaljert wide'!$P$1</f>
        <v>Tot bev</v>
      </c>
      <c r="F6606" t="str">
        <f t="shared" si="6152"/>
        <v>2021RFM0Tot bev</v>
      </c>
      <c r="G6606" s="3" t="e">
        <f>'Liste detaljert wide'!P126</f>
        <v>#DIV/0!</v>
      </c>
      <c r="H6606" t="str">
        <f>VLOOKUP(E6606,Def!$B$2:$C$15,2,FALSE)</f>
        <v>Tot bev</v>
      </c>
      <c r="I6606" s="3" t="e">
        <f>IF(A6606='Enheter, modell og år'!$F$2-1,0,G6606-VLOOKUP(A6606-1&amp;B6606&amp;C6606&amp;E6606,$F$2:$G$7561,2,FALSE))</f>
        <v>#DIV/0!</v>
      </c>
      <c r="J6606" s="3" t="e">
        <f>IF(A6606='Enheter, modell og år'!$F$2-1,0,VLOOKUP(A6606-1&amp;B6606&amp;C6606&amp;E6606,$F$2:$G$7561,2,FALSE))</f>
        <v>#DIV/0!</v>
      </c>
    </row>
    <row r="6607" spans="1:10" x14ac:dyDescent="0.25">
      <c r="A6607">
        <f t="shared" ref="A6607:C6607" si="6164">A6067</f>
        <v>2021</v>
      </c>
      <c r="B6607" t="str">
        <f t="shared" si="6164"/>
        <v>RFM</v>
      </c>
      <c r="C6607">
        <f t="shared" si="6164"/>
        <v>0</v>
      </c>
      <c r="D6607">
        <f>IFERROR(VLOOKUP(C6607,'Enheter, modell og år'!$A$2:$B$31,2,FALSE),0)</f>
        <v>0</v>
      </c>
      <c r="E6607" t="str">
        <f>'Liste detaljert wide'!$P$1</f>
        <v>Tot bev</v>
      </c>
      <c r="F6607" t="str">
        <f t="shared" si="6152"/>
        <v>2021RFM0Tot bev</v>
      </c>
      <c r="G6607" s="3" t="e">
        <f>'Liste detaljert wide'!P127</f>
        <v>#DIV/0!</v>
      </c>
      <c r="H6607" t="str">
        <f>VLOOKUP(E6607,Def!$B$2:$C$15,2,FALSE)</f>
        <v>Tot bev</v>
      </c>
      <c r="I6607" s="3" t="e">
        <f>IF(A6607='Enheter, modell og år'!$F$2-1,0,G6607-VLOOKUP(A6607-1&amp;B6607&amp;C6607&amp;E6607,$F$2:$G$7561,2,FALSE))</f>
        <v>#DIV/0!</v>
      </c>
      <c r="J6607" s="3" t="e">
        <f>IF(A6607='Enheter, modell og år'!$F$2-1,0,VLOOKUP(A6607-1&amp;B6607&amp;C6607&amp;E6607,$F$2:$G$7561,2,FALSE))</f>
        <v>#DIV/0!</v>
      </c>
    </row>
    <row r="6608" spans="1:10" x14ac:dyDescent="0.25">
      <c r="A6608">
        <f t="shared" ref="A6608:C6608" si="6165">A6068</f>
        <v>2021</v>
      </c>
      <c r="B6608" t="str">
        <f t="shared" si="6165"/>
        <v>RFM</v>
      </c>
      <c r="C6608">
        <f t="shared" si="6165"/>
        <v>0</v>
      </c>
      <c r="D6608">
        <f>IFERROR(VLOOKUP(C6608,'Enheter, modell og år'!$A$2:$B$31,2,FALSE),0)</f>
        <v>0</v>
      </c>
      <c r="E6608" t="str">
        <f>'Liste detaljert wide'!$P$1</f>
        <v>Tot bev</v>
      </c>
      <c r="F6608" t="str">
        <f t="shared" si="6152"/>
        <v>2021RFM0Tot bev</v>
      </c>
      <c r="G6608" s="3" t="e">
        <f>'Liste detaljert wide'!P128</f>
        <v>#DIV/0!</v>
      </c>
      <c r="H6608" t="str">
        <f>VLOOKUP(E6608,Def!$B$2:$C$15,2,FALSE)</f>
        <v>Tot bev</v>
      </c>
      <c r="I6608" s="3" t="e">
        <f>IF(A6608='Enheter, modell og år'!$F$2-1,0,G6608-VLOOKUP(A6608-1&amp;B6608&amp;C6608&amp;E6608,$F$2:$G$7561,2,FALSE))</f>
        <v>#DIV/0!</v>
      </c>
      <c r="J6608" s="3" t="e">
        <f>IF(A6608='Enheter, modell og år'!$F$2-1,0,VLOOKUP(A6608-1&amp;B6608&amp;C6608&amp;E6608,$F$2:$G$7561,2,FALSE))</f>
        <v>#DIV/0!</v>
      </c>
    </row>
    <row r="6609" spans="1:10" x14ac:dyDescent="0.25">
      <c r="A6609">
        <f t="shared" ref="A6609:C6609" si="6166">A6069</f>
        <v>2021</v>
      </c>
      <c r="B6609" t="str">
        <f t="shared" si="6166"/>
        <v>RFM</v>
      </c>
      <c r="C6609">
        <f t="shared" si="6166"/>
        <v>0</v>
      </c>
      <c r="D6609">
        <f>IFERROR(VLOOKUP(C6609,'Enheter, modell og år'!$A$2:$B$31,2,FALSE),0)</f>
        <v>0</v>
      </c>
      <c r="E6609" t="str">
        <f>'Liste detaljert wide'!$P$1</f>
        <v>Tot bev</v>
      </c>
      <c r="F6609" t="str">
        <f t="shared" si="6152"/>
        <v>2021RFM0Tot bev</v>
      </c>
      <c r="G6609" s="3" t="e">
        <f>'Liste detaljert wide'!P129</f>
        <v>#DIV/0!</v>
      </c>
      <c r="H6609" t="str">
        <f>VLOOKUP(E6609,Def!$B$2:$C$15,2,FALSE)</f>
        <v>Tot bev</v>
      </c>
      <c r="I6609" s="3" t="e">
        <f>IF(A6609='Enheter, modell og år'!$F$2-1,0,G6609-VLOOKUP(A6609-1&amp;B6609&amp;C6609&amp;E6609,$F$2:$G$7561,2,FALSE))</f>
        <v>#DIV/0!</v>
      </c>
      <c r="J6609" s="3" t="e">
        <f>IF(A6609='Enheter, modell og år'!$F$2-1,0,VLOOKUP(A6609-1&amp;B6609&amp;C6609&amp;E6609,$F$2:$G$7561,2,FALSE))</f>
        <v>#DIV/0!</v>
      </c>
    </row>
    <row r="6610" spans="1:10" x14ac:dyDescent="0.25">
      <c r="A6610">
        <f t="shared" ref="A6610:C6610" si="6167">A6070</f>
        <v>2021</v>
      </c>
      <c r="B6610" t="str">
        <f t="shared" si="6167"/>
        <v>RFM</v>
      </c>
      <c r="C6610">
        <f t="shared" si="6167"/>
        <v>0</v>
      </c>
      <c r="D6610">
        <f>IFERROR(VLOOKUP(C6610,'Enheter, modell og år'!$A$2:$B$31,2,FALSE),0)</f>
        <v>0</v>
      </c>
      <c r="E6610" t="str">
        <f>'Liste detaljert wide'!$P$1</f>
        <v>Tot bev</v>
      </c>
      <c r="F6610" t="str">
        <f t="shared" si="6152"/>
        <v>2021RFM0Tot bev</v>
      </c>
      <c r="G6610" s="3" t="e">
        <f>'Liste detaljert wide'!P130</f>
        <v>#DIV/0!</v>
      </c>
      <c r="H6610" t="str">
        <f>VLOOKUP(E6610,Def!$B$2:$C$15,2,FALSE)</f>
        <v>Tot bev</v>
      </c>
      <c r="I6610" s="3" t="e">
        <f>IF(A6610='Enheter, modell og år'!$F$2-1,0,G6610-VLOOKUP(A6610-1&amp;B6610&amp;C6610&amp;E6610,$F$2:$G$7561,2,FALSE))</f>
        <v>#DIV/0!</v>
      </c>
      <c r="J6610" s="3" t="e">
        <f>IF(A6610='Enheter, modell og år'!$F$2-1,0,VLOOKUP(A6610-1&amp;B6610&amp;C6610&amp;E6610,$F$2:$G$7561,2,FALSE))</f>
        <v>#DIV/0!</v>
      </c>
    </row>
    <row r="6611" spans="1:10" x14ac:dyDescent="0.25">
      <c r="A6611">
        <f t="shared" ref="A6611:C6611" si="6168">A6071</f>
        <v>2021</v>
      </c>
      <c r="B6611" t="str">
        <f t="shared" si="6168"/>
        <v>RFM</v>
      </c>
      <c r="C6611">
        <f t="shared" si="6168"/>
        <v>0</v>
      </c>
      <c r="D6611">
        <f>IFERROR(VLOOKUP(C6611,'Enheter, modell og år'!$A$2:$B$31,2,FALSE),0)</f>
        <v>0</v>
      </c>
      <c r="E6611" t="str">
        <f>'Liste detaljert wide'!$P$1</f>
        <v>Tot bev</v>
      </c>
      <c r="F6611" t="str">
        <f t="shared" si="6152"/>
        <v>2021RFM0Tot bev</v>
      </c>
      <c r="G6611" s="3" t="e">
        <f>'Liste detaljert wide'!P131</f>
        <v>#DIV/0!</v>
      </c>
      <c r="H6611" t="str">
        <f>VLOOKUP(E6611,Def!$B$2:$C$15,2,FALSE)</f>
        <v>Tot bev</v>
      </c>
      <c r="I6611" s="3" t="e">
        <f>IF(A6611='Enheter, modell og år'!$F$2-1,0,G6611-VLOOKUP(A6611-1&amp;B6611&amp;C6611&amp;E6611,$F$2:$G$7561,2,FALSE))</f>
        <v>#DIV/0!</v>
      </c>
      <c r="J6611" s="3" t="e">
        <f>IF(A6611='Enheter, modell og år'!$F$2-1,0,VLOOKUP(A6611-1&amp;B6611&amp;C6611&amp;E6611,$F$2:$G$7561,2,FALSE))</f>
        <v>#DIV/0!</v>
      </c>
    </row>
    <row r="6612" spans="1:10" x14ac:dyDescent="0.25">
      <c r="A6612">
        <f t="shared" ref="A6612:C6612" si="6169">A6072</f>
        <v>2021</v>
      </c>
      <c r="B6612" t="str">
        <f t="shared" si="6169"/>
        <v>RFM</v>
      </c>
      <c r="C6612">
        <f t="shared" si="6169"/>
        <v>0</v>
      </c>
      <c r="D6612">
        <f>IFERROR(VLOOKUP(C6612,'Enheter, modell og år'!$A$2:$B$31,2,FALSE),0)</f>
        <v>0</v>
      </c>
      <c r="E6612" t="str">
        <f>'Liste detaljert wide'!$P$1</f>
        <v>Tot bev</v>
      </c>
      <c r="F6612" t="str">
        <f t="shared" si="6152"/>
        <v>2021RFM0Tot bev</v>
      </c>
      <c r="G6612" s="3" t="e">
        <f>'Liste detaljert wide'!P132</f>
        <v>#DIV/0!</v>
      </c>
      <c r="H6612" t="str">
        <f>VLOOKUP(E6612,Def!$B$2:$C$15,2,FALSE)</f>
        <v>Tot bev</v>
      </c>
      <c r="I6612" s="3" t="e">
        <f>IF(A6612='Enheter, modell og år'!$F$2-1,0,G6612-VLOOKUP(A6612-1&amp;B6612&amp;C6612&amp;E6612,$F$2:$G$7561,2,FALSE))</f>
        <v>#DIV/0!</v>
      </c>
      <c r="J6612" s="3" t="e">
        <f>IF(A6612='Enheter, modell og år'!$F$2-1,0,VLOOKUP(A6612-1&amp;B6612&amp;C6612&amp;E6612,$F$2:$G$7561,2,FALSE))</f>
        <v>#DIV/0!</v>
      </c>
    </row>
    <row r="6613" spans="1:10" x14ac:dyDescent="0.25">
      <c r="A6613">
        <f t="shared" ref="A6613:C6613" si="6170">A6073</f>
        <v>2021</v>
      </c>
      <c r="B6613" t="str">
        <f t="shared" si="6170"/>
        <v>RFM</v>
      </c>
      <c r="C6613">
        <f t="shared" si="6170"/>
        <v>0</v>
      </c>
      <c r="D6613">
        <f>IFERROR(VLOOKUP(C6613,'Enheter, modell og år'!$A$2:$B$31,2,FALSE),0)</f>
        <v>0</v>
      </c>
      <c r="E6613" t="str">
        <f>'Liste detaljert wide'!$P$1</f>
        <v>Tot bev</v>
      </c>
      <c r="F6613" t="str">
        <f t="shared" si="6152"/>
        <v>2021RFM0Tot bev</v>
      </c>
      <c r="G6613" s="3" t="e">
        <f>'Liste detaljert wide'!P133</f>
        <v>#DIV/0!</v>
      </c>
      <c r="H6613" t="str">
        <f>VLOOKUP(E6613,Def!$B$2:$C$15,2,FALSE)</f>
        <v>Tot bev</v>
      </c>
      <c r="I6613" s="3" t="e">
        <f>IF(A6613='Enheter, modell og år'!$F$2-1,0,G6613-VLOOKUP(A6613-1&amp;B6613&amp;C6613&amp;E6613,$F$2:$G$7561,2,FALSE))</f>
        <v>#DIV/0!</v>
      </c>
      <c r="J6613" s="3" t="e">
        <f>IF(A6613='Enheter, modell og år'!$F$2-1,0,VLOOKUP(A6613-1&amp;B6613&amp;C6613&amp;E6613,$F$2:$G$7561,2,FALSE))</f>
        <v>#DIV/0!</v>
      </c>
    </row>
    <row r="6614" spans="1:10" x14ac:dyDescent="0.25">
      <c r="A6614">
        <f t="shared" ref="A6614:C6614" si="6171">A6074</f>
        <v>2021</v>
      </c>
      <c r="B6614" t="str">
        <f t="shared" si="6171"/>
        <v>RFM</v>
      </c>
      <c r="C6614">
        <f t="shared" si="6171"/>
        <v>0</v>
      </c>
      <c r="D6614">
        <f>IFERROR(VLOOKUP(C6614,'Enheter, modell og år'!$A$2:$B$31,2,FALSE),0)</f>
        <v>0</v>
      </c>
      <c r="E6614" t="str">
        <f>'Liste detaljert wide'!$P$1</f>
        <v>Tot bev</v>
      </c>
      <c r="F6614" t="str">
        <f t="shared" si="6152"/>
        <v>2021RFM0Tot bev</v>
      </c>
      <c r="G6614" s="3" t="e">
        <f>'Liste detaljert wide'!P134</f>
        <v>#DIV/0!</v>
      </c>
      <c r="H6614" t="str">
        <f>VLOOKUP(E6614,Def!$B$2:$C$15,2,FALSE)</f>
        <v>Tot bev</v>
      </c>
      <c r="I6614" s="3" t="e">
        <f>IF(A6614='Enheter, modell og år'!$F$2-1,0,G6614-VLOOKUP(A6614-1&amp;B6614&amp;C6614&amp;E6614,$F$2:$G$7561,2,FALSE))</f>
        <v>#DIV/0!</v>
      </c>
      <c r="J6614" s="3" t="e">
        <f>IF(A6614='Enheter, modell og år'!$F$2-1,0,VLOOKUP(A6614-1&amp;B6614&amp;C6614&amp;E6614,$F$2:$G$7561,2,FALSE))</f>
        <v>#DIV/0!</v>
      </c>
    </row>
    <row r="6615" spans="1:10" x14ac:dyDescent="0.25">
      <c r="A6615">
        <f t="shared" ref="A6615:C6615" si="6172">A6075</f>
        <v>2021</v>
      </c>
      <c r="B6615" t="str">
        <f t="shared" si="6172"/>
        <v>RFM</v>
      </c>
      <c r="C6615">
        <f t="shared" si="6172"/>
        <v>0</v>
      </c>
      <c r="D6615">
        <f>IFERROR(VLOOKUP(C6615,'Enheter, modell og år'!$A$2:$B$31,2,FALSE),0)</f>
        <v>0</v>
      </c>
      <c r="E6615" t="str">
        <f>'Liste detaljert wide'!$P$1</f>
        <v>Tot bev</v>
      </c>
      <c r="F6615" t="str">
        <f t="shared" si="6152"/>
        <v>2021RFM0Tot bev</v>
      </c>
      <c r="G6615" s="3" t="e">
        <f>'Liste detaljert wide'!P135</f>
        <v>#DIV/0!</v>
      </c>
      <c r="H6615" t="str">
        <f>VLOOKUP(E6615,Def!$B$2:$C$15,2,FALSE)</f>
        <v>Tot bev</v>
      </c>
      <c r="I6615" s="3" t="e">
        <f>IF(A6615='Enheter, modell og år'!$F$2-1,0,G6615-VLOOKUP(A6615-1&amp;B6615&amp;C6615&amp;E6615,$F$2:$G$7561,2,FALSE))</f>
        <v>#DIV/0!</v>
      </c>
      <c r="J6615" s="3" t="e">
        <f>IF(A6615='Enheter, modell og år'!$F$2-1,0,VLOOKUP(A6615-1&amp;B6615&amp;C6615&amp;E6615,$F$2:$G$7561,2,FALSE))</f>
        <v>#DIV/0!</v>
      </c>
    </row>
    <row r="6616" spans="1:10" x14ac:dyDescent="0.25">
      <c r="A6616">
        <f t="shared" ref="A6616:C6616" si="6173">A6076</f>
        <v>2021</v>
      </c>
      <c r="B6616" t="str">
        <f t="shared" si="6173"/>
        <v>RFM</v>
      </c>
      <c r="C6616">
        <f t="shared" si="6173"/>
        <v>0</v>
      </c>
      <c r="D6616">
        <f>IFERROR(VLOOKUP(C6616,'Enheter, modell og år'!$A$2:$B$31,2,FALSE),0)</f>
        <v>0</v>
      </c>
      <c r="E6616" t="str">
        <f>'Liste detaljert wide'!$P$1</f>
        <v>Tot bev</v>
      </c>
      <c r="F6616" t="str">
        <f t="shared" si="6152"/>
        <v>2021RFM0Tot bev</v>
      </c>
      <c r="G6616" s="3" t="e">
        <f>'Liste detaljert wide'!P136</f>
        <v>#DIV/0!</v>
      </c>
      <c r="H6616" t="str">
        <f>VLOOKUP(E6616,Def!$B$2:$C$15,2,FALSE)</f>
        <v>Tot bev</v>
      </c>
      <c r="I6616" s="3" t="e">
        <f>IF(A6616='Enheter, modell og år'!$F$2-1,0,G6616-VLOOKUP(A6616-1&amp;B6616&amp;C6616&amp;E6616,$F$2:$G$7561,2,FALSE))</f>
        <v>#DIV/0!</v>
      </c>
      <c r="J6616" s="3" t="e">
        <f>IF(A6616='Enheter, modell og år'!$F$2-1,0,VLOOKUP(A6616-1&amp;B6616&amp;C6616&amp;E6616,$F$2:$G$7561,2,FALSE))</f>
        <v>#DIV/0!</v>
      </c>
    </row>
    <row r="6617" spans="1:10" x14ac:dyDescent="0.25">
      <c r="A6617">
        <f t="shared" ref="A6617:C6617" si="6174">A6077</f>
        <v>2021</v>
      </c>
      <c r="B6617" t="str">
        <f t="shared" si="6174"/>
        <v>RFM</v>
      </c>
      <c r="C6617">
        <f t="shared" si="6174"/>
        <v>0</v>
      </c>
      <c r="D6617">
        <f>IFERROR(VLOOKUP(C6617,'Enheter, modell og år'!$A$2:$B$31,2,FALSE),0)</f>
        <v>0</v>
      </c>
      <c r="E6617" t="str">
        <f>'Liste detaljert wide'!$P$1</f>
        <v>Tot bev</v>
      </c>
      <c r="F6617" t="str">
        <f t="shared" si="6152"/>
        <v>2021RFM0Tot bev</v>
      </c>
      <c r="G6617" s="3" t="e">
        <f>'Liste detaljert wide'!P137</f>
        <v>#DIV/0!</v>
      </c>
      <c r="H6617" t="str">
        <f>VLOOKUP(E6617,Def!$B$2:$C$15,2,FALSE)</f>
        <v>Tot bev</v>
      </c>
      <c r="I6617" s="3" t="e">
        <f>IF(A6617='Enheter, modell og år'!$F$2-1,0,G6617-VLOOKUP(A6617-1&amp;B6617&amp;C6617&amp;E6617,$F$2:$G$7561,2,FALSE))</f>
        <v>#DIV/0!</v>
      </c>
      <c r="J6617" s="3" t="e">
        <f>IF(A6617='Enheter, modell og år'!$F$2-1,0,VLOOKUP(A6617-1&amp;B6617&amp;C6617&amp;E6617,$F$2:$G$7561,2,FALSE))</f>
        <v>#DIV/0!</v>
      </c>
    </row>
    <row r="6618" spans="1:10" x14ac:dyDescent="0.25">
      <c r="A6618">
        <f t="shared" ref="A6618:C6618" si="6175">A6078</f>
        <v>2021</v>
      </c>
      <c r="B6618" t="str">
        <f t="shared" si="6175"/>
        <v>RFM</v>
      </c>
      <c r="C6618">
        <f t="shared" si="6175"/>
        <v>0</v>
      </c>
      <c r="D6618">
        <f>IFERROR(VLOOKUP(C6618,'Enheter, modell og år'!$A$2:$B$31,2,FALSE),0)</f>
        <v>0</v>
      </c>
      <c r="E6618" t="str">
        <f>'Liste detaljert wide'!$P$1</f>
        <v>Tot bev</v>
      </c>
      <c r="F6618" t="str">
        <f t="shared" si="6152"/>
        <v>2021RFM0Tot bev</v>
      </c>
      <c r="G6618" s="3" t="e">
        <f>'Liste detaljert wide'!P138</f>
        <v>#DIV/0!</v>
      </c>
      <c r="H6618" t="str">
        <f>VLOOKUP(E6618,Def!$B$2:$C$15,2,FALSE)</f>
        <v>Tot bev</v>
      </c>
      <c r="I6618" s="3" t="e">
        <f>IF(A6618='Enheter, modell og år'!$F$2-1,0,G6618-VLOOKUP(A6618-1&amp;B6618&amp;C6618&amp;E6618,$F$2:$G$7561,2,FALSE))</f>
        <v>#DIV/0!</v>
      </c>
      <c r="J6618" s="3" t="e">
        <f>IF(A6618='Enheter, modell og år'!$F$2-1,0,VLOOKUP(A6618-1&amp;B6618&amp;C6618&amp;E6618,$F$2:$G$7561,2,FALSE))</f>
        <v>#DIV/0!</v>
      </c>
    </row>
    <row r="6619" spans="1:10" x14ac:dyDescent="0.25">
      <c r="A6619">
        <f t="shared" ref="A6619:C6619" si="6176">A6079</f>
        <v>2021</v>
      </c>
      <c r="B6619" t="str">
        <f t="shared" si="6176"/>
        <v>RFM</v>
      </c>
      <c r="C6619">
        <f t="shared" si="6176"/>
        <v>0</v>
      </c>
      <c r="D6619">
        <f>IFERROR(VLOOKUP(C6619,'Enheter, modell og år'!$A$2:$B$31,2,FALSE),0)</f>
        <v>0</v>
      </c>
      <c r="E6619" t="str">
        <f>'Liste detaljert wide'!$P$1</f>
        <v>Tot bev</v>
      </c>
      <c r="F6619" t="str">
        <f t="shared" si="6152"/>
        <v>2021RFM0Tot bev</v>
      </c>
      <c r="G6619" s="3" t="e">
        <f>'Liste detaljert wide'!P139</f>
        <v>#DIV/0!</v>
      </c>
      <c r="H6619" t="str">
        <f>VLOOKUP(E6619,Def!$B$2:$C$15,2,FALSE)</f>
        <v>Tot bev</v>
      </c>
      <c r="I6619" s="3" t="e">
        <f>IF(A6619='Enheter, modell og år'!$F$2-1,0,G6619-VLOOKUP(A6619-1&amp;B6619&amp;C6619&amp;E6619,$F$2:$G$7561,2,FALSE))</f>
        <v>#DIV/0!</v>
      </c>
      <c r="J6619" s="3" t="e">
        <f>IF(A6619='Enheter, modell og år'!$F$2-1,0,VLOOKUP(A6619-1&amp;B6619&amp;C6619&amp;E6619,$F$2:$G$7561,2,FALSE))</f>
        <v>#DIV/0!</v>
      </c>
    </row>
    <row r="6620" spans="1:10" x14ac:dyDescent="0.25">
      <c r="A6620">
        <f t="shared" ref="A6620:C6620" si="6177">A6080</f>
        <v>2021</v>
      </c>
      <c r="B6620" t="str">
        <f t="shared" si="6177"/>
        <v>RFM</v>
      </c>
      <c r="C6620">
        <f t="shared" si="6177"/>
        <v>0</v>
      </c>
      <c r="D6620">
        <f>IFERROR(VLOOKUP(C6620,'Enheter, modell og år'!$A$2:$B$31,2,FALSE),0)</f>
        <v>0</v>
      </c>
      <c r="E6620" t="str">
        <f>'Liste detaljert wide'!$P$1</f>
        <v>Tot bev</v>
      </c>
      <c r="F6620" t="str">
        <f t="shared" si="6152"/>
        <v>2021RFM0Tot bev</v>
      </c>
      <c r="G6620" s="3" t="e">
        <f>'Liste detaljert wide'!P140</f>
        <v>#DIV/0!</v>
      </c>
      <c r="H6620" t="str">
        <f>VLOOKUP(E6620,Def!$B$2:$C$15,2,FALSE)</f>
        <v>Tot bev</v>
      </c>
      <c r="I6620" s="3" t="e">
        <f>IF(A6620='Enheter, modell og år'!$F$2-1,0,G6620-VLOOKUP(A6620-1&amp;B6620&amp;C6620&amp;E6620,$F$2:$G$7561,2,FALSE))</f>
        <v>#DIV/0!</v>
      </c>
      <c r="J6620" s="3" t="e">
        <f>IF(A6620='Enheter, modell og år'!$F$2-1,0,VLOOKUP(A6620-1&amp;B6620&amp;C6620&amp;E6620,$F$2:$G$7561,2,FALSE))</f>
        <v>#DIV/0!</v>
      </c>
    </row>
    <row r="6621" spans="1:10" x14ac:dyDescent="0.25">
      <c r="A6621">
        <f t="shared" ref="A6621:C6621" si="6178">A6081</f>
        <v>2021</v>
      </c>
      <c r="B6621" t="str">
        <f t="shared" si="6178"/>
        <v>RFM</v>
      </c>
      <c r="C6621">
        <f t="shared" si="6178"/>
        <v>0</v>
      </c>
      <c r="D6621">
        <f>IFERROR(VLOOKUP(C6621,'Enheter, modell og år'!$A$2:$B$31,2,FALSE),0)</f>
        <v>0</v>
      </c>
      <c r="E6621" t="str">
        <f>'Liste detaljert wide'!$P$1</f>
        <v>Tot bev</v>
      </c>
      <c r="F6621" t="str">
        <f t="shared" si="6152"/>
        <v>2021RFM0Tot bev</v>
      </c>
      <c r="G6621" s="3" t="e">
        <f>'Liste detaljert wide'!P141</f>
        <v>#DIV/0!</v>
      </c>
      <c r="H6621" t="str">
        <f>VLOOKUP(E6621,Def!$B$2:$C$15,2,FALSE)</f>
        <v>Tot bev</v>
      </c>
      <c r="I6621" s="3" t="e">
        <f>IF(A6621='Enheter, modell og år'!$F$2-1,0,G6621-VLOOKUP(A6621-1&amp;B6621&amp;C6621&amp;E6621,$F$2:$G$7561,2,FALSE))</f>
        <v>#DIV/0!</v>
      </c>
      <c r="J6621" s="3" t="e">
        <f>IF(A6621='Enheter, modell og år'!$F$2-1,0,VLOOKUP(A6621-1&amp;B6621&amp;C6621&amp;E6621,$F$2:$G$7561,2,FALSE))</f>
        <v>#DIV/0!</v>
      </c>
    </row>
    <row r="6622" spans="1:10" x14ac:dyDescent="0.25">
      <c r="A6622">
        <f t="shared" ref="A6622:C6622" si="6179">A6082</f>
        <v>2021</v>
      </c>
      <c r="B6622" t="str">
        <f t="shared" si="6179"/>
        <v>RFM</v>
      </c>
      <c r="C6622">
        <f t="shared" si="6179"/>
        <v>0</v>
      </c>
      <c r="D6622">
        <f>IFERROR(VLOOKUP(C6622,'Enheter, modell og år'!$A$2:$B$31,2,FALSE),0)</f>
        <v>0</v>
      </c>
      <c r="E6622" t="str">
        <f>'Liste detaljert wide'!$P$1</f>
        <v>Tot bev</v>
      </c>
      <c r="F6622" t="str">
        <f t="shared" si="6152"/>
        <v>2021RFM0Tot bev</v>
      </c>
      <c r="G6622" s="3" t="e">
        <f>'Liste detaljert wide'!P142</f>
        <v>#DIV/0!</v>
      </c>
      <c r="H6622" t="str">
        <f>VLOOKUP(E6622,Def!$B$2:$C$15,2,FALSE)</f>
        <v>Tot bev</v>
      </c>
      <c r="I6622" s="3" t="e">
        <f>IF(A6622='Enheter, modell og år'!$F$2-1,0,G6622-VLOOKUP(A6622-1&amp;B6622&amp;C6622&amp;E6622,$F$2:$G$7561,2,FALSE))</f>
        <v>#DIV/0!</v>
      </c>
      <c r="J6622" s="3" t="e">
        <f>IF(A6622='Enheter, modell og år'!$F$2-1,0,VLOOKUP(A6622-1&amp;B6622&amp;C6622&amp;E6622,$F$2:$G$7561,2,FALSE))</f>
        <v>#DIV/0!</v>
      </c>
    </row>
    <row r="6623" spans="1:10" x14ac:dyDescent="0.25">
      <c r="A6623">
        <f t="shared" ref="A6623:C6623" si="6180">A6083</f>
        <v>2021</v>
      </c>
      <c r="B6623" t="str">
        <f t="shared" si="6180"/>
        <v>RFM</v>
      </c>
      <c r="C6623">
        <f t="shared" si="6180"/>
        <v>0</v>
      </c>
      <c r="D6623">
        <f>IFERROR(VLOOKUP(C6623,'Enheter, modell og år'!$A$2:$B$31,2,FALSE),0)</f>
        <v>0</v>
      </c>
      <c r="E6623" t="str">
        <f>'Liste detaljert wide'!$P$1</f>
        <v>Tot bev</v>
      </c>
      <c r="F6623" t="str">
        <f t="shared" si="6152"/>
        <v>2021RFM0Tot bev</v>
      </c>
      <c r="G6623" s="3" t="e">
        <f>'Liste detaljert wide'!P143</f>
        <v>#DIV/0!</v>
      </c>
      <c r="H6623" t="str">
        <f>VLOOKUP(E6623,Def!$B$2:$C$15,2,FALSE)</f>
        <v>Tot bev</v>
      </c>
      <c r="I6623" s="3" t="e">
        <f>IF(A6623='Enheter, modell og år'!$F$2-1,0,G6623-VLOOKUP(A6623-1&amp;B6623&amp;C6623&amp;E6623,$F$2:$G$7561,2,FALSE))</f>
        <v>#DIV/0!</v>
      </c>
      <c r="J6623" s="3" t="e">
        <f>IF(A6623='Enheter, modell og år'!$F$2-1,0,VLOOKUP(A6623-1&amp;B6623&amp;C6623&amp;E6623,$F$2:$G$7561,2,FALSE))</f>
        <v>#DIV/0!</v>
      </c>
    </row>
    <row r="6624" spans="1:10" x14ac:dyDescent="0.25">
      <c r="A6624">
        <f t="shared" ref="A6624:C6624" si="6181">A6084</f>
        <v>2021</v>
      </c>
      <c r="B6624" t="str">
        <f t="shared" si="6181"/>
        <v>RFM</v>
      </c>
      <c r="C6624">
        <f t="shared" si="6181"/>
        <v>0</v>
      </c>
      <c r="D6624">
        <f>IFERROR(VLOOKUP(C6624,'Enheter, modell og år'!$A$2:$B$31,2,FALSE),0)</f>
        <v>0</v>
      </c>
      <c r="E6624" t="str">
        <f>'Liste detaljert wide'!$P$1</f>
        <v>Tot bev</v>
      </c>
      <c r="F6624" t="str">
        <f t="shared" si="6152"/>
        <v>2021RFM0Tot bev</v>
      </c>
      <c r="G6624" s="3" t="e">
        <f>'Liste detaljert wide'!P144</f>
        <v>#DIV/0!</v>
      </c>
      <c r="H6624" t="str">
        <f>VLOOKUP(E6624,Def!$B$2:$C$15,2,FALSE)</f>
        <v>Tot bev</v>
      </c>
      <c r="I6624" s="3" t="e">
        <f>IF(A6624='Enheter, modell og år'!$F$2-1,0,G6624-VLOOKUP(A6624-1&amp;B6624&amp;C6624&amp;E6624,$F$2:$G$7561,2,FALSE))</f>
        <v>#DIV/0!</v>
      </c>
      <c r="J6624" s="3" t="e">
        <f>IF(A6624='Enheter, modell og år'!$F$2-1,0,VLOOKUP(A6624-1&amp;B6624&amp;C6624&amp;E6624,$F$2:$G$7561,2,FALSE))</f>
        <v>#DIV/0!</v>
      </c>
    </row>
    <row r="6625" spans="1:10" x14ac:dyDescent="0.25">
      <c r="A6625">
        <f t="shared" ref="A6625:C6625" si="6182">A6085</f>
        <v>2021</v>
      </c>
      <c r="B6625" t="str">
        <f t="shared" si="6182"/>
        <v>RFM</v>
      </c>
      <c r="C6625">
        <f t="shared" si="6182"/>
        <v>0</v>
      </c>
      <c r="D6625">
        <f>IFERROR(VLOOKUP(C6625,'Enheter, modell og år'!$A$2:$B$31,2,FALSE),0)</f>
        <v>0</v>
      </c>
      <c r="E6625" t="str">
        <f>'Liste detaljert wide'!$P$1</f>
        <v>Tot bev</v>
      </c>
      <c r="F6625" t="str">
        <f t="shared" si="6152"/>
        <v>2021RFM0Tot bev</v>
      </c>
      <c r="G6625" s="3" t="e">
        <f>'Liste detaljert wide'!P145</f>
        <v>#DIV/0!</v>
      </c>
      <c r="H6625" t="str">
        <f>VLOOKUP(E6625,Def!$B$2:$C$15,2,FALSE)</f>
        <v>Tot bev</v>
      </c>
      <c r="I6625" s="3" t="e">
        <f>IF(A6625='Enheter, modell og år'!$F$2-1,0,G6625-VLOOKUP(A6625-1&amp;B6625&amp;C6625&amp;E6625,$F$2:$G$7561,2,FALSE))</f>
        <v>#DIV/0!</v>
      </c>
      <c r="J6625" s="3" t="e">
        <f>IF(A6625='Enheter, modell og år'!$F$2-1,0,VLOOKUP(A6625-1&amp;B6625&amp;C6625&amp;E6625,$F$2:$G$7561,2,FALSE))</f>
        <v>#DIV/0!</v>
      </c>
    </row>
    <row r="6626" spans="1:10" x14ac:dyDescent="0.25">
      <c r="A6626">
        <f t="shared" ref="A6626:C6626" si="6183">A6086</f>
        <v>2021</v>
      </c>
      <c r="B6626" t="str">
        <f t="shared" si="6183"/>
        <v>RFM</v>
      </c>
      <c r="C6626">
        <f t="shared" si="6183"/>
        <v>0</v>
      </c>
      <c r="D6626">
        <f>IFERROR(VLOOKUP(C6626,'Enheter, modell og år'!$A$2:$B$31,2,FALSE),0)</f>
        <v>0</v>
      </c>
      <c r="E6626" t="str">
        <f>'Liste detaljert wide'!$P$1</f>
        <v>Tot bev</v>
      </c>
      <c r="F6626" t="str">
        <f t="shared" si="6152"/>
        <v>2021RFM0Tot bev</v>
      </c>
      <c r="G6626" s="3" t="e">
        <f>'Liste detaljert wide'!P146</f>
        <v>#DIV/0!</v>
      </c>
      <c r="H6626" t="str">
        <f>VLOOKUP(E6626,Def!$B$2:$C$15,2,FALSE)</f>
        <v>Tot bev</v>
      </c>
      <c r="I6626" s="3" t="e">
        <f>IF(A6626='Enheter, modell og år'!$F$2-1,0,G6626-VLOOKUP(A6626-1&amp;B6626&amp;C6626&amp;E6626,$F$2:$G$7561,2,FALSE))</f>
        <v>#DIV/0!</v>
      </c>
      <c r="J6626" s="3" t="e">
        <f>IF(A6626='Enheter, modell og år'!$F$2-1,0,VLOOKUP(A6626-1&amp;B6626&amp;C6626&amp;E6626,$F$2:$G$7561,2,FALSE))</f>
        <v>#DIV/0!</v>
      </c>
    </row>
    <row r="6627" spans="1:10" x14ac:dyDescent="0.25">
      <c r="A6627">
        <f t="shared" ref="A6627:C6627" si="6184">A6087</f>
        <v>2021</v>
      </c>
      <c r="B6627" t="str">
        <f t="shared" si="6184"/>
        <v>RFM</v>
      </c>
      <c r="C6627">
        <f t="shared" si="6184"/>
        <v>0</v>
      </c>
      <c r="D6627">
        <f>IFERROR(VLOOKUP(C6627,'Enheter, modell og år'!$A$2:$B$31,2,FALSE),0)</f>
        <v>0</v>
      </c>
      <c r="E6627" t="str">
        <f>'Liste detaljert wide'!$P$1</f>
        <v>Tot bev</v>
      </c>
      <c r="F6627" t="str">
        <f t="shared" si="6152"/>
        <v>2021RFM0Tot bev</v>
      </c>
      <c r="G6627" s="3" t="e">
        <f>'Liste detaljert wide'!P147</f>
        <v>#DIV/0!</v>
      </c>
      <c r="H6627" t="str">
        <f>VLOOKUP(E6627,Def!$B$2:$C$15,2,FALSE)</f>
        <v>Tot bev</v>
      </c>
      <c r="I6627" s="3" t="e">
        <f>IF(A6627='Enheter, modell og år'!$F$2-1,0,G6627-VLOOKUP(A6627-1&amp;B6627&amp;C6627&amp;E6627,$F$2:$G$7561,2,FALSE))</f>
        <v>#DIV/0!</v>
      </c>
      <c r="J6627" s="3" t="e">
        <f>IF(A6627='Enheter, modell og år'!$F$2-1,0,VLOOKUP(A6627-1&amp;B6627&amp;C6627&amp;E6627,$F$2:$G$7561,2,FALSE))</f>
        <v>#DIV/0!</v>
      </c>
    </row>
    <row r="6628" spans="1:10" x14ac:dyDescent="0.25">
      <c r="A6628">
        <f t="shared" ref="A6628:C6628" si="6185">A6088</f>
        <v>2021</v>
      </c>
      <c r="B6628" t="str">
        <f t="shared" si="6185"/>
        <v>RFM</v>
      </c>
      <c r="C6628">
        <f t="shared" si="6185"/>
        <v>0</v>
      </c>
      <c r="D6628">
        <f>IFERROR(VLOOKUP(C6628,'Enheter, modell og år'!$A$2:$B$31,2,FALSE),0)</f>
        <v>0</v>
      </c>
      <c r="E6628" t="str">
        <f>'Liste detaljert wide'!$P$1</f>
        <v>Tot bev</v>
      </c>
      <c r="F6628" t="str">
        <f t="shared" si="6152"/>
        <v>2021RFM0Tot bev</v>
      </c>
      <c r="G6628" s="3" t="e">
        <f>'Liste detaljert wide'!P148</f>
        <v>#DIV/0!</v>
      </c>
      <c r="H6628" t="str">
        <f>VLOOKUP(E6628,Def!$B$2:$C$15,2,FALSE)</f>
        <v>Tot bev</v>
      </c>
      <c r="I6628" s="3" t="e">
        <f>IF(A6628='Enheter, modell og år'!$F$2-1,0,G6628-VLOOKUP(A6628-1&amp;B6628&amp;C6628&amp;E6628,$F$2:$G$7561,2,FALSE))</f>
        <v>#DIV/0!</v>
      </c>
      <c r="J6628" s="3" t="e">
        <f>IF(A6628='Enheter, modell og år'!$F$2-1,0,VLOOKUP(A6628-1&amp;B6628&amp;C6628&amp;E6628,$F$2:$G$7561,2,FALSE))</f>
        <v>#DIV/0!</v>
      </c>
    </row>
    <row r="6629" spans="1:10" x14ac:dyDescent="0.25">
      <c r="A6629">
        <f t="shared" ref="A6629:C6629" si="6186">A6089</f>
        <v>2021</v>
      </c>
      <c r="B6629" t="str">
        <f t="shared" si="6186"/>
        <v>RFM</v>
      </c>
      <c r="C6629">
        <f t="shared" si="6186"/>
        <v>0</v>
      </c>
      <c r="D6629">
        <f>IFERROR(VLOOKUP(C6629,'Enheter, modell og år'!$A$2:$B$31,2,FALSE),0)</f>
        <v>0</v>
      </c>
      <c r="E6629" t="str">
        <f>'Liste detaljert wide'!$P$1</f>
        <v>Tot bev</v>
      </c>
      <c r="F6629" t="str">
        <f t="shared" si="6152"/>
        <v>2021RFM0Tot bev</v>
      </c>
      <c r="G6629" s="3" t="e">
        <f>'Liste detaljert wide'!P149</f>
        <v>#DIV/0!</v>
      </c>
      <c r="H6629" t="str">
        <f>VLOOKUP(E6629,Def!$B$2:$C$15,2,FALSE)</f>
        <v>Tot bev</v>
      </c>
      <c r="I6629" s="3" t="e">
        <f>IF(A6629='Enheter, modell og år'!$F$2-1,0,G6629-VLOOKUP(A6629-1&amp;B6629&amp;C6629&amp;E6629,$F$2:$G$7561,2,FALSE))</f>
        <v>#DIV/0!</v>
      </c>
      <c r="J6629" s="3" t="e">
        <f>IF(A6629='Enheter, modell og år'!$F$2-1,0,VLOOKUP(A6629-1&amp;B6629&amp;C6629&amp;E6629,$F$2:$G$7561,2,FALSE))</f>
        <v>#DIV/0!</v>
      </c>
    </row>
    <row r="6630" spans="1:10" x14ac:dyDescent="0.25">
      <c r="A6630">
        <f t="shared" ref="A6630:C6630" si="6187">A6090</f>
        <v>2021</v>
      </c>
      <c r="B6630" t="str">
        <f t="shared" si="6187"/>
        <v>RFM</v>
      </c>
      <c r="C6630">
        <f t="shared" si="6187"/>
        <v>0</v>
      </c>
      <c r="D6630">
        <f>IFERROR(VLOOKUP(C6630,'Enheter, modell og år'!$A$2:$B$31,2,FALSE),0)</f>
        <v>0</v>
      </c>
      <c r="E6630" t="str">
        <f>'Liste detaljert wide'!$P$1</f>
        <v>Tot bev</v>
      </c>
      <c r="F6630" t="str">
        <f t="shared" si="6152"/>
        <v>2021RFM0Tot bev</v>
      </c>
      <c r="G6630" s="3" t="e">
        <f>'Liste detaljert wide'!P150</f>
        <v>#DIV/0!</v>
      </c>
      <c r="H6630" t="str">
        <f>VLOOKUP(E6630,Def!$B$2:$C$15,2,FALSE)</f>
        <v>Tot bev</v>
      </c>
      <c r="I6630" s="3" t="e">
        <f>IF(A6630='Enheter, modell og år'!$F$2-1,0,G6630-VLOOKUP(A6630-1&amp;B6630&amp;C6630&amp;E6630,$F$2:$G$7561,2,FALSE))</f>
        <v>#DIV/0!</v>
      </c>
      <c r="J6630" s="3" t="e">
        <f>IF(A6630='Enheter, modell og år'!$F$2-1,0,VLOOKUP(A6630-1&amp;B6630&amp;C6630&amp;E6630,$F$2:$G$7561,2,FALSE))</f>
        <v>#DIV/0!</v>
      </c>
    </row>
    <row r="6631" spans="1:10" x14ac:dyDescent="0.25">
      <c r="A6631">
        <f t="shared" ref="A6631:C6631" si="6188">A6091</f>
        <v>2021</v>
      </c>
      <c r="B6631" t="str">
        <f t="shared" si="6188"/>
        <v>RFM</v>
      </c>
      <c r="C6631">
        <f t="shared" si="6188"/>
        <v>0</v>
      </c>
      <c r="D6631">
        <f>IFERROR(VLOOKUP(C6631,'Enheter, modell og år'!$A$2:$B$31,2,FALSE),0)</f>
        <v>0</v>
      </c>
      <c r="E6631" t="str">
        <f>'Liste detaljert wide'!$P$1</f>
        <v>Tot bev</v>
      </c>
      <c r="F6631" t="str">
        <f t="shared" si="6152"/>
        <v>2021RFM0Tot bev</v>
      </c>
      <c r="G6631" s="3" t="e">
        <f>'Liste detaljert wide'!P151</f>
        <v>#DIV/0!</v>
      </c>
      <c r="H6631" t="str">
        <f>VLOOKUP(E6631,Def!$B$2:$C$15,2,FALSE)</f>
        <v>Tot bev</v>
      </c>
      <c r="I6631" s="3" t="e">
        <f>IF(A6631='Enheter, modell og år'!$F$2-1,0,G6631-VLOOKUP(A6631-1&amp;B6631&amp;C6631&amp;E6631,$F$2:$G$7561,2,FALSE))</f>
        <v>#DIV/0!</v>
      </c>
      <c r="J6631" s="3" t="e">
        <f>IF(A6631='Enheter, modell og år'!$F$2-1,0,VLOOKUP(A6631-1&amp;B6631&amp;C6631&amp;E6631,$F$2:$G$7561,2,FALSE))</f>
        <v>#DIV/0!</v>
      </c>
    </row>
    <row r="6632" spans="1:10" x14ac:dyDescent="0.25">
      <c r="A6632">
        <f t="shared" ref="A6632:C6632" si="6189">A6092</f>
        <v>2022</v>
      </c>
      <c r="B6632" t="str">
        <f t="shared" si="6189"/>
        <v>RFM</v>
      </c>
      <c r="C6632">
        <f t="shared" si="6189"/>
        <v>0</v>
      </c>
      <c r="D6632">
        <f>IFERROR(VLOOKUP(C6632,'Enheter, modell og år'!$A$2:$B$31,2,FALSE),0)</f>
        <v>0</v>
      </c>
      <c r="E6632" t="str">
        <f>'Liste detaljert wide'!$P$1</f>
        <v>Tot bev</v>
      </c>
      <c r="F6632" t="str">
        <f t="shared" si="6152"/>
        <v>2022RFM0Tot bev</v>
      </c>
      <c r="G6632" s="3" t="e">
        <f>'Liste detaljert wide'!P152</f>
        <v>#DIV/0!</v>
      </c>
      <c r="H6632" t="str">
        <f>VLOOKUP(E6632,Def!$B$2:$C$15,2,FALSE)</f>
        <v>Tot bev</v>
      </c>
      <c r="I6632" s="3" t="e">
        <f>IF(A6632='Enheter, modell og år'!$F$2-1,0,G6632-VLOOKUP(A6632-1&amp;B6632&amp;C6632&amp;E6632,$F$2:$G$7561,2,FALSE))</f>
        <v>#DIV/0!</v>
      </c>
      <c r="J6632" s="3" t="e">
        <f>IF(A6632='Enheter, modell og år'!$F$2-1,0,VLOOKUP(A6632-1&amp;B6632&amp;C6632&amp;E6632,$F$2:$G$7561,2,FALSE))</f>
        <v>#DIV/0!</v>
      </c>
    </row>
    <row r="6633" spans="1:10" x14ac:dyDescent="0.25">
      <c r="A6633">
        <f t="shared" ref="A6633:C6633" si="6190">A6093</f>
        <v>2022</v>
      </c>
      <c r="B6633" t="str">
        <f t="shared" si="6190"/>
        <v>RFM</v>
      </c>
      <c r="C6633">
        <f t="shared" si="6190"/>
        <v>0</v>
      </c>
      <c r="D6633">
        <f>IFERROR(VLOOKUP(C6633,'Enheter, modell og år'!$A$2:$B$31,2,FALSE),0)</f>
        <v>0</v>
      </c>
      <c r="E6633" t="str">
        <f>'Liste detaljert wide'!$P$1</f>
        <v>Tot bev</v>
      </c>
      <c r="F6633" t="str">
        <f t="shared" si="6152"/>
        <v>2022RFM0Tot bev</v>
      </c>
      <c r="G6633" s="3" t="e">
        <f>'Liste detaljert wide'!P153</f>
        <v>#DIV/0!</v>
      </c>
      <c r="H6633" t="str">
        <f>VLOOKUP(E6633,Def!$B$2:$C$15,2,FALSE)</f>
        <v>Tot bev</v>
      </c>
      <c r="I6633" s="3" t="e">
        <f>IF(A6633='Enheter, modell og år'!$F$2-1,0,G6633-VLOOKUP(A6633-1&amp;B6633&amp;C6633&amp;E6633,$F$2:$G$7561,2,FALSE))</f>
        <v>#DIV/0!</v>
      </c>
      <c r="J6633" s="3" t="e">
        <f>IF(A6633='Enheter, modell og år'!$F$2-1,0,VLOOKUP(A6633-1&amp;B6633&amp;C6633&amp;E6633,$F$2:$G$7561,2,FALSE))</f>
        <v>#DIV/0!</v>
      </c>
    </row>
    <row r="6634" spans="1:10" x14ac:dyDescent="0.25">
      <c r="A6634">
        <f t="shared" ref="A6634:C6634" si="6191">A6094</f>
        <v>2022</v>
      </c>
      <c r="B6634" t="str">
        <f t="shared" si="6191"/>
        <v>RFM</v>
      </c>
      <c r="C6634">
        <f t="shared" si="6191"/>
        <v>0</v>
      </c>
      <c r="D6634">
        <f>IFERROR(VLOOKUP(C6634,'Enheter, modell og år'!$A$2:$B$31,2,FALSE),0)</f>
        <v>0</v>
      </c>
      <c r="E6634" t="str">
        <f>'Liste detaljert wide'!$P$1</f>
        <v>Tot bev</v>
      </c>
      <c r="F6634" t="str">
        <f t="shared" si="6152"/>
        <v>2022RFM0Tot bev</v>
      </c>
      <c r="G6634" s="3" t="e">
        <f>'Liste detaljert wide'!P154</f>
        <v>#DIV/0!</v>
      </c>
      <c r="H6634" t="str">
        <f>VLOOKUP(E6634,Def!$B$2:$C$15,2,FALSE)</f>
        <v>Tot bev</v>
      </c>
      <c r="I6634" s="3" t="e">
        <f>IF(A6634='Enheter, modell og år'!$F$2-1,0,G6634-VLOOKUP(A6634-1&amp;B6634&amp;C6634&amp;E6634,$F$2:$G$7561,2,FALSE))</f>
        <v>#DIV/0!</v>
      </c>
      <c r="J6634" s="3" t="e">
        <f>IF(A6634='Enheter, modell og år'!$F$2-1,0,VLOOKUP(A6634-1&amp;B6634&amp;C6634&amp;E6634,$F$2:$G$7561,2,FALSE))</f>
        <v>#DIV/0!</v>
      </c>
    </row>
    <row r="6635" spans="1:10" x14ac:dyDescent="0.25">
      <c r="A6635">
        <f t="shared" ref="A6635:C6635" si="6192">A6095</f>
        <v>2022</v>
      </c>
      <c r="B6635" t="str">
        <f t="shared" si="6192"/>
        <v>RFM</v>
      </c>
      <c r="C6635">
        <f t="shared" si="6192"/>
        <v>0</v>
      </c>
      <c r="D6635">
        <f>IFERROR(VLOOKUP(C6635,'Enheter, modell og år'!$A$2:$B$31,2,FALSE),0)</f>
        <v>0</v>
      </c>
      <c r="E6635" t="str">
        <f>'Liste detaljert wide'!$P$1</f>
        <v>Tot bev</v>
      </c>
      <c r="F6635" t="str">
        <f t="shared" si="6152"/>
        <v>2022RFM0Tot bev</v>
      </c>
      <c r="G6635" s="3" t="e">
        <f>'Liste detaljert wide'!P155</f>
        <v>#DIV/0!</v>
      </c>
      <c r="H6635" t="str">
        <f>VLOOKUP(E6635,Def!$B$2:$C$15,2,FALSE)</f>
        <v>Tot bev</v>
      </c>
      <c r="I6635" s="3" t="e">
        <f>IF(A6635='Enheter, modell og år'!$F$2-1,0,G6635-VLOOKUP(A6635-1&amp;B6635&amp;C6635&amp;E6635,$F$2:$G$7561,2,FALSE))</f>
        <v>#DIV/0!</v>
      </c>
      <c r="J6635" s="3" t="e">
        <f>IF(A6635='Enheter, modell og år'!$F$2-1,0,VLOOKUP(A6635-1&amp;B6635&amp;C6635&amp;E6635,$F$2:$G$7561,2,FALSE))</f>
        <v>#DIV/0!</v>
      </c>
    </row>
    <row r="6636" spans="1:10" x14ac:dyDescent="0.25">
      <c r="A6636">
        <f t="shared" ref="A6636:C6636" si="6193">A6096</f>
        <v>2022</v>
      </c>
      <c r="B6636" t="str">
        <f t="shared" si="6193"/>
        <v>RFM</v>
      </c>
      <c r="C6636">
        <f t="shared" si="6193"/>
        <v>0</v>
      </c>
      <c r="D6636">
        <f>IFERROR(VLOOKUP(C6636,'Enheter, modell og år'!$A$2:$B$31,2,FALSE),0)</f>
        <v>0</v>
      </c>
      <c r="E6636" t="str">
        <f>'Liste detaljert wide'!$P$1</f>
        <v>Tot bev</v>
      </c>
      <c r="F6636" t="str">
        <f t="shared" si="6152"/>
        <v>2022RFM0Tot bev</v>
      </c>
      <c r="G6636" s="3" t="e">
        <f>'Liste detaljert wide'!P156</f>
        <v>#DIV/0!</v>
      </c>
      <c r="H6636" t="str">
        <f>VLOOKUP(E6636,Def!$B$2:$C$15,2,FALSE)</f>
        <v>Tot bev</v>
      </c>
      <c r="I6636" s="3" t="e">
        <f>IF(A6636='Enheter, modell og år'!$F$2-1,0,G6636-VLOOKUP(A6636-1&amp;B6636&amp;C6636&amp;E6636,$F$2:$G$7561,2,FALSE))</f>
        <v>#DIV/0!</v>
      </c>
      <c r="J6636" s="3" t="e">
        <f>IF(A6636='Enheter, modell og år'!$F$2-1,0,VLOOKUP(A6636-1&amp;B6636&amp;C6636&amp;E6636,$F$2:$G$7561,2,FALSE))</f>
        <v>#DIV/0!</v>
      </c>
    </row>
    <row r="6637" spans="1:10" x14ac:dyDescent="0.25">
      <c r="A6637">
        <f t="shared" ref="A6637:C6637" si="6194">A6097</f>
        <v>2022</v>
      </c>
      <c r="B6637" t="str">
        <f t="shared" si="6194"/>
        <v>RFM</v>
      </c>
      <c r="C6637">
        <f t="shared" si="6194"/>
        <v>0</v>
      </c>
      <c r="D6637">
        <f>IFERROR(VLOOKUP(C6637,'Enheter, modell og år'!$A$2:$B$31,2,FALSE),0)</f>
        <v>0</v>
      </c>
      <c r="E6637" t="str">
        <f>'Liste detaljert wide'!$P$1</f>
        <v>Tot bev</v>
      </c>
      <c r="F6637" t="str">
        <f t="shared" si="6152"/>
        <v>2022RFM0Tot bev</v>
      </c>
      <c r="G6637" s="3" t="e">
        <f>'Liste detaljert wide'!P157</f>
        <v>#DIV/0!</v>
      </c>
      <c r="H6637" t="str">
        <f>VLOOKUP(E6637,Def!$B$2:$C$15,2,FALSE)</f>
        <v>Tot bev</v>
      </c>
      <c r="I6637" s="3" t="e">
        <f>IF(A6637='Enheter, modell og år'!$F$2-1,0,G6637-VLOOKUP(A6637-1&amp;B6637&amp;C6637&amp;E6637,$F$2:$G$7561,2,FALSE))</f>
        <v>#DIV/0!</v>
      </c>
      <c r="J6637" s="3" t="e">
        <f>IF(A6637='Enheter, modell og år'!$F$2-1,0,VLOOKUP(A6637-1&amp;B6637&amp;C6637&amp;E6637,$F$2:$G$7561,2,FALSE))</f>
        <v>#DIV/0!</v>
      </c>
    </row>
    <row r="6638" spans="1:10" x14ac:dyDescent="0.25">
      <c r="A6638">
        <f t="shared" ref="A6638:C6638" si="6195">A6098</f>
        <v>2022</v>
      </c>
      <c r="B6638" t="str">
        <f t="shared" si="6195"/>
        <v>RFM</v>
      </c>
      <c r="C6638">
        <f t="shared" si="6195"/>
        <v>0</v>
      </c>
      <c r="D6638">
        <f>IFERROR(VLOOKUP(C6638,'Enheter, modell og år'!$A$2:$B$31,2,FALSE),0)</f>
        <v>0</v>
      </c>
      <c r="E6638" t="str">
        <f>'Liste detaljert wide'!$P$1</f>
        <v>Tot bev</v>
      </c>
      <c r="F6638" t="str">
        <f t="shared" si="6152"/>
        <v>2022RFM0Tot bev</v>
      </c>
      <c r="G6638" s="3" t="e">
        <f>'Liste detaljert wide'!P158</f>
        <v>#DIV/0!</v>
      </c>
      <c r="H6638" t="str">
        <f>VLOOKUP(E6638,Def!$B$2:$C$15,2,FALSE)</f>
        <v>Tot bev</v>
      </c>
      <c r="I6638" s="3" t="e">
        <f>IF(A6638='Enheter, modell og år'!$F$2-1,0,G6638-VLOOKUP(A6638-1&amp;B6638&amp;C6638&amp;E6638,$F$2:$G$7561,2,FALSE))</f>
        <v>#DIV/0!</v>
      </c>
      <c r="J6638" s="3" t="e">
        <f>IF(A6638='Enheter, modell og år'!$F$2-1,0,VLOOKUP(A6638-1&amp;B6638&amp;C6638&amp;E6638,$F$2:$G$7561,2,FALSE))</f>
        <v>#DIV/0!</v>
      </c>
    </row>
    <row r="6639" spans="1:10" x14ac:dyDescent="0.25">
      <c r="A6639">
        <f t="shared" ref="A6639:C6639" si="6196">A6099</f>
        <v>2022</v>
      </c>
      <c r="B6639" t="str">
        <f t="shared" si="6196"/>
        <v>RFM</v>
      </c>
      <c r="C6639">
        <f t="shared" si="6196"/>
        <v>0</v>
      </c>
      <c r="D6639">
        <f>IFERROR(VLOOKUP(C6639,'Enheter, modell og år'!$A$2:$B$31,2,FALSE),0)</f>
        <v>0</v>
      </c>
      <c r="E6639" t="str">
        <f>'Liste detaljert wide'!$P$1</f>
        <v>Tot bev</v>
      </c>
      <c r="F6639" t="str">
        <f t="shared" si="6152"/>
        <v>2022RFM0Tot bev</v>
      </c>
      <c r="G6639" s="3" t="e">
        <f>'Liste detaljert wide'!P159</f>
        <v>#DIV/0!</v>
      </c>
      <c r="H6639" t="str">
        <f>VLOOKUP(E6639,Def!$B$2:$C$15,2,FALSE)</f>
        <v>Tot bev</v>
      </c>
      <c r="I6639" s="3" t="e">
        <f>IF(A6639='Enheter, modell og år'!$F$2-1,0,G6639-VLOOKUP(A6639-1&amp;B6639&amp;C6639&amp;E6639,$F$2:$G$7561,2,FALSE))</f>
        <v>#DIV/0!</v>
      </c>
      <c r="J6639" s="3" t="e">
        <f>IF(A6639='Enheter, modell og år'!$F$2-1,0,VLOOKUP(A6639-1&amp;B6639&amp;C6639&amp;E6639,$F$2:$G$7561,2,FALSE))</f>
        <v>#DIV/0!</v>
      </c>
    </row>
    <row r="6640" spans="1:10" x14ac:dyDescent="0.25">
      <c r="A6640">
        <f t="shared" ref="A6640:C6640" si="6197">A6100</f>
        <v>2022</v>
      </c>
      <c r="B6640" t="str">
        <f t="shared" si="6197"/>
        <v>RFM</v>
      </c>
      <c r="C6640">
        <f t="shared" si="6197"/>
        <v>0</v>
      </c>
      <c r="D6640">
        <f>IFERROR(VLOOKUP(C6640,'Enheter, modell og år'!$A$2:$B$31,2,FALSE),0)</f>
        <v>0</v>
      </c>
      <c r="E6640" t="str">
        <f>'Liste detaljert wide'!$P$1</f>
        <v>Tot bev</v>
      </c>
      <c r="F6640" t="str">
        <f t="shared" si="6152"/>
        <v>2022RFM0Tot bev</v>
      </c>
      <c r="G6640" s="3" t="e">
        <f>'Liste detaljert wide'!P160</f>
        <v>#DIV/0!</v>
      </c>
      <c r="H6640" t="str">
        <f>VLOOKUP(E6640,Def!$B$2:$C$15,2,FALSE)</f>
        <v>Tot bev</v>
      </c>
      <c r="I6640" s="3" t="e">
        <f>IF(A6640='Enheter, modell og år'!$F$2-1,0,G6640-VLOOKUP(A6640-1&amp;B6640&amp;C6640&amp;E6640,$F$2:$G$7561,2,FALSE))</f>
        <v>#DIV/0!</v>
      </c>
      <c r="J6640" s="3" t="e">
        <f>IF(A6640='Enheter, modell og år'!$F$2-1,0,VLOOKUP(A6640-1&amp;B6640&amp;C6640&amp;E6640,$F$2:$G$7561,2,FALSE))</f>
        <v>#DIV/0!</v>
      </c>
    </row>
    <row r="6641" spans="1:10" x14ac:dyDescent="0.25">
      <c r="A6641">
        <f t="shared" ref="A6641:C6641" si="6198">A6101</f>
        <v>2022</v>
      </c>
      <c r="B6641" t="str">
        <f t="shared" si="6198"/>
        <v>RFM</v>
      </c>
      <c r="C6641">
        <f t="shared" si="6198"/>
        <v>0</v>
      </c>
      <c r="D6641">
        <f>IFERROR(VLOOKUP(C6641,'Enheter, modell og år'!$A$2:$B$31,2,FALSE),0)</f>
        <v>0</v>
      </c>
      <c r="E6641" t="str">
        <f>'Liste detaljert wide'!$P$1</f>
        <v>Tot bev</v>
      </c>
      <c r="F6641" t="str">
        <f t="shared" si="6152"/>
        <v>2022RFM0Tot bev</v>
      </c>
      <c r="G6641" s="3" t="e">
        <f>'Liste detaljert wide'!P161</f>
        <v>#DIV/0!</v>
      </c>
      <c r="H6641" t="str">
        <f>VLOOKUP(E6641,Def!$B$2:$C$15,2,FALSE)</f>
        <v>Tot bev</v>
      </c>
      <c r="I6641" s="3" t="e">
        <f>IF(A6641='Enheter, modell og år'!$F$2-1,0,G6641-VLOOKUP(A6641-1&amp;B6641&amp;C6641&amp;E6641,$F$2:$G$7561,2,FALSE))</f>
        <v>#DIV/0!</v>
      </c>
      <c r="J6641" s="3" t="e">
        <f>IF(A6641='Enheter, modell og år'!$F$2-1,0,VLOOKUP(A6641-1&amp;B6641&amp;C6641&amp;E6641,$F$2:$G$7561,2,FALSE))</f>
        <v>#DIV/0!</v>
      </c>
    </row>
    <row r="6642" spans="1:10" x14ac:dyDescent="0.25">
      <c r="A6642">
        <f t="shared" ref="A6642:C6642" si="6199">A6102</f>
        <v>2022</v>
      </c>
      <c r="B6642" t="str">
        <f t="shared" si="6199"/>
        <v>RFM</v>
      </c>
      <c r="C6642">
        <f t="shared" si="6199"/>
        <v>0</v>
      </c>
      <c r="D6642">
        <f>IFERROR(VLOOKUP(C6642,'Enheter, modell og år'!$A$2:$B$31,2,FALSE),0)</f>
        <v>0</v>
      </c>
      <c r="E6642" t="str">
        <f>'Liste detaljert wide'!$P$1</f>
        <v>Tot bev</v>
      </c>
      <c r="F6642" t="str">
        <f t="shared" si="6152"/>
        <v>2022RFM0Tot bev</v>
      </c>
      <c r="G6642" s="3" t="e">
        <f>'Liste detaljert wide'!P162</f>
        <v>#DIV/0!</v>
      </c>
      <c r="H6642" t="str">
        <f>VLOOKUP(E6642,Def!$B$2:$C$15,2,FALSE)</f>
        <v>Tot bev</v>
      </c>
      <c r="I6642" s="3" t="e">
        <f>IF(A6642='Enheter, modell og år'!$F$2-1,0,G6642-VLOOKUP(A6642-1&amp;B6642&amp;C6642&amp;E6642,$F$2:$G$7561,2,FALSE))</f>
        <v>#DIV/0!</v>
      </c>
      <c r="J6642" s="3" t="e">
        <f>IF(A6642='Enheter, modell og år'!$F$2-1,0,VLOOKUP(A6642-1&amp;B6642&amp;C6642&amp;E6642,$F$2:$G$7561,2,FALSE))</f>
        <v>#DIV/0!</v>
      </c>
    </row>
    <row r="6643" spans="1:10" x14ac:dyDescent="0.25">
      <c r="A6643">
        <f t="shared" ref="A6643:C6643" si="6200">A6103</f>
        <v>2022</v>
      </c>
      <c r="B6643" t="str">
        <f t="shared" si="6200"/>
        <v>RFM</v>
      </c>
      <c r="C6643">
        <f t="shared" si="6200"/>
        <v>0</v>
      </c>
      <c r="D6643">
        <f>IFERROR(VLOOKUP(C6643,'Enheter, modell og år'!$A$2:$B$31,2,FALSE),0)</f>
        <v>0</v>
      </c>
      <c r="E6643" t="str">
        <f>'Liste detaljert wide'!$P$1</f>
        <v>Tot bev</v>
      </c>
      <c r="F6643" t="str">
        <f t="shared" si="6152"/>
        <v>2022RFM0Tot bev</v>
      </c>
      <c r="G6643" s="3" t="e">
        <f>'Liste detaljert wide'!P163</f>
        <v>#DIV/0!</v>
      </c>
      <c r="H6643" t="str">
        <f>VLOOKUP(E6643,Def!$B$2:$C$15,2,FALSE)</f>
        <v>Tot bev</v>
      </c>
      <c r="I6643" s="3" t="e">
        <f>IF(A6643='Enheter, modell og år'!$F$2-1,0,G6643-VLOOKUP(A6643-1&amp;B6643&amp;C6643&amp;E6643,$F$2:$G$7561,2,FALSE))</f>
        <v>#DIV/0!</v>
      </c>
      <c r="J6643" s="3" t="e">
        <f>IF(A6643='Enheter, modell og år'!$F$2-1,0,VLOOKUP(A6643-1&amp;B6643&amp;C6643&amp;E6643,$F$2:$G$7561,2,FALSE))</f>
        <v>#DIV/0!</v>
      </c>
    </row>
    <row r="6644" spans="1:10" x14ac:dyDescent="0.25">
      <c r="A6644">
        <f t="shared" ref="A6644:C6644" si="6201">A6104</f>
        <v>2022</v>
      </c>
      <c r="B6644" t="str">
        <f t="shared" si="6201"/>
        <v>RFM</v>
      </c>
      <c r="C6644">
        <f t="shared" si="6201"/>
        <v>0</v>
      </c>
      <c r="D6644">
        <f>IFERROR(VLOOKUP(C6644,'Enheter, modell og år'!$A$2:$B$31,2,FALSE),0)</f>
        <v>0</v>
      </c>
      <c r="E6644" t="str">
        <f>'Liste detaljert wide'!$P$1</f>
        <v>Tot bev</v>
      </c>
      <c r="F6644" t="str">
        <f t="shared" si="6152"/>
        <v>2022RFM0Tot bev</v>
      </c>
      <c r="G6644" s="3" t="e">
        <f>'Liste detaljert wide'!P164</f>
        <v>#DIV/0!</v>
      </c>
      <c r="H6644" t="str">
        <f>VLOOKUP(E6644,Def!$B$2:$C$15,2,FALSE)</f>
        <v>Tot bev</v>
      </c>
      <c r="I6644" s="3" t="e">
        <f>IF(A6644='Enheter, modell og år'!$F$2-1,0,G6644-VLOOKUP(A6644-1&amp;B6644&amp;C6644&amp;E6644,$F$2:$G$7561,2,FALSE))</f>
        <v>#DIV/0!</v>
      </c>
      <c r="J6644" s="3" t="e">
        <f>IF(A6644='Enheter, modell og år'!$F$2-1,0,VLOOKUP(A6644-1&amp;B6644&amp;C6644&amp;E6644,$F$2:$G$7561,2,FALSE))</f>
        <v>#DIV/0!</v>
      </c>
    </row>
    <row r="6645" spans="1:10" x14ac:dyDescent="0.25">
      <c r="A6645">
        <f t="shared" ref="A6645:C6645" si="6202">A6105</f>
        <v>2022</v>
      </c>
      <c r="B6645" t="str">
        <f t="shared" si="6202"/>
        <v>RFM</v>
      </c>
      <c r="C6645">
        <f t="shared" si="6202"/>
        <v>0</v>
      </c>
      <c r="D6645">
        <f>IFERROR(VLOOKUP(C6645,'Enheter, modell og år'!$A$2:$B$31,2,FALSE),0)</f>
        <v>0</v>
      </c>
      <c r="E6645" t="str">
        <f>'Liste detaljert wide'!$P$1</f>
        <v>Tot bev</v>
      </c>
      <c r="F6645" t="str">
        <f t="shared" si="6152"/>
        <v>2022RFM0Tot bev</v>
      </c>
      <c r="G6645" s="3" t="e">
        <f>'Liste detaljert wide'!P165</f>
        <v>#DIV/0!</v>
      </c>
      <c r="H6645" t="str">
        <f>VLOOKUP(E6645,Def!$B$2:$C$15,2,FALSE)</f>
        <v>Tot bev</v>
      </c>
      <c r="I6645" s="3" t="e">
        <f>IF(A6645='Enheter, modell og år'!$F$2-1,0,G6645-VLOOKUP(A6645-1&amp;B6645&amp;C6645&amp;E6645,$F$2:$G$7561,2,FALSE))</f>
        <v>#DIV/0!</v>
      </c>
      <c r="J6645" s="3" t="e">
        <f>IF(A6645='Enheter, modell og år'!$F$2-1,0,VLOOKUP(A6645-1&amp;B6645&amp;C6645&amp;E6645,$F$2:$G$7561,2,FALSE))</f>
        <v>#DIV/0!</v>
      </c>
    </row>
    <row r="6646" spans="1:10" x14ac:dyDescent="0.25">
      <c r="A6646">
        <f t="shared" ref="A6646:C6646" si="6203">A6106</f>
        <v>2022</v>
      </c>
      <c r="B6646" t="str">
        <f t="shared" si="6203"/>
        <v>RFM</v>
      </c>
      <c r="C6646">
        <f t="shared" si="6203"/>
        <v>0</v>
      </c>
      <c r="D6646">
        <f>IFERROR(VLOOKUP(C6646,'Enheter, modell og år'!$A$2:$B$31,2,FALSE),0)</f>
        <v>0</v>
      </c>
      <c r="E6646" t="str">
        <f>'Liste detaljert wide'!$P$1</f>
        <v>Tot bev</v>
      </c>
      <c r="F6646" t="str">
        <f t="shared" si="6152"/>
        <v>2022RFM0Tot bev</v>
      </c>
      <c r="G6646" s="3" t="e">
        <f>'Liste detaljert wide'!P166</f>
        <v>#DIV/0!</v>
      </c>
      <c r="H6646" t="str">
        <f>VLOOKUP(E6646,Def!$B$2:$C$15,2,FALSE)</f>
        <v>Tot bev</v>
      </c>
      <c r="I6646" s="3" t="e">
        <f>IF(A6646='Enheter, modell og år'!$F$2-1,0,G6646-VLOOKUP(A6646-1&amp;B6646&amp;C6646&amp;E6646,$F$2:$G$7561,2,FALSE))</f>
        <v>#DIV/0!</v>
      </c>
      <c r="J6646" s="3" t="e">
        <f>IF(A6646='Enheter, modell og år'!$F$2-1,0,VLOOKUP(A6646-1&amp;B6646&amp;C6646&amp;E6646,$F$2:$G$7561,2,FALSE))</f>
        <v>#DIV/0!</v>
      </c>
    </row>
    <row r="6647" spans="1:10" x14ac:dyDescent="0.25">
      <c r="A6647">
        <f t="shared" ref="A6647:C6647" si="6204">A6107</f>
        <v>2022</v>
      </c>
      <c r="B6647" t="str">
        <f t="shared" si="6204"/>
        <v>RFM</v>
      </c>
      <c r="C6647">
        <f t="shared" si="6204"/>
        <v>0</v>
      </c>
      <c r="D6647">
        <f>IFERROR(VLOOKUP(C6647,'Enheter, modell og år'!$A$2:$B$31,2,FALSE),0)</f>
        <v>0</v>
      </c>
      <c r="E6647" t="str">
        <f>'Liste detaljert wide'!$P$1</f>
        <v>Tot bev</v>
      </c>
      <c r="F6647" t="str">
        <f t="shared" si="6152"/>
        <v>2022RFM0Tot bev</v>
      </c>
      <c r="G6647" s="3" t="e">
        <f>'Liste detaljert wide'!P167</f>
        <v>#DIV/0!</v>
      </c>
      <c r="H6647" t="str">
        <f>VLOOKUP(E6647,Def!$B$2:$C$15,2,FALSE)</f>
        <v>Tot bev</v>
      </c>
      <c r="I6647" s="3" t="e">
        <f>IF(A6647='Enheter, modell og år'!$F$2-1,0,G6647-VLOOKUP(A6647-1&amp;B6647&amp;C6647&amp;E6647,$F$2:$G$7561,2,FALSE))</f>
        <v>#DIV/0!</v>
      </c>
      <c r="J6647" s="3" t="e">
        <f>IF(A6647='Enheter, modell og år'!$F$2-1,0,VLOOKUP(A6647-1&amp;B6647&amp;C6647&amp;E6647,$F$2:$G$7561,2,FALSE))</f>
        <v>#DIV/0!</v>
      </c>
    </row>
    <row r="6648" spans="1:10" x14ac:dyDescent="0.25">
      <c r="A6648">
        <f t="shared" ref="A6648:C6648" si="6205">A6108</f>
        <v>2022</v>
      </c>
      <c r="B6648" t="str">
        <f t="shared" si="6205"/>
        <v>RFM</v>
      </c>
      <c r="C6648">
        <f t="shared" si="6205"/>
        <v>0</v>
      </c>
      <c r="D6648">
        <f>IFERROR(VLOOKUP(C6648,'Enheter, modell og år'!$A$2:$B$31,2,FALSE),0)</f>
        <v>0</v>
      </c>
      <c r="E6648" t="str">
        <f>'Liste detaljert wide'!$P$1</f>
        <v>Tot bev</v>
      </c>
      <c r="F6648" t="str">
        <f t="shared" si="6152"/>
        <v>2022RFM0Tot bev</v>
      </c>
      <c r="G6648" s="3" t="e">
        <f>'Liste detaljert wide'!P168</f>
        <v>#DIV/0!</v>
      </c>
      <c r="H6648" t="str">
        <f>VLOOKUP(E6648,Def!$B$2:$C$15,2,FALSE)</f>
        <v>Tot bev</v>
      </c>
      <c r="I6648" s="3" t="e">
        <f>IF(A6648='Enheter, modell og år'!$F$2-1,0,G6648-VLOOKUP(A6648-1&amp;B6648&amp;C6648&amp;E6648,$F$2:$G$7561,2,FALSE))</f>
        <v>#DIV/0!</v>
      </c>
      <c r="J6648" s="3" t="e">
        <f>IF(A6648='Enheter, modell og år'!$F$2-1,0,VLOOKUP(A6648-1&amp;B6648&amp;C6648&amp;E6648,$F$2:$G$7561,2,FALSE))</f>
        <v>#DIV/0!</v>
      </c>
    </row>
    <row r="6649" spans="1:10" x14ac:dyDescent="0.25">
      <c r="A6649">
        <f t="shared" ref="A6649:C6649" si="6206">A6109</f>
        <v>2022</v>
      </c>
      <c r="B6649" t="str">
        <f t="shared" si="6206"/>
        <v>RFM</v>
      </c>
      <c r="C6649">
        <f t="shared" si="6206"/>
        <v>0</v>
      </c>
      <c r="D6649">
        <f>IFERROR(VLOOKUP(C6649,'Enheter, modell og år'!$A$2:$B$31,2,FALSE),0)</f>
        <v>0</v>
      </c>
      <c r="E6649" t="str">
        <f>'Liste detaljert wide'!$P$1</f>
        <v>Tot bev</v>
      </c>
      <c r="F6649" t="str">
        <f t="shared" si="6152"/>
        <v>2022RFM0Tot bev</v>
      </c>
      <c r="G6649" s="3" t="e">
        <f>'Liste detaljert wide'!P169</f>
        <v>#DIV/0!</v>
      </c>
      <c r="H6649" t="str">
        <f>VLOOKUP(E6649,Def!$B$2:$C$15,2,FALSE)</f>
        <v>Tot bev</v>
      </c>
      <c r="I6649" s="3" t="e">
        <f>IF(A6649='Enheter, modell og år'!$F$2-1,0,G6649-VLOOKUP(A6649-1&amp;B6649&amp;C6649&amp;E6649,$F$2:$G$7561,2,FALSE))</f>
        <v>#DIV/0!</v>
      </c>
      <c r="J6649" s="3" t="e">
        <f>IF(A6649='Enheter, modell og år'!$F$2-1,0,VLOOKUP(A6649-1&amp;B6649&amp;C6649&amp;E6649,$F$2:$G$7561,2,FALSE))</f>
        <v>#DIV/0!</v>
      </c>
    </row>
    <row r="6650" spans="1:10" x14ac:dyDescent="0.25">
      <c r="A6650">
        <f t="shared" ref="A6650:C6650" si="6207">A6110</f>
        <v>2022</v>
      </c>
      <c r="B6650" t="str">
        <f t="shared" si="6207"/>
        <v>RFM</v>
      </c>
      <c r="C6650">
        <f t="shared" si="6207"/>
        <v>0</v>
      </c>
      <c r="D6650">
        <f>IFERROR(VLOOKUP(C6650,'Enheter, modell og år'!$A$2:$B$31,2,FALSE),0)</f>
        <v>0</v>
      </c>
      <c r="E6650" t="str">
        <f>'Liste detaljert wide'!$P$1</f>
        <v>Tot bev</v>
      </c>
      <c r="F6650" t="str">
        <f t="shared" si="6152"/>
        <v>2022RFM0Tot bev</v>
      </c>
      <c r="G6650" s="3" t="e">
        <f>'Liste detaljert wide'!P170</f>
        <v>#DIV/0!</v>
      </c>
      <c r="H6650" t="str">
        <f>VLOOKUP(E6650,Def!$B$2:$C$15,2,FALSE)</f>
        <v>Tot bev</v>
      </c>
      <c r="I6650" s="3" t="e">
        <f>IF(A6650='Enheter, modell og år'!$F$2-1,0,G6650-VLOOKUP(A6650-1&amp;B6650&amp;C6650&amp;E6650,$F$2:$G$7561,2,FALSE))</f>
        <v>#DIV/0!</v>
      </c>
      <c r="J6650" s="3" t="e">
        <f>IF(A6650='Enheter, modell og år'!$F$2-1,0,VLOOKUP(A6650-1&amp;B6650&amp;C6650&amp;E6650,$F$2:$G$7561,2,FALSE))</f>
        <v>#DIV/0!</v>
      </c>
    </row>
    <row r="6651" spans="1:10" x14ac:dyDescent="0.25">
      <c r="A6651">
        <f t="shared" ref="A6651:C6651" si="6208">A6111</f>
        <v>2022</v>
      </c>
      <c r="B6651" t="str">
        <f t="shared" si="6208"/>
        <v>RFM</v>
      </c>
      <c r="C6651">
        <f t="shared" si="6208"/>
        <v>0</v>
      </c>
      <c r="D6651">
        <f>IFERROR(VLOOKUP(C6651,'Enheter, modell og år'!$A$2:$B$31,2,FALSE),0)</f>
        <v>0</v>
      </c>
      <c r="E6651" t="str">
        <f>'Liste detaljert wide'!$P$1</f>
        <v>Tot bev</v>
      </c>
      <c r="F6651" t="str">
        <f t="shared" si="6152"/>
        <v>2022RFM0Tot bev</v>
      </c>
      <c r="G6651" s="3" t="e">
        <f>'Liste detaljert wide'!P171</f>
        <v>#DIV/0!</v>
      </c>
      <c r="H6651" t="str">
        <f>VLOOKUP(E6651,Def!$B$2:$C$15,2,FALSE)</f>
        <v>Tot bev</v>
      </c>
      <c r="I6651" s="3" t="e">
        <f>IF(A6651='Enheter, modell og år'!$F$2-1,0,G6651-VLOOKUP(A6651-1&amp;B6651&amp;C6651&amp;E6651,$F$2:$G$7561,2,FALSE))</f>
        <v>#DIV/0!</v>
      </c>
      <c r="J6651" s="3" t="e">
        <f>IF(A6651='Enheter, modell og år'!$F$2-1,0,VLOOKUP(A6651-1&amp;B6651&amp;C6651&amp;E6651,$F$2:$G$7561,2,FALSE))</f>
        <v>#DIV/0!</v>
      </c>
    </row>
    <row r="6652" spans="1:10" x14ac:dyDescent="0.25">
      <c r="A6652">
        <f t="shared" ref="A6652:C6652" si="6209">A6112</f>
        <v>2022</v>
      </c>
      <c r="B6652" t="str">
        <f t="shared" si="6209"/>
        <v>RFM</v>
      </c>
      <c r="C6652">
        <f t="shared" si="6209"/>
        <v>0</v>
      </c>
      <c r="D6652">
        <f>IFERROR(VLOOKUP(C6652,'Enheter, modell og år'!$A$2:$B$31,2,FALSE),0)</f>
        <v>0</v>
      </c>
      <c r="E6652" t="str">
        <f>'Liste detaljert wide'!$P$1</f>
        <v>Tot bev</v>
      </c>
      <c r="F6652" t="str">
        <f t="shared" si="6152"/>
        <v>2022RFM0Tot bev</v>
      </c>
      <c r="G6652" s="3" t="e">
        <f>'Liste detaljert wide'!P172</f>
        <v>#DIV/0!</v>
      </c>
      <c r="H6652" t="str">
        <f>VLOOKUP(E6652,Def!$B$2:$C$15,2,FALSE)</f>
        <v>Tot bev</v>
      </c>
      <c r="I6652" s="3" t="e">
        <f>IF(A6652='Enheter, modell og år'!$F$2-1,0,G6652-VLOOKUP(A6652-1&amp;B6652&amp;C6652&amp;E6652,$F$2:$G$7561,2,FALSE))</f>
        <v>#DIV/0!</v>
      </c>
      <c r="J6652" s="3" t="e">
        <f>IF(A6652='Enheter, modell og år'!$F$2-1,0,VLOOKUP(A6652-1&amp;B6652&amp;C6652&amp;E6652,$F$2:$G$7561,2,FALSE))</f>
        <v>#DIV/0!</v>
      </c>
    </row>
    <row r="6653" spans="1:10" x14ac:dyDescent="0.25">
      <c r="A6653">
        <f t="shared" ref="A6653:C6653" si="6210">A6113</f>
        <v>2022</v>
      </c>
      <c r="B6653" t="str">
        <f t="shared" si="6210"/>
        <v>RFM</v>
      </c>
      <c r="C6653">
        <f t="shared" si="6210"/>
        <v>0</v>
      </c>
      <c r="D6653">
        <f>IFERROR(VLOOKUP(C6653,'Enheter, modell og år'!$A$2:$B$31,2,FALSE),0)</f>
        <v>0</v>
      </c>
      <c r="E6653" t="str">
        <f>'Liste detaljert wide'!$P$1</f>
        <v>Tot bev</v>
      </c>
      <c r="F6653" t="str">
        <f t="shared" si="6152"/>
        <v>2022RFM0Tot bev</v>
      </c>
      <c r="G6653" s="3" t="e">
        <f>'Liste detaljert wide'!P173</f>
        <v>#DIV/0!</v>
      </c>
      <c r="H6653" t="str">
        <f>VLOOKUP(E6653,Def!$B$2:$C$15,2,FALSE)</f>
        <v>Tot bev</v>
      </c>
      <c r="I6653" s="3" t="e">
        <f>IF(A6653='Enheter, modell og år'!$F$2-1,0,G6653-VLOOKUP(A6653-1&amp;B6653&amp;C6653&amp;E6653,$F$2:$G$7561,2,FALSE))</f>
        <v>#DIV/0!</v>
      </c>
      <c r="J6653" s="3" t="e">
        <f>IF(A6653='Enheter, modell og år'!$F$2-1,0,VLOOKUP(A6653-1&amp;B6653&amp;C6653&amp;E6653,$F$2:$G$7561,2,FALSE))</f>
        <v>#DIV/0!</v>
      </c>
    </row>
    <row r="6654" spans="1:10" x14ac:dyDescent="0.25">
      <c r="A6654">
        <f t="shared" ref="A6654:C6654" si="6211">A6114</f>
        <v>2022</v>
      </c>
      <c r="B6654" t="str">
        <f t="shared" si="6211"/>
        <v>RFM</v>
      </c>
      <c r="C6654">
        <f t="shared" si="6211"/>
        <v>0</v>
      </c>
      <c r="D6654">
        <f>IFERROR(VLOOKUP(C6654,'Enheter, modell og år'!$A$2:$B$31,2,FALSE),0)</f>
        <v>0</v>
      </c>
      <c r="E6654" t="str">
        <f>'Liste detaljert wide'!$P$1</f>
        <v>Tot bev</v>
      </c>
      <c r="F6654" t="str">
        <f t="shared" si="6152"/>
        <v>2022RFM0Tot bev</v>
      </c>
      <c r="G6654" s="3" t="e">
        <f>'Liste detaljert wide'!P174</f>
        <v>#DIV/0!</v>
      </c>
      <c r="H6654" t="str">
        <f>VLOOKUP(E6654,Def!$B$2:$C$15,2,FALSE)</f>
        <v>Tot bev</v>
      </c>
      <c r="I6654" s="3" t="e">
        <f>IF(A6654='Enheter, modell og år'!$F$2-1,0,G6654-VLOOKUP(A6654-1&amp;B6654&amp;C6654&amp;E6654,$F$2:$G$7561,2,FALSE))</f>
        <v>#DIV/0!</v>
      </c>
      <c r="J6654" s="3" t="e">
        <f>IF(A6654='Enheter, modell og år'!$F$2-1,0,VLOOKUP(A6654-1&amp;B6654&amp;C6654&amp;E6654,$F$2:$G$7561,2,FALSE))</f>
        <v>#DIV/0!</v>
      </c>
    </row>
    <row r="6655" spans="1:10" x14ac:dyDescent="0.25">
      <c r="A6655">
        <f t="shared" ref="A6655:C6655" si="6212">A6115</f>
        <v>2022</v>
      </c>
      <c r="B6655" t="str">
        <f t="shared" si="6212"/>
        <v>RFM</v>
      </c>
      <c r="C6655">
        <f t="shared" si="6212"/>
        <v>0</v>
      </c>
      <c r="D6655">
        <f>IFERROR(VLOOKUP(C6655,'Enheter, modell og år'!$A$2:$B$31,2,FALSE),0)</f>
        <v>0</v>
      </c>
      <c r="E6655" t="str">
        <f>'Liste detaljert wide'!$P$1</f>
        <v>Tot bev</v>
      </c>
      <c r="F6655" t="str">
        <f t="shared" si="6152"/>
        <v>2022RFM0Tot bev</v>
      </c>
      <c r="G6655" s="3" t="e">
        <f>'Liste detaljert wide'!P175</f>
        <v>#DIV/0!</v>
      </c>
      <c r="H6655" t="str">
        <f>VLOOKUP(E6655,Def!$B$2:$C$15,2,FALSE)</f>
        <v>Tot bev</v>
      </c>
      <c r="I6655" s="3" t="e">
        <f>IF(A6655='Enheter, modell og år'!$F$2-1,0,G6655-VLOOKUP(A6655-1&amp;B6655&amp;C6655&amp;E6655,$F$2:$G$7561,2,FALSE))</f>
        <v>#DIV/0!</v>
      </c>
      <c r="J6655" s="3" t="e">
        <f>IF(A6655='Enheter, modell og år'!$F$2-1,0,VLOOKUP(A6655-1&amp;B6655&amp;C6655&amp;E6655,$F$2:$G$7561,2,FALSE))</f>
        <v>#DIV/0!</v>
      </c>
    </row>
    <row r="6656" spans="1:10" x14ac:dyDescent="0.25">
      <c r="A6656">
        <f t="shared" ref="A6656:C6656" si="6213">A6116</f>
        <v>2022</v>
      </c>
      <c r="B6656" t="str">
        <f t="shared" si="6213"/>
        <v>RFM</v>
      </c>
      <c r="C6656">
        <f t="shared" si="6213"/>
        <v>0</v>
      </c>
      <c r="D6656">
        <f>IFERROR(VLOOKUP(C6656,'Enheter, modell og år'!$A$2:$B$31,2,FALSE),0)</f>
        <v>0</v>
      </c>
      <c r="E6656" t="str">
        <f>'Liste detaljert wide'!$P$1</f>
        <v>Tot bev</v>
      </c>
      <c r="F6656" t="str">
        <f t="shared" si="6152"/>
        <v>2022RFM0Tot bev</v>
      </c>
      <c r="G6656" s="3" t="e">
        <f>'Liste detaljert wide'!P176</f>
        <v>#DIV/0!</v>
      </c>
      <c r="H6656" t="str">
        <f>VLOOKUP(E6656,Def!$B$2:$C$15,2,FALSE)</f>
        <v>Tot bev</v>
      </c>
      <c r="I6656" s="3" t="e">
        <f>IF(A6656='Enheter, modell og år'!$F$2-1,0,G6656-VLOOKUP(A6656-1&amp;B6656&amp;C6656&amp;E6656,$F$2:$G$7561,2,FALSE))</f>
        <v>#DIV/0!</v>
      </c>
      <c r="J6656" s="3" t="e">
        <f>IF(A6656='Enheter, modell og år'!$F$2-1,0,VLOOKUP(A6656-1&amp;B6656&amp;C6656&amp;E6656,$F$2:$G$7561,2,FALSE))</f>
        <v>#DIV/0!</v>
      </c>
    </row>
    <row r="6657" spans="1:10" x14ac:dyDescent="0.25">
      <c r="A6657">
        <f t="shared" ref="A6657:C6657" si="6214">A6117</f>
        <v>2022</v>
      </c>
      <c r="B6657" t="str">
        <f t="shared" si="6214"/>
        <v>RFM</v>
      </c>
      <c r="C6657">
        <f t="shared" si="6214"/>
        <v>0</v>
      </c>
      <c r="D6657">
        <f>IFERROR(VLOOKUP(C6657,'Enheter, modell og år'!$A$2:$B$31,2,FALSE),0)</f>
        <v>0</v>
      </c>
      <c r="E6657" t="str">
        <f>'Liste detaljert wide'!$P$1</f>
        <v>Tot bev</v>
      </c>
      <c r="F6657" t="str">
        <f t="shared" si="6152"/>
        <v>2022RFM0Tot bev</v>
      </c>
      <c r="G6657" s="3" t="e">
        <f>'Liste detaljert wide'!P177</f>
        <v>#DIV/0!</v>
      </c>
      <c r="H6657" t="str">
        <f>VLOOKUP(E6657,Def!$B$2:$C$15,2,FALSE)</f>
        <v>Tot bev</v>
      </c>
      <c r="I6657" s="3" t="e">
        <f>IF(A6657='Enheter, modell og år'!$F$2-1,0,G6657-VLOOKUP(A6657-1&amp;B6657&amp;C6657&amp;E6657,$F$2:$G$7561,2,FALSE))</f>
        <v>#DIV/0!</v>
      </c>
      <c r="J6657" s="3" t="e">
        <f>IF(A6657='Enheter, modell og år'!$F$2-1,0,VLOOKUP(A6657-1&amp;B6657&amp;C6657&amp;E6657,$F$2:$G$7561,2,FALSE))</f>
        <v>#DIV/0!</v>
      </c>
    </row>
    <row r="6658" spans="1:10" x14ac:dyDescent="0.25">
      <c r="A6658">
        <f t="shared" ref="A6658:C6658" si="6215">A6118</f>
        <v>2022</v>
      </c>
      <c r="B6658" t="str">
        <f t="shared" si="6215"/>
        <v>RFM</v>
      </c>
      <c r="C6658">
        <f t="shared" si="6215"/>
        <v>0</v>
      </c>
      <c r="D6658">
        <f>IFERROR(VLOOKUP(C6658,'Enheter, modell og år'!$A$2:$B$31,2,FALSE),0)</f>
        <v>0</v>
      </c>
      <c r="E6658" t="str">
        <f>'Liste detaljert wide'!$P$1</f>
        <v>Tot bev</v>
      </c>
      <c r="F6658" t="str">
        <f t="shared" si="6152"/>
        <v>2022RFM0Tot bev</v>
      </c>
      <c r="G6658" s="3" t="e">
        <f>'Liste detaljert wide'!P178</f>
        <v>#DIV/0!</v>
      </c>
      <c r="H6658" t="str">
        <f>VLOOKUP(E6658,Def!$B$2:$C$15,2,FALSE)</f>
        <v>Tot bev</v>
      </c>
      <c r="I6658" s="3" t="e">
        <f>IF(A6658='Enheter, modell og år'!$F$2-1,0,G6658-VLOOKUP(A6658-1&amp;B6658&amp;C6658&amp;E6658,$F$2:$G$7561,2,FALSE))</f>
        <v>#DIV/0!</v>
      </c>
      <c r="J6658" s="3" t="e">
        <f>IF(A6658='Enheter, modell og år'!$F$2-1,0,VLOOKUP(A6658-1&amp;B6658&amp;C6658&amp;E6658,$F$2:$G$7561,2,FALSE))</f>
        <v>#DIV/0!</v>
      </c>
    </row>
    <row r="6659" spans="1:10" x14ac:dyDescent="0.25">
      <c r="A6659">
        <f t="shared" ref="A6659:C6659" si="6216">A6119</f>
        <v>2022</v>
      </c>
      <c r="B6659" t="str">
        <f t="shared" si="6216"/>
        <v>RFM</v>
      </c>
      <c r="C6659">
        <f t="shared" si="6216"/>
        <v>0</v>
      </c>
      <c r="D6659">
        <f>IFERROR(VLOOKUP(C6659,'Enheter, modell og år'!$A$2:$B$31,2,FALSE),0)</f>
        <v>0</v>
      </c>
      <c r="E6659" t="str">
        <f>'Liste detaljert wide'!$P$1</f>
        <v>Tot bev</v>
      </c>
      <c r="F6659" t="str">
        <f t="shared" ref="F6659:F6722" si="6217">A6659&amp;B6659&amp;C6659&amp;E6659</f>
        <v>2022RFM0Tot bev</v>
      </c>
      <c r="G6659" s="3" t="e">
        <f>'Liste detaljert wide'!P179</f>
        <v>#DIV/0!</v>
      </c>
      <c r="H6659" t="str">
        <f>VLOOKUP(E6659,Def!$B$2:$C$15,2,FALSE)</f>
        <v>Tot bev</v>
      </c>
      <c r="I6659" s="3" t="e">
        <f>IF(A6659='Enheter, modell og år'!$F$2-1,0,G6659-VLOOKUP(A6659-1&amp;B6659&amp;C6659&amp;E6659,$F$2:$G$7561,2,FALSE))</f>
        <v>#DIV/0!</v>
      </c>
      <c r="J6659" s="3" t="e">
        <f>IF(A6659='Enheter, modell og år'!$F$2-1,0,VLOOKUP(A6659-1&amp;B6659&amp;C6659&amp;E6659,$F$2:$G$7561,2,FALSE))</f>
        <v>#DIV/0!</v>
      </c>
    </row>
    <row r="6660" spans="1:10" x14ac:dyDescent="0.25">
      <c r="A6660">
        <f t="shared" ref="A6660:C6660" si="6218">A6120</f>
        <v>2022</v>
      </c>
      <c r="B6660" t="str">
        <f t="shared" si="6218"/>
        <v>RFM</v>
      </c>
      <c r="C6660">
        <f t="shared" si="6218"/>
        <v>0</v>
      </c>
      <c r="D6660">
        <f>IFERROR(VLOOKUP(C6660,'Enheter, modell og år'!$A$2:$B$31,2,FALSE),0)</f>
        <v>0</v>
      </c>
      <c r="E6660" t="str">
        <f>'Liste detaljert wide'!$P$1</f>
        <v>Tot bev</v>
      </c>
      <c r="F6660" t="str">
        <f t="shared" si="6217"/>
        <v>2022RFM0Tot bev</v>
      </c>
      <c r="G6660" s="3" t="e">
        <f>'Liste detaljert wide'!P180</f>
        <v>#DIV/0!</v>
      </c>
      <c r="H6660" t="str">
        <f>VLOOKUP(E6660,Def!$B$2:$C$15,2,FALSE)</f>
        <v>Tot bev</v>
      </c>
      <c r="I6660" s="3" t="e">
        <f>IF(A6660='Enheter, modell og år'!$F$2-1,0,G6660-VLOOKUP(A6660-1&amp;B6660&amp;C6660&amp;E6660,$F$2:$G$7561,2,FALSE))</f>
        <v>#DIV/0!</v>
      </c>
      <c r="J6660" s="3" t="e">
        <f>IF(A6660='Enheter, modell og år'!$F$2-1,0,VLOOKUP(A6660-1&amp;B6660&amp;C6660&amp;E6660,$F$2:$G$7561,2,FALSE))</f>
        <v>#DIV/0!</v>
      </c>
    </row>
    <row r="6661" spans="1:10" x14ac:dyDescent="0.25">
      <c r="A6661">
        <f t="shared" ref="A6661:C6661" si="6219">A6121</f>
        <v>2022</v>
      </c>
      <c r="B6661" t="str">
        <f t="shared" si="6219"/>
        <v>RFM</v>
      </c>
      <c r="C6661">
        <f t="shared" si="6219"/>
        <v>0</v>
      </c>
      <c r="D6661">
        <f>IFERROR(VLOOKUP(C6661,'Enheter, modell og år'!$A$2:$B$31,2,FALSE),0)</f>
        <v>0</v>
      </c>
      <c r="E6661" t="str">
        <f>'Liste detaljert wide'!$P$1</f>
        <v>Tot bev</v>
      </c>
      <c r="F6661" t="str">
        <f t="shared" si="6217"/>
        <v>2022RFM0Tot bev</v>
      </c>
      <c r="G6661" s="3" t="e">
        <f>'Liste detaljert wide'!P181</f>
        <v>#DIV/0!</v>
      </c>
      <c r="H6661" t="str">
        <f>VLOOKUP(E6661,Def!$B$2:$C$15,2,FALSE)</f>
        <v>Tot bev</v>
      </c>
      <c r="I6661" s="3" t="e">
        <f>IF(A6661='Enheter, modell og år'!$F$2-1,0,G6661-VLOOKUP(A6661-1&amp;B6661&amp;C6661&amp;E6661,$F$2:$G$7561,2,FALSE))</f>
        <v>#DIV/0!</v>
      </c>
      <c r="J6661" s="3" t="e">
        <f>IF(A6661='Enheter, modell og år'!$F$2-1,0,VLOOKUP(A6661-1&amp;B6661&amp;C6661&amp;E6661,$F$2:$G$7561,2,FALSE))</f>
        <v>#DIV/0!</v>
      </c>
    </row>
    <row r="6662" spans="1:10" x14ac:dyDescent="0.25">
      <c r="A6662">
        <f t="shared" ref="A6662:C6662" si="6220">A6122</f>
        <v>2023</v>
      </c>
      <c r="B6662" t="str">
        <f t="shared" si="6220"/>
        <v>RFM</v>
      </c>
      <c r="C6662">
        <f t="shared" si="6220"/>
        <v>0</v>
      </c>
      <c r="D6662">
        <f>IFERROR(VLOOKUP(C6662,'Enheter, modell og år'!$A$2:$B$31,2,FALSE),0)</f>
        <v>0</v>
      </c>
      <c r="E6662" t="str">
        <f>'Liste detaljert wide'!$P$1</f>
        <v>Tot bev</v>
      </c>
      <c r="F6662" t="str">
        <f t="shared" si="6217"/>
        <v>2023RFM0Tot bev</v>
      </c>
      <c r="G6662" s="3" t="e">
        <f>'Liste detaljert wide'!P182</f>
        <v>#DIV/0!</v>
      </c>
      <c r="H6662" t="str">
        <f>VLOOKUP(E6662,Def!$B$2:$C$15,2,FALSE)</f>
        <v>Tot bev</v>
      </c>
      <c r="I6662" s="3" t="e">
        <f>IF(A6662='Enheter, modell og år'!$F$2-1,0,G6662-VLOOKUP(A6662-1&amp;B6662&amp;C6662&amp;E6662,$F$2:$G$7561,2,FALSE))</f>
        <v>#DIV/0!</v>
      </c>
      <c r="J6662" s="3" t="e">
        <f>IF(A6662='Enheter, modell og år'!$F$2-1,0,VLOOKUP(A6662-1&amp;B6662&amp;C6662&amp;E6662,$F$2:$G$7561,2,FALSE))</f>
        <v>#DIV/0!</v>
      </c>
    </row>
    <row r="6663" spans="1:10" x14ac:dyDescent="0.25">
      <c r="A6663">
        <f t="shared" ref="A6663:C6663" si="6221">A6123</f>
        <v>2023</v>
      </c>
      <c r="B6663" t="str">
        <f t="shared" si="6221"/>
        <v>RFM</v>
      </c>
      <c r="C6663">
        <f t="shared" si="6221"/>
        <v>0</v>
      </c>
      <c r="D6663">
        <f>IFERROR(VLOOKUP(C6663,'Enheter, modell og år'!$A$2:$B$31,2,FALSE),0)</f>
        <v>0</v>
      </c>
      <c r="E6663" t="str">
        <f>'Liste detaljert wide'!$P$1</f>
        <v>Tot bev</v>
      </c>
      <c r="F6663" t="str">
        <f t="shared" si="6217"/>
        <v>2023RFM0Tot bev</v>
      </c>
      <c r="G6663" s="3" t="e">
        <f>'Liste detaljert wide'!P183</f>
        <v>#DIV/0!</v>
      </c>
      <c r="H6663" t="str">
        <f>VLOOKUP(E6663,Def!$B$2:$C$15,2,FALSE)</f>
        <v>Tot bev</v>
      </c>
      <c r="I6663" s="3" t="e">
        <f>IF(A6663='Enheter, modell og år'!$F$2-1,0,G6663-VLOOKUP(A6663-1&amp;B6663&amp;C6663&amp;E6663,$F$2:$G$7561,2,FALSE))</f>
        <v>#DIV/0!</v>
      </c>
      <c r="J6663" s="3" t="e">
        <f>IF(A6663='Enheter, modell og år'!$F$2-1,0,VLOOKUP(A6663-1&amp;B6663&amp;C6663&amp;E6663,$F$2:$G$7561,2,FALSE))</f>
        <v>#DIV/0!</v>
      </c>
    </row>
    <row r="6664" spans="1:10" x14ac:dyDescent="0.25">
      <c r="A6664">
        <f t="shared" ref="A6664:C6664" si="6222">A6124</f>
        <v>2023</v>
      </c>
      <c r="B6664" t="str">
        <f t="shared" si="6222"/>
        <v>RFM</v>
      </c>
      <c r="C6664">
        <f t="shared" si="6222"/>
        <v>0</v>
      </c>
      <c r="D6664">
        <f>IFERROR(VLOOKUP(C6664,'Enheter, modell og år'!$A$2:$B$31,2,FALSE),0)</f>
        <v>0</v>
      </c>
      <c r="E6664" t="str">
        <f>'Liste detaljert wide'!$P$1</f>
        <v>Tot bev</v>
      </c>
      <c r="F6664" t="str">
        <f t="shared" si="6217"/>
        <v>2023RFM0Tot bev</v>
      </c>
      <c r="G6664" s="3" t="e">
        <f>'Liste detaljert wide'!P184</f>
        <v>#DIV/0!</v>
      </c>
      <c r="H6664" t="str">
        <f>VLOOKUP(E6664,Def!$B$2:$C$15,2,FALSE)</f>
        <v>Tot bev</v>
      </c>
      <c r="I6664" s="3" t="e">
        <f>IF(A6664='Enheter, modell og år'!$F$2-1,0,G6664-VLOOKUP(A6664-1&amp;B6664&amp;C6664&amp;E6664,$F$2:$G$7561,2,FALSE))</f>
        <v>#DIV/0!</v>
      </c>
      <c r="J6664" s="3" t="e">
        <f>IF(A6664='Enheter, modell og år'!$F$2-1,0,VLOOKUP(A6664-1&amp;B6664&amp;C6664&amp;E6664,$F$2:$G$7561,2,FALSE))</f>
        <v>#DIV/0!</v>
      </c>
    </row>
    <row r="6665" spans="1:10" x14ac:dyDescent="0.25">
      <c r="A6665">
        <f t="shared" ref="A6665:C6665" si="6223">A6125</f>
        <v>2023</v>
      </c>
      <c r="B6665" t="str">
        <f t="shared" si="6223"/>
        <v>RFM</v>
      </c>
      <c r="C6665">
        <f t="shared" si="6223"/>
        <v>0</v>
      </c>
      <c r="D6665">
        <f>IFERROR(VLOOKUP(C6665,'Enheter, modell og år'!$A$2:$B$31,2,FALSE),0)</f>
        <v>0</v>
      </c>
      <c r="E6665" t="str">
        <f>'Liste detaljert wide'!$P$1</f>
        <v>Tot bev</v>
      </c>
      <c r="F6665" t="str">
        <f t="shared" si="6217"/>
        <v>2023RFM0Tot bev</v>
      </c>
      <c r="G6665" s="3" t="e">
        <f>'Liste detaljert wide'!P185</f>
        <v>#DIV/0!</v>
      </c>
      <c r="H6665" t="str">
        <f>VLOOKUP(E6665,Def!$B$2:$C$15,2,FALSE)</f>
        <v>Tot bev</v>
      </c>
      <c r="I6665" s="3" t="e">
        <f>IF(A6665='Enheter, modell og år'!$F$2-1,0,G6665-VLOOKUP(A6665-1&amp;B6665&amp;C6665&amp;E6665,$F$2:$G$7561,2,FALSE))</f>
        <v>#DIV/0!</v>
      </c>
      <c r="J6665" s="3" t="e">
        <f>IF(A6665='Enheter, modell og år'!$F$2-1,0,VLOOKUP(A6665-1&amp;B6665&amp;C6665&amp;E6665,$F$2:$G$7561,2,FALSE))</f>
        <v>#DIV/0!</v>
      </c>
    </row>
    <row r="6666" spans="1:10" x14ac:dyDescent="0.25">
      <c r="A6666">
        <f t="shared" ref="A6666:C6666" si="6224">A6126</f>
        <v>2023</v>
      </c>
      <c r="B6666" t="str">
        <f t="shared" si="6224"/>
        <v>RFM</v>
      </c>
      <c r="C6666">
        <f t="shared" si="6224"/>
        <v>0</v>
      </c>
      <c r="D6666">
        <f>IFERROR(VLOOKUP(C6666,'Enheter, modell og år'!$A$2:$B$31,2,FALSE),0)</f>
        <v>0</v>
      </c>
      <c r="E6666" t="str">
        <f>'Liste detaljert wide'!$P$1</f>
        <v>Tot bev</v>
      </c>
      <c r="F6666" t="str">
        <f t="shared" si="6217"/>
        <v>2023RFM0Tot bev</v>
      </c>
      <c r="G6666" s="3" t="e">
        <f>'Liste detaljert wide'!P186</f>
        <v>#DIV/0!</v>
      </c>
      <c r="H6666" t="str">
        <f>VLOOKUP(E6666,Def!$B$2:$C$15,2,FALSE)</f>
        <v>Tot bev</v>
      </c>
      <c r="I6666" s="3" t="e">
        <f>IF(A6666='Enheter, modell og år'!$F$2-1,0,G6666-VLOOKUP(A6666-1&amp;B6666&amp;C6666&amp;E6666,$F$2:$G$7561,2,FALSE))</f>
        <v>#DIV/0!</v>
      </c>
      <c r="J6666" s="3" t="e">
        <f>IF(A6666='Enheter, modell og år'!$F$2-1,0,VLOOKUP(A6666-1&amp;B6666&amp;C6666&amp;E6666,$F$2:$G$7561,2,FALSE))</f>
        <v>#DIV/0!</v>
      </c>
    </row>
    <row r="6667" spans="1:10" x14ac:dyDescent="0.25">
      <c r="A6667">
        <f t="shared" ref="A6667:C6667" si="6225">A6127</f>
        <v>2023</v>
      </c>
      <c r="B6667" t="str">
        <f t="shared" si="6225"/>
        <v>RFM</v>
      </c>
      <c r="C6667">
        <f t="shared" si="6225"/>
        <v>0</v>
      </c>
      <c r="D6667">
        <f>IFERROR(VLOOKUP(C6667,'Enheter, modell og år'!$A$2:$B$31,2,FALSE),0)</f>
        <v>0</v>
      </c>
      <c r="E6667" t="str">
        <f>'Liste detaljert wide'!$P$1</f>
        <v>Tot bev</v>
      </c>
      <c r="F6667" t="str">
        <f t="shared" si="6217"/>
        <v>2023RFM0Tot bev</v>
      </c>
      <c r="G6667" s="3" t="e">
        <f>'Liste detaljert wide'!P187</f>
        <v>#DIV/0!</v>
      </c>
      <c r="H6667" t="str">
        <f>VLOOKUP(E6667,Def!$B$2:$C$15,2,FALSE)</f>
        <v>Tot bev</v>
      </c>
      <c r="I6667" s="3" t="e">
        <f>IF(A6667='Enheter, modell og år'!$F$2-1,0,G6667-VLOOKUP(A6667-1&amp;B6667&amp;C6667&amp;E6667,$F$2:$G$7561,2,FALSE))</f>
        <v>#DIV/0!</v>
      </c>
      <c r="J6667" s="3" t="e">
        <f>IF(A6667='Enheter, modell og år'!$F$2-1,0,VLOOKUP(A6667-1&amp;B6667&amp;C6667&amp;E6667,$F$2:$G$7561,2,FALSE))</f>
        <v>#DIV/0!</v>
      </c>
    </row>
    <row r="6668" spans="1:10" x14ac:dyDescent="0.25">
      <c r="A6668">
        <f t="shared" ref="A6668:C6668" si="6226">A6128</f>
        <v>2023</v>
      </c>
      <c r="B6668" t="str">
        <f t="shared" si="6226"/>
        <v>RFM</v>
      </c>
      <c r="C6668">
        <f t="shared" si="6226"/>
        <v>0</v>
      </c>
      <c r="D6668">
        <f>IFERROR(VLOOKUP(C6668,'Enheter, modell og år'!$A$2:$B$31,2,FALSE),0)</f>
        <v>0</v>
      </c>
      <c r="E6668" t="str">
        <f>'Liste detaljert wide'!$P$1</f>
        <v>Tot bev</v>
      </c>
      <c r="F6668" t="str">
        <f t="shared" si="6217"/>
        <v>2023RFM0Tot bev</v>
      </c>
      <c r="G6668" s="3" t="e">
        <f>'Liste detaljert wide'!P188</f>
        <v>#DIV/0!</v>
      </c>
      <c r="H6668" t="str">
        <f>VLOOKUP(E6668,Def!$B$2:$C$15,2,FALSE)</f>
        <v>Tot bev</v>
      </c>
      <c r="I6668" s="3" t="e">
        <f>IF(A6668='Enheter, modell og år'!$F$2-1,0,G6668-VLOOKUP(A6668-1&amp;B6668&amp;C6668&amp;E6668,$F$2:$G$7561,2,FALSE))</f>
        <v>#DIV/0!</v>
      </c>
      <c r="J6668" s="3" t="e">
        <f>IF(A6668='Enheter, modell og år'!$F$2-1,0,VLOOKUP(A6668-1&amp;B6668&amp;C6668&amp;E6668,$F$2:$G$7561,2,FALSE))</f>
        <v>#DIV/0!</v>
      </c>
    </row>
    <row r="6669" spans="1:10" x14ac:dyDescent="0.25">
      <c r="A6669">
        <f t="shared" ref="A6669:C6669" si="6227">A6129</f>
        <v>2023</v>
      </c>
      <c r="B6669" t="str">
        <f t="shared" si="6227"/>
        <v>RFM</v>
      </c>
      <c r="C6669">
        <f t="shared" si="6227"/>
        <v>0</v>
      </c>
      <c r="D6669">
        <f>IFERROR(VLOOKUP(C6669,'Enheter, modell og år'!$A$2:$B$31,2,FALSE),0)</f>
        <v>0</v>
      </c>
      <c r="E6669" t="str">
        <f>'Liste detaljert wide'!$P$1</f>
        <v>Tot bev</v>
      </c>
      <c r="F6669" t="str">
        <f t="shared" si="6217"/>
        <v>2023RFM0Tot bev</v>
      </c>
      <c r="G6669" s="3" t="e">
        <f>'Liste detaljert wide'!P189</f>
        <v>#DIV/0!</v>
      </c>
      <c r="H6669" t="str">
        <f>VLOOKUP(E6669,Def!$B$2:$C$15,2,FALSE)</f>
        <v>Tot bev</v>
      </c>
      <c r="I6669" s="3" t="e">
        <f>IF(A6669='Enheter, modell og år'!$F$2-1,0,G6669-VLOOKUP(A6669-1&amp;B6669&amp;C6669&amp;E6669,$F$2:$G$7561,2,FALSE))</f>
        <v>#DIV/0!</v>
      </c>
      <c r="J6669" s="3" t="e">
        <f>IF(A6669='Enheter, modell og år'!$F$2-1,0,VLOOKUP(A6669-1&amp;B6669&amp;C6669&amp;E6669,$F$2:$G$7561,2,FALSE))</f>
        <v>#DIV/0!</v>
      </c>
    </row>
    <row r="6670" spans="1:10" x14ac:dyDescent="0.25">
      <c r="A6670">
        <f t="shared" ref="A6670:C6670" si="6228">A6130</f>
        <v>2023</v>
      </c>
      <c r="B6670" t="str">
        <f t="shared" si="6228"/>
        <v>RFM</v>
      </c>
      <c r="C6670">
        <f t="shared" si="6228"/>
        <v>0</v>
      </c>
      <c r="D6670">
        <f>IFERROR(VLOOKUP(C6670,'Enheter, modell og år'!$A$2:$B$31,2,FALSE),0)</f>
        <v>0</v>
      </c>
      <c r="E6670" t="str">
        <f>'Liste detaljert wide'!$P$1</f>
        <v>Tot bev</v>
      </c>
      <c r="F6670" t="str">
        <f t="shared" si="6217"/>
        <v>2023RFM0Tot bev</v>
      </c>
      <c r="G6670" s="3" t="e">
        <f>'Liste detaljert wide'!P190</f>
        <v>#DIV/0!</v>
      </c>
      <c r="H6670" t="str">
        <f>VLOOKUP(E6670,Def!$B$2:$C$15,2,FALSE)</f>
        <v>Tot bev</v>
      </c>
      <c r="I6670" s="3" t="e">
        <f>IF(A6670='Enheter, modell og år'!$F$2-1,0,G6670-VLOOKUP(A6670-1&amp;B6670&amp;C6670&amp;E6670,$F$2:$G$7561,2,FALSE))</f>
        <v>#DIV/0!</v>
      </c>
      <c r="J6670" s="3" t="e">
        <f>IF(A6670='Enheter, modell og år'!$F$2-1,0,VLOOKUP(A6670-1&amp;B6670&amp;C6670&amp;E6670,$F$2:$G$7561,2,FALSE))</f>
        <v>#DIV/0!</v>
      </c>
    </row>
    <row r="6671" spans="1:10" x14ac:dyDescent="0.25">
      <c r="A6671">
        <f t="shared" ref="A6671:C6671" si="6229">A6131</f>
        <v>2023</v>
      </c>
      <c r="B6671" t="str">
        <f t="shared" si="6229"/>
        <v>RFM</v>
      </c>
      <c r="C6671">
        <f t="shared" si="6229"/>
        <v>0</v>
      </c>
      <c r="D6671">
        <f>IFERROR(VLOOKUP(C6671,'Enheter, modell og år'!$A$2:$B$31,2,FALSE),0)</f>
        <v>0</v>
      </c>
      <c r="E6671" t="str">
        <f>'Liste detaljert wide'!$P$1</f>
        <v>Tot bev</v>
      </c>
      <c r="F6671" t="str">
        <f t="shared" si="6217"/>
        <v>2023RFM0Tot bev</v>
      </c>
      <c r="G6671" s="3" t="e">
        <f>'Liste detaljert wide'!P191</f>
        <v>#DIV/0!</v>
      </c>
      <c r="H6671" t="str">
        <f>VLOOKUP(E6671,Def!$B$2:$C$15,2,FALSE)</f>
        <v>Tot bev</v>
      </c>
      <c r="I6671" s="3" t="e">
        <f>IF(A6671='Enheter, modell og år'!$F$2-1,0,G6671-VLOOKUP(A6671-1&amp;B6671&amp;C6671&amp;E6671,$F$2:$G$7561,2,FALSE))</f>
        <v>#DIV/0!</v>
      </c>
      <c r="J6671" s="3" t="e">
        <f>IF(A6671='Enheter, modell og år'!$F$2-1,0,VLOOKUP(A6671-1&amp;B6671&amp;C6671&amp;E6671,$F$2:$G$7561,2,FALSE))</f>
        <v>#DIV/0!</v>
      </c>
    </row>
    <row r="6672" spans="1:10" x14ac:dyDescent="0.25">
      <c r="A6672">
        <f t="shared" ref="A6672:C6672" si="6230">A6132</f>
        <v>2023</v>
      </c>
      <c r="B6672" t="str">
        <f t="shared" si="6230"/>
        <v>RFM</v>
      </c>
      <c r="C6672">
        <f t="shared" si="6230"/>
        <v>0</v>
      </c>
      <c r="D6672">
        <f>IFERROR(VLOOKUP(C6672,'Enheter, modell og år'!$A$2:$B$31,2,FALSE),0)</f>
        <v>0</v>
      </c>
      <c r="E6672" t="str">
        <f>'Liste detaljert wide'!$P$1</f>
        <v>Tot bev</v>
      </c>
      <c r="F6672" t="str">
        <f t="shared" si="6217"/>
        <v>2023RFM0Tot bev</v>
      </c>
      <c r="G6672" s="3" t="e">
        <f>'Liste detaljert wide'!P192</f>
        <v>#DIV/0!</v>
      </c>
      <c r="H6672" t="str">
        <f>VLOOKUP(E6672,Def!$B$2:$C$15,2,FALSE)</f>
        <v>Tot bev</v>
      </c>
      <c r="I6672" s="3" t="e">
        <f>IF(A6672='Enheter, modell og år'!$F$2-1,0,G6672-VLOOKUP(A6672-1&amp;B6672&amp;C6672&amp;E6672,$F$2:$G$7561,2,FALSE))</f>
        <v>#DIV/0!</v>
      </c>
      <c r="J6672" s="3" t="e">
        <f>IF(A6672='Enheter, modell og år'!$F$2-1,0,VLOOKUP(A6672-1&amp;B6672&amp;C6672&amp;E6672,$F$2:$G$7561,2,FALSE))</f>
        <v>#DIV/0!</v>
      </c>
    </row>
    <row r="6673" spans="1:10" x14ac:dyDescent="0.25">
      <c r="A6673">
        <f t="shared" ref="A6673:C6673" si="6231">A6133</f>
        <v>2023</v>
      </c>
      <c r="B6673" t="str">
        <f t="shared" si="6231"/>
        <v>RFM</v>
      </c>
      <c r="C6673">
        <f t="shared" si="6231"/>
        <v>0</v>
      </c>
      <c r="D6673">
        <f>IFERROR(VLOOKUP(C6673,'Enheter, modell og år'!$A$2:$B$31,2,FALSE),0)</f>
        <v>0</v>
      </c>
      <c r="E6673" t="str">
        <f>'Liste detaljert wide'!$P$1</f>
        <v>Tot bev</v>
      </c>
      <c r="F6673" t="str">
        <f t="shared" si="6217"/>
        <v>2023RFM0Tot bev</v>
      </c>
      <c r="G6673" s="3" t="e">
        <f>'Liste detaljert wide'!P193</f>
        <v>#DIV/0!</v>
      </c>
      <c r="H6673" t="str">
        <f>VLOOKUP(E6673,Def!$B$2:$C$15,2,FALSE)</f>
        <v>Tot bev</v>
      </c>
      <c r="I6673" s="3" t="e">
        <f>IF(A6673='Enheter, modell og år'!$F$2-1,0,G6673-VLOOKUP(A6673-1&amp;B6673&amp;C6673&amp;E6673,$F$2:$G$7561,2,FALSE))</f>
        <v>#DIV/0!</v>
      </c>
      <c r="J6673" s="3" t="e">
        <f>IF(A6673='Enheter, modell og år'!$F$2-1,0,VLOOKUP(A6673-1&amp;B6673&amp;C6673&amp;E6673,$F$2:$G$7561,2,FALSE))</f>
        <v>#DIV/0!</v>
      </c>
    </row>
    <row r="6674" spans="1:10" x14ac:dyDescent="0.25">
      <c r="A6674">
        <f t="shared" ref="A6674:C6674" si="6232">A6134</f>
        <v>2023</v>
      </c>
      <c r="B6674" t="str">
        <f t="shared" si="6232"/>
        <v>RFM</v>
      </c>
      <c r="C6674">
        <f t="shared" si="6232"/>
        <v>0</v>
      </c>
      <c r="D6674">
        <f>IFERROR(VLOOKUP(C6674,'Enheter, modell og år'!$A$2:$B$31,2,FALSE),0)</f>
        <v>0</v>
      </c>
      <c r="E6674" t="str">
        <f>'Liste detaljert wide'!$P$1</f>
        <v>Tot bev</v>
      </c>
      <c r="F6674" t="str">
        <f t="shared" si="6217"/>
        <v>2023RFM0Tot bev</v>
      </c>
      <c r="G6674" s="3" t="e">
        <f>'Liste detaljert wide'!P194</f>
        <v>#DIV/0!</v>
      </c>
      <c r="H6674" t="str">
        <f>VLOOKUP(E6674,Def!$B$2:$C$15,2,FALSE)</f>
        <v>Tot bev</v>
      </c>
      <c r="I6674" s="3" t="e">
        <f>IF(A6674='Enheter, modell og år'!$F$2-1,0,G6674-VLOOKUP(A6674-1&amp;B6674&amp;C6674&amp;E6674,$F$2:$G$7561,2,FALSE))</f>
        <v>#DIV/0!</v>
      </c>
      <c r="J6674" s="3" t="e">
        <f>IF(A6674='Enheter, modell og år'!$F$2-1,0,VLOOKUP(A6674-1&amp;B6674&amp;C6674&amp;E6674,$F$2:$G$7561,2,FALSE))</f>
        <v>#DIV/0!</v>
      </c>
    </row>
    <row r="6675" spans="1:10" x14ac:dyDescent="0.25">
      <c r="A6675">
        <f t="shared" ref="A6675:C6675" si="6233">A6135</f>
        <v>2023</v>
      </c>
      <c r="B6675" t="str">
        <f t="shared" si="6233"/>
        <v>RFM</v>
      </c>
      <c r="C6675">
        <f t="shared" si="6233"/>
        <v>0</v>
      </c>
      <c r="D6675">
        <f>IFERROR(VLOOKUP(C6675,'Enheter, modell og år'!$A$2:$B$31,2,FALSE),0)</f>
        <v>0</v>
      </c>
      <c r="E6675" t="str">
        <f>'Liste detaljert wide'!$P$1</f>
        <v>Tot bev</v>
      </c>
      <c r="F6675" t="str">
        <f t="shared" si="6217"/>
        <v>2023RFM0Tot bev</v>
      </c>
      <c r="G6675" s="3" t="e">
        <f>'Liste detaljert wide'!P195</f>
        <v>#DIV/0!</v>
      </c>
      <c r="H6675" t="str">
        <f>VLOOKUP(E6675,Def!$B$2:$C$15,2,FALSE)</f>
        <v>Tot bev</v>
      </c>
      <c r="I6675" s="3" t="e">
        <f>IF(A6675='Enheter, modell og år'!$F$2-1,0,G6675-VLOOKUP(A6675-1&amp;B6675&amp;C6675&amp;E6675,$F$2:$G$7561,2,FALSE))</f>
        <v>#DIV/0!</v>
      </c>
      <c r="J6675" s="3" t="e">
        <f>IF(A6675='Enheter, modell og år'!$F$2-1,0,VLOOKUP(A6675-1&amp;B6675&amp;C6675&amp;E6675,$F$2:$G$7561,2,FALSE))</f>
        <v>#DIV/0!</v>
      </c>
    </row>
    <row r="6676" spans="1:10" x14ac:dyDescent="0.25">
      <c r="A6676">
        <f t="shared" ref="A6676:C6676" si="6234">A6136</f>
        <v>2023</v>
      </c>
      <c r="B6676" t="str">
        <f t="shared" si="6234"/>
        <v>RFM</v>
      </c>
      <c r="C6676">
        <f t="shared" si="6234"/>
        <v>0</v>
      </c>
      <c r="D6676">
        <f>IFERROR(VLOOKUP(C6676,'Enheter, modell og år'!$A$2:$B$31,2,FALSE),0)</f>
        <v>0</v>
      </c>
      <c r="E6676" t="str">
        <f>'Liste detaljert wide'!$P$1</f>
        <v>Tot bev</v>
      </c>
      <c r="F6676" t="str">
        <f t="shared" si="6217"/>
        <v>2023RFM0Tot bev</v>
      </c>
      <c r="G6676" s="3" t="e">
        <f>'Liste detaljert wide'!P196</f>
        <v>#DIV/0!</v>
      </c>
      <c r="H6676" t="str">
        <f>VLOOKUP(E6676,Def!$B$2:$C$15,2,FALSE)</f>
        <v>Tot bev</v>
      </c>
      <c r="I6676" s="3" t="e">
        <f>IF(A6676='Enheter, modell og år'!$F$2-1,0,G6676-VLOOKUP(A6676-1&amp;B6676&amp;C6676&amp;E6676,$F$2:$G$7561,2,FALSE))</f>
        <v>#DIV/0!</v>
      </c>
      <c r="J6676" s="3" t="e">
        <f>IF(A6676='Enheter, modell og år'!$F$2-1,0,VLOOKUP(A6676-1&amp;B6676&amp;C6676&amp;E6676,$F$2:$G$7561,2,FALSE))</f>
        <v>#DIV/0!</v>
      </c>
    </row>
    <row r="6677" spans="1:10" x14ac:dyDescent="0.25">
      <c r="A6677">
        <f t="shared" ref="A6677:C6677" si="6235">A6137</f>
        <v>2023</v>
      </c>
      <c r="B6677" t="str">
        <f t="shared" si="6235"/>
        <v>RFM</v>
      </c>
      <c r="C6677">
        <f t="shared" si="6235"/>
        <v>0</v>
      </c>
      <c r="D6677">
        <f>IFERROR(VLOOKUP(C6677,'Enheter, modell og år'!$A$2:$B$31,2,FALSE),0)</f>
        <v>0</v>
      </c>
      <c r="E6677" t="str">
        <f>'Liste detaljert wide'!$P$1</f>
        <v>Tot bev</v>
      </c>
      <c r="F6677" t="str">
        <f t="shared" si="6217"/>
        <v>2023RFM0Tot bev</v>
      </c>
      <c r="G6677" s="3" t="e">
        <f>'Liste detaljert wide'!P197</f>
        <v>#DIV/0!</v>
      </c>
      <c r="H6677" t="str">
        <f>VLOOKUP(E6677,Def!$B$2:$C$15,2,FALSE)</f>
        <v>Tot bev</v>
      </c>
      <c r="I6677" s="3" t="e">
        <f>IF(A6677='Enheter, modell og år'!$F$2-1,0,G6677-VLOOKUP(A6677-1&amp;B6677&amp;C6677&amp;E6677,$F$2:$G$7561,2,FALSE))</f>
        <v>#DIV/0!</v>
      </c>
      <c r="J6677" s="3" t="e">
        <f>IF(A6677='Enheter, modell og år'!$F$2-1,0,VLOOKUP(A6677-1&amp;B6677&amp;C6677&amp;E6677,$F$2:$G$7561,2,FALSE))</f>
        <v>#DIV/0!</v>
      </c>
    </row>
    <row r="6678" spans="1:10" x14ac:dyDescent="0.25">
      <c r="A6678">
        <f t="shared" ref="A6678:C6678" si="6236">A6138</f>
        <v>2023</v>
      </c>
      <c r="B6678" t="str">
        <f t="shared" si="6236"/>
        <v>RFM</v>
      </c>
      <c r="C6678">
        <f t="shared" si="6236"/>
        <v>0</v>
      </c>
      <c r="D6678">
        <f>IFERROR(VLOOKUP(C6678,'Enheter, modell og år'!$A$2:$B$31,2,FALSE),0)</f>
        <v>0</v>
      </c>
      <c r="E6678" t="str">
        <f>'Liste detaljert wide'!$P$1</f>
        <v>Tot bev</v>
      </c>
      <c r="F6678" t="str">
        <f t="shared" si="6217"/>
        <v>2023RFM0Tot bev</v>
      </c>
      <c r="G6678" s="3" t="e">
        <f>'Liste detaljert wide'!P198</f>
        <v>#DIV/0!</v>
      </c>
      <c r="H6678" t="str">
        <f>VLOOKUP(E6678,Def!$B$2:$C$15,2,FALSE)</f>
        <v>Tot bev</v>
      </c>
      <c r="I6678" s="3" t="e">
        <f>IF(A6678='Enheter, modell og år'!$F$2-1,0,G6678-VLOOKUP(A6678-1&amp;B6678&amp;C6678&amp;E6678,$F$2:$G$7561,2,FALSE))</f>
        <v>#DIV/0!</v>
      </c>
      <c r="J6678" s="3" t="e">
        <f>IF(A6678='Enheter, modell og år'!$F$2-1,0,VLOOKUP(A6678-1&amp;B6678&amp;C6678&amp;E6678,$F$2:$G$7561,2,FALSE))</f>
        <v>#DIV/0!</v>
      </c>
    </row>
    <row r="6679" spans="1:10" x14ac:dyDescent="0.25">
      <c r="A6679">
        <f t="shared" ref="A6679:C6679" si="6237">A6139</f>
        <v>2023</v>
      </c>
      <c r="B6679" t="str">
        <f t="shared" si="6237"/>
        <v>RFM</v>
      </c>
      <c r="C6679">
        <f t="shared" si="6237"/>
        <v>0</v>
      </c>
      <c r="D6679">
        <f>IFERROR(VLOOKUP(C6679,'Enheter, modell og år'!$A$2:$B$31,2,FALSE),0)</f>
        <v>0</v>
      </c>
      <c r="E6679" t="str">
        <f>'Liste detaljert wide'!$P$1</f>
        <v>Tot bev</v>
      </c>
      <c r="F6679" t="str">
        <f t="shared" si="6217"/>
        <v>2023RFM0Tot bev</v>
      </c>
      <c r="G6679" s="3" t="e">
        <f>'Liste detaljert wide'!P199</f>
        <v>#DIV/0!</v>
      </c>
      <c r="H6679" t="str">
        <f>VLOOKUP(E6679,Def!$B$2:$C$15,2,FALSE)</f>
        <v>Tot bev</v>
      </c>
      <c r="I6679" s="3" t="e">
        <f>IF(A6679='Enheter, modell og år'!$F$2-1,0,G6679-VLOOKUP(A6679-1&amp;B6679&amp;C6679&amp;E6679,$F$2:$G$7561,2,FALSE))</f>
        <v>#DIV/0!</v>
      </c>
      <c r="J6679" s="3" t="e">
        <f>IF(A6679='Enheter, modell og år'!$F$2-1,0,VLOOKUP(A6679-1&amp;B6679&amp;C6679&amp;E6679,$F$2:$G$7561,2,FALSE))</f>
        <v>#DIV/0!</v>
      </c>
    </row>
    <row r="6680" spans="1:10" x14ac:dyDescent="0.25">
      <c r="A6680">
        <f t="shared" ref="A6680:C6680" si="6238">A6140</f>
        <v>2023</v>
      </c>
      <c r="B6680" t="str">
        <f t="shared" si="6238"/>
        <v>RFM</v>
      </c>
      <c r="C6680">
        <f t="shared" si="6238"/>
        <v>0</v>
      </c>
      <c r="D6680">
        <f>IFERROR(VLOOKUP(C6680,'Enheter, modell og år'!$A$2:$B$31,2,FALSE),0)</f>
        <v>0</v>
      </c>
      <c r="E6680" t="str">
        <f>'Liste detaljert wide'!$P$1</f>
        <v>Tot bev</v>
      </c>
      <c r="F6680" t="str">
        <f t="shared" si="6217"/>
        <v>2023RFM0Tot bev</v>
      </c>
      <c r="G6680" s="3" t="e">
        <f>'Liste detaljert wide'!P200</f>
        <v>#DIV/0!</v>
      </c>
      <c r="H6680" t="str">
        <f>VLOOKUP(E6680,Def!$B$2:$C$15,2,FALSE)</f>
        <v>Tot bev</v>
      </c>
      <c r="I6680" s="3" t="e">
        <f>IF(A6680='Enheter, modell og år'!$F$2-1,0,G6680-VLOOKUP(A6680-1&amp;B6680&amp;C6680&amp;E6680,$F$2:$G$7561,2,FALSE))</f>
        <v>#DIV/0!</v>
      </c>
      <c r="J6680" s="3" t="e">
        <f>IF(A6680='Enheter, modell og år'!$F$2-1,0,VLOOKUP(A6680-1&amp;B6680&amp;C6680&amp;E6680,$F$2:$G$7561,2,FALSE))</f>
        <v>#DIV/0!</v>
      </c>
    </row>
    <row r="6681" spans="1:10" x14ac:dyDescent="0.25">
      <c r="A6681">
        <f t="shared" ref="A6681:C6681" si="6239">A6141</f>
        <v>2023</v>
      </c>
      <c r="B6681" t="str">
        <f t="shared" si="6239"/>
        <v>RFM</v>
      </c>
      <c r="C6681">
        <f t="shared" si="6239"/>
        <v>0</v>
      </c>
      <c r="D6681">
        <f>IFERROR(VLOOKUP(C6681,'Enheter, modell og år'!$A$2:$B$31,2,FALSE),0)</f>
        <v>0</v>
      </c>
      <c r="E6681" t="str">
        <f>'Liste detaljert wide'!$P$1</f>
        <v>Tot bev</v>
      </c>
      <c r="F6681" t="str">
        <f t="shared" si="6217"/>
        <v>2023RFM0Tot bev</v>
      </c>
      <c r="G6681" s="3" t="e">
        <f>'Liste detaljert wide'!P201</f>
        <v>#DIV/0!</v>
      </c>
      <c r="H6681" t="str">
        <f>VLOOKUP(E6681,Def!$B$2:$C$15,2,FALSE)</f>
        <v>Tot bev</v>
      </c>
      <c r="I6681" s="3" t="e">
        <f>IF(A6681='Enheter, modell og år'!$F$2-1,0,G6681-VLOOKUP(A6681-1&amp;B6681&amp;C6681&amp;E6681,$F$2:$G$7561,2,FALSE))</f>
        <v>#DIV/0!</v>
      </c>
      <c r="J6681" s="3" t="e">
        <f>IF(A6681='Enheter, modell og år'!$F$2-1,0,VLOOKUP(A6681-1&amp;B6681&amp;C6681&amp;E6681,$F$2:$G$7561,2,FALSE))</f>
        <v>#DIV/0!</v>
      </c>
    </row>
    <row r="6682" spans="1:10" x14ac:dyDescent="0.25">
      <c r="A6682">
        <f t="shared" ref="A6682:C6682" si="6240">A6142</f>
        <v>2023</v>
      </c>
      <c r="B6682" t="str">
        <f t="shared" si="6240"/>
        <v>RFM</v>
      </c>
      <c r="C6682">
        <f t="shared" si="6240"/>
        <v>0</v>
      </c>
      <c r="D6682">
        <f>IFERROR(VLOOKUP(C6682,'Enheter, modell og år'!$A$2:$B$31,2,FALSE),0)</f>
        <v>0</v>
      </c>
      <c r="E6682" t="str">
        <f>'Liste detaljert wide'!$P$1</f>
        <v>Tot bev</v>
      </c>
      <c r="F6682" t="str">
        <f t="shared" si="6217"/>
        <v>2023RFM0Tot bev</v>
      </c>
      <c r="G6682" s="3" t="e">
        <f>'Liste detaljert wide'!P202</f>
        <v>#DIV/0!</v>
      </c>
      <c r="H6682" t="str">
        <f>VLOOKUP(E6682,Def!$B$2:$C$15,2,FALSE)</f>
        <v>Tot bev</v>
      </c>
      <c r="I6682" s="3" t="e">
        <f>IF(A6682='Enheter, modell og år'!$F$2-1,0,G6682-VLOOKUP(A6682-1&amp;B6682&amp;C6682&amp;E6682,$F$2:$G$7561,2,FALSE))</f>
        <v>#DIV/0!</v>
      </c>
      <c r="J6682" s="3" t="e">
        <f>IF(A6682='Enheter, modell og år'!$F$2-1,0,VLOOKUP(A6682-1&amp;B6682&amp;C6682&amp;E6682,$F$2:$G$7561,2,FALSE))</f>
        <v>#DIV/0!</v>
      </c>
    </row>
    <row r="6683" spans="1:10" x14ac:dyDescent="0.25">
      <c r="A6683">
        <f t="shared" ref="A6683:C6683" si="6241">A6143</f>
        <v>2023</v>
      </c>
      <c r="B6683" t="str">
        <f t="shared" si="6241"/>
        <v>RFM</v>
      </c>
      <c r="C6683">
        <f t="shared" si="6241"/>
        <v>0</v>
      </c>
      <c r="D6683">
        <f>IFERROR(VLOOKUP(C6683,'Enheter, modell og år'!$A$2:$B$31,2,FALSE),0)</f>
        <v>0</v>
      </c>
      <c r="E6683" t="str">
        <f>'Liste detaljert wide'!$P$1</f>
        <v>Tot bev</v>
      </c>
      <c r="F6683" t="str">
        <f t="shared" si="6217"/>
        <v>2023RFM0Tot bev</v>
      </c>
      <c r="G6683" s="3" t="e">
        <f>'Liste detaljert wide'!P203</f>
        <v>#DIV/0!</v>
      </c>
      <c r="H6683" t="str">
        <f>VLOOKUP(E6683,Def!$B$2:$C$15,2,FALSE)</f>
        <v>Tot bev</v>
      </c>
      <c r="I6683" s="3" t="e">
        <f>IF(A6683='Enheter, modell og år'!$F$2-1,0,G6683-VLOOKUP(A6683-1&amp;B6683&amp;C6683&amp;E6683,$F$2:$G$7561,2,FALSE))</f>
        <v>#DIV/0!</v>
      </c>
      <c r="J6683" s="3" t="e">
        <f>IF(A6683='Enheter, modell og år'!$F$2-1,0,VLOOKUP(A6683-1&amp;B6683&amp;C6683&amp;E6683,$F$2:$G$7561,2,FALSE))</f>
        <v>#DIV/0!</v>
      </c>
    </row>
    <row r="6684" spans="1:10" x14ac:dyDescent="0.25">
      <c r="A6684">
        <f t="shared" ref="A6684:C6684" si="6242">A6144</f>
        <v>2023</v>
      </c>
      <c r="B6684" t="str">
        <f t="shared" si="6242"/>
        <v>RFM</v>
      </c>
      <c r="C6684">
        <f t="shared" si="6242"/>
        <v>0</v>
      </c>
      <c r="D6684">
        <f>IFERROR(VLOOKUP(C6684,'Enheter, modell og år'!$A$2:$B$31,2,FALSE),0)</f>
        <v>0</v>
      </c>
      <c r="E6684" t="str">
        <f>'Liste detaljert wide'!$P$1</f>
        <v>Tot bev</v>
      </c>
      <c r="F6684" t="str">
        <f t="shared" si="6217"/>
        <v>2023RFM0Tot bev</v>
      </c>
      <c r="G6684" s="3" t="e">
        <f>'Liste detaljert wide'!P204</f>
        <v>#DIV/0!</v>
      </c>
      <c r="H6684" t="str">
        <f>VLOOKUP(E6684,Def!$B$2:$C$15,2,FALSE)</f>
        <v>Tot bev</v>
      </c>
      <c r="I6684" s="3" t="e">
        <f>IF(A6684='Enheter, modell og år'!$F$2-1,0,G6684-VLOOKUP(A6684-1&amp;B6684&amp;C6684&amp;E6684,$F$2:$G$7561,2,FALSE))</f>
        <v>#DIV/0!</v>
      </c>
      <c r="J6684" s="3" t="e">
        <f>IF(A6684='Enheter, modell og år'!$F$2-1,0,VLOOKUP(A6684-1&amp;B6684&amp;C6684&amp;E6684,$F$2:$G$7561,2,FALSE))</f>
        <v>#DIV/0!</v>
      </c>
    </row>
    <row r="6685" spans="1:10" x14ac:dyDescent="0.25">
      <c r="A6685">
        <f t="shared" ref="A6685:C6685" si="6243">A6145</f>
        <v>2023</v>
      </c>
      <c r="B6685" t="str">
        <f t="shared" si="6243"/>
        <v>RFM</v>
      </c>
      <c r="C6685">
        <f t="shared" si="6243"/>
        <v>0</v>
      </c>
      <c r="D6685">
        <f>IFERROR(VLOOKUP(C6685,'Enheter, modell og år'!$A$2:$B$31,2,FALSE),0)</f>
        <v>0</v>
      </c>
      <c r="E6685" t="str">
        <f>'Liste detaljert wide'!$P$1</f>
        <v>Tot bev</v>
      </c>
      <c r="F6685" t="str">
        <f t="shared" si="6217"/>
        <v>2023RFM0Tot bev</v>
      </c>
      <c r="G6685" s="3" t="e">
        <f>'Liste detaljert wide'!P205</f>
        <v>#DIV/0!</v>
      </c>
      <c r="H6685" t="str">
        <f>VLOOKUP(E6685,Def!$B$2:$C$15,2,FALSE)</f>
        <v>Tot bev</v>
      </c>
      <c r="I6685" s="3" t="e">
        <f>IF(A6685='Enheter, modell og år'!$F$2-1,0,G6685-VLOOKUP(A6685-1&amp;B6685&amp;C6685&amp;E6685,$F$2:$G$7561,2,FALSE))</f>
        <v>#DIV/0!</v>
      </c>
      <c r="J6685" s="3" t="e">
        <f>IF(A6685='Enheter, modell og år'!$F$2-1,0,VLOOKUP(A6685-1&amp;B6685&amp;C6685&amp;E6685,$F$2:$G$7561,2,FALSE))</f>
        <v>#DIV/0!</v>
      </c>
    </row>
    <row r="6686" spans="1:10" x14ac:dyDescent="0.25">
      <c r="A6686">
        <f t="shared" ref="A6686:C6686" si="6244">A6146</f>
        <v>2023</v>
      </c>
      <c r="B6686" t="str">
        <f t="shared" si="6244"/>
        <v>RFM</v>
      </c>
      <c r="C6686">
        <f t="shared" si="6244"/>
        <v>0</v>
      </c>
      <c r="D6686">
        <f>IFERROR(VLOOKUP(C6686,'Enheter, modell og år'!$A$2:$B$31,2,FALSE),0)</f>
        <v>0</v>
      </c>
      <c r="E6686" t="str">
        <f>'Liste detaljert wide'!$P$1</f>
        <v>Tot bev</v>
      </c>
      <c r="F6686" t="str">
        <f t="shared" si="6217"/>
        <v>2023RFM0Tot bev</v>
      </c>
      <c r="G6686" s="3" t="e">
        <f>'Liste detaljert wide'!P206</f>
        <v>#DIV/0!</v>
      </c>
      <c r="H6686" t="str">
        <f>VLOOKUP(E6686,Def!$B$2:$C$15,2,FALSE)</f>
        <v>Tot bev</v>
      </c>
      <c r="I6686" s="3" t="e">
        <f>IF(A6686='Enheter, modell og år'!$F$2-1,0,G6686-VLOOKUP(A6686-1&amp;B6686&amp;C6686&amp;E6686,$F$2:$G$7561,2,FALSE))</f>
        <v>#DIV/0!</v>
      </c>
      <c r="J6686" s="3" t="e">
        <f>IF(A6686='Enheter, modell og år'!$F$2-1,0,VLOOKUP(A6686-1&amp;B6686&amp;C6686&amp;E6686,$F$2:$G$7561,2,FALSE))</f>
        <v>#DIV/0!</v>
      </c>
    </row>
    <row r="6687" spans="1:10" x14ac:dyDescent="0.25">
      <c r="A6687">
        <f t="shared" ref="A6687:C6687" si="6245">A6147</f>
        <v>2023</v>
      </c>
      <c r="B6687" t="str">
        <f t="shared" si="6245"/>
        <v>RFM</v>
      </c>
      <c r="C6687">
        <f t="shared" si="6245"/>
        <v>0</v>
      </c>
      <c r="D6687">
        <f>IFERROR(VLOOKUP(C6687,'Enheter, modell og år'!$A$2:$B$31,2,FALSE),0)</f>
        <v>0</v>
      </c>
      <c r="E6687" t="str">
        <f>'Liste detaljert wide'!$P$1</f>
        <v>Tot bev</v>
      </c>
      <c r="F6687" t="str">
        <f t="shared" si="6217"/>
        <v>2023RFM0Tot bev</v>
      </c>
      <c r="G6687" s="3" t="e">
        <f>'Liste detaljert wide'!P207</f>
        <v>#DIV/0!</v>
      </c>
      <c r="H6687" t="str">
        <f>VLOOKUP(E6687,Def!$B$2:$C$15,2,FALSE)</f>
        <v>Tot bev</v>
      </c>
      <c r="I6687" s="3" t="e">
        <f>IF(A6687='Enheter, modell og år'!$F$2-1,0,G6687-VLOOKUP(A6687-1&amp;B6687&amp;C6687&amp;E6687,$F$2:$G$7561,2,FALSE))</f>
        <v>#DIV/0!</v>
      </c>
      <c r="J6687" s="3" t="e">
        <f>IF(A6687='Enheter, modell og år'!$F$2-1,0,VLOOKUP(A6687-1&amp;B6687&amp;C6687&amp;E6687,$F$2:$G$7561,2,FALSE))</f>
        <v>#DIV/0!</v>
      </c>
    </row>
    <row r="6688" spans="1:10" x14ac:dyDescent="0.25">
      <c r="A6688">
        <f t="shared" ref="A6688:C6688" si="6246">A6148</f>
        <v>2023</v>
      </c>
      <c r="B6688" t="str">
        <f t="shared" si="6246"/>
        <v>RFM</v>
      </c>
      <c r="C6688">
        <f t="shared" si="6246"/>
        <v>0</v>
      </c>
      <c r="D6688">
        <f>IFERROR(VLOOKUP(C6688,'Enheter, modell og år'!$A$2:$B$31,2,FALSE),0)</f>
        <v>0</v>
      </c>
      <c r="E6688" t="str">
        <f>'Liste detaljert wide'!$P$1</f>
        <v>Tot bev</v>
      </c>
      <c r="F6688" t="str">
        <f t="shared" si="6217"/>
        <v>2023RFM0Tot bev</v>
      </c>
      <c r="G6688" s="3" t="e">
        <f>'Liste detaljert wide'!P208</f>
        <v>#DIV/0!</v>
      </c>
      <c r="H6688" t="str">
        <f>VLOOKUP(E6688,Def!$B$2:$C$15,2,FALSE)</f>
        <v>Tot bev</v>
      </c>
      <c r="I6688" s="3" t="e">
        <f>IF(A6688='Enheter, modell og år'!$F$2-1,0,G6688-VLOOKUP(A6688-1&amp;B6688&amp;C6688&amp;E6688,$F$2:$G$7561,2,FALSE))</f>
        <v>#DIV/0!</v>
      </c>
      <c r="J6688" s="3" t="e">
        <f>IF(A6688='Enheter, modell og år'!$F$2-1,0,VLOOKUP(A6688-1&amp;B6688&amp;C6688&amp;E6688,$F$2:$G$7561,2,FALSE))</f>
        <v>#DIV/0!</v>
      </c>
    </row>
    <row r="6689" spans="1:10" x14ac:dyDescent="0.25">
      <c r="A6689">
        <f t="shared" ref="A6689:C6689" si="6247">A6149</f>
        <v>2023</v>
      </c>
      <c r="B6689" t="str">
        <f t="shared" si="6247"/>
        <v>RFM</v>
      </c>
      <c r="C6689">
        <f t="shared" si="6247"/>
        <v>0</v>
      </c>
      <c r="D6689">
        <f>IFERROR(VLOOKUP(C6689,'Enheter, modell og år'!$A$2:$B$31,2,FALSE),0)</f>
        <v>0</v>
      </c>
      <c r="E6689" t="str">
        <f>'Liste detaljert wide'!$P$1</f>
        <v>Tot bev</v>
      </c>
      <c r="F6689" t="str">
        <f t="shared" si="6217"/>
        <v>2023RFM0Tot bev</v>
      </c>
      <c r="G6689" s="3" t="e">
        <f>'Liste detaljert wide'!P209</f>
        <v>#DIV/0!</v>
      </c>
      <c r="H6689" t="str">
        <f>VLOOKUP(E6689,Def!$B$2:$C$15,2,FALSE)</f>
        <v>Tot bev</v>
      </c>
      <c r="I6689" s="3" t="e">
        <f>IF(A6689='Enheter, modell og år'!$F$2-1,0,G6689-VLOOKUP(A6689-1&amp;B6689&amp;C6689&amp;E6689,$F$2:$G$7561,2,FALSE))</f>
        <v>#DIV/0!</v>
      </c>
      <c r="J6689" s="3" t="e">
        <f>IF(A6689='Enheter, modell og år'!$F$2-1,0,VLOOKUP(A6689-1&amp;B6689&amp;C6689&amp;E6689,$F$2:$G$7561,2,FALSE))</f>
        <v>#DIV/0!</v>
      </c>
    </row>
    <row r="6690" spans="1:10" x14ac:dyDescent="0.25">
      <c r="A6690">
        <f t="shared" ref="A6690:C6690" si="6248">A6150</f>
        <v>2023</v>
      </c>
      <c r="B6690" t="str">
        <f t="shared" si="6248"/>
        <v>RFM</v>
      </c>
      <c r="C6690">
        <f t="shared" si="6248"/>
        <v>0</v>
      </c>
      <c r="D6690">
        <f>IFERROR(VLOOKUP(C6690,'Enheter, modell og år'!$A$2:$B$31,2,FALSE),0)</f>
        <v>0</v>
      </c>
      <c r="E6690" t="str">
        <f>'Liste detaljert wide'!$P$1</f>
        <v>Tot bev</v>
      </c>
      <c r="F6690" t="str">
        <f t="shared" si="6217"/>
        <v>2023RFM0Tot bev</v>
      </c>
      <c r="G6690" s="3" t="e">
        <f>'Liste detaljert wide'!P210</f>
        <v>#DIV/0!</v>
      </c>
      <c r="H6690" t="str">
        <f>VLOOKUP(E6690,Def!$B$2:$C$15,2,FALSE)</f>
        <v>Tot bev</v>
      </c>
      <c r="I6690" s="3" t="e">
        <f>IF(A6690='Enheter, modell og år'!$F$2-1,0,G6690-VLOOKUP(A6690-1&amp;B6690&amp;C6690&amp;E6690,$F$2:$G$7561,2,FALSE))</f>
        <v>#DIV/0!</v>
      </c>
      <c r="J6690" s="3" t="e">
        <f>IF(A6690='Enheter, modell og år'!$F$2-1,0,VLOOKUP(A6690-1&amp;B6690&amp;C6690&amp;E6690,$F$2:$G$7561,2,FALSE))</f>
        <v>#DIV/0!</v>
      </c>
    </row>
    <row r="6691" spans="1:10" x14ac:dyDescent="0.25">
      <c r="A6691">
        <f t="shared" ref="A6691:C6691" si="6249">A6151</f>
        <v>2023</v>
      </c>
      <c r="B6691" t="str">
        <f t="shared" si="6249"/>
        <v>RFM</v>
      </c>
      <c r="C6691">
        <f t="shared" si="6249"/>
        <v>0</v>
      </c>
      <c r="D6691">
        <f>IFERROR(VLOOKUP(C6691,'Enheter, modell og år'!$A$2:$B$31,2,FALSE),0)</f>
        <v>0</v>
      </c>
      <c r="E6691" t="str">
        <f>'Liste detaljert wide'!$P$1</f>
        <v>Tot bev</v>
      </c>
      <c r="F6691" t="str">
        <f t="shared" si="6217"/>
        <v>2023RFM0Tot bev</v>
      </c>
      <c r="G6691" s="3" t="e">
        <f>'Liste detaljert wide'!P211</f>
        <v>#DIV/0!</v>
      </c>
      <c r="H6691" t="str">
        <f>VLOOKUP(E6691,Def!$B$2:$C$15,2,FALSE)</f>
        <v>Tot bev</v>
      </c>
      <c r="I6691" s="3" t="e">
        <f>IF(A6691='Enheter, modell og år'!$F$2-1,0,G6691-VLOOKUP(A6691-1&amp;B6691&amp;C6691&amp;E6691,$F$2:$G$7561,2,FALSE))</f>
        <v>#DIV/0!</v>
      </c>
      <c r="J6691" s="3" t="e">
        <f>IF(A6691='Enheter, modell og år'!$F$2-1,0,VLOOKUP(A6691-1&amp;B6691&amp;C6691&amp;E6691,$F$2:$G$7561,2,FALSE))</f>
        <v>#DIV/0!</v>
      </c>
    </row>
    <row r="6692" spans="1:10" x14ac:dyDescent="0.25">
      <c r="A6692">
        <f t="shared" ref="A6692:C6692" si="6250">A6152</f>
        <v>2024</v>
      </c>
      <c r="B6692" t="str">
        <f t="shared" si="6250"/>
        <v>RFM</v>
      </c>
      <c r="C6692">
        <f t="shared" si="6250"/>
        <v>0</v>
      </c>
      <c r="D6692">
        <f>IFERROR(VLOOKUP(C6692,'Enheter, modell og år'!$A$2:$B$31,2,FALSE),0)</f>
        <v>0</v>
      </c>
      <c r="E6692" t="str">
        <f>'Liste detaljert wide'!$P$1</f>
        <v>Tot bev</v>
      </c>
      <c r="F6692" t="str">
        <f t="shared" si="6217"/>
        <v>2024RFM0Tot bev</v>
      </c>
      <c r="G6692" s="3" t="e">
        <f>'Liste detaljert wide'!P212</f>
        <v>#DIV/0!</v>
      </c>
      <c r="H6692" t="str">
        <f>VLOOKUP(E6692,Def!$B$2:$C$15,2,FALSE)</f>
        <v>Tot bev</v>
      </c>
      <c r="I6692" s="3" t="e">
        <f>IF(A6692='Enheter, modell og år'!$F$2-1,0,G6692-VLOOKUP(A6692-1&amp;B6692&amp;C6692&amp;E6692,$F$2:$G$7561,2,FALSE))</f>
        <v>#DIV/0!</v>
      </c>
      <c r="J6692" s="3" t="e">
        <f>IF(A6692='Enheter, modell og år'!$F$2-1,0,VLOOKUP(A6692-1&amp;B6692&amp;C6692&amp;E6692,$F$2:$G$7561,2,FALSE))</f>
        <v>#DIV/0!</v>
      </c>
    </row>
    <row r="6693" spans="1:10" x14ac:dyDescent="0.25">
      <c r="A6693">
        <f t="shared" ref="A6693:C6693" si="6251">A6153</f>
        <v>2024</v>
      </c>
      <c r="B6693" t="str">
        <f t="shared" si="6251"/>
        <v>RFM</v>
      </c>
      <c r="C6693">
        <f t="shared" si="6251"/>
        <v>0</v>
      </c>
      <c r="D6693">
        <f>IFERROR(VLOOKUP(C6693,'Enheter, modell og år'!$A$2:$B$31,2,FALSE),0)</f>
        <v>0</v>
      </c>
      <c r="E6693" t="str">
        <f>'Liste detaljert wide'!$P$1</f>
        <v>Tot bev</v>
      </c>
      <c r="F6693" t="str">
        <f t="shared" si="6217"/>
        <v>2024RFM0Tot bev</v>
      </c>
      <c r="G6693" s="3" t="e">
        <f>'Liste detaljert wide'!P213</f>
        <v>#DIV/0!</v>
      </c>
      <c r="H6693" t="str">
        <f>VLOOKUP(E6693,Def!$B$2:$C$15,2,FALSE)</f>
        <v>Tot bev</v>
      </c>
      <c r="I6693" s="3" t="e">
        <f>IF(A6693='Enheter, modell og år'!$F$2-1,0,G6693-VLOOKUP(A6693-1&amp;B6693&amp;C6693&amp;E6693,$F$2:$G$7561,2,FALSE))</f>
        <v>#DIV/0!</v>
      </c>
      <c r="J6693" s="3" t="e">
        <f>IF(A6693='Enheter, modell og år'!$F$2-1,0,VLOOKUP(A6693-1&amp;B6693&amp;C6693&amp;E6693,$F$2:$G$7561,2,FALSE))</f>
        <v>#DIV/0!</v>
      </c>
    </row>
    <row r="6694" spans="1:10" x14ac:dyDescent="0.25">
      <c r="A6694">
        <f t="shared" ref="A6694:C6694" si="6252">A6154</f>
        <v>2024</v>
      </c>
      <c r="B6694" t="str">
        <f t="shared" si="6252"/>
        <v>RFM</v>
      </c>
      <c r="C6694">
        <f t="shared" si="6252"/>
        <v>0</v>
      </c>
      <c r="D6694">
        <f>IFERROR(VLOOKUP(C6694,'Enheter, modell og år'!$A$2:$B$31,2,FALSE),0)</f>
        <v>0</v>
      </c>
      <c r="E6694" t="str">
        <f>'Liste detaljert wide'!$P$1</f>
        <v>Tot bev</v>
      </c>
      <c r="F6694" t="str">
        <f t="shared" si="6217"/>
        <v>2024RFM0Tot bev</v>
      </c>
      <c r="G6694" s="3" t="e">
        <f>'Liste detaljert wide'!P214</f>
        <v>#DIV/0!</v>
      </c>
      <c r="H6694" t="str">
        <f>VLOOKUP(E6694,Def!$B$2:$C$15,2,FALSE)</f>
        <v>Tot bev</v>
      </c>
      <c r="I6694" s="3" t="e">
        <f>IF(A6694='Enheter, modell og år'!$F$2-1,0,G6694-VLOOKUP(A6694-1&amp;B6694&amp;C6694&amp;E6694,$F$2:$G$7561,2,FALSE))</f>
        <v>#DIV/0!</v>
      </c>
      <c r="J6694" s="3" t="e">
        <f>IF(A6694='Enheter, modell og år'!$F$2-1,0,VLOOKUP(A6694-1&amp;B6694&amp;C6694&amp;E6694,$F$2:$G$7561,2,FALSE))</f>
        <v>#DIV/0!</v>
      </c>
    </row>
    <row r="6695" spans="1:10" x14ac:dyDescent="0.25">
      <c r="A6695">
        <f t="shared" ref="A6695:C6695" si="6253">A6155</f>
        <v>2024</v>
      </c>
      <c r="B6695" t="str">
        <f t="shared" si="6253"/>
        <v>RFM</v>
      </c>
      <c r="C6695">
        <f t="shared" si="6253"/>
        <v>0</v>
      </c>
      <c r="D6695">
        <f>IFERROR(VLOOKUP(C6695,'Enheter, modell og år'!$A$2:$B$31,2,FALSE),0)</f>
        <v>0</v>
      </c>
      <c r="E6695" t="str">
        <f>'Liste detaljert wide'!$P$1</f>
        <v>Tot bev</v>
      </c>
      <c r="F6695" t="str">
        <f t="shared" si="6217"/>
        <v>2024RFM0Tot bev</v>
      </c>
      <c r="G6695" s="3" t="e">
        <f>'Liste detaljert wide'!P215</f>
        <v>#DIV/0!</v>
      </c>
      <c r="H6695" t="str">
        <f>VLOOKUP(E6695,Def!$B$2:$C$15,2,FALSE)</f>
        <v>Tot bev</v>
      </c>
      <c r="I6695" s="3" t="e">
        <f>IF(A6695='Enheter, modell og år'!$F$2-1,0,G6695-VLOOKUP(A6695-1&amp;B6695&amp;C6695&amp;E6695,$F$2:$G$7561,2,FALSE))</f>
        <v>#DIV/0!</v>
      </c>
      <c r="J6695" s="3" t="e">
        <f>IF(A6695='Enheter, modell og år'!$F$2-1,0,VLOOKUP(A6695-1&amp;B6695&amp;C6695&amp;E6695,$F$2:$G$7561,2,FALSE))</f>
        <v>#DIV/0!</v>
      </c>
    </row>
    <row r="6696" spans="1:10" x14ac:dyDescent="0.25">
      <c r="A6696">
        <f t="shared" ref="A6696:C6696" si="6254">A6156</f>
        <v>2024</v>
      </c>
      <c r="B6696" t="str">
        <f t="shared" si="6254"/>
        <v>RFM</v>
      </c>
      <c r="C6696">
        <f t="shared" si="6254"/>
        <v>0</v>
      </c>
      <c r="D6696">
        <f>IFERROR(VLOOKUP(C6696,'Enheter, modell og år'!$A$2:$B$31,2,FALSE),0)</f>
        <v>0</v>
      </c>
      <c r="E6696" t="str">
        <f>'Liste detaljert wide'!$P$1</f>
        <v>Tot bev</v>
      </c>
      <c r="F6696" t="str">
        <f t="shared" si="6217"/>
        <v>2024RFM0Tot bev</v>
      </c>
      <c r="G6696" s="3" t="e">
        <f>'Liste detaljert wide'!P216</f>
        <v>#DIV/0!</v>
      </c>
      <c r="H6696" t="str">
        <f>VLOOKUP(E6696,Def!$B$2:$C$15,2,FALSE)</f>
        <v>Tot bev</v>
      </c>
      <c r="I6696" s="3" t="e">
        <f>IF(A6696='Enheter, modell og år'!$F$2-1,0,G6696-VLOOKUP(A6696-1&amp;B6696&amp;C6696&amp;E6696,$F$2:$G$7561,2,FALSE))</f>
        <v>#DIV/0!</v>
      </c>
      <c r="J6696" s="3" t="e">
        <f>IF(A6696='Enheter, modell og år'!$F$2-1,0,VLOOKUP(A6696-1&amp;B6696&amp;C6696&amp;E6696,$F$2:$G$7561,2,FALSE))</f>
        <v>#DIV/0!</v>
      </c>
    </row>
    <row r="6697" spans="1:10" x14ac:dyDescent="0.25">
      <c r="A6697">
        <f t="shared" ref="A6697:C6697" si="6255">A6157</f>
        <v>2024</v>
      </c>
      <c r="B6697" t="str">
        <f t="shared" si="6255"/>
        <v>RFM</v>
      </c>
      <c r="C6697">
        <f t="shared" si="6255"/>
        <v>0</v>
      </c>
      <c r="D6697">
        <f>IFERROR(VLOOKUP(C6697,'Enheter, modell og år'!$A$2:$B$31,2,FALSE),0)</f>
        <v>0</v>
      </c>
      <c r="E6697" t="str">
        <f>'Liste detaljert wide'!$P$1</f>
        <v>Tot bev</v>
      </c>
      <c r="F6697" t="str">
        <f t="shared" si="6217"/>
        <v>2024RFM0Tot bev</v>
      </c>
      <c r="G6697" s="3" t="e">
        <f>'Liste detaljert wide'!P217</f>
        <v>#DIV/0!</v>
      </c>
      <c r="H6697" t="str">
        <f>VLOOKUP(E6697,Def!$B$2:$C$15,2,FALSE)</f>
        <v>Tot bev</v>
      </c>
      <c r="I6697" s="3" t="e">
        <f>IF(A6697='Enheter, modell og år'!$F$2-1,0,G6697-VLOOKUP(A6697-1&amp;B6697&amp;C6697&amp;E6697,$F$2:$G$7561,2,FALSE))</f>
        <v>#DIV/0!</v>
      </c>
      <c r="J6697" s="3" t="e">
        <f>IF(A6697='Enheter, modell og år'!$F$2-1,0,VLOOKUP(A6697-1&amp;B6697&amp;C6697&amp;E6697,$F$2:$G$7561,2,FALSE))</f>
        <v>#DIV/0!</v>
      </c>
    </row>
    <row r="6698" spans="1:10" x14ac:dyDescent="0.25">
      <c r="A6698">
        <f t="shared" ref="A6698:C6698" si="6256">A6158</f>
        <v>2024</v>
      </c>
      <c r="B6698" t="str">
        <f t="shared" si="6256"/>
        <v>RFM</v>
      </c>
      <c r="C6698">
        <f t="shared" si="6256"/>
        <v>0</v>
      </c>
      <c r="D6698">
        <f>IFERROR(VLOOKUP(C6698,'Enheter, modell og år'!$A$2:$B$31,2,FALSE),0)</f>
        <v>0</v>
      </c>
      <c r="E6698" t="str">
        <f>'Liste detaljert wide'!$P$1</f>
        <v>Tot bev</v>
      </c>
      <c r="F6698" t="str">
        <f t="shared" si="6217"/>
        <v>2024RFM0Tot bev</v>
      </c>
      <c r="G6698" s="3" t="e">
        <f>'Liste detaljert wide'!P218</f>
        <v>#DIV/0!</v>
      </c>
      <c r="H6698" t="str">
        <f>VLOOKUP(E6698,Def!$B$2:$C$15,2,FALSE)</f>
        <v>Tot bev</v>
      </c>
      <c r="I6698" s="3" t="e">
        <f>IF(A6698='Enheter, modell og år'!$F$2-1,0,G6698-VLOOKUP(A6698-1&amp;B6698&amp;C6698&amp;E6698,$F$2:$G$7561,2,FALSE))</f>
        <v>#DIV/0!</v>
      </c>
      <c r="J6698" s="3" t="e">
        <f>IF(A6698='Enheter, modell og år'!$F$2-1,0,VLOOKUP(A6698-1&amp;B6698&amp;C6698&amp;E6698,$F$2:$G$7561,2,FALSE))</f>
        <v>#DIV/0!</v>
      </c>
    </row>
    <row r="6699" spans="1:10" x14ac:dyDescent="0.25">
      <c r="A6699">
        <f t="shared" ref="A6699:C6699" si="6257">A6159</f>
        <v>2024</v>
      </c>
      <c r="B6699" t="str">
        <f t="shared" si="6257"/>
        <v>RFM</v>
      </c>
      <c r="C6699">
        <f t="shared" si="6257"/>
        <v>0</v>
      </c>
      <c r="D6699">
        <f>IFERROR(VLOOKUP(C6699,'Enheter, modell og år'!$A$2:$B$31,2,FALSE),0)</f>
        <v>0</v>
      </c>
      <c r="E6699" t="str">
        <f>'Liste detaljert wide'!$P$1</f>
        <v>Tot bev</v>
      </c>
      <c r="F6699" t="str">
        <f t="shared" si="6217"/>
        <v>2024RFM0Tot bev</v>
      </c>
      <c r="G6699" s="3" t="e">
        <f>'Liste detaljert wide'!P219</f>
        <v>#DIV/0!</v>
      </c>
      <c r="H6699" t="str">
        <f>VLOOKUP(E6699,Def!$B$2:$C$15,2,FALSE)</f>
        <v>Tot bev</v>
      </c>
      <c r="I6699" s="3" t="e">
        <f>IF(A6699='Enheter, modell og år'!$F$2-1,0,G6699-VLOOKUP(A6699-1&amp;B6699&amp;C6699&amp;E6699,$F$2:$G$7561,2,FALSE))</f>
        <v>#DIV/0!</v>
      </c>
      <c r="J6699" s="3" t="e">
        <f>IF(A6699='Enheter, modell og år'!$F$2-1,0,VLOOKUP(A6699-1&amp;B6699&amp;C6699&amp;E6699,$F$2:$G$7561,2,FALSE))</f>
        <v>#DIV/0!</v>
      </c>
    </row>
    <row r="6700" spans="1:10" x14ac:dyDescent="0.25">
      <c r="A6700">
        <f t="shared" ref="A6700:C6700" si="6258">A6160</f>
        <v>2024</v>
      </c>
      <c r="B6700" t="str">
        <f t="shared" si="6258"/>
        <v>RFM</v>
      </c>
      <c r="C6700">
        <f t="shared" si="6258"/>
        <v>0</v>
      </c>
      <c r="D6700">
        <f>IFERROR(VLOOKUP(C6700,'Enheter, modell og år'!$A$2:$B$31,2,FALSE),0)</f>
        <v>0</v>
      </c>
      <c r="E6700" t="str">
        <f>'Liste detaljert wide'!$P$1</f>
        <v>Tot bev</v>
      </c>
      <c r="F6700" t="str">
        <f t="shared" si="6217"/>
        <v>2024RFM0Tot bev</v>
      </c>
      <c r="G6700" s="3" t="e">
        <f>'Liste detaljert wide'!P220</f>
        <v>#DIV/0!</v>
      </c>
      <c r="H6700" t="str">
        <f>VLOOKUP(E6700,Def!$B$2:$C$15,2,FALSE)</f>
        <v>Tot bev</v>
      </c>
      <c r="I6700" s="3" t="e">
        <f>IF(A6700='Enheter, modell og år'!$F$2-1,0,G6700-VLOOKUP(A6700-1&amp;B6700&amp;C6700&amp;E6700,$F$2:$G$7561,2,FALSE))</f>
        <v>#DIV/0!</v>
      </c>
      <c r="J6700" s="3" t="e">
        <f>IF(A6700='Enheter, modell og år'!$F$2-1,0,VLOOKUP(A6700-1&amp;B6700&amp;C6700&amp;E6700,$F$2:$G$7561,2,FALSE))</f>
        <v>#DIV/0!</v>
      </c>
    </row>
    <row r="6701" spans="1:10" x14ac:dyDescent="0.25">
      <c r="A6701">
        <f t="shared" ref="A6701:C6701" si="6259">A6161</f>
        <v>2024</v>
      </c>
      <c r="B6701" t="str">
        <f t="shared" si="6259"/>
        <v>RFM</v>
      </c>
      <c r="C6701">
        <f t="shared" si="6259"/>
        <v>0</v>
      </c>
      <c r="D6701">
        <f>IFERROR(VLOOKUP(C6701,'Enheter, modell og år'!$A$2:$B$31,2,FALSE),0)</f>
        <v>0</v>
      </c>
      <c r="E6701" t="str">
        <f>'Liste detaljert wide'!$P$1</f>
        <v>Tot bev</v>
      </c>
      <c r="F6701" t="str">
        <f t="shared" si="6217"/>
        <v>2024RFM0Tot bev</v>
      </c>
      <c r="G6701" s="3" t="e">
        <f>'Liste detaljert wide'!P221</f>
        <v>#DIV/0!</v>
      </c>
      <c r="H6701" t="str">
        <f>VLOOKUP(E6701,Def!$B$2:$C$15,2,FALSE)</f>
        <v>Tot bev</v>
      </c>
      <c r="I6701" s="3" t="e">
        <f>IF(A6701='Enheter, modell og år'!$F$2-1,0,G6701-VLOOKUP(A6701-1&amp;B6701&amp;C6701&amp;E6701,$F$2:$G$7561,2,FALSE))</f>
        <v>#DIV/0!</v>
      </c>
      <c r="J6701" s="3" t="e">
        <f>IF(A6701='Enheter, modell og år'!$F$2-1,0,VLOOKUP(A6701-1&amp;B6701&amp;C6701&amp;E6701,$F$2:$G$7561,2,FALSE))</f>
        <v>#DIV/0!</v>
      </c>
    </row>
    <row r="6702" spans="1:10" x14ac:dyDescent="0.25">
      <c r="A6702">
        <f t="shared" ref="A6702:C6702" si="6260">A6162</f>
        <v>2024</v>
      </c>
      <c r="B6702" t="str">
        <f t="shared" si="6260"/>
        <v>RFM</v>
      </c>
      <c r="C6702">
        <f t="shared" si="6260"/>
        <v>0</v>
      </c>
      <c r="D6702">
        <f>IFERROR(VLOOKUP(C6702,'Enheter, modell og år'!$A$2:$B$31,2,FALSE),0)</f>
        <v>0</v>
      </c>
      <c r="E6702" t="str">
        <f>'Liste detaljert wide'!$P$1</f>
        <v>Tot bev</v>
      </c>
      <c r="F6702" t="str">
        <f t="shared" si="6217"/>
        <v>2024RFM0Tot bev</v>
      </c>
      <c r="G6702" s="3" t="e">
        <f>'Liste detaljert wide'!P222</f>
        <v>#DIV/0!</v>
      </c>
      <c r="H6702" t="str">
        <f>VLOOKUP(E6702,Def!$B$2:$C$15,2,FALSE)</f>
        <v>Tot bev</v>
      </c>
      <c r="I6702" s="3" t="e">
        <f>IF(A6702='Enheter, modell og år'!$F$2-1,0,G6702-VLOOKUP(A6702-1&amp;B6702&amp;C6702&amp;E6702,$F$2:$G$7561,2,FALSE))</f>
        <v>#DIV/0!</v>
      </c>
      <c r="J6702" s="3" t="e">
        <f>IF(A6702='Enheter, modell og år'!$F$2-1,0,VLOOKUP(A6702-1&amp;B6702&amp;C6702&amp;E6702,$F$2:$G$7561,2,FALSE))</f>
        <v>#DIV/0!</v>
      </c>
    </row>
    <row r="6703" spans="1:10" x14ac:dyDescent="0.25">
      <c r="A6703">
        <f t="shared" ref="A6703:C6703" si="6261">A6163</f>
        <v>2024</v>
      </c>
      <c r="B6703" t="str">
        <f t="shared" si="6261"/>
        <v>RFM</v>
      </c>
      <c r="C6703">
        <f t="shared" si="6261"/>
        <v>0</v>
      </c>
      <c r="D6703">
        <f>IFERROR(VLOOKUP(C6703,'Enheter, modell og år'!$A$2:$B$31,2,FALSE),0)</f>
        <v>0</v>
      </c>
      <c r="E6703" t="str">
        <f>'Liste detaljert wide'!$P$1</f>
        <v>Tot bev</v>
      </c>
      <c r="F6703" t="str">
        <f t="shared" si="6217"/>
        <v>2024RFM0Tot bev</v>
      </c>
      <c r="G6703" s="3" t="e">
        <f>'Liste detaljert wide'!P223</f>
        <v>#DIV/0!</v>
      </c>
      <c r="H6703" t="str">
        <f>VLOOKUP(E6703,Def!$B$2:$C$15,2,FALSE)</f>
        <v>Tot bev</v>
      </c>
      <c r="I6703" s="3" t="e">
        <f>IF(A6703='Enheter, modell og år'!$F$2-1,0,G6703-VLOOKUP(A6703-1&amp;B6703&amp;C6703&amp;E6703,$F$2:$G$7561,2,FALSE))</f>
        <v>#DIV/0!</v>
      </c>
      <c r="J6703" s="3" t="e">
        <f>IF(A6703='Enheter, modell og år'!$F$2-1,0,VLOOKUP(A6703-1&amp;B6703&amp;C6703&amp;E6703,$F$2:$G$7561,2,FALSE))</f>
        <v>#DIV/0!</v>
      </c>
    </row>
    <row r="6704" spans="1:10" x14ac:dyDescent="0.25">
      <c r="A6704">
        <f t="shared" ref="A6704:C6704" si="6262">A6164</f>
        <v>2024</v>
      </c>
      <c r="B6704" t="str">
        <f t="shared" si="6262"/>
        <v>RFM</v>
      </c>
      <c r="C6704">
        <f t="shared" si="6262"/>
        <v>0</v>
      </c>
      <c r="D6704">
        <f>IFERROR(VLOOKUP(C6704,'Enheter, modell og år'!$A$2:$B$31,2,FALSE),0)</f>
        <v>0</v>
      </c>
      <c r="E6704" t="str">
        <f>'Liste detaljert wide'!$P$1</f>
        <v>Tot bev</v>
      </c>
      <c r="F6704" t="str">
        <f t="shared" si="6217"/>
        <v>2024RFM0Tot bev</v>
      </c>
      <c r="G6704" s="3" t="e">
        <f>'Liste detaljert wide'!P224</f>
        <v>#DIV/0!</v>
      </c>
      <c r="H6704" t="str">
        <f>VLOOKUP(E6704,Def!$B$2:$C$15,2,FALSE)</f>
        <v>Tot bev</v>
      </c>
      <c r="I6704" s="3" t="e">
        <f>IF(A6704='Enheter, modell og år'!$F$2-1,0,G6704-VLOOKUP(A6704-1&amp;B6704&amp;C6704&amp;E6704,$F$2:$G$7561,2,FALSE))</f>
        <v>#DIV/0!</v>
      </c>
      <c r="J6704" s="3" t="e">
        <f>IF(A6704='Enheter, modell og år'!$F$2-1,0,VLOOKUP(A6704-1&amp;B6704&amp;C6704&amp;E6704,$F$2:$G$7561,2,FALSE))</f>
        <v>#DIV/0!</v>
      </c>
    </row>
    <row r="6705" spans="1:10" x14ac:dyDescent="0.25">
      <c r="A6705">
        <f t="shared" ref="A6705:C6705" si="6263">A6165</f>
        <v>2024</v>
      </c>
      <c r="B6705" t="str">
        <f t="shared" si="6263"/>
        <v>RFM</v>
      </c>
      <c r="C6705">
        <f t="shared" si="6263"/>
        <v>0</v>
      </c>
      <c r="D6705">
        <f>IFERROR(VLOOKUP(C6705,'Enheter, modell og år'!$A$2:$B$31,2,FALSE),0)</f>
        <v>0</v>
      </c>
      <c r="E6705" t="str">
        <f>'Liste detaljert wide'!$P$1</f>
        <v>Tot bev</v>
      </c>
      <c r="F6705" t="str">
        <f t="shared" si="6217"/>
        <v>2024RFM0Tot bev</v>
      </c>
      <c r="G6705" s="3" t="e">
        <f>'Liste detaljert wide'!P225</f>
        <v>#DIV/0!</v>
      </c>
      <c r="H6705" t="str">
        <f>VLOOKUP(E6705,Def!$B$2:$C$15,2,FALSE)</f>
        <v>Tot bev</v>
      </c>
      <c r="I6705" s="3" t="e">
        <f>IF(A6705='Enheter, modell og år'!$F$2-1,0,G6705-VLOOKUP(A6705-1&amp;B6705&amp;C6705&amp;E6705,$F$2:$G$7561,2,FALSE))</f>
        <v>#DIV/0!</v>
      </c>
      <c r="J6705" s="3" t="e">
        <f>IF(A6705='Enheter, modell og år'!$F$2-1,0,VLOOKUP(A6705-1&amp;B6705&amp;C6705&amp;E6705,$F$2:$G$7561,2,FALSE))</f>
        <v>#DIV/0!</v>
      </c>
    </row>
    <row r="6706" spans="1:10" x14ac:dyDescent="0.25">
      <c r="A6706">
        <f t="shared" ref="A6706:C6706" si="6264">A6166</f>
        <v>2024</v>
      </c>
      <c r="B6706" t="str">
        <f t="shared" si="6264"/>
        <v>RFM</v>
      </c>
      <c r="C6706">
        <f t="shared" si="6264"/>
        <v>0</v>
      </c>
      <c r="D6706">
        <f>IFERROR(VLOOKUP(C6706,'Enheter, modell og år'!$A$2:$B$31,2,FALSE),0)</f>
        <v>0</v>
      </c>
      <c r="E6706" t="str">
        <f>'Liste detaljert wide'!$P$1</f>
        <v>Tot bev</v>
      </c>
      <c r="F6706" t="str">
        <f t="shared" si="6217"/>
        <v>2024RFM0Tot bev</v>
      </c>
      <c r="G6706" s="3" t="e">
        <f>'Liste detaljert wide'!P226</f>
        <v>#DIV/0!</v>
      </c>
      <c r="H6706" t="str">
        <f>VLOOKUP(E6706,Def!$B$2:$C$15,2,FALSE)</f>
        <v>Tot bev</v>
      </c>
      <c r="I6706" s="3" t="e">
        <f>IF(A6706='Enheter, modell og år'!$F$2-1,0,G6706-VLOOKUP(A6706-1&amp;B6706&amp;C6706&amp;E6706,$F$2:$G$7561,2,FALSE))</f>
        <v>#DIV/0!</v>
      </c>
      <c r="J6706" s="3" t="e">
        <f>IF(A6706='Enheter, modell og år'!$F$2-1,0,VLOOKUP(A6706-1&amp;B6706&amp;C6706&amp;E6706,$F$2:$G$7561,2,FALSE))</f>
        <v>#DIV/0!</v>
      </c>
    </row>
    <row r="6707" spans="1:10" x14ac:dyDescent="0.25">
      <c r="A6707">
        <f t="shared" ref="A6707:C6707" si="6265">A6167</f>
        <v>2024</v>
      </c>
      <c r="B6707" t="str">
        <f t="shared" si="6265"/>
        <v>RFM</v>
      </c>
      <c r="C6707">
        <f t="shared" si="6265"/>
        <v>0</v>
      </c>
      <c r="D6707">
        <f>IFERROR(VLOOKUP(C6707,'Enheter, modell og år'!$A$2:$B$31,2,FALSE),0)</f>
        <v>0</v>
      </c>
      <c r="E6707" t="str">
        <f>'Liste detaljert wide'!$P$1</f>
        <v>Tot bev</v>
      </c>
      <c r="F6707" t="str">
        <f t="shared" si="6217"/>
        <v>2024RFM0Tot bev</v>
      </c>
      <c r="G6707" s="3" t="e">
        <f>'Liste detaljert wide'!P227</f>
        <v>#DIV/0!</v>
      </c>
      <c r="H6707" t="str">
        <f>VLOOKUP(E6707,Def!$B$2:$C$15,2,FALSE)</f>
        <v>Tot bev</v>
      </c>
      <c r="I6707" s="3" t="e">
        <f>IF(A6707='Enheter, modell og år'!$F$2-1,0,G6707-VLOOKUP(A6707-1&amp;B6707&amp;C6707&amp;E6707,$F$2:$G$7561,2,FALSE))</f>
        <v>#DIV/0!</v>
      </c>
      <c r="J6707" s="3" t="e">
        <f>IF(A6707='Enheter, modell og år'!$F$2-1,0,VLOOKUP(A6707-1&amp;B6707&amp;C6707&amp;E6707,$F$2:$G$7561,2,FALSE))</f>
        <v>#DIV/0!</v>
      </c>
    </row>
    <row r="6708" spans="1:10" x14ac:dyDescent="0.25">
      <c r="A6708">
        <f t="shared" ref="A6708:C6708" si="6266">A6168</f>
        <v>2024</v>
      </c>
      <c r="B6708" t="str">
        <f t="shared" si="6266"/>
        <v>RFM</v>
      </c>
      <c r="C6708">
        <f t="shared" si="6266"/>
        <v>0</v>
      </c>
      <c r="D6708">
        <f>IFERROR(VLOOKUP(C6708,'Enheter, modell og år'!$A$2:$B$31,2,FALSE),0)</f>
        <v>0</v>
      </c>
      <c r="E6708" t="str">
        <f>'Liste detaljert wide'!$P$1</f>
        <v>Tot bev</v>
      </c>
      <c r="F6708" t="str">
        <f t="shared" si="6217"/>
        <v>2024RFM0Tot bev</v>
      </c>
      <c r="G6708" s="3" t="e">
        <f>'Liste detaljert wide'!P228</f>
        <v>#DIV/0!</v>
      </c>
      <c r="H6708" t="str">
        <f>VLOOKUP(E6708,Def!$B$2:$C$15,2,FALSE)</f>
        <v>Tot bev</v>
      </c>
      <c r="I6708" s="3" t="e">
        <f>IF(A6708='Enheter, modell og år'!$F$2-1,0,G6708-VLOOKUP(A6708-1&amp;B6708&amp;C6708&amp;E6708,$F$2:$G$7561,2,FALSE))</f>
        <v>#DIV/0!</v>
      </c>
      <c r="J6708" s="3" t="e">
        <f>IF(A6708='Enheter, modell og år'!$F$2-1,0,VLOOKUP(A6708-1&amp;B6708&amp;C6708&amp;E6708,$F$2:$G$7561,2,FALSE))</f>
        <v>#DIV/0!</v>
      </c>
    </row>
    <row r="6709" spans="1:10" x14ac:dyDescent="0.25">
      <c r="A6709">
        <f t="shared" ref="A6709:C6709" si="6267">A6169</f>
        <v>2024</v>
      </c>
      <c r="B6709" t="str">
        <f t="shared" si="6267"/>
        <v>RFM</v>
      </c>
      <c r="C6709">
        <f t="shared" si="6267"/>
        <v>0</v>
      </c>
      <c r="D6709">
        <f>IFERROR(VLOOKUP(C6709,'Enheter, modell og år'!$A$2:$B$31,2,FALSE),0)</f>
        <v>0</v>
      </c>
      <c r="E6709" t="str">
        <f>'Liste detaljert wide'!$P$1</f>
        <v>Tot bev</v>
      </c>
      <c r="F6709" t="str">
        <f t="shared" si="6217"/>
        <v>2024RFM0Tot bev</v>
      </c>
      <c r="G6709" s="3" t="e">
        <f>'Liste detaljert wide'!P229</f>
        <v>#DIV/0!</v>
      </c>
      <c r="H6709" t="str">
        <f>VLOOKUP(E6709,Def!$B$2:$C$15,2,FALSE)</f>
        <v>Tot bev</v>
      </c>
      <c r="I6709" s="3" t="e">
        <f>IF(A6709='Enheter, modell og år'!$F$2-1,0,G6709-VLOOKUP(A6709-1&amp;B6709&amp;C6709&amp;E6709,$F$2:$G$7561,2,FALSE))</f>
        <v>#DIV/0!</v>
      </c>
      <c r="J6709" s="3" t="e">
        <f>IF(A6709='Enheter, modell og år'!$F$2-1,0,VLOOKUP(A6709-1&amp;B6709&amp;C6709&amp;E6709,$F$2:$G$7561,2,FALSE))</f>
        <v>#DIV/0!</v>
      </c>
    </row>
    <row r="6710" spans="1:10" x14ac:dyDescent="0.25">
      <c r="A6710">
        <f t="shared" ref="A6710:C6710" si="6268">A6170</f>
        <v>2024</v>
      </c>
      <c r="B6710" t="str">
        <f t="shared" si="6268"/>
        <v>RFM</v>
      </c>
      <c r="C6710">
        <f t="shared" si="6268"/>
        <v>0</v>
      </c>
      <c r="D6710">
        <f>IFERROR(VLOOKUP(C6710,'Enheter, modell og år'!$A$2:$B$31,2,FALSE),0)</f>
        <v>0</v>
      </c>
      <c r="E6710" t="str">
        <f>'Liste detaljert wide'!$P$1</f>
        <v>Tot bev</v>
      </c>
      <c r="F6710" t="str">
        <f t="shared" si="6217"/>
        <v>2024RFM0Tot bev</v>
      </c>
      <c r="G6710" s="3" t="e">
        <f>'Liste detaljert wide'!P230</f>
        <v>#DIV/0!</v>
      </c>
      <c r="H6710" t="str">
        <f>VLOOKUP(E6710,Def!$B$2:$C$15,2,FALSE)</f>
        <v>Tot bev</v>
      </c>
      <c r="I6710" s="3" t="e">
        <f>IF(A6710='Enheter, modell og år'!$F$2-1,0,G6710-VLOOKUP(A6710-1&amp;B6710&amp;C6710&amp;E6710,$F$2:$G$7561,2,FALSE))</f>
        <v>#DIV/0!</v>
      </c>
      <c r="J6710" s="3" t="e">
        <f>IF(A6710='Enheter, modell og år'!$F$2-1,0,VLOOKUP(A6710-1&amp;B6710&amp;C6710&amp;E6710,$F$2:$G$7561,2,FALSE))</f>
        <v>#DIV/0!</v>
      </c>
    </row>
    <row r="6711" spans="1:10" x14ac:dyDescent="0.25">
      <c r="A6711">
        <f t="shared" ref="A6711:C6711" si="6269">A6171</f>
        <v>2024</v>
      </c>
      <c r="B6711" t="str">
        <f t="shared" si="6269"/>
        <v>RFM</v>
      </c>
      <c r="C6711">
        <f t="shared" si="6269"/>
        <v>0</v>
      </c>
      <c r="D6711">
        <f>IFERROR(VLOOKUP(C6711,'Enheter, modell og år'!$A$2:$B$31,2,FALSE),0)</f>
        <v>0</v>
      </c>
      <c r="E6711" t="str">
        <f>'Liste detaljert wide'!$P$1</f>
        <v>Tot bev</v>
      </c>
      <c r="F6711" t="str">
        <f t="shared" si="6217"/>
        <v>2024RFM0Tot bev</v>
      </c>
      <c r="G6711" s="3" t="e">
        <f>'Liste detaljert wide'!P231</f>
        <v>#DIV/0!</v>
      </c>
      <c r="H6711" t="str">
        <f>VLOOKUP(E6711,Def!$B$2:$C$15,2,FALSE)</f>
        <v>Tot bev</v>
      </c>
      <c r="I6711" s="3" t="e">
        <f>IF(A6711='Enheter, modell og år'!$F$2-1,0,G6711-VLOOKUP(A6711-1&amp;B6711&amp;C6711&amp;E6711,$F$2:$G$7561,2,FALSE))</f>
        <v>#DIV/0!</v>
      </c>
      <c r="J6711" s="3" t="e">
        <f>IF(A6711='Enheter, modell og år'!$F$2-1,0,VLOOKUP(A6711-1&amp;B6711&amp;C6711&amp;E6711,$F$2:$G$7561,2,FALSE))</f>
        <v>#DIV/0!</v>
      </c>
    </row>
    <row r="6712" spans="1:10" x14ac:dyDescent="0.25">
      <c r="A6712">
        <f t="shared" ref="A6712:C6712" si="6270">A6172</f>
        <v>2024</v>
      </c>
      <c r="B6712" t="str">
        <f t="shared" si="6270"/>
        <v>RFM</v>
      </c>
      <c r="C6712">
        <f t="shared" si="6270"/>
        <v>0</v>
      </c>
      <c r="D6712">
        <f>IFERROR(VLOOKUP(C6712,'Enheter, modell og år'!$A$2:$B$31,2,FALSE),0)</f>
        <v>0</v>
      </c>
      <c r="E6712" t="str">
        <f>'Liste detaljert wide'!$P$1</f>
        <v>Tot bev</v>
      </c>
      <c r="F6712" t="str">
        <f t="shared" si="6217"/>
        <v>2024RFM0Tot bev</v>
      </c>
      <c r="G6712" s="3" t="e">
        <f>'Liste detaljert wide'!P232</f>
        <v>#DIV/0!</v>
      </c>
      <c r="H6712" t="str">
        <f>VLOOKUP(E6712,Def!$B$2:$C$15,2,FALSE)</f>
        <v>Tot bev</v>
      </c>
      <c r="I6712" s="3" t="e">
        <f>IF(A6712='Enheter, modell og år'!$F$2-1,0,G6712-VLOOKUP(A6712-1&amp;B6712&amp;C6712&amp;E6712,$F$2:$G$7561,2,FALSE))</f>
        <v>#DIV/0!</v>
      </c>
      <c r="J6712" s="3" t="e">
        <f>IF(A6712='Enheter, modell og år'!$F$2-1,0,VLOOKUP(A6712-1&amp;B6712&amp;C6712&amp;E6712,$F$2:$G$7561,2,FALSE))</f>
        <v>#DIV/0!</v>
      </c>
    </row>
    <row r="6713" spans="1:10" x14ac:dyDescent="0.25">
      <c r="A6713">
        <f t="shared" ref="A6713:C6713" si="6271">A6173</f>
        <v>2024</v>
      </c>
      <c r="B6713" t="str">
        <f t="shared" si="6271"/>
        <v>RFM</v>
      </c>
      <c r="C6713">
        <f t="shared" si="6271"/>
        <v>0</v>
      </c>
      <c r="D6713">
        <f>IFERROR(VLOOKUP(C6713,'Enheter, modell og år'!$A$2:$B$31,2,FALSE),0)</f>
        <v>0</v>
      </c>
      <c r="E6713" t="str">
        <f>'Liste detaljert wide'!$P$1</f>
        <v>Tot bev</v>
      </c>
      <c r="F6713" t="str">
        <f t="shared" si="6217"/>
        <v>2024RFM0Tot bev</v>
      </c>
      <c r="G6713" s="3" t="e">
        <f>'Liste detaljert wide'!P233</f>
        <v>#DIV/0!</v>
      </c>
      <c r="H6713" t="str">
        <f>VLOOKUP(E6713,Def!$B$2:$C$15,2,FALSE)</f>
        <v>Tot bev</v>
      </c>
      <c r="I6713" s="3" t="e">
        <f>IF(A6713='Enheter, modell og år'!$F$2-1,0,G6713-VLOOKUP(A6713-1&amp;B6713&amp;C6713&amp;E6713,$F$2:$G$7561,2,FALSE))</f>
        <v>#DIV/0!</v>
      </c>
      <c r="J6713" s="3" t="e">
        <f>IF(A6713='Enheter, modell og år'!$F$2-1,0,VLOOKUP(A6713-1&amp;B6713&amp;C6713&amp;E6713,$F$2:$G$7561,2,FALSE))</f>
        <v>#DIV/0!</v>
      </c>
    </row>
    <row r="6714" spans="1:10" x14ac:dyDescent="0.25">
      <c r="A6714">
        <f t="shared" ref="A6714:C6714" si="6272">A6174</f>
        <v>2024</v>
      </c>
      <c r="B6714" t="str">
        <f t="shared" si="6272"/>
        <v>RFM</v>
      </c>
      <c r="C6714">
        <f t="shared" si="6272"/>
        <v>0</v>
      </c>
      <c r="D6714">
        <f>IFERROR(VLOOKUP(C6714,'Enheter, modell og år'!$A$2:$B$31,2,FALSE),0)</f>
        <v>0</v>
      </c>
      <c r="E6714" t="str">
        <f>'Liste detaljert wide'!$P$1</f>
        <v>Tot bev</v>
      </c>
      <c r="F6714" t="str">
        <f t="shared" si="6217"/>
        <v>2024RFM0Tot bev</v>
      </c>
      <c r="G6714" s="3" t="e">
        <f>'Liste detaljert wide'!P234</f>
        <v>#DIV/0!</v>
      </c>
      <c r="H6714" t="str">
        <f>VLOOKUP(E6714,Def!$B$2:$C$15,2,FALSE)</f>
        <v>Tot bev</v>
      </c>
      <c r="I6714" s="3" t="e">
        <f>IF(A6714='Enheter, modell og år'!$F$2-1,0,G6714-VLOOKUP(A6714-1&amp;B6714&amp;C6714&amp;E6714,$F$2:$G$7561,2,FALSE))</f>
        <v>#DIV/0!</v>
      </c>
      <c r="J6714" s="3" t="e">
        <f>IF(A6714='Enheter, modell og år'!$F$2-1,0,VLOOKUP(A6714-1&amp;B6714&amp;C6714&amp;E6714,$F$2:$G$7561,2,FALSE))</f>
        <v>#DIV/0!</v>
      </c>
    </row>
    <row r="6715" spans="1:10" x14ac:dyDescent="0.25">
      <c r="A6715">
        <f t="shared" ref="A6715:C6715" si="6273">A6175</f>
        <v>2024</v>
      </c>
      <c r="B6715" t="str">
        <f t="shared" si="6273"/>
        <v>RFM</v>
      </c>
      <c r="C6715">
        <f t="shared" si="6273"/>
        <v>0</v>
      </c>
      <c r="D6715">
        <f>IFERROR(VLOOKUP(C6715,'Enheter, modell og år'!$A$2:$B$31,2,FALSE),0)</f>
        <v>0</v>
      </c>
      <c r="E6715" t="str">
        <f>'Liste detaljert wide'!$P$1</f>
        <v>Tot bev</v>
      </c>
      <c r="F6715" t="str">
        <f t="shared" si="6217"/>
        <v>2024RFM0Tot bev</v>
      </c>
      <c r="G6715" s="3" t="e">
        <f>'Liste detaljert wide'!P235</f>
        <v>#DIV/0!</v>
      </c>
      <c r="H6715" t="str">
        <f>VLOOKUP(E6715,Def!$B$2:$C$15,2,FALSE)</f>
        <v>Tot bev</v>
      </c>
      <c r="I6715" s="3" t="e">
        <f>IF(A6715='Enheter, modell og år'!$F$2-1,0,G6715-VLOOKUP(A6715-1&amp;B6715&amp;C6715&amp;E6715,$F$2:$G$7561,2,FALSE))</f>
        <v>#DIV/0!</v>
      </c>
      <c r="J6715" s="3" t="e">
        <f>IF(A6715='Enheter, modell og år'!$F$2-1,0,VLOOKUP(A6715-1&amp;B6715&amp;C6715&amp;E6715,$F$2:$G$7561,2,FALSE))</f>
        <v>#DIV/0!</v>
      </c>
    </row>
    <row r="6716" spans="1:10" x14ac:dyDescent="0.25">
      <c r="A6716">
        <f t="shared" ref="A6716:C6716" si="6274">A6176</f>
        <v>2024</v>
      </c>
      <c r="B6716" t="str">
        <f t="shared" si="6274"/>
        <v>RFM</v>
      </c>
      <c r="C6716">
        <f t="shared" si="6274"/>
        <v>0</v>
      </c>
      <c r="D6716">
        <f>IFERROR(VLOOKUP(C6716,'Enheter, modell og år'!$A$2:$B$31,2,FALSE),0)</f>
        <v>0</v>
      </c>
      <c r="E6716" t="str">
        <f>'Liste detaljert wide'!$P$1</f>
        <v>Tot bev</v>
      </c>
      <c r="F6716" t="str">
        <f t="shared" si="6217"/>
        <v>2024RFM0Tot bev</v>
      </c>
      <c r="G6716" s="3" t="e">
        <f>'Liste detaljert wide'!P236</f>
        <v>#DIV/0!</v>
      </c>
      <c r="H6716" t="str">
        <f>VLOOKUP(E6716,Def!$B$2:$C$15,2,FALSE)</f>
        <v>Tot bev</v>
      </c>
      <c r="I6716" s="3" t="e">
        <f>IF(A6716='Enheter, modell og år'!$F$2-1,0,G6716-VLOOKUP(A6716-1&amp;B6716&amp;C6716&amp;E6716,$F$2:$G$7561,2,FALSE))</f>
        <v>#DIV/0!</v>
      </c>
      <c r="J6716" s="3" t="e">
        <f>IF(A6716='Enheter, modell og år'!$F$2-1,0,VLOOKUP(A6716-1&amp;B6716&amp;C6716&amp;E6716,$F$2:$G$7561,2,FALSE))</f>
        <v>#DIV/0!</v>
      </c>
    </row>
    <row r="6717" spans="1:10" x14ac:dyDescent="0.25">
      <c r="A6717">
        <f t="shared" ref="A6717:C6717" si="6275">A6177</f>
        <v>2024</v>
      </c>
      <c r="B6717" t="str">
        <f t="shared" si="6275"/>
        <v>RFM</v>
      </c>
      <c r="C6717">
        <f t="shared" si="6275"/>
        <v>0</v>
      </c>
      <c r="D6717">
        <f>IFERROR(VLOOKUP(C6717,'Enheter, modell og år'!$A$2:$B$31,2,FALSE),0)</f>
        <v>0</v>
      </c>
      <c r="E6717" t="str">
        <f>'Liste detaljert wide'!$P$1</f>
        <v>Tot bev</v>
      </c>
      <c r="F6717" t="str">
        <f t="shared" si="6217"/>
        <v>2024RFM0Tot bev</v>
      </c>
      <c r="G6717" s="3" t="e">
        <f>'Liste detaljert wide'!P237</f>
        <v>#DIV/0!</v>
      </c>
      <c r="H6717" t="str">
        <f>VLOOKUP(E6717,Def!$B$2:$C$15,2,FALSE)</f>
        <v>Tot bev</v>
      </c>
      <c r="I6717" s="3" t="e">
        <f>IF(A6717='Enheter, modell og år'!$F$2-1,0,G6717-VLOOKUP(A6717-1&amp;B6717&amp;C6717&amp;E6717,$F$2:$G$7561,2,FALSE))</f>
        <v>#DIV/0!</v>
      </c>
      <c r="J6717" s="3" t="e">
        <f>IF(A6717='Enheter, modell og år'!$F$2-1,0,VLOOKUP(A6717-1&amp;B6717&amp;C6717&amp;E6717,$F$2:$G$7561,2,FALSE))</f>
        <v>#DIV/0!</v>
      </c>
    </row>
    <row r="6718" spans="1:10" x14ac:dyDescent="0.25">
      <c r="A6718">
        <f t="shared" ref="A6718:C6718" si="6276">A6178</f>
        <v>2024</v>
      </c>
      <c r="B6718" t="str">
        <f t="shared" si="6276"/>
        <v>RFM</v>
      </c>
      <c r="C6718">
        <f t="shared" si="6276"/>
        <v>0</v>
      </c>
      <c r="D6718">
        <f>IFERROR(VLOOKUP(C6718,'Enheter, modell og år'!$A$2:$B$31,2,FALSE),0)</f>
        <v>0</v>
      </c>
      <c r="E6718" t="str">
        <f>'Liste detaljert wide'!$P$1</f>
        <v>Tot bev</v>
      </c>
      <c r="F6718" t="str">
        <f t="shared" si="6217"/>
        <v>2024RFM0Tot bev</v>
      </c>
      <c r="G6718" s="3" t="e">
        <f>'Liste detaljert wide'!P238</f>
        <v>#DIV/0!</v>
      </c>
      <c r="H6718" t="str">
        <f>VLOOKUP(E6718,Def!$B$2:$C$15,2,FALSE)</f>
        <v>Tot bev</v>
      </c>
      <c r="I6718" s="3" t="e">
        <f>IF(A6718='Enheter, modell og år'!$F$2-1,0,G6718-VLOOKUP(A6718-1&amp;B6718&amp;C6718&amp;E6718,$F$2:$G$7561,2,FALSE))</f>
        <v>#DIV/0!</v>
      </c>
      <c r="J6718" s="3" t="e">
        <f>IF(A6718='Enheter, modell og år'!$F$2-1,0,VLOOKUP(A6718-1&amp;B6718&amp;C6718&amp;E6718,$F$2:$G$7561,2,FALSE))</f>
        <v>#DIV/0!</v>
      </c>
    </row>
    <row r="6719" spans="1:10" x14ac:dyDescent="0.25">
      <c r="A6719">
        <f t="shared" ref="A6719:C6719" si="6277">A6179</f>
        <v>2024</v>
      </c>
      <c r="B6719" t="str">
        <f t="shared" si="6277"/>
        <v>RFM</v>
      </c>
      <c r="C6719">
        <f t="shared" si="6277"/>
        <v>0</v>
      </c>
      <c r="D6719">
        <f>IFERROR(VLOOKUP(C6719,'Enheter, modell og år'!$A$2:$B$31,2,FALSE),0)</f>
        <v>0</v>
      </c>
      <c r="E6719" t="str">
        <f>'Liste detaljert wide'!$P$1</f>
        <v>Tot bev</v>
      </c>
      <c r="F6719" t="str">
        <f t="shared" si="6217"/>
        <v>2024RFM0Tot bev</v>
      </c>
      <c r="G6719" s="3" t="e">
        <f>'Liste detaljert wide'!P239</f>
        <v>#DIV/0!</v>
      </c>
      <c r="H6719" t="str">
        <f>VLOOKUP(E6719,Def!$B$2:$C$15,2,FALSE)</f>
        <v>Tot bev</v>
      </c>
      <c r="I6719" s="3" t="e">
        <f>IF(A6719='Enheter, modell og år'!$F$2-1,0,G6719-VLOOKUP(A6719-1&amp;B6719&amp;C6719&amp;E6719,$F$2:$G$7561,2,FALSE))</f>
        <v>#DIV/0!</v>
      </c>
      <c r="J6719" s="3" t="e">
        <f>IF(A6719='Enheter, modell og år'!$F$2-1,0,VLOOKUP(A6719-1&amp;B6719&amp;C6719&amp;E6719,$F$2:$G$7561,2,FALSE))</f>
        <v>#DIV/0!</v>
      </c>
    </row>
    <row r="6720" spans="1:10" x14ac:dyDescent="0.25">
      <c r="A6720">
        <f t="shared" ref="A6720:C6720" si="6278">A6180</f>
        <v>2024</v>
      </c>
      <c r="B6720" t="str">
        <f t="shared" si="6278"/>
        <v>RFM</v>
      </c>
      <c r="C6720">
        <f t="shared" si="6278"/>
        <v>0</v>
      </c>
      <c r="D6720">
        <f>IFERROR(VLOOKUP(C6720,'Enheter, modell og år'!$A$2:$B$31,2,FALSE),0)</f>
        <v>0</v>
      </c>
      <c r="E6720" t="str">
        <f>'Liste detaljert wide'!$P$1</f>
        <v>Tot bev</v>
      </c>
      <c r="F6720" t="str">
        <f t="shared" si="6217"/>
        <v>2024RFM0Tot bev</v>
      </c>
      <c r="G6720" s="3" t="e">
        <f>'Liste detaljert wide'!P240</f>
        <v>#DIV/0!</v>
      </c>
      <c r="H6720" t="str">
        <f>VLOOKUP(E6720,Def!$B$2:$C$15,2,FALSE)</f>
        <v>Tot bev</v>
      </c>
      <c r="I6720" s="3" t="e">
        <f>IF(A6720='Enheter, modell og år'!$F$2-1,0,G6720-VLOOKUP(A6720-1&amp;B6720&amp;C6720&amp;E6720,$F$2:$G$7561,2,FALSE))</f>
        <v>#DIV/0!</v>
      </c>
      <c r="J6720" s="3" t="e">
        <f>IF(A6720='Enheter, modell og år'!$F$2-1,0,VLOOKUP(A6720-1&amp;B6720&amp;C6720&amp;E6720,$F$2:$G$7561,2,FALSE))</f>
        <v>#DIV/0!</v>
      </c>
    </row>
    <row r="6721" spans="1:10" x14ac:dyDescent="0.25">
      <c r="A6721">
        <f t="shared" ref="A6721:C6721" si="6279">A6181</f>
        <v>2024</v>
      </c>
      <c r="B6721" t="str">
        <f t="shared" si="6279"/>
        <v>RFM</v>
      </c>
      <c r="C6721">
        <f t="shared" si="6279"/>
        <v>0</v>
      </c>
      <c r="D6721">
        <f>IFERROR(VLOOKUP(C6721,'Enheter, modell og år'!$A$2:$B$31,2,FALSE),0)</f>
        <v>0</v>
      </c>
      <c r="E6721" t="str">
        <f>'Liste detaljert wide'!$P$1</f>
        <v>Tot bev</v>
      </c>
      <c r="F6721" t="str">
        <f t="shared" si="6217"/>
        <v>2024RFM0Tot bev</v>
      </c>
      <c r="G6721" s="3" t="e">
        <f>'Liste detaljert wide'!P241</f>
        <v>#DIV/0!</v>
      </c>
      <c r="H6721" t="str">
        <f>VLOOKUP(E6721,Def!$B$2:$C$15,2,FALSE)</f>
        <v>Tot bev</v>
      </c>
      <c r="I6721" s="3" t="e">
        <f>IF(A6721='Enheter, modell og år'!$F$2-1,0,G6721-VLOOKUP(A6721-1&amp;B6721&amp;C6721&amp;E6721,$F$2:$G$7561,2,FALSE))</f>
        <v>#DIV/0!</v>
      </c>
      <c r="J6721" s="3" t="e">
        <f>IF(A6721='Enheter, modell og år'!$F$2-1,0,VLOOKUP(A6721-1&amp;B6721&amp;C6721&amp;E6721,$F$2:$G$7561,2,FALSE))</f>
        <v>#DIV/0!</v>
      </c>
    </row>
    <row r="6722" spans="1:10" x14ac:dyDescent="0.25">
      <c r="A6722">
        <f t="shared" ref="A6722:C6722" si="6280">A6182</f>
        <v>2025</v>
      </c>
      <c r="B6722" t="str">
        <f t="shared" si="6280"/>
        <v>RFM</v>
      </c>
      <c r="C6722">
        <f t="shared" si="6280"/>
        <v>0</v>
      </c>
      <c r="D6722">
        <f>IFERROR(VLOOKUP(C6722,'Enheter, modell og år'!$A$2:$B$31,2,FALSE),0)</f>
        <v>0</v>
      </c>
      <c r="E6722" t="str">
        <f>'Liste detaljert wide'!$P$1</f>
        <v>Tot bev</v>
      </c>
      <c r="F6722" t="str">
        <f t="shared" si="6217"/>
        <v>2025RFM0Tot bev</v>
      </c>
      <c r="G6722" s="3" t="e">
        <f>'Liste detaljert wide'!P242</f>
        <v>#DIV/0!</v>
      </c>
      <c r="H6722" t="str">
        <f>VLOOKUP(E6722,Def!$B$2:$C$15,2,FALSE)</f>
        <v>Tot bev</v>
      </c>
      <c r="I6722" s="3" t="e">
        <f>IF(A6722='Enheter, modell og år'!$F$2-1,0,G6722-VLOOKUP(A6722-1&amp;B6722&amp;C6722&amp;E6722,$F$2:$G$7561,2,FALSE))</f>
        <v>#DIV/0!</v>
      </c>
      <c r="J6722" s="3" t="e">
        <f>IF(A6722='Enheter, modell og år'!$F$2-1,0,VLOOKUP(A6722-1&amp;B6722&amp;C6722&amp;E6722,$F$2:$G$7561,2,FALSE))</f>
        <v>#DIV/0!</v>
      </c>
    </row>
    <row r="6723" spans="1:10" x14ac:dyDescent="0.25">
      <c r="A6723">
        <f t="shared" ref="A6723:C6723" si="6281">A6183</f>
        <v>2025</v>
      </c>
      <c r="B6723" t="str">
        <f t="shared" si="6281"/>
        <v>RFM</v>
      </c>
      <c r="C6723">
        <f t="shared" si="6281"/>
        <v>0</v>
      </c>
      <c r="D6723">
        <f>IFERROR(VLOOKUP(C6723,'Enheter, modell og år'!$A$2:$B$31,2,FALSE),0)</f>
        <v>0</v>
      </c>
      <c r="E6723" t="str">
        <f>'Liste detaljert wide'!$P$1</f>
        <v>Tot bev</v>
      </c>
      <c r="F6723" t="str">
        <f t="shared" ref="F6723:F6786" si="6282">A6723&amp;B6723&amp;C6723&amp;E6723</f>
        <v>2025RFM0Tot bev</v>
      </c>
      <c r="G6723" s="3" t="e">
        <f>'Liste detaljert wide'!P243</f>
        <v>#DIV/0!</v>
      </c>
      <c r="H6723" t="str">
        <f>VLOOKUP(E6723,Def!$B$2:$C$15,2,FALSE)</f>
        <v>Tot bev</v>
      </c>
      <c r="I6723" s="3" t="e">
        <f>IF(A6723='Enheter, modell og år'!$F$2-1,0,G6723-VLOOKUP(A6723-1&amp;B6723&amp;C6723&amp;E6723,$F$2:$G$7561,2,FALSE))</f>
        <v>#DIV/0!</v>
      </c>
      <c r="J6723" s="3" t="e">
        <f>IF(A6723='Enheter, modell og år'!$F$2-1,0,VLOOKUP(A6723-1&amp;B6723&amp;C6723&amp;E6723,$F$2:$G$7561,2,FALSE))</f>
        <v>#DIV/0!</v>
      </c>
    </row>
    <row r="6724" spans="1:10" x14ac:dyDescent="0.25">
      <c r="A6724">
        <f t="shared" ref="A6724:C6724" si="6283">A6184</f>
        <v>2025</v>
      </c>
      <c r="B6724" t="str">
        <f t="shared" si="6283"/>
        <v>RFM</v>
      </c>
      <c r="C6724">
        <f t="shared" si="6283"/>
        <v>0</v>
      </c>
      <c r="D6724">
        <f>IFERROR(VLOOKUP(C6724,'Enheter, modell og år'!$A$2:$B$31,2,FALSE),0)</f>
        <v>0</v>
      </c>
      <c r="E6724" t="str">
        <f>'Liste detaljert wide'!$P$1</f>
        <v>Tot bev</v>
      </c>
      <c r="F6724" t="str">
        <f t="shared" si="6282"/>
        <v>2025RFM0Tot bev</v>
      </c>
      <c r="G6724" s="3" t="e">
        <f>'Liste detaljert wide'!P244</f>
        <v>#DIV/0!</v>
      </c>
      <c r="H6724" t="str">
        <f>VLOOKUP(E6724,Def!$B$2:$C$15,2,FALSE)</f>
        <v>Tot bev</v>
      </c>
      <c r="I6724" s="3" t="e">
        <f>IF(A6724='Enheter, modell og år'!$F$2-1,0,G6724-VLOOKUP(A6724-1&amp;B6724&amp;C6724&amp;E6724,$F$2:$G$7561,2,FALSE))</f>
        <v>#DIV/0!</v>
      </c>
      <c r="J6724" s="3" t="e">
        <f>IF(A6724='Enheter, modell og år'!$F$2-1,0,VLOOKUP(A6724-1&amp;B6724&amp;C6724&amp;E6724,$F$2:$G$7561,2,FALSE))</f>
        <v>#DIV/0!</v>
      </c>
    </row>
    <row r="6725" spans="1:10" x14ac:dyDescent="0.25">
      <c r="A6725">
        <f t="shared" ref="A6725:C6725" si="6284">A6185</f>
        <v>2025</v>
      </c>
      <c r="B6725" t="str">
        <f t="shared" si="6284"/>
        <v>RFM</v>
      </c>
      <c r="C6725">
        <f t="shared" si="6284"/>
        <v>0</v>
      </c>
      <c r="D6725">
        <f>IFERROR(VLOOKUP(C6725,'Enheter, modell og år'!$A$2:$B$31,2,FALSE),0)</f>
        <v>0</v>
      </c>
      <c r="E6725" t="str">
        <f>'Liste detaljert wide'!$P$1</f>
        <v>Tot bev</v>
      </c>
      <c r="F6725" t="str">
        <f t="shared" si="6282"/>
        <v>2025RFM0Tot bev</v>
      </c>
      <c r="G6725" s="3" t="e">
        <f>'Liste detaljert wide'!P245</f>
        <v>#DIV/0!</v>
      </c>
      <c r="H6725" t="str">
        <f>VLOOKUP(E6725,Def!$B$2:$C$15,2,FALSE)</f>
        <v>Tot bev</v>
      </c>
      <c r="I6725" s="3" t="e">
        <f>IF(A6725='Enheter, modell og år'!$F$2-1,0,G6725-VLOOKUP(A6725-1&amp;B6725&amp;C6725&amp;E6725,$F$2:$G$7561,2,FALSE))</f>
        <v>#DIV/0!</v>
      </c>
      <c r="J6725" s="3" t="e">
        <f>IF(A6725='Enheter, modell og år'!$F$2-1,0,VLOOKUP(A6725-1&amp;B6725&amp;C6725&amp;E6725,$F$2:$G$7561,2,FALSE))</f>
        <v>#DIV/0!</v>
      </c>
    </row>
    <row r="6726" spans="1:10" x14ac:dyDescent="0.25">
      <c r="A6726">
        <f t="shared" ref="A6726:C6726" si="6285">A6186</f>
        <v>2025</v>
      </c>
      <c r="B6726" t="str">
        <f t="shared" si="6285"/>
        <v>RFM</v>
      </c>
      <c r="C6726">
        <f t="shared" si="6285"/>
        <v>0</v>
      </c>
      <c r="D6726">
        <f>IFERROR(VLOOKUP(C6726,'Enheter, modell og år'!$A$2:$B$31,2,FALSE),0)</f>
        <v>0</v>
      </c>
      <c r="E6726" t="str">
        <f>'Liste detaljert wide'!$P$1</f>
        <v>Tot bev</v>
      </c>
      <c r="F6726" t="str">
        <f t="shared" si="6282"/>
        <v>2025RFM0Tot bev</v>
      </c>
      <c r="G6726" s="3" t="e">
        <f>'Liste detaljert wide'!P246</f>
        <v>#DIV/0!</v>
      </c>
      <c r="H6726" t="str">
        <f>VLOOKUP(E6726,Def!$B$2:$C$15,2,FALSE)</f>
        <v>Tot bev</v>
      </c>
      <c r="I6726" s="3" t="e">
        <f>IF(A6726='Enheter, modell og år'!$F$2-1,0,G6726-VLOOKUP(A6726-1&amp;B6726&amp;C6726&amp;E6726,$F$2:$G$7561,2,FALSE))</f>
        <v>#DIV/0!</v>
      </c>
      <c r="J6726" s="3" t="e">
        <f>IF(A6726='Enheter, modell og år'!$F$2-1,0,VLOOKUP(A6726-1&amp;B6726&amp;C6726&amp;E6726,$F$2:$G$7561,2,FALSE))</f>
        <v>#DIV/0!</v>
      </c>
    </row>
    <row r="6727" spans="1:10" x14ac:dyDescent="0.25">
      <c r="A6727">
        <f t="shared" ref="A6727:C6727" si="6286">A6187</f>
        <v>2025</v>
      </c>
      <c r="B6727" t="str">
        <f t="shared" si="6286"/>
        <v>RFM</v>
      </c>
      <c r="C6727">
        <f t="shared" si="6286"/>
        <v>0</v>
      </c>
      <c r="D6727">
        <f>IFERROR(VLOOKUP(C6727,'Enheter, modell og år'!$A$2:$B$31,2,FALSE),0)</f>
        <v>0</v>
      </c>
      <c r="E6727" t="str">
        <f>'Liste detaljert wide'!$P$1</f>
        <v>Tot bev</v>
      </c>
      <c r="F6727" t="str">
        <f t="shared" si="6282"/>
        <v>2025RFM0Tot bev</v>
      </c>
      <c r="G6727" s="3" t="e">
        <f>'Liste detaljert wide'!P247</f>
        <v>#DIV/0!</v>
      </c>
      <c r="H6727" t="str">
        <f>VLOOKUP(E6727,Def!$B$2:$C$15,2,FALSE)</f>
        <v>Tot bev</v>
      </c>
      <c r="I6727" s="3" t="e">
        <f>IF(A6727='Enheter, modell og år'!$F$2-1,0,G6727-VLOOKUP(A6727-1&amp;B6727&amp;C6727&amp;E6727,$F$2:$G$7561,2,FALSE))</f>
        <v>#DIV/0!</v>
      </c>
      <c r="J6727" s="3" t="e">
        <f>IF(A6727='Enheter, modell og år'!$F$2-1,0,VLOOKUP(A6727-1&amp;B6727&amp;C6727&amp;E6727,$F$2:$G$7561,2,FALSE))</f>
        <v>#DIV/0!</v>
      </c>
    </row>
    <row r="6728" spans="1:10" x14ac:dyDescent="0.25">
      <c r="A6728">
        <f t="shared" ref="A6728:C6728" si="6287">A6188</f>
        <v>2025</v>
      </c>
      <c r="B6728" t="str">
        <f t="shared" si="6287"/>
        <v>RFM</v>
      </c>
      <c r="C6728">
        <f t="shared" si="6287"/>
        <v>0</v>
      </c>
      <c r="D6728">
        <f>IFERROR(VLOOKUP(C6728,'Enheter, modell og år'!$A$2:$B$31,2,FALSE),0)</f>
        <v>0</v>
      </c>
      <c r="E6728" t="str">
        <f>'Liste detaljert wide'!$P$1</f>
        <v>Tot bev</v>
      </c>
      <c r="F6728" t="str">
        <f t="shared" si="6282"/>
        <v>2025RFM0Tot bev</v>
      </c>
      <c r="G6728" s="3" t="e">
        <f>'Liste detaljert wide'!P248</f>
        <v>#DIV/0!</v>
      </c>
      <c r="H6728" t="str">
        <f>VLOOKUP(E6728,Def!$B$2:$C$15,2,FALSE)</f>
        <v>Tot bev</v>
      </c>
      <c r="I6728" s="3" t="e">
        <f>IF(A6728='Enheter, modell og år'!$F$2-1,0,G6728-VLOOKUP(A6728-1&amp;B6728&amp;C6728&amp;E6728,$F$2:$G$7561,2,FALSE))</f>
        <v>#DIV/0!</v>
      </c>
      <c r="J6728" s="3" t="e">
        <f>IF(A6728='Enheter, modell og år'!$F$2-1,0,VLOOKUP(A6728-1&amp;B6728&amp;C6728&amp;E6728,$F$2:$G$7561,2,FALSE))</f>
        <v>#DIV/0!</v>
      </c>
    </row>
    <row r="6729" spans="1:10" x14ac:dyDescent="0.25">
      <c r="A6729">
        <f t="shared" ref="A6729:C6729" si="6288">A6189</f>
        <v>2025</v>
      </c>
      <c r="B6729" t="str">
        <f t="shared" si="6288"/>
        <v>RFM</v>
      </c>
      <c r="C6729">
        <f t="shared" si="6288"/>
        <v>0</v>
      </c>
      <c r="D6729">
        <f>IFERROR(VLOOKUP(C6729,'Enheter, modell og år'!$A$2:$B$31,2,FALSE),0)</f>
        <v>0</v>
      </c>
      <c r="E6729" t="str">
        <f>'Liste detaljert wide'!$P$1</f>
        <v>Tot bev</v>
      </c>
      <c r="F6729" t="str">
        <f t="shared" si="6282"/>
        <v>2025RFM0Tot bev</v>
      </c>
      <c r="G6729" s="3" t="e">
        <f>'Liste detaljert wide'!P249</f>
        <v>#DIV/0!</v>
      </c>
      <c r="H6729" t="str">
        <f>VLOOKUP(E6729,Def!$B$2:$C$15,2,FALSE)</f>
        <v>Tot bev</v>
      </c>
      <c r="I6729" s="3" t="e">
        <f>IF(A6729='Enheter, modell og år'!$F$2-1,0,G6729-VLOOKUP(A6729-1&amp;B6729&amp;C6729&amp;E6729,$F$2:$G$7561,2,FALSE))</f>
        <v>#DIV/0!</v>
      </c>
      <c r="J6729" s="3" t="e">
        <f>IF(A6729='Enheter, modell og år'!$F$2-1,0,VLOOKUP(A6729-1&amp;B6729&amp;C6729&amp;E6729,$F$2:$G$7561,2,FALSE))</f>
        <v>#DIV/0!</v>
      </c>
    </row>
    <row r="6730" spans="1:10" x14ac:dyDescent="0.25">
      <c r="A6730">
        <f t="shared" ref="A6730:C6730" si="6289">A6190</f>
        <v>2025</v>
      </c>
      <c r="B6730" t="str">
        <f t="shared" si="6289"/>
        <v>RFM</v>
      </c>
      <c r="C6730">
        <f t="shared" si="6289"/>
        <v>0</v>
      </c>
      <c r="D6730">
        <f>IFERROR(VLOOKUP(C6730,'Enheter, modell og år'!$A$2:$B$31,2,FALSE),0)</f>
        <v>0</v>
      </c>
      <c r="E6730" t="str">
        <f>'Liste detaljert wide'!$P$1</f>
        <v>Tot bev</v>
      </c>
      <c r="F6730" t="str">
        <f t="shared" si="6282"/>
        <v>2025RFM0Tot bev</v>
      </c>
      <c r="G6730" s="3" t="e">
        <f>'Liste detaljert wide'!P250</f>
        <v>#DIV/0!</v>
      </c>
      <c r="H6730" t="str">
        <f>VLOOKUP(E6730,Def!$B$2:$C$15,2,FALSE)</f>
        <v>Tot bev</v>
      </c>
      <c r="I6730" s="3" t="e">
        <f>IF(A6730='Enheter, modell og år'!$F$2-1,0,G6730-VLOOKUP(A6730-1&amp;B6730&amp;C6730&amp;E6730,$F$2:$G$7561,2,FALSE))</f>
        <v>#DIV/0!</v>
      </c>
      <c r="J6730" s="3" t="e">
        <f>IF(A6730='Enheter, modell og år'!$F$2-1,0,VLOOKUP(A6730-1&amp;B6730&amp;C6730&amp;E6730,$F$2:$G$7561,2,FALSE))</f>
        <v>#DIV/0!</v>
      </c>
    </row>
    <row r="6731" spans="1:10" x14ac:dyDescent="0.25">
      <c r="A6731">
        <f t="shared" ref="A6731:C6731" si="6290">A6191</f>
        <v>2025</v>
      </c>
      <c r="B6731" t="str">
        <f t="shared" si="6290"/>
        <v>RFM</v>
      </c>
      <c r="C6731">
        <f t="shared" si="6290"/>
        <v>0</v>
      </c>
      <c r="D6731">
        <f>IFERROR(VLOOKUP(C6731,'Enheter, modell og år'!$A$2:$B$31,2,FALSE),0)</f>
        <v>0</v>
      </c>
      <c r="E6731" t="str">
        <f>'Liste detaljert wide'!$P$1</f>
        <v>Tot bev</v>
      </c>
      <c r="F6731" t="str">
        <f t="shared" si="6282"/>
        <v>2025RFM0Tot bev</v>
      </c>
      <c r="G6731" s="3" t="e">
        <f>'Liste detaljert wide'!P251</f>
        <v>#DIV/0!</v>
      </c>
      <c r="H6731" t="str">
        <f>VLOOKUP(E6731,Def!$B$2:$C$15,2,FALSE)</f>
        <v>Tot bev</v>
      </c>
      <c r="I6731" s="3" t="e">
        <f>IF(A6731='Enheter, modell og år'!$F$2-1,0,G6731-VLOOKUP(A6731-1&amp;B6731&amp;C6731&amp;E6731,$F$2:$G$7561,2,FALSE))</f>
        <v>#DIV/0!</v>
      </c>
      <c r="J6731" s="3" t="e">
        <f>IF(A6731='Enheter, modell og år'!$F$2-1,0,VLOOKUP(A6731-1&amp;B6731&amp;C6731&amp;E6731,$F$2:$G$7561,2,FALSE))</f>
        <v>#DIV/0!</v>
      </c>
    </row>
    <row r="6732" spans="1:10" x14ac:dyDescent="0.25">
      <c r="A6732">
        <f t="shared" ref="A6732:C6732" si="6291">A6192</f>
        <v>2025</v>
      </c>
      <c r="B6732" t="str">
        <f t="shared" si="6291"/>
        <v>RFM</v>
      </c>
      <c r="C6732">
        <f t="shared" si="6291"/>
        <v>0</v>
      </c>
      <c r="D6732">
        <f>IFERROR(VLOOKUP(C6732,'Enheter, modell og år'!$A$2:$B$31,2,FALSE),0)</f>
        <v>0</v>
      </c>
      <c r="E6732" t="str">
        <f>'Liste detaljert wide'!$P$1</f>
        <v>Tot bev</v>
      </c>
      <c r="F6732" t="str">
        <f t="shared" si="6282"/>
        <v>2025RFM0Tot bev</v>
      </c>
      <c r="G6732" s="3" t="e">
        <f>'Liste detaljert wide'!P252</f>
        <v>#DIV/0!</v>
      </c>
      <c r="H6732" t="str">
        <f>VLOOKUP(E6732,Def!$B$2:$C$15,2,FALSE)</f>
        <v>Tot bev</v>
      </c>
      <c r="I6732" s="3" t="e">
        <f>IF(A6732='Enheter, modell og år'!$F$2-1,0,G6732-VLOOKUP(A6732-1&amp;B6732&amp;C6732&amp;E6732,$F$2:$G$7561,2,FALSE))</f>
        <v>#DIV/0!</v>
      </c>
      <c r="J6732" s="3" t="e">
        <f>IF(A6732='Enheter, modell og år'!$F$2-1,0,VLOOKUP(A6732-1&amp;B6732&amp;C6732&amp;E6732,$F$2:$G$7561,2,FALSE))</f>
        <v>#DIV/0!</v>
      </c>
    </row>
    <row r="6733" spans="1:10" x14ac:dyDescent="0.25">
      <c r="A6733">
        <f t="shared" ref="A6733:C6733" si="6292">A6193</f>
        <v>2025</v>
      </c>
      <c r="B6733" t="str">
        <f t="shared" si="6292"/>
        <v>RFM</v>
      </c>
      <c r="C6733">
        <f t="shared" si="6292"/>
        <v>0</v>
      </c>
      <c r="D6733">
        <f>IFERROR(VLOOKUP(C6733,'Enheter, modell og år'!$A$2:$B$31,2,FALSE),0)</f>
        <v>0</v>
      </c>
      <c r="E6733" t="str">
        <f>'Liste detaljert wide'!$P$1</f>
        <v>Tot bev</v>
      </c>
      <c r="F6733" t="str">
        <f t="shared" si="6282"/>
        <v>2025RFM0Tot bev</v>
      </c>
      <c r="G6733" s="3" t="e">
        <f>'Liste detaljert wide'!P253</f>
        <v>#DIV/0!</v>
      </c>
      <c r="H6733" t="str">
        <f>VLOOKUP(E6733,Def!$B$2:$C$15,2,FALSE)</f>
        <v>Tot bev</v>
      </c>
      <c r="I6733" s="3" t="e">
        <f>IF(A6733='Enheter, modell og år'!$F$2-1,0,G6733-VLOOKUP(A6733-1&amp;B6733&amp;C6733&amp;E6733,$F$2:$G$7561,2,FALSE))</f>
        <v>#DIV/0!</v>
      </c>
      <c r="J6733" s="3" t="e">
        <f>IF(A6733='Enheter, modell og år'!$F$2-1,0,VLOOKUP(A6733-1&amp;B6733&amp;C6733&amp;E6733,$F$2:$G$7561,2,FALSE))</f>
        <v>#DIV/0!</v>
      </c>
    </row>
    <row r="6734" spans="1:10" x14ac:dyDescent="0.25">
      <c r="A6734">
        <f t="shared" ref="A6734:C6734" si="6293">A6194</f>
        <v>2025</v>
      </c>
      <c r="B6734" t="str">
        <f t="shared" si="6293"/>
        <v>RFM</v>
      </c>
      <c r="C6734">
        <f t="shared" si="6293"/>
        <v>0</v>
      </c>
      <c r="D6734">
        <f>IFERROR(VLOOKUP(C6734,'Enheter, modell og år'!$A$2:$B$31,2,FALSE),0)</f>
        <v>0</v>
      </c>
      <c r="E6734" t="str">
        <f>'Liste detaljert wide'!$P$1</f>
        <v>Tot bev</v>
      </c>
      <c r="F6734" t="str">
        <f t="shared" si="6282"/>
        <v>2025RFM0Tot bev</v>
      </c>
      <c r="G6734" s="3" t="e">
        <f>'Liste detaljert wide'!P254</f>
        <v>#DIV/0!</v>
      </c>
      <c r="H6734" t="str">
        <f>VLOOKUP(E6734,Def!$B$2:$C$15,2,FALSE)</f>
        <v>Tot bev</v>
      </c>
      <c r="I6734" s="3" t="e">
        <f>IF(A6734='Enheter, modell og år'!$F$2-1,0,G6734-VLOOKUP(A6734-1&amp;B6734&amp;C6734&amp;E6734,$F$2:$G$7561,2,FALSE))</f>
        <v>#DIV/0!</v>
      </c>
      <c r="J6734" s="3" t="e">
        <f>IF(A6734='Enheter, modell og år'!$F$2-1,0,VLOOKUP(A6734-1&amp;B6734&amp;C6734&amp;E6734,$F$2:$G$7561,2,FALSE))</f>
        <v>#DIV/0!</v>
      </c>
    </row>
    <row r="6735" spans="1:10" x14ac:dyDescent="0.25">
      <c r="A6735">
        <f t="shared" ref="A6735:C6735" si="6294">A6195</f>
        <v>2025</v>
      </c>
      <c r="B6735" t="str">
        <f t="shared" si="6294"/>
        <v>RFM</v>
      </c>
      <c r="C6735">
        <f t="shared" si="6294"/>
        <v>0</v>
      </c>
      <c r="D6735">
        <f>IFERROR(VLOOKUP(C6735,'Enheter, modell og år'!$A$2:$B$31,2,FALSE),0)</f>
        <v>0</v>
      </c>
      <c r="E6735" t="str">
        <f>'Liste detaljert wide'!$P$1</f>
        <v>Tot bev</v>
      </c>
      <c r="F6735" t="str">
        <f t="shared" si="6282"/>
        <v>2025RFM0Tot bev</v>
      </c>
      <c r="G6735" s="3" t="e">
        <f>'Liste detaljert wide'!P255</f>
        <v>#DIV/0!</v>
      </c>
      <c r="H6735" t="str">
        <f>VLOOKUP(E6735,Def!$B$2:$C$15,2,FALSE)</f>
        <v>Tot bev</v>
      </c>
      <c r="I6735" s="3" t="e">
        <f>IF(A6735='Enheter, modell og år'!$F$2-1,0,G6735-VLOOKUP(A6735-1&amp;B6735&amp;C6735&amp;E6735,$F$2:$G$7561,2,FALSE))</f>
        <v>#DIV/0!</v>
      </c>
      <c r="J6735" s="3" t="e">
        <f>IF(A6735='Enheter, modell og år'!$F$2-1,0,VLOOKUP(A6735-1&amp;B6735&amp;C6735&amp;E6735,$F$2:$G$7561,2,FALSE))</f>
        <v>#DIV/0!</v>
      </c>
    </row>
    <row r="6736" spans="1:10" x14ac:dyDescent="0.25">
      <c r="A6736">
        <f t="shared" ref="A6736:C6736" si="6295">A6196</f>
        <v>2025</v>
      </c>
      <c r="B6736" t="str">
        <f t="shared" si="6295"/>
        <v>RFM</v>
      </c>
      <c r="C6736">
        <f t="shared" si="6295"/>
        <v>0</v>
      </c>
      <c r="D6736">
        <f>IFERROR(VLOOKUP(C6736,'Enheter, modell og år'!$A$2:$B$31,2,FALSE),0)</f>
        <v>0</v>
      </c>
      <c r="E6736" t="str">
        <f>'Liste detaljert wide'!$P$1</f>
        <v>Tot bev</v>
      </c>
      <c r="F6736" t="str">
        <f t="shared" si="6282"/>
        <v>2025RFM0Tot bev</v>
      </c>
      <c r="G6736" s="3" t="e">
        <f>'Liste detaljert wide'!P256</f>
        <v>#DIV/0!</v>
      </c>
      <c r="H6736" t="str">
        <f>VLOOKUP(E6736,Def!$B$2:$C$15,2,FALSE)</f>
        <v>Tot bev</v>
      </c>
      <c r="I6736" s="3" t="e">
        <f>IF(A6736='Enheter, modell og år'!$F$2-1,0,G6736-VLOOKUP(A6736-1&amp;B6736&amp;C6736&amp;E6736,$F$2:$G$7561,2,FALSE))</f>
        <v>#DIV/0!</v>
      </c>
      <c r="J6736" s="3" t="e">
        <f>IF(A6736='Enheter, modell og år'!$F$2-1,0,VLOOKUP(A6736-1&amp;B6736&amp;C6736&amp;E6736,$F$2:$G$7561,2,FALSE))</f>
        <v>#DIV/0!</v>
      </c>
    </row>
    <row r="6737" spans="1:10" x14ac:dyDescent="0.25">
      <c r="A6737">
        <f t="shared" ref="A6737:C6737" si="6296">A6197</f>
        <v>2025</v>
      </c>
      <c r="B6737" t="str">
        <f t="shared" si="6296"/>
        <v>RFM</v>
      </c>
      <c r="C6737">
        <f t="shared" si="6296"/>
        <v>0</v>
      </c>
      <c r="D6737">
        <f>IFERROR(VLOOKUP(C6737,'Enheter, modell og år'!$A$2:$B$31,2,FALSE),0)</f>
        <v>0</v>
      </c>
      <c r="E6737" t="str">
        <f>'Liste detaljert wide'!$P$1</f>
        <v>Tot bev</v>
      </c>
      <c r="F6737" t="str">
        <f t="shared" si="6282"/>
        <v>2025RFM0Tot bev</v>
      </c>
      <c r="G6737" s="3" t="e">
        <f>'Liste detaljert wide'!P257</f>
        <v>#DIV/0!</v>
      </c>
      <c r="H6737" t="str">
        <f>VLOOKUP(E6737,Def!$B$2:$C$15,2,FALSE)</f>
        <v>Tot bev</v>
      </c>
      <c r="I6737" s="3" t="e">
        <f>IF(A6737='Enheter, modell og år'!$F$2-1,0,G6737-VLOOKUP(A6737-1&amp;B6737&amp;C6737&amp;E6737,$F$2:$G$7561,2,FALSE))</f>
        <v>#DIV/0!</v>
      </c>
      <c r="J6737" s="3" t="e">
        <f>IF(A6737='Enheter, modell og år'!$F$2-1,0,VLOOKUP(A6737-1&amp;B6737&amp;C6737&amp;E6737,$F$2:$G$7561,2,FALSE))</f>
        <v>#DIV/0!</v>
      </c>
    </row>
    <row r="6738" spans="1:10" x14ac:dyDescent="0.25">
      <c r="A6738">
        <f t="shared" ref="A6738:C6738" si="6297">A6198</f>
        <v>2025</v>
      </c>
      <c r="B6738" t="str">
        <f t="shared" si="6297"/>
        <v>RFM</v>
      </c>
      <c r="C6738">
        <f t="shared" si="6297"/>
        <v>0</v>
      </c>
      <c r="D6738">
        <f>IFERROR(VLOOKUP(C6738,'Enheter, modell og år'!$A$2:$B$31,2,FALSE),0)</f>
        <v>0</v>
      </c>
      <c r="E6738" t="str">
        <f>'Liste detaljert wide'!$P$1</f>
        <v>Tot bev</v>
      </c>
      <c r="F6738" t="str">
        <f t="shared" si="6282"/>
        <v>2025RFM0Tot bev</v>
      </c>
      <c r="G6738" s="3" t="e">
        <f>'Liste detaljert wide'!P258</f>
        <v>#DIV/0!</v>
      </c>
      <c r="H6738" t="str">
        <f>VLOOKUP(E6738,Def!$B$2:$C$15,2,FALSE)</f>
        <v>Tot bev</v>
      </c>
      <c r="I6738" s="3" t="e">
        <f>IF(A6738='Enheter, modell og år'!$F$2-1,0,G6738-VLOOKUP(A6738-1&amp;B6738&amp;C6738&amp;E6738,$F$2:$G$7561,2,FALSE))</f>
        <v>#DIV/0!</v>
      </c>
      <c r="J6738" s="3" t="e">
        <f>IF(A6738='Enheter, modell og år'!$F$2-1,0,VLOOKUP(A6738-1&amp;B6738&amp;C6738&amp;E6738,$F$2:$G$7561,2,FALSE))</f>
        <v>#DIV/0!</v>
      </c>
    </row>
    <row r="6739" spans="1:10" x14ac:dyDescent="0.25">
      <c r="A6739">
        <f t="shared" ref="A6739:C6739" si="6298">A6199</f>
        <v>2025</v>
      </c>
      <c r="B6739" t="str">
        <f t="shared" si="6298"/>
        <v>RFM</v>
      </c>
      <c r="C6739">
        <f t="shared" si="6298"/>
        <v>0</v>
      </c>
      <c r="D6739">
        <f>IFERROR(VLOOKUP(C6739,'Enheter, modell og år'!$A$2:$B$31,2,FALSE),0)</f>
        <v>0</v>
      </c>
      <c r="E6739" t="str">
        <f>'Liste detaljert wide'!$P$1</f>
        <v>Tot bev</v>
      </c>
      <c r="F6739" t="str">
        <f t="shared" si="6282"/>
        <v>2025RFM0Tot bev</v>
      </c>
      <c r="G6739" s="3" t="e">
        <f>'Liste detaljert wide'!P259</f>
        <v>#DIV/0!</v>
      </c>
      <c r="H6739" t="str">
        <f>VLOOKUP(E6739,Def!$B$2:$C$15,2,FALSE)</f>
        <v>Tot bev</v>
      </c>
      <c r="I6739" s="3" t="e">
        <f>IF(A6739='Enheter, modell og år'!$F$2-1,0,G6739-VLOOKUP(A6739-1&amp;B6739&amp;C6739&amp;E6739,$F$2:$G$7561,2,FALSE))</f>
        <v>#DIV/0!</v>
      </c>
      <c r="J6739" s="3" t="e">
        <f>IF(A6739='Enheter, modell og år'!$F$2-1,0,VLOOKUP(A6739-1&amp;B6739&amp;C6739&amp;E6739,$F$2:$G$7561,2,FALSE))</f>
        <v>#DIV/0!</v>
      </c>
    </row>
    <row r="6740" spans="1:10" x14ac:dyDescent="0.25">
      <c r="A6740">
        <f t="shared" ref="A6740:C6740" si="6299">A6200</f>
        <v>2025</v>
      </c>
      <c r="B6740" t="str">
        <f t="shared" si="6299"/>
        <v>RFM</v>
      </c>
      <c r="C6740">
        <f t="shared" si="6299"/>
        <v>0</v>
      </c>
      <c r="D6740">
        <f>IFERROR(VLOOKUP(C6740,'Enheter, modell og år'!$A$2:$B$31,2,FALSE),0)</f>
        <v>0</v>
      </c>
      <c r="E6740" t="str">
        <f>'Liste detaljert wide'!$P$1</f>
        <v>Tot bev</v>
      </c>
      <c r="F6740" t="str">
        <f t="shared" si="6282"/>
        <v>2025RFM0Tot bev</v>
      </c>
      <c r="G6740" s="3" t="e">
        <f>'Liste detaljert wide'!P260</f>
        <v>#DIV/0!</v>
      </c>
      <c r="H6740" t="str">
        <f>VLOOKUP(E6740,Def!$B$2:$C$15,2,FALSE)</f>
        <v>Tot bev</v>
      </c>
      <c r="I6740" s="3" t="e">
        <f>IF(A6740='Enheter, modell og år'!$F$2-1,0,G6740-VLOOKUP(A6740-1&amp;B6740&amp;C6740&amp;E6740,$F$2:$G$7561,2,FALSE))</f>
        <v>#DIV/0!</v>
      </c>
      <c r="J6740" s="3" t="e">
        <f>IF(A6740='Enheter, modell og år'!$F$2-1,0,VLOOKUP(A6740-1&amp;B6740&amp;C6740&amp;E6740,$F$2:$G$7561,2,FALSE))</f>
        <v>#DIV/0!</v>
      </c>
    </row>
    <row r="6741" spans="1:10" x14ac:dyDescent="0.25">
      <c r="A6741">
        <f t="shared" ref="A6741:C6741" si="6300">A6201</f>
        <v>2025</v>
      </c>
      <c r="B6741" t="str">
        <f t="shared" si="6300"/>
        <v>RFM</v>
      </c>
      <c r="C6741">
        <f t="shared" si="6300"/>
        <v>0</v>
      </c>
      <c r="D6741">
        <f>IFERROR(VLOOKUP(C6741,'Enheter, modell og år'!$A$2:$B$31,2,FALSE),0)</f>
        <v>0</v>
      </c>
      <c r="E6741" t="str">
        <f>'Liste detaljert wide'!$P$1</f>
        <v>Tot bev</v>
      </c>
      <c r="F6741" t="str">
        <f t="shared" si="6282"/>
        <v>2025RFM0Tot bev</v>
      </c>
      <c r="G6741" s="3" t="e">
        <f>'Liste detaljert wide'!P261</f>
        <v>#DIV/0!</v>
      </c>
      <c r="H6741" t="str">
        <f>VLOOKUP(E6741,Def!$B$2:$C$15,2,FALSE)</f>
        <v>Tot bev</v>
      </c>
      <c r="I6741" s="3" t="e">
        <f>IF(A6741='Enheter, modell og år'!$F$2-1,0,G6741-VLOOKUP(A6741-1&amp;B6741&amp;C6741&amp;E6741,$F$2:$G$7561,2,FALSE))</f>
        <v>#DIV/0!</v>
      </c>
      <c r="J6741" s="3" t="e">
        <f>IF(A6741='Enheter, modell og år'!$F$2-1,0,VLOOKUP(A6741-1&amp;B6741&amp;C6741&amp;E6741,$F$2:$G$7561,2,FALSE))</f>
        <v>#DIV/0!</v>
      </c>
    </row>
    <row r="6742" spans="1:10" x14ac:dyDescent="0.25">
      <c r="A6742">
        <f t="shared" ref="A6742:C6742" si="6301">A6202</f>
        <v>2025</v>
      </c>
      <c r="B6742" t="str">
        <f t="shared" si="6301"/>
        <v>RFM</v>
      </c>
      <c r="C6742">
        <f t="shared" si="6301"/>
        <v>0</v>
      </c>
      <c r="D6742">
        <f>IFERROR(VLOOKUP(C6742,'Enheter, modell og år'!$A$2:$B$31,2,FALSE),0)</f>
        <v>0</v>
      </c>
      <c r="E6742" t="str">
        <f>'Liste detaljert wide'!$P$1</f>
        <v>Tot bev</v>
      </c>
      <c r="F6742" t="str">
        <f t="shared" si="6282"/>
        <v>2025RFM0Tot bev</v>
      </c>
      <c r="G6742" s="3" t="e">
        <f>'Liste detaljert wide'!P262</f>
        <v>#DIV/0!</v>
      </c>
      <c r="H6742" t="str">
        <f>VLOOKUP(E6742,Def!$B$2:$C$15,2,FALSE)</f>
        <v>Tot bev</v>
      </c>
      <c r="I6742" s="3" t="e">
        <f>IF(A6742='Enheter, modell og år'!$F$2-1,0,G6742-VLOOKUP(A6742-1&amp;B6742&amp;C6742&amp;E6742,$F$2:$G$7561,2,FALSE))</f>
        <v>#DIV/0!</v>
      </c>
      <c r="J6742" s="3" t="e">
        <f>IF(A6742='Enheter, modell og år'!$F$2-1,0,VLOOKUP(A6742-1&amp;B6742&amp;C6742&amp;E6742,$F$2:$G$7561,2,FALSE))</f>
        <v>#DIV/0!</v>
      </c>
    </row>
    <row r="6743" spans="1:10" x14ac:dyDescent="0.25">
      <c r="A6743">
        <f t="shared" ref="A6743:C6743" si="6302">A6203</f>
        <v>2025</v>
      </c>
      <c r="B6743" t="str">
        <f t="shared" si="6302"/>
        <v>RFM</v>
      </c>
      <c r="C6743">
        <f t="shared" si="6302"/>
        <v>0</v>
      </c>
      <c r="D6743">
        <f>IFERROR(VLOOKUP(C6743,'Enheter, modell og år'!$A$2:$B$31,2,FALSE),0)</f>
        <v>0</v>
      </c>
      <c r="E6743" t="str">
        <f>'Liste detaljert wide'!$P$1</f>
        <v>Tot bev</v>
      </c>
      <c r="F6743" t="str">
        <f t="shared" si="6282"/>
        <v>2025RFM0Tot bev</v>
      </c>
      <c r="G6743" s="3" t="e">
        <f>'Liste detaljert wide'!P263</f>
        <v>#DIV/0!</v>
      </c>
      <c r="H6743" t="str">
        <f>VLOOKUP(E6743,Def!$B$2:$C$15,2,FALSE)</f>
        <v>Tot bev</v>
      </c>
      <c r="I6743" s="3" t="e">
        <f>IF(A6743='Enheter, modell og år'!$F$2-1,0,G6743-VLOOKUP(A6743-1&amp;B6743&amp;C6743&amp;E6743,$F$2:$G$7561,2,FALSE))</f>
        <v>#DIV/0!</v>
      </c>
      <c r="J6743" s="3" t="e">
        <f>IF(A6743='Enheter, modell og år'!$F$2-1,0,VLOOKUP(A6743-1&amp;B6743&amp;C6743&amp;E6743,$F$2:$G$7561,2,FALSE))</f>
        <v>#DIV/0!</v>
      </c>
    </row>
    <row r="6744" spans="1:10" x14ac:dyDescent="0.25">
      <c r="A6744">
        <f t="shared" ref="A6744:C6744" si="6303">A6204</f>
        <v>2025</v>
      </c>
      <c r="B6744" t="str">
        <f t="shared" si="6303"/>
        <v>RFM</v>
      </c>
      <c r="C6744">
        <f t="shared" si="6303"/>
        <v>0</v>
      </c>
      <c r="D6744">
        <f>IFERROR(VLOOKUP(C6744,'Enheter, modell og år'!$A$2:$B$31,2,FALSE),0)</f>
        <v>0</v>
      </c>
      <c r="E6744" t="str">
        <f>'Liste detaljert wide'!$P$1</f>
        <v>Tot bev</v>
      </c>
      <c r="F6744" t="str">
        <f t="shared" si="6282"/>
        <v>2025RFM0Tot bev</v>
      </c>
      <c r="G6744" s="3" t="e">
        <f>'Liste detaljert wide'!P264</f>
        <v>#DIV/0!</v>
      </c>
      <c r="H6744" t="str">
        <f>VLOOKUP(E6744,Def!$B$2:$C$15,2,FALSE)</f>
        <v>Tot bev</v>
      </c>
      <c r="I6744" s="3" t="e">
        <f>IF(A6744='Enheter, modell og år'!$F$2-1,0,G6744-VLOOKUP(A6744-1&amp;B6744&amp;C6744&amp;E6744,$F$2:$G$7561,2,FALSE))</f>
        <v>#DIV/0!</v>
      </c>
      <c r="J6744" s="3" t="e">
        <f>IF(A6744='Enheter, modell og år'!$F$2-1,0,VLOOKUP(A6744-1&amp;B6744&amp;C6744&amp;E6744,$F$2:$G$7561,2,FALSE))</f>
        <v>#DIV/0!</v>
      </c>
    </row>
    <row r="6745" spans="1:10" x14ac:dyDescent="0.25">
      <c r="A6745">
        <f t="shared" ref="A6745:C6745" si="6304">A6205</f>
        <v>2025</v>
      </c>
      <c r="B6745" t="str">
        <f t="shared" si="6304"/>
        <v>RFM</v>
      </c>
      <c r="C6745">
        <f t="shared" si="6304"/>
        <v>0</v>
      </c>
      <c r="D6745">
        <f>IFERROR(VLOOKUP(C6745,'Enheter, modell og år'!$A$2:$B$31,2,FALSE),0)</f>
        <v>0</v>
      </c>
      <c r="E6745" t="str">
        <f>'Liste detaljert wide'!$P$1</f>
        <v>Tot bev</v>
      </c>
      <c r="F6745" t="str">
        <f t="shared" si="6282"/>
        <v>2025RFM0Tot bev</v>
      </c>
      <c r="G6745" s="3" t="e">
        <f>'Liste detaljert wide'!P265</f>
        <v>#DIV/0!</v>
      </c>
      <c r="H6745" t="str">
        <f>VLOOKUP(E6745,Def!$B$2:$C$15,2,FALSE)</f>
        <v>Tot bev</v>
      </c>
      <c r="I6745" s="3" t="e">
        <f>IF(A6745='Enheter, modell og år'!$F$2-1,0,G6745-VLOOKUP(A6745-1&amp;B6745&amp;C6745&amp;E6745,$F$2:$G$7561,2,FALSE))</f>
        <v>#DIV/0!</v>
      </c>
      <c r="J6745" s="3" t="e">
        <f>IF(A6745='Enheter, modell og år'!$F$2-1,0,VLOOKUP(A6745-1&amp;B6745&amp;C6745&amp;E6745,$F$2:$G$7561,2,FALSE))</f>
        <v>#DIV/0!</v>
      </c>
    </row>
    <row r="6746" spans="1:10" x14ac:dyDescent="0.25">
      <c r="A6746">
        <f t="shared" ref="A6746:C6746" si="6305">A6206</f>
        <v>2025</v>
      </c>
      <c r="B6746" t="str">
        <f t="shared" si="6305"/>
        <v>RFM</v>
      </c>
      <c r="C6746">
        <f t="shared" si="6305"/>
        <v>0</v>
      </c>
      <c r="D6746">
        <f>IFERROR(VLOOKUP(C6746,'Enheter, modell og år'!$A$2:$B$31,2,FALSE),0)</f>
        <v>0</v>
      </c>
      <c r="E6746" t="str">
        <f>'Liste detaljert wide'!$P$1</f>
        <v>Tot bev</v>
      </c>
      <c r="F6746" t="str">
        <f t="shared" si="6282"/>
        <v>2025RFM0Tot bev</v>
      </c>
      <c r="G6746" s="3" t="e">
        <f>'Liste detaljert wide'!P266</f>
        <v>#DIV/0!</v>
      </c>
      <c r="H6746" t="str">
        <f>VLOOKUP(E6746,Def!$B$2:$C$15,2,FALSE)</f>
        <v>Tot bev</v>
      </c>
      <c r="I6746" s="3" t="e">
        <f>IF(A6746='Enheter, modell og år'!$F$2-1,0,G6746-VLOOKUP(A6746-1&amp;B6746&amp;C6746&amp;E6746,$F$2:$G$7561,2,FALSE))</f>
        <v>#DIV/0!</v>
      </c>
      <c r="J6746" s="3" t="e">
        <f>IF(A6746='Enheter, modell og år'!$F$2-1,0,VLOOKUP(A6746-1&amp;B6746&amp;C6746&amp;E6746,$F$2:$G$7561,2,FALSE))</f>
        <v>#DIV/0!</v>
      </c>
    </row>
    <row r="6747" spans="1:10" x14ac:dyDescent="0.25">
      <c r="A6747">
        <f t="shared" ref="A6747:C6747" si="6306">A6207</f>
        <v>2025</v>
      </c>
      <c r="B6747" t="str">
        <f t="shared" si="6306"/>
        <v>RFM</v>
      </c>
      <c r="C6747">
        <f t="shared" si="6306"/>
        <v>0</v>
      </c>
      <c r="D6747">
        <f>IFERROR(VLOOKUP(C6747,'Enheter, modell og år'!$A$2:$B$31,2,FALSE),0)</f>
        <v>0</v>
      </c>
      <c r="E6747" t="str">
        <f>'Liste detaljert wide'!$P$1</f>
        <v>Tot bev</v>
      </c>
      <c r="F6747" t="str">
        <f t="shared" si="6282"/>
        <v>2025RFM0Tot bev</v>
      </c>
      <c r="G6747" s="3" t="e">
        <f>'Liste detaljert wide'!P267</f>
        <v>#DIV/0!</v>
      </c>
      <c r="H6747" t="str">
        <f>VLOOKUP(E6747,Def!$B$2:$C$15,2,FALSE)</f>
        <v>Tot bev</v>
      </c>
      <c r="I6747" s="3" t="e">
        <f>IF(A6747='Enheter, modell og år'!$F$2-1,0,G6747-VLOOKUP(A6747-1&amp;B6747&amp;C6747&amp;E6747,$F$2:$G$7561,2,FALSE))</f>
        <v>#DIV/0!</v>
      </c>
      <c r="J6747" s="3" t="e">
        <f>IF(A6747='Enheter, modell og år'!$F$2-1,0,VLOOKUP(A6747-1&amp;B6747&amp;C6747&amp;E6747,$F$2:$G$7561,2,FALSE))</f>
        <v>#DIV/0!</v>
      </c>
    </row>
    <row r="6748" spans="1:10" x14ac:dyDescent="0.25">
      <c r="A6748">
        <f t="shared" ref="A6748:C6748" si="6307">A6208</f>
        <v>2025</v>
      </c>
      <c r="B6748" t="str">
        <f t="shared" si="6307"/>
        <v>RFM</v>
      </c>
      <c r="C6748">
        <f t="shared" si="6307"/>
        <v>0</v>
      </c>
      <c r="D6748">
        <f>IFERROR(VLOOKUP(C6748,'Enheter, modell og år'!$A$2:$B$31,2,FALSE),0)</f>
        <v>0</v>
      </c>
      <c r="E6748" t="str">
        <f>'Liste detaljert wide'!$P$1</f>
        <v>Tot bev</v>
      </c>
      <c r="F6748" t="str">
        <f t="shared" si="6282"/>
        <v>2025RFM0Tot bev</v>
      </c>
      <c r="G6748" s="3" t="e">
        <f>'Liste detaljert wide'!P268</f>
        <v>#DIV/0!</v>
      </c>
      <c r="H6748" t="str">
        <f>VLOOKUP(E6748,Def!$B$2:$C$15,2,FALSE)</f>
        <v>Tot bev</v>
      </c>
      <c r="I6748" s="3" t="e">
        <f>IF(A6748='Enheter, modell og år'!$F$2-1,0,G6748-VLOOKUP(A6748-1&amp;B6748&amp;C6748&amp;E6748,$F$2:$G$7561,2,FALSE))</f>
        <v>#DIV/0!</v>
      </c>
      <c r="J6748" s="3" t="e">
        <f>IF(A6748='Enheter, modell og år'!$F$2-1,0,VLOOKUP(A6748-1&amp;B6748&amp;C6748&amp;E6748,$F$2:$G$7561,2,FALSE))</f>
        <v>#DIV/0!</v>
      </c>
    </row>
    <row r="6749" spans="1:10" x14ac:dyDescent="0.25">
      <c r="A6749">
        <f t="shared" ref="A6749:C6749" si="6308">A6209</f>
        <v>2025</v>
      </c>
      <c r="B6749" t="str">
        <f t="shared" si="6308"/>
        <v>RFM</v>
      </c>
      <c r="C6749">
        <f t="shared" si="6308"/>
        <v>0</v>
      </c>
      <c r="D6749">
        <f>IFERROR(VLOOKUP(C6749,'Enheter, modell og år'!$A$2:$B$31,2,FALSE),0)</f>
        <v>0</v>
      </c>
      <c r="E6749" t="str">
        <f>'Liste detaljert wide'!$P$1</f>
        <v>Tot bev</v>
      </c>
      <c r="F6749" t="str">
        <f t="shared" si="6282"/>
        <v>2025RFM0Tot bev</v>
      </c>
      <c r="G6749" s="3" t="e">
        <f>'Liste detaljert wide'!P269</f>
        <v>#DIV/0!</v>
      </c>
      <c r="H6749" t="str">
        <f>VLOOKUP(E6749,Def!$B$2:$C$15,2,FALSE)</f>
        <v>Tot bev</v>
      </c>
      <c r="I6749" s="3" t="e">
        <f>IF(A6749='Enheter, modell og år'!$F$2-1,0,G6749-VLOOKUP(A6749-1&amp;B6749&amp;C6749&amp;E6749,$F$2:$G$7561,2,FALSE))</f>
        <v>#DIV/0!</v>
      </c>
      <c r="J6749" s="3" t="e">
        <f>IF(A6749='Enheter, modell og år'!$F$2-1,0,VLOOKUP(A6749-1&amp;B6749&amp;C6749&amp;E6749,$F$2:$G$7561,2,FALSE))</f>
        <v>#DIV/0!</v>
      </c>
    </row>
    <row r="6750" spans="1:10" x14ac:dyDescent="0.25">
      <c r="A6750">
        <f t="shared" ref="A6750:C6750" si="6309">A6210</f>
        <v>2025</v>
      </c>
      <c r="B6750" t="str">
        <f t="shared" si="6309"/>
        <v>RFM</v>
      </c>
      <c r="C6750">
        <f t="shared" si="6309"/>
        <v>0</v>
      </c>
      <c r="D6750">
        <f>IFERROR(VLOOKUP(C6750,'Enheter, modell og år'!$A$2:$B$31,2,FALSE),0)</f>
        <v>0</v>
      </c>
      <c r="E6750" t="str">
        <f>'Liste detaljert wide'!$P$1</f>
        <v>Tot bev</v>
      </c>
      <c r="F6750" t="str">
        <f t="shared" si="6282"/>
        <v>2025RFM0Tot bev</v>
      </c>
      <c r="G6750" s="3" t="e">
        <f>'Liste detaljert wide'!P270</f>
        <v>#DIV/0!</v>
      </c>
      <c r="H6750" t="str">
        <f>VLOOKUP(E6750,Def!$B$2:$C$15,2,FALSE)</f>
        <v>Tot bev</v>
      </c>
      <c r="I6750" s="3" t="e">
        <f>IF(A6750='Enheter, modell og år'!$F$2-1,0,G6750-VLOOKUP(A6750-1&amp;B6750&amp;C6750&amp;E6750,$F$2:$G$7561,2,FALSE))</f>
        <v>#DIV/0!</v>
      </c>
      <c r="J6750" s="3" t="e">
        <f>IF(A6750='Enheter, modell og år'!$F$2-1,0,VLOOKUP(A6750-1&amp;B6750&amp;C6750&amp;E6750,$F$2:$G$7561,2,FALSE))</f>
        <v>#DIV/0!</v>
      </c>
    </row>
    <row r="6751" spans="1:10" x14ac:dyDescent="0.25">
      <c r="A6751">
        <f t="shared" ref="A6751:C6751" si="6310">A6211</f>
        <v>2025</v>
      </c>
      <c r="B6751" t="str">
        <f t="shared" si="6310"/>
        <v>RFM</v>
      </c>
      <c r="C6751">
        <f t="shared" si="6310"/>
        <v>0</v>
      </c>
      <c r="D6751">
        <f>IFERROR(VLOOKUP(C6751,'Enheter, modell og år'!$A$2:$B$31,2,FALSE),0)</f>
        <v>0</v>
      </c>
      <c r="E6751" t="str">
        <f>'Liste detaljert wide'!$P$1</f>
        <v>Tot bev</v>
      </c>
      <c r="F6751" t="str">
        <f t="shared" si="6282"/>
        <v>2025RFM0Tot bev</v>
      </c>
      <c r="G6751" s="3" t="e">
        <f>'Liste detaljert wide'!P271</f>
        <v>#DIV/0!</v>
      </c>
      <c r="H6751" t="str">
        <f>VLOOKUP(E6751,Def!$B$2:$C$15,2,FALSE)</f>
        <v>Tot bev</v>
      </c>
      <c r="I6751" s="3" t="e">
        <f>IF(A6751='Enheter, modell og år'!$F$2-1,0,G6751-VLOOKUP(A6751-1&amp;B6751&amp;C6751&amp;E6751,$F$2:$G$7561,2,FALSE))</f>
        <v>#DIV/0!</v>
      </c>
      <c r="J6751" s="3" t="e">
        <f>IF(A6751='Enheter, modell og år'!$F$2-1,0,VLOOKUP(A6751-1&amp;B6751&amp;C6751&amp;E6751,$F$2:$G$7561,2,FALSE))</f>
        <v>#DIV/0!</v>
      </c>
    </row>
    <row r="6752" spans="1:10" x14ac:dyDescent="0.25">
      <c r="A6752">
        <f t="shared" ref="A6752:C6752" si="6311">A6212</f>
        <v>2017</v>
      </c>
      <c r="B6752" t="str">
        <f t="shared" si="6311"/>
        <v>VFM</v>
      </c>
      <c r="C6752">
        <f t="shared" si="6311"/>
        <v>0</v>
      </c>
      <c r="D6752">
        <f>IFERROR(VLOOKUP(C6752,'Enheter, modell og år'!$A$2:$B$31,2,FALSE),0)</f>
        <v>0</v>
      </c>
      <c r="E6752" t="str">
        <f>'Liste detaljert wide'!$P$1</f>
        <v>Tot bev</v>
      </c>
      <c r="F6752" t="str">
        <f t="shared" si="6282"/>
        <v>2017VFM0Tot bev</v>
      </c>
      <c r="G6752" s="3">
        <f>'Liste detaljert wide'!P272</f>
        <v>0</v>
      </c>
      <c r="H6752" t="str">
        <f>VLOOKUP(E6752,Def!$B$2:$C$15,2,FALSE)</f>
        <v>Tot bev</v>
      </c>
      <c r="I6752" s="3">
        <f>IF(A6752='Enheter, modell og år'!$F$2-1,0,G6752-VLOOKUP(A6752-1&amp;B6752&amp;C6752&amp;E6752,$F$2:$G$7561,2,FALSE))</f>
        <v>0</v>
      </c>
      <c r="J6752" s="3">
        <f>IF(A6752='Enheter, modell og år'!$F$2-1,0,VLOOKUP(A6752-1&amp;B6752&amp;C6752&amp;E6752,$F$2:$G$7561,2,FALSE))</f>
        <v>0</v>
      </c>
    </row>
    <row r="6753" spans="1:10" x14ac:dyDescent="0.25">
      <c r="A6753">
        <f t="shared" ref="A6753:C6753" si="6312">A6213</f>
        <v>2017</v>
      </c>
      <c r="B6753" t="str">
        <f t="shared" si="6312"/>
        <v>VFM</v>
      </c>
      <c r="C6753">
        <f t="shared" si="6312"/>
        <v>0</v>
      </c>
      <c r="D6753">
        <f>IFERROR(VLOOKUP(C6753,'Enheter, modell og år'!$A$2:$B$31,2,FALSE),0)</f>
        <v>0</v>
      </c>
      <c r="E6753" t="str">
        <f>'Liste detaljert wide'!$P$1</f>
        <v>Tot bev</v>
      </c>
      <c r="F6753" t="str">
        <f t="shared" si="6282"/>
        <v>2017VFM0Tot bev</v>
      </c>
      <c r="G6753" s="3">
        <f>'Liste detaljert wide'!P273</f>
        <v>0</v>
      </c>
      <c r="H6753" t="str">
        <f>VLOOKUP(E6753,Def!$B$2:$C$15,2,FALSE)</f>
        <v>Tot bev</v>
      </c>
      <c r="I6753" s="3">
        <f>IF(A6753='Enheter, modell og år'!$F$2-1,0,G6753-VLOOKUP(A6753-1&amp;B6753&amp;C6753&amp;E6753,$F$2:$G$7561,2,FALSE))</f>
        <v>0</v>
      </c>
      <c r="J6753" s="3">
        <f>IF(A6753='Enheter, modell og år'!$F$2-1,0,VLOOKUP(A6753-1&amp;B6753&amp;C6753&amp;E6753,$F$2:$G$7561,2,FALSE))</f>
        <v>0</v>
      </c>
    </row>
    <row r="6754" spans="1:10" x14ac:dyDescent="0.25">
      <c r="A6754">
        <f t="shared" ref="A6754:C6754" si="6313">A6214</f>
        <v>2017</v>
      </c>
      <c r="B6754" t="str">
        <f t="shared" si="6313"/>
        <v>VFM</v>
      </c>
      <c r="C6754">
        <f t="shared" si="6313"/>
        <v>0</v>
      </c>
      <c r="D6754">
        <f>IFERROR(VLOOKUP(C6754,'Enheter, modell og år'!$A$2:$B$31,2,FALSE),0)</f>
        <v>0</v>
      </c>
      <c r="E6754" t="str">
        <f>'Liste detaljert wide'!$P$1</f>
        <v>Tot bev</v>
      </c>
      <c r="F6754" t="str">
        <f t="shared" si="6282"/>
        <v>2017VFM0Tot bev</v>
      </c>
      <c r="G6754" s="3">
        <f>'Liste detaljert wide'!P274</f>
        <v>0</v>
      </c>
      <c r="H6754" t="str">
        <f>VLOOKUP(E6754,Def!$B$2:$C$15,2,FALSE)</f>
        <v>Tot bev</v>
      </c>
      <c r="I6754" s="3">
        <f>IF(A6754='Enheter, modell og år'!$F$2-1,0,G6754-VLOOKUP(A6754-1&amp;B6754&amp;C6754&amp;E6754,$F$2:$G$7561,2,FALSE))</f>
        <v>0</v>
      </c>
      <c r="J6754" s="3">
        <f>IF(A6754='Enheter, modell og år'!$F$2-1,0,VLOOKUP(A6754-1&amp;B6754&amp;C6754&amp;E6754,$F$2:$G$7561,2,FALSE))</f>
        <v>0</v>
      </c>
    </row>
    <row r="6755" spans="1:10" x14ac:dyDescent="0.25">
      <c r="A6755">
        <f t="shared" ref="A6755:C6755" si="6314">A6215</f>
        <v>2017</v>
      </c>
      <c r="B6755" t="str">
        <f t="shared" si="6314"/>
        <v>VFM</v>
      </c>
      <c r="C6755">
        <f t="shared" si="6314"/>
        <v>0</v>
      </c>
      <c r="D6755">
        <f>IFERROR(VLOOKUP(C6755,'Enheter, modell og år'!$A$2:$B$31,2,FALSE),0)</f>
        <v>0</v>
      </c>
      <c r="E6755" t="str">
        <f>'Liste detaljert wide'!$P$1</f>
        <v>Tot bev</v>
      </c>
      <c r="F6755" t="str">
        <f t="shared" si="6282"/>
        <v>2017VFM0Tot bev</v>
      </c>
      <c r="G6755" s="3">
        <f>'Liste detaljert wide'!P275</f>
        <v>0</v>
      </c>
      <c r="H6755" t="str">
        <f>VLOOKUP(E6755,Def!$B$2:$C$15,2,FALSE)</f>
        <v>Tot bev</v>
      </c>
      <c r="I6755" s="3">
        <f>IF(A6755='Enheter, modell og år'!$F$2-1,0,G6755-VLOOKUP(A6755-1&amp;B6755&amp;C6755&amp;E6755,$F$2:$G$7561,2,FALSE))</f>
        <v>0</v>
      </c>
      <c r="J6755" s="3">
        <f>IF(A6755='Enheter, modell og år'!$F$2-1,0,VLOOKUP(A6755-1&amp;B6755&amp;C6755&amp;E6755,$F$2:$G$7561,2,FALSE))</f>
        <v>0</v>
      </c>
    </row>
    <row r="6756" spans="1:10" x14ac:dyDescent="0.25">
      <c r="A6756">
        <f t="shared" ref="A6756:C6756" si="6315">A6216</f>
        <v>2017</v>
      </c>
      <c r="B6756" t="str">
        <f t="shared" si="6315"/>
        <v>VFM</v>
      </c>
      <c r="C6756">
        <f t="shared" si="6315"/>
        <v>0</v>
      </c>
      <c r="D6756">
        <f>IFERROR(VLOOKUP(C6756,'Enheter, modell og år'!$A$2:$B$31,2,FALSE),0)</f>
        <v>0</v>
      </c>
      <c r="E6756" t="str">
        <f>'Liste detaljert wide'!$P$1</f>
        <v>Tot bev</v>
      </c>
      <c r="F6756" t="str">
        <f t="shared" si="6282"/>
        <v>2017VFM0Tot bev</v>
      </c>
      <c r="G6756" s="3">
        <f>'Liste detaljert wide'!P276</f>
        <v>0</v>
      </c>
      <c r="H6756" t="str">
        <f>VLOOKUP(E6756,Def!$B$2:$C$15,2,FALSE)</f>
        <v>Tot bev</v>
      </c>
      <c r="I6756" s="3">
        <f>IF(A6756='Enheter, modell og år'!$F$2-1,0,G6756-VLOOKUP(A6756-1&amp;B6756&amp;C6756&amp;E6756,$F$2:$G$7561,2,FALSE))</f>
        <v>0</v>
      </c>
      <c r="J6756" s="3">
        <f>IF(A6756='Enheter, modell og år'!$F$2-1,0,VLOOKUP(A6756-1&amp;B6756&amp;C6756&amp;E6756,$F$2:$G$7561,2,FALSE))</f>
        <v>0</v>
      </c>
    </row>
    <row r="6757" spans="1:10" x14ac:dyDescent="0.25">
      <c r="A6757">
        <f t="shared" ref="A6757:C6757" si="6316">A6217</f>
        <v>2017</v>
      </c>
      <c r="B6757" t="str">
        <f t="shared" si="6316"/>
        <v>VFM</v>
      </c>
      <c r="C6757">
        <f t="shared" si="6316"/>
        <v>0</v>
      </c>
      <c r="D6757">
        <f>IFERROR(VLOOKUP(C6757,'Enheter, modell og år'!$A$2:$B$31,2,FALSE),0)</f>
        <v>0</v>
      </c>
      <c r="E6757" t="str">
        <f>'Liste detaljert wide'!$P$1</f>
        <v>Tot bev</v>
      </c>
      <c r="F6757" t="str">
        <f t="shared" si="6282"/>
        <v>2017VFM0Tot bev</v>
      </c>
      <c r="G6757" s="3">
        <f>'Liste detaljert wide'!P277</f>
        <v>0</v>
      </c>
      <c r="H6757" t="str">
        <f>VLOOKUP(E6757,Def!$B$2:$C$15,2,FALSE)</f>
        <v>Tot bev</v>
      </c>
      <c r="I6757" s="3">
        <f>IF(A6757='Enheter, modell og år'!$F$2-1,0,G6757-VLOOKUP(A6757-1&amp;B6757&amp;C6757&amp;E6757,$F$2:$G$7561,2,FALSE))</f>
        <v>0</v>
      </c>
      <c r="J6757" s="3">
        <f>IF(A6757='Enheter, modell og år'!$F$2-1,0,VLOOKUP(A6757-1&amp;B6757&amp;C6757&amp;E6757,$F$2:$G$7561,2,FALSE))</f>
        <v>0</v>
      </c>
    </row>
    <row r="6758" spans="1:10" x14ac:dyDescent="0.25">
      <c r="A6758">
        <f t="shared" ref="A6758:C6758" si="6317">A6218</f>
        <v>2017</v>
      </c>
      <c r="B6758" t="str">
        <f t="shared" si="6317"/>
        <v>VFM</v>
      </c>
      <c r="C6758">
        <f t="shared" si="6317"/>
        <v>0</v>
      </c>
      <c r="D6758">
        <f>IFERROR(VLOOKUP(C6758,'Enheter, modell og år'!$A$2:$B$31,2,FALSE),0)</f>
        <v>0</v>
      </c>
      <c r="E6758" t="str">
        <f>'Liste detaljert wide'!$P$1</f>
        <v>Tot bev</v>
      </c>
      <c r="F6758" t="str">
        <f t="shared" si="6282"/>
        <v>2017VFM0Tot bev</v>
      </c>
      <c r="G6758" s="3">
        <f>'Liste detaljert wide'!P278</f>
        <v>0</v>
      </c>
      <c r="H6758" t="str">
        <f>VLOOKUP(E6758,Def!$B$2:$C$15,2,FALSE)</f>
        <v>Tot bev</v>
      </c>
      <c r="I6758" s="3">
        <f>IF(A6758='Enheter, modell og år'!$F$2-1,0,G6758-VLOOKUP(A6758-1&amp;B6758&amp;C6758&amp;E6758,$F$2:$G$7561,2,FALSE))</f>
        <v>0</v>
      </c>
      <c r="J6758" s="3">
        <f>IF(A6758='Enheter, modell og år'!$F$2-1,0,VLOOKUP(A6758-1&amp;B6758&amp;C6758&amp;E6758,$F$2:$G$7561,2,FALSE))</f>
        <v>0</v>
      </c>
    </row>
    <row r="6759" spans="1:10" x14ac:dyDescent="0.25">
      <c r="A6759">
        <f t="shared" ref="A6759:C6759" si="6318">A6219</f>
        <v>2017</v>
      </c>
      <c r="B6759" t="str">
        <f t="shared" si="6318"/>
        <v>VFM</v>
      </c>
      <c r="C6759">
        <f t="shared" si="6318"/>
        <v>0</v>
      </c>
      <c r="D6759">
        <f>IFERROR(VLOOKUP(C6759,'Enheter, modell og år'!$A$2:$B$31,2,FALSE),0)</f>
        <v>0</v>
      </c>
      <c r="E6759" t="str">
        <f>'Liste detaljert wide'!$P$1</f>
        <v>Tot bev</v>
      </c>
      <c r="F6759" t="str">
        <f t="shared" si="6282"/>
        <v>2017VFM0Tot bev</v>
      </c>
      <c r="G6759" s="3">
        <f>'Liste detaljert wide'!P279</f>
        <v>0</v>
      </c>
      <c r="H6759" t="str">
        <f>VLOOKUP(E6759,Def!$B$2:$C$15,2,FALSE)</f>
        <v>Tot bev</v>
      </c>
      <c r="I6759" s="3">
        <f>IF(A6759='Enheter, modell og år'!$F$2-1,0,G6759-VLOOKUP(A6759-1&amp;B6759&amp;C6759&amp;E6759,$F$2:$G$7561,2,FALSE))</f>
        <v>0</v>
      </c>
      <c r="J6759" s="3">
        <f>IF(A6759='Enheter, modell og år'!$F$2-1,0,VLOOKUP(A6759-1&amp;B6759&amp;C6759&amp;E6759,$F$2:$G$7561,2,FALSE))</f>
        <v>0</v>
      </c>
    </row>
    <row r="6760" spans="1:10" x14ac:dyDescent="0.25">
      <c r="A6760">
        <f t="shared" ref="A6760:C6760" si="6319">A6220</f>
        <v>2017</v>
      </c>
      <c r="B6760" t="str">
        <f t="shared" si="6319"/>
        <v>VFM</v>
      </c>
      <c r="C6760">
        <f t="shared" si="6319"/>
        <v>0</v>
      </c>
      <c r="D6760">
        <f>IFERROR(VLOOKUP(C6760,'Enheter, modell og år'!$A$2:$B$31,2,FALSE),0)</f>
        <v>0</v>
      </c>
      <c r="E6760" t="str">
        <f>'Liste detaljert wide'!$P$1</f>
        <v>Tot bev</v>
      </c>
      <c r="F6760" t="str">
        <f t="shared" si="6282"/>
        <v>2017VFM0Tot bev</v>
      </c>
      <c r="G6760" s="3">
        <f>'Liste detaljert wide'!P280</f>
        <v>0</v>
      </c>
      <c r="H6760" t="str">
        <f>VLOOKUP(E6760,Def!$B$2:$C$15,2,FALSE)</f>
        <v>Tot bev</v>
      </c>
      <c r="I6760" s="3">
        <f>IF(A6760='Enheter, modell og år'!$F$2-1,0,G6760-VLOOKUP(A6760-1&amp;B6760&amp;C6760&amp;E6760,$F$2:$G$7561,2,FALSE))</f>
        <v>0</v>
      </c>
      <c r="J6760" s="3">
        <f>IF(A6760='Enheter, modell og år'!$F$2-1,0,VLOOKUP(A6760-1&amp;B6760&amp;C6760&amp;E6760,$F$2:$G$7561,2,FALSE))</f>
        <v>0</v>
      </c>
    </row>
    <row r="6761" spans="1:10" x14ac:dyDescent="0.25">
      <c r="A6761">
        <f t="shared" ref="A6761:C6761" si="6320">A6221</f>
        <v>2017</v>
      </c>
      <c r="B6761" t="str">
        <f t="shared" si="6320"/>
        <v>VFM</v>
      </c>
      <c r="C6761">
        <f t="shared" si="6320"/>
        <v>0</v>
      </c>
      <c r="D6761">
        <f>IFERROR(VLOOKUP(C6761,'Enheter, modell og år'!$A$2:$B$31,2,FALSE),0)</f>
        <v>0</v>
      </c>
      <c r="E6761" t="str">
        <f>'Liste detaljert wide'!$P$1</f>
        <v>Tot bev</v>
      </c>
      <c r="F6761" t="str">
        <f t="shared" si="6282"/>
        <v>2017VFM0Tot bev</v>
      </c>
      <c r="G6761" s="3">
        <f>'Liste detaljert wide'!P281</f>
        <v>0</v>
      </c>
      <c r="H6761" t="str">
        <f>VLOOKUP(E6761,Def!$B$2:$C$15,2,FALSE)</f>
        <v>Tot bev</v>
      </c>
      <c r="I6761" s="3">
        <f>IF(A6761='Enheter, modell og år'!$F$2-1,0,G6761-VLOOKUP(A6761-1&amp;B6761&amp;C6761&amp;E6761,$F$2:$G$7561,2,FALSE))</f>
        <v>0</v>
      </c>
      <c r="J6761" s="3">
        <f>IF(A6761='Enheter, modell og år'!$F$2-1,0,VLOOKUP(A6761-1&amp;B6761&amp;C6761&amp;E6761,$F$2:$G$7561,2,FALSE))</f>
        <v>0</v>
      </c>
    </row>
    <row r="6762" spans="1:10" x14ac:dyDescent="0.25">
      <c r="A6762">
        <f t="shared" ref="A6762:C6762" si="6321">A6222</f>
        <v>2017</v>
      </c>
      <c r="B6762" t="str">
        <f t="shared" si="6321"/>
        <v>VFM</v>
      </c>
      <c r="C6762">
        <f t="shared" si="6321"/>
        <v>0</v>
      </c>
      <c r="D6762">
        <f>IFERROR(VLOOKUP(C6762,'Enheter, modell og år'!$A$2:$B$31,2,FALSE),0)</f>
        <v>0</v>
      </c>
      <c r="E6762" t="str">
        <f>'Liste detaljert wide'!$P$1</f>
        <v>Tot bev</v>
      </c>
      <c r="F6762" t="str">
        <f t="shared" si="6282"/>
        <v>2017VFM0Tot bev</v>
      </c>
      <c r="G6762" s="3">
        <f>'Liste detaljert wide'!P282</f>
        <v>0</v>
      </c>
      <c r="H6762" t="str">
        <f>VLOOKUP(E6762,Def!$B$2:$C$15,2,FALSE)</f>
        <v>Tot bev</v>
      </c>
      <c r="I6762" s="3">
        <f>IF(A6762='Enheter, modell og år'!$F$2-1,0,G6762-VLOOKUP(A6762-1&amp;B6762&amp;C6762&amp;E6762,$F$2:$G$7561,2,FALSE))</f>
        <v>0</v>
      </c>
      <c r="J6762" s="3">
        <f>IF(A6762='Enheter, modell og år'!$F$2-1,0,VLOOKUP(A6762-1&amp;B6762&amp;C6762&amp;E6762,$F$2:$G$7561,2,FALSE))</f>
        <v>0</v>
      </c>
    </row>
    <row r="6763" spans="1:10" x14ac:dyDescent="0.25">
      <c r="A6763">
        <f t="shared" ref="A6763:C6763" si="6322">A6223</f>
        <v>2017</v>
      </c>
      <c r="B6763" t="str">
        <f t="shared" si="6322"/>
        <v>VFM</v>
      </c>
      <c r="C6763">
        <f t="shared" si="6322"/>
        <v>0</v>
      </c>
      <c r="D6763">
        <f>IFERROR(VLOOKUP(C6763,'Enheter, modell og år'!$A$2:$B$31,2,FALSE),0)</f>
        <v>0</v>
      </c>
      <c r="E6763" t="str">
        <f>'Liste detaljert wide'!$P$1</f>
        <v>Tot bev</v>
      </c>
      <c r="F6763" t="str">
        <f t="shared" si="6282"/>
        <v>2017VFM0Tot bev</v>
      </c>
      <c r="G6763" s="3">
        <f>'Liste detaljert wide'!P283</f>
        <v>0</v>
      </c>
      <c r="H6763" t="str">
        <f>VLOOKUP(E6763,Def!$B$2:$C$15,2,FALSE)</f>
        <v>Tot bev</v>
      </c>
      <c r="I6763" s="3">
        <f>IF(A6763='Enheter, modell og år'!$F$2-1,0,G6763-VLOOKUP(A6763-1&amp;B6763&amp;C6763&amp;E6763,$F$2:$G$7561,2,FALSE))</f>
        <v>0</v>
      </c>
      <c r="J6763" s="3">
        <f>IF(A6763='Enheter, modell og år'!$F$2-1,0,VLOOKUP(A6763-1&amp;B6763&amp;C6763&amp;E6763,$F$2:$G$7561,2,FALSE))</f>
        <v>0</v>
      </c>
    </row>
    <row r="6764" spans="1:10" x14ac:dyDescent="0.25">
      <c r="A6764">
        <f t="shared" ref="A6764:C6764" si="6323">A6224</f>
        <v>2017</v>
      </c>
      <c r="B6764" t="str">
        <f t="shared" si="6323"/>
        <v>VFM</v>
      </c>
      <c r="C6764">
        <f t="shared" si="6323"/>
        <v>0</v>
      </c>
      <c r="D6764">
        <f>IFERROR(VLOOKUP(C6764,'Enheter, modell og år'!$A$2:$B$31,2,FALSE),0)</f>
        <v>0</v>
      </c>
      <c r="E6764" t="str">
        <f>'Liste detaljert wide'!$P$1</f>
        <v>Tot bev</v>
      </c>
      <c r="F6764" t="str">
        <f t="shared" si="6282"/>
        <v>2017VFM0Tot bev</v>
      </c>
      <c r="G6764" s="3">
        <f>'Liste detaljert wide'!P284</f>
        <v>0</v>
      </c>
      <c r="H6764" t="str">
        <f>VLOOKUP(E6764,Def!$B$2:$C$15,2,FALSE)</f>
        <v>Tot bev</v>
      </c>
      <c r="I6764" s="3">
        <f>IF(A6764='Enheter, modell og år'!$F$2-1,0,G6764-VLOOKUP(A6764-1&amp;B6764&amp;C6764&amp;E6764,$F$2:$G$7561,2,FALSE))</f>
        <v>0</v>
      </c>
      <c r="J6764" s="3">
        <f>IF(A6764='Enheter, modell og år'!$F$2-1,0,VLOOKUP(A6764-1&amp;B6764&amp;C6764&amp;E6764,$F$2:$G$7561,2,FALSE))</f>
        <v>0</v>
      </c>
    </row>
    <row r="6765" spans="1:10" x14ac:dyDescent="0.25">
      <c r="A6765">
        <f t="shared" ref="A6765:C6765" si="6324">A6225</f>
        <v>2017</v>
      </c>
      <c r="B6765" t="str">
        <f t="shared" si="6324"/>
        <v>VFM</v>
      </c>
      <c r="C6765">
        <f t="shared" si="6324"/>
        <v>0</v>
      </c>
      <c r="D6765">
        <f>IFERROR(VLOOKUP(C6765,'Enheter, modell og år'!$A$2:$B$31,2,FALSE),0)</f>
        <v>0</v>
      </c>
      <c r="E6765" t="str">
        <f>'Liste detaljert wide'!$P$1</f>
        <v>Tot bev</v>
      </c>
      <c r="F6765" t="str">
        <f t="shared" si="6282"/>
        <v>2017VFM0Tot bev</v>
      </c>
      <c r="G6765" s="3">
        <f>'Liste detaljert wide'!P285</f>
        <v>0</v>
      </c>
      <c r="H6765" t="str">
        <f>VLOOKUP(E6765,Def!$B$2:$C$15,2,FALSE)</f>
        <v>Tot bev</v>
      </c>
      <c r="I6765" s="3">
        <f>IF(A6765='Enheter, modell og år'!$F$2-1,0,G6765-VLOOKUP(A6765-1&amp;B6765&amp;C6765&amp;E6765,$F$2:$G$7561,2,FALSE))</f>
        <v>0</v>
      </c>
      <c r="J6765" s="3">
        <f>IF(A6765='Enheter, modell og år'!$F$2-1,0,VLOOKUP(A6765-1&amp;B6765&amp;C6765&amp;E6765,$F$2:$G$7561,2,FALSE))</f>
        <v>0</v>
      </c>
    </row>
    <row r="6766" spans="1:10" x14ac:dyDescent="0.25">
      <c r="A6766">
        <f t="shared" ref="A6766:C6766" si="6325">A6226</f>
        <v>2017</v>
      </c>
      <c r="B6766" t="str">
        <f t="shared" si="6325"/>
        <v>VFM</v>
      </c>
      <c r="C6766">
        <f t="shared" si="6325"/>
        <v>0</v>
      </c>
      <c r="D6766">
        <f>IFERROR(VLOOKUP(C6766,'Enheter, modell og år'!$A$2:$B$31,2,FALSE),0)</f>
        <v>0</v>
      </c>
      <c r="E6766" t="str">
        <f>'Liste detaljert wide'!$P$1</f>
        <v>Tot bev</v>
      </c>
      <c r="F6766" t="str">
        <f t="shared" si="6282"/>
        <v>2017VFM0Tot bev</v>
      </c>
      <c r="G6766" s="3">
        <f>'Liste detaljert wide'!P286</f>
        <v>0</v>
      </c>
      <c r="H6766" t="str">
        <f>VLOOKUP(E6766,Def!$B$2:$C$15,2,FALSE)</f>
        <v>Tot bev</v>
      </c>
      <c r="I6766" s="3">
        <f>IF(A6766='Enheter, modell og år'!$F$2-1,0,G6766-VLOOKUP(A6766-1&amp;B6766&amp;C6766&amp;E6766,$F$2:$G$7561,2,FALSE))</f>
        <v>0</v>
      </c>
      <c r="J6766" s="3">
        <f>IF(A6766='Enheter, modell og år'!$F$2-1,0,VLOOKUP(A6766-1&amp;B6766&amp;C6766&amp;E6766,$F$2:$G$7561,2,FALSE))</f>
        <v>0</v>
      </c>
    </row>
    <row r="6767" spans="1:10" x14ac:dyDescent="0.25">
      <c r="A6767">
        <f t="shared" ref="A6767:C6767" si="6326">A6227</f>
        <v>2017</v>
      </c>
      <c r="B6767" t="str">
        <f t="shared" si="6326"/>
        <v>VFM</v>
      </c>
      <c r="C6767">
        <f t="shared" si="6326"/>
        <v>0</v>
      </c>
      <c r="D6767">
        <f>IFERROR(VLOOKUP(C6767,'Enheter, modell og år'!$A$2:$B$31,2,FALSE),0)</f>
        <v>0</v>
      </c>
      <c r="E6767" t="str">
        <f>'Liste detaljert wide'!$P$1</f>
        <v>Tot bev</v>
      </c>
      <c r="F6767" t="str">
        <f t="shared" si="6282"/>
        <v>2017VFM0Tot bev</v>
      </c>
      <c r="G6767" s="3">
        <f>'Liste detaljert wide'!P287</f>
        <v>0</v>
      </c>
      <c r="H6767" t="str">
        <f>VLOOKUP(E6767,Def!$B$2:$C$15,2,FALSE)</f>
        <v>Tot bev</v>
      </c>
      <c r="I6767" s="3">
        <f>IF(A6767='Enheter, modell og år'!$F$2-1,0,G6767-VLOOKUP(A6767-1&amp;B6767&amp;C6767&amp;E6767,$F$2:$G$7561,2,FALSE))</f>
        <v>0</v>
      </c>
      <c r="J6767" s="3">
        <f>IF(A6767='Enheter, modell og år'!$F$2-1,0,VLOOKUP(A6767-1&amp;B6767&amp;C6767&amp;E6767,$F$2:$G$7561,2,FALSE))</f>
        <v>0</v>
      </c>
    </row>
    <row r="6768" spans="1:10" x14ac:dyDescent="0.25">
      <c r="A6768">
        <f t="shared" ref="A6768:C6768" si="6327">A6228</f>
        <v>2017</v>
      </c>
      <c r="B6768" t="str">
        <f t="shared" si="6327"/>
        <v>VFM</v>
      </c>
      <c r="C6768">
        <f t="shared" si="6327"/>
        <v>0</v>
      </c>
      <c r="D6768">
        <f>IFERROR(VLOOKUP(C6768,'Enheter, modell og år'!$A$2:$B$31,2,FALSE),0)</f>
        <v>0</v>
      </c>
      <c r="E6768" t="str">
        <f>'Liste detaljert wide'!$P$1</f>
        <v>Tot bev</v>
      </c>
      <c r="F6768" t="str">
        <f t="shared" si="6282"/>
        <v>2017VFM0Tot bev</v>
      </c>
      <c r="G6768" s="3">
        <f>'Liste detaljert wide'!P288</f>
        <v>0</v>
      </c>
      <c r="H6768" t="str">
        <f>VLOOKUP(E6768,Def!$B$2:$C$15,2,FALSE)</f>
        <v>Tot bev</v>
      </c>
      <c r="I6768" s="3">
        <f>IF(A6768='Enheter, modell og år'!$F$2-1,0,G6768-VLOOKUP(A6768-1&amp;B6768&amp;C6768&amp;E6768,$F$2:$G$7561,2,FALSE))</f>
        <v>0</v>
      </c>
      <c r="J6768" s="3">
        <f>IF(A6768='Enheter, modell og år'!$F$2-1,0,VLOOKUP(A6768-1&amp;B6768&amp;C6768&amp;E6768,$F$2:$G$7561,2,FALSE))</f>
        <v>0</v>
      </c>
    </row>
    <row r="6769" spans="1:11" x14ac:dyDescent="0.25">
      <c r="A6769">
        <f t="shared" ref="A6769:C6769" si="6328">A6229</f>
        <v>2017</v>
      </c>
      <c r="B6769" t="str">
        <f t="shared" si="6328"/>
        <v>VFM</v>
      </c>
      <c r="C6769">
        <f t="shared" si="6328"/>
        <v>0</v>
      </c>
      <c r="D6769">
        <f>IFERROR(VLOOKUP(C6769,'Enheter, modell og år'!$A$2:$B$31,2,FALSE),0)</f>
        <v>0</v>
      </c>
      <c r="E6769" t="str">
        <f>'Liste detaljert wide'!$P$1</f>
        <v>Tot bev</v>
      </c>
      <c r="F6769" t="str">
        <f t="shared" si="6282"/>
        <v>2017VFM0Tot bev</v>
      </c>
      <c r="G6769" s="3">
        <f>'Liste detaljert wide'!P289</f>
        <v>0</v>
      </c>
      <c r="H6769" t="str">
        <f>VLOOKUP(E6769,Def!$B$2:$C$15,2,FALSE)</f>
        <v>Tot bev</v>
      </c>
      <c r="I6769" s="3">
        <f>IF(A6769='Enheter, modell og år'!$F$2-1,0,G6769-VLOOKUP(A6769-1&amp;B6769&amp;C6769&amp;E6769,$F$2:$G$7561,2,FALSE))</f>
        <v>0</v>
      </c>
      <c r="J6769" s="3">
        <f>IF(A6769='Enheter, modell og år'!$F$2-1,0,VLOOKUP(A6769-1&amp;B6769&amp;C6769&amp;E6769,$F$2:$G$7561,2,FALSE))</f>
        <v>0</v>
      </c>
    </row>
    <row r="6770" spans="1:11" x14ac:dyDescent="0.25">
      <c r="A6770">
        <f t="shared" ref="A6770:C6770" si="6329">A6230</f>
        <v>2017</v>
      </c>
      <c r="B6770" t="str">
        <f t="shared" si="6329"/>
        <v>VFM</v>
      </c>
      <c r="C6770">
        <f t="shared" si="6329"/>
        <v>0</v>
      </c>
      <c r="D6770">
        <f>IFERROR(VLOOKUP(C6770,'Enheter, modell og år'!$A$2:$B$31,2,FALSE),0)</f>
        <v>0</v>
      </c>
      <c r="E6770" t="str">
        <f>'Liste detaljert wide'!$P$1</f>
        <v>Tot bev</v>
      </c>
      <c r="F6770" t="str">
        <f t="shared" si="6282"/>
        <v>2017VFM0Tot bev</v>
      </c>
      <c r="G6770" s="3">
        <f>'Liste detaljert wide'!P290</f>
        <v>0</v>
      </c>
      <c r="H6770" t="str">
        <f>VLOOKUP(E6770,Def!$B$2:$C$15,2,FALSE)</f>
        <v>Tot bev</v>
      </c>
      <c r="I6770" s="3">
        <f>IF(A6770='Enheter, modell og år'!$F$2-1,0,G6770-VLOOKUP(A6770-1&amp;B6770&amp;C6770&amp;E6770,$F$2:$G$7561,2,FALSE))</f>
        <v>0</v>
      </c>
      <c r="J6770" s="3">
        <f>IF(A6770='Enheter, modell og år'!$F$2-1,0,VLOOKUP(A6770-1&amp;B6770&amp;C6770&amp;E6770,$F$2:$G$7561,2,FALSE))</f>
        <v>0</v>
      </c>
    </row>
    <row r="6771" spans="1:11" x14ac:dyDescent="0.25">
      <c r="A6771">
        <f t="shared" ref="A6771:C6771" si="6330">A6231</f>
        <v>2017</v>
      </c>
      <c r="B6771" t="str">
        <f t="shared" si="6330"/>
        <v>VFM</v>
      </c>
      <c r="C6771">
        <f t="shared" si="6330"/>
        <v>0</v>
      </c>
      <c r="D6771">
        <f>IFERROR(VLOOKUP(C6771,'Enheter, modell og år'!$A$2:$B$31,2,FALSE),0)</f>
        <v>0</v>
      </c>
      <c r="E6771" t="str">
        <f>'Liste detaljert wide'!$P$1</f>
        <v>Tot bev</v>
      </c>
      <c r="F6771" t="str">
        <f t="shared" si="6282"/>
        <v>2017VFM0Tot bev</v>
      </c>
      <c r="G6771" s="3">
        <f>'Liste detaljert wide'!P291</f>
        <v>0</v>
      </c>
      <c r="H6771" t="str">
        <f>VLOOKUP(E6771,Def!$B$2:$C$15,2,FALSE)</f>
        <v>Tot bev</v>
      </c>
      <c r="I6771" s="3">
        <f>IF(A6771='Enheter, modell og år'!$F$2-1,0,G6771-VLOOKUP(A6771-1&amp;B6771&amp;C6771&amp;E6771,$F$2:$G$7561,2,FALSE))</f>
        <v>0</v>
      </c>
      <c r="J6771" s="3">
        <f>IF(A6771='Enheter, modell og år'!$F$2-1,0,VLOOKUP(A6771-1&amp;B6771&amp;C6771&amp;E6771,$F$2:$G$7561,2,FALSE))</f>
        <v>0</v>
      </c>
    </row>
    <row r="6772" spans="1:11" x14ac:dyDescent="0.25">
      <c r="A6772">
        <f t="shared" ref="A6772:C6772" si="6331">A6232</f>
        <v>2017</v>
      </c>
      <c r="B6772" t="str">
        <f t="shared" si="6331"/>
        <v>VFM</v>
      </c>
      <c r="C6772">
        <f t="shared" si="6331"/>
        <v>0</v>
      </c>
      <c r="D6772">
        <f>IFERROR(VLOOKUP(C6772,'Enheter, modell og år'!$A$2:$B$31,2,FALSE),0)</f>
        <v>0</v>
      </c>
      <c r="E6772" t="str">
        <f>'Liste detaljert wide'!$P$1</f>
        <v>Tot bev</v>
      </c>
      <c r="F6772" t="str">
        <f t="shared" si="6282"/>
        <v>2017VFM0Tot bev</v>
      </c>
      <c r="G6772" s="3">
        <f>'Liste detaljert wide'!P292</f>
        <v>0</v>
      </c>
      <c r="H6772" t="str">
        <f>VLOOKUP(E6772,Def!$B$2:$C$15,2,FALSE)</f>
        <v>Tot bev</v>
      </c>
      <c r="I6772" s="3">
        <f>IF(A6772='Enheter, modell og år'!$F$2-1,0,G6772-VLOOKUP(A6772-1&amp;B6772&amp;C6772&amp;E6772,$F$2:$G$7561,2,FALSE))</f>
        <v>0</v>
      </c>
      <c r="J6772" s="3">
        <f>IF(A6772='Enheter, modell og år'!$F$2-1,0,VLOOKUP(A6772-1&amp;B6772&amp;C6772&amp;E6772,$F$2:$G$7561,2,FALSE))</f>
        <v>0</v>
      </c>
    </row>
    <row r="6773" spans="1:11" x14ac:dyDescent="0.25">
      <c r="A6773">
        <f t="shared" ref="A6773:C6773" si="6332">A6233</f>
        <v>2017</v>
      </c>
      <c r="B6773" t="str">
        <f t="shared" si="6332"/>
        <v>VFM</v>
      </c>
      <c r="C6773">
        <f t="shared" si="6332"/>
        <v>0</v>
      </c>
      <c r="D6773">
        <f>IFERROR(VLOOKUP(C6773,'Enheter, modell og år'!$A$2:$B$31,2,FALSE),0)</f>
        <v>0</v>
      </c>
      <c r="E6773" t="str">
        <f>'Liste detaljert wide'!$P$1</f>
        <v>Tot bev</v>
      </c>
      <c r="F6773" t="str">
        <f t="shared" si="6282"/>
        <v>2017VFM0Tot bev</v>
      </c>
      <c r="G6773" s="3">
        <f>'Liste detaljert wide'!P293</f>
        <v>0</v>
      </c>
      <c r="H6773" t="str">
        <f>VLOOKUP(E6773,Def!$B$2:$C$15,2,FALSE)</f>
        <v>Tot bev</v>
      </c>
      <c r="I6773" s="3">
        <f>IF(A6773='Enheter, modell og år'!$F$2-1,0,G6773-VLOOKUP(A6773-1&amp;B6773&amp;C6773&amp;E6773,$F$2:$G$7561,2,FALSE))</f>
        <v>0</v>
      </c>
      <c r="J6773" s="3">
        <f>IF(A6773='Enheter, modell og år'!$F$2-1,0,VLOOKUP(A6773-1&amp;B6773&amp;C6773&amp;E6773,$F$2:$G$7561,2,FALSE))</f>
        <v>0</v>
      </c>
    </row>
    <row r="6774" spans="1:11" x14ac:dyDescent="0.25">
      <c r="A6774">
        <f t="shared" ref="A6774:C6774" si="6333">A6234</f>
        <v>2017</v>
      </c>
      <c r="B6774" t="str">
        <f t="shared" si="6333"/>
        <v>VFM</v>
      </c>
      <c r="C6774">
        <f t="shared" si="6333"/>
        <v>0</v>
      </c>
      <c r="D6774">
        <f>IFERROR(VLOOKUP(C6774,'Enheter, modell og år'!$A$2:$B$31,2,FALSE),0)</f>
        <v>0</v>
      </c>
      <c r="E6774" t="str">
        <f>'Liste detaljert wide'!$P$1</f>
        <v>Tot bev</v>
      </c>
      <c r="F6774" t="str">
        <f t="shared" si="6282"/>
        <v>2017VFM0Tot bev</v>
      </c>
      <c r="G6774" s="3">
        <f>'Liste detaljert wide'!P294</f>
        <v>0</v>
      </c>
      <c r="H6774" t="str">
        <f>VLOOKUP(E6774,Def!$B$2:$C$15,2,FALSE)</f>
        <v>Tot bev</v>
      </c>
      <c r="I6774" s="3">
        <f>IF(A6774='Enheter, modell og år'!$F$2-1,0,G6774-VLOOKUP(A6774-1&amp;B6774&amp;C6774&amp;E6774,$F$2:$G$7561,2,FALSE))</f>
        <v>0</v>
      </c>
      <c r="J6774" s="3">
        <f>IF(A6774='Enheter, modell og år'!$F$2-1,0,VLOOKUP(A6774-1&amp;B6774&amp;C6774&amp;E6774,$F$2:$G$7561,2,FALSE))</f>
        <v>0</v>
      </c>
    </row>
    <row r="6775" spans="1:11" x14ac:dyDescent="0.25">
      <c r="A6775">
        <f t="shared" ref="A6775:C6775" si="6334">A6235</f>
        <v>2017</v>
      </c>
      <c r="B6775" t="str">
        <f t="shared" si="6334"/>
        <v>VFM</v>
      </c>
      <c r="C6775">
        <f t="shared" si="6334"/>
        <v>0</v>
      </c>
      <c r="D6775">
        <f>IFERROR(VLOOKUP(C6775,'Enheter, modell og år'!$A$2:$B$31,2,FALSE),0)</f>
        <v>0</v>
      </c>
      <c r="E6775" t="str">
        <f>'Liste detaljert wide'!$P$1</f>
        <v>Tot bev</v>
      </c>
      <c r="F6775" t="str">
        <f t="shared" si="6282"/>
        <v>2017VFM0Tot bev</v>
      </c>
      <c r="G6775" s="3">
        <f>'Liste detaljert wide'!P295</f>
        <v>0</v>
      </c>
      <c r="H6775" t="str">
        <f>VLOOKUP(E6775,Def!$B$2:$C$15,2,FALSE)</f>
        <v>Tot bev</v>
      </c>
      <c r="I6775" s="3">
        <f>IF(A6775='Enheter, modell og år'!$F$2-1,0,G6775-VLOOKUP(A6775-1&amp;B6775&amp;C6775&amp;E6775,$F$2:$G$7561,2,FALSE))</f>
        <v>0</v>
      </c>
      <c r="J6775" s="3">
        <f>IF(A6775='Enheter, modell og år'!$F$2-1,0,VLOOKUP(A6775-1&amp;B6775&amp;C6775&amp;E6775,$F$2:$G$7561,2,FALSE))</f>
        <v>0</v>
      </c>
    </row>
    <row r="6776" spans="1:11" x14ac:dyDescent="0.25">
      <c r="A6776">
        <f t="shared" ref="A6776:C6776" si="6335">A6236</f>
        <v>2017</v>
      </c>
      <c r="B6776" t="str">
        <f t="shared" si="6335"/>
        <v>VFM</v>
      </c>
      <c r="C6776">
        <f t="shared" si="6335"/>
        <v>0</v>
      </c>
      <c r="D6776">
        <f>IFERROR(VLOOKUP(C6776,'Enheter, modell og år'!$A$2:$B$31,2,FALSE),0)</f>
        <v>0</v>
      </c>
      <c r="E6776" t="str">
        <f>'Liste detaljert wide'!$P$1</f>
        <v>Tot bev</v>
      </c>
      <c r="F6776" t="str">
        <f t="shared" si="6282"/>
        <v>2017VFM0Tot bev</v>
      </c>
      <c r="G6776" s="3">
        <f>'Liste detaljert wide'!P296</f>
        <v>0</v>
      </c>
      <c r="H6776" t="str">
        <f>VLOOKUP(E6776,Def!$B$2:$C$15,2,FALSE)</f>
        <v>Tot bev</v>
      </c>
      <c r="I6776" s="3">
        <f>IF(A6776='Enheter, modell og år'!$F$2-1,0,G6776-VLOOKUP(A6776-1&amp;B6776&amp;C6776&amp;E6776,$F$2:$G$7561,2,FALSE))</f>
        <v>0</v>
      </c>
      <c r="J6776" s="3">
        <f>IF(A6776='Enheter, modell og år'!$F$2-1,0,VLOOKUP(A6776-1&amp;B6776&amp;C6776&amp;E6776,$F$2:$G$7561,2,FALSE))</f>
        <v>0</v>
      </c>
    </row>
    <row r="6777" spans="1:11" x14ac:dyDescent="0.25">
      <c r="A6777">
        <f t="shared" ref="A6777:C6777" si="6336">A6237</f>
        <v>2017</v>
      </c>
      <c r="B6777" t="str">
        <f t="shared" si="6336"/>
        <v>VFM</v>
      </c>
      <c r="C6777">
        <f t="shared" si="6336"/>
        <v>0</v>
      </c>
      <c r="D6777">
        <f>IFERROR(VLOOKUP(C6777,'Enheter, modell og år'!$A$2:$B$31,2,FALSE),0)</f>
        <v>0</v>
      </c>
      <c r="E6777" t="str">
        <f>'Liste detaljert wide'!$P$1</f>
        <v>Tot bev</v>
      </c>
      <c r="F6777" t="str">
        <f t="shared" si="6282"/>
        <v>2017VFM0Tot bev</v>
      </c>
      <c r="G6777" s="3">
        <f>'Liste detaljert wide'!P297</f>
        <v>0</v>
      </c>
      <c r="H6777" t="str">
        <f>VLOOKUP(E6777,Def!$B$2:$C$15,2,FALSE)</f>
        <v>Tot bev</v>
      </c>
      <c r="I6777" s="3">
        <f>IF(A6777='Enheter, modell og år'!$F$2-1,0,G6777-VLOOKUP(A6777-1&amp;B6777&amp;C6777&amp;E6777,$F$2:$G$7561,2,FALSE))</f>
        <v>0</v>
      </c>
      <c r="J6777" s="3">
        <f>IF(A6777='Enheter, modell og år'!$F$2-1,0,VLOOKUP(A6777-1&amp;B6777&amp;C6777&amp;E6777,$F$2:$G$7561,2,FALSE))</f>
        <v>0</v>
      </c>
    </row>
    <row r="6778" spans="1:11" x14ac:dyDescent="0.25">
      <c r="A6778">
        <f t="shared" ref="A6778:C6778" si="6337">A6238</f>
        <v>2017</v>
      </c>
      <c r="B6778" t="str">
        <f t="shared" si="6337"/>
        <v>VFM</v>
      </c>
      <c r="C6778">
        <f t="shared" si="6337"/>
        <v>0</v>
      </c>
      <c r="D6778">
        <f>IFERROR(VLOOKUP(C6778,'Enheter, modell og år'!$A$2:$B$31,2,FALSE),0)</f>
        <v>0</v>
      </c>
      <c r="E6778" t="str">
        <f>'Liste detaljert wide'!$P$1</f>
        <v>Tot bev</v>
      </c>
      <c r="F6778" t="str">
        <f t="shared" si="6282"/>
        <v>2017VFM0Tot bev</v>
      </c>
      <c r="G6778" s="3">
        <f>'Liste detaljert wide'!P298</f>
        <v>0</v>
      </c>
      <c r="H6778" t="str">
        <f>VLOOKUP(E6778,Def!$B$2:$C$15,2,FALSE)</f>
        <v>Tot bev</v>
      </c>
      <c r="I6778" s="3">
        <f>IF(A6778='Enheter, modell og år'!$F$2-1,0,G6778-VLOOKUP(A6778-1&amp;B6778&amp;C6778&amp;E6778,$F$2:$G$7561,2,FALSE))</f>
        <v>0</v>
      </c>
      <c r="J6778" s="3">
        <f>IF(A6778='Enheter, modell og år'!$F$2-1,0,VLOOKUP(A6778-1&amp;B6778&amp;C6778&amp;E6778,$F$2:$G$7561,2,FALSE))</f>
        <v>0</v>
      </c>
    </row>
    <row r="6779" spans="1:11" x14ac:dyDescent="0.25">
      <c r="A6779">
        <f t="shared" ref="A6779:C6779" si="6338">A6239</f>
        <v>2017</v>
      </c>
      <c r="B6779" t="str">
        <f t="shared" si="6338"/>
        <v>VFM</v>
      </c>
      <c r="C6779">
        <f t="shared" si="6338"/>
        <v>0</v>
      </c>
      <c r="D6779">
        <f>IFERROR(VLOOKUP(C6779,'Enheter, modell og år'!$A$2:$B$31,2,FALSE),0)</f>
        <v>0</v>
      </c>
      <c r="E6779" t="str">
        <f>'Liste detaljert wide'!$P$1</f>
        <v>Tot bev</v>
      </c>
      <c r="F6779" t="str">
        <f t="shared" si="6282"/>
        <v>2017VFM0Tot bev</v>
      </c>
      <c r="G6779" s="3">
        <f>'Liste detaljert wide'!P299</f>
        <v>0</v>
      </c>
      <c r="H6779" t="str">
        <f>VLOOKUP(E6779,Def!$B$2:$C$15,2,FALSE)</f>
        <v>Tot bev</v>
      </c>
      <c r="I6779" s="3">
        <f>IF(A6779='Enheter, modell og år'!$F$2-1,0,G6779-VLOOKUP(A6779-1&amp;B6779&amp;C6779&amp;E6779,$F$2:$G$7561,2,FALSE))</f>
        <v>0</v>
      </c>
      <c r="J6779" s="3">
        <f>IF(A6779='Enheter, modell og år'!$F$2-1,0,VLOOKUP(A6779-1&amp;B6779&amp;C6779&amp;E6779,$F$2:$G$7561,2,FALSE))</f>
        <v>0</v>
      </c>
    </row>
    <row r="6780" spans="1:11" x14ac:dyDescent="0.25">
      <c r="A6780">
        <f t="shared" ref="A6780:C6780" si="6339">A6240</f>
        <v>2017</v>
      </c>
      <c r="B6780" t="str">
        <f t="shared" si="6339"/>
        <v>VFM</v>
      </c>
      <c r="C6780">
        <f t="shared" si="6339"/>
        <v>0</v>
      </c>
      <c r="D6780">
        <f>IFERROR(VLOOKUP(C6780,'Enheter, modell og år'!$A$2:$B$31,2,FALSE),0)</f>
        <v>0</v>
      </c>
      <c r="E6780" t="str">
        <f>'Liste detaljert wide'!$P$1</f>
        <v>Tot bev</v>
      </c>
      <c r="F6780" t="str">
        <f t="shared" si="6282"/>
        <v>2017VFM0Tot bev</v>
      </c>
      <c r="G6780" s="3">
        <f>'Liste detaljert wide'!P300</f>
        <v>0</v>
      </c>
      <c r="H6780" t="str">
        <f>VLOOKUP(E6780,Def!$B$2:$C$15,2,FALSE)</f>
        <v>Tot bev</v>
      </c>
      <c r="I6780" s="3">
        <f>IF(A6780='Enheter, modell og år'!$F$2-1,0,G6780-VLOOKUP(A6780-1&amp;B6780&amp;C6780&amp;E6780,$F$2:$G$7561,2,FALSE))</f>
        <v>0</v>
      </c>
      <c r="J6780" s="3">
        <f>IF(A6780='Enheter, modell og år'!$F$2-1,0,VLOOKUP(A6780-1&amp;B6780&amp;C6780&amp;E6780,$F$2:$G$7561,2,FALSE))</f>
        <v>0</v>
      </c>
    </row>
    <row r="6781" spans="1:11" x14ac:dyDescent="0.25">
      <c r="A6781">
        <f t="shared" ref="A6781:C6781" si="6340">A6241</f>
        <v>2017</v>
      </c>
      <c r="B6781" t="str">
        <f t="shared" si="6340"/>
        <v>VFM</v>
      </c>
      <c r="C6781">
        <f t="shared" si="6340"/>
        <v>0</v>
      </c>
      <c r="D6781">
        <f>IFERROR(VLOOKUP(C6781,'Enheter, modell og år'!$A$2:$B$31,2,FALSE),0)</f>
        <v>0</v>
      </c>
      <c r="E6781" t="str">
        <f>'Liste detaljert wide'!$P$1</f>
        <v>Tot bev</v>
      </c>
      <c r="F6781" t="str">
        <f t="shared" si="6282"/>
        <v>2017VFM0Tot bev</v>
      </c>
      <c r="G6781" s="3">
        <f>'Liste detaljert wide'!P301</f>
        <v>0</v>
      </c>
      <c r="H6781" t="str">
        <f>VLOOKUP(E6781,Def!$B$2:$C$15,2,FALSE)</f>
        <v>Tot bev</v>
      </c>
      <c r="I6781" s="3">
        <f>IF(A6781='Enheter, modell og år'!$F$2-1,0,G6781-VLOOKUP(A6781-1&amp;B6781&amp;C6781&amp;E6781,$F$2:$G$7561,2,FALSE))</f>
        <v>0</v>
      </c>
      <c r="J6781" s="3">
        <f>IF(A6781='Enheter, modell og år'!$F$2-1,0,VLOOKUP(A6781-1&amp;B6781&amp;C6781&amp;E6781,$F$2:$G$7561,2,FALSE))</f>
        <v>0</v>
      </c>
    </row>
    <row r="6782" spans="1:11" x14ac:dyDescent="0.25">
      <c r="A6782">
        <f t="shared" ref="A6782:C6782" si="6341">A6242</f>
        <v>2018</v>
      </c>
      <c r="B6782" t="str">
        <f t="shared" si="6341"/>
        <v>VFM</v>
      </c>
      <c r="C6782">
        <f t="shared" si="6341"/>
        <v>0</v>
      </c>
      <c r="D6782">
        <f>IFERROR(VLOOKUP(C6782,'Enheter, modell og år'!$A$2:$B$31,2,FALSE),0)</f>
        <v>0</v>
      </c>
      <c r="E6782" t="str">
        <f>'Liste detaljert wide'!$P$1</f>
        <v>Tot bev</v>
      </c>
      <c r="F6782" t="str">
        <f t="shared" si="6282"/>
        <v>2018VFM0Tot bev</v>
      </c>
      <c r="G6782" s="3">
        <f>'Liste detaljert wide'!P302</f>
        <v>0</v>
      </c>
      <c r="H6782" t="str">
        <f>VLOOKUP(E6782,Def!$B$2:$C$15,2,FALSE)</f>
        <v>Tot bev</v>
      </c>
      <c r="I6782" s="3">
        <f>IF(A6782='Enheter, modell og år'!$F$2-1,0,G6782-VLOOKUP(A6782-1&amp;B6782&amp;C6782&amp;E6782,$F$2:$G$7561,2,FALSE))</f>
        <v>0</v>
      </c>
      <c r="J6782" s="3">
        <f>IF(A6782='Enheter, modell og år'!$F$2-1,0,VLOOKUP(A6782-1&amp;B6782&amp;C6782&amp;E6782,$F$2:$G$7561,2,FALSE))</f>
        <v>0</v>
      </c>
      <c r="K6782" s="7"/>
    </row>
    <row r="6783" spans="1:11" x14ac:dyDescent="0.25">
      <c r="A6783">
        <f t="shared" ref="A6783:C6783" si="6342">A6243</f>
        <v>2018</v>
      </c>
      <c r="B6783" t="str">
        <f t="shared" si="6342"/>
        <v>VFM</v>
      </c>
      <c r="C6783">
        <f t="shared" si="6342"/>
        <v>0</v>
      </c>
      <c r="D6783">
        <f>IFERROR(VLOOKUP(C6783,'Enheter, modell og år'!$A$2:$B$31,2,FALSE),0)</f>
        <v>0</v>
      </c>
      <c r="E6783" t="str">
        <f>'Liste detaljert wide'!$P$1</f>
        <v>Tot bev</v>
      </c>
      <c r="F6783" t="str">
        <f t="shared" si="6282"/>
        <v>2018VFM0Tot bev</v>
      </c>
      <c r="G6783" s="3">
        <f>'Liste detaljert wide'!P303</f>
        <v>0</v>
      </c>
      <c r="H6783" t="str">
        <f>VLOOKUP(E6783,Def!$B$2:$C$15,2,FALSE)</f>
        <v>Tot bev</v>
      </c>
      <c r="I6783" s="3">
        <f>IF(A6783='Enheter, modell og år'!$F$2-1,0,G6783-VLOOKUP(A6783-1&amp;B6783&amp;C6783&amp;E6783,$F$2:$G$7561,2,FALSE))</f>
        <v>0</v>
      </c>
      <c r="J6783" s="3">
        <f>IF(A6783='Enheter, modell og år'!$F$2-1,0,VLOOKUP(A6783-1&amp;B6783&amp;C6783&amp;E6783,$F$2:$G$7561,2,FALSE))</f>
        <v>0</v>
      </c>
    </row>
    <row r="6784" spans="1:11" x14ac:dyDescent="0.25">
      <c r="A6784">
        <f t="shared" ref="A6784:C6784" si="6343">A6244</f>
        <v>2018</v>
      </c>
      <c r="B6784" t="str">
        <f t="shared" si="6343"/>
        <v>VFM</v>
      </c>
      <c r="C6784">
        <f t="shared" si="6343"/>
        <v>0</v>
      </c>
      <c r="D6784">
        <f>IFERROR(VLOOKUP(C6784,'Enheter, modell og år'!$A$2:$B$31,2,FALSE),0)</f>
        <v>0</v>
      </c>
      <c r="E6784" t="str">
        <f>'Liste detaljert wide'!$P$1</f>
        <v>Tot bev</v>
      </c>
      <c r="F6784" t="str">
        <f t="shared" si="6282"/>
        <v>2018VFM0Tot bev</v>
      </c>
      <c r="G6784" s="3">
        <f>'Liste detaljert wide'!P304</f>
        <v>0</v>
      </c>
      <c r="H6784" t="str">
        <f>VLOOKUP(E6784,Def!$B$2:$C$15,2,FALSE)</f>
        <v>Tot bev</v>
      </c>
      <c r="I6784" s="3">
        <f>IF(A6784='Enheter, modell og år'!$F$2-1,0,G6784-VLOOKUP(A6784-1&amp;B6784&amp;C6784&amp;E6784,$F$2:$G$7561,2,FALSE))</f>
        <v>0</v>
      </c>
      <c r="J6784" s="3">
        <f>IF(A6784='Enheter, modell og år'!$F$2-1,0,VLOOKUP(A6784-1&amp;B6784&amp;C6784&amp;E6784,$F$2:$G$7561,2,FALSE))</f>
        <v>0</v>
      </c>
      <c r="K6784" s="70"/>
    </row>
    <row r="6785" spans="1:10" x14ac:dyDescent="0.25">
      <c r="A6785">
        <f t="shared" ref="A6785:C6785" si="6344">A6245</f>
        <v>2018</v>
      </c>
      <c r="B6785" t="str">
        <f t="shared" si="6344"/>
        <v>VFM</v>
      </c>
      <c r="C6785">
        <f t="shared" si="6344"/>
        <v>0</v>
      </c>
      <c r="D6785">
        <f>IFERROR(VLOOKUP(C6785,'Enheter, modell og år'!$A$2:$B$31,2,FALSE),0)</f>
        <v>0</v>
      </c>
      <c r="E6785" t="str">
        <f>'Liste detaljert wide'!$P$1</f>
        <v>Tot bev</v>
      </c>
      <c r="F6785" t="str">
        <f t="shared" si="6282"/>
        <v>2018VFM0Tot bev</v>
      </c>
      <c r="G6785" s="3">
        <f>'Liste detaljert wide'!P305</f>
        <v>0</v>
      </c>
      <c r="H6785" t="str">
        <f>VLOOKUP(E6785,Def!$B$2:$C$15,2,FALSE)</f>
        <v>Tot bev</v>
      </c>
      <c r="I6785" s="3">
        <f>IF(A6785='Enheter, modell og år'!$F$2-1,0,G6785-VLOOKUP(A6785-1&amp;B6785&amp;C6785&amp;E6785,$F$2:$G$7561,2,FALSE))</f>
        <v>0</v>
      </c>
      <c r="J6785" s="3">
        <f>IF(A6785='Enheter, modell og år'!$F$2-1,0,VLOOKUP(A6785-1&amp;B6785&amp;C6785&amp;E6785,$F$2:$G$7561,2,FALSE))</f>
        <v>0</v>
      </c>
    </row>
    <row r="6786" spans="1:10" x14ac:dyDescent="0.25">
      <c r="A6786">
        <f t="shared" ref="A6786:C6786" si="6345">A6246</f>
        <v>2018</v>
      </c>
      <c r="B6786" t="str">
        <f t="shared" si="6345"/>
        <v>VFM</v>
      </c>
      <c r="C6786">
        <f t="shared" si="6345"/>
        <v>0</v>
      </c>
      <c r="D6786">
        <f>IFERROR(VLOOKUP(C6786,'Enheter, modell og år'!$A$2:$B$31,2,FALSE),0)</f>
        <v>0</v>
      </c>
      <c r="E6786" t="str">
        <f>'Liste detaljert wide'!$P$1</f>
        <v>Tot bev</v>
      </c>
      <c r="F6786" t="str">
        <f t="shared" si="6282"/>
        <v>2018VFM0Tot bev</v>
      </c>
      <c r="G6786" s="3">
        <f>'Liste detaljert wide'!P306</f>
        <v>0</v>
      </c>
      <c r="H6786" t="str">
        <f>VLOOKUP(E6786,Def!$B$2:$C$15,2,FALSE)</f>
        <v>Tot bev</v>
      </c>
      <c r="I6786" s="3">
        <f>IF(A6786='Enheter, modell og år'!$F$2-1,0,G6786-VLOOKUP(A6786-1&amp;B6786&amp;C6786&amp;E6786,$F$2:$G$7561,2,FALSE))</f>
        <v>0</v>
      </c>
      <c r="J6786" s="3">
        <f>IF(A6786='Enheter, modell og år'!$F$2-1,0,VLOOKUP(A6786-1&amp;B6786&amp;C6786&amp;E6786,$F$2:$G$7561,2,FALSE))</f>
        <v>0</v>
      </c>
    </row>
    <row r="6787" spans="1:10" x14ac:dyDescent="0.25">
      <c r="A6787">
        <f t="shared" ref="A6787:C6787" si="6346">A6247</f>
        <v>2018</v>
      </c>
      <c r="B6787" t="str">
        <f t="shared" si="6346"/>
        <v>VFM</v>
      </c>
      <c r="C6787">
        <f t="shared" si="6346"/>
        <v>0</v>
      </c>
      <c r="D6787">
        <f>IFERROR(VLOOKUP(C6787,'Enheter, modell og år'!$A$2:$B$31,2,FALSE),0)</f>
        <v>0</v>
      </c>
      <c r="E6787" t="str">
        <f>'Liste detaljert wide'!$P$1</f>
        <v>Tot bev</v>
      </c>
      <c r="F6787" t="str">
        <f t="shared" ref="F6787:F6850" si="6347">A6787&amp;B6787&amp;C6787&amp;E6787</f>
        <v>2018VFM0Tot bev</v>
      </c>
      <c r="G6787" s="3">
        <f>'Liste detaljert wide'!P307</f>
        <v>0</v>
      </c>
      <c r="H6787" t="str">
        <f>VLOOKUP(E6787,Def!$B$2:$C$15,2,FALSE)</f>
        <v>Tot bev</v>
      </c>
      <c r="I6787" s="3">
        <f>IF(A6787='Enheter, modell og år'!$F$2-1,0,G6787-VLOOKUP(A6787-1&amp;B6787&amp;C6787&amp;E6787,$F$2:$G$7561,2,FALSE))</f>
        <v>0</v>
      </c>
      <c r="J6787" s="3">
        <f>IF(A6787='Enheter, modell og år'!$F$2-1,0,VLOOKUP(A6787-1&amp;B6787&amp;C6787&amp;E6787,$F$2:$G$7561,2,FALSE))</f>
        <v>0</v>
      </c>
    </row>
    <row r="6788" spans="1:10" x14ac:dyDescent="0.25">
      <c r="A6788">
        <f t="shared" ref="A6788:C6788" si="6348">A6248</f>
        <v>2018</v>
      </c>
      <c r="B6788" t="str">
        <f t="shared" si="6348"/>
        <v>VFM</v>
      </c>
      <c r="C6788">
        <f t="shared" si="6348"/>
        <v>0</v>
      </c>
      <c r="D6788">
        <f>IFERROR(VLOOKUP(C6788,'Enheter, modell og år'!$A$2:$B$31,2,FALSE),0)</f>
        <v>0</v>
      </c>
      <c r="E6788" t="str">
        <f>'Liste detaljert wide'!$P$1</f>
        <v>Tot bev</v>
      </c>
      <c r="F6788" t="str">
        <f t="shared" si="6347"/>
        <v>2018VFM0Tot bev</v>
      </c>
      <c r="G6788" s="3">
        <f>'Liste detaljert wide'!P308</f>
        <v>0</v>
      </c>
      <c r="H6788" t="str">
        <f>VLOOKUP(E6788,Def!$B$2:$C$15,2,FALSE)</f>
        <v>Tot bev</v>
      </c>
      <c r="I6788" s="3">
        <f>IF(A6788='Enheter, modell og år'!$F$2-1,0,G6788-VLOOKUP(A6788-1&amp;B6788&amp;C6788&amp;E6788,$F$2:$G$7561,2,FALSE))</f>
        <v>0</v>
      </c>
      <c r="J6788" s="3">
        <f>IF(A6788='Enheter, modell og år'!$F$2-1,0,VLOOKUP(A6788-1&amp;B6788&amp;C6788&amp;E6788,$F$2:$G$7561,2,FALSE))</f>
        <v>0</v>
      </c>
    </row>
    <row r="6789" spans="1:10" x14ac:dyDescent="0.25">
      <c r="A6789">
        <f t="shared" ref="A6789:C6789" si="6349">A6249</f>
        <v>2018</v>
      </c>
      <c r="B6789" t="str">
        <f t="shared" si="6349"/>
        <v>VFM</v>
      </c>
      <c r="C6789">
        <f t="shared" si="6349"/>
        <v>0</v>
      </c>
      <c r="D6789">
        <f>IFERROR(VLOOKUP(C6789,'Enheter, modell og år'!$A$2:$B$31,2,FALSE),0)</f>
        <v>0</v>
      </c>
      <c r="E6789" t="str">
        <f>'Liste detaljert wide'!$P$1</f>
        <v>Tot bev</v>
      </c>
      <c r="F6789" t="str">
        <f t="shared" si="6347"/>
        <v>2018VFM0Tot bev</v>
      </c>
      <c r="G6789" s="3">
        <f>'Liste detaljert wide'!P309</f>
        <v>0</v>
      </c>
      <c r="H6789" t="str">
        <f>VLOOKUP(E6789,Def!$B$2:$C$15,2,FALSE)</f>
        <v>Tot bev</v>
      </c>
      <c r="I6789" s="3">
        <f>IF(A6789='Enheter, modell og år'!$F$2-1,0,G6789-VLOOKUP(A6789-1&amp;B6789&amp;C6789&amp;E6789,$F$2:$G$7561,2,FALSE))</f>
        <v>0</v>
      </c>
      <c r="J6789" s="3">
        <f>IF(A6789='Enheter, modell og år'!$F$2-1,0,VLOOKUP(A6789-1&amp;B6789&amp;C6789&amp;E6789,$F$2:$G$7561,2,FALSE))</f>
        <v>0</v>
      </c>
    </row>
    <row r="6790" spans="1:10" x14ac:dyDescent="0.25">
      <c r="A6790">
        <f t="shared" ref="A6790:C6790" si="6350">A6250</f>
        <v>2018</v>
      </c>
      <c r="B6790" t="str">
        <f t="shared" si="6350"/>
        <v>VFM</v>
      </c>
      <c r="C6790">
        <f t="shared" si="6350"/>
        <v>0</v>
      </c>
      <c r="D6790">
        <f>IFERROR(VLOOKUP(C6790,'Enheter, modell og år'!$A$2:$B$31,2,FALSE),0)</f>
        <v>0</v>
      </c>
      <c r="E6790" t="str">
        <f>'Liste detaljert wide'!$P$1</f>
        <v>Tot bev</v>
      </c>
      <c r="F6790" t="str">
        <f t="shared" si="6347"/>
        <v>2018VFM0Tot bev</v>
      </c>
      <c r="G6790" s="3">
        <f>'Liste detaljert wide'!P310</f>
        <v>0</v>
      </c>
      <c r="H6790" t="str">
        <f>VLOOKUP(E6790,Def!$B$2:$C$15,2,FALSE)</f>
        <v>Tot bev</v>
      </c>
      <c r="I6790" s="3">
        <f>IF(A6790='Enheter, modell og år'!$F$2-1,0,G6790-VLOOKUP(A6790-1&amp;B6790&amp;C6790&amp;E6790,$F$2:$G$7561,2,FALSE))</f>
        <v>0</v>
      </c>
      <c r="J6790" s="3">
        <f>IF(A6790='Enheter, modell og år'!$F$2-1,0,VLOOKUP(A6790-1&amp;B6790&amp;C6790&amp;E6790,$F$2:$G$7561,2,FALSE))</f>
        <v>0</v>
      </c>
    </row>
    <row r="6791" spans="1:10" x14ac:dyDescent="0.25">
      <c r="A6791">
        <f t="shared" ref="A6791:C6791" si="6351">A6251</f>
        <v>2018</v>
      </c>
      <c r="B6791" t="str">
        <f t="shared" si="6351"/>
        <v>VFM</v>
      </c>
      <c r="C6791">
        <f t="shared" si="6351"/>
        <v>0</v>
      </c>
      <c r="D6791">
        <f>IFERROR(VLOOKUP(C6791,'Enheter, modell og år'!$A$2:$B$31,2,FALSE),0)</f>
        <v>0</v>
      </c>
      <c r="E6791" t="str">
        <f>'Liste detaljert wide'!$P$1</f>
        <v>Tot bev</v>
      </c>
      <c r="F6791" t="str">
        <f t="shared" si="6347"/>
        <v>2018VFM0Tot bev</v>
      </c>
      <c r="G6791" s="3">
        <f>'Liste detaljert wide'!P311</f>
        <v>0</v>
      </c>
      <c r="H6791" t="str">
        <f>VLOOKUP(E6791,Def!$B$2:$C$15,2,FALSE)</f>
        <v>Tot bev</v>
      </c>
      <c r="I6791" s="3">
        <f>IF(A6791='Enheter, modell og år'!$F$2-1,0,G6791-VLOOKUP(A6791-1&amp;B6791&amp;C6791&amp;E6791,$F$2:$G$7561,2,FALSE))</f>
        <v>0</v>
      </c>
      <c r="J6791" s="3">
        <f>IF(A6791='Enheter, modell og år'!$F$2-1,0,VLOOKUP(A6791-1&amp;B6791&amp;C6791&amp;E6791,$F$2:$G$7561,2,FALSE))</f>
        <v>0</v>
      </c>
    </row>
    <row r="6792" spans="1:10" x14ac:dyDescent="0.25">
      <c r="A6792">
        <f t="shared" ref="A6792:C6792" si="6352">A6252</f>
        <v>2018</v>
      </c>
      <c r="B6792" t="str">
        <f t="shared" si="6352"/>
        <v>VFM</v>
      </c>
      <c r="C6792">
        <f t="shared" si="6352"/>
        <v>0</v>
      </c>
      <c r="D6792">
        <f>IFERROR(VLOOKUP(C6792,'Enheter, modell og år'!$A$2:$B$31,2,FALSE),0)</f>
        <v>0</v>
      </c>
      <c r="E6792" t="str">
        <f>'Liste detaljert wide'!$P$1</f>
        <v>Tot bev</v>
      </c>
      <c r="F6792" t="str">
        <f t="shared" si="6347"/>
        <v>2018VFM0Tot bev</v>
      </c>
      <c r="G6792" s="3">
        <f>'Liste detaljert wide'!P312</f>
        <v>0</v>
      </c>
      <c r="H6792" t="str">
        <f>VLOOKUP(E6792,Def!$B$2:$C$15,2,FALSE)</f>
        <v>Tot bev</v>
      </c>
      <c r="I6792" s="3">
        <f>IF(A6792='Enheter, modell og år'!$F$2-1,0,G6792-VLOOKUP(A6792-1&amp;B6792&amp;C6792&amp;E6792,$F$2:$G$7561,2,FALSE))</f>
        <v>0</v>
      </c>
      <c r="J6792" s="3">
        <f>IF(A6792='Enheter, modell og år'!$F$2-1,0,VLOOKUP(A6792-1&amp;B6792&amp;C6792&amp;E6792,$F$2:$G$7561,2,FALSE))</f>
        <v>0</v>
      </c>
    </row>
    <row r="6793" spans="1:10" x14ac:dyDescent="0.25">
      <c r="A6793">
        <f t="shared" ref="A6793:C6793" si="6353">A6253</f>
        <v>2018</v>
      </c>
      <c r="B6793" t="str">
        <f t="shared" si="6353"/>
        <v>VFM</v>
      </c>
      <c r="C6793">
        <f t="shared" si="6353"/>
        <v>0</v>
      </c>
      <c r="D6793">
        <f>IFERROR(VLOOKUP(C6793,'Enheter, modell og år'!$A$2:$B$31,2,FALSE),0)</f>
        <v>0</v>
      </c>
      <c r="E6793" t="str">
        <f>'Liste detaljert wide'!$P$1</f>
        <v>Tot bev</v>
      </c>
      <c r="F6793" t="str">
        <f t="shared" si="6347"/>
        <v>2018VFM0Tot bev</v>
      </c>
      <c r="G6793" s="3">
        <f>'Liste detaljert wide'!P313</f>
        <v>0</v>
      </c>
      <c r="H6793" t="str">
        <f>VLOOKUP(E6793,Def!$B$2:$C$15,2,FALSE)</f>
        <v>Tot bev</v>
      </c>
      <c r="I6793" s="3">
        <f>IF(A6793='Enheter, modell og år'!$F$2-1,0,G6793-VLOOKUP(A6793-1&amp;B6793&amp;C6793&amp;E6793,$F$2:$G$7561,2,FALSE))</f>
        <v>0</v>
      </c>
      <c r="J6793" s="3">
        <f>IF(A6793='Enheter, modell og år'!$F$2-1,0,VLOOKUP(A6793-1&amp;B6793&amp;C6793&amp;E6793,$F$2:$G$7561,2,FALSE))</f>
        <v>0</v>
      </c>
    </row>
    <row r="6794" spans="1:10" x14ac:dyDescent="0.25">
      <c r="A6794">
        <f t="shared" ref="A6794:C6794" si="6354">A6254</f>
        <v>2018</v>
      </c>
      <c r="B6794" t="str">
        <f t="shared" si="6354"/>
        <v>VFM</v>
      </c>
      <c r="C6794">
        <f t="shared" si="6354"/>
        <v>0</v>
      </c>
      <c r="D6794">
        <f>IFERROR(VLOOKUP(C6794,'Enheter, modell og år'!$A$2:$B$31,2,FALSE),0)</f>
        <v>0</v>
      </c>
      <c r="E6794" t="str">
        <f>'Liste detaljert wide'!$P$1</f>
        <v>Tot bev</v>
      </c>
      <c r="F6794" t="str">
        <f t="shared" si="6347"/>
        <v>2018VFM0Tot bev</v>
      </c>
      <c r="G6794" s="3">
        <f>'Liste detaljert wide'!P314</f>
        <v>0</v>
      </c>
      <c r="H6794" t="str">
        <f>VLOOKUP(E6794,Def!$B$2:$C$15,2,FALSE)</f>
        <v>Tot bev</v>
      </c>
      <c r="I6794" s="3">
        <f>IF(A6794='Enheter, modell og år'!$F$2-1,0,G6794-VLOOKUP(A6794-1&amp;B6794&amp;C6794&amp;E6794,$F$2:$G$7561,2,FALSE))</f>
        <v>0</v>
      </c>
      <c r="J6794" s="3">
        <f>IF(A6794='Enheter, modell og år'!$F$2-1,0,VLOOKUP(A6794-1&amp;B6794&amp;C6794&amp;E6794,$F$2:$G$7561,2,FALSE))</f>
        <v>0</v>
      </c>
    </row>
    <row r="6795" spans="1:10" x14ac:dyDescent="0.25">
      <c r="A6795">
        <f t="shared" ref="A6795:C6795" si="6355">A6255</f>
        <v>2018</v>
      </c>
      <c r="B6795" t="str">
        <f t="shared" si="6355"/>
        <v>VFM</v>
      </c>
      <c r="C6795">
        <f t="shared" si="6355"/>
        <v>0</v>
      </c>
      <c r="D6795">
        <f>IFERROR(VLOOKUP(C6795,'Enheter, modell og år'!$A$2:$B$31,2,FALSE),0)</f>
        <v>0</v>
      </c>
      <c r="E6795" t="str">
        <f>'Liste detaljert wide'!$P$1</f>
        <v>Tot bev</v>
      </c>
      <c r="F6795" t="str">
        <f t="shared" si="6347"/>
        <v>2018VFM0Tot bev</v>
      </c>
      <c r="G6795" s="3">
        <f>'Liste detaljert wide'!P315</f>
        <v>0</v>
      </c>
      <c r="H6795" t="str">
        <f>VLOOKUP(E6795,Def!$B$2:$C$15,2,FALSE)</f>
        <v>Tot bev</v>
      </c>
      <c r="I6795" s="3">
        <f>IF(A6795='Enheter, modell og år'!$F$2-1,0,G6795-VLOOKUP(A6795-1&amp;B6795&amp;C6795&amp;E6795,$F$2:$G$7561,2,FALSE))</f>
        <v>0</v>
      </c>
      <c r="J6795" s="3">
        <f>IF(A6795='Enheter, modell og år'!$F$2-1,0,VLOOKUP(A6795-1&amp;B6795&amp;C6795&amp;E6795,$F$2:$G$7561,2,FALSE))</f>
        <v>0</v>
      </c>
    </row>
    <row r="6796" spans="1:10" x14ac:dyDescent="0.25">
      <c r="A6796">
        <f t="shared" ref="A6796:C6796" si="6356">A6256</f>
        <v>2018</v>
      </c>
      <c r="B6796" t="str">
        <f t="shared" si="6356"/>
        <v>VFM</v>
      </c>
      <c r="C6796">
        <f t="shared" si="6356"/>
        <v>0</v>
      </c>
      <c r="D6796">
        <f>IFERROR(VLOOKUP(C6796,'Enheter, modell og år'!$A$2:$B$31,2,FALSE),0)</f>
        <v>0</v>
      </c>
      <c r="E6796" t="str">
        <f>'Liste detaljert wide'!$P$1</f>
        <v>Tot bev</v>
      </c>
      <c r="F6796" t="str">
        <f t="shared" si="6347"/>
        <v>2018VFM0Tot bev</v>
      </c>
      <c r="G6796" s="3">
        <f>'Liste detaljert wide'!P316</f>
        <v>0</v>
      </c>
      <c r="H6796" t="str">
        <f>VLOOKUP(E6796,Def!$B$2:$C$15,2,FALSE)</f>
        <v>Tot bev</v>
      </c>
      <c r="I6796" s="3">
        <f>IF(A6796='Enheter, modell og år'!$F$2-1,0,G6796-VLOOKUP(A6796-1&amp;B6796&amp;C6796&amp;E6796,$F$2:$G$7561,2,FALSE))</f>
        <v>0</v>
      </c>
      <c r="J6796" s="3">
        <f>IF(A6796='Enheter, modell og år'!$F$2-1,0,VLOOKUP(A6796-1&amp;B6796&amp;C6796&amp;E6796,$F$2:$G$7561,2,FALSE))</f>
        <v>0</v>
      </c>
    </row>
    <row r="6797" spans="1:10" x14ac:dyDescent="0.25">
      <c r="A6797">
        <f t="shared" ref="A6797:C6797" si="6357">A6257</f>
        <v>2018</v>
      </c>
      <c r="B6797" t="str">
        <f t="shared" si="6357"/>
        <v>VFM</v>
      </c>
      <c r="C6797">
        <f t="shared" si="6357"/>
        <v>0</v>
      </c>
      <c r="D6797">
        <f>IFERROR(VLOOKUP(C6797,'Enheter, modell og år'!$A$2:$B$31,2,FALSE),0)</f>
        <v>0</v>
      </c>
      <c r="E6797" t="str">
        <f>'Liste detaljert wide'!$P$1</f>
        <v>Tot bev</v>
      </c>
      <c r="F6797" t="str">
        <f t="shared" si="6347"/>
        <v>2018VFM0Tot bev</v>
      </c>
      <c r="G6797" s="3">
        <f>'Liste detaljert wide'!P317</f>
        <v>0</v>
      </c>
      <c r="H6797" t="str">
        <f>VLOOKUP(E6797,Def!$B$2:$C$15,2,FALSE)</f>
        <v>Tot bev</v>
      </c>
      <c r="I6797" s="3">
        <f>IF(A6797='Enheter, modell og år'!$F$2-1,0,G6797-VLOOKUP(A6797-1&amp;B6797&amp;C6797&amp;E6797,$F$2:$G$7561,2,FALSE))</f>
        <v>0</v>
      </c>
      <c r="J6797" s="3">
        <f>IF(A6797='Enheter, modell og år'!$F$2-1,0,VLOOKUP(A6797-1&amp;B6797&amp;C6797&amp;E6797,$F$2:$G$7561,2,FALSE))</f>
        <v>0</v>
      </c>
    </row>
    <row r="6798" spans="1:10" x14ac:dyDescent="0.25">
      <c r="A6798">
        <f t="shared" ref="A6798:C6798" si="6358">A6258</f>
        <v>2018</v>
      </c>
      <c r="B6798" t="str">
        <f t="shared" si="6358"/>
        <v>VFM</v>
      </c>
      <c r="C6798">
        <f t="shared" si="6358"/>
        <v>0</v>
      </c>
      <c r="D6798">
        <f>IFERROR(VLOOKUP(C6798,'Enheter, modell og år'!$A$2:$B$31,2,FALSE),0)</f>
        <v>0</v>
      </c>
      <c r="E6798" t="str">
        <f>'Liste detaljert wide'!$P$1</f>
        <v>Tot bev</v>
      </c>
      <c r="F6798" t="str">
        <f t="shared" si="6347"/>
        <v>2018VFM0Tot bev</v>
      </c>
      <c r="G6798" s="3">
        <f>'Liste detaljert wide'!P318</f>
        <v>0</v>
      </c>
      <c r="H6798" t="str">
        <f>VLOOKUP(E6798,Def!$B$2:$C$15,2,FALSE)</f>
        <v>Tot bev</v>
      </c>
      <c r="I6798" s="3">
        <f>IF(A6798='Enheter, modell og år'!$F$2-1,0,G6798-VLOOKUP(A6798-1&amp;B6798&amp;C6798&amp;E6798,$F$2:$G$7561,2,FALSE))</f>
        <v>0</v>
      </c>
      <c r="J6798" s="3">
        <f>IF(A6798='Enheter, modell og år'!$F$2-1,0,VLOOKUP(A6798-1&amp;B6798&amp;C6798&amp;E6798,$F$2:$G$7561,2,FALSE))</f>
        <v>0</v>
      </c>
    </row>
    <row r="6799" spans="1:10" x14ac:dyDescent="0.25">
      <c r="A6799">
        <f t="shared" ref="A6799:C6799" si="6359">A6259</f>
        <v>2018</v>
      </c>
      <c r="B6799" t="str">
        <f t="shared" si="6359"/>
        <v>VFM</v>
      </c>
      <c r="C6799">
        <f t="shared" si="6359"/>
        <v>0</v>
      </c>
      <c r="D6799">
        <f>IFERROR(VLOOKUP(C6799,'Enheter, modell og år'!$A$2:$B$31,2,FALSE),0)</f>
        <v>0</v>
      </c>
      <c r="E6799" t="str">
        <f>'Liste detaljert wide'!$P$1</f>
        <v>Tot bev</v>
      </c>
      <c r="F6799" t="str">
        <f t="shared" si="6347"/>
        <v>2018VFM0Tot bev</v>
      </c>
      <c r="G6799" s="3">
        <f>'Liste detaljert wide'!P319</f>
        <v>0</v>
      </c>
      <c r="H6799" t="str">
        <f>VLOOKUP(E6799,Def!$B$2:$C$15,2,FALSE)</f>
        <v>Tot bev</v>
      </c>
      <c r="I6799" s="3">
        <f>IF(A6799='Enheter, modell og år'!$F$2-1,0,G6799-VLOOKUP(A6799-1&amp;B6799&amp;C6799&amp;E6799,$F$2:$G$7561,2,FALSE))</f>
        <v>0</v>
      </c>
      <c r="J6799" s="3">
        <f>IF(A6799='Enheter, modell og år'!$F$2-1,0,VLOOKUP(A6799-1&amp;B6799&amp;C6799&amp;E6799,$F$2:$G$7561,2,FALSE))</f>
        <v>0</v>
      </c>
    </row>
    <row r="6800" spans="1:10" x14ac:dyDescent="0.25">
      <c r="A6800">
        <f t="shared" ref="A6800:C6800" si="6360">A6260</f>
        <v>2018</v>
      </c>
      <c r="B6800" t="str">
        <f t="shared" si="6360"/>
        <v>VFM</v>
      </c>
      <c r="C6800">
        <f t="shared" si="6360"/>
        <v>0</v>
      </c>
      <c r="D6800">
        <f>IFERROR(VLOOKUP(C6800,'Enheter, modell og år'!$A$2:$B$31,2,FALSE),0)</f>
        <v>0</v>
      </c>
      <c r="E6800" t="str">
        <f>'Liste detaljert wide'!$P$1</f>
        <v>Tot bev</v>
      </c>
      <c r="F6800" t="str">
        <f t="shared" si="6347"/>
        <v>2018VFM0Tot bev</v>
      </c>
      <c r="G6800" s="3">
        <f>'Liste detaljert wide'!P320</f>
        <v>0</v>
      </c>
      <c r="H6800" t="str">
        <f>VLOOKUP(E6800,Def!$B$2:$C$15,2,FALSE)</f>
        <v>Tot bev</v>
      </c>
      <c r="I6800" s="3">
        <f>IF(A6800='Enheter, modell og år'!$F$2-1,0,G6800-VLOOKUP(A6800-1&amp;B6800&amp;C6800&amp;E6800,$F$2:$G$7561,2,FALSE))</f>
        <v>0</v>
      </c>
      <c r="J6800" s="3">
        <f>IF(A6800='Enheter, modell og år'!$F$2-1,0,VLOOKUP(A6800-1&amp;B6800&amp;C6800&amp;E6800,$F$2:$G$7561,2,FALSE))</f>
        <v>0</v>
      </c>
    </row>
    <row r="6801" spans="1:10" x14ac:dyDescent="0.25">
      <c r="A6801">
        <f t="shared" ref="A6801:C6801" si="6361">A6261</f>
        <v>2018</v>
      </c>
      <c r="B6801" t="str">
        <f t="shared" si="6361"/>
        <v>VFM</v>
      </c>
      <c r="C6801">
        <f t="shared" si="6361"/>
        <v>0</v>
      </c>
      <c r="D6801">
        <f>IFERROR(VLOOKUP(C6801,'Enheter, modell og år'!$A$2:$B$31,2,FALSE),0)</f>
        <v>0</v>
      </c>
      <c r="E6801" t="str">
        <f>'Liste detaljert wide'!$P$1</f>
        <v>Tot bev</v>
      </c>
      <c r="F6801" t="str">
        <f t="shared" si="6347"/>
        <v>2018VFM0Tot bev</v>
      </c>
      <c r="G6801" s="3">
        <f>'Liste detaljert wide'!P321</f>
        <v>0</v>
      </c>
      <c r="H6801" t="str">
        <f>VLOOKUP(E6801,Def!$B$2:$C$15,2,FALSE)</f>
        <v>Tot bev</v>
      </c>
      <c r="I6801" s="3">
        <f>IF(A6801='Enheter, modell og år'!$F$2-1,0,G6801-VLOOKUP(A6801-1&amp;B6801&amp;C6801&amp;E6801,$F$2:$G$7561,2,FALSE))</f>
        <v>0</v>
      </c>
      <c r="J6801" s="3">
        <f>IF(A6801='Enheter, modell og år'!$F$2-1,0,VLOOKUP(A6801-1&amp;B6801&amp;C6801&amp;E6801,$F$2:$G$7561,2,FALSE))</f>
        <v>0</v>
      </c>
    </row>
    <row r="6802" spans="1:10" x14ac:dyDescent="0.25">
      <c r="A6802">
        <f t="shared" ref="A6802:C6802" si="6362">A6262</f>
        <v>2018</v>
      </c>
      <c r="B6802" t="str">
        <f t="shared" si="6362"/>
        <v>VFM</v>
      </c>
      <c r="C6802">
        <f t="shared" si="6362"/>
        <v>0</v>
      </c>
      <c r="D6802">
        <f>IFERROR(VLOOKUP(C6802,'Enheter, modell og år'!$A$2:$B$31,2,FALSE),0)</f>
        <v>0</v>
      </c>
      <c r="E6802" t="str">
        <f>'Liste detaljert wide'!$P$1</f>
        <v>Tot bev</v>
      </c>
      <c r="F6802" t="str">
        <f t="shared" si="6347"/>
        <v>2018VFM0Tot bev</v>
      </c>
      <c r="G6802" s="3">
        <f>'Liste detaljert wide'!P322</f>
        <v>0</v>
      </c>
      <c r="H6802" t="str">
        <f>VLOOKUP(E6802,Def!$B$2:$C$15,2,FALSE)</f>
        <v>Tot bev</v>
      </c>
      <c r="I6802" s="3">
        <f>IF(A6802='Enheter, modell og år'!$F$2-1,0,G6802-VLOOKUP(A6802-1&amp;B6802&amp;C6802&amp;E6802,$F$2:$G$7561,2,FALSE))</f>
        <v>0</v>
      </c>
      <c r="J6802" s="3">
        <f>IF(A6802='Enheter, modell og år'!$F$2-1,0,VLOOKUP(A6802-1&amp;B6802&amp;C6802&amp;E6802,$F$2:$G$7561,2,FALSE))</f>
        <v>0</v>
      </c>
    </row>
    <row r="6803" spans="1:10" x14ac:dyDescent="0.25">
      <c r="A6803">
        <f t="shared" ref="A6803:C6803" si="6363">A6263</f>
        <v>2018</v>
      </c>
      <c r="B6803" t="str">
        <f t="shared" si="6363"/>
        <v>VFM</v>
      </c>
      <c r="C6803">
        <f t="shared" si="6363"/>
        <v>0</v>
      </c>
      <c r="D6803">
        <f>IFERROR(VLOOKUP(C6803,'Enheter, modell og år'!$A$2:$B$31,2,FALSE),0)</f>
        <v>0</v>
      </c>
      <c r="E6803" t="str">
        <f>'Liste detaljert wide'!$P$1</f>
        <v>Tot bev</v>
      </c>
      <c r="F6803" t="str">
        <f t="shared" si="6347"/>
        <v>2018VFM0Tot bev</v>
      </c>
      <c r="G6803" s="3">
        <f>'Liste detaljert wide'!P323</f>
        <v>0</v>
      </c>
      <c r="H6803" t="str">
        <f>VLOOKUP(E6803,Def!$B$2:$C$15,2,FALSE)</f>
        <v>Tot bev</v>
      </c>
      <c r="I6803" s="3">
        <f>IF(A6803='Enheter, modell og år'!$F$2-1,0,G6803-VLOOKUP(A6803-1&amp;B6803&amp;C6803&amp;E6803,$F$2:$G$7561,2,FALSE))</f>
        <v>0</v>
      </c>
      <c r="J6803" s="3">
        <f>IF(A6803='Enheter, modell og år'!$F$2-1,0,VLOOKUP(A6803-1&amp;B6803&amp;C6803&amp;E6803,$F$2:$G$7561,2,FALSE))</f>
        <v>0</v>
      </c>
    </row>
    <row r="6804" spans="1:10" x14ac:dyDescent="0.25">
      <c r="A6804">
        <f t="shared" ref="A6804:C6804" si="6364">A6264</f>
        <v>2018</v>
      </c>
      <c r="B6804" t="str">
        <f t="shared" si="6364"/>
        <v>VFM</v>
      </c>
      <c r="C6804">
        <f t="shared" si="6364"/>
        <v>0</v>
      </c>
      <c r="D6804">
        <f>IFERROR(VLOOKUP(C6804,'Enheter, modell og år'!$A$2:$B$31,2,FALSE),0)</f>
        <v>0</v>
      </c>
      <c r="E6804" t="str">
        <f>'Liste detaljert wide'!$P$1</f>
        <v>Tot bev</v>
      </c>
      <c r="F6804" t="str">
        <f t="shared" si="6347"/>
        <v>2018VFM0Tot bev</v>
      </c>
      <c r="G6804" s="3">
        <f>'Liste detaljert wide'!P324</f>
        <v>0</v>
      </c>
      <c r="H6804" t="str">
        <f>VLOOKUP(E6804,Def!$B$2:$C$15,2,FALSE)</f>
        <v>Tot bev</v>
      </c>
      <c r="I6804" s="3">
        <f>IF(A6804='Enheter, modell og år'!$F$2-1,0,G6804-VLOOKUP(A6804-1&amp;B6804&amp;C6804&amp;E6804,$F$2:$G$7561,2,FALSE))</f>
        <v>0</v>
      </c>
      <c r="J6804" s="3">
        <f>IF(A6804='Enheter, modell og år'!$F$2-1,0,VLOOKUP(A6804-1&amp;B6804&amp;C6804&amp;E6804,$F$2:$G$7561,2,FALSE))</f>
        <v>0</v>
      </c>
    </row>
    <row r="6805" spans="1:10" x14ac:dyDescent="0.25">
      <c r="A6805">
        <f t="shared" ref="A6805:C6805" si="6365">A6265</f>
        <v>2018</v>
      </c>
      <c r="B6805" t="str">
        <f t="shared" si="6365"/>
        <v>VFM</v>
      </c>
      <c r="C6805">
        <f t="shared" si="6365"/>
        <v>0</v>
      </c>
      <c r="D6805">
        <f>IFERROR(VLOOKUP(C6805,'Enheter, modell og år'!$A$2:$B$31,2,FALSE),0)</f>
        <v>0</v>
      </c>
      <c r="E6805" t="str">
        <f>'Liste detaljert wide'!$P$1</f>
        <v>Tot bev</v>
      </c>
      <c r="F6805" t="str">
        <f t="shared" si="6347"/>
        <v>2018VFM0Tot bev</v>
      </c>
      <c r="G6805" s="3">
        <f>'Liste detaljert wide'!P325</f>
        <v>0</v>
      </c>
      <c r="H6805" t="str">
        <f>VLOOKUP(E6805,Def!$B$2:$C$15,2,FALSE)</f>
        <v>Tot bev</v>
      </c>
      <c r="I6805" s="3">
        <f>IF(A6805='Enheter, modell og år'!$F$2-1,0,G6805-VLOOKUP(A6805-1&amp;B6805&amp;C6805&amp;E6805,$F$2:$G$7561,2,FALSE))</f>
        <v>0</v>
      </c>
      <c r="J6805" s="3">
        <f>IF(A6805='Enheter, modell og år'!$F$2-1,0,VLOOKUP(A6805-1&amp;B6805&amp;C6805&amp;E6805,$F$2:$G$7561,2,FALSE))</f>
        <v>0</v>
      </c>
    </row>
    <row r="6806" spans="1:10" x14ac:dyDescent="0.25">
      <c r="A6806">
        <f t="shared" ref="A6806:C6806" si="6366">A6266</f>
        <v>2018</v>
      </c>
      <c r="B6806" t="str">
        <f t="shared" si="6366"/>
        <v>VFM</v>
      </c>
      <c r="C6806">
        <f t="shared" si="6366"/>
        <v>0</v>
      </c>
      <c r="D6806">
        <f>IFERROR(VLOOKUP(C6806,'Enheter, modell og år'!$A$2:$B$31,2,FALSE),0)</f>
        <v>0</v>
      </c>
      <c r="E6806" t="str">
        <f>'Liste detaljert wide'!$P$1</f>
        <v>Tot bev</v>
      </c>
      <c r="F6806" t="str">
        <f t="shared" si="6347"/>
        <v>2018VFM0Tot bev</v>
      </c>
      <c r="G6806" s="3">
        <f>'Liste detaljert wide'!P326</f>
        <v>0</v>
      </c>
      <c r="H6806" t="str">
        <f>VLOOKUP(E6806,Def!$B$2:$C$15,2,FALSE)</f>
        <v>Tot bev</v>
      </c>
      <c r="I6806" s="3">
        <f>IF(A6806='Enheter, modell og år'!$F$2-1,0,G6806-VLOOKUP(A6806-1&amp;B6806&amp;C6806&amp;E6806,$F$2:$G$7561,2,FALSE))</f>
        <v>0</v>
      </c>
      <c r="J6806" s="3">
        <f>IF(A6806='Enheter, modell og år'!$F$2-1,0,VLOOKUP(A6806-1&amp;B6806&amp;C6806&amp;E6806,$F$2:$G$7561,2,FALSE))</f>
        <v>0</v>
      </c>
    </row>
    <row r="6807" spans="1:10" x14ac:dyDescent="0.25">
      <c r="A6807">
        <f t="shared" ref="A6807:C6807" si="6367">A6267</f>
        <v>2018</v>
      </c>
      <c r="B6807" t="str">
        <f t="shared" si="6367"/>
        <v>VFM</v>
      </c>
      <c r="C6807">
        <f t="shared" si="6367"/>
        <v>0</v>
      </c>
      <c r="D6807">
        <f>IFERROR(VLOOKUP(C6807,'Enheter, modell og år'!$A$2:$B$31,2,FALSE),0)</f>
        <v>0</v>
      </c>
      <c r="E6807" t="str">
        <f>'Liste detaljert wide'!$P$1</f>
        <v>Tot bev</v>
      </c>
      <c r="F6807" t="str">
        <f t="shared" si="6347"/>
        <v>2018VFM0Tot bev</v>
      </c>
      <c r="G6807" s="3">
        <f>'Liste detaljert wide'!P327</f>
        <v>0</v>
      </c>
      <c r="H6807" t="str">
        <f>VLOOKUP(E6807,Def!$B$2:$C$15,2,FALSE)</f>
        <v>Tot bev</v>
      </c>
      <c r="I6807" s="3">
        <f>IF(A6807='Enheter, modell og år'!$F$2-1,0,G6807-VLOOKUP(A6807-1&amp;B6807&amp;C6807&amp;E6807,$F$2:$G$7561,2,FALSE))</f>
        <v>0</v>
      </c>
      <c r="J6807" s="3">
        <f>IF(A6807='Enheter, modell og år'!$F$2-1,0,VLOOKUP(A6807-1&amp;B6807&amp;C6807&amp;E6807,$F$2:$G$7561,2,FALSE))</f>
        <v>0</v>
      </c>
    </row>
    <row r="6808" spans="1:10" x14ac:dyDescent="0.25">
      <c r="A6808">
        <f t="shared" ref="A6808:C6808" si="6368">A6268</f>
        <v>2018</v>
      </c>
      <c r="B6808" t="str">
        <f t="shared" si="6368"/>
        <v>VFM</v>
      </c>
      <c r="C6808">
        <f t="shared" si="6368"/>
        <v>0</v>
      </c>
      <c r="D6808">
        <f>IFERROR(VLOOKUP(C6808,'Enheter, modell og år'!$A$2:$B$31,2,FALSE),0)</f>
        <v>0</v>
      </c>
      <c r="E6808" t="str">
        <f>'Liste detaljert wide'!$P$1</f>
        <v>Tot bev</v>
      </c>
      <c r="F6808" t="str">
        <f t="shared" si="6347"/>
        <v>2018VFM0Tot bev</v>
      </c>
      <c r="G6808" s="3">
        <f>'Liste detaljert wide'!P328</f>
        <v>0</v>
      </c>
      <c r="H6808" t="str">
        <f>VLOOKUP(E6808,Def!$B$2:$C$15,2,FALSE)</f>
        <v>Tot bev</v>
      </c>
      <c r="I6808" s="3">
        <f>IF(A6808='Enheter, modell og år'!$F$2-1,0,G6808-VLOOKUP(A6808-1&amp;B6808&amp;C6808&amp;E6808,$F$2:$G$7561,2,FALSE))</f>
        <v>0</v>
      </c>
      <c r="J6808" s="3">
        <f>IF(A6808='Enheter, modell og år'!$F$2-1,0,VLOOKUP(A6808-1&amp;B6808&amp;C6808&amp;E6808,$F$2:$G$7561,2,FALSE))</f>
        <v>0</v>
      </c>
    </row>
    <row r="6809" spans="1:10" x14ac:dyDescent="0.25">
      <c r="A6809">
        <f t="shared" ref="A6809:C6809" si="6369">A6269</f>
        <v>2018</v>
      </c>
      <c r="B6809" t="str">
        <f t="shared" si="6369"/>
        <v>VFM</v>
      </c>
      <c r="C6809">
        <f t="shared" si="6369"/>
        <v>0</v>
      </c>
      <c r="D6809">
        <f>IFERROR(VLOOKUP(C6809,'Enheter, modell og år'!$A$2:$B$31,2,FALSE),0)</f>
        <v>0</v>
      </c>
      <c r="E6809" t="str">
        <f>'Liste detaljert wide'!$P$1</f>
        <v>Tot bev</v>
      </c>
      <c r="F6809" t="str">
        <f t="shared" si="6347"/>
        <v>2018VFM0Tot bev</v>
      </c>
      <c r="G6809" s="3">
        <f>'Liste detaljert wide'!P329</f>
        <v>0</v>
      </c>
      <c r="H6809" t="str">
        <f>VLOOKUP(E6809,Def!$B$2:$C$15,2,FALSE)</f>
        <v>Tot bev</v>
      </c>
      <c r="I6809" s="3">
        <f>IF(A6809='Enheter, modell og år'!$F$2-1,0,G6809-VLOOKUP(A6809-1&amp;B6809&amp;C6809&amp;E6809,$F$2:$G$7561,2,FALSE))</f>
        <v>0</v>
      </c>
      <c r="J6809" s="3">
        <f>IF(A6809='Enheter, modell og år'!$F$2-1,0,VLOOKUP(A6809-1&amp;B6809&amp;C6809&amp;E6809,$F$2:$G$7561,2,FALSE))</f>
        <v>0</v>
      </c>
    </row>
    <row r="6810" spans="1:10" x14ac:dyDescent="0.25">
      <c r="A6810">
        <f t="shared" ref="A6810:C6810" si="6370">A6270</f>
        <v>2018</v>
      </c>
      <c r="B6810" t="str">
        <f t="shared" si="6370"/>
        <v>VFM</v>
      </c>
      <c r="C6810">
        <f t="shared" si="6370"/>
        <v>0</v>
      </c>
      <c r="D6810">
        <f>IFERROR(VLOOKUP(C6810,'Enheter, modell og år'!$A$2:$B$31,2,FALSE),0)</f>
        <v>0</v>
      </c>
      <c r="E6810" t="str">
        <f>'Liste detaljert wide'!$P$1</f>
        <v>Tot bev</v>
      </c>
      <c r="F6810" t="str">
        <f t="shared" si="6347"/>
        <v>2018VFM0Tot bev</v>
      </c>
      <c r="G6810" s="3">
        <f>'Liste detaljert wide'!P330</f>
        <v>0</v>
      </c>
      <c r="H6810" t="str">
        <f>VLOOKUP(E6810,Def!$B$2:$C$15,2,FALSE)</f>
        <v>Tot bev</v>
      </c>
      <c r="I6810" s="3">
        <f>IF(A6810='Enheter, modell og år'!$F$2-1,0,G6810-VLOOKUP(A6810-1&amp;B6810&amp;C6810&amp;E6810,$F$2:$G$7561,2,FALSE))</f>
        <v>0</v>
      </c>
      <c r="J6810" s="3">
        <f>IF(A6810='Enheter, modell og år'!$F$2-1,0,VLOOKUP(A6810-1&amp;B6810&amp;C6810&amp;E6810,$F$2:$G$7561,2,FALSE))</f>
        <v>0</v>
      </c>
    </row>
    <row r="6811" spans="1:10" x14ac:dyDescent="0.25">
      <c r="A6811">
        <f t="shared" ref="A6811:C6811" si="6371">A6271</f>
        <v>2018</v>
      </c>
      <c r="B6811" t="str">
        <f t="shared" si="6371"/>
        <v>VFM</v>
      </c>
      <c r="C6811">
        <f t="shared" si="6371"/>
        <v>0</v>
      </c>
      <c r="D6811">
        <f>IFERROR(VLOOKUP(C6811,'Enheter, modell og år'!$A$2:$B$31,2,FALSE),0)</f>
        <v>0</v>
      </c>
      <c r="E6811" t="str">
        <f>'Liste detaljert wide'!$P$1</f>
        <v>Tot bev</v>
      </c>
      <c r="F6811" t="str">
        <f t="shared" si="6347"/>
        <v>2018VFM0Tot bev</v>
      </c>
      <c r="G6811" s="3">
        <f>'Liste detaljert wide'!P331</f>
        <v>0</v>
      </c>
      <c r="H6811" t="str">
        <f>VLOOKUP(E6811,Def!$B$2:$C$15,2,FALSE)</f>
        <v>Tot bev</v>
      </c>
      <c r="I6811" s="3">
        <f>IF(A6811='Enheter, modell og år'!$F$2-1,0,G6811-VLOOKUP(A6811-1&amp;B6811&amp;C6811&amp;E6811,$F$2:$G$7561,2,FALSE))</f>
        <v>0</v>
      </c>
      <c r="J6811" s="3">
        <f>IF(A6811='Enheter, modell og år'!$F$2-1,0,VLOOKUP(A6811-1&amp;B6811&amp;C6811&amp;E6811,$F$2:$G$7561,2,FALSE))</f>
        <v>0</v>
      </c>
    </row>
    <row r="6812" spans="1:10" x14ac:dyDescent="0.25">
      <c r="A6812">
        <f t="shared" ref="A6812:C6812" si="6372">A6272</f>
        <v>2019</v>
      </c>
      <c r="B6812" t="str">
        <f t="shared" si="6372"/>
        <v>VFM</v>
      </c>
      <c r="C6812">
        <f t="shared" si="6372"/>
        <v>0</v>
      </c>
      <c r="D6812">
        <f>IFERROR(VLOOKUP(C6812,'Enheter, modell og år'!$A$2:$B$31,2,FALSE),0)</f>
        <v>0</v>
      </c>
      <c r="E6812" t="str">
        <f>'Liste detaljert wide'!$P$1</f>
        <v>Tot bev</v>
      </c>
      <c r="F6812" t="str">
        <f t="shared" si="6347"/>
        <v>2019VFM0Tot bev</v>
      </c>
      <c r="G6812" s="3">
        <f>'Liste detaljert wide'!P332</f>
        <v>0</v>
      </c>
      <c r="H6812" t="str">
        <f>VLOOKUP(E6812,Def!$B$2:$C$15,2,FALSE)</f>
        <v>Tot bev</v>
      </c>
      <c r="I6812" s="3">
        <f>IF(A6812='Enheter, modell og år'!$F$2-1,0,G6812-VLOOKUP(A6812-1&amp;B6812&amp;C6812&amp;E6812,$F$2:$G$7561,2,FALSE))</f>
        <v>0</v>
      </c>
      <c r="J6812" s="3">
        <f>IF(A6812='Enheter, modell og år'!$F$2-1,0,VLOOKUP(A6812-1&amp;B6812&amp;C6812&amp;E6812,$F$2:$G$7561,2,FALSE))</f>
        <v>0</v>
      </c>
    </row>
    <row r="6813" spans="1:10" x14ac:dyDescent="0.25">
      <c r="A6813">
        <f t="shared" ref="A6813:C6813" si="6373">A6273</f>
        <v>2019</v>
      </c>
      <c r="B6813" t="str">
        <f t="shared" si="6373"/>
        <v>VFM</v>
      </c>
      <c r="C6813">
        <f t="shared" si="6373"/>
        <v>0</v>
      </c>
      <c r="D6813">
        <f>IFERROR(VLOOKUP(C6813,'Enheter, modell og år'!$A$2:$B$31,2,FALSE),0)</f>
        <v>0</v>
      </c>
      <c r="E6813" t="str">
        <f>'Liste detaljert wide'!$P$1</f>
        <v>Tot bev</v>
      </c>
      <c r="F6813" t="str">
        <f t="shared" si="6347"/>
        <v>2019VFM0Tot bev</v>
      </c>
      <c r="G6813" s="3">
        <f>'Liste detaljert wide'!P333</f>
        <v>0</v>
      </c>
      <c r="H6813" t="str">
        <f>VLOOKUP(E6813,Def!$B$2:$C$15,2,FALSE)</f>
        <v>Tot bev</v>
      </c>
      <c r="I6813" s="3">
        <f>IF(A6813='Enheter, modell og år'!$F$2-1,0,G6813-VLOOKUP(A6813-1&amp;B6813&amp;C6813&amp;E6813,$F$2:$G$7561,2,FALSE))</f>
        <v>0</v>
      </c>
      <c r="J6813" s="3">
        <f>IF(A6813='Enheter, modell og år'!$F$2-1,0,VLOOKUP(A6813-1&amp;B6813&amp;C6813&amp;E6813,$F$2:$G$7561,2,FALSE))</f>
        <v>0</v>
      </c>
    </row>
    <row r="6814" spans="1:10" x14ac:dyDescent="0.25">
      <c r="A6814">
        <f t="shared" ref="A6814:C6814" si="6374">A6274</f>
        <v>2019</v>
      </c>
      <c r="B6814" t="str">
        <f t="shared" si="6374"/>
        <v>VFM</v>
      </c>
      <c r="C6814">
        <f t="shared" si="6374"/>
        <v>0</v>
      </c>
      <c r="D6814">
        <f>IFERROR(VLOOKUP(C6814,'Enheter, modell og år'!$A$2:$B$31,2,FALSE),0)</f>
        <v>0</v>
      </c>
      <c r="E6814" t="str">
        <f>'Liste detaljert wide'!$P$1</f>
        <v>Tot bev</v>
      </c>
      <c r="F6814" t="str">
        <f t="shared" si="6347"/>
        <v>2019VFM0Tot bev</v>
      </c>
      <c r="G6814" s="3">
        <f>'Liste detaljert wide'!P334</f>
        <v>0</v>
      </c>
      <c r="H6814" t="str">
        <f>VLOOKUP(E6814,Def!$B$2:$C$15,2,FALSE)</f>
        <v>Tot bev</v>
      </c>
      <c r="I6814" s="3">
        <f>IF(A6814='Enheter, modell og år'!$F$2-1,0,G6814-VLOOKUP(A6814-1&amp;B6814&amp;C6814&amp;E6814,$F$2:$G$7561,2,FALSE))</f>
        <v>0</v>
      </c>
      <c r="J6814" s="3">
        <f>IF(A6814='Enheter, modell og år'!$F$2-1,0,VLOOKUP(A6814-1&amp;B6814&amp;C6814&amp;E6814,$F$2:$G$7561,2,FALSE))</f>
        <v>0</v>
      </c>
    </row>
    <row r="6815" spans="1:10" x14ac:dyDescent="0.25">
      <c r="A6815">
        <f t="shared" ref="A6815:C6815" si="6375">A6275</f>
        <v>2019</v>
      </c>
      <c r="B6815" t="str">
        <f t="shared" si="6375"/>
        <v>VFM</v>
      </c>
      <c r="C6815">
        <f t="shared" si="6375"/>
        <v>0</v>
      </c>
      <c r="D6815">
        <f>IFERROR(VLOOKUP(C6815,'Enheter, modell og år'!$A$2:$B$31,2,FALSE),0)</f>
        <v>0</v>
      </c>
      <c r="E6815" t="str">
        <f>'Liste detaljert wide'!$P$1</f>
        <v>Tot bev</v>
      </c>
      <c r="F6815" t="str">
        <f t="shared" si="6347"/>
        <v>2019VFM0Tot bev</v>
      </c>
      <c r="G6815" s="3">
        <f>'Liste detaljert wide'!P335</f>
        <v>0</v>
      </c>
      <c r="H6815" t="str">
        <f>VLOOKUP(E6815,Def!$B$2:$C$15,2,FALSE)</f>
        <v>Tot bev</v>
      </c>
      <c r="I6815" s="3">
        <f>IF(A6815='Enheter, modell og år'!$F$2-1,0,G6815-VLOOKUP(A6815-1&amp;B6815&amp;C6815&amp;E6815,$F$2:$G$7561,2,FALSE))</f>
        <v>0</v>
      </c>
      <c r="J6815" s="3">
        <f>IF(A6815='Enheter, modell og år'!$F$2-1,0,VLOOKUP(A6815-1&amp;B6815&amp;C6815&amp;E6815,$F$2:$G$7561,2,FALSE))</f>
        <v>0</v>
      </c>
    </row>
    <row r="6816" spans="1:10" x14ac:dyDescent="0.25">
      <c r="A6816">
        <f t="shared" ref="A6816:C6816" si="6376">A6276</f>
        <v>2019</v>
      </c>
      <c r="B6816" t="str">
        <f t="shared" si="6376"/>
        <v>VFM</v>
      </c>
      <c r="C6816">
        <f t="shared" si="6376"/>
        <v>0</v>
      </c>
      <c r="D6816">
        <f>IFERROR(VLOOKUP(C6816,'Enheter, modell og år'!$A$2:$B$31,2,FALSE),0)</f>
        <v>0</v>
      </c>
      <c r="E6816" t="str">
        <f>'Liste detaljert wide'!$P$1</f>
        <v>Tot bev</v>
      </c>
      <c r="F6816" t="str">
        <f t="shared" si="6347"/>
        <v>2019VFM0Tot bev</v>
      </c>
      <c r="G6816" s="3">
        <f>'Liste detaljert wide'!P336</f>
        <v>0</v>
      </c>
      <c r="H6816" t="str">
        <f>VLOOKUP(E6816,Def!$B$2:$C$15,2,FALSE)</f>
        <v>Tot bev</v>
      </c>
      <c r="I6816" s="3">
        <f>IF(A6816='Enheter, modell og år'!$F$2-1,0,G6816-VLOOKUP(A6816-1&amp;B6816&amp;C6816&amp;E6816,$F$2:$G$7561,2,FALSE))</f>
        <v>0</v>
      </c>
      <c r="J6816" s="3">
        <f>IF(A6816='Enheter, modell og år'!$F$2-1,0,VLOOKUP(A6816-1&amp;B6816&amp;C6816&amp;E6816,$F$2:$G$7561,2,FALSE))</f>
        <v>0</v>
      </c>
    </row>
    <row r="6817" spans="1:10" x14ac:dyDescent="0.25">
      <c r="A6817">
        <f t="shared" ref="A6817:C6817" si="6377">A6277</f>
        <v>2019</v>
      </c>
      <c r="B6817" t="str">
        <f t="shared" si="6377"/>
        <v>VFM</v>
      </c>
      <c r="C6817">
        <f t="shared" si="6377"/>
        <v>0</v>
      </c>
      <c r="D6817">
        <f>IFERROR(VLOOKUP(C6817,'Enheter, modell og år'!$A$2:$B$31,2,FALSE),0)</f>
        <v>0</v>
      </c>
      <c r="E6817" t="str">
        <f>'Liste detaljert wide'!$P$1</f>
        <v>Tot bev</v>
      </c>
      <c r="F6817" t="str">
        <f t="shared" si="6347"/>
        <v>2019VFM0Tot bev</v>
      </c>
      <c r="G6817" s="3">
        <f>'Liste detaljert wide'!P337</f>
        <v>0</v>
      </c>
      <c r="H6817" t="str">
        <f>VLOOKUP(E6817,Def!$B$2:$C$15,2,FALSE)</f>
        <v>Tot bev</v>
      </c>
      <c r="I6817" s="3">
        <f>IF(A6817='Enheter, modell og år'!$F$2-1,0,G6817-VLOOKUP(A6817-1&amp;B6817&amp;C6817&amp;E6817,$F$2:$G$7561,2,FALSE))</f>
        <v>0</v>
      </c>
      <c r="J6817" s="3">
        <f>IF(A6817='Enheter, modell og år'!$F$2-1,0,VLOOKUP(A6817-1&amp;B6817&amp;C6817&amp;E6817,$F$2:$G$7561,2,FALSE))</f>
        <v>0</v>
      </c>
    </row>
    <row r="6818" spans="1:10" x14ac:dyDescent="0.25">
      <c r="A6818">
        <f t="shared" ref="A6818:C6818" si="6378">A6278</f>
        <v>2019</v>
      </c>
      <c r="B6818" t="str">
        <f t="shared" si="6378"/>
        <v>VFM</v>
      </c>
      <c r="C6818">
        <f t="shared" si="6378"/>
        <v>0</v>
      </c>
      <c r="D6818">
        <f>IFERROR(VLOOKUP(C6818,'Enheter, modell og år'!$A$2:$B$31,2,FALSE),0)</f>
        <v>0</v>
      </c>
      <c r="E6818" t="str">
        <f>'Liste detaljert wide'!$P$1</f>
        <v>Tot bev</v>
      </c>
      <c r="F6818" t="str">
        <f t="shared" si="6347"/>
        <v>2019VFM0Tot bev</v>
      </c>
      <c r="G6818" s="3">
        <f>'Liste detaljert wide'!P338</f>
        <v>0</v>
      </c>
      <c r="H6818" t="str">
        <f>VLOOKUP(E6818,Def!$B$2:$C$15,2,FALSE)</f>
        <v>Tot bev</v>
      </c>
      <c r="I6818" s="3">
        <f>IF(A6818='Enheter, modell og år'!$F$2-1,0,G6818-VLOOKUP(A6818-1&amp;B6818&amp;C6818&amp;E6818,$F$2:$G$7561,2,FALSE))</f>
        <v>0</v>
      </c>
      <c r="J6818" s="3">
        <f>IF(A6818='Enheter, modell og år'!$F$2-1,0,VLOOKUP(A6818-1&amp;B6818&amp;C6818&amp;E6818,$F$2:$G$7561,2,FALSE))</f>
        <v>0</v>
      </c>
    </row>
    <row r="6819" spans="1:10" x14ac:dyDescent="0.25">
      <c r="A6819">
        <f t="shared" ref="A6819:C6819" si="6379">A6279</f>
        <v>2019</v>
      </c>
      <c r="B6819" t="str">
        <f t="shared" si="6379"/>
        <v>VFM</v>
      </c>
      <c r="C6819">
        <f t="shared" si="6379"/>
        <v>0</v>
      </c>
      <c r="D6819">
        <f>IFERROR(VLOOKUP(C6819,'Enheter, modell og år'!$A$2:$B$31,2,FALSE),0)</f>
        <v>0</v>
      </c>
      <c r="E6819" t="str">
        <f>'Liste detaljert wide'!$P$1</f>
        <v>Tot bev</v>
      </c>
      <c r="F6819" t="str">
        <f t="shared" si="6347"/>
        <v>2019VFM0Tot bev</v>
      </c>
      <c r="G6819" s="3">
        <f>'Liste detaljert wide'!P339</f>
        <v>0</v>
      </c>
      <c r="H6819" t="str">
        <f>VLOOKUP(E6819,Def!$B$2:$C$15,2,FALSE)</f>
        <v>Tot bev</v>
      </c>
      <c r="I6819" s="3">
        <f>IF(A6819='Enheter, modell og år'!$F$2-1,0,G6819-VLOOKUP(A6819-1&amp;B6819&amp;C6819&amp;E6819,$F$2:$G$7561,2,FALSE))</f>
        <v>0</v>
      </c>
      <c r="J6819" s="3">
        <f>IF(A6819='Enheter, modell og år'!$F$2-1,0,VLOOKUP(A6819-1&amp;B6819&amp;C6819&amp;E6819,$F$2:$G$7561,2,FALSE))</f>
        <v>0</v>
      </c>
    </row>
    <row r="6820" spans="1:10" x14ac:dyDescent="0.25">
      <c r="A6820">
        <f t="shared" ref="A6820:C6820" si="6380">A6280</f>
        <v>2019</v>
      </c>
      <c r="B6820" t="str">
        <f t="shared" si="6380"/>
        <v>VFM</v>
      </c>
      <c r="C6820">
        <f t="shared" si="6380"/>
        <v>0</v>
      </c>
      <c r="D6820">
        <f>IFERROR(VLOOKUP(C6820,'Enheter, modell og år'!$A$2:$B$31,2,FALSE),0)</f>
        <v>0</v>
      </c>
      <c r="E6820" t="str">
        <f>'Liste detaljert wide'!$P$1</f>
        <v>Tot bev</v>
      </c>
      <c r="F6820" t="str">
        <f t="shared" si="6347"/>
        <v>2019VFM0Tot bev</v>
      </c>
      <c r="G6820" s="3">
        <f>'Liste detaljert wide'!P340</f>
        <v>0</v>
      </c>
      <c r="H6820" t="str">
        <f>VLOOKUP(E6820,Def!$B$2:$C$15,2,FALSE)</f>
        <v>Tot bev</v>
      </c>
      <c r="I6820" s="3">
        <f>IF(A6820='Enheter, modell og år'!$F$2-1,0,G6820-VLOOKUP(A6820-1&amp;B6820&amp;C6820&amp;E6820,$F$2:$G$7561,2,FALSE))</f>
        <v>0</v>
      </c>
      <c r="J6820" s="3">
        <f>IF(A6820='Enheter, modell og år'!$F$2-1,0,VLOOKUP(A6820-1&amp;B6820&amp;C6820&amp;E6820,$F$2:$G$7561,2,FALSE))</f>
        <v>0</v>
      </c>
    </row>
    <row r="6821" spans="1:10" x14ac:dyDescent="0.25">
      <c r="A6821">
        <f t="shared" ref="A6821:C6821" si="6381">A6281</f>
        <v>2019</v>
      </c>
      <c r="B6821" t="str">
        <f t="shared" si="6381"/>
        <v>VFM</v>
      </c>
      <c r="C6821">
        <f t="shared" si="6381"/>
        <v>0</v>
      </c>
      <c r="D6821">
        <f>IFERROR(VLOOKUP(C6821,'Enheter, modell og år'!$A$2:$B$31,2,FALSE),0)</f>
        <v>0</v>
      </c>
      <c r="E6821" t="str">
        <f>'Liste detaljert wide'!$P$1</f>
        <v>Tot bev</v>
      </c>
      <c r="F6821" t="str">
        <f t="shared" si="6347"/>
        <v>2019VFM0Tot bev</v>
      </c>
      <c r="G6821" s="3">
        <f>'Liste detaljert wide'!P341</f>
        <v>0</v>
      </c>
      <c r="H6821" t="str">
        <f>VLOOKUP(E6821,Def!$B$2:$C$15,2,FALSE)</f>
        <v>Tot bev</v>
      </c>
      <c r="I6821" s="3">
        <f>IF(A6821='Enheter, modell og år'!$F$2-1,0,G6821-VLOOKUP(A6821-1&amp;B6821&amp;C6821&amp;E6821,$F$2:$G$7561,2,FALSE))</f>
        <v>0</v>
      </c>
      <c r="J6821" s="3">
        <f>IF(A6821='Enheter, modell og år'!$F$2-1,0,VLOOKUP(A6821-1&amp;B6821&amp;C6821&amp;E6821,$F$2:$G$7561,2,FALSE))</f>
        <v>0</v>
      </c>
    </row>
    <row r="6822" spans="1:10" x14ac:dyDescent="0.25">
      <c r="A6822">
        <f t="shared" ref="A6822:C6822" si="6382">A6282</f>
        <v>2019</v>
      </c>
      <c r="B6822" t="str">
        <f t="shared" si="6382"/>
        <v>VFM</v>
      </c>
      <c r="C6822">
        <f t="shared" si="6382"/>
        <v>0</v>
      </c>
      <c r="D6822">
        <f>IFERROR(VLOOKUP(C6822,'Enheter, modell og år'!$A$2:$B$31,2,FALSE),0)</f>
        <v>0</v>
      </c>
      <c r="E6822" t="str">
        <f>'Liste detaljert wide'!$P$1</f>
        <v>Tot bev</v>
      </c>
      <c r="F6822" t="str">
        <f t="shared" si="6347"/>
        <v>2019VFM0Tot bev</v>
      </c>
      <c r="G6822" s="3">
        <f>'Liste detaljert wide'!P342</f>
        <v>0</v>
      </c>
      <c r="H6822" t="str">
        <f>VLOOKUP(E6822,Def!$B$2:$C$15,2,FALSE)</f>
        <v>Tot bev</v>
      </c>
      <c r="I6822" s="3">
        <f>IF(A6822='Enheter, modell og år'!$F$2-1,0,G6822-VLOOKUP(A6822-1&amp;B6822&amp;C6822&amp;E6822,$F$2:$G$7561,2,FALSE))</f>
        <v>0</v>
      </c>
      <c r="J6822" s="3">
        <f>IF(A6822='Enheter, modell og år'!$F$2-1,0,VLOOKUP(A6822-1&amp;B6822&amp;C6822&amp;E6822,$F$2:$G$7561,2,FALSE))</f>
        <v>0</v>
      </c>
    </row>
    <row r="6823" spans="1:10" x14ac:dyDescent="0.25">
      <c r="A6823">
        <f t="shared" ref="A6823:C6823" si="6383">A6283</f>
        <v>2019</v>
      </c>
      <c r="B6823" t="str">
        <f t="shared" si="6383"/>
        <v>VFM</v>
      </c>
      <c r="C6823">
        <f t="shared" si="6383"/>
        <v>0</v>
      </c>
      <c r="D6823">
        <f>IFERROR(VLOOKUP(C6823,'Enheter, modell og år'!$A$2:$B$31,2,FALSE),0)</f>
        <v>0</v>
      </c>
      <c r="E6823" t="str">
        <f>'Liste detaljert wide'!$P$1</f>
        <v>Tot bev</v>
      </c>
      <c r="F6823" t="str">
        <f t="shared" si="6347"/>
        <v>2019VFM0Tot bev</v>
      </c>
      <c r="G6823" s="3">
        <f>'Liste detaljert wide'!P343</f>
        <v>0</v>
      </c>
      <c r="H6823" t="str">
        <f>VLOOKUP(E6823,Def!$B$2:$C$15,2,FALSE)</f>
        <v>Tot bev</v>
      </c>
      <c r="I6823" s="3">
        <f>IF(A6823='Enheter, modell og år'!$F$2-1,0,G6823-VLOOKUP(A6823-1&amp;B6823&amp;C6823&amp;E6823,$F$2:$G$7561,2,FALSE))</f>
        <v>0</v>
      </c>
      <c r="J6823" s="3">
        <f>IF(A6823='Enheter, modell og år'!$F$2-1,0,VLOOKUP(A6823-1&amp;B6823&amp;C6823&amp;E6823,$F$2:$G$7561,2,FALSE))</f>
        <v>0</v>
      </c>
    </row>
    <row r="6824" spans="1:10" x14ac:dyDescent="0.25">
      <c r="A6824">
        <f t="shared" ref="A6824:C6824" si="6384">A6284</f>
        <v>2019</v>
      </c>
      <c r="B6824" t="str">
        <f t="shared" si="6384"/>
        <v>VFM</v>
      </c>
      <c r="C6824">
        <f t="shared" si="6384"/>
        <v>0</v>
      </c>
      <c r="D6824">
        <f>IFERROR(VLOOKUP(C6824,'Enheter, modell og år'!$A$2:$B$31,2,FALSE),0)</f>
        <v>0</v>
      </c>
      <c r="E6824" t="str">
        <f>'Liste detaljert wide'!$P$1</f>
        <v>Tot bev</v>
      </c>
      <c r="F6824" t="str">
        <f t="shared" si="6347"/>
        <v>2019VFM0Tot bev</v>
      </c>
      <c r="G6824" s="3">
        <f>'Liste detaljert wide'!P344</f>
        <v>0</v>
      </c>
      <c r="H6824" t="str">
        <f>VLOOKUP(E6824,Def!$B$2:$C$15,2,FALSE)</f>
        <v>Tot bev</v>
      </c>
      <c r="I6824" s="3">
        <f>IF(A6824='Enheter, modell og år'!$F$2-1,0,G6824-VLOOKUP(A6824-1&amp;B6824&amp;C6824&amp;E6824,$F$2:$G$7561,2,FALSE))</f>
        <v>0</v>
      </c>
      <c r="J6824" s="3">
        <f>IF(A6824='Enheter, modell og år'!$F$2-1,0,VLOOKUP(A6824-1&amp;B6824&amp;C6824&amp;E6824,$F$2:$G$7561,2,FALSE))</f>
        <v>0</v>
      </c>
    </row>
    <row r="6825" spans="1:10" x14ac:dyDescent="0.25">
      <c r="A6825">
        <f t="shared" ref="A6825:C6825" si="6385">A6285</f>
        <v>2019</v>
      </c>
      <c r="B6825" t="str">
        <f t="shared" si="6385"/>
        <v>VFM</v>
      </c>
      <c r="C6825">
        <f t="shared" si="6385"/>
        <v>0</v>
      </c>
      <c r="D6825">
        <f>IFERROR(VLOOKUP(C6825,'Enheter, modell og år'!$A$2:$B$31,2,FALSE),0)</f>
        <v>0</v>
      </c>
      <c r="E6825" t="str">
        <f>'Liste detaljert wide'!$P$1</f>
        <v>Tot bev</v>
      </c>
      <c r="F6825" t="str">
        <f t="shared" si="6347"/>
        <v>2019VFM0Tot bev</v>
      </c>
      <c r="G6825" s="3">
        <f>'Liste detaljert wide'!P345</f>
        <v>0</v>
      </c>
      <c r="H6825" t="str">
        <f>VLOOKUP(E6825,Def!$B$2:$C$15,2,FALSE)</f>
        <v>Tot bev</v>
      </c>
      <c r="I6825" s="3">
        <f>IF(A6825='Enheter, modell og år'!$F$2-1,0,G6825-VLOOKUP(A6825-1&amp;B6825&amp;C6825&amp;E6825,$F$2:$G$7561,2,FALSE))</f>
        <v>0</v>
      </c>
      <c r="J6825" s="3">
        <f>IF(A6825='Enheter, modell og år'!$F$2-1,0,VLOOKUP(A6825-1&amp;B6825&amp;C6825&amp;E6825,$F$2:$G$7561,2,FALSE))</f>
        <v>0</v>
      </c>
    </row>
    <row r="6826" spans="1:10" x14ac:dyDescent="0.25">
      <c r="A6826">
        <f t="shared" ref="A6826:C6826" si="6386">A6286</f>
        <v>2019</v>
      </c>
      <c r="B6826" t="str">
        <f t="shared" si="6386"/>
        <v>VFM</v>
      </c>
      <c r="C6826">
        <f t="shared" si="6386"/>
        <v>0</v>
      </c>
      <c r="D6826">
        <f>IFERROR(VLOOKUP(C6826,'Enheter, modell og år'!$A$2:$B$31,2,FALSE),0)</f>
        <v>0</v>
      </c>
      <c r="E6826" t="str">
        <f>'Liste detaljert wide'!$P$1</f>
        <v>Tot bev</v>
      </c>
      <c r="F6826" t="str">
        <f t="shared" si="6347"/>
        <v>2019VFM0Tot bev</v>
      </c>
      <c r="G6826" s="3">
        <f>'Liste detaljert wide'!P346</f>
        <v>0</v>
      </c>
      <c r="H6826" t="str">
        <f>VLOOKUP(E6826,Def!$B$2:$C$15,2,FALSE)</f>
        <v>Tot bev</v>
      </c>
      <c r="I6826" s="3">
        <f>IF(A6826='Enheter, modell og år'!$F$2-1,0,G6826-VLOOKUP(A6826-1&amp;B6826&amp;C6826&amp;E6826,$F$2:$G$7561,2,FALSE))</f>
        <v>0</v>
      </c>
      <c r="J6826" s="3">
        <f>IF(A6826='Enheter, modell og år'!$F$2-1,0,VLOOKUP(A6826-1&amp;B6826&amp;C6826&amp;E6826,$F$2:$G$7561,2,FALSE))</f>
        <v>0</v>
      </c>
    </row>
    <row r="6827" spans="1:10" x14ac:dyDescent="0.25">
      <c r="A6827">
        <f t="shared" ref="A6827:C6827" si="6387">A6287</f>
        <v>2019</v>
      </c>
      <c r="B6827" t="str">
        <f t="shared" si="6387"/>
        <v>VFM</v>
      </c>
      <c r="C6827">
        <f t="shared" si="6387"/>
        <v>0</v>
      </c>
      <c r="D6827">
        <f>IFERROR(VLOOKUP(C6827,'Enheter, modell og år'!$A$2:$B$31,2,FALSE),0)</f>
        <v>0</v>
      </c>
      <c r="E6827" t="str">
        <f>'Liste detaljert wide'!$P$1</f>
        <v>Tot bev</v>
      </c>
      <c r="F6827" t="str">
        <f t="shared" si="6347"/>
        <v>2019VFM0Tot bev</v>
      </c>
      <c r="G6827" s="3">
        <f>'Liste detaljert wide'!P347</f>
        <v>0</v>
      </c>
      <c r="H6827" t="str">
        <f>VLOOKUP(E6827,Def!$B$2:$C$15,2,FALSE)</f>
        <v>Tot bev</v>
      </c>
      <c r="I6827" s="3">
        <f>IF(A6827='Enheter, modell og år'!$F$2-1,0,G6827-VLOOKUP(A6827-1&amp;B6827&amp;C6827&amp;E6827,$F$2:$G$7561,2,FALSE))</f>
        <v>0</v>
      </c>
      <c r="J6827" s="3">
        <f>IF(A6827='Enheter, modell og år'!$F$2-1,0,VLOOKUP(A6827-1&amp;B6827&amp;C6827&amp;E6827,$F$2:$G$7561,2,FALSE))</f>
        <v>0</v>
      </c>
    </row>
    <row r="6828" spans="1:10" x14ac:dyDescent="0.25">
      <c r="A6828">
        <f t="shared" ref="A6828:C6828" si="6388">A6288</f>
        <v>2019</v>
      </c>
      <c r="B6828" t="str">
        <f t="shared" si="6388"/>
        <v>VFM</v>
      </c>
      <c r="C6828">
        <f t="shared" si="6388"/>
        <v>0</v>
      </c>
      <c r="D6828">
        <f>IFERROR(VLOOKUP(C6828,'Enheter, modell og år'!$A$2:$B$31,2,FALSE),0)</f>
        <v>0</v>
      </c>
      <c r="E6828" t="str">
        <f>'Liste detaljert wide'!$P$1</f>
        <v>Tot bev</v>
      </c>
      <c r="F6828" t="str">
        <f t="shared" si="6347"/>
        <v>2019VFM0Tot bev</v>
      </c>
      <c r="G6828" s="3">
        <f>'Liste detaljert wide'!P348</f>
        <v>0</v>
      </c>
      <c r="H6828" t="str">
        <f>VLOOKUP(E6828,Def!$B$2:$C$15,2,FALSE)</f>
        <v>Tot bev</v>
      </c>
      <c r="I6828" s="3">
        <f>IF(A6828='Enheter, modell og år'!$F$2-1,0,G6828-VLOOKUP(A6828-1&amp;B6828&amp;C6828&amp;E6828,$F$2:$G$7561,2,FALSE))</f>
        <v>0</v>
      </c>
      <c r="J6828" s="3">
        <f>IF(A6828='Enheter, modell og år'!$F$2-1,0,VLOOKUP(A6828-1&amp;B6828&amp;C6828&amp;E6828,$F$2:$G$7561,2,FALSE))</f>
        <v>0</v>
      </c>
    </row>
    <row r="6829" spans="1:10" x14ac:dyDescent="0.25">
      <c r="A6829">
        <f t="shared" ref="A6829:C6829" si="6389">A6289</f>
        <v>2019</v>
      </c>
      <c r="B6829" t="str">
        <f t="shared" si="6389"/>
        <v>VFM</v>
      </c>
      <c r="C6829">
        <f t="shared" si="6389"/>
        <v>0</v>
      </c>
      <c r="D6829">
        <f>IFERROR(VLOOKUP(C6829,'Enheter, modell og år'!$A$2:$B$31,2,FALSE),0)</f>
        <v>0</v>
      </c>
      <c r="E6829" t="str">
        <f>'Liste detaljert wide'!$P$1</f>
        <v>Tot bev</v>
      </c>
      <c r="F6829" t="str">
        <f t="shared" si="6347"/>
        <v>2019VFM0Tot bev</v>
      </c>
      <c r="G6829" s="3">
        <f>'Liste detaljert wide'!P349</f>
        <v>0</v>
      </c>
      <c r="H6829" t="str">
        <f>VLOOKUP(E6829,Def!$B$2:$C$15,2,FALSE)</f>
        <v>Tot bev</v>
      </c>
      <c r="I6829" s="3">
        <f>IF(A6829='Enheter, modell og år'!$F$2-1,0,G6829-VLOOKUP(A6829-1&amp;B6829&amp;C6829&amp;E6829,$F$2:$G$7561,2,FALSE))</f>
        <v>0</v>
      </c>
      <c r="J6829" s="3">
        <f>IF(A6829='Enheter, modell og år'!$F$2-1,0,VLOOKUP(A6829-1&amp;B6829&amp;C6829&amp;E6829,$F$2:$G$7561,2,FALSE))</f>
        <v>0</v>
      </c>
    </row>
    <row r="6830" spans="1:10" x14ac:dyDescent="0.25">
      <c r="A6830">
        <f t="shared" ref="A6830:C6830" si="6390">A6290</f>
        <v>2019</v>
      </c>
      <c r="B6830" t="str">
        <f t="shared" si="6390"/>
        <v>VFM</v>
      </c>
      <c r="C6830">
        <f t="shared" si="6390"/>
        <v>0</v>
      </c>
      <c r="D6830">
        <f>IFERROR(VLOOKUP(C6830,'Enheter, modell og år'!$A$2:$B$31,2,FALSE),0)</f>
        <v>0</v>
      </c>
      <c r="E6830" t="str">
        <f>'Liste detaljert wide'!$P$1</f>
        <v>Tot bev</v>
      </c>
      <c r="F6830" t="str">
        <f t="shared" si="6347"/>
        <v>2019VFM0Tot bev</v>
      </c>
      <c r="G6830" s="3">
        <f>'Liste detaljert wide'!P350</f>
        <v>0</v>
      </c>
      <c r="H6830" t="str">
        <f>VLOOKUP(E6830,Def!$B$2:$C$15,2,FALSE)</f>
        <v>Tot bev</v>
      </c>
      <c r="I6830" s="3">
        <f>IF(A6830='Enheter, modell og år'!$F$2-1,0,G6830-VLOOKUP(A6830-1&amp;B6830&amp;C6830&amp;E6830,$F$2:$G$7561,2,FALSE))</f>
        <v>0</v>
      </c>
      <c r="J6830" s="3">
        <f>IF(A6830='Enheter, modell og år'!$F$2-1,0,VLOOKUP(A6830-1&amp;B6830&amp;C6830&amp;E6830,$F$2:$G$7561,2,FALSE))</f>
        <v>0</v>
      </c>
    </row>
    <row r="6831" spans="1:10" x14ac:dyDescent="0.25">
      <c r="A6831">
        <f t="shared" ref="A6831:C6831" si="6391">A6291</f>
        <v>2019</v>
      </c>
      <c r="B6831" t="str">
        <f t="shared" si="6391"/>
        <v>VFM</v>
      </c>
      <c r="C6831">
        <f t="shared" si="6391"/>
        <v>0</v>
      </c>
      <c r="D6831">
        <f>IFERROR(VLOOKUP(C6831,'Enheter, modell og år'!$A$2:$B$31,2,FALSE),0)</f>
        <v>0</v>
      </c>
      <c r="E6831" t="str">
        <f>'Liste detaljert wide'!$P$1</f>
        <v>Tot bev</v>
      </c>
      <c r="F6831" t="str">
        <f t="shared" si="6347"/>
        <v>2019VFM0Tot bev</v>
      </c>
      <c r="G6831" s="3">
        <f>'Liste detaljert wide'!P351</f>
        <v>0</v>
      </c>
      <c r="H6831" t="str">
        <f>VLOOKUP(E6831,Def!$B$2:$C$15,2,FALSE)</f>
        <v>Tot bev</v>
      </c>
      <c r="I6831" s="3">
        <f>IF(A6831='Enheter, modell og år'!$F$2-1,0,G6831-VLOOKUP(A6831-1&amp;B6831&amp;C6831&amp;E6831,$F$2:$G$7561,2,FALSE))</f>
        <v>0</v>
      </c>
      <c r="J6831" s="3">
        <f>IF(A6831='Enheter, modell og år'!$F$2-1,0,VLOOKUP(A6831-1&amp;B6831&amp;C6831&amp;E6831,$F$2:$G$7561,2,FALSE))</f>
        <v>0</v>
      </c>
    </row>
    <row r="6832" spans="1:10" x14ac:dyDescent="0.25">
      <c r="A6832">
        <f t="shared" ref="A6832:C6832" si="6392">A6292</f>
        <v>2019</v>
      </c>
      <c r="B6832" t="str">
        <f t="shared" si="6392"/>
        <v>VFM</v>
      </c>
      <c r="C6832">
        <f t="shared" si="6392"/>
        <v>0</v>
      </c>
      <c r="D6832">
        <f>IFERROR(VLOOKUP(C6832,'Enheter, modell og år'!$A$2:$B$31,2,FALSE),0)</f>
        <v>0</v>
      </c>
      <c r="E6832" t="str">
        <f>'Liste detaljert wide'!$P$1</f>
        <v>Tot bev</v>
      </c>
      <c r="F6832" t="str">
        <f t="shared" si="6347"/>
        <v>2019VFM0Tot bev</v>
      </c>
      <c r="G6832" s="3">
        <f>'Liste detaljert wide'!P352</f>
        <v>0</v>
      </c>
      <c r="H6832" t="str">
        <f>VLOOKUP(E6832,Def!$B$2:$C$15,2,FALSE)</f>
        <v>Tot bev</v>
      </c>
      <c r="I6832" s="3">
        <f>IF(A6832='Enheter, modell og år'!$F$2-1,0,G6832-VLOOKUP(A6832-1&amp;B6832&amp;C6832&amp;E6832,$F$2:$G$7561,2,FALSE))</f>
        <v>0</v>
      </c>
      <c r="J6832" s="3">
        <f>IF(A6832='Enheter, modell og år'!$F$2-1,0,VLOOKUP(A6832-1&amp;B6832&amp;C6832&amp;E6832,$F$2:$G$7561,2,FALSE))</f>
        <v>0</v>
      </c>
    </row>
    <row r="6833" spans="1:10" x14ac:dyDescent="0.25">
      <c r="A6833">
        <f t="shared" ref="A6833:C6833" si="6393">A6293</f>
        <v>2019</v>
      </c>
      <c r="B6833" t="str">
        <f t="shared" si="6393"/>
        <v>VFM</v>
      </c>
      <c r="C6833">
        <f t="shared" si="6393"/>
        <v>0</v>
      </c>
      <c r="D6833">
        <f>IFERROR(VLOOKUP(C6833,'Enheter, modell og år'!$A$2:$B$31,2,FALSE),0)</f>
        <v>0</v>
      </c>
      <c r="E6833" t="str">
        <f>'Liste detaljert wide'!$P$1</f>
        <v>Tot bev</v>
      </c>
      <c r="F6833" t="str">
        <f t="shared" si="6347"/>
        <v>2019VFM0Tot bev</v>
      </c>
      <c r="G6833" s="3">
        <f>'Liste detaljert wide'!P353</f>
        <v>0</v>
      </c>
      <c r="H6833" t="str">
        <f>VLOOKUP(E6833,Def!$B$2:$C$15,2,FALSE)</f>
        <v>Tot bev</v>
      </c>
      <c r="I6833" s="3">
        <f>IF(A6833='Enheter, modell og år'!$F$2-1,0,G6833-VLOOKUP(A6833-1&amp;B6833&amp;C6833&amp;E6833,$F$2:$G$7561,2,FALSE))</f>
        <v>0</v>
      </c>
      <c r="J6833" s="3">
        <f>IF(A6833='Enheter, modell og år'!$F$2-1,0,VLOOKUP(A6833-1&amp;B6833&amp;C6833&amp;E6833,$F$2:$G$7561,2,FALSE))</f>
        <v>0</v>
      </c>
    </row>
    <row r="6834" spans="1:10" x14ac:dyDescent="0.25">
      <c r="A6834">
        <f t="shared" ref="A6834:C6834" si="6394">A6294</f>
        <v>2019</v>
      </c>
      <c r="B6834" t="str">
        <f t="shared" si="6394"/>
        <v>VFM</v>
      </c>
      <c r="C6834">
        <f t="shared" si="6394"/>
        <v>0</v>
      </c>
      <c r="D6834">
        <f>IFERROR(VLOOKUP(C6834,'Enheter, modell og år'!$A$2:$B$31,2,FALSE),0)</f>
        <v>0</v>
      </c>
      <c r="E6834" t="str">
        <f>'Liste detaljert wide'!$P$1</f>
        <v>Tot bev</v>
      </c>
      <c r="F6834" t="str">
        <f t="shared" si="6347"/>
        <v>2019VFM0Tot bev</v>
      </c>
      <c r="G6834" s="3">
        <f>'Liste detaljert wide'!P354</f>
        <v>0</v>
      </c>
      <c r="H6834" t="str">
        <f>VLOOKUP(E6834,Def!$B$2:$C$15,2,FALSE)</f>
        <v>Tot bev</v>
      </c>
      <c r="I6834" s="3">
        <f>IF(A6834='Enheter, modell og år'!$F$2-1,0,G6834-VLOOKUP(A6834-1&amp;B6834&amp;C6834&amp;E6834,$F$2:$G$7561,2,FALSE))</f>
        <v>0</v>
      </c>
      <c r="J6834" s="3">
        <f>IF(A6834='Enheter, modell og år'!$F$2-1,0,VLOOKUP(A6834-1&amp;B6834&amp;C6834&amp;E6834,$F$2:$G$7561,2,FALSE))</f>
        <v>0</v>
      </c>
    </row>
    <row r="6835" spans="1:10" x14ac:dyDescent="0.25">
      <c r="A6835">
        <f t="shared" ref="A6835:C6835" si="6395">A6295</f>
        <v>2019</v>
      </c>
      <c r="B6835" t="str">
        <f t="shared" si="6395"/>
        <v>VFM</v>
      </c>
      <c r="C6835">
        <f t="shared" si="6395"/>
        <v>0</v>
      </c>
      <c r="D6835">
        <f>IFERROR(VLOOKUP(C6835,'Enheter, modell og år'!$A$2:$B$31,2,FALSE),0)</f>
        <v>0</v>
      </c>
      <c r="E6835" t="str">
        <f>'Liste detaljert wide'!$P$1</f>
        <v>Tot bev</v>
      </c>
      <c r="F6835" t="str">
        <f t="shared" si="6347"/>
        <v>2019VFM0Tot bev</v>
      </c>
      <c r="G6835" s="3">
        <f>'Liste detaljert wide'!P355</f>
        <v>0</v>
      </c>
      <c r="H6835" t="str">
        <f>VLOOKUP(E6835,Def!$B$2:$C$15,2,FALSE)</f>
        <v>Tot bev</v>
      </c>
      <c r="I6835" s="3">
        <f>IF(A6835='Enheter, modell og år'!$F$2-1,0,G6835-VLOOKUP(A6835-1&amp;B6835&amp;C6835&amp;E6835,$F$2:$G$7561,2,FALSE))</f>
        <v>0</v>
      </c>
      <c r="J6835" s="3">
        <f>IF(A6835='Enheter, modell og år'!$F$2-1,0,VLOOKUP(A6835-1&amp;B6835&amp;C6835&amp;E6835,$F$2:$G$7561,2,FALSE))</f>
        <v>0</v>
      </c>
    </row>
    <row r="6836" spans="1:10" x14ac:dyDescent="0.25">
      <c r="A6836">
        <f t="shared" ref="A6836:C6836" si="6396">A6296</f>
        <v>2019</v>
      </c>
      <c r="B6836" t="str">
        <f t="shared" si="6396"/>
        <v>VFM</v>
      </c>
      <c r="C6836">
        <f t="shared" si="6396"/>
        <v>0</v>
      </c>
      <c r="D6836">
        <f>IFERROR(VLOOKUP(C6836,'Enheter, modell og år'!$A$2:$B$31,2,FALSE),0)</f>
        <v>0</v>
      </c>
      <c r="E6836" t="str">
        <f>'Liste detaljert wide'!$P$1</f>
        <v>Tot bev</v>
      </c>
      <c r="F6836" t="str">
        <f t="shared" si="6347"/>
        <v>2019VFM0Tot bev</v>
      </c>
      <c r="G6836" s="3">
        <f>'Liste detaljert wide'!P356</f>
        <v>0</v>
      </c>
      <c r="H6836" t="str">
        <f>VLOOKUP(E6836,Def!$B$2:$C$15,2,FALSE)</f>
        <v>Tot bev</v>
      </c>
      <c r="I6836" s="3">
        <f>IF(A6836='Enheter, modell og år'!$F$2-1,0,G6836-VLOOKUP(A6836-1&amp;B6836&amp;C6836&amp;E6836,$F$2:$G$7561,2,FALSE))</f>
        <v>0</v>
      </c>
      <c r="J6836" s="3">
        <f>IF(A6836='Enheter, modell og år'!$F$2-1,0,VLOOKUP(A6836-1&amp;B6836&amp;C6836&amp;E6836,$F$2:$G$7561,2,FALSE))</f>
        <v>0</v>
      </c>
    </row>
    <row r="6837" spans="1:10" x14ac:dyDescent="0.25">
      <c r="A6837">
        <f t="shared" ref="A6837:C6837" si="6397">A6297</f>
        <v>2019</v>
      </c>
      <c r="B6837" t="str">
        <f t="shared" si="6397"/>
        <v>VFM</v>
      </c>
      <c r="C6837">
        <f t="shared" si="6397"/>
        <v>0</v>
      </c>
      <c r="D6837">
        <f>IFERROR(VLOOKUP(C6837,'Enheter, modell og år'!$A$2:$B$31,2,FALSE),0)</f>
        <v>0</v>
      </c>
      <c r="E6837" t="str">
        <f>'Liste detaljert wide'!$P$1</f>
        <v>Tot bev</v>
      </c>
      <c r="F6837" t="str">
        <f t="shared" si="6347"/>
        <v>2019VFM0Tot bev</v>
      </c>
      <c r="G6837" s="3">
        <f>'Liste detaljert wide'!P357</f>
        <v>0</v>
      </c>
      <c r="H6837" t="str">
        <f>VLOOKUP(E6837,Def!$B$2:$C$15,2,FALSE)</f>
        <v>Tot bev</v>
      </c>
      <c r="I6837" s="3">
        <f>IF(A6837='Enheter, modell og år'!$F$2-1,0,G6837-VLOOKUP(A6837-1&amp;B6837&amp;C6837&amp;E6837,$F$2:$G$7561,2,FALSE))</f>
        <v>0</v>
      </c>
      <c r="J6837" s="3">
        <f>IF(A6837='Enheter, modell og år'!$F$2-1,0,VLOOKUP(A6837-1&amp;B6837&amp;C6837&amp;E6837,$F$2:$G$7561,2,FALSE))</f>
        <v>0</v>
      </c>
    </row>
    <row r="6838" spans="1:10" x14ac:dyDescent="0.25">
      <c r="A6838">
        <f t="shared" ref="A6838:C6838" si="6398">A6298</f>
        <v>2019</v>
      </c>
      <c r="B6838" t="str">
        <f t="shared" si="6398"/>
        <v>VFM</v>
      </c>
      <c r="C6838">
        <f t="shared" si="6398"/>
        <v>0</v>
      </c>
      <c r="D6838">
        <f>IFERROR(VLOOKUP(C6838,'Enheter, modell og år'!$A$2:$B$31,2,FALSE),0)</f>
        <v>0</v>
      </c>
      <c r="E6838" t="str">
        <f>'Liste detaljert wide'!$P$1</f>
        <v>Tot bev</v>
      </c>
      <c r="F6838" t="str">
        <f t="shared" si="6347"/>
        <v>2019VFM0Tot bev</v>
      </c>
      <c r="G6838" s="3">
        <f>'Liste detaljert wide'!P358</f>
        <v>0</v>
      </c>
      <c r="H6838" t="str">
        <f>VLOOKUP(E6838,Def!$B$2:$C$15,2,FALSE)</f>
        <v>Tot bev</v>
      </c>
      <c r="I6838" s="3">
        <f>IF(A6838='Enheter, modell og år'!$F$2-1,0,G6838-VLOOKUP(A6838-1&amp;B6838&amp;C6838&amp;E6838,$F$2:$G$7561,2,FALSE))</f>
        <v>0</v>
      </c>
      <c r="J6838" s="3">
        <f>IF(A6838='Enheter, modell og år'!$F$2-1,0,VLOOKUP(A6838-1&amp;B6838&amp;C6838&amp;E6838,$F$2:$G$7561,2,FALSE))</f>
        <v>0</v>
      </c>
    </row>
    <row r="6839" spans="1:10" x14ac:dyDescent="0.25">
      <c r="A6839">
        <f t="shared" ref="A6839:C6839" si="6399">A6299</f>
        <v>2019</v>
      </c>
      <c r="B6839" t="str">
        <f t="shared" si="6399"/>
        <v>VFM</v>
      </c>
      <c r="C6839">
        <f t="shared" si="6399"/>
        <v>0</v>
      </c>
      <c r="D6839">
        <f>IFERROR(VLOOKUP(C6839,'Enheter, modell og år'!$A$2:$B$31,2,FALSE),0)</f>
        <v>0</v>
      </c>
      <c r="E6839" t="str">
        <f>'Liste detaljert wide'!$P$1</f>
        <v>Tot bev</v>
      </c>
      <c r="F6839" t="str">
        <f t="shared" si="6347"/>
        <v>2019VFM0Tot bev</v>
      </c>
      <c r="G6839" s="3">
        <f>'Liste detaljert wide'!P359</f>
        <v>0</v>
      </c>
      <c r="H6839" t="str">
        <f>VLOOKUP(E6839,Def!$B$2:$C$15,2,FALSE)</f>
        <v>Tot bev</v>
      </c>
      <c r="I6839" s="3">
        <f>IF(A6839='Enheter, modell og år'!$F$2-1,0,G6839-VLOOKUP(A6839-1&amp;B6839&amp;C6839&amp;E6839,$F$2:$G$7561,2,FALSE))</f>
        <v>0</v>
      </c>
      <c r="J6839" s="3">
        <f>IF(A6839='Enheter, modell og år'!$F$2-1,0,VLOOKUP(A6839-1&amp;B6839&amp;C6839&amp;E6839,$F$2:$G$7561,2,FALSE))</f>
        <v>0</v>
      </c>
    </row>
    <row r="6840" spans="1:10" x14ac:dyDescent="0.25">
      <c r="A6840">
        <f t="shared" ref="A6840:C6840" si="6400">A6300</f>
        <v>2019</v>
      </c>
      <c r="B6840" t="str">
        <f t="shared" si="6400"/>
        <v>VFM</v>
      </c>
      <c r="C6840">
        <f t="shared" si="6400"/>
        <v>0</v>
      </c>
      <c r="D6840">
        <f>IFERROR(VLOOKUP(C6840,'Enheter, modell og år'!$A$2:$B$31,2,FALSE),0)</f>
        <v>0</v>
      </c>
      <c r="E6840" t="str">
        <f>'Liste detaljert wide'!$P$1</f>
        <v>Tot bev</v>
      </c>
      <c r="F6840" t="str">
        <f t="shared" si="6347"/>
        <v>2019VFM0Tot bev</v>
      </c>
      <c r="G6840" s="3">
        <f>'Liste detaljert wide'!P360</f>
        <v>0</v>
      </c>
      <c r="H6840" t="str">
        <f>VLOOKUP(E6840,Def!$B$2:$C$15,2,FALSE)</f>
        <v>Tot bev</v>
      </c>
      <c r="I6840" s="3">
        <f>IF(A6840='Enheter, modell og år'!$F$2-1,0,G6840-VLOOKUP(A6840-1&amp;B6840&amp;C6840&amp;E6840,$F$2:$G$7561,2,FALSE))</f>
        <v>0</v>
      </c>
      <c r="J6840" s="3">
        <f>IF(A6840='Enheter, modell og år'!$F$2-1,0,VLOOKUP(A6840-1&amp;B6840&amp;C6840&amp;E6840,$F$2:$G$7561,2,FALSE))</f>
        <v>0</v>
      </c>
    </row>
    <row r="6841" spans="1:10" x14ac:dyDescent="0.25">
      <c r="A6841">
        <f t="shared" ref="A6841:C6841" si="6401">A6301</f>
        <v>2019</v>
      </c>
      <c r="B6841" t="str">
        <f t="shared" si="6401"/>
        <v>VFM</v>
      </c>
      <c r="C6841">
        <f t="shared" si="6401"/>
        <v>0</v>
      </c>
      <c r="D6841">
        <f>IFERROR(VLOOKUP(C6841,'Enheter, modell og år'!$A$2:$B$31,2,FALSE),0)</f>
        <v>0</v>
      </c>
      <c r="E6841" t="str">
        <f>'Liste detaljert wide'!$P$1</f>
        <v>Tot bev</v>
      </c>
      <c r="F6841" t="str">
        <f t="shared" si="6347"/>
        <v>2019VFM0Tot bev</v>
      </c>
      <c r="G6841" s="3">
        <f>'Liste detaljert wide'!P361</f>
        <v>0</v>
      </c>
      <c r="H6841" t="str">
        <f>VLOOKUP(E6841,Def!$B$2:$C$15,2,FALSE)</f>
        <v>Tot bev</v>
      </c>
      <c r="I6841" s="3">
        <f>IF(A6841='Enheter, modell og år'!$F$2-1,0,G6841-VLOOKUP(A6841-1&amp;B6841&amp;C6841&amp;E6841,$F$2:$G$7561,2,FALSE))</f>
        <v>0</v>
      </c>
      <c r="J6841" s="3">
        <f>IF(A6841='Enheter, modell og år'!$F$2-1,0,VLOOKUP(A6841-1&amp;B6841&amp;C6841&amp;E6841,$F$2:$G$7561,2,FALSE))</f>
        <v>0</v>
      </c>
    </row>
    <row r="6842" spans="1:10" x14ac:dyDescent="0.25">
      <c r="A6842">
        <f t="shared" ref="A6842:C6842" si="6402">A6302</f>
        <v>2020</v>
      </c>
      <c r="B6842" t="str">
        <f t="shared" si="6402"/>
        <v>VFM</v>
      </c>
      <c r="C6842">
        <f t="shared" si="6402"/>
        <v>0</v>
      </c>
      <c r="D6842">
        <f>IFERROR(VLOOKUP(C6842,'Enheter, modell og år'!$A$2:$B$31,2,FALSE),0)</f>
        <v>0</v>
      </c>
      <c r="E6842" t="str">
        <f>'Liste detaljert wide'!$P$1</f>
        <v>Tot bev</v>
      </c>
      <c r="F6842" t="str">
        <f t="shared" si="6347"/>
        <v>2020VFM0Tot bev</v>
      </c>
      <c r="G6842" s="3">
        <f>'Liste detaljert wide'!P362</f>
        <v>0</v>
      </c>
      <c r="H6842" t="str">
        <f>VLOOKUP(E6842,Def!$B$2:$C$15,2,FALSE)</f>
        <v>Tot bev</v>
      </c>
      <c r="I6842" s="3">
        <f>IF(A6842='Enheter, modell og år'!$F$2-1,0,G6842-VLOOKUP(A6842-1&amp;B6842&amp;C6842&amp;E6842,$F$2:$G$7561,2,FALSE))</f>
        <v>0</v>
      </c>
      <c r="J6842" s="3">
        <f>IF(A6842='Enheter, modell og år'!$F$2-1,0,VLOOKUP(A6842-1&amp;B6842&amp;C6842&amp;E6842,$F$2:$G$7561,2,FALSE))</f>
        <v>0</v>
      </c>
    </row>
    <row r="6843" spans="1:10" x14ac:dyDescent="0.25">
      <c r="A6843">
        <f t="shared" ref="A6843:C6843" si="6403">A6303</f>
        <v>2020</v>
      </c>
      <c r="B6843" t="str">
        <f t="shared" si="6403"/>
        <v>VFM</v>
      </c>
      <c r="C6843">
        <f t="shared" si="6403"/>
        <v>0</v>
      </c>
      <c r="D6843">
        <f>IFERROR(VLOOKUP(C6843,'Enheter, modell og år'!$A$2:$B$31,2,FALSE),0)</f>
        <v>0</v>
      </c>
      <c r="E6843" t="str">
        <f>'Liste detaljert wide'!$P$1</f>
        <v>Tot bev</v>
      </c>
      <c r="F6843" t="str">
        <f t="shared" si="6347"/>
        <v>2020VFM0Tot bev</v>
      </c>
      <c r="G6843" s="3">
        <f>'Liste detaljert wide'!P363</f>
        <v>0</v>
      </c>
      <c r="H6843" t="str">
        <f>VLOOKUP(E6843,Def!$B$2:$C$15,2,FALSE)</f>
        <v>Tot bev</v>
      </c>
      <c r="I6843" s="3">
        <f>IF(A6843='Enheter, modell og år'!$F$2-1,0,G6843-VLOOKUP(A6843-1&amp;B6843&amp;C6843&amp;E6843,$F$2:$G$7561,2,FALSE))</f>
        <v>0</v>
      </c>
      <c r="J6843" s="3">
        <f>IF(A6843='Enheter, modell og år'!$F$2-1,0,VLOOKUP(A6843-1&amp;B6843&amp;C6843&amp;E6843,$F$2:$G$7561,2,FALSE))</f>
        <v>0</v>
      </c>
    </row>
    <row r="6844" spans="1:10" x14ac:dyDescent="0.25">
      <c r="A6844">
        <f t="shared" ref="A6844:C6844" si="6404">A6304</f>
        <v>2020</v>
      </c>
      <c r="B6844" t="str">
        <f t="shared" si="6404"/>
        <v>VFM</v>
      </c>
      <c r="C6844">
        <f t="shared" si="6404"/>
        <v>0</v>
      </c>
      <c r="D6844">
        <f>IFERROR(VLOOKUP(C6844,'Enheter, modell og år'!$A$2:$B$31,2,FALSE),0)</f>
        <v>0</v>
      </c>
      <c r="E6844" t="str">
        <f>'Liste detaljert wide'!$P$1</f>
        <v>Tot bev</v>
      </c>
      <c r="F6844" t="str">
        <f t="shared" si="6347"/>
        <v>2020VFM0Tot bev</v>
      </c>
      <c r="G6844" s="3">
        <f>'Liste detaljert wide'!P364</f>
        <v>0</v>
      </c>
      <c r="H6844" t="str">
        <f>VLOOKUP(E6844,Def!$B$2:$C$15,2,FALSE)</f>
        <v>Tot bev</v>
      </c>
      <c r="I6844" s="3">
        <f>IF(A6844='Enheter, modell og år'!$F$2-1,0,G6844-VLOOKUP(A6844-1&amp;B6844&amp;C6844&amp;E6844,$F$2:$G$7561,2,FALSE))</f>
        <v>0</v>
      </c>
      <c r="J6844" s="3">
        <f>IF(A6844='Enheter, modell og år'!$F$2-1,0,VLOOKUP(A6844-1&amp;B6844&amp;C6844&amp;E6844,$F$2:$G$7561,2,FALSE))</f>
        <v>0</v>
      </c>
    </row>
    <row r="6845" spans="1:10" x14ac:dyDescent="0.25">
      <c r="A6845">
        <f t="shared" ref="A6845:C6845" si="6405">A6305</f>
        <v>2020</v>
      </c>
      <c r="B6845" t="str">
        <f t="shared" si="6405"/>
        <v>VFM</v>
      </c>
      <c r="C6845">
        <f t="shared" si="6405"/>
        <v>0</v>
      </c>
      <c r="D6845">
        <f>IFERROR(VLOOKUP(C6845,'Enheter, modell og år'!$A$2:$B$31,2,FALSE),0)</f>
        <v>0</v>
      </c>
      <c r="E6845" t="str">
        <f>'Liste detaljert wide'!$P$1</f>
        <v>Tot bev</v>
      </c>
      <c r="F6845" t="str">
        <f t="shared" si="6347"/>
        <v>2020VFM0Tot bev</v>
      </c>
      <c r="G6845" s="3">
        <f>'Liste detaljert wide'!P365</f>
        <v>0</v>
      </c>
      <c r="H6845" t="str">
        <f>VLOOKUP(E6845,Def!$B$2:$C$15,2,FALSE)</f>
        <v>Tot bev</v>
      </c>
      <c r="I6845" s="3">
        <f>IF(A6845='Enheter, modell og år'!$F$2-1,0,G6845-VLOOKUP(A6845-1&amp;B6845&amp;C6845&amp;E6845,$F$2:$G$7561,2,FALSE))</f>
        <v>0</v>
      </c>
      <c r="J6845" s="3">
        <f>IF(A6845='Enheter, modell og år'!$F$2-1,0,VLOOKUP(A6845-1&amp;B6845&amp;C6845&amp;E6845,$F$2:$G$7561,2,FALSE))</f>
        <v>0</v>
      </c>
    </row>
    <row r="6846" spans="1:10" x14ac:dyDescent="0.25">
      <c r="A6846">
        <f t="shared" ref="A6846:C6846" si="6406">A6306</f>
        <v>2020</v>
      </c>
      <c r="B6846" t="str">
        <f t="shared" si="6406"/>
        <v>VFM</v>
      </c>
      <c r="C6846">
        <f t="shared" si="6406"/>
        <v>0</v>
      </c>
      <c r="D6846">
        <f>IFERROR(VLOOKUP(C6846,'Enheter, modell og år'!$A$2:$B$31,2,FALSE),0)</f>
        <v>0</v>
      </c>
      <c r="E6846" t="str">
        <f>'Liste detaljert wide'!$P$1</f>
        <v>Tot bev</v>
      </c>
      <c r="F6846" t="str">
        <f t="shared" si="6347"/>
        <v>2020VFM0Tot bev</v>
      </c>
      <c r="G6846" s="3">
        <f>'Liste detaljert wide'!P366</f>
        <v>0</v>
      </c>
      <c r="H6846" t="str">
        <f>VLOOKUP(E6846,Def!$B$2:$C$15,2,FALSE)</f>
        <v>Tot bev</v>
      </c>
      <c r="I6846" s="3">
        <f>IF(A6846='Enheter, modell og år'!$F$2-1,0,G6846-VLOOKUP(A6846-1&amp;B6846&amp;C6846&amp;E6846,$F$2:$G$7561,2,FALSE))</f>
        <v>0</v>
      </c>
      <c r="J6846" s="3">
        <f>IF(A6846='Enheter, modell og år'!$F$2-1,0,VLOOKUP(A6846-1&amp;B6846&amp;C6846&amp;E6846,$F$2:$G$7561,2,FALSE))</f>
        <v>0</v>
      </c>
    </row>
    <row r="6847" spans="1:10" x14ac:dyDescent="0.25">
      <c r="A6847">
        <f t="shared" ref="A6847:C6847" si="6407">A6307</f>
        <v>2020</v>
      </c>
      <c r="B6847" t="str">
        <f t="shared" si="6407"/>
        <v>VFM</v>
      </c>
      <c r="C6847">
        <f t="shared" si="6407"/>
        <v>0</v>
      </c>
      <c r="D6847">
        <f>IFERROR(VLOOKUP(C6847,'Enheter, modell og år'!$A$2:$B$31,2,FALSE),0)</f>
        <v>0</v>
      </c>
      <c r="E6847" t="str">
        <f>'Liste detaljert wide'!$P$1</f>
        <v>Tot bev</v>
      </c>
      <c r="F6847" t="str">
        <f t="shared" si="6347"/>
        <v>2020VFM0Tot bev</v>
      </c>
      <c r="G6847" s="3">
        <f>'Liste detaljert wide'!P367</f>
        <v>0</v>
      </c>
      <c r="H6847" t="str">
        <f>VLOOKUP(E6847,Def!$B$2:$C$15,2,FALSE)</f>
        <v>Tot bev</v>
      </c>
      <c r="I6847" s="3">
        <f>IF(A6847='Enheter, modell og år'!$F$2-1,0,G6847-VLOOKUP(A6847-1&amp;B6847&amp;C6847&amp;E6847,$F$2:$G$7561,2,FALSE))</f>
        <v>0</v>
      </c>
      <c r="J6847" s="3">
        <f>IF(A6847='Enheter, modell og år'!$F$2-1,0,VLOOKUP(A6847-1&amp;B6847&amp;C6847&amp;E6847,$F$2:$G$7561,2,FALSE))</f>
        <v>0</v>
      </c>
    </row>
    <row r="6848" spans="1:10" x14ac:dyDescent="0.25">
      <c r="A6848">
        <f t="shared" ref="A6848:C6848" si="6408">A6308</f>
        <v>2020</v>
      </c>
      <c r="B6848" t="str">
        <f t="shared" si="6408"/>
        <v>VFM</v>
      </c>
      <c r="C6848">
        <f t="shared" si="6408"/>
        <v>0</v>
      </c>
      <c r="D6848">
        <f>IFERROR(VLOOKUP(C6848,'Enheter, modell og år'!$A$2:$B$31,2,FALSE),0)</f>
        <v>0</v>
      </c>
      <c r="E6848" t="str">
        <f>'Liste detaljert wide'!$P$1</f>
        <v>Tot bev</v>
      </c>
      <c r="F6848" t="str">
        <f t="shared" si="6347"/>
        <v>2020VFM0Tot bev</v>
      </c>
      <c r="G6848" s="3">
        <f>'Liste detaljert wide'!P368</f>
        <v>0</v>
      </c>
      <c r="H6848" t="str">
        <f>VLOOKUP(E6848,Def!$B$2:$C$15,2,FALSE)</f>
        <v>Tot bev</v>
      </c>
      <c r="I6848" s="3">
        <f>IF(A6848='Enheter, modell og år'!$F$2-1,0,G6848-VLOOKUP(A6848-1&amp;B6848&amp;C6848&amp;E6848,$F$2:$G$7561,2,FALSE))</f>
        <v>0</v>
      </c>
      <c r="J6848" s="3">
        <f>IF(A6848='Enheter, modell og år'!$F$2-1,0,VLOOKUP(A6848-1&amp;B6848&amp;C6848&amp;E6848,$F$2:$G$7561,2,FALSE))</f>
        <v>0</v>
      </c>
    </row>
    <row r="6849" spans="1:10" x14ac:dyDescent="0.25">
      <c r="A6849">
        <f t="shared" ref="A6849:C6849" si="6409">A6309</f>
        <v>2020</v>
      </c>
      <c r="B6849" t="str">
        <f t="shared" si="6409"/>
        <v>VFM</v>
      </c>
      <c r="C6849">
        <f t="shared" si="6409"/>
        <v>0</v>
      </c>
      <c r="D6849">
        <f>IFERROR(VLOOKUP(C6849,'Enheter, modell og år'!$A$2:$B$31,2,FALSE),0)</f>
        <v>0</v>
      </c>
      <c r="E6849" t="str">
        <f>'Liste detaljert wide'!$P$1</f>
        <v>Tot bev</v>
      </c>
      <c r="F6849" t="str">
        <f t="shared" si="6347"/>
        <v>2020VFM0Tot bev</v>
      </c>
      <c r="G6849" s="3">
        <f>'Liste detaljert wide'!P369</f>
        <v>0</v>
      </c>
      <c r="H6849" t="str">
        <f>VLOOKUP(E6849,Def!$B$2:$C$15,2,FALSE)</f>
        <v>Tot bev</v>
      </c>
      <c r="I6849" s="3">
        <f>IF(A6849='Enheter, modell og år'!$F$2-1,0,G6849-VLOOKUP(A6849-1&amp;B6849&amp;C6849&amp;E6849,$F$2:$G$7561,2,FALSE))</f>
        <v>0</v>
      </c>
      <c r="J6849" s="3">
        <f>IF(A6849='Enheter, modell og år'!$F$2-1,0,VLOOKUP(A6849-1&amp;B6849&amp;C6849&amp;E6849,$F$2:$G$7561,2,FALSE))</f>
        <v>0</v>
      </c>
    </row>
    <row r="6850" spans="1:10" x14ac:dyDescent="0.25">
      <c r="A6850">
        <f t="shared" ref="A6850:C6850" si="6410">A6310</f>
        <v>2020</v>
      </c>
      <c r="B6850" t="str">
        <f t="shared" si="6410"/>
        <v>VFM</v>
      </c>
      <c r="C6850">
        <f t="shared" si="6410"/>
        <v>0</v>
      </c>
      <c r="D6850">
        <f>IFERROR(VLOOKUP(C6850,'Enheter, modell og år'!$A$2:$B$31,2,FALSE),0)</f>
        <v>0</v>
      </c>
      <c r="E6850" t="str">
        <f>'Liste detaljert wide'!$P$1</f>
        <v>Tot bev</v>
      </c>
      <c r="F6850" t="str">
        <f t="shared" si="6347"/>
        <v>2020VFM0Tot bev</v>
      </c>
      <c r="G6850" s="3">
        <f>'Liste detaljert wide'!P370</f>
        <v>0</v>
      </c>
      <c r="H6850" t="str">
        <f>VLOOKUP(E6850,Def!$B$2:$C$15,2,FALSE)</f>
        <v>Tot bev</v>
      </c>
      <c r="I6850" s="3">
        <f>IF(A6850='Enheter, modell og år'!$F$2-1,0,G6850-VLOOKUP(A6850-1&amp;B6850&amp;C6850&amp;E6850,$F$2:$G$7561,2,FALSE))</f>
        <v>0</v>
      </c>
      <c r="J6850" s="3">
        <f>IF(A6850='Enheter, modell og år'!$F$2-1,0,VLOOKUP(A6850-1&amp;B6850&amp;C6850&amp;E6850,$F$2:$G$7561,2,FALSE))</f>
        <v>0</v>
      </c>
    </row>
    <row r="6851" spans="1:10" x14ac:dyDescent="0.25">
      <c r="A6851">
        <f t="shared" ref="A6851:C6851" si="6411">A6311</f>
        <v>2020</v>
      </c>
      <c r="B6851" t="str">
        <f t="shared" si="6411"/>
        <v>VFM</v>
      </c>
      <c r="C6851">
        <f t="shared" si="6411"/>
        <v>0</v>
      </c>
      <c r="D6851">
        <f>IFERROR(VLOOKUP(C6851,'Enheter, modell og år'!$A$2:$B$31,2,FALSE),0)</f>
        <v>0</v>
      </c>
      <c r="E6851" t="str">
        <f>'Liste detaljert wide'!$P$1</f>
        <v>Tot bev</v>
      </c>
      <c r="F6851" t="str">
        <f t="shared" ref="F6851:F6914" si="6412">A6851&amp;B6851&amp;C6851&amp;E6851</f>
        <v>2020VFM0Tot bev</v>
      </c>
      <c r="G6851" s="3">
        <f>'Liste detaljert wide'!P371</f>
        <v>0</v>
      </c>
      <c r="H6851" t="str">
        <f>VLOOKUP(E6851,Def!$B$2:$C$15,2,FALSE)</f>
        <v>Tot bev</v>
      </c>
      <c r="I6851" s="3">
        <f>IF(A6851='Enheter, modell og år'!$F$2-1,0,G6851-VLOOKUP(A6851-1&amp;B6851&amp;C6851&amp;E6851,$F$2:$G$7561,2,FALSE))</f>
        <v>0</v>
      </c>
      <c r="J6851" s="3">
        <f>IF(A6851='Enheter, modell og år'!$F$2-1,0,VLOOKUP(A6851-1&amp;B6851&amp;C6851&amp;E6851,$F$2:$G$7561,2,FALSE))</f>
        <v>0</v>
      </c>
    </row>
    <row r="6852" spans="1:10" x14ac:dyDescent="0.25">
      <c r="A6852">
        <f t="shared" ref="A6852:C6852" si="6413">A6312</f>
        <v>2020</v>
      </c>
      <c r="B6852" t="str">
        <f t="shared" si="6413"/>
        <v>VFM</v>
      </c>
      <c r="C6852">
        <f t="shared" si="6413"/>
        <v>0</v>
      </c>
      <c r="D6852">
        <f>IFERROR(VLOOKUP(C6852,'Enheter, modell og år'!$A$2:$B$31,2,FALSE),0)</f>
        <v>0</v>
      </c>
      <c r="E6852" t="str">
        <f>'Liste detaljert wide'!$P$1</f>
        <v>Tot bev</v>
      </c>
      <c r="F6852" t="str">
        <f t="shared" si="6412"/>
        <v>2020VFM0Tot bev</v>
      </c>
      <c r="G6852" s="3">
        <f>'Liste detaljert wide'!P372</f>
        <v>0</v>
      </c>
      <c r="H6852" t="str">
        <f>VLOOKUP(E6852,Def!$B$2:$C$15,2,FALSE)</f>
        <v>Tot bev</v>
      </c>
      <c r="I6852" s="3">
        <f>IF(A6852='Enheter, modell og år'!$F$2-1,0,G6852-VLOOKUP(A6852-1&amp;B6852&amp;C6852&amp;E6852,$F$2:$G$7561,2,FALSE))</f>
        <v>0</v>
      </c>
      <c r="J6852" s="3">
        <f>IF(A6852='Enheter, modell og år'!$F$2-1,0,VLOOKUP(A6852-1&amp;B6852&amp;C6852&amp;E6852,$F$2:$G$7561,2,FALSE))</f>
        <v>0</v>
      </c>
    </row>
    <row r="6853" spans="1:10" x14ac:dyDescent="0.25">
      <c r="A6853">
        <f t="shared" ref="A6853:C6853" si="6414">A6313</f>
        <v>2020</v>
      </c>
      <c r="B6853" t="str">
        <f t="shared" si="6414"/>
        <v>VFM</v>
      </c>
      <c r="C6853">
        <f t="shared" si="6414"/>
        <v>0</v>
      </c>
      <c r="D6853">
        <f>IFERROR(VLOOKUP(C6853,'Enheter, modell og år'!$A$2:$B$31,2,FALSE),0)</f>
        <v>0</v>
      </c>
      <c r="E6853" t="str">
        <f>'Liste detaljert wide'!$P$1</f>
        <v>Tot bev</v>
      </c>
      <c r="F6853" t="str">
        <f t="shared" si="6412"/>
        <v>2020VFM0Tot bev</v>
      </c>
      <c r="G6853" s="3">
        <f>'Liste detaljert wide'!P373</f>
        <v>0</v>
      </c>
      <c r="H6853" t="str">
        <f>VLOOKUP(E6853,Def!$B$2:$C$15,2,FALSE)</f>
        <v>Tot bev</v>
      </c>
      <c r="I6853" s="3">
        <f>IF(A6853='Enheter, modell og år'!$F$2-1,0,G6853-VLOOKUP(A6853-1&amp;B6853&amp;C6853&amp;E6853,$F$2:$G$7561,2,FALSE))</f>
        <v>0</v>
      </c>
      <c r="J6853" s="3">
        <f>IF(A6853='Enheter, modell og år'!$F$2-1,0,VLOOKUP(A6853-1&amp;B6853&amp;C6853&amp;E6853,$F$2:$G$7561,2,FALSE))</f>
        <v>0</v>
      </c>
    </row>
    <row r="6854" spans="1:10" x14ac:dyDescent="0.25">
      <c r="A6854">
        <f t="shared" ref="A6854:C6854" si="6415">A6314</f>
        <v>2020</v>
      </c>
      <c r="B6854" t="str">
        <f t="shared" si="6415"/>
        <v>VFM</v>
      </c>
      <c r="C6854">
        <f t="shared" si="6415"/>
        <v>0</v>
      </c>
      <c r="D6854">
        <f>IFERROR(VLOOKUP(C6854,'Enheter, modell og år'!$A$2:$B$31,2,FALSE),0)</f>
        <v>0</v>
      </c>
      <c r="E6854" t="str">
        <f>'Liste detaljert wide'!$P$1</f>
        <v>Tot bev</v>
      </c>
      <c r="F6854" t="str">
        <f t="shared" si="6412"/>
        <v>2020VFM0Tot bev</v>
      </c>
      <c r="G6854" s="3">
        <f>'Liste detaljert wide'!P374</f>
        <v>0</v>
      </c>
      <c r="H6854" t="str">
        <f>VLOOKUP(E6854,Def!$B$2:$C$15,2,FALSE)</f>
        <v>Tot bev</v>
      </c>
      <c r="I6854" s="3">
        <f>IF(A6854='Enheter, modell og år'!$F$2-1,0,G6854-VLOOKUP(A6854-1&amp;B6854&amp;C6854&amp;E6854,$F$2:$G$7561,2,FALSE))</f>
        <v>0</v>
      </c>
      <c r="J6854" s="3">
        <f>IF(A6854='Enheter, modell og år'!$F$2-1,0,VLOOKUP(A6854-1&amp;B6854&amp;C6854&amp;E6854,$F$2:$G$7561,2,FALSE))</f>
        <v>0</v>
      </c>
    </row>
    <row r="6855" spans="1:10" x14ac:dyDescent="0.25">
      <c r="A6855">
        <f t="shared" ref="A6855:C6855" si="6416">A6315</f>
        <v>2020</v>
      </c>
      <c r="B6855" t="str">
        <f t="shared" si="6416"/>
        <v>VFM</v>
      </c>
      <c r="C6855">
        <f t="shared" si="6416"/>
        <v>0</v>
      </c>
      <c r="D6855">
        <f>IFERROR(VLOOKUP(C6855,'Enheter, modell og år'!$A$2:$B$31,2,FALSE),0)</f>
        <v>0</v>
      </c>
      <c r="E6855" t="str">
        <f>'Liste detaljert wide'!$P$1</f>
        <v>Tot bev</v>
      </c>
      <c r="F6855" t="str">
        <f t="shared" si="6412"/>
        <v>2020VFM0Tot bev</v>
      </c>
      <c r="G6855" s="3">
        <f>'Liste detaljert wide'!P375</f>
        <v>0</v>
      </c>
      <c r="H6855" t="str">
        <f>VLOOKUP(E6855,Def!$B$2:$C$15,2,FALSE)</f>
        <v>Tot bev</v>
      </c>
      <c r="I6855" s="3">
        <f>IF(A6855='Enheter, modell og år'!$F$2-1,0,G6855-VLOOKUP(A6855-1&amp;B6855&amp;C6855&amp;E6855,$F$2:$G$7561,2,FALSE))</f>
        <v>0</v>
      </c>
      <c r="J6855" s="3">
        <f>IF(A6855='Enheter, modell og år'!$F$2-1,0,VLOOKUP(A6855-1&amp;B6855&amp;C6855&amp;E6855,$F$2:$G$7561,2,FALSE))</f>
        <v>0</v>
      </c>
    </row>
    <row r="6856" spans="1:10" x14ac:dyDescent="0.25">
      <c r="A6856">
        <f t="shared" ref="A6856:C6856" si="6417">A6316</f>
        <v>2020</v>
      </c>
      <c r="B6856" t="str">
        <f t="shared" si="6417"/>
        <v>VFM</v>
      </c>
      <c r="C6856">
        <f t="shared" si="6417"/>
        <v>0</v>
      </c>
      <c r="D6856">
        <f>IFERROR(VLOOKUP(C6856,'Enheter, modell og år'!$A$2:$B$31,2,FALSE),0)</f>
        <v>0</v>
      </c>
      <c r="E6856" t="str">
        <f>'Liste detaljert wide'!$P$1</f>
        <v>Tot bev</v>
      </c>
      <c r="F6856" t="str">
        <f t="shared" si="6412"/>
        <v>2020VFM0Tot bev</v>
      </c>
      <c r="G6856" s="3">
        <f>'Liste detaljert wide'!P376</f>
        <v>0</v>
      </c>
      <c r="H6856" t="str">
        <f>VLOOKUP(E6856,Def!$B$2:$C$15,2,FALSE)</f>
        <v>Tot bev</v>
      </c>
      <c r="I6856" s="3">
        <f>IF(A6856='Enheter, modell og år'!$F$2-1,0,G6856-VLOOKUP(A6856-1&amp;B6856&amp;C6856&amp;E6856,$F$2:$G$7561,2,FALSE))</f>
        <v>0</v>
      </c>
      <c r="J6856" s="3">
        <f>IF(A6856='Enheter, modell og år'!$F$2-1,0,VLOOKUP(A6856-1&amp;B6856&amp;C6856&amp;E6856,$F$2:$G$7561,2,FALSE))</f>
        <v>0</v>
      </c>
    </row>
    <row r="6857" spans="1:10" x14ac:dyDescent="0.25">
      <c r="A6857">
        <f t="shared" ref="A6857:C6857" si="6418">A6317</f>
        <v>2020</v>
      </c>
      <c r="B6857" t="str">
        <f t="shared" si="6418"/>
        <v>VFM</v>
      </c>
      <c r="C6857">
        <f t="shared" si="6418"/>
        <v>0</v>
      </c>
      <c r="D6857">
        <f>IFERROR(VLOOKUP(C6857,'Enheter, modell og år'!$A$2:$B$31,2,FALSE),0)</f>
        <v>0</v>
      </c>
      <c r="E6857" t="str">
        <f>'Liste detaljert wide'!$P$1</f>
        <v>Tot bev</v>
      </c>
      <c r="F6857" t="str">
        <f t="shared" si="6412"/>
        <v>2020VFM0Tot bev</v>
      </c>
      <c r="G6857" s="3">
        <f>'Liste detaljert wide'!P377</f>
        <v>0</v>
      </c>
      <c r="H6857" t="str">
        <f>VLOOKUP(E6857,Def!$B$2:$C$15,2,FALSE)</f>
        <v>Tot bev</v>
      </c>
      <c r="I6857" s="3">
        <f>IF(A6857='Enheter, modell og år'!$F$2-1,0,G6857-VLOOKUP(A6857-1&amp;B6857&amp;C6857&amp;E6857,$F$2:$G$7561,2,FALSE))</f>
        <v>0</v>
      </c>
      <c r="J6857" s="3">
        <f>IF(A6857='Enheter, modell og år'!$F$2-1,0,VLOOKUP(A6857-1&amp;B6857&amp;C6857&amp;E6857,$F$2:$G$7561,2,FALSE))</f>
        <v>0</v>
      </c>
    </row>
    <row r="6858" spans="1:10" x14ac:dyDescent="0.25">
      <c r="A6858">
        <f t="shared" ref="A6858:C6858" si="6419">A6318</f>
        <v>2020</v>
      </c>
      <c r="B6858" t="str">
        <f t="shared" si="6419"/>
        <v>VFM</v>
      </c>
      <c r="C6858">
        <f t="shared" si="6419"/>
        <v>0</v>
      </c>
      <c r="D6858">
        <f>IFERROR(VLOOKUP(C6858,'Enheter, modell og år'!$A$2:$B$31,2,FALSE),0)</f>
        <v>0</v>
      </c>
      <c r="E6858" t="str">
        <f>'Liste detaljert wide'!$P$1</f>
        <v>Tot bev</v>
      </c>
      <c r="F6858" t="str">
        <f t="shared" si="6412"/>
        <v>2020VFM0Tot bev</v>
      </c>
      <c r="G6858" s="3">
        <f>'Liste detaljert wide'!P378</f>
        <v>0</v>
      </c>
      <c r="H6858" t="str">
        <f>VLOOKUP(E6858,Def!$B$2:$C$15,2,FALSE)</f>
        <v>Tot bev</v>
      </c>
      <c r="I6858" s="3">
        <f>IF(A6858='Enheter, modell og år'!$F$2-1,0,G6858-VLOOKUP(A6858-1&amp;B6858&amp;C6858&amp;E6858,$F$2:$G$7561,2,FALSE))</f>
        <v>0</v>
      </c>
      <c r="J6858" s="3">
        <f>IF(A6858='Enheter, modell og år'!$F$2-1,0,VLOOKUP(A6858-1&amp;B6858&amp;C6858&amp;E6858,$F$2:$G$7561,2,FALSE))</f>
        <v>0</v>
      </c>
    </row>
    <row r="6859" spans="1:10" x14ac:dyDescent="0.25">
      <c r="A6859">
        <f t="shared" ref="A6859:C6859" si="6420">A6319</f>
        <v>2020</v>
      </c>
      <c r="B6859" t="str">
        <f t="shared" si="6420"/>
        <v>VFM</v>
      </c>
      <c r="C6859">
        <f t="shared" si="6420"/>
        <v>0</v>
      </c>
      <c r="D6859">
        <f>IFERROR(VLOOKUP(C6859,'Enheter, modell og år'!$A$2:$B$31,2,FALSE),0)</f>
        <v>0</v>
      </c>
      <c r="E6859" t="str">
        <f>'Liste detaljert wide'!$P$1</f>
        <v>Tot bev</v>
      </c>
      <c r="F6859" t="str">
        <f t="shared" si="6412"/>
        <v>2020VFM0Tot bev</v>
      </c>
      <c r="G6859" s="3">
        <f>'Liste detaljert wide'!P379</f>
        <v>0</v>
      </c>
      <c r="H6859" t="str">
        <f>VLOOKUP(E6859,Def!$B$2:$C$15,2,FALSE)</f>
        <v>Tot bev</v>
      </c>
      <c r="I6859" s="3">
        <f>IF(A6859='Enheter, modell og år'!$F$2-1,0,G6859-VLOOKUP(A6859-1&amp;B6859&amp;C6859&amp;E6859,$F$2:$G$7561,2,FALSE))</f>
        <v>0</v>
      </c>
      <c r="J6859" s="3">
        <f>IF(A6859='Enheter, modell og år'!$F$2-1,0,VLOOKUP(A6859-1&amp;B6859&amp;C6859&amp;E6859,$F$2:$G$7561,2,FALSE))</f>
        <v>0</v>
      </c>
    </row>
    <row r="6860" spans="1:10" x14ac:dyDescent="0.25">
      <c r="A6860">
        <f t="shared" ref="A6860:C6860" si="6421">A6320</f>
        <v>2020</v>
      </c>
      <c r="B6860" t="str">
        <f t="shared" si="6421"/>
        <v>VFM</v>
      </c>
      <c r="C6860">
        <f t="shared" si="6421"/>
        <v>0</v>
      </c>
      <c r="D6860">
        <f>IFERROR(VLOOKUP(C6860,'Enheter, modell og år'!$A$2:$B$31,2,FALSE),0)</f>
        <v>0</v>
      </c>
      <c r="E6860" t="str">
        <f>'Liste detaljert wide'!$P$1</f>
        <v>Tot bev</v>
      </c>
      <c r="F6860" t="str">
        <f t="shared" si="6412"/>
        <v>2020VFM0Tot bev</v>
      </c>
      <c r="G6860" s="3">
        <f>'Liste detaljert wide'!P380</f>
        <v>0</v>
      </c>
      <c r="H6860" t="str">
        <f>VLOOKUP(E6860,Def!$B$2:$C$15,2,FALSE)</f>
        <v>Tot bev</v>
      </c>
      <c r="I6860" s="3">
        <f>IF(A6860='Enheter, modell og år'!$F$2-1,0,G6860-VLOOKUP(A6860-1&amp;B6860&amp;C6860&amp;E6860,$F$2:$G$7561,2,FALSE))</f>
        <v>0</v>
      </c>
      <c r="J6860" s="3">
        <f>IF(A6860='Enheter, modell og år'!$F$2-1,0,VLOOKUP(A6860-1&amp;B6860&amp;C6860&amp;E6860,$F$2:$G$7561,2,FALSE))</f>
        <v>0</v>
      </c>
    </row>
    <row r="6861" spans="1:10" x14ac:dyDescent="0.25">
      <c r="A6861">
        <f t="shared" ref="A6861:C6861" si="6422">A6321</f>
        <v>2020</v>
      </c>
      <c r="B6861" t="str">
        <f t="shared" si="6422"/>
        <v>VFM</v>
      </c>
      <c r="C6861">
        <f t="shared" si="6422"/>
        <v>0</v>
      </c>
      <c r="D6861">
        <f>IFERROR(VLOOKUP(C6861,'Enheter, modell og år'!$A$2:$B$31,2,FALSE),0)</f>
        <v>0</v>
      </c>
      <c r="E6861" t="str">
        <f>'Liste detaljert wide'!$P$1</f>
        <v>Tot bev</v>
      </c>
      <c r="F6861" t="str">
        <f t="shared" si="6412"/>
        <v>2020VFM0Tot bev</v>
      </c>
      <c r="G6861" s="3">
        <f>'Liste detaljert wide'!P381</f>
        <v>0</v>
      </c>
      <c r="H6861" t="str">
        <f>VLOOKUP(E6861,Def!$B$2:$C$15,2,FALSE)</f>
        <v>Tot bev</v>
      </c>
      <c r="I6861" s="3">
        <f>IF(A6861='Enheter, modell og år'!$F$2-1,0,G6861-VLOOKUP(A6861-1&amp;B6861&amp;C6861&amp;E6861,$F$2:$G$7561,2,FALSE))</f>
        <v>0</v>
      </c>
      <c r="J6861" s="3">
        <f>IF(A6861='Enheter, modell og år'!$F$2-1,0,VLOOKUP(A6861-1&amp;B6861&amp;C6861&amp;E6861,$F$2:$G$7561,2,FALSE))</f>
        <v>0</v>
      </c>
    </row>
    <row r="6862" spans="1:10" x14ac:dyDescent="0.25">
      <c r="A6862">
        <f t="shared" ref="A6862:C6862" si="6423">A6322</f>
        <v>2020</v>
      </c>
      <c r="B6862" t="str">
        <f t="shared" si="6423"/>
        <v>VFM</v>
      </c>
      <c r="C6862">
        <f t="shared" si="6423"/>
        <v>0</v>
      </c>
      <c r="D6862">
        <f>IFERROR(VLOOKUP(C6862,'Enheter, modell og år'!$A$2:$B$31,2,FALSE),0)</f>
        <v>0</v>
      </c>
      <c r="E6862" t="str">
        <f>'Liste detaljert wide'!$P$1</f>
        <v>Tot bev</v>
      </c>
      <c r="F6862" t="str">
        <f t="shared" si="6412"/>
        <v>2020VFM0Tot bev</v>
      </c>
      <c r="G6862" s="3">
        <f>'Liste detaljert wide'!P382</f>
        <v>0</v>
      </c>
      <c r="H6862" t="str">
        <f>VLOOKUP(E6862,Def!$B$2:$C$15,2,FALSE)</f>
        <v>Tot bev</v>
      </c>
      <c r="I6862" s="3">
        <f>IF(A6862='Enheter, modell og år'!$F$2-1,0,G6862-VLOOKUP(A6862-1&amp;B6862&amp;C6862&amp;E6862,$F$2:$G$7561,2,FALSE))</f>
        <v>0</v>
      </c>
      <c r="J6862" s="3">
        <f>IF(A6862='Enheter, modell og år'!$F$2-1,0,VLOOKUP(A6862-1&amp;B6862&amp;C6862&amp;E6862,$F$2:$G$7561,2,FALSE))</f>
        <v>0</v>
      </c>
    </row>
    <row r="6863" spans="1:10" x14ac:dyDescent="0.25">
      <c r="A6863">
        <f t="shared" ref="A6863:C6863" si="6424">A6323</f>
        <v>2020</v>
      </c>
      <c r="B6863" t="str">
        <f t="shared" si="6424"/>
        <v>VFM</v>
      </c>
      <c r="C6863">
        <f t="shared" si="6424"/>
        <v>0</v>
      </c>
      <c r="D6863">
        <f>IFERROR(VLOOKUP(C6863,'Enheter, modell og år'!$A$2:$B$31,2,FALSE),0)</f>
        <v>0</v>
      </c>
      <c r="E6863" t="str">
        <f>'Liste detaljert wide'!$P$1</f>
        <v>Tot bev</v>
      </c>
      <c r="F6863" t="str">
        <f t="shared" si="6412"/>
        <v>2020VFM0Tot bev</v>
      </c>
      <c r="G6863" s="3">
        <f>'Liste detaljert wide'!P383</f>
        <v>0</v>
      </c>
      <c r="H6863" t="str">
        <f>VLOOKUP(E6863,Def!$B$2:$C$15,2,FALSE)</f>
        <v>Tot bev</v>
      </c>
      <c r="I6863" s="3">
        <f>IF(A6863='Enheter, modell og år'!$F$2-1,0,G6863-VLOOKUP(A6863-1&amp;B6863&amp;C6863&amp;E6863,$F$2:$G$7561,2,FALSE))</f>
        <v>0</v>
      </c>
      <c r="J6863" s="3">
        <f>IF(A6863='Enheter, modell og år'!$F$2-1,0,VLOOKUP(A6863-1&amp;B6863&amp;C6863&amp;E6863,$F$2:$G$7561,2,FALSE))</f>
        <v>0</v>
      </c>
    </row>
    <row r="6864" spans="1:10" x14ac:dyDescent="0.25">
      <c r="A6864">
        <f t="shared" ref="A6864:C6864" si="6425">A6324</f>
        <v>2020</v>
      </c>
      <c r="B6864" t="str">
        <f t="shared" si="6425"/>
        <v>VFM</v>
      </c>
      <c r="C6864">
        <f t="shared" si="6425"/>
        <v>0</v>
      </c>
      <c r="D6864">
        <f>IFERROR(VLOOKUP(C6864,'Enheter, modell og år'!$A$2:$B$31,2,FALSE),0)</f>
        <v>0</v>
      </c>
      <c r="E6864" t="str">
        <f>'Liste detaljert wide'!$P$1</f>
        <v>Tot bev</v>
      </c>
      <c r="F6864" t="str">
        <f t="shared" si="6412"/>
        <v>2020VFM0Tot bev</v>
      </c>
      <c r="G6864" s="3">
        <f>'Liste detaljert wide'!P384</f>
        <v>0</v>
      </c>
      <c r="H6864" t="str">
        <f>VLOOKUP(E6864,Def!$B$2:$C$15,2,FALSE)</f>
        <v>Tot bev</v>
      </c>
      <c r="I6864" s="3">
        <f>IF(A6864='Enheter, modell og år'!$F$2-1,0,G6864-VLOOKUP(A6864-1&amp;B6864&amp;C6864&amp;E6864,$F$2:$G$7561,2,FALSE))</f>
        <v>0</v>
      </c>
      <c r="J6864" s="3">
        <f>IF(A6864='Enheter, modell og år'!$F$2-1,0,VLOOKUP(A6864-1&amp;B6864&amp;C6864&amp;E6864,$F$2:$G$7561,2,FALSE))</f>
        <v>0</v>
      </c>
    </row>
    <row r="6865" spans="1:10" x14ac:dyDescent="0.25">
      <c r="A6865">
        <f t="shared" ref="A6865:C6865" si="6426">A6325</f>
        <v>2020</v>
      </c>
      <c r="B6865" t="str">
        <f t="shared" si="6426"/>
        <v>VFM</v>
      </c>
      <c r="C6865">
        <f t="shared" si="6426"/>
        <v>0</v>
      </c>
      <c r="D6865">
        <f>IFERROR(VLOOKUP(C6865,'Enheter, modell og år'!$A$2:$B$31,2,FALSE),0)</f>
        <v>0</v>
      </c>
      <c r="E6865" t="str">
        <f>'Liste detaljert wide'!$P$1</f>
        <v>Tot bev</v>
      </c>
      <c r="F6865" t="str">
        <f t="shared" si="6412"/>
        <v>2020VFM0Tot bev</v>
      </c>
      <c r="G6865" s="3">
        <f>'Liste detaljert wide'!P385</f>
        <v>0</v>
      </c>
      <c r="H6865" t="str">
        <f>VLOOKUP(E6865,Def!$B$2:$C$15,2,FALSE)</f>
        <v>Tot bev</v>
      </c>
      <c r="I6865" s="3">
        <f>IF(A6865='Enheter, modell og år'!$F$2-1,0,G6865-VLOOKUP(A6865-1&amp;B6865&amp;C6865&amp;E6865,$F$2:$G$7561,2,FALSE))</f>
        <v>0</v>
      </c>
      <c r="J6865" s="3">
        <f>IF(A6865='Enheter, modell og år'!$F$2-1,0,VLOOKUP(A6865-1&amp;B6865&amp;C6865&amp;E6865,$F$2:$G$7561,2,FALSE))</f>
        <v>0</v>
      </c>
    </row>
    <row r="6866" spans="1:10" x14ac:dyDescent="0.25">
      <c r="A6866">
        <f t="shared" ref="A6866:C6866" si="6427">A6326</f>
        <v>2020</v>
      </c>
      <c r="B6866" t="str">
        <f t="shared" si="6427"/>
        <v>VFM</v>
      </c>
      <c r="C6866">
        <f t="shared" si="6427"/>
        <v>0</v>
      </c>
      <c r="D6866">
        <f>IFERROR(VLOOKUP(C6866,'Enheter, modell og år'!$A$2:$B$31,2,FALSE),0)</f>
        <v>0</v>
      </c>
      <c r="E6866" t="str">
        <f>'Liste detaljert wide'!$P$1</f>
        <v>Tot bev</v>
      </c>
      <c r="F6866" t="str">
        <f t="shared" si="6412"/>
        <v>2020VFM0Tot bev</v>
      </c>
      <c r="G6866" s="3">
        <f>'Liste detaljert wide'!P386</f>
        <v>0</v>
      </c>
      <c r="H6866" t="str">
        <f>VLOOKUP(E6866,Def!$B$2:$C$15,2,FALSE)</f>
        <v>Tot bev</v>
      </c>
      <c r="I6866" s="3">
        <f>IF(A6866='Enheter, modell og år'!$F$2-1,0,G6866-VLOOKUP(A6866-1&amp;B6866&amp;C6866&amp;E6866,$F$2:$G$7561,2,FALSE))</f>
        <v>0</v>
      </c>
      <c r="J6866" s="3">
        <f>IF(A6866='Enheter, modell og år'!$F$2-1,0,VLOOKUP(A6866-1&amp;B6866&amp;C6866&amp;E6866,$F$2:$G$7561,2,FALSE))</f>
        <v>0</v>
      </c>
    </row>
    <row r="6867" spans="1:10" x14ac:dyDescent="0.25">
      <c r="A6867">
        <f t="shared" ref="A6867:C6867" si="6428">A6327</f>
        <v>2020</v>
      </c>
      <c r="B6867" t="str">
        <f t="shared" si="6428"/>
        <v>VFM</v>
      </c>
      <c r="C6867">
        <f t="shared" si="6428"/>
        <v>0</v>
      </c>
      <c r="D6867">
        <f>IFERROR(VLOOKUP(C6867,'Enheter, modell og år'!$A$2:$B$31,2,FALSE),0)</f>
        <v>0</v>
      </c>
      <c r="E6867" t="str">
        <f>'Liste detaljert wide'!$P$1</f>
        <v>Tot bev</v>
      </c>
      <c r="F6867" t="str">
        <f t="shared" si="6412"/>
        <v>2020VFM0Tot bev</v>
      </c>
      <c r="G6867" s="3">
        <f>'Liste detaljert wide'!P387</f>
        <v>0</v>
      </c>
      <c r="H6867" t="str">
        <f>VLOOKUP(E6867,Def!$B$2:$C$15,2,FALSE)</f>
        <v>Tot bev</v>
      </c>
      <c r="I6867" s="3">
        <f>IF(A6867='Enheter, modell og år'!$F$2-1,0,G6867-VLOOKUP(A6867-1&amp;B6867&amp;C6867&amp;E6867,$F$2:$G$7561,2,FALSE))</f>
        <v>0</v>
      </c>
      <c r="J6867" s="3">
        <f>IF(A6867='Enheter, modell og år'!$F$2-1,0,VLOOKUP(A6867-1&amp;B6867&amp;C6867&amp;E6867,$F$2:$G$7561,2,FALSE))</f>
        <v>0</v>
      </c>
    </row>
    <row r="6868" spans="1:10" x14ac:dyDescent="0.25">
      <c r="A6868">
        <f t="shared" ref="A6868:C6868" si="6429">A6328</f>
        <v>2020</v>
      </c>
      <c r="B6868" t="str">
        <f t="shared" si="6429"/>
        <v>VFM</v>
      </c>
      <c r="C6868">
        <f t="shared" si="6429"/>
        <v>0</v>
      </c>
      <c r="D6868">
        <f>IFERROR(VLOOKUP(C6868,'Enheter, modell og år'!$A$2:$B$31,2,FALSE),0)</f>
        <v>0</v>
      </c>
      <c r="E6868" t="str">
        <f>'Liste detaljert wide'!$P$1</f>
        <v>Tot bev</v>
      </c>
      <c r="F6868" t="str">
        <f t="shared" si="6412"/>
        <v>2020VFM0Tot bev</v>
      </c>
      <c r="G6868" s="3">
        <f>'Liste detaljert wide'!P388</f>
        <v>0</v>
      </c>
      <c r="H6868" t="str">
        <f>VLOOKUP(E6868,Def!$B$2:$C$15,2,FALSE)</f>
        <v>Tot bev</v>
      </c>
      <c r="I6868" s="3">
        <f>IF(A6868='Enheter, modell og år'!$F$2-1,0,G6868-VLOOKUP(A6868-1&amp;B6868&amp;C6868&amp;E6868,$F$2:$G$7561,2,FALSE))</f>
        <v>0</v>
      </c>
      <c r="J6868" s="3">
        <f>IF(A6868='Enheter, modell og år'!$F$2-1,0,VLOOKUP(A6868-1&amp;B6868&amp;C6868&amp;E6868,$F$2:$G$7561,2,FALSE))</f>
        <v>0</v>
      </c>
    </row>
    <row r="6869" spans="1:10" x14ac:dyDescent="0.25">
      <c r="A6869">
        <f t="shared" ref="A6869:C6869" si="6430">A6329</f>
        <v>2020</v>
      </c>
      <c r="B6869" t="str">
        <f t="shared" si="6430"/>
        <v>VFM</v>
      </c>
      <c r="C6869">
        <f t="shared" si="6430"/>
        <v>0</v>
      </c>
      <c r="D6869">
        <f>IFERROR(VLOOKUP(C6869,'Enheter, modell og år'!$A$2:$B$31,2,FALSE),0)</f>
        <v>0</v>
      </c>
      <c r="E6869" t="str">
        <f>'Liste detaljert wide'!$P$1</f>
        <v>Tot bev</v>
      </c>
      <c r="F6869" t="str">
        <f t="shared" si="6412"/>
        <v>2020VFM0Tot bev</v>
      </c>
      <c r="G6869" s="3">
        <f>'Liste detaljert wide'!P389</f>
        <v>0</v>
      </c>
      <c r="H6869" t="str">
        <f>VLOOKUP(E6869,Def!$B$2:$C$15,2,FALSE)</f>
        <v>Tot bev</v>
      </c>
      <c r="I6869" s="3">
        <f>IF(A6869='Enheter, modell og år'!$F$2-1,0,G6869-VLOOKUP(A6869-1&amp;B6869&amp;C6869&amp;E6869,$F$2:$G$7561,2,FALSE))</f>
        <v>0</v>
      </c>
      <c r="J6869" s="3">
        <f>IF(A6869='Enheter, modell og år'!$F$2-1,0,VLOOKUP(A6869-1&amp;B6869&amp;C6869&amp;E6869,$F$2:$G$7561,2,FALSE))</f>
        <v>0</v>
      </c>
    </row>
    <row r="6870" spans="1:10" x14ac:dyDescent="0.25">
      <c r="A6870">
        <f t="shared" ref="A6870:C6870" si="6431">A6330</f>
        <v>2020</v>
      </c>
      <c r="B6870" t="str">
        <f t="shared" si="6431"/>
        <v>VFM</v>
      </c>
      <c r="C6870">
        <f t="shared" si="6431"/>
        <v>0</v>
      </c>
      <c r="D6870">
        <f>IFERROR(VLOOKUP(C6870,'Enheter, modell og år'!$A$2:$B$31,2,FALSE),0)</f>
        <v>0</v>
      </c>
      <c r="E6870" t="str">
        <f>'Liste detaljert wide'!$P$1</f>
        <v>Tot bev</v>
      </c>
      <c r="F6870" t="str">
        <f t="shared" si="6412"/>
        <v>2020VFM0Tot bev</v>
      </c>
      <c r="G6870" s="3">
        <f>'Liste detaljert wide'!P390</f>
        <v>0</v>
      </c>
      <c r="H6870" t="str">
        <f>VLOOKUP(E6870,Def!$B$2:$C$15,2,FALSE)</f>
        <v>Tot bev</v>
      </c>
      <c r="I6870" s="3">
        <f>IF(A6870='Enheter, modell og år'!$F$2-1,0,G6870-VLOOKUP(A6870-1&amp;B6870&amp;C6870&amp;E6870,$F$2:$G$7561,2,FALSE))</f>
        <v>0</v>
      </c>
      <c r="J6870" s="3">
        <f>IF(A6870='Enheter, modell og år'!$F$2-1,0,VLOOKUP(A6870-1&amp;B6870&amp;C6870&amp;E6870,$F$2:$G$7561,2,FALSE))</f>
        <v>0</v>
      </c>
    </row>
    <row r="6871" spans="1:10" x14ac:dyDescent="0.25">
      <c r="A6871">
        <f t="shared" ref="A6871:C6871" si="6432">A6331</f>
        <v>2020</v>
      </c>
      <c r="B6871" t="str">
        <f t="shared" si="6432"/>
        <v>VFM</v>
      </c>
      <c r="C6871">
        <f t="shared" si="6432"/>
        <v>0</v>
      </c>
      <c r="D6871">
        <f>IFERROR(VLOOKUP(C6871,'Enheter, modell og år'!$A$2:$B$31,2,FALSE),0)</f>
        <v>0</v>
      </c>
      <c r="E6871" t="str">
        <f>'Liste detaljert wide'!$P$1</f>
        <v>Tot bev</v>
      </c>
      <c r="F6871" t="str">
        <f t="shared" si="6412"/>
        <v>2020VFM0Tot bev</v>
      </c>
      <c r="G6871" s="3">
        <f>'Liste detaljert wide'!P391</f>
        <v>0</v>
      </c>
      <c r="H6871" t="str">
        <f>VLOOKUP(E6871,Def!$B$2:$C$15,2,FALSE)</f>
        <v>Tot bev</v>
      </c>
      <c r="I6871" s="3">
        <f>IF(A6871='Enheter, modell og år'!$F$2-1,0,G6871-VLOOKUP(A6871-1&amp;B6871&amp;C6871&amp;E6871,$F$2:$G$7561,2,FALSE))</f>
        <v>0</v>
      </c>
      <c r="J6871" s="3">
        <f>IF(A6871='Enheter, modell og år'!$F$2-1,0,VLOOKUP(A6871-1&amp;B6871&amp;C6871&amp;E6871,$F$2:$G$7561,2,FALSE))</f>
        <v>0</v>
      </c>
    </row>
    <row r="6872" spans="1:10" x14ac:dyDescent="0.25">
      <c r="A6872">
        <f t="shared" ref="A6872:C6872" si="6433">A6332</f>
        <v>2021</v>
      </c>
      <c r="B6872" t="str">
        <f t="shared" si="6433"/>
        <v>VFM</v>
      </c>
      <c r="C6872">
        <f t="shared" si="6433"/>
        <v>0</v>
      </c>
      <c r="D6872">
        <f>IFERROR(VLOOKUP(C6872,'Enheter, modell og år'!$A$2:$B$31,2,FALSE),0)</f>
        <v>0</v>
      </c>
      <c r="E6872" t="str">
        <f>'Liste detaljert wide'!$P$1</f>
        <v>Tot bev</v>
      </c>
      <c r="F6872" t="str">
        <f t="shared" si="6412"/>
        <v>2021VFM0Tot bev</v>
      </c>
      <c r="G6872" s="3">
        <f>'Liste detaljert wide'!P392</f>
        <v>0</v>
      </c>
      <c r="H6872" t="str">
        <f>VLOOKUP(E6872,Def!$B$2:$C$15,2,FALSE)</f>
        <v>Tot bev</v>
      </c>
      <c r="I6872" s="3">
        <f>IF(A6872='Enheter, modell og år'!$F$2-1,0,G6872-VLOOKUP(A6872-1&amp;B6872&amp;C6872&amp;E6872,$F$2:$G$7561,2,FALSE))</f>
        <v>0</v>
      </c>
      <c r="J6872" s="3">
        <f>IF(A6872='Enheter, modell og år'!$F$2-1,0,VLOOKUP(A6872-1&amp;B6872&amp;C6872&amp;E6872,$F$2:$G$7561,2,FALSE))</f>
        <v>0</v>
      </c>
    </row>
    <row r="6873" spans="1:10" x14ac:dyDescent="0.25">
      <c r="A6873">
        <f t="shared" ref="A6873:C6873" si="6434">A6333</f>
        <v>2021</v>
      </c>
      <c r="B6873" t="str">
        <f t="shared" si="6434"/>
        <v>VFM</v>
      </c>
      <c r="C6873">
        <f t="shared" si="6434"/>
        <v>0</v>
      </c>
      <c r="D6873">
        <f>IFERROR(VLOOKUP(C6873,'Enheter, modell og år'!$A$2:$B$31,2,FALSE),0)</f>
        <v>0</v>
      </c>
      <c r="E6873" t="str">
        <f>'Liste detaljert wide'!$P$1</f>
        <v>Tot bev</v>
      </c>
      <c r="F6873" t="str">
        <f t="shared" si="6412"/>
        <v>2021VFM0Tot bev</v>
      </c>
      <c r="G6873" s="3">
        <f>'Liste detaljert wide'!P393</f>
        <v>0</v>
      </c>
      <c r="H6873" t="str">
        <f>VLOOKUP(E6873,Def!$B$2:$C$15,2,FALSE)</f>
        <v>Tot bev</v>
      </c>
      <c r="I6873" s="3">
        <f>IF(A6873='Enheter, modell og år'!$F$2-1,0,G6873-VLOOKUP(A6873-1&amp;B6873&amp;C6873&amp;E6873,$F$2:$G$7561,2,FALSE))</f>
        <v>0</v>
      </c>
      <c r="J6873" s="3">
        <f>IF(A6873='Enheter, modell og år'!$F$2-1,0,VLOOKUP(A6873-1&amp;B6873&amp;C6873&amp;E6873,$F$2:$G$7561,2,FALSE))</f>
        <v>0</v>
      </c>
    </row>
    <row r="6874" spans="1:10" x14ac:dyDescent="0.25">
      <c r="A6874">
        <f t="shared" ref="A6874:C6874" si="6435">A6334</f>
        <v>2021</v>
      </c>
      <c r="B6874" t="str">
        <f t="shared" si="6435"/>
        <v>VFM</v>
      </c>
      <c r="C6874">
        <f t="shared" si="6435"/>
        <v>0</v>
      </c>
      <c r="D6874">
        <f>IFERROR(VLOOKUP(C6874,'Enheter, modell og år'!$A$2:$B$31,2,FALSE),0)</f>
        <v>0</v>
      </c>
      <c r="E6874" t="str">
        <f>'Liste detaljert wide'!$P$1</f>
        <v>Tot bev</v>
      </c>
      <c r="F6874" t="str">
        <f t="shared" si="6412"/>
        <v>2021VFM0Tot bev</v>
      </c>
      <c r="G6874" s="3">
        <f>'Liste detaljert wide'!P394</f>
        <v>0</v>
      </c>
      <c r="H6874" t="str">
        <f>VLOOKUP(E6874,Def!$B$2:$C$15,2,FALSE)</f>
        <v>Tot bev</v>
      </c>
      <c r="I6874" s="3">
        <f>IF(A6874='Enheter, modell og år'!$F$2-1,0,G6874-VLOOKUP(A6874-1&amp;B6874&amp;C6874&amp;E6874,$F$2:$G$7561,2,FALSE))</f>
        <v>0</v>
      </c>
      <c r="J6874" s="3">
        <f>IF(A6874='Enheter, modell og år'!$F$2-1,0,VLOOKUP(A6874-1&amp;B6874&amp;C6874&amp;E6874,$F$2:$G$7561,2,FALSE))</f>
        <v>0</v>
      </c>
    </row>
    <row r="6875" spans="1:10" x14ac:dyDescent="0.25">
      <c r="A6875">
        <f t="shared" ref="A6875:C6875" si="6436">A6335</f>
        <v>2021</v>
      </c>
      <c r="B6875" t="str">
        <f t="shared" si="6436"/>
        <v>VFM</v>
      </c>
      <c r="C6875">
        <f t="shared" si="6436"/>
        <v>0</v>
      </c>
      <c r="D6875">
        <f>IFERROR(VLOOKUP(C6875,'Enheter, modell og år'!$A$2:$B$31,2,FALSE),0)</f>
        <v>0</v>
      </c>
      <c r="E6875" t="str">
        <f>'Liste detaljert wide'!$P$1</f>
        <v>Tot bev</v>
      </c>
      <c r="F6875" t="str">
        <f t="shared" si="6412"/>
        <v>2021VFM0Tot bev</v>
      </c>
      <c r="G6875" s="3">
        <f>'Liste detaljert wide'!P395</f>
        <v>0</v>
      </c>
      <c r="H6875" t="str">
        <f>VLOOKUP(E6875,Def!$B$2:$C$15,2,FALSE)</f>
        <v>Tot bev</v>
      </c>
      <c r="I6875" s="3">
        <f>IF(A6875='Enheter, modell og år'!$F$2-1,0,G6875-VLOOKUP(A6875-1&amp;B6875&amp;C6875&amp;E6875,$F$2:$G$7561,2,FALSE))</f>
        <v>0</v>
      </c>
      <c r="J6875" s="3">
        <f>IF(A6875='Enheter, modell og år'!$F$2-1,0,VLOOKUP(A6875-1&amp;B6875&amp;C6875&amp;E6875,$F$2:$G$7561,2,FALSE))</f>
        <v>0</v>
      </c>
    </row>
    <row r="6876" spans="1:10" x14ac:dyDescent="0.25">
      <c r="A6876">
        <f t="shared" ref="A6876:C6876" si="6437">A6336</f>
        <v>2021</v>
      </c>
      <c r="B6876" t="str">
        <f t="shared" si="6437"/>
        <v>VFM</v>
      </c>
      <c r="C6876">
        <f t="shared" si="6437"/>
        <v>0</v>
      </c>
      <c r="D6876">
        <f>IFERROR(VLOOKUP(C6876,'Enheter, modell og år'!$A$2:$B$31,2,FALSE),0)</f>
        <v>0</v>
      </c>
      <c r="E6876" t="str">
        <f>'Liste detaljert wide'!$P$1</f>
        <v>Tot bev</v>
      </c>
      <c r="F6876" t="str">
        <f t="shared" si="6412"/>
        <v>2021VFM0Tot bev</v>
      </c>
      <c r="G6876" s="3">
        <f>'Liste detaljert wide'!P396</f>
        <v>0</v>
      </c>
      <c r="H6876" t="str">
        <f>VLOOKUP(E6876,Def!$B$2:$C$15,2,FALSE)</f>
        <v>Tot bev</v>
      </c>
      <c r="I6876" s="3">
        <f>IF(A6876='Enheter, modell og år'!$F$2-1,0,G6876-VLOOKUP(A6876-1&amp;B6876&amp;C6876&amp;E6876,$F$2:$G$7561,2,FALSE))</f>
        <v>0</v>
      </c>
      <c r="J6876" s="3">
        <f>IF(A6876='Enheter, modell og år'!$F$2-1,0,VLOOKUP(A6876-1&amp;B6876&amp;C6876&amp;E6876,$F$2:$G$7561,2,FALSE))</f>
        <v>0</v>
      </c>
    </row>
    <row r="6877" spans="1:10" x14ac:dyDescent="0.25">
      <c r="A6877">
        <f t="shared" ref="A6877:C6877" si="6438">A6337</f>
        <v>2021</v>
      </c>
      <c r="B6877" t="str">
        <f t="shared" si="6438"/>
        <v>VFM</v>
      </c>
      <c r="C6877">
        <f t="shared" si="6438"/>
        <v>0</v>
      </c>
      <c r="D6877">
        <f>IFERROR(VLOOKUP(C6877,'Enheter, modell og år'!$A$2:$B$31,2,FALSE),0)</f>
        <v>0</v>
      </c>
      <c r="E6877" t="str">
        <f>'Liste detaljert wide'!$P$1</f>
        <v>Tot bev</v>
      </c>
      <c r="F6877" t="str">
        <f t="shared" si="6412"/>
        <v>2021VFM0Tot bev</v>
      </c>
      <c r="G6877" s="3">
        <f>'Liste detaljert wide'!P397</f>
        <v>0</v>
      </c>
      <c r="H6877" t="str">
        <f>VLOOKUP(E6877,Def!$B$2:$C$15,2,FALSE)</f>
        <v>Tot bev</v>
      </c>
      <c r="I6877" s="3">
        <f>IF(A6877='Enheter, modell og år'!$F$2-1,0,G6877-VLOOKUP(A6877-1&amp;B6877&amp;C6877&amp;E6877,$F$2:$G$7561,2,FALSE))</f>
        <v>0</v>
      </c>
      <c r="J6877" s="3">
        <f>IF(A6877='Enheter, modell og år'!$F$2-1,0,VLOOKUP(A6877-1&amp;B6877&amp;C6877&amp;E6877,$F$2:$G$7561,2,FALSE))</f>
        <v>0</v>
      </c>
    </row>
    <row r="6878" spans="1:10" x14ac:dyDescent="0.25">
      <c r="A6878">
        <f t="shared" ref="A6878:C6878" si="6439">A6338</f>
        <v>2021</v>
      </c>
      <c r="B6878" t="str">
        <f t="shared" si="6439"/>
        <v>VFM</v>
      </c>
      <c r="C6878">
        <f t="shared" si="6439"/>
        <v>0</v>
      </c>
      <c r="D6878">
        <f>IFERROR(VLOOKUP(C6878,'Enheter, modell og år'!$A$2:$B$31,2,FALSE),0)</f>
        <v>0</v>
      </c>
      <c r="E6878" t="str">
        <f>'Liste detaljert wide'!$P$1</f>
        <v>Tot bev</v>
      </c>
      <c r="F6878" t="str">
        <f t="shared" si="6412"/>
        <v>2021VFM0Tot bev</v>
      </c>
      <c r="G6878" s="3">
        <f>'Liste detaljert wide'!P398</f>
        <v>0</v>
      </c>
      <c r="H6878" t="str">
        <f>VLOOKUP(E6878,Def!$B$2:$C$15,2,FALSE)</f>
        <v>Tot bev</v>
      </c>
      <c r="I6878" s="3">
        <f>IF(A6878='Enheter, modell og år'!$F$2-1,0,G6878-VLOOKUP(A6878-1&amp;B6878&amp;C6878&amp;E6878,$F$2:$G$7561,2,FALSE))</f>
        <v>0</v>
      </c>
      <c r="J6878" s="3">
        <f>IF(A6878='Enheter, modell og år'!$F$2-1,0,VLOOKUP(A6878-1&amp;B6878&amp;C6878&amp;E6878,$F$2:$G$7561,2,FALSE))</f>
        <v>0</v>
      </c>
    </row>
    <row r="6879" spans="1:10" x14ac:dyDescent="0.25">
      <c r="A6879">
        <f t="shared" ref="A6879:C6879" si="6440">A6339</f>
        <v>2021</v>
      </c>
      <c r="B6879" t="str">
        <f t="shared" si="6440"/>
        <v>VFM</v>
      </c>
      <c r="C6879">
        <f t="shared" si="6440"/>
        <v>0</v>
      </c>
      <c r="D6879">
        <f>IFERROR(VLOOKUP(C6879,'Enheter, modell og år'!$A$2:$B$31,2,FALSE),0)</f>
        <v>0</v>
      </c>
      <c r="E6879" t="str">
        <f>'Liste detaljert wide'!$P$1</f>
        <v>Tot bev</v>
      </c>
      <c r="F6879" t="str">
        <f t="shared" si="6412"/>
        <v>2021VFM0Tot bev</v>
      </c>
      <c r="G6879" s="3">
        <f>'Liste detaljert wide'!P399</f>
        <v>0</v>
      </c>
      <c r="H6879" t="str">
        <f>VLOOKUP(E6879,Def!$B$2:$C$15,2,FALSE)</f>
        <v>Tot bev</v>
      </c>
      <c r="I6879" s="3">
        <f>IF(A6879='Enheter, modell og år'!$F$2-1,0,G6879-VLOOKUP(A6879-1&amp;B6879&amp;C6879&amp;E6879,$F$2:$G$7561,2,FALSE))</f>
        <v>0</v>
      </c>
      <c r="J6879" s="3">
        <f>IF(A6879='Enheter, modell og år'!$F$2-1,0,VLOOKUP(A6879-1&amp;B6879&amp;C6879&amp;E6879,$F$2:$G$7561,2,FALSE))</f>
        <v>0</v>
      </c>
    </row>
    <row r="6880" spans="1:10" x14ac:dyDescent="0.25">
      <c r="A6880">
        <f t="shared" ref="A6880:C6880" si="6441">A6340</f>
        <v>2021</v>
      </c>
      <c r="B6880" t="str">
        <f t="shared" si="6441"/>
        <v>VFM</v>
      </c>
      <c r="C6880">
        <f t="shared" si="6441"/>
        <v>0</v>
      </c>
      <c r="D6880">
        <f>IFERROR(VLOOKUP(C6880,'Enheter, modell og år'!$A$2:$B$31,2,FALSE),0)</f>
        <v>0</v>
      </c>
      <c r="E6880" t="str">
        <f>'Liste detaljert wide'!$P$1</f>
        <v>Tot bev</v>
      </c>
      <c r="F6880" t="str">
        <f t="shared" si="6412"/>
        <v>2021VFM0Tot bev</v>
      </c>
      <c r="G6880" s="3">
        <f>'Liste detaljert wide'!P400</f>
        <v>0</v>
      </c>
      <c r="H6880" t="str">
        <f>VLOOKUP(E6880,Def!$B$2:$C$15,2,FALSE)</f>
        <v>Tot bev</v>
      </c>
      <c r="I6880" s="3">
        <f>IF(A6880='Enheter, modell og år'!$F$2-1,0,G6880-VLOOKUP(A6880-1&amp;B6880&amp;C6880&amp;E6880,$F$2:$G$7561,2,FALSE))</f>
        <v>0</v>
      </c>
      <c r="J6880" s="3">
        <f>IF(A6880='Enheter, modell og år'!$F$2-1,0,VLOOKUP(A6880-1&amp;B6880&amp;C6880&amp;E6880,$F$2:$G$7561,2,FALSE))</f>
        <v>0</v>
      </c>
    </row>
    <row r="6881" spans="1:10" x14ac:dyDescent="0.25">
      <c r="A6881">
        <f t="shared" ref="A6881:C6881" si="6442">A6341</f>
        <v>2021</v>
      </c>
      <c r="B6881" t="str">
        <f t="shared" si="6442"/>
        <v>VFM</v>
      </c>
      <c r="C6881">
        <f t="shared" si="6442"/>
        <v>0</v>
      </c>
      <c r="D6881">
        <f>IFERROR(VLOOKUP(C6881,'Enheter, modell og år'!$A$2:$B$31,2,FALSE),0)</f>
        <v>0</v>
      </c>
      <c r="E6881" t="str">
        <f>'Liste detaljert wide'!$P$1</f>
        <v>Tot bev</v>
      </c>
      <c r="F6881" t="str">
        <f t="shared" si="6412"/>
        <v>2021VFM0Tot bev</v>
      </c>
      <c r="G6881" s="3">
        <f>'Liste detaljert wide'!P401</f>
        <v>0</v>
      </c>
      <c r="H6881" t="str">
        <f>VLOOKUP(E6881,Def!$B$2:$C$15,2,FALSE)</f>
        <v>Tot bev</v>
      </c>
      <c r="I6881" s="3">
        <f>IF(A6881='Enheter, modell og år'!$F$2-1,0,G6881-VLOOKUP(A6881-1&amp;B6881&amp;C6881&amp;E6881,$F$2:$G$7561,2,FALSE))</f>
        <v>0</v>
      </c>
      <c r="J6881" s="3">
        <f>IF(A6881='Enheter, modell og år'!$F$2-1,0,VLOOKUP(A6881-1&amp;B6881&amp;C6881&amp;E6881,$F$2:$G$7561,2,FALSE))</f>
        <v>0</v>
      </c>
    </row>
    <row r="6882" spans="1:10" x14ac:dyDescent="0.25">
      <c r="A6882">
        <f t="shared" ref="A6882:C6882" si="6443">A6342</f>
        <v>2021</v>
      </c>
      <c r="B6882" t="str">
        <f t="shared" si="6443"/>
        <v>VFM</v>
      </c>
      <c r="C6882">
        <f t="shared" si="6443"/>
        <v>0</v>
      </c>
      <c r="D6882">
        <f>IFERROR(VLOOKUP(C6882,'Enheter, modell og år'!$A$2:$B$31,2,FALSE),0)</f>
        <v>0</v>
      </c>
      <c r="E6882" t="str">
        <f>'Liste detaljert wide'!$P$1</f>
        <v>Tot bev</v>
      </c>
      <c r="F6882" t="str">
        <f t="shared" si="6412"/>
        <v>2021VFM0Tot bev</v>
      </c>
      <c r="G6882" s="3">
        <f>'Liste detaljert wide'!P402</f>
        <v>0</v>
      </c>
      <c r="H6882" t="str">
        <f>VLOOKUP(E6882,Def!$B$2:$C$15,2,FALSE)</f>
        <v>Tot bev</v>
      </c>
      <c r="I6882" s="3">
        <f>IF(A6882='Enheter, modell og år'!$F$2-1,0,G6882-VLOOKUP(A6882-1&amp;B6882&amp;C6882&amp;E6882,$F$2:$G$7561,2,FALSE))</f>
        <v>0</v>
      </c>
      <c r="J6882" s="3">
        <f>IF(A6882='Enheter, modell og år'!$F$2-1,0,VLOOKUP(A6882-1&amp;B6882&amp;C6882&amp;E6882,$F$2:$G$7561,2,FALSE))</f>
        <v>0</v>
      </c>
    </row>
    <row r="6883" spans="1:10" x14ac:dyDescent="0.25">
      <c r="A6883">
        <f t="shared" ref="A6883:C6883" si="6444">A6343</f>
        <v>2021</v>
      </c>
      <c r="B6883" t="str">
        <f t="shared" si="6444"/>
        <v>VFM</v>
      </c>
      <c r="C6883">
        <f t="shared" si="6444"/>
        <v>0</v>
      </c>
      <c r="D6883">
        <f>IFERROR(VLOOKUP(C6883,'Enheter, modell og år'!$A$2:$B$31,2,FALSE),0)</f>
        <v>0</v>
      </c>
      <c r="E6883" t="str">
        <f>'Liste detaljert wide'!$P$1</f>
        <v>Tot bev</v>
      </c>
      <c r="F6883" t="str">
        <f t="shared" si="6412"/>
        <v>2021VFM0Tot bev</v>
      </c>
      <c r="G6883" s="3">
        <f>'Liste detaljert wide'!P403</f>
        <v>0</v>
      </c>
      <c r="H6883" t="str">
        <f>VLOOKUP(E6883,Def!$B$2:$C$15,2,FALSE)</f>
        <v>Tot bev</v>
      </c>
      <c r="I6883" s="3">
        <f>IF(A6883='Enheter, modell og år'!$F$2-1,0,G6883-VLOOKUP(A6883-1&amp;B6883&amp;C6883&amp;E6883,$F$2:$G$7561,2,FALSE))</f>
        <v>0</v>
      </c>
      <c r="J6883" s="3">
        <f>IF(A6883='Enheter, modell og år'!$F$2-1,0,VLOOKUP(A6883-1&amp;B6883&amp;C6883&amp;E6883,$F$2:$G$7561,2,FALSE))</f>
        <v>0</v>
      </c>
    </row>
    <row r="6884" spans="1:10" x14ac:dyDescent="0.25">
      <c r="A6884">
        <f t="shared" ref="A6884:C6884" si="6445">A6344</f>
        <v>2021</v>
      </c>
      <c r="B6884" t="str">
        <f t="shared" si="6445"/>
        <v>VFM</v>
      </c>
      <c r="C6884">
        <f t="shared" si="6445"/>
        <v>0</v>
      </c>
      <c r="D6884">
        <f>IFERROR(VLOOKUP(C6884,'Enheter, modell og år'!$A$2:$B$31,2,FALSE),0)</f>
        <v>0</v>
      </c>
      <c r="E6884" t="str">
        <f>'Liste detaljert wide'!$P$1</f>
        <v>Tot bev</v>
      </c>
      <c r="F6884" t="str">
        <f t="shared" si="6412"/>
        <v>2021VFM0Tot bev</v>
      </c>
      <c r="G6884" s="3">
        <f>'Liste detaljert wide'!P404</f>
        <v>0</v>
      </c>
      <c r="H6884" t="str">
        <f>VLOOKUP(E6884,Def!$B$2:$C$15,2,FALSE)</f>
        <v>Tot bev</v>
      </c>
      <c r="I6884" s="3">
        <f>IF(A6884='Enheter, modell og år'!$F$2-1,0,G6884-VLOOKUP(A6884-1&amp;B6884&amp;C6884&amp;E6884,$F$2:$G$7561,2,FALSE))</f>
        <v>0</v>
      </c>
      <c r="J6884" s="3">
        <f>IF(A6884='Enheter, modell og år'!$F$2-1,0,VLOOKUP(A6884-1&amp;B6884&amp;C6884&amp;E6884,$F$2:$G$7561,2,FALSE))</f>
        <v>0</v>
      </c>
    </row>
    <row r="6885" spans="1:10" x14ac:dyDescent="0.25">
      <c r="A6885">
        <f t="shared" ref="A6885:C6885" si="6446">A6345</f>
        <v>2021</v>
      </c>
      <c r="B6885" t="str">
        <f t="shared" si="6446"/>
        <v>VFM</v>
      </c>
      <c r="C6885">
        <f t="shared" si="6446"/>
        <v>0</v>
      </c>
      <c r="D6885">
        <f>IFERROR(VLOOKUP(C6885,'Enheter, modell og år'!$A$2:$B$31,2,FALSE),0)</f>
        <v>0</v>
      </c>
      <c r="E6885" t="str">
        <f>'Liste detaljert wide'!$P$1</f>
        <v>Tot bev</v>
      </c>
      <c r="F6885" t="str">
        <f t="shared" si="6412"/>
        <v>2021VFM0Tot bev</v>
      </c>
      <c r="G6885" s="3">
        <f>'Liste detaljert wide'!P405</f>
        <v>0</v>
      </c>
      <c r="H6885" t="str">
        <f>VLOOKUP(E6885,Def!$B$2:$C$15,2,FALSE)</f>
        <v>Tot bev</v>
      </c>
      <c r="I6885" s="3">
        <f>IF(A6885='Enheter, modell og år'!$F$2-1,0,G6885-VLOOKUP(A6885-1&amp;B6885&amp;C6885&amp;E6885,$F$2:$G$7561,2,FALSE))</f>
        <v>0</v>
      </c>
      <c r="J6885" s="3">
        <f>IF(A6885='Enheter, modell og år'!$F$2-1,0,VLOOKUP(A6885-1&amp;B6885&amp;C6885&amp;E6885,$F$2:$G$7561,2,FALSE))</f>
        <v>0</v>
      </c>
    </row>
    <row r="6886" spans="1:10" x14ac:dyDescent="0.25">
      <c r="A6886">
        <f t="shared" ref="A6886:C6886" si="6447">A6346</f>
        <v>2021</v>
      </c>
      <c r="B6886" t="str">
        <f t="shared" si="6447"/>
        <v>VFM</v>
      </c>
      <c r="C6886">
        <f t="shared" si="6447"/>
        <v>0</v>
      </c>
      <c r="D6886">
        <f>IFERROR(VLOOKUP(C6886,'Enheter, modell og år'!$A$2:$B$31,2,FALSE),0)</f>
        <v>0</v>
      </c>
      <c r="E6886" t="str">
        <f>'Liste detaljert wide'!$P$1</f>
        <v>Tot bev</v>
      </c>
      <c r="F6886" t="str">
        <f t="shared" si="6412"/>
        <v>2021VFM0Tot bev</v>
      </c>
      <c r="G6886" s="3">
        <f>'Liste detaljert wide'!P406</f>
        <v>0</v>
      </c>
      <c r="H6886" t="str">
        <f>VLOOKUP(E6886,Def!$B$2:$C$15,2,FALSE)</f>
        <v>Tot bev</v>
      </c>
      <c r="I6886" s="3">
        <f>IF(A6886='Enheter, modell og år'!$F$2-1,0,G6886-VLOOKUP(A6886-1&amp;B6886&amp;C6886&amp;E6886,$F$2:$G$7561,2,FALSE))</f>
        <v>0</v>
      </c>
      <c r="J6886" s="3">
        <f>IF(A6886='Enheter, modell og år'!$F$2-1,0,VLOOKUP(A6886-1&amp;B6886&amp;C6886&amp;E6886,$F$2:$G$7561,2,FALSE))</f>
        <v>0</v>
      </c>
    </row>
    <row r="6887" spans="1:10" x14ac:dyDescent="0.25">
      <c r="A6887">
        <f t="shared" ref="A6887:C6887" si="6448">A6347</f>
        <v>2021</v>
      </c>
      <c r="B6887" t="str">
        <f t="shared" si="6448"/>
        <v>VFM</v>
      </c>
      <c r="C6887">
        <f t="shared" si="6448"/>
        <v>0</v>
      </c>
      <c r="D6887">
        <f>IFERROR(VLOOKUP(C6887,'Enheter, modell og år'!$A$2:$B$31,2,FALSE),0)</f>
        <v>0</v>
      </c>
      <c r="E6887" t="str">
        <f>'Liste detaljert wide'!$P$1</f>
        <v>Tot bev</v>
      </c>
      <c r="F6887" t="str">
        <f t="shared" si="6412"/>
        <v>2021VFM0Tot bev</v>
      </c>
      <c r="G6887" s="3">
        <f>'Liste detaljert wide'!P407</f>
        <v>0</v>
      </c>
      <c r="H6887" t="str">
        <f>VLOOKUP(E6887,Def!$B$2:$C$15,2,FALSE)</f>
        <v>Tot bev</v>
      </c>
      <c r="I6887" s="3">
        <f>IF(A6887='Enheter, modell og år'!$F$2-1,0,G6887-VLOOKUP(A6887-1&amp;B6887&amp;C6887&amp;E6887,$F$2:$G$7561,2,FALSE))</f>
        <v>0</v>
      </c>
      <c r="J6887" s="3">
        <f>IF(A6887='Enheter, modell og år'!$F$2-1,0,VLOOKUP(A6887-1&amp;B6887&amp;C6887&amp;E6887,$F$2:$G$7561,2,FALSE))</f>
        <v>0</v>
      </c>
    </row>
    <row r="6888" spans="1:10" x14ac:dyDescent="0.25">
      <c r="A6888">
        <f t="shared" ref="A6888:C6888" si="6449">A6348</f>
        <v>2021</v>
      </c>
      <c r="B6888" t="str">
        <f t="shared" si="6449"/>
        <v>VFM</v>
      </c>
      <c r="C6888">
        <f t="shared" si="6449"/>
        <v>0</v>
      </c>
      <c r="D6888">
        <f>IFERROR(VLOOKUP(C6888,'Enheter, modell og år'!$A$2:$B$31,2,FALSE),0)</f>
        <v>0</v>
      </c>
      <c r="E6888" t="str">
        <f>'Liste detaljert wide'!$P$1</f>
        <v>Tot bev</v>
      </c>
      <c r="F6888" t="str">
        <f t="shared" si="6412"/>
        <v>2021VFM0Tot bev</v>
      </c>
      <c r="G6888" s="3">
        <f>'Liste detaljert wide'!P408</f>
        <v>0</v>
      </c>
      <c r="H6888" t="str">
        <f>VLOOKUP(E6888,Def!$B$2:$C$15,2,FALSE)</f>
        <v>Tot bev</v>
      </c>
      <c r="I6888" s="3">
        <f>IF(A6888='Enheter, modell og år'!$F$2-1,0,G6888-VLOOKUP(A6888-1&amp;B6888&amp;C6888&amp;E6888,$F$2:$G$7561,2,FALSE))</f>
        <v>0</v>
      </c>
      <c r="J6888" s="3">
        <f>IF(A6888='Enheter, modell og år'!$F$2-1,0,VLOOKUP(A6888-1&amp;B6888&amp;C6888&amp;E6888,$F$2:$G$7561,2,FALSE))</f>
        <v>0</v>
      </c>
    </row>
    <row r="6889" spans="1:10" x14ac:dyDescent="0.25">
      <c r="A6889">
        <f t="shared" ref="A6889:C6889" si="6450">A6349</f>
        <v>2021</v>
      </c>
      <c r="B6889" t="str">
        <f t="shared" si="6450"/>
        <v>VFM</v>
      </c>
      <c r="C6889">
        <f t="shared" si="6450"/>
        <v>0</v>
      </c>
      <c r="D6889">
        <f>IFERROR(VLOOKUP(C6889,'Enheter, modell og år'!$A$2:$B$31,2,FALSE),0)</f>
        <v>0</v>
      </c>
      <c r="E6889" t="str">
        <f>'Liste detaljert wide'!$P$1</f>
        <v>Tot bev</v>
      </c>
      <c r="F6889" t="str">
        <f t="shared" si="6412"/>
        <v>2021VFM0Tot bev</v>
      </c>
      <c r="G6889" s="3">
        <f>'Liste detaljert wide'!P409</f>
        <v>0</v>
      </c>
      <c r="H6889" t="str">
        <f>VLOOKUP(E6889,Def!$B$2:$C$15,2,FALSE)</f>
        <v>Tot bev</v>
      </c>
      <c r="I6889" s="3">
        <f>IF(A6889='Enheter, modell og år'!$F$2-1,0,G6889-VLOOKUP(A6889-1&amp;B6889&amp;C6889&amp;E6889,$F$2:$G$7561,2,FALSE))</f>
        <v>0</v>
      </c>
      <c r="J6889" s="3">
        <f>IF(A6889='Enheter, modell og år'!$F$2-1,0,VLOOKUP(A6889-1&amp;B6889&amp;C6889&amp;E6889,$F$2:$G$7561,2,FALSE))</f>
        <v>0</v>
      </c>
    </row>
    <row r="6890" spans="1:10" x14ac:dyDescent="0.25">
      <c r="A6890">
        <f t="shared" ref="A6890:C6890" si="6451">A6350</f>
        <v>2021</v>
      </c>
      <c r="B6890" t="str">
        <f t="shared" si="6451"/>
        <v>VFM</v>
      </c>
      <c r="C6890">
        <f t="shared" si="6451"/>
        <v>0</v>
      </c>
      <c r="D6890">
        <f>IFERROR(VLOOKUP(C6890,'Enheter, modell og år'!$A$2:$B$31,2,FALSE),0)</f>
        <v>0</v>
      </c>
      <c r="E6890" t="str">
        <f>'Liste detaljert wide'!$P$1</f>
        <v>Tot bev</v>
      </c>
      <c r="F6890" t="str">
        <f t="shared" si="6412"/>
        <v>2021VFM0Tot bev</v>
      </c>
      <c r="G6890" s="3">
        <f>'Liste detaljert wide'!P410</f>
        <v>0</v>
      </c>
      <c r="H6890" t="str">
        <f>VLOOKUP(E6890,Def!$B$2:$C$15,2,FALSE)</f>
        <v>Tot bev</v>
      </c>
      <c r="I6890" s="3">
        <f>IF(A6890='Enheter, modell og år'!$F$2-1,0,G6890-VLOOKUP(A6890-1&amp;B6890&amp;C6890&amp;E6890,$F$2:$G$7561,2,FALSE))</f>
        <v>0</v>
      </c>
      <c r="J6890" s="3">
        <f>IF(A6890='Enheter, modell og år'!$F$2-1,0,VLOOKUP(A6890-1&amp;B6890&amp;C6890&amp;E6890,$F$2:$G$7561,2,FALSE))</f>
        <v>0</v>
      </c>
    </row>
    <row r="6891" spans="1:10" x14ac:dyDescent="0.25">
      <c r="A6891">
        <f t="shared" ref="A6891:C6891" si="6452">A6351</f>
        <v>2021</v>
      </c>
      <c r="B6891" t="str">
        <f t="shared" si="6452"/>
        <v>VFM</v>
      </c>
      <c r="C6891">
        <f t="shared" si="6452"/>
        <v>0</v>
      </c>
      <c r="D6891">
        <f>IFERROR(VLOOKUP(C6891,'Enheter, modell og år'!$A$2:$B$31,2,FALSE),0)</f>
        <v>0</v>
      </c>
      <c r="E6891" t="str">
        <f>'Liste detaljert wide'!$P$1</f>
        <v>Tot bev</v>
      </c>
      <c r="F6891" t="str">
        <f t="shared" si="6412"/>
        <v>2021VFM0Tot bev</v>
      </c>
      <c r="G6891" s="3">
        <f>'Liste detaljert wide'!P411</f>
        <v>0</v>
      </c>
      <c r="H6891" t="str">
        <f>VLOOKUP(E6891,Def!$B$2:$C$15,2,FALSE)</f>
        <v>Tot bev</v>
      </c>
      <c r="I6891" s="3">
        <f>IF(A6891='Enheter, modell og år'!$F$2-1,0,G6891-VLOOKUP(A6891-1&amp;B6891&amp;C6891&amp;E6891,$F$2:$G$7561,2,FALSE))</f>
        <v>0</v>
      </c>
      <c r="J6891" s="3">
        <f>IF(A6891='Enheter, modell og år'!$F$2-1,0,VLOOKUP(A6891-1&amp;B6891&amp;C6891&amp;E6891,$F$2:$G$7561,2,FALSE))</f>
        <v>0</v>
      </c>
    </row>
    <row r="6892" spans="1:10" x14ac:dyDescent="0.25">
      <c r="A6892">
        <f t="shared" ref="A6892:C6892" si="6453">A6352</f>
        <v>2021</v>
      </c>
      <c r="B6892" t="str">
        <f t="shared" si="6453"/>
        <v>VFM</v>
      </c>
      <c r="C6892">
        <f t="shared" si="6453"/>
        <v>0</v>
      </c>
      <c r="D6892">
        <f>IFERROR(VLOOKUP(C6892,'Enheter, modell og år'!$A$2:$B$31,2,FALSE),0)</f>
        <v>0</v>
      </c>
      <c r="E6892" t="str">
        <f>'Liste detaljert wide'!$P$1</f>
        <v>Tot bev</v>
      </c>
      <c r="F6892" t="str">
        <f t="shared" si="6412"/>
        <v>2021VFM0Tot bev</v>
      </c>
      <c r="G6892" s="3">
        <f>'Liste detaljert wide'!P412</f>
        <v>0</v>
      </c>
      <c r="H6892" t="str">
        <f>VLOOKUP(E6892,Def!$B$2:$C$15,2,FALSE)</f>
        <v>Tot bev</v>
      </c>
      <c r="I6892" s="3">
        <f>IF(A6892='Enheter, modell og år'!$F$2-1,0,G6892-VLOOKUP(A6892-1&amp;B6892&amp;C6892&amp;E6892,$F$2:$G$7561,2,FALSE))</f>
        <v>0</v>
      </c>
      <c r="J6892" s="3">
        <f>IF(A6892='Enheter, modell og år'!$F$2-1,0,VLOOKUP(A6892-1&amp;B6892&amp;C6892&amp;E6892,$F$2:$G$7561,2,FALSE))</f>
        <v>0</v>
      </c>
    </row>
    <row r="6893" spans="1:10" x14ac:dyDescent="0.25">
      <c r="A6893">
        <f t="shared" ref="A6893:C6893" si="6454">A6353</f>
        <v>2021</v>
      </c>
      <c r="B6893" t="str">
        <f t="shared" si="6454"/>
        <v>VFM</v>
      </c>
      <c r="C6893">
        <f t="shared" si="6454"/>
        <v>0</v>
      </c>
      <c r="D6893">
        <f>IFERROR(VLOOKUP(C6893,'Enheter, modell og år'!$A$2:$B$31,2,FALSE),0)</f>
        <v>0</v>
      </c>
      <c r="E6893" t="str">
        <f>'Liste detaljert wide'!$P$1</f>
        <v>Tot bev</v>
      </c>
      <c r="F6893" t="str">
        <f t="shared" si="6412"/>
        <v>2021VFM0Tot bev</v>
      </c>
      <c r="G6893" s="3">
        <f>'Liste detaljert wide'!P413</f>
        <v>0</v>
      </c>
      <c r="H6893" t="str">
        <f>VLOOKUP(E6893,Def!$B$2:$C$15,2,FALSE)</f>
        <v>Tot bev</v>
      </c>
      <c r="I6893" s="3">
        <f>IF(A6893='Enheter, modell og år'!$F$2-1,0,G6893-VLOOKUP(A6893-1&amp;B6893&amp;C6893&amp;E6893,$F$2:$G$7561,2,FALSE))</f>
        <v>0</v>
      </c>
      <c r="J6893" s="3">
        <f>IF(A6893='Enheter, modell og år'!$F$2-1,0,VLOOKUP(A6893-1&amp;B6893&amp;C6893&amp;E6893,$F$2:$G$7561,2,FALSE))</f>
        <v>0</v>
      </c>
    </row>
    <row r="6894" spans="1:10" x14ac:dyDescent="0.25">
      <c r="A6894">
        <f t="shared" ref="A6894:C6894" si="6455">A6354</f>
        <v>2021</v>
      </c>
      <c r="B6894" t="str">
        <f t="shared" si="6455"/>
        <v>VFM</v>
      </c>
      <c r="C6894">
        <f t="shared" si="6455"/>
        <v>0</v>
      </c>
      <c r="D6894">
        <f>IFERROR(VLOOKUP(C6894,'Enheter, modell og år'!$A$2:$B$31,2,FALSE),0)</f>
        <v>0</v>
      </c>
      <c r="E6894" t="str">
        <f>'Liste detaljert wide'!$P$1</f>
        <v>Tot bev</v>
      </c>
      <c r="F6894" t="str">
        <f t="shared" si="6412"/>
        <v>2021VFM0Tot bev</v>
      </c>
      <c r="G6894" s="3">
        <f>'Liste detaljert wide'!P414</f>
        <v>0</v>
      </c>
      <c r="H6894" t="str">
        <f>VLOOKUP(E6894,Def!$B$2:$C$15,2,FALSE)</f>
        <v>Tot bev</v>
      </c>
      <c r="I6894" s="3">
        <f>IF(A6894='Enheter, modell og år'!$F$2-1,0,G6894-VLOOKUP(A6894-1&amp;B6894&amp;C6894&amp;E6894,$F$2:$G$7561,2,FALSE))</f>
        <v>0</v>
      </c>
      <c r="J6894" s="3">
        <f>IF(A6894='Enheter, modell og år'!$F$2-1,0,VLOOKUP(A6894-1&amp;B6894&amp;C6894&amp;E6894,$F$2:$G$7561,2,FALSE))</f>
        <v>0</v>
      </c>
    </row>
    <row r="6895" spans="1:10" x14ac:dyDescent="0.25">
      <c r="A6895">
        <f t="shared" ref="A6895:C6895" si="6456">A6355</f>
        <v>2021</v>
      </c>
      <c r="B6895" t="str">
        <f t="shared" si="6456"/>
        <v>VFM</v>
      </c>
      <c r="C6895">
        <f t="shared" si="6456"/>
        <v>0</v>
      </c>
      <c r="D6895">
        <f>IFERROR(VLOOKUP(C6895,'Enheter, modell og år'!$A$2:$B$31,2,FALSE),0)</f>
        <v>0</v>
      </c>
      <c r="E6895" t="str">
        <f>'Liste detaljert wide'!$P$1</f>
        <v>Tot bev</v>
      </c>
      <c r="F6895" t="str">
        <f t="shared" si="6412"/>
        <v>2021VFM0Tot bev</v>
      </c>
      <c r="G6895" s="3">
        <f>'Liste detaljert wide'!P415</f>
        <v>0</v>
      </c>
      <c r="H6895" t="str">
        <f>VLOOKUP(E6895,Def!$B$2:$C$15,2,FALSE)</f>
        <v>Tot bev</v>
      </c>
      <c r="I6895" s="3">
        <f>IF(A6895='Enheter, modell og år'!$F$2-1,0,G6895-VLOOKUP(A6895-1&amp;B6895&amp;C6895&amp;E6895,$F$2:$G$7561,2,FALSE))</f>
        <v>0</v>
      </c>
      <c r="J6895" s="3">
        <f>IF(A6895='Enheter, modell og år'!$F$2-1,0,VLOOKUP(A6895-1&amp;B6895&amp;C6895&amp;E6895,$F$2:$G$7561,2,FALSE))</f>
        <v>0</v>
      </c>
    </row>
    <row r="6896" spans="1:10" x14ac:dyDescent="0.25">
      <c r="A6896">
        <f t="shared" ref="A6896:C6896" si="6457">A6356</f>
        <v>2021</v>
      </c>
      <c r="B6896" t="str">
        <f t="shared" si="6457"/>
        <v>VFM</v>
      </c>
      <c r="C6896">
        <f t="shared" si="6457"/>
        <v>0</v>
      </c>
      <c r="D6896">
        <f>IFERROR(VLOOKUP(C6896,'Enheter, modell og år'!$A$2:$B$31,2,FALSE),0)</f>
        <v>0</v>
      </c>
      <c r="E6896" t="str">
        <f>'Liste detaljert wide'!$P$1</f>
        <v>Tot bev</v>
      </c>
      <c r="F6896" t="str">
        <f t="shared" si="6412"/>
        <v>2021VFM0Tot bev</v>
      </c>
      <c r="G6896" s="3">
        <f>'Liste detaljert wide'!P416</f>
        <v>0</v>
      </c>
      <c r="H6896" t="str">
        <f>VLOOKUP(E6896,Def!$B$2:$C$15,2,FALSE)</f>
        <v>Tot bev</v>
      </c>
      <c r="I6896" s="3">
        <f>IF(A6896='Enheter, modell og år'!$F$2-1,0,G6896-VLOOKUP(A6896-1&amp;B6896&amp;C6896&amp;E6896,$F$2:$G$7561,2,FALSE))</f>
        <v>0</v>
      </c>
      <c r="J6896" s="3">
        <f>IF(A6896='Enheter, modell og år'!$F$2-1,0,VLOOKUP(A6896-1&amp;B6896&amp;C6896&amp;E6896,$F$2:$G$7561,2,FALSE))</f>
        <v>0</v>
      </c>
    </row>
    <row r="6897" spans="1:10" x14ac:dyDescent="0.25">
      <c r="A6897">
        <f t="shared" ref="A6897:C6897" si="6458">A6357</f>
        <v>2021</v>
      </c>
      <c r="B6897" t="str">
        <f t="shared" si="6458"/>
        <v>VFM</v>
      </c>
      <c r="C6897">
        <f t="shared" si="6458"/>
        <v>0</v>
      </c>
      <c r="D6897">
        <f>IFERROR(VLOOKUP(C6897,'Enheter, modell og år'!$A$2:$B$31,2,FALSE),0)</f>
        <v>0</v>
      </c>
      <c r="E6897" t="str">
        <f>'Liste detaljert wide'!$P$1</f>
        <v>Tot bev</v>
      </c>
      <c r="F6897" t="str">
        <f t="shared" si="6412"/>
        <v>2021VFM0Tot bev</v>
      </c>
      <c r="G6897" s="3">
        <f>'Liste detaljert wide'!P417</f>
        <v>0</v>
      </c>
      <c r="H6897" t="str">
        <f>VLOOKUP(E6897,Def!$B$2:$C$15,2,FALSE)</f>
        <v>Tot bev</v>
      </c>
      <c r="I6897" s="3">
        <f>IF(A6897='Enheter, modell og år'!$F$2-1,0,G6897-VLOOKUP(A6897-1&amp;B6897&amp;C6897&amp;E6897,$F$2:$G$7561,2,FALSE))</f>
        <v>0</v>
      </c>
      <c r="J6897" s="3">
        <f>IF(A6897='Enheter, modell og år'!$F$2-1,0,VLOOKUP(A6897-1&amp;B6897&amp;C6897&amp;E6897,$F$2:$G$7561,2,FALSE))</f>
        <v>0</v>
      </c>
    </row>
    <row r="6898" spans="1:10" x14ac:dyDescent="0.25">
      <c r="A6898">
        <f t="shared" ref="A6898:C6898" si="6459">A6358</f>
        <v>2021</v>
      </c>
      <c r="B6898" t="str">
        <f t="shared" si="6459"/>
        <v>VFM</v>
      </c>
      <c r="C6898">
        <f t="shared" si="6459"/>
        <v>0</v>
      </c>
      <c r="D6898">
        <f>IFERROR(VLOOKUP(C6898,'Enheter, modell og år'!$A$2:$B$31,2,FALSE),0)</f>
        <v>0</v>
      </c>
      <c r="E6898" t="str">
        <f>'Liste detaljert wide'!$P$1</f>
        <v>Tot bev</v>
      </c>
      <c r="F6898" t="str">
        <f t="shared" si="6412"/>
        <v>2021VFM0Tot bev</v>
      </c>
      <c r="G6898" s="3">
        <f>'Liste detaljert wide'!P418</f>
        <v>0</v>
      </c>
      <c r="H6898" t="str">
        <f>VLOOKUP(E6898,Def!$B$2:$C$15,2,FALSE)</f>
        <v>Tot bev</v>
      </c>
      <c r="I6898" s="3">
        <f>IF(A6898='Enheter, modell og år'!$F$2-1,0,G6898-VLOOKUP(A6898-1&amp;B6898&amp;C6898&amp;E6898,$F$2:$G$7561,2,FALSE))</f>
        <v>0</v>
      </c>
      <c r="J6898" s="3">
        <f>IF(A6898='Enheter, modell og år'!$F$2-1,0,VLOOKUP(A6898-1&amp;B6898&amp;C6898&amp;E6898,$F$2:$G$7561,2,FALSE))</f>
        <v>0</v>
      </c>
    </row>
    <row r="6899" spans="1:10" x14ac:dyDescent="0.25">
      <c r="A6899">
        <f t="shared" ref="A6899:C6899" si="6460">A6359</f>
        <v>2021</v>
      </c>
      <c r="B6899" t="str">
        <f t="shared" si="6460"/>
        <v>VFM</v>
      </c>
      <c r="C6899">
        <f t="shared" si="6460"/>
        <v>0</v>
      </c>
      <c r="D6899">
        <f>IFERROR(VLOOKUP(C6899,'Enheter, modell og år'!$A$2:$B$31,2,FALSE),0)</f>
        <v>0</v>
      </c>
      <c r="E6899" t="str">
        <f>'Liste detaljert wide'!$P$1</f>
        <v>Tot bev</v>
      </c>
      <c r="F6899" t="str">
        <f t="shared" si="6412"/>
        <v>2021VFM0Tot bev</v>
      </c>
      <c r="G6899" s="3">
        <f>'Liste detaljert wide'!P419</f>
        <v>0</v>
      </c>
      <c r="H6899" t="str">
        <f>VLOOKUP(E6899,Def!$B$2:$C$15,2,FALSE)</f>
        <v>Tot bev</v>
      </c>
      <c r="I6899" s="3">
        <f>IF(A6899='Enheter, modell og år'!$F$2-1,0,G6899-VLOOKUP(A6899-1&amp;B6899&amp;C6899&amp;E6899,$F$2:$G$7561,2,FALSE))</f>
        <v>0</v>
      </c>
      <c r="J6899" s="3">
        <f>IF(A6899='Enheter, modell og år'!$F$2-1,0,VLOOKUP(A6899-1&amp;B6899&amp;C6899&amp;E6899,$F$2:$G$7561,2,FALSE))</f>
        <v>0</v>
      </c>
    </row>
    <row r="6900" spans="1:10" x14ac:dyDescent="0.25">
      <c r="A6900">
        <f t="shared" ref="A6900:C6900" si="6461">A6360</f>
        <v>2021</v>
      </c>
      <c r="B6900" t="str">
        <f t="shared" si="6461"/>
        <v>VFM</v>
      </c>
      <c r="C6900">
        <f t="shared" si="6461"/>
        <v>0</v>
      </c>
      <c r="D6900">
        <f>IFERROR(VLOOKUP(C6900,'Enheter, modell og år'!$A$2:$B$31,2,FALSE),0)</f>
        <v>0</v>
      </c>
      <c r="E6900" t="str">
        <f>'Liste detaljert wide'!$P$1</f>
        <v>Tot bev</v>
      </c>
      <c r="F6900" t="str">
        <f t="shared" si="6412"/>
        <v>2021VFM0Tot bev</v>
      </c>
      <c r="G6900" s="3">
        <f>'Liste detaljert wide'!P420</f>
        <v>0</v>
      </c>
      <c r="H6900" t="str">
        <f>VLOOKUP(E6900,Def!$B$2:$C$15,2,FALSE)</f>
        <v>Tot bev</v>
      </c>
      <c r="I6900" s="3">
        <f>IF(A6900='Enheter, modell og år'!$F$2-1,0,G6900-VLOOKUP(A6900-1&amp;B6900&amp;C6900&amp;E6900,$F$2:$G$7561,2,FALSE))</f>
        <v>0</v>
      </c>
      <c r="J6900" s="3">
        <f>IF(A6900='Enheter, modell og år'!$F$2-1,0,VLOOKUP(A6900-1&amp;B6900&amp;C6900&amp;E6900,$F$2:$G$7561,2,FALSE))</f>
        <v>0</v>
      </c>
    </row>
    <row r="6901" spans="1:10" x14ac:dyDescent="0.25">
      <c r="A6901">
        <f t="shared" ref="A6901:C6901" si="6462">A6361</f>
        <v>2021</v>
      </c>
      <c r="B6901" t="str">
        <f t="shared" si="6462"/>
        <v>VFM</v>
      </c>
      <c r="C6901">
        <f t="shared" si="6462"/>
        <v>0</v>
      </c>
      <c r="D6901">
        <f>IFERROR(VLOOKUP(C6901,'Enheter, modell og år'!$A$2:$B$31,2,FALSE),0)</f>
        <v>0</v>
      </c>
      <c r="E6901" t="str">
        <f>'Liste detaljert wide'!$P$1</f>
        <v>Tot bev</v>
      </c>
      <c r="F6901" t="str">
        <f t="shared" si="6412"/>
        <v>2021VFM0Tot bev</v>
      </c>
      <c r="G6901" s="3">
        <f>'Liste detaljert wide'!P421</f>
        <v>0</v>
      </c>
      <c r="H6901" t="str">
        <f>VLOOKUP(E6901,Def!$B$2:$C$15,2,FALSE)</f>
        <v>Tot bev</v>
      </c>
      <c r="I6901" s="3">
        <f>IF(A6901='Enheter, modell og år'!$F$2-1,0,G6901-VLOOKUP(A6901-1&amp;B6901&amp;C6901&amp;E6901,$F$2:$G$7561,2,FALSE))</f>
        <v>0</v>
      </c>
      <c r="J6901" s="3">
        <f>IF(A6901='Enheter, modell og år'!$F$2-1,0,VLOOKUP(A6901-1&amp;B6901&amp;C6901&amp;E6901,$F$2:$G$7561,2,FALSE))</f>
        <v>0</v>
      </c>
    </row>
    <row r="6902" spans="1:10" x14ac:dyDescent="0.25">
      <c r="A6902">
        <f t="shared" ref="A6902:C6902" si="6463">A6362</f>
        <v>2022</v>
      </c>
      <c r="B6902" t="str">
        <f t="shared" si="6463"/>
        <v>VFM</v>
      </c>
      <c r="C6902">
        <f t="shared" si="6463"/>
        <v>0</v>
      </c>
      <c r="D6902">
        <f>IFERROR(VLOOKUP(C6902,'Enheter, modell og år'!$A$2:$B$31,2,FALSE),0)</f>
        <v>0</v>
      </c>
      <c r="E6902" t="str">
        <f>'Liste detaljert wide'!$P$1</f>
        <v>Tot bev</v>
      </c>
      <c r="F6902" t="str">
        <f t="shared" si="6412"/>
        <v>2022VFM0Tot bev</v>
      </c>
      <c r="G6902" s="3">
        <f>'Liste detaljert wide'!P422</f>
        <v>0</v>
      </c>
      <c r="H6902" t="str">
        <f>VLOOKUP(E6902,Def!$B$2:$C$15,2,FALSE)</f>
        <v>Tot bev</v>
      </c>
      <c r="I6902" s="3">
        <f>IF(A6902='Enheter, modell og år'!$F$2-1,0,G6902-VLOOKUP(A6902-1&amp;B6902&amp;C6902&amp;E6902,$F$2:$G$7561,2,FALSE))</f>
        <v>0</v>
      </c>
      <c r="J6902" s="3">
        <f>IF(A6902='Enheter, modell og år'!$F$2-1,0,VLOOKUP(A6902-1&amp;B6902&amp;C6902&amp;E6902,$F$2:$G$7561,2,FALSE))</f>
        <v>0</v>
      </c>
    </row>
    <row r="6903" spans="1:10" x14ac:dyDescent="0.25">
      <c r="A6903">
        <f t="shared" ref="A6903:C6903" si="6464">A6363</f>
        <v>2022</v>
      </c>
      <c r="B6903" t="str">
        <f t="shared" si="6464"/>
        <v>VFM</v>
      </c>
      <c r="C6903">
        <f t="shared" si="6464"/>
        <v>0</v>
      </c>
      <c r="D6903">
        <f>IFERROR(VLOOKUP(C6903,'Enheter, modell og år'!$A$2:$B$31,2,FALSE),0)</f>
        <v>0</v>
      </c>
      <c r="E6903" t="str">
        <f>'Liste detaljert wide'!$P$1</f>
        <v>Tot bev</v>
      </c>
      <c r="F6903" t="str">
        <f t="shared" si="6412"/>
        <v>2022VFM0Tot bev</v>
      </c>
      <c r="G6903" s="3">
        <f>'Liste detaljert wide'!P423</f>
        <v>0</v>
      </c>
      <c r="H6903" t="str">
        <f>VLOOKUP(E6903,Def!$B$2:$C$15,2,FALSE)</f>
        <v>Tot bev</v>
      </c>
      <c r="I6903" s="3">
        <f>IF(A6903='Enheter, modell og år'!$F$2-1,0,G6903-VLOOKUP(A6903-1&amp;B6903&amp;C6903&amp;E6903,$F$2:$G$7561,2,FALSE))</f>
        <v>0</v>
      </c>
      <c r="J6903" s="3">
        <f>IF(A6903='Enheter, modell og år'!$F$2-1,0,VLOOKUP(A6903-1&amp;B6903&amp;C6903&amp;E6903,$F$2:$G$7561,2,FALSE))</f>
        <v>0</v>
      </c>
    </row>
    <row r="6904" spans="1:10" x14ac:dyDescent="0.25">
      <c r="A6904">
        <f t="shared" ref="A6904:C6904" si="6465">A6364</f>
        <v>2022</v>
      </c>
      <c r="B6904" t="str">
        <f t="shared" si="6465"/>
        <v>VFM</v>
      </c>
      <c r="C6904">
        <f t="shared" si="6465"/>
        <v>0</v>
      </c>
      <c r="D6904">
        <f>IFERROR(VLOOKUP(C6904,'Enheter, modell og år'!$A$2:$B$31,2,FALSE),0)</f>
        <v>0</v>
      </c>
      <c r="E6904" t="str">
        <f>'Liste detaljert wide'!$P$1</f>
        <v>Tot bev</v>
      </c>
      <c r="F6904" t="str">
        <f t="shared" si="6412"/>
        <v>2022VFM0Tot bev</v>
      </c>
      <c r="G6904" s="3">
        <f>'Liste detaljert wide'!P424</f>
        <v>0</v>
      </c>
      <c r="H6904" t="str">
        <f>VLOOKUP(E6904,Def!$B$2:$C$15,2,FALSE)</f>
        <v>Tot bev</v>
      </c>
      <c r="I6904" s="3">
        <f>IF(A6904='Enheter, modell og år'!$F$2-1,0,G6904-VLOOKUP(A6904-1&amp;B6904&amp;C6904&amp;E6904,$F$2:$G$7561,2,FALSE))</f>
        <v>0</v>
      </c>
      <c r="J6904" s="3">
        <f>IF(A6904='Enheter, modell og år'!$F$2-1,0,VLOOKUP(A6904-1&amp;B6904&amp;C6904&amp;E6904,$F$2:$G$7561,2,FALSE))</f>
        <v>0</v>
      </c>
    </row>
    <row r="6905" spans="1:10" x14ac:dyDescent="0.25">
      <c r="A6905">
        <f t="shared" ref="A6905:C6905" si="6466">A6365</f>
        <v>2022</v>
      </c>
      <c r="B6905" t="str">
        <f t="shared" si="6466"/>
        <v>VFM</v>
      </c>
      <c r="C6905">
        <f t="shared" si="6466"/>
        <v>0</v>
      </c>
      <c r="D6905">
        <f>IFERROR(VLOOKUP(C6905,'Enheter, modell og år'!$A$2:$B$31,2,FALSE),0)</f>
        <v>0</v>
      </c>
      <c r="E6905" t="str">
        <f>'Liste detaljert wide'!$P$1</f>
        <v>Tot bev</v>
      </c>
      <c r="F6905" t="str">
        <f t="shared" si="6412"/>
        <v>2022VFM0Tot bev</v>
      </c>
      <c r="G6905" s="3">
        <f>'Liste detaljert wide'!P425</f>
        <v>0</v>
      </c>
      <c r="H6905" t="str">
        <f>VLOOKUP(E6905,Def!$B$2:$C$15,2,FALSE)</f>
        <v>Tot bev</v>
      </c>
      <c r="I6905" s="3">
        <f>IF(A6905='Enheter, modell og år'!$F$2-1,0,G6905-VLOOKUP(A6905-1&amp;B6905&amp;C6905&amp;E6905,$F$2:$G$7561,2,FALSE))</f>
        <v>0</v>
      </c>
      <c r="J6905" s="3">
        <f>IF(A6905='Enheter, modell og år'!$F$2-1,0,VLOOKUP(A6905-1&amp;B6905&amp;C6905&amp;E6905,$F$2:$G$7561,2,FALSE))</f>
        <v>0</v>
      </c>
    </row>
    <row r="6906" spans="1:10" x14ac:dyDescent="0.25">
      <c r="A6906">
        <f t="shared" ref="A6906:C6906" si="6467">A6366</f>
        <v>2022</v>
      </c>
      <c r="B6906" t="str">
        <f t="shared" si="6467"/>
        <v>VFM</v>
      </c>
      <c r="C6906">
        <f t="shared" si="6467"/>
        <v>0</v>
      </c>
      <c r="D6906">
        <f>IFERROR(VLOOKUP(C6906,'Enheter, modell og år'!$A$2:$B$31,2,FALSE),0)</f>
        <v>0</v>
      </c>
      <c r="E6906" t="str">
        <f>'Liste detaljert wide'!$P$1</f>
        <v>Tot bev</v>
      </c>
      <c r="F6906" t="str">
        <f t="shared" si="6412"/>
        <v>2022VFM0Tot bev</v>
      </c>
      <c r="G6906" s="3">
        <f>'Liste detaljert wide'!P426</f>
        <v>0</v>
      </c>
      <c r="H6906" t="str">
        <f>VLOOKUP(E6906,Def!$B$2:$C$15,2,FALSE)</f>
        <v>Tot bev</v>
      </c>
      <c r="I6906" s="3">
        <f>IF(A6906='Enheter, modell og år'!$F$2-1,0,G6906-VLOOKUP(A6906-1&amp;B6906&amp;C6906&amp;E6906,$F$2:$G$7561,2,FALSE))</f>
        <v>0</v>
      </c>
      <c r="J6906" s="3">
        <f>IF(A6906='Enheter, modell og år'!$F$2-1,0,VLOOKUP(A6906-1&amp;B6906&amp;C6906&amp;E6906,$F$2:$G$7561,2,FALSE))</f>
        <v>0</v>
      </c>
    </row>
    <row r="6907" spans="1:10" x14ac:dyDescent="0.25">
      <c r="A6907">
        <f t="shared" ref="A6907:C6907" si="6468">A6367</f>
        <v>2022</v>
      </c>
      <c r="B6907" t="str">
        <f t="shared" si="6468"/>
        <v>VFM</v>
      </c>
      <c r="C6907">
        <f t="shared" si="6468"/>
        <v>0</v>
      </c>
      <c r="D6907">
        <f>IFERROR(VLOOKUP(C6907,'Enheter, modell og år'!$A$2:$B$31,2,FALSE),0)</f>
        <v>0</v>
      </c>
      <c r="E6907" t="str">
        <f>'Liste detaljert wide'!$P$1</f>
        <v>Tot bev</v>
      </c>
      <c r="F6907" t="str">
        <f t="shared" si="6412"/>
        <v>2022VFM0Tot bev</v>
      </c>
      <c r="G6907" s="3">
        <f>'Liste detaljert wide'!P427</f>
        <v>0</v>
      </c>
      <c r="H6907" t="str">
        <f>VLOOKUP(E6907,Def!$B$2:$C$15,2,FALSE)</f>
        <v>Tot bev</v>
      </c>
      <c r="I6907" s="3">
        <f>IF(A6907='Enheter, modell og år'!$F$2-1,0,G6907-VLOOKUP(A6907-1&amp;B6907&amp;C6907&amp;E6907,$F$2:$G$7561,2,FALSE))</f>
        <v>0</v>
      </c>
      <c r="J6907" s="3">
        <f>IF(A6907='Enheter, modell og år'!$F$2-1,0,VLOOKUP(A6907-1&amp;B6907&amp;C6907&amp;E6907,$F$2:$G$7561,2,FALSE))</f>
        <v>0</v>
      </c>
    </row>
    <row r="6908" spans="1:10" x14ac:dyDescent="0.25">
      <c r="A6908">
        <f t="shared" ref="A6908:C6908" si="6469">A6368</f>
        <v>2022</v>
      </c>
      <c r="B6908" t="str">
        <f t="shared" si="6469"/>
        <v>VFM</v>
      </c>
      <c r="C6908">
        <f t="shared" si="6469"/>
        <v>0</v>
      </c>
      <c r="D6908">
        <f>IFERROR(VLOOKUP(C6908,'Enheter, modell og år'!$A$2:$B$31,2,FALSE),0)</f>
        <v>0</v>
      </c>
      <c r="E6908" t="str">
        <f>'Liste detaljert wide'!$P$1</f>
        <v>Tot bev</v>
      </c>
      <c r="F6908" t="str">
        <f t="shared" si="6412"/>
        <v>2022VFM0Tot bev</v>
      </c>
      <c r="G6908" s="3">
        <f>'Liste detaljert wide'!P428</f>
        <v>0</v>
      </c>
      <c r="H6908" t="str">
        <f>VLOOKUP(E6908,Def!$B$2:$C$15,2,FALSE)</f>
        <v>Tot bev</v>
      </c>
      <c r="I6908" s="3">
        <f>IF(A6908='Enheter, modell og år'!$F$2-1,0,G6908-VLOOKUP(A6908-1&amp;B6908&amp;C6908&amp;E6908,$F$2:$G$7561,2,FALSE))</f>
        <v>0</v>
      </c>
      <c r="J6908" s="3">
        <f>IF(A6908='Enheter, modell og år'!$F$2-1,0,VLOOKUP(A6908-1&amp;B6908&amp;C6908&amp;E6908,$F$2:$G$7561,2,FALSE))</f>
        <v>0</v>
      </c>
    </row>
    <row r="6909" spans="1:10" x14ac:dyDescent="0.25">
      <c r="A6909">
        <f t="shared" ref="A6909:C6909" si="6470">A6369</f>
        <v>2022</v>
      </c>
      <c r="B6909" t="str">
        <f t="shared" si="6470"/>
        <v>VFM</v>
      </c>
      <c r="C6909">
        <f t="shared" si="6470"/>
        <v>0</v>
      </c>
      <c r="D6909">
        <f>IFERROR(VLOOKUP(C6909,'Enheter, modell og år'!$A$2:$B$31,2,FALSE),0)</f>
        <v>0</v>
      </c>
      <c r="E6909" t="str">
        <f>'Liste detaljert wide'!$P$1</f>
        <v>Tot bev</v>
      </c>
      <c r="F6909" t="str">
        <f t="shared" si="6412"/>
        <v>2022VFM0Tot bev</v>
      </c>
      <c r="G6909" s="3">
        <f>'Liste detaljert wide'!P429</f>
        <v>0</v>
      </c>
      <c r="H6909" t="str">
        <f>VLOOKUP(E6909,Def!$B$2:$C$15,2,FALSE)</f>
        <v>Tot bev</v>
      </c>
      <c r="I6909" s="3">
        <f>IF(A6909='Enheter, modell og år'!$F$2-1,0,G6909-VLOOKUP(A6909-1&amp;B6909&amp;C6909&amp;E6909,$F$2:$G$7561,2,FALSE))</f>
        <v>0</v>
      </c>
      <c r="J6909" s="3">
        <f>IF(A6909='Enheter, modell og år'!$F$2-1,0,VLOOKUP(A6909-1&amp;B6909&amp;C6909&amp;E6909,$F$2:$G$7561,2,FALSE))</f>
        <v>0</v>
      </c>
    </row>
    <row r="6910" spans="1:10" x14ac:dyDescent="0.25">
      <c r="A6910">
        <f t="shared" ref="A6910:C6910" si="6471">A6370</f>
        <v>2022</v>
      </c>
      <c r="B6910" t="str">
        <f t="shared" si="6471"/>
        <v>VFM</v>
      </c>
      <c r="C6910">
        <f t="shared" si="6471"/>
        <v>0</v>
      </c>
      <c r="D6910">
        <f>IFERROR(VLOOKUP(C6910,'Enheter, modell og år'!$A$2:$B$31,2,FALSE),0)</f>
        <v>0</v>
      </c>
      <c r="E6910" t="str">
        <f>'Liste detaljert wide'!$P$1</f>
        <v>Tot bev</v>
      </c>
      <c r="F6910" t="str">
        <f t="shared" si="6412"/>
        <v>2022VFM0Tot bev</v>
      </c>
      <c r="G6910" s="3">
        <f>'Liste detaljert wide'!P430</f>
        <v>0</v>
      </c>
      <c r="H6910" t="str">
        <f>VLOOKUP(E6910,Def!$B$2:$C$15,2,FALSE)</f>
        <v>Tot bev</v>
      </c>
      <c r="I6910" s="3">
        <f>IF(A6910='Enheter, modell og år'!$F$2-1,0,G6910-VLOOKUP(A6910-1&amp;B6910&amp;C6910&amp;E6910,$F$2:$G$7561,2,FALSE))</f>
        <v>0</v>
      </c>
      <c r="J6910" s="3">
        <f>IF(A6910='Enheter, modell og år'!$F$2-1,0,VLOOKUP(A6910-1&amp;B6910&amp;C6910&amp;E6910,$F$2:$G$7561,2,FALSE))</f>
        <v>0</v>
      </c>
    </row>
    <row r="6911" spans="1:10" x14ac:dyDescent="0.25">
      <c r="A6911">
        <f t="shared" ref="A6911:C6911" si="6472">A6371</f>
        <v>2022</v>
      </c>
      <c r="B6911" t="str">
        <f t="shared" si="6472"/>
        <v>VFM</v>
      </c>
      <c r="C6911">
        <f t="shared" si="6472"/>
        <v>0</v>
      </c>
      <c r="D6911">
        <f>IFERROR(VLOOKUP(C6911,'Enheter, modell og år'!$A$2:$B$31,2,FALSE),0)</f>
        <v>0</v>
      </c>
      <c r="E6911" t="str">
        <f>'Liste detaljert wide'!$P$1</f>
        <v>Tot bev</v>
      </c>
      <c r="F6911" t="str">
        <f t="shared" si="6412"/>
        <v>2022VFM0Tot bev</v>
      </c>
      <c r="G6911" s="3">
        <f>'Liste detaljert wide'!P431</f>
        <v>0</v>
      </c>
      <c r="H6911" t="str">
        <f>VLOOKUP(E6911,Def!$B$2:$C$15,2,FALSE)</f>
        <v>Tot bev</v>
      </c>
      <c r="I6911" s="3">
        <f>IF(A6911='Enheter, modell og år'!$F$2-1,0,G6911-VLOOKUP(A6911-1&amp;B6911&amp;C6911&amp;E6911,$F$2:$G$7561,2,FALSE))</f>
        <v>0</v>
      </c>
      <c r="J6911" s="3">
        <f>IF(A6911='Enheter, modell og år'!$F$2-1,0,VLOOKUP(A6911-1&amp;B6911&amp;C6911&amp;E6911,$F$2:$G$7561,2,FALSE))</f>
        <v>0</v>
      </c>
    </row>
    <row r="6912" spans="1:10" x14ac:dyDescent="0.25">
      <c r="A6912">
        <f t="shared" ref="A6912:C6912" si="6473">A6372</f>
        <v>2022</v>
      </c>
      <c r="B6912" t="str">
        <f t="shared" si="6473"/>
        <v>VFM</v>
      </c>
      <c r="C6912">
        <f t="shared" si="6473"/>
        <v>0</v>
      </c>
      <c r="D6912">
        <f>IFERROR(VLOOKUP(C6912,'Enheter, modell og år'!$A$2:$B$31,2,FALSE),0)</f>
        <v>0</v>
      </c>
      <c r="E6912" t="str">
        <f>'Liste detaljert wide'!$P$1</f>
        <v>Tot bev</v>
      </c>
      <c r="F6912" t="str">
        <f t="shared" si="6412"/>
        <v>2022VFM0Tot bev</v>
      </c>
      <c r="G6912" s="3">
        <f>'Liste detaljert wide'!P432</f>
        <v>0</v>
      </c>
      <c r="H6912" t="str">
        <f>VLOOKUP(E6912,Def!$B$2:$C$15,2,FALSE)</f>
        <v>Tot bev</v>
      </c>
      <c r="I6912" s="3">
        <f>IF(A6912='Enheter, modell og år'!$F$2-1,0,G6912-VLOOKUP(A6912-1&amp;B6912&amp;C6912&amp;E6912,$F$2:$G$7561,2,FALSE))</f>
        <v>0</v>
      </c>
      <c r="J6912" s="3">
        <f>IF(A6912='Enheter, modell og år'!$F$2-1,0,VLOOKUP(A6912-1&amp;B6912&amp;C6912&amp;E6912,$F$2:$G$7561,2,FALSE))</f>
        <v>0</v>
      </c>
    </row>
    <row r="6913" spans="1:10" x14ac:dyDescent="0.25">
      <c r="A6913">
        <f t="shared" ref="A6913:C6913" si="6474">A6373</f>
        <v>2022</v>
      </c>
      <c r="B6913" t="str">
        <f t="shared" si="6474"/>
        <v>VFM</v>
      </c>
      <c r="C6913">
        <f t="shared" si="6474"/>
        <v>0</v>
      </c>
      <c r="D6913">
        <f>IFERROR(VLOOKUP(C6913,'Enheter, modell og år'!$A$2:$B$31,2,FALSE),0)</f>
        <v>0</v>
      </c>
      <c r="E6913" t="str">
        <f>'Liste detaljert wide'!$P$1</f>
        <v>Tot bev</v>
      </c>
      <c r="F6913" t="str">
        <f t="shared" si="6412"/>
        <v>2022VFM0Tot bev</v>
      </c>
      <c r="G6913" s="3">
        <f>'Liste detaljert wide'!P433</f>
        <v>0</v>
      </c>
      <c r="H6913" t="str">
        <f>VLOOKUP(E6913,Def!$B$2:$C$15,2,FALSE)</f>
        <v>Tot bev</v>
      </c>
      <c r="I6913" s="3">
        <f>IF(A6913='Enheter, modell og år'!$F$2-1,0,G6913-VLOOKUP(A6913-1&amp;B6913&amp;C6913&amp;E6913,$F$2:$G$7561,2,FALSE))</f>
        <v>0</v>
      </c>
      <c r="J6913" s="3">
        <f>IF(A6913='Enheter, modell og år'!$F$2-1,0,VLOOKUP(A6913-1&amp;B6913&amp;C6913&amp;E6913,$F$2:$G$7561,2,FALSE))</f>
        <v>0</v>
      </c>
    </row>
    <row r="6914" spans="1:10" x14ac:dyDescent="0.25">
      <c r="A6914">
        <f t="shared" ref="A6914:C6914" si="6475">A6374</f>
        <v>2022</v>
      </c>
      <c r="B6914" t="str">
        <f t="shared" si="6475"/>
        <v>VFM</v>
      </c>
      <c r="C6914">
        <f t="shared" si="6475"/>
        <v>0</v>
      </c>
      <c r="D6914">
        <f>IFERROR(VLOOKUP(C6914,'Enheter, modell og år'!$A$2:$B$31,2,FALSE),0)</f>
        <v>0</v>
      </c>
      <c r="E6914" t="str">
        <f>'Liste detaljert wide'!$P$1</f>
        <v>Tot bev</v>
      </c>
      <c r="F6914" t="str">
        <f t="shared" si="6412"/>
        <v>2022VFM0Tot bev</v>
      </c>
      <c r="G6914" s="3">
        <f>'Liste detaljert wide'!P434</f>
        <v>0</v>
      </c>
      <c r="H6914" t="str">
        <f>VLOOKUP(E6914,Def!$B$2:$C$15,2,FALSE)</f>
        <v>Tot bev</v>
      </c>
      <c r="I6914" s="3">
        <f>IF(A6914='Enheter, modell og år'!$F$2-1,0,G6914-VLOOKUP(A6914-1&amp;B6914&amp;C6914&amp;E6914,$F$2:$G$7561,2,FALSE))</f>
        <v>0</v>
      </c>
      <c r="J6914" s="3">
        <f>IF(A6914='Enheter, modell og år'!$F$2-1,0,VLOOKUP(A6914-1&amp;B6914&amp;C6914&amp;E6914,$F$2:$G$7561,2,FALSE))</f>
        <v>0</v>
      </c>
    </row>
    <row r="6915" spans="1:10" x14ac:dyDescent="0.25">
      <c r="A6915">
        <f t="shared" ref="A6915:C6915" si="6476">A6375</f>
        <v>2022</v>
      </c>
      <c r="B6915" t="str">
        <f t="shared" si="6476"/>
        <v>VFM</v>
      </c>
      <c r="C6915">
        <f t="shared" si="6476"/>
        <v>0</v>
      </c>
      <c r="D6915">
        <f>IFERROR(VLOOKUP(C6915,'Enheter, modell og år'!$A$2:$B$31,2,FALSE),0)</f>
        <v>0</v>
      </c>
      <c r="E6915" t="str">
        <f>'Liste detaljert wide'!$P$1</f>
        <v>Tot bev</v>
      </c>
      <c r="F6915" t="str">
        <f t="shared" ref="F6915:F6978" si="6477">A6915&amp;B6915&amp;C6915&amp;E6915</f>
        <v>2022VFM0Tot bev</v>
      </c>
      <c r="G6915" s="3">
        <f>'Liste detaljert wide'!P435</f>
        <v>0</v>
      </c>
      <c r="H6915" t="str">
        <f>VLOOKUP(E6915,Def!$B$2:$C$15,2,FALSE)</f>
        <v>Tot bev</v>
      </c>
      <c r="I6915" s="3">
        <f>IF(A6915='Enheter, modell og år'!$F$2-1,0,G6915-VLOOKUP(A6915-1&amp;B6915&amp;C6915&amp;E6915,$F$2:$G$7561,2,FALSE))</f>
        <v>0</v>
      </c>
      <c r="J6915" s="3">
        <f>IF(A6915='Enheter, modell og år'!$F$2-1,0,VLOOKUP(A6915-1&amp;B6915&amp;C6915&amp;E6915,$F$2:$G$7561,2,FALSE))</f>
        <v>0</v>
      </c>
    </row>
    <row r="6916" spans="1:10" x14ac:dyDescent="0.25">
      <c r="A6916">
        <f t="shared" ref="A6916:C6916" si="6478">A6376</f>
        <v>2022</v>
      </c>
      <c r="B6916" t="str">
        <f t="shared" si="6478"/>
        <v>VFM</v>
      </c>
      <c r="C6916">
        <f t="shared" si="6478"/>
        <v>0</v>
      </c>
      <c r="D6916">
        <f>IFERROR(VLOOKUP(C6916,'Enheter, modell og år'!$A$2:$B$31,2,FALSE),0)</f>
        <v>0</v>
      </c>
      <c r="E6916" t="str">
        <f>'Liste detaljert wide'!$P$1</f>
        <v>Tot bev</v>
      </c>
      <c r="F6916" t="str">
        <f t="shared" si="6477"/>
        <v>2022VFM0Tot bev</v>
      </c>
      <c r="G6916" s="3">
        <f>'Liste detaljert wide'!P436</f>
        <v>0</v>
      </c>
      <c r="H6916" t="str">
        <f>VLOOKUP(E6916,Def!$B$2:$C$15,2,FALSE)</f>
        <v>Tot bev</v>
      </c>
      <c r="I6916" s="3">
        <f>IF(A6916='Enheter, modell og år'!$F$2-1,0,G6916-VLOOKUP(A6916-1&amp;B6916&amp;C6916&amp;E6916,$F$2:$G$7561,2,FALSE))</f>
        <v>0</v>
      </c>
      <c r="J6916" s="3">
        <f>IF(A6916='Enheter, modell og år'!$F$2-1,0,VLOOKUP(A6916-1&amp;B6916&amp;C6916&amp;E6916,$F$2:$G$7561,2,FALSE))</f>
        <v>0</v>
      </c>
    </row>
    <row r="6917" spans="1:10" x14ac:dyDescent="0.25">
      <c r="A6917">
        <f t="shared" ref="A6917:C6917" si="6479">A6377</f>
        <v>2022</v>
      </c>
      <c r="B6917" t="str">
        <f t="shared" si="6479"/>
        <v>VFM</v>
      </c>
      <c r="C6917">
        <f t="shared" si="6479"/>
        <v>0</v>
      </c>
      <c r="D6917">
        <f>IFERROR(VLOOKUP(C6917,'Enheter, modell og år'!$A$2:$B$31,2,FALSE),0)</f>
        <v>0</v>
      </c>
      <c r="E6917" t="str">
        <f>'Liste detaljert wide'!$P$1</f>
        <v>Tot bev</v>
      </c>
      <c r="F6917" t="str">
        <f t="shared" si="6477"/>
        <v>2022VFM0Tot bev</v>
      </c>
      <c r="G6917" s="3">
        <f>'Liste detaljert wide'!P437</f>
        <v>0</v>
      </c>
      <c r="H6917" t="str">
        <f>VLOOKUP(E6917,Def!$B$2:$C$15,2,FALSE)</f>
        <v>Tot bev</v>
      </c>
      <c r="I6917" s="3">
        <f>IF(A6917='Enheter, modell og år'!$F$2-1,0,G6917-VLOOKUP(A6917-1&amp;B6917&amp;C6917&amp;E6917,$F$2:$G$7561,2,FALSE))</f>
        <v>0</v>
      </c>
      <c r="J6917" s="3">
        <f>IF(A6917='Enheter, modell og år'!$F$2-1,0,VLOOKUP(A6917-1&amp;B6917&amp;C6917&amp;E6917,$F$2:$G$7561,2,FALSE))</f>
        <v>0</v>
      </c>
    </row>
    <row r="6918" spans="1:10" x14ac:dyDescent="0.25">
      <c r="A6918">
        <f t="shared" ref="A6918:C6918" si="6480">A6378</f>
        <v>2022</v>
      </c>
      <c r="B6918" t="str">
        <f t="shared" si="6480"/>
        <v>VFM</v>
      </c>
      <c r="C6918">
        <f t="shared" si="6480"/>
        <v>0</v>
      </c>
      <c r="D6918">
        <f>IFERROR(VLOOKUP(C6918,'Enheter, modell og år'!$A$2:$B$31,2,FALSE),0)</f>
        <v>0</v>
      </c>
      <c r="E6918" t="str">
        <f>'Liste detaljert wide'!$P$1</f>
        <v>Tot bev</v>
      </c>
      <c r="F6918" t="str">
        <f t="shared" si="6477"/>
        <v>2022VFM0Tot bev</v>
      </c>
      <c r="G6918" s="3">
        <f>'Liste detaljert wide'!P438</f>
        <v>0</v>
      </c>
      <c r="H6918" t="str">
        <f>VLOOKUP(E6918,Def!$B$2:$C$15,2,FALSE)</f>
        <v>Tot bev</v>
      </c>
      <c r="I6918" s="3">
        <f>IF(A6918='Enheter, modell og år'!$F$2-1,0,G6918-VLOOKUP(A6918-1&amp;B6918&amp;C6918&amp;E6918,$F$2:$G$7561,2,FALSE))</f>
        <v>0</v>
      </c>
      <c r="J6918" s="3">
        <f>IF(A6918='Enheter, modell og år'!$F$2-1,0,VLOOKUP(A6918-1&amp;B6918&amp;C6918&amp;E6918,$F$2:$G$7561,2,FALSE))</f>
        <v>0</v>
      </c>
    </row>
    <row r="6919" spans="1:10" x14ac:dyDescent="0.25">
      <c r="A6919">
        <f t="shared" ref="A6919:C6919" si="6481">A6379</f>
        <v>2022</v>
      </c>
      <c r="B6919" t="str">
        <f t="shared" si="6481"/>
        <v>VFM</v>
      </c>
      <c r="C6919">
        <f t="shared" si="6481"/>
        <v>0</v>
      </c>
      <c r="D6919">
        <f>IFERROR(VLOOKUP(C6919,'Enheter, modell og år'!$A$2:$B$31,2,FALSE),0)</f>
        <v>0</v>
      </c>
      <c r="E6919" t="str">
        <f>'Liste detaljert wide'!$P$1</f>
        <v>Tot bev</v>
      </c>
      <c r="F6919" t="str">
        <f t="shared" si="6477"/>
        <v>2022VFM0Tot bev</v>
      </c>
      <c r="G6919" s="3">
        <f>'Liste detaljert wide'!P439</f>
        <v>0</v>
      </c>
      <c r="H6919" t="str">
        <f>VLOOKUP(E6919,Def!$B$2:$C$15,2,FALSE)</f>
        <v>Tot bev</v>
      </c>
      <c r="I6919" s="3">
        <f>IF(A6919='Enheter, modell og år'!$F$2-1,0,G6919-VLOOKUP(A6919-1&amp;B6919&amp;C6919&amp;E6919,$F$2:$G$7561,2,FALSE))</f>
        <v>0</v>
      </c>
      <c r="J6919" s="3">
        <f>IF(A6919='Enheter, modell og år'!$F$2-1,0,VLOOKUP(A6919-1&amp;B6919&amp;C6919&amp;E6919,$F$2:$G$7561,2,FALSE))</f>
        <v>0</v>
      </c>
    </row>
    <row r="6920" spans="1:10" x14ac:dyDescent="0.25">
      <c r="A6920">
        <f t="shared" ref="A6920:C6920" si="6482">A6380</f>
        <v>2022</v>
      </c>
      <c r="B6920" t="str">
        <f t="shared" si="6482"/>
        <v>VFM</v>
      </c>
      <c r="C6920">
        <f t="shared" si="6482"/>
        <v>0</v>
      </c>
      <c r="D6920">
        <f>IFERROR(VLOOKUP(C6920,'Enheter, modell og år'!$A$2:$B$31,2,FALSE),0)</f>
        <v>0</v>
      </c>
      <c r="E6920" t="str">
        <f>'Liste detaljert wide'!$P$1</f>
        <v>Tot bev</v>
      </c>
      <c r="F6920" t="str">
        <f t="shared" si="6477"/>
        <v>2022VFM0Tot bev</v>
      </c>
      <c r="G6920" s="3">
        <f>'Liste detaljert wide'!P440</f>
        <v>0</v>
      </c>
      <c r="H6920" t="str">
        <f>VLOOKUP(E6920,Def!$B$2:$C$15,2,FALSE)</f>
        <v>Tot bev</v>
      </c>
      <c r="I6920" s="3">
        <f>IF(A6920='Enheter, modell og år'!$F$2-1,0,G6920-VLOOKUP(A6920-1&amp;B6920&amp;C6920&amp;E6920,$F$2:$G$7561,2,FALSE))</f>
        <v>0</v>
      </c>
      <c r="J6920" s="3">
        <f>IF(A6920='Enheter, modell og år'!$F$2-1,0,VLOOKUP(A6920-1&amp;B6920&amp;C6920&amp;E6920,$F$2:$G$7561,2,FALSE))</f>
        <v>0</v>
      </c>
    </row>
    <row r="6921" spans="1:10" x14ac:dyDescent="0.25">
      <c r="A6921">
        <f t="shared" ref="A6921:C6921" si="6483">A6381</f>
        <v>2022</v>
      </c>
      <c r="B6921" t="str">
        <f t="shared" si="6483"/>
        <v>VFM</v>
      </c>
      <c r="C6921">
        <f t="shared" si="6483"/>
        <v>0</v>
      </c>
      <c r="D6921">
        <f>IFERROR(VLOOKUP(C6921,'Enheter, modell og år'!$A$2:$B$31,2,FALSE),0)</f>
        <v>0</v>
      </c>
      <c r="E6921" t="str">
        <f>'Liste detaljert wide'!$P$1</f>
        <v>Tot bev</v>
      </c>
      <c r="F6921" t="str">
        <f t="shared" si="6477"/>
        <v>2022VFM0Tot bev</v>
      </c>
      <c r="G6921" s="3">
        <f>'Liste detaljert wide'!P441</f>
        <v>0</v>
      </c>
      <c r="H6921" t="str">
        <f>VLOOKUP(E6921,Def!$B$2:$C$15,2,FALSE)</f>
        <v>Tot bev</v>
      </c>
      <c r="I6921" s="3">
        <f>IF(A6921='Enheter, modell og år'!$F$2-1,0,G6921-VLOOKUP(A6921-1&amp;B6921&amp;C6921&amp;E6921,$F$2:$G$7561,2,FALSE))</f>
        <v>0</v>
      </c>
      <c r="J6921" s="3">
        <f>IF(A6921='Enheter, modell og år'!$F$2-1,0,VLOOKUP(A6921-1&amp;B6921&amp;C6921&amp;E6921,$F$2:$G$7561,2,FALSE))</f>
        <v>0</v>
      </c>
    </row>
    <row r="6922" spans="1:10" x14ac:dyDescent="0.25">
      <c r="A6922">
        <f t="shared" ref="A6922:C6922" si="6484">A6382</f>
        <v>2022</v>
      </c>
      <c r="B6922" t="str">
        <f t="shared" si="6484"/>
        <v>VFM</v>
      </c>
      <c r="C6922">
        <f t="shared" si="6484"/>
        <v>0</v>
      </c>
      <c r="D6922">
        <f>IFERROR(VLOOKUP(C6922,'Enheter, modell og år'!$A$2:$B$31,2,FALSE),0)</f>
        <v>0</v>
      </c>
      <c r="E6922" t="str">
        <f>'Liste detaljert wide'!$P$1</f>
        <v>Tot bev</v>
      </c>
      <c r="F6922" t="str">
        <f t="shared" si="6477"/>
        <v>2022VFM0Tot bev</v>
      </c>
      <c r="G6922" s="3">
        <f>'Liste detaljert wide'!P442</f>
        <v>0</v>
      </c>
      <c r="H6922" t="str">
        <f>VLOOKUP(E6922,Def!$B$2:$C$15,2,FALSE)</f>
        <v>Tot bev</v>
      </c>
      <c r="I6922" s="3">
        <f>IF(A6922='Enheter, modell og år'!$F$2-1,0,G6922-VLOOKUP(A6922-1&amp;B6922&amp;C6922&amp;E6922,$F$2:$G$7561,2,FALSE))</f>
        <v>0</v>
      </c>
      <c r="J6922" s="3">
        <f>IF(A6922='Enheter, modell og år'!$F$2-1,0,VLOOKUP(A6922-1&amp;B6922&amp;C6922&amp;E6922,$F$2:$G$7561,2,FALSE))</f>
        <v>0</v>
      </c>
    </row>
    <row r="6923" spans="1:10" x14ac:dyDescent="0.25">
      <c r="A6923">
        <f t="shared" ref="A6923:C6923" si="6485">A6383</f>
        <v>2022</v>
      </c>
      <c r="B6923" t="str">
        <f t="shared" si="6485"/>
        <v>VFM</v>
      </c>
      <c r="C6923">
        <f t="shared" si="6485"/>
        <v>0</v>
      </c>
      <c r="D6923">
        <f>IFERROR(VLOOKUP(C6923,'Enheter, modell og år'!$A$2:$B$31,2,FALSE),0)</f>
        <v>0</v>
      </c>
      <c r="E6923" t="str">
        <f>'Liste detaljert wide'!$P$1</f>
        <v>Tot bev</v>
      </c>
      <c r="F6923" t="str">
        <f t="shared" si="6477"/>
        <v>2022VFM0Tot bev</v>
      </c>
      <c r="G6923" s="3">
        <f>'Liste detaljert wide'!P443</f>
        <v>0</v>
      </c>
      <c r="H6923" t="str">
        <f>VLOOKUP(E6923,Def!$B$2:$C$15,2,FALSE)</f>
        <v>Tot bev</v>
      </c>
      <c r="I6923" s="3">
        <f>IF(A6923='Enheter, modell og år'!$F$2-1,0,G6923-VLOOKUP(A6923-1&amp;B6923&amp;C6923&amp;E6923,$F$2:$G$7561,2,FALSE))</f>
        <v>0</v>
      </c>
      <c r="J6923" s="3">
        <f>IF(A6923='Enheter, modell og år'!$F$2-1,0,VLOOKUP(A6923-1&amp;B6923&amp;C6923&amp;E6923,$F$2:$G$7561,2,FALSE))</f>
        <v>0</v>
      </c>
    </row>
    <row r="6924" spans="1:10" x14ac:dyDescent="0.25">
      <c r="A6924">
        <f t="shared" ref="A6924:C6924" si="6486">A6384</f>
        <v>2022</v>
      </c>
      <c r="B6924" t="str">
        <f t="shared" si="6486"/>
        <v>VFM</v>
      </c>
      <c r="C6924">
        <f t="shared" si="6486"/>
        <v>0</v>
      </c>
      <c r="D6924">
        <f>IFERROR(VLOOKUP(C6924,'Enheter, modell og år'!$A$2:$B$31,2,FALSE),0)</f>
        <v>0</v>
      </c>
      <c r="E6924" t="str">
        <f>'Liste detaljert wide'!$P$1</f>
        <v>Tot bev</v>
      </c>
      <c r="F6924" t="str">
        <f t="shared" si="6477"/>
        <v>2022VFM0Tot bev</v>
      </c>
      <c r="G6924" s="3">
        <f>'Liste detaljert wide'!P444</f>
        <v>0</v>
      </c>
      <c r="H6924" t="str">
        <f>VLOOKUP(E6924,Def!$B$2:$C$15,2,FALSE)</f>
        <v>Tot bev</v>
      </c>
      <c r="I6924" s="3">
        <f>IF(A6924='Enheter, modell og år'!$F$2-1,0,G6924-VLOOKUP(A6924-1&amp;B6924&amp;C6924&amp;E6924,$F$2:$G$7561,2,FALSE))</f>
        <v>0</v>
      </c>
      <c r="J6924" s="3">
        <f>IF(A6924='Enheter, modell og år'!$F$2-1,0,VLOOKUP(A6924-1&amp;B6924&amp;C6924&amp;E6924,$F$2:$G$7561,2,FALSE))</f>
        <v>0</v>
      </c>
    </row>
    <row r="6925" spans="1:10" x14ac:dyDescent="0.25">
      <c r="A6925">
        <f t="shared" ref="A6925:C6925" si="6487">A6385</f>
        <v>2022</v>
      </c>
      <c r="B6925" t="str">
        <f t="shared" si="6487"/>
        <v>VFM</v>
      </c>
      <c r="C6925">
        <f t="shared" si="6487"/>
        <v>0</v>
      </c>
      <c r="D6925">
        <f>IFERROR(VLOOKUP(C6925,'Enheter, modell og år'!$A$2:$B$31,2,FALSE),0)</f>
        <v>0</v>
      </c>
      <c r="E6925" t="str">
        <f>'Liste detaljert wide'!$P$1</f>
        <v>Tot bev</v>
      </c>
      <c r="F6925" t="str">
        <f t="shared" si="6477"/>
        <v>2022VFM0Tot bev</v>
      </c>
      <c r="G6925" s="3">
        <f>'Liste detaljert wide'!P445</f>
        <v>0</v>
      </c>
      <c r="H6925" t="str">
        <f>VLOOKUP(E6925,Def!$B$2:$C$15,2,FALSE)</f>
        <v>Tot bev</v>
      </c>
      <c r="I6925" s="3">
        <f>IF(A6925='Enheter, modell og år'!$F$2-1,0,G6925-VLOOKUP(A6925-1&amp;B6925&amp;C6925&amp;E6925,$F$2:$G$7561,2,FALSE))</f>
        <v>0</v>
      </c>
      <c r="J6925" s="3">
        <f>IF(A6925='Enheter, modell og år'!$F$2-1,0,VLOOKUP(A6925-1&amp;B6925&amp;C6925&amp;E6925,$F$2:$G$7561,2,FALSE))</f>
        <v>0</v>
      </c>
    </row>
    <row r="6926" spans="1:10" x14ac:dyDescent="0.25">
      <c r="A6926">
        <f t="shared" ref="A6926:C6926" si="6488">A6386</f>
        <v>2022</v>
      </c>
      <c r="B6926" t="str">
        <f t="shared" si="6488"/>
        <v>VFM</v>
      </c>
      <c r="C6926">
        <f t="shared" si="6488"/>
        <v>0</v>
      </c>
      <c r="D6926">
        <f>IFERROR(VLOOKUP(C6926,'Enheter, modell og år'!$A$2:$B$31,2,FALSE),0)</f>
        <v>0</v>
      </c>
      <c r="E6926" t="str">
        <f>'Liste detaljert wide'!$P$1</f>
        <v>Tot bev</v>
      </c>
      <c r="F6926" t="str">
        <f t="shared" si="6477"/>
        <v>2022VFM0Tot bev</v>
      </c>
      <c r="G6926" s="3">
        <f>'Liste detaljert wide'!P446</f>
        <v>0</v>
      </c>
      <c r="H6926" t="str">
        <f>VLOOKUP(E6926,Def!$B$2:$C$15,2,FALSE)</f>
        <v>Tot bev</v>
      </c>
      <c r="I6926" s="3">
        <f>IF(A6926='Enheter, modell og år'!$F$2-1,0,G6926-VLOOKUP(A6926-1&amp;B6926&amp;C6926&amp;E6926,$F$2:$G$7561,2,FALSE))</f>
        <v>0</v>
      </c>
      <c r="J6926" s="3">
        <f>IF(A6926='Enheter, modell og år'!$F$2-1,0,VLOOKUP(A6926-1&amp;B6926&amp;C6926&amp;E6926,$F$2:$G$7561,2,FALSE))</f>
        <v>0</v>
      </c>
    </row>
    <row r="6927" spans="1:10" x14ac:dyDescent="0.25">
      <c r="A6927">
        <f t="shared" ref="A6927:C6927" si="6489">A6387</f>
        <v>2022</v>
      </c>
      <c r="B6927" t="str">
        <f t="shared" si="6489"/>
        <v>VFM</v>
      </c>
      <c r="C6927">
        <f t="shared" si="6489"/>
        <v>0</v>
      </c>
      <c r="D6927">
        <f>IFERROR(VLOOKUP(C6927,'Enheter, modell og år'!$A$2:$B$31,2,FALSE),0)</f>
        <v>0</v>
      </c>
      <c r="E6927" t="str">
        <f>'Liste detaljert wide'!$P$1</f>
        <v>Tot bev</v>
      </c>
      <c r="F6927" t="str">
        <f t="shared" si="6477"/>
        <v>2022VFM0Tot bev</v>
      </c>
      <c r="G6927" s="3">
        <f>'Liste detaljert wide'!P447</f>
        <v>0</v>
      </c>
      <c r="H6927" t="str">
        <f>VLOOKUP(E6927,Def!$B$2:$C$15,2,FALSE)</f>
        <v>Tot bev</v>
      </c>
      <c r="I6927" s="3">
        <f>IF(A6927='Enheter, modell og år'!$F$2-1,0,G6927-VLOOKUP(A6927-1&amp;B6927&amp;C6927&amp;E6927,$F$2:$G$7561,2,FALSE))</f>
        <v>0</v>
      </c>
      <c r="J6927" s="3">
        <f>IF(A6927='Enheter, modell og år'!$F$2-1,0,VLOOKUP(A6927-1&amp;B6927&amp;C6927&amp;E6927,$F$2:$G$7561,2,FALSE))</f>
        <v>0</v>
      </c>
    </row>
    <row r="6928" spans="1:10" x14ac:dyDescent="0.25">
      <c r="A6928">
        <f t="shared" ref="A6928:C6928" si="6490">A6388</f>
        <v>2022</v>
      </c>
      <c r="B6928" t="str">
        <f t="shared" si="6490"/>
        <v>VFM</v>
      </c>
      <c r="C6928">
        <f t="shared" si="6490"/>
        <v>0</v>
      </c>
      <c r="D6928">
        <f>IFERROR(VLOOKUP(C6928,'Enheter, modell og år'!$A$2:$B$31,2,FALSE),0)</f>
        <v>0</v>
      </c>
      <c r="E6928" t="str">
        <f>'Liste detaljert wide'!$P$1</f>
        <v>Tot bev</v>
      </c>
      <c r="F6928" t="str">
        <f t="shared" si="6477"/>
        <v>2022VFM0Tot bev</v>
      </c>
      <c r="G6928" s="3">
        <f>'Liste detaljert wide'!P448</f>
        <v>0</v>
      </c>
      <c r="H6928" t="str">
        <f>VLOOKUP(E6928,Def!$B$2:$C$15,2,FALSE)</f>
        <v>Tot bev</v>
      </c>
      <c r="I6928" s="3">
        <f>IF(A6928='Enheter, modell og år'!$F$2-1,0,G6928-VLOOKUP(A6928-1&amp;B6928&amp;C6928&amp;E6928,$F$2:$G$7561,2,FALSE))</f>
        <v>0</v>
      </c>
      <c r="J6928" s="3">
        <f>IF(A6928='Enheter, modell og år'!$F$2-1,0,VLOOKUP(A6928-1&amp;B6928&amp;C6928&amp;E6928,$F$2:$G$7561,2,FALSE))</f>
        <v>0</v>
      </c>
    </row>
    <row r="6929" spans="1:10" x14ac:dyDescent="0.25">
      <c r="A6929">
        <f t="shared" ref="A6929:C6929" si="6491">A6389</f>
        <v>2022</v>
      </c>
      <c r="B6929" t="str">
        <f t="shared" si="6491"/>
        <v>VFM</v>
      </c>
      <c r="C6929">
        <f t="shared" si="6491"/>
        <v>0</v>
      </c>
      <c r="D6929">
        <f>IFERROR(VLOOKUP(C6929,'Enheter, modell og år'!$A$2:$B$31,2,FALSE),0)</f>
        <v>0</v>
      </c>
      <c r="E6929" t="str">
        <f>'Liste detaljert wide'!$P$1</f>
        <v>Tot bev</v>
      </c>
      <c r="F6929" t="str">
        <f t="shared" si="6477"/>
        <v>2022VFM0Tot bev</v>
      </c>
      <c r="G6929" s="3">
        <f>'Liste detaljert wide'!P449</f>
        <v>0</v>
      </c>
      <c r="H6929" t="str">
        <f>VLOOKUP(E6929,Def!$B$2:$C$15,2,FALSE)</f>
        <v>Tot bev</v>
      </c>
      <c r="I6929" s="3">
        <f>IF(A6929='Enheter, modell og år'!$F$2-1,0,G6929-VLOOKUP(A6929-1&amp;B6929&amp;C6929&amp;E6929,$F$2:$G$7561,2,FALSE))</f>
        <v>0</v>
      </c>
      <c r="J6929" s="3">
        <f>IF(A6929='Enheter, modell og år'!$F$2-1,0,VLOOKUP(A6929-1&amp;B6929&amp;C6929&amp;E6929,$F$2:$G$7561,2,FALSE))</f>
        <v>0</v>
      </c>
    </row>
    <row r="6930" spans="1:10" x14ac:dyDescent="0.25">
      <c r="A6930">
        <f t="shared" ref="A6930:C6930" si="6492">A6390</f>
        <v>2022</v>
      </c>
      <c r="B6930" t="str">
        <f t="shared" si="6492"/>
        <v>VFM</v>
      </c>
      <c r="C6930">
        <f t="shared" si="6492"/>
        <v>0</v>
      </c>
      <c r="D6930">
        <f>IFERROR(VLOOKUP(C6930,'Enheter, modell og år'!$A$2:$B$31,2,FALSE),0)</f>
        <v>0</v>
      </c>
      <c r="E6930" t="str">
        <f>'Liste detaljert wide'!$P$1</f>
        <v>Tot bev</v>
      </c>
      <c r="F6930" t="str">
        <f t="shared" si="6477"/>
        <v>2022VFM0Tot bev</v>
      </c>
      <c r="G6930" s="3">
        <f>'Liste detaljert wide'!P450</f>
        <v>0</v>
      </c>
      <c r="H6930" t="str">
        <f>VLOOKUP(E6930,Def!$B$2:$C$15,2,FALSE)</f>
        <v>Tot bev</v>
      </c>
      <c r="I6930" s="3">
        <f>IF(A6930='Enheter, modell og år'!$F$2-1,0,G6930-VLOOKUP(A6930-1&amp;B6930&amp;C6930&amp;E6930,$F$2:$G$7561,2,FALSE))</f>
        <v>0</v>
      </c>
      <c r="J6930" s="3">
        <f>IF(A6930='Enheter, modell og år'!$F$2-1,0,VLOOKUP(A6930-1&amp;B6930&amp;C6930&amp;E6930,$F$2:$G$7561,2,FALSE))</f>
        <v>0</v>
      </c>
    </row>
    <row r="6931" spans="1:10" x14ac:dyDescent="0.25">
      <c r="A6931">
        <f t="shared" ref="A6931:C6931" si="6493">A6391</f>
        <v>2022</v>
      </c>
      <c r="B6931" t="str">
        <f t="shared" si="6493"/>
        <v>VFM</v>
      </c>
      <c r="C6931">
        <f t="shared" si="6493"/>
        <v>0</v>
      </c>
      <c r="D6931">
        <f>IFERROR(VLOOKUP(C6931,'Enheter, modell og år'!$A$2:$B$31,2,FALSE),0)</f>
        <v>0</v>
      </c>
      <c r="E6931" t="str">
        <f>'Liste detaljert wide'!$P$1</f>
        <v>Tot bev</v>
      </c>
      <c r="F6931" t="str">
        <f t="shared" si="6477"/>
        <v>2022VFM0Tot bev</v>
      </c>
      <c r="G6931" s="3">
        <f>'Liste detaljert wide'!P451</f>
        <v>0</v>
      </c>
      <c r="H6931" t="str">
        <f>VLOOKUP(E6931,Def!$B$2:$C$15,2,FALSE)</f>
        <v>Tot bev</v>
      </c>
      <c r="I6931" s="3">
        <f>IF(A6931='Enheter, modell og år'!$F$2-1,0,G6931-VLOOKUP(A6931-1&amp;B6931&amp;C6931&amp;E6931,$F$2:$G$7561,2,FALSE))</f>
        <v>0</v>
      </c>
      <c r="J6931" s="3">
        <f>IF(A6931='Enheter, modell og år'!$F$2-1,0,VLOOKUP(A6931-1&amp;B6931&amp;C6931&amp;E6931,$F$2:$G$7561,2,FALSE))</f>
        <v>0</v>
      </c>
    </row>
    <row r="6932" spans="1:10" x14ac:dyDescent="0.25">
      <c r="A6932">
        <f t="shared" ref="A6932:C6932" si="6494">A6392</f>
        <v>2023</v>
      </c>
      <c r="B6932" t="str">
        <f t="shared" si="6494"/>
        <v>VFM</v>
      </c>
      <c r="C6932">
        <f t="shared" si="6494"/>
        <v>0</v>
      </c>
      <c r="D6932">
        <f>IFERROR(VLOOKUP(C6932,'Enheter, modell og år'!$A$2:$B$31,2,FALSE),0)</f>
        <v>0</v>
      </c>
      <c r="E6932" t="str">
        <f>'Liste detaljert wide'!$P$1</f>
        <v>Tot bev</v>
      </c>
      <c r="F6932" t="str">
        <f t="shared" si="6477"/>
        <v>2023VFM0Tot bev</v>
      </c>
      <c r="G6932" s="3">
        <f>'Liste detaljert wide'!P452</f>
        <v>0</v>
      </c>
      <c r="H6932" t="str">
        <f>VLOOKUP(E6932,Def!$B$2:$C$15,2,FALSE)</f>
        <v>Tot bev</v>
      </c>
      <c r="I6932" s="3">
        <f>IF(A6932='Enheter, modell og år'!$F$2-1,0,G6932-VLOOKUP(A6932-1&amp;B6932&amp;C6932&amp;E6932,$F$2:$G$7561,2,FALSE))</f>
        <v>0</v>
      </c>
      <c r="J6932" s="3">
        <f>IF(A6932='Enheter, modell og år'!$F$2-1,0,VLOOKUP(A6932-1&amp;B6932&amp;C6932&amp;E6932,$F$2:$G$7561,2,FALSE))</f>
        <v>0</v>
      </c>
    </row>
    <row r="6933" spans="1:10" x14ac:dyDescent="0.25">
      <c r="A6933">
        <f t="shared" ref="A6933:C6933" si="6495">A6393</f>
        <v>2023</v>
      </c>
      <c r="B6933" t="str">
        <f t="shared" si="6495"/>
        <v>VFM</v>
      </c>
      <c r="C6933">
        <f t="shared" si="6495"/>
        <v>0</v>
      </c>
      <c r="D6933">
        <f>IFERROR(VLOOKUP(C6933,'Enheter, modell og år'!$A$2:$B$31,2,FALSE),0)</f>
        <v>0</v>
      </c>
      <c r="E6933" t="str">
        <f>'Liste detaljert wide'!$P$1</f>
        <v>Tot bev</v>
      </c>
      <c r="F6933" t="str">
        <f t="shared" si="6477"/>
        <v>2023VFM0Tot bev</v>
      </c>
      <c r="G6933" s="3">
        <f>'Liste detaljert wide'!P453</f>
        <v>0</v>
      </c>
      <c r="H6933" t="str">
        <f>VLOOKUP(E6933,Def!$B$2:$C$15,2,FALSE)</f>
        <v>Tot bev</v>
      </c>
      <c r="I6933" s="3">
        <f>IF(A6933='Enheter, modell og år'!$F$2-1,0,G6933-VLOOKUP(A6933-1&amp;B6933&amp;C6933&amp;E6933,$F$2:$G$7561,2,FALSE))</f>
        <v>0</v>
      </c>
      <c r="J6933" s="3">
        <f>IF(A6933='Enheter, modell og år'!$F$2-1,0,VLOOKUP(A6933-1&amp;B6933&amp;C6933&amp;E6933,$F$2:$G$7561,2,FALSE))</f>
        <v>0</v>
      </c>
    </row>
    <row r="6934" spans="1:10" x14ac:dyDescent="0.25">
      <c r="A6934">
        <f t="shared" ref="A6934:C6934" si="6496">A6394</f>
        <v>2023</v>
      </c>
      <c r="B6934" t="str">
        <f t="shared" si="6496"/>
        <v>VFM</v>
      </c>
      <c r="C6934">
        <f t="shared" si="6496"/>
        <v>0</v>
      </c>
      <c r="D6934">
        <f>IFERROR(VLOOKUP(C6934,'Enheter, modell og år'!$A$2:$B$31,2,FALSE),0)</f>
        <v>0</v>
      </c>
      <c r="E6934" t="str">
        <f>'Liste detaljert wide'!$P$1</f>
        <v>Tot bev</v>
      </c>
      <c r="F6934" t="str">
        <f t="shared" si="6477"/>
        <v>2023VFM0Tot bev</v>
      </c>
      <c r="G6934" s="3">
        <f>'Liste detaljert wide'!P454</f>
        <v>0</v>
      </c>
      <c r="H6934" t="str">
        <f>VLOOKUP(E6934,Def!$B$2:$C$15,2,FALSE)</f>
        <v>Tot bev</v>
      </c>
      <c r="I6934" s="3">
        <f>IF(A6934='Enheter, modell og år'!$F$2-1,0,G6934-VLOOKUP(A6934-1&amp;B6934&amp;C6934&amp;E6934,$F$2:$G$7561,2,FALSE))</f>
        <v>0</v>
      </c>
      <c r="J6934" s="3">
        <f>IF(A6934='Enheter, modell og år'!$F$2-1,0,VLOOKUP(A6934-1&amp;B6934&amp;C6934&amp;E6934,$F$2:$G$7561,2,FALSE))</f>
        <v>0</v>
      </c>
    </row>
    <row r="6935" spans="1:10" x14ac:dyDescent="0.25">
      <c r="A6935">
        <f t="shared" ref="A6935:C6935" si="6497">A6395</f>
        <v>2023</v>
      </c>
      <c r="B6935" t="str">
        <f t="shared" si="6497"/>
        <v>VFM</v>
      </c>
      <c r="C6935">
        <f t="shared" si="6497"/>
        <v>0</v>
      </c>
      <c r="D6935">
        <f>IFERROR(VLOOKUP(C6935,'Enheter, modell og år'!$A$2:$B$31,2,FALSE),0)</f>
        <v>0</v>
      </c>
      <c r="E6935" t="str">
        <f>'Liste detaljert wide'!$P$1</f>
        <v>Tot bev</v>
      </c>
      <c r="F6935" t="str">
        <f t="shared" si="6477"/>
        <v>2023VFM0Tot bev</v>
      </c>
      <c r="G6935" s="3">
        <f>'Liste detaljert wide'!P455</f>
        <v>0</v>
      </c>
      <c r="H6935" t="str">
        <f>VLOOKUP(E6935,Def!$B$2:$C$15,2,FALSE)</f>
        <v>Tot bev</v>
      </c>
      <c r="I6935" s="3">
        <f>IF(A6935='Enheter, modell og år'!$F$2-1,0,G6935-VLOOKUP(A6935-1&amp;B6935&amp;C6935&amp;E6935,$F$2:$G$7561,2,FALSE))</f>
        <v>0</v>
      </c>
      <c r="J6935" s="3">
        <f>IF(A6935='Enheter, modell og år'!$F$2-1,0,VLOOKUP(A6935-1&amp;B6935&amp;C6935&amp;E6935,$F$2:$G$7561,2,FALSE))</f>
        <v>0</v>
      </c>
    </row>
    <row r="6936" spans="1:10" x14ac:dyDescent="0.25">
      <c r="A6936">
        <f t="shared" ref="A6936:C6936" si="6498">A6396</f>
        <v>2023</v>
      </c>
      <c r="B6936" t="str">
        <f t="shared" si="6498"/>
        <v>VFM</v>
      </c>
      <c r="C6936">
        <f t="shared" si="6498"/>
        <v>0</v>
      </c>
      <c r="D6936">
        <f>IFERROR(VLOOKUP(C6936,'Enheter, modell og år'!$A$2:$B$31,2,FALSE),0)</f>
        <v>0</v>
      </c>
      <c r="E6936" t="str">
        <f>'Liste detaljert wide'!$P$1</f>
        <v>Tot bev</v>
      </c>
      <c r="F6936" t="str">
        <f t="shared" si="6477"/>
        <v>2023VFM0Tot bev</v>
      </c>
      <c r="G6936" s="3">
        <f>'Liste detaljert wide'!P456</f>
        <v>0</v>
      </c>
      <c r="H6936" t="str">
        <f>VLOOKUP(E6936,Def!$B$2:$C$15,2,FALSE)</f>
        <v>Tot bev</v>
      </c>
      <c r="I6936" s="3">
        <f>IF(A6936='Enheter, modell og år'!$F$2-1,0,G6936-VLOOKUP(A6936-1&amp;B6936&amp;C6936&amp;E6936,$F$2:$G$7561,2,FALSE))</f>
        <v>0</v>
      </c>
      <c r="J6936" s="3">
        <f>IF(A6936='Enheter, modell og år'!$F$2-1,0,VLOOKUP(A6936-1&amp;B6936&amp;C6936&amp;E6936,$F$2:$G$7561,2,FALSE))</f>
        <v>0</v>
      </c>
    </row>
    <row r="6937" spans="1:10" x14ac:dyDescent="0.25">
      <c r="A6937">
        <f t="shared" ref="A6937:C6937" si="6499">A6397</f>
        <v>2023</v>
      </c>
      <c r="B6937" t="str">
        <f t="shared" si="6499"/>
        <v>VFM</v>
      </c>
      <c r="C6937">
        <f t="shared" si="6499"/>
        <v>0</v>
      </c>
      <c r="D6937">
        <f>IFERROR(VLOOKUP(C6937,'Enheter, modell og år'!$A$2:$B$31,2,FALSE),0)</f>
        <v>0</v>
      </c>
      <c r="E6937" t="str">
        <f>'Liste detaljert wide'!$P$1</f>
        <v>Tot bev</v>
      </c>
      <c r="F6937" t="str">
        <f t="shared" si="6477"/>
        <v>2023VFM0Tot bev</v>
      </c>
      <c r="G6937" s="3">
        <f>'Liste detaljert wide'!P457</f>
        <v>0</v>
      </c>
      <c r="H6937" t="str">
        <f>VLOOKUP(E6937,Def!$B$2:$C$15,2,FALSE)</f>
        <v>Tot bev</v>
      </c>
      <c r="I6937" s="3">
        <f>IF(A6937='Enheter, modell og år'!$F$2-1,0,G6937-VLOOKUP(A6937-1&amp;B6937&amp;C6937&amp;E6937,$F$2:$G$7561,2,FALSE))</f>
        <v>0</v>
      </c>
      <c r="J6937" s="3">
        <f>IF(A6937='Enheter, modell og år'!$F$2-1,0,VLOOKUP(A6937-1&amp;B6937&amp;C6937&amp;E6937,$F$2:$G$7561,2,FALSE))</f>
        <v>0</v>
      </c>
    </row>
    <row r="6938" spans="1:10" x14ac:dyDescent="0.25">
      <c r="A6938">
        <f t="shared" ref="A6938:C6938" si="6500">A6398</f>
        <v>2023</v>
      </c>
      <c r="B6938" t="str">
        <f t="shared" si="6500"/>
        <v>VFM</v>
      </c>
      <c r="C6938">
        <f t="shared" si="6500"/>
        <v>0</v>
      </c>
      <c r="D6938">
        <f>IFERROR(VLOOKUP(C6938,'Enheter, modell og år'!$A$2:$B$31,2,FALSE),0)</f>
        <v>0</v>
      </c>
      <c r="E6938" t="str">
        <f>'Liste detaljert wide'!$P$1</f>
        <v>Tot bev</v>
      </c>
      <c r="F6938" t="str">
        <f t="shared" si="6477"/>
        <v>2023VFM0Tot bev</v>
      </c>
      <c r="G6938" s="3">
        <f>'Liste detaljert wide'!P458</f>
        <v>0</v>
      </c>
      <c r="H6938" t="str">
        <f>VLOOKUP(E6938,Def!$B$2:$C$15,2,FALSE)</f>
        <v>Tot bev</v>
      </c>
      <c r="I6938" s="3">
        <f>IF(A6938='Enheter, modell og år'!$F$2-1,0,G6938-VLOOKUP(A6938-1&amp;B6938&amp;C6938&amp;E6938,$F$2:$G$7561,2,FALSE))</f>
        <v>0</v>
      </c>
      <c r="J6938" s="3">
        <f>IF(A6938='Enheter, modell og år'!$F$2-1,0,VLOOKUP(A6938-1&amp;B6938&amp;C6938&amp;E6938,$F$2:$G$7561,2,FALSE))</f>
        <v>0</v>
      </c>
    </row>
    <row r="6939" spans="1:10" x14ac:dyDescent="0.25">
      <c r="A6939">
        <f t="shared" ref="A6939:C6939" si="6501">A6399</f>
        <v>2023</v>
      </c>
      <c r="B6939" t="str">
        <f t="shared" si="6501"/>
        <v>VFM</v>
      </c>
      <c r="C6939">
        <f t="shared" si="6501"/>
        <v>0</v>
      </c>
      <c r="D6939">
        <f>IFERROR(VLOOKUP(C6939,'Enheter, modell og år'!$A$2:$B$31,2,FALSE),0)</f>
        <v>0</v>
      </c>
      <c r="E6939" t="str">
        <f>'Liste detaljert wide'!$P$1</f>
        <v>Tot bev</v>
      </c>
      <c r="F6939" t="str">
        <f t="shared" si="6477"/>
        <v>2023VFM0Tot bev</v>
      </c>
      <c r="G6939" s="3">
        <f>'Liste detaljert wide'!P459</f>
        <v>0</v>
      </c>
      <c r="H6939" t="str">
        <f>VLOOKUP(E6939,Def!$B$2:$C$15,2,FALSE)</f>
        <v>Tot bev</v>
      </c>
      <c r="I6939" s="3">
        <f>IF(A6939='Enheter, modell og år'!$F$2-1,0,G6939-VLOOKUP(A6939-1&amp;B6939&amp;C6939&amp;E6939,$F$2:$G$7561,2,FALSE))</f>
        <v>0</v>
      </c>
      <c r="J6939" s="3">
        <f>IF(A6939='Enheter, modell og år'!$F$2-1,0,VLOOKUP(A6939-1&amp;B6939&amp;C6939&amp;E6939,$F$2:$G$7561,2,FALSE))</f>
        <v>0</v>
      </c>
    </row>
    <row r="6940" spans="1:10" x14ac:dyDescent="0.25">
      <c r="A6940">
        <f t="shared" ref="A6940:C6940" si="6502">A6400</f>
        <v>2023</v>
      </c>
      <c r="B6940" t="str">
        <f t="shared" si="6502"/>
        <v>VFM</v>
      </c>
      <c r="C6940">
        <f t="shared" si="6502"/>
        <v>0</v>
      </c>
      <c r="D6940">
        <f>IFERROR(VLOOKUP(C6940,'Enheter, modell og år'!$A$2:$B$31,2,FALSE),0)</f>
        <v>0</v>
      </c>
      <c r="E6940" t="str">
        <f>'Liste detaljert wide'!$P$1</f>
        <v>Tot bev</v>
      </c>
      <c r="F6940" t="str">
        <f t="shared" si="6477"/>
        <v>2023VFM0Tot bev</v>
      </c>
      <c r="G6940" s="3">
        <f>'Liste detaljert wide'!P460</f>
        <v>0</v>
      </c>
      <c r="H6940" t="str">
        <f>VLOOKUP(E6940,Def!$B$2:$C$15,2,FALSE)</f>
        <v>Tot bev</v>
      </c>
      <c r="I6940" s="3">
        <f>IF(A6940='Enheter, modell og år'!$F$2-1,0,G6940-VLOOKUP(A6940-1&amp;B6940&amp;C6940&amp;E6940,$F$2:$G$7561,2,FALSE))</f>
        <v>0</v>
      </c>
      <c r="J6940" s="3">
        <f>IF(A6940='Enheter, modell og år'!$F$2-1,0,VLOOKUP(A6940-1&amp;B6940&amp;C6940&amp;E6940,$F$2:$G$7561,2,FALSE))</f>
        <v>0</v>
      </c>
    </row>
    <row r="6941" spans="1:10" x14ac:dyDescent="0.25">
      <c r="A6941">
        <f t="shared" ref="A6941:C6941" si="6503">A6401</f>
        <v>2023</v>
      </c>
      <c r="B6941" t="str">
        <f t="shared" si="6503"/>
        <v>VFM</v>
      </c>
      <c r="C6941">
        <f t="shared" si="6503"/>
        <v>0</v>
      </c>
      <c r="D6941">
        <f>IFERROR(VLOOKUP(C6941,'Enheter, modell og år'!$A$2:$B$31,2,FALSE),0)</f>
        <v>0</v>
      </c>
      <c r="E6941" t="str">
        <f>'Liste detaljert wide'!$P$1</f>
        <v>Tot bev</v>
      </c>
      <c r="F6941" t="str">
        <f t="shared" si="6477"/>
        <v>2023VFM0Tot bev</v>
      </c>
      <c r="G6941" s="3">
        <f>'Liste detaljert wide'!P461</f>
        <v>0</v>
      </c>
      <c r="H6941" t="str">
        <f>VLOOKUP(E6941,Def!$B$2:$C$15,2,FALSE)</f>
        <v>Tot bev</v>
      </c>
      <c r="I6941" s="3">
        <f>IF(A6941='Enheter, modell og år'!$F$2-1,0,G6941-VLOOKUP(A6941-1&amp;B6941&amp;C6941&amp;E6941,$F$2:$G$7561,2,FALSE))</f>
        <v>0</v>
      </c>
      <c r="J6941" s="3">
        <f>IF(A6941='Enheter, modell og år'!$F$2-1,0,VLOOKUP(A6941-1&amp;B6941&amp;C6941&amp;E6941,$F$2:$G$7561,2,FALSE))</f>
        <v>0</v>
      </c>
    </row>
    <row r="6942" spans="1:10" x14ac:dyDescent="0.25">
      <c r="A6942">
        <f t="shared" ref="A6942:C6942" si="6504">A6402</f>
        <v>2023</v>
      </c>
      <c r="B6942" t="str">
        <f t="shared" si="6504"/>
        <v>VFM</v>
      </c>
      <c r="C6942">
        <f t="shared" si="6504"/>
        <v>0</v>
      </c>
      <c r="D6942">
        <f>IFERROR(VLOOKUP(C6942,'Enheter, modell og år'!$A$2:$B$31,2,FALSE),0)</f>
        <v>0</v>
      </c>
      <c r="E6942" t="str">
        <f>'Liste detaljert wide'!$P$1</f>
        <v>Tot bev</v>
      </c>
      <c r="F6942" t="str">
        <f t="shared" si="6477"/>
        <v>2023VFM0Tot bev</v>
      </c>
      <c r="G6942" s="3">
        <f>'Liste detaljert wide'!P462</f>
        <v>0</v>
      </c>
      <c r="H6942" t="str">
        <f>VLOOKUP(E6942,Def!$B$2:$C$15,2,FALSE)</f>
        <v>Tot bev</v>
      </c>
      <c r="I6942" s="3">
        <f>IF(A6942='Enheter, modell og år'!$F$2-1,0,G6942-VLOOKUP(A6942-1&amp;B6942&amp;C6942&amp;E6942,$F$2:$G$7561,2,FALSE))</f>
        <v>0</v>
      </c>
      <c r="J6942" s="3">
        <f>IF(A6942='Enheter, modell og år'!$F$2-1,0,VLOOKUP(A6942-1&amp;B6942&amp;C6942&amp;E6942,$F$2:$G$7561,2,FALSE))</f>
        <v>0</v>
      </c>
    </row>
    <row r="6943" spans="1:10" x14ac:dyDescent="0.25">
      <c r="A6943">
        <f t="shared" ref="A6943:C6943" si="6505">A6403</f>
        <v>2023</v>
      </c>
      <c r="B6943" t="str">
        <f t="shared" si="6505"/>
        <v>VFM</v>
      </c>
      <c r="C6943">
        <f t="shared" si="6505"/>
        <v>0</v>
      </c>
      <c r="D6943">
        <f>IFERROR(VLOOKUP(C6943,'Enheter, modell og år'!$A$2:$B$31,2,FALSE),0)</f>
        <v>0</v>
      </c>
      <c r="E6943" t="str">
        <f>'Liste detaljert wide'!$P$1</f>
        <v>Tot bev</v>
      </c>
      <c r="F6943" t="str">
        <f t="shared" si="6477"/>
        <v>2023VFM0Tot bev</v>
      </c>
      <c r="G6943" s="3">
        <f>'Liste detaljert wide'!P463</f>
        <v>0</v>
      </c>
      <c r="H6943" t="str">
        <f>VLOOKUP(E6943,Def!$B$2:$C$15,2,FALSE)</f>
        <v>Tot bev</v>
      </c>
      <c r="I6943" s="3">
        <f>IF(A6943='Enheter, modell og år'!$F$2-1,0,G6943-VLOOKUP(A6943-1&amp;B6943&amp;C6943&amp;E6943,$F$2:$G$7561,2,FALSE))</f>
        <v>0</v>
      </c>
      <c r="J6943" s="3">
        <f>IF(A6943='Enheter, modell og år'!$F$2-1,0,VLOOKUP(A6943-1&amp;B6943&amp;C6943&amp;E6943,$F$2:$G$7561,2,FALSE))</f>
        <v>0</v>
      </c>
    </row>
    <row r="6944" spans="1:10" x14ac:dyDescent="0.25">
      <c r="A6944">
        <f t="shared" ref="A6944:C6944" si="6506">A6404</f>
        <v>2023</v>
      </c>
      <c r="B6944" t="str">
        <f t="shared" si="6506"/>
        <v>VFM</v>
      </c>
      <c r="C6944">
        <f t="shared" si="6506"/>
        <v>0</v>
      </c>
      <c r="D6944">
        <f>IFERROR(VLOOKUP(C6944,'Enheter, modell og år'!$A$2:$B$31,2,FALSE),0)</f>
        <v>0</v>
      </c>
      <c r="E6944" t="str">
        <f>'Liste detaljert wide'!$P$1</f>
        <v>Tot bev</v>
      </c>
      <c r="F6944" t="str">
        <f t="shared" si="6477"/>
        <v>2023VFM0Tot bev</v>
      </c>
      <c r="G6944" s="3">
        <f>'Liste detaljert wide'!P464</f>
        <v>0</v>
      </c>
      <c r="H6944" t="str">
        <f>VLOOKUP(E6944,Def!$B$2:$C$15,2,FALSE)</f>
        <v>Tot bev</v>
      </c>
      <c r="I6944" s="3">
        <f>IF(A6944='Enheter, modell og år'!$F$2-1,0,G6944-VLOOKUP(A6944-1&amp;B6944&amp;C6944&amp;E6944,$F$2:$G$7561,2,FALSE))</f>
        <v>0</v>
      </c>
      <c r="J6944" s="3">
        <f>IF(A6944='Enheter, modell og år'!$F$2-1,0,VLOOKUP(A6944-1&amp;B6944&amp;C6944&amp;E6944,$F$2:$G$7561,2,FALSE))</f>
        <v>0</v>
      </c>
    </row>
    <row r="6945" spans="1:10" x14ac:dyDescent="0.25">
      <c r="A6945">
        <f t="shared" ref="A6945:C6945" si="6507">A6405</f>
        <v>2023</v>
      </c>
      <c r="B6945" t="str">
        <f t="shared" si="6507"/>
        <v>VFM</v>
      </c>
      <c r="C6945">
        <f t="shared" si="6507"/>
        <v>0</v>
      </c>
      <c r="D6945">
        <f>IFERROR(VLOOKUP(C6945,'Enheter, modell og år'!$A$2:$B$31,2,FALSE),0)</f>
        <v>0</v>
      </c>
      <c r="E6945" t="str">
        <f>'Liste detaljert wide'!$P$1</f>
        <v>Tot bev</v>
      </c>
      <c r="F6945" t="str">
        <f t="shared" si="6477"/>
        <v>2023VFM0Tot bev</v>
      </c>
      <c r="G6945" s="3">
        <f>'Liste detaljert wide'!P465</f>
        <v>0</v>
      </c>
      <c r="H6945" t="str">
        <f>VLOOKUP(E6945,Def!$B$2:$C$15,2,FALSE)</f>
        <v>Tot bev</v>
      </c>
      <c r="I6945" s="3">
        <f>IF(A6945='Enheter, modell og år'!$F$2-1,0,G6945-VLOOKUP(A6945-1&amp;B6945&amp;C6945&amp;E6945,$F$2:$G$7561,2,FALSE))</f>
        <v>0</v>
      </c>
      <c r="J6945" s="3">
        <f>IF(A6945='Enheter, modell og år'!$F$2-1,0,VLOOKUP(A6945-1&amp;B6945&amp;C6945&amp;E6945,$F$2:$G$7561,2,FALSE))</f>
        <v>0</v>
      </c>
    </row>
    <row r="6946" spans="1:10" x14ac:dyDescent="0.25">
      <c r="A6946">
        <f t="shared" ref="A6946:C6946" si="6508">A6406</f>
        <v>2023</v>
      </c>
      <c r="B6946" t="str">
        <f t="shared" si="6508"/>
        <v>VFM</v>
      </c>
      <c r="C6946">
        <f t="shared" si="6508"/>
        <v>0</v>
      </c>
      <c r="D6946">
        <f>IFERROR(VLOOKUP(C6946,'Enheter, modell og år'!$A$2:$B$31,2,FALSE),0)</f>
        <v>0</v>
      </c>
      <c r="E6946" t="str">
        <f>'Liste detaljert wide'!$P$1</f>
        <v>Tot bev</v>
      </c>
      <c r="F6946" t="str">
        <f t="shared" si="6477"/>
        <v>2023VFM0Tot bev</v>
      </c>
      <c r="G6946" s="3">
        <f>'Liste detaljert wide'!P466</f>
        <v>0</v>
      </c>
      <c r="H6946" t="str">
        <f>VLOOKUP(E6946,Def!$B$2:$C$15,2,FALSE)</f>
        <v>Tot bev</v>
      </c>
      <c r="I6946" s="3">
        <f>IF(A6946='Enheter, modell og år'!$F$2-1,0,G6946-VLOOKUP(A6946-1&amp;B6946&amp;C6946&amp;E6946,$F$2:$G$7561,2,FALSE))</f>
        <v>0</v>
      </c>
      <c r="J6946" s="3">
        <f>IF(A6946='Enheter, modell og år'!$F$2-1,0,VLOOKUP(A6946-1&amp;B6946&amp;C6946&amp;E6946,$F$2:$G$7561,2,FALSE))</f>
        <v>0</v>
      </c>
    </row>
    <row r="6947" spans="1:10" x14ac:dyDescent="0.25">
      <c r="A6947">
        <f t="shared" ref="A6947:C6947" si="6509">A6407</f>
        <v>2023</v>
      </c>
      <c r="B6947" t="str">
        <f t="shared" si="6509"/>
        <v>VFM</v>
      </c>
      <c r="C6947">
        <f t="shared" si="6509"/>
        <v>0</v>
      </c>
      <c r="D6947">
        <f>IFERROR(VLOOKUP(C6947,'Enheter, modell og år'!$A$2:$B$31,2,FALSE),0)</f>
        <v>0</v>
      </c>
      <c r="E6947" t="str">
        <f>'Liste detaljert wide'!$P$1</f>
        <v>Tot bev</v>
      </c>
      <c r="F6947" t="str">
        <f t="shared" si="6477"/>
        <v>2023VFM0Tot bev</v>
      </c>
      <c r="G6947" s="3">
        <f>'Liste detaljert wide'!P467</f>
        <v>0</v>
      </c>
      <c r="H6947" t="str">
        <f>VLOOKUP(E6947,Def!$B$2:$C$15,2,FALSE)</f>
        <v>Tot bev</v>
      </c>
      <c r="I6947" s="3">
        <f>IF(A6947='Enheter, modell og år'!$F$2-1,0,G6947-VLOOKUP(A6947-1&amp;B6947&amp;C6947&amp;E6947,$F$2:$G$7561,2,FALSE))</f>
        <v>0</v>
      </c>
      <c r="J6947" s="3">
        <f>IF(A6947='Enheter, modell og år'!$F$2-1,0,VLOOKUP(A6947-1&amp;B6947&amp;C6947&amp;E6947,$F$2:$G$7561,2,FALSE))</f>
        <v>0</v>
      </c>
    </row>
    <row r="6948" spans="1:10" x14ac:dyDescent="0.25">
      <c r="A6948">
        <f t="shared" ref="A6948:C6948" si="6510">A6408</f>
        <v>2023</v>
      </c>
      <c r="B6948" t="str">
        <f t="shared" si="6510"/>
        <v>VFM</v>
      </c>
      <c r="C6948">
        <f t="shared" si="6510"/>
        <v>0</v>
      </c>
      <c r="D6948">
        <f>IFERROR(VLOOKUP(C6948,'Enheter, modell og år'!$A$2:$B$31,2,FALSE),0)</f>
        <v>0</v>
      </c>
      <c r="E6948" t="str">
        <f>'Liste detaljert wide'!$P$1</f>
        <v>Tot bev</v>
      </c>
      <c r="F6948" t="str">
        <f t="shared" si="6477"/>
        <v>2023VFM0Tot bev</v>
      </c>
      <c r="G6948" s="3">
        <f>'Liste detaljert wide'!P468</f>
        <v>0</v>
      </c>
      <c r="H6948" t="str">
        <f>VLOOKUP(E6948,Def!$B$2:$C$15,2,FALSE)</f>
        <v>Tot bev</v>
      </c>
      <c r="I6948" s="3">
        <f>IF(A6948='Enheter, modell og år'!$F$2-1,0,G6948-VLOOKUP(A6948-1&amp;B6948&amp;C6948&amp;E6948,$F$2:$G$7561,2,FALSE))</f>
        <v>0</v>
      </c>
      <c r="J6948" s="3">
        <f>IF(A6948='Enheter, modell og år'!$F$2-1,0,VLOOKUP(A6948-1&amp;B6948&amp;C6948&amp;E6948,$F$2:$G$7561,2,FALSE))</f>
        <v>0</v>
      </c>
    </row>
    <row r="6949" spans="1:10" x14ac:dyDescent="0.25">
      <c r="A6949">
        <f t="shared" ref="A6949:C6949" si="6511">A6409</f>
        <v>2023</v>
      </c>
      <c r="B6949" t="str">
        <f t="shared" si="6511"/>
        <v>VFM</v>
      </c>
      <c r="C6949">
        <f t="shared" si="6511"/>
        <v>0</v>
      </c>
      <c r="D6949">
        <f>IFERROR(VLOOKUP(C6949,'Enheter, modell og år'!$A$2:$B$31,2,FALSE),0)</f>
        <v>0</v>
      </c>
      <c r="E6949" t="str">
        <f>'Liste detaljert wide'!$P$1</f>
        <v>Tot bev</v>
      </c>
      <c r="F6949" t="str">
        <f t="shared" si="6477"/>
        <v>2023VFM0Tot bev</v>
      </c>
      <c r="G6949" s="3">
        <f>'Liste detaljert wide'!P469</f>
        <v>0</v>
      </c>
      <c r="H6949" t="str">
        <f>VLOOKUP(E6949,Def!$B$2:$C$15,2,FALSE)</f>
        <v>Tot bev</v>
      </c>
      <c r="I6949" s="3">
        <f>IF(A6949='Enheter, modell og år'!$F$2-1,0,G6949-VLOOKUP(A6949-1&amp;B6949&amp;C6949&amp;E6949,$F$2:$G$7561,2,FALSE))</f>
        <v>0</v>
      </c>
      <c r="J6949" s="3">
        <f>IF(A6949='Enheter, modell og år'!$F$2-1,0,VLOOKUP(A6949-1&amp;B6949&amp;C6949&amp;E6949,$F$2:$G$7561,2,FALSE))</f>
        <v>0</v>
      </c>
    </row>
    <row r="6950" spans="1:10" x14ac:dyDescent="0.25">
      <c r="A6950">
        <f t="shared" ref="A6950:C6950" si="6512">A6410</f>
        <v>2023</v>
      </c>
      <c r="B6950" t="str">
        <f t="shared" si="6512"/>
        <v>VFM</v>
      </c>
      <c r="C6950">
        <f t="shared" si="6512"/>
        <v>0</v>
      </c>
      <c r="D6950">
        <f>IFERROR(VLOOKUP(C6950,'Enheter, modell og år'!$A$2:$B$31,2,FALSE),0)</f>
        <v>0</v>
      </c>
      <c r="E6950" t="str">
        <f>'Liste detaljert wide'!$P$1</f>
        <v>Tot bev</v>
      </c>
      <c r="F6950" t="str">
        <f t="shared" si="6477"/>
        <v>2023VFM0Tot bev</v>
      </c>
      <c r="G6950" s="3">
        <f>'Liste detaljert wide'!P470</f>
        <v>0</v>
      </c>
      <c r="H6950" t="str">
        <f>VLOOKUP(E6950,Def!$B$2:$C$15,2,FALSE)</f>
        <v>Tot bev</v>
      </c>
      <c r="I6950" s="3">
        <f>IF(A6950='Enheter, modell og år'!$F$2-1,0,G6950-VLOOKUP(A6950-1&amp;B6950&amp;C6950&amp;E6950,$F$2:$G$7561,2,FALSE))</f>
        <v>0</v>
      </c>
      <c r="J6950" s="3">
        <f>IF(A6950='Enheter, modell og år'!$F$2-1,0,VLOOKUP(A6950-1&amp;B6950&amp;C6950&amp;E6950,$F$2:$G$7561,2,FALSE))</f>
        <v>0</v>
      </c>
    </row>
    <row r="6951" spans="1:10" x14ac:dyDescent="0.25">
      <c r="A6951">
        <f t="shared" ref="A6951:C6951" si="6513">A6411</f>
        <v>2023</v>
      </c>
      <c r="B6951" t="str">
        <f t="shared" si="6513"/>
        <v>VFM</v>
      </c>
      <c r="C6951">
        <f t="shared" si="6513"/>
        <v>0</v>
      </c>
      <c r="D6951">
        <f>IFERROR(VLOOKUP(C6951,'Enheter, modell og år'!$A$2:$B$31,2,FALSE),0)</f>
        <v>0</v>
      </c>
      <c r="E6951" t="str">
        <f>'Liste detaljert wide'!$P$1</f>
        <v>Tot bev</v>
      </c>
      <c r="F6951" t="str">
        <f t="shared" si="6477"/>
        <v>2023VFM0Tot bev</v>
      </c>
      <c r="G6951" s="3">
        <f>'Liste detaljert wide'!P471</f>
        <v>0</v>
      </c>
      <c r="H6951" t="str">
        <f>VLOOKUP(E6951,Def!$B$2:$C$15,2,FALSE)</f>
        <v>Tot bev</v>
      </c>
      <c r="I6951" s="3">
        <f>IF(A6951='Enheter, modell og år'!$F$2-1,0,G6951-VLOOKUP(A6951-1&amp;B6951&amp;C6951&amp;E6951,$F$2:$G$7561,2,FALSE))</f>
        <v>0</v>
      </c>
      <c r="J6951" s="3">
        <f>IF(A6951='Enheter, modell og år'!$F$2-1,0,VLOOKUP(A6951-1&amp;B6951&amp;C6951&amp;E6951,$F$2:$G$7561,2,FALSE))</f>
        <v>0</v>
      </c>
    </row>
    <row r="6952" spans="1:10" x14ac:dyDescent="0.25">
      <c r="A6952">
        <f t="shared" ref="A6952:C6952" si="6514">A6412</f>
        <v>2023</v>
      </c>
      <c r="B6952" t="str">
        <f t="shared" si="6514"/>
        <v>VFM</v>
      </c>
      <c r="C6952">
        <f t="shared" si="6514"/>
        <v>0</v>
      </c>
      <c r="D6952">
        <f>IFERROR(VLOOKUP(C6952,'Enheter, modell og år'!$A$2:$B$31,2,FALSE),0)</f>
        <v>0</v>
      </c>
      <c r="E6952" t="str">
        <f>'Liste detaljert wide'!$P$1</f>
        <v>Tot bev</v>
      </c>
      <c r="F6952" t="str">
        <f t="shared" si="6477"/>
        <v>2023VFM0Tot bev</v>
      </c>
      <c r="G6952" s="3">
        <f>'Liste detaljert wide'!P472</f>
        <v>0</v>
      </c>
      <c r="H6952" t="str">
        <f>VLOOKUP(E6952,Def!$B$2:$C$15,2,FALSE)</f>
        <v>Tot bev</v>
      </c>
      <c r="I6952" s="3">
        <f>IF(A6952='Enheter, modell og år'!$F$2-1,0,G6952-VLOOKUP(A6952-1&amp;B6952&amp;C6952&amp;E6952,$F$2:$G$7561,2,FALSE))</f>
        <v>0</v>
      </c>
      <c r="J6952" s="3">
        <f>IF(A6952='Enheter, modell og år'!$F$2-1,0,VLOOKUP(A6952-1&amp;B6952&amp;C6952&amp;E6952,$F$2:$G$7561,2,FALSE))</f>
        <v>0</v>
      </c>
    </row>
    <row r="6953" spans="1:10" x14ac:dyDescent="0.25">
      <c r="A6953">
        <f t="shared" ref="A6953:C6953" si="6515">A6413</f>
        <v>2023</v>
      </c>
      <c r="B6953" t="str">
        <f t="shared" si="6515"/>
        <v>VFM</v>
      </c>
      <c r="C6953">
        <f t="shared" si="6515"/>
        <v>0</v>
      </c>
      <c r="D6953">
        <f>IFERROR(VLOOKUP(C6953,'Enheter, modell og år'!$A$2:$B$31,2,FALSE),0)</f>
        <v>0</v>
      </c>
      <c r="E6953" t="str">
        <f>'Liste detaljert wide'!$P$1</f>
        <v>Tot bev</v>
      </c>
      <c r="F6953" t="str">
        <f t="shared" si="6477"/>
        <v>2023VFM0Tot bev</v>
      </c>
      <c r="G6953" s="3">
        <f>'Liste detaljert wide'!P473</f>
        <v>0</v>
      </c>
      <c r="H6953" t="str">
        <f>VLOOKUP(E6953,Def!$B$2:$C$15,2,FALSE)</f>
        <v>Tot bev</v>
      </c>
      <c r="I6953" s="3">
        <f>IF(A6953='Enheter, modell og år'!$F$2-1,0,G6953-VLOOKUP(A6953-1&amp;B6953&amp;C6953&amp;E6953,$F$2:$G$7561,2,FALSE))</f>
        <v>0</v>
      </c>
      <c r="J6953" s="3">
        <f>IF(A6953='Enheter, modell og år'!$F$2-1,0,VLOOKUP(A6953-1&amp;B6953&amp;C6953&amp;E6953,$F$2:$G$7561,2,FALSE))</f>
        <v>0</v>
      </c>
    </row>
    <row r="6954" spans="1:10" x14ac:dyDescent="0.25">
      <c r="A6954">
        <f t="shared" ref="A6954:C6954" si="6516">A6414</f>
        <v>2023</v>
      </c>
      <c r="B6954" t="str">
        <f t="shared" si="6516"/>
        <v>VFM</v>
      </c>
      <c r="C6954">
        <f t="shared" si="6516"/>
        <v>0</v>
      </c>
      <c r="D6954">
        <f>IFERROR(VLOOKUP(C6954,'Enheter, modell og år'!$A$2:$B$31,2,FALSE),0)</f>
        <v>0</v>
      </c>
      <c r="E6954" t="str">
        <f>'Liste detaljert wide'!$P$1</f>
        <v>Tot bev</v>
      </c>
      <c r="F6954" t="str">
        <f t="shared" si="6477"/>
        <v>2023VFM0Tot bev</v>
      </c>
      <c r="G6954" s="3">
        <f>'Liste detaljert wide'!P474</f>
        <v>0</v>
      </c>
      <c r="H6954" t="str">
        <f>VLOOKUP(E6954,Def!$B$2:$C$15,2,FALSE)</f>
        <v>Tot bev</v>
      </c>
      <c r="I6954" s="3">
        <f>IF(A6954='Enheter, modell og år'!$F$2-1,0,G6954-VLOOKUP(A6954-1&amp;B6954&amp;C6954&amp;E6954,$F$2:$G$7561,2,FALSE))</f>
        <v>0</v>
      </c>
      <c r="J6954" s="3">
        <f>IF(A6954='Enheter, modell og år'!$F$2-1,0,VLOOKUP(A6954-1&amp;B6954&amp;C6954&amp;E6954,$F$2:$G$7561,2,FALSE))</f>
        <v>0</v>
      </c>
    </row>
    <row r="6955" spans="1:10" x14ac:dyDescent="0.25">
      <c r="A6955">
        <f t="shared" ref="A6955:C6955" si="6517">A6415</f>
        <v>2023</v>
      </c>
      <c r="B6955" t="str">
        <f t="shared" si="6517"/>
        <v>VFM</v>
      </c>
      <c r="C6955">
        <f t="shared" si="6517"/>
        <v>0</v>
      </c>
      <c r="D6955">
        <f>IFERROR(VLOOKUP(C6955,'Enheter, modell og år'!$A$2:$B$31,2,FALSE),0)</f>
        <v>0</v>
      </c>
      <c r="E6955" t="str">
        <f>'Liste detaljert wide'!$P$1</f>
        <v>Tot bev</v>
      </c>
      <c r="F6955" t="str">
        <f t="shared" si="6477"/>
        <v>2023VFM0Tot bev</v>
      </c>
      <c r="G6955" s="3">
        <f>'Liste detaljert wide'!P475</f>
        <v>0</v>
      </c>
      <c r="H6955" t="str">
        <f>VLOOKUP(E6955,Def!$B$2:$C$15,2,FALSE)</f>
        <v>Tot bev</v>
      </c>
      <c r="I6955" s="3">
        <f>IF(A6955='Enheter, modell og år'!$F$2-1,0,G6955-VLOOKUP(A6955-1&amp;B6955&amp;C6955&amp;E6955,$F$2:$G$7561,2,FALSE))</f>
        <v>0</v>
      </c>
      <c r="J6955" s="3">
        <f>IF(A6955='Enheter, modell og år'!$F$2-1,0,VLOOKUP(A6955-1&amp;B6955&amp;C6955&amp;E6955,$F$2:$G$7561,2,FALSE))</f>
        <v>0</v>
      </c>
    </row>
    <row r="6956" spans="1:10" x14ac:dyDescent="0.25">
      <c r="A6956">
        <f t="shared" ref="A6956:C6956" si="6518">A6416</f>
        <v>2023</v>
      </c>
      <c r="B6956" t="str">
        <f t="shared" si="6518"/>
        <v>VFM</v>
      </c>
      <c r="C6956">
        <f t="shared" si="6518"/>
        <v>0</v>
      </c>
      <c r="D6956">
        <f>IFERROR(VLOOKUP(C6956,'Enheter, modell og år'!$A$2:$B$31,2,FALSE),0)</f>
        <v>0</v>
      </c>
      <c r="E6956" t="str">
        <f>'Liste detaljert wide'!$P$1</f>
        <v>Tot bev</v>
      </c>
      <c r="F6956" t="str">
        <f t="shared" si="6477"/>
        <v>2023VFM0Tot bev</v>
      </c>
      <c r="G6956" s="3">
        <f>'Liste detaljert wide'!P476</f>
        <v>0</v>
      </c>
      <c r="H6956" t="str">
        <f>VLOOKUP(E6956,Def!$B$2:$C$15,2,FALSE)</f>
        <v>Tot bev</v>
      </c>
      <c r="I6956" s="3">
        <f>IF(A6956='Enheter, modell og år'!$F$2-1,0,G6956-VLOOKUP(A6956-1&amp;B6956&amp;C6956&amp;E6956,$F$2:$G$7561,2,FALSE))</f>
        <v>0</v>
      </c>
      <c r="J6956" s="3">
        <f>IF(A6956='Enheter, modell og år'!$F$2-1,0,VLOOKUP(A6956-1&amp;B6956&amp;C6956&amp;E6956,$F$2:$G$7561,2,FALSE))</f>
        <v>0</v>
      </c>
    </row>
    <row r="6957" spans="1:10" x14ac:dyDescent="0.25">
      <c r="A6957">
        <f t="shared" ref="A6957:C6957" si="6519">A6417</f>
        <v>2023</v>
      </c>
      <c r="B6957" t="str">
        <f t="shared" si="6519"/>
        <v>VFM</v>
      </c>
      <c r="C6957">
        <f t="shared" si="6519"/>
        <v>0</v>
      </c>
      <c r="D6957">
        <f>IFERROR(VLOOKUP(C6957,'Enheter, modell og år'!$A$2:$B$31,2,FALSE),0)</f>
        <v>0</v>
      </c>
      <c r="E6957" t="str">
        <f>'Liste detaljert wide'!$P$1</f>
        <v>Tot bev</v>
      </c>
      <c r="F6957" t="str">
        <f t="shared" si="6477"/>
        <v>2023VFM0Tot bev</v>
      </c>
      <c r="G6957" s="3">
        <f>'Liste detaljert wide'!P477</f>
        <v>0</v>
      </c>
      <c r="H6957" t="str">
        <f>VLOOKUP(E6957,Def!$B$2:$C$15,2,FALSE)</f>
        <v>Tot bev</v>
      </c>
      <c r="I6957" s="3">
        <f>IF(A6957='Enheter, modell og år'!$F$2-1,0,G6957-VLOOKUP(A6957-1&amp;B6957&amp;C6957&amp;E6957,$F$2:$G$7561,2,FALSE))</f>
        <v>0</v>
      </c>
      <c r="J6957" s="3">
        <f>IF(A6957='Enheter, modell og år'!$F$2-1,0,VLOOKUP(A6957-1&amp;B6957&amp;C6957&amp;E6957,$F$2:$G$7561,2,FALSE))</f>
        <v>0</v>
      </c>
    </row>
    <row r="6958" spans="1:10" x14ac:dyDescent="0.25">
      <c r="A6958">
        <f t="shared" ref="A6958:C6958" si="6520">A6418</f>
        <v>2023</v>
      </c>
      <c r="B6958" t="str">
        <f t="shared" si="6520"/>
        <v>VFM</v>
      </c>
      <c r="C6958">
        <f t="shared" si="6520"/>
        <v>0</v>
      </c>
      <c r="D6958">
        <f>IFERROR(VLOOKUP(C6958,'Enheter, modell og år'!$A$2:$B$31,2,FALSE),0)</f>
        <v>0</v>
      </c>
      <c r="E6958" t="str">
        <f>'Liste detaljert wide'!$P$1</f>
        <v>Tot bev</v>
      </c>
      <c r="F6958" t="str">
        <f t="shared" si="6477"/>
        <v>2023VFM0Tot bev</v>
      </c>
      <c r="G6958" s="3">
        <f>'Liste detaljert wide'!P478</f>
        <v>0</v>
      </c>
      <c r="H6958" t="str">
        <f>VLOOKUP(E6958,Def!$B$2:$C$15,2,FALSE)</f>
        <v>Tot bev</v>
      </c>
      <c r="I6958" s="3">
        <f>IF(A6958='Enheter, modell og år'!$F$2-1,0,G6958-VLOOKUP(A6958-1&amp;B6958&amp;C6958&amp;E6958,$F$2:$G$7561,2,FALSE))</f>
        <v>0</v>
      </c>
      <c r="J6958" s="3">
        <f>IF(A6958='Enheter, modell og år'!$F$2-1,0,VLOOKUP(A6958-1&amp;B6958&amp;C6958&amp;E6958,$F$2:$G$7561,2,FALSE))</f>
        <v>0</v>
      </c>
    </row>
    <row r="6959" spans="1:10" x14ac:dyDescent="0.25">
      <c r="A6959">
        <f t="shared" ref="A6959:C6959" si="6521">A6419</f>
        <v>2023</v>
      </c>
      <c r="B6959" t="str">
        <f t="shared" si="6521"/>
        <v>VFM</v>
      </c>
      <c r="C6959">
        <f t="shared" si="6521"/>
        <v>0</v>
      </c>
      <c r="D6959">
        <f>IFERROR(VLOOKUP(C6959,'Enheter, modell og år'!$A$2:$B$31,2,FALSE),0)</f>
        <v>0</v>
      </c>
      <c r="E6959" t="str">
        <f>'Liste detaljert wide'!$P$1</f>
        <v>Tot bev</v>
      </c>
      <c r="F6959" t="str">
        <f t="shared" si="6477"/>
        <v>2023VFM0Tot bev</v>
      </c>
      <c r="G6959" s="3">
        <f>'Liste detaljert wide'!P479</f>
        <v>0</v>
      </c>
      <c r="H6959" t="str">
        <f>VLOOKUP(E6959,Def!$B$2:$C$15,2,FALSE)</f>
        <v>Tot bev</v>
      </c>
      <c r="I6959" s="3">
        <f>IF(A6959='Enheter, modell og år'!$F$2-1,0,G6959-VLOOKUP(A6959-1&amp;B6959&amp;C6959&amp;E6959,$F$2:$G$7561,2,FALSE))</f>
        <v>0</v>
      </c>
      <c r="J6959" s="3">
        <f>IF(A6959='Enheter, modell og år'!$F$2-1,0,VLOOKUP(A6959-1&amp;B6959&amp;C6959&amp;E6959,$F$2:$G$7561,2,FALSE))</f>
        <v>0</v>
      </c>
    </row>
    <row r="6960" spans="1:10" x14ac:dyDescent="0.25">
      <c r="A6960">
        <f t="shared" ref="A6960:C6960" si="6522">A6420</f>
        <v>2023</v>
      </c>
      <c r="B6960" t="str">
        <f t="shared" si="6522"/>
        <v>VFM</v>
      </c>
      <c r="C6960">
        <f t="shared" si="6522"/>
        <v>0</v>
      </c>
      <c r="D6960">
        <f>IFERROR(VLOOKUP(C6960,'Enheter, modell og år'!$A$2:$B$31,2,FALSE),0)</f>
        <v>0</v>
      </c>
      <c r="E6960" t="str">
        <f>'Liste detaljert wide'!$P$1</f>
        <v>Tot bev</v>
      </c>
      <c r="F6960" t="str">
        <f t="shared" si="6477"/>
        <v>2023VFM0Tot bev</v>
      </c>
      <c r="G6960" s="3">
        <f>'Liste detaljert wide'!P480</f>
        <v>0</v>
      </c>
      <c r="H6960" t="str">
        <f>VLOOKUP(E6960,Def!$B$2:$C$15,2,FALSE)</f>
        <v>Tot bev</v>
      </c>
      <c r="I6960" s="3">
        <f>IF(A6960='Enheter, modell og år'!$F$2-1,0,G6960-VLOOKUP(A6960-1&amp;B6960&amp;C6960&amp;E6960,$F$2:$G$7561,2,FALSE))</f>
        <v>0</v>
      </c>
      <c r="J6960" s="3">
        <f>IF(A6960='Enheter, modell og år'!$F$2-1,0,VLOOKUP(A6960-1&amp;B6960&amp;C6960&amp;E6960,$F$2:$G$7561,2,FALSE))</f>
        <v>0</v>
      </c>
    </row>
    <row r="6961" spans="1:10" x14ac:dyDescent="0.25">
      <c r="A6961">
        <f t="shared" ref="A6961:C6961" si="6523">A6421</f>
        <v>2023</v>
      </c>
      <c r="B6961" t="str">
        <f t="shared" si="6523"/>
        <v>VFM</v>
      </c>
      <c r="C6961">
        <f t="shared" si="6523"/>
        <v>0</v>
      </c>
      <c r="D6961">
        <f>IFERROR(VLOOKUP(C6961,'Enheter, modell og år'!$A$2:$B$31,2,FALSE),0)</f>
        <v>0</v>
      </c>
      <c r="E6961" t="str">
        <f>'Liste detaljert wide'!$P$1</f>
        <v>Tot bev</v>
      </c>
      <c r="F6961" t="str">
        <f t="shared" si="6477"/>
        <v>2023VFM0Tot bev</v>
      </c>
      <c r="G6961" s="3">
        <f>'Liste detaljert wide'!P481</f>
        <v>0</v>
      </c>
      <c r="H6961" t="str">
        <f>VLOOKUP(E6961,Def!$B$2:$C$15,2,FALSE)</f>
        <v>Tot bev</v>
      </c>
      <c r="I6961" s="3">
        <f>IF(A6961='Enheter, modell og år'!$F$2-1,0,G6961-VLOOKUP(A6961-1&amp;B6961&amp;C6961&amp;E6961,$F$2:$G$7561,2,FALSE))</f>
        <v>0</v>
      </c>
      <c r="J6961" s="3">
        <f>IF(A6961='Enheter, modell og år'!$F$2-1,0,VLOOKUP(A6961-1&amp;B6961&amp;C6961&amp;E6961,$F$2:$G$7561,2,FALSE))</f>
        <v>0</v>
      </c>
    </row>
    <row r="6962" spans="1:10" x14ac:dyDescent="0.25">
      <c r="A6962">
        <f t="shared" ref="A6962:C6962" si="6524">A6422</f>
        <v>2024</v>
      </c>
      <c r="B6962" t="str">
        <f t="shared" si="6524"/>
        <v>VFM</v>
      </c>
      <c r="C6962">
        <f t="shared" si="6524"/>
        <v>0</v>
      </c>
      <c r="D6962">
        <f>IFERROR(VLOOKUP(C6962,'Enheter, modell og år'!$A$2:$B$31,2,FALSE),0)</f>
        <v>0</v>
      </c>
      <c r="E6962" t="str">
        <f>'Liste detaljert wide'!$P$1</f>
        <v>Tot bev</v>
      </c>
      <c r="F6962" t="str">
        <f t="shared" si="6477"/>
        <v>2024VFM0Tot bev</v>
      </c>
      <c r="G6962" s="3">
        <f>'Liste detaljert wide'!P482</f>
        <v>0</v>
      </c>
      <c r="H6962" t="str">
        <f>VLOOKUP(E6962,Def!$B$2:$C$15,2,FALSE)</f>
        <v>Tot bev</v>
      </c>
      <c r="I6962" s="3">
        <f>IF(A6962='Enheter, modell og år'!$F$2-1,0,G6962-VLOOKUP(A6962-1&amp;B6962&amp;C6962&amp;E6962,$F$2:$G$7561,2,FALSE))</f>
        <v>0</v>
      </c>
      <c r="J6962" s="3">
        <f>IF(A6962='Enheter, modell og år'!$F$2-1,0,VLOOKUP(A6962-1&amp;B6962&amp;C6962&amp;E6962,$F$2:$G$7561,2,FALSE))</f>
        <v>0</v>
      </c>
    </row>
    <row r="6963" spans="1:10" x14ac:dyDescent="0.25">
      <c r="A6963">
        <f t="shared" ref="A6963:C6963" si="6525">A6423</f>
        <v>2024</v>
      </c>
      <c r="B6963" t="str">
        <f t="shared" si="6525"/>
        <v>VFM</v>
      </c>
      <c r="C6963">
        <f t="shared" si="6525"/>
        <v>0</v>
      </c>
      <c r="D6963">
        <f>IFERROR(VLOOKUP(C6963,'Enheter, modell og år'!$A$2:$B$31,2,FALSE),0)</f>
        <v>0</v>
      </c>
      <c r="E6963" t="str">
        <f>'Liste detaljert wide'!$P$1</f>
        <v>Tot bev</v>
      </c>
      <c r="F6963" t="str">
        <f t="shared" si="6477"/>
        <v>2024VFM0Tot bev</v>
      </c>
      <c r="G6963" s="3">
        <f>'Liste detaljert wide'!P483</f>
        <v>0</v>
      </c>
      <c r="H6963" t="str">
        <f>VLOOKUP(E6963,Def!$B$2:$C$15,2,FALSE)</f>
        <v>Tot bev</v>
      </c>
      <c r="I6963" s="3">
        <f>IF(A6963='Enheter, modell og år'!$F$2-1,0,G6963-VLOOKUP(A6963-1&amp;B6963&amp;C6963&amp;E6963,$F$2:$G$7561,2,FALSE))</f>
        <v>0</v>
      </c>
      <c r="J6963" s="3">
        <f>IF(A6963='Enheter, modell og år'!$F$2-1,0,VLOOKUP(A6963-1&amp;B6963&amp;C6963&amp;E6963,$F$2:$G$7561,2,FALSE))</f>
        <v>0</v>
      </c>
    </row>
    <row r="6964" spans="1:10" x14ac:dyDescent="0.25">
      <c r="A6964">
        <f t="shared" ref="A6964:C6964" si="6526">A6424</f>
        <v>2024</v>
      </c>
      <c r="B6964" t="str">
        <f t="shared" si="6526"/>
        <v>VFM</v>
      </c>
      <c r="C6964">
        <f t="shared" si="6526"/>
        <v>0</v>
      </c>
      <c r="D6964">
        <f>IFERROR(VLOOKUP(C6964,'Enheter, modell og år'!$A$2:$B$31,2,FALSE),0)</f>
        <v>0</v>
      </c>
      <c r="E6964" t="str">
        <f>'Liste detaljert wide'!$P$1</f>
        <v>Tot bev</v>
      </c>
      <c r="F6964" t="str">
        <f t="shared" si="6477"/>
        <v>2024VFM0Tot bev</v>
      </c>
      <c r="G6964" s="3">
        <f>'Liste detaljert wide'!P484</f>
        <v>0</v>
      </c>
      <c r="H6964" t="str">
        <f>VLOOKUP(E6964,Def!$B$2:$C$15,2,FALSE)</f>
        <v>Tot bev</v>
      </c>
      <c r="I6964" s="3">
        <f>IF(A6964='Enheter, modell og år'!$F$2-1,0,G6964-VLOOKUP(A6964-1&amp;B6964&amp;C6964&amp;E6964,$F$2:$G$7561,2,FALSE))</f>
        <v>0</v>
      </c>
      <c r="J6964" s="3">
        <f>IF(A6964='Enheter, modell og år'!$F$2-1,0,VLOOKUP(A6964-1&amp;B6964&amp;C6964&amp;E6964,$F$2:$G$7561,2,FALSE))</f>
        <v>0</v>
      </c>
    </row>
    <row r="6965" spans="1:10" x14ac:dyDescent="0.25">
      <c r="A6965">
        <f t="shared" ref="A6965:C6965" si="6527">A6425</f>
        <v>2024</v>
      </c>
      <c r="B6965" t="str">
        <f t="shared" si="6527"/>
        <v>VFM</v>
      </c>
      <c r="C6965">
        <f t="shared" si="6527"/>
        <v>0</v>
      </c>
      <c r="D6965">
        <f>IFERROR(VLOOKUP(C6965,'Enheter, modell og år'!$A$2:$B$31,2,FALSE),0)</f>
        <v>0</v>
      </c>
      <c r="E6965" t="str">
        <f>'Liste detaljert wide'!$P$1</f>
        <v>Tot bev</v>
      </c>
      <c r="F6965" t="str">
        <f t="shared" si="6477"/>
        <v>2024VFM0Tot bev</v>
      </c>
      <c r="G6965" s="3">
        <f>'Liste detaljert wide'!P485</f>
        <v>0</v>
      </c>
      <c r="H6965" t="str">
        <f>VLOOKUP(E6965,Def!$B$2:$C$15,2,FALSE)</f>
        <v>Tot bev</v>
      </c>
      <c r="I6965" s="3">
        <f>IF(A6965='Enheter, modell og år'!$F$2-1,0,G6965-VLOOKUP(A6965-1&amp;B6965&amp;C6965&amp;E6965,$F$2:$G$7561,2,FALSE))</f>
        <v>0</v>
      </c>
      <c r="J6965" s="3">
        <f>IF(A6965='Enheter, modell og år'!$F$2-1,0,VLOOKUP(A6965-1&amp;B6965&amp;C6965&amp;E6965,$F$2:$G$7561,2,FALSE))</f>
        <v>0</v>
      </c>
    </row>
    <row r="6966" spans="1:10" x14ac:dyDescent="0.25">
      <c r="A6966">
        <f t="shared" ref="A6966:C6966" si="6528">A6426</f>
        <v>2024</v>
      </c>
      <c r="B6966" t="str">
        <f t="shared" si="6528"/>
        <v>VFM</v>
      </c>
      <c r="C6966">
        <f t="shared" si="6528"/>
        <v>0</v>
      </c>
      <c r="D6966">
        <f>IFERROR(VLOOKUP(C6966,'Enheter, modell og år'!$A$2:$B$31,2,FALSE),0)</f>
        <v>0</v>
      </c>
      <c r="E6966" t="str">
        <f>'Liste detaljert wide'!$P$1</f>
        <v>Tot bev</v>
      </c>
      <c r="F6966" t="str">
        <f t="shared" si="6477"/>
        <v>2024VFM0Tot bev</v>
      </c>
      <c r="G6966" s="3">
        <f>'Liste detaljert wide'!P486</f>
        <v>0</v>
      </c>
      <c r="H6966" t="str">
        <f>VLOOKUP(E6966,Def!$B$2:$C$15,2,FALSE)</f>
        <v>Tot bev</v>
      </c>
      <c r="I6966" s="3">
        <f>IF(A6966='Enheter, modell og år'!$F$2-1,0,G6966-VLOOKUP(A6966-1&amp;B6966&amp;C6966&amp;E6966,$F$2:$G$7561,2,FALSE))</f>
        <v>0</v>
      </c>
      <c r="J6966" s="3">
        <f>IF(A6966='Enheter, modell og år'!$F$2-1,0,VLOOKUP(A6966-1&amp;B6966&amp;C6966&amp;E6966,$F$2:$G$7561,2,FALSE))</f>
        <v>0</v>
      </c>
    </row>
    <row r="6967" spans="1:10" x14ac:dyDescent="0.25">
      <c r="A6967">
        <f t="shared" ref="A6967:C6967" si="6529">A6427</f>
        <v>2024</v>
      </c>
      <c r="B6967" t="str">
        <f t="shared" si="6529"/>
        <v>VFM</v>
      </c>
      <c r="C6967">
        <f t="shared" si="6529"/>
        <v>0</v>
      </c>
      <c r="D6967">
        <f>IFERROR(VLOOKUP(C6967,'Enheter, modell og år'!$A$2:$B$31,2,FALSE),0)</f>
        <v>0</v>
      </c>
      <c r="E6967" t="str">
        <f>'Liste detaljert wide'!$P$1</f>
        <v>Tot bev</v>
      </c>
      <c r="F6967" t="str">
        <f t="shared" si="6477"/>
        <v>2024VFM0Tot bev</v>
      </c>
      <c r="G6967" s="3">
        <f>'Liste detaljert wide'!P487</f>
        <v>0</v>
      </c>
      <c r="H6967" t="str">
        <f>VLOOKUP(E6967,Def!$B$2:$C$15,2,FALSE)</f>
        <v>Tot bev</v>
      </c>
      <c r="I6967" s="3">
        <f>IF(A6967='Enheter, modell og år'!$F$2-1,0,G6967-VLOOKUP(A6967-1&amp;B6967&amp;C6967&amp;E6967,$F$2:$G$7561,2,FALSE))</f>
        <v>0</v>
      </c>
      <c r="J6967" s="3">
        <f>IF(A6967='Enheter, modell og år'!$F$2-1,0,VLOOKUP(A6967-1&amp;B6967&amp;C6967&amp;E6967,$F$2:$G$7561,2,FALSE))</f>
        <v>0</v>
      </c>
    </row>
    <row r="6968" spans="1:10" x14ac:dyDescent="0.25">
      <c r="A6968">
        <f t="shared" ref="A6968:C6968" si="6530">A6428</f>
        <v>2024</v>
      </c>
      <c r="B6968" t="str">
        <f t="shared" si="6530"/>
        <v>VFM</v>
      </c>
      <c r="C6968">
        <f t="shared" si="6530"/>
        <v>0</v>
      </c>
      <c r="D6968">
        <f>IFERROR(VLOOKUP(C6968,'Enheter, modell og år'!$A$2:$B$31,2,FALSE),0)</f>
        <v>0</v>
      </c>
      <c r="E6968" t="str">
        <f>'Liste detaljert wide'!$P$1</f>
        <v>Tot bev</v>
      </c>
      <c r="F6968" t="str">
        <f t="shared" si="6477"/>
        <v>2024VFM0Tot bev</v>
      </c>
      <c r="G6968" s="3">
        <f>'Liste detaljert wide'!P488</f>
        <v>0</v>
      </c>
      <c r="H6968" t="str">
        <f>VLOOKUP(E6968,Def!$B$2:$C$15,2,FALSE)</f>
        <v>Tot bev</v>
      </c>
      <c r="I6968" s="3">
        <f>IF(A6968='Enheter, modell og år'!$F$2-1,0,G6968-VLOOKUP(A6968-1&amp;B6968&amp;C6968&amp;E6968,$F$2:$G$7561,2,FALSE))</f>
        <v>0</v>
      </c>
      <c r="J6968" s="3">
        <f>IF(A6968='Enheter, modell og år'!$F$2-1,0,VLOOKUP(A6968-1&amp;B6968&amp;C6968&amp;E6968,$F$2:$G$7561,2,FALSE))</f>
        <v>0</v>
      </c>
    </row>
    <row r="6969" spans="1:10" x14ac:dyDescent="0.25">
      <c r="A6969">
        <f t="shared" ref="A6969:C6969" si="6531">A6429</f>
        <v>2024</v>
      </c>
      <c r="B6969" t="str">
        <f t="shared" si="6531"/>
        <v>VFM</v>
      </c>
      <c r="C6969">
        <f t="shared" si="6531"/>
        <v>0</v>
      </c>
      <c r="D6969">
        <f>IFERROR(VLOOKUP(C6969,'Enheter, modell og år'!$A$2:$B$31,2,FALSE),0)</f>
        <v>0</v>
      </c>
      <c r="E6969" t="str">
        <f>'Liste detaljert wide'!$P$1</f>
        <v>Tot bev</v>
      </c>
      <c r="F6969" t="str">
        <f t="shared" si="6477"/>
        <v>2024VFM0Tot bev</v>
      </c>
      <c r="G6969" s="3">
        <f>'Liste detaljert wide'!P489</f>
        <v>0</v>
      </c>
      <c r="H6969" t="str">
        <f>VLOOKUP(E6969,Def!$B$2:$C$15,2,FALSE)</f>
        <v>Tot bev</v>
      </c>
      <c r="I6969" s="3">
        <f>IF(A6969='Enheter, modell og år'!$F$2-1,0,G6969-VLOOKUP(A6969-1&amp;B6969&amp;C6969&amp;E6969,$F$2:$G$7561,2,FALSE))</f>
        <v>0</v>
      </c>
      <c r="J6969" s="3">
        <f>IF(A6969='Enheter, modell og år'!$F$2-1,0,VLOOKUP(A6969-1&amp;B6969&amp;C6969&amp;E6969,$F$2:$G$7561,2,FALSE))</f>
        <v>0</v>
      </c>
    </row>
    <row r="6970" spans="1:10" x14ac:dyDescent="0.25">
      <c r="A6970">
        <f t="shared" ref="A6970:C6970" si="6532">A6430</f>
        <v>2024</v>
      </c>
      <c r="B6970" t="str">
        <f t="shared" si="6532"/>
        <v>VFM</v>
      </c>
      <c r="C6970">
        <f t="shared" si="6532"/>
        <v>0</v>
      </c>
      <c r="D6970">
        <f>IFERROR(VLOOKUP(C6970,'Enheter, modell og år'!$A$2:$B$31,2,FALSE),0)</f>
        <v>0</v>
      </c>
      <c r="E6970" t="str">
        <f>'Liste detaljert wide'!$P$1</f>
        <v>Tot bev</v>
      </c>
      <c r="F6970" t="str">
        <f t="shared" si="6477"/>
        <v>2024VFM0Tot bev</v>
      </c>
      <c r="G6970" s="3">
        <f>'Liste detaljert wide'!P490</f>
        <v>0</v>
      </c>
      <c r="H6970" t="str">
        <f>VLOOKUP(E6970,Def!$B$2:$C$15,2,FALSE)</f>
        <v>Tot bev</v>
      </c>
      <c r="I6970" s="3">
        <f>IF(A6970='Enheter, modell og år'!$F$2-1,0,G6970-VLOOKUP(A6970-1&amp;B6970&amp;C6970&amp;E6970,$F$2:$G$7561,2,FALSE))</f>
        <v>0</v>
      </c>
      <c r="J6970" s="3">
        <f>IF(A6970='Enheter, modell og år'!$F$2-1,0,VLOOKUP(A6970-1&amp;B6970&amp;C6970&amp;E6970,$F$2:$G$7561,2,FALSE))</f>
        <v>0</v>
      </c>
    </row>
    <row r="6971" spans="1:10" x14ac:dyDescent="0.25">
      <c r="A6971">
        <f t="shared" ref="A6971:C6971" si="6533">A6431</f>
        <v>2024</v>
      </c>
      <c r="B6971" t="str">
        <f t="shared" si="6533"/>
        <v>VFM</v>
      </c>
      <c r="C6971">
        <f t="shared" si="6533"/>
        <v>0</v>
      </c>
      <c r="D6971">
        <f>IFERROR(VLOOKUP(C6971,'Enheter, modell og år'!$A$2:$B$31,2,FALSE),0)</f>
        <v>0</v>
      </c>
      <c r="E6971" t="str">
        <f>'Liste detaljert wide'!$P$1</f>
        <v>Tot bev</v>
      </c>
      <c r="F6971" t="str">
        <f t="shared" si="6477"/>
        <v>2024VFM0Tot bev</v>
      </c>
      <c r="G6971" s="3">
        <f>'Liste detaljert wide'!P491</f>
        <v>0</v>
      </c>
      <c r="H6971" t="str">
        <f>VLOOKUP(E6971,Def!$B$2:$C$15,2,FALSE)</f>
        <v>Tot bev</v>
      </c>
      <c r="I6971" s="3">
        <f>IF(A6971='Enheter, modell og år'!$F$2-1,0,G6971-VLOOKUP(A6971-1&amp;B6971&amp;C6971&amp;E6971,$F$2:$G$7561,2,FALSE))</f>
        <v>0</v>
      </c>
      <c r="J6971" s="3">
        <f>IF(A6971='Enheter, modell og år'!$F$2-1,0,VLOOKUP(A6971-1&amp;B6971&amp;C6971&amp;E6971,$F$2:$G$7561,2,FALSE))</f>
        <v>0</v>
      </c>
    </row>
    <row r="6972" spans="1:10" x14ac:dyDescent="0.25">
      <c r="A6972">
        <f t="shared" ref="A6972:C6972" si="6534">A6432</f>
        <v>2024</v>
      </c>
      <c r="B6972" t="str">
        <f t="shared" si="6534"/>
        <v>VFM</v>
      </c>
      <c r="C6972">
        <f t="shared" si="6534"/>
        <v>0</v>
      </c>
      <c r="D6972">
        <f>IFERROR(VLOOKUP(C6972,'Enheter, modell og år'!$A$2:$B$31,2,FALSE),0)</f>
        <v>0</v>
      </c>
      <c r="E6972" t="str">
        <f>'Liste detaljert wide'!$P$1</f>
        <v>Tot bev</v>
      </c>
      <c r="F6972" t="str">
        <f t="shared" si="6477"/>
        <v>2024VFM0Tot bev</v>
      </c>
      <c r="G6972" s="3">
        <f>'Liste detaljert wide'!P492</f>
        <v>0</v>
      </c>
      <c r="H6972" t="str">
        <f>VLOOKUP(E6972,Def!$B$2:$C$15,2,FALSE)</f>
        <v>Tot bev</v>
      </c>
      <c r="I6972" s="3">
        <f>IF(A6972='Enheter, modell og år'!$F$2-1,0,G6972-VLOOKUP(A6972-1&amp;B6972&amp;C6972&amp;E6972,$F$2:$G$7561,2,FALSE))</f>
        <v>0</v>
      </c>
      <c r="J6972" s="3">
        <f>IF(A6972='Enheter, modell og år'!$F$2-1,0,VLOOKUP(A6972-1&amp;B6972&amp;C6972&amp;E6972,$F$2:$G$7561,2,FALSE))</f>
        <v>0</v>
      </c>
    </row>
    <row r="6973" spans="1:10" x14ac:dyDescent="0.25">
      <c r="A6973">
        <f t="shared" ref="A6973:C6973" si="6535">A6433</f>
        <v>2024</v>
      </c>
      <c r="B6973" t="str">
        <f t="shared" si="6535"/>
        <v>VFM</v>
      </c>
      <c r="C6973">
        <f t="shared" si="6535"/>
        <v>0</v>
      </c>
      <c r="D6973">
        <f>IFERROR(VLOOKUP(C6973,'Enheter, modell og år'!$A$2:$B$31,2,FALSE),0)</f>
        <v>0</v>
      </c>
      <c r="E6973" t="str">
        <f>'Liste detaljert wide'!$P$1</f>
        <v>Tot bev</v>
      </c>
      <c r="F6973" t="str">
        <f t="shared" si="6477"/>
        <v>2024VFM0Tot bev</v>
      </c>
      <c r="G6973" s="3">
        <f>'Liste detaljert wide'!P493</f>
        <v>0</v>
      </c>
      <c r="H6973" t="str">
        <f>VLOOKUP(E6973,Def!$B$2:$C$15,2,FALSE)</f>
        <v>Tot bev</v>
      </c>
      <c r="I6973" s="3">
        <f>IF(A6973='Enheter, modell og år'!$F$2-1,0,G6973-VLOOKUP(A6973-1&amp;B6973&amp;C6973&amp;E6973,$F$2:$G$7561,2,FALSE))</f>
        <v>0</v>
      </c>
      <c r="J6973" s="3">
        <f>IF(A6973='Enheter, modell og år'!$F$2-1,0,VLOOKUP(A6973-1&amp;B6973&amp;C6973&amp;E6973,$F$2:$G$7561,2,FALSE))</f>
        <v>0</v>
      </c>
    </row>
    <row r="6974" spans="1:10" x14ac:dyDescent="0.25">
      <c r="A6974">
        <f t="shared" ref="A6974:C6974" si="6536">A6434</f>
        <v>2024</v>
      </c>
      <c r="B6974" t="str">
        <f t="shared" si="6536"/>
        <v>VFM</v>
      </c>
      <c r="C6974">
        <f t="shared" si="6536"/>
        <v>0</v>
      </c>
      <c r="D6974">
        <f>IFERROR(VLOOKUP(C6974,'Enheter, modell og år'!$A$2:$B$31,2,FALSE),0)</f>
        <v>0</v>
      </c>
      <c r="E6974" t="str">
        <f>'Liste detaljert wide'!$P$1</f>
        <v>Tot bev</v>
      </c>
      <c r="F6974" t="str">
        <f t="shared" si="6477"/>
        <v>2024VFM0Tot bev</v>
      </c>
      <c r="G6974" s="3">
        <f>'Liste detaljert wide'!P494</f>
        <v>0</v>
      </c>
      <c r="H6974" t="str">
        <f>VLOOKUP(E6974,Def!$B$2:$C$15,2,FALSE)</f>
        <v>Tot bev</v>
      </c>
      <c r="I6974" s="3">
        <f>IF(A6974='Enheter, modell og år'!$F$2-1,0,G6974-VLOOKUP(A6974-1&amp;B6974&amp;C6974&amp;E6974,$F$2:$G$7561,2,FALSE))</f>
        <v>0</v>
      </c>
      <c r="J6974" s="3">
        <f>IF(A6974='Enheter, modell og år'!$F$2-1,0,VLOOKUP(A6974-1&amp;B6974&amp;C6974&amp;E6974,$F$2:$G$7561,2,FALSE))</f>
        <v>0</v>
      </c>
    </row>
    <row r="6975" spans="1:10" x14ac:dyDescent="0.25">
      <c r="A6975">
        <f t="shared" ref="A6975:C6975" si="6537">A6435</f>
        <v>2024</v>
      </c>
      <c r="B6975" t="str">
        <f t="shared" si="6537"/>
        <v>VFM</v>
      </c>
      <c r="C6975">
        <f t="shared" si="6537"/>
        <v>0</v>
      </c>
      <c r="D6975">
        <f>IFERROR(VLOOKUP(C6975,'Enheter, modell og år'!$A$2:$B$31,2,FALSE),0)</f>
        <v>0</v>
      </c>
      <c r="E6975" t="str">
        <f>'Liste detaljert wide'!$P$1</f>
        <v>Tot bev</v>
      </c>
      <c r="F6975" t="str">
        <f t="shared" si="6477"/>
        <v>2024VFM0Tot bev</v>
      </c>
      <c r="G6975" s="3">
        <f>'Liste detaljert wide'!P495</f>
        <v>0</v>
      </c>
      <c r="H6975" t="str">
        <f>VLOOKUP(E6975,Def!$B$2:$C$15,2,FALSE)</f>
        <v>Tot bev</v>
      </c>
      <c r="I6975" s="3">
        <f>IF(A6975='Enheter, modell og år'!$F$2-1,0,G6975-VLOOKUP(A6975-1&amp;B6975&amp;C6975&amp;E6975,$F$2:$G$7561,2,FALSE))</f>
        <v>0</v>
      </c>
      <c r="J6975" s="3">
        <f>IF(A6975='Enheter, modell og år'!$F$2-1,0,VLOOKUP(A6975-1&amp;B6975&amp;C6975&amp;E6975,$F$2:$G$7561,2,FALSE))</f>
        <v>0</v>
      </c>
    </row>
    <row r="6976" spans="1:10" x14ac:dyDescent="0.25">
      <c r="A6976">
        <f t="shared" ref="A6976:C6976" si="6538">A6436</f>
        <v>2024</v>
      </c>
      <c r="B6976" t="str">
        <f t="shared" si="6538"/>
        <v>VFM</v>
      </c>
      <c r="C6976">
        <f t="shared" si="6538"/>
        <v>0</v>
      </c>
      <c r="D6976">
        <f>IFERROR(VLOOKUP(C6976,'Enheter, modell og år'!$A$2:$B$31,2,FALSE),0)</f>
        <v>0</v>
      </c>
      <c r="E6976" t="str">
        <f>'Liste detaljert wide'!$P$1</f>
        <v>Tot bev</v>
      </c>
      <c r="F6976" t="str">
        <f t="shared" si="6477"/>
        <v>2024VFM0Tot bev</v>
      </c>
      <c r="G6976" s="3">
        <f>'Liste detaljert wide'!P496</f>
        <v>0</v>
      </c>
      <c r="H6976" t="str">
        <f>VLOOKUP(E6976,Def!$B$2:$C$15,2,FALSE)</f>
        <v>Tot bev</v>
      </c>
      <c r="I6976" s="3">
        <f>IF(A6976='Enheter, modell og år'!$F$2-1,0,G6976-VLOOKUP(A6976-1&amp;B6976&amp;C6976&amp;E6976,$F$2:$G$7561,2,FALSE))</f>
        <v>0</v>
      </c>
      <c r="J6976" s="3">
        <f>IF(A6976='Enheter, modell og år'!$F$2-1,0,VLOOKUP(A6976-1&amp;B6976&amp;C6976&amp;E6976,$F$2:$G$7561,2,FALSE))</f>
        <v>0</v>
      </c>
    </row>
    <row r="6977" spans="1:10" x14ac:dyDescent="0.25">
      <c r="A6977">
        <f t="shared" ref="A6977:C6977" si="6539">A6437</f>
        <v>2024</v>
      </c>
      <c r="B6977" t="str">
        <f t="shared" si="6539"/>
        <v>VFM</v>
      </c>
      <c r="C6977">
        <f t="shared" si="6539"/>
        <v>0</v>
      </c>
      <c r="D6977">
        <f>IFERROR(VLOOKUP(C6977,'Enheter, modell og år'!$A$2:$B$31,2,FALSE),0)</f>
        <v>0</v>
      </c>
      <c r="E6977" t="str">
        <f>'Liste detaljert wide'!$P$1</f>
        <v>Tot bev</v>
      </c>
      <c r="F6977" t="str">
        <f t="shared" si="6477"/>
        <v>2024VFM0Tot bev</v>
      </c>
      <c r="G6977" s="3">
        <f>'Liste detaljert wide'!P497</f>
        <v>0</v>
      </c>
      <c r="H6977" t="str">
        <f>VLOOKUP(E6977,Def!$B$2:$C$15,2,FALSE)</f>
        <v>Tot bev</v>
      </c>
      <c r="I6977" s="3">
        <f>IF(A6977='Enheter, modell og år'!$F$2-1,0,G6977-VLOOKUP(A6977-1&amp;B6977&amp;C6977&amp;E6977,$F$2:$G$7561,2,FALSE))</f>
        <v>0</v>
      </c>
      <c r="J6977" s="3">
        <f>IF(A6977='Enheter, modell og år'!$F$2-1,0,VLOOKUP(A6977-1&amp;B6977&amp;C6977&amp;E6977,$F$2:$G$7561,2,FALSE))</f>
        <v>0</v>
      </c>
    </row>
    <row r="6978" spans="1:10" x14ac:dyDescent="0.25">
      <c r="A6978">
        <f t="shared" ref="A6978:C6978" si="6540">A6438</f>
        <v>2024</v>
      </c>
      <c r="B6978" t="str">
        <f t="shared" si="6540"/>
        <v>VFM</v>
      </c>
      <c r="C6978">
        <f t="shared" si="6540"/>
        <v>0</v>
      </c>
      <c r="D6978">
        <f>IFERROR(VLOOKUP(C6978,'Enheter, modell og år'!$A$2:$B$31,2,FALSE),0)</f>
        <v>0</v>
      </c>
      <c r="E6978" t="str">
        <f>'Liste detaljert wide'!$P$1</f>
        <v>Tot bev</v>
      </c>
      <c r="F6978" t="str">
        <f t="shared" si="6477"/>
        <v>2024VFM0Tot bev</v>
      </c>
      <c r="G6978" s="3">
        <f>'Liste detaljert wide'!P498</f>
        <v>0</v>
      </c>
      <c r="H6978" t="str">
        <f>VLOOKUP(E6978,Def!$B$2:$C$15,2,FALSE)</f>
        <v>Tot bev</v>
      </c>
      <c r="I6978" s="3">
        <f>IF(A6978='Enheter, modell og år'!$F$2-1,0,G6978-VLOOKUP(A6978-1&amp;B6978&amp;C6978&amp;E6978,$F$2:$G$7561,2,FALSE))</f>
        <v>0</v>
      </c>
      <c r="J6978" s="3">
        <f>IF(A6978='Enheter, modell og år'!$F$2-1,0,VLOOKUP(A6978-1&amp;B6978&amp;C6978&amp;E6978,$F$2:$G$7561,2,FALSE))</f>
        <v>0</v>
      </c>
    </row>
    <row r="6979" spans="1:10" x14ac:dyDescent="0.25">
      <c r="A6979">
        <f t="shared" ref="A6979:C6979" si="6541">A6439</f>
        <v>2024</v>
      </c>
      <c r="B6979" t="str">
        <f t="shared" si="6541"/>
        <v>VFM</v>
      </c>
      <c r="C6979">
        <f t="shared" si="6541"/>
        <v>0</v>
      </c>
      <c r="D6979">
        <f>IFERROR(VLOOKUP(C6979,'Enheter, modell og år'!$A$2:$B$31,2,FALSE),0)</f>
        <v>0</v>
      </c>
      <c r="E6979" t="str">
        <f>'Liste detaljert wide'!$P$1</f>
        <v>Tot bev</v>
      </c>
      <c r="F6979" t="str">
        <f t="shared" ref="F6979:F7042" si="6542">A6979&amp;B6979&amp;C6979&amp;E6979</f>
        <v>2024VFM0Tot bev</v>
      </c>
      <c r="G6979" s="3">
        <f>'Liste detaljert wide'!P499</f>
        <v>0</v>
      </c>
      <c r="H6979" t="str">
        <f>VLOOKUP(E6979,Def!$B$2:$C$15,2,FALSE)</f>
        <v>Tot bev</v>
      </c>
      <c r="I6979" s="3">
        <f>IF(A6979='Enheter, modell og år'!$F$2-1,0,G6979-VLOOKUP(A6979-1&amp;B6979&amp;C6979&amp;E6979,$F$2:$G$7561,2,FALSE))</f>
        <v>0</v>
      </c>
      <c r="J6979" s="3">
        <f>IF(A6979='Enheter, modell og år'!$F$2-1,0,VLOOKUP(A6979-1&amp;B6979&amp;C6979&amp;E6979,$F$2:$G$7561,2,FALSE))</f>
        <v>0</v>
      </c>
    </row>
    <row r="6980" spans="1:10" x14ac:dyDescent="0.25">
      <c r="A6980">
        <f t="shared" ref="A6980:C6980" si="6543">A6440</f>
        <v>2024</v>
      </c>
      <c r="B6980" t="str">
        <f t="shared" si="6543"/>
        <v>VFM</v>
      </c>
      <c r="C6980">
        <f t="shared" si="6543"/>
        <v>0</v>
      </c>
      <c r="D6980">
        <f>IFERROR(VLOOKUP(C6980,'Enheter, modell og år'!$A$2:$B$31,2,FALSE),0)</f>
        <v>0</v>
      </c>
      <c r="E6980" t="str">
        <f>'Liste detaljert wide'!$P$1</f>
        <v>Tot bev</v>
      </c>
      <c r="F6980" t="str">
        <f t="shared" si="6542"/>
        <v>2024VFM0Tot bev</v>
      </c>
      <c r="G6980" s="3">
        <f>'Liste detaljert wide'!P500</f>
        <v>0</v>
      </c>
      <c r="H6980" t="str">
        <f>VLOOKUP(E6980,Def!$B$2:$C$15,2,FALSE)</f>
        <v>Tot bev</v>
      </c>
      <c r="I6980" s="3">
        <f>IF(A6980='Enheter, modell og år'!$F$2-1,0,G6980-VLOOKUP(A6980-1&amp;B6980&amp;C6980&amp;E6980,$F$2:$G$7561,2,FALSE))</f>
        <v>0</v>
      </c>
      <c r="J6980" s="3">
        <f>IF(A6980='Enheter, modell og år'!$F$2-1,0,VLOOKUP(A6980-1&amp;B6980&amp;C6980&amp;E6980,$F$2:$G$7561,2,FALSE))</f>
        <v>0</v>
      </c>
    </row>
    <row r="6981" spans="1:10" x14ac:dyDescent="0.25">
      <c r="A6981">
        <f t="shared" ref="A6981:C6981" si="6544">A6441</f>
        <v>2024</v>
      </c>
      <c r="B6981" t="str">
        <f t="shared" si="6544"/>
        <v>VFM</v>
      </c>
      <c r="C6981">
        <f t="shared" si="6544"/>
        <v>0</v>
      </c>
      <c r="D6981">
        <f>IFERROR(VLOOKUP(C6981,'Enheter, modell og år'!$A$2:$B$31,2,FALSE),0)</f>
        <v>0</v>
      </c>
      <c r="E6981" t="str">
        <f>'Liste detaljert wide'!$P$1</f>
        <v>Tot bev</v>
      </c>
      <c r="F6981" t="str">
        <f t="shared" si="6542"/>
        <v>2024VFM0Tot bev</v>
      </c>
      <c r="G6981" s="3">
        <f>'Liste detaljert wide'!P501</f>
        <v>0</v>
      </c>
      <c r="H6981" t="str">
        <f>VLOOKUP(E6981,Def!$B$2:$C$15,2,FALSE)</f>
        <v>Tot bev</v>
      </c>
      <c r="I6981" s="3">
        <f>IF(A6981='Enheter, modell og år'!$F$2-1,0,G6981-VLOOKUP(A6981-1&amp;B6981&amp;C6981&amp;E6981,$F$2:$G$7561,2,FALSE))</f>
        <v>0</v>
      </c>
      <c r="J6981" s="3">
        <f>IF(A6981='Enheter, modell og år'!$F$2-1,0,VLOOKUP(A6981-1&amp;B6981&amp;C6981&amp;E6981,$F$2:$G$7561,2,FALSE))</f>
        <v>0</v>
      </c>
    </row>
    <row r="6982" spans="1:10" x14ac:dyDescent="0.25">
      <c r="A6982">
        <f t="shared" ref="A6982:C6982" si="6545">A6442</f>
        <v>2024</v>
      </c>
      <c r="B6982" t="str">
        <f t="shared" si="6545"/>
        <v>VFM</v>
      </c>
      <c r="C6982">
        <f t="shared" si="6545"/>
        <v>0</v>
      </c>
      <c r="D6982">
        <f>IFERROR(VLOOKUP(C6982,'Enheter, modell og år'!$A$2:$B$31,2,FALSE),0)</f>
        <v>0</v>
      </c>
      <c r="E6982" t="str">
        <f>'Liste detaljert wide'!$P$1</f>
        <v>Tot bev</v>
      </c>
      <c r="F6982" t="str">
        <f t="shared" si="6542"/>
        <v>2024VFM0Tot bev</v>
      </c>
      <c r="G6982" s="3">
        <f>'Liste detaljert wide'!P502</f>
        <v>0</v>
      </c>
      <c r="H6982" t="str">
        <f>VLOOKUP(E6982,Def!$B$2:$C$15,2,FALSE)</f>
        <v>Tot bev</v>
      </c>
      <c r="I6982" s="3">
        <f>IF(A6982='Enheter, modell og år'!$F$2-1,0,G6982-VLOOKUP(A6982-1&amp;B6982&amp;C6982&amp;E6982,$F$2:$G$7561,2,FALSE))</f>
        <v>0</v>
      </c>
      <c r="J6982" s="3">
        <f>IF(A6982='Enheter, modell og år'!$F$2-1,0,VLOOKUP(A6982-1&amp;B6982&amp;C6982&amp;E6982,$F$2:$G$7561,2,FALSE))</f>
        <v>0</v>
      </c>
    </row>
    <row r="6983" spans="1:10" x14ac:dyDescent="0.25">
      <c r="A6983">
        <f t="shared" ref="A6983:C6983" si="6546">A6443</f>
        <v>2024</v>
      </c>
      <c r="B6983" t="str">
        <f t="shared" si="6546"/>
        <v>VFM</v>
      </c>
      <c r="C6983">
        <f t="shared" si="6546"/>
        <v>0</v>
      </c>
      <c r="D6983">
        <f>IFERROR(VLOOKUP(C6983,'Enheter, modell og år'!$A$2:$B$31,2,FALSE),0)</f>
        <v>0</v>
      </c>
      <c r="E6983" t="str">
        <f>'Liste detaljert wide'!$P$1</f>
        <v>Tot bev</v>
      </c>
      <c r="F6983" t="str">
        <f t="shared" si="6542"/>
        <v>2024VFM0Tot bev</v>
      </c>
      <c r="G6983" s="3">
        <f>'Liste detaljert wide'!P503</f>
        <v>0</v>
      </c>
      <c r="H6983" t="str">
        <f>VLOOKUP(E6983,Def!$B$2:$C$15,2,FALSE)</f>
        <v>Tot bev</v>
      </c>
      <c r="I6983" s="3">
        <f>IF(A6983='Enheter, modell og år'!$F$2-1,0,G6983-VLOOKUP(A6983-1&amp;B6983&amp;C6983&amp;E6983,$F$2:$G$7561,2,FALSE))</f>
        <v>0</v>
      </c>
      <c r="J6983" s="3">
        <f>IF(A6983='Enheter, modell og år'!$F$2-1,0,VLOOKUP(A6983-1&amp;B6983&amp;C6983&amp;E6983,$F$2:$G$7561,2,FALSE))</f>
        <v>0</v>
      </c>
    </row>
    <row r="6984" spans="1:10" x14ac:dyDescent="0.25">
      <c r="A6984">
        <f t="shared" ref="A6984:C6984" si="6547">A6444</f>
        <v>2024</v>
      </c>
      <c r="B6984" t="str">
        <f t="shared" si="6547"/>
        <v>VFM</v>
      </c>
      <c r="C6984">
        <f t="shared" si="6547"/>
        <v>0</v>
      </c>
      <c r="D6984">
        <f>IFERROR(VLOOKUP(C6984,'Enheter, modell og år'!$A$2:$B$31,2,FALSE),0)</f>
        <v>0</v>
      </c>
      <c r="E6984" t="str">
        <f>'Liste detaljert wide'!$P$1</f>
        <v>Tot bev</v>
      </c>
      <c r="F6984" t="str">
        <f t="shared" si="6542"/>
        <v>2024VFM0Tot bev</v>
      </c>
      <c r="G6984" s="3">
        <f>'Liste detaljert wide'!P504</f>
        <v>0</v>
      </c>
      <c r="H6984" t="str">
        <f>VLOOKUP(E6984,Def!$B$2:$C$15,2,FALSE)</f>
        <v>Tot bev</v>
      </c>
      <c r="I6984" s="3">
        <f>IF(A6984='Enheter, modell og år'!$F$2-1,0,G6984-VLOOKUP(A6984-1&amp;B6984&amp;C6984&amp;E6984,$F$2:$G$7561,2,FALSE))</f>
        <v>0</v>
      </c>
      <c r="J6984" s="3">
        <f>IF(A6984='Enheter, modell og år'!$F$2-1,0,VLOOKUP(A6984-1&amp;B6984&amp;C6984&amp;E6984,$F$2:$G$7561,2,FALSE))</f>
        <v>0</v>
      </c>
    </row>
    <row r="6985" spans="1:10" x14ac:dyDescent="0.25">
      <c r="A6985">
        <f t="shared" ref="A6985:C6985" si="6548">A6445</f>
        <v>2024</v>
      </c>
      <c r="B6985" t="str">
        <f t="shared" si="6548"/>
        <v>VFM</v>
      </c>
      <c r="C6985">
        <f t="shared" si="6548"/>
        <v>0</v>
      </c>
      <c r="D6985">
        <f>IFERROR(VLOOKUP(C6985,'Enheter, modell og år'!$A$2:$B$31,2,FALSE),0)</f>
        <v>0</v>
      </c>
      <c r="E6985" t="str">
        <f>'Liste detaljert wide'!$P$1</f>
        <v>Tot bev</v>
      </c>
      <c r="F6985" t="str">
        <f t="shared" si="6542"/>
        <v>2024VFM0Tot bev</v>
      </c>
      <c r="G6985" s="3">
        <f>'Liste detaljert wide'!P505</f>
        <v>0</v>
      </c>
      <c r="H6985" t="str">
        <f>VLOOKUP(E6985,Def!$B$2:$C$15,2,FALSE)</f>
        <v>Tot bev</v>
      </c>
      <c r="I6985" s="3">
        <f>IF(A6985='Enheter, modell og år'!$F$2-1,0,G6985-VLOOKUP(A6985-1&amp;B6985&amp;C6985&amp;E6985,$F$2:$G$7561,2,FALSE))</f>
        <v>0</v>
      </c>
      <c r="J6985" s="3">
        <f>IF(A6985='Enheter, modell og år'!$F$2-1,0,VLOOKUP(A6985-1&amp;B6985&amp;C6985&amp;E6985,$F$2:$G$7561,2,FALSE))</f>
        <v>0</v>
      </c>
    </row>
    <row r="6986" spans="1:10" x14ac:dyDescent="0.25">
      <c r="A6986">
        <f t="shared" ref="A6986:C6986" si="6549">A6446</f>
        <v>2024</v>
      </c>
      <c r="B6986" t="str">
        <f t="shared" si="6549"/>
        <v>VFM</v>
      </c>
      <c r="C6986">
        <f t="shared" si="6549"/>
        <v>0</v>
      </c>
      <c r="D6986">
        <f>IFERROR(VLOOKUP(C6986,'Enheter, modell og år'!$A$2:$B$31,2,FALSE),0)</f>
        <v>0</v>
      </c>
      <c r="E6986" t="str">
        <f>'Liste detaljert wide'!$P$1</f>
        <v>Tot bev</v>
      </c>
      <c r="F6986" t="str">
        <f t="shared" si="6542"/>
        <v>2024VFM0Tot bev</v>
      </c>
      <c r="G6986" s="3">
        <f>'Liste detaljert wide'!P506</f>
        <v>0</v>
      </c>
      <c r="H6986" t="str">
        <f>VLOOKUP(E6986,Def!$B$2:$C$15,2,FALSE)</f>
        <v>Tot bev</v>
      </c>
      <c r="I6986" s="3">
        <f>IF(A6986='Enheter, modell og år'!$F$2-1,0,G6986-VLOOKUP(A6986-1&amp;B6986&amp;C6986&amp;E6986,$F$2:$G$7561,2,FALSE))</f>
        <v>0</v>
      </c>
      <c r="J6986" s="3">
        <f>IF(A6986='Enheter, modell og år'!$F$2-1,0,VLOOKUP(A6986-1&amp;B6986&amp;C6986&amp;E6986,$F$2:$G$7561,2,FALSE))</f>
        <v>0</v>
      </c>
    </row>
    <row r="6987" spans="1:10" x14ac:dyDescent="0.25">
      <c r="A6987">
        <f t="shared" ref="A6987:C6987" si="6550">A6447</f>
        <v>2024</v>
      </c>
      <c r="B6987" t="str">
        <f t="shared" si="6550"/>
        <v>VFM</v>
      </c>
      <c r="C6987">
        <f t="shared" si="6550"/>
        <v>0</v>
      </c>
      <c r="D6987">
        <f>IFERROR(VLOOKUP(C6987,'Enheter, modell og år'!$A$2:$B$31,2,FALSE),0)</f>
        <v>0</v>
      </c>
      <c r="E6987" t="str">
        <f>'Liste detaljert wide'!$P$1</f>
        <v>Tot bev</v>
      </c>
      <c r="F6987" t="str">
        <f t="shared" si="6542"/>
        <v>2024VFM0Tot bev</v>
      </c>
      <c r="G6987" s="3">
        <f>'Liste detaljert wide'!P507</f>
        <v>0</v>
      </c>
      <c r="H6987" t="str">
        <f>VLOOKUP(E6987,Def!$B$2:$C$15,2,FALSE)</f>
        <v>Tot bev</v>
      </c>
      <c r="I6987" s="3">
        <f>IF(A6987='Enheter, modell og år'!$F$2-1,0,G6987-VLOOKUP(A6987-1&amp;B6987&amp;C6987&amp;E6987,$F$2:$G$7561,2,FALSE))</f>
        <v>0</v>
      </c>
      <c r="J6987" s="3">
        <f>IF(A6987='Enheter, modell og år'!$F$2-1,0,VLOOKUP(A6987-1&amp;B6987&amp;C6987&amp;E6987,$F$2:$G$7561,2,FALSE))</f>
        <v>0</v>
      </c>
    </row>
    <row r="6988" spans="1:10" x14ac:dyDescent="0.25">
      <c r="A6988">
        <f t="shared" ref="A6988:C6988" si="6551">A6448</f>
        <v>2024</v>
      </c>
      <c r="B6988" t="str">
        <f t="shared" si="6551"/>
        <v>VFM</v>
      </c>
      <c r="C6988">
        <f t="shared" si="6551"/>
        <v>0</v>
      </c>
      <c r="D6988">
        <f>IFERROR(VLOOKUP(C6988,'Enheter, modell og år'!$A$2:$B$31,2,FALSE),0)</f>
        <v>0</v>
      </c>
      <c r="E6988" t="str">
        <f>'Liste detaljert wide'!$P$1</f>
        <v>Tot bev</v>
      </c>
      <c r="F6988" t="str">
        <f t="shared" si="6542"/>
        <v>2024VFM0Tot bev</v>
      </c>
      <c r="G6988" s="3">
        <f>'Liste detaljert wide'!P508</f>
        <v>0</v>
      </c>
      <c r="H6988" t="str">
        <f>VLOOKUP(E6988,Def!$B$2:$C$15,2,FALSE)</f>
        <v>Tot bev</v>
      </c>
      <c r="I6988" s="3">
        <f>IF(A6988='Enheter, modell og år'!$F$2-1,0,G6988-VLOOKUP(A6988-1&amp;B6988&amp;C6988&amp;E6988,$F$2:$G$7561,2,FALSE))</f>
        <v>0</v>
      </c>
      <c r="J6988" s="3">
        <f>IF(A6988='Enheter, modell og år'!$F$2-1,0,VLOOKUP(A6988-1&amp;B6988&amp;C6988&amp;E6988,$F$2:$G$7561,2,FALSE))</f>
        <v>0</v>
      </c>
    </row>
    <row r="6989" spans="1:10" x14ac:dyDescent="0.25">
      <c r="A6989">
        <f t="shared" ref="A6989:C6989" si="6552">A6449</f>
        <v>2024</v>
      </c>
      <c r="B6989" t="str">
        <f t="shared" si="6552"/>
        <v>VFM</v>
      </c>
      <c r="C6989">
        <f t="shared" si="6552"/>
        <v>0</v>
      </c>
      <c r="D6989">
        <f>IFERROR(VLOOKUP(C6989,'Enheter, modell og år'!$A$2:$B$31,2,FALSE),0)</f>
        <v>0</v>
      </c>
      <c r="E6989" t="str">
        <f>'Liste detaljert wide'!$P$1</f>
        <v>Tot bev</v>
      </c>
      <c r="F6989" t="str">
        <f t="shared" si="6542"/>
        <v>2024VFM0Tot bev</v>
      </c>
      <c r="G6989" s="3">
        <f>'Liste detaljert wide'!P509</f>
        <v>0</v>
      </c>
      <c r="H6989" t="str">
        <f>VLOOKUP(E6989,Def!$B$2:$C$15,2,FALSE)</f>
        <v>Tot bev</v>
      </c>
      <c r="I6989" s="3">
        <f>IF(A6989='Enheter, modell og år'!$F$2-1,0,G6989-VLOOKUP(A6989-1&amp;B6989&amp;C6989&amp;E6989,$F$2:$G$7561,2,FALSE))</f>
        <v>0</v>
      </c>
      <c r="J6989" s="3">
        <f>IF(A6989='Enheter, modell og år'!$F$2-1,0,VLOOKUP(A6989-1&amp;B6989&amp;C6989&amp;E6989,$F$2:$G$7561,2,FALSE))</f>
        <v>0</v>
      </c>
    </row>
    <row r="6990" spans="1:10" x14ac:dyDescent="0.25">
      <c r="A6990">
        <f t="shared" ref="A6990:C6990" si="6553">A6450</f>
        <v>2024</v>
      </c>
      <c r="B6990" t="str">
        <f t="shared" si="6553"/>
        <v>VFM</v>
      </c>
      <c r="C6990">
        <f t="shared" si="6553"/>
        <v>0</v>
      </c>
      <c r="D6990">
        <f>IFERROR(VLOOKUP(C6990,'Enheter, modell og år'!$A$2:$B$31,2,FALSE),0)</f>
        <v>0</v>
      </c>
      <c r="E6990" t="str">
        <f>'Liste detaljert wide'!$P$1</f>
        <v>Tot bev</v>
      </c>
      <c r="F6990" t="str">
        <f t="shared" si="6542"/>
        <v>2024VFM0Tot bev</v>
      </c>
      <c r="G6990" s="3">
        <f>'Liste detaljert wide'!P510</f>
        <v>0</v>
      </c>
      <c r="H6990" t="str">
        <f>VLOOKUP(E6990,Def!$B$2:$C$15,2,FALSE)</f>
        <v>Tot bev</v>
      </c>
      <c r="I6990" s="3">
        <f>IF(A6990='Enheter, modell og år'!$F$2-1,0,G6990-VLOOKUP(A6990-1&amp;B6990&amp;C6990&amp;E6990,$F$2:$G$7561,2,FALSE))</f>
        <v>0</v>
      </c>
      <c r="J6990" s="3">
        <f>IF(A6990='Enheter, modell og år'!$F$2-1,0,VLOOKUP(A6990-1&amp;B6990&amp;C6990&amp;E6990,$F$2:$G$7561,2,FALSE))</f>
        <v>0</v>
      </c>
    </row>
    <row r="6991" spans="1:10" x14ac:dyDescent="0.25">
      <c r="A6991">
        <f t="shared" ref="A6991:C6991" si="6554">A6451</f>
        <v>2024</v>
      </c>
      <c r="B6991" t="str">
        <f t="shared" si="6554"/>
        <v>VFM</v>
      </c>
      <c r="C6991">
        <f t="shared" si="6554"/>
        <v>0</v>
      </c>
      <c r="D6991">
        <f>IFERROR(VLOOKUP(C6991,'Enheter, modell og år'!$A$2:$B$31,2,FALSE),0)</f>
        <v>0</v>
      </c>
      <c r="E6991" t="str">
        <f>'Liste detaljert wide'!$P$1</f>
        <v>Tot bev</v>
      </c>
      <c r="F6991" t="str">
        <f t="shared" si="6542"/>
        <v>2024VFM0Tot bev</v>
      </c>
      <c r="G6991" s="3">
        <f>'Liste detaljert wide'!P511</f>
        <v>0</v>
      </c>
      <c r="H6991" t="str">
        <f>VLOOKUP(E6991,Def!$B$2:$C$15,2,FALSE)</f>
        <v>Tot bev</v>
      </c>
      <c r="I6991" s="3">
        <f>IF(A6991='Enheter, modell og år'!$F$2-1,0,G6991-VLOOKUP(A6991-1&amp;B6991&amp;C6991&amp;E6991,$F$2:$G$7561,2,FALSE))</f>
        <v>0</v>
      </c>
      <c r="J6991" s="3">
        <f>IF(A6991='Enheter, modell og år'!$F$2-1,0,VLOOKUP(A6991-1&amp;B6991&amp;C6991&amp;E6991,$F$2:$G$7561,2,FALSE))</f>
        <v>0</v>
      </c>
    </row>
    <row r="6992" spans="1:10" x14ac:dyDescent="0.25">
      <c r="A6992">
        <f t="shared" ref="A6992:C6992" si="6555">A6452</f>
        <v>2025</v>
      </c>
      <c r="B6992" t="str">
        <f t="shared" si="6555"/>
        <v>VFM</v>
      </c>
      <c r="C6992">
        <f t="shared" si="6555"/>
        <v>0</v>
      </c>
      <c r="D6992">
        <f>IFERROR(VLOOKUP(C6992,'Enheter, modell og år'!$A$2:$B$31,2,FALSE),0)</f>
        <v>0</v>
      </c>
      <c r="E6992" t="str">
        <f>'Liste detaljert wide'!$P$1</f>
        <v>Tot bev</v>
      </c>
      <c r="F6992" t="str">
        <f t="shared" si="6542"/>
        <v>2025VFM0Tot bev</v>
      </c>
      <c r="G6992" s="3">
        <f>'Liste detaljert wide'!P512</f>
        <v>0</v>
      </c>
      <c r="H6992" t="str">
        <f>VLOOKUP(E6992,Def!$B$2:$C$15,2,FALSE)</f>
        <v>Tot bev</v>
      </c>
      <c r="I6992" s="3">
        <f>IF(A6992='Enheter, modell og år'!$F$2-1,0,G6992-VLOOKUP(A6992-1&amp;B6992&amp;C6992&amp;E6992,$F$2:$G$7561,2,FALSE))</f>
        <v>0</v>
      </c>
      <c r="J6992" s="3">
        <f>IF(A6992='Enheter, modell og år'!$F$2-1,0,VLOOKUP(A6992-1&amp;B6992&amp;C6992&amp;E6992,$F$2:$G$7561,2,FALSE))</f>
        <v>0</v>
      </c>
    </row>
    <row r="6993" spans="1:10" x14ac:dyDescent="0.25">
      <c r="A6993">
        <f t="shared" ref="A6993:C6993" si="6556">A6453</f>
        <v>2025</v>
      </c>
      <c r="B6993" t="str">
        <f t="shared" si="6556"/>
        <v>VFM</v>
      </c>
      <c r="C6993">
        <f t="shared" si="6556"/>
        <v>0</v>
      </c>
      <c r="D6993">
        <f>IFERROR(VLOOKUP(C6993,'Enheter, modell og år'!$A$2:$B$31,2,FALSE),0)</f>
        <v>0</v>
      </c>
      <c r="E6993" t="str">
        <f>'Liste detaljert wide'!$P$1</f>
        <v>Tot bev</v>
      </c>
      <c r="F6993" t="str">
        <f t="shared" si="6542"/>
        <v>2025VFM0Tot bev</v>
      </c>
      <c r="G6993" s="3">
        <f>'Liste detaljert wide'!P513</f>
        <v>0</v>
      </c>
      <c r="H6993" t="str">
        <f>VLOOKUP(E6993,Def!$B$2:$C$15,2,FALSE)</f>
        <v>Tot bev</v>
      </c>
      <c r="I6993" s="3">
        <f>IF(A6993='Enheter, modell og år'!$F$2-1,0,G6993-VLOOKUP(A6993-1&amp;B6993&amp;C6993&amp;E6993,$F$2:$G$7561,2,FALSE))</f>
        <v>0</v>
      </c>
      <c r="J6993" s="3">
        <f>IF(A6993='Enheter, modell og år'!$F$2-1,0,VLOOKUP(A6993-1&amp;B6993&amp;C6993&amp;E6993,$F$2:$G$7561,2,FALSE))</f>
        <v>0</v>
      </c>
    </row>
    <row r="6994" spans="1:10" x14ac:dyDescent="0.25">
      <c r="A6994">
        <f t="shared" ref="A6994:C6994" si="6557">A6454</f>
        <v>2025</v>
      </c>
      <c r="B6994" t="str">
        <f t="shared" si="6557"/>
        <v>VFM</v>
      </c>
      <c r="C6994">
        <f t="shared" si="6557"/>
        <v>0</v>
      </c>
      <c r="D6994">
        <f>IFERROR(VLOOKUP(C6994,'Enheter, modell og år'!$A$2:$B$31,2,FALSE),0)</f>
        <v>0</v>
      </c>
      <c r="E6994" t="str">
        <f>'Liste detaljert wide'!$P$1</f>
        <v>Tot bev</v>
      </c>
      <c r="F6994" t="str">
        <f t="shared" si="6542"/>
        <v>2025VFM0Tot bev</v>
      </c>
      <c r="G6994" s="3">
        <f>'Liste detaljert wide'!P514</f>
        <v>0</v>
      </c>
      <c r="H6994" t="str">
        <f>VLOOKUP(E6994,Def!$B$2:$C$15,2,FALSE)</f>
        <v>Tot bev</v>
      </c>
      <c r="I6994" s="3">
        <f>IF(A6994='Enheter, modell og år'!$F$2-1,0,G6994-VLOOKUP(A6994-1&amp;B6994&amp;C6994&amp;E6994,$F$2:$G$7561,2,FALSE))</f>
        <v>0</v>
      </c>
      <c r="J6994" s="3">
        <f>IF(A6994='Enheter, modell og år'!$F$2-1,0,VLOOKUP(A6994-1&amp;B6994&amp;C6994&amp;E6994,$F$2:$G$7561,2,FALSE))</f>
        <v>0</v>
      </c>
    </row>
    <row r="6995" spans="1:10" x14ac:dyDescent="0.25">
      <c r="A6995">
        <f t="shared" ref="A6995:C6995" si="6558">A6455</f>
        <v>2025</v>
      </c>
      <c r="B6995" t="str">
        <f t="shared" si="6558"/>
        <v>VFM</v>
      </c>
      <c r="C6995">
        <f t="shared" si="6558"/>
        <v>0</v>
      </c>
      <c r="D6995">
        <f>IFERROR(VLOOKUP(C6995,'Enheter, modell og år'!$A$2:$B$31,2,FALSE),0)</f>
        <v>0</v>
      </c>
      <c r="E6995" t="str">
        <f>'Liste detaljert wide'!$P$1</f>
        <v>Tot bev</v>
      </c>
      <c r="F6995" t="str">
        <f t="shared" si="6542"/>
        <v>2025VFM0Tot bev</v>
      </c>
      <c r="G6995" s="3">
        <f>'Liste detaljert wide'!P515</f>
        <v>0</v>
      </c>
      <c r="H6995" t="str">
        <f>VLOOKUP(E6995,Def!$B$2:$C$15,2,FALSE)</f>
        <v>Tot bev</v>
      </c>
      <c r="I6995" s="3">
        <f>IF(A6995='Enheter, modell og år'!$F$2-1,0,G6995-VLOOKUP(A6995-1&amp;B6995&amp;C6995&amp;E6995,$F$2:$G$7561,2,FALSE))</f>
        <v>0</v>
      </c>
      <c r="J6995" s="3">
        <f>IF(A6995='Enheter, modell og år'!$F$2-1,0,VLOOKUP(A6995-1&amp;B6995&amp;C6995&amp;E6995,$F$2:$G$7561,2,FALSE))</f>
        <v>0</v>
      </c>
    </row>
    <row r="6996" spans="1:10" x14ac:dyDescent="0.25">
      <c r="A6996">
        <f t="shared" ref="A6996:C6996" si="6559">A6456</f>
        <v>2025</v>
      </c>
      <c r="B6996" t="str">
        <f t="shared" si="6559"/>
        <v>VFM</v>
      </c>
      <c r="C6996">
        <f t="shared" si="6559"/>
        <v>0</v>
      </c>
      <c r="D6996">
        <f>IFERROR(VLOOKUP(C6996,'Enheter, modell og år'!$A$2:$B$31,2,FALSE),0)</f>
        <v>0</v>
      </c>
      <c r="E6996" t="str">
        <f>'Liste detaljert wide'!$P$1</f>
        <v>Tot bev</v>
      </c>
      <c r="F6996" t="str">
        <f t="shared" si="6542"/>
        <v>2025VFM0Tot bev</v>
      </c>
      <c r="G6996" s="3">
        <f>'Liste detaljert wide'!P516</f>
        <v>0</v>
      </c>
      <c r="H6996" t="str">
        <f>VLOOKUP(E6996,Def!$B$2:$C$15,2,FALSE)</f>
        <v>Tot bev</v>
      </c>
      <c r="I6996" s="3">
        <f>IF(A6996='Enheter, modell og år'!$F$2-1,0,G6996-VLOOKUP(A6996-1&amp;B6996&amp;C6996&amp;E6996,$F$2:$G$7561,2,FALSE))</f>
        <v>0</v>
      </c>
      <c r="J6996" s="3">
        <f>IF(A6996='Enheter, modell og år'!$F$2-1,0,VLOOKUP(A6996-1&amp;B6996&amp;C6996&amp;E6996,$F$2:$G$7561,2,FALSE))</f>
        <v>0</v>
      </c>
    </row>
    <row r="6997" spans="1:10" x14ac:dyDescent="0.25">
      <c r="A6997">
        <f t="shared" ref="A6997:C6997" si="6560">A6457</f>
        <v>2025</v>
      </c>
      <c r="B6997" t="str">
        <f t="shared" si="6560"/>
        <v>VFM</v>
      </c>
      <c r="C6997">
        <f t="shared" si="6560"/>
        <v>0</v>
      </c>
      <c r="D6997">
        <f>IFERROR(VLOOKUP(C6997,'Enheter, modell og år'!$A$2:$B$31,2,FALSE),0)</f>
        <v>0</v>
      </c>
      <c r="E6997" t="str">
        <f>'Liste detaljert wide'!$P$1</f>
        <v>Tot bev</v>
      </c>
      <c r="F6997" t="str">
        <f t="shared" si="6542"/>
        <v>2025VFM0Tot bev</v>
      </c>
      <c r="G6997" s="3">
        <f>'Liste detaljert wide'!P517</f>
        <v>0</v>
      </c>
      <c r="H6997" t="str">
        <f>VLOOKUP(E6997,Def!$B$2:$C$15,2,FALSE)</f>
        <v>Tot bev</v>
      </c>
      <c r="I6997" s="3">
        <f>IF(A6997='Enheter, modell og år'!$F$2-1,0,G6997-VLOOKUP(A6997-1&amp;B6997&amp;C6997&amp;E6997,$F$2:$G$7561,2,FALSE))</f>
        <v>0</v>
      </c>
      <c r="J6997" s="3">
        <f>IF(A6997='Enheter, modell og år'!$F$2-1,0,VLOOKUP(A6997-1&amp;B6997&amp;C6997&amp;E6997,$F$2:$G$7561,2,FALSE))</f>
        <v>0</v>
      </c>
    </row>
    <row r="6998" spans="1:10" x14ac:dyDescent="0.25">
      <c r="A6998">
        <f t="shared" ref="A6998:C6998" si="6561">A6458</f>
        <v>2025</v>
      </c>
      <c r="B6998" t="str">
        <f t="shared" si="6561"/>
        <v>VFM</v>
      </c>
      <c r="C6998">
        <f t="shared" si="6561"/>
        <v>0</v>
      </c>
      <c r="D6998">
        <f>IFERROR(VLOOKUP(C6998,'Enheter, modell og år'!$A$2:$B$31,2,FALSE),0)</f>
        <v>0</v>
      </c>
      <c r="E6998" t="str">
        <f>'Liste detaljert wide'!$P$1</f>
        <v>Tot bev</v>
      </c>
      <c r="F6998" t="str">
        <f t="shared" si="6542"/>
        <v>2025VFM0Tot bev</v>
      </c>
      <c r="G6998" s="3">
        <f>'Liste detaljert wide'!P518</f>
        <v>0</v>
      </c>
      <c r="H6998" t="str">
        <f>VLOOKUP(E6998,Def!$B$2:$C$15,2,FALSE)</f>
        <v>Tot bev</v>
      </c>
      <c r="I6998" s="3">
        <f>IF(A6998='Enheter, modell og år'!$F$2-1,0,G6998-VLOOKUP(A6998-1&amp;B6998&amp;C6998&amp;E6998,$F$2:$G$7561,2,FALSE))</f>
        <v>0</v>
      </c>
      <c r="J6998" s="3">
        <f>IF(A6998='Enheter, modell og år'!$F$2-1,0,VLOOKUP(A6998-1&amp;B6998&amp;C6998&amp;E6998,$F$2:$G$7561,2,FALSE))</f>
        <v>0</v>
      </c>
    </row>
    <row r="6999" spans="1:10" x14ac:dyDescent="0.25">
      <c r="A6999">
        <f t="shared" ref="A6999:C6999" si="6562">A6459</f>
        <v>2025</v>
      </c>
      <c r="B6999" t="str">
        <f t="shared" si="6562"/>
        <v>VFM</v>
      </c>
      <c r="C6999">
        <f t="shared" si="6562"/>
        <v>0</v>
      </c>
      <c r="D6999">
        <f>IFERROR(VLOOKUP(C6999,'Enheter, modell og år'!$A$2:$B$31,2,FALSE),0)</f>
        <v>0</v>
      </c>
      <c r="E6999" t="str">
        <f>'Liste detaljert wide'!$P$1</f>
        <v>Tot bev</v>
      </c>
      <c r="F6999" t="str">
        <f t="shared" si="6542"/>
        <v>2025VFM0Tot bev</v>
      </c>
      <c r="G6999" s="3">
        <f>'Liste detaljert wide'!P519</f>
        <v>0</v>
      </c>
      <c r="H6999" t="str">
        <f>VLOOKUP(E6999,Def!$B$2:$C$15,2,FALSE)</f>
        <v>Tot bev</v>
      </c>
      <c r="I6999" s="3">
        <f>IF(A6999='Enheter, modell og år'!$F$2-1,0,G6999-VLOOKUP(A6999-1&amp;B6999&amp;C6999&amp;E6999,$F$2:$G$7561,2,FALSE))</f>
        <v>0</v>
      </c>
      <c r="J6999" s="3">
        <f>IF(A6999='Enheter, modell og år'!$F$2-1,0,VLOOKUP(A6999-1&amp;B6999&amp;C6999&amp;E6999,$F$2:$G$7561,2,FALSE))</f>
        <v>0</v>
      </c>
    </row>
    <row r="7000" spans="1:10" x14ac:dyDescent="0.25">
      <c r="A7000">
        <f t="shared" ref="A7000:C7000" si="6563">A6460</f>
        <v>2025</v>
      </c>
      <c r="B7000" t="str">
        <f t="shared" si="6563"/>
        <v>VFM</v>
      </c>
      <c r="C7000">
        <f t="shared" si="6563"/>
        <v>0</v>
      </c>
      <c r="D7000">
        <f>IFERROR(VLOOKUP(C7000,'Enheter, modell og år'!$A$2:$B$31,2,FALSE),0)</f>
        <v>0</v>
      </c>
      <c r="E7000" t="str">
        <f>'Liste detaljert wide'!$P$1</f>
        <v>Tot bev</v>
      </c>
      <c r="F7000" t="str">
        <f t="shared" si="6542"/>
        <v>2025VFM0Tot bev</v>
      </c>
      <c r="G7000" s="3">
        <f>'Liste detaljert wide'!P520</f>
        <v>0</v>
      </c>
      <c r="H7000" t="str">
        <f>VLOOKUP(E7000,Def!$B$2:$C$15,2,FALSE)</f>
        <v>Tot bev</v>
      </c>
      <c r="I7000" s="3">
        <f>IF(A7000='Enheter, modell og år'!$F$2-1,0,G7000-VLOOKUP(A7000-1&amp;B7000&amp;C7000&amp;E7000,$F$2:$G$7561,2,FALSE))</f>
        <v>0</v>
      </c>
      <c r="J7000" s="3">
        <f>IF(A7000='Enheter, modell og år'!$F$2-1,0,VLOOKUP(A7000-1&amp;B7000&amp;C7000&amp;E7000,$F$2:$G$7561,2,FALSE))</f>
        <v>0</v>
      </c>
    </row>
    <row r="7001" spans="1:10" x14ac:dyDescent="0.25">
      <c r="A7001">
        <f t="shared" ref="A7001:C7001" si="6564">A6461</f>
        <v>2025</v>
      </c>
      <c r="B7001" t="str">
        <f t="shared" si="6564"/>
        <v>VFM</v>
      </c>
      <c r="C7001">
        <f t="shared" si="6564"/>
        <v>0</v>
      </c>
      <c r="D7001">
        <f>IFERROR(VLOOKUP(C7001,'Enheter, modell og år'!$A$2:$B$31,2,FALSE),0)</f>
        <v>0</v>
      </c>
      <c r="E7001" t="str">
        <f>'Liste detaljert wide'!$P$1</f>
        <v>Tot bev</v>
      </c>
      <c r="F7001" t="str">
        <f t="shared" si="6542"/>
        <v>2025VFM0Tot bev</v>
      </c>
      <c r="G7001" s="3">
        <f>'Liste detaljert wide'!P521</f>
        <v>0</v>
      </c>
      <c r="H7001" t="str">
        <f>VLOOKUP(E7001,Def!$B$2:$C$15,2,FALSE)</f>
        <v>Tot bev</v>
      </c>
      <c r="I7001" s="3">
        <f>IF(A7001='Enheter, modell og år'!$F$2-1,0,G7001-VLOOKUP(A7001-1&amp;B7001&amp;C7001&amp;E7001,$F$2:$G$7561,2,FALSE))</f>
        <v>0</v>
      </c>
      <c r="J7001" s="3">
        <f>IF(A7001='Enheter, modell og år'!$F$2-1,0,VLOOKUP(A7001-1&amp;B7001&amp;C7001&amp;E7001,$F$2:$G$7561,2,FALSE))</f>
        <v>0</v>
      </c>
    </row>
    <row r="7002" spans="1:10" x14ac:dyDescent="0.25">
      <c r="A7002">
        <f t="shared" ref="A7002:C7002" si="6565">A6462</f>
        <v>2025</v>
      </c>
      <c r="B7002" t="str">
        <f t="shared" si="6565"/>
        <v>VFM</v>
      </c>
      <c r="C7002">
        <f t="shared" si="6565"/>
        <v>0</v>
      </c>
      <c r="D7002">
        <f>IFERROR(VLOOKUP(C7002,'Enheter, modell og år'!$A$2:$B$31,2,FALSE),0)</f>
        <v>0</v>
      </c>
      <c r="E7002" t="str">
        <f>'Liste detaljert wide'!$P$1</f>
        <v>Tot bev</v>
      </c>
      <c r="F7002" t="str">
        <f t="shared" si="6542"/>
        <v>2025VFM0Tot bev</v>
      </c>
      <c r="G7002" s="3">
        <f>'Liste detaljert wide'!P522</f>
        <v>0</v>
      </c>
      <c r="H7002" t="str">
        <f>VLOOKUP(E7002,Def!$B$2:$C$15,2,FALSE)</f>
        <v>Tot bev</v>
      </c>
      <c r="I7002" s="3">
        <f>IF(A7002='Enheter, modell og år'!$F$2-1,0,G7002-VLOOKUP(A7002-1&amp;B7002&amp;C7002&amp;E7002,$F$2:$G$7561,2,FALSE))</f>
        <v>0</v>
      </c>
      <c r="J7002" s="3">
        <f>IF(A7002='Enheter, modell og år'!$F$2-1,0,VLOOKUP(A7002-1&amp;B7002&amp;C7002&amp;E7002,$F$2:$G$7561,2,FALSE))</f>
        <v>0</v>
      </c>
    </row>
    <row r="7003" spans="1:10" x14ac:dyDescent="0.25">
      <c r="A7003">
        <f t="shared" ref="A7003:C7003" si="6566">A6463</f>
        <v>2025</v>
      </c>
      <c r="B7003" t="str">
        <f t="shared" si="6566"/>
        <v>VFM</v>
      </c>
      <c r="C7003">
        <f t="shared" si="6566"/>
        <v>0</v>
      </c>
      <c r="D7003">
        <f>IFERROR(VLOOKUP(C7003,'Enheter, modell og år'!$A$2:$B$31,2,FALSE),0)</f>
        <v>0</v>
      </c>
      <c r="E7003" t="str">
        <f>'Liste detaljert wide'!$P$1</f>
        <v>Tot bev</v>
      </c>
      <c r="F7003" t="str">
        <f t="shared" si="6542"/>
        <v>2025VFM0Tot bev</v>
      </c>
      <c r="G7003" s="3">
        <f>'Liste detaljert wide'!P523</f>
        <v>0</v>
      </c>
      <c r="H7003" t="str">
        <f>VLOOKUP(E7003,Def!$B$2:$C$15,2,FALSE)</f>
        <v>Tot bev</v>
      </c>
      <c r="I7003" s="3">
        <f>IF(A7003='Enheter, modell og år'!$F$2-1,0,G7003-VLOOKUP(A7003-1&amp;B7003&amp;C7003&amp;E7003,$F$2:$G$7561,2,FALSE))</f>
        <v>0</v>
      </c>
      <c r="J7003" s="3">
        <f>IF(A7003='Enheter, modell og år'!$F$2-1,0,VLOOKUP(A7003-1&amp;B7003&amp;C7003&amp;E7003,$F$2:$G$7561,2,FALSE))</f>
        <v>0</v>
      </c>
    </row>
    <row r="7004" spans="1:10" x14ac:dyDescent="0.25">
      <c r="A7004">
        <f t="shared" ref="A7004:C7004" si="6567">A6464</f>
        <v>2025</v>
      </c>
      <c r="B7004" t="str">
        <f t="shared" si="6567"/>
        <v>VFM</v>
      </c>
      <c r="C7004">
        <f t="shared" si="6567"/>
        <v>0</v>
      </c>
      <c r="D7004">
        <f>IFERROR(VLOOKUP(C7004,'Enheter, modell og år'!$A$2:$B$31,2,FALSE),0)</f>
        <v>0</v>
      </c>
      <c r="E7004" t="str">
        <f>'Liste detaljert wide'!$P$1</f>
        <v>Tot bev</v>
      </c>
      <c r="F7004" t="str">
        <f t="shared" si="6542"/>
        <v>2025VFM0Tot bev</v>
      </c>
      <c r="G7004" s="3">
        <f>'Liste detaljert wide'!P524</f>
        <v>0</v>
      </c>
      <c r="H7004" t="str">
        <f>VLOOKUP(E7004,Def!$B$2:$C$15,2,FALSE)</f>
        <v>Tot bev</v>
      </c>
      <c r="I7004" s="3">
        <f>IF(A7004='Enheter, modell og år'!$F$2-1,0,G7004-VLOOKUP(A7004-1&amp;B7004&amp;C7004&amp;E7004,$F$2:$G$7561,2,FALSE))</f>
        <v>0</v>
      </c>
      <c r="J7004" s="3">
        <f>IF(A7004='Enheter, modell og år'!$F$2-1,0,VLOOKUP(A7004-1&amp;B7004&amp;C7004&amp;E7004,$F$2:$G$7561,2,FALSE))</f>
        <v>0</v>
      </c>
    </row>
    <row r="7005" spans="1:10" x14ac:dyDescent="0.25">
      <c r="A7005">
        <f t="shared" ref="A7005:C7005" si="6568">A6465</f>
        <v>2025</v>
      </c>
      <c r="B7005" t="str">
        <f t="shared" si="6568"/>
        <v>VFM</v>
      </c>
      <c r="C7005">
        <f t="shared" si="6568"/>
        <v>0</v>
      </c>
      <c r="D7005">
        <f>IFERROR(VLOOKUP(C7005,'Enheter, modell og år'!$A$2:$B$31,2,FALSE),0)</f>
        <v>0</v>
      </c>
      <c r="E7005" t="str">
        <f>'Liste detaljert wide'!$P$1</f>
        <v>Tot bev</v>
      </c>
      <c r="F7005" t="str">
        <f t="shared" si="6542"/>
        <v>2025VFM0Tot bev</v>
      </c>
      <c r="G7005" s="3">
        <f>'Liste detaljert wide'!P525</f>
        <v>0</v>
      </c>
      <c r="H7005" t="str">
        <f>VLOOKUP(E7005,Def!$B$2:$C$15,2,FALSE)</f>
        <v>Tot bev</v>
      </c>
      <c r="I7005" s="3">
        <f>IF(A7005='Enheter, modell og år'!$F$2-1,0,G7005-VLOOKUP(A7005-1&amp;B7005&amp;C7005&amp;E7005,$F$2:$G$7561,2,FALSE))</f>
        <v>0</v>
      </c>
      <c r="J7005" s="3">
        <f>IF(A7005='Enheter, modell og år'!$F$2-1,0,VLOOKUP(A7005-1&amp;B7005&amp;C7005&amp;E7005,$F$2:$G$7561,2,FALSE))</f>
        <v>0</v>
      </c>
    </row>
    <row r="7006" spans="1:10" x14ac:dyDescent="0.25">
      <c r="A7006">
        <f t="shared" ref="A7006:C7006" si="6569">A6466</f>
        <v>2025</v>
      </c>
      <c r="B7006" t="str">
        <f t="shared" si="6569"/>
        <v>VFM</v>
      </c>
      <c r="C7006">
        <f t="shared" si="6569"/>
        <v>0</v>
      </c>
      <c r="D7006">
        <f>IFERROR(VLOOKUP(C7006,'Enheter, modell og år'!$A$2:$B$31,2,FALSE),0)</f>
        <v>0</v>
      </c>
      <c r="E7006" t="str">
        <f>'Liste detaljert wide'!$P$1</f>
        <v>Tot bev</v>
      </c>
      <c r="F7006" t="str">
        <f t="shared" si="6542"/>
        <v>2025VFM0Tot bev</v>
      </c>
      <c r="G7006" s="3">
        <f>'Liste detaljert wide'!P526</f>
        <v>0</v>
      </c>
      <c r="H7006" t="str">
        <f>VLOOKUP(E7006,Def!$B$2:$C$15,2,FALSE)</f>
        <v>Tot bev</v>
      </c>
      <c r="I7006" s="3">
        <f>IF(A7006='Enheter, modell og år'!$F$2-1,0,G7006-VLOOKUP(A7006-1&amp;B7006&amp;C7006&amp;E7006,$F$2:$G$7561,2,FALSE))</f>
        <v>0</v>
      </c>
      <c r="J7006" s="3">
        <f>IF(A7006='Enheter, modell og år'!$F$2-1,0,VLOOKUP(A7006-1&amp;B7006&amp;C7006&amp;E7006,$F$2:$G$7561,2,FALSE))</f>
        <v>0</v>
      </c>
    </row>
    <row r="7007" spans="1:10" x14ac:dyDescent="0.25">
      <c r="A7007">
        <f t="shared" ref="A7007:C7007" si="6570">A6467</f>
        <v>2025</v>
      </c>
      <c r="B7007" t="str">
        <f t="shared" si="6570"/>
        <v>VFM</v>
      </c>
      <c r="C7007">
        <f t="shared" si="6570"/>
        <v>0</v>
      </c>
      <c r="D7007">
        <f>IFERROR(VLOOKUP(C7007,'Enheter, modell og år'!$A$2:$B$31,2,FALSE),0)</f>
        <v>0</v>
      </c>
      <c r="E7007" t="str">
        <f>'Liste detaljert wide'!$P$1</f>
        <v>Tot bev</v>
      </c>
      <c r="F7007" t="str">
        <f t="shared" si="6542"/>
        <v>2025VFM0Tot bev</v>
      </c>
      <c r="G7007" s="3">
        <f>'Liste detaljert wide'!P527</f>
        <v>0</v>
      </c>
      <c r="H7007" t="str">
        <f>VLOOKUP(E7007,Def!$B$2:$C$15,2,FALSE)</f>
        <v>Tot bev</v>
      </c>
      <c r="I7007" s="3">
        <f>IF(A7007='Enheter, modell og år'!$F$2-1,0,G7007-VLOOKUP(A7007-1&amp;B7007&amp;C7007&amp;E7007,$F$2:$G$7561,2,FALSE))</f>
        <v>0</v>
      </c>
      <c r="J7007" s="3">
        <f>IF(A7007='Enheter, modell og år'!$F$2-1,0,VLOOKUP(A7007-1&amp;B7007&amp;C7007&amp;E7007,$F$2:$G$7561,2,FALSE))</f>
        <v>0</v>
      </c>
    </row>
    <row r="7008" spans="1:10" x14ac:dyDescent="0.25">
      <c r="A7008">
        <f t="shared" ref="A7008:C7008" si="6571">A6468</f>
        <v>2025</v>
      </c>
      <c r="B7008" t="str">
        <f t="shared" si="6571"/>
        <v>VFM</v>
      </c>
      <c r="C7008">
        <f t="shared" si="6571"/>
        <v>0</v>
      </c>
      <c r="D7008">
        <f>IFERROR(VLOOKUP(C7008,'Enheter, modell og år'!$A$2:$B$31,2,FALSE),0)</f>
        <v>0</v>
      </c>
      <c r="E7008" t="str">
        <f>'Liste detaljert wide'!$P$1</f>
        <v>Tot bev</v>
      </c>
      <c r="F7008" t="str">
        <f t="shared" si="6542"/>
        <v>2025VFM0Tot bev</v>
      </c>
      <c r="G7008" s="3">
        <f>'Liste detaljert wide'!P528</f>
        <v>0</v>
      </c>
      <c r="H7008" t="str">
        <f>VLOOKUP(E7008,Def!$B$2:$C$15,2,FALSE)</f>
        <v>Tot bev</v>
      </c>
      <c r="I7008" s="3">
        <f>IF(A7008='Enheter, modell og år'!$F$2-1,0,G7008-VLOOKUP(A7008-1&amp;B7008&amp;C7008&amp;E7008,$F$2:$G$7561,2,FALSE))</f>
        <v>0</v>
      </c>
      <c r="J7008" s="3">
        <f>IF(A7008='Enheter, modell og år'!$F$2-1,0,VLOOKUP(A7008-1&amp;B7008&amp;C7008&amp;E7008,$F$2:$G$7561,2,FALSE))</f>
        <v>0</v>
      </c>
    </row>
    <row r="7009" spans="1:10" x14ac:dyDescent="0.25">
      <c r="A7009">
        <f t="shared" ref="A7009:C7009" si="6572">A6469</f>
        <v>2025</v>
      </c>
      <c r="B7009" t="str">
        <f t="shared" si="6572"/>
        <v>VFM</v>
      </c>
      <c r="C7009">
        <f t="shared" si="6572"/>
        <v>0</v>
      </c>
      <c r="D7009">
        <f>IFERROR(VLOOKUP(C7009,'Enheter, modell og år'!$A$2:$B$31,2,FALSE),0)</f>
        <v>0</v>
      </c>
      <c r="E7009" t="str">
        <f>'Liste detaljert wide'!$P$1</f>
        <v>Tot bev</v>
      </c>
      <c r="F7009" t="str">
        <f t="shared" si="6542"/>
        <v>2025VFM0Tot bev</v>
      </c>
      <c r="G7009" s="3">
        <f>'Liste detaljert wide'!P529</f>
        <v>0</v>
      </c>
      <c r="H7009" t="str">
        <f>VLOOKUP(E7009,Def!$B$2:$C$15,2,FALSE)</f>
        <v>Tot bev</v>
      </c>
      <c r="I7009" s="3">
        <f>IF(A7009='Enheter, modell og år'!$F$2-1,0,G7009-VLOOKUP(A7009-1&amp;B7009&amp;C7009&amp;E7009,$F$2:$G$7561,2,FALSE))</f>
        <v>0</v>
      </c>
      <c r="J7009" s="3">
        <f>IF(A7009='Enheter, modell og år'!$F$2-1,0,VLOOKUP(A7009-1&amp;B7009&amp;C7009&amp;E7009,$F$2:$G$7561,2,FALSE))</f>
        <v>0</v>
      </c>
    </row>
    <row r="7010" spans="1:10" x14ac:dyDescent="0.25">
      <c r="A7010">
        <f t="shared" ref="A7010:C7010" si="6573">A6470</f>
        <v>2025</v>
      </c>
      <c r="B7010" t="str">
        <f t="shared" si="6573"/>
        <v>VFM</v>
      </c>
      <c r="C7010">
        <f t="shared" si="6573"/>
        <v>0</v>
      </c>
      <c r="D7010">
        <f>IFERROR(VLOOKUP(C7010,'Enheter, modell og år'!$A$2:$B$31,2,FALSE),0)</f>
        <v>0</v>
      </c>
      <c r="E7010" t="str">
        <f>'Liste detaljert wide'!$P$1</f>
        <v>Tot bev</v>
      </c>
      <c r="F7010" t="str">
        <f t="shared" si="6542"/>
        <v>2025VFM0Tot bev</v>
      </c>
      <c r="G7010" s="3">
        <f>'Liste detaljert wide'!P530</f>
        <v>0</v>
      </c>
      <c r="H7010" t="str">
        <f>VLOOKUP(E7010,Def!$B$2:$C$15,2,FALSE)</f>
        <v>Tot bev</v>
      </c>
      <c r="I7010" s="3">
        <f>IF(A7010='Enheter, modell og år'!$F$2-1,0,G7010-VLOOKUP(A7010-1&amp;B7010&amp;C7010&amp;E7010,$F$2:$G$7561,2,FALSE))</f>
        <v>0</v>
      </c>
      <c r="J7010" s="3">
        <f>IF(A7010='Enheter, modell og år'!$F$2-1,0,VLOOKUP(A7010-1&amp;B7010&amp;C7010&amp;E7010,$F$2:$G$7561,2,FALSE))</f>
        <v>0</v>
      </c>
    </row>
    <row r="7011" spans="1:10" x14ac:dyDescent="0.25">
      <c r="A7011">
        <f t="shared" ref="A7011:C7011" si="6574">A6471</f>
        <v>2025</v>
      </c>
      <c r="B7011" t="str">
        <f t="shared" si="6574"/>
        <v>VFM</v>
      </c>
      <c r="C7011">
        <f t="shared" si="6574"/>
        <v>0</v>
      </c>
      <c r="D7011">
        <f>IFERROR(VLOOKUP(C7011,'Enheter, modell og år'!$A$2:$B$31,2,FALSE),0)</f>
        <v>0</v>
      </c>
      <c r="E7011" t="str">
        <f>'Liste detaljert wide'!$P$1</f>
        <v>Tot bev</v>
      </c>
      <c r="F7011" t="str">
        <f t="shared" si="6542"/>
        <v>2025VFM0Tot bev</v>
      </c>
      <c r="G7011" s="3">
        <f>'Liste detaljert wide'!P531</f>
        <v>0</v>
      </c>
      <c r="H7011" t="str">
        <f>VLOOKUP(E7011,Def!$B$2:$C$15,2,FALSE)</f>
        <v>Tot bev</v>
      </c>
      <c r="I7011" s="3">
        <f>IF(A7011='Enheter, modell og år'!$F$2-1,0,G7011-VLOOKUP(A7011-1&amp;B7011&amp;C7011&amp;E7011,$F$2:$G$7561,2,FALSE))</f>
        <v>0</v>
      </c>
      <c r="J7011" s="3">
        <f>IF(A7011='Enheter, modell og år'!$F$2-1,0,VLOOKUP(A7011-1&amp;B7011&amp;C7011&amp;E7011,$F$2:$G$7561,2,FALSE))</f>
        <v>0</v>
      </c>
    </row>
    <row r="7012" spans="1:10" x14ac:dyDescent="0.25">
      <c r="A7012">
        <f t="shared" ref="A7012:C7012" si="6575">A6472</f>
        <v>2025</v>
      </c>
      <c r="B7012" t="str">
        <f t="shared" si="6575"/>
        <v>VFM</v>
      </c>
      <c r="C7012">
        <f t="shared" si="6575"/>
        <v>0</v>
      </c>
      <c r="D7012">
        <f>IFERROR(VLOOKUP(C7012,'Enheter, modell og år'!$A$2:$B$31,2,FALSE),0)</f>
        <v>0</v>
      </c>
      <c r="E7012" t="str">
        <f>'Liste detaljert wide'!$P$1</f>
        <v>Tot bev</v>
      </c>
      <c r="F7012" t="str">
        <f t="shared" si="6542"/>
        <v>2025VFM0Tot bev</v>
      </c>
      <c r="G7012" s="3">
        <f>'Liste detaljert wide'!P532</f>
        <v>0</v>
      </c>
      <c r="H7012" t="str">
        <f>VLOOKUP(E7012,Def!$B$2:$C$15,2,FALSE)</f>
        <v>Tot bev</v>
      </c>
      <c r="I7012" s="3">
        <f>IF(A7012='Enheter, modell og år'!$F$2-1,0,G7012-VLOOKUP(A7012-1&amp;B7012&amp;C7012&amp;E7012,$F$2:$G$7561,2,FALSE))</f>
        <v>0</v>
      </c>
      <c r="J7012" s="3">
        <f>IF(A7012='Enheter, modell og år'!$F$2-1,0,VLOOKUP(A7012-1&amp;B7012&amp;C7012&amp;E7012,$F$2:$G$7561,2,FALSE))</f>
        <v>0</v>
      </c>
    </row>
    <row r="7013" spans="1:10" x14ac:dyDescent="0.25">
      <c r="A7013">
        <f t="shared" ref="A7013:C7013" si="6576">A6473</f>
        <v>2025</v>
      </c>
      <c r="B7013" t="str">
        <f t="shared" si="6576"/>
        <v>VFM</v>
      </c>
      <c r="C7013">
        <f t="shared" si="6576"/>
        <v>0</v>
      </c>
      <c r="D7013">
        <f>IFERROR(VLOOKUP(C7013,'Enheter, modell og år'!$A$2:$B$31,2,FALSE),0)</f>
        <v>0</v>
      </c>
      <c r="E7013" t="str">
        <f>'Liste detaljert wide'!$P$1</f>
        <v>Tot bev</v>
      </c>
      <c r="F7013" t="str">
        <f t="shared" si="6542"/>
        <v>2025VFM0Tot bev</v>
      </c>
      <c r="G7013" s="3">
        <f>'Liste detaljert wide'!P533</f>
        <v>0</v>
      </c>
      <c r="H7013" t="str">
        <f>VLOOKUP(E7013,Def!$B$2:$C$15,2,FALSE)</f>
        <v>Tot bev</v>
      </c>
      <c r="I7013" s="3">
        <f>IF(A7013='Enheter, modell og år'!$F$2-1,0,G7013-VLOOKUP(A7013-1&amp;B7013&amp;C7013&amp;E7013,$F$2:$G$7561,2,FALSE))</f>
        <v>0</v>
      </c>
      <c r="J7013" s="3">
        <f>IF(A7013='Enheter, modell og år'!$F$2-1,0,VLOOKUP(A7013-1&amp;B7013&amp;C7013&amp;E7013,$F$2:$G$7561,2,FALSE))</f>
        <v>0</v>
      </c>
    </row>
    <row r="7014" spans="1:10" x14ac:dyDescent="0.25">
      <c r="A7014">
        <f t="shared" ref="A7014:C7014" si="6577">A6474</f>
        <v>2025</v>
      </c>
      <c r="B7014" t="str">
        <f t="shared" si="6577"/>
        <v>VFM</v>
      </c>
      <c r="C7014">
        <f t="shared" si="6577"/>
        <v>0</v>
      </c>
      <c r="D7014">
        <f>IFERROR(VLOOKUP(C7014,'Enheter, modell og år'!$A$2:$B$31,2,FALSE),0)</f>
        <v>0</v>
      </c>
      <c r="E7014" t="str">
        <f>'Liste detaljert wide'!$P$1</f>
        <v>Tot bev</v>
      </c>
      <c r="F7014" t="str">
        <f t="shared" si="6542"/>
        <v>2025VFM0Tot bev</v>
      </c>
      <c r="G7014" s="3">
        <f>'Liste detaljert wide'!P534</f>
        <v>0</v>
      </c>
      <c r="H7014" t="str">
        <f>VLOOKUP(E7014,Def!$B$2:$C$15,2,FALSE)</f>
        <v>Tot bev</v>
      </c>
      <c r="I7014" s="3">
        <f>IF(A7014='Enheter, modell og år'!$F$2-1,0,G7014-VLOOKUP(A7014-1&amp;B7014&amp;C7014&amp;E7014,$F$2:$G$7561,2,FALSE))</f>
        <v>0</v>
      </c>
      <c r="J7014" s="3">
        <f>IF(A7014='Enheter, modell og år'!$F$2-1,0,VLOOKUP(A7014-1&amp;B7014&amp;C7014&amp;E7014,$F$2:$G$7561,2,FALSE))</f>
        <v>0</v>
      </c>
    </row>
    <row r="7015" spans="1:10" x14ac:dyDescent="0.25">
      <c r="A7015">
        <f t="shared" ref="A7015:C7015" si="6578">A6475</f>
        <v>2025</v>
      </c>
      <c r="B7015" t="str">
        <f t="shared" si="6578"/>
        <v>VFM</v>
      </c>
      <c r="C7015">
        <f t="shared" si="6578"/>
        <v>0</v>
      </c>
      <c r="D7015">
        <f>IFERROR(VLOOKUP(C7015,'Enheter, modell og år'!$A$2:$B$31,2,FALSE),0)</f>
        <v>0</v>
      </c>
      <c r="E7015" t="str">
        <f>'Liste detaljert wide'!$P$1</f>
        <v>Tot bev</v>
      </c>
      <c r="F7015" t="str">
        <f t="shared" si="6542"/>
        <v>2025VFM0Tot bev</v>
      </c>
      <c r="G7015" s="3">
        <f>'Liste detaljert wide'!P535</f>
        <v>0</v>
      </c>
      <c r="H7015" t="str">
        <f>VLOOKUP(E7015,Def!$B$2:$C$15,2,FALSE)</f>
        <v>Tot bev</v>
      </c>
      <c r="I7015" s="3">
        <f>IF(A7015='Enheter, modell og år'!$F$2-1,0,G7015-VLOOKUP(A7015-1&amp;B7015&amp;C7015&amp;E7015,$F$2:$G$7561,2,FALSE))</f>
        <v>0</v>
      </c>
      <c r="J7015" s="3">
        <f>IF(A7015='Enheter, modell og år'!$F$2-1,0,VLOOKUP(A7015-1&amp;B7015&amp;C7015&amp;E7015,$F$2:$G$7561,2,FALSE))</f>
        <v>0</v>
      </c>
    </row>
    <row r="7016" spans="1:10" x14ac:dyDescent="0.25">
      <c r="A7016">
        <f t="shared" ref="A7016:C7016" si="6579">A6476</f>
        <v>2025</v>
      </c>
      <c r="B7016" t="str">
        <f t="shared" si="6579"/>
        <v>VFM</v>
      </c>
      <c r="C7016">
        <f t="shared" si="6579"/>
        <v>0</v>
      </c>
      <c r="D7016">
        <f>IFERROR(VLOOKUP(C7016,'Enheter, modell og år'!$A$2:$B$31,2,FALSE),0)</f>
        <v>0</v>
      </c>
      <c r="E7016" t="str">
        <f>'Liste detaljert wide'!$P$1</f>
        <v>Tot bev</v>
      </c>
      <c r="F7016" t="str">
        <f t="shared" si="6542"/>
        <v>2025VFM0Tot bev</v>
      </c>
      <c r="G7016" s="3">
        <f>'Liste detaljert wide'!P536</f>
        <v>0</v>
      </c>
      <c r="H7016" t="str">
        <f>VLOOKUP(E7016,Def!$B$2:$C$15,2,FALSE)</f>
        <v>Tot bev</v>
      </c>
      <c r="I7016" s="3">
        <f>IF(A7016='Enheter, modell og år'!$F$2-1,0,G7016-VLOOKUP(A7016-1&amp;B7016&amp;C7016&amp;E7016,$F$2:$G$7561,2,FALSE))</f>
        <v>0</v>
      </c>
      <c r="J7016" s="3">
        <f>IF(A7016='Enheter, modell og år'!$F$2-1,0,VLOOKUP(A7016-1&amp;B7016&amp;C7016&amp;E7016,$F$2:$G$7561,2,FALSE))</f>
        <v>0</v>
      </c>
    </row>
    <row r="7017" spans="1:10" x14ac:dyDescent="0.25">
      <c r="A7017">
        <f t="shared" ref="A7017:C7017" si="6580">A6477</f>
        <v>2025</v>
      </c>
      <c r="B7017" t="str">
        <f t="shared" si="6580"/>
        <v>VFM</v>
      </c>
      <c r="C7017">
        <f t="shared" si="6580"/>
        <v>0</v>
      </c>
      <c r="D7017">
        <f>IFERROR(VLOOKUP(C7017,'Enheter, modell og år'!$A$2:$B$31,2,FALSE),0)</f>
        <v>0</v>
      </c>
      <c r="E7017" t="str">
        <f>'Liste detaljert wide'!$P$1</f>
        <v>Tot bev</v>
      </c>
      <c r="F7017" t="str">
        <f t="shared" si="6542"/>
        <v>2025VFM0Tot bev</v>
      </c>
      <c r="G7017" s="3">
        <f>'Liste detaljert wide'!P537</f>
        <v>0</v>
      </c>
      <c r="H7017" t="str">
        <f>VLOOKUP(E7017,Def!$B$2:$C$15,2,FALSE)</f>
        <v>Tot bev</v>
      </c>
      <c r="I7017" s="3">
        <f>IF(A7017='Enheter, modell og år'!$F$2-1,0,G7017-VLOOKUP(A7017-1&amp;B7017&amp;C7017&amp;E7017,$F$2:$G$7561,2,FALSE))</f>
        <v>0</v>
      </c>
      <c r="J7017" s="3">
        <f>IF(A7017='Enheter, modell og år'!$F$2-1,0,VLOOKUP(A7017-1&amp;B7017&amp;C7017&amp;E7017,$F$2:$G$7561,2,FALSE))</f>
        <v>0</v>
      </c>
    </row>
    <row r="7018" spans="1:10" x14ac:dyDescent="0.25">
      <c r="A7018">
        <f t="shared" ref="A7018:C7018" si="6581">A6478</f>
        <v>2025</v>
      </c>
      <c r="B7018" t="str">
        <f t="shared" si="6581"/>
        <v>VFM</v>
      </c>
      <c r="C7018">
        <f t="shared" si="6581"/>
        <v>0</v>
      </c>
      <c r="D7018">
        <f>IFERROR(VLOOKUP(C7018,'Enheter, modell og år'!$A$2:$B$31,2,FALSE),0)</f>
        <v>0</v>
      </c>
      <c r="E7018" t="str">
        <f>'Liste detaljert wide'!$P$1</f>
        <v>Tot bev</v>
      </c>
      <c r="F7018" t="str">
        <f t="shared" si="6542"/>
        <v>2025VFM0Tot bev</v>
      </c>
      <c r="G7018" s="3">
        <f>'Liste detaljert wide'!P538</f>
        <v>0</v>
      </c>
      <c r="H7018" t="str">
        <f>VLOOKUP(E7018,Def!$B$2:$C$15,2,FALSE)</f>
        <v>Tot bev</v>
      </c>
      <c r="I7018" s="3">
        <f>IF(A7018='Enheter, modell og år'!$F$2-1,0,G7018-VLOOKUP(A7018-1&amp;B7018&amp;C7018&amp;E7018,$F$2:$G$7561,2,FALSE))</f>
        <v>0</v>
      </c>
      <c r="J7018" s="3">
        <f>IF(A7018='Enheter, modell og år'!$F$2-1,0,VLOOKUP(A7018-1&amp;B7018&amp;C7018&amp;E7018,$F$2:$G$7561,2,FALSE))</f>
        <v>0</v>
      </c>
    </row>
    <row r="7019" spans="1:10" x14ac:dyDescent="0.25">
      <c r="A7019">
        <f t="shared" ref="A7019:C7019" si="6582">A6479</f>
        <v>2025</v>
      </c>
      <c r="B7019" t="str">
        <f t="shared" si="6582"/>
        <v>VFM</v>
      </c>
      <c r="C7019">
        <f t="shared" si="6582"/>
        <v>0</v>
      </c>
      <c r="D7019">
        <f>IFERROR(VLOOKUP(C7019,'Enheter, modell og år'!$A$2:$B$31,2,FALSE),0)</f>
        <v>0</v>
      </c>
      <c r="E7019" t="str">
        <f>'Liste detaljert wide'!$P$1</f>
        <v>Tot bev</v>
      </c>
      <c r="F7019" t="str">
        <f t="shared" si="6542"/>
        <v>2025VFM0Tot bev</v>
      </c>
      <c r="G7019" s="3">
        <f>'Liste detaljert wide'!P539</f>
        <v>0</v>
      </c>
      <c r="H7019" t="str">
        <f>VLOOKUP(E7019,Def!$B$2:$C$15,2,FALSE)</f>
        <v>Tot bev</v>
      </c>
      <c r="I7019" s="3">
        <f>IF(A7019='Enheter, modell og år'!$F$2-1,0,G7019-VLOOKUP(A7019-1&amp;B7019&amp;C7019&amp;E7019,$F$2:$G$7561,2,FALSE))</f>
        <v>0</v>
      </c>
      <c r="J7019" s="3">
        <f>IF(A7019='Enheter, modell og år'!$F$2-1,0,VLOOKUP(A7019-1&amp;B7019&amp;C7019&amp;E7019,$F$2:$G$7561,2,FALSE))</f>
        <v>0</v>
      </c>
    </row>
    <row r="7020" spans="1:10" x14ac:dyDescent="0.25">
      <c r="A7020">
        <f t="shared" ref="A7020:C7020" si="6583">A6480</f>
        <v>2025</v>
      </c>
      <c r="B7020" t="str">
        <f t="shared" si="6583"/>
        <v>VFM</v>
      </c>
      <c r="C7020">
        <f t="shared" si="6583"/>
        <v>0</v>
      </c>
      <c r="D7020">
        <f>IFERROR(VLOOKUP(C7020,'Enheter, modell og år'!$A$2:$B$31,2,FALSE),0)</f>
        <v>0</v>
      </c>
      <c r="E7020" t="str">
        <f>'Liste detaljert wide'!$P$1</f>
        <v>Tot bev</v>
      </c>
      <c r="F7020" t="str">
        <f t="shared" si="6542"/>
        <v>2025VFM0Tot bev</v>
      </c>
      <c r="G7020" s="3">
        <f>'Liste detaljert wide'!P540</f>
        <v>0</v>
      </c>
      <c r="H7020" t="str">
        <f>VLOOKUP(E7020,Def!$B$2:$C$15,2,FALSE)</f>
        <v>Tot bev</v>
      </c>
      <c r="I7020" s="3">
        <f>IF(A7020='Enheter, modell og år'!$F$2-1,0,G7020-VLOOKUP(A7020-1&amp;B7020&amp;C7020&amp;E7020,$F$2:$G$7561,2,FALSE))</f>
        <v>0</v>
      </c>
      <c r="J7020" s="3">
        <f>IF(A7020='Enheter, modell og år'!$F$2-1,0,VLOOKUP(A7020-1&amp;B7020&amp;C7020&amp;E7020,$F$2:$G$7561,2,FALSE))</f>
        <v>0</v>
      </c>
    </row>
    <row r="7021" spans="1:10" x14ac:dyDescent="0.25">
      <c r="A7021">
        <f t="shared" ref="A7021:C7021" si="6584">A6481</f>
        <v>2025</v>
      </c>
      <c r="B7021" t="str">
        <f t="shared" si="6584"/>
        <v>VFM</v>
      </c>
      <c r="C7021">
        <f t="shared" si="6584"/>
        <v>0</v>
      </c>
      <c r="D7021">
        <f>IFERROR(VLOOKUP(C7021,'Enheter, modell og år'!$A$2:$B$31,2,FALSE),0)</f>
        <v>0</v>
      </c>
      <c r="E7021" t="str">
        <f>'Liste detaljert wide'!$P$1</f>
        <v>Tot bev</v>
      </c>
      <c r="F7021" t="str">
        <f t="shared" si="6542"/>
        <v>2025VFM0Tot bev</v>
      </c>
      <c r="G7021" s="3">
        <f>'Liste detaljert wide'!P541</f>
        <v>0</v>
      </c>
      <c r="H7021" t="str">
        <f>VLOOKUP(E7021,Def!$B$2:$C$15,2,FALSE)</f>
        <v>Tot bev</v>
      </c>
      <c r="I7021" s="3">
        <f>IF(A7021='Enheter, modell og år'!$F$2-1,0,G7021-VLOOKUP(A7021-1&amp;B7021&amp;C7021&amp;E7021,$F$2:$G$7561,2,FALSE))</f>
        <v>0</v>
      </c>
      <c r="J7021" s="3">
        <f>IF(A7021='Enheter, modell og år'!$F$2-1,0,VLOOKUP(A7021-1&amp;B7021&amp;C7021&amp;E7021,$F$2:$G$7561,2,FALSE))</f>
        <v>0</v>
      </c>
    </row>
    <row r="7022" spans="1:10" x14ac:dyDescent="0.25">
      <c r="A7022">
        <f t="shared" ref="A7022:C7022" si="6585">A6482</f>
        <v>2017</v>
      </c>
      <c r="B7022" t="str">
        <f t="shared" si="6585"/>
        <v>RFM</v>
      </c>
      <c r="C7022">
        <f t="shared" si="6585"/>
        <v>0</v>
      </c>
      <c r="D7022">
        <f>IFERROR(VLOOKUP(C7022,'Enheter, modell og år'!$A$2:$B$31,2,FALSE),0)</f>
        <v>0</v>
      </c>
      <c r="E7022" t="str">
        <f>'Liste detaljert wide'!$Q$1</f>
        <v>Basis KD</v>
      </c>
      <c r="F7022" t="str">
        <f t="shared" si="6542"/>
        <v>2017RFM0Basis KD</v>
      </c>
      <c r="G7022" s="3">
        <f>'Liste detaljert wide'!Q2</f>
        <v>0</v>
      </c>
      <c r="H7022" t="str">
        <f>VLOOKUP(E7022,Def!$B$2:$C$15,2,FALSE)</f>
        <v>Basis KD</v>
      </c>
      <c r="I7022" s="3">
        <f>IF(A7022='Enheter, modell og år'!$F$2-1,0,G7022-VLOOKUP(A7022-1&amp;B7022&amp;C7022&amp;E7022,$F$2:$G$7561,2,FALSE))</f>
        <v>0</v>
      </c>
      <c r="J7022" s="3">
        <f>IF(A7022='Enheter, modell og år'!$F$2-1,0,VLOOKUP(A7022-1&amp;B7022&amp;C7022&amp;E7022,$F$2:$G$7561,2,FALSE))</f>
        <v>0</v>
      </c>
    </row>
    <row r="7023" spans="1:10" x14ac:dyDescent="0.25">
      <c r="A7023">
        <f t="shared" ref="A7023:C7023" si="6586">A6483</f>
        <v>2017</v>
      </c>
      <c r="B7023" t="str">
        <f t="shared" si="6586"/>
        <v>RFM</v>
      </c>
      <c r="C7023">
        <f t="shared" si="6586"/>
        <v>0</v>
      </c>
      <c r="D7023">
        <f>IFERROR(VLOOKUP(C7023,'Enheter, modell og år'!$A$2:$B$31,2,FALSE),0)</f>
        <v>0</v>
      </c>
      <c r="E7023" t="str">
        <f>'Liste detaljert wide'!$Q$1</f>
        <v>Basis KD</v>
      </c>
      <c r="F7023" t="str">
        <f t="shared" si="6542"/>
        <v>2017RFM0Basis KD</v>
      </c>
      <c r="G7023" s="3">
        <f>'Liste detaljert wide'!Q3</f>
        <v>0</v>
      </c>
      <c r="H7023" t="str">
        <f>VLOOKUP(E7023,Def!$B$2:$C$15,2,FALSE)</f>
        <v>Basis KD</v>
      </c>
      <c r="I7023" s="3">
        <f>IF(A7023='Enheter, modell og år'!$F$2-1,0,G7023-VLOOKUP(A7023-1&amp;B7023&amp;C7023&amp;E7023,$F$2:$G$7561,2,FALSE))</f>
        <v>0</v>
      </c>
      <c r="J7023" s="3">
        <f>IF(A7023='Enheter, modell og år'!$F$2-1,0,VLOOKUP(A7023-1&amp;B7023&amp;C7023&amp;E7023,$F$2:$G$7561,2,FALSE))</f>
        <v>0</v>
      </c>
    </row>
    <row r="7024" spans="1:10" x14ac:dyDescent="0.25">
      <c r="A7024">
        <f t="shared" ref="A7024:C7024" si="6587">A6484</f>
        <v>2017</v>
      </c>
      <c r="B7024" t="str">
        <f t="shared" si="6587"/>
        <v>RFM</v>
      </c>
      <c r="C7024">
        <f t="shared" si="6587"/>
        <v>0</v>
      </c>
      <c r="D7024">
        <f>IFERROR(VLOOKUP(C7024,'Enheter, modell og år'!$A$2:$B$31,2,FALSE),0)</f>
        <v>0</v>
      </c>
      <c r="E7024" t="str">
        <f>'Liste detaljert wide'!$Q$1</f>
        <v>Basis KD</v>
      </c>
      <c r="F7024" t="str">
        <f t="shared" si="6542"/>
        <v>2017RFM0Basis KD</v>
      </c>
      <c r="G7024" s="3">
        <f>'Liste detaljert wide'!Q4</f>
        <v>0</v>
      </c>
      <c r="H7024" t="str">
        <f>VLOOKUP(E7024,Def!$B$2:$C$15,2,FALSE)</f>
        <v>Basis KD</v>
      </c>
      <c r="I7024" s="3">
        <f>IF(A7024='Enheter, modell og år'!$F$2-1,0,G7024-VLOOKUP(A7024-1&amp;B7024&amp;C7024&amp;E7024,$F$2:$G$7561,2,FALSE))</f>
        <v>0</v>
      </c>
      <c r="J7024" s="3">
        <f>IF(A7024='Enheter, modell og år'!$F$2-1,0,VLOOKUP(A7024-1&amp;B7024&amp;C7024&amp;E7024,$F$2:$G$7561,2,FALSE))</f>
        <v>0</v>
      </c>
    </row>
    <row r="7025" spans="1:10" x14ac:dyDescent="0.25">
      <c r="A7025">
        <f t="shared" ref="A7025:C7025" si="6588">A6485</f>
        <v>2017</v>
      </c>
      <c r="B7025" t="str">
        <f t="shared" si="6588"/>
        <v>RFM</v>
      </c>
      <c r="C7025">
        <f t="shared" si="6588"/>
        <v>0</v>
      </c>
      <c r="D7025">
        <f>IFERROR(VLOOKUP(C7025,'Enheter, modell og år'!$A$2:$B$31,2,FALSE),0)</f>
        <v>0</v>
      </c>
      <c r="E7025" t="str">
        <f>'Liste detaljert wide'!$Q$1</f>
        <v>Basis KD</v>
      </c>
      <c r="F7025" t="str">
        <f t="shared" si="6542"/>
        <v>2017RFM0Basis KD</v>
      </c>
      <c r="G7025" s="3">
        <f>'Liste detaljert wide'!Q5</f>
        <v>0</v>
      </c>
      <c r="H7025" t="str">
        <f>VLOOKUP(E7025,Def!$B$2:$C$15,2,FALSE)</f>
        <v>Basis KD</v>
      </c>
      <c r="I7025" s="3">
        <f>IF(A7025='Enheter, modell og år'!$F$2-1,0,G7025-VLOOKUP(A7025-1&amp;B7025&amp;C7025&amp;E7025,$F$2:$G$7561,2,FALSE))</f>
        <v>0</v>
      </c>
      <c r="J7025" s="3">
        <f>IF(A7025='Enheter, modell og år'!$F$2-1,0,VLOOKUP(A7025-1&amp;B7025&amp;C7025&amp;E7025,$F$2:$G$7561,2,FALSE))</f>
        <v>0</v>
      </c>
    </row>
    <row r="7026" spans="1:10" x14ac:dyDescent="0.25">
      <c r="A7026">
        <f t="shared" ref="A7026:C7026" si="6589">A6486</f>
        <v>2017</v>
      </c>
      <c r="B7026" t="str">
        <f t="shared" si="6589"/>
        <v>RFM</v>
      </c>
      <c r="C7026">
        <f t="shared" si="6589"/>
        <v>0</v>
      </c>
      <c r="D7026">
        <f>IFERROR(VLOOKUP(C7026,'Enheter, modell og år'!$A$2:$B$31,2,FALSE),0)</f>
        <v>0</v>
      </c>
      <c r="E7026" t="str">
        <f>'Liste detaljert wide'!$Q$1</f>
        <v>Basis KD</v>
      </c>
      <c r="F7026" t="str">
        <f t="shared" si="6542"/>
        <v>2017RFM0Basis KD</v>
      </c>
      <c r="G7026" s="3">
        <f>'Liste detaljert wide'!Q6</f>
        <v>0</v>
      </c>
      <c r="H7026" t="str">
        <f>VLOOKUP(E7026,Def!$B$2:$C$15,2,FALSE)</f>
        <v>Basis KD</v>
      </c>
      <c r="I7026" s="3">
        <f>IF(A7026='Enheter, modell og år'!$F$2-1,0,G7026-VLOOKUP(A7026-1&amp;B7026&amp;C7026&amp;E7026,$F$2:$G$7561,2,FALSE))</f>
        <v>0</v>
      </c>
      <c r="J7026" s="3">
        <f>IF(A7026='Enheter, modell og år'!$F$2-1,0,VLOOKUP(A7026-1&amp;B7026&amp;C7026&amp;E7026,$F$2:$G$7561,2,FALSE))</f>
        <v>0</v>
      </c>
    </row>
    <row r="7027" spans="1:10" x14ac:dyDescent="0.25">
      <c r="A7027">
        <f t="shared" ref="A7027:C7027" si="6590">A6487</f>
        <v>2017</v>
      </c>
      <c r="B7027" t="str">
        <f t="shared" si="6590"/>
        <v>RFM</v>
      </c>
      <c r="C7027">
        <f t="shared" si="6590"/>
        <v>0</v>
      </c>
      <c r="D7027">
        <f>IFERROR(VLOOKUP(C7027,'Enheter, modell og år'!$A$2:$B$31,2,FALSE),0)</f>
        <v>0</v>
      </c>
      <c r="E7027" t="str">
        <f>'Liste detaljert wide'!$Q$1</f>
        <v>Basis KD</v>
      </c>
      <c r="F7027" t="str">
        <f t="shared" si="6542"/>
        <v>2017RFM0Basis KD</v>
      </c>
      <c r="G7027" s="3">
        <f>'Liste detaljert wide'!Q7</f>
        <v>0</v>
      </c>
      <c r="H7027" t="str">
        <f>VLOOKUP(E7027,Def!$B$2:$C$15,2,FALSE)</f>
        <v>Basis KD</v>
      </c>
      <c r="I7027" s="3">
        <f>IF(A7027='Enheter, modell og år'!$F$2-1,0,G7027-VLOOKUP(A7027-1&amp;B7027&amp;C7027&amp;E7027,$F$2:$G$7561,2,FALSE))</f>
        <v>0</v>
      </c>
      <c r="J7027" s="3">
        <f>IF(A7027='Enheter, modell og år'!$F$2-1,0,VLOOKUP(A7027-1&amp;B7027&amp;C7027&amp;E7027,$F$2:$G$7561,2,FALSE))</f>
        <v>0</v>
      </c>
    </row>
    <row r="7028" spans="1:10" x14ac:dyDescent="0.25">
      <c r="A7028">
        <f t="shared" ref="A7028:C7028" si="6591">A6488</f>
        <v>2017</v>
      </c>
      <c r="B7028" t="str">
        <f t="shared" si="6591"/>
        <v>RFM</v>
      </c>
      <c r="C7028">
        <f t="shared" si="6591"/>
        <v>0</v>
      </c>
      <c r="D7028">
        <f>IFERROR(VLOOKUP(C7028,'Enheter, modell og år'!$A$2:$B$31,2,FALSE),0)</f>
        <v>0</v>
      </c>
      <c r="E7028" t="str">
        <f>'Liste detaljert wide'!$Q$1</f>
        <v>Basis KD</v>
      </c>
      <c r="F7028" t="str">
        <f t="shared" si="6542"/>
        <v>2017RFM0Basis KD</v>
      </c>
      <c r="G7028" s="3">
        <f>'Liste detaljert wide'!Q8</f>
        <v>0</v>
      </c>
      <c r="H7028" t="str">
        <f>VLOOKUP(E7028,Def!$B$2:$C$15,2,FALSE)</f>
        <v>Basis KD</v>
      </c>
      <c r="I7028" s="3">
        <f>IF(A7028='Enheter, modell og år'!$F$2-1,0,G7028-VLOOKUP(A7028-1&amp;B7028&amp;C7028&amp;E7028,$F$2:$G$7561,2,FALSE))</f>
        <v>0</v>
      </c>
      <c r="J7028" s="3">
        <f>IF(A7028='Enheter, modell og år'!$F$2-1,0,VLOOKUP(A7028-1&amp;B7028&amp;C7028&amp;E7028,$F$2:$G$7561,2,FALSE))</f>
        <v>0</v>
      </c>
    </row>
    <row r="7029" spans="1:10" x14ac:dyDescent="0.25">
      <c r="A7029">
        <f t="shared" ref="A7029:C7029" si="6592">A6489</f>
        <v>2017</v>
      </c>
      <c r="B7029" t="str">
        <f t="shared" si="6592"/>
        <v>RFM</v>
      </c>
      <c r="C7029">
        <f t="shared" si="6592"/>
        <v>0</v>
      </c>
      <c r="D7029">
        <f>IFERROR(VLOOKUP(C7029,'Enheter, modell og år'!$A$2:$B$31,2,FALSE),0)</f>
        <v>0</v>
      </c>
      <c r="E7029" t="str">
        <f>'Liste detaljert wide'!$Q$1</f>
        <v>Basis KD</v>
      </c>
      <c r="F7029" t="str">
        <f t="shared" si="6542"/>
        <v>2017RFM0Basis KD</v>
      </c>
      <c r="G7029" s="3">
        <f>'Liste detaljert wide'!Q9</f>
        <v>0</v>
      </c>
      <c r="H7029" t="str">
        <f>VLOOKUP(E7029,Def!$B$2:$C$15,2,FALSE)</f>
        <v>Basis KD</v>
      </c>
      <c r="I7029" s="3">
        <f>IF(A7029='Enheter, modell og år'!$F$2-1,0,G7029-VLOOKUP(A7029-1&amp;B7029&amp;C7029&amp;E7029,$F$2:$G$7561,2,FALSE))</f>
        <v>0</v>
      </c>
      <c r="J7029" s="3">
        <f>IF(A7029='Enheter, modell og år'!$F$2-1,0,VLOOKUP(A7029-1&amp;B7029&amp;C7029&amp;E7029,$F$2:$G$7561,2,FALSE))</f>
        <v>0</v>
      </c>
    </row>
    <row r="7030" spans="1:10" x14ac:dyDescent="0.25">
      <c r="A7030">
        <f t="shared" ref="A7030:C7030" si="6593">A6490</f>
        <v>2017</v>
      </c>
      <c r="B7030" t="str">
        <f t="shared" si="6593"/>
        <v>RFM</v>
      </c>
      <c r="C7030">
        <f t="shared" si="6593"/>
        <v>0</v>
      </c>
      <c r="D7030">
        <f>IFERROR(VLOOKUP(C7030,'Enheter, modell og år'!$A$2:$B$31,2,FALSE),0)</f>
        <v>0</v>
      </c>
      <c r="E7030" t="str">
        <f>'Liste detaljert wide'!$Q$1</f>
        <v>Basis KD</v>
      </c>
      <c r="F7030" t="str">
        <f t="shared" si="6542"/>
        <v>2017RFM0Basis KD</v>
      </c>
      <c r="G7030" s="3">
        <f>'Liste detaljert wide'!Q10</f>
        <v>0</v>
      </c>
      <c r="H7030" t="str">
        <f>VLOOKUP(E7030,Def!$B$2:$C$15,2,FALSE)</f>
        <v>Basis KD</v>
      </c>
      <c r="I7030" s="3">
        <f>IF(A7030='Enheter, modell og år'!$F$2-1,0,G7030-VLOOKUP(A7030-1&amp;B7030&amp;C7030&amp;E7030,$F$2:$G$7561,2,FALSE))</f>
        <v>0</v>
      </c>
      <c r="J7030" s="3">
        <f>IF(A7030='Enheter, modell og år'!$F$2-1,0,VLOOKUP(A7030-1&amp;B7030&amp;C7030&amp;E7030,$F$2:$G$7561,2,FALSE))</f>
        <v>0</v>
      </c>
    </row>
    <row r="7031" spans="1:10" x14ac:dyDescent="0.25">
      <c r="A7031">
        <f t="shared" ref="A7031:C7031" si="6594">A6491</f>
        <v>2017</v>
      </c>
      <c r="B7031" t="str">
        <f t="shared" si="6594"/>
        <v>RFM</v>
      </c>
      <c r="C7031">
        <f t="shared" si="6594"/>
        <v>0</v>
      </c>
      <c r="D7031">
        <f>IFERROR(VLOOKUP(C7031,'Enheter, modell og år'!$A$2:$B$31,2,FALSE),0)</f>
        <v>0</v>
      </c>
      <c r="E7031" t="str">
        <f>'Liste detaljert wide'!$Q$1</f>
        <v>Basis KD</v>
      </c>
      <c r="F7031" t="str">
        <f t="shared" si="6542"/>
        <v>2017RFM0Basis KD</v>
      </c>
      <c r="G7031" s="3">
        <f>'Liste detaljert wide'!Q11</f>
        <v>0</v>
      </c>
      <c r="H7031" t="str">
        <f>VLOOKUP(E7031,Def!$B$2:$C$15,2,FALSE)</f>
        <v>Basis KD</v>
      </c>
      <c r="I7031" s="3">
        <f>IF(A7031='Enheter, modell og år'!$F$2-1,0,G7031-VLOOKUP(A7031-1&amp;B7031&amp;C7031&amp;E7031,$F$2:$G$7561,2,FALSE))</f>
        <v>0</v>
      </c>
      <c r="J7031" s="3">
        <f>IF(A7031='Enheter, modell og år'!$F$2-1,0,VLOOKUP(A7031-1&amp;B7031&amp;C7031&amp;E7031,$F$2:$G$7561,2,FALSE))</f>
        <v>0</v>
      </c>
    </row>
    <row r="7032" spans="1:10" x14ac:dyDescent="0.25">
      <c r="A7032">
        <f t="shared" ref="A7032:C7032" si="6595">A6492</f>
        <v>2017</v>
      </c>
      <c r="B7032" t="str">
        <f t="shared" si="6595"/>
        <v>RFM</v>
      </c>
      <c r="C7032">
        <f t="shared" si="6595"/>
        <v>0</v>
      </c>
      <c r="D7032">
        <f>IFERROR(VLOOKUP(C7032,'Enheter, modell og år'!$A$2:$B$31,2,FALSE),0)</f>
        <v>0</v>
      </c>
      <c r="E7032" t="str">
        <f>'Liste detaljert wide'!$Q$1</f>
        <v>Basis KD</v>
      </c>
      <c r="F7032" t="str">
        <f t="shared" si="6542"/>
        <v>2017RFM0Basis KD</v>
      </c>
      <c r="G7032" s="3">
        <f>'Liste detaljert wide'!Q12</f>
        <v>0</v>
      </c>
      <c r="H7032" t="str">
        <f>VLOOKUP(E7032,Def!$B$2:$C$15,2,FALSE)</f>
        <v>Basis KD</v>
      </c>
      <c r="I7032" s="3">
        <f>IF(A7032='Enheter, modell og år'!$F$2-1,0,G7032-VLOOKUP(A7032-1&amp;B7032&amp;C7032&amp;E7032,$F$2:$G$7561,2,FALSE))</f>
        <v>0</v>
      </c>
      <c r="J7032" s="3">
        <f>IF(A7032='Enheter, modell og år'!$F$2-1,0,VLOOKUP(A7032-1&amp;B7032&amp;C7032&amp;E7032,$F$2:$G$7561,2,FALSE))</f>
        <v>0</v>
      </c>
    </row>
    <row r="7033" spans="1:10" x14ac:dyDescent="0.25">
      <c r="A7033">
        <f t="shared" ref="A7033:C7033" si="6596">A6493</f>
        <v>2017</v>
      </c>
      <c r="B7033" t="str">
        <f t="shared" si="6596"/>
        <v>RFM</v>
      </c>
      <c r="C7033">
        <f t="shared" si="6596"/>
        <v>0</v>
      </c>
      <c r="D7033">
        <f>IFERROR(VLOOKUP(C7033,'Enheter, modell og år'!$A$2:$B$31,2,FALSE),0)</f>
        <v>0</v>
      </c>
      <c r="E7033" t="str">
        <f>'Liste detaljert wide'!$Q$1</f>
        <v>Basis KD</v>
      </c>
      <c r="F7033" t="str">
        <f t="shared" si="6542"/>
        <v>2017RFM0Basis KD</v>
      </c>
      <c r="G7033" s="3">
        <f>'Liste detaljert wide'!Q13</f>
        <v>0</v>
      </c>
      <c r="H7033" t="str">
        <f>VLOOKUP(E7033,Def!$B$2:$C$15,2,FALSE)</f>
        <v>Basis KD</v>
      </c>
      <c r="I7033" s="3">
        <f>IF(A7033='Enheter, modell og år'!$F$2-1,0,G7033-VLOOKUP(A7033-1&amp;B7033&amp;C7033&amp;E7033,$F$2:$G$7561,2,FALSE))</f>
        <v>0</v>
      </c>
      <c r="J7033" s="3">
        <f>IF(A7033='Enheter, modell og år'!$F$2-1,0,VLOOKUP(A7033-1&amp;B7033&amp;C7033&amp;E7033,$F$2:$G$7561,2,FALSE))</f>
        <v>0</v>
      </c>
    </row>
    <row r="7034" spans="1:10" x14ac:dyDescent="0.25">
      <c r="A7034">
        <f t="shared" ref="A7034:C7034" si="6597">A6494</f>
        <v>2017</v>
      </c>
      <c r="B7034" t="str">
        <f t="shared" si="6597"/>
        <v>RFM</v>
      </c>
      <c r="C7034">
        <f t="shared" si="6597"/>
        <v>0</v>
      </c>
      <c r="D7034">
        <f>IFERROR(VLOOKUP(C7034,'Enheter, modell og år'!$A$2:$B$31,2,FALSE),0)</f>
        <v>0</v>
      </c>
      <c r="E7034" t="str">
        <f>'Liste detaljert wide'!$Q$1</f>
        <v>Basis KD</v>
      </c>
      <c r="F7034" t="str">
        <f t="shared" si="6542"/>
        <v>2017RFM0Basis KD</v>
      </c>
      <c r="G7034" s="3">
        <f>'Liste detaljert wide'!Q14</f>
        <v>0</v>
      </c>
      <c r="H7034" t="str">
        <f>VLOOKUP(E7034,Def!$B$2:$C$15,2,FALSE)</f>
        <v>Basis KD</v>
      </c>
      <c r="I7034" s="3">
        <f>IF(A7034='Enheter, modell og år'!$F$2-1,0,G7034-VLOOKUP(A7034-1&amp;B7034&amp;C7034&amp;E7034,$F$2:$G$7561,2,FALSE))</f>
        <v>0</v>
      </c>
      <c r="J7034" s="3">
        <f>IF(A7034='Enheter, modell og år'!$F$2-1,0,VLOOKUP(A7034-1&amp;B7034&amp;C7034&amp;E7034,$F$2:$G$7561,2,FALSE))</f>
        <v>0</v>
      </c>
    </row>
    <row r="7035" spans="1:10" x14ac:dyDescent="0.25">
      <c r="A7035">
        <f t="shared" ref="A7035:C7035" si="6598">A6495</f>
        <v>2017</v>
      </c>
      <c r="B7035" t="str">
        <f t="shared" si="6598"/>
        <v>RFM</v>
      </c>
      <c r="C7035">
        <f t="shared" si="6598"/>
        <v>0</v>
      </c>
      <c r="D7035">
        <f>IFERROR(VLOOKUP(C7035,'Enheter, modell og år'!$A$2:$B$31,2,FALSE),0)</f>
        <v>0</v>
      </c>
      <c r="E7035" t="str">
        <f>'Liste detaljert wide'!$Q$1</f>
        <v>Basis KD</v>
      </c>
      <c r="F7035" t="str">
        <f t="shared" si="6542"/>
        <v>2017RFM0Basis KD</v>
      </c>
      <c r="G7035" s="3">
        <f>'Liste detaljert wide'!Q15</f>
        <v>0</v>
      </c>
      <c r="H7035" t="str">
        <f>VLOOKUP(E7035,Def!$B$2:$C$15,2,FALSE)</f>
        <v>Basis KD</v>
      </c>
      <c r="I7035" s="3">
        <f>IF(A7035='Enheter, modell og år'!$F$2-1,0,G7035-VLOOKUP(A7035-1&amp;B7035&amp;C7035&amp;E7035,$F$2:$G$7561,2,FALSE))</f>
        <v>0</v>
      </c>
      <c r="J7035" s="3">
        <f>IF(A7035='Enheter, modell og år'!$F$2-1,0,VLOOKUP(A7035-1&amp;B7035&amp;C7035&amp;E7035,$F$2:$G$7561,2,FALSE))</f>
        <v>0</v>
      </c>
    </row>
    <row r="7036" spans="1:10" x14ac:dyDescent="0.25">
      <c r="A7036">
        <f t="shared" ref="A7036:C7036" si="6599">A6496</f>
        <v>2017</v>
      </c>
      <c r="B7036" t="str">
        <f t="shared" si="6599"/>
        <v>RFM</v>
      </c>
      <c r="C7036">
        <f t="shared" si="6599"/>
        <v>0</v>
      </c>
      <c r="D7036">
        <f>IFERROR(VLOOKUP(C7036,'Enheter, modell og år'!$A$2:$B$31,2,FALSE),0)</f>
        <v>0</v>
      </c>
      <c r="E7036" t="str">
        <f>'Liste detaljert wide'!$Q$1</f>
        <v>Basis KD</v>
      </c>
      <c r="F7036" t="str">
        <f t="shared" si="6542"/>
        <v>2017RFM0Basis KD</v>
      </c>
      <c r="G7036" s="3">
        <f>'Liste detaljert wide'!Q16</f>
        <v>0</v>
      </c>
      <c r="H7036" t="str">
        <f>VLOOKUP(E7036,Def!$B$2:$C$15,2,FALSE)</f>
        <v>Basis KD</v>
      </c>
      <c r="I7036" s="3">
        <f>IF(A7036='Enheter, modell og år'!$F$2-1,0,G7036-VLOOKUP(A7036-1&amp;B7036&amp;C7036&amp;E7036,$F$2:$G$7561,2,FALSE))</f>
        <v>0</v>
      </c>
      <c r="J7036" s="3">
        <f>IF(A7036='Enheter, modell og år'!$F$2-1,0,VLOOKUP(A7036-1&amp;B7036&amp;C7036&amp;E7036,$F$2:$G$7561,2,FALSE))</f>
        <v>0</v>
      </c>
    </row>
    <row r="7037" spans="1:10" x14ac:dyDescent="0.25">
      <c r="A7037">
        <f t="shared" ref="A7037:C7037" si="6600">A6497</f>
        <v>2017</v>
      </c>
      <c r="B7037" t="str">
        <f t="shared" si="6600"/>
        <v>RFM</v>
      </c>
      <c r="C7037">
        <f t="shared" si="6600"/>
        <v>0</v>
      </c>
      <c r="D7037">
        <f>IFERROR(VLOOKUP(C7037,'Enheter, modell og år'!$A$2:$B$31,2,FALSE),0)</f>
        <v>0</v>
      </c>
      <c r="E7037" t="str">
        <f>'Liste detaljert wide'!$Q$1</f>
        <v>Basis KD</v>
      </c>
      <c r="F7037" t="str">
        <f t="shared" si="6542"/>
        <v>2017RFM0Basis KD</v>
      </c>
      <c r="G7037" s="3">
        <f>'Liste detaljert wide'!Q17</f>
        <v>0</v>
      </c>
      <c r="H7037" t="str">
        <f>VLOOKUP(E7037,Def!$B$2:$C$15,2,FALSE)</f>
        <v>Basis KD</v>
      </c>
      <c r="I7037" s="3">
        <f>IF(A7037='Enheter, modell og år'!$F$2-1,0,G7037-VLOOKUP(A7037-1&amp;B7037&amp;C7037&amp;E7037,$F$2:$G$7561,2,FALSE))</f>
        <v>0</v>
      </c>
      <c r="J7037" s="3">
        <f>IF(A7037='Enheter, modell og år'!$F$2-1,0,VLOOKUP(A7037-1&amp;B7037&amp;C7037&amp;E7037,$F$2:$G$7561,2,FALSE))</f>
        <v>0</v>
      </c>
    </row>
    <row r="7038" spans="1:10" x14ac:dyDescent="0.25">
      <c r="A7038">
        <f t="shared" ref="A7038:C7038" si="6601">A6498</f>
        <v>2017</v>
      </c>
      <c r="B7038" t="str">
        <f t="shared" si="6601"/>
        <v>RFM</v>
      </c>
      <c r="C7038">
        <f t="shared" si="6601"/>
        <v>0</v>
      </c>
      <c r="D7038">
        <f>IFERROR(VLOOKUP(C7038,'Enheter, modell og år'!$A$2:$B$31,2,FALSE),0)</f>
        <v>0</v>
      </c>
      <c r="E7038" t="str">
        <f>'Liste detaljert wide'!$Q$1</f>
        <v>Basis KD</v>
      </c>
      <c r="F7038" t="str">
        <f t="shared" si="6542"/>
        <v>2017RFM0Basis KD</v>
      </c>
      <c r="G7038" s="3">
        <f>'Liste detaljert wide'!Q18</f>
        <v>0</v>
      </c>
      <c r="H7038" t="str">
        <f>VLOOKUP(E7038,Def!$B$2:$C$15,2,FALSE)</f>
        <v>Basis KD</v>
      </c>
      <c r="I7038" s="3">
        <f>IF(A7038='Enheter, modell og år'!$F$2-1,0,G7038-VLOOKUP(A7038-1&amp;B7038&amp;C7038&amp;E7038,$F$2:$G$7561,2,FALSE))</f>
        <v>0</v>
      </c>
      <c r="J7038" s="3">
        <f>IF(A7038='Enheter, modell og år'!$F$2-1,0,VLOOKUP(A7038-1&amp;B7038&amp;C7038&amp;E7038,$F$2:$G$7561,2,FALSE))</f>
        <v>0</v>
      </c>
    </row>
    <row r="7039" spans="1:10" x14ac:dyDescent="0.25">
      <c r="A7039">
        <f t="shared" ref="A7039:C7039" si="6602">A6499</f>
        <v>2017</v>
      </c>
      <c r="B7039" t="str">
        <f t="shared" si="6602"/>
        <v>RFM</v>
      </c>
      <c r="C7039">
        <f t="shared" si="6602"/>
        <v>0</v>
      </c>
      <c r="D7039">
        <f>IFERROR(VLOOKUP(C7039,'Enheter, modell og år'!$A$2:$B$31,2,FALSE),0)</f>
        <v>0</v>
      </c>
      <c r="E7039" t="str">
        <f>'Liste detaljert wide'!$Q$1</f>
        <v>Basis KD</v>
      </c>
      <c r="F7039" t="str">
        <f t="shared" si="6542"/>
        <v>2017RFM0Basis KD</v>
      </c>
      <c r="G7039" s="3">
        <f>'Liste detaljert wide'!Q19</f>
        <v>0</v>
      </c>
      <c r="H7039" t="str">
        <f>VLOOKUP(E7039,Def!$B$2:$C$15,2,FALSE)</f>
        <v>Basis KD</v>
      </c>
      <c r="I7039" s="3">
        <f>IF(A7039='Enheter, modell og år'!$F$2-1,0,G7039-VLOOKUP(A7039-1&amp;B7039&amp;C7039&amp;E7039,$F$2:$G$7561,2,FALSE))</f>
        <v>0</v>
      </c>
      <c r="J7039" s="3">
        <f>IF(A7039='Enheter, modell og år'!$F$2-1,0,VLOOKUP(A7039-1&amp;B7039&amp;C7039&amp;E7039,$F$2:$G$7561,2,FALSE))</f>
        <v>0</v>
      </c>
    </row>
    <row r="7040" spans="1:10" x14ac:dyDescent="0.25">
      <c r="A7040">
        <f t="shared" ref="A7040:C7040" si="6603">A6500</f>
        <v>2017</v>
      </c>
      <c r="B7040" t="str">
        <f t="shared" si="6603"/>
        <v>RFM</v>
      </c>
      <c r="C7040">
        <f t="shared" si="6603"/>
        <v>0</v>
      </c>
      <c r="D7040">
        <f>IFERROR(VLOOKUP(C7040,'Enheter, modell og år'!$A$2:$B$31,2,FALSE),0)</f>
        <v>0</v>
      </c>
      <c r="E7040" t="str">
        <f>'Liste detaljert wide'!$Q$1</f>
        <v>Basis KD</v>
      </c>
      <c r="F7040" t="str">
        <f t="shared" si="6542"/>
        <v>2017RFM0Basis KD</v>
      </c>
      <c r="G7040" s="3">
        <f>'Liste detaljert wide'!Q20</f>
        <v>0</v>
      </c>
      <c r="H7040" t="str">
        <f>VLOOKUP(E7040,Def!$B$2:$C$15,2,FALSE)</f>
        <v>Basis KD</v>
      </c>
      <c r="I7040" s="3">
        <f>IF(A7040='Enheter, modell og år'!$F$2-1,0,G7040-VLOOKUP(A7040-1&amp;B7040&amp;C7040&amp;E7040,$F$2:$G$7561,2,FALSE))</f>
        <v>0</v>
      </c>
      <c r="J7040" s="3">
        <f>IF(A7040='Enheter, modell og år'!$F$2-1,0,VLOOKUP(A7040-1&amp;B7040&amp;C7040&amp;E7040,$F$2:$G$7561,2,FALSE))</f>
        <v>0</v>
      </c>
    </row>
    <row r="7041" spans="1:10" x14ac:dyDescent="0.25">
      <c r="A7041">
        <f t="shared" ref="A7041:C7041" si="6604">A6501</f>
        <v>2017</v>
      </c>
      <c r="B7041" t="str">
        <f t="shared" si="6604"/>
        <v>RFM</v>
      </c>
      <c r="C7041">
        <f t="shared" si="6604"/>
        <v>0</v>
      </c>
      <c r="D7041">
        <f>IFERROR(VLOOKUP(C7041,'Enheter, modell og år'!$A$2:$B$31,2,FALSE),0)</f>
        <v>0</v>
      </c>
      <c r="E7041" t="str">
        <f>'Liste detaljert wide'!$Q$1</f>
        <v>Basis KD</v>
      </c>
      <c r="F7041" t="str">
        <f t="shared" si="6542"/>
        <v>2017RFM0Basis KD</v>
      </c>
      <c r="G7041" s="3">
        <f>'Liste detaljert wide'!Q21</f>
        <v>0</v>
      </c>
      <c r="H7041" t="str">
        <f>VLOOKUP(E7041,Def!$B$2:$C$15,2,FALSE)</f>
        <v>Basis KD</v>
      </c>
      <c r="I7041" s="3">
        <f>IF(A7041='Enheter, modell og år'!$F$2-1,0,G7041-VLOOKUP(A7041-1&amp;B7041&amp;C7041&amp;E7041,$F$2:$G$7561,2,FALSE))</f>
        <v>0</v>
      </c>
      <c r="J7041" s="3">
        <f>IF(A7041='Enheter, modell og år'!$F$2-1,0,VLOOKUP(A7041-1&amp;B7041&amp;C7041&amp;E7041,$F$2:$G$7561,2,FALSE))</f>
        <v>0</v>
      </c>
    </row>
    <row r="7042" spans="1:10" x14ac:dyDescent="0.25">
      <c r="A7042">
        <f t="shared" ref="A7042:C7042" si="6605">A6502</f>
        <v>2017</v>
      </c>
      <c r="B7042" t="str">
        <f t="shared" si="6605"/>
        <v>RFM</v>
      </c>
      <c r="C7042">
        <f t="shared" si="6605"/>
        <v>0</v>
      </c>
      <c r="D7042">
        <f>IFERROR(VLOOKUP(C7042,'Enheter, modell og år'!$A$2:$B$31,2,FALSE),0)</f>
        <v>0</v>
      </c>
      <c r="E7042" t="str">
        <f>'Liste detaljert wide'!$Q$1</f>
        <v>Basis KD</v>
      </c>
      <c r="F7042" t="str">
        <f t="shared" si="6542"/>
        <v>2017RFM0Basis KD</v>
      </c>
      <c r="G7042" s="3">
        <f>'Liste detaljert wide'!Q22</f>
        <v>0</v>
      </c>
      <c r="H7042" t="str">
        <f>VLOOKUP(E7042,Def!$B$2:$C$15,2,FALSE)</f>
        <v>Basis KD</v>
      </c>
      <c r="I7042" s="3">
        <f>IF(A7042='Enheter, modell og år'!$F$2-1,0,G7042-VLOOKUP(A7042-1&amp;B7042&amp;C7042&amp;E7042,$F$2:$G$7561,2,FALSE))</f>
        <v>0</v>
      </c>
      <c r="J7042" s="3">
        <f>IF(A7042='Enheter, modell og år'!$F$2-1,0,VLOOKUP(A7042-1&amp;B7042&amp;C7042&amp;E7042,$F$2:$G$7561,2,FALSE))</f>
        <v>0</v>
      </c>
    </row>
    <row r="7043" spans="1:10" x14ac:dyDescent="0.25">
      <c r="A7043">
        <f t="shared" ref="A7043:C7043" si="6606">A6503</f>
        <v>2017</v>
      </c>
      <c r="B7043" t="str">
        <f t="shared" si="6606"/>
        <v>RFM</v>
      </c>
      <c r="C7043">
        <f t="shared" si="6606"/>
        <v>0</v>
      </c>
      <c r="D7043">
        <f>IFERROR(VLOOKUP(C7043,'Enheter, modell og år'!$A$2:$B$31,2,FALSE),0)</f>
        <v>0</v>
      </c>
      <c r="E7043" t="str">
        <f>'Liste detaljert wide'!$Q$1</f>
        <v>Basis KD</v>
      </c>
      <c r="F7043" t="str">
        <f t="shared" ref="F7043:F7106" si="6607">A7043&amp;B7043&amp;C7043&amp;E7043</f>
        <v>2017RFM0Basis KD</v>
      </c>
      <c r="G7043" s="3">
        <f>'Liste detaljert wide'!Q23</f>
        <v>0</v>
      </c>
      <c r="H7043" t="str">
        <f>VLOOKUP(E7043,Def!$B$2:$C$15,2,FALSE)</f>
        <v>Basis KD</v>
      </c>
      <c r="I7043" s="3">
        <f>IF(A7043='Enheter, modell og år'!$F$2-1,0,G7043-VLOOKUP(A7043-1&amp;B7043&amp;C7043&amp;E7043,$F$2:$G$7561,2,FALSE))</f>
        <v>0</v>
      </c>
      <c r="J7043" s="3">
        <f>IF(A7043='Enheter, modell og år'!$F$2-1,0,VLOOKUP(A7043-1&amp;B7043&amp;C7043&amp;E7043,$F$2:$G$7561,2,FALSE))</f>
        <v>0</v>
      </c>
    </row>
    <row r="7044" spans="1:10" x14ac:dyDescent="0.25">
      <c r="A7044">
        <f t="shared" ref="A7044:C7044" si="6608">A6504</f>
        <v>2017</v>
      </c>
      <c r="B7044" t="str">
        <f t="shared" si="6608"/>
        <v>RFM</v>
      </c>
      <c r="C7044">
        <f t="shared" si="6608"/>
        <v>0</v>
      </c>
      <c r="D7044">
        <f>IFERROR(VLOOKUP(C7044,'Enheter, modell og år'!$A$2:$B$31,2,FALSE),0)</f>
        <v>0</v>
      </c>
      <c r="E7044" t="str">
        <f>'Liste detaljert wide'!$Q$1</f>
        <v>Basis KD</v>
      </c>
      <c r="F7044" t="str">
        <f t="shared" si="6607"/>
        <v>2017RFM0Basis KD</v>
      </c>
      <c r="G7044" s="3">
        <f>'Liste detaljert wide'!Q24</f>
        <v>0</v>
      </c>
      <c r="H7044" t="str">
        <f>VLOOKUP(E7044,Def!$B$2:$C$15,2,FALSE)</f>
        <v>Basis KD</v>
      </c>
      <c r="I7044" s="3">
        <f>IF(A7044='Enheter, modell og år'!$F$2-1,0,G7044-VLOOKUP(A7044-1&amp;B7044&amp;C7044&amp;E7044,$F$2:$G$7561,2,FALSE))</f>
        <v>0</v>
      </c>
      <c r="J7044" s="3">
        <f>IF(A7044='Enheter, modell og år'!$F$2-1,0,VLOOKUP(A7044-1&amp;B7044&amp;C7044&amp;E7044,$F$2:$G$7561,2,FALSE))</f>
        <v>0</v>
      </c>
    </row>
    <row r="7045" spans="1:10" x14ac:dyDescent="0.25">
      <c r="A7045">
        <f t="shared" ref="A7045:C7045" si="6609">A6505</f>
        <v>2017</v>
      </c>
      <c r="B7045" t="str">
        <f t="shared" si="6609"/>
        <v>RFM</v>
      </c>
      <c r="C7045">
        <f t="shared" si="6609"/>
        <v>0</v>
      </c>
      <c r="D7045">
        <f>IFERROR(VLOOKUP(C7045,'Enheter, modell og år'!$A$2:$B$31,2,FALSE),0)</f>
        <v>0</v>
      </c>
      <c r="E7045" t="str">
        <f>'Liste detaljert wide'!$Q$1</f>
        <v>Basis KD</v>
      </c>
      <c r="F7045" t="str">
        <f t="shared" si="6607"/>
        <v>2017RFM0Basis KD</v>
      </c>
      <c r="G7045" s="3">
        <f>'Liste detaljert wide'!Q25</f>
        <v>0</v>
      </c>
      <c r="H7045" t="str">
        <f>VLOOKUP(E7045,Def!$B$2:$C$15,2,FALSE)</f>
        <v>Basis KD</v>
      </c>
      <c r="I7045" s="3">
        <f>IF(A7045='Enheter, modell og år'!$F$2-1,0,G7045-VLOOKUP(A7045-1&amp;B7045&amp;C7045&amp;E7045,$F$2:$G$7561,2,FALSE))</f>
        <v>0</v>
      </c>
      <c r="J7045" s="3">
        <f>IF(A7045='Enheter, modell og år'!$F$2-1,0,VLOOKUP(A7045-1&amp;B7045&amp;C7045&amp;E7045,$F$2:$G$7561,2,FALSE))</f>
        <v>0</v>
      </c>
    </row>
    <row r="7046" spans="1:10" x14ac:dyDescent="0.25">
      <c r="A7046">
        <f t="shared" ref="A7046:C7046" si="6610">A6506</f>
        <v>2017</v>
      </c>
      <c r="B7046" t="str">
        <f t="shared" si="6610"/>
        <v>RFM</v>
      </c>
      <c r="C7046">
        <f t="shared" si="6610"/>
        <v>0</v>
      </c>
      <c r="D7046">
        <f>IFERROR(VLOOKUP(C7046,'Enheter, modell og år'!$A$2:$B$31,2,FALSE),0)</f>
        <v>0</v>
      </c>
      <c r="E7046" t="str">
        <f>'Liste detaljert wide'!$Q$1</f>
        <v>Basis KD</v>
      </c>
      <c r="F7046" t="str">
        <f t="shared" si="6607"/>
        <v>2017RFM0Basis KD</v>
      </c>
      <c r="G7046" s="3">
        <f>'Liste detaljert wide'!Q26</f>
        <v>0</v>
      </c>
      <c r="H7046" t="str">
        <f>VLOOKUP(E7046,Def!$B$2:$C$15,2,FALSE)</f>
        <v>Basis KD</v>
      </c>
      <c r="I7046" s="3">
        <f>IF(A7046='Enheter, modell og år'!$F$2-1,0,G7046-VLOOKUP(A7046-1&amp;B7046&amp;C7046&amp;E7046,$F$2:$G$7561,2,FALSE))</f>
        <v>0</v>
      </c>
      <c r="J7046" s="3">
        <f>IF(A7046='Enheter, modell og år'!$F$2-1,0,VLOOKUP(A7046-1&amp;B7046&amp;C7046&amp;E7046,$F$2:$G$7561,2,FALSE))</f>
        <v>0</v>
      </c>
    </row>
    <row r="7047" spans="1:10" x14ac:dyDescent="0.25">
      <c r="A7047">
        <f t="shared" ref="A7047:C7047" si="6611">A6507</f>
        <v>2017</v>
      </c>
      <c r="B7047" t="str">
        <f t="shared" si="6611"/>
        <v>RFM</v>
      </c>
      <c r="C7047">
        <f t="shared" si="6611"/>
        <v>0</v>
      </c>
      <c r="D7047">
        <f>IFERROR(VLOOKUP(C7047,'Enheter, modell og år'!$A$2:$B$31,2,FALSE),0)</f>
        <v>0</v>
      </c>
      <c r="E7047" t="str">
        <f>'Liste detaljert wide'!$Q$1</f>
        <v>Basis KD</v>
      </c>
      <c r="F7047" t="str">
        <f t="shared" si="6607"/>
        <v>2017RFM0Basis KD</v>
      </c>
      <c r="G7047" s="3">
        <f>'Liste detaljert wide'!Q27</f>
        <v>0</v>
      </c>
      <c r="H7047" t="str">
        <f>VLOOKUP(E7047,Def!$B$2:$C$15,2,FALSE)</f>
        <v>Basis KD</v>
      </c>
      <c r="I7047" s="3">
        <f>IF(A7047='Enheter, modell og år'!$F$2-1,0,G7047-VLOOKUP(A7047-1&amp;B7047&amp;C7047&amp;E7047,$F$2:$G$7561,2,FALSE))</f>
        <v>0</v>
      </c>
      <c r="J7047" s="3">
        <f>IF(A7047='Enheter, modell og år'!$F$2-1,0,VLOOKUP(A7047-1&amp;B7047&amp;C7047&amp;E7047,$F$2:$G$7561,2,FALSE))</f>
        <v>0</v>
      </c>
    </row>
    <row r="7048" spans="1:10" x14ac:dyDescent="0.25">
      <c r="A7048">
        <f t="shared" ref="A7048:C7048" si="6612">A6508</f>
        <v>2017</v>
      </c>
      <c r="B7048" t="str">
        <f t="shared" si="6612"/>
        <v>RFM</v>
      </c>
      <c r="C7048">
        <f t="shared" si="6612"/>
        <v>0</v>
      </c>
      <c r="D7048">
        <f>IFERROR(VLOOKUP(C7048,'Enheter, modell og år'!$A$2:$B$31,2,FALSE),0)</f>
        <v>0</v>
      </c>
      <c r="E7048" t="str">
        <f>'Liste detaljert wide'!$Q$1</f>
        <v>Basis KD</v>
      </c>
      <c r="F7048" t="str">
        <f t="shared" si="6607"/>
        <v>2017RFM0Basis KD</v>
      </c>
      <c r="G7048" s="3">
        <f>'Liste detaljert wide'!Q28</f>
        <v>0</v>
      </c>
      <c r="H7048" t="str">
        <f>VLOOKUP(E7048,Def!$B$2:$C$15,2,FALSE)</f>
        <v>Basis KD</v>
      </c>
      <c r="I7048" s="3">
        <f>IF(A7048='Enheter, modell og år'!$F$2-1,0,G7048-VLOOKUP(A7048-1&amp;B7048&amp;C7048&amp;E7048,$F$2:$G$7561,2,FALSE))</f>
        <v>0</v>
      </c>
      <c r="J7048" s="3">
        <f>IF(A7048='Enheter, modell og år'!$F$2-1,0,VLOOKUP(A7048-1&amp;B7048&amp;C7048&amp;E7048,$F$2:$G$7561,2,FALSE))</f>
        <v>0</v>
      </c>
    </row>
    <row r="7049" spans="1:10" x14ac:dyDescent="0.25">
      <c r="A7049">
        <f t="shared" ref="A7049:C7049" si="6613">A6509</f>
        <v>2017</v>
      </c>
      <c r="B7049" t="str">
        <f t="shared" si="6613"/>
        <v>RFM</v>
      </c>
      <c r="C7049">
        <f t="shared" si="6613"/>
        <v>0</v>
      </c>
      <c r="D7049">
        <f>IFERROR(VLOOKUP(C7049,'Enheter, modell og år'!$A$2:$B$31,2,FALSE),0)</f>
        <v>0</v>
      </c>
      <c r="E7049" t="str">
        <f>'Liste detaljert wide'!$Q$1</f>
        <v>Basis KD</v>
      </c>
      <c r="F7049" t="str">
        <f t="shared" si="6607"/>
        <v>2017RFM0Basis KD</v>
      </c>
      <c r="G7049" s="3">
        <f>'Liste detaljert wide'!Q29</f>
        <v>0</v>
      </c>
      <c r="H7049" t="str">
        <f>VLOOKUP(E7049,Def!$B$2:$C$15,2,FALSE)</f>
        <v>Basis KD</v>
      </c>
      <c r="I7049" s="3">
        <f>IF(A7049='Enheter, modell og år'!$F$2-1,0,G7049-VLOOKUP(A7049-1&amp;B7049&amp;C7049&amp;E7049,$F$2:$G$7561,2,FALSE))</f>
        <v>0</v>
      </c>
      <c r="J7049" s="3">
        <f>IF(A7049='Enheter, modell og år'!$F$2-1,0,VLOOKUP(A7049-1&amp;B7049&amp;C7049&amp;E7049,$F$2:$G$7561,2,FALSE))</f>
        <v>0</v>
      </c>
    </row>
    <row r="7050" spans="1:10" x14ac:dyDescent="0.25">
      <c r="A7050">
        <f t="shared" ref="A7050:C7050" si="6614">A6510</f>
        <v>2017</v>
      </c>
      <c r="B7050" t="str">
        <f t="shared" si="6614"/>
        <v>RFM</v>
      </c>
      <c r="C7050">
        <f t="shared" si="6614"/>
        <v>0</v>
      </c>
      <c r="D7050">
        <f>IFERROR(VLOOKUP(C7050,'Enheter, modell og år'!$A$2:$B$31,2,FALSE),0)</f>
        <v>0</v>
      </c>
      <c r="E7050" t="str">
        <f>'Liste detaljert wide'!$Q$1</f>
        <v>Basis KD</v>
      </c>
      <c r="F7050" t="str">
        <f t="shared" si="6607"/>
        <v>2017RFM0Basis KD</v>
      </c>
      <c r="G7050" s="3">
        <f>'Liste detaljert wide'!Q30</f>
        <v>0</v>
      </c>
      <c r="H7050" t="str">
        <f>VLOOKUP(E7050,Def!$B$2:$C$15,2,FALSE)</f>
        <v>Basis KD</v>
      </c>
      <c r="I7050" s="3">
        <f>IF(A7050='Enheter, modell og år'!$F$2-1,0,G7050-VLOOKUP(A7050-1&amp;B7050&amp;C7050&amp;E7050,$F$2:$G$7561,2,FALSE))</f>
        <v>0</v>
      </c>
      <c r="J7050" s="3">
        <f>IF(A7050='Enheter, modell og år'!$F$2-1,0,VLOOKUP(A7050-1&amp;B7050&amp;C7050&amp;E7050,$F$2:$G$7561,2,FALSE))</f>
        <v>0</v>
      </c>
    </row>
    <row r="7051" spans="1:10" x14ac:dyDescent="0.25">
      <c r="A7051">
        <f t="shared" ref="A7051:C7051" si="6615">A6511</f>
        <v>2017</v>
      </c>
      <c r="B7051" t="str">
        <f t="shared" si="6615"/>
        <v>RFM</v>
      </c>
      <c r="C7051">
        <f t="shared" si="6615"/>
        <v>0</v>
      </c>
      <c r="D7051">
        <f>IFERROR(VLOOKUP(C7051,'Enheter, modell og år'!$A$2:$B$31,2,FALSE),0)</f>
        <v>0</v>
      </c>
      <c r="E7051" t="str">
        <f>'Liste detaljert wide'!$Q$1</f>
        <v>Basis KD</v>
      </c>
      <c r="F7051" t="str">
        <f t="shared" si="6607"/>
        <v>2017RFM0Basis KD</v>
      </c>
      <c r="G7051" s="3">
        <f>'Liste detaljert wide'!Q31</f>
        <v>0</v>
      </c>
      <c r="H7051" t="str">
        <f>VLOOKUP(E7051,Def!$B$2:$C$15,2,FALSE)</f>
        <v>Basis KD</v>
      </c>
      <c r="I7051" s="3">
        <f>IF(A7051='Enheter, modell og år'!$F$2-1,0,G7051-VLOOKUP(A7051-1&amp;B7051&amp;C7051&amp;E7051,$F$2:$G$7561,2,FALSE))</f>
        <v>0</v>
      </c>
      <c r="J7051" s="3">
        <f>IF(A7051='Enheter, modell og år'!$F$2-1,0,VLOOKUP(A7051-1&amp;B7051&amp;C7051&amp;E7051,$F$2:$G$7561,2,FALSE))</f>
        <v>0</v>
      </c>
    </row>
    <row r="7052" spans="1:10" x14ac:dyDescent="0.25">
      <c r="A7052">
        <f t="shared" ref="A7052:C7052" si="6616">A6512</f>
        <v>2018</v>
      </c>
      <c r="B7052" t="str">
        <f t="shared" si="6616"/>
        <v>RFM</v>
      </c>
      <c r="C7052">
        <f t="shared" si="6616"/>
        <v>0</v>
      </c>
      <c r="D7052">
        <f>IFERROR(VLOOKUP(C7052,'Enheter, modell og år'!$A$2:$B$31,2,FALSE),0)</f>
        <v>0</v>
      </c>
      <c r="E7052" t="str">
        <f>'Liste detaljert wide'!$Q$1</f>
        <v>Basis KD</v>
      </c>
      <c r="F7052" t="str">
        <f t="shared" si="6607"/>
        <v>2018RFM0Basis KD</v>
      </c>
      <c r="G7052" s="3" t="e">
        <f>'Liste detaljert wide'!Q32</f>
        <v>#DIV/0!</v>
      </c>
      <c r="H7052" t="str">
        <f>VLOOKUP(E7052,Def!$B$2:$C$15,2,FALSE)</f>
        <v>Basis KD</v>
      </c>
      <c r="I7052" s="3" t="e">
        <f>IF(A7052='Enheter, modell og år'!$F$2-1,0,G7052-VLOOKUP(A7052-1&amp;B7052&amp;C7052&amp;E7052,$F$2:$G$7561,2,FALSE))</f>
        <v>#DIV/0!</v>
      </c>
      <c r="J7052" s="3">
        <f>IF(A7052='Enheter, modell og år'!$F$2-1,0,VLOOKUP(A7052-1&amp;B7052&amp;C7052&amp;E7052,$F$2:$G$7561,2,FALSE))</f>
        <v>0</v>
      </c>
    </row>
    <row r="7053" spans="1:10" x14ac:dyDescent="0.25">
      <c r="A7053">
        <f t="shared" ref="A7053:C7053" si="6617">A6513</f>
        <v>2018</v>
      </c>
      <c r="B7053" t="str">
        <f t="shared" si="6617"/>
        <v>RFM</v>
      </c>
      <c r="C7053">
        <f t="shared" si="6617"/>
        <v>0</v>
      </c>
      <c r="D7053">
        <f>IFERROR(VLOOKUP(C7053,'Enheter, modell og år'!$A$2:$B$31,2,FALSE),0)</f>
        <v>0</v>
      </c>
      <c r="E7053" t="str">
        <f>'Liste detaljert wide'!$Q$1</f>
        <v>Basis KD</v>
      </c>
      <c r="F7053" t="str">
        <f t="shared" si="6607"/>
        <v>2018RFM0Basis KD</v>
      </c>
      <c r="G7053" s="3" t="e">
        <f>'Liste detaljert wide'!Q33</f>
        <v>#DIV/0!</v>
      </c>
      <c r="H7053" t="str">
        <f>VLOOKUP(E7053,Def!$B$2:$C$15,2,FALSE)</f>
        <v>Basis KD</v>
      </c>
      <c r="I7053" s="3" t="e">
        <f>IF(A7053='Enheter, modell og år'!$F$2-1,0,G7053-VLOOKUP(A7053-1&amp;B7053&amp;C7053&amp;E7053,$F$2:$G$7561,2,FALSE))</f>
        <v>#DIV/0!</v>
      </c>
      <c r="J7053" s="3">
        <f>IF(A7053='Enheter, modell og år'!$F$2-1,0,VLOOKUP(A7053-1&amp;B7053&amp;C7053&amp;E7053,$F$2:$G$7561,2,FALSE))</f>
        <v>0</v>
      </c>
    </row>
    <row r="7054" spans="1:10" x14ac:dyDescent="0.25">
      <c r="A7054">
        <f t="shared" ref="A7054:C7054" si="6618">A6514</f>
        <v>2018</v>
      </c>
      <c r="B7054" t="str">
        <f t="shared" si="6618"/>
        <v>RFM</v>
      </c>
      <c r="C7054">
        <f t="shared" si="6618"/>
        <v>0</v>
      </c>
      <c r="D7054">
        <f>IFERROR(VLOOKUP(C7054,'Enheter, modell og år'!$A$2:$B$31,2,FALSE),0)</f>
        <v>0</v>
      </c>
      <c r="E7054" t="str">
        <f>'Liste detaljert wide'!$Q$1</f>
        <v>Basis KD</v>
      </c>
      <c r="F7054" t="str">
        <f t="shared" si="6607"/>
        <v>2018RFM0Basis KD</v>
      </c>
      <c r="G7054" s="3" t="e">
        <f>'Liste detaljert wide'!Q34</f>
        <v>#DIV/0!</v>
      </c>
      <c r="H7054" t="str">
        <f>VLOOKUP(E7054,Def!$B$2:$C$15,2,FALSE)</f>
        <v>Basis KD</v>
      </c>
      <c r="I7054" s="3" t="e">
        <f>IF(A7054='Enheter, modell og år'!$F$2-1,0,G7054-VLOOKUP(A7054-1&amp;B7054&amp;C7054&amp;E7054,$F$2:$G$7561,2,FALSE))</f>
        <v>#DIV/0!</v>
      </c>
      <c r="J7054" s="3">
        <f>IF(A7054='Enheter, modell og år'!$F$2-1,0,VLOOKUP(A7054-1&amp;B7054&amp;C7054&amp;E7054,$F$2:$G$7561,2,FALSE))</f>
        <v>0</v>
      </c>
    </row>
    <row r="7055" spans="1:10" x14ac:dyDescent="0.25">
      <c r="A7055">
        <f t="shared" ref="A7055:C7055" si="6619">A6515</f>
        <v>2018</v>
      </c>
      <c r="B7055" t="str">
        <f t="shared" si="6619"/>
        <v>RFM</v>
      </c>
      <c r="C7055">
        <f t="shared" si="6619"/>
        <v>0</v>
      </c>
      <c r="D7055">
        <f>IFERROR(VLOOKUP(C7055,'Enheter, modell og år'!$A$2:$B$31,2,FALSE),0)</f>
        <v>0</v>
      </c>
      <c r="E7055" t="str">
        <f>'Liste detaljert wide'!$Q$1</f>
        <v>Basis KD</v>
      </c>
      <c r="F7055" t="str">
        <f t="shared" si="6607"/>
        <v>2018RFM0Basis KD</v>
      </c>
      <c r="G7055" s="3" t="e">
        <f>'Liste detaljert wide'!Q35</f>
        <v>#DIV/0!</v>
      </c>
      <c r="H7055" t="str">
        <f>VLOOKUP(E7055,Def!$B$2:$C$15,2,FALSE)</f>
        <v>Basis KD</v>
      </c>
      <c r="I7055" s="3" t="e">
        <f>IF(A7055='Enheter, modell og år'!$F$2-1,0,G7055-VLOOKUP(A7055-1&amp;B7055&amp;C7055&amp;E7055,$F$2:$G$7561,2,FALSE))</f>
        <v>#DIV/0!</v>
      </c>
      <c r="J7055" s="3">
        <f>IF(A7055='Enheter, modell og år'!$F$2-1,0,VLOOKUP(A7055-1&amp;B7055&amp;C7055&amp;E7055,$F$2:$G$7561,2,FALSE))</f>
        <v>0</v>
      </c>
    </row>
    <row r="7056" spans="1:10" x14ac:dyDescent="0.25">
      <c r="A7056">
        <f t="shared" ref="A7056:C7056" si="6620">A6516</f>
        <v>2018</v>
      </c>
      <c r="B7056" t="str">
        <f t="shared" si="6620"/>
        <v>RFM</v>
      </c>
      <c r="C7056">
        <f t="shared" si="6620"/>
        <v>0</v>
      </c>
      <c r="D7056">
        <f>IFERROR(VLOOKUP(C7056,'Enheter, modell og år'!$A$2:$B$31,2,FALSE),0)</f>
        <v>0</v>
      </c>
      <c r="E7056" t="str">
        <f>'Liste detaljert wide'!$Q$1</f>
        <v>Basis KD</v>
      </c>
      <c r="F7056" t="str">
        <f t="shared" si="6607"/>
        <v>2018RFM0Basis KD</v>
      </c>
      <c r="G7056" s="3" t="e">
        <f>'Liste detaljert wide'!Q36</f>
        <v>#DIV/0!</v>
      </c>
      <c r="H7056" t="str">
        <f>VLOOKUP(E7056,Def!$B$2:$C$15,2,FALSE)</f>
        <v>Basis KD</v>
      </c>
      <c r="I7056" s="3" t="e">
        <f>IF(A7056='Enheter, modell og år'!$F$2-1,0,G7056-VLOOKUP(A7056-1&amp;B7056&amp;C7056&amp;E7056,$F$2:$G$7561,2,FALSE))</f>
        <v>#DIV/0!</v>
      </c>
      <c r="J7056" s="3">
        <f>IF(A7056='Enheter, modell og år'!$F$2-1,0,VLOOKUP(A7056-1&amp;B7056&amp;C7056&amp;E7056,$F$2:$G$7561,2,FALSE))</f>
        <v>0</v>
      </c>
    </row>
    <row r="7057" spans="1:10" x14ac:dyDescent="0.25">
      <c r="A7057">
        <f t="shared" ref="A7057:C7057" si="6621">A6517</f>
        <v>2018</v>
      </c>
      <c r="B7057" t="str">
        <f t="shared" si="6621"/>
        <v>RFM</v>
      </c>
      <c r="C7057">
        <f t="shared" si="6621"/>
        <v>0</v>
      </c>
      <c r="D7057">
        <f>IFERROR(VLOOKUP(C7057,'Enheter, modell og år'!$A$2:$B$31,2,FALSE),0)</f>
        <v>0</v>
      </c>
      <c r="E7057" t="str">
        <f>'Liste detaljert wide'!$Q$1</f>
        <v>Basis KD</v>
      </c>
      <c r="F7057" t="str">
        <f t="shared" si="6607"/>
        <v>2018RFM0Basis KD</v>
      </c>
      <c r="G7057" s="3" t="e">
        <f>'Liste detaljert wide'!Q37</f>
        <v>#DIV/0!</v>
      </c>
      <c r="H7057" t="str">
        <f>VLOOKUP(E7057,Def!$B$2:$C$15,2,FALSE)</f>
        <v>Basis KD</v>
      </c>
      <c r="I7057" s="3" t="e">
        <f>IF(A7057='Enheter, modell og år'!$F$2-1,0,G7057-VLOOKUP(A7057-1&amp;B7057&amp;C7057&amp;E7057,$F$2:$G$7561,2,FALSE))</f>
        <v>#DIV/0!</v>
      </c>
      <c r="J7057" s="3">
        <f>IF(A7057='Enheter, modell og år'!$F$2-1,0,VLOOKUP(A7057-1&amp;B7057&amp;C7057&amp;E7057,$F$2:$G$7561,2,FALSE))</f>
        <v>0</v>
      </c>
    </row>
    <row r="7058" spans="1:10" x14ac:dyDescent="0.25">
      <c r="A7058">
        <f t="shared" ref="A7058:C7058" si="6622">A6518</f>
        <v>2018</v>
      </c>
      <c r="B7058" t="str">
        <f t="shared" si="6622"/>
        <v>RFM</v>
      </c>
      <c r="C7058">
        <f t="shared" si="6622"/>
        <v>0</v>
      </c>
      <c r="D7058">
        <f>IFERROR(VLOOKUP(C7058,'Enheter, modell og år'!$A$2:$B$31,2,FALSE),0)</f>
        <v>0</v>
      </c>
      <c r="E7058" t="str">
        <f>'Liste detaljert wide'!$Q$1</f>
        <v>Basis KD</v>
      </c>
      <c r="F7058" t="str">
        <f t="shared" si="6607"/>
        <v>2018RFM0Basis KD</v>
      </c>
      <c r="G7058" s="3" t="e">
        <f>'Liste detaljert wide'!Q38</f>
        <v>#DIV/0!</v>
      </c>
      <c r="H7058" t="str">
        <f>VLOOKUP(E7058,Def!$B$2:$C$15,2,FALSE)</f>
        <v>Basis KD</v>
      </c>
      <c r="I7058" s="3" t="e">
        <f>IF(A7058='Enheter, modell og år'!$F$2-1,0,G7058-VLOOKUP(A7058-1&amp;B7058&amp;C7058&amp;E7058,$F$2:$G$7561,2,FALSE))</f>
        <v>#DIV/0!</v>
      </c>
      <c r="J7058" s="3">
        <f>IF(A7058='Enheter, modell og år'!$F$2-1,0,VLOOKUP(A7058-1&amp;B7058&amp;C7058&amp;E7058,$F$2:$G$7561,2,FALSE))</f>
        <v>0</v>
      </c>
    </row>
    <row r="7059" spans="1:10" x14ac:dyDescent="0.25">
      <c r="A7059">
        <f t="shared" ref="A7059:C7059" si="6623">A6519</f>
        <v>2018</v>
      </c>
      <c r="B7059" t="str">
        <f t="shared" si="6623"/>
        <v>RFM</v>
      </c>
      <c r="C7059">
        <f t="shared" si="6623"/>
        <v>0</v>
      </c>
      <c r="D7059">
        <f>IFERROR(VLOOKUP(C7059,'Enheter, modell og år'!$A$2:$B$31,2,FALSE),0)</f>
        <v>0</v>
      </c>
      <c r="E7059" t="str">
        <f>'Liste detaljert wide'!$Q$1</f>
        <v>Basis KD</v>
      </c>
      <c r="F7059" t="str">
        <f t="shared" si="6607"/>
        <v>2018RFM0Basis KD</v>
      </c>
      <c r="G7059" s="3" t="e">
        <f>'Liste detaljert wide'!Q39</f>
        <v>#DIV/0!</v>
      </c>
      <c r="H7059" t="str">
        <f>VLOOKUP(E7059,Def!$B$2:$C$15,2,FALSE)</f>
        <v>Basis KD</v>
      </c>
      <c r="I7059" s="3" t="e">
        <f>IF(A7059='Enheter, modell og år'!$F$2-1,0,G7059-VLOOKUP(A7059-1&amp;B7059&amp;C7059&amp;E7059,$F$2:$G$7561,2,FALSE))</f>
        <v>#DIV/0!</v>
      </c>
      <c r="J7059" s="3">
        <f>IF(A7059='Enheter, modell og år'!$F$2-1,0,VLOOKUP(A7059-1&amp;B7059&amp;C7059&amp;E7059,$F$2:$G$7561,2,FALSE))</f>
        <v>0</v>
      </c>
    </row>
    <row r="7060" spans="1:10" x14ac:dyDescent="0.25">
      <c r="A7060">
        <f t="shared" ref="A7060:C7060" si="6624">A6520</f>
        <v>2018</v>
      </c>
      <c r="B7060" t="str">
        <f t="shared" si="6624"/>
        <v>RFM</v>
      </c>
      <c r="C7060">
        <f t="shared" si="6624"/>
        <v>0</v>
      </c>
      <c r="D7060">
        <f>IFERROR(VLOOKUP(C7060,'Enheter, modell og år'!$A$2:$B$31,2,FALSE),0)</f>
        <v>0</v>
      </c>
      <c r="E7060" t="str">
        <f>'Liste detaljert wide'!$Q$1</f>
        <v>Basis KD</v>
      </c>
      <c r="F7060" t="str">
        <f t="shared" si="6607"/>
        <v>2018RFM0Basis KD</v>
      </c>
      <c r="G7060" s="3" t="e">
        <f>'Liste detaljert wide'!Q40</f>
        <v>#DIV/0!</v>
      </c>
      <c r="H7060" t="str">
        <f>VLOOKUP(E7060,Def!$B$2:$C$15,2,FALSE)</f>
        <v>Basis KD</v>
      </c>
      <c r="I7060" s="3" t="e">
        <f>IF(A7060='Enheter, modell og år'!$F$2-1,0,G7060-VLOOKUP(A7060-1&amp;B7060&amp;C7060&amp;E7060,$F$2:$G$7561,2,FALSE))</f>
        <v>#DIV/0!</v>
      </c>
      <c r="J7060" s="3">
        <f>IF(A7060='Enheter, modell og år'!$F$2-1,0,VLOOKUP(A7060-1&amp;B7060&amp;C7060&amp;E7060,$F$2:$G$7561,2,FALSE))</f>
        <v>0</v>
      </c>
    </row>
    <row r="7061" spans="1:10" x14ac:dyDescent="0.25">
      <c r="A7061">
        <f t="shared" ref="A7061:C7061" si="6625">A6521</f>
        <v>2018</v>
      </c>
      <c r="B7061" t="str">
        <f t="shared" si="6625"/>
        <v>RFM</v>
      </c>
      <c r="C7061">
        <f t="shared" si="6625"/>
        <v>0</v>
      </c>
      <c r="D7061">
        <f>IFERROR(VLOOKUP(C7061,'Enheter, modell og år'!$A$2:$B$31,2,FALSE),0)</f>
        <v>0</v>
      </c>
      <c r="E7061" t="str">
        <f>'Liste detaljert wide'!$Q$1</f>
        <v>Basis KD</v>
      </c>
      <c r="F7061" t="str">
        <f t="shared" si="6607"/>
        <v>2018RFM0Basis KD</v>
      </c>
      <c r="G7061" s="3" t="e">
        <f>'Liste detaljert wide'!Q41</f>
        <v>#DIV/0!</v>
      </c>
      <c r="H7061" t="str">
        <f>VLOOKUP(E7061,Def!$B$2:$C$15,2,FALSE)</f>
        <v>Basis KD</v>
      </c>
      <c r="I7061" s="3" t="e">
        <f>IF(A7061='Enheter, modell og år'!$F$2-1,0,G7061-VLOOKUP(A7061-1&amp;B7061&amp;C7061&amp;E7061,$F$2:$G$7561,2,FALSE))</f>
        <v>#DIV/0!</v>
      </c>
      <c r="J7061" s="3">
        <f>IF(A7061='Enheter, modell og år'!$F$2-1,0,VLOOKUP(A7061-1&amp;B7061&amp;C7061&amp;E7061,$F$2:$G$7561,2,FALSE))</f>
        <v>0</v>
      </c>
    </row>
    <row r="7062" spans="1:10" x14ac:dyDescent="0.25">
      <c r="A7062">
        <f t="shared" ref="A7062:C7062" si="6626">A6522</f>
        <v>2018</v>
      </c>
      <c r="B7062" t="str">
        <f t="shared" si="6626"/>
        <v>RFM</v>
      </c>
      <c r="C7062">
        <f t="shared" si="6626"/>
        <v>0</v>
      </c>
      <c r="D7062">
        <f>IFERROR(VLOOKUP(C7062,'Enheter, modell og år'!$A$2:$B$31,2,FALSE),0)</f>
        <v>0</v>
      </c>
      <c r="E7062" t="str">
        <f>'Liste detaljert wide'!$Q$1</f>
        <v>Basis KD</v>
      </c>
      <c r="F7062" t="str">
        <f t="shared" si="6607"/>
        <v>2018RFM0Basis KD</v>
      </c>
      <c r="G7062" s="3" t="e">
        <f>'Liste detaljert wide'!Q42</f>
        <v>#DIV/0!</v>
      </c>
      <c r="H7062" t="str">
        <f>VLOOKUP(E7062,Def!$B$2:$C$15,2,FALSE)</f>
        <v>Basis KD</v>
      </c>
      <c r="I7062" s="3" t="e">
        <f>IF(A7062='Enheter, modell og år'!$F$2-1,0,G7062-VLOOKUP(A7062-1&amp;B7062&amp;C7062&amp;E7062,$F$2:$G$7561,2,FALSE))</f>
        <v>#DIV/0!</v>
      </c>
      <c r="J7062" s="3">
        <f>IF(A7062='Enheter, modell og år'!$F$2-1,0,VLOOKUP(A7062-1&amp;B7062&amp;C7062&amp;E7062,$F$2:$G$7561,2,FALSE))</f>
        <v>0</v>
      </c>
    </row>
    <row r="7063" spans="1:10" x14ac:dyDescent="0.25">
      <c r="A7063">
        <f t="shared" ref="A7063:C7063" si="6627">A6523</f>
        <v>2018</v>
      </c>
      <c r="B7063" t="str">
        <f t="shared" si="6627"/>
        <v>RFM</v>
      </c>
      <c r="C7063">
        <f t="shared" si="6627"/>
        <v>0</v>
      </c>
      <c r="D7063">
        <f>IFERROR(VLOOKUP(C7063,'Enheter, modell og år'!$A$2:$B$31,2,FALSE),0)</f>
        <v>0</v>
      </c>
      <c r="E7063" t="str">
        <f>'Liste detaljert wide'!$Q$1</f>
        <v>Basis KD</v>
      </c>
      <c r="F7063" t="str">
        <f t="shared" si="6607"/>
        <v>2018RFM0Basis KD</v>
      </c>
      <c r="G7063" s="3" t="e">
        <f>'Liste detaljert wide'!Q43</f>
        <v>#DIV/0!</v>
      </c>
      <c r="H7063" t="str">
        <f>VLOOKUP(E7063,Def!$B$2:$C$15,2,FALSE)</f>
        <v>Basis KD</v>
      </c>
      <c r="I7063" s="3" t="e">
        <f>IF(A7063='Enheter, modell og år'!$F$2-1,0,G7063-VLOOKUP(A7063-1&amp;B7063&amp;C7063&amp;E7063,$F$2:$G$7561,2,FALSE))</f>
        <v>#DIV/0!</v>
      </c>
      <c r="J7063" s="3">
        <f>IF(A7063='Enheter, modell og år'!$F$2-1,0,VLOOKUP(A7063-1&amp;B7063&amp;C7063&amp;E7063,$F$2:$G$7561,2,FALSE))</f>
        <v>0</v>
      </c>
    </row>
    <row r="7064" spans="1:10" x14ac:dyDescent="0.25">
      <c r="A7064">
        <f t="shared" ref="A7064:C7064" si="6628">A6524</f>
        <v>2018</v>
      </c>
      <c r="B7064" t="str">
        <f t="shared" si="6628"/>
        <v>RFM</v>
      </c>
      <c r="C7064">
        <f t="shared" si="6628"/>
        <v>0</v>
      </c>
      <c r="D7064">
        <f>IFERROR(VLOOKUP(C7064,'Enheter, modell og år'!$A$2:$B$31,2,FALSE),0)</f>
        <v>0</v>
      </c>
      <c r="E7064" t="str">
        <f>'Liste detaljert wide'!$Q$1</f>
        <v>Basis KD</v>
      </c>
      <c r="F7064" t="str">
        <f t="shared" si="6607"/>
        <v>2018RFM0Basis KD</v>
      </c>
      <c r="G7064" s="3" t="e">
        <f>'Liste detaljert wide'!Q44</f>
        <v>#DIV/0!</v>
      </c>
      <c r="H7064" t="str">
        <f>VLOOKUP(E7064,Def!$B$2:$C$15,2,FALSE)</f>
        <v>Basis KD</v>
      </c>
      <c r="I7064" s="3" t="e">
        <f>IF(A7064='Enheter, modell og år'!$F$2-1,0,G7064-VLOOKUP(A7064-1&amp;B7064&amp;C7064&amp;E7064,$F$2:$G$7561,2,FALSE))</f>
        <v>#DIV/0!</v>
      </c>
      <c r="J7064" s="3">
        <f>IF(A7064='Enheter, modell og år'!$F$2-1,0,VLOOKUP(A7064-1&amp;B7064&amp;C7064&amp;E7064,$F$2:$G$7561,2,FALSE))</f>
        <v>0</v>
      </c>
    </row>
    <row r="7065" spans="1:10" x14ac:dyDescent="0.25">
      <c r="A7065">
        <f t="shared" ref="A7065:C7065" si="6629">A6525</f>
        <v>2018</v>
      </c>
      <c r="B7065" t="str">
        <f t="shared" si="6629"/>
        <v>RFM</v>
      </c>
      <c r="C7065">
        <f t="shared" si="6629"/>
        <v>0</v>
      </c>
      <c r="D7065">
        <f>IFERROR(VLOOKUP(C7065,'Enheter, modell og år'!$A$2:$B$31,2,FALSE),0)</f>
        <v>0</v>
      </c>
      <c r="E7065" t="str">
        <f>'Liste detaljert wide'!$Q$1</f>
        <v>Basis KD</v>
      </c>
      <c r="F7065" t="str">
        <f t="shared" si="6607"/>
        <v>2018RFM0Basis KD</v>
      </c>
      <c r="G7065" s="3" t="e">
        <f>'Liste detaljert wide'!Q45</f>
        <v>#DIV/0!</v>
      </c>
      <c r="H7065" t="str">
        <f>VLOOKUP(E7065,Def!$B$2:$C$15,2,FALSE)</f>
        <v>Basis KD</v>
      </c>
      <c r="I7065" s="3" t="e">
        <f>IF(A7065='Enheter, modell og år'!$F$2-1,0,G7065-VLOOKUP(A7065-1&amp;B7065&amp;C7065&amp;E7065,$F$2:$G$7561,2,FALSE))</f>
        <v>#DIV/0!</v>
      </c>
      <c r="J7065" s="3">
        <f>IF(A7065='Enheter, modell og år'!$F$2-1,0,VLOOKUP(A7065-1&amp;B7065&amp;C7065&amp;E7065,$F$2:$G$7561,2,FALSE))</f>
        <v>0</v>
      </c>
    </row>
    <row r="7066" spans="1:10" x14ac:dyDescent="0.25">
      <c r="A7066">
        <f t="shared" ref="A7066:C7066" si="6630">A6526</f>
        <v>2018</v>
      </c>
      <c r="B7066" t="str">
        <f t="shared" si="6630"/>
        <v>RFM</v>
      </c>
      <c r="C7066">
        <f t="shared" si="6630"/>
        <v>0</v>
      </c>
      <c r="D7066">
        <f>IFERROR(VLOOKUP(C7066,'Enheter, modell og år'!$A$2:$B$31,2,FALSE),0)</f>
        <v>0</v>
      </c>
      <c r="E7066" t="str">
        <f>'Liste detaljert wide'!$Q$1</f>
        <v>Basis KD</v>
      </c>
      <c r="F7066" t="str">
        <f t="shared" si="6607"/>
        <v>2018RFM0Basis KD</v>
      </c>
      <c r="G7066" s="3" t="e">
        <f>'Liste detaljert wide'!Q46</f>
        <v>#DIV/0!</v>
      </c>
      <c r="H7066" t="str">
        <f>VLOOKUP(E7066,Def!$B$2:$C$15,2,FALSE)</f>
        <v>Basis KD</v>
      </c>
      <c r="I7066" s="3" t="e">
        <f>IF(A7066='Enheter, modell og år'!$F$2-1,0,G7066-VLOOKUP(A7066-1&amp;B7066&amp;C7066&amp;E7066,$F$2:$G$7561,2,FALSE))</f>
        <v>#DIV/0!</v>
      </c>
      <c r="J7066" s="3">
        <f>IF(A7066='Enheter, modell og år'!$F$2-1,0,VLOOKUP(A7066-1&amp;B7066&amp;C7066&amp;E7066,$F$2:$G$7561,2,FALSE))</f>
        <v>0</v>
      </c>
    </row>
    <row r="7067" spans="1:10" x14ac:dyDescent="0.25">
      <c r="A7067">
        <f t="shared" ref="A7067:C7067" si="6631">A6527</f>
        <v>2018</v>
      </c>
      <c r="B7067" t="str">
        <f t="shared" si="6631"/>
        <v>RFM</v>
      </c>
      <c r="C7067">
        <f t="shared" si="6631"/>
        <v>0</v>
      </c>
      <c r="D7067">
        <f>IFERROR(VLOOKUP(C7067,'Enheter, modell og år'!$A$2:$B$31,2,FALSE),0)</f>
        <v>0</v>
      </c>
      <c r="E7067" t="str">
        <f>'Liste detaljert wide'!$Q$1</f>
        <v>Basis KD</v>
      </c>
      <c r="F7067" t="str">
        <f t="shared" si="6607"/>
        <v>2018RFM0Basis KD</v>
      </c>
      <c r="G7067" s="3" t="e">
        <f>'Liste detaljert wide'!Q47</f>
        <v>#DIV/0!</v>
      </c>
      <c r="H7067" t="str">
        <f>VLOOKUP(E7067,Def!$B$2:$C$15,2,FALSE)</f>
        <v>Basis KD</v>
      </c>
      <c r="I7067" s="3" t="e">
        <f>IF(A7067='Enheter, modell og år'!$F$2-1,0,G7067-VLOOKUP(A7067-1&amp;B7067&amp;C7067&amp;E7067,$F$2:$G$7561,2,FALSE))</f>
        <v>#DIV/0!</v>
      </c>
      <c r="J7067" s="3">
        <f>IF(A7067='Enheter, modell og år'!$F$2-1,0,VLOOKUP(A7067-1&amp;B7067&amp;C7067&amp;E7067,$F$2:$G$7561,2,FALSE))</f>
        <v>0</v>
      </c>
    </row>
    <row r="7068" spans="1:10" x14ac:dyDescent="0.25">
      <c r="A7068">
        <f t="shared" ref="A7068:C7068" si="6632">A6528</f>
        <v>2018</v>
      </c>
      <c r="B7068" t="str">
        <f t="shared" si="6632"/>
        <v>RFM</v>
      </c>
      <c r="C7068">
        <f t="shared" si="6632"/>
        <v>0</v>
      </c>
      <c r="D7068">
        <f>IFERROR(VLOOKUP(C7068,'Enheter, modell og år'!$A$2:$B$31,2,FALSE),0)</f>
        <v>0</v>
      </c>
      <c r="E7068" t="str">
        <f>'Liste detaljert wide'!$Q$1</f>
        <v>Basis KD</v>
      </c>
      <c r="F7068" t="str">
        <f t="shared" si="6607"/>
        <v>2018RFM0Basis KD</v>
      </c>
      <c r="G7068" s="3" t="e">
        <f>'Liste detaljert wide'!Q48</f>
        <v>#DIV/0!</v>
      </c>
      <c r="H7068" t="str">
        <f>VLOOKUP(E7068,Def!$B$2:$C$15,2,FALSE)</f>
        <v>Basis KD</v>
      </c>
      <c r="I7068" s="3" t="e">
        <f>IF(A7068='Enheter, modell og år'!$F$2-1,0,G7068-VLOOKUP(A7068-1&amp;B7068&amp;C7068&amp;E7068,$F$2:$G$7561,2,FALSE))</f>
        <v>#DIV/0!</v>
      </c>
      <c r="J7068" s="3">
        <f>IF(A7068='Enheter, modell og år'!$F$2-1,0,VLOOKUP(A7068-1&amp;B7068&amp;C7068&amp;E7068,$F$2:$G$7561,2,FALSE))</f>
        <v>0</v>
      </c>
    </row>
    <row r="7069" spans="1:10" x14ac:dyDescent="0.25">
      <c r="A7069">
        <f t="shared" ref="A7069:C7069" si="6633">A6529</f>
        <v>2018</v>
      </c>
      <c r="B7069" t="str">
        <f t="shared" si="6633"/>
        <v>RFM</v>
      </c>
      <c r="C7069">
        <f t="shared" si="6633"/>
        <v>0</v>
      </c>
      <c r="D7069">
        <f>IFERROR(VLOOKUP(C7069,'Enheter, modell og år'!$A$2:$B$31,2,FALSE),0)</f>
        <v>0</v>
      </c>
      <c r="E7069" t="str">
        <f>'Liste detaljert wide'!$Q$1</f>
        <v>Basis KD</v>
      </c>
      <c r="F7069" t="str">
        <f t="shared" si="6607"/>
        <v>2018RFM0Basis KD</v>
      </c>
      <c r="G7069" s="3" t="e">
        <f>'Liste detaljert wide'!Q49</f>
        <v>#DIV/0!</v>
      </c>
      <c r="H7069" t="str">
        <f>VLOOKUP(E7069,Def!$B$2:$C$15,2,FALSE)</f>
        <v>Basis KD</v>
      </c>
      <c r="I7069" s="3" t="e">
        <f>IF(A7069='Enheter, modell og år'!$F$2-1,0,G7069-VLOOKUP(A7069-1&amp;B7069&amp;C7069&amp;E7069,$F$2:$G$7561,2,FALSE))</f>
        <v>#DIV/0!</v>
      </c>
      <c r="J7069" s="3">
        <f>IF(A7069='Enheter, modell og år'!$F$2-1,0,VLOOKUP(A7069-1&amp;B7069&amp;C7069&amp;E7069,$F$2:$G$7561,2,FALSE))</f>
        <v>0</v>
      </c>
    </row>
    <row r="7070" spans="1:10" x14ac:dyDescent="0.25">
      <c r="A7070">
        <f t="shared" ref="A7070:C7070" si="6634">A6530</f>
        <v>2018</v>
      </c>
      <c r="B7070" t="str">
        <f t="shared" si="6634"/>
        <v>RFM</v>
      </c>
      <c r="C7070">
        <f t="shared" si="6634"/>
        <v>0</v>
      </c>
      <c r="D7070">
        <f>IFERROR(VLOOKUP(C7070,'Enheter, modell og år'!$A$2:$B$31,2,FALSE),0)</f>
        <v>0</v>
      </c>
      <c r="E7070" t="str">
        <f>'Liste detaljert wide'!$Q$1</f>
        <v>Basis KD</v>
      </c>
      <c r="F7070" t="str">
        <f t="shared" si="6607"/>
        <v>2018RFM0Basis KD</v>
      </c>
      <c r="G7070" s="3" t="e">
        <f>'Liste detaljert wide'!Q50</f>
        <v>#DIV/0!</v>
      </c>
      <c r="H7070" t="str">
        <f>VLOOKUP(E7070,Def!$B$2:$C$15,2,FALSE)</f>
        <v>Basis KD</v>
      </c>
      <c r="I7070" s="3" t="e">
        <f>IF(A7070='Enheter, modell og år'!$F$2-1,0,G7070-VLOOKUP(A7070-1&amp;B7070&amp;C7070&amp;E7070,$F$2:$G$7561,2,FALSE))</f>
        <v>#DIV/0!</v>
      </c>
      <c r="J7070" s="3">
        <f>IF(A7070='Enheter, modell og år'!$F$2-1,0,VLOOKUP(A7070-1&amp;B7070&amp;C7070&amp;E7070,$F$2:$G$7561,2,FALSE))</f>
        <v>0</v>
      </c>
    </row>
    <row r="7071" spans="1:10" x14ac:dyDescent="0.25">
      <c r="A7071">
        <f t="shared" ref="A7071:C7071" si="6635">A6531</f>
        <v>2018</v>
      </c>
      <c r="B7071" t="str">
        <f t="shared" si="6635"/>
        <v>RFM</v>
      </c>
      <c r="C7071">
        <f t="shared" si="6635"/>
        <v>0</v>
      </c>
      <c r="D7071">
        <f>IFERROR(VLOOKUP(C7071,'Enheter, modell og år'!$A$2:$B$31,2,FALSE),0)</f>
        <v>0</v>
      </c>
      <c r="E7071" t="str">
        <f>'Liste detaljert wide'!$Q$1</f>
        <v>Basis KD</v>
      </c>
      <c r="F7071" t="str">
        <f t="shared" si="6607"/>
        <v>2018RFM0Basis KD</v>
      </c>
      <c r="G7071" s="3" t="e">
        <f>'Liste detaljert wide'!Q51</f>
        <v>#DIV/0!</v>
      </c>
      <c r="H7071" t="str">
        <f>VLOOKUP(E7071,Def!$B$2:$C$15,2,FALSE)</f>
        <v>Basis KD</v>
      </c>
      <c r="I7071" s="3" t="e">
        <f>IF(A7071='Enheter, modell og år'!$F$2-1,0,G7071-VLOOKUP(A7071-1&amp;B7071&amp;C7071&amp;E7071,$F$2:$G$7561,2,FALSE))</f>
        <v>#DIV/0!</v>
      </c>
      <c r="J7071" s="3">
        <f>IF(A7071='Enheter, modell og år'!$F$2-1,0,VLOOKUP(A7071-1&amp;B7071&amp;C7071&amp;E7071,$F$2:$G$7561,2,FALSE))</f>
        <v>0</v>
      </c>
    </row>
    <row r="7072" spans="1:10" x14ac:dyDescent="0.25">
      <c r="A7072">
        <f t="shared" ref="A7072:C7072" si="6636">A6532</f>
        <v>2018</v>
      </c>
      <c r="B7072" t="str">
        <f t="shared" si="6636"/>
        <v>RFM</v>
      </c>
      <c r="C7072">
        <f t="shared" si="6636"/>
        <v>0</v>
      </c>
      <c r="D7072">
        <f>IFERROR(VLOOKUP(C7072,'Enheter, modell og år'!$A$2:$B$31,2,FALSE),0)</f>
        <v>0</v>
      </c>
      <c r="E7072" t="str">
        <f>'Liste detaljert wide'!$Q$1</f>
        <v>Basis KD</v>
      </c>
      <c r="F7072" t="str">
        <f t="shared" si="6607"/>
        <v>2018RFM0Basis KD</v>
      </c>
      <c r="G7072" s="3" t="e">
        <f>'Liste detaljert wide'!Q52</f>
        <v>#DIV/0!</v>
      </c>
      <c r="H7072" t="str">
        <f>VLOOKUP(E7072,Def!$B$2:$C$15,2,FALSE)</f>
        <v>Basis KD</v>
      </c>
      <c r="I7072" s="3" t="e">
        <f>IF(A7072='Enheter, modell og år'!$F$2-1,0,G7072-VLOOKUP(A7072-1&amp;B7072&amp;C7072&amp;E7072,$F$2:$G$7561,2,FALSE))</f>
        <v>#DIV/0!</v>
      </c>
      <c r="J7072" s="3">
        <f>IF(A7072='Enheter, modell og år'!$F$2-1,0,VLOOKUP(A7072-1&amp;B7072&amp;C7072&amp;E7072,$F$2:$G$7561,2,FALSE))</f>
        <v>0</v>
      </c>
    </row>
    <row r="7073" spans="1:10" x14ac:dyDescent="0.25">
      <c r="A7073">
        <f t="shared" ref="A7073:C7073" si="6637">A6533</f>
        <v>2018</v>
      </c>
      <c r="B7073" t="str">
        <f t="shared" si="6637"/>
        <v>RFM</v>
      </c>
      <c r="C7073">
        <f t="shared" si="6637"/>
        <v>0</v>
      </c>
      <c r="D7073">
        <f>IFERROR(VLOOKUP(C7073,'Enheter, modell og år'!$A$2:$B$31,2,FALSE),0)</f>
        <v>0</v>
      </c>
      <c r="E7073" t="str">
        <f>'Liste detaljert wide'!$Q$1</f>
        <v>Basis KD</v>
      </c>
      <c r="F7073" t="str">
        <f t="shared" si="6607"/>
        <v>2018RFM0Basis KD</v>
      </c>
      <c r="G7073" s="3" t="e">
        <f>'Liste detaljert wide'!Q53</f>
        <v>#DIV/0!</v>
      </c>
      <c r="H7073" t="str">
        <f>VLOOKUP(E7073,Def!$B$2:$C$15,2,FALSE)</f>
        <v>Basis KD</v>
      </c>
      <c r="I7073" s="3" t="e">
        <f>IF(A7073='Enheter, modell og år'!$F$2-1,0,G7073-VLOOKUP(A7073-1&amp;B7073&amp;C7073&amp;E7073,$F$2:$G$7561,2,FALSE))</f>
        <v>#DIV/0!</v>
      </c>
      <c r="J7073" s="3">
        <f>IF(A7073='Enheter, modell og år'!$F$2-1,0,VLOOKUP(A7073-1&amp;B7073&amp;C7073&amp;E7073,$F$2:$G$7561,2,FALSE))</f>
        <v>0</v>
      </c>
    </row>
    <row r="7074" spans="1:10" x14ac:dyDescent="0.25">
      <c r="A7074">
        <f t="shared" ref="A7074:C7074" si="6638">A6534</f>
        <v>2018</v>
      </c>
      <c r="B7074" t="str">
        <f t="shared" si="6638"/>
        <v>RFM</v>
      </c>
      <c r="C7074">
        <f t="shared" si="6638"/>
        <v>0</v>
      </c>
      <c r="D7074">
        <f>IFERROR(VLOOKUP(C7074,'Enheter, modell og år'!$A$2:$B$31,2,FALSE),0)</f>
        <v>0</v>
      </c>
      <c r="E7074" t="str">
        <f>'Liste detaljert wide'!$Q$1</f>
        <v>Basis KD</v>
      </c>
      <c r="F7074" t="str">
        <f t="shared" si="6607"/>
        <v>2018RFM0Basis KD</v>
      </c>
      <c r="G7074" s="3" t="e">
        <f>'Liste detaljert wide'!Q54</f>
        <v>#DIV/0!</v>
      </c>
      <c r="H7074" t="str">
        <f>VLOOKUP(E7074,Def!$B$2:$C$15,2,FALSE)</f>
        <v>Basis KD</v>
      </c>
      <c r="I7074" s="3" t="e">
        <f>IF(A7074='Enheter, modell og år'!$F$2-1,0,G7074-VLOOKUP(A7074-1&amp;B7074&amp;C7074&amp;E7074,$F$2:$G$7561,2,FALSE))</f>
        <v>#DIV/0!</v>
      </c>
      <c r="J7074" s="3">
        <f>IF(A7074='Enheter, modell og år'!$F$2-1,0,VLOOKUP(A7074-1&amp;B7074&amp;C7074&amp;E7074,$F$2:$G$7561,2,FALSE))</f>
        <v>0</v>
      </c>
    </row>
    <row r="7075" spans="1:10" x14ac:dyDescent="0.25">
      <c r="A7075">
        <f t="shared" ref="A7075:C7075" si="6639">A6535</f>
        <v>2018</v>
      </c>
      <c r="B7075" t="str">
        <f t="shared" si="6639"/>
        <v>RFM</v>
      </c>
      <c r="C7075">
        <f t="shared" si="6639"/>
        <v>0</v>
      </c>
      <c r="D7075">
        <f>IFERROR(VLOOKUP(C7075,'Enheter, modell og år'!$A$2:$B$31,2,FALSE),0)</f>
        <v>0</v>
      </c>
      <c r="E7075" t="str">
        <f>'Liste detaljert wide'!$Q$1</f>
        <v>Basis KD</v>
      </c>
      <c r="F7075" t="str">
        <f t="shared" si="6607"/>
        <v>2018RFM0Basis KD</v>
      </c>
      <c r="G7075" s="3" t="e">
        <f>'Liste detaljert wide'!Q55</f>
        <v>#DIV/0!</v>
      </c>
      <c r="H7075" t="str">
        <f>VLOOKUP(E7075,Def!$B$2:$C$15,2,FALSE)</f>
        <v>Basis KD</v>
      </c>
      <c r="I7075" s="3" t="e">
        <f>IF(A7075='Enheter, modell og år'!$F$2-1,0,G7075-VLOOKUP(A7075-1&amp;B7075&amp;C7075&amp;E7075,$F$2:$G$7561,2,FALSE))</f>
        <v>#DIV/0!</v>
      </c>
      <c r="J7075" s="3">
        <f>IF(A7075='Enheter, modell og år'!$F$2-1,0,VLOOKUP(A7075-1&amp;B7075&amp;C7075&amp;E7075,$F$2:$G$7561,2,FALSE))</f>
        <v>0</v>
      </c>
    </row>
    <row r="7076" spans="1:10" x14ac:dyDescent="0.25">
      <c r="A7076">
        <f t="shared" ref="A7076:C7076" si="6640">A6536</f>
        <v>2018</v>
      </c>
      <c r="B7076" t="str">
        <f t="shared" si="6640"/>
        <v>RFM</v>
      </c>
      <c r="C7076">
        <f t="shared" si="6640"/>
        <v>0</v>
      </c>
      <c r="D7076">
        <f>IFERROR(VLOOKUP(C7076,'Enheter, modell og år'!$A$2:$B$31,2,FALSE),0)</f>
        <v>0</v>
      </c>
      <c r="E7076" t="str">
        <f>'Liste detaljert wide'!$Q$1</f>
        <v>Basis KD</v>
      </c>
      <c r="F7076" t="str">
        <f t="shared" si="6607"/>
        <v>2018RFM0Basis KD</v>
      </c>
      <c r="G7076" s="3" t="e">
        <f>'Liste detaljert wide'!Q56</f>
        <v>#DIV/0!</v>
      </c>
      <c r="H7076" t="str">
        <f>VLOOKUP(E7076,Def!$B$2:$C$15,2,FALSE)</f>
        <v>Basis KD</v>
      </c>
      <c r="I7076" s="3" t="e">
        <f>IF(A7076='Enheter, modell og år'!$F$2-1,0,G7076-VLOOKUP(A7076-1&amp;B7076&amp;C7076&amp;E7076,$F$2:$G$7561,2,FALSE))</f>
        <v>#DIV/0!</v>
      </c>
      <c r="J7076" s="3">
        <f>IF(A7076='Enheter, modell og år'!$F$2-1,0,VLOOKUP(A7076-1&amp;B7076&amp;C7076&amp;E7076,$F$2:$G$7561,2,FALSE))</f>
        <v>0</v>
      </c>
    </row>
    <row r="7077" spans="1:10" x14ac:dyDescent="0.25">
      <c r="A7077">
        <f t="shared" ref="A7077:C7077" si="6641">A6537</f>
        <v>2018</v>
      </c>
      <c r="B7077" t="str">
        <f t="shared" si="6641"/>
        <v>RFM</v>
      </c>
      <c r="C7077">
        <f t="shared" si="6641"/>
        <v>0</v>
      </c>
      <c r="D7077">
        <f>IFERROR(VLOOKUP(C7077,'Enheter, modell og år'!$A$2:$B$31,2,FALSE),0)</f>
        <v>0</v>
      </c>
      <c r="E7077" t="str">
        <f>'Liste detaljert wide'!$Q$1</f>
        <v>Basis KD</v>
      </c>
      <c r="F7077" t="str">
        <f t="shared" si="6607"/>
        <v>2018RFM0Basis KD</v>
      </c>
      <c r="G7077" s="3" t="e">
        <f>'Liste detaljert wide'!Q57</f>
        <v>#DIV/0!</v>
      </c>
      <c r="H7077" t="str">
        <f>VLOOKUP(E7077,Def!$B$2:$C$15,2,FALSE)</f>
        <v>Basis KD</v>
      </c>
      <c r="I7077" s="3" t="e">
        <f>IF(A7077='Enheter, modell og år'!$F$2-1,0,G7077-VLOOKUP(A7077-1&amp;B7077&amp;C7077&amp;E7077,$F$2:$G$7561,2,FALSE))</f>
        <v>#DIV/0!</v>
      </c>
      <c r="J7077" s="3">
        <f>IF(A7077='Enheter, modell og år'!$F$2-1,0,VLOOKUP(A7077-1&amp;B7077&amp;C7077&amp;E7077,$F$2:$G$7561,2,FALSE))</f>
        <v>0</v>
      </c>
    </row>
    <row r="7078" spans="1:10" x14ac:dyDescent="0.25">
      <c r="A7078">
        <f t="shared" ref="A7078:C7078" si="6642">A6538</f>
        <v>2018</v>
      </c>
      <c r="B7078" t="str">
        <f t="shared" si="6642"/>
        <v>RFM</v>
      </c>
      <c r="C7078">
        <f t="shared" si="6642"/>
        <v>0</v>
      </c>
      <c r="D7078">
        <f>IFERROR(VLOOKUP(C7078,'Enheter, modell og år'!$A$2:$B$31,2,FALSE),0)</f>
        <v>0</v>
      </c>
      <c r="E7078" t="str">
        <f>'Liste detaljert wide'!$Q$1</f>
        <v>Basis KD</v>
      </c>
      <c r="F7078" t="str">
        <f t="shared" si="6607"/>
        <v>2018RFM0Basis KD</v>
      </c>
      <c r="G7078" s="3" t="e">
        <f>'Liste detaljert wide'!Q58</f>
        <v>#DIV/0!</v>
      </c>
      <c r="H7078" t="str">
        <f>VLOOKUP(E7078,Def!$B$2:$C$15,2,FALSE)</f>
        <v>Basis KD</v>
      </c>
      <c r="I7078" s="3" t="e">
        <f>IF(A7078='Enheter, modell og år'!$F$2-1,0,G7078-VLOOKUP(A7078-1&amp;B7078&amp;C7078&amp;E7078,$F$2:$G$7561,2,FALSE))</f>
        <v>#DIV/0!</v>
      </c>
      <c r="J7078" s="3">
        <f>IF(A7078='Enheter, modell og år'!$F$2-1,0,VLOOKUP(A7078-1&amp;B7078&amp;C7078&amp;E7078,$F$2:$G$7561,2,FALSE))</f>
        <v>0</v>
      </c>
    </row>
    <row r="7079" spans="1:10" x14ac:dyDescent="0.25">
      <c r="A7079">
        <f t="shared" ref="A7079:C7079" si="6643">A6539</f>
        <v>2018</v>
      </c>
      <c r="B7079" t="str">
        <f t="shared" si="6643"/>
        <v>RFM</v>
      </c>
      <c r="C7079">
        <f t="shared" si="6643"/>
        <v>0</v>
      </c>
      <c r="D7079">
        <f>IFERROR(VLOOKUP(C7079,'Enheter, modell og år'!$A$2:$B$31,2,FALSE),0)</f>
        <v>0</v>
      </c>
      <c r="E7079" t="str">
        <f>'Liste detaljert wide'!$Q$1</f>
        <v>Basis KD</v>
      </c>
      <c r="F7079" t="str">
        <f t="shared" si="6607"/>
        <v>2018RFM0Basis KD</v>
      </c>
      <c r="G7079" s="3" t="e">
        <f>'Liste detaljert wide'!Q59</f>
        <v>#DIV/0!</v>
      </c>
      <c r="H7079" t="str">
        <f>VLOOKUP(E7079,Def!$B$2:$C$15,2,FALSE)</f>
        <v>Basis KD</v>
      </c>
      <c r="I7079" s="3" t="e">
        <f>IF(A7079='Enheter, modell og år'!$F$2-1,0,G7079-VLOOKUP(A7079-1&amp;B7079&amp;C7079&amp;E7079,$F$2:$G$7561,2,FALSE))</f>
        <v>#DIV/0!</v>
      </c>
      <c r="J7079" s="3">
        <f>IF(A7079='Enheter, modell og år'!$F$2-1,0,VLOOKUP(A7079-1&amp;B7079&amp;C7079&amp;E7079,$F$2:$G$7561,2,FALSE))</f>
        <v>0</v>
      </c>
    </row>
    <row r="7080" spans="1:10" x14ac:dyDescent="0.25">
      <c r="A7080">
        <f t="shared" ref="A7080:C7080" si="6644">A6540</f>
        <v>2018</v>
      </c>
      <c r="B7080" t="str">
        <f t="shared" si="6644"/>
        <v>RFM</v>
      </c>
      <c r="C7080">
        <f t="shared" si="6644"/>
        <v>0</v>
      </c>
      <c r="D7080">
        <f>IFERROR(VLOOKUP(C7080,'Enheter, modell og år'!$A$2:$B$31,2,FALSE),0)</f>
        <v>0</v>
      </c>
      <c r="E7080" t="str">
        <f>'Liste detaljert wide'!$Q$1</f>
        <v>Basis KD</v>
      </c>
      <c r="F7080" t="str">
        <f t="shared" si="6607"/>
        <v>2018RFM0Basis KD</v>
      </c>
      <c r="G7080" s="3" t="e">
        <f>'Liste detaljert wide'!Q60</f>
        <v>#DIV/0!</v>
      </c>
      <c r="H7080" t="str">
        <f>VLOOKUP(E7080,Def!$B$2:$C$15,2,FALSE)</f>
        <v>Basis KD</v>
      </c>
      <c r="I7080" s="3" t="e">
        <f>IF(A7080='Enheter, modell og år'!$F$2-1,0,G7080-VLOOKUP(A7080-1&amp;B7080&amp;C7080&amp;E7080,$F$2:$G$7561,2,FALSE))</f>
        <v>#DIV/0!</v>
      </c>
      <c r="J7080" s="3">
        <f>IF(A7080='Enheter, modell og år'!$F$2-1,0,VLOOKUP(A7080-1&amp;B7080&amp;C7080&amp;E7080,$F$2:$G$7561,2,FALSE))</f>
        <v>0</v>
      </c>
    </row>
    <row r="7081" spans="1:10" x14ac:dyDescent="0.25">
      <c r="A7081">
        <f t="shared" ref="A7081:C7081" si="6645">A6541</f>
        <v>2018</v>
      </c>
      <c r="B7081" t="str">
        <f t="shared" si="6645"/>
        <v>RFM</v>
      </c>
      <c r="C7081">
        <f t="shared" si="6645"/>
        <v>0</v>
      </c>
      <c r="D7081">
        <f>IFERROR(VLOOKUP(C7081,'Enheter, modell og år'!$A$2:$B$31,2,FALSE),0)</f>
        <v>0</v>
      </c>
      <c r="E7081" t="str">
        <f>'Liste detaljert wide'!$Q$1</f>
        <v>Basis KD</v>
      </c>
      <c r="F7081" t="str">
        <f t="shared" si="6607"/>
        <v>2018RFM0Basis KD</v>
      </c>
      <c r="G7081" s="3" t="e">
        <f>'Liste detaljert wide'!Q61</f>
        <v>#DIV/0!</v>
      </c>
      <c r="H7081" t="str">
        <f>VLOOKUP(E7081,Def!$B$2:$C$15,2,FALSE)</f>
        <v>Basis KD</v>
      </c>
      <c r="I7081" s="3" t="e">
        <f>IF(A7081='Enheter, modell og år'!$F$2-1,0,G7081-VLOOKUP(A7081-1&amp;B7081&amp;C7081&amp;E7081,$F$2:$G$7561,2,FALSE))</f>
        <v>#DIV/0!</v>
      </c>
      <c r="J7081" s="3">
        <f>IF(A7081='Enheter, modell og år'!$F$2-1,0,VLOOKUP(A7081-1&amp;B7081&amp;C7081&amp;E7081,$F$2:$G$7561,2,FALSE))</f>
        <v>0</v>
      </c>
    </row>
    <row r="7082" spans="1:10" x14ac:dyDescent="0.25">
      <c r="A7082">
        <f t="shared" ref="A7082:C7082" si="6646">A6542</f>
        <v>2019</v>
      </c>
      <c r="B7082" t="str">
        <f t="shared" si="6646"/>
        <v>RFM</v>
      </c>
      <c r="C7082">
        <f t="shared" si="6646"/>
        <v>0</v>
      </c>
      <c r="D7082">
        <f>IFERROR(VLOOKUP(C7082,'Enheter, modell og år'!$A$2:$B$31,2,FALSE),0)</f>
        <v>0</v>
      </c>
      <c r="E7082" t="str">
        <f>'Liste detaljert wide'!$Q$1</f>
        <v>Basis KD</v>
      </c>
      <c r="F7082" t="str">
        <f t="shared" si="6607"/>
        <v>2019RFM0Basis KD</v>
      </c>
      <c r="G7082" s="3" t="e">
        <f>'Liste detaljert wide'!Q62</f>
        <v>#DIV/0!</v>
      </c>
      <c r="H7082" t="str">
        <f>VLOOKUP(E7082,Def!$B$2:$C$15,2,FALSE)</f>
        <v>Basis KD</v>
      </c>
      <c r="I7082" s="3" t="e">
        <f>IF(A7082='Enheter, modell og år'!$F$2-1,0,G7082-VLOOKUP(A7082-1&amp;B7082&amp;C7082&amp;E7082,$F$2:$G$7561,2,FALSE))</f>
        <v>#DIV/0!</v>
      </c>
      <c r="J7082" s="3" t="e">
        <f>IF(A7082='Enheter, modell og år'!$F$2-1,0,VLOOKUP(A7082-1&amp;B7082&amp;C7082&amp;E7082,$F$2:$G$7561,2,FALSE))</f>
        <v>#DIV/0!</v>
      </c>
    </row>
    <row r="7083" spans="1:10" x14ac:dyDescent="0.25">
      <c r="A7083">
        <f t="shared" ref="A7083:C7083" si="6647">A6543</f>
        <v>2019</v>
      </c>
      <c r="B7083" t="str">
        <f t="shared" si="6647"/>
        <v>RFM</v>
      </c>
      <c r="C7083">
        <f t="shared" si="6647"/>
        <v>0</v>
      </c>
      <c r="D7083">
        <f>IFERROR(VLOOKUP(C7083,'Enheter, modell og år'!$A$2:$B$31,2,FALSE),0)</f>
        <v>0</v>
      </c>
      <c r="E7083" t="str">
        <f>'Liste detaljert wide'!$Q$1</f>
        <v>Basis KD</v>
      </c>
      <c r="F7083" t="str">
        <f t="shared" si="6607"/>
        <v>2019RFM0Basis KD</v>
      </c>
      <c r="G7083" s="3" t="e">
        <f>'Liste detaljert wide'!Q63</f>
        <v>#DIV/0!</v>
      </c>
      <c r="H7083" t="str">
        <f>VLOOKUP(E7083,Def!$B$2:$C$15,2,FALSE)</f>
        <v>Basis KD</v>
      </c>
      <c r="I7083" s="3" t="e">
        <f>IF(A7083='Enheter, modell og år'!$F$2-1,0,G7083-VLOOKUP(A7083-1&amp;B7083&amp;C7083&amp;E7083,$F$2:$G$7561,2,FALSE))</f>
        <v>#DIV/0!</v>
      </c>
      <c r="J7083" s="3" t="e">
        <f>IF(A7083='Enheter, modell og år'!$F$2-1,0,VLOOKUP(A7083-1&amp;B7083&amp;C7083&amp;E7083,$F$2:$G$7561,2,FALSE))</f>
        <v>#DIV/0!</v>
      </c>
    </row>
    <row r="7084" spans="1:10" x14ac:dyDescent="0.25">
      <c r="A7084">
        <f t="shared" ref="A7084:C7084" si="6648">A6544</f>
        <v>2019</v>
      </c>
      <c r="B7084" t="str">
        <f t="shared" si="6648"/>
        <v>RFM</v>
      </c>
      <c r="C7084">
        <f t="shared" si="6648"/>
        <v>0</v>
      </c>
      <c r="D7084">
        <f>IFERROR(VLOOKUP(C7084,'Enheter, modell og år'!$A$2:$B$31,2,FALSE),0)</f>
        <v>0</v>
      </c>
      <c r="E7084" t="str">
        <f>'Liste detaljert wide'!$Q$1</f>
        <v>Basis KD</v>
      </c>
      <c r="F7084" t="str">
        <f t="shared" si="6607"/>
        <v>2019RFM0Basis KD</v>
      </c>
      <c r="G7084" s="3" t="e">
        <f>'Liste detaljert wide'!Q64</f>
        <v>#DIV/0!</v>
      </c>
      <c r="H7084" t="str">
        <f>VLOOKUP(E7084,Def!$B$2:$C$15,2,FALSE)</f>
        <v>Basis KD</v>
      </c>
      <c r="I7084" s="3" t="e">
        <f>IF(A7084='Enheter, modell og år'!$F$2-1,0,G7084-VLOOKUP(A7084-1&amp;B7084&amp;C7084&amp;E7084,$F$2:$G$7561,2,FALSE))</f>
        <v>#DIV/0!</v>
      </c>
      <c r="J7084" s="3" t="e">
        <f>IF(A7084='Enheter, modell og år'!$F$2-1,0,VLOOKUP(A7084-1&amp;B7084&amp;C7084&amp;E7084,$F$2:$G$7561,2,FALSE))</f>
        <v>#DIV/0!</v>
      </c>
    </row>
    <row r="7085" spans="1:10" x14ac:dyDescent="0.25">
      <c r="A7085">
        <f t="shared" ref="A7085:C7085" si="6649">A6545</f>
        <v>2019</v>
      </c>
      <c r="B7085" t="str">
        <f t="shared" si="6649"/>
        <v>RFM</v>
      </c>
      <c r="C7085">
        <f t="shared" si="6649"/>
        <v>0</v>
      </c>
      <c r="D7085">
        <f>IFERROR(VLOOKUP(C7085,'Enheter, modell og år'!$A$2:$B$31,2,FALSE),0)</f>
        <v>0</v>
      </c>
      <c r="E7085" t="str">
        <f>'Liste detaljert wide'!$Q$1</f>
        <v>Basis KD</v>
      </c>
      <c r="F7085" t="str">
        <f t="shared" si="6607"/>
        <v>2019RFM0Basis KD</v>
      </c>
      <c r="G7085" s="3" t="e">
        <f>'Liste detaljert wide'!Q65</f>
        <v>#DIV/0!</v>
      </c>
      <c r="H7085" t="str">
        <f>VLOOKUP(E7085,Def!$B$2:$C$15,2,FALSE)</f>
        <v>Basis KD</v>
      </c>
      <c r="I7085" s="3" t="e">
        <f>IF(A7085='Enheter, modell og år'!$F$2-1,0,G7085-VLOOKUP(A7085-1&amp;B7085&amp;C7085&amp;E7085,$F$2:$G$7561,2,FALSE))</f>
        <v>#DIV/0!</v>
      </c>
      <c r="J7085" s="3" t="e">
        <f>IF(A7085='Enheter, modell og år'!$F$2-1,0,VLOOKUP(A7085-1&amp;B7085&amp;C7085&amp;E7085,$F$2:$G$7561,2,FALSE))</f>
        <v>#DIV/0!</v>
      </c>
    </row>
    <row r="7086" spans="1:10" x14ac:dyDescent="0.25">
      <c r="A7086">
        <f t="shared" ref="A7086:C7086" si="6650">A6546</f>
        <v>2019</v>
      </c>
      <c r="B7086" t="str">
        <f t="shared" si="6650"/>
        <v>RFM</v>
      </c>
      <c r="C7086">
        <f t="shared" si="6650"/>
        <v>0</v>
      </c>
      <c r="D7086">
        <f>IFERROR(VLOOKUP(C7086,'Enheter, modell og år'!$A$2:$B$31,2,FALSE),0)</f>
        <v>0</v>
      </c>
      <c r="E7086" t="str">
        <f>'Liste detaljert wide'!$Q$1</f>
        <v>Basis KD</v>
      </c>
      <c r="F7086" t="str">
        <f t="shared" si="6607"/>
        <v>2019RFM0Basis KD</v>
      </c>
      <c r="G7086" s="3" t="e">
        <f>'Liste detaljert wide'!Q66</f>
        <v>#DIV/0!</v>
      </c>
      <c r="H7086" t="str">
        <f>VLOOKUP(E7086,Def!$B$2:$C$15,2,FALSE)</f>
        <v>Basis KD</v>
      </c>
      <c r="I7086" s="3" t="e">
        <f>IF(A7086='Enheter, modell og år'!$F$2-1,0,G7086-VLOOKUP(A7086-1&amp;B7086&amp;C7086&amp;E7086,$F$2:$G$7561,2,FALSE))</f>
        <v>#DIV/0!</v>
      </c>
      <c r="J7086" s="3" t="e">
        <f>IF(A7086='Enheter, modell og år'!$F$2-1,0,VLOOKUP(A7086-1&amp;B7086&amp;C7086&amp;E7086,$F$2:$G$7561,2,FALSE))</f>
        <v>#DIV/0!</v>
      </c>
    </row>
    <row r="7087" spans="1:10" x14ac:dyDescent="0.25">
      <c r="A7087">
        <f t="shared" ref="A7087:C7087" si="6651">A6547</f>
        <v>2019</v>
      </c>
      <c r="B7087" t="str">
        <f t="shared" si="6651"/>
        <v>RFM</v>
      </c>
      <c r="C7087">
        <f t="shared" si="6651"/>
        <v>0</v>
      </c>
      <c r="D7087">
        <f>IFERROR(VLOOKUP(C7087,'Enheter, modell og år'!$A$2:$B$31,2,FALSE),0)</f>
        <v>0</v>
      </c>
      <c r="E7087" t="str">
        <f>'Liste detaljert wide'!$Q$1</f>
        <v>Basis KD</v>
      </c>
      <c r="F7087" t="str">
        <f t="shared" si="6607"/>
        <v>2019RFM0Basis KD</v>
      </c>
      <c r="G7087" s="3" t="e">
        <f>'Liste detaljert wide'!Q67</f>
        <v>#DIV/0!</v>
      </c>
      <c r="H7087" t="str">
        <f>VLOOKUP(E7087,Def!$B$2:$C$15,2,FALSE)</f>
        <v>Basis KD</v>
      </c>
      <c r="I7087" s="3" t="e">
        <f>IF(A7087='Enheter, modell og år'!$F$2-1,0,G7087-VLOOKUP(A7087-1&amp;B7087&amp;C7087&amp;E7087,$F$2:$G$7561,2,FALSE))</f>
        <v>#DIV/0!</v>
      </c>
      <c r="J7087" s="3" t="e">
        <f>IF(A7087='Enheter, modell og år'!$F$2-1,0,VLOOKUP(A7087-1&amp;B7087&amp;C7087&amp;E7087,$F$2:$G$7561,2,FALSE))</f>
        <v>#DIV/0!</v>
      </c>
    </row>
    <row r="7088" spans="1:10" x14ac:dyDescent="0.25">
      <c r="A7088">
        <f t="shared" ref="A7088:C7088" si="6652">A6548</f>
        <v>2019</v>
      </c>
      <c r="B7088" t="str">
        <f t="shared" si="6652"/>
        <v>RFM</v>
      </c>
      <c r="C7088">
        <f t="shared" si="6652"/>
        <v>0</v>
      </c>
      <c r="D7088">
        <f>IFERROR(VLOOKUP(C7088,'Enheter, modell og år'!$A$2:$B$31,2,FALSE),0)</f>
        <v>0</v>
      </c>
      <c r="E7088" t="str">
        <f>'Liste detaljert wide'!$Q$1</f>
        <v>Basis KD</v>
      </c>
      <c r="F7088" t="str">
        <f t="shared" si="6607"/>
        <v>2019RFM0Basis KD</v>
      </c>
      <c r="G7088" s="3" t="e">
        <f>'Liste detaljert wide'!Q68</f>
        <v>#DIV/0!</v>
      </c>
      <c r="H7088" t="str">
        <f>VLOOKUP(E7088,Def!$B$2:$C$15,2,FALSE)</f>
        <v>Basis KD</v>
      </c>
      <c r="I7088" s="3" t="e">
        <f>IF(A7088='Enheter, modell og år'!$F$2-1,0,G7088-VLOOKUP(A7088-1&amp;B7088&amp;C7088&amp;E7088,$F$2:$G$7561,2,FALSE))</f>
        <v>#DIV/0!</v>
      </c>
      <c r="J7088" s="3" t="e">
        <f>IF(A7088='Enheter, modell og år'!$F$2-1,0,VLOOKUP(A7088-1&amp;B7088&amp;C7088&amp;E7088,$F$2:$G$7561,2,FALSE))</f>
        <v>#DIV/0!</v>
      </c>
    </row>
    <row r="7089" spans="1:10" x14ac:dyDescent="0.25">
      <c r="A7089">
        <f t="shared" ref="A7089:C7089" si="6653">A6549</f>
        <v>2019</v>
      </c>
      <c r="B7089" t="str">
        <f t="shared" si="6653"/>
        <v>RFM</v>
      </c>
      <c r="C7089">
        <f t="shared" si="6653"/>
        <v>0</v>
      </c>
      <c r="D7089">
        <f>IFERROR(VLOOKUP(C7089,'Enheter, modell og år'!$A$2:$B$31,2,FALSE),0)</f>
        <v>0</v>
      </c>
      <c r="E7089" t="str">
        <f>'Liste detaljert wide'!$Q$1</f>
        <v>Basis KD</v>
      </c>
      <c r="F7089" t="str">
        <f t="shared" si="6607"/>
        <v>2019RFM0Basis KD</v>
      </c>
      <c r="G7089" s="3" t="e">
        <f>'Liste detaljert wide'!Q69</f>
        <v>#DIV/0!</v>
      </c>
      <c r="H7089" t="str">
        <f>VLOOKUP(E7089,Def!$B$2:$C$15,2,FALSE)</f>
        <v>Basis KD</v>
      </c>
      <c r="I7089" s="3" t="e">
        <f>IF(A7089='Enheter, modell og år'!$F$2-1,0,G7089-VLOOKUP(A7089-1&amp;B7089&amp;C7089&amp;E7089,$F$2:$G$7561,2,FALSE))</f>
        <v>#DIV/0!</v>
      </c>
      <c r="J7089" s="3" t="e">
        <f>IF(A7089='Enheter, modell og år'!$F$2-1,0,VLOOKUP(A7089-1&amp;B7089&amp;C7089&amp;E7089,$F$2:$G$7561,2,FALSE))</f>
        <v>#DIV/0!</v>
      </c>
    </row>
    <row r="7090" spans="1:10" x14ac:dyDescent="0.25">
      <c r="A7090">
        <f t="shared" ref="A7090:C7090" si="6654">A6550</f>
        <v>2019</v>
      </c>
      <c r="B7090" t="str">
        <f t="shared" si="6654"/>
        <v>RFM</v>
      </c>
      <c r="C7090">
        <f t="shared" si="6654"/>
        <v>0</v>
      </c>
      <c r="D7090">
        <f>IFERROR(VLOOKUP(C7090,'Enheter, modell og år'!$A$2:$B$31,2,FALSE),0)</f>
        <v>0</v>
      </c>
      <c r="E7090" t="str">
        <f>'Liste detaljert wide'!$Q$1</f>
        <v>Basis KD</v>
      </c>
      <c r="F7090" t="str">
        <f t="shared" si="6607"/>
        <v>2019RFM0Basis KD</v>
      </c>
      <c r="G7090" s="3" t="e">
        <f>'Liste detaljert wide'!Q70</f>
        <v>#DIV/0!</v>
      </c>
      <c r="H7090" t="str">
        <f>VLOOKUP(E7090,Def!$B$2:$C$15,2,FALSE)</f>
        <v>Basis KD</v>
      </c>
      <c r="I7090" s="3" t="e">
        <f>IF(A7090='Enheter, modell og år'!$F$2-1,0,G7090-VLOOKUP(A7090-1&amp;B7090&amp;C7090&amp;E7090,$F$2:$G$7561,2,FALSE))</f>
        <v>#DIV/0!</v>
      </c>
      <c r="J7090" s="3" t="e">
        <f>IF(A7090='Enheter, modell og år'!$F$2-1,0,VLOOKUP(A7090-1&amp;B7090&amp;C7090&amp;E7090,$F$2:$G$7561,2,FALSE))</f>
        <v>#DIV/0!</v>
      </c>
    </row>
    <row r="7091" spans="1:10" x14ac:dyDescent="0.25">
      <c r="A7091">
        <f t="shared" ref="A7091:C7091" si="6655">A6551</f>
        <v>2019</v>
      </c>
      <c r="B7091" t="str">
        <f t="shared" si="6655"/>
        <v>RFM</v>
      </c>
      <c r="C7091">
        <f t="shared" si="6655"/>
        <v>0</v>
      </c>
      <c r="D7091">
        <f>IFERROR(VLOOKUP(C7091,'Enheter, modell og år'!$A$2:$B$31,2,FALSE),0)</f>
        <v>0</v>
      </c>
      <c r="E7091" t="str">
        <f>'Liste detaljert wide'!$Q$1</f>
        <v>Basis KD</v>
      </c>
      <c r="F7091" t="str">
        <f t="shared" si="6607"/>
        <v>2019RFM0Basis KD</v>
      </c>
      <c r="G7091" s="3" t="e">
        <f>'Liste detaljert wide'!Q71</f>
        <v>#DIV/0!</v>
      </c>
      <c r="H7091" t="str">
        <f>VLOOKUP(E7091,Def!$B$2:$C$15,2,FALSE)</f>
        <v>Basis KD</v>
      </c>
      <c r="I7091" s="3" t="e">
        <f>IF(A7091='Enheter, modell og år'!$F$2-1,0,G7091-VLOOKUP(A7091-1&amp;B7091&amp;C7091&amp;E7091,$F$2:$G$7561,2,FALSE))</f>
        <v>#DIV/0!</v>
      </c>
      <c r="J7091" s="3" t="e">
        <f>IF(A7091='Enheter, modell og år'!$F$2-1,0,VLOOKUP(A7091-1&amp;B7091&amp;C7091&amp;E7091,$F$2:$G$7561,2,FALSE))</f>
        <v>#DIV/0!</v>
      </c>
    </row>
    <row r="7092" spans="1:10" x14ac:dyDescent="0.25">
      <c r="A7092">
        <f t="shared" ref="A7092:C7092" si="6656">A6552</f>
        <v>2019</v>
      </c>
      <c r="B7092" t="str">
        <f t="shared" si="6656"/>
        <v>RFM</v>
      </c>
      <c r="C7092">
        <f t="shared" si="6656"/>
        <v>0</v>
      </c>
      <c r="D7092">
        <f>IFERROR(VLOOKUP(C7092,'Enheter, modell og år'!$A$2:$B$31,2,FALSE),0)</f>
        <v>0</v>
      </c>
      <c r="E7092" t="str">
        <f>'Liste detaljert wide'!$Q$1</f>
        <v>Basis KD</v>
      </c>
      <c r="F7092" t="str">
        <f t="shared" si="6607"/>
        <v>2019RFM0Basis KD</v>
      </c>
      <c r="G7092" s="3" t="e">
        <f>'Liste detaljert wide'!Q72</f>
        <v>#DIV/0!</v>
      </c>
      <c r="H7092" t="str">
        <f>VLOOKUP(E7092,Def!$B$2:$C$15,2,FALSE)</f>
        <v>Basis KD</v>
      </c>
      <c r="I7092" s="3" t="e">
        <f>IF(A7092='Enheter, modell og år'!$F$2-1,0,G7092-VLOOKUP(A7092-1&amp;B7092&amp;C7092&amp;E7092,$F$2:$G$7561,2,FALSE))</f>
        <v>#DIV/0!</v>
      </c>
      <c r="J7092" s="3" t="e">
        <f>IF(A7092='Enheter, modell og år'!$F$2-1,0,VLOOKUP(A7092-1&amp;B7092&amp;C7092&amp;E7092,$F$2:$G$7561,2,FALSE))</f>
        <v>#DIV/0!</v>
      </c>
    </row>
    <row r="7093" spans="1:10" x14ac:dyDescent="0.25">
      <c r="A7093">
        <f t="shared" ref="A7093:C7093" si="6657">A6553</f>
        <v>2019</v>
      </c>
      <c r="B7093" t="str">
        <f t="shared" si="6657"/>
        <v>RFM</v>
      </c>
      <c r="C7093">
        <f t="shared" si="6657"/>
        <v>0</v>
      </c>
      <c r="D7093">
        <f>IFERROR(VLOOKUP(C7093,'Enheter, modell og år'!$A$2:$B$31,2,FALSE),0)</f>
        <v>0</v>
      </c>
      <c r="E7093" t="str">
        <f>'Liste detaljert wide'!$Q$1</f>
        <v>Basis KD</v>
      </c>
      <c r="F7093" t="str">
        <f t="shared" si="6607"/>
        <v>2019RFM0Basis KD</v>
      </c>
      <c r="G7093" s="3" t="e">
        <f>'Liste detaljert wide'!Q73</f>
        <v>#DIV/0!</v>
      </c>
      <c r="H7093" t="str">
        <f>VLOOKUP(E7093,Def!$B$2:$C$15,2,FALSE)</f>
        <v>Basis KD</v>
      </c>
      <c r="I7093" s="3" t="e">
        <f>IF(A7093='Enheter, modell og år'!$F$2-1,0,G7093-VLOOKUP(A7093-1&amp;B7093&amp;C7093&amp;E7093,$F$2:$G$7561,2,FALSE))</f>
        <v>#DIV/0!</v>
      </c>
      <c r="J7093" s="3" t="e">
        <f>IF(A7093='Enheter, modell og år'!$F$2-1,0,VLOOKUP(A7093-1&amp;B7093&amp;C7093&amp;E7093,$F$2:$G$7561,2,FALSE))</f>
        <v>#DIV/0!</v>
      </c>
    </row>
    <row r="7094" spans="1:10" x14ac:dyDescent="0.25">
      <c r="A7094">
        <f t="shared" ref="A7094:C7094" si="6658">A6554</f>
        <v>2019</v>
      </c>
      <c r="B7094" t="str">
        <f t="shared" si="6658"/>
        <v>RFM</v>
      </c>
      <c r="C7094">
        <f t="shared" si="6658"/>
        <v>0</v>
      </c>
      <c r="D7094">
        <f>IFERROR(VLOOKUP(C7094,'Enheter, modell og år'!$A$2:$B$31,2,FALSE),0)</f>
        <v>0</v>
      </c>
      <c r="E7094" t="str">
        <f>'Liste detaljert wide'!$Q$1</f>
        <v>Basis KD</v>
      </c>
      <c r="F7094" t="str">
        <f t="shared" si="6607"/>
        <v>2019RFM0Basis KD</v>
      </c>
      <c r="G7094" s="3" t="e">
        <f>'Liste detaljert wide'!Q74</f>
        <v>#DIV/0!</v>
      </c>
      <c r="H7094" t="str">
        <f>VLOOKUP(E7094,Def!$B$2:$C$15,2,FALSE)</f>
        <v>Basis KD</v>
      </c>
      <c r="I7094" s="3" t="e">
        <f>IF(A7094='Enheter, modell og år'!$F$2-1,0,G7094-VLOOKUP(A7094-1&amp;B7094&amp;C7094&amp;E7094,$F$2:$G$7561,2,FALSE))</f>
        <v>#DIV/0!</v>
      </c>
      <c r="J7094" s="3" t="e">
        <f>IF(A7094='Enheter, modell og år'!$F$2-1,0,VLOOKUP(A7094-1&amp;B7094&amp;C7094&amp;E7094,$F$2:$G$7561,2,FALSE))</f>
        <v>#DIV/0!</v>
      </c>
    </row>
    <row r="7095" spans="1:10" x14ac:dyDescent="0.25">
      <c r="A7095">
        <f t="shared" ref="A7095:C7095" si="6659">A6555</f>
        <v>2019</v>
      </c>
      <c r="B7095" t="str">
        <f t="shared" si="6659"/>
        <v>RFM</v>
      </c>
      <c r="C7095">
        <f t="shared" si="6659"/>
        <v>0</v>
      </c>
      <c r="D7095">
        <f>IFERROR(VLOOKUP(C7095,'Enheter, modell og år'!$A$2:$B$31,2,FALSE),0)</f>
        <v>0</v>
      </c>
      <c r="E7095" t="str">
        <f>'Liste detaljert wide'!$Q$1</f>
        <v>Basis KD</v>
      </c>
      <c r="F7095" t="str">
        <f t="shared" si="6607"/>
        <v>2019RFM0Basis KD</v>
      </c>
      <c r="G7095" s="3" t="e">
        <f>'Liste detaljert wide'!Q75</f>
        <v>#DIV/0!</v>
      </c>
      <c r="H7095" t="str">
        <f>VLOOKUP(E7095,Def!$B$2:$C$15,2,FALSE)</f>
        <v>Basis KD</v>
      </c>
      <c r="I7095" s="3" t="e">
        <f>IF(A7095='Enheter, modell og år'!$F$2-1,0,G7095-VLOOKUP(A7095-1&amp;B7095&amp;C7095&amp;E7095,$F$2:$G$7561,2,FALSE))</f>
        <v>#DIV/0!</v>
      </c>
      <c r="J7095" s="3" t="e">
        <f>IF(A7095='Enheter, modell og år'!$F$2-1,0,VLOOKUP(A7095-1&amp;B7095&amp;C7095&amp;E7095,$F$2:$G$7561,2,FALSE))</f>
        <v>#DIV/0!</v>
      </c>
    </row>
    <row r="7096" spans="1:10" x14ac:dyDescent="0.25">
      <c r="A7096">
        <f t="shared" ref="A7096:C7096" si="6660">A6556</f>
        <v>2019</v>
      </c>
      <c r="B7096" t="str">
        <f t="shared" si="6660"/>
        <v>RFM</v>
      </c>
      <c r="C7096">
        <f t="shared" si="6660"/>
        <v>0</v>
      </c>
      <c r="D7096">
        <f>IFERROR(VLOOKUP(C7096,'Enheter, modell og år'!$A$2:$B$31,2,FALSE),0)</f>
        <v>0</v>
      </c>
      <c r="E7096" t="str">
        <f>'Liste detaljert wide'!$Q$1</f>
        <v>Basis KD</v>
      </c>
      <c r="F7096" t="str">
        <f t="shared" si="6607"/>
        <v>2019RFM0Basis KD</v>
      </c>
      <c r="G7096" s="3" t="e">
        <f>'Liste detaljert wide'!Q76</f>
        <v>#DIV/0!</v>
      </c>
      <c r="H7096" t="str">
        <f>VLOOKUP(E7096,Def!$B$2:$C$15,2,FALSE)</f>
        <v>Basis KD</v>
      </c>
      <c r="I7096" s="3" t="e">
        <f>IF(A7096='Enheter, modell og år'!$F$2-1,0,G7096-VLOOKUP(A7096-1&amp;B7096&amp;C7096&amp;E7096,$F$2:$G$7561,2,FALSE))</f>
        <v>#DIV/0!</v>
      </c>
      <c r="J7096" s="3" t="e">
        <f>IF(A7096='Enheter, modell og år'!$F$2-1,0,VLOOKUP(A7096-1&amp;B7096&amp;C7096&amp;E7096,$F$2:$G$7561,2,FALSE))</f>
        <v>#DIV/0!</v>
      </c>
    </row>
    <row r="7097" spans="1:10" x14ac:dyDescent="0.25">
      <c r="A7097">
        <f t="shared" ref="A7097:C7097" si="6661">A6557</f>
        <v>2019</v>
      </c>
      <c r="B7097" t="str">
        <f t="shared" si="6661"/>
        <v>RFM</v>
      </c>
      <c r="C7097">
        <f t="shared" si="6661"/>
        <v>0</v>
      </c>
      <c r="D7097">
        <f>IFERROR(VLOOKUP(C7097,'Enheter, modell og år'!$A$2:$B$31,2,FALSE),0)</f>
        <v>0</v>
      </c>
      <c r="E7097" t="str">
        <f>'Liste detaljert wide'!$Q$1</f>
        <v>Basis KD</v>
      </c>
      <c r="F7097" t="str">
        <f t="shared" si="6607"/>
        <v>2019RFM0Basis KD</v>
      </c>
      <c r="G7097" s="3" t="e">
        <f>'Liste detaljert wide'!Q77</f>
        <v>#DIV/0!</v>
      </c>
      <c r="H7097" t="str">
        <f>VLOOKUP(E7097,Def!$B$2:$C$15,2,FALSE)</f>
        <v>Basis KD</v>
      </c>
      <c r="I7097" s="3" t="e">
        <f>IF(A7097='Enheter, modell og år'!$F$2-1,0,G7097-VLOOKUP(A7097-1&amp;B7097&amp;C7097&amp;E7097,$F$2:$G$7561,2,FALSE))</f>
        <v>#DIV/0!</v>
      </c>
      <c r="J7097" s="3" t="e">
        <f>IF(A7097='Enheter, modell og år'!$F$2-1,0,VLOOKUP(A7097-1&amp;B7097&amp;C7097&amp;E7097,$F$2:$G$7561,2,FALSE))</f>
        <v>#DIV/0!</v>
      </c>
    </row>
    <row r="7098" spans="1:10" x14ac:dyDescent="0.25">
      <c r="A7098">
        <f t="shared" ref="A7098:C7098" si="6662">A6558</f>
        <v>2019</v>
      </c>
      <c r="B7098" t="str">
        <f t="shared" si="6662"/>
        <v>RFM</v>
      </c>
      <c r="C7098">
        <f t="shared" si="6662"/>
        <v>0</v>
      </c>
      <c r="D7098">
        <f>IFERROR(VLOOKUP(C7098,'Enheter, modell og år'!$A$2:$B$31,2,FALSE),0)</f>
        <v>0</v>
      </c>
      <c r="E7098" t="str">
        <f>'Liste detaljert wide'!$Q$1</f>
        <v>Basis KD</v>
      </c>
      <c r="F7098" t="str">
        <f t="shared" si="6607"/>
        <v>2019RFM0Basis KD</v>
      </c>
      <c r="G7098" s="3" t="e">
        <f>'Liste detaljert wide'!Q78</f>
        <v>#DIV/0!</v>
      </c>
      <c r="H7098" t="str">
        <f>VLOOKUP(E7098,Def!$B$2:$C$15,2,FALSE)</f>
        <v>Basis KD</v>
      </c>
      <c r="I7098" s="3" t="e">
        <f>IF(A7098='Enheter, modell og år'!$F$2-1,0,G7098-VLOOKUP(A7098-1&amp;B7098&amp;C7098&amp;E7098,$F$2:$G$7561,2,FALSE))</f>
        <v>#DIV/0!</v>
      </c>
      <c r="J7098" s="3" t="e">
        <f>IF(A7098='Enheter, modell og år'!$F$2-1,0,VLOOKUP(A7098-1&amp;B7098&amp;C7098&amp;E7098,$F$2:$G$7561,2,FALSE))</f>
        <v>#DIV/0!</v>
      </c>
    </row>
    <row r="7099" spans="1:10" x14ac:dyDescent="0.25">
      <c r="A7099">
        <f t="shared" ref="A7099:C7099" si="6663">A6559</f>
        <v>2019</v>
      </c>
      <c r="B7099" t="str">
        <f t="shared" si="6663"/>
        <v>RFM</v>
      </c>
      <c r="C7099">
        <f t="shared" si="6663"/>
        <v>0</v>
      </c>
      <c r="D7099">
        <f>IFERROR(VLOOKUP(C7099,'Enheter, modell og år'!$A$2:$B$31,2,FALSE),0)</f>
        <v>0</v>
      </c>
      <c r="E7099" t="str">
        <f>'Liste detaljert wide'!$Q$1</f>
        <v>Basis KD</v>
      </c>
      <c r="F7099" t="str">
        <f t="shared" si="6607"/>
        <v>2019RFM0Basis KD</v>
      </c>
      <c r="G7099" s="3" t="e">
        <f>'Liste detaljert wide'!Q79</f>
        <v>#DIV/0!</v>
      </c>
      <c r="H7099" t="str">
        <f>VLOOKUP(E7099,Def!$B$2:$C$15,2,FALSE)</f>
        <v>Basis KD</v>
      </c>
      <c r="I7099" s="3" t="e">
        <f>IF(A7099='Enheter, modell og år'!$F$2-1,0,G7099-VLOOKUP(A7099-1&amp;B7099&amp;C7099&amp;E7099,$F$2:$G$7561,2,FALSE))</f>
        <v>#DIV/0!</v>
      </c>
      <c r="J7099" s="3" t="e">
        <f>IF(A7099='Enheter, modell og år'!$F$2-1,0,VLOOKUP(A7099-1&amp;B7099&amp;C7099&amp;E7099,$F$2:$G$7561,2,FALSE))</f>
        <v>#DIV/0!</v>
      </c>
    </row>
    <row r="7100" spans="1:10" x14ac:dyDescent="0.25">
      <c r="A7100">
        <f t="shared" ref="A7100:C7100" si="6664">A6560</f>
        <v>2019</v>
      </c>
      <c r="B7100" t="str">
        <f t="shared" si="6664"/>
        <v>RFM</v>
      </c>
      <c r="C7100">
        <f t="shared" si="6664"/>
        <v>0</v>
      </c>
      <c r="D7100">
        <f>IFERROR(VLOOKUP(C7100,'Enheter, modell og år'!$A$2:$B$31,2,FALSE),0)</f>
        <v>0</v>
      </c>
      <c r="E7100" t="str">
        <f>'Liste detaljert wide'!$Q$1</f>
        <v>Basis KD</v>
      </c>
      <c r="F7100" t="str">
        <f t="shared" si="6607"/>
        <v>2019RFM0Basis KD</v>
      </c>
      <c r="G7100" s="3" t="e">
        <f>'Liste detaljert wide'!Q80</f>
        <v>#DIV/0!</v>
      </c>
      <c r="H7100" t="str">
        <f>VLOOKUP(E7100,Def!$B$2:$C$15,2,FALSE)</f>
        <v>Basis KD</v>
      </c>
      <c r="I7100" s="3" t="e">
        <f>IF(A7100='Enheter, modell og år'!$F$2-1,0,G7100-VLOOKUP(A7100-1&amp;B7100&amp;C7100&amp;E7100,$F$2:$G$7561,2,FALSE))</f>
        <v>#DIV/0!</v>
      </c>
      <c r="J7100" s="3" t="e">
        <f>IF(A7100='Enheter, modell og år'!$F$2-1,0,VLOOKUP(A7100-1&amp;B7100&amp;C7100&amp;E7100,$F$2:$G$7561,2,FALSE))</f>
        <v>#DIV/0!</v>
      </c>
    </row>
    <row r="7101" spans="1:10" x14ac:dyDescent="0.25">
      <c r="A7101">
        <f t="shared" ref="A7101:C7101" si="6665">A6561</f>
        <v>2019</v>
      </c>
      <c r="B7101" t="str">
        <f t="shared" si="6665"/>
        <v>RFM</v>
      </c>
      <c r="C7101">
        <f t="shared" si="6665"/>
        <v>0</v>
      </c>
      <c r="D7101">
        <f>IFERROR(VLOOKUP(C7101,'Enheter, modell og år'!$A$2:$B$31,2,FALSE),0)</f>
        <v>0</v>
      </c>
      <c r="E7101" t="str">
        <f>'Liste detaljert wide'!$Q$1</f>
        <v>Basis KD</v>
      </c>
      <c r="F7101" t="str">
        <f t="shared" si="6607"/>
        <v>2019RFM0Basis KD</v>
      </c>
      <c r="G7101" s="3" t="e">
        <f>'Liste detaljert wide'!Q81</f>
        <v>#DIV/0!</v>
      </c>
      <c r="H7101" t="str">
        <f>VLOOKUP(E7101,Def!$B$2:$C$15,2,FALSE)</f>
        <v>Basis KD</v>
      </c>
      <c r="I7101" s="3" t="e">
        <f>IF(A7101='Enheter, modell og år'!$F$2-1,0,G7101-VLOOKUP(A7101-1&amp;B7101&amp;C7101&amp;E7101,$F$2:$G$7561,2,FALSE))</f>
        <v>#DIV/0!</v>
      </c>
      <c r="J7101" s="3" t="e">
        <f>IF(A7101='Enheter, modell og år'!$F$2-1,0,VLOOKUP(A7101-1&amp;B7101&amp;C7101&amp;E7101,$F$2:$G$7561,2,FALSE))</f>
        <v>#DIV/0!</v>
      </c>
    </row>
    <row r="7102" spans="1:10" x14ac:dyDescent="0.25">
      <c r="A7102">
        <f t="shared" ref="A7102:C7102" si="6666">A6562</f>
        <v>2019</v>
      </c>
      <c r="B7102" t="str">
        <f t="shared" si="6666"/>
        <v>RFM</v>
      </c>
      <c r="C7102">
        <f t="shared" si="6666"/>
        <v>0</v>
      </c>
      <c r="D7102">
        <f>IFERROR(VLOOKUP(C7102,'Enheter, modell og år'!$A$2:$B$31,2,FALSE),0)</f>
        <v>0</v>
      </c>
      <c r="E7102" t="str">
        <f>'Liste detaljert wide'!$Q$1</f>
        <v>Basis KD</v>
      </c>
      <c r="F7102" t="str">
        <f t="shared" si="6607"/>
        <v>2019RFM0Basis KD</v>
      </c>
      <c r="G7102" s="3" t="e">
        <f>'Liste detaljert wide'!Q82</f>
        <v>#DIV/0!</v>
      </c>
      <c r="H7102" t="str">
        <f>VLOOKUP(E7102,Def!$B$2:$C$15,2,FALSE)</f>
        <v>Basis KD</v>
      </c>
      <c r="I7102" s="3" t="e">
        <f>IF(A7102='Enheter, modell og år'!$F$2-1,0,G7102-VLOOKUP(A7102-1&amp;B7102&amp;C7102&amp;E7102,$F$2:$G$7561,2,FALSE))</f>
        <v>#DIV/0!</v>
      </c>
      <c r="J7102" s="3" t="e">
        <f>IF(A7102='Enheter, modell og år'!$F$2-1,0,VLOOKUP(A7102-1&amp;B7102&amp;C7102&amp;E7102,$F$2:$G$7561,2,FALSE))</f>
        <v>#DIV/0!</v>
      </c>
    </row>
    <row r="7103" spans="1:10" x14ac:dyDescent="0.25">
      <c r="A7103">
        <f t="shared" ref="A7103:C7103" si="6667">A6563</f>
        <v>2019</v>
      </c>
      <c r="B7103" t="str">
        <f t="shared" si="6667"/>
        <v>RFM</v>
      </c>
      <c r="C7103">
        <f t="shared" si="6667"/>
        <v>0</v>
      </c>
      <c r="D7103">
        <f>IFERROR(VLOOKUP(C7103,'Enheter, modell og år'!$A$2:$B$31,2,FALSE),0)</f>
        <v>0</v>
      </c>
      <c r="E7103" t="str">
        <f>'Liste detaljert wide'!$Q$1</f>
        <v>Basis KD</v>
      </c>
      <c r="F7103" t="str">
        <f t="shared" si="6607"/>
        <v>2019RFM0Basis KD</v>
      </c>
      <c r="G7103" s="3" t="e">
        <f>'Liste detaljert wide'!Q83</f>
        <v>#DIV/0!</v>
      </c>
      <c r="H7103" t="str">
        <f>VLOOKUP(E7103,Def!$B$2:$C$15,2,FALSE)</f>
        <v>Basis KD</v>
      </c>
      <c r="I7103" s="3" t="e">
        <f>IF(A7103='Enheter, modell og år'!$F$2-1,0,G7103-VLOOKUP(A7103-1&amp;B7103&amp;C7103&amp;E7103,$F$2:$G$7561,2,FALSE))</f>
        <v>#DIV/0!</v>
      </c>
      <c r="J7103" s="3" t="e">
        <f>IF(A7103='Enheter, modell og år'!$F$2-1,0,VLOOKUP(A7103-1&amp;B7103&amp;C7103&amp;E7103,$F$2:$G$7561,2,FALSE))</f>
        <v>#DIV/0!</v>
      </c>
    </row>
    <row r="7104" spans="1:10" x14ac:dyDescent="0.25">
      <c r="A7104">
        <f t="shared" ref="A7104:C7104" si="6668">A6564</f>
        <v>2019</v>
      </c>
      <c r="B7104" t="str">
        <f t="shared" si="6668"/>
        <v>RFM</v>
      </c>
      <c r="C7104">
        <f t="shared" si="6668"/>
        <v>0</v>
      </c>
      <c r="D7104">
        <f>IFERROR(VLOOKUP(C7104,'Enheter, modell og år'!$A$2:$B$31,2,FALSE),0)</f>
        <v>0</v>
      </c>
      <c r="E7104" t="str">
        <f>'Liste detaljert wide'!$Q$1</f>
        <v>Basis KD</v>
      </c>
      <c r="F7104" t="str">
        <f t="shared" si="6607"/>
        <v>2019RFM0Basis KD</v>
      </c>
      <c r="G7104" s="3" t="e">
        <f>'Liste detaljert wide'!Q84</f>
        <v>#DIV/0!</v>
      </c>
      <c r="H7104" t="str">
        <f>VLOOKUP(E7104,Def!$B$2:$C$15,2,FALSE)</f>
        <v>Basis KD</v>
      </c>
      <c r="I7104" s="3" t="e">
        <f>IF(A7104='Enheter, modell og år'!$F$2-1,0,G7104-VLOOKUP(A7104-1&amp;B7104&amp;C7104&amp;E7104,$F$2:$G$7561,2,FALSE))</f>
        <v>#DIV/0!</v>
      </c>
      <c r="J7104" s="3" t="e">
        <f>IF(A7104='Enheter, modell og år'!$F$2-1,0,VLOOKUP(A7104-1&amp;B7104&amp;C7104&amp;E7104,$F$2:$G$7561,2,FALSE))</f>
        <v>#DIV/0!</v>
      </c>
    </row>
    <row r="7105" spans="1:10" x14ac:dyDescent="0.25">
      <c r="A7105">
        <f t="shared" ref="A7105:C7105" si="6669">A6565</f>
        <v>2019</v>
      </c>
      <c r="B7105" t="str">
        <f t="shared" si="6669"/>
        <v>RFM</v>
      </c>
      <c r="C7105">
        <f t="shared" si="6669"/>
        <v>0</v>
      </c>
      <c r="D7105">
        <f>IFERROR(VLOOKUP(C7105,'Enheter, modell og år'!$A$2:$B$31,2,FALSE),0)</f>
        <v>0</v>
      </c>
      <c r="E7105" t="str">
        <f>'Liste detaljert wide'!$Q$1</f>
        <v>Basis KD</v>
      </c>
      <c r="F7105" t="str">
        <f t="shared" si="6607"/>
        <v>2019RFM0Basis KD</v>
      </c>
      <c r="G7105" s="3" t="e">
        <f>'Liste detaljert wide'!Q85</f>
        <v>#DIV/0!</v>
      </c>
      <c r="H7105" t="str">
        <f>VLOOKUP(E7105,Def!$B$2:$C$15,2,FALSE)</f>
        <v>Basis KD</v>
      </c>
      <c r="I7105" s="3" t="e">
        <f>IF(A7105='Enheter, modell og år'!$F$2-1,0,G7105-VLOOKUP(A7105-1&amp;B7105&amp;C7105&amp;E7105,$F$2:$G$7561,2,FALSE))</f>
        <v>#DIV/0!</v>
      </c>
      <c r="J7105" s="3" t="e">
        <f>IF(A7105='Enheter, modell og år'!$F$2-1,0,VLOOKUP(A7105-1&amp;B7105&amp;C7105&amp;E7105,$F$2:$G$7561,2,FALSE))</f>
        <v>#DIV/0!</v>
      </c>
    </row>
    <row r="7106" spans="1:10" x14ac:dyDescent="0.25">
      <c r="A7106">
        <f t="shared" ref="A7106:C7106" si="6670">A6566</f>
        <v>2019</v>
      </c>
      <c r="B7106" t="str">
        <f t="shared" si="6670"/>
        <v>RFM</v>
      </c>
      <c r="C7106">
        <f t="shared" si="6670"/>
        <v>0</v>
      </c>
      <c r="D7106">
        <f>IFERROR(VLOOKUP(C7106,'Enheter, modell og år'!$A$2:$B$31,2,FALSE),0)</f>
        <v>0</v>
      </c>
      <c r="E7106" t="str">
        <f>'Liste detaljert wide'!$Q$1</f>
        <v>Basis KD</v>
      </c>
      <c r="F7106" t="str">
        <f t="shared" si="6607"/>
        <v>2019RFM0Basis KD</v>
      </c>
      <c r="G7106" s="3" t="e">
        <f>'Liste detaljert wide'!Q86</f>
        <v>#DIV/0!</v>
      </c>
      <c r="H7106" t="str">
        <f>VLOOKUP(E7106,Def!$B$2:$C$15,2,FALSE)</f>
        <v>Basis KD</v>
      </c>
      <c r="I7106" s="3" t="e">
        <f>IF(A7106='Enheter, modell og år'!$F$2-1,0,G7106-VLOOKUP(A7106-1&amp;B7106&amp;C7106&amp;E7106,$F$2:$G$7561,2,FALSE))</f>
        <v>#DIV/0!</v>
      </c>
      <c r="J7106" s="3" t="e">
        <f>IF(A7106='Enheter, modell og år'!$F$2-1,0,VLOOKUP(A7106-1&amp;B7106&amp;C7106&amp;E7106,$F$2:$G$7561,2,FALSE))</f>
        <v>#DIV/0!</v>
      </c>
    </row>
    <row r="7107" spans="1:10" x14ac:dyDescent="0.25">
      <c r="A7107">
        <f t="shared" ref="A7107:C7107" si="6671">A6567</f>
        <v>2019</v>
      </c>
      <c r="B7107" t="str">
        <f t="shared" si="6671"/>
        <v>RFM</v>
      </c>
      <c r="C7107">
        <f t="shared" si="6671"/>
        <v>0</v>
      </c>
      <c r="D7107">
        <f>IFERROR(VLOOKUP(C7107,'Enheter, modell og år'!$A$2:$B$31,2,FALSE),0)</f>
        <v>0</v>
      </c>
      <c r="E7107" t="str">
        <f>'Liste detaljert wide'!$Q$1</f>
        <v>Basis KD</v>
      </c>
      <c r="F7107" t="str">
        <f t="shared" ref="F7107:F7170" si="6672">A7107&amp;B7107&amp;C7107&amp;E7107</f>
        <v>2019RFM0Basis KD</v>
      </c>
      <c r="G7107" s="3" t="e">
        <f>'Liste detaljert wide'!Q87</f>
        <v>#DIV/0!</v>
      </c>
      <c r="H7107" t="str">
        <f>VLOOKUP(E7107,Def!$B$2:$C$15,2,FALSE)</f>
        <v>Basis KD</v>
      </c>
      <c r="I7107" s="3" t="e">
        <f>IF(A7107='Enheter, modell og år'!$F$2-1,0,G7107-VLOOKUP(A7107-1&amp;B7107&amp;C7107&amp;E7107,$F$2:$G$7561,2,FALSE))</f>
        <v>#DIV/0!</v>
      </c>
      <c r="J7107" s="3" t="e">
        <f>IF(A7107='Enheter, modell og år'!$F$2-1,0,VLOOKUP(A7107-1&amp;B7107&amp;C7107&amp;E7107,$F$2:$G$7561,2,FALSE))</f>
        <v>#DIV/0!</v>
      </c>
    </row>
    <row r="7108" spans="1:10" x14ac:dyDescent="0.25">
      <c r="A7108">
        <f t="shared" ref="A7108:C7108" si="6673">A6568</f>
        <v>2019</v>
      </c>
      <c r="B7108" t="str">
        <f t="shared" si="6673"/>
        <v>RFM</v>
      </c>
      <c r="C7108">
        <f t="shared" si="6673"/>
        <v>0</v>
      </c>
      <c r="D7108">
        <f>IFERROR(VLOOKUP(C7108,'Enheter, modell og år'!$A$2:$B$31,2,FALSE),0)</f>
        <v>0</v>
      </c>
      <c r="E7108" t="str">
        <f>'Liste detaljert wide'!$Q$1</f>
        <v>Basis KD</v>
      </c>
      <c r="F7108" t="str">
        <f t="shared" si="6672"/>
        <v>2019RFM0Basis KD</v>
      </c>
      <c r="G7108" s="3" t="e">
        <f>'Liste detaljert wide'!Q88</f>
        <v>#DIV/0!</v>
      </c>
      <c r="H7108" t="str">
        <f>VLOOKUP(E7108,Def!$B$2:$C$15,2,FALSE)</f>
        <v>Basis KD</v>
      </c>
      <c r="I7108" s="3" t="e">
        <f>IF(A7108='Enheter, modell og år'!$F$2-1,0,G7108-VLOOKUP(A7108-1&amp;B7108&amp;C7108&amp;E7108,$F$2:$G$7561,2,FALSE))</f>
        <v>#DIV/0!</v>
      </c>
      <c r="J7108" s="3" t="e">
        <f>IF(A7108='Enheter, modell og år'!$F$2-1,0,VLOOKUP(A7108-1&amp;B7108&amp;C7108&amp;E7108,$F$2:$G$7561,2,FALSE))</f>
        <v>#DIV/0!</v>
      </c>
    </row>
    <row r="7109" spans="1:10" x14ac:dyDescent="0.25">
      <c r="A7109">
        <f t="shared" ref="A7109:C7109" si="6674">A6569</f>
        <v>2019</v>
      </c>
      <c r="B7109" t="str">
        <f t="shared" si="6674"/>
        <v>RFM</v>
      </c>
      <c r="C7109">
        <f t="shared" si="6674"/>
        <v>0</v>
      </c>
      <c r="D7109">
        <f>IFERROR(VLOOKUP(C7109,'Enheter, modell og år'!$A$2:$B$31,2,FALSE),0)</f>
        <v>0</v>
      </c>
      <c r="E7109" t="str">
        <f>'Liste detaljert wide'!$Q$1</f>
        <v>Basis KD</v>
      </c>
      <c r="F7109" t="str">
        <f t="shared" si="6672"/>
        <v>2019RFM0Basis KD</v>
      </c>
      <c r="G7109" s="3" t="e">
        <f>'Liste detaljert wide'!Q89</f>
        <v>#DIV/0!</v>
      </c>
      <c r="H7109" t="str">
        <f>VLOOKUP(E7109,Def!$B$2:$C$15,2,FALSE)</f>
        <v>Basis KD</v>
      </c>
      <c r="I7109" s="3" t="e">
        <f>IF(A7109='Enheter, modell og år'!$F$2-1,0,G7109-VLOOKUP(A7109-1&amp;B7109&amp;C7109&amp;E7109,$F$2:$G$7561,2,FALSE))</f>
        <v>#DIV/0!</v>
      </c>
      <c r="J7109" s="3" t="e">
        <f>IF(A7109='Enheter, modell og år'!$F$2-1,0,VLOOKUP(A7109-1&amp;B7109&amp;C7109&amp;E7109,$F$2:$G$7561,2,FALSE))</f>
        <v>#DIV/0!</v>
      </c>
    </row>
    <row r="7110" spans="1:10" x14ac:dyDescent="0.25">
      <c r="A7110">
        <f t="shared" ref="A7110:C7110" si="6675">A6570</f>
        <v>2019</v>
      </c>
      <c r="B7110" t="str">
        <f t="shared" si="6675"/>
        <v>RFM</v>
      </c>
      <c r="C7110">
        <f t="shared" si="6675"/>
        <v>0</v>
      </c>
      <c r="D7110">
        <f>IFERROR(VLOOKUP(C7110,'Enheter, modell og år'!$A$2:$B$31,2,FALSE),0)</f>
        <v>0</v>
      </c>
      <c r="E7110" t="str">
        <f>'Liste detaljert wide'!$Q$1</f>
        <v>Basis KD</v>
      </c>
      <c r="F7110" t="str">
        <f t="shared" si="6672"/>
        <v>2019RFM0Basis KD</v>
      </c>
      <c r="G7110" s="3" t="e">
        <f>'Liste detaljert wide'!Q90</f>
        <v>#DIV/0!</v>
      </c>
      <c r="H7110" t="str">
        <f>VLOOKUP(E7110,Def!$B$2:$C$15,2,FALSE)</f>
        <v>Basis KD</v>
      </c>
      <c r="I7110" s="3" t="e">
        <f>IF(A7110='Enheter, modell og år'!$F$2-1,0,G7110-VLOOKUP(A7110-1&amp;B7110&amp;C7110&amp;E7110,$F$2:$G$7561,2,FALSE))</f>
        <v>#DIV/0!</v>
      </c>
      <c r="J7110" s="3" t="e">
        <f>IF(A7110='Enheter, modell og år'!$F$2-1,0,VLOOKUP(A7110-1&amp;B7110&amp;C7110&amp;E7110,$F$2:$G$7561,2,FALSE))</f>
        <v>#DIV/0!</v>
      </c>
    </row>
    <row r="7111" spans="1:10" x14ac:dyDescent="0.25">
      <c r="A7111">
        <f t="shared" ref="A7111:C7111" si="6676">A6571</f>
        <v>2019</v>
      </c>
      <c r="B7111" t="str">
        <f t="shared" si="6676"/>
        <v>RFM</v>
      </c>
      <c r="C7111">
        <f t="shared" si="6676"/>
        <v>0</v>
      </c>
      <c r="D7111">
        <f>IFERROR(VLOOKUP(C7111,'Enheter, modell og år'!$A$2:$B$31,2,FALSE),0)</f>
        <v>0</v>
      </c>
      <c r="E7111" t="str">
        <f>'Liste detaljert wide'!$Q$1</f>
        <v>Basis KD</v>
      </c>
      <c r="F7111" t="str">
        <f t="shared" si="6672"/>
        <v>2019RFM0Basis KD</v>
      </c>
      <c r="G7111" s="3" t="e">
        <f>'Liste detaljert wide'!Q91</f>
        <v>#DIV/0!</v>
      </c>
      <c r="H7111" t="str">
        <f>VLOOKUP(E7111,Def!$B$2:$C$15,2,FALSE)</f>
        <v>Basis KD</v>
      </c>
      <c r="I7111" s="3" t="e">
        <f>IF(A7111='Enheter, modell og år'!$F$2-1,0,G7111-VLOOKUP(A7111-1&amp;B7111&amp;C7111&amp;E7111,$F$2:$G$7561,2,FALSE))</f>
        <v>#DIV/0!</v>
      </c>
      <c r="J7111" s="3" t="e">
        <f>IF(A7111='Enheter, modell og år'!$F$2-1,0,VLOOKUP(A7111-1&amp;B7111&amp;C7111&amp;E7111,$F$2:$G$7561,2,FALSE))</f>
        <v>#DIV/0!</v>
      </c>
    </row>
    <row r="7112" spans="1:10" x14ac:dyDescent="0.25">
      <c r="A7112">
        <f t="shared" ref="A7112:C7112" si="6677">A6572</f>
        <v>2020</v>
      </c>
      <c r="B7112" t="str">
        <f t="shared" si="6677"/>
        <v>RFM</v>
      </c>
      <c r="C7112">
        <f t="shared" si="6677"/>
        <v>0</v>
      </c>
      <c r="D7112">
        <f>IFERROR(VLOOKUP(C7112,'Enheter, modell og år'!$A$2:$B$31,2,FALSE),0)</f>
        <v>0</v>
      </c>
      <c r="E7112" t="str">
        <f>'Liste detaljert wide'!$Q$1</f>
        <v>Basis KD</v>
      </c>
      <c r="F7112" t="str">
        <f t="shared" si="6672"/>
        <v>2020RFM0Basis KD</v>
      </c>
      <c r="G7112" s="3" t="e">
        <f>'Liste detaljert wide'!Q92</f>
        <v>#DIV/0!</v>
      </c>
      <c r="H7112" t="str">
        <f>VLOOKUP(E7112,Def!$B$2:$C$15,2,FALSE)</f>
        <v>Basis KD</v>
      </c>
      <c r="I7112" s="3" t="e">
        <f>IF(A7112='Enheter, modell og år'!$F$2-1,0,G7112-VLOOKUP(A7112-1&amp;B7112&amp;C7112&amp;E7112,$F$2:$G$7561,2,FALSE))</f>
        <v>#DIV/0!</v>
      </c>
      <c r="J7112" s="3" t="e">
        <f>IF(A7112='Enheter, modell og år'!$F$2-1,0,VLOOKUP(A7112-1&amp;B7112&amp;C7112&amp;E7112,$F$2:$G$7561,2,FALSE))</f>
        <v>#DIV/0!</v>
      </c>
    </row>
    <row r="7113" spans="1:10" x14ac:dyDescent="0.25">
      <c r="A7113">
        <f t="shared" ref="A7113:C7113" si="6678">A6573</f>
        <v>2020</v>
      </c>
      <c r="B7113" t="str">
        <f t="shared" si="6678"/>
        <v>RFM</v>
      </c>
      <c r="C7113">
        <f t="shared" si="6678"/>
        <v>0</v>
      </c>
      <c r="D7113">
        <f>IFERROR(VLOOKUP(C7113,'Enheter, modell og år'!$A$2:$B$31,2,FALSE),0)</f>
        <v>0</v>
      </c>
      <c r="E7113" t="str">
        <f>'Liste detaljert wide'!$Q$1</f>
        <v>Basis KD</v>
      </c>
      <c r="F7113" t="str">
        <f t="shared" si="6672"/>
        <v>2020RFM0Basis KD</v>
      </c>
      <c r="G7113" s="3" t="e">
        <f>'Liste detaljert wide'!Q93</f>
        <v>#DIV/0!</v>
      </c>
      <c r="H7113" t="str">
        <f>VLOOKUP(E7113,Def!$B$2:$C$15,2,FALSE)</f>
        <v>Basis KD</v>
      </c>
      <c r="I7113" s="3" t="e">
        <f>IF(A7113='Enheter, modell og år'!$F$2-1,0,G7113-VLOOKUP(A7113-1&amp;B7113&amp;C7113&amp;E7113,$F$2:$G$7561,2,FALSE))</f>
        <v>#DIV/0!</v>
      </c>
      <c r="J7113" s="3" t="e">
        <f>IF(A7113='Enheter, modell og år'!$F$2-1,0,VLOOKUP(A7113-1&amp;B7113&amp;C7113&amp;E7113,$F$2:$G$7561,2,FALSE))</f>
        <v>#DIV/0!</v>
      </c>
    </row>
    <row r="7114" spans="1:10" x14ac:dyDescent="0.25">
      <c r="A7114">
        <f t="shared" ref="A7114:C7114" si="6679">A6574</f>
        <v>2020</v>
      </c>
      <c r="B7114" t="str">
        <f t="shared" si="6679"/>
        <v>RFM</v>
      </c>
      <c r="C7114">
        <f t="shared" si="6679"/>
        <v>0</v>
      </c>
      <c r="D7114">
        <f>IFERROR(VLOOKUP(C7114,'Enheter, modell og år'!$A$2:$B$31,2,FALSE),0)</f>
        <v>0</v>
      </c>
      <c r="E7114" t="str">
        <f>'Liste detaljert wide'!$Q$1</f>
        <v>Basis KD</v>
      </c>
      <c r="F7114" t="str">
        <f t="shared" si="6672"/>
        <v>2020RFM0Basis KD</v>
      </c>
      <c r="G7114" s="3" t="e">
        <f>'Liste detaljert wide'!Q94</f>
        <v>#DIV/0!</v>
      </c>
      <c r="H7114" t="str">
        <f>VLOOKUP(E7114,Def!$B$2:$C$15,2,FALSE)</f>
        <v>Basis KD</v>
      </c>
      <c r="I7114" s="3" t="e">
        <f>IF(A7114='Enheter, modell og år'!$F$2-1,0,G7114-VLOOKUP(A7114-1&amp;B7114&amp;C7114&amp;E7114,$F$2:$G$7561,2,FALSE))</f>
        <v>#DIV/0!</v>
      </c>
      <c r="J7114" s="3" t="e">
        <f>IF(A7114='Enheter, modell og år'!$F$2-1,0,VLOOKUP(A7114-1&amp;B7114&amp;C7114&amp;E7114,$F$2:$G$7561,2,FALSE))</f>
        <v>#DIV/0!</v>
      </c>
    </row>
    <row r="7115" spans="1:10" x14ac:dyDescent="0.25">
      <c r="A7115">
        <f t="shared" ref="A7115:C7115" si="6680">A6575</f>
        <v>2020</v>
      </c>
      <c r="B7115" t="str">
        <f t="shared" si="6680"/>
        <v>RFM</v>
      </c>
      <c r="C7115">
        <f t="shared" si="6680"/>
        <v>0</v>
      </c>
      <c r="D7115">
        <f>IFERROR(VLOOKUP(C7115,'Enheter, modell og år'!$A$2:$B$31,2,FALSE),0)</f>
        <v>0</v>
      </c>
      <c r="E7115" t="str">
        <f>'Liste detaljert wide'!$Q$1</f>
        <v>Basis KD</v>
      </c>
      <c r="F7115" t="str">
        <f t="shared" si="6672"/>
        <v>2020RFM0Basis KD</v>
      </c>
      <c r="G7115" s="3" t="e">
        <f>'Liste detaljert wide'!Q95</f>
        <v>#DIV/0!</v>
      </c>
      <c r="H7115" t="str">
        <f>VLOOKUP(E7115,Def!$B$2:$C$15,2,FALSE)</f>
        <v>Basis KD</v>
      </c>
      <c r="I7115" s="3" t="e">
        <f>IF(A7115='Enheter, modell og år'!$F$2-1,0,G7115-VLOOKUP(A7115-1&amp;B7115&amp;C7115&amp;E7115,$F$2:$G$7561,2,FALSE))</f>
        <v>#DIV/0!</v>
      </c>
      <c r="J7115" s="3" t="e">
        <f>IF(A7115='Enheter, modell og år'!$F$2-1,0,VLOOKUP(A7115-1&amp;B7115&amp;C7115&amp;E7115,$F$2:$G$7561,2,FALSE))</f>
        <v>#DIV/0!</v>
      </c>
    </row>
    <row r="7116" spans="1:10" x14ac:dyDescent="0.25">
      <c r="A7116">
        <f t="shared" ref="A7116:C7116" si="6681">A6576</f>
        <v>2020</v>
      </c>
      <c r="B7116" t="str">
        <f t="shared" si="6681"/>
        <v>RFM</v>
      </c>
      <c r="C7116">
        <f t="shared" si="6681"/>
        <v>0</v>
      </c>
      <c r="D7116">
        <f>IFERROR(VLOOKUP(C7116,'Enheter, modell og år'!$A$2:$B$31,2,FALSE),0)</f>
        <v>0</v>
      </c>
      <c r="E7116" t="str">
        <f>'Liste detaljert wide'!$Q$1</f>
        <v>Basis KD</v>
      </c>
      <c r="F7116" t="str">
        <f t="shared" si="6672"/>
        <v>2020RFM0Basis KD</v>
      </c>
      <c r="G7116" s="3" t="e">
        <f>'Liste detaljert wide'!Q96</f>
        <v>#DIV/0!</v>
      </c>
      <c r="H7116" t="str">
        <f>VLOOKUP(E7116,Def!$B$2:$C$15,2,FALSE)</f>
        <v>Basis KD</v>
      </c>
      <c r="I7116" s="3" t="e">
        <f>IF(A7116='Enheter, modell og år'!$F$2-1,0,G7116-VLOOKUP(A7116-1&amp;B7116&amp;C7116&amp;E7116,$F$2:$G$7561,2,FALSE))</f>
        <v>#DIV/0!</v>
      </c>
      <c r="J7116" s="3" t="e">
        <f>IF(A7116='Enheter, modell og år'!$F$2-1,0,VLOOKUP(A7116-1&amp;B7116&amp;C7116&amp;E7116,$F$2:$G$7561,2,FALSE))</f>
        <v>#DIV/0!</v>
      </c>
    </row>
    <row r="7117" spans="1:10" x14ac:dyDescent="0.25">
      <c r="A7117">
        <f t="shared" ref="A7117:C7117" si="6682">A6577</f>
        <v>2020</v>
      </c>
      <c r="B7117" t="str">
        <f t="shared" si="6682"/>
        <v>RFM</v>
      </c>
      <c r="C7117">
        <f t="shared" si="6682"/>
        <v>0</v>
      </c>
      <c r="D7117">
        <f>IFERROR(VLOOKUP(C7117,'Enheter, modell og år'!$A$2:$B$31,2,FALSE),0)</f>
        <v>0</v>
      </c>
      <c r="E7117" t="str">
        <f>'Liste detaljert wide'!$Q$1</f>
        <v>Basis KD</v>
      </c>
      <c r="F7117" t="str">
        <f t="shared" si="6672"/>
        <v>2020RFM0Basis KD</v>
      </c>
      <c r="G7117" s="3" t="e">
        <f>'Liste detaljert wide'!Q97</f>
        <v>#DIV/0!</v>
      </c>
      <c r="H7117" t="str">
        <f>VLOOKUP(E7117,Def!$B$2:$C$15,2,FALSE)</f>
        <v>Basis KD</v>
      </c>
      <c r="I7117" s="3" t="e">
        <f>IF(A7117='Enheter, modell og år'!$F$2-1,0,G7117-VLOOKUP(A7117-1&amp;B7117&amp;C7117&amp;E7117,$F$2:$G$7561,2,FALSE))</f>
        <v>#DIV/0!</v>
      </c>
      <c r="J7117" s="3" t="e">
        <f>IF(A7117='Enheter, modell og år'!$F$2-1,0,VLOOKUP(A7117-1&amp;B7117&amp;C7117&amp;E7117,$F$2:$G$7561,2,FALSE))</f>
        <v>#DIV/0!</v>
      </c>
    </row>
    <row r="7118" spans="1:10" x14ac:dyDescent="0.25">
      <c r="A7118">
        <f t="shared" ref="A7118:C7118" si="6683">A6578</f>
        <v>2020</v>
      </c>
      <c r="B7118" t="str">
        <f t="shared" si="6683"/>
        <v>RFM</v>
      </c>
      <c r="C7118">
        <f t="shared" si="6683"/>
        <v>0</v>
      </c>
      <c r="D7118">
        <f>IFERROR(VLOOKUP(C7118,'Enheter, modell og år'!$A$2:$B$31,2,FALSE),0)</f>
        <v>0</v>
      </c>
      <c r="E7118" t="str">
        <f>'Liste detaljert wide'!$Q$1</f>
        <v>Basis KD</v>
      </c>
      <c r="F7118" t="str">
        <f t="shared" si="6672"/>
        <v>2020RFM0Basis KD</v>
      </c>
      <c r="G7118" s="3" t="e">
        <f>'Liste detaljert wide'!Q98</f>
        <v>#DIV/0!</v>
      </c>
      <c r="H7118" t="str">
        <f>VLOOKUP(E7118,Def!$B$2:$C$15,2,FALSE)</f>
        <v>Basis KD</v>
      </c>
      <c r="I7118" s="3" t="e">
        <f>IF(A7118='Enheter, modell og år'!$F$2-1,0,G7118-VLOOKUP(A7118-1&amp;B7118&amp;C7118&amp;E7118,$F$2:$G$7561,2,FALSE))</f>
        <v>#DIV/0!</v>
      </c>
      <c r="J7118" s="3" t="e">
        <f>IF(A7118='Enheter, modell og år'!$F$2-1,0,VLOOKUP(A7118-1&amp;B7118&amp;C7118&amp;E7118,$F$2:$G$7561,2,FALSE))</f>
        <v>#DIV/0!</v>
      </c>
    </row>
    <row r="7119" spans="1:10" x14ac:dyDescent="0.25">
      <c r="A7119">
        <f t="shared" ref="A7119:C7119" si="6684">A6579</f>
        <v>2020</v>
      </c>
      <c r="B7119" t="str">
        <f t="shared" si="6684"/>
        <v>RFM</v>
      </c>
      <c r="C7119">
        <f t="shared" si="6684"/>
        <v>0</v>
      </c>
      <c r="D7119">
        <f>IFERROR(VLOOKUP(C7119,'Enheter, modell og år'!$A$2:$B$31,2,FALSE),0)</f>
        <v>0</v>
      </c>
      <c r="E7119" t="str">
        <f>'Liste detaljert wide'!$Q$1</f>
        <v>Basis KD</v>
      </c>
      <c r="F7119" t="str">
        <f t="shared" si="6672"/>
        <v>2020RFM0Basis KD</v>
      </c>
      <c r="G7119" s="3" t="e">
        <f>'Liste detaljert wide'!Q99</f>
        <v>#DIV/0!</v>
      </c>
      <c r="H7119" t="str">
        <f>VLOOKUP(E7119,Def!$B$2:$C$15,2,FALSE)</f>
        <v>Basis KD</v>
      </c>
      <c r="I7119" s="3" t="e">
        <f>IF(A7119='Enheter, modell og år'!$F$2-1,0,G7119-VLOOKUP(A7119-1&amp;B7119&amp;C7119&amp;E7119,$F$2:$G$7561,2,FALSE))</f>
        <v>#DIV/0!</v>
      </c>
      <c r="J7119" s="3" t="e">
        <f>IF(A7119='Enheter, modell og år'!$F$2-1,0,VLOOKUP(A7119-1&amp;B7119&amp;C7119&amp;E7119,$F$2:$G$7561,2,FALSE))</f>
        <v>#DIV/0!</v>
      </c>
    </row>
    <row r="7120" spans="1:10" x14ac:dyDescent="0.25">
      <c r="A7120">
        <f t="shared" ref="A7120:C7120" si="6685">A6580</f>
        <v>2020</v>
      </c>
      <c r="B7120" t="str">
        <f t="shared" si="6685"/>
        <v>RFM</v>
      </c>
      <c r="C7120">
        <f t="shared" si="6685"/>
        <v>0</v>
      </c>
      <c r="D7120">
        <f>IFERROR(VLOOKUP(C7120,'Enheter, modell og år'!$A$2:$B$31,2,FALSE),0)</f>
        <v>0</v>
      </c>
      <c r="E7120" t="str">
        <f>'Liste detaljert wide'!$Q$1</f>
        <v>Basis KD</v>
      </c>
      <c r="F7120" t="str">
        <f t="shared" si="6672"/>
        <v>2020RFM0Basis KD</v>
      </c>
      <c r="G7120" s="3" t="e">
        <f>'Liste detaljert wide'!Q100</f>
        <v>#DIV/0!</v>
      </c>
      <c r="H7120" t="str">
        <f>VLOOKUP(E7120,Def!$B$2:$C$15,2,FALSE)</f>
        <v>Basis KD</v>
      </c>
      <c r="I7120" s="3" t="e">
        <f>IF(A7120='Enheter, modell og år'!$F$2-1,0,G7120-VLOOKUP(A7120-1&amp;B7120&amp;C7120&amp;E7120,$F$2:$G$7561,2,FALSE))</f>
        <v>#DIV/0!</v>
      </c>
      <c r="J7120" s="3" t="e">
        <f>IF(A7120='Enheter, modell og år'!$F$2-1,0,VLOOKUP(A7120-1&amp;B7120&amp;C7120&amp;E7120,$F$2:$G$7561,2,FALSE))</f>
        <v>#DIV/0!</v>
      </c>
    </row>
    <row r="7121" spans="1:10" x14ac:dyDescent="0.25">
      <c r="A7121">
        <f t="shared" ref="A7121:C7121" si="6686">A6581</f>
        <v>2020</v>
      </c>
      <c r="B7121" t="str">
        <f t="shared" si="6686"/>
        <v>RFM</v>
      </c>
      <c r="C7121">
        <f t="shared" si="6686"/>
        <v>0</v>
      </c>
      <c r="D7121">
        <f>IFERROR(VLOOKUP(C7121,'Enheter, modell og år'!$A$2:$B$31,2,FALSE),0)</f>
        <v>0</v>
      </c>
      <c r="E7121" t="str">
        <f>'Liste detaljert wide'!$Q$1</f>
        <v>Basis KD</v>
      </c>
      <c r="F7121" t="str">
        <f t="shared" si="6672"/>
        <v>2020RFM0Basis KD</v>
      </c>
      <c r="G7121" s="3" t="e">
        <f>'Liste detaljert wide'!Q101</f>
        <v>#DIV/0!</v>
      </c>
      <c r="H7121" t="str">
        <f>VLOOKUP(E7121,Def!$B$2:$C$15,2,FALSE)</f>
        <v>Basis KD</v>
      </c>
      <c r="I7121" s="3" t="e">
        <f>IF(A7121='Enheter, modell og år'!$F$2-1,0,G7121-VLOOKUP(A7121-1&amp;B7121&amp;C7121&amp;E7121,$F$2:$G$7561,2,FALSE))</f>
        <v>#DIV/0!</v>
      </c>
      <c r="J7121" s="3" t="e">
        <f>IF(A7121='Enheter, modell og år'!$F$2-1,0,VLOOKUP(A7121-1&amp;B7121&amp;C7121&amp;E7121,$F$2:$G$7561,2,FALSE))</f>
        <v>#DIV/0!</v>
      </c>
    </row>
    <row r="7122" spans="1:10" x14ac:dyDescent="0.25">
      <c r="A7122">
        <f t="shared" ref="A7122:C7122" si="6687">A6582</f>
        <v>2020</v>
      </c>
      <c r="B7122" t="str">
        <f t="shared" si="6687"/>
        <v>RFM</v>
      </c>
      <c r="C7122">
        <f t="shared" si="6687"/>
        <v>0</v>
      </c>
      <c r="D7122">
        <f>IFERROR(VLOOKUP(C7122,'Enheter, modell og år'!$A$2:$B$31,2,FALSE),0)</f>
        <v>0</v>
      </c>
      <c r="E7122" t="str">
        <f>'Liste detaljert wide'!$Q$1</f>
        <v>Basis KD</v>
      </c>
      <c r="F7122" t="str">
        <f t="shared" si="6672"/>
        <v>2020RFM0Basis KD</v>
      </c>
      <c r="G7122" s="3" t="e">
        <f>'Liste detaljert wide'!Q102</f>
        <v>#DIV/0!</v>
      </c>
      <c r="H7122" t="str">
        <f>VLOOKUP(E7122,Def!$B$2:$C$15,2,FALSE)</f>
        <v>Basis KD</v>
      </c>
      <c r="I7122" s="3" t="e">
        <f>IF(A7122='Enheter, modell og år'!$F$2-1,0,G7122-VLOOKUP(A7122-1&amp;B7122&amp;C7122&amp;E7122,$F$2:$G$7561,2,FALSE))</f>
        <v>#DIV/0!</v>
      </c>
      <c r="J7122" s="3" t="e">
        <f>IF(A7122='Enheter, modell og år'!$F$2-1,0,VLOOKUP(A7122-1&amp;B7122&amp;C7122&amp;E7122,$F$2:$G$7561,2,FALSE))</f>
        <v>#DIV/0!</v>
      </c>
    </row>
    <row r="7123" spans="1:10" x14ac:dyDescent="0.25">
      <c r="A7123">
        <f t="shared" ref="A7123:C7123" si="6688">A6583</f>
        <v>2020</v>
      </c>
      <c r="B7123" t="str">
        <f t="shared" si="6688"/>
        <v>RFM</v>
      </c>
      <c r="C7123">
        <f t="shared" si="6688"/>
        <v>0</v>
      </c>
      <c r="D7123">
        <f>IFERROR(VLOOKUP(C7123,'Enheter, modell og år'!$A$2:$B$31,2,FALSE),0)</f>
        <v>0</v>
      </c>
      <c r="E7123" t="str">
        <f>'Liste detaljert wide'!$Q$1</f>
        <v>Basis KD</v>
      </c>
      <c r="F7123" t="str">
        <f t="shared" si="6672"/>
        <v>2020RFM0Basis KD</v>
      </c>
      <c r="G7123" s="3" t="e">
        <f>'Liste detaljert wide'!Q103</f>
        <v>#DIV/0!</v>
      </c>
      <c r="H7123" t="str">
        <f>VLOOKUP(E7123,Def!$B$2:$C$15,2,FALSE)</f>
        <v>Basis KD</v>
      </c>
      <c r="I7123" s="3" t="e">
        <f>IF(A7123='Enheter, modell og år'!$F$2-1,0,G7123-VLOOKUP(A7123-1&amp;B7123&amp;C7123&amp;E7123,$F$2:$G$7561,2,FALSE))</f>
        <v>#DIV/0!</v>
      </c>
      <c r="J7123" s="3" t="e">
        <f>IF(A7123='Enheter, modell og år'!$F$2-1,0,VLOOKUP(A7123-1&amp;B7123&amp;C7123&amp;E7123,$F$2:$G$7561,2,FALSE))</f>
        <v>#DIV/0!</v>
      </c>
    </row>
    <row r="7124" spans="1:10" x14ac:dyDescent="0.25">
      <c r="A7124">
        <f t="shared" ref="A7124:C7124" si="6689">A6584</f>
        <v>2020</v>
      </c>
      <c r="B7124" t="str">
        <f t="shared" si="6689"/>
        <v>RFM</v>
      </c>
      <c r="C7124">
        <f t="shared" si="6689"/>
        <v>0</v>
      </c>
      <c r="D7124">
        <f>IFERROR(VLOOKUP(C7124,'Enheter, modell og år'!$A$2:$B$31,2,FALSE),0)</f>
        <v>0</v>
      </c>
      <c r="E7124" t="str">
        <f>'Liste detaljert wide'!$Q$1</f>
        <v>Basis KD</v>
      </c>
      <c r="F7124" t="str">
        <f t="shared" si="6672"/>
        <v>2020RFM0Basis KD</v>
      </c>
      <c r="G7124" s="3" t="e">
        <f>'Liste detaljert wide'!Q104</f>
        <v>#DIV/0!</v>
      </c>
      <c r="H7124" t="str">
        <f>VLOOKUP(E7124,Def!$B$2:$C$15,2,FALSE)</f>
        <v>Basis KD</v>
      </c>
      <c r="I7124" s="3" t="e">
        <f>IF(A7124='Enheter, modell og år'!$F$2-1,0,G7124-VLOOKUP(A7124-1&amp;B7124&amp;C7124&amp;E7124,$F$2:$G$7561,2,FALSE))</f>
        <v>#DIV/0!</v>
      </c>
      <c r="J7124" s="3" t="e">
        <f>IF(A7124='Enheter, modell og år'!$F$2-1,0,VLOOKUP(A7124-1&amp;B7124&amp;C7124&amp;E7124,$F$2:$G$7561,2,FALSE))</f>
        <v>#DIV/0!</v>
      </c>
    </row>
    <row r="7125" spans="1:10" x14ac:dyDescent="0.25">
      <c r="A7125">
        <f t="shared" ref="A7125:C7125" si="6690">A6585</f>
        <v>2020</v>
      </c>
      <c r="B7125" t="str">
        <f t="shared" si="6690"/>
        <v>RFM</v>
      </c>
      <c r="C7125">
        <f t="shared" si="6690"/>
        <v>0</v>
      </c>
      <c r="D7125">
        <f>IFERROR(VLOOKUP(C7125,'Enheter, modell og år'!$A$2:$B$31,2,FALSE),0)</f>
        <v>0</v>
      </c>
      <c r="E7125" t="str">
        <f>'Liste detaljert wide'!$Q$1</f>
        <v>Basis KD</v>
      </c>
      <c r="F7125" t="str">
        <f t="shared" si="6672"/>
        <v>2020RFM0Basis KD</v>
      </c>
      <c r="G7125" s="3" t="e">
        <f>'Liste detaljert wide'!Q105</f>
        <v>#DIV/0!</v>
      </c>
      <c r="H7125" t="str">
        <f>VLOOKUP(E7125,Def!$B$2:$C$15,2,FALSE)</f>
        <v>Basis KD</v>
      </c>
      <c r="I7125" s="3" t="e">
        <f>IF(A7125='Enheter, modell og år'!$F$2-1,0,G7125-VLOOKUP(A7125-1&amp;B7125&amp;C7125&amp;E7125,$F$2:$G$7561,2,FALSE))</f>
        <v>#DIV/0!</v>
      </c>
      <c r="J7125" s="3" t="e">
        <f>IF(A7125='Enheter, modell og år'!$F$2-1,0,VLOOKUP(A7125-1&amp;B7125&amp;C7125&amp;E7125,$F$2:$G$7561,2,FALSE))</f>
        <v>#DIV/0!</v>
      </c>
    </row>
    <row r="7126" spans="1:10" x14ac:dyDescent="0.25">
      <c r="A7126">
        <f t="shared" ref="A7126:C7126" si="6691">A6586</f>
        <v>2020</v>
      </c>
      <c r="B7126" t="str">
        <f t="shared" si="6691"/>
        <v>RFM</v>
      </c>
      <c r="C7126">
        <f t="shared" si="6691"/>
        <v>0</v>
      </c>
      <c r="D7126">
        <f>IFERROR(VLOOKUP(C7126,'Enheter, modell og år'!$A$2:$B$31,2,FALSE),0)</f>
        <v>0</v>
      </c>
      <c r="E7126" t="str">
        <f>'Liste detaljert wide'!$Q$1</f>
        <v>Basis KD</v>
      </c>
      <c r="F7126" t="str">
        <f t="shared" si="6672"/>
        <v>2020RFM0Basis KD</v>
      </c>
      <c r="G7126" s="3" t="e">
        <f>'Liste detaljert wide'!Q106</f>
        <v>#DIV/0!</v>
      </c>
      <c r="H7126" t="str">
        <f>VLOOKUP(E7126,Def!$B$2:$C$15,2,FALSE)</f>
        <v>Basis KD</v>
      </c>
      <c r="I7126" s="3" t="e">
        <f>IF(A7126='Enheter, modell og år'!$F$2-1,0,G7126-VLOOKUP(A7126-1&amp;B7126&amp;C7126&amp;E7126,$F$2:$G$7561,2,FALSE))</f>
        <v>#DIV/0!</v>
      </c>
      <c r="J7126" s="3" t="e">
        <f>IF(A7126='Enheter, modell og år'!$F$2-1,0,VLOOKUP(A7126-1&amp;B7126&amp;C7126&amp;E7126,$F$2:$G$7561,2,FALSE))</f>
        <v>#DIV/0!</v>
      </c>
    </row>
    <row r="7127" spans="1:10" x14ac:dyDescent="0.25">
      <c r="A7127">
        <f t="shared" ref="A7127:C7127" si="6692">A6587</f>
        <v>2020</v>
      </c>
      <c r="B7127" t="str">
        <f t="shared" si="6692"/>
        <v>RFM</v>
      </c>
      <c r="C7127">
        <f t="shared" si="6692"/>
        <v>0</v>
      </c>
      <c r="D7127">
        <f>IFERROR(VLOOKUP(C7127,'Enheter, modell og år'!$A$2:$B$31,2,FALSE),0)</f>
        <v>0</v>
      </c>
      <c r="E7127" t="str">
        <f>'Liste detaljert wide'!$Q$1</f>
        <v>Basis KD</v>
      </c>
      <c r="F7127" t="str">
        <f t="shared" si="6672"/>
        <v>2020RFM0Basis KD</v>
      </c>
      <c r="G7127" s="3" t="e">
        <f>'Liste detaljert wide'!Q107</f>
        <v>#DIV/0!</v>
      </c>
      <c r="H7127" t="str">
        <f>VLOOKUP(E7127,Def!$B$2:$C$15,2,FALSE)</f>
        <v>Basis KD</v>
      </c>
      <c r="I7127" s="3" t="e">
        <f>IF(A7127='Enheter, modell og år'!$F$2-1,0,G7127-VLOOKUP(A7127-1&amp;B7127&amp;C7127&amp;E7127,$F$2:$G$7561,2,FALSE))</f>
        <v>#DIV/0!</v>
      </c>
      <c r="J7127" s="3" t="e">
        <f>IF(A7127='Enheter, modell og år'!$F$2-1,0,VLOOKUP(A7127-1&amp;B7127&amp;C7127&amp;E7127,$F$2:$G$7561,2,FALSE))</f>
        <v>#DIV/0!</v>
      </c>
    </row>
    <row r="7128" spans="1:10" x14ac:dyDescent="0.25">
      <c r="A7128">
        <f t="shared" ref="A7128:C7128" si="6693">A6588</f>
        <v>2020</v>
      </c>
      <c r="B7128" t="str">
        <f t="shared" si="6693"/>
        <v>RFM</v>
      </c>
      <c r="C7128">
        <f t="shared" si="6693"/>
        <v>0</v>
      </c>
      <c r="D7128">
        <f>IFERROR(VLOOKUP(C7128,'Enheter, modell og år'!$A$2:$B$31,2,FALSE),0)</f>
        <v>0</v>
      </c>
      <c r="E7128" t="str">
        <f>'Liste detaljert wide'!$Q$1</f>
        <v>Basis KD</v>
      </c>
      <c r="F7128" t="str">
        <f t="shared" si="6672"/>
        <v>2020RFM0Basis KD</v>
      </c>
      <c r="G7128" s="3" t="e">
        <f>'Liste detaljert wide'!Q108</f>
        <v>#DIV/0!</v>
      </c>
      <c r="H7128" t="str">
        <f>VLOOKUP(E7128,Def!$B$2:$C$15,2,FALSE)</f>
        <v>Basis KD</v>
      </c>
      <c r="I7128" s="3" t="e">
        <f>IF(A7128='Enheter, modell og år'!$F$2-1,0,G7128-VLOOKUP(A7128-1&amp;B7128&amp;C7128&amp;E7128,$F$2:$G$7561,2,FALSE))</f>
        <v>#DIV/0!</v>
      </c>
      <c r="J7128" s="3" t="e">
        <f>IF(A7128='Enheter, modell og år'!$F$2-1,0,VLOOKUP(A7128-1&amp;B7128&amp;C7128&amp;E7128,$F$2:$G$7561,2,FALSE))</f>
        <v>#DIV/0!</v>
      </c>
    </row>
    <row r="7129" spans="1:10" x14ac:dyDescent="0.25">
      <c r="A7129">
        <f t="shared" ref="A7129:C7129" si="6694">A6589</f>
        <v>2020</v>
      </c>
      <c r="B7129" t="str">
        <f t="shared" si="6694"/>
        <v>RFM</v>
      </c>
      <c r="C7129">
        <f t="shared" si="6694"/>
        <v>0</v>
      </c>
      <c r="D7129">
        <f>IFERROR(VLOOKUP(C7129,'Enheter, modell og år'!$A$2:$B$31,2,FALSE),0)</f>
        <v>0</v>
      </c>
      <c r="E7129" t="str">
        <f>'Liste detaljert wide'!$Q$1</f>
        <v>Basis KD</v>
      </c>
      <c r="F7129" t="str">
        <f t="shared" si="6672"/>
        <v>2020RFM0Basis KD</v>
      </c>
      <c r="G7129" s="3" t="e">
        <f>'Liste detaljert wide'!Q109</f>
        <v>#DIV/0!</v>
      </c>
      <c r="H7129" t="str">
        <f>VLOOKUP(E7129,Def!$B$2:$C$15,2,FALSE)</f>
        <v>Basis KD</v>
      </c>
      <c r="I7129" s="3" t="e">
        <f>IF(A7129='Enheter, modell og år'!$F$2-1,0,G7129-VLOOKUP(A7129-1&amp;B7129&amp;C7129&amp;E7129,$F$2:$G$7561,2,FALSE))</f>
        <v>#DIV/0!</v>
      </c>
      <c r="J7129" s="3" t="e">
        <f>IF(A7129='Enheter, modell og år'!$F$2-1,0,VLOOKUP(A7129-1&amp;B7129&amp;C7129&amp;E7129,$F$2:$G$7561,2,FALSE))</f>
        <v>#DIV/0!</v>
      </c>
    </row>
    <row r="7130" spans="1:10" x14ac:dyDescent="0.25">
      <c r="A7130">
        <f t="shared" ref="A7130:C7130" si="6695">A6590</f>
        <v>2020</v>
      </c>
      <c r="B7130" t="str">
        <f t="shared" si="6695"/>
        <v>RFM</v>
      </c>
      <c r="C7130">
        <f t="shared" si="6695"/>
        <v>0</v>
      </c>
      <c r="D7130">
        <f>IFERROR(VLOOKUP(C7130,'Enheter, modell og år'!$A$2:$B$31,2,FALSE),0)</f>
        <v>0</v>
      </c>
      <c r="E7130" t="str">
        <f>'Liste detaljert wide'!$Q$1</f>
        <v>Basis KD</v>
      </c>
      <c r="F7130" t="str">
        <f t="shared" si="6672"/>
        <v>2020RFM0Basis KD</v>
      </c>
      <c r="G7130" s="3" t="e">
        <f>'Liste detaljert wide'!Q110</f>
        <v>#DIV/0!</v>
      </c>
      <c r="H7130" t="str">
        <f>VLOOKUP(E7130,Def!$B$2:$C$15,2,FALSE)</f>
        <v>Basis KD</v>
      </c>
      <c r="I7130" s="3" t="e">
        <f>IF(A7130='Enheter, modell og år'!$F$2-1,0,G7130-VLOOKUP(A7130-1&amp;B7130&amp;C7130&amp;E7130,$F$2:$G$7561,2,FALSE))</f>
        <v>#DIV/0!</v>
      </c>
      <c r="J7130" s="3" t="e">
        <f>IF(A7130='Enheter, modell og år'!$F$2-1,0,VLOOKUP(A7130-1&amp;B7130&amp;C7130&amp;E7130,$F$2:$G$7561,2,FALSE))</f>
        <v>#DIV/0!</v>
      </c>
    </row>
    <row r="7131" spans="1:10" x14ac:dyDescent="0.25">
      <c r="A7131">
        <f t="shared" ref="A7131:C7131" si="6696">A6591</f>
        <v>2020</v>
      </c>
      <c r="B7131" t="str">
        <f t="shared" si="6696"/>
        <v>RFM</v>
      </c>
      <c r="C7131">
        <f t="shared" si="6696"/>
        <v>0</v>
      </c>
      <c r="D7131">
        <f>IFERROR(VLOOKUP(C7131,'Enheter, modell og år'!$A$2:$B$31,2,FALSE),0)</f>
        <v>0</v>
      </c>
      <c r="E7131" t="str">
        <f>'Liste detaljert wide'!$Q$1</f>
        <v>Basis KD</v>
      </c>
      <c r="F7131" t="str">
        <f t="shared" si="6672"/>
        <v>2020RFM0Basis KD</v>
      </c>
      <c r="G7131" s="3" t="e">
        <f>'Liste detaljert wide'!Q111</f>
        <v>#DIV/0!</v>
      </c>
      <c r="H7131" t="str">
        <f>VLOOKUP(E7131,Def!$B$2:$C$15,2,FALSE)</f>
        <v>Basis KD</v>
      </c>
      <c r="I7131" s="3" t="e">
        <f>IF(A7131='Enheter, modell og år'!$F$2-1,0,G7131-VLOOKUP(A7131-1&amp;B7131&amp;C7131&amp;E7131,$F$2:$G$7561,2,FALSE))</f>
        <v>#DIV/0!</v>
      </c>
      <c r="J7131" s="3" t="e">
        <f>IF(A7131='Enheter, modell og år'!$F$2-1,0,VLOOKUP(A7131-1&amp;B7131&amp;C7131&amp;E7131,$F$2:$G$7561,2,FALSE))</f>
        <v>#DIV/0!</v>
      </c>
    </row>
    <row r="7132" spans="1:10" x14ac:dyDescent="0.25">
      <c r="A7132">
        <f t="shared" ref="A7132:C7132" si="6697">A6592</f>
        <v>2020</v>
      </c>
      <c r="B7132" t="str">
        <f t="shared" si="6697"/>
        <v>RFM</v>
      </c>
      <c r="C7132">
        <f t="shared" si="6697"/>
        <v>0</v>
      </c>
      <c r="D7132">
        <f>IFERROR(VLOOKUP(C7132,'Enheter, modell og år'!$A$2:$B$31,2,FALSE),0)</f>
        <v>0</v>
      </c>
      <c r="E7132" t="str">
        <f>'Liste detaljert wide'!$Q$1</f>
        <v>Basis KD</v>
      </c>
      <c r="F7132" t="str">
        <f t="shared" si="6672"/>
        <v>2020RFM0Basis KD</v>
      </c>
      <c r="G7132" s="3" t="e">
        <f>'Liste detaljert wide'!Q112</f>
        <v>#DIV/0!</v>
      </c>
      <c r="H7132" t="str">
        <f>VLOOKUP(E7132,Def!$B$2:$C$15,2,FALSE)</f>
        <v>Basis KD</v>
      </c>
      <c r="I7132" s="3" t="e">
        <f>IF(A7132='Enheter, modell og år'!$F$2-1,0,G7132-VLOOKUP(A7132-1&amp;B7132&amp;C7132&amp;E7132,$F$2:$G$7561,2,FALSE))</f>
        <v>#DIV/0!</v>
      </c>
      <c r="J7132" s="3" t="e">
        <f>IF(A7132='Enheter, modell og år'!$F$2-1,0,VLOOKUP(A7132-1&amp;B7132&amp;C7132&amp;E7132,$F$2:$G$7561,2,FALSE))</f>
        <v>#DIV/0!</v>
      </c>
    </row>
    <row r="7133" spans="1:10" x14ac:dyDescent="0.25">
      <c r="A7133">
        <f t="shared" ref="A7133:C7133" si="6698">A6593</f>
        <v>2020</v>
      </c>
      <c r="B7133" t="str">
        <f t="shared" si="6698"/>
        <v>RFM</v>
      </c>
      <c r="C7133">
        <f t="shared" si="6698"/>
        <v>0</v>
      </c>
      <c r="D7133">
        <f>IFERROR(VLOOKUP(C7133,'Enheter, modell og år'!$A$2:$B$31,2,FALSE),0)</f>
        <v>0</v>
      </c>
      <c r="E7133" t="str">
        <f>'Liste detaljert wide'!$Q$1</f>
        <v>Basis KD</v>
      </c>
      <c r="F7133" t="str">
        <f t="shared" si="6672"/>
        <v>2020RFM0Basis KD</v>
      </c>
      <c r="G7133" s="3" t="e">
        <f>'Liste detaljert wide'!Q113</f>
        <v>#DIV/0!</v>
      </c>
      <c r="H7133" t="str">
        <f>VLOOKUP(E7133,Def!$B$2:$C$15,2,FALSE)</f>
        <v>Basis KD</v>
      </c>
      <c r="I7133" s="3" t="e">
        <f>IF(A7133='Enheter, modell og år'!$F$2-1,0,G7133-VLOOKUP(A7133-1&amp;B7133&amp;C7133&amp;E7133,$F$2:$G$7561,2,FALSE))</f>
        <v>#DIV/0!</v>
      </c>
      <c r="J7133" s="3" t="e">
        <f>IF(A7133='Enheter, modell og år'!$F$2-1,0,VLOOKUP(A7133-1&amp;B7133&amp;C7133&amp;E7133,$F$2:$G$7561,2,FALSE))</f>
        <v>#DIV/0!</v>
      </c>
    </row>
    <row r="7134" spans="1:10" x14ac:dyDescent="0.25">
      <c r="A7134">
        <f t="shared" ref="A7134:C7134" si="6699">A6594</f>
        <v>2020</v>
      </c>
      <c r="B7134" t="str">
        <f t="shared" si="6699"/>
        <v>RFM</v>
      </c>
      <c r="C7134">
        <f t="shared" si="6699"/>
        <v>0</v>
      </c>
      <c r="D7134">
        <f>IFERROR(VLOOKUP(C7134,'Enheter, modell og år'!$A$2:$B$31,2,FALSE),0)</f>
        <v>0</v>
      </c>
      <c r="E7134" t="str">
        <f>'Liste detaljert wide'!$Q$1</f>
        <v>Basis KD</v>
      </c>
      <c r="F7134" t="str">
        <f t="shared" si="6672"/>
        <v>2020RFM0Basis KD</v>
      </c>
      <c r="G7134" s="3" t="e">
        <f>'Liste detaljert wide'!Q114</f>
        <v>#DIV/0!</v>
      </c>
      <c r="H7134" t="str">
        <f>VLOOKUP(E7134,Def!$B$2:$C$15,2,FALSE)</f>
        <v>Basis KD</v>
      </c>
      <c r="I7134" s="3" t="e">
        <f>IF(A7134='Enheter, modell og år'!$F$2-1,0,G7134-VLOOKUP(A7134-1&amp;B7134&amp;C7134&amp;E7134,$F$2:$G$7561,2,FALSE))</f>
        <v>#DIV/0!</v>
      </c>
      <c r="J7134" s="3" t="e">
        <f>IF(A7134='Enheter, modell og år'!$F$2-1,0,VLOOKUP(A7134-1&amp;B7134&amp;C7134&amp;E7134,$F$2:$G$7561,2,FALSE))</f>
        <v>#DIV/0!</v>
      </c>
    </row>
    <row r="7135" spans="1:10" x14ac:dyDescent="0.25">
      <c r="A7135">
        <f t="shared" ref="A7135:C7135" si="6700">A6595</f>
        <v>2020</v>
      </c>
      <c r="B7135" t="str">
        <f t="shared" si="6700"/>
        <v>RFM</v>
      </c>
      <c r="C7135">
        <f t="shared" si="6700"/>
        <v>0</v>
      </c>
      <c r="D7135">
        <f>IFERROR(VLOOKUP(C7135,'Enheter, modell og år'!$A$2:$B$31,2,FALSE),0)</f>
        <v>0</v>
      </c>
      <c r="E7135" t="str">
        <f>'Liste detaljert wide'!$Q$1</f>
        <v>Basis KD</v>
      </c>
      <c r="F7135" t="str">
        <f t="shared" si="6672"/>
        <v>2020RFM0Basis KD</v>
      </c>
      <c r="G7135" s="3" t="e">
        <f>'Liste detaljert wide'!Q115</f>
        <v>#DIV/0!</v>
      </c>
      <c r="H7135" t="str">
        <f>VLOOKUP(E7135,Def!$B$2:$C$15,2,FALSE)</f>
        <v>Basis KD</v>
      </c>
      <c r="I7135" s="3" t="e">
        <f>IF(A7135='Enheter, modell og år'!$F$2-1,0,G7135-VLOOKUP(A7135-1&amp;B7135&amp;C7135&amp;E7135,$F$2:$G$7561,2,FALSE))</f>
        <v>#DIV/0!</v>
      </c>
      <c r="J7135" s="3" t="e">
        <f>IF(A7135='Enheter, modell og år'!$F$2-1,0,VLOOKUP(A7135-1&amp;B7135&amp;C7135&amp;E7135,$F$2:$G$7561,2,FALSE))</f>
        <v>#DIV/0!</v>
      </c>
    </row>
    <row r="7136" spans="1:10" x14ac:dyDescent="0.25">
      <c r="A7136">
        <f t="shared" ref="A7136:C7136" si="6701">A6596</f>
        <v>2020</v>
      </c>
      <c r="B7136" t="str">
        <f t="shared" si="6701"/>
        <v>RFM</v>
      </c>
      <c r="C7136">
        <f t="shared" si="6701"/>
        <v>0</v>
      </c>
      <c r="D7136">
        <f>IFERROR(VLOOKUP(C7136,'Enheter, modell og år'!$A$2:$B$31,2,FALSE),0)</f>
        <v>0</v>
      </c>
      <c r="E7136" t="str">
        <f>'Liste detaljert wide'!$Q$1</f>
        <v>Basis KD</v>
      </c>
      <c r="F7136" t="str">
        <f t="shared" si="6672"/>
        <v>2020RFM0Basis KD</v>
      </c>
      <c r="G7136" s="3" t="e">
        <f>'Liste detaljert wide'!Q116</f>
        <v>#DIV/0!</v>
      </c>
      <c r="H7136" t="str">
        <f>VLOOKUP(E7136,Def!$B$2:$C$15,2,FALSE)</f>
        <v>Basis KD</v>
      </c>
      <c r="I7136" s="3" t="e">
        <f>IF(A7136='Enheter, modell og år'!$F$2-1,0,G7136-VLOOKUP(A7136-1&amp;B7136&amp;C7136&amp;E7136,$F$2:$G$7561,2,FALSE))</f>
        <v>#DIV/0!</v>
      </c>
      <c r="J7136" s="3" t="e">
        <f>IF(A7136='Enheter, modell og år'!$F$2-1,0,VLOOKUP(A7136-1&amp;B7136&amp;C7136&amp;E7136,$F$2:$G$7561,2,FALSE))</f>
        <v>#DIV/0!</v>
      </c>
    </row>
    <row r="7137" spans="1:10" x14ac:dyDescent="0.25">
      <c r="A7137">
        <f t="shared" ref="A7137:C7137" si="6702">A6597</f>
        <v>2020</v>
      </c>
      <c r="B7137" t="str">
        <f t="shared" si="6702"/>
        <v>RFM</v>
      </c>
      <c r="C7137">
        <f t="shared" si="6702"/>
        <v>0</v>
      </c>
      <c r="D7137">
        <f>IFERROR(VLOOKUP(C7137,'Enheter, modell og år'!$A$2:$B$31,2,FALSE),0)</f>
        <v>0</v>
      </c>
      <c r="E7137" t="str">
        <f>'Liste detaljert wide'!$Q$1</f>
        <v>Basis KD</v>
      </c>
      <c r="F7137" t="str">
        <f t="shared" si="6672"/>
        <v>2020RFM0Basis KD</v>
      </c>
      <c r="G7137" s="3" t="e">
        <f>'Liste detaljert wide'!Q117</f>
        <v>#DIV/0!</v>
      </c>
      <c r="H7137" t="str">
        <f>VLOOKUP(E7137,Def!$B$2:$C$15,2,FALSE)</f>
        <v>Basis KD</v>
      </c>
      <c r="I7137" s="3" t="e">
        <f>IF(A7137='Enheter, modell og år'!$F$2-1,0,G7137-VLOOKUP(A7137-1&amp;B7137&amp;C7137&amp;E7137,$F$2:$G$7561,2,FALSE))</f>
        <v>#DIV/0!</v>
      </c>
      <c r="J7137" s="3" t="e">
        <f>IF(A7137='Enheter, modell og år'!$F$2-1,0,VLOOKUP(A7137-1&amp;B7137&amp;C7137&amp;E7137,$F$2:$G$7561,2,FALSE))</f>
        <v>#DIV/0!</v>
      </c>
    </row>
    <row r="7138" spans="1:10" x14ac:dyDescent="0.25">
      <c r="A7138">
        <f t="shared" ref="A7138:C7138" si="6703">A6598</f>
        <v>2020</v>
      </c>
      <c r="B7138" t="str">
        <f t="shared" si="6703"/>
        <v>RFM</v>
      </c>
      <c r="C7138">
        <f t="shared" si="6703"/>
        <v>0</v>
      </c>
      <c r="D7138">
        <f>IFERROR(VLOOKUP(C7138,'Enheter, modell og år'!$A$2:$B$31,2,FALSE),0)</f>
        <v>0</v>
      </c>
      <c r="E7138" t="str">
        <f>'Liste detaljert wide'!$Q$1</f>
        <v>Basis KD</v>
      </c>
      <c r="F7138" t="str">
        <f t="shared" si="6672"/>
        <v>2020RFM0Basis KD</v>
      </c>
      <c r="G7138" s="3" t="e">
        <f>'Liste detaljert wide'!Q118</f>
        <v>#DIV/0!</v>
      </c>
      <c r="H7138" t="str">
        <f>VLOOKUP(E7138,Def!$B$2:$C$15,2,FALSE)</f>
        <v>Basis KD</v>
      </c>
      <c r="I7138" s="3" t="e">
        <f>IF(A7138='Enheter, modell og år'!$F$2-1,0,G7138-VLOOKUP(A7138-1&amp;B7138&amp;C7138&amp;E7138,$F$2:$G$7561,2,FALSE))</f>
        <v>#DIV/0!</v>
      </c>
      <c r="J7138" s="3" t="e">
        <f>IF(A7138='Enheter, modell og år'!$F$2-1,0,VLOOKUP(A7138-1&amp;B7138&amp;C7138&amp;E7138,$F$2:$G$7561,2,FALSE))</f>
        <v>#DIV/0!</v>
      </c>
    </row>
    <row r="7139" spans="1:10" x14ac:dyDescent="0.25">
      <c r="A7139">
        <f t="shared" ref="A7139:C7139" si="6704">A6599</f>
        <v>2020</v>
      </c>
      <c r="B7139" t="str">
        <f t="shared" si="6704"/>
        <v>RFM</v>
      </c>
      <c r="C7139">
        <f t="shared" si="6704"/>
        <v>0</v>
      </c>
      <c r="D7139">
        <f>IFERROR(VLOOKUP(C7139,'Enheter, modell og år'!$A$2:$B$31,2,FALSE),0)</f>
        <v>0</v>
      </c>
      <c r="E7139" t="str">
        <f>'Liste detaljert wide'!$Q$1</f>
        <v>Basis KD</v>
      </c>
      <c r="F7139" t="str">
        <f t="shared" si="6672"/>
        <v>2020RFM0Basis KD</v>
      </c>
      <c r="G7139" s="3" t="e">
        <f>'Liste detaljert wide'!Q119</f>
        <v>#DIV/0!</v>
      </c>
      <c r="H7139" t="str">
        <f>VLOOKUP(E7139,Def!$B$2:$C$15,2,FALSE)</f>
        <v>Basis KD</v>
      </c>
      <c r="I7139" s="3" t="e">
        <f>IF(A7139='Enheter, modell og år'!$F$2-1,0,G7139-VLOOKUP(A7139-1&amp;B7139&amp;C7139&amp;E7139,$F$2:$G$7561,2,FALSE))</f>
        <v>#DIV/0!</v>
      </c>
      <c r="J7139" s="3" t="e">
        <f>IF(A7139='Enheter, modell og år'!$F$2-1,0,VLOOKUP(A7139-1&amp;B7139&amp;C7139&amp;E7139,$F$2:$G$7561,2,FALSE))</f>
        <v>#DIV/0!</v>
      </c>
    </row>
    <row r="7140" spans="1:10" x14ac:dyDescent="0.25">
      <c r="A7140">
        <f t="shared" ref="A7140:C7140" si="6705">A6600</f>
        <v>2020</v>
      </c>
      <c r="B7140" t="str">
        <f t="shared" si="6705"/>
        <v>RFM</v>
      </c>
      <c r="C7140">
        <f t="shared" si="6705"/>
        <v>0</v>
      </c>
      <c r="D7140">
        <f>IFERROR(VLOOKUP(C7140,'Enheter, modell og år'!$A$2:$B$31,2,FALSE),0)</f>
        <v>0</v>
      </c>
      <c r="E7140" t="str">
        <f>'Liste detaljert wide'!$Q$1</f>
        <v>Basis KD</v>
      </c>
      <c r="F7140" t="str">
        <f t="shared" si="6672"/>
        <v>2020RFM0Basis KD</v>
      </c>
      <c r="G7140" s="3" t="e">
        <f>'Liste detaljert wide'!Q120</f>
        <v>#DIV/0!</v>
      </c>
      <c r="H7140" t="str">
        <f>VLOOKUP(E7140,Def!$B$2:$C$15,2,FALSE)</f>
        <v>Basis KD</v>
      </c>
      <c r="I7140" s="3" t="e">
        <f>IF(A7140='Enheter, modell og år'!$F$2-1,0,G7140-VLOOKUP(A7140-1&amp;B7140&amp;C7140&amp;E7140,$F$2:$G$7561,2,FALSE))</f>
        <v>#DIV/0!</v>
      </c>
      <c r="J7140" s="3" t="e">
        <f>IF(A7140='Enheter, modell og år'!$F$2-1,0,VLOOKUP(A7140-1&amp;B7140&amp;C7140&amp;E7140,$F$2:$G$7561,2,FALSE))</f>
        <v>#DIV/0!</v>
      </c>
    </row>
    <row r="7141" spans="1:10" x14ac:dyDescent="0.25">
      <c r="A7141">
        <f t="shared" ref="A7141:C7141" si="6706">A6601</f>
        <v>2020</v>
      </c>
      <c r="B7141" t="str">
        <f t="shared" si="6706"/>
        <v>RFM</v>
      </c>
      <c r="C7141">
        <f t="shared" si="6706"/>
        <v>0</v>
      </c>
      <c r="D7141">
        <f>IFERROR(VLOOKUP(C7141,'Enheter, modell og år'!$A$2:$B$31,2,FALSE),0)</f>
        <v>0</v>
      </c>
      <c r="E7141" t="str">
        <f>'Liste detaljert wide'!$Q$1</f>
        <v>Basis KD</v>
      </c>
      <c r="F7141" t="str">
        <f t="shared" si="6672"/>
        <v>2020RFM0Basis KD</v>
      </c>
      <c r="G7141" s="3" t="e">
        <f>'Liste detaljert wide'!Q121</f>
        <v>#DIV/0!</v>
      </c>
      <c r="H7141" t="str">
        <f>VLOOKUP(E7141,Def!$B$2:$C$15,2,FALSE)</f>
        <v>Basis KD</v>
      </c>
      <c r="I7141" s="3" t="e">
        <f>IF(A7141='Enheter, modell og år'!$F$2-1,0,G7141-VLOOKUP(A7141-1&amp;B7141&amp;C7141&amp;E7141,$F$2:$G$7561,2,FALSE))</f>
        <v>#DIV/0!</v>
      </c>
      <c r="J7141" s="3" t="e">
        <f>IF(A7141='Enheter, modell og år'!$F$2-1,0,VLOOKUP(A7141-1&amp;B7141&amp;C7141&amp;E7141,$F$2:$G$7561,2,FALSE))</f>
        <v>#DIV/0!</v>
      </c>
    </row>
    <row r="7142" spans="1:10" x14ac:dyDescent="0.25">
      <c r="A7142">
        <f t="shared" ref="A7142:C7142" si="6707">A6602</f>
        <v>2021</v>
      </c>
      <c r="B7142" t="str">
        <f t="shared" si="6707"/>
        <v>RFM</v>
      </c>
      <c r="C7142">
        <f t="shared" si="6707"/>
        <v>0</v>
      </c>
      <c r="D7142">
        <f>IFERROR(VLOOKUP(C7142,'Enheter, modell og år'!$A$2:$B$31,2,FALSE),0)</f>
        <v>0</v>
      </c>
      <c r="E7142" t="str">
        <f>'Liste detaljert wide'!$Q$1</f>
        <v>Basis KD</v>
      </c>
      <c r="F7142" t="str">
        <f t="shared" si="6672"/>
        <v>2021RFM0Basis KD</v>
      </c>
      <c r="G7142" s="3" t="e">
        <f>'Liste detaljert wide'!Q122</f>
        <v>#DIV/0!</v>
      </c>
      <c r="H7142" t="str">
        <f>VLOOKUP(E7142,Def!$B$2:$C$15,2,FALSE)</f>
        <v>Basis KD</v>
      </c>
      <c r="I7142" s="3" t="e">
        <f>IF(A7142='Enheter, modell og år'!$F$2-1,0,G7142-VLOOKUP(A7142-1&amp;B7142&amp;C7142&amp;E7142,$F$2:$G$7561,2,FALSE))</f>
        <v>#DIV/0!</v>
      </c>
      <c r="J7142" s="3" t="e">
        <f>IF(A7142='Enheter, modell og år'!$F$2-1,0,VLOOKUP(A7142-1&amp;B7142&amp;C7142&amp;E7142,$F$2:$G$7561,2,FALSE))</f>
        <v>#DIV/0!</v>
      </c>
    </row>
    <row r="7143" spans="1:10" x14ac:dyDescent="0.25">
      <c r="A7143">
        <f t="shared" ref="A7143:C7143" si="6708">A6603</f>
        <v>2021</v>
      </c>
      <c r="B7143" t="str">
        <f t="shared" si="6708"/>
        <v>RFM</v>
      </c>
      <c r="C7143">
        <f t="shared" si="6708"/>
        <v>0</v>
      </c>
      <c r="D7143">
        <f>IFERROR(VLOOKUP(C7143,'Enheter, modell og år'!$A$2:$B$31,2,FALSE),0)</f>
        <v>0</v>
      </c>
      <c r="E7143" t="str">
        <f>'Liste detaljert wide'!$Q$1</f>
        <v>Basis KD</v>
      </c>
      <c r="F7143" t="str">
        <f t="shared" si="6672"/>
        <v>2021RFM0Basis KD</v>
      </c>
      <c r="G7143" s="3" t="e">
        <f>'Liste detaljert wide'!Q123</f>
        <v>#DIV/0!</v>
      </c>
      <c r="H7143" t="str">
        <f>VLOOKUP(E7143,Def!$B$2:$C$15,2,FALSE)</f>
        <v>Basis KD</v>
      </c>
      <c r="I7143" s="3" t="e">
        <f>IF(A7143='Enheter, modell og år'!$F$2-1,0,G7143-VLOOKUP(A7143-1&amp;B7143&amp;C7143&amp;E7143,$F$2:$G$7561,2,FALSE))</f>
        <v>#DIV/0!</v>
      </c>
      <c r="J7143" s="3" t="e">
        <f>IF(A7143='Enheter, modell og år'!$F$2-1,0,VLOOKUP(A7143-1&amp;B7143&amp;C7143&amp;E7143,$F$2:$G$7561,2,FALSE))</f>
        <v>#DIV/0!</v>
      </c>
    </row>
    <row r="7144" spans="1:10" x14ac:dyDescent="0.25">
      <c r="A7144">
        <f t="shared" ref="A7144:C7144" si="6709">A6604</f>
        <v>2021</v>
      </c>
      <c r="B7144" t="str">
        <f t="shared" si="6709"/>
        <v>RFM</v>
      </c>
      <c r="C7144">
        <f t="shared" si="6709"/>
        <v>0</v>
      </c>
      <c r="D7144">
        <f>IFERROR(VLOOKUP(C7144,'Enheter, modell og år'!$A$2:$B$31,2,FALSE),0)</f>
        <v>0</v>
      </c>
      <c r="E7144" t="str">
        <f>'Liste detaljert wide'!$Q$1</f>
        <v>Basis KD</v>
      </c>
      <c r="F7144" t="str">
        <f t="shared" si="6672"/>
        <v>2021RFM0Basis KD</v>
      </c>
      <c r="G7144" s="3" t="e">
        <f>'Liste detaljert wide'!Q124</f>
        <v>#DIV/0!</v>
      </c>
      <c r="H7144" t="str">
        <f>VLOOKUP(E7144,Def!$B$2:$C$15,2,FALSE)</f>
        <v>Basis KD</v>
      </c>
      <c r="I7144" s="3" t="e">
        <f>IF(A7144='Enheter, modell og år'!$F$2-1,0,G7144-VLOOKUP(A7144-1&amp;B7144&amp;C7144&amp;E7144,$F$2:$G$7561,2,FALSE))</f>
        <v>#DIV/0!</v>
      </c>
      <c r="J7144" s="3" t="e">
        <f>IF(A7144='Enheter, modell og år'!$F$2-1,0,VLOOKUP(A7144-1&amp;B7144&amp;C7144&amp;E7144,$F$2:$G$7561,2,FALSE))</f>
        <v>#DIV/0!</v>
      </c>
    </row>
    <row r="7145" spans="1:10" x14ac:dyDescent="0.25">
      <c r="A7145">
        <f t="shared" ref="A7145:C7145" si="6710">A6605</f>
        <v>2021</v>
      </c>
      <c r="B7145" t="str">
        <f t="shared" si="6710"/>
        <v>RFM</v>
      </c>
      <c r="C7145">
        <f t="shared" si="6710"/>
        <v>0</v>
      </c>
      <c r="D7145">
        <f>IFERROR(VLOOKUP(C7145,'Enheter, modell og år'!$A$2:$B$31,2,FALSE),0)</f>
        <v>0</v>
      </c>
      <c r="E7145" t="str">
        <f>'Liste detaljert wide'!$Q$1</f>
        <v>Basis KD</v>
      </c>
      <c r="F7145" t="str">
        <f t="shared" si="6672"/>
        <v>2021RFM0Basis KD</v>
      </c>
      <c r="G7145" s="3" t="e">
        <f>'Liste detaljert wide'!Q125</f>
        <v>#DIV/0!</v>
      </c>
      <c r="H7145" t="str">
        <f>VLOOKUP(E7145,Def!$B$2:$C$15,2,FALSE)</f>
        <v>Basis KD</v>
      </c>
      <c r="I7145" s="3" t="e">
        <f>IF(A7145='Enheter, modell og år'!$F$2-1,0,G7145-VLOOKUP(A7145-1&amp;B7145&amp;C7145&amp;E7145,$F$2:$G$7561,2,FALSE))</f>
        <v>#DIV/0!</v>
      </c>
      <c r="J7145" s="3" t="e">
        <f>IF(A7145='Enheter, modell og år'!$F$2-1,0,VLOOKUP(A7145-1&amp;B7145&amp;C7145&amp;E7145,$F$2:$G$7561,2,FALSE))</f>
        <v>#DIV/0!</v>
      </c>
    </row>
    <row r="7146" spans="1:10" x14ac:dyDescent="0.25">
      <c r="A7146">
        <f t="shared" ref="A7146:C7146" si="6711">A6606</f>
        <v>2021</v>
      </c>
      <c r="B7146" t="str">
        <f t="shared" si="6711"/>
        <v>RFM</v>
      </c>
      <c r="C7146">
        <f t="shared" si="6711"/>
        <v>0</v>
      </c>
      <c r="D7146">
        <f>IFERROR(VLOOKUP(C7146,'Enheter, modell og år'!$A$2:$B$31,2,FALSE),0)</f>
        <v>0</v>
      </c>
      <c r="E7146" t="str">
        <f>'Liste detaljert wide'!$Q$1</f>
        <v>Basis KD</v>
      </c>
      <c r="F7146" t="str">
        <f t="shared" si="6672"/>
        <v>2021RFM0Basis KD</v>
      </c>
      <c r="G7146" s="3" t="e">
        <f>'Liste detaljert wide'!Q126</f>
        <v>#DIV/0!</v>
      </c>
      <c r="H7146" t="str">
        <f>VLOOKUP(E7146,Def!$B$2:$C$15,2,FALSE)</f>
        <v>Basis KD</v>
      </c>
      <c r="I7146" s="3" t="e">
        <f>IF(A7146='Enheter, modell og år'!$F$2-1,0,G7146-VLOOKUP(A7146-1&amp;B7146&amp;C7146&amp;E7146,$F$2:$G$7561,2,FALSE))</f>
        <v>#DIV/0!</v>
      </c>
      <c r="J7146" s="3" t="e">
        <f>IF(A7146='Enheter, modell og år'!$F$2-1,0,VLOOKUP(A7146-1&amp;B7146&amp;C7146&amp;E7146,$F$2:$G$7561,2,FALSE))</f>
        <v>#DIV/0!</v>
      </c>
    </row>
    <row r="7147" spans="1:10" x14ac:dyDescent="0.25">
      <c r="A7147">
        <f t="shared" ref="A7147:C7147" si="6712">A6607</f>
        <v>2021</v>
      </c>
      <c r="B7147" t="str">
        <f t="shared" si="6712"/>
        <v>RFM</v>
      </c>
      <c r="C7147">
        <f t="shared" si="6712"/>
        <v>0</v>
      </c>
      <c r="D7147">
        <f>IFERROR(VLOOKUP(C7147,'Enheter, modell og år'!$A$2:$B$31,2,FALSE),0)</f>
        <v>0</v>
      </c>
      <c r="E7147" t="str">
        <f>'Liste detaljert wide'!$Q$1</f>
        <v>Basis KD</v>
      </c>
      <c r="F7147" t="str">
        <f t="shared" si="6672"/>
        <v>2021RFM0Basis KD</v>
      </c>
      <c r="G7147" s="3" t="e">
        <f>'Liste detaljert wide'!Q127</f>
        <v>#DIV/0!</v>
      </c>
      <c r="H7147" t="str">
        <f>VLOOKUP(E7147,Def!$B$2:$C$15,2,FALSE)</f>
        <v>Basis KD</v>
      </c>
      <c r="I7147" s="3" t="e">
        <f>IF(A7147='Enheter, modell og år'!$F$2-1,0,G7147-VLOOKUP(A7147-1&amp;B7147&amp;C7147&amp;E7147,$F$2:$G$7561,2,FALSE))</f>
        <v>#DIV/0!</v>
      </c>
      <c r="J7147" s="3" t="e">
        <f>IF(A7147='Enheter, modell og år'!$F$2-1,0,VLOOKUP(A7147-1&amp;B7147&amp;C7147&amp;E7147,$F$2:$G$7561,2,FALSE))</f>
        <v>#DIV/0!</v>
      </c>
    </row>
    <row r="7148" spans="1:10" x14ac:dyDescent="0.25">
      <c r="A7148">
        <f t="shared" ref="A7148:C7148" si="6713">A6608</f>
        <v>2021</v>
      </c>
      <c r="B7148" t="str">
        <f t="shared" si="6713"/>
        <v>RFM</v>
      </c>
      <c r="C7148">
        <f t="shared" si="6713"/>
        <v>0</v>
      </c>
      <c r="D7148">
        <f>IFERROR(VLOOKUP(C7148,'Enheter, modell og år'!$A$2:$B$31,2,FALSE),0)</f>
        <v>0</v>
      </c>
      <c r="E7148" t="str">
        <f>'Liste detaljert wide'!$Q$1</f>
        <v>Basis KD</v>
      </c>
      <c r="F7148" t="str">
        <f t="shared" si="6672"/>
        <v>2021RFM0Basis KD</v>
      </c>
      <c r="G7148" s="3" t="e">
        <f>'Liste detaljert wide'!Q128</f>
        <v>#DIV/0!</v>
      </c>
      <c r="H7148" t="str">
        <f>VLOOKUP(E7148,Def!$B$2:$C$15,2,FALSE)</f>
        <v>Basis KD</v>
      </c>
      <c r="I7148" s="3" t="e">
        <f>IF(A7148='Enheter, modell og år'!$F$2-1,0,G7148-VLOOKUP(A7148-1&amp;B7148&amp;C7148&amp;E7148,$F$2:$G$7561,2,FALSE))</f>
        <v>#DIV/0!</v>
      </c>
      <c r="J7148" s="3" t="e">
        <f>IF(A7148='Enheter, modell og år'!$F$2-1,0,VLOOKUP(A7148-1&amp;B7148&amp;C7148&amp;E7148,$F$2:$G$7561,2,FALSE))</f>
        <v>#DIV/0!</v>
      </c>
    </row>
    <row r="7149" spans="1:10" x14ac:dyDescent="0.25">
      <c r="A7149">
        <f t="shared" ref="A7149:C7149" si="6714">A6609</f>
        <v>2021</v>
      </c>
      <c r="B7149" t="str">
        <f t="shared" si="6714"/>
        <v>RFM</v>
      </c>
      <c r="C7149">
        <f t="shared" si="6714"/>
        <v>0</v>
      </c>
      <c r="D7149">
        <f>IFERROR(VLOOKUP(C7149,'Enheter, modell og år'!$A$2:$B$31,2,FALSE),0)</f>
        <v>0</v>
      </c>
      <c r="E7149" t="str">
        <f>'Liste detaljert wide'!$Q$1</f>
        <v>Basis KD</v>
      </c>
      <c r="F7149" t="str">
        <f t="shared" si="6672"/>
        <v>2021RFM0Basis KD</v>
      </c>
      <c r="G7149" s="3" t="e">
        <f>'Liste detaljert wide'!Q129</f>
        <v>#DIV/0!</v>
      </c>
      <c r="H7149" t="str">
        <f>VLOOKUP(E7149,Def!$B$2:$C$15,2,FALSE)</f>
        <v>Basis KD</v>
      </c>
      <c r="I7149" s="3" t="e">
        <f>IF(A7149='Enheter, modell og år'!$F$2-1,0,G7149-VLOOKUP(A7149-1&amp;B7149&amp;C7149&amp;E7149,$F$2:$G$7561,2,FALSE))</f>
        <v>#DIV/0!</v>
      </c>
      <c r="J7149" s="3" t="e">
        <f>IF(A7149='Enheter, modell og år'!$F$2-1,0,VLOOKUP(A7149-1&amp;B7149&amp;C7149&amp;E7149,$F$2:$G$7561,2,FALSE))</f>
        <v>#DIV/0!</v>
      </c>
    </row>
    <row r="7150" spans="1:10" x14ac:dyDescent="0.25">
      <c r="A7150">
        <f t="shared" ref="A7150:C7150" si="6715">A6610</f>
        <v>2021</v>
      </c>
      <c r="B7150" t="str">
        <f t="shared" si="6715"/>
        <v>RFM</v>
      </c>
      <c r="C7150">
        <f t="shared" si="6715"/>
        <v>0</v>
      </c>
      <c r="D7150">
        <f>IFERROR(VLOOKUP(C7150,'Enheter, modell og år'!$A$2:$B$31,2,FALSE),0)</f>
        <v>0</v>
      </c>
      <c r="E7150" t="str">
        <f>'Liste detaljert wide'!$Q$1</f>
        <v>Basis KD</v>
      </c>
      <c r="F7150" t="str">
        <f t="shared" si="6672"/>
        <v>2021RFM0Basis KD</v>
      </c>
      <c r="G7150" s="3" t="e">
        <f>'Liste detaljert wide'!Q130</f>
        <v>#DIV/0!</v>
      </c>
      <c r="H7150" t="str">
        <f>VLOOKUP(E7150,Def!$B$2:$C$15,2,FALSE)</f>
        <v>Basis KD</v>
      </c>
      <c r="I7150" s="3" t="e">
        <f>IF(A7150='Enheter, modell og år'!$F$2-1,0,G7150-VLOOKUP(A7150-1&amp;B7150&amp;C7150&amp;E7150,$F$2:$G$7561,2,FALSE))</f>
        <v>#DIV/0!</v>
      </c>
      <c r="J7150" s="3" t="e">
        <f>IF(A7150='Enheter, modell og år'!$F$2-1,0,VLOOKUP(A7150-1&amp;B7150&amp;C7150&amp;E7150,$F$2:$G$7561,2,FALSE))</f>
        <v>#DIV/0!</v>
      </c>
    </row>
    <row r="7151" spans="1:10" x14ac:dyDescent="0.25">
      <c r="A7151">
        <f t="shared" ref="A7151:C7151" si="6716">A6611</f>
        <v>2021</v>
      </c>
      <c r="B7151" t="str">
        <f t="shared" si="6716"/>
        <v>RFM</v>
      </c>
      <c r="C7151">
        <f t="shared" si="6716"/>
        <v>0</v>
      </c>
      <c r="D7151">
        <f>IFERROR(VLOOKUP(C7151,'Enheter, modell og år'!$A$2:$B$31,2,FALSE),0)</f>
        <v>0</v>
      </c>
      <c r="E7151" t="str">
        <f>'Liste detaljert wide'!$Q$1</f>
        <v>Basis KD</v>
      </c>
      <c r="F7151" t="str">
        <f t="shared" si="6672"/>
        <v>2021RFM0Basis KD</v>
      </c>
      <c r="G7151" s="3" t="e">
        <f>'Liste detaljert wide'!Q131</f>
        <v>#DIV/0!</v>
      </c>
      <c r="H7151" t="str">
        <f>VLOOKUP(E7151,Def!$B$2:$C$15,2,FALSE)</f>
        <v>Basis KD</v>
      </c>
      <c r="I7151" s="3" t="e">
        <f>IF(A7151='Enheter, modell og år'!$F$2-1,0,G7151-VLOOKUP(A7151-1&amp;B7151&amp;C7151&amp;E7151,$F$2:$G$7561,2,FALSE))</f>
        <v>#DIV/0!</v>
      </c>
      <c r="J7151" s="3" t="e">
        <f>IF(A7151='Enheter, modell og år'!$F$2-1,0,VLOOKUP(A7151-1&amp;B7151&amp;C7151&amp;E7151,$F$2:$G$7561,2,FALSE))</f>
        <v>#DIV/0!</v>
      </c>
    </row>
    <row r="7152" spans="1:10" x14ac:dyDescent="0.25">
      <c r="A7152">
        <f t="shared" ref="A7152:C7152" si="6717">A6612</f>
        <v>2021</v>
      </c>
      <c r="B7152" t="str">
        <f t="shared" si="6717"/>
        <v>RFM</v>
      </c>
      <c r="C7152">
        <f t="shared" si="6717"/>
        <v>0</v>
      </c>
      <c r="D7152">
        <f>IFERROR(VLOOKUP(C7152,'Enheter, modell og år'!$A$2:$B$31,2,FALSE),0)</f>
        <v>0</v>
      </c>
      <c r="E7152" t="str">
        <f>'Liste detaljert wide'!$Q$1</f>
        <v>Basis KD</v>
      </c>
      <c r="F7152" t="str">
        <f t="shared" si="6672"/>
        <v>2021RFM0Basis KD</v>
      </c>
      <c r="G7152" s="3" t="e">
        <f>'Liste detaljert wide'!Q132</f>
        <v>#DIV/0!</v>
      </c>
      <c r="H7152" t="str">
        <f>VLOOKUP(E7152,Def!$B$2:$C$15,2,FALSE)</f>
        <v>Basis KD</v>
      </c>
      <c r="I7152" s="3" t="e">
        <f>IF(A7152='Enheter, modell og år'!$F$2-1,0,G7152-VLOOKUP(A7152-1&amp;B7152&amp;C7152&amp;E7152,$F$2:$G$7561,2,FALSE))</f>
        <v>#DIV/0!</v>
      </c>
      <c r="J7152" s="3" t="e">
        <f>IF(A7152='Enheter, modell og år'!$F$2-1,0,VLOOKUP(A7152-1&amp;B7152&amp;C7152&amp;E7152,$F$2:$G$7561,2,FALSE))</f>
        <v>#DIV/0!</v>
      </c>
    </row>
    <row r="7153" spans="1:10" x14ac:dyDescent="0.25">
      <c r="A7153">
        <f t="shared" ref="A7153:C7153" si="6718">A6613</f>
        <v>2021</v>
      </c>
      <c r="B7153" t="str">
        <f t="shared" si="6718"/>
        <v>RFM</v>
      </c>
      <c r="C7153">
        <f t="shared" si="6718"/>
        <v>0</v>
      </c>
      <c r="D7153">
        <f>IFERROR(VLOOKUP(C7153,'Enheter, modell og år'!$A$2:$B$31,2,FALSE),0)</f>
        <v>0</v>
      </c>
      <c r="E7153" t="str">
        <f>'Liste detaljert wide'!$Q$1</f>
        <v>Basis KD</v>
      </c>
      <c r="F7153" t="str">
        <f t="shared" si="6672"/>
        <v>2021RFM0Basis KD</v>
      </c>
      <c r="G7153" s="3" t="e">
        <f>'Liste detaljert wide'!Q133</f>
        <v>#DIV/0!</v>
      </c>
      <c r="H7153" t="str">
        <f>VLOOKUP(E7153,Def!$B$2:$C$15,2,FALSE)</f>
        <v>Basis KD</v>
      </c>
      <c r="I7153" s="3" t="e">
        <f>IF(A7153='Enheter, modell og år'!$F$2-1,0,G7153-VLOOKUP(A7153-1&amp;B7153&amp;C7153&amp;E7153,$F$2:$G$7561,2,FALSE))</f>
        <v>#DIV/0!</v>
      </c>
      <c r="J7153" s="3" t="e">
        <f>IF(A7153='Enheter, modell og år'!$F$2-1,0,VLOOKUP(A7153-1&amp;B7153&amp;C7153&amp;E7153,$F$2:$G$7561,2,FALSE))</f>
        <v>#DIV/0!</v>
      </c>
    </row>
    <row r="7154" spans="1:10" x14ac:dyDescent="0.25">
      <c r="A7154">
        <f t="shared" ref="A7154:C7154" si="6719">A6614</f>
        <v>2021</v>
      </c>
      <c r="B7154" t="str">
        <f t="shared" si="6719"/>
        <v>RFM</v>
      </c>
      <c r="C7154">
        <f t="shared" si="6719"/>
        <v>0</v>
      </c>
      <c r="D7154">
        <f>IFERROR(VLOOKUP(C7154,'Enheter, modell og år'!$A$2:$B$31,2,FALSE),0)</f>
        <v>0</v>
      </c>
      <c r="E7154" t="str">
        <f>'Liste detaljert wide'!$Q$1</f>
        <v>Basis KD</v>
      </c>
      <c r="F7154" t="str">
        <f t="shared" si="6672"/>
        <v>2021RFM0Basis KD</v>
      </c>
      <c r="G7154" s="3" t="e">
        <f>'Liste detaljert wide'!Q134</f>
        <v>#DIV/0!</v>
      </c>
      <c r="H7154" t="str">
        <f>VLOOKUP(E7154,Def!$B$2:$C$15,2,FALSE)</f>
        <v>Basis KD</v>
      </c>
      <c r="I7154" s="3" t="e">
        <f>IF(A7154='Enheter, modell og år'!$F$2-1,0,G7154-VLOOKUP(A7154-1&amp;B7154&amp;C7154&amp;E7154,$F$2:$G$7561,2,FALSE))</f>
        <v>#DIV/0!</v>
      </c>
      <c r="J7154" s="3" t="e">
        <f>IF(A7154='Enheter, modell og år'!$F$2-1,0,VLOOKUP(A7154-1&amp;B7154&amp;C7154&amp;E7154,$F$2:$G$7561,2,FALSE))</f>
        <v>#DIV/0!</v>
      </c>
    </row>
    <row r="7155" spans="1:10" x14ac:dyDescent="0.25">
      <c r="A7155">
        <f t="shared" ref="A7155:C7155" si="6720">A6615</f>
        <v>2021</v>
      </c>
      <c r="B7155" t="str">
        <f t="shared" si="6720"/>
        <v>RFM</v>
      </c>
      <c r="C7155">
        <f t="shared" si="6720"/>
        <v>0</v>
      </c>
      <c r="D7155">
        <f>IFERROR(VLOOKUP(C7155,'Enheter, modell og år'!$A$2:$B$31,2,FALSE),0)</f>
        <v>0</v>
      </c>
      <c r="E7155" t="str">
        <f>'Liste detaljert wide'!$Q$1</f>
        <v>Basis KD</v>
      </c>
      <c r="F7155" t="str">
        <f t="shared" si="6672"/>
        <v>2021RFM0Basis KD</v>
      </c>
      <c r="G7155" s="3" t="e">
        <f>'Liste detaljert wide'!Q135</f>
        <v>#DIV/0!</v>
      </c>
      <c r="H7155" t="str">
        <f>VLOOKUP(E7155,Def!$B$2:$C$15,2,FALSE)</f>
        <v>Basis KD</v>
      </c>
      <c r="I7155" s="3" t="e">
        <f>IF(A7155='Enheter, modell og år'!$F$2-1,0,G7155-VLOOKUP(A7155-1&amp;B7155&amp;C7155&amp;E7155,$F$2:$G$7561,2,FALSE))</f>
        <v>#DIV/0!</v>
      </c>
      <c r="J7155" s="3" t="e">
        <f>IF(A7155='Enheter, modell og år'!$F$2-1,0,VLOOKUP(A7155-1&amp;B7155&amp;C7155&amp;E7155,$F$2:$G$7561,2,FALSE))</f>
        <v>#DIV/0!</v>
      </c>
    </row>
    <row r="7156" spans="1:10" x14ac:dyDescent="0.25">
      <c r="A7156">
        <f t="shared" ref="A7156:C7156" si="6721">A6616</f>
        <v>2021</v>
      </c>
      <c r="B7156" t="str">
        <f t="shared" si="6721"/>
        <v>RFM</v>
      </c>
      <c r="C7156">
        <f t="shared" si="6721"/>
        <v>0</v>
      </c>
      <c r="D7156">
        <f>IFERROR(VLOOKUP(C7156,'Enheter, modell og år'!$A$2:$B$31,2,FALSE),0)</f>
        <v>0</v>
      </c>
      <c r="E7156" t="str">
        <f>'Liste detaljert wide'!$Q$1</f>
        <v>Basis KD</v>
      </c>
      <c r="F7156" t="str">
        <f t="shared" si="6672"/>
        <v>2021RFM0Basis KD</v>
      </c>
      <c r="G7156" s="3" t="e">
        <f>'Liste detaljert wide'!Q136</f>
        <v>#DIV/0!</v>
      </c>
      <c r="H7156" t="str">
        <f>VLOOKUP(E7156,Def!$B$2:$C$15,2,FALSE)</f>
        <v>Basis KD</v>
      </c>
      <c r="I7156" s="3" t="e">
        <f>IF(A7156='Enheter, modell og år'!$F$2-1,0,G7156-VLOOKUP(A7156-1&amp;B7156&amp;C7156&amp;E7156,$F$2:$G$7561,2,FALSE))</f>
        <v>#DIV/0!</v>
      </c>
      <c r="J7156" s="3" t="e">
        <f>IF(A7156='Enheter, modell og år'!$F$2-1,0,VLOOKUP(A7156-1&amp;B7156&amp;C7156&amp;E7156,$F$2:$G$7561,2,FALSE))</f>
        <v>#DIV/0!</v>
      </c>
    </row>
    <row r="7157" spans="1:10" x14ac:dyDescent="0.25">
      <c r="A7157">
        <f t="shared" ref="A7157:C7157" si="6722">A6617</f>
        <v>2021</v>
      </c>
      <c r="B7157" t="str">
        <f t="shared" si="6722"/>
        <v>RFM</v>
      </c>
      <c r="C7157">
        <f t="shared" si="6722"/>
        <v>0</v>
      </c>
      <c r="D7157">
        <f>IFERROR(VLOOKUP(C7157,'Enheter, modell og år'!$A$2:$B$31,2,FALSE),0)</f>
        <v>0</v>
      </c>
      <c r="E7157" t="str">
        <f>'Liste detaljert wide'!$Q$1</f>
        <v>Basis KD</v>
      </c>
      <c r="F7157" t="str">
        <f t="shared" si="6672"/>
        <v>2021RFM0Basis KD</v>
      </c>
      <c r="G7157" s="3" t="e">
        <f>'Liste detaljert wide'!Q137</f>
        <v>#DIV/0!</v>
      </c>
      <c r="H7157" t="str">
        <f>VLOOKUP(E7157,Def!$B$2:$C$15,2,FALSE)</f>
        <v>Basis KD</v>
      </c>
      <c r="I7157" s="3" t="e">
        <f>IF(A7157='Enheter, modell og år'!$F$2-1,0,G7157-VLOOKUP(A7157-1&amp;B7157&amp;C7157&amp;E7157,$F$2:$G$7561,2,FALSE))</f>
        <v>#DIV/0!</v>
      </c>
      <c r="J7157" s="3" t="e">
        <f>IF(A7157='Enheter, modell og år'!$F$2-1,0,VLOOKUP(A7157-1&amp;B7157&amp;C7157&amp;E7157,$F$2:$G$7561,2,FALSE))</f>
        <v>#DIV/0!</v>
      </c>
    </row>
    <row r="7158" spans="1:10" x14ac:dyDescent="0.25">
      <c r="A7158">
        <f t="shared" ref="A7158:C7158" si="6723">A6618</f>
        <v>2021</v>
      </c>
      <c r="B7158" t="str">
        <f t="shared" si="6723"/>
        <v>RFM</v>
      </c>
      <c r="C7158">
        <f t="shared" si="6723"/>
        <v>0</v>
      </c>
      <c r="D7158">
        <f>IFERROR(VLOOKUP(C7158,'Enheter, modell og år'!$A$2:$B$31,2,FALSE),0)</f>
        <v>0</v>
      </c>
      <c r="E7158" t="str">
        <f>'Liste detaljert wide'!$Q$1</f>
        <v>Basis KD</v>
      </c>
      <c r="F7158" t="str">
        <f t="shared" si="6672"/>
        <v>2021RFM0Basis KD</v>
      </c>
      <c r="G7158" s="3" t="e">
        <f>'Liste detaljert wide'!Q138</f>
        <v>#DIV/0!</v>
      </c>
      <c r="H7158" t="str">
        <f>VLOOKUP(E7158,Def!$B$2:$C$15,2,FALSE)</f>
        <v>Basis KD</v>
      </c>
      <c r="I7158" s="3" t="e">
        <f>IF(A7158='Enheter, modell og år'!$F$2-1,0,G7158-VLOOKUP(A7158-1&amp;B7158&amp;C7158&amp;E7158,$F$2:$G$7561,2,FALSE))</f>
        <v>#DIV/0!</v>
      </c>
      <c r="J7158" s="3" t="e">
        <f>IF(A7158='Enheter, modell og år'!$F$2-1,0,VLOOKUP(A7158-1&amp;B7158&amp;C7158&amp;E7158,$F$2:$G$7561,2,FALSE))</f>
        <v>#DIV/0!</v>
      </c>
    </row>
    <row r="7159" spans="1:10" x14ac:dyDescent="0.25">
      <c r="A7159">
        <f t="shared" ref="A7159:C7159" si="6724">A6619</f>
        <v>2021</v>
      </c>
      <c r="B7159" t="str">
        <f t="shared" si="6724"/>
        <v>RFM</v>
      </c>
      <c r="C7159">
        <f t="shared" si="6724"/>
        <v>0</v>
      </c>
      <c r="D7159">
        <f>IFERROR(VLOOKUP(C7159,'Enheter, modell og år'!$A$2:$B$31,2,FALSE),0)</f>
        <v>0</v>
      </c>
      <c r="E7159" t="str">
        <f>'Liste detaljert wide'!$Q$1</f>
        <v>Basis KD</v>
      </c>
      <c r="F7159" t="str">
        <f t="shared" si="6672"/>
        <v>2021RFM0Basis KD</v>
      </c>
      <c r="G7159" s="3" t="e">
        <f>'Liste detaljert wide'!Q139</f>
        <v>#DIV/0!</v>
      </c>
      <c r="H7159" t="str">
        <f>VLOOKUP(E7159,Def!$B$2:$C$15,2,FALSE)</f>
        <v>Basis KD</v>
      </c>
      <c r="I7159" s="3" t="e">
        <f>IF(A7159='Enheter, modell og år'!$F$2-1,0,G7159-VLOOKUP(A7159-1&amp;B7159&amp;C7159&amp;E7159,$F$2:$G$7561,2,FALSE))</f>
        <v>#DIV/0!</v>
      </c>
      <c r="J7159" s="3" t="e">
        <f>IF(A7159='Enheter, modell og år'!$F$2-1,0,VLOOKUP(A7159-1&amp;B7159&amp;C7159&amp;E7159,$F$2:$G$7561,2,FALSE))</f>
        <v>#DIV/0!</v>
      </c>
    </row>
    <row r="7160" spans="1:10" x14ac:dyDescent="0.25">
      <c r="A7160">
        <f t="shared" ref="A7160:C7160" si="6725">A6620</f>
        <v>2021</v>
      </c>
      <c r="B7160" t="str">
        <f t="shared" si="6725"/>
        <v>RFM</v>
      </c>
      <c r="C7160">
        <f t="shared" si="6725"/>
        <v>0</v>
      </c>
      <c r="D7160">
        <f>IFERROR(VLOOKUP(C7160,'Enheter, modell og år'!$A$2:$B$31,2,FALSE),0)</f>
        <v>0</v>
      </c>
      <c r="E7160" t="str">
        <f>'Liste detaljert wide'!$Q$1</f>
        <v>Basis KD</v>
      </c>
      <c r="F7160" t="str">
        <f t="shared" si="6672"/>
        <v>2021RFM0Basis KD</v>
      </c>
      <c r="G7160" s="3" t="e">
        <f>'Liste detaljert wide'!Q140</f>
        <v>#DIV/0!</v>
      </c>
      <c r="H7160" t="str">
        <f>VLOOKUP(E7160,Def!$B$2:$C$15,2,FALSE)</f>
        <v>Basis KD</v>
      </c>
      <c r="I7160" s="3" t="e">
        <f>IF(A7160='Enheter, modell og år'!$F$2-1,0,G7160-VLOOKUP(A7160-1&amp;B7160&amp;C7160&amp;E7160,$F$2:$G$7561,2,FALSE))</f>
        <v>#DIV/0!</v>
      </c>
      <c r="J7160" s="3" t="e">
        <f>IF(A7160='Enheter, modell og år'!$F$2-1,0,VLOOKUP(A7160-1&amp;B7160&amp;C7160&amp;E7160,$F$2:$G$7561,2,FALSE))</f>
        <v>#DIV/0!</v>
      </c>
    </row>
    <row r="7161" spans="1:10" x14ac:dyDescent="0.25">
      <c r="A7161">
        <f t="shared" ref="A7161:C7161" si="6726">A6621</f>
        <v>2021</v>
      </c>
      <c r="B7161" t="str">
        <f t="shared" si="6726"/>
        <v>RFM</v>
      </c>
      <c r="C7161">
        <f t="shared" si="6726"/>
        <v>0</v>
      </c>
      <c r="D7161">
        <f>IFERROR(VLOOKUP(C7161,'Enheter, modell og år'!$A$2:$B$31,2,FALSE),0)</f>
        <v>0</v>
      </c>
      <c r="E7161" t="str">
        <f>'Liste detaljert wide'!$Q$1</f>
        <v>Basis KD</v>
      </c>
      <c r="F7161" t="str">
        <f t="shared" si="6672"/>
        <v>2021RFM0Basis KD</v>
      </c>
      <c r="G7161" s="3" t="e">
        <f>'Liste detaljert wide'!Q141</f>
        <v>#DIV/0!</v>
      </c>
      <c r="H7161" t="str">
        <f>VLOOKUP(E7161,Def!$B$2:$C$15,2,FALSE)</f>
        <v>Basis KD</v>
      </c>
      <c r="I7161" s="3" t="e">
        <f>IF(A7161='Enheter, modell og år'!$F$2-1,0,G7161-VLOOKUP(A7161-1&amp;B7161&amp;C7161&amp;E7161,$F$2:$G$7561,2,FALSE))</f>
        <v>#DIV/0!</v>
      </c>
      <c r="J7161" s="3" t="e">
        <f>IF(A7161='Enheter, modell og år'!$F$2-1,0,VLOOKUP(A7161-1&amp;B7161&amp;C7161&amp;E7161,$F$2:$G$7561,2,FALSE))</f>
        <v>#DIV/0!</v>
      </c>
    </row>
    <row r="7162" spans="1:10" x14ac:dyDescent="0.25">
      <c r="A7162">
        <f t="shared" ref="A7162:C7162" si="6727">A6622</f>
        <v>2021</v>
      </c>
      <c r="B7162" t="str">
        <f t="shared" si="6727"/>
        <v>RFM</v>
      </c>
      <c r="C7162">
        <f t="shared" si="6727"/>
        <v>0</v>
      </c>
      <c r="D7162">
        <f>IFERROR(VLOOKUP(C7162,'Enheter, modell og år'!$A$2:$B$31,2,FALSE),0)</f>
        <v>0</v>
      </c>
      <c r="E7162" t="str">
        <f>'Liste detaljert wide'!$Q$1</f>
        <v>Basis KD</v>
      </c>
      <c r="F7162" t="str">
        <f t="shared" si="6672"/>
        <v>2021RFM0Basis KD</v>
      </c>
      <c r="G7162" s="3" t="e">
        <f>'Liste detaljert wide'!Q142</f>
        <v>#DIV/0!</v>
      </c>
      <c r="H7162" t="str">
        <f>VLOOKUP(E7162,Def!$B$2:$C$15,2,FALSE)</f>
        <v>Basis KD</v>
      </c>
      <c r="I7162" s="3" t="e">
        <f>IF(A7162='Enheter, modell og år'!$F$2-1,0,G7162-VLOOKUP(A7162-1&amp;B7162&amp;C7162&amp;E7162,$F$2:$G$7561,2,FALSE))</f>
        <v>#DIV/0!</v>
      </c>
      <c r="J7162" s="3" t="e">
        <f>IF(A7162='Enheter, modell og år'!$F$2-1,0,VLOOKUP(A7162-1&amp;B7162&amp;C7162&amp;E7162,$F$2:$G$7561,2,FALSE))</f>
        <v>#DIV/0!</v>
      </c>
    </row>
    <row r="7163" spans="1:10" x14ac:dyDescent="0.25">
      <c r="A7163">
        <f t="shared" ref="A7163:C7163" si="6728">A6623</f>
        <v>2021</v>
      </c>
      <c r="B7163" t="str">
        <f t="shared" si="6728"/>
        <v>RFM</v>
      </c>
      <c r="C7163">
        <f t="shared" si="6728"/>
        <v>0</v>
      </c>
      <c r="D7163">
        <f>IFERROR(VLOOKUP(C7163,'Enheter, modell og år'!$A$2:$B$31,2,FALSE),0)</f>
        <v>0</v>
      </c>
      <c r="E7163" t="str">
        <f>'Liste detaljert wide'!$Q$1</f>
        <v>Basis KD</v>
      </c>
      <c r="F7163" t="str">
        <f t="shared" si="6672"/>
        <v>2021RFM0Basis KD</v>
      </c>
      <c r="G7163" s="3" t="e">
        <f>'Liste detaljert wide'!Q143</f>
        <v>#DIV/0!</v>
      </c>
      <c r="H7163" t="str">
        <f>VLOOKUP(E7163,Def!$B$2:$C$15,2,FALSE)</f>
        <v>Basis KD</v>
      </c>
      <c r="I7163" s="3" t="e">
        <f>IF(A7163='Enheter, modell og år'!$F$2-1,0,G7163-VLOOKUP(A7163-1&amp;B7163&amp;C7163&amp;E7163,$F$2:$G$7561,2,FALSE))</f>
        <v>#DIV/0!</v>
      </c>
      <c r="J7163" s="3" t="e">
        <f>IF(A7163='Enheter, modell og år'!$F$2-1,0,VLOOKUP(A7163-1&amp;B7163&amp;C7163&amp;E7163,$F$2:$G$7561,2,FALSE))</f>
        <v>#DIV/0!</v>
      </c>
    </row>
    <row r="7164" spans="1:10" x14ac:dyDescent="0.25">
      <c r="A7164">
        <f t="shared" ref="A7164:C7164" si="6729">A6624</f>
        <v>2021</v>
      </c>
      <c r="B7164" t="str">
        <f t="shared" si="6729"/>
        <v>RFM</v>
      </c>
      <c r="C7164">
        <f t="shared" si="6729"/>
        <v>0</v>
      </c>
      <c r="D7164">
        <f>IFERROR(VLOOKUP(C7164,'Enheter, modell og år'!$A$2:$B$31,2,FALSE),0)</f>
        <v>0</v>
      </c>
      <c r="E7164" t="str">
        <f>'Liste detaljert wide'!$Q$1</f>
        <v>Basis KD</v>
      </c>
      <c r="F7164" t="str">
        <f t="shared" si="6672"/>
        <v>2021RFM0Basis KD</v>
      </c>
      <c r="G7164" s="3" t="e">
        <f>'Liste detaljert wide'!Q144</f>
        <v>#DIV/0!</v>
      </c>
      <c r="H7164" t="str">
        <f>VLOOKUP(E7164,Def!$B$2:$C$15,2,FALSE)</f>
        <v>Basis KD</v>
      </c>
      <c r="I7164" s="3" t="e">
        <f>IF(A7164='Enheter, modell og år'!$F$2-1,0,G7164-VLOOKUP(A7164-1&amp;B7164&amp;C7164&amp;E7164,$F$2:$G$7561,2,FALSE))</f>
        <v>#DIV/0!</v>
      </c>
      <c r="J7164" s="3" t="e">
        <f>IF(A7164='Enheter, modell og år'!$F$2-1,0,VLOOKUP(A7164-1&amp;B7164&amp;C7164&amp;E7164,$F$2:$G$7561,2,FALSE))</f>
        <v>#DIV/0!</v>
      </c>
    </row>
    <row r="7165" spans="1:10" x14ac:dyDescent="0.25">
      <c r="A7165">
        <f t="shared" ref="A7165:C7165" si="6730">A6625</f>
        <v>2021</v>
      </c>
      <c r="B7165" t="str">
        <f t="shared" si="6730"/>
        <v>RFM</v>
      </c>
      <c r="C7165">
        <f t="shared" si="6730"/>
        <v>0</v>
      </c>
      <c r="D7165">
        <f>IFERROR(VLOOKUP(C7165,'Enheter, modell og år'!$A$2:$B$31,2,FALSE),0)</f>
        <v>0</v>
      </c>
      <c r="E7165" t="str">
        <f>'Liste detaljert wide'!$Q$1</f>
        <v>Basis KD</v>
      </c>
      <c r="F7165" t="str">
        <f t="shared" si="6672"/>
        <v>2021RFM0Basis KD</v>
      </c>
      <c r="G7165" s="3" t="e">
        <f>'Liste detaljert wide'!Q145</f>
        <v>#DIV/0!</v>
      </c>
      <c r="H7165" t="str">
        <f>VLOOKUP(E7165,Def!$B$2:$C$15,2,FALSE)</f>
        <v>Basis KD</v>
      </c>
      <c r="I7165" s="3" t="e">
        <f>IF(A7165='Enheter, modell og år'!$F$2-1,0,G7165-VLOOKUP(A7165-1&amp;B7165&amp;C7165&amp;E7165,$F$2:$G$7561,2,FALSE))</f>
        <v>#DIV/0!</v>
      </c>
      <c r="J7165" s="3" t="e">
        <f>IF(A7165='Enheter, modell og år'!$F$2-1,0,VLOOKUP(A7165-1&amp;B7165&amp;C7165&amp;E7165,$F$2:$G$7561,2,FALSE))</f>
        <v>#DIV/0!</v>
      </c>
    </row>
    <row r="7166" spans="1:10" x14ac:dyDescent="0.25">
      <c r="A7166">
        <f t="shared" ref="A7166:C7166" si="6731">A6626</f>
        <v>2021</v>
      </c>
      <c r="B7166" t="str">
        <f t="shared" si="6731"/>
        <v>RFM</v>
      </c>
      <c r="C7166">
        <f t="shared" si="6731"/>
        <v>0</v>
      </c>
      <c r="D7166">
        <f>IFERROR(VLOOKUP(C7166,'Enheter, modell og år'!$A$2:$B$31,2,FALSE),0)</f>
        <v>0</v>
      </c>
      <c r="E7166" t="str">
        <f>'Liste detaljert wide'!$Q$1</f>
        <v>Basis KD</v>
      </c>
      <c r="F7166" t="str">
        <f t="shared" si="6672"/>
        <v>2021RFM0Basis KD</v>
      </c>
      <c r="G7166" s="3" t="e">
        <f>'Liste detaljert wide'!Q146</f>
        <v>#DIV/0!</v>
      </c>
      <c r="H7166" t="str">
        <f>VLOOKUP(E7166,Def!$B$2:$C$15,2,FALSE)</f>
        <v>Basis KD</v>
      </c>
      <c r="I7166" s="3" t="e">
        <f>IF(A7166='Enheter, modell og år'!$F$2-1,0,G7166-VLOOKUP(A7166-1&amp;B7166&amp;C7166&amp;E7166,$F$2:$G$7561,2,FALSE))</f>
        <v>#DIV/0!</v>
      </c>
      <c r="J7166" s="3" t="e">
        <f>IF(A7166='Enheter, modell og år'!$F$2-1,0,VLOOKUP(A7166-1&amp;B7166&amp;C7166&amp;E7166,$F$2:$G$7561,2,FALSE))</f>
        <v>#DIV/0!</v>
      </c>
    </row>
    <row r="7167" spans="1:10" x14ac:dyDescent="0.25">
      <c r="A7167">
        <f t="shared" ref="A7167:C7167" si="6732">A6627</f>
        <v>2021</v>
      </c>
      <c r="B7167" t="str">
        <f t="shared" si="6732"/>
        <v>RFM</v>
      </c>
      <c r="C7167">
        <f t="shared" si="6732"/>
        <v>0</v>
      </c>
      <c r="D7167">
        <f>IFERROR(VLOOKUP(C7167,'Enheter, modell og år'!$A$2:$B$31,2,FALSE),0)</f>
        <v>0</v>
      </c>
      <c r="E7167" t="str">
        <f>'Liste detaljert wide'!$Q$1</f>
        <v>Basis KD</v>
      </c>
      <c r="F7167" t="str">
        <f t="shared" si="6672"/>
        <v>2021RFM0Basis KD</v>
      </c>
      <c r="G7167" s="3" t="e">
        <f>'Liste detaljert wide'!Q147</f>
        <v>#DIV/0!</v>
      </c>
      <c r="H7167" t="str">
        <f>VLOOKUP(E7167,Def!$B$2:$C$15,2,FALSE)</f>
        <v>Basis KD</v>
      </c>
      <c r="I7167" s="3" t="e">
        <f>IF(A7167='Enheter, modell og år'!$F$2-1,0,G7167-VLOOKUP(A7167-1&amp;B7167&amp;C7167&amp;E7167,$F$2:$G$7561,2,FALSE))</f>
        <v>#DIV/0!</v>
      </c>
      <c r="J7167" s="3" t="e">
        <f>IF(A7167='Enheter, modell og år'!$F$2-1,0,VLOOKUP(A7167-1&amp;B7167&amp;C7167&amp;E7167,$F$2:$G$7561,2,FALSE))</f>
        <v>#DIV/0!</v>
      </c>
    </row>
    <row r="7168" spans="1:10" x14ac:dyDescent="0.25">
      <c r="A7168">
        <f t="shared" ref="A7168:C7168" si="6733">A6628</f>
        <v>2021</v>
      </c>
      <c r="B7168" t="str">
        <f t="shared" si="6733"/>
        <v>RFM</v>
      </c>
      <c r="C7168">
        <f t="shared" si="6733"/>
        <v>0</v>
      </c>
      <c r="D7168">
        <f>IFERROR(VLOOKUP(C7168,'Enheter, modell og år'!$A$2:$B$31,2,FALSE),0)</f>
        <v>0</v>
      </c>
      <c r="E7168" t="str">
        <f>'Liste detaljert wide'!$Q$1</f>
        <v>Basis KD</v>
      </c>
      <c r="F7168" t="str">
        <f t="shared" si="6672"/>
        <v>2021RFM0Basis KD</v>
      </c>
      <c r="G7168" s="3" t="e">
        <f>'Liste detaljert wide'!Q148</f>
        <v>#DIV/0!</v>
      </c>
      <c r="H7168" t="str">
        <f>VLOOKUP(E7168,Def!$B$2:$C$15,2,FALSE)</f>
        <v>Basis KD</v>
      </c>
      <c r="I7168" s="3" t="e">
        <f>IF(A7168='Enheter, modell og år'!$F$2-1,0,G7168-VLOOKUP(A7168-1&amp;B7168&amp;C7168&amp;E7168,$F$2:$G$7561,2,FALSE))</f>
        <v>#DIV/0!</v>
      </c>
      <c r="J7168" s="3" t="e">
        <f>IF(A7168='Enheter, modell og år'!$F$2-1,0,VLOOKUP(A7168-1&amp;B7168&amp;C7168&amp;E7168,$F$2:$G$7561,2,FALSE))</f>
        <v>#DIV/0!</v>
      </c>
    </row>
    <row r="7169" spans="1:10" x14ac:dyDescent="0.25">
      <c r="A7169">
        <f t="shared" ref="A7169:C7169" si="6734">A6629</f>
        <v>2021</v>
      </c>
      <c r="B7169" t="str">
        <f t="shared" si="6734"/>
        <v>RFM</v>
      </c>
      <c r="C7169">
        <f t="shared" si="6734"/>
        <v>0</v>
      </c>
      <c r="D7169">
        <f>IFERROR(VLOOKUP(C7169,'Enheter, modell og år'!$A$2:$B$31,2,FALSE),0)</f>
        <v>0</v>
      </c>
      <c r="E7169" t="str">
        <f>'Liste detaljert wide'!$Q$1</f>
        <v>Basis KD</v>
      </c>
      <c r="F7169" t="str">
        <f t="shared" si="6672"/>
        <v>2021RFM0Basis KD</v>
      </c>
      <c r="G7169" s="3" t="e">
        <f>'Liste detaljert wide'!Q149</f>
        <v>#DIV/0!</v>
      </c>
      <c r="H7169" t="str">
        <f>VLOOKUP(E7169,Def!$B$2:$C$15,2,FALSE)</f>
        <v>Basis KD</v>
      </c>
      <c r="I7169" s="3" t="e">
        <f>IF(A7169='Enheter, modell og år'!$F$2-1,0,G7169-VLOOKUP(A7169-1&amp;B7169&amp;C7169&amp;E7169,$F$2:$G$7561,2,FALSE))</f>
        <v>#DIV/0!</v>
      </c>
      <c r="J7169" s="3" t="e">
        <f>IF(A7169='Enheter, modell og år'!$F$2-1,0,VLOOKUP(A7169-1&amp;B7169&amp;C7169&amp;E7169,$F$2:$G$7561,2,FALSE))</f>
        <v>#DIV/0!</v>
      </c>
    </row>
    <row r="7170" spans="1:10" x14ac:dyDescent="0.25">
      <c r="A7170">
        <f t="shared" ref="A7170:C7170" si="6735">A6630</f>
        <v>2021</v>
      </c>
      <c r="B7170" t="str">
        <f t="shared" si="6735"/>
        <v>RFM</v>
      </c>
      <c r="C7170">
        <f t="shared" si="6735"/>
        <v>0</v>
      </c>
      <c r="D7170">
        <f>IFERROR(VLOOKUP(C7170,'Enheter, modell og år'!$A$2:$B$31,2,FALSE),0)</f>
        <v>0</v>
      </c>
      <c r="E7170" t="str">
        <f>'Liste detaljert wide'!$Q$1</f>
        <v>Basis KD</v>
      </c>
      <c r="F7170" t="str">
        <f t="shared" si="6672"/>
        <v>2021RFM0Basis KD</v>
      </c>
      <c r="G7170" s="3" t="e">
        <f>'Liste detaljert wide'!Q150</f>
        <v>#DIV/0!</v>
      </c>
      <c r="H7170" t="str">
        <f>VLOOKUP(E7170,Def!$B$2:$C$15,2,FALSE)</f>
        <v>Basis KD</v>
      </c>
      <c r="I7170" s="3" t="e">
        <f>IF(A7170='Enheter, modell og år'!$F$2-1,0,G7170-VLOOKUP(A7170-1&amp;B7170&amp;C7170&amp;E7170,$F$2:$G$7561,2,FALSE))</f>
        <v>#DIV/0!</v>
      </c>
      <c r="J7170" s="3" t="e">
        <f>IF(A7170='Enheter, modell og år'!$F$2-1,0,VLOOKUP(A7170-1&amp;B7170&amp;C7170&amp;E7170,$F$2:$G$7561,2,FALSE))</f>
        <v>#DIV/0!</v>
      </c>
    </row>
    <row r="7171" spans="1:10" x14ac:dyDescent="0.25">
      <c r="A7171">
        <f t="shared" ref="A7171:C7171" si="6736">A6631</f>
        <v>2021</v>
      </c>
      <c r="B7171" t="str">
        <f t="shared" si="6736"/>
        <v>RFM</v>
      </c>
      <c r="C7171">
        <f t="shared" si="6736"/>
        <v>0</v>
      </c>
      <c r="D7171">
        <f>IFERROR(VLOOKUP(C7171,'Enheter, modell og år'!$A$2:$B$31,2,FALSE),0)</f>
        <v>0</v>
      </c>
      <c r="E7171" t="str">
        <f>'Liste detaljert wide'!$Q$1</f>
        <v>Basis KD</v>
      </c>
      <c r="F7171" t="str">
        <f t="shared" ref="F7171:F7234" si="6737">A7171&amp;B7171&amp;C7171&amp;E7171</f>
        <v>2021RFM0Basis KD</v>
      </c>
      <c r="G7171" s="3" t="e">
        <f>'Liste detaljert wide'!Q151</f>
        <v>#DIV/0!</v>
      </c>
      <c r="H7171" t="str">
        <f>VLOOKUP(E7171,Def!$B$2:$C$15,2,FALSE)</f>
        <v>Basis KD</v>
      </c>
      <c r="I7171" s="3" t="e">
        <f>IF(A7171='Enheter, modell og år'!$F$2-1,0,G7171-VLOOKUP(A7171-1&amp;B7171&amp;C7171&amp;E7171,$F$2:$G$7561,2,FALSE))</f>
        <v>#DIV/0!</v>
      </c>
      <c r="J7171" s="3" t="e">
        <f>IF(A7171='Enheter, modell og år'!$F$2-1,0,VLOOKUP(A7171-1&amp;B7171&amp;C7171&amp;E7171,$F$2:$G$7561,2,FALSE))</f>
        <v>#DIV/0!</v>
      </c>
    </row>
    <row r="7172" spans="1:10" x14ac:dyDescent="0.25">
      <c r="A7172">
        <f t="shared" ref="A7172:C7172" si="6738">A6632</f>
        <v>2022</v>
      </c>
      <c r="B7172" t="str">
        <f t="shared" si="6738"/>
        <v>RFM</v>
      </c>
      <c r="C7172">
        <f t="shared" si="6738"/>
        <v>0</v>
      </c>
      <c r="D7172">
        <f>IFERROR(VLOOKUP(C7172,'Enheter, modell og år'!$A$2:$B$31,2,FALSE),0)</f>
        <v>0</v>
      </c>
      <c r="E7172" t="str">
        <f>'Liste detaljert wide'!$Q$1</f>
        <v>Basis KD</v>
      </c>
      <c r="F7172" t="str">
        <f t="shared" si="6737"/>
        <v>2022RFM0Basis KD</v>
      </c>
      <c r="G7172" s="3" t="e">
        <f>'Liste detaljert wide'!Q152</f>
        <v>#DIV/0!</v>
      </c>
      <c r="H7172" t="str">
        <f>VLOOKUP(E7172,Def!$B$2:$C$15,2,FALSE)</f>
        <v>Basis KD</v>
      </c>
      <c r="I7172" s="3" t="e">
        <f>IF(A7172='Enheter, modell og år'!$F$2-1,0,G7172-VLOOKUP(A7172-1&amp;B7172&amp;C7172&amp;E7172,$F$2:$G$7561,2,FALSE))</f>
        <v>#DIV/0!</v>
      </c>
      <c r="J7172" s="3" t="e">
        <f>IF(A7172='Enheter, modell og år'!$F$2-1,0,VLOOKUP(A7172-1&amp;B7172&amp;C7172&amp;E7172,$F$2:$G$7561,2,FALSE))</f>
        <v>#DIV/0!</v>
      </c>
    </row>
    <row r="7173" spans="1:10" x14ac:dyDescent="0.25">
      <c r="A7173">
        <f t="shared" ref="A7173:C7173" si="6739">A6633</f>
        <v>2022</v>
      </c>
      <c r="B7173" t="str">
        <f t="shared" si="6739"/>
        <v>RFM</v>
      </c>
      <c r="C7173">
        <f t="shared" si="6739"/>
        <v>0</v>
      </c>
      <c r="D7173">
        <f>IFERROR(VLOOKUP(C7173,'Enheter, modell og år'!$A$2:$B$31,2,FALSE),0)</f>
        <v>0</v>
      </c>
      <c r="E7173" t="str">
        <f>'Liste detaljert wide'!$Q$1</f>
        <v>Basis KD</v>
      </c>
      <c r="F7173" t="str">
        <f t="shared" si="6737"/>
        <v>2022RFM0Basis KD</v>
      </c>
      <c r="G7173" s="3" t="e">
        <f>'Liste detaljert wide'!Q153</f>
        <v>#DIV/0!</v>
      </c>
      <c r="H7173" t="str">
        <f>VLOOKUP(E7173,Def!$B$2:$C$15,2,FALSE)</f>
        <v>Basis KD</v>
      </c>
      <c r="I7173" s="3" t="e">
        <f>IF(A7173='Enheter, modell og år'!$F$2-1,0,G7173-VLOOKUP(A7173-1&amp;B7173&amp;C7173&amp;E7173,$F$2:$G$7561,2,FALSE))</f>
        <v>#DIV/0!</v>
      </c>
      <c r="J7173" s="3" t="e">
        <f>IF(A7173='Enheter, modell og år'!$F$2-1,0,VLOOKUP(A7173-1&amp;B7173&amp;C7173&amp;E7173,$F$2:$G$7561,2,FALSE))</f>
        <v>#DIV/0!</v>
      </c>
    </row>
    <row r="7174" spans="1:10" x14ac:dyDescent="0.25">
      <c r="A7174">
        <f t="shared" ref="A7174:C7174" si="6740">A6634</f>
        <v>2022</v>
      </c>
      <c r="B7174" t="str">
        <f t="shared" si="6740"/>
        <v>RFM</v>
      </c>
      <c r="C7174">
        <f t="shared" si="6740"/>
        <v>0</v>
      </c>
      <c r="D7174">
        <f>IFERROR(VLOOKUP(C7174,'Enheter, modell og år'!$A$2:$B$31,2,FALSE),0)</f>
        <v>0</v>
      </c>
      <c r="E7174" t="str">
        <f>'Liste detaljert wide'!$Q$1</f>
        <v>Basis KD</v>
      </c>
      <c r="F7174" t="str">
        <f t="shared" si="6737"/>
        <v>2022RFM0Basis KD</v>
      </c>
      <c r="G7174" s="3" t="e">
        <f>'Liste detaljert wide'!Q154</f>
        <v>#DIV/0!</v>
      </c>
      <c r="H7174" t="str">
        <f>VLOOKUP(E7174,Def!$B$2:$C$15,2,FALSE)</f>
        <v>Basis KD</v>
      </c>
      <c r="I7174" s="3" t="e">
        <f>IF(A7174='Enheter, modell og år'!$F$2-1,0,G7174-VLOOKUP(A7174-1&amp;B7174&amp;C7174&amp;E7174,$F$2:$G$7561,2,FALSE))</f>
        <v>#DIV/0!</v>
      </c>
      <c r="J7174" s="3" t="e">
        <f>IF(A7174='Enheter, modell og år'!$F$2-1,0,VLOOKUP(A7174-1&amp;B7174&amp;C7174&amp;E7174,$F$2:$G$7561,2,FALSE))</f>
        <v>#DIV/0!</v>
      </c>
    </row>
    <row r="7175" spans="1:10" x14ac:dyDescent="0.25">
      <c r="A7175">
        <f t="shared" ref="A7175:C7175" si="6741">A6635</f>
        <v>2022</v>
      </c>
      <c r="B7175" t="str">
        <f t="shared" si="6741"/>
        <v>RFM</v>
      </c>
      <c r="C7175">
        <f t="shared" si="6741"/>
        <v>0</v>
      </c>
      <c r="D7175">
        <f>IFERROR(VLOOKUP(C7175,'Enheter, modell og år'!$A$2:$B$31,2,FALSE),0)</f>
        <v>0</v>
      </c>
      <c r="E7175" t="str">
        <f>'Liste detaljert wide'!$Q$1</f>
        <v>Basis KD</v>
      </c>
      <c r="F7175" t="str">
        <f t="shared" si="6737"/>
        <v>2022RFM0Basis KD</v>
      </c>
      <c r="G7175" s="3" t="e">
        <f>'Liste detaljert wide'!Q155</f>
        <v>#DIV/0!</v>
      </c>
      <c r="H7175" t="str">
        <f>VLOOKUP(E7175,Def!$B$2:$C$15,2,FALSE)</f>
        <v>Basis KD</v>
      </c>
      <c r="I7175" s="3" t="e">
        <f>IF(A7175='Enheter, modell og år'!$F$2-1,0,G7175-VLOOKUP(A7175-1&amp;B7175&amp;C7175&amp;E7175,$F$2:$G$7561,2,FALSE))</f>
        <v>#DIV/0!</v>
      </c>
      <c r="J7175" s="3" t="e">
        <f>IF(A7175='Enheter, modell og år'!$F$2-1,0,VLOOKUP(A7175-1&amp;B7175&amp;C7175&amp;E7175,$F$2:$G$7561,2,FALSE))</f>
        <v>#DIV/0!</v>
      </c>
    </row>
    <row r="7176" spans="1:10" x14ac:dyDescent="0.25">
      <c r="A7176">
        <f t="shared" ref="A7176:C7176" si="6742">A6636</f>
        <v>2022</v>
      </c>
      <c r="B7176" t="str">
        <f t="shared" si="6742"/>
        <v>RFM</v>
      </c>
      <c r="C7176">
        <f t="shared" si="6742"/>
        <v>0</v>
      </c>
      <c r="D7176">
        <f>IFERROR(VLOOKUP(C7176,'Enheter, modell og år'!$A$2:$B$31,2,FALSE),0)</f>
        <v>0</v>
      </c>
      <c r="E7176" t="str">
        <f>'Liste detaljert wide'!$Q$1</f>
        <v>Basis KD</v>
      </c>
      <c r="F7176" t="str">
        <f t="shared" si="6737"/>
        <v>2022RFM0Basis KD</v>
      </c>
      <c r="G7176" s="3" t="e">
        <f>'Liste detaljert wide'!Q156</f>
        <v>#DIV/0!</v>
      </c>
      <c r="H7176" t="str">
        <f>VLOOKUP(E7176,Def!$B$2:$C$15,2,FALSE)</f>
        <v>Basis KD</v>
      </c>
      <c r="I7176" s="3" t="e">
        <f>IF(A7176='Enheter, modell og år'!$F$2-1,0,G7176-VLOOKUP(A7176-1&amp;B7176&amp;C7176&amp;E7176,$F$2:$G$7561,2,FALSE))</f>
        <v>#DIV/0!</v>
      </c>
      <c r="J7176" s="3" t="e">
        <f>IF(A7176='Enheter, modell og år'!$F$2-1,0,VLOOKUP(A7176-1&amp;B7176&amp;C7176&amp;E7176,$F$2:$G$7561,2,FALSE))</f>
        <v>#DIV/0!</v>
      </c>
    </row>
    <row r="7177" spans="1:10" x14ac:dyDescent="0.25">
      <c r="A7177">
        <f t="shared" ref="A7177:C7177" si="6743">A6637</f>
        <v>2022</v>
      </c>
      <c r="B7177" t="str">
        <f t="shared" si="6743"/>
        <v>RFM</v>
      </c>
      <c r="C7177">
        <f t="shared" si="6743"/>
        <v>0</v>
      </c>
      <c r="D7177">
        <f>IFERROR(VLOOKUP(C7177,'Enheter, modell og år'!$A$2:$B$31,2,FALSE),0)</f>
        <v>0</v>
      </c>
      <c r="E7177" t="str">
        <f>'Liste detaljert wide'!$Q$1</f>
        <v>Basis KD</v>
      </c>
      <c r="F7177" t="str">
        <f t="shared" si="6737"/>
        <v>2022RFM0Basis KD</v>
      </c>
      <c r="G7177" s="3" t="e">
        <f>'Liste detaljert wide'!Q157</f>
        <v>#DIV/0!</v>
      </c>
      <c r="H7177" t="str">
        <f>VLOOKUP(E7177,Def!$B$2:$C$15,2,FALSE)</f>
        <v>Basis KD</v>
      </c>
      <c r="I7177" s="3" t="e">
        <f>IF(A7177='Enheter, modell og år'!$F$2-1,0,G7177-VLOOKUP(A7177-1&amp;B7177&amp;C7177&amp;E7177,$F$2:$G$7561,2,FALSE))</f>
        <v>#DIV/0!</v>
      </c>
      <c r="J7177" s="3" t="e">
        <f>IF(A7177='Enheter, modell og år'!$F$2-1,0,VLOOKUP(A7177-1&amp;B7177&amp;C7177&amp;E7177,$F$2:$G$7561,2,FALSE))</f>
        <v>#DIV/0!</v>
      </c>
    </row>
    <row r="7178" spans="1:10" x14ac:dyDescent="0.25">
      <c r="A7178">
        <f t="shared" ref="A7178:C7178" si="6744">A6638</f>
        <v>2022</v>
      </c>
      <c r="B7178" t="str">
        <f t="shared" si="6744"/>
        <v>RFM</v>
      </c>
      <c r="C7178">
        <f t="shared" si="6744"/>
        <v>0</v>
      </c>
      <c r="D7178">
        <f>IFERROR(VLOOKUP(C7178,'Enheter, modell og år'!$A$2:$B$31,2,FALSE),0)</f>
        <v>0</v>
      </c>
      <c r="E7178" t="str">
        <f>'Liste detaljert wide'!$Q$1</f>
        <v>Basis KD</v>
      </c>
      <c r="F7178" t="str">
        <f t="shared" si="6737"/>
        <v>2022RFM0Basis KD</v>
      </c>
      <c r="G7178" s="3" t="e">
        <f>'Liste detaljert wide'!Q158</f>
        <v>#DIV/0!</v>
      </c>
      <c r="H7178" t="str">
        <f>VLOOKUP(E7178,Def!$B$2:$C$15,2,FALSE)</f>
        <v>Basis KD</v>
      </c>
      <c r="I7178" s="3" t="e">
        <f>IF(A7178='Enheter, modell og år'!$F$2-1,0,G7178-VLOOKUP(A7178-1&amp;B7178&amp;C7178&amp;E7178,$F$2:$G$7561,2,FALSE))</f>
        <v>#DIV/0!</v>
      </c>
      <c r="J7178" s="3" t="e">
        <f>IF(A7178='Enheter, modell og år'!$F$2-1,0,VLOOKUP(A7178-1&amp;B7178&amp;C7178&amp;E7178,$F$2:$G$7561,2,FALSE))</f>
        <v>#DIV/0!</v>
      </c>
    </row>
    <row r="7179" spans="1:10" x14ac:dyDescent="0.25">
      <c r="A7179">
        <f t="shared" ref="A7179:C7179" si="6745">A6639</f>
        <v>2022</v>
      </c>
      <c r="B7179" t="str">
        <f t="shared" si="6745"/>
        <v>RFM</v>
      </c>
      <c r="C7179">
        <f t="shared" si="6745"/>
        <v>0</v>
      </c>
      <c r="D7179">
        <f>IFERROR(VLOOKUP(C7179,'Enheter, modell og år'!$A$2:$B$31,2,FALSE),0)</f>
        <v>0</v>
      </c>
      <c r="E7179" t="str">
        <f>'Liste detaljert wide'!$Q$1</f>
        <v>Basis KD</v>
      </c>
      <c r="F7179" t="str">
        <f t="shared" si="6737"/>
        <v>2022RFM0Basis KD</v>
      </c>
      <c r="G7179" s="3" t="e">
        <f>'Liste detaljert wide'!Q159</f>
        <v>#DIV/0!</v>
      </c>
      <c r="H7179" t="str">
        <f>VLOOKUP(E7179,Def!$B$2:$C$15,2,FALSE)</f>
        <v>Basis KD</v>
      </c>
      <c r="I7179" s="3" t="e">
        <f>IF(A7179='Enheter, modell og år'!$F$2-1,0,G7179-VLOOKUP(A7179-1&amp;B7179&amp;C7179&amp;E7179,$F$2:$G$7561,2,FALSE))</f>
        <v>#DIV/0!</v>
      </c>
      <c r="J7179" s="3" t="e">
        <f>IF(A7179='Enheter, modell og år'!$F$2-1,0,VLOOKUP(A7179-1&amp;B7179&amp;C7179&amp;E7179,$F$2:$G$7561,2,FALSE))</f>
        <v>#DIV/0!</v>
      </c>
    </row>
    <row r="7180" spans="1:10" x14ac:dyDescent="0.25">
      <c r="A7180">
        <f t="shared" ref="A7180:C7180" si="6746">A6640</f>
        <v>2022</v>
      </c>
      <c r="B7180" t="str">
        <f t="shared" si="6746"/>
        <v>RFM</v>
      </c>
      <c r="C7180">
        <f t="shared" si="6746"/>
        <v>0</v>
      </c>
      <c r="D7180">
        <f>IFERROR(VLOOKUP(C7180,'Enheter, modell og år'!$A$2:$B$31,2,FALSE),0)</f>
        <v>0</v>
      </c>
      <c r="E7180" t="str">
        <f>'Liste detaljert wide'!$Q$1</f>
        <v>Basis KD</v>
      </c>
      <c r="F7180" t="str">
        <f t="shared" si="6737"/>
        <v>2022RFM0Basis KD</v>
      </c>
      <c r="G7180" s="3" t="e">
        <f>'Liste detaljert wide'!Q160</f>
        <v>#DIV/0!</v>
      </c>
      <c r="H7180" t="str">
        <f>VLOOKUP(E7180,Def!$B$2:$C$15,2,FALSE)</f>
        <v>Basis KD</v>
      </c>
      <c r="I7180" s="3" t="e">
        <f>IF(A7180='Enheter, modell og år'!$F$2-1,0,G7180-VLOOKUP(A7180-1&amp;B7180&amp;C7180&amp;E7180,$F$2:$G$7561,2,FALSE))</f>
        <v>#DIV/0!</v>
      </c>
      <c r="J7180" s="3" t="e">
        <f>IF(A7180='Enheter, modell og år'!$F$2-1,0,VLOOKUP(A7180-1&amp;B7180&amp;C7180&amp;E7180,$F$2:$G$7561,2,FALSE))</f>
        <v>#DIV/0!</v>
      </c>
    </row>
    <row r="7181" spans="1:10" x14ac:dyDescent="0.25">
      <c r="A7181">
        <f t="shared" ref="A7181:C7181" si="6747">A6641</f>
        <v>2022</v>
      </c>
      <c r="B7181" t="str">
        <f t="shared" si="6747"/>
        <v>RFM</v>
      </c>
      <c r="C7181">
        <f t="shared" si="6747"/>
        <v>0</v>
      </c>
      <c r="D7181">
        <f>IFERROR(VLOOKUP(C7181,'Enheter, modell og år'!$A$2:$B$31,2,FALSE),0)</f>
        <v>0</v>
      </c>
      <c r="E7181" t="str">
        <f>'Liste detaljert wide'!$Q$1</f>
        <v>Basis KD</v>
      </c>
      <c r="F7181" t="str">
        <f t="shared" si="6737"/>
        <v>2022RFM0Basis KD</v>
      </c>
      <c r="G7181" s="3" t="e">
        <f>'Liste detaljert wide'!Q161</f>
        <v>#DIV/0!</v>
      </c>
      <c r="H7181" t="str">
        <f>VLOOKUP(E7181,Def!$B$2:$C$15,2,FALSE)</f>
        <v>Basis KD</v>
      </c>
      <c r="I7181" s="3" t="e">
        <f>IF(A7181='Enheter, modell og år'!$F$2-1,0,G7181-VLOOKUP(A7181-1&amp;B7181&amp;C7181&amp;E7181,$F$2:$G$7561,2,FALSE))</f>
        <v>#DIV/0!</v>
      </c>
      <c r="J7181" s="3" t="e">
        <f>IF(A7181='Enheter, modell og år'!$F$2-1,0,VLOOKUP(A7181-1&amp;B7181&amp;C7181&amp;E7181,$F$2:$G$7561,2,FALSE))</f>
        <v>#DIV/0!</v>
      </c>
    </row>
    <row r="7182" spans="1:10" x14ac:dyDescent="0.25">
      <c r="A7182">
        <f t="shared" ref="A7182:C7182" si="6748">A6642</f>
        <v>2022</v>
      </c>
      <c r="B7182" t="str">
        <f t="shared" si="6748"/>
        <v>RFM</v>
      </c>
      <c r="C7182">
        <f t="shared" si="6748"/>
        <v>0</v>
      </c>
      <c r="D7182">
        <f>IFERROR(VLOOKUP(C7182,'Enheter, modell og år'!$A$2:$B$31,2,FALSE),0)</f>
        <v>0</v>
      </c>
      <c r="E7182" t="str">
        <f>'Liste detaljert wide'!$Q$1</f>
        <v>Basis KD</v>
      </c>
      <c r="F7182" t="str">
        <f t="shared" si="6737"/>
        <v>2022RFM0Basis KD</v>
      </c>
      <c r="G7182" s="3" t="e">
        <f>'Liste detaljert wide'!Q162</f>
        <v>#DIV/0!</v>
      </c>
      <c r="H7182" t="str">
        <f>VLOOKUP(E7182,Def!$B$2:$C$15,2,FALSE)</f>
        <v>Basis KD</v>
      </c>
      <c r="I7182" s="3" t="e">
        <f>IF(A7182='Enheter, modell og år'!$F$2-1,0,G7182-VLOOKUP(A7182-1&amp;B7182&amp;C7182&amp;E7182,$F$2:$G$7561,2,FALSE))</f>
        <v>#DIV/0!</v>
      </c>
      <c r="J7182" s="3" t="e">
        <f>IF(A7182='Enheter, modell og år'!$F$2-1,0,VLOOKUP(A7182-1&amp;B7182&amp;C7182&amp;E7182,$F$2:$G$7561,2,FALSE))</f>
        <v>#DIV/0!</v>
      </c>
    </row>
    <row r="7183" spans="1:10" x14ac:dyDescent="0.25">
      <c r="A7183">
        <f t="shared" ref="A7183:C7183" si="6749">A6643</f>
        <v>2022</v>
      </c>
      <c r="B7183" t="str">
        <f t="shared" si="6749"/>
        <v>RFM</v>
      </c>
      <c r="C7183">
        <f t="shared" si="6749"/>
        <v>0</v>
      </c>
      <c r="D7183">
        <f>IFERROR(VLOOKUP(C7183,'Enheter, modell og år'!$A$2:$B$31,2,FALSE),0)</f>
        <v>0</v>
      </c>
      <c r="E7183" t="str">
        <f>'Liste detaljert wide'!$Q$1</f>
        <v>Basis KD</v>
      </c>
      <c r="F7183" t="str">
        <f t="shared" si="6737"/>
        <v>2022RFM0Basis KD</v>
      </c>
      <c r="G7183" s="3" t="e">
        <f>'Liste detaljert wide'!Q163</f>
        <v>#DIV/0!</v>
      </c>
      <c r="H7183" t="str">
        <f>VLOOKUP(E7183,Def!$B$2:$C$15,2,FALSE)</f>
        <v>Basis KD</v>
      </c>
      <c r="I7183" s="3" t="e">
        <f>IF(A7183='Enheter, modell og år'!$F$2-1,0,G7183-VLOOKUP(A7183-1&amp;B7183&amp;C7183&amp;E7183,$F$2:$G$7561,2,FALSE))</f>
        <v>#DIV/0!</v>
      </c>
      <c r="J7183" s="3" t="e">
        <f>IF(A7183='Enheter, modell og år'!$F$2-1,0,VLOOKUP(A7183-1&amp;B7183&amp;C7183&amp;E7183,$F$2:$G$7561,2,FALSE))</f>
        <v>#DIV/0!</v>
      </c>
    </row>
    <row r="7184" spans="1:10" x14ac:dyDescent="0.25">
      <c r="A7184">
        <f t="shared" ref="A7184:C7184" si="6750">A6644</f>
        <v>2022</v>
      </c>
      <c r="B7184" t="str">
        <f t="shared" si="6750"/>
        <v>RFM</v>
      </c>
      <c r="C7184">
        <f t="shared" si="6750"/>
        <v>0</v>
      </c>
      <c r="D7184">
        <f>IFERROR(VLOOKUP(C7184,'Enheter, modell og år'!$A$2:$B$31,2,FALSE),0)</f>
        <v>0</v>
      </c>
      <c r="E7184" t="str">
        <f>'Liste detaljert wide'!$Q$1</f>
        <v>Basis KD</v>
      </c>
      <c r="F7184" t="str">
        <f t="shared" si="6737"/>
        <v>2022RFM0Basis KD</v>
      </c>
      <c r="G7184" s="3" t="e">
        <f>'Liste detaljert wide'!Q164</f>
        <v>#DIV/0!</v>
      </c>
      <c r="H7184" t="str">
        <f>VLOOKUP(E7184,Def!$B$2:$C$15,2,FALSE)</f>
        <v>Basis KD</v>
      </c>
      <c r="I7184" s="3" t="e">
        <f>IF(A7184='Enheter, modell og år'!$F$2-1,0,G7184-VLOOKUP(A7184-1&amp;B7184&amp;C7184&amp;E7184,$F$2:$G$7561,2,FALSE))</f>
        <v>#DIV/0!</v>
      </c>
      <c r="J7184" s="3" t="e">
        <f>IF(A7184='Enheter, modell og år'!$F$2-1,0,VLOOKUP(A7184-1&amp;B7184&amp;C7184&amp;E7184,$F$2:$G$7561,2,FALSE))</f>
        <v>#DIV/0!</v>
      </c>
    </row>
    <row r="7185" spans="1:10" x14ac:dyDescent="0.25">
      <c r="A7185">
        <f t="shared" ref="A7185:C7185" si="6751">A6645</f>
        <v>2022</v>
      </c>
      <c r="B7185" t="str">
        <f t="shared" si="6751"/>
        <v>RFM</v>
      </c>
      <c r="C7185">
        <f t="shared" si="6751"/>
        <v>0</v>
      </c>
      <c r="D7185">
        <f>IFERROR(VLOOKUP(C7185,'Enheter, modell og år'!$A$2:$B$31,2,FALSE),0)</f>
        <v>0</v>
      </c>
      <c r="E7185" t="str">
        <f>'Liste detaljert wide'!$Q$1</f>
        <v>Basis KD</v>
      </c>
      <c r="F7185" t="str">
        <f t="shared" si="6737"/>
        <v>2022RFM0Basis KD</v>
      </c>
      <c r="G7185" s="3" t="e">
        <f>'Liste detaljert wide'!Q165</f>
        <v>#DIV/0!</v>
      </c>
      <c r="H7185" t="str">
        <f>VLOOKUP(E7185,Def!$B$2:$C$15,2,FALSE)</f>
        <v>Basis KD</v>
      </c>
      <c r="I7185" s="3" t="e">
        <f>IF(A7185='Enheter, modell og år'!$F$2-1,0,G7185-VLOOKUP(A7185-1&amp;B7185&amp;C7185&amp;E7185,$F$2:$G$7561,2,FALSE))</f>
        <v>#DIV/0!</v>
      </c>
      <c r="J7185" s="3" t="e">
        <f>IF(A7185='Enheter, modell og år'!$F$2-1,0,VLOOKUP(A7185-1&amp;B7185&amp;C7185&amp;E7185,$F$2:$G$7561,2,FALSE))</f>
        <v>#DIV/0!</v>
      </c>
    </row>
    <row r="7186" spans="1:10" x14ac:dyDescent="0.25">
      <c r="A7186">
        <f t="shared" ref="A7186:C7186" si="6752">A6646</f>
        <v>2022</v>
      </c>
      <c r="B7186" t="str">
        <f t="shared" si="6752"/>
        <v>RFM</v>
      </c>
      <c r="C7186">
        <f t="shared" si="6752"/>
        <v>0</v>
      </c>
      <c r="D7186">
        <f>IFERROR(VLOOKUP(C7186,'Enheter, modell og år'!$A$2:$B$31,2,FALSE),0)</f>
        <v>0</v>
      </c>
      <c r="E7186" t="str">
        <f>'Liste detaljert wide'!$Q$1</f>
        <v>Basis KD</v>
      </c>
      <c r="F7186" t="str">
        <f t="shared" si="6737"/>
        <v>2022RFM0Basis KD</v>
      </c>
      <c r="G7186" s="3" t="e">
        <f>'Liste detaljert wide'!Q166</f>
        <v>#DIV/0!</v>
      </c>
      <c r="H7186" t="str">
        <f>VLOOKUP(E7186,Def!$B$2:$C$15,2,FALSE)</f>
        <v>Basis KD</v>
      </c>
      <c r="I7186" s="3" t="e">
        <f>IF(A7186='Enheter, modell og år'!$F$2-1,0,G7186-VLOOKUP(A7186-1&amp;B7186&amp;C7186&amp;E7186,$F$2:$G$7561,2,FALSE))</f>
        <v>#DIV/0!</v>
      </c>
      <c r="J7186" s="3" t="e">
        <f>IF(A7186='Enheter, modell og år'!$F$2-1,0,VLOOKUP(A7186-1&amp;B7186&amp;C7186&amp;E7186,$F$2:$G$7561,2,FALSE))</f>
        <v>#DIV/0!</v>
      </c>
    </row>
    <row r="7187" spans="1:10" x14ac:dyDescent="0.25">
      <c r="A7187">
        <f t="shared" ref="A7187:C7187" si="6753">A6647</f>
        <v>2022</v>
      </c>
      <c r="B7187" t="str">
        <f t="shared" si="6753"/>
        <v>RFM</v>
      </c>
      <c r="C7187">
        <f t="shared" si="6753"/>
        <v>0</v>
      </c>
      <c r="D7187">
        <f>IFERROR(VLOOKUP(C7187,'Enheter, modell og år'!$A$2:$B$31,2,FALSE),0)</f>
        <v>0</v>
      </c>
      <c r="E7187" t="str">
        <f>'Liste detaljert wide'!$Q$1</f>
        <v>Basis KD</v>
      </c>
      <c r="F7187" t="str">
        <f t="shared" si="6737"/>
        <v>2022RFM0Basis KD</v>
      </c>
      <c r="G7187" s="3" t="e">
        <f>'Liste detaljert wide'!Q167</f>
        <v>#DIV/0!</v>
      </c>
      <c r="H7187" t="str">
        <f>VLOOKUP(E7187,Def!$B$2:$C$15,2,FALSE)</f>
        <v>Basis KD</v>
      </c>
      <c r="I7187" s="3" t="e">
        <f>IF(A7187='Enheter, modell og år'!$F$2-1,0,G7187-VLOOKUP(A7187-1&amp;B7187&amp;C7187&amp;E7187,$F$2:$G$7561,2,FALSE))</f>
        <v>#DIV/0!</v>
      </c>
      <c r="J7187" s="3" t="e">
        <f>IF(A7187='Enheter, modell og år'!$F$2-1,0,VLOOKUP(A7187-1&amp;B7187&amp;C7187&amp;E7187,$F$2:$G$7561,2,FALSE))</f>
        <v>#DIV/0!</v>
      </c>
    </row>
    <row r="7188" spans="1:10" x14ac:dyDescent="0.25">
      <c r="A7188">
        <f t="shared" ref="A7188:C7188" si="6754">A6648</f>
        <v>2022</v>
      </c>
      <c r="B7188" t="str">
        <f t="shared" si="6754"/>
        <v>RFM</v>
      </c>
      <c r="C7188">
        <f t="shared" si="6754"/>
        <v>0</v>
      </c>
      <c r="D7188">
        <f>IFERROR(VLOOKUP(C7188,'Enheter, modell og år'!$A$2:$B$31,2,FALSE),0)</f>
        <v>0</v>
      </c>
      <c r="E7188" t="str">
        <f>'Liste detaljert wide'!$Q$1</f>
        <v>Basis KD</v>
      </c>
      <c r="F7188" t="str">
        <f t="shared" si="6737"/>
        <v>2022RFM0Basis KD</v>
      </c>
      <c r="G7188" s="3" t="e">
        <f>'Liste detaljert wide'!Q168</f>
        <v>#DIV/0!</v>
      </c>
      <c r="H7188" t="str">
        <f>VLOOKUP(E7188,Def!$B$2:$C$15,2,FALSE)</f>
        <v>Basis KD</v>
      </c>
      <c r="I7188" s="3" t="e">
        <f>IF(A7188='Enheter, modell og år'!$F$2-1,0,G7188-VLOOKUP(A7188-1&amp;B7188&amp;C7188&amp;E7188,$F$2:$G$7561,2,FALSE))</f>
        <v>#DIV/0!</v>
      </c>
      <c r="J7188" s="3" t="e">
        <f>IF(A7188='Enheter, modell og år'!$F$2-1,0,VLOOKUP(A7188-1&amp;B7188&amp;C7188&amp;E7188,$F$2:$G$7561,2,FALSE))</f>
        <v>#DIV/0!</v>
      </c>
    </row>
    <row r="7189" spans="1:10" x14ac:dyDescent="0.25">
      <c r="A7189">
        <f t="shared" ref="A7189:C7189" si="6755">A6649</f>
        <v>2022</v>
      </c>
      <c r="B7189" t="str">
        <f t="shared" si="6755"/>
        <v>RFM</v>
      </c>
      <c r="C7189">
        <f t="shared" si="6755"/>
        <v>0</v>
      </c>
      <c r="D7189">
        <f>IFERROR(VLOOKUP(C7189,'Enheter, modell og år'!$A$2:$B$31,2,FALSE),0)</f>
        <v>0</v>
      </c>
      <c r="E7189" t="str">
        <f>'Liste detaljert wide'!$Q$1</f>
        <v>Basis KD</v>
      </c>
      <c r="F7189" t="str">
        <f t="shared" si="6737"/>
        <v>2022RFM0Basis KD</v>
      </c>
      <c r="G7189" s="3" t="e">
        <f>'Liste detaljert wide'!Q169</f>
        <v>#DIV/0!</v>
      </c>
      <c r="H7189" t="str">
        <f>VLOOKUP(E7189,Def!$B$2:$C$15,2,FALSE)</f>
        <v>Basis KD</v>
      </c>
      <c r="I7189" s="3" t="e">
        <f>IF(A7189='Enheter, modell og år'!$F$2-1,0,G7189-VLOOKUP(A7189-1&amp;B7189&amp;C7189&amp;E7189,$F$2:$G$7561,2,FALSE))</f>
        <v>#DIV/0!</v>
      </c>
      <c r="J7189" s="3" t="e">
        <f>IF(A7189='Enheter, modell og år'!$F$2-1,0,VLOOKUP(A7189-1&amp;B7189&amp;C7189&amp;E7189,$F$2:$G$7561,2,FALSE))</f>
        <v>#DIV/0!</v>
      </c>
    </row>
    <row r="7190" spans="1:10" x14ac:dyDescent="0.25">
      <c r="A7190">
        <f t="shared" ref="A7190:C7190" si="6756">A6650</f>
        <v>2022</v>
      </c>
      <c r="B7190" t="str">
        <f t="shared" si="6756"/>
        <v>RFM</v>
      </c>
      <c r="C7190">
        <f t="shared" si="6756"/>
        <v>0</v>
      </c>
      <c r="D7190">
        <f>IFERROR(VLOOKUP(C7190,'Enheter, modell og år'!$A$2:$B$31,2,FALSE),0)</f>
        <v>0</v>
      </c>
      <c r="E7190" t="str">
        <f>'Liste detaljert wide'!$Q$1</f>
        <v>Basis KD</v>
      </c>
      <c r="F7190" t="str">
        <f t="shared" si="6737"/>
        <v>2022RFM0Basis KD</v>
      </c>
      <c r="G7190" s="3" t="e">
        <f>'Liste detaljert wide'!Q170</f>
        <v>#DIV/0!</v>
      </c>
      <c r="H7190" t="str">
        <f>VLOOKUP(E7190,Def!$B$2:$C$15,2,FALSE)</f>
        <v>Basis KD</v>
      </c>
      <c r="I7190" s="3" t="e">
        <f>IF(A7190='Enheter, modell og år'!$F$2-1,0,G7190-VLOOKUP(A7190-1&amp;B7190&amp;C7190&amp;E7190,$F$2:$G$7561,2,FALSE))</f>
        <v>#DIV/0!</v>
      </c>
      <c r="J7190" s="3" t="e">
        <f>IF(A7190='Enheter, modell og år'!$F$2-1,0,VLOOKUP(A7190-1&amp;B7190&amp;C7190&amp;E7190,$F$2:$G$7561,2,FALSE))</f>
        <v>#DIV/0!</v>
      </c>
    </row>
    <row r="7191" spans="1:10" x14ac:dyDescent="0.25">
      <c r="A7191">
        <f t="shared" ref="A7191:C7191" si="6757">A6651</f>
        <v>2022</v>
      </c>
      <c r="B7191" t="str">
        <f t="shared" si="6757"/>
        <v>RFM</v>
      </c>
      <c r="C7191">
        <f t="shared" si="6757"/>
        <v>0</v>
      </c>
      <c r="D7191">
        <f>IFERROR(VLOOKUP(C7191,'Enheter, modell og år'!$A$2:$B$31,2,FALSE),0)</f>
        <v>0</v>
      </c>
      <c r="E7191" t="str">
        <f>'Liste detaljert wide'!$Q$1</f>
        <v>Basis KD</v>
      </c>
      <c r="F7191" t="str">
        <f t="shared" si="6737"/>
        <v>2022RFM0Basis KD</v>
      </c>
      <c r="G7191" s="3" t="e">
        <f>'Liste detaljert wide'!Q171</f>
        <v>#DIV/0!</v>
      </c>
      <c r="H7191" t="str">
        <f>VLOOKUP(E7191,Def!$B$2:$C$15,2,FALSE)</f>
        <v>Basis KD</v>
      </c>
      <c r="I7191" s="3" t="e">
        <f>IF(A7191='Enheter, modell og år'!$F$2-1,0,G7191-VLOOKUP(A7191-1&amp;B7191&amp;C7191&amp;E7191,$F$2:$G$7561,2,FALSE))</f>
        <v>#DIV/0!</v>
      </c>
      <c r="J7191" s="3" t="e">
        <f>IF(A7191='Enheter, modell og år'!$F$2-1,0,VLOOKUP(A7191-1&amp;B7191&amp;C7191&amp;E7191,$F$2:$G$7561,2,FALSE))</f>
        <v>#DIV/0!</v>
      </c>
    </row>
    <row r="7192" spans="1:10" x14ac:dyDescent="0.25">
      <c r="A7192">
        <f t="shared" ref="A7192:C7192" si="6758">A6652</f>
        <v>2022</v>
      </c>
      <c r="B7192" t="str">
        <f t="shared" si="6758"/>
        <v>RFM</v>
      </c>
      <c r="C7192">
        <f t="shared" si="6758"/>
        <v>0</v>
      </c>
      <c r="D7192">
        <f>IFERROR(VLOOKUP(C7192,'Enheter, modell og år'!$A$2:$B$31,2,FALSE),0)</f>
        <v>0</v>
      </c>
      <c r="E7192" t="str">
        <f>'Liste detaljert wide'!$Q$1</f>
        <v>Basis KD</v>
      </c>
      <c r="F7192" t="str">
        <f t="shared" si="6737"/>
        <v>2022RFM0Basis KD</v>
      </c>
      <c r="G7192" s="3" t="e">
        <f>'Liste detaljert wide'!Q172</f>
        <v>#DIV/0!</v>
      </c>
      <c r="H7192" t="str">
        <f>VLOOKUP(E7192,Def!$B$2:$C$15,2,FALSE)</f>
        <v>Basis KD</v>
      </c>
      <c r="I7192" s="3" t="e">
        <f>IF(A7192='Enheter, modell og år'!$F$2-1,0,G7192-VLOOKUP(A7192-1&amp;B7192&amp;C7192&amp;E7192,$F$2:$G$7561,2,FALSE))</f>
        <v>#DIV/0!</v>
      </c>
      <c r="J7192" s="3" t="e">
        <f>IF(A7192='Enheter, modell og år'!$F$2-1,0,VLOOKUP(A7192-1&amp;B7192&amp;C7192&amp;E7192,$F$2:$G$7561,2,FALSE))</f>
        <v>#DIV/0!</v>
      </c>
    </row>
    <row r="7193" spans="1:10" x14ac:dyDescent="0.25">
      <c r="A7193">
        <f t="shared" ref="A7193:C7193" si="6759">A6653</f>
        <v>2022</v>
      </c>
      <c r="B7193" t="str">
        <f t="shared" si="6759"/>
        <v>RFM</v>
      </c>
      <c r="C7193">
        <f t="shared" si="6759"/>
        <v>0</v>
      </c>
      <c r="D7193">
        <f>IFERROR(VLOOKUP(C7193,'Enheter, modell og år'!$A$2:$B$31,2,FALSE),0)</f>
        <v>0</v>
      </c>
      <c r="E7193" t="str">
        <f>'Liste detaljert wide'!$Q$1</f>
        <v>Basis KD</v>
      </c>
      <c r="F7193" t="str">
        <f t="shared" si="6737"/>
        <v>2022RFM0Basis KD</v>
      </c>
      <c r="G7193" s="3" t="e">
        <f>'Liste detaljert wide'!Q173</f>
        <v>#DIV/0!</v>
      </c>
      <c r="H7193" t="str">
        <f>VLOOKUP(E7193,Def!$B$2:$C$15,2,FALSE)</f>
        <v>Basis KD</v>
      </c>
      <c r="I7193" s="3" t="e">
        <f>IF(A7193='Enheter, modell og år'!$F$2-1,0,G7193-VLOOKUP(A7193-1&amp;B7193&amp;C7193&amp;E7193,$F$2:$G$7561,2,FALSE))</f>
        <v>#DIV/0!</v>
      </c>
      <c r="J7193" s="3" t="e">
        <f>IF(A7193='Enheter, modell og år'!$F$2-1,0,VLOOKUP(A7193-1&amp;B7193&amp;C7193&amp;E7193,$F$2:$G$7561,2,FALSE))</f>
        <v>#DIV/0!</v>
      </c>
    </row>
    <row r="7194" spans="1:10" x14ac:dyDescent="0.25">
      <c r="A7194">
        <f t="shared" ref="A7194:C7194" si="6760">A6654</f>
        <v>2022</v>
      </c>
      <c r="B7194" t="str">
        <f t="shared" si="6760"/>
        <v>RFM</v>
      </c>
      <c r="C7194">
        <f t="shared" si="6760"/>
        <v>0</v>
      </c>
      <c r="D7194">
        <f>IFERROR(VLOOKUP(C7194,'Enheter, modell og år'!$A$2:$B$31,2,FALSE),0)</f>
        <v>0</v>
      </c>
      <c r="E7194" t="str">
        <f>'Liste detaljert wide'!$Q$1</f>
        <v>Basis KD</v>
      </c>
      <c r="F7194" t="str">
        <f t="shared" si="6737"/>
        <v>2022RFM0Basis KD</v>
      </c>
      <c r="G7194" s="3" t="e">
        <f>'Liste detaljert wide'!Q174</f>
        <v>#DIV/0!</v>
      </c>
      <c r="H7194" t="str">
        <f>VLOOKUP(E7194,Def!$B$2:$C$15,2,FALSE)</f>
        <v>Basis KD</v>
      </c>
      <c r="I7194" s="3" t="e">
        <f>IF(A7194='Enheter, modell og år'!$F$2-1,0,G7194-VLOOKUP(A7194-1&amp;B7194&amp;C7194&amp;E7194,$F$2:$G$7561,2,FALSE))</f>
        <v>#DIV/0!</v>
      </c>
      <c r="J7194" s="3" t="e">
        <f>IF(A7194='Enheter, modell og år'!$F$2-1,0,VLOOKUP(A7194-1&amp;B7194&amp;C7194&amp;E7194,$F$2:$G$7561,2,FALSE))</f>
        <v>#DIV/0!</v>
      </c>
    </row>
    <row r="7195" spans="1:10" x14ac:dyDescent="0.25">
      <c r="A7195">
        <f t="shared" ref="A7195:C7195" si="6761">A6655</f>
        <v>2022</v>
      </c>
      <c r="B7195" t="str">
        <f t="shared" si="6761"/>
        <v>RFM</v>
      </c>
      <c r="C7195">
        <f t="shared" si="6761"/>
        <v>0</v>
      </c>
      <c r="D7195">
        <f>IFERROR(VLOOKUP(C7195,'Enheter, modell og år'!$A$2:$B$31,2,FALSE),0)</f>
        <v>0</v>
      </c>
      <c r="E7195" t="str">
        <f>'Liste detaljert wide'!$Q$1</f>
        <v>Basis KD</v>
      </c>
      <c r="F7195" t="str">
        <f t="shared" si="6737"/>
        <v>2022RFM0Basis KD</v>
      </c>
      <c r="G7195" s="3" t="e">
        <f>'Liste detaljert wide'!Q175</f>
        <v>#DIV/0!</v>
      </c>
      <c r="H7195" t="str">
        <f>VLOOKUP(E7195,Def!$B$2:$C$15,2,FALSE)</f>
        <v>Basis KD</v>
      </c>
      <c r="I7195" s="3" t="e">
        <f>IF(A7195='Enheter, modell og år'!$F$2-1,0,G7195-VLOOKUP(A7195-1&amp;B7195&amp;C7195&amp;E7195,$F$2:$G$7561,2,FALSE))</f>
        <v>#DIV/0!</v>
      </c>
      <c r="J7195" s="3" t="e">
        <f>IF(A7195='Enheter, modell og år'!$F$2-1,0,VLOOKUP(A7195-1&amp;B7195&amp;C7195&amp;E7195,$F$2:$G$7561,2,FALSE))</f>
        <v>#DIV/0!</v>
      </c>
    </row>
    <row r="7196" spans="1:10" x14ac:dyDescent="0.25">
      <c r="A7196">
        <f t="shared" ref="A7196:C7196" si="6762">A6656</f>
        <v>2022</v>
      </c>
      <c r="B7196" t="str">
        <f t="shared" si="6762"/>
        <v>RFM</v>
      </c>
      <c r="C7196">
        <f t="shared" si="6762"/>
        <v>0</v>
      </c>
      <c r="D7196">
        <f>IFERROR(VLOOKUP(C7196,'Enheter, modell og år'!$A$2:$B$31,2,FALSE),0)</f>
        <v>0</v>
      </c>
      <c r="E7196" t="str">
        <f>'Liste detaljert wide'!$Q$1</f>
        <v>Basis KD</v>
      </c>
      <c r="F7196" t="str">
        <f t="shared" si="6737"/>
        <v>2022RFM0Basis KD</v>
      </c>
      <c r="G7196" s="3" t="e">
        <f>'Liste detaljert wide'!Q176</f>
        <v>#DIV/0!</v>
      </c>
      <c r="H7196" t="str">
        <f>VLOOKUP(E7196,Def!$B$2:$C$15,2,FALSE)</f>
        <v>Basis KD</v>
      </c>
      <c r="I7196" s="3" t="e">
        <f>IF(A7196='Enheter, modell og år'!$F$2-1,0,G7196-VLOOKUP(A7196-1&amp;B7196&amp;C7196&amp;E7196,$F$2:$G$7561,2,FALSE))</f>
        <v>#DIV/0!</v>
      </c>
      <c r="J7196" s="3" t="e">
        <f>IF(A7196='Enheter, modell og år'!$F$2-1,0,VLOOKUP(A7196-1&amp;B7196&amp;C7196&amp;E7196,$F$2:$G$7561,2,FALSE))</f>
        <v>#DIV/0!</v>
      </c>
    </row>
    <row r="7197" spans="1:10" x14ac:dyDescent="0.25">
      <c r="A7197">
        <f t="shared" ref="A7197:C7197" si="6763">A6657</f>
        <v>2022</v>
      </c>
      <c r="B7197" t="str">
        <f t="shared" si="6763"/>
        <v>RFM</v>
      </c>
      <c r="C7197">
        <f t="shared" si="6763"/>
        <v>0</v>
      </c>
      <c r="D7197">
        <f>IFERROR(VLOOKUP(C7197,'Enheter, modell og år'!$A$2:$B$31,2,FALSE),0)</f>
        <v>0</v>
      </c>
      <c r="E7197" t="str">
        <f>'Liste detaljert wide'!$Q$1</f>
        <v>Basis KD</v>
      </c>
      <c r="F7197" t="str">
        <f t="shared" si="6737"/>
        <v>2022RFM0Basis KD</v>
      </c>
      <c r="G7197" s="3" t="e">
        <f>'Liste detaljert wide'!Q177</f>
        <v>#DIV/0!</v>
      </c>
      <c r="H7197" t="str">
        <f>VLOOKUP(E7197,Def!$B$2:$C$15,2,FALSE)</f>
        <v>Basis KD</v>
      </c>
      <c r="I7197" s="3" t="e">
        <f>IF(A7197='Enheter, modell og år'!$F$2-1,0,G7197-VLOOKUP(A7197-1&amp;B7197&amp;C7197&amp;E7197,$F$2:$G$7561,2,FALSE))</f>
        <v>#DIV/0!</v>
      </c>
      <c r="J7197" s="3" t="e">
        <f>IF(A7197='Enheter, modell og år'!$F$2-1,0,VLOOKUP(A7197-1&amp;B7197&amp;C7197&amp;E7197,$F$2:$G$7561,2,FALSE))</f>
        <v>#DIV/0!</v>
      </c>
    </row>
    <row r="7198" spans="1:10" x14ac:dyDescent="0.25">
      <c r="A7198">
        <f t="shared" ref="A7198:C7198" si="6764">A6658</f>
        <v>2022</v>
      </c>
      <c r="B7198" t="str">
        <f t="shared" si="6764"/>
        <v>RFM</v>
      </c>
      <c r="C7198">
        <f t="shared" si="6764"/>
        <v>0</v>
      </c>
      <c r="D7198">
        <f>IFERROR(VLOOKUP(C7198,'Enheter, modell og år'!$A$2:$B$31,2,FALSE),0)</f>
        <v>0</v>
      </c>
      <c r="E7198" t="str">
        <f>'Liste detaljert wide'!$Q$1</f>
        <v>Basis KD</v>
      </c>
      <c r="F7198" t="str">
        <f t="shared" si="6737"/>
        <v>2022RFM0Basis KD</v>
      </c>
      <c r="G7198" s="3" t="e">
        <f>'Liste detaljert wide'!Q178</f>
        <v>#DIV/0!</v>
      </c>
      <c r="H7198" t="str">
        <f>VLOOKUP(E7198,Def!$B$2:$C$15,2,FALSE)</f>
        <v>Basis KD</v>
      </c>
      <c r="I7198" s="3" t="e">
        <f>IF(A7198='Enheter, modell og år'!$F$2-1,0,G7198-VLOOKUP(A7198-1&amp;B7198&amp;C7198&amp;E7198,$F$2:$G$7561,2,FALSE))</f>
        <v>#DIV/0!</v>
      </c>
      <c r="J7198" s="3" t="e">
        <f>IF(A7198='Enheter, modell og år'!$F$2-1,0,VLOOKUP(A7198-1&amp;B7198&amp;C7198&amp;E7198,$F$2:$G$7561,2,FALSE))</f>
        <v>#DIV/0!</v>
      </c>
    </row>
    <row r="7199" spans="1:10" x14ac:dyDescent="0.25">
      <c r="A7199">
        <f t="shared" ref="A7199:C7199" si="6765">A6659</f>
        <v>2022</v>
      </c>
      <c r="B7199" t="str">
        <f t="shared" si="6765"/>
        <v>RFM</v>
      </c>
      <c r="C7199">
        <f t="shared" si="6765"/>
        <v>0</v>
      </c>
      <c r="D7199">
        <f>IFERROR(VLOOKUP(C7199,'Enheter, modell og år'!$A$2:$B$31,2,FALSE),0)</f>
        <v>0</v>
      </c>
      <c r="E7199" t="str">
        <f>'Liste detaljert wide'!$Q$1</f>
        <v>Basis KD</v>
      </c>
      <c r="F7199" t="str">
        <f t="shared" si="6737"/>
        <v>2022RFM0Basis KD</v>
      </c>
      <c r="G7199" s="3" t="e">
        <f>'Liste detaljert wide'!Q179</f>
        <v>#DIV/0!</v>
      </c>
      <c r="H7199" t="str">
        <f>VLOOKUP(E7199,Def!$B$2:$C$15,2,FALSE)</f>
        <v>Basis KD</v>
      </c>
      <c r="I7199" s="3" t="e">
        <f>IF(A7199='Enheter, modell og år'!$F$2-1,0,G7199-VLOOKUP(A7199-1&amp;B7199&amp;C7199&amp;E7199,$F$2:$G$7561,2,FALSE))</f>
        <v>#DIV/0!</v>
      </c>
      <c r="J7199" s="3" t="e">
        <f>IF(A7199='Enheter, modell og år'!$F$2-1,0,VLOOKUP(A7199-1&amp;B7199&amp;C7199&amp;E7199,$F$2:$G$7561,2,FALSE))</f>
        <v>#DIV/0!</v>
      </c>
    </row>
    <row r="7200" spans="1:10" x14ac:dyDescent="0.25">
      <c r="A7200">
        <f t="shared" ref="A7200:C7200" si="6766">A6660</f>
        <v>2022</v>
      </c>
      <c r="B7200" t="str">
        <f t="shared" si="6766"/>
        <v>RFM</v>
      </c>
      <c r="C7200">
        <f t="shared" si="6766"/>
        <v>0</v>
      </c>
      <c r="D7200">
        <f>IFERROR(VLOOKUP(C7200,'Enheter, modell og år'!$A$2:$B$31,2,FALSE),0)</f>
        <v>0</v>
      </c>
      <c r="E7200" t="str">
        <f>'Liste detaljert wide'!$Q$1</f>
        <v>Basis KD</v>
      </c>
      <c r="F7200" t="str">
        <f t="shared" si="6737"/>
        <v>2022RFM0Basis KD</v>
      </c>
      <c r="G7200" s="3" t="e">
        <f>'Liste detaljert wide'!Q180</f>
        <v>#DIV/0!</v>
      </c>
      <c r="H7200" t="str">
        <f>VLOOKUP(E7200,Def!$B$2:$C$15,2,FALSE)</f>
        <v>Basis KD</v>
      </c>
      <c r="I7200" s="3" t="e">
        <f>IF(A7200='Enheter, modell og år'!$F$2-1,0,G7200-VLOOKUP(A7200-1&amp;B7200&amp;C7200&amp;E7200,$F$2:$G$7561,2,FALSE))</f>
        <v>#DIV/0!</v>
      </c>
      <c r="J7200" s="3" t="e">
        <f>IF(A7200='Enheter, modell og år'!$F$2-1,0,VLOOKUP(A7200-1&amp;B7200&amp;C7200&amp;E7200,$F$2:$G$7561,2,FALSE))</f>
        <v>#DIV/0!</v>
      </c>
    </row>
    <row r="7201" spans="1:10" x14ac:dyDescent="0.25">
      <c r="A7201">
        <f t="shared" ref="A7201:C7201" si="6767">A6661</f>
        <v>2022</v>
      </c>
      <c r="B7201" t="str">
        <f t="shared" si="6767"/>
        <v>RFM</v>
      </c>
      <c r="C7201">
        <f t="shared" si="6767"/>
        <v>0</v>
      </c>
      <c r="D7201">
        <f>IFERROR(VLOOKUP(C7201,'Enheter, modell og år'!$A$2:$B$31,2,FALSE),0)</f>
        <v>0</v>
      </c>
      <c r="E7201" t="str">
        <f>'Liste detaljert wide'!$Q$1</f>
        <v>Basis KD</v>
      </c>
      <c r="F7201" t="str">
        <f t="shared" si="6737"/>
        <v>2022RFM0Basis KD</v>
      </c>
      <c r="G7201" s="3" t="e">
        <f>'Liste detaljert wide'!Q181</f>
        <v>#DIV/0!</v>
      </c>
      <c r="H7201" t="str">
        <f>VLOOKUP(E7201,Def!$B$2:$C$15,2,FALSE)</f>
        <v>Basis KD</v>
      </c>
      <c r="I7201" s="3" t="e">
        <f>IF(A7201='Enheter, modell og år'!$F$2-1,0,G7201-VLOOKUP(A7201-1&amp;B7201&amp;C7201&amp;E7201,$F$2:$G$7561,2,FALSE))</f>
        <v>#DIV/0!</v>
      </c>
      <c r="J7201" s="3" t="e">
        <f>IF(A7201='Enheter, modell og år'!$F$2-1,0,VLOOKUP(A7201-1&amp;B7201&amp;C7201&amp;E7201,$F$2:$G$7561,2,FALSE))</f>
        <v>#DIV/0!</v>
      </c>
    </row>
    <row r="7202" spans="1:10" x14ac:dyDescent="0.25">
      <c r="A7202">
        <f t="shared" ref="A7202:C7202" si="6768">A6662</f>
        <v>2023</v>
      </c>
      <c r="B7202" t="str">
        <f t="shared" si="6768"/>
        <v>RFM</v>
      </c>
      <c r="C7202">
        <f t="shared" si="6768"/>
        <v>0</v>
      </c>
      <c r="D7202">
        <f>IFERROR(VLOOKUP(C7202,'Enheter, modell og år'!$A$2:$B$31,2,FALSE),0)</f>
        <v>0</v>
      </c>
      <c r="E7202" t="str">
        <f>'Liste detaljert wide'!$Q$1</f>
        <v>Basis KD</v>
      </c>
      <c r="F7202" t="str">
        <f t="shared" si="6737"/>
        <v>2023RFM0Basis KD</v>
      </c>
      <c r="G7202" s="3" t="e">
        <f>'Liste detaljert wide'!Q182</f>
        <v>#DIV/0!</v>
      </c>
      <c r="H7202" t="str">
        <f>VLOOKUP(E7202,Def!$B$2:$C$15,2,FALSE)</f>
        <v>Basis KD</v>
      </c>
      <c r="I7202" s="3" t="e">
        <f>IF(A7202='Enheter, modell og år'!$F$2-1,0,G7202-VLOOKUP(A7202-1&amp;B7202&amp;C7202&amp;E7202,$F$2:$G$7561,2,FALSE))</f>
        <v>#DIV/0!</v>
      </c>
      <c r="J7202" s="3" t="e">
        <f>IF(A7202='Enheter, modell og år'!$F$2-1,0,VLOOKUP(A7202-1&amp;B7202&amp;C7202&amp;E7202,$F$2:$G$7561,2,FALSE))</f>
        <v>#DIV/0!</v>
      </c>
    </row>
    <row r="7203" spans="1:10" x14ac:dyDescent="0.25">
      <c r="A7203">
        <f t="shared" ref="A7203:C7203" si="6769">A6663</f>
        <v>2023</v>
      </c>
      <c r="B7203" t="str">
        <f t="shared" si="6769"/>
        <v>RFM</v>
      </c>
      <c r="C7203">
        <f t="shared" si="6769"/>
        <v>0</v>
      </c>
      <c r="D7203">
        <f>IFERROR(VLOOKUP(C7203,'Enheter, modell og år'!$A$2:$B$31,2,FALSE),0)</f>
        <v>0</v>
      </c>
      <c r="E7203" t="str">
        <f>'Liste detaljert wide'!$Q$1</f>
        <v>Basis KD</v>
      </c>
      <c r="F7203" t="str">
        <f t="shared" si="6737"/>
        <v>2023RFM0Basis KD</v>
      </c>
      <c r="G7203" s="3" t="e">
        <f>'Liste detaljert wide'!Q183</f>
        <v>#DIV/0!</v>
      </c>
      <c r="H7203" t="str">
        <f>VLOOKUP(E7203,Def!$B$2:$C$15,2,FALSE)</f>
        <v>Basis KD</v>
      </c>
      <c r="I7203" s="3" t="e">
        <f>IF(A7203='Enheter, modell og år'!$F$2-1,0,G7203-VLOOKUP(A7203-1&amp;B7203&amp;C7203&amp;E7203,$F$2:$G$7561,2,FALSE))</f>
        <v>#DIV/0!</v>
      </c>
      <c r="J7203" s="3" t="e">
        <f>IF(A7203='Enheter, modell og år'!$F$2-1,0,VLOOKUP(A7203-1&amp;B7203&amp;C7203&amp;E7203,$F$2:$G$7561,2,FALSE))</f>
        <v>#DIV/0!</v>
      </c>
    </row>
    <row r="7204" spans="1:10" x14ac:dyDescent="0.25">
      <c r="A7204">
        <f t="shared" ref="A7204:C7204" si="6770">A6664</f>
        <v>2023</v>
      </c>
      <c r="B7204" t="str">
        <f t="shared" si="6770"/>
        <v>RFM</v>
      </c>
      <c r="C7204">
        <f t="shared" si="6770"/>
        <v>0</v>
      </c>
      <c r="D7204">
        <f>IFERROR(VLOOKUP(C7204,'Enheter, modell og år'!$A$2:$B$31,2,FALSE),0)</f>
        <v>0</v>
      </c>
      <c r="E7204" t="str">
        <f>'Liste detaljert wide'!$Q$1</f>
        <v>Basis KD</v>
      </c>
      <c r="F7204" t="str">
        <f t="shared" si="6737"/>
        <v>2023RFM0Basis KD</v>
      </c>
      <c r="G7204" s="3" t="e">
        <f>'Liste detaljert wide'!Q184</f>
        <v>#DIV/0!</v>
      </c>
      <c r="H7204" t="str">
        <f>VLOOKUP(E7204,Def!$B$2:$C$15,2,FALSE)</f>
        <v>Basis KD</v>
      </c>
      <c r="I7204" s="3" t="e">
        <f>IF(A7204='Enheter, modell og år'!$F$2-1,0,G7204-VLOOKUP(A7204-1&amp;B7204&amp;C7204&amp;E7204,$F$2:$G$7561,2,FALSE))</f>
        <v>#DIV/0!</v>
      </c>
      <c r="J7204" s="3" t="e">
        <f>IF(A7204='Enheter, modell og år'!$F$2-1,0,VLOOKUP(A7204-1&amp;B7204&amp;C7204&amp;E7204,$F$2:$G$7561,2,FALSE))</f>
        <v>#DIV/0!</v>
      </c>
    </row>
    <row r="7205" spans="1:10" x14ac:dyDescent="0.25">
      <c r="A7205">
        <f t="shared" ref="A7205:C7205" si="6771">A6665</f>
        <v>2023</v>
      </c>
      <c r="B7205" t="str">
        <f t="shared" si="6771"/>
        <v>RFM</v>
      </c>
      <c r="C7205">
        <f t="shared" si="6771"/>
        <v>0</v>
      </c>
      <c r="D7205">
        <f>IFERROR(VLOOKUP(C7205,'Enheter, modell og år'!$A$2:$B$31,2,FALSE),0)</f>
        <v>0</v>
      </c>
      <c r="E7205" t="str">
        <f>'Liste detaljert wide'!$Q$1</f>
        <v>Basis KD</v>
      </c>
      <c r="F7205" t="str">
        <f t="shared" si="6737"/>
        <v>2023RFM0Basis KD</v>
      </c>
      <c r="G7205" s="3" t="e">
        <f>'Liste detaljert wide'!Q185</f>
        <v>#DIV/0!</v>
      </c>
      <c r="H7205" t="str">
        <f>VLOOKUP(E7205,Def!$B$2:$C$15,2,FALSE)</f>
        <v>Basis KD</v>
      </c>
      <c r="I7205" s="3" t="e">
        <f>IF(A7205='Enheter, modell og år'!$F$2-1,0,G7205-VLOOKUP(A7205-1&amp;B7205&amp;C7205&amp;E7205,$F$2:$G$7561,2,FALSE))</f>
        <v>#DIV/0!</v>
      </c>
      <c r="J7205" s="3" t="e">
        <f>IF(A7205='Enheter, modell og år'!$F$2-1,0,VLOOKUP(A7205-1&amp;B7205&amp;C7205&amp;E7205,$F$2:$G$7561,2,FALSE))</f>
        <v>#DIV/0!</v>
      </c>
    </row>
    <row r="7206" spans="1:10" x14ac:dyDescent="0.25">
      <c r="A7206">
        <f t="shared" ref="A7206:C7206" si="6772">A6666</f>
        <v>2023</v>
      </c>
      <c r="B7206" t="str">
        <f t="shared" si="6772"/>
        <v>RFM</v>
      </c>
      <c r="C7206">
        <f t="shared" si="6772"/>
        <v>0</v>
      </c>
      <c r="D7206">
        <f>IFERROR(VLOOKUP(C7206,'Enheter, modell og år'!$A$2:$B$31,2,FALSE),0)</f>
        <v>0</v>
      </c>
      <c r="E7206" t="str">
        <f>'Liste detaljert wide'!$Q$1</f>
        <v>Basis KD</v>
      </c>
      <c r="F7206" t="str">
        <f t="shared" si="6737"/>
        <v>2023RFM0Basis KD</v>
      </c>
      <c r="G7206" s="3" t="e">
        <f>'Liste detaljert wide'!Q186</f>
        <v>#DIV/0!</v>
      </c>
      <c r="H7206" t="str">
        <f>VLOOKUP(E7206,Def!$B$2:$C$15,2,FALSE)</f>
        <v>Basis KD</v>
      </c>
      <c r="I7206" s="3" t="e">
        <f>IF(A7206='Enheter, modell og år'!$F$2-1,0,G7206-VLOOKUP(A7206-1&amp;B7206&amp;C7206&amp;E7206,$F$2:$G$7561,2,FALSE))</f>
        <v>#DIV/0!</v>
      </c>
      <c r="J7206" s="3" t="e">
        <f>IF(A7206='Enheter, modell og år'!$F$2-1,0,VLOOKUP(A7206-1&amp;B7206&amp;C7206&amp;E7206,$F$2:$G$7561,2,FALSE))</f>
        <v>#DIV/0!</v>
      </c>
    </row>
    <row r="7207" spans="1:10" x14ac:dyDescent="0.25">
      <c r="A7207">
        <f t="shared" ref="A7207:C7207" si="6773">A6667</f>
        <v>2023</v>
      </c>
      <c r="B7207" t="str">
        <f t="shared" si="6773"/>
        <v>RFM</v>
      </c>
      <c r="C7207">
        <f t="shared" si="6773"/>
        <v>0</v>
      </c>
      <c r="D7207">
        <f>IFERROR(VLOOKUP(C7207,'Enheter, modell og år'!$A$2:$B$31,2,FALSE),0)</f>
        <v>0</v>
      </c>
      <c r="E7207" t="str">
        <f>'Liste detaljert wide'!$Q$1</f>
        <v>Basis KD</v>
      </c>
      <c r="F7207" t="str">
        <f t="shared" si="6737"/>
        <v>2023RFM0Basis KD</v>
      </c>
      <c r="G7207" s="3" t="e">
        <f>'Liste detaljert wide'!Q187</f>
        <v>#DIV/0!</v>
      </c>
      <c r="H7207" t="str">
        <f>VLOOKUP(E7207,Def!$B$2:$C$15,2,FALSE)</f>
        <v>Basis KD</v>
      </c>
      <c r="I7207" s="3" t="e">
        <f>IF(A7207='Enheter, modell og år'!$F$2-1,0,G7207-VLOOKUP(A7207-1&amp;B7207&amp;C7207&amp;E7207,$F$2:$G$7561,2,FALSE))</f>
        <v>#DIV/0!</v>
      </c>
      <c r="J7207" s="3" t="e">
        <f>IF(A7207='Enheter, modell og år'!$F$2-1,0,VLOOKUP(A7207-1&amp;B7207&amp;C7207&amp;E7207,$F$2:$G$7561,2,FALSE))</f>
        <v>#DIV/0!</v>
      </c>
    </row>
    <row r="7208" spans="1:10" x14ac:dyDescent="0.25">
      <c r="A7208">
        <f t="shared" ref="A7208:C7208" si="6774">A6668</f>
        <v>2023</v>
      </c>
      <c r="B7208" t="str">
        <f t="shared" si="6774"/>
        <v>RFM</v>
      </c>
      <c r="C7208">
        <f t="shared" si="6774"/>
        <v>0</v>
      </c>
      <c r="D7208">
        <f>IFERROR(VLOOKUP(C7208,'Enheter, modell og år'!$A$2:$B$31,2,FALSE),0)</f>
        <v>0</v>
      </c>
      <c r="E7208" t="str">
        <f>'Liste detaljert wide'!$Q$1</f>
        <v>Basis KD</v>
      </c>
      <c r="F7208" t="str">
        <f t="shared" si="6737"/>
        <v>2023RFM0Basis KD</v>
      </c>
      <c r="G7208" s="3" t="e">
        <f>'Liste detaljert wide'!Q188</f>
        <v>#DIV/0!</v>
      </c>
      <c r="H7208" t="str">
        <f>VLOOKUP(E7208,Def!$B$2:$C$15,2,FALSE)</f>
        <v>Basis KD</v>
      </c>
      <c r="I7208" s="3" t="e">
        <f>IF(A7208='Enheter, modell og år'!$F$2-1,0,G7208-VLOOKUP(A7208-1&amp;B7208&amp;C7208&amp;E7208,$F$2:$G$7561,2,FALSE))</f>
        <v>#DIV/0!</v>
      </c>
      <c r="J7208" s="3" t="e">
        <f>IF(A7208='Enheter, modell og år'!$F$2-1,0,VLOOKUP(A7208-1&amp;B7208&amp;C7208&amp;E7208,$F$2:$G$7561,2,FALSE))</f>
        <v>#DIV/0!</v>
      </c>
    </row>
    <row r="7209" spans="1:10" x14ac:dyDescent="0.25">
      <c r="A7209">
        <f t="shared" ref="A7209:C7209" si="6775">A6669</f>
        <v>2023</v>
      </c>
      <c r="B7209" t="str">
        <f t="shared" si="6775"/>
        <v>RFM</v>
      </c>
      <c r="C7209">
        <f t="shared" si="6775"/>
        <v>0</v>
      </c>
      <c r="D7209">
        <f>IFERROR(VLOOKUP(C7209,'Enheter, modell og år'!$A$2:$B$31,2,FALSE),0)</f>
        <v>0</v>
      </c>
      <c r="E7209" t="str">
        <f>'Liste detaljert wide'!$Q$1</f>
        <v>Basis KD</v>
      </c>
      <c r="F7209" t="str">
        <f t="shared" si="6737"/>
        <v>2023RFM0Basis KD</v>
      </c>
      <c r="G7209" s="3" t="e">
        <f>'Liste detaljert wide'!Q189</f>
        <v>#DIV/0!</v>
      </c>
      <c r="H7209" t="str">
        <f>VLOOKUP(E7209,Def!$B$2:$C$15,2,FALSE)</f>
        <v>Basis KD</v>
      </c>
      <c r="I7209" s="3" t="e">
        <f>IF(A7209='Enheter, modell og år'!$F$2-1,0,G7209-VLOOKUP(A7209-1&amp;B7209&amp;C7209&amp;E7209,$F$2:$G$7561,2,FALSE))</f>
        <v>#DIV/0!</v>
      </c>
      <c r="J7209" s="3" t="e">
        <f>IF(A7209='Enheter, modell og år'!$F$2-1,0,VLOOKUP(A7209-1&amp;B7209&amp;C7209&amp;E7209,$F$2:$G$7561,2,FALSE))</f>
        <v>#DIV/0!</v>
      </c>
    </row>
    <row r="7210" spans="1:10" x14ac:dyDescent="0.25">
      <c r="A7210">
        <f t="shared" ref="A7210:C7210" si="6776">A6670</f>
        <v>2023</v>
      </c>
      <c r="B7210" t="str">
        <f t="shared" si="6776"/>
        <v>RFM</v>
      </c>
      <c r="C7210">
        <f t="shared" si="6776"/>
        <v>0</v>
      </c>
      <c r="D7210">
        <f>IFERROR(VLOOKUP(C7210,'Enheter, modell og år'!$A$2:$B$31,2,FALSE),0)</f>
        <v>0</v>
      </c>
      <c r="E7210" t="str">
        <f>'Liste detaljert wide'!$Q$1</f>
        <v>Basis KD</v>
      </c>
      <c r="F7210" t="str">
        <f t="shared" si="6737"/>
        <v>2023RFM0Basis KD</v>
      </c>
      <c r="G7210" s="3" t="e">
        <f>'Liste detaljert wide'!Q190</f>
        <v>#DIV/0!</v>
      </c>
      <c r="H7210" t="str">
        <f>VLOOKUP(E7210,Def!$B$2:$C$15,2,FALSE)</f>
        <v>Basis KD</v>
      </c>
      <c r="I7210" s="3" t="e">
        <f>IF(A7210='Enheter, modell og år'!$F$2-1,0,G7210-VLOOKUP(A7210-1&amp;B7210&amp;C7210&amp;E7210,$F$2:$G$7561,2,FALSE))</f>
        <v>#DIV/0!</v>
      </c>
      <c r="J7210" s="3" t="e">
        <f>IF(A7210='Enheter, modell og år'!$F$2-1,0,VLOOKUP(A7210-1&amp;B7210&amp;C7210&amp;E7210,$F$2:$G$7561,2,FALSE))</f>
        <v>#DIV/0!</v>
      </c>
    </row>
    <row r="7211" spans="1:10" x14ac:dyDescent="0.25">
      <c r="A7211">
        <f t="shared" ref="A7211:C7211" si="6777">A6671</f>
        <v>2023</v>
      </c>
      <c r="B7211" t="str">
        <f t="shared" si="6777"/>
        <v>RFM</v>
      </c>
      <c r="C7211">
        <f t="shared" si="6777"/>
        <v>0</v>
      </c>
      <c r="D7211">
        <f>IFERROR(VLOOKUP(C7211,'Enheter, modell og år'!$A$2:$B$31,2,FALSE),0)</f>
        <v>0</v>
      </c>
      <c r="E7211" t="str">
        <f>'Liste detaljert wide'!$Q$1</f>
        <v>Basis KD</v>
      </c>
      <c r="F7211" t="str">
        <f t="shared" si="6737"/>
        <v>2023RFM0Basis KD</v>
      </c>
      <c r="G7211" s="3" t="e">
        <f>'Liste detaljert wide'!Q191</f>
        <v>#DIV/0!</v>
      </c>
      <c r="H7211" t="str">
        <f>VLOOKUP(E7211,Def!$B$2:$C$15,2,FALSE)</f>
        <v>Basis KD</v>
      </c>
      <c r="I7211" s="3" t="e">
        <f>IF(A7211='Enheter, modell og år'!$F$2-1,0,G7211-VLOOKUP(A7211-1&amp;B7211&amp;C7211&amp;E7211,$F$2:$G$7561,2,FALSE))</f>
        <v>#DIV/0!</v>
      </c>
      <c r="J7211" s="3" t="e">
        <f>IF(A7211='Enheter, modell og år'!$F$2-1,0,VLOOKUP(A7211-1&amp;B7211&amp;C7211&amp;E7211,$F$2:$G$7561,2,FALSE))</f>
        <v>#DIV/0!</v>
      </c>
    </row>
    <row r="7212" spans="1:10" x14ac:dyDescent="0.25">
      <c r="A7212">
        <f t="shared" ref="A7212:C7212" si="6778">A6672</f>
        <v>2023</v>
      </c>
      <c r="B7212" t="str">
        <f t="shared" si="6778"/>
        <v>RFM</v>
      </c>
      <c r="C7212">
        <f t="shared" si="6778"/>
        <v>0</v>
      </c>
      <c r="D7212">
        <f>IFERROR(VLOOKUP(C7212,'Enheter, modell og år'!$A$2:$B$31,2,FALSE),0)</f>
        <v>0</v>
      </c>
      <c r="E7212" t="str">
        <f>'Liste detaljert wide'!$Q$1</f>
        <v>Basis KD</v>
      </c>
      <c r="F7212" t="str">
        <f t="shared" si="6737"/>
        <v>2023RFM0Basis KD</v>
      </c>
      <c r="G7212" s="3" t="e">
        <f>'Liste detaljert wide'!Q192</f>
        <v>#DIV/0!</v>
      </c>
      <c r="H7212" t="str">
        <f>VLOOKUP(E7212,Def!$B$2:$C$15,2,FALSE)</f>
        <v>Basis KD</v>
      </c>
      <c r="I7212" s="3" t="e">
        <f>IF(A7212='Enheter, modell og år'!$F$2-1,0,G7212-VLOOKUP(A7212-1&amp;B7212&amp;C7212&amp;E7212,$F$2:$G$7561,2,FALSE))</f>
        <v>#DIV/0!</v>
      </c>
      <c r="J7212" s="3" t="e">
        <f>IF(A7212='Enheter, modell og år'!$F$2-1,0,VLOOKUP(A7212-1&amp;B7212&amp;C7212&amp;E7212,$F$2:$G$7561,2,FALSE))</f>
        <v>#DIV/0!</v>
      </c>
    </row>
    <row r="7213" spans="1:10" x14ac:dyDescent="0.25">
      <c r="A7213">
        <f t="shared" ref="A7213:C7213" si="6779">A6673</f>
        <v>2023</v>
      </c>
      <c r="B7213" t="str">
        <f t="shared" si="6779"/>
        <v>RFM</v>
      </c>
      <c r="C7213">
        <f t="shared" si="6779"/>
        <v>0</v>
      </c>
      <c r="D7213">
        <f>IFERROR(VLOOKUP(C7213,'Enheter, modell og år'!$A$2:$B$31,2,FALSE),0)</f>
        <v>0</v>
      </c>
      <c r="E7213" t="str">
        <f>'Liste detaljert wide'!$Q$1</f>
        <v>Basis KD</v>
      </c>
      <c r="F7213" t="str">
        <f t="shared" si="6737"/>
        <v>2023RFM0Basis KD</v>
      </c>
      <c r="G7213" s="3" t="e">
        <f>'Liste detaljert wide'!Q193</f>
        <v>#DIV/0!</v>
      </c>
      <c r="H7213" t="str">
        <f>VLOOKUP(E7213,Def!$B$2:$C$15,2,FALSE)</f>
        <v>Basis KD</v>
      </c>
      <c r="I7213" s="3" t="e">
        <f>IF(A7213='Enheter, modell og år'!$F$2-1,0,G7213-VLOOKUP(A7213-1&amp;B7213&amp;C7213&amp;E7213,$F$2:$G$7561,2,FALSE))</f>
        <v>#DIV/0!</v>
      </c>
      <c r="J7213" s="3" t="e">
        <f>IF(A7213='Enheter, modell og år'!$F$2-1,0,VLOOKUP(A7213-1&amp;B7213&amp;C7213&amp;E7213,$F$2:$G$7561,2,FALSE))</f>
        <v>#DIV/0!</v>
      </c>
    </row>
    <row r="7214" spans="1:10" x14ac:dyDescent="0.25">
      <c r="A7214">
        <f t="shared" ref="A7214:C7214" si="6780">A6674</f>
        <v>2023</v>
      </c>
      <c r="B7214" t="str">
        <f t="shared" si="6780"/>
        <v>RFM</v>
      </c>
      <c r="C7214">
        <f t="shared" si="6780"/>
        <v>0</v>
      </c>
      <c r="D7214">
        <f>IFERROR(VLOOKUP(C7214,'Enheter, modell og år'!$A$2:$B$31,2,FALSE),0)</f>
        <v>0</v>
      </c>
      <c r="E7214" t="str">
        <f>'Liste detaljert wide'!$Q$1</f>
        <v>Basis KD</v>
      </c>
      <c r="F7214" t="str">
        <f t="shared" si="6737"/>
        <v>2023RFM0Basis KD</v>
      </c>
      <c r="G7214" s="3" t="e">
        <f>'Liste detaljert wide'!Q194</f>
        <v>#DIV/0!</v>
      </c>
      <c r="H7214" t="str">
        <f>VLOOKUP(E7214,Def!$B$2:$C$15,2,FALSE)</f>
        <v>Basis KD</v>
      </c>
      <c r="I7214" s="3" t="e">
        <f>IF(A7214='Enheter, modell og år'!$F$2-1,0,G7214-VLOOKUP(A7214-1&amp;B7214&amp;C7214&amp;E7214,$F$2:$G$7561,2,FALSE))</f>
        <v>#DIV/0!</v>
      </c>
      <c r="J7214" s="3" t="e">
        <f>IF(A7214='Enheter, modell og år'!$F$2-1,0,VLOOKUP(A7214-1&amp;B7214&amp;C7214&amp;E7214,$F$2:$G$7561,2,FALSE))</f>
        <v>#DIV/0!</v>
      </c>
    </row>
    <row r="7215" spans="1:10" x14ac:dyDescent="0.25">
      <c r="A7215">
        <f t="shared" ref="A7215:C7215" si="6781">A6675</f>
        <v>2023</v>
      </c>
      <c r="B7215" t="str">
        <f t="shared" si="6781"/>
        <v>RFM</v>
      </c>
      <c r="C7215">
        <f t="shared" si="6781"/>
        <v>0</v>
      </c>
      <c r="D7215">
        <f>IFERROR(VLOOKUP(C7215,'Enheter, modell og år'!$A$2:$B$31,2,FALSE),0)</f>
        <v>0</v>
      </c>
      <c r="E7215" t="str">
        <f>'Liste detaljert wide'!$Q$1</f>
        <v>Basis KD</v>
      </c>
      <c r="F7215" t="str">
        <f t="shared" si="6737"/>
        <v>2023RFM0Basis KD</v>
      </c>
      <c r="G7215" s="3" t="e">
        <f>'Liste detaljert wide'!Q195</f>
        <v>#DIV/0!</v>
      </c>
      <c r="H7215" t="str">
        <f>VLOOKUP(E7215,Def!$B$2:$C$15,2,FALSE)</f>
        <v>Basis KD</v>
      </c>
      <c r="I7215" s="3" t="e">
        <f>IF(A7215='Enheter, modell og år'!$F$2-1,0,G7215-VLOOKUP(A7215-1&amp;B7215&amp;C7215&amp;E7215,$F$2:$G$7561,2,FALSE))</f>
        <v>#DIV/0!</v>
      </c>
      <c r="J7215" s="3" t="e">
        <f>IF(A7215='Enheter, modell og år'!$F$2-1,0,VLOOKUP(A7215-1&amp;B7215&amp;C7215&amp;E7215,$F$2:$G$7561,2,FALSE))</f>
        <v>#DIV/0!</v>
      </c>
    </row>
    <row r="7216" spans="1:10" x14ac:dyDescent="0.25">
      <c r="A7216">
        <f t="shared" ref="A7216:C7216" si="6782">A6676</f>
        <v>2023</v>
      </c>
      <c r="B7216" t="str">
        <f t="shared" si="6782"/>
        <v>RFM</v>
      </c>
      <c r="C7216">
        <f t="shared" si="6782"/>
        <v>0</v>
      </c>
      <c r="D7216">
        <f>IFERROR(VLOOKUP(C7216,'Enheter, modell og år'!$A$2:$B$31,2,FALSE),0)</f>
        <v>0</v>
      </c>
      <c r="E7216" t="str">
        <f>'Liste detaljert wide'!$Q$1</f>
        <v>Basis KD</v>
      </c>
      <c r="F7216" t="str">
        <f t="shared" si="6737"/>
        <v>2023RFM0Basis KD</v>
      </c>
      <c r="G7216" s="3" t="e">
        <f>'Liste detaljert wide'!Q196</f>
        <v>#DIV/0!</v>
      </c>
      <c r="H7216" t="str">
        <f>VLOOKUP(E7216,Def!$B$2:$C$15,2,FALSE)</f>
        <v>Basis KD</v>
      </c>
      <c r="I7216" s="3" t="e">
        <f>IF(A7216='Enheter, modell og år'!$F$2-1,0,G7216-VLOOKUP(A7216-1&amp;B7216&amp;C7216&amp;E7216,$F$2:$G$7561,2,FALSE))</f>
        <v>#DIV/0!</v>
      </c>
      <c r="J7216" s="3" t="e">
        <f>IF(A7216='Enheter, modell og år'!$F$2-1,0,VLOOKUP(A7216-1&amp;B7216&amp;C7216&amp;E7216,$F$2:$G$7561,2,FALSE))</f>
        <v>#DIV/0!</v>
      </c>
    </row>
    <row r="7217" spans="1:10" x14ac:dyDescent="0.25">
      <c r="A7217">
        <f t="shared" ref="A7217:C7217" si="6783">A6677</f>
        <v>2023</v>
      </c>
      <c r="B7217" t="str">
        <f t="shared" si="6783"/>
        <v>RFM</v>
      </c>
      <c r="C7217">
        <f t="shared" si="6783"/>
        <v>0</v>
      </c>
      <c r="D7217">
        <f>IFERROR(VLOOKUP(C7217,'Enheter, modell og år'!$A$2:$B$31,2,FALSE),0)</f>
        <v>0</v>
      </c>
      <c r="E7217" t="str">
        <f>'Liste detaljert wide'!$Q$1</f>
        <v>Basis KD</v>
      </c>
      <c r="F7217" t="str">
        <f t="shared" si="6737"/>
        <v>2023RFM0Basis KD</v>
      </c>
      <c r="G7217" s="3" t="e">
        <f>'Liste detaljert wide'!Q197</f>
        <v>#DIV/0!</v>
      </c>
      <c r="H7217" t="str">
        <f>VLOOKUP(E7217,Def!$B$2:$C$15,2,FALSE)</f>
        <v>Basis KD</v>
      </c>
      <c r="I7217" s="3" t="e">
        <f>IF(A7217='Enheter, modell og år'!$F$2-1,0,G7217-VLOOKUP(A7217-1&amp;B7217&amp;C7217&amp;E7217,$F$2:$G$7561,2,FALSE))</f>
        <v>#DIV/0!</v>
      </c>
      <c r="J7217" s="3" t="e">
        <f>IF(A7217='Enheter, modell og år'!$F$2-1,0,VLOOKUP(A7217-1&amp;B7217&amp;C7217&amp;E7217,$F$2:$G$7561,2,FALSE))</f>
        <v>#DIV/0!</v>
      </c>
    </row>
    <row r="7218" spans="1:10" x14ac:dyDescent="0.25">
      <c r="A7218">
        <f t="shared" ref="A7218:C7218" si="6784">A6678</f>
        <v>2023</v>
      </c>
      <c r="B7218" t="str">
        <f t="shared" si="6784"/>
        <v>RFM</v>
      </c>
      <c r="C7218">
        <f t="shared" si="6784"/>
        <v>0</v>
      </c>
      <c r="D7218">
        <f>IFERROR(VLOOKUP(C7218,'Enheter, modell og år'!$A$2:$B$31,2,FALSE),0)</f>
        <v>0</v>
      </c>
      <c r="E7218" t="str">
        <f>'Liste detaljert wide'!$Q$1</f>
        <v>Basis KD</v>
      </c>
      <c r="F7218" t="str">
        <f t="shared" si="6737"/>
        <v>2023RFM0Basis KD</v>
      </c>
      <c r="G7218" s="3" t="e">
        <f>'Liste detaljert wide'!Q198</f>
        <v>#DIV/0!</v>
      </c>
      <c r="H7218" t="str">
        <f>VLOOKUP(E7218,Def!$B$2:$C$15,2,FALSE)</f>
        <v>Basis KD</v>
      </c>
      <c r="I7218" s="3" t="e">
        <f>IF(A7218='Enheter, modell og år'!$F$2-1,0,G7218-VLOOKUP(A7218-1&amp;B7218&amp;C7218&amp;E7218,$F$2:$G$7561,2,FALSE))</f>
        <v>#DIV/0!</v>
      </c>
      <c r="J7218" s="3" t="e">
        <f>IF(A7218='Enheter, modell og år'!$F$2-1,0,VLOOKUP(A7218-1&amp;B7218&amp;C7218&amp;E7218,$F$2:$G$7561,2,FALSE))</f>
        <v>#DIV/0!</v>
      </c>
    </row>
    <row r="7219" spans="1:10" x14ac:dyDescent="0.25">
      <c r="A7219">
        <f t="shared" ref="A7219:C7219" si="6785">A6679</f>
        <v>2023</v>
      </c>
      <c r="B7219" t="str">
        <f t="shared" si="6785"/>
        <v>RFM</v>
      </c>
      <c r="C7219">
        <f t="shared" si="6785"/>
        <v>0</v>
      </c>
      <c r="D7219">
        <f>IFERROR(VLOOKUP(C7219,'Enheter, modell og år'!$A$2:$B$31,2,FALSE),0)</f>
        <v>0</v>
      </c>
      <c r="E7219" t="str">
        <f>'Liste detaljert wide'!$Q$1</f>
        <v>Basis KD</v>
      </c>
      <c r="F7219" t="str">
        <f t="shared" si="6737"/>
        <v>2023RFM0Basis KD</v>
      </c>
      <c r="G7219" s="3" t="e">
        <f>'Liste detaljert wide'!Q199</f>
        <v>#DIV/0!</v>
      </c>
      <c r="H7219" t="str">
        <f>VLOOKUP(E7219,Def!$B$2:$C$15,2,FALSE)</f>
        <v>Basis KD</v>
      </c>
      <c r="I7219" s="3" t="e">
        <f>IF(A7219='Enheter, modell og år'!$F$2-1,0,G7219-VLOOKUP(A7219-1&amp;B7219&amp;C7219&amp;E7219,$F$2:$G$7561,2,FALSE))</f>
        <v>#DIV/0!</v>
      </c>
      <c r="J7219" s="3" t="e">
        <f>IF(A7219='Enheter, modell og år'!$F$2-1,0,VLOOKUP(A7219-1&amp;B7219&amp;C7219&amp;E7219,$F$2:$G$7561,2,FALSE))</f>
        <v>#DIV/0!</v>
      </c>
    </row>
    <row r="7220" spans="1:10" x14ac:dyDescent="0.25">
      <c r="A7220">
        <f t="shared" ref="A7220:C7220" si="6786">A6680</f>
        <v>2023</v>
      </c>
      <c r="B7220" t="str">
        <f t="shared" si="6786"/>
        <v>RFM</v>
      </c>
      <c r="C7220">
        <f t="shared" si="6786"/>
        <v>0</v>
      </c>
      <c r="D7220">
        <f>IFERROR(VLOOKUP(C7220,'Enheter, modell og år'!$A$2:$B$31,2,FALSE),0)</f>
        <v>0</v>
      </c>
      <c r="E7220" t="str">
        <f>'Liste detaljert wide'!$Q$1</f>
        <v>Basis KD</v>
      </c>
      <c r="F7220" t="str">
        <f t="shared" si="6737"/>
        <v>2023RFM0Basis KD</v>
      </c>
      <c r="G7220" s="3" t="e">
        <f>'Liste detaljert wide'!Q200</f>
        <v>#DIV/0!</v>
      </c>
      <c r="H7220" t="str">
        <f>VLOOKUP(E7220,Def!$B$2:$C$15,2,FALSE)</f>
        <v>Basis KD</v>
      </c>
      <c r="I7220" s="3" t="e">
        <f>IF(A7220='Enheter, modell og år'!$F$2-1,0,G7220-VLOOKUP(A7220-1&amp;B7220&amp;C7220&amp;E7220,$F$2:$G$7561,2,FALSE))</f>
        <v>#DIV/0!</v>
      </c>
      <c r="J7220" s="3" t="e">
        <f>IF(A7220='Enheter, modell og år'!$F$2-1,0,VLOOKUP(A7220-1&amp;B7220&amp;C7220&amp;E7220,$F$2:$G$7561,2,FALSE))</f>
        <v>#DIV/0!</v>
      </c>
    </row>
    <row r="7221" spans="1:10" x14ac:dyDescent="0.25">
      <c r="A7221">
        <f t="shared" ref="A7221:C7221" si="6787">A6681</f>
        <v>2023</v>
      </c>
      <c r="B7221" t="str">
        <f t="shared" si="6787"/>
        <v>RFM</v>
      </c>
      <c r="C7221">
        <f t="shared" si="6787"/>
        <v>0</v>
      </c>
      <c r="D7221">
        <f>IFERROR(VLOOKUP(C7221,'Enheter, modell og år'!$A$2:$B$31,2,FALSE),0)</f>
        <v>0</v>
      </c>
      <c r="E7221" t="str">
        <f>'Liste detaljert wide'!$Q$1</f>
        <v>Basis KD</v>
      </c>
      <c r="F7221" t="str">
        <f t="shared" si="6737"/>
        <v>2023RFM0Basis KD</v>
      </c>
      <c r="G7221" s="3" t="e">
        <f>'Liste detaljert wide'!Q201</f>
        <v>#DIV/0!</v>
      </c>
      <c r="H7221" t="str">
        <f>VLOOKUP(E7221,Def!$B$2:$C$15,2,FALSE)</f>
        <v>Basis KD</v>
      </c>
      <c r="I7221" s="3" t="e">
        <f>IF(A7221='Enheter, modell og år'!$F$2-1,0,G7221-VLOOKUP(A7221-1&amp;B7221&amp;C7221&amp;E7221,$F$2:$G$7561,2,FALSE))</f>
        <v>#DIV/0!</v>
      </c>
      <c r="J7221" s="3" t="e">
        <f>IF(A7221='Enheter, modell og år'!$F$2-1,0,VLOOKUP(A7221-1&amp;B7221&amp;C7221&amp;E7221,$F$2:$G$7561,2,FALSE))</f>
        <v>#DIV/0!</v>
      </c>
    </row>
    <row r="7222" spans="1:10" x14ac:dyDescent="0.25">
      <c r="A7222">
        <f t="shared" ref="A7222:C7222" si="6788">A6682</f>
        <v>2023</v>
      </c>
      <c r="B7222" t="str">
        <f t="shared" si="6788"/>
        <v>RFM</v>
      </c>
      <c r="C7222">
        <f t="shared" si="6788"/>
        <v>0</v>
      </c>
      <c r="D7222">
        <f>IFERROR(VLOOKUP(C7222,'Enheter, modell og år'!$A$2:$B$31,2,FALSE),0)</f>
        <v>0</v>
      </c>
      <c r="E7222" t="str">
        <f>'Liste detaljert wide'!$Q$1</f>
        <v>Basis KD</v>
      </c>
      <c r="F7222" t="str">
        <f t="shared" si="6737"/>
        <v>2023RFM0Basis KD</v>
      </c>
      <c r="G7222" s="3" t="e">
        <f>'Liste detaljert wide'!Q202</f>
        <v>#DIV/0!</v>
      </c>
      <c r="H7222" t="str">
        <f>VLOOKUP(E7222,Def!$B$2:$C$15,2,FALSE)</f>
        <v>Basis KD</v>
      </c>
      <c r="I7222" s="3" t="e">
        <f>IF(A7222='Enheter, modell og år'!$F$2-1,0,G7222-VLOOKUP(A7222-1&amp;B7222&amp;C7222&amp;E7222,$F$2:$G$7561,2,FALSE))</f>
        <v>#DIV/0!</v>
      </c>
      <c r="J7222" s="3" t="e">
        <f>IF(A7222='Enheter, modell og år'!$F$2-1,0,VLOOKUP(A7222-1&amp;B7222&amp;C7222&amp;E7222,$F$2:$G$7561,2,FALSE))</f>
        <v>#DIV/0!</v>
      </c>
    </row>
    <row r="7223" spans="1:10" x14ac:dyDescent="0.25">
      <c r="A7223">
        <f t="shared" ref="A7223:C7223" si="6789">A6683</f>
        <v>2023</v>
      </c>
      <c r="B7223" t="str">
        <f t="shared" si="6789"/>
        <v>RFM</v>
      </c>
      <c r="C7223">
        <f t="shared" si="6789"/>
        <v>0</v>
      </c>
      <c r="D7223">
        <f>IFERROR(VLOOKUP(C7223,'Enheter, modell og år'!$A$2:$B$31,2,FALSE),0)</f>
        <v>0</v>
      </c>
      <c r="E7223" t="str">
        <f>'Liste detaljert wide'!$Q$1</f>
        <v>Basis KD</v>
      </c>
      <c r="F7223" t="str">
        <f t="shared" si="6737"/>
        <v>2023RFM0Basis KD</v>
      </c>
      <c r="G7223" s="3" t="e">
        <f>'Liste detaljert wide'!Q203</f>
        <v>#DIV/0!</v>
      </c>
      <c r="H7223" t="str">
        <f>VLOOKUP(E7223,Def!$B$2:$C$15,2,FALSE)</f>
        <v>Basis KD</v>
      </c>
      <c r="I7223" s="3" t="e">
        <f>IF(A7223='Enheter, modell og år'!$F$2-1,0,G7223-VLOOKUP(A7223-1&amp;B7223&amp;C7223&amp;E7223,$F$2:$G$7561,2,FALSE))</f>
        <v>#DIV/0!</v>
      </c>
      <c r="J7223" s="3" t="e">
        <f>IF(A7223='Enheter, modell og år'!$F$2-1,0,VLOOKUP(A7223-1&amp;B7223&amp;C7223&amp;E7223,$F$2:$G$7561,2,FALSE))</f>
        <v>#DIV/0!</v>
      </c>
    </row>
    <row r="7224" spans="1:10" x14ac:dyDescent="0.25">
      <c r="A7224">
        <f t="shared" ref="A7224:C7224" si="6790">A6684</f>
        <v>2023</v>
      </c>
      <c r="B7224" t="str">
        <f t="shared" si="6790"/>
        <v>RFM</v>
      </c>
      <c r="C7224">
        <f t="shared" si="6790"/>
        <v>0</v>
      </c>
      <c r="D7224">
        <f>IFERROR(VLOOKUP(C7224,'Enheter, modell og år'!$A$2:$B$31,2,FALSE),0)</f>
        <v>0</v>
      </c>
      <c r="E7224" t="str">
        <f>'Liste detaljert wide'!$Q$1</f>
        <v>Basis KD</v>
      </c>
      <c r="F7224" t="str">
        <f t="shared" si="6737"/>
        <v>2023RFM0Basis KD</v>
      </c>
      <c r="G7224" s="3" t="e">
        <f>'Liste detaljert wide'!Q204</f>
        <v>#DIV/0!</v>
      </c>
      <c r="H7224" t="str">
        <f>VLOOKUP(E7224,Def!$B$2:$C$15,2,FALSE)</f>
        <v>Basis KD</v>
      </c>
      <c r="I7224" s="3" t="e">
        <f>IF(A7224='Enheter, modell og år'!$F$2-1,0,G7224-VLOOKUP(A7224-1&amp;B7224&amp;C7224&amp;E7224,$F$2:$G$7561,2,FALSE))</f>
        <v>#DIV/0!</v>
      </c>
      <c r="J7224" s="3" t="e">
        <f>IF(A7224='Enheter, modell og år'!$F$2-1,0,VLOOKUP(A7224-1&amp;B7224&amp;C7224&amp;E7224,$F$2:$G$7561,2,FALSE))</f>
        <v>#DIV/0!</v>
      </c>
    </row>
    <row r="7225" spans="1:10" x14ac:dyDescent="0.25">
      <c r="A7225">
        <f t="shared" ref="A7225:C7225" si="6791">A6685</f>
        <v>2023</v>
      </c>
      <c r="B7225" t="str">
        <f t="shared" si="6791"/>
        <v>RFM</v>
      </c>
      <c r="C7225">
        <f t="shared" si="6791"/>
        <v>0</v>
      </c>
      <c r="D7225">
        <f>IFERROR(VLOOKUP(C7225,'Enheter, modell og år'!$A$2:$B$31,2,FALSE),0)</f>
        <v>0</v>
      </c>
      <c r="E7225" t="str">
        <f>'Liste detaljert wide'!$Q$1</f>
        <v>Basis KD</v>
      </c>
      <c r="F7225" t="str">
        <f t="shared" si="6737"/>
        <v>2023RFM0Basis KD</v>
      </c>
      <c r="G7225" s="3" t="e">
        <f>'Liste detaljert wide'!Q205</f>
        <v>#DIV/0!</v>
      </c>
      <c r="H7225" t="str">
        <f>VLOOKUP(E7225,Def!$B$2:$C$15,2,FALSE)</f>
        <v>Basis KD</v>
      </c>
      <c r="I7225" s="3" t="e">
        <f>IF(A7225='Enheter, modell og år'!$F$2-1,0,G7225-VLOOKUP(A7225-1&amp;B7225&amp;C7225&amp;E7225,$F$2:$G$7561,2,FALSE))</f>
        <v>#DIV/0!</v>
      </c>
      <c r="J7225" s="3" t="e">
        <f>IF(A7225='Enheter, modell og år'!$F$2-1,0,VLOOKUP(A7225-1&amp;B7225&amp;C7225&amp;E7225,$F$2:$G$7561,2,FALSE))</f>
        <v>#DIV/0!</v>
      </c>
    </row>
    <row r="7226" spans="1:10" x14ac:dyDescent="0.25">
      <c r="A7226">
        <f t="shared" ref="A7226:C7226" si="6792">A6686</f>
        <v>2023</v>
      </c>
      <c r="B7226" t="str">
        <f t="shared" si="6792"/>
        <v>RFM</v>
      </c>
      <c r="C7226">
        <f t="shared" si="6792"/>
        <v>0</v>
      </c>
      <c r="D7226">
        <f>IFERROR(VLOOKUP(C7226,'Enheter, modell og år'!$A$2:$B$31,2,FALSE),0)</f>
        <v>0</v>
      </c>
      <c r="E7226" t="str">
        <f>'Liste detaljert wide'!$Q$1</f>
        <v>Basis KD</v>
      </c>
      <c r="F7226" t="str">
        <f t="shared" si="6737"/>
        <v>2023RFM0Basis KD</v>
      </c>
      <c r="G7226" s="3" t="e">
        <f>'Liste detaljert wide'!Q206</f>
        <v>#DIV/0!</v>
      </c>
      <c r="H7226" t="str">
        <f>VLOOKUP(E7226,Def!$B$2:$C$15,2,FALSE)</f>
        <v>Basis KD</v>
      </c>
      <c r="I7226" s="3" t="e">
        <f>IF(A7226='Enheter, modell og år'!$F$2-1,0,G7226-VLOOKUP(A7226-1&amp;B7226&amp;C7226&amp;E7226,$F$2:$G$7561,2,FALSE))</f>
        <v>#DIV/0!</v>
      </c>
      <c r="J7226" s="3" t="e">
        <f>IF(A7226='Enheter, modell og år'!$F$2-1,0,VLOOKUP(A7226-1&amp;B7226&amp;C7226&amp;E7226,$F$2:$G$7561,2,FALSE))</f>
        <v>#DIV/0!</v>
      </c>
    </row>
    <row r="7227" spans="1:10" x14ac:dyDescent="0.25">
      <c r="A7227">
        <f t="shared" ref="A7227:C7227" si="6793">A6687</f>
        <v>2023</v>
      </c>
      <c r="B7227" t="str">
        <f t="shared" si="6793"/>
        <v>RFM</v>
      </c>
      <c r="C7227">
        <f t="shared" si="6793"/>
        <v>0</v>
      </c>
      <c r="D7227">
        <f>IFERROR(VLOOKUP(C7227,'Enheter, modell og år'!$A$2:$B$31,2,FALSE),0)</f>
        <v>0</v>
      </c>
      <c r="E7227" t="str">
        <f>'Liste detaljert wide'!$Q$1</f>
        <v>Basis KD</v>
      </c>
      <c r="F7227" t="str">
        <f t="shared" si="6737"/>
        <v>2023RFM0Basis KD</v>
      </c>
      <c r="G7227" s="3" t="e">
        <f>'Liste detaljert wide'!Q207</f>
        <v>#DIV/0!</v>
      </c>
      <c r="H7227" t="str">
        <f>VLOOKUP(E7227,Def!$B$2:$C$15,2,FALSE)</f>
        <v>Basis KD</v>
      </c>
      <c r="I7227" s="3" t="e">
        <f>IF(A7227='Enheter, modell og år'!$F$2-1,0,G7227-VLOOKUP(A7227-1&amp;B7227&amp;C7227&amp;E7227,$F$2:$G$7561,2,FALSE))</f>
        <v>#DIV/0!</v>
      </c>
      <c r="J7227" s="3" t="e">
        <f>IF(A7227='Enheter, modell og år'!$F$2-1,0,VLOOKUP(A7227-1&amp;B7227&amp;C7227&amp;E7227,$F$2:$G$7561,2,FALSE))</f>
        <v>#DIV/0!</v>
      </c>
    </row>
    <row r="7228" spans="1:10" x14ac:dyDescent="0.25">
      <c r="A7228">
        <f t="shared" ref="A7228:C7228" si="6794">A6688</f>
        <v>2023</v>
      </c>
      <c r="B7228" t="str">
        <f t="shared" si="6794"/>
        <v>RFM</v>
      </c>
      <c r="C7228">
        <f t="shared" si="6794"/>
        <v>0</v>
      </c>
      <c r="D7228">
        <f>IFERROR(VLOOKUP(C7228,'Enheter, modell og år'!$A$2:$B$31,2,FALSE),0)</f>
        <v>0</v>
      </c>
      <c r="E7228" t="str">
        <f>'Liste detaljert wide'!$Q$1</f>
        <v>Basis KD</v>
      </c>
      <c r="F7228" t="str">
        <f t="shared" si="6737"/>
        <v>2023RFM0Basis KD</v>
      </c>
      <c r="G7228" s="3" t="e">
        <f>'Liste detaljert wide'!Q208</f>
        <v>#DIV/0!</v>
      </c>
      <c r="H7228" t="str">
        <f>VLOOKUP(E7228,Def!$B$2:$C$15,2,FALSE)</f>
        <v>Basis KD</v>
      </c>
      <c r="I7228" s="3" t="e">
        <f>IF(A7228='Enheter, modell og år'!$F$2-1,0,G7228-VLOOKUP(A7228-1&amp;B7228&amp;C7228&amp;E7228,$F$2:$G$7561,2,FALSE))</f>
        <v>#DIV/0!</v>
      </c>
      <c r="J7228" s="3" t="e">
        <f>IF(A7228='Enheter, modell og år'!$F$2-1,0,VLOOKUP(A7228-1&amp;B7228&amp;C7228&amp;E7228,$F$2:$G$7561,2,FALSE))</f>
        <v>#DIV/0!</v>
      </c>
    </row>
    <row r="7229" spans="1:10" x14ac:dyDescent="0.25">
      <c r="A7229">
        <f t="shared" ref="A7229:C7229" si="6795">A6689</f>
        <v>2023</v>
      </c>
      <c r="B7229" t="str">
        <f t="shared" si="6795"/>
        <v>RFM</v>
      </c>
      <c r="C7229">
        <f t="shared" si="6795"/>
        <v>0</v>
      </c>
      <c r="D7229">
        <f>IFERROR(VLOOKUP(C7229,'Enheter, modell og år'!$A$2:$B$31,2,FALSE),0)</f>
        <v>0</v>
      </c>
      <c r="E7229" t="str">
        <f>'Liste detaljert wide'!$Q$1</f>
        <v>Basis KD</v>
      </c>
      <c r="F7229" t="str">
        <f t="shared" si="6737"/>
        <v>2023RFM0Basis KD</v>
      </c>
      <c r="G7229" s="3" t="e">
        <f>'Liste detaljert wide'!Q209</f>
        <v>#DIV/0!</v>
      </c>
      <c r="H7229" t="str">
        <f>VLOOKUP(E7229,Def!$B$2:$C$15,2,FALSE)</f>
        <v>Basis KD</v>
      </c>
      <c r="I7229" s="3" t="e">
        <f>IF(A7229='Enheter, modell og år'!$F$2-1,0,G7229-VLOOKUP(A7229-1&amp;B7229&amp;C7229&amp;E7229,$F$2:$G$7561,2,FALSE))</f>
        <v>#DIV/0!</v>
      </c>
      <c r="J7229" s="3" t="e">
        <f>IF(A7229='Enheter, modell og år'!$F$2-1,0,VLOOKUP(A7229-1&amp;B7229&amp;C7229&amp;E7229,$F$2:$G$7561,2,FALSE))</f>
        <v>#DIV/0!</v>
      </c>
    </row>
    <row r="7230" spans="1:10" x14ac:dyDescent="0.25">
      <c r="A7230">
        <f t="shared" ref="A7230:C7230" si="6796">A6690</f>
        <v>2023</v>
      </c>
      <c r="B7230" t="str">
        <f t="shared" si="6796"/>
        <v>RFM</v>
      </c>
      <c r="C7230">
        <f t="shared" si="6796"/>
        <v>0</v>
      </c>
      <c r="D7230">
        <f>IFERROR(VLOOKUP(C7230,'Enheter, modell og år'!$A$2:$B$31,2,FALSE),0)</f>
        <v>0</v>
      </c>
      <c r="E7230" t="str">
        <f>'Liste detaljert wide'!$Q$1</f>
        <v>Basis KD</v>
      </c>
      <c r="F7230" t="str">
        <f t="shared" si="6737"/>
        <v>2023RFM0Basis KD</v>
      </c>
      <c r="G7230" s="3" t="e">
        <f>'Liste detaljert wide'!Q210</f>
        <v>#DIV/0!</v>
      </c>
      <c r="H7230" t="str">
        <f>VLOOKUP(E7230,Def!$B$2:$C$15,2,FALSE)</f>
        <v>Basis KD</v>
      </c>
      <c r="I7230" s="3" t="e">
        <f>IF(A7230='Enheter, modell og år'!$F$2-1,0,G7230-VLOOKUP(A7230-1&amp;B7230&amp;C7230&amp;E7230,$F$2:$G$7561,2,FALSE))</f>
        <v>#DIV/0!</v>
      </c>
      <c r="J7230" s="3" t="e">
        <f>IF(A7230='Enheter, modell og år'!$F$2-1,0,VLOOKUP(A7230-1&amp;B7230&amp;C7230&amp;E7230,$F$2:$G$7561,2,FALSE))</f>
        <v>#DIV/0!</v>
      </c>
    </row>
    <row r="7231" spans="1:10" x14ac:dyDescent="0.25">
      <c r="A7231">
        <f t="shared" ref="A7231:C7231" si="6797">A6691</f>
        <v>2023</v>
      </c>
      <c r="B7231" t="str">
        <f t="shared" si="6797"/>
        <v>RFM</v>
      </c>
      <c r="C7231">
        <f t="shared" si="6797"/>
        <v>0</v>
      </c>
      <c r="D7231">
        <f>IFERROR(VLOOKUP(C7231,'Enheter, modell og år'!$A$2:$B$31,2,FALSE),0)</f>
        <v>0</v>
      </c>
      <c r="E7231" t="str">
        <f>'Liste detaljert wide'!$Q$1</f>
        <v>Basis KD</v>
      </c>
      <c r="F7231" t="str">
        <f t="shared" si="6737"/>
        <v>2023RFM0Basis KD</v>
      </c>
      <c r="G7231" s="3" t="e">
        <f>'Liste detaljert wide'!Q211</f>
        <v>#DIV/0!</v>
      </c>
      <c r="H7231" t="str">
        <f>VLOOKUP(E7231,Def!$B$2:$C$15,2,FALSE)</f>
        <v>Basis KD</v>
      </c>
      <c r="I7231" s="3" t="e">
        <f>IF(A7231='Enheter, modell og år'!$F$2-1,0,G7231-VLOOKUP(A7231-1&amp;B7231&amp;C7231&amp;E7231,$F$2:$G$7561,2,FALSE))</f>
        <v>#DIV/0!</v>
      </c>
      <c r="J7231" s="3" t="e">
        <f>IF(A7231='Enheter, modell og år'!$F$2-1,0,VLOOKUP(A7231-1&amp;B7231&amp;C7231&amp;E7231,$F$2:$G$7561,2,FALSE))</f>
        <v>#DIV/0!</v>
      </c>
    </row>
    <row r="7232" spans="1:10" x14ac:dyDescent="0.25">
      <c r="A7232">
        <f t="shared" ref="A7232:C7232" si="6798">A6692</f>
        <v>2024</v>
      </c>
      <c r="B7232" t="str">
        <f t="shared" si="6798"/>
        <v>RFM</v>
      </c>
      <c r="C7232">
        <f t="shared" si="6798"/>
        <v>0</v>
      </c>
      <c r="D7232">
        <f>IFERROR(VLOOKUP(C7232,'Enheter, modell og år'!$A$2:$B$31,2,FALSE),0)</f>
        <v>0</v>
      </c>
      <c r="E7232" t="str">
        <f>'Liste detaljert wide'!$Q$1</f>
        <v>Basis KD</v>
      </c>
      <c r="F7232" t="str">
        <f t="shared" si="6737"/>
        <v>2024RFM0Basis KD</v>
      </c>
      <c r="G7232" s="3" t="e">
        <f>'Liste detaljert wide'!Q212</f>
        <v>#DIV/0!</v>
      </c>
      <c r="H7232" t="str">
        <f>VLOOKUP(E7232,Def!$B$2:$C$15,2,FALSE)</f>
        <v>Basis KD</v>
      </c>
      <c r="I7232" s="3" t="e">
        <f>IF(A7232='Enheter, modell og år'!$F$2-1,0,G7232-VLOOKUP(A7232-1&amp;B7232&amp;C7232&amp;E7232,$F$2:$G$7561,2,FALSE))</f>
        <v>#DIV/0!</v>
      </c>
      <c r="J7232" s="3" t="e">
        <f>IF(A7232='Enheter, modell og år'!$F$2-1,0,VLOOKUP(A7232-1&amp;B7232&amp;C7232&amp;E7232,$F$2:$G$7561,2,FALSE))</f>
        <v>#DIV/0!</v>
      </c>
    </row>
    <row r="7233" spans="1:10" x14ac:dyDescent="0.25">
      <c r="A7233">
        <f t="shared" ref="A7233:C7233" si="6799">A6693</f>
        <v>2024</v>
      </c>
      <c r="B7233" t="str">
        <f t="shared" si="6799"/>
        <v>RFM</v>
      </c>
      <c r="C7233">
        <f t="shared" si="6799"/>
        <v>0</v>
      </c>
      <c r="D7233">
        <f>IFERROR(VLOOKUP(C7233,'Enheter, modell og år'!$A$2:$B$31,2,FALSE),0)</f>
        <v>0</v>
      </c>
      <c r="E7233" t="str">
        <f>'Liste detaljert wide'!$Q$1</f>
        <v>Basis KD</v>
      </c>
      <c r="F7233" t="str">
        <f t="shared" si="6737"/>
        <v>2024RFM0Basis KD</v>
      </c>
      <c r="G7233" s="3" t="e">
        <f>'Liste detaljert wide'!Q213</f>
        <v>#DIV/0!</v>
      </c>
      <c r="H7233" t="str">
        <f>VLOOKUP(E7233,Def!$B$2:$C$15,2,FALSE)</f>
        <v>Basis KD</v>
      </c>
      <c r="I7233" s="3" t="e">
        <f>IF(A7233='Enheter, modell og år'!$F$2-1,0,G7233-VLOOKUP(A7233-1&amp;B7233&amp;C7233&amp;E7233,$F$2:$G$7561,2,FALSE))</f>
        <v>#DIV/0!</v>
      </c>
      <c r="J7233" s="3" t="e">
        <f>IF(A7233='Enheter, modell og år'!$F$2-1,0,VLOOKUP(A7233-1&amp;B7233&amp;C7233&amp;E7233,$F$2:$G$7561,2,FALSE))</f>
        <v>#DIV/0!</v>
      </c>
    </row>
    <row r="7234" spans="1:10" x14ac:dyDescent="0.25">
      <c r="A7234">
        <f t="shared" ref="A7234:C7234" si="6800">A6694</f>
        <v>2024</v>
      </c>
      <c r="B7234" t="str">
        <f t="shared" si="6800"/>
        <v>RFM</v>
      </c>
      <c r="C7234">
        <f t="shared" si="6800"/>
        <v>0</v>
      </c>
      <c r="D7234">
        <f>IFERROR(VLOOKUP(C7234,'Enheter, modell og år'!$A$2:$B$31,2,FALSE),0)</f>
        <v>0</v>
      </c>
      <c r="E7234" t="str">
        <f>'Liste detaljert wide'!$Q$1</f>
        <v>Basis KD</v>
      </c>
      <c r="F7234" t="str">
        <f t="shared" si="6737"/>
        <v>2024RFM0Basis KD</v>
      </c>
      <c r="G7234" s="3" t="e">
        <f>'Liste detaljert wide'!Q214</f>
        <v>#DIV/0!</v>
      </c>
      <c r="H7234" t="str">
        <f>VLOOKUP(E7234,Def!$B$2:$C$15,2,FALSE)</f>
        <v>Basis KD</v>
      </c>
      <c r="I7234" s="3" t="e">
        <f>IF(A7234='Enheter, modell og år'!$F$2-1,0,G7234-VLOOKUP(A7234-1&amp;B7234&amp;C7234&amp;E7234,$F$2:$G$7561,2,FALSE))</f>
        <v>#DIV/0!</v>
      </c>
      <c r="J7234" s="3" t="e">
        <f>IF(A7234='Enheter, modell og år'!$F$2-1,0,VLOOKUP(A7234-1&amp;B7234&amp;C7234&amp;E7234,$F$2:$G$7561,2,FALSE))</f>
        <v>#DIV/0!</v>
      </c>
    </row>
    <row r="7235" spans="1:10" x14ac:dyDescent="0.25">
      <c r="A7235">
        <f t="shared" ref="A7235:C7235" si="6801">A6695</f>
        <v>2024</v>
      </c>
      <c r="B7235" t="str">
        <f t="shared" si="6801"/>
        <v>RFM</v>
      </c>
      <c r="C7235">
        <f t="shared" si="6801"/>
        <v>0</v>
      </c>
      <c r="D7235">
        <f>IFERROR(VLOOKUP(C7235,'Enheter, modell og år'!$A$2:$B$31,2,FALSE),0)</f>
        <v>0</v>
      </c>
      <c r="E7235" t="str">
        <f>'Liste detaljert wide'!$Q$1</f>
        <v>Basis KD</v>
      </c>
      <c r="F7235" t="str">
        <f t="shared" ref="F7235:F7298" si="6802">A7235&amp;B7235&amp;C7235&amp;E7235</f>
        <v>2024RFM0Basis KD</v>
      </c>
      <c r="G7235" s="3" t="e">
        <f>'Liste detaljert wide'!Q215</f>
        <v>#DIV/0!</v>
      </c>
      <c r="H7235" t="str">
        <f>VLOOKUP(E7235,Def!$B$2:$C$15,2,FALSE)</f>
        <v>Basis KD</v>
      </c>
      <c r="I7235" s="3" t="e">
        <f>IF(A7235='Enheter, modell og år'!$F$2-1,0,G7235-VLOOKUP(A7235-1&amp;B7235&amp;C7235&amp;E7235,$F$2:$G$7561,2,FALSE))</f>
        <v>#DIV/0!</v>
      </c>
      <c r="J7235" s="3" t="e">
        <f>IF(A7235='Enheter, modell og år'!$F$2-1,0,VLOOKUP(A7235-1&amp;B7235&amp;C7235&amp;E7235,$F$2:$G$7561,2,FALSE))</f>
        <v>#DIV/0!</v>
      </c>
    </row>
    <row r="7236" spans="1:10" x14ac:dyDescent="0.25">
      <c r="A7236">
        <f t="shared" ref="A7236:C7236" si="6803">A6696</f>
        <v>2024</v>
      </c>
      <c r="B7236" t="str">
        <f t="shared" si="6803"/>
        <v>RFM</v>
      </c>
      <c r="C7236">
        <f t="shared" si="6803"/>
        <v>0</v>
      </c>
      <c r="D7236">
        <f>IFERROR(VLOOKUP(C7236,'Enheter, modell og år'!$A$2:$B$31,2,FALSE),0)</f>
        <v>0</v>
      </c>
      <c r="E7236" t="str">
        <f>'Liste detaljert wide'!$Q$1</f>
        <v>Basis KD</v>
      </c>
      <c r="F7236" t="str">
        <f t="shared" si="6802"/>
        <v>2024RFM0Basis KD</v>
      </c>
      <c r="G7236" s="3" t="e">
        <f>'Liste detaljert wide'!Q216</f>
        <v>#DIV/0!</v>
      </c>
      <c r="H7236" t="str">
        <f>VLOOKUP(E7236,Def!$B$2:$C$15,2,FALSE)</f>
        <v>Basis KD</v>
      </c>
      <c r="I7236" s="3" t="e">
        <f>IF(A7236='Enheter, modell og år'!$F$2-1,0,G7236-VLOOKUP(A7236-1&amp;B7236&amp;C7236&amp;E7236,$F$2:$G$7561,2,FALSE))</f>
        <v>#DIV/0!</v>
      </c>
      <c r="J7236" s="3" t="e">
        <f>IF(A7236='Enheter, modell og år'!$F$2-1,0,VLOOKUP(A7236-1&amp;B7236&amp;C7236&amp;E7236,$F$2:$G$7561,2,FALSE))</f>
        <v>#DIV/0!</v>
      </c>
    </row>
    <row r="7237" spans="1:10" x14ac:dyDescent="0.25">
      <c r="A7237">
        <f t="shared" ref="A7237:C7237" si="6804">A6697</f>
        <v>2024</v>
      </c>
      <c r="B7237" t="str">
        <f t="shared" si="6804"/>
        <v>RFM</v>
      </c>
      <c r="C7237">
        <f t="shared" si="6804"/>
        <v>0</v>
      </c>
      <c r="D7237">
        <f>IFERROR(VLOOKUP(C7237,'Enheter, modell og år'!$A$2:$B$31,2,FALSE),0)</f>
        <v>0</v>
      </c>
      <c r="E7237" t="str">
        <f>'Liste detaljert wide'!$Q$1</f>
        <v>Basis KD</v>
      </c>
      <c r="F7237" t="str">
        <f t="shared" si="6802"/>
        <v>2024RFM0Basis KD</v>
      </c>
      <c r="G7237" s="3" t="e">
        <f>'Liste detaljert wide'!Q217</f>
        <v>#DIV/0!</v>
      </c>
      <c r="H7237" t="str">
        <f>VLOOKUP(E7237,Def!$B$2:$C$15,2,FALSE)</f>
        <v>Basis KD</v>
      </c>
      <c r="I7237" s="3" t="e">
        <f>IF(A7237='Enheter, modell og år'!$F$2-1,0,G7237-VLOOKUP(A7237-1&amp;B7237&amp;C7237&amp;E7237,$F$2:$G$7561,2,FALSE))</f>
        <v>#DIV/0!</v>
      </c>
      <c r="J7237" s="3" t="e">
        <f>IF(A7237='Enheter, modell og år'!$F$2-1,0,VLOOKUP(A7237-1&amp;B7237&amp;C7237&amp;E7237,$F$2:$G$7561,2,FALSE))</f>
        <v>#DIV/0!</v>
      </c>
    </row>
    <row r="7238" spans="1:10" x14ac:dyDescent="0.25">
      <c r="A7238">
        <f t="shared" ref="A7238:C7238" si="6805">A6698</f>
        <v>2024</v>
      </c>
      <c r="B7238" t="str">
        <f t="shared" si="6805"/>
        <v>RFM</v>
      </c>
      <c r="C7238">
        <f t="shared" si="6805"/>
        <v>0</v>
      </c>
      <c r="D7238">
        <f>IFERROR(VLOOKUP(C7238,'Enheter, modell og år'!$A$2:$B$31,2,FALSE),0)</f>
        <v>0</v>
      </c>
      <c r="E7238" t="str">
        <f>'Liste detaljert wide'!$Q$1</f>
        <v>Basis KD</v>
      </c>
      <c r="F7238" t="str">
        <f t="shared" si="6802"/>
        <v>2024RFM0Basis KD</v>
      </c>
      <c r="G7238" s="3" t="e">
        <f>'Liste detaljert wide'!Q218</f>
        <v>#DIV/0!</v>
      </c>
      <c r="H7238" t="str">
        <f>VLOOKUP(E7238,Def!$B$2:$C$15,2,FALSE)</f>
        <v>Basis KD</v>
      </c>
      <c r="I7238" s="3" t="e">
        <f>IF(A7238='Enheter, modell og år'!$F$2-1,0,G7238-VLOOKUP(A7238-1&amp;B7238&amp;C7238&amp;E7238,$F$2:$G$7561,2,FALSE))</f>
        <v>#DIV/0!</v>
      </c>
      <c r="J7238" s="3" t="e">
        <f>IF(A7238='Enheter, modell og år'!$F$2-1,0,VLOOKUP(A7238-1&amp;B7238&amp;C7238&amp;E7238,$F$2:$G$7561,2,FALSE))</f>
        <v>#DIV/0!</v>
      </c>
    </row>
    <row r="7239" spans="1:10" x14ac:dyDescent="0.25">
      <c r="A7239">
        <f t="shared" ref="A7239:C7239" si="6806">A6699</f>
        <v>2024</v>
      </c>
      <c r="B7239" t="str">
        <f t="shared" si="6806"/>
        <v>RFM</v>
      </c>
      <c r="C7239">
        <f t="shared" si="6806"/>
        <v>0</v>
      </c>
      <c r="D7239">
        <f>IFERROR(VLOOKUP(C7239,'Enheter, modell og år'!$A$2:$B$31,2,FALSE),0)</f>
        <v>0</v>
      </c>
      <c r="E7239" t="str">
        <f>'Liste detaljert wide'!$Q$1</f>
        <v>Basis KD</v>
      </c>
      <c r="F7239" t="str">
        <f t="shared" si="6802"/>
        <v>2024RFM0Basis KD</v>
      </c>
      <c r="G7239" s="3" t="e">
        <f>'Liste detaljert wide'!Q219</f>
        <v>#DIV/0!</v>
      </c>
      <c r="H7239" t="str">
        <f>VLOOKUP(E7239,Def!$B$2:$C$15,2,FALSE)</f>
        <v>Basis KD</v>
      </c>
      <c r="I7239" s="3" t="e">
        <f>IF(A7239='Enheter, modell og år'!$F$2-1,0,G7239-VLOOKUP(A7239-1&amp;B7239&amp;C7239&amp;E7239,$F$2:$G$7561,2,FALSE))</f>
        <v>#DIV/0!</v>
      </c>
      <c r="J7239" s="3" t="e">
        <f>IF(A7239='Enheter, modell og år'!$F$2-1,0,VLOOKUP(A7239-1&amp;B7239&amp;C7239&amp;E7239,$F$2:$G$7561,2,FALSE))</f>
        <v>#DIV/0!</v>
      </c>
    </row>
    <row r="7240" spans="1:10" x14ac:dyDescent="0.25">
      <c r="A7240">
        <f t="shared" ref="A7240:C7240" si="6807">A6700</f>
        <v>2024</v>
      </c>
      <c r="B7240" t="str">
        <f t="shared" si="6807"/>
        <v>RFM</v>
      </c>
      <c r="C7240">
        <f t="shared" si="6807"/>
        <v>0</v>
      </c>
      <c r="D7240">
        <f>IFERROR(VLOOKUP(C7240,'Enheter, modell og år'!$A$2:$B$31,2,FALSE),0)</f>
        <v>0</v>
      </c>
      <c r="E7240" t="str">
        <f>'Liste detaljert wide'!$Q$1</f>
        <v>Basis KD</v>
      </c>
      <c r="F7240" t="str">
        <f t="shared" si="6802"/>
        <v>2024RFM0Basis KD</v>
      </c>
      <c r="G7240" s="3" t="e">
        <f>'Liste detaljert wide'!Q220</f>
        <v>#DIV/0!</v>
      </c>
      <c r="H7240" t="str">
        <f>VLOOKUP(E7240,Def!$B$2:$C$15,2,FALSE)</f>
        <v>Basis KD</v>
      </c>
      <c r="I7240" s="3" t="e">
        <f>IF(A7240='Enheter, modell og år'!$F$2-1,0,G7240-VLOOKUP(A7240-1&amp;B7240&amp;C7240&amp;E7240,$F$2:$G$7561,2,FALSE))</f>
        <v>#DIV/0!</v>
      </c>
      <c r="J7240" s="3" t="e">
        <f>IF(A7240='Enheter, modell og år'!$F$2-1,0,VLOOKUP(A7240-1&amp;B7240&amp;C7240&amp;E7240,$F$2:$G$7561,2,FALSE))</f>
        <v>#DIV/0!</v>
      </c>
    </row>
    <row r="7241" spans="1:10" x14ac:dyDescent="0.25">
      <c r="A7241">
        <f t="shared" ref="A7241:C7241" si="6808">A6701</f>
        <v>2024</v>
      </c>
      <c r="B7241" t="str">
        <f t="shared" si="6808"/>
        <v>RFM</v>
      </c>
      <c r="C7241">
        <f t="shared" si="6808"/>
        <v>0</v>
      </c>
      <c r="D7241">
        <f>IFERROR(VLOOKUP(C7241,'Enheter, modell og år'!$A$2:$B$31,2,FALSE),0)</f>
        <v>0</v>
      </c>
      <c r="E7241" t="str">
        <f>'Liste detaljert wide'!$Q$1</f>
        <v>Basis KD</v>
      </c>
      <c r="F7241" t="str">
        <f t="shared" si="6802"/>
        <v>2024RFM0Basis KD</v>
      </c>
      <c r="G7241" s="3" t="e">
        <f>'Liste detaljert wide'!Q221</f>
        <v>#DIV/0!</v>
      </c>
      <c r="H7241" t="str">
        <f>VLOOKUP(E7241,Def!$B$2:$C$15,2,FALSE)</f>
        <v>Basis KD</v>
      </c>
      <c r="I7241" s="3" t="e">
        <f>IF(A7241='Enheter, modell og år'!$F$2-1,0,G7241-VLOOKUP(A7241-1&amp;B7241&amp;C7241&amp;E7241,$F$2:$G$7561,2,FALSE))</f>
        <v>#DIV/0!</v>
      </c>
      <c r="J7241" s="3" t="e">
        <f>IF(A7241='Enheter, modell og år'!$F$2-1,0,VLOOKUP(A7241-1&amp;B7241&amp;C7241&amp;E7241,$F$2:$G$7561,2,FALSE))</f>
        <v>#DIV/0!</v>
      </c>
    </row>
    <row r="7242" spans="1:10" x14ac:dyDescent="0.25">
      <c r="A7242">
        <f t="shared" ref="A7242:C7242" si="6809">A6702</f>
        <v>2024</v>
      </c>
      <c r="B7242" t="str">
        <f t="shared" si="6809"/>
        <v>RFM</v>
      </c>
      <c r="C7242">
        <f t="shared" si="6809"/>
        <v>0</v>
      </c>
      <c r="D7242">
        <f>IFERROR(VLOOKUP(C7242,'Enheter, modell og år'!$A$2:$B$31,2,FALSE),0)</f>
        <v>0</v>
      </c>
      <c r="E7242" t="str">
        <f>'Liste detaljert wide'!$Q$1</f>
        <v>Basis KD</v>
      </c>
      <c r="F7242" t="str">
        <f t="shared" si="6802"/>
        <v>2024RFM0Basis KD</v>
      </c>
      <c r="G7242" s="3" t="e">
        <f>'Liste detaljert wide'!Q222</f>
        <v>#DIV/0!</v>
      </c>
      <c r="H7242" t="str">
        <f>VLOOKUP(E7242,Def!$B$2:$C$15,2,FALSE)</f>
        <v>Basis KD</v>
      </c>
      <c r="I7242" s="3" t="e">
        <f>IF(A7242='Enheter, modell og år'!$F$2-1,0,G7242-VLOOKUP(A7242-1&amp;B7242&amp;C7242&amp;E7242,$F$2:$G$7561,2,FALSE))</f>
        <v>#DIV/0!</v>
      </c>
      <c r="J7242" s="3" t="e">
        <f>IF(A7242='Enheter, modell og år'!$F$2-1,0,VLOOKUP(A7242-1&amp;B7242&amp;C7242&amp;E7242,$F$2:$G$7561,2,FALSE))</f>
        <v>#DIV/0!</v>
      </c>
    </row>
    <row r="7243" spans="1:10" x14ac:dyDescent="0.25">
      <c r="A7243">
        <f t="shared" ref="A7243:C7243" si="6810">A6703</f>
        <v>2024</v>
      </c>
      <c r="B7243" t="str">
        <f t="shared" si="6810"/>
        <v>RFM</v>
      </c>
      <c r="C7243">
        <f t="shared" si="6810"/>
        <v>0</v>
      </c>
      <c r="D7243">
        <f>IFERROR(VLOOKUP(C7243,'Enheter, modell og år'!$A$2:$B$31,2,FALSE),0)</f>
        <v>0</v>
      </c>
      <c r="E7243" t="str">
        <f>'Liste detaljert wide'!$Q$1</f>
        <v>Basis KD</v>
      </c>
      <c r="F7243" t="str">
        <f t="shared" si="6802"/>
        <v>2024RFM0Basis KD</v>
      </c>
      <c r="G7243" s="3" t="e">
        <f>'Liste detaljert wide'!Q223</f>
        <v>#DIV/0!</v>
      </c>
      <c r="H7243" t="str">
        <f>VLOOKUP(E7243,Def!$B$2:$C$15,2,FALSE)</f>
        <v>Basis KD</v>
      </c>
      <c r="I7243" s="3" t="e">
        <f>IF(A7243='Enheter, modell og år'!$F$2-1,0,G7243-VLOOKUP(A7243-1&amp;B7243&amp;C7243&amp;E7243,$F$2:$G$7561,2,FALSE))</f>
        <v>#DIV/0!</v>
      </c>
      <c r="J7243" s="3" t="e">
        <f>IF(A7243='Enheter, modell og år'!$F$2-1,0,VLOOKUP(A7243-1&amp;B7243&amp;C7243&amp;E7243,$F$2:$G$7561,2,FALSE))</f>
        <v>#DIV/0!</v>
      </c>
    </row>
    <row r="7244" spans="1:10" x14ac:dyDescent="0.25">
      <c r="A7244">
        <f t="shared" ref="A7244:C7244" si="6811">A6704</f>
        <v>2024</v>
      </c>
      <c r="B7244" t="str">
        <f t="shared" si="6811"/>
        <v>RFM</v>
      </c>
      <c r="C7244">
        <f t="shared" si="6811"/>
        <v>0</v>
      </c>
      <c r="D7244">
        <f>IFERROR(VLOOKUP(C7244,'Enheter, modell og år'!$A$2:$B$31,2,FALSE),0)</f>
        <v>0</v>
      </c>
      <c r="E7244" t="str">
        <f>'Liste detaljert wide'!$Q$1</f>
        <v>Basis KD</v>
      </c>
      <c r="F7244" t="str">
        <f t="shared" si="6802"/>
        <v>2024RFM0Basis KD</v>
      </c>
      <c r="G7244" s="3" t="e">
        <f>'Liste detaljert wide'!Q224</f>
        <v>#DIV/0!</v>
      </c>
      <c r="H7244" t="str">
        <f>VLOOKUP(E7244,Def!$B$2:$C$15,2,FALSE)</f>
        <v>Basis KD</v>
      </c>
      <c r="I7244" s="3" t="e">
        <f>IF(A7244='Enheter, modell og år'!$F$2-1,0,G7244-VLOOKUP(A7244-1&amp;B7244&amp;C7244&amp;E7244,$F$2:$G$7561,2,FALSE))</f>
        <v>#DIV/0!</v>
      </c>
      <c r="J7244" s="3" t="e">
        <f>IF(A7244='Enheter, modell og år'!$F$2-1,0,VLOOKUP(A7244-1&amp;B7244&amp;C7244&amp;E7244,$F$2:$G$7561,2,FALSE))</f>
        <v>#DIV/0!</v>
      </c>
    </row>
    <row r="7245" spans="1:10" x14ac:dyDescent="0.25">
      <c r="A7245">
        <f t="shared" ref="A7245:C7245" si="6812">A6705</f>
        <v>2024</v>
      </c>
      <c r="B7245" t="str">
        <f t="shared" si="6812"/>
        <v>RFM</v>
      </c>
      <c r="C7245">
        <f t="shared" si="6812"/>
        <v>0</v>
      </c>
      <c r="D7245">
        <f>IFERROR(VLOOKUP(C7245,'Enheter, modell og år'!$A$2:$B$31,2,FALSE),0)</f>
        <v>0</v>
      </c>
      <c r="E7245" t="str">
        <f>'Liste detaljert wide'!$Q$1</f>
        <v>Basis KD</v>
      </c>
      <c r="F7245" t="str">
        <f t="shared" si="6802"/>
        <v>2024RFM0Basis KD</v>
      </c>
      <c r="G7245" s="3" t="e">
        <f>'Liste detaljert wide'!Q225</f>
        <v>#DIV/0!</v>
      </c>
      <c r="H7245" t="str">
        <f>VLOOKUP(E7245,Def!$B$2:$C$15,2,FALSE)</f>
        <v>Basis KD</v>
      </c>
      <c r="I7245" s="3" t="e">
        <f>IF(A7245='Enheter, modell og år'!$F$2-1,0,G7245-VLOOKUP(A7245-1&amp;B7245&amp;C7245&amp;E7245,$F$2:$G$7561,2,FALSE))</f>
        <v>#DIV/0!</v>
      </c>
      <c r="J7245" s="3" t="e">
        <f>IF(A7245='Enheter, modell og år'!$F$2-1,0,VLOOKUP(A7245-1&amp;B7245&amp;C7245&amp;E7245,$F$2:$G$7561,2,FALSE))</f>
        <v>#DIV/0!</v>
      </c>
    </row>
    <row r="7246" spans="1:10" x14ac:dyDescent="0.25">
      <c r="A7246">
        <f t="shared" ref="A7246:C7246" si="6813">A6706</f>
        <v>2024</v>
      </c>
      <c r="B7246" t="str">
        <f t="shared" si="6813"/>
        <v>RFM</v>
      </c>
      <c r="C7246">
        <f t="shared" si="6813"/>
        <v>0</v>
      </c>
      <c r="D7246">
        <f>IFERROR(VLOOKUP(C7246,'Enheter, modell og år'!$A$2:$B$31,2,FALSE),0)</f>
        <v>0</v>
      </c>
      <c r="E7246" t="str">
        <f>'Liste detaljert wide'!$Q$1</f>
        <v>Basis KD</v>
      </c>
      <c r="F7246" t="str">
        <f t="shared" si="6802"/>
        <v>2024RFM0Basis KD</v>
      </c>
      <c r="G7246" s="3" t="e">
        <f>'Liste detaljert wide'!Q226</f>
        <v>#DIV/0!</v>
      </c>
      <c r="H7246" t="str">
        <f>VLOOKUP(E7246,Def!$B$2:$C$15,2,FALSE)</f>
        <v>Basis KD</v>
      </c>
      <c r="I7246" s="3" t="e">
        <f>IF(A7246='Enheter, modell og år'!$F$2-1,0,G7246-VLOOKUP(A7246-1&amp;B7246&amp;C7246&amp;E7246,$F$2:$G$7561,2,FALSE))</f>
        <v>#DIV/0!</v>
      </c>
      <c r="J7246" s="3" t="e">
        <f>IF(A7246='Enheter, modell og år'!$F$2-1,0,VLOOKUP(A7246-1&amp;B7246&amp;C7246&amp;E7246,$F$2:$G$7561,2,FALSE))</f>
        <v>#DIV/0!</v>
      </c>
    </row>
    <row r="7247" spans="1:10" x14ac:dyDescent="0.25">
      <c r="A7247">
        <f t="shared" ref="A7247:C7247" si="6814">A6707</f>
        <v>2024</v>
      </c>
      <c r="B7247" t="str">
        <f t="shared" si="6814"/>
        <v>RFM</v>
      </c>
      <c r="C7247">
        <f t="shared" si="6814"/>
        <v>0</v>
      </c>
      <c r="D7247">
        <f>IFERROR(VLOOKUP(C7247,'Enheter, modell og år'!$A$2:$B$31,2,FALSE),0)</f>
        <v>0</v>
      </c>
      <c r="E7247" t="str">
        <f>'Liste detaljert wide'!$Q$1</f>
        <v>Basis KD</v>
      </c>
      <c r="F7247" t="str">
        <f t="shared" si="6802"/>
        <v>2024RFM0Basis KD</v>
      </c>
      <c r="G7247" s="3" t="e">
        <f>'Liste detaljert wide'!Q227</f>
        <v>#DIV/0!</v>
      </c>
      <c r="H7247" t="str">
        <f>VLOOKUP(E7247,Def!$B$2:$C$15,2,FALSE)</f>
        <v>Basis KD</v>
      </c>
      <c r="I7247" s="3" t="e">
        <f>IF(A7247='Enheter, modell og år'!$F$2-1,0,G7247-VLOOKUP(A7247-1&amp;B7247&amp;C7247&amp;E7247,$F$2:$G$7561,2,FALSE))</f>
        <v>#DIV/0!</v>
      </c>
      <c r="J7247" s="3" t="e">
        <f>IF(A7247='Enheter, modell og år'!$F$2-1,0,VLOOKUP(A7247-1&amp;B7247&amp;C7247&amp;E7247,$F$2:$G$7561,2,FALSE))</f>
        <v>#DIV/0!</v>
      </c>
    </row>
    <row r="7248" spans="1:10" x14ac:dyDescent="0.25">
      <c r="A7248">
        <f t="shared" ref="A7248:C7248" si="6815">A6708</f>
        <v>2024</v>
      </c>
      <c r="B7248" t="str">
        <f t="shared" si="6815"/>
        <v>RFM</v>
      </c>
      <c r="C7248">
        <f t="shared" si="6815"/>
        <v>0</v>
      </c>
      <c r="D7248">
        <f>IFERROR(VLOOKUP(C7248,'Enheter, modell og år'!$A$2:$B$31,2,FALSE),0)</f>
        <v>0</v>
      </c>
      <c r="E7248" t="str">
        <f>'Liste detaljert wide'!$Q$1</f>
        <v>Basis KD</v>
      </c>
      <c r="F7248" t="str">
        <f t="shared" si="6802"/>
        <v>2024RFM0Basis KD</v>
      </c>
      <c r="G7248" s="3" t="e">
        <f>'Liste detaljert wide'!Q228</f>
        <v>#DIV/0!</v>
      </c>
      <c r="H7248" t="str">
        <f>VLOOKUP(E7248,Def!$B$2:$C$15,2,FALSE)</f>
        <v>Basis KD</v>
      </c>
      <c r="I7248" s="3" t="e">
        <f>IF(A7248='Enheter, modell og år'!$F$2-1,0,G7248-VLOOKUP(A7248-1&amp;B7248&amp;C7248&amp;E7248,$F$2:$G$7561,2,FALSE))</f>
        <v>#DIV/0!</v>
      </c>
      <c r="J7248" s="3" t="e">
        <f>IF(A7248='Enheter, modell og år'!$F$2-1,0,VLOOKUP(A7248-1&amp;B7248&amp;C7248&amp;E7248,$F$2:$G$7561,2,FALSE))</f>
        <v>#DIV/0!</v>
      </c>
    </row>
    <row r="7249" spans="1:10" x14ac:dyDescent="0.25">
      <c r="A7249">
        <f t="shared" ref="A7249:C7249" si="6816">A6709</f>
        <v>2024</v>
      </c>
      <c r="B7249" t="str">
        <f t="shared" si="6816"/>
        <v>RFM</v>
      </c>
      <c r="C7249">
        <f t="shared" si="6816"/>
        <v>0</v>
      </c>
      <c r="D7249">
        <f>IFERROR(VLOOKUP(C7249,'Enheter, modell og år'!$A$2:$B$31,2,FALSE),0)</f>
        <v>0</v>
      </c>
      <c r="E7249" t="str">
        <f>'Liste detaljert wide'!$Q$1</f>
        <v>Basis KD</v>
      </c>
      <c r="F7249" t="str">
        <f t="shared" si="6802"/>
        <v>2024RFM0Basis KD</v>
      </c>
      <c r="G7249" s="3" t="e">
        <f>'Liste detaljert wide'!Q229</f>
        <v>#DIV/0!</v>
      </c>
      <c r="H7249" t="str">
        <f>VLOOKUP(E7249,Def!$B$2:$C$15,2,FALSE)</f>
        <v>Basis KD</v>
      </c>
      <c r="I7249" s="3" t="e">
        <f>IF(A7249='Enheter, modell og år'!$F$2-1,0,G7249-VLOOKUP(A7249-1&amp;B7249&amp;C7249&amp;E7249,$F$2:$G$7561,2,FALSE))</f>
        <v>#DIV/0!</v>
      </c>
      <c r="J7249" s="3" t="e">
        <f>IF(A7249='Enheter, modell og år'!$F$2-1,0,VLOOKUP(A7249-1&amp;B7249&amp;C7249&amp;E7249,$F$2:$G$7561,2,FALSE))</f>
        <v>#DIV/0!</v>
      </c>
    </row>
    <row r="7250" spans="1:10" x14ac:dyDescent="0.25">
      <c r="A7250">
        <f t="shared" ref="A7250:C7250" si="6817">A6710</f>
        <v>2024</v>
      </c>
      <c r="B7250" t="str">
        <f t="shared" si="6817"/>
        <v>RFM</v>
      </c>
      <c r="C7250">
        <f t="shared" si="6817"/>
        <v>0</v>
      </c>
      <c r="D7250">
        <f>IFERROR(VLOOKUP(C7250,'Enheter, modell og år'!$A$2:$B$31,2,FALSE),0)</f>
        <v>0</v>
      </c>
      <c r="E7250" t="str">
        <f>'Liste detaljert wide'!$Q$1</f>
        <v>Basis KD</v>
      </c>
      <c r="F7250" t="str">
        <f t="shared" si="6802"/>
        <v>2024RFM0Basis KD</v>
      </c>
      <c r="G7250" s="3" t="e">
        <f>'Liste detaljert wide'!Q230</f>
        <v>#DIV/0!</v>
      </c>
      <c r="H7250" t="str">
        <f>VLOOKUP(E7250,Def!$B$2:$C$15,2,FALSE)</f>
        <v>Basis KD</v>
      </c>
      <c r="I7250" s="3" t="e">
        <f>IF(A7250='Enheter, modell og år'!$F$2-1,0,G7250-VLOOKUP(A7250-1&amp;B7250&amp;C7250&amp;E7250,$F$2:$G$7561,2,FALSE))</f>
        <v>#DIV/0!</v>
      </c>
      <c r="J7250" s="3" t="e">
        <f>IF(A7250='Enheter, modell og år'!$F$2-1,0,VLOOKUP(A7250-1&amp;B7250&amp;C7250&amp;E7250,$F$2:$G$7561,2,FALSE))</f>
        <v>#DIV/0!</v>
      </c>
    </row>
    <row r="7251" spans="1:10" x14ac:dyDescent="0.25">
      <c r="A7251">
        <f t="shared" ref="A7251:C7251" si="6818">A6711</f>
        <v>2024</v>
      </c>
      <c r="B7251" t="str">
        <f t="shared" si="6818"/>
        <v>RFM</v>
      </c>
      <c r="C7251">
        <f t="shared" si="6818"/>
        <v>0</v>
      </c>
      <c r="D7251">
        <f>IFERROR(VLOOKUP(C7251,'Enheter, modell og år'!$A$2:$B$31,2,FALSE),0)</f>
        <v>0</v>
      </c>
      <c r="E7251" t="str">
        <f>'Liste detaljert wide'!$Q$1</f>
        <v>Basis KD</v>
      </c>
      <c r="F7251" t="str">
        <f t="shared" si="6802"/>
        <v>2024RFM0Basis KD</v>
      </c>
      <c r="G7251" s="3" t="e">
        <f>'Liste detaljert wide'!Q231</f>
        <v>#DIV/0!</v>
      </c>
      <c r="H7251" t="str">
        <f>VLOOKUP(E7251,Def!$B$2:$C$15,2,FALSE)</f>
        <v>Basis KD</v>
      </c>
      <c r="I7251" s="3" t="e">
        <f>IF(A7251='Enheter, modell og år'!$F$2-1,0,G7251-VLOOKUP(A7251-1&amp;B7251&amp;C7251&amp;E7251,$F$2:$G$7561,2,FALSE))</f>
        <v>#DIV/0!</v>
      </c>
      <c r="J7251" s="3" t="e">
        <f>IF(A7251='Enheter, modell og år'!$F$2-1,0,VLOOKUP(A7251-1&amp;B7251&amp;C7251&amp;E7251,$F$2:$G$7561,2,FALSE))</f>
        <v>#DIV/0!</v>
      </c>
    </row>
    <row r="7252" spans="1:10" x14ac:dyDescent="0.25">
      <c r="A7252">
        <f t="shared" ref="A7252:C7252" si="6819">A6712</f>
        <v>2024</v>
      </c>
      <c r="B7252" t="str">
        <f t="shared" si="6819"/>
        <v>RFM</v>
      </c>
      <c r="C7252">
        <f t="shared" si="6819"/>
        <v>0</v>
      </c>
      <c r="D7252">
        <f>IFERROR(VLOOKUP(C7252,'Enheter, modell og år'!$A$2:$B$31,2,FALSE),0)</f>
        <v>0</v>
      </c>
      <c r="E7252" t="str">
        <f>'Liste detaljert wide'!$Q$1</f>
        <v>Basis KD</v>
      </c>
      <c r="F7252" t="str">
        <f t="shared" si="6802"/>
        <v>2024RFM0Basis KD</v>
      </c>
      <c r="G7252" s="3" t="e">
        <f>'Liste detaljert wide'!Q232</f>
        <v>#DIV/0!</v>
      </c>
      <c r="H7252" t="str">
        <f>VLOOKUP(E7252,Def!$B$2:$C$15,2,FALSE)</f>
        <v>Basis KD</v>
      </c>
      <c r="I7252" s="3" t="e">
        <f>IF(A7252='Enheter, modell og år'!$F$2-1,0,G7252-VLOOKUP(A7252-1&amp;B7252&amp;C7252&amp;E7252,$F$2:$G$7561,2,FALSE))</f>
        <v>#DIV/0!</v>
      </c>
      <c r="J7252" s="3" t="e">
        <f>IF(A7252='Enheter, modell og år'!$F$2-1,0,VLOOKUP(A7252-1&amp;B7252&amp;C7252&amp;E7252,$F$2:$G$7561,2,FALSE))</f>
        <v>#DIV/0!</v>
      </c>
    </row>
    <row r="7253" spans="1:10" x14ac:dyDescent="0.25">
      <c r="A7253">
        <f t="shared" ref="A7253:C7253" si="6820">A6713</f>
        <v>2024</v>
      </c>
      <c r="B7253" t="str">
        <f t="shared" si="6820"/>
        <v>RFM</v>
      </c>
      <c r="C7253">
        <f t="shared" si="6820"/>
        <v>0</v>
      </c>
      <c r="D7253">
        <f>IFERROR(VLOOKUP(C7253,'Enheter, modell og år'!$A$2:$B$31,2,FALSE),0)</f>
        <v>0</v>
      </c>
      <c r="E7253" t="str">
        <f>'Liste detaljert wide'!$Q$1</f>
        <v>Basis KD</v>
      </c>
      <c r="F7253" t="str">
        <f t="shared" si="6802"/>
        <v>2024RFM0Basis KD</v>
      </c>
      <c r="G7253" s="3" t="e">
        <f>'Liste detaljert wide'!Q233</f>
        <v>#DIV/0!</v>
      </c>
      <c r="H7253" t="str">
        <f>VLOOKUP(E7253,Def!$B$2:$C$15,2,FALSE)</f>
        <v>Basis KD</v>
      </c>
      <c r="I7253" s="3" t="e">
        <f>IF(A7253='Enheter, modell og år'!$F$2-1,0,G7253-VLOOKUP(A7253-1&amp;B7253&amp;C7253&amp;E7253,$F$2:$G$7561,2,FALSE))</f>
        <v>#DIV/0!</v>
      </c>
      <c r="J7253" s="3" t="e">
        <f>IF(A7253='Enheter, modell og år'!$F$2-1,0,VLOOKUP(A7253-1&amp;B7253&amp;C7253&amp;E7253,$F$2:$G$7561,2,FALSE))</f>
        <v>#DIV/0!</v>
      </c>
    </row>
    <row r="7254" spans="1:10" x14ac:dyDescent="0.25">
      <c r="A7254">
        <f t="shared" ref="A7254:C7254" si="6821">A6714</f>
        <v>2024</v>
      </c>
      <c r="B7254" t="str">
        <f t="shared" si="6821"/>
        <v>RFM</v>
      </c>
      <c r="C7254">
        <f t="shared" si="6821"/>
        <v>0</v>
      </c>
      <c r="D7254">
        <f>IFERROR(VLOOKUP(C7254,'Enheter, modell og år'!$A$2:$B$31,2,FALSE),0)</f>
        <v>0</v>
      </c>
      <c r="E7254" t="str">
        <f>'Liste detaljert wide'!$Q$1</f>
        <v>Basis KD</v>
      </c>
      <c r="F7254" t="str">
        <f t="shared" si="6802"/>
        <v>2024RFM0Basis KD</v>
      </c>
      <c r="G7254" s="3" t="e">
        <f>'Liste detaljert wide'!Q234</f>
        <v>#DIV/0!</v>
      </c>
      <c r="H7254" t="str">
        <f>VLOOKUP(E7254,Def!$B$2:$C$15,2,FALSE)</f>
        <v>Basis KD</v>
      </c>
      <c r="I7254" s="3" t="e">
        <f>IF(A7254='Enheter, modell og år'!$F$2-1,0,G7254-VLOOKUP(A7254-1&amp;B7254&amp;C7254&amp;E7254,$F$2:$G$7561,2,FALSE))</f>
        <v>#DIV/0!</v>
      </c>
      <c r="J7254" s="3" t="e">
        <f>IF(A7254='Enheter, modell og år'!$F$2-1,0,VLOOKUP(A7254-1&amp;B7254&amp;C7254&amp;E7254,$F$2:$G$7561,2,FALSE))</f>
        <v>#DIV/0!</v>
      </c>
    </row>
    <row r="7255" spans="1:10" x14ac:dyDescent="0.25">
      <c r="A7255">
        <f t="shared" ref="A7255:C7255" si="6822">A6715</f>
        <v>2024</v>
      </c>
      <c r="B7255" t="str">
        <f t="shared" si="6822"/>
        <v>RFM</v>
      </c>
      <c r="C7255">
        <f t="shared" si="6822"/>
        <v>0</v>
      </c>
      <c r="D7255">
        <f>IFERROR(VLOOKUP(C7255,'Enheter, modell og år'!$A$2:$B$31,2,FALSE),0)</f>
        <v>0</v>
      </c>
      <c r="E7255" t="str">
        <f>'Liste detaljert wide'!$Q$1</f>
        <v>Basis KD</v>
      </c>
      <c r="F7255" t="str">
        <f t="shared" si="6802"/>
        <v>2024RFM0Basis KD</v>
      </c>
      <c r="G7255" s="3" t="e">
        <f>'Liste detaljert wide'!Q235</f>
        <v>#DIV/0!</v>
      </c>
      <c r="H7255" t="str">
        <f>VLOOKUP(E7255,Def!$B$2:$C$15,2,FALSE)</f>
        <v>Basis KD</v>
      </c>
      <c r="I7255" s="3" t="e">
        <f>IF(A7255='Enheter, modell og år'!$F$2-1,0,G7255-VLOOKUP(A7255-1&amp;B7255&amp;C7255&amp;E7255,$F$2:$G$7561,2,FALSE))</f>
        <v>#DIV/0!</v>
      </c>
      <c r="J7255" s="3" t="e">
        <f>IF(A7255='Enheter, modell og år'!$F$2-1,0,VLOOKUP(A7255-1&amp;B7255&amp;C7255&amp;E7255,$F$2:$G$7561,2,FALSE))</f>
        <v>#DIV/0!</v>
      </c>
    </row>
    <row r="7256" spans="1:10" x14ac:dyDescent="0.25">
      <c r="A7256">
        <f t="shared" ref="A7256:C7256" si="6823">A6716</f>
        <v>2024</v>
      </c>
      <c r="B7256" t="str">
        <f t="shared" si="6823"/>
        <v>RFM</v>
      </c>
      <c r="C7256">
        <f t="shared" si="6823"/>
        <v>0</v>
      </c>
      <c r="D7256">
        <f>IFERROR(VLOOKUP(C7256,'Enheter, modell og år'!$A$2:$B$31,2,FALSE),0)</f>
        <v>0</v>
      </c>
      <c r="E7256" t="str">
        <f>'Liste detaljert wide'!$Q$1</f>
        <v>Basis KD</v>
      </c>
      <c r="F7256" t="str">
        <f t="shared" si="6802"/>
        <v>2024RFM0Basis KD</v>
      </c>
      <c r="G7256" s="3" t="e">
        <f>'Liste detaljert wide'!Q236</f>
        <v>#DIV/0!</v>
      </c>
      <c r="H7256" t="str">
        <f>VLOOKUP(E7256,Def!$B$2:$C$15,2,FALSE)</f>
        <v>Basis KD</v>
      </c>
      <c r="I7256" s="3" t="e">
        <f>IF(A7256='Enheter, modell og år'!$F$2-1,0,G7256-VLOOKUP(A7256-1&amp;B7256&amp;C7256&amp;E7256,$F$2:$G$7561,2,FALSE))</f>
        <v>#DIV/0!</v>
      </c>
      <c r="J7256" s="3" t="e">
        <f>IF(A7256='Enheter, modell og år'!$F$2-1,0,VLOOKUP(A7256-1&amp;B7256&amp;C7256&amp;E7256,$F$2:$G$7561,2,FALSE))</f>
        <v>#DIV/0!</v>
      </c>
    </row>
    <row r="7257" spans="1:10" x14ac:dyDescent="0.25">
      <c r="A7257">
        <f t="shared" ref="A7257:C7257" si="6824">A6717</f>
        <v>2024</v>
      </c>
      <c r="B7257" t="str">
        <f t="shared" si="6824"/>
        <v>RFM</v>
      </c>
      <c r="C7257">
        <f t="shared" si="6824"/>
        <v>0</v>
      </c>
      <c r="D7257">
        <f>IFERROR(VLOOKUP(C7257,'Enheter, modell og år'!$A$2:$B$31,2,FALSE),0)</f>
        <v>0</v>
      </c>
      <c r="E7257" t="str">
        <f>'Liste detaljert wide'!$Q$1</f>
        <v>Basis KD</v>
      </c>
      <c r="F7257" t="str">
        <f t="shared" si="6802"/>
        <v>2024RFM0Basis KD</v>
      </c>
      <c r="G7257" s="3" t="e">
        <f>'Liste detaljert wide'!Q237</f>
        <v>#DIV/0!</v>
      </c>
      <c r="H7257" t="str">
        <f>VLOOKUP(E7257,Def!$B$2:$C$15,2,FALSE)</f>
        <v>Basis KD</v>
      </c>
      <c r="I7257" s="3" t="e">
        <f>IF(A7257='Enheter, modell og år'!$F$2-1,0,G7257-VLOOKUP(A7257-1&amp;B7257&amp;C7257&amp;E7257,$F$2:$G$7561,2,FALSE))</f>
        <v>#DIV/0!</v>
      </c>
      <c r="J7257" s="3" t="e">
        <f>IF(A7257='Enheter, modell og år'!$F$2-1,0,VLOOKUP(A7257-1&amp;B7257&amp;C7257&amp;E7257,$F$2:$G$7561,2,FALSE))</f>
        <v>#DIV/0!</v>
      </c>
    </row>
    <row r="7258" spans="1:10" x14ac:dyDescent="0.25">
      <c r="A7258">
        <f t="shared" ref="A7258:C7258" si="6825">A6718</f>
        <v>2024</v>
      </c>
      <c r="B7258" t="str">
        <f t="shared" si="6825"/>
        <v>RFM</v>
      </c>
      <c r="C7258">
        <f t="shared" si="6825"/>
        <v>0</v>
      </c>
      <c r="D7258">
        <f>IFERROR(VLOOKUP(C7258,'Enheter, modell og år'!$A$2:$B$31,2,FALSE),0)</f>
        <v>0</v>
      </c>
      <c r="E7258" t="str">
        <f>'Liste detaljert wide'!$Q$1</f>
        <v>Basis KD</v>
      </c>
      <c r="F7258" t="str">
        <f t="shared" si="6802"/>
        <v>2024RFM0Basis KD</v>
      </c>
      <c r="G7258" s="3" t="e">
        <f>'Liste detaljert wide'!Q238</f>
        <v>#DIV/0!</v>
      </c>
      <c r="H7258" t="str">
        <f>VLOOKUP(E7258,Def!$B$2:$C$15,2,FALSE)</f>
        <v>Basis KD</v>
      </c>
      <c r="I7258" s="3" t="e">
        <f>IF(A7258='Enheter, modell og år'!$F$2-1,0,G7258-VLOOKUP(A7258-1&amp;B7258&amp;C7258&amp;E7258,$F$2:$G$7561,2,FALSE))</f>
        <v>#DIV/0!</v>
      </c>
      <c r="J7258" s="3" t="e">
        <f>IF(A7258='Enheter, modell og år'!$F$2-1,0,VLOOKUP(A7258-1&amp;B7258&amp;C7258&amp;E7258,$F$2:$G$7561,2,FALSE))</f>
        <v>#DIV/0!</v>
      </c>
    </row>
    <row r="7259" spans="1:10" x14ac:dyDescent="0.25">
      <c r="A7259">
        <f t="shared" ref="A7259:C7259" si="6826">A6719</f>
        <v>2024</v>
      </c>
      <c r="B7259" t="str">
        <f t="shared" si="6826"/>
        <v>RFM</v>
      </c>
      <c r="C7259">
        <f t="shared" si="6826"/>
        <v>0</v>
      </c>
      <c r="D7259">
        <f>IFERROR(VLOOKUP(C7259,'Enheter, modell og år'!$A$2:$B$31,2,FALSE),0)</f>
        <v>0</v>
      </c>
      <c r="E7259" t="str">
        <f>'Liste detaljert wide'!$Q$1</f>
        <v>Basis KD</v>
      </c>
      <c r="F7259" t="str">
        <f t="shared" si="6802"/>
        <v>2024RFM0Basis KD</v>
      </c>
      <c r="G7259" s="3" t="e">
        <f>'Liste detaljert wide'!Q239</f>
        <v>#DIV/0!</v>
      </c>
      <c r="H7259" t="str">
        <f>VLOOKUP(E7259,Def!$B$2:$C$15,2,FALSE)</f>
        <v>Basis KD</v>
      </c>
      <c r="I7259" s="3" t="e">
        <f>IF(A7259='Enheter, modell og år'!$F$2-1,0,G7259-VLOOKUP(A7259-1&amp;B7259&amp;C7259&amp;E7259,$F$2:$G$7561,2,FALSE))</f>
        <v>#DIV/0!</v>
      </c>
      <c r="J7259" s="3" t="e">
        <f>IF(A7259='Enheter, modell og år'!$F$2-1,0,VLOOKUP(A7259-1&amp;B7259&amp;C7259&amp;E7259,$F$2:$G$7561,2,FALSE))</f>
        <v>#DIV/0!</v>
      </c>
    </row>
    <row r="7260" spans="1:10" x14ac:dyDescent="0.25">
      <c r="A7260">
        <f t="shared" ref="A7260:C7260" si="6827">A6720</f>
        <v>2024</v>
      </c>
      <c r="B7260" t="str">
        <f t="shared" si="6827"/>
        <v>RFM</v>
      </c>
      <c r="C7260">
        <f t="shared" si="6827"/>
        <v>0</v>
      </c>
      <c r="D7260">
        <f>IFERROR(VLOOKUP(C7260,'Enheter, modell og år'!$A$2:$B$31,2,FALSE),0)</f>
        <v>0</v>
      </c>
      <c r="E7260" t="str">
        <f>'Liste detaljert wide'!$Q$1</f>
        <v>Basis KD</v>
      </c>
      <c r="F7260" t="str">
        <f t="shared" si="6802"/>
        <v>2024RFM0Basis KD</v>
      </c>
      <c r="G7260" s="3" t="e">
        <f>'Liste detaljert wide'!Q240</f>
        <v>#DIV/0!</v>
      </c>
      <c r="H7260" t="str">
        <f>VLOOKUP(E7260,Def!$B$2:$C$15,2,FALSE)</f>
        <v>Basis KD</v>
      </c>
      <c r="I7260" s="3" t="e">
        <f>IF(A7260='Enheter, modell og år'!$F$2-1,0,G7260-VLOOKUP(A7260-1&amp;B7260&amp;C7260&amp;E7260,$F$2:$G$7561,2,FALSE))</f>
        <v>#DIV/0!</v>
      </c>
      <c r="J7260" s="3" t="e">
        <f>IF(A7260='Enheter, modell og år'!$F$2-1,0,VLOOKUP(A7260-1&amp;B7260&amp;C7260&amp;E7260,$F$2:$G$7561,2,FALSE))</f>
        <v>#DIV/0!</v>
      </c>
    </row>
    <row r="7261" spans="1:10" x14ac:dyDescent="0.25">
      <c r="A7261">
        <f t="shared" ref="A7261:C7261" si="6828">A6721</f>
        <v>2024</v>
      </c>
      <c r="B7261" t="str">
        <f t="shared" si="6828"/>
        <v>RFM</v>
      </c>
      <c r="C7261">
        <f t="shared" si="6828"/>
        <v>0</v>
      </c>
      <c r="D7261">
        <f>IFERROR(VLOOKUP(C7261,'Enheter, modell og år'!$A$2:$B$31,2,FALSE),0)</f>
        <v>0</v>
      </c>
      <c r="E7261" t="str">
        <f>'Liste detaljert wide'!$Q$1</f>
        <v>Basis KD</v>
      </c>
      <c r="F7261" t="str">
        <f t="shared" si="6802"/>
        <v>2024RFM0Basis KD</v>
      </c>
      <c r="G7261" s="3" t="e">
        <f>'Liste detaljert wide'!Q241</f>
        <v>#DIV/0!</v>
      </c>
      <c r="H7261" t="str">
        <f>VLOOKUP(E7261,Def!$B$2:$C$15,2,FALSE)</f>
        <v>Basis KD</v>
      </c>
      <c r="I7261" s="3" t="e">
        <f>IF(A7261='Enheter, modell og år'!$F$2-1,0,G7261-VLOOKUP(A7261-1&amp;B7261&amp;C7261&amp;E7261,$F$2:$G$7561,2,FALSE))</f>
        <v>#DIV/0!</v>
      </c>
      <c r="J7261" s="3" t="e">
        <f>IF(A7261='Enheter, modell og år'!$F$2-1,0,VLOOKUP(A7261-1&amp;B7261&amp;C7261&amp;E7261,$F$2:$G$7561,2,FALSE))</f>
        <v>#DIV/0!</v>
      </c>
    </row>
    <row r="7262" spans="1:10" x14ac:dyDescent="0.25">
      <c r="A7262">
        <f t="shared" ref="A7262:C7262" si="6829">A6722</f>
        <v>2025</v>
      </c>
      <c r="B7262" t="str">
        <f t="shared" si="6829"/>
        <v>RFM</v>
      </c>
      <c r="C7262">
        <f t="shared" si="6829"/>
        <v>0</v>
      </c>
      <c r="D7262">
        <f>IFERROR(VLOOKUP(C7262,'Enheter, modell og år'!$A$2:$B$31,2,FALSE),0)</f>
        <v>0</v>
      </c>
      <c r="E7262" t="str">
        <f>'Liste detaljert wide'!$Q$1</f>
        <v>Basis KD</v>
      </c>
      <c r="F7262" t="str">
        <f t="shared" si="6802"/>
        <v>2025RFM0Basis KD</v>
      </c>
      <c r="G7262" s="3" t="e">
        <f>'Liste detaljert wide'!Q242</f>
        <v>#DIV/0!</v>
      </c>
      <c r="H7262" t="str">
        <f>VLOOKUP(E7262,Def!$B$2:$C$15,2,FALSE)</f>
        <v>Basis KD</v>
      </c>
      <c r="I7262" s="3" t="e">
        <f>IF(A7262='Enheter, modell og år'!$F$2-1,0,G7262-VLOOKUP(A7262-1&amp;B7262&amp;C7262&amp;E7262,$F$2:$G$7561,2,FALSE))</f>
        <v>#DIV/0!</v>
      </c>
      <c r="J7262" s="3" t="e">
        <f>IF(A7262='Enheter, modell og år'!$F$2-1,0,VLOOKUP(A7262-1&amp;B7262&amp;C7262&amp;E7262,$F$2:$G$7561,2,FALSE))</f>
        <v>#DIV/0!</v>
      </c>
    </row>
    <row r="7263" spans="1:10" x14ac:dyDescent="0.25">
      <c r="A7263">
        <f t="shared" ref="A7263:C7263" si="6830">A6723</f>
        <v>2025</v>
      </c>
      <c r="B7263" t="str">
        <f t="shared" si="6830"/>
        <v>RFM</v>
      </c>
      <c r="C7263">
        <f t="shared" si="6830"/>
        <v>0</v>
      </c>
      <c r="D7263">
        <f>IFERROR(VLOOKUP(C7263,'Enheter, modell og år'!$A$2:$B$31,2,FALSE),0)</f>
        <v>0</v>
      </c>
      <c r="E7263" t="str">
        <f>'Liste detaljert wide'!$Q$1</f>
        <v>Basis KD</v>
      </c>
      <c r="F7263" t="str">
        <f t="shared" si="6802"/>
        <v>2025RFM0Basis KD</v>
      </c>
      <c r="G7263" s="3" t="e">
        <f>'Liste detaljert wide'!Q243</f>
        <v>#DIV/0!</v>
      </c>
      <c r="H7263" t="str">
        <f>VLOOKUP(E7263,Def!$B$2:$C$15,2,FALSE)</f>
        <v>Basis KD</v>
      </c>
      <c r="I7263" s="3" t="e">
        <f>IF(A7263='Enheter, modell og år'!$F$2-1,0,G7263-VLOOKUP(A7263-1&amp;B7263&amp;C7263&amp;E7263,$F$2:$G$7561,2,FALSE))</f>
        <v>#DIV/0!</v>
      </c>
      <c r="J7263" s="3" t="e">
        <f>IF(A7263='Enheter, modell og år'!$F$2-1,0,VLOOKUP(A7263-1&amp;B7263&amp;C7263&amp;E7263,$F$2:$G$7561,2,FALSE))</f>
        <v>#DIV/0!</v>
      </c>
    </row>
    <row r="7264" spans="1:10" x14ac:dyDescent="0.25">
      <c r="A7264">
        <f t="shared" ref="A7264:C7264" si="6831">A6724</f>
        <v>2025</v>
      </c>
      <c r="B7264" t="str">
        <f t="shared" si="6831"/>
        <v>RFM</v>
      </c>
      <c r="C7264">
        <f t="shared" si="6831"/>
        <v>0</v>
      </c>
      <c r="D7264">
        <f>IFERROR(VLOOKUP(C7264,'Enheter, modell og år'!$A$2:$B$31,2,FALSE),0)</f>
        <v>0</v>
      </c>
      <c r="E7264" t="str">
        <f>'Liste detaljert wide'!$Q$1</f>
        <v>Basis KD</v>
      </c>
      <c r="F7264" t="str">
        <f t="shared" si="6802"/>
        <v>2025RFM0Basis KD</v>
      </c>
      <c r="G7264" s="3" t="e">
        <f>'Liste detaljert wide'!Q244</f>
        <v>#DIV/0!</v>
      </c>
      <c r="H7264" t="str">
        <f>VLOOKUP(E7264,Def!$B$2:$C$15,2,FALSE)</f>
        <v>Basis KD</v>
      </c>
      <c r="I7264" s="3" t="e">
        <f>IF(A7264='Enheter, modell og år'!$F$2-1,0,G7264-VLOOKUP(A7264-1&amp;B7264&amp;C7264&amp;E7264,$F$2:$G$7561,2,FALSE))</f>
        <v>#DIV/0!</v>
      </c>
      <c r="J7264" s="3" t="e">
        <f>IF(A7264='Enheter, modell og år'!$F$2-1,0,VLOOKUP(A7264-1&amp;B7264&amp;C7264&amp;E7264,$F$2:$G$7561,2,FALSE))</f>
        <v>#DIV/0!</v>
      </c>
    </row>
    <row r="7265" spans="1:10" x14ac:dyDescent="0.25">
      <c r="A7265">
        <f t="shared" ref="A7265:C7265" si="6832">A6725</f>
        <v>2025</v>
      </c>
      <c r="B7265" t="str">
        <f t="shared" si="6832"/>
        <v>RFM</v>
      </c>
      <c r="C7265">
        <f t="shared" si="6832"/>
        <v>0</v>
      </c>
      <c r="D7265">
        <f>IFERROR(VLOOKUP(C7265,'Enheter, modell og år'!$A$2:$B$31,2,FALSE),0)</f>
        <v>0</v>
      </c>
      <c r="E7265" t="str">
        <f>'Liste detaljert wide'!$Q$1</f>
        <v>Basis KD</v>
      </c>
      <c r="F7265" t="str">
        <f t="shared" si="6802"/>
        <v>2025RFM0Basis KD</v>
      </c>
      <c r="G7265" s="3" t="e">
        <f>'Liste detaljert wide'!Q245</f>
        <v>#DIV/0!</v>
      </c>
      <c r="H7265" t="str">
        <f>VLOOKUP(E7265,Def!$B$2:$C$15,2,FALSE)</f>
        <v>Basis KD</v>
      </c>
      <c r="I7265" s="3" t="e">
        <f>IF(A7265='Enheter, modell og år'!$F$2-1,0,G7265-VLOOKUP(A7265-1&amp;B7265&amp;C7265&amp;E7265,$F$2:$G$7561,2,FALSE))</f>
        <v>#DIV/0!</v>
      </c>
      <c r="J7265" s="3" t="e">
        <f>IF(A7265='Enheter, modell og år'!$F$2-1,0,VLOOKUP(A7265-1&amp;B7265&amp;C7265&amp;E7265,$F$2:$G$7561,2,FALSE))</f>
        <v>#DIV/0!</v>
      </c>
    </row>
    <row r="7266" spans="1:10" x14ac:dyDescent="0.25">
      <c r="A7266">
        <f t="shared" ref="A7266:C7266" si="6833">A6726</f>
        <v>2025</v>
      </c>
      <c r="B7266" t="str">
        <f t="shared" si="6833"/>
        <v>RFM</v>
      </c>
      <c r="C7266">
        <f t="shared" si="6833"/>
        <v>0</v>
      </c>
      <c r="D7266">
        <f>IFERROR(VLOOKUP(C7266,'Enheter, modell og år'!$A$2:$B$31,2,FALSE),0)</f>
        <v>0</v>
      </c>
      <c r="E7266" t="str">
        <f>'Liste detaljert wide'!$Q$1</f>
        <v>Basis KD</v>
      </c>
      <c r="F7266" t="str">
        <f t="shared" si="6802"/>
        <v>2025RFM0Basis KD</v>
      </c>
      <c r="G7266" s="3" t="e">
        <f>'Liste detaljert wide'!Q246</f>
        <v>#DIV/0!</v>
      </c>
      <c r="H7266" t="str">
        <f>VLOOKUP(E7266,Def!$B$2:$C$15,2,FALSE)</f>
        <v>Basis KD</v>
      </c>
      <c r="I7266" s="3" t="e">
        <f>IF(A7266='Enheter, modell og år'!$F$2-1,0,G7266-VLOOKUP(A7266-1&amp;B7266&amp;C7266&amp;E7266,$F$2:$G$7561,2,FALSE))</f>
        <v>#DIV/0!</v>
      </c>
      <c r="J7266" s="3" t="e">
        <f>IF(A7266='Enheter, modell og år'!$F$2-1,0,VLOOKUP(A7266-1&amp;B7266&amp;C7266&amp;E7266,$F$2:$G$7561,2,FALSE))</f>
        <v>#DIV/0!</v>
      </c>
    </row>
    <row r="7267" spans="1:10" x14ac:dyDescent="0.25">
      <c r="A7267">
        <f t="shared" ref="A7267:C7267" si="6834">A6727</f>
        <v>2025</v>
      </c>
      <c r="B7267" t="str">
        <f t="shared" si="6834"/>
        <v>RFM</v>
      </c>
      <c r="C7267">
        <f t="shared" si="6834"/>
        <v>0</v>
      </c>
      <c r="D7267">
        <f>IFERROR(VLOOKUP(C7267,'Enheter, modell og år'!$A$2:$B$31,2,FALSE),0)</f>
        <v>0</v>
      </c>
      <c r="E7267" t="str">
        <f>'Liste detaljert wide'!$Q$1</f>
        <v>Basis KD</v>
      </c>
      <c r="F7267" t="str">
        <f t="shared" si="6802"/>
        <v>2025RFM0Basis KD</v>
      </c>
      <c r="G7267" s="3" t="e">
        <f>'Liste detaljert wide'!Q247</f>
        <v>#DIV/0!</v>
      </c>
      <c r="H7267" t="str">
        <f>VLOOKUP(E7267,Def!$B$2:$C$15,2,FALSE)</f>
        <v>Basis KD</v>
      </c>
      <c r="I7267" s="3" t="e">
        <f>IF(A7267='Enheter, modell og år'!$F$2-1,0,G7267-VLOOKUP(A7267-1&amp;B7267&amp;C7267&amp;E7267,$F$2:$G$7561,2,FALSE))</f>
        <v>#DIV/0!</v>
      </c>
      <c r="J7267" s="3" t="e">
        <f>IF(A7267='Enheter, modell og år'!$F$2-1,0,VLOOKUP(A7267-1&amp;B7267&amp;C7267&amp;E7267,$F$2:$G$7561,2,FALSE))</f>
        <v>#DIV/0!</v>
      </c>
    </row>
    <row r="7268" spans="1:10" x14ac:dyDescent="0.25">
      <c r="A7268">
        <f t="shared" ref="A7268:C7268" si="6835">A6728</f>
        <v>2025</v>
      </c>
      <c r="B7268" t="str">
        <f t="shared" si="6835"/>
        <v>RFM</v>
      </c>
      <c r="C7268">
        <f t="shared" si="6835"/>
        <v>0</v>
      </c>
      <c r="D7268">
        <f>IFERROR(VLOOKUP(C7268,'Enheter, modell og år'!$A$2:$B$31,2,FALSE),0)</f>
        <v>0</v>
      </c>
      <c r="E7268" t="str">
        <f>'Liste detaljert wide'!$Q$1</f>
        <v>Basis KD</v>
      </c>
      <c r="F7268" t="str">
        <f t="shared" si="6802"/>
        <v>2025RFM0Basis KD</v>
      </c>
      <c r="G7268" s="3" t="e">
        <f>'Liste detaljert wide'!Q248</f>
        <v>#DIV/0!</v>
      </c>
      <c r="H7268" t="str">
        <f>VLOOKUP(E7268,Def!$B$2:$C$15,2,FALSE)</f>
        <v>Basis KD</v>
      </c>
      <c r="I7268" s="3" t="e">
        <f>IF(A7268='Enheter, modell og år'!$F$2-1,0,G7268-VLOOKUP(A7268-1&amp;B7268&amp;C7268&amp;E7268,$F$2:$G$7561,2,FALSE))</f>
        <v>#DIV/0!</v>
      </c>
      <c r="J7268" s="3" t="e">
        <f>IF(A7268='Enheter, modell og år'!$F$2-1,0,VLOOKUP(A7268-1&amp;B7268&amp;C7268&amp;E7268,$F$2:$G$7561,2,FALSE))</f>
        <v>#DIV/0!</v>
      </c>
    </row>
    <row r="7269" spans="1:10" x14ac:dyDescent="0.25">
      <c r="A7269">
        <f t="shared" ref="A7269:C7269" si="6836">A6729</f>
        <v>2025</v>
      </c>
      <c r="B7269" t="str">
        <f t="shared" si="6836"/>
        <v>RFM</v>
      </c>
      <c r="C7269">
        <f t="shared" si="6836"/>
        <v>0</v>
      </c>
      <c r="D7269">
        <f>IFERROR(VLOOKUP(C7269,'Enheter, modell og år'!$A$2:$B$31,2,FALSE),0)</f>
        <v>0</v>
      </c>
      <c r="E7269" t="str">
        <f>'Liste detaljert wide'!$Q$1</f>
        <v>Basis KD</v>
      </c>
      <c r="F7269" t="str">
        <f t="shared" si="6802"/>
        <v>2025RFM0Basis KD</v>
      </c>
      <c r="G7269" s="3" t="e">
        <f>'Liste detaljert wide'!Q249</f>
        <v>#DIV/0!</v>
      </c>
      <c r="H7269" t="str">
        <f>VLOOKUP(E7269,Def!$B$2:$C$15,2,FALSE)</f>
        <v>Basis KD</v>
      </c>
      <c r="I7269" s="3" t="e">
        <f>IF(A7269='Enheter, modell og år'!$F$2-1,0,G7269-VLOOKUP(A7269-1&amp;B7269&amp;C7269&amp;E7269,$F$2:$G$7561,2,FALSE))</f>
        <v>#DIV/0!</v>
      </c>
      <c r="J7269" s="3" t="e">
        <f>IF(A7269='Enheter, modell og år'!$F$2-1,0,VLOOKUP(A7269-1&amp;B7269&amp;C7269&amp;E7269,$F$2:$G$7561,2,FALSE))</f>
        <v>#DIV/0!</v>
      </c>
    </row>
    <row r="7270" spans="1:10" x14ac:dyDescent="0.25">
      <c r="A7270">
        <f t="shared" ref="A7270:C7270" si="6837">A6730</f>
        <v>2025</v>
      </c>
      <c r="B7270" t="str">
        <f t="shared" si="6837"/>
        <v>RFM</v>
      </c>
      <c r="C7270">
        <f t="shared" si="6837"/>
        <v>0</v>
      </c>
      <c r="D7270">
        <f>IFERROR(VLOOKUP(C7270,'Enheter, modell og år'!$A$2:$B$31,2,FALSE),0)</f>
        <v>0</v>
      </c>
      <c r="E7270" t="str">
        <f>'Liste detaljert wide'!$Q$1</f>
        <v>Basis KD</v>
      </c>
      <c r="F7270" t="str">
        <f t="shared" si="6802"/>
        <v>2025RFM0Basis KD</v>
      </c>
      <c r="G7270" s="3" t="e">
        <f>'Liste detaljert wide'!Q250</f>
        <v>#DIV/0!</v>
      </c>
      <c r="H7270" t="str">
        <f>VLOOKUP(E7270,Def!$B$2:$C$15,2,FALSE)</f>
        <v>Basis KD</v>
      </c>
      <c r="I7270" s="3" t="e">
        <f>IF(A7270='Enheter, modell og år'!$F$2-1,0,G7270-VLOOKUP(A7270-1&amp;B7270&amp;C7270&amp;E7270,$F$2:$G$7561,2,FALSE))</f>
        <v>#DIV/0!</v>
      </c>
      <c r="J7270" s="3" t="e">
        <f>IF(A7270='Enheter, modell og år'!$F$2-1,0,VLOOKUP(A7270-1&amp;B7270&amp;C7270&amp;E7270,$F$2:$G$7561,2,FALSE))</f>
        <v>#DIV/0!</v>
      </c>
    </row>
    <row r="7271" spans="1:10" x14ac:dyDescent="0.25">
      <c r="A7271">
        <f t="shared" ref="A7271:C7271" si="6838">A6731</f>
        <v>2025</v>
      </c>
      <c r="B7271" t="str">
        <f t="shared" si="6838"/>
        <v>RFM</v>
      </c>
      <c r="C7271">
        <f t="shared" si="6838"/>
        <v>0</v>
      </c>
      <c r="D7271">
        <f>IFERROR(VLOOKUP(C7271,'Enheter, modell og år'!$A$2:$B$31,2,FALSE),0)</f>
        <v>0</v>
      </c>
      <c r="E7271" t="str">
        <f>'Liste detaljert wide'!$Q$1</f>
        <v>Basis KD</v>
      </c>
      <c r="F7271" t="str">
        <f t="shared" si="6802"/>
        <v>2025RFM0Basis KD</v>
      </c>
      <c r="G7271" s="3" t="e">
        <f>'Liste detaljert wide'!Q251</f>
        <v>#DIV/0!</v>
      </c>
      <c r="H7271" t="str">
        <f>VLOOKUP(E7271,Def!$B$2:$C$15,2,FALSE)</f>
        <v>Basis KD</v>
      </c>
      <c r="I7271" s="3" t="e">
        <f>IF(A7271='Enheter, modell og år'!$F$2-1,0,G7271-VLOOKUP(A7271-1&amp;B7271&amp;C7271&amp;E7271,$F$2:$G$7561,2,FALSE))</f>
        <v>#DIV/0!</v>
      </c>
      <c r="J7271" s="3" t="e">
        <f>IF(A7271='Enheter, modell og år'!$F$2-1,0,VLOOKUP(A7271-1&amp;B7271&amp;C7271&amp;E7271,$F$2:$G$7561,2,FALSE))</f>
        <v>#DIV/0!</v>
      </c>
    </row>
    <row r="7272" spans="1:10" x14ac:dyDescent="0.25">
      <c r="A7272">
        <f t="shared" ref="A7272:C7272" si="6839">A6732</f>
        <v>2025</v>
      </c>
      <c r="B7272" t="str">
        <f t="shared" si="6839"/>
        <v>RFM</v>
      </c>
      <c r="C7272">
        <f t="shared" si="6839"/>
        <v>0</v>
      </c>
      <c r="D7272">
        <f>IFERROR(VLOOKUP(C7272,'Enheter, modell og år'!$A$2:$B$31,2,FALSE),0)</f>
        <v>0</v>
      </c>
      <c r="E7272" t="str">
        <f>'Liste detaljert wide'!$Q$1</f>
        <v>Basis KD</v>
      </c>
      <c r="F7272" t="str">
        <f t="shared" si="6802"/>
        <v>2025RFM0Basis KD</v>
      </c>
      <c r="G7272" s="3" t="e">
        <f>'Liste detaljert wide'!Q252</f>
        <v>#DIV/0!</v>
      </c>
      <c r="H7272" t="str">
        <f>VLOOKUP(E7272,Def!$B$2:$C$15,2,FALSE)</f>
        <v>Basis KD</v>
      </c>
      <c r="I7272" s="3" t="e">
        <f>IF(A7272='Enheter, modell og år'!$F$2-1,0,G7272-VLOOKUP(A7272-1&amp;B7272&amp;C7272&amp;E7272,$F$2:$G$7561,2,FALSE))</f>
        <v>#DIV/0!</v>
      </c>
      <c r="J7272" s="3" t="e">
        <f>IF(A7272='Enheter, modell og år'!$F$2-1,0,VLOOKUP(A7272-1&amp;B7272&amp;C7272&amp;E7272,$F$2:$G$7561,2,FALSE))</f>
        <v>#DIV/0!</v>
      </c>
    </row>
    <row r="7273" spans="1:10" x14ac:dyDescent="0.25">
      <c r="A7273">
        <f t="shared" ref="A7273:C7273" si="6840">A6733</f>
        <v>2025</v>
      </c>
      <c r="B7273" t="str">
        <f t="shared" si="6840"/>
        <v>RFM</v>
      </c>
      <c r="C7273">
        <f t="shared" si="6840"/>
        <v>0</v>
      </c>
      <c r="D7273">
        <f>IFERROR(VLOOKUP(C7273,'Enheter, modell og år'!$A$2:$B$31,2,FALSE),0)</f>
        <v>0</v>
      </c>
      <c r="E7273" t="str">
        <f>'Liste detaljert wide'!$Q$1</f>
        <v>Basis KD</v>
      </c>
      <c r="F7273" t="str">
        <f t="shared" si="6802"/>
        <v>2025RFM0Basis KD</v>
      </c>
      <c r="G7273" s="3" t="e">
        <f>'Liste detaljert wide'!Q253</f>
        <v>#DIV/0!</v>
      </c>
      <c r="H7273" t="str">
        <f>VLOOKUP(E7273,Def!$B$2:$C$15,2,FALSE)</f>
        <v>Basis KD</v>
      </c>
      <c r="I7273" s="3" t="e">
        <f>IF(A7273='Enheter, modell og år'!$F$2-1,0,G7273-VLOOKUP(A7273-1&amp;B7273&amp;C7273&amp;E7273,$F$2:$G$7561,2,FALSE))</f>
        <v>#DIV/0!</v>
      </c>
      <c r="J7273" s="3" t="e">
        <f>IF(A7273='Enheter, modell og år'!$F$2-1,0,VLOOKUP(A7273-1&amp;B7273&amp;C7273&amp;E7273,$F$2:$G$7561,2,FALSE))</f>
        <v>#DIV/0!</v>
      </c>
    </row>
    <row r="7274" spans="1:10" x14ac:dyDescent="0.25">
      <c r="A7274">
        <f t="shared" ref="A7274:C7274" si="6841">A6734</f>
        <v>2025</v>
      </c>
      <c r="B7274" t="str">
        <f t="shared" si="6841"/>
        <v>RFM</v>
      </c>
      <c r="C7274">
        <f t="shared" si="6841"/>
        <v>0</v>
      </c>
      <c r="D7274">
        <f>IFERROR(VLOOKUP(C7274,'Enheter, modell og år'!$A$2:$B$31,2,FALSE),0)</f>
        <v>0</v>
      </c>
      <c r="E7274" t="str">
        <f>'Liste detaljert wide'!$Q$1</f>
        <v>Basis KD</v>
      </c>
      <c r="F7274" t="str">
        <f t="shared" si="6802"/>
        <v>2025RFM0Basis KD</v>
      </c>
      <c r="G7274" s="3" t="e">
        <f>'Liste detaljert wide'!Q254</f>
        <v>#DIV/0!</v>
      </c>
      <c r="H7274" t="str">
        <f>VLOOKUP(E7274,Def!$B$2:$C$15,2,FALSE)</f>
        <v>Basis KD</v>
      </c>
      <c r="I7274" s="3" t="e">
        <f>IF(A7274='Enheter, modell og år'!$F$2-1,0,G7274-VLOOKUP(A7274-1&amp;B7274&amp;C7274&amp;E7274,$F$2:$G$7561,2,FALSE))</f>
        <v>#DIV/0!</v>
      </c>
      <c r="J7274" s="3" t="e">
        <f>IF(A7274='Enheter, modell og år'!$F$2-1,0,VLOOKUP(A7274-1&amp;B7274&amp;C7274&amp;E7274,$F$2:$G$7561,2,FALSE))</f>
        <v>#DIV/0!</v>
      </c>
    </row>
    <row r="7275" spans="1:10" x14ac:dyDescent="0.25">
      <c r="A7275">
        <f t="shared" ref="A7275:C7275" si="6842">A6735</f>
        <v>2025</v>
      </c>
      <c r="B7275" t="str">
        <f t="shared" si="6842"/>
        <v>RFM</v>
      </c>
      <c r="C7275">
        <f t="shared" si="6842"/>
        <v>0</v>
      </c>
      <c r="D7275">
        <f>IFERROR(VLOOKUP(C7275,'Enheter, modell og år'!$A$2:$B$31,2,FALSE),0)</f>
        <v>0</v>
      </c>
      <c r="E7275" t="str">
        <f>'Liste detaljert wide'!$Q$1</f>
        <v>Basis KD</v>
      </c>
      <c r="F7275" t="str">
        <f t="shared" si="6802"/>
        <v>2025RFM0Basis KD</v>
      </c>
      <c r="G7275" s="3" t="e">
        <f>'Liste detaljert wide'!Q255</f>
        <v>#DIV/0!</v>
      </c>
      <c r="H7275" t="str">
        <f>VLOOKUP(E7275,Def!$B$2:$C$15,2,FALSE)</f>
        <v>Basis KD</v>
      </c>
      <c r="I7275" s="3" t="e">
        <f>IF(A7275='Enheter, modell og år'!$F$2-1,0,G7275-VLOOKUP(A7275-1&amp;B7275&amp;C7275&amp;E7275,$F$2:$G$7561,2,FALSE))</f>
        <v>#DIV/0!</v>
      </c>
      <c r="J7275" s="3" t="e">
        <f>IF(A7275='Enheter, modell og år'!$F$2-1,0,VLOOKUP(A7275-1&amp;B7275&amp;C7275&amp;E7275,$F$2:$G$7561,2,FALSE))</f>
        <v>#DIV/0!</v>
      </c>
    </row>
    <row r="7276" spans="1:10" x14ac:dyDescent="0.25">
      <c r="A7276">
        <f t="shared" ref="A7276:C7276" si="6843">A6736</f>
        <v>2025</v>
      </c>
      <c r="B7276" t="str">
        <f t="shared" si="6843"/>
        <v>RFM</v>
      </c>
      <c r="C7276">
        <f t="shared" si="6843"/>
        <v>0</v>
      </c>
      <c r="D7276">
        <f>IFERROR(VLOOKUP(C7276,'Enheter, modell og år'!$A$2:$B$31,2,FALSE),0)</f>
        <v>0</v>
      </c>
      <c r="E7276" t="str">
        <f>'Liste detaljert wide'!$Q$1</f>
        <v>Basis KD</v>
      </c>
      <c r="F7276" t="str">
        <f t="shared" si="6802"/>
        <v>2025RFM0Basis KD</v>
      </c>
      <c r="G7276" s="3" t="e">
        <f>'Liste detaljert wide'!Q256</f>
        <v>#DIV/0!</v>
      </c>
      <c r="H7276" t="str">
        <f>VLOOKUP(E7276,Def!$B$2:$C$15,2,FALSE)</f>
        <v>Basis KD</v>
      </c>
      <c r="I7276" s="3" t="e">
        <f>IF(A7276='Enheter, modell og år'!$F$2-1,0,G7276-VLOOKUP(A7276-1&amp;B7276&amp;C7276&amp;E7276,$F$2:$G$7561,2,FALSE))</f>
        <v>#DIV/0!</v>
      </c>
      <c r="J7276" s="3" t="e">
        <f>IF(A7276='Enheter, modell og år'!$F$2-1,0,VLOOKUP(A7276-1&amp;B7276&amp;C7276&amp;E7276,$F$2:$G$7561,2,FALSE))</f>
        <v>#DIV/0!</v>
      </c>
    </row>
    <row r="7277" spans="1:10" x14ac:dyDescent="0.25">
      <c r="A7277">
        <f t="shared" ref="A7277:C7277" si="6844">A6737</f>
        <v>2025</v>
      </c>
      <c r="B7277" t="str">
        <f t="shared" si="6844"/>
        <v>RFM</v>
      </c>
      <c r="C7277">
        <f t="shared" si="6844"/>
        <v>0</v>
      </c>
      <c r="D7277">
        <f>IFERROR(VLOOKUP(C7277,'Enheter, modell og år'!$A$2:$B$31,2,FALSE),0)</f>
        <v>0</v>
      </c>
      <c r="E7277" t="str">
        <f>'Liste detaljert wide'!$Q$1</f>
        <v>Basis KD</v>
      </c>
      <c r="F7277" t="str">
        <f t="shared" si="6802"/>
        <v>2025RFM0Basis KD</v>
      </c>
      <c r="G7277" s="3" t="e">
        <f>'Liste detaljert wide'!Q257</f>
        <v>#DIV/0!</v>
      </c>
      <c r="H7277" t="str">
        <f>VLOOKUP(E7277,Def!$B$2:$C$15,2,FALSE)</f>
        <v>Basis KD</v>
      </c>
      <c r="I7277" s="3" t="e">
        <f>IF(A7277='Enheter, modell og år'!$F$2-1,0,G7277-VLOOKUP(A7277-1&amp;B7277&amp;C7277&amp;E7277,$F$2:$G$7561,2,FALSE))</f>
        <v>#DIV/0!</v>
      </c>
      <c r="J7277" s="3" t="e">
        <f>IF(A7277='Enheter, modell og år'!$F$2-1,0,VLOOKUP(A7277-1&amp;B7277&amp;C7277&amp;E7277,$F$2:$G$7561,2,FALSE))</f>
        <v>#DIV/0!</v>
      </c>
    </row>
    <row r="7278" spans="1:10" x14ac:dyDescent="0.25">
      <c r="A7278">
        <f t="shared" ref="A7278:C7278" si="6845">A6738</f>
        <v>2025</v>
      </c>
      <c r="B7278" t="str">
        <f t="shared" si="6845"/>
        <v>RFM</v>
      </c>
      <c r="C7278">
        <f t="shared" si="6845"/>
        <v>0</v>
      </c>
      <c r="D7278">
        <f>IFERROR(VLOOKUP(C7278,'Enheter, modell og år'!$A$2:$B$31,2,FALSE),0)</f>
        <v>0</v>
      </c>
      <c r="E7278" t="str">
        <f>'Liste detaljert wide'!$Q$1</f>
        <v>Basis KD</v>
      </c>
      <c r="F7278" t="str">
        <f t="shared" si="6802"/>
        <v>2025RFM0Basis KD</v>
      </c>
      <c r="G7278" s="3" t="e">
        <f>'Liste detaljert wide'!Q258</f>
        <v>#DIV/0!</v>
      </c>
      <c r="H7278" t="str">
        <f>VLOOKUP(E7278,Def!$B$2:$C$15,2,FALSE)</f>
        <v>Basis KD</v>
      </c>
      <c r="I7278" s="3" t="e">
        <f>IF(A7278='Enheter, modell og år'!$F$2-1,0,G7278-VLOOKUP(A7278-1&amp;B7278&amp;C7278&amp;E7278,$F$2:$G$7561,2,FALSE))</f>
        <v>#DIV/0!</v>
      </c>
      <c r="J7278" s="3" t="e">
        <f>IF(A7278='Enheter, modell og år'!$F$2-1,0,VLOOKUP(A7278-1&amp;B7278&amp;C7278&amp;E7278,$F$2:$G$7561,2,FALSE))</f>
        <v>#DIV/0!</v>
      </c>
    </row>
    <row r="7279" spans="1:10" x14ac:dyDescent="0.25">
      <c r="A7279">
        <f t="shared" ref="A7279:C7279" si="6846">A6739</f>
        <v>2025</v>
      </c>
      <c r="B7279" t="str">
        <f t="shared" si="6846"/>
        <v>RFM</v>
      </c>
      <c r="C7279">
        <f t="shared" si="6846"/>
        <v>0</v>
      </c>
      <c r="D7279">
        <f>IFERROR(VLOOKUP(C7279,'Enheter, modell og år'!$A$2:$B$31,2,FALSE),0)</f>
        <v>0</v>
      </c>
      <c r="E7279" t="str">
        <f>'Liste detaljert wide'!$Q$1</f>
        <v>Basis KD</v>
      </c>
      <c r="F7279" t="str">
        <f t="shared" si="6802"/>
        <v>2025RFM0Basis KD</v>
      </c>
      <c r="G7279" s="3" t="e">
        <f>'Liste detaljert wide'!Q259</f>
        <v>#DIV/0!</v>
      </c>
      <c r="H7279" t="str">
        <f>VLOOKUP(E7279,Def!$B$2:$C$15,2,FALSE)</f>
        <v>Basis KD</v>
      </c>
      <c r="I7279" s="3" t="e">
        <f>IF(A7279='Enheter, modell og år'!$F$2-1,0,G7279-VLOOKUP(A7279-1&amp;B7279&amp;C7279&amp;E7279,$F$2:$G$7561,2,FALSE))</f>
        <v>#DIV/0!</v>
      </c>
      <c r="J7279" s="3" t="e">
        <f>IF(A7279='Enheter, modell og år'!$F$2-1,0,VLOOKUP(A7279-1&amp;B7279&amp;C7279&amp;E7279,$F$2:$G$7561,2,FALSE))</f>
        <v>#DIV/0!</v>
      </c>
    </row>
    <row r="7280" spans="1:10" x14ac:dyDescent="0.25">
      <c r="A7280">
        <f t="shared" ref="A7280:C7280" si="6847">A6740</f>
        <v>2025</v>
      </c>
      <c r="B7280" t="str">
        <f t="shared" si="6847"/>
        <v>RFM</v>
      </c>
      <c r="C7280">
        <f t="shared" si="6847"/>
        <v>0</v>
      </c>
      <c r="D7280">
        <f>IFERROR(VLOOKUP(C7280,'Enheter, modell og år'!$A$2:$B$31,2,FALSE),0)</f>
        <v>0</v>
      </c>
      <c r="E7280" t="str">
        <f>'Liste detaljert wide'!$Q$1</f>
        <v>Basis KD</v>
      </c>
      <c r="F7280" t="str">
        <f t="shared" si="6802"/>
        <v>2025RFM0Basis KD</v>
      </c>
      <c r="G7280" s="3" t="e">
        <f>'Liste detaljert wide'!Q260</f>
        <v>#DIV/0!</v>
      </c>
      <c r="H7280" t="str">
        <f>VLOOKUP(E7280,Def!$B$2:$C$15,2,FALSE)</f>
        <v>Basis KD</v>
      </c>
      <c r="I7280" s="3" t="e">
        <f>IF(A7280='Enheter, modell og år'!$F$2-1,0,G7280-VLOOKUP(A7280-1&amp;B7280&amp;C7280&amp;E7280,$F$2:$G$7561,2,FALSE))</f>
        <v>#DIV/0!</v>
      </c>
      <c r="J7280" s="3" t="e">
        <f>IF(A7280='Enheter, modell og år'!$F$2-1,0,VLOOKUP(A7280-1&amp;B7280&amp;C7280&amp;E7280,$F$2:$G$7561,2,FALSE))</f>
        <v>#DIV/0!</v>
      </c>
    </row>
    <row r="7281" spans="1:10" x14ac:dyDescent="0.25">
      <c r="A7281">
        <f t="shared" ref="A7281:C7281" si="6848">A6741</f>
        <v>2025</v>
      </c>
      <c r="B7281" t="str">
        <f t="shared" si="6848"/>
        <v>RFM</v>
      </c>
      <c r="C7281">
        <f t="shared" si="6848"/>
        <v>0</v>
      </c>
      <c r="D7281">
        <f>IFERROR(VLOOKUP(C7281,'Enheter, modell og år'!$A$2:$B$31,2,FALSE),0)</f>
        <v>0</v>
      </c>
      <c r="E7281" t="str">
        <f>'Liste detaljert wide'!$Q$1</f>
        <v>Basis KD</v>
      </c>
      <c r="F7281" t="str">
        <f t="shared" si="6802"/>
        <v>2025RFM0Basis KD</v>
      </c>
      <c r="G7281" s="3" t="e">
        <f>'Liste detaljert wide'!Q261</f>
        <v>#DIV/0!</v>
      </c>
      <c r="H7281" t="str">
        <f>VLOOKUP(E7281,Def!$B$2:$C$15,2,FALSE)</f>
        <v>Basis KD</v>
      </c>
      <c r="I7281" s="3" t="e">
        <f>IF(A7281='Enheter, modell og år'!$F$2-1,0,G7281-VLOOKUP(A7281-1&amp;B7281&amp;C7281&amp;E7281,$F$2:$G$7561,2,FALSE))</f>
        <v>#DIV/0!</v>
      </c>
      <c r="J7281" s="3" t="e">
        <f>IF(A7281='Enheter, modell og år'!$F$2-1,0,VLOOKUP(A7281-1&amp;B7281&amp;C7281&amp;E7281,$F$2:$G$7561,2,FALSE))</f>
        <v>#DIV/0!</v>
      </c>
    </row>
    <row r="7282" spans="1:10" x14ac:dyDescent="0.25">
      <c r="A7282">
        <f t="shared" ref="A7282:C7282" si="6849">A6742</f>
        <v>2025</v>
      </c>
      <c r="B7282" t="str">
        <f t="shared" si="6849"/>
        <v>RFM</v>
      </c>
      <c r="C7282">
        <f t="shared" si="6849"/>
        <v>0</v>
      </c>
      <c r="D7282">
        <f>IFERROR(VLOOKUP(C7282,'Enheter, modell og år'!$A$2:$B$31,2,FALSE),0)</f>
        <v>0</v>
      </c>
      <c r="E7282" t="str">
        <f>'Liste detaljert wide'!$Q$1</f>
        <v>Basis KD</v>
      </c>
      <c r="F7282" t="str">
        <f t="shared" si="6802"/>
        <v>2025RFM0Basis KD</v>
      </c>
      <c r="G7282" s="3" t="e">
        <f>'Liste detaljert wide'!Q262</f>
        <v>#DIV/0!</v>
      </c>
      <c r="H7282" t="str">
        <f>VLOOKUP(E7282,Def!$B$2:$C$15,2,FALSE)</f>
        <v>Basis KD</v>
      </c>
      <c r="I7282" s="3" t="e">
        <f>IF(A7282='Enheter, modell og år'!$F$2-1,0,G7282-VLOOKUP(A7282-1&amp;B7282&amp;C7282&amp;E7282,$F$2:$G$7561,2,FALSE))</f>
        <v>#DIV/0!</v>
      </c>
      <c r="J7282" s="3" t="e">
        <f>IF(A7282='Enheter, modell og år'!$F$2-1,0,VLOOKUP(A7282-1&amp;B7282&amp;C7282&amp;E7282,$F$2:$G$7561,2,FALSE))</f>
        <v>#DIV/0!</v>
      </c>
    </row>
    <row r="7283" spans="1:10" x14ac:dyDescent="0.25">
      <c r="A7283">
        <f t="shared" ref="A7283:C7283" si="6850">A6743</f>
        <v>2025</v>
      </c>
      <c r="B7283" t="str">
        <f t="shared" si="6850"/>
        <v>RFM</v>
      </c>
      <c r="C7283">
        <f t="shared" si="6850"/>
        <v>0</v>
      </c>
      <c r="D7283">
        <f>IFERROR(VLOOKUP(C7283,'Enheter, modell og år'!$A$2:$B$31,2,FALSE),0)</f>
        <v>0</v>
      </c>
      <c r="E7283" t="str">
        <f>'Liste detaljert wide'!$Q$1</f>
        <v>Basis KD</v>
      </c>
      <c r="F7283" t="str">
        <f t="shared" si="6802"/>
        <v>2025RFM0Basis KD</v>
      </c>
      <c r="G7283" s="3" t="e">
        <f>'Liste detaljert wide'!Q263</f>
        <v>#DIV/0!</v>
      </c>
      <c r="H7283" t="str">
        <f>VLOOKUP(E7283,Def!$B$2:$C$15,2,FALSE)</f>
        <v>Basis KD</v>
      </c>
      <c r="I7283" s="3" t="e">
        <f>IF(A7283='Enheter, modell og år'!$F$2-1,0,G7283-VLOOKUP(A7283-1&amp;B7283&amp;C7283&amp;E7283,$F$2:$G$7561,2,FALSE))</f>
        <v>#DIV/0!</v>
      </c>
      <c r="J7283" s="3" t="e">
        <f>IF(A7283='Enheter, modell og år'!$F$2-1,0,VLOOKUP(A7283-1&amp;B7283&amp;C7283&amp;E7283,$F$2:$G$7561,2,FALSE))</f>
        <v>#DIV/0!</v>
      </c>
    </row>
    <row r="7284" spans="1:10" x14ac:dyDescent="0.25">
      <c r="A7284">
        <f t="shared" ref="A7284:C7284" si="6851">A6744</f>
        <v>2025</v>
      </c>
      <c r="B7284" t="str">
        <f t="shared" si="6851"/>
        <v>RFM</v>
      </c>
      <c r="C7284">
        <f t="shared" si="6851"/>
        <v>0</v>
      </c>
      <c r="D7284">
        <f>IFERROR(VLOOKUP(C7284,'Enheter, modell og år'!$A$2:$B$31,2,FALSE),0)</f>
        <v>0</v>
      </c>
      <c r="E7284" t="str">
        <f>'Liste detaljert wide'!$Q$1</f>
        <v>Basis KD</v>
      </c>
      <c r="F7284" t="str">
        <f t="shared" si="6802"/>
        <v>2025RFM0Basis KD</v>
      </c>
      <c r="G7284" s="3" t="e">
        <f>'Liste detaljert wide'!Q264</f>
        <v>#DIV/0!</v>
      </c>
      <c r="H7284" t="str">
        <f>VLOOKUP(E7284,Def!$B$2:$C$15,2,FALSE)</f>
        <v>Basis KD</v>
      </c>
      <c r="I7284" s="3" t="e">
        <f>IF(A7284='Enheter, modell og år'!$F$2-1,0,G7284-VLOOKUP(A7284-1&amp;B7284&amp;C7284&amp;E7284,$F$2:$G$7561,2,FALSE))</f>
        <v>#DIV/0!</v>
      </c>
      <c r="J7284" s="3" t="e">
        <f>IF(A7284='Enheter, modell og år'!$F$2-1,0,VLOOKUP(A7284-1&amp;B7284&amp;C7284&amp;E7284,$F$2:$G$7561,2,FALSE))</f>
        <v>#DIV/0!</v>
      </c>
    </row>
    <row r="7285" spans="1:10" x14ac:dyDescent="0.25">
      <c r="A7285">
        <f t="shared" ref="A7285:C7285" si="6852">A6745</f>
        <v>2025</v>
      </c>
      <c r="B7285" t="str">
        <f t="shared" si="6852"/>
        <v>RFM</v>
      </c>
      <c r="C7285">
        <f t="shared" si="6852"/>
        <v>0</v>
      </c>
      <c r="D7285">
        <f>IFERROR(VLOOKUP(C7285,'Enheter, modell og år'!$A$2:$B$31,2,FALSE),0)</f>
        <v>0</v>
      </c>
      <c r="E7285" t="str">
        <f>'Liste detaljert wide'!$Q$1</f>
        <v>Basis KD</v>
      </c>
      <c r="F7285" t="str">
        <f t="shared" si="6802"/>
        <v>2025RFM0Basis KD</v>
      </c>
      <c r="G7285" s="3" t="e">
        <f>'Liste detaljert wide'!Q265</f>
        <v>#DIV/0!</v>
      </c>
      <c r="H7285" t="str">
        <f>VLOOKUP(E7285,Def!$B$2:$C$15,2,FALSE)</f>
        <v>Basis KD</v>
      </c>
      <c r="I7285" s="3" t="e">
        <f>IF(A7285='Enheter, modell og år'!$F$2-1,0,G7285-VLOOKUP(A7285-1&amp;B7285&amp;C7285&amp;E7285,$F$2:$G$7561,2,FALSE))</f>
        <v>#DIV/0!</v>
      </c>
      <c r="J7285" s="3" t="e">
        <f>IF(A7285='Enheter, modell og år'!$F$2-1,0,VLOOKUP(A7285-1&amp;B7285&amp;C7285&amp;E7285,$F$2:$G$7561,2,FALSE))</f>
        <v>#DIV/0!</v>
      </c>
    </row>
    <row r="7286" spans="1:10" x14ac:dyDescent="0.25">
      <c r="A7286">
        <f t="shared" ref="A7286:C7286" si="6853">A6746</f>
        <v>2025</v>
      </c>
      <c r="B7286" t="str">
        <f t="shared" si="6853"/>
        <v>RFM</v>
      </c>
      <c r="C7286">
        <f t="shared" si="6853"/>
        <v>0</v>
      </c>
      <c r="D7286">
        <f>IFERROR(VLOOKUP(C7286,'Enheter, modell og år'!$A$2:$B$31,2,FALSE),0)</f>
        <v>0</v>
      </c>
      <c r="E7286" t="str">
        <f>'Liste detaljert wide'!$Q$1</f>
        <v>Basis KD</v>
      </c>
      <c r="F7286" t="str">
        <f t="shared" si="6802"/>
        <v>2025RFM0Basis KD</v>
      </c>
      <c r="G7286" s="3" t="e">
        <f>'Liste detaljert wide'!Q266</f>
        <v>#DIV/0!</v>
      </c>
      <c r="H7286" t="str">
        <f>VLOOKUP(E7286,Def!$B$2:$C$15,2,FALSE)</f>
        <v>Basis KD</v>
      </c>
      <c r="I7286" s="3" t="e">
        <f>IF(A7286='Enheter, modell og år'!$F$2-1,0,G7286-VLOOKUP(A7286-1&amp;B7286&amp;C7286&amp;E7286,$F$2:$G$7561,2,FALSE))</f>
        <v>#DIV/0!</v>
      </c>
      <c r="J7286" s="3" t="e">
        <f>IF(A7286='Enheter, modell og år'!$F$2-1,0,VLOOKUP(A7286-1&amp;B7286&amp;C7286&amp;E7286,$F$2:$G$7561,2,FALSE))</f>
        <v>#DIV/0!</v>
      </c>
    </row>
    <row r="7287" spans="1:10" x14ac:dyDescent="0.25">
      <c r="A7287">
        <f t="shared" ref="A7287:C7287" si="6854">A6747</f>
        <v>2025</v>
      </c>
      <c r="B7287" t="str">
        <f t="shared" si="6854"/>
        <v>RFM</v>
      </c>
      <c r="C7287">
        <f t="shared" si="6854"/>
        <v>0</v>
      </c>
      <c r="D7287">
        <f>IFERROR(VLOOKUP(C7287,'Enheter, modell og år'!$A$2:$B$31,2,FALSE),0)</f>
        <v>0</v>
      </c>
      <c r="E7287" t="str">
        <f>'Liste detaljert wide'!$Q$1</f>
        <v>Basis KD</v>
      </c>
      <c r="F7287" t="str">
        <f t="shared" si="6802"/>
        <v>2025RFM0Basis KD</v>
      </c>
      <c r="G7287" s="3" t="e">
        <f>'Liste detaljert wide'!Q267</f>
        <v>#DIV/0!</v>
      </c>
      <c r="H7287" t="str">
        <f>VLOOKUP(E7287,Def!$B$2:$C$15,2,FALSE)</f>
        <v>Basis KD</v>
      </c>
      <c r="I7287" s="3" t="e">
        <f>IF(A7287='Enheter, modell og år'!$F$2-1,0,G7287-VLOOKUP(A7287-1&amp;B7287&amp;C7287&amp;E7287,$F$2:$G$7561,2,FALSE))</f>
        <v>#DIV/0!</v>
      </c>
      <c r="J7287" s="3" t="e">
        <f>IF(A7287='Enheter, modell og år'!$F$2-1,0,VLOOKUP(A7287-1&amp;B7287&amp;C7287&amp;E7287,$F$2:$G$7561,2,FALSE))</f>
        <v>#DIV/0!</v>
      </c>
    </row>
    <row r="7288" spans="1:10" x14ac:dyDescent="0.25">
      <c r="A7288">
        <f t="shared" ref="A7288:C7288" si="6855">A6748</f>
        <v>2025</v>
      </c>
      <c r="B7288" t="str">
        <f t="shared" si="6855"/>
        <v>RFM</v>
      </c>
      <c r="C7288">
        <f t="shared" si="6855"/>
        <v>0</v>
      </c>
      <c r="D7288">
        <f>IFERROR(VLOOKUP(C7288,'Enheter, modell og år'!$A$2:$B$31,2,FALSE),0)</f>
        <v>0</v>
      </c>
      <c r="E7288" t="str">
        <f>'Liste detaljert wide'!$Q$1</f>
        <v>Basis KD</v>
      </c>
      <c r="F7288" t="str">
        <f t="shared" si="6802"/>
        <v>2025RFM0Basis KD</v>
      </c>
      <c r="G7288" s="3" t="e">
        <f>'Liste detaljert wide'!Q268</f>
        <v>#DIV/0!</v>
      </c>
      <c r="H7288" t="str">
        <f>VLOOKUP(E7288,Def!$B$2:$C$15,2,FALSE)</f>
        <v>Basis KD</v>
      </c>
      <c r="I7288" s="3" t="e">
        <f>IF(A7288='Enheter, modell og år'!$F$2-1,0,G7288-VLOOKUP(A7288-1&amp;B7288&amp;C7288&amp;E7288,$F$2:$G$7561,2,FALSE))</f>
        <v>#DIV/0!</v>
      </c>
      <c r="J7288" s="3" t="e">
        <f>IF(A7288='Enheter, modell og år'!$F$2-1,0,VLOOKUP(A7288-1&amp;B7288&amp;C7288&amp;E7288,$F$2:$G$7561,2,FALSE))</f>
        <v>#DIV/0!</v>
      </c>
    </row>
    <row r="7289" spans="1:10" x14ac:dyDescent="0.25">
      <c r="A7289">
        <f t="shared" ref="A7289:C7289" si="6856">A6749</f>
        <v>2025</v>
      </c>
      <c r="B7289" t="str">
        <f t="shared" si="6856"/>
        <v>RFM</v>
      </c>
      <c r="C7289">
        <f t="shared" si="6856"/>
        <v>0</v>
      </c>
      <c r="D7289">
        <f>IFERROR(VLOOKUP(C7289,'Enheter, modell og år'!$A$2:$B$31,2,FALSE),0)</f>
        <v>0</v>
      </c>
      <c r="E7289" t="str">
        <f>'Liste detaljert wide'!$Q$1</f>
        <v>Basis KD</v>
      </c>
      <c r="F7289" t="str">
        <f t="shared" si="6802"/>
        <v>2025RFM0Basis KD</v>
      </c>
      <c r="G7289" s="3" t="e">
        <f>'Liste detaljert wide'!Q269</f>
        <v>#DIV/0!</v>
      </c>
      <c r="H7289" t="str">
        <f>VLOOKUP(E7289,Def!$B$2:$C$15,2,FALSE)</f>
        <v>Basis KD</v>
      </c>
      <c r="I7289" s="3" t="e">
        <f>IF(A7289='Enheter, modell og år'!$F$2-1,0,G7289-VLOOKUP(A7289-1&amp;B7289&amp;C7289&amp;E7289,$F$2:$G$7561,2,FALSE))</f>
        <v>#DIV/0!</v>
      </c>
      <c r="J7289" s="3" t="e">
        <f>IF(A7289='Enheter, modell og år'!$F$2-1,0,VLOOKUP(A7289-1&amp;B7289&amp;C7289&amp;E7289,$F$2:$G$7561,2,FALSE))</f>
        <v>#DIV/0!</v>
      </c>
    </row>
    <row r="7290" spans="1:10" x14ac:dyDescent="0.25">
      <c r="A7290">
        <f t="shared" ref="A7290:C7290" si="6857">A6750</f>
        <v>2025</v>
      </c>
      <c r="B7290" t="str">
        <f t="shared" si="6857"/>
        <v>RFM</v>
      </c>
      <c r="C7290">
        <f t="shared" si="6857"/>
        <v>0</v>
      </c>
      <c r="D7290">
        <f>IFERROR(VLOOKUP(C7290,'Enheter, modell og år'!$A$2:$B$31,2,FALSE),0)</f>
        <v>0</v>
      </c>
      <c r="E7290" t="str">
        <f>'Liste detaljert wide'!$Q$1</f>
        <v>Basis KD</v>
      </c>
      <c r="F7290" t="str">
        <f t="shared" si="6802"/>
        <v>2025RFM0Basis KD</v>
      </c>
      <c r="G7290" s="3" t="e">
        <f>'Liste detaljert wide'!Q270</f>
        <v>#DIV/0!</v>
      </c>
      <c r="H7290" t="str">
        <f>VLOOKUP(E7290,Def!$B$2:$C$15,2,FALSE)</f>
        <v>Basis KD</v>
      </c>
      <c r="I7290" s="3" t="e">
        <f>IF(A7290='Enheter, modell og år'!$F$2-1,0,G7290-VLOOKUP(A7290-1&amp;B7290&amp;C7290&amp;E7290,$F$2:$G$7561,2,FALSE))</f>
        <v>#DIV/0!</v>
      </c>
      <c r="J7290" s="3" t="e">
        <f>IF(A7290='Enheter, modell og år'!$F$2-1,0,VLOOKUP(A7290-1&amp;B7290&amp;C7290&amp;E7290,$F$2:$G$7561,2,FALSE))</f>
        <v>#DIV/0!</v>
      </c>
    </row>
    <row r="7291" spans="1:10" x14ac:dyDescent="0.25">
      <c r="A7291">
        <f t="shared" ref="A7291:C7291" si="6858">A6751</f>
        <v>2025</v>
      </c>
      <c r="B7291" t="str">
        <f t="shared" si="6858"/>
        <v>RFM</v>
      </c>
      <c r="C7291">
        <f t="shared" si="6858"/>
        <v>0</v>
      </c>
      <c r="D7291">
        <f>IFERROR(VLOOKUP(C7291,'Enheter, modell og år'!$A$2:$B$31,2,FALSE),0)</f>
        <v>0</v>
      </c>
      <c r="E7291" t="str">
        <f>'Liste detaljert wide'!$Q$1</f>
        <v>Basis KD</v>
      </c>
      <c r="F7291" t="str">
        <f t="shared" si="6802"/>
        <v>2025RFM0Basis KD</v>
      </c>
      <c r="G7291" s="3" t="e">
        <f>'Liste detaljert wide'!Q271</f>
        <v>#DIV/0!</v>
      </c>
      <c r="H7291" t="str">
        <f>VLOOKUP(E7291,Def!$B$2:$C$15,2,FALSE)</f>
        <v>Basis KD</v>
      </c>
      <c r="I7291" s="3" t="e">
        <f>IF(A7291='Enheter, modell og år'!$F$2-1,0,G7291-VLOOKUP(A7291-1&amp;B7291&amp;C7291&amp;E7291,$F$2:$G$7561,2,FALSE))</f>
        <v>#DIV/0!</v>
      </c>
      <c r="J7291" s="3" t="e">
        <f>IF(A7291='Enheter, modell og år'!$F$2-1,0,VLOOKUP(A7291-1&amp;B7291&amp;C7291&amp;E7291,$F$2:$G$7561,2,FALSE))</f>
        <v>#DIV/0!</v>
      </c>
    </row>
    <row r="7292" spans="1:10" x14ac:dyDescent="0.25">
      <c r="A7292">
        <f t="shared" ref="A7292:C7292" si="6859">A6752</f>
        <v>2017</v>
      </c>
      <c r="B7292" t="str">
        <f t="shared" si="6859"/>
        <v>VFM</v>
      </c>
      <c r="C7292">
        <f t="shared" si="6859"/>
        <v>0</v>
      </c>
      <c r="D7292">
        <f>IFERROR(VLOOKUP(C7292,'Enheter, modell og år'!$A$2:$B$31,2,FALSE),0)</f>
        <v>0</v>
      </c>
      <c r="E7292" t="str">
        <f>'Liste detaljert wide'!$Q$1</f>
        <v>Basis KD</v>
      </c>
      <c r="F7292" t="str">
        <f t="shared" si="6802"/>
        <v>2017VFM0Basis KD</v>
      </c>
      <c r="G7292" s="3">
        <f>'Liste detaljert wide'!Q272</f>
        <v>0</v>
      </c>
      <c r="H7292" t="str">
        <f>VLOOKUP(E7292,Def!$B$2:$C$15,2,FALSE)</f>
        <v>Basis KD</v>
      </c>
      <c r="I7292" s="3">
        <f>IF(A7292='Enheter, modell og år'!$F$2-1,0,G7292-VLOOKUP(A7292-1&amp;B7292&amp;C7292&amp;E7292,$F$2:$G$7561,2,FALSE))</f>
        <v>0</v>
      </c>
      <c r="J7292" s="3">
        <f>IF(A7292='Enheter, modell og år'!$F$2-1,0,VLOOKUP(A7292-1&amp;B7292&amp;C7292&amp;E7292,$F$2:$G$7561,2,FALSE))</f>
        <v>0</v>
      </c>
    </row>
    <row r="7293" spans="1:10" x14ac:dyDescent="0.25">
      <c r="A7293">
        <f t="shared" ref="A7293:C7293" si="6860">A6753</f>
        <v>2017</v>
      </c>
      <c r="B7293" t="str">
        <f t="shared" si="6860"/>
        <v>VFM</v>
      </c>
      <c r="C7293">
        <f t="shared" si="6860"/>
        <v>0</v>
      </c>
      <c r="D7293">
        <f>IFERROR(VLOOKUP(C7293,'Enheter, modell og år'!$A$2:$B$31,2,FALSE),0)</f>
        <v>0</v>
      </c>
      <c r="E7293" t="str">
        <f>'Liste detaljert wide'!$Q$1</f>
        <v>Basis KD</v>
      </c>
      <c r="F7293" t="str">
        <f t="shared" si="6802"/>
        <v>2017VFM0Basis KD</v>
      </c>
      <c r="G7293" s="3">
        <f>'Liste detaljert wide'!Q273</f>
        <v>0</v>
      </c>
      <c r="H7293" t="str">
        <f>VLOOKUP(E7293,Def!$B$2:$C$15,2,FALSE)</f>
        <v>Basis KD</v>
      </c>
      <c r="I7293" s="3">
        <f>IF(A7293='Enheter, modell og år'!$F$2-1,0,G7293-VLOOKUP(A7293-1&amp;B7293&amp;C7293&amp;E7293,$F$2:$G$7561,2,FALSE))</f>
        <v>0</v>
      </c>
      <c r="J7293" s="3">
        <f>IF(A7293='Enheter, modell og år'!$F$2-1,0,VLOOKUP(A7293-1&amp;B7293&amp;C7293&amp;E7293,$F$2:$G$7561,2,FALSE))</f>
        <v>0</v>
      </c>
    </row>
    <row r="7294" spans="1:10" x14ac:dyDescent="0.25">
      <c r="A7294">
        <f t="shared" ref="A7294:C7294" si="6861">A6754</f>
        <v>2017</v>
      </c>
      <c r="B7294" t="str">
        <f t="shared" si="6861"/>
        <v>VFM</v>
      </c>
      <c r="C7294">
        <f t="shared" si="6861"/>
        <v>0</v>
      </c>
      <c r="D7294">
        <f>IFERROR(VLOOKUP(C7294,'Enheter, modell og år'!$A$2:$B$31,2,FALSE),0)</f>
        <v>0</v>
      </c>
      <c r="E7294" t="str">
        <f>'Liste detaljert wide'!$Q$1</f>
        <v>Basis KD</v>
      </c>
      <c r="F7294" t="str">
        <f t="shared" si="6802"/>
        <v>2017VFM0Basis KD</v>
      </c>
      <c r="G7294" s="3">
        <f>'Liste detaljert wide'!Q274</f>
        <v>0</v>
      </c>
      <c r="H7294" t="str">
        <f>VLOOKUP(E7294,Def!$B$2:$C$15,2,FALSE)</f>
        <v>Basis KD</v>
      </c>
      <c r="I7294" s="3">
        <f>IF(A7294='Enheter, modell og år'!$F$2-1,0,G7294-VLOOKUP(A7294-1&amp;B7294&amp;C7294&amp;E7294,$F$2:$G$7561,2,FALSE))</f>
        <v>0</v>
      </c>
      <c r="J7294" s="3">
        <f>IF(A7294='Enheter, modell og år'!$F$2-1,0,VLOOKUP(A7294-1&amp;B7294&amp;C7294&amp;E7294,$F$2:$G$7561,2,FALSE))</f>
        <v>0</v>
      </c>
    </row>
    <row r="7295" spans="1:10" x14ac:dyDescent="0.25">
      <c r="A7295">
        <f t="shared" ref="A7295:C7295" si="6862">A6755</f>
        <v>2017</v>
      </c>
      <c r="B7295" t="str">
        <f t="shared" si="6862"/>
        <v>VFM</v>
      </c>
      <c r="C7295">
        <f t="shared" si="6862"/>
        <v>0</v>
      </c>
      <c r="D7295">
        <f>IFERROR(VLOOKUP(C7295,'Enheter, modell og år'!$A$2:$B$31,2,FALSE),0)</f>
        <v>0</v>
      </c>
      <c r="E7295" t="str">
        <f>'Liste detaljert wide'!$Q$1</f>
        <v>Basis KD</v>
      </c>
      <c r="F7295" t="str">
        <f t="shared" si="6802"/>
        <v>2017VFM0Basis KD</v>
      </c>
      <c r="G7295" s="3">
        <f>'Liste detaljert wide'!Q275</f>
        <v>0</v>
      </c>
      <c r="H7295" t="str">
        <f>VLOOKUP(E7295,Def!$B$2:$C$15,2,FALSE)</f>
        <v>Basis KD</v>
      </c>
      <c r="I7295" s="3">
        <f>IF(A7295='Enheter, modell og år'!$F$2-1,0,G7295-VLOOKUP(A7295-1&amp;B7295&amp;C7295&amp;E7295,$F$2:$G$7561,2,FALSE))</f>
        <v>0</v>
      </c>
      <c r="J7295" s="3">
        <f>IF(A7295='Enheter, modell og år'!$F$2-1,0,VLOOKUP(A7295-1&amp;B7295&amp;C7295&amp;E7295,$F$2:$G$7561,2,FALSE))</f>
        <v>0</v>
      </c>
    </row>
    <row r="7296" spans="1:10" x14ac:dyDescent="0.25">
      <c r="A7296">
        <f t="shared" ref="A7296:C7296" si="6863">A6756</f>
        <v>2017</v>
      </c>
      <c r="B7296" t="str">
        <f t="shared" si="6863"/>
        <v>VFM</v>
      </c>
      <c r="C7296">
        <f t="shared" si="6863"/>
        <v>0</v>
      </c>
      <c r="D7296">
        <f>IFERROR(VLOOKUP(C7296,'Enheter, modell og år'!$A$2:$B$31,2,FALSE),0)</f>
        <v>0</v>
      </c>
      <c r="E7296" t="str">
        <f>'Liste detaljert wide'!$Q$1</f>
        <v>Basis KD</v>
      </c>
      <c r="F7296" t="str">
        <f t="shared" si="6802"/>
        <v>2017VFM0Basis KD</v>
      </c>
      <c r="G7296" s="3">
        <f>'Liste detaljert wide'!Q276</f>
        <v>0</v>
      </c>
      <c r="H7296" t="str">
        <f>VLOOKUP(E7296,Def!$B$2:$C$15,2,FALSE)</f>
        <v>Basis KD</v>
      </c>
      <c r="I7296" s="3">
        <f>IF(A7296='Enheter, modell og år'!$F$2-1,0,G7296-VLOOKUP(A7296-1&amp;B7296&amp;C7296&amp;E7296,$F$2:$G$7561,2,FALSE))</f>
        <v>0</v>
      </c>
      <c r="J7296" s="3">
        <f>IF(A7296='Enheter, modell og år'!$F$2-1,0,VLOOKUP(A7296-1&amp;B7296&amp;C7296&amp;E7296,$F$2:$G$7561,2,FALSE))</f>
        <v>0</v>
      </c>
    </row>
    <row r="7297" spans="1:10" x14ac:dyDescent="0.25">
      <c r="A7297">
        <f t="shared" ref="A7297:C7297" si="6864">A6757</f>
        <v>2017</v>
      </c>
      <c r="B7297" t="str">
        <f t="shared" si="6864"/>
        <v>VFM</v>
      </c>
      <c r="C7297">
        <f t="shared" si="6864"/>
        <v>0</v>
      </c>
      <c r="D7297">
        <f>IFERROR(VLOOKUP(C7297,'Enheter, modell og år'!$A$2:$B$31,2,FALSE),0)</f>
        <v>0</v>
      </c>
      <c r="E7297" t="str">
        <f>'Liste detaljert wide'!$Q$1</f>
        <v>Basis KD</v>
      </c>
      <c r="F7297" t="str">
        <f t="shared" si="6802"/>
        <v>2017VFM0Basis KD</v>
      </c>
      <c r="G7297" s="3">
        <f>'Liste detaljert wide'!Q277</f>
        <v>0</v>
      </c>
      <c r="H7297" t="str">
        <f>VLOOKUP(E7297,Def!$B$2:$C$15,2,FALSE)</f>
        <v>Basis KD</v>
      </c>
      <c r="I7297" s="3">
        <f>IF(A7297='Enheter, modell og år'!$F$2-1,0,G7297-VLOOKUP(A7297-1&amp;B7297&amp;C7297&amp;E7297,$F$2:$G$7561,2,FALSE))</f>
        <v>0</v>
      </c>
      <c r="J7297" s="3">
        <f>IF(A7297='Enheter, modell og år'!$F$2-1,0,VLOOKUP(A7297-1&amp;B7297&amp;C7297&amp;E7297,$F$2:$G$7561,2,FALSE))</f>
        <v>0</v>
      </c>
    </row>
    <row r="7298" spans="1:10" x14ac:dyDescent="0.25">
      <c r="A7298">
        <f t="shared" ref="A7298:C7298" si="6865">A6758</f>
        <v>2017</v>
      </c>
      <c r="B7298" t="str">
        <f t="shared" si="6865"/>
        <v>VFM</v>
      </c>
      <c r="C7298">
        <f t="shared" si="6865"/>
        <v>0</v>
      </c>
      <c r="D7298">
        <f>IFERROR(VLOOKUP(C7298,'Enheter, modell og år'!$A$2:$B$31,2,FALSE),0)</f>
        <v>0</v>
      </c>
      <c r="E7298" t="str">
        <f>'Liste detaljert wide'!$Q$1</f>
        <v>Basis KD</v>
      </c>
      <c r="F7298" t="str">
        <f t="shared" si="6802"/>
        <v>2017VFM0Basis KD</v>
      </c>
      <c r="G7298" s="3">
        <f>'Liste detaljert wide'!Q278</f>
        <v>0</v>
      </c>
      <c r="H7298" t="str">
        <f>VLOOKUP(E7298,Def!$B$2:$C$15,2,FALSE)</f>
        <v>Basis KD</v>
      </c>
      <c r="I7298" s="3">
        <f>IF(A7298='Enheter, modell og år'!$F$2-1,0,G7298-VLOOKUP(A7298-1&amp;B7298&amp;C7298&amp;E7298,$F$2:$G$7561,2,FALSE))</f>
        <v>0</v>
      </c>
      <c r="J7298" s="3">
        <f>IF(A7298='Enheter, modell og år'!$F$2-1,0,VLOOKUP(A7298-1&amp;B7298&amp;C7298&amp;E7298,$F$2:$G$7561,2,FALSE))</f>
        <v>0</v>
      </c>
    </row>
    <row r="7299" spans="1:10" x14ac:dyDescent="0.25">
      <c r="A7299">
        <f t="shared" ref="A7299:C7299" si="6866">A6759</f>
        <v>2017</v>
      </c>
      <c r="B7299" t="str">
        <f t="shared" si="6866"/>
        <v>VFM</v>
      </c>
      <c r="C7299">
        <f t="shared" si="6866"/>
        <v>0</v>
      </c>
      <c r="D7299">
        <f>IFERROR(VLOOKUP(C7299,'Enheter, modell og år'!$A$2:$B$31,2,FALSE),0)</f>
        <v>0</v>
      </c>
      <c r="E7299" t="str">
        <f>'Liste detaljert wide'!$Q$1</f>
        <v>Basis KD</v>
      </c>
      <c r="F7299" t="str">
        <f t="shared" ref="F7299:F7362" si="6867">A7299&amp;B7299&amp;C7299&amp;E7299</f>
        <v>2017VFM0Basis KD</v>
      </c>
      <c r="G7299" s="3">
        <f>'Liste detaljert wide'!Q279</f>
        <v>0</v>
      </c>
      <c r="H7299" t="str">
        <f>VLOOKUP(E7299,Def!$B$2:$C$15,2,FALSE)</f>
        <v>Basis KD</v>
      </c>
      <c r="I7299" s="3">
        <f>IF(A7299='Enheter, modell og år'!$F$2-1,0,G7299-VLOOKUP(A7299-1&amp;B7299&amp;C7299&amp;E7299,$F$2:$G$7561,2,FALSE))</f>
        <v>0</v>
      </c>
      <c r="J7299" s="3">
        <f>IF(A7299='Enheter, modell og år'!$F$2-1,0,VLOOKUP(A7299-1&amp;B7299&amp;C7299&amp;E7299,$F$2:$G$7561,2,FALSE))</f>
        <v>0</v>
      </c>
    </row>
    <row r="7300" spans="1:10" x14ac:dyDescent="0.25">
      <c r="A7300">
        <f t="shared" ref="A7300:C7300" si="6868">A6760</f>
        <v>2017</v>
      </c>
      <c r="B7300" t="str">
        <f t="shared" si="6868"/>
        <v>VFM</v>
      </c>
      <c r="C7300">
        <f t="shared" si="6868"/>
        <v>0</v>
      </c>
      <c r="D7300">
        <f>IFERROR(VLOOKUP(C7300,'Enheter, modell og år'!$A$2:$B$31,2,FALSE),0)</f>
        <v>0</v>
      </c>
      <c r="E7300" t="str">
        <f>'Liste detaljert wide'!$Q$1</f>
        <v>Basis KD</v>
      </c>
      <c r="F7300" t="str">
        <f t="shared" si="6867"/>
        <v>2017VFM0Basis KD</v>
      </c>
      <c r="G7300" s="3">
        <f>'Liste detaljert wide'!Q280</f>
        <v>0</v>
      </c>
      <c r="H7300" t="str">
        <f>VLOOKUP(E7300,Def!$B$2:$C$15,2,FALSE)</f>
        <v>Basis KD</v>
      </c>
      <c r="I7300" s="3">
        <f>IF(A7300='Enheter, modell og år'!$F$2-1,0,G7300-VLOOKUP(A7300-1&amp;B7300&amp;C7300&amp;E7300,$F$2:$G$7561,2,FALSE))</f>
        <v>0</v>
      </c>
      <c r="J7300" s="3">
        <f>IF(A7300='Enheter, modell og år'!$F$2-1,0,VLOOKUP(A7300-1&amp;B7300&amp;C7300&amp;E7300,$F$2:$G$7561,2,FALSE))</f>
        <v>0</v>
      </c>
    </row>
    <row r="7301" spans="1:10" x14ac:dyDescent="0.25">
      <c r="A7301">
        <f t="shared" ref="A7301:C7301" si="6869">A6761</f>
        <v>2017</v>
      </c>
      <c r="B7301" t="str">
        <f t="shared" si="6869"/>
        <v>VFM</v>
      </c>
      <c r="C7301">
        <f t="shared" si="6869"/>
        <v>0</v>
      </c>
      <c r="D7301">
        <f>IFERROR(VLOOKUP(C7301,'Enheter, modell og år'!$A$2:$B$31,2,FALSE),0)</f>
        <v>0</v>
      </c>
      <c r="E7301" t="str">
        <f>'Liste detaljert wide'!$Q$1</f>
        <v>Basis KD</v>
      </c>
      <c r="F7301" t="str">
        <f t="shared" si="6867"/>
        <v>2017VFM0Basis KD</v>
      </c>
      <c r="G7301" s="3">
        <f>'Liste detaljert wide'!Q281</f>
        <v>0</v>
      </c>
      <c r="H7301" t="str">
        <f>VLOOKUP(E7301,Def!$B$2:$C$15,2,FALSE)</f>
        <v>Basis KD</v>
      </c>
      <c r="I7301" s="3">
        <f>IF(A7301='Enheter, modell og år'!$F$2-1,0,G7301-VLOOKUP(A7301-1&amp;B7301&amp;C7301&amp;E7301,$F$2:$G$7561,2,FALSE))</f>
        <v>0</v>
      </c>
      <c r="J7301" s="3">
        <f>IF(A7301='Enheter, modell og år'!$F$2-1,0,VLOOKUP(A7301-1&amp;B7301&amp;C7301&amp;E7301,$F$2:$G$7561,2,FALSE))</f>
        <v>0</v>
      </c>
    </row>
    <row r="7302" spans="1:10" x14ac:dyDescent="0.25">
      <c r="A7302">
        <f t="shared" ref="A7302:C7302" si="6870">A6762</f>
        <v>2017</v>
      </c>
      <c r="B7302" t="str">
        <f t="shared" si="6870"/>
        <v>VFM</v>
      </c>
      <c r="C7302">
        <f t="shared" si="6870"/>
        <v>0</v>
      </c>
      <c r="D7302">
        <f>IFERROR(VLOOKUP(C7302,'Enheter, modell og år'!$A$2:$B$31,2,FALSE),0)</f>
        <v>0</v>
      </c>
      <c r="E7302" t="str">
        <f>'Liste detaljert wide'!$Q$1</f>
        <v>Basis KD</v>
      </c>
      <c r="F7302" t="str">
        <f t="shared" si="6867"/>
        <v>2017VFM0Basis KD</v>
      </c>
      <c r="G7302" s="3">
        <f>'Liste detaljert wide'!Q282</f>
        <v>0</v>
      </c>
      <c r="H7302" t="str">
        <f>VLOOKUP(E7302,Def!$B$2:$C$15,2,FALSE)</f>
        <v>Basis KD</v>
      </c>
      <c r="I7302" s="3">
        <f>IF(A7302='Enheter, modell og år'!$F$2-1,0,G7302-VLOOKUP(A7302-1&amp;B7302&amp;C7302&amp;E7302,$F$2:$G$7561,2,FALSE))</f>
        <v>0</v>
      </c>
      <c r="J7302" s="3">
        <f>IF(A7302='Enheter, modell og år'!$F$2-1,0,VLOOKUP(A7302-1&amp;B7302&amp;C7302&amp;E7302,$F$2:$G$7561,2,FALSE))</f>
        <v>0</v>
      </c>
    </row>
    <row r="7303" spans="1:10" x14ac:dyDescent="0.25">
      <c r="A7303">
        <f t="shared" ref="A7303:C7303" si="6871">A6763</f>
        <v>2017</v>
      </c>
      <c r="B7303" t="str">
        <f t="shared" si="6871"/>
        <v>VFM</v>
      </c>
      <c r="C7303">
        <f t="shared" si="6871"/>
        <v>0</v>
      </c>
      <c r="D7303">
        <f>IFERROR(VLOOKUP(C7303,'Enheter, modell og år'!$A$2:$B$31,2,FALSE),0)</f>
        <v>0</v>
      </c>
      <c r="E7303" t="str">
        <f>'Liste detaljert wide'!$Q$1</f>
        <v>Basis KD</v>
      </c>
      <c r="F7303" t="str">
        <f t="shared" si="6867"/>
        <v>2017VFM0Basis KD</v>
      </c>
      <c r="G7303" s="3">
        <f>'Liste detaljert wide'!Q283</f>
        <v>0</v>
      </c>
      <c r="H7303" t="str">
        <f>VLOOKUP(E7303,Def!$B$2:$C$15,2,FALSE)</f>
        <v>Basis KD</v>
      </c>
      <c r="I7303" s="3">
        <f>IF(A7303='Enheter, modell og år'!$F$2-1,0,G7303-VLOOKUP(A7303-1&amp;B7303&amp;C7303&amp;E7303,$F$2:$G$7561,2,FALSE))</f>
        <v>0</v>
      </c>
      <c r="J7303" s="3">
        <f>IF(A7303='Enheter, modell og år'!$F$2-1,0,VLOOKUP(A7303-1&amp;B7303&amp;C7303&amp;E7303,$F$2:$G$7561,2,FALSE))</f>
        <v>0</v>
      </c>
    </row>
    <row r="7304" spans="1:10" x14ac:dyDescent="0.25">
      <c r="A7304">
        <f t="shared" ref="A7304:C7304" si="6872">A6764</f>
        <v>2017</v>
      </c>
      <c r="B7304" t="str">
        <f t="shared" si="6872"/>
        <v>VFM</v>
      </c>
      <c r="C7304">
        <f t="shared" si="6872"/>
        <v>0</v>
      </c>
      <c r="D7304">
        <f>IFERROR(VLOOKUP(C7304,'Enheter, modell og år'!$A$2:$B$31,2,FALSE),0)</f>
        <v>0</v>
      </c>
      <c r="E7304" t="str">
        <f>'Liste detaljert wide'!$Q$1</f>
        <v>Basis KD</v>
      </c>
      <c r="F7304" t="str">
        <f t="shared" si="6867"/>
        <v>2017VFM0Basis KD</v>
      </c>
      <c r="G7304" s="3">
        <f>'Liste detaljert wide'!Q284</f>
        <v>0</v>
      </c>
      <c r="H7304" t="str">
        <f>VLOOKUP(E7304,Def!$B$2:$C$15,2,FALSE)</f>
        <v>Basis KD</v>
      </c>
      <c r="I7304" s="3">
        <f>IF(A7304='Enheter, modell og år'!$F$2-1,0,G7304-VLOOKUP(A7304-1&amp;B7304&amp;C7304&amp;E7304,$F$2:$G$7561,2,FALSE))</f>
        <v>0</v>
      </c>
      <c r="J7304" s="3">
        <f>IF(A7304='Enheter, modell og år'!$F$2-1,0,VLOOKUP(A7304-1&amp;B7304&amp;C7304&amp;E7304,$F$2:$G$7561,2,FALSE))</f>
        <v>0</v>
      </c>
    </row>
    <row r="7305" spans="1:10" x14ac:dyDescent="0.25">
      <c r="A7305">
        <f t="shared" ref="A7305:C7305" si="6873">A6765</f>
        <v>2017</v>
      </c>
      <c r="B7305" t="str">
        <f t="shared" si="6873"/>
        <v>VFM</v>
      </c>
      <c r="C7305">
        <f t="shared" si="6873"/>
        <v>0</v>
      </c>
      <c r="D7305">
        <f>IFERROR(VLOOKUP(C7305,'Enheter, modell og år'!$A$2:$B$31,2,FALSE),0)</f>
        <v>0</v>
      </c>
      <c r="E7305" t="str">
        <f>'Liste detaljert wide'!$Q$1</f>
        <v>Basis KD</v>
      </c>
      <c r="F7305" t="str">
        <f t="shared" si="6867"/>
        <v>2017VFM0Basis KD</v>
      </c>
      <c r="G7305" s="3">
        <f>'Liste detaljert wide'!Q285</f>
        <v>0</v>
      </c>
      <c r="H7305" t="str">
        <f>VLOOKUP(E7305,Def!$B$2:$C$15,2,FALSE)</f>
        <v>Basis KD</v>
      </c>
      <c r="I7305" s="3">
        <f>IF(A7305='Enheter, modell og år'!$F$2-1,0,G7305-VLOOKUP(A7305-1&amp;B7305&amp;C7305&amp;E7305,$F$2:$G$7561,2,FALSE))</f>
        <v>0</v>
      </c>
      <c r="J7305" s="3">
        <f>IF(A7305='Enheter, modell og år'!$F$2-1,0,VLOOKUP(A7305-1&amp;B7305&amp;C7305&amp;E7305,$F$2:$G$7561,2,FALSE))</f>
        <v>0</v>
      </c>
    </row>
    <row r="7306" spans="1:10" x14ac:dyDescent="0.25">
      <c r="A7306">
        <f t="shared" ref="A7306:C7306" si="6874">A6766</f>
        <v>2017</v>
      </c>
      <c r="B7306" t="str">
        <f t="shared" si="6874"/>
        <v>VFM</v>
      </c>
      <c r="C7306">
        <f t="shared" si="6874"/>
        <v>0</v>
      </c>
      <c r="D7306">
        <f>IFERROR(VLOOKUP(C7306,'Enheter, modell og år'!$A$2:$B$31,2,FALSE),0)</f>
        <v>0</v>
      </c>
      <c r="E7306" t="str">
        <f>'Liste detaljert wide'!$Q$1</f>
        <v>Basis KD</v>
      </c>
      <c r="F7306" t="str">
        <f t="shared" si="6867"/>
        <v>2017VFM0Basis KD</v>
      </c>
      <c r="G7306" s="3">
        <f>'Liste detaljert wide'!Q286</f>
        <v>0</v>
      </c>
      <c r="H7306" t="str">
        <f>VLOOKUP(E7306,Def!$B$2:$C$15,2,FALSE)</f>
        <v>Basis KD</v>
      </c>
      <c r="I7306" s="3">
        <f>IF(A7306='Enheter, modell og år'!$F$2-1,0,G7306-VLOOKUP(A7306-1&amp;B7306&amp;C7306&amp;E7306,$F$2:$G$7561,2,FALSE))</f>
        <v>0</v>
      </c>
      <c r="J7306" s="3">
        <f>IF(A7306='Enheter, modell og år'!$F$2-1,0,VLOOKUP(A7306-1&amp;B7306&amp;C7306&amp;E7306,$F$2:$G$7561,2,FALSE))</f>
        <v>0</v>
      </c>
    </row>
    <row r="7307" spans="1:10" x14ac:dyDescent="0.25">
      <c r="A7307">
        <f t="shared" ref="A7307:C7307" si="6875">A6767</f>
        <v>2017</v>
      </c>
      <c r="B7307" t="str">
        <f t="shared" si="6875"/>
        <v>VFM</v>
      </c>
      <c r="C7307">
        <f t="shared" si="6875"/>
        <v>0</v>
      </c>
      <c r="D7307">
        <f>IFERROR(VLOOKUP(C7307,'Enheter, modell og år'!$A$2:$B$31,2,FALSE),0)</f>
        <v>0</v>
      </c>
      <c r="E7307" t="str">
        <f>'Liste detaljert wide'!$Q$1</f>
        <v>Basis KD</v>
      </c>
      <c r="F7307" t="str">
        <f t="shared" si="6867"/>
        <v>2017VFM0Basis KD</v>
      </c>
      <c r="G7307" s="3">
        <f>'Liste detaljert wide'!Q287</f>
        <v>0</v>
      </c>
      <c r="H7307" t="str">
        <f>VLOOKUP(E7307,Def!$B$2:$C$15,2,FALSE)</f>
        <v>Basis KD</v>
      </c>
      <c r="I7307" s="3">
        <f>IF(A7307='Enheter, modell og år'!$F$2-1,0,G7307-VLOOKUP(A7307-1&amp;B7307&amp;C7307&amp;E7307,$F$2:$G$7561,2,FALSE))</f>
        <v>0</v>
      </c>
      <c r="J7307" s="3">
        <f>IF(A7307='Enheter, modell og år'!$F$2-1,0,VLOOKUP(A7307-1&amp;B7307&amp;C7307&amp;E7307,$F$2:$G$7561,2,FALSE))</f>
        <v>0</v>
      </c>
    </row>
    <row r="7308" spans="1:10" x14ac:dyDescent="0.25">
      <c r="A7308">
        <f t="shared" ref="A7308:C7308" si="6876">A6768</f>
        <v>2017</v>
      </c>
      <c r="B7308" t="str">
        <f t="shared" si="6876"/>
        <v>VFM</v>
      </c>
      <c r="C7308">
        <f t="shared" si="6876"/>
        <v>0</v>
      </c>
      <c r="D7308">
        <f>IFERROR(VLOOKUP(C7308,'Enheter, modell og år'!$A$2:$B$31,2,FALSE),0)</f>
        <v>0</v>
      </c>
      <c r="E7308" t="str">
        <f>'Liste detaljert wide'!$Q$1</f>
        <v>Basis KD</v>
      </c>
      <c r="F7308" t="str">
        <f t="shared" si="6867"/>
        <v>2017VFM0Basis KD</v>
      </c>
      <c r="G7308" s="3">
        <f>'Liste detaljert wide'!Q288</f>
        <v>0</v>
      </c>
      <c r="H7308" t="str">
        <f>VLOOKUP(E7308,Def!$B$2:$C$15,2,FALSE)</f>
        <v>Basis KD</v>
      </c>
      <c r="I7308" s="3">
        <f>IF(A7308='Enheter, modell og år'!$F$2-1,0,G7308-VLOOKUP(A7308-1&amp;B7308&amp;C7308&amp;E7308,$F$2:$G$7561,2,FALSE))</f>
        <v>0</v>
      </c>
      <c r="J7308" s="3">
        <f>IF(A7308='Enheter, modell og år'!$F$2-1,0,VLOOKUP(A7308-1&amp;B7308&amp;C7308&amp;E7308,$F$2:$G$7561,2,FALSE))</f>
        <v>0</v>
      </c>
    </row>
    <row r="7309" spans="1:10" x14ac:dyDescent="0.25">
      <c r="A7309">
        <f t="shared" ref="A7309:C7309" si="6877">A6769</f>
        <v>2017</v>
      </c>
      <c r="B7309" t="str">
        <f t="shared" si="6877"/>
        <v>VFM</v>
      </c>
      <c r="C7309">
        <f t="shared" si="6877"/>
        <v>0</v>
      </c>
      <c r="D7309">
        <f>IFERROR(VLOOKUP(C7309,'Enheter, modell og år'!$A$2:$B$31,2,FALSE),0)</f>
        <v>0</v>
      </c>
      <c r="E7309" t="str">
        <f>'Liste detaljert wide'!$Q$1</f>
        <v>Basis KD</v>
      </c>
      <c r="F7309" t="str">
        <f t="shared" si="6867"/>
        <v>2017VFM0Basis KD</v>
      </c>
      <c r="G7309" s="3">
        <f>'Liste detaljert wide'!Q289</f>
        <v>0</v>
      </c>
      <c r="H7309" t="str">
        <f>VLOOKUP(E7309,Def!$B$2:$C$15,2,FALSE)</f>
        <v>Basis KD</v>
      </c>
      <c r="I7309" s="3">
        <f>IF(A7309='Enheter, modell og år'!$F$2-1,0,G7309-VLOOKUP(A7309-1&amp;B7309&amp;C7309&amp;E7309,$F$2:$G$7561,2,FALSE))</f>
        <v>0</v>
      </c>
      <c r="J7309" s="3">
        <f>IF(A7309='Enheter, modell og år'!$F$2-1,0,VLOOKUP(A7309-1&amp;B7309&amp;C7309&amp;E7309,$F$2:$G$7561,2,FALSE))</f>
        <v>0</v>
      </c>
    </row>
    <row r="7310" spans="1:10" x14ac:dyDescent="0.25">
      <c r="A7310">
        <f t="shared" ref="A7310:C7310" si="6878">A6770</f>
        <v>2017</v>
      </c>
      <c r="B7310" t="str">
        <f t="shared" si="6878"/>
        <v>VFM</v>
      </c>
      <c r="C7310">
        <f t="shared" si="6878"/>
        <v>0</v>
      </c>
      <c r="D7310">
        <f>IFERROR(VLOOKUP(C7310,'Enheter, modell og år'!$A$2:$B$31,2,FALSE),0)</f>
        <v>0</v>
      </c>
      <c r="E7310" t="str">
        <f>'Liste detaljert wide'!$Q$1</f>
        <v>Basis KD</v>
      </c>
      <c r="F7310" t="str">
        <f t="shared" si="6867"/>
        <v>2017VFM0Basis KD</v>
      </c>
      <c r="G7310" s="3">
        <f>'Liste detaljert wide'!Q290</f>
        <v>0</v>
      </c>
      <c r="H7310" t="str">
        <f>VLOOKUP(E7310,Def!$B$2:$C$15,2,FALSE)</f>
        <v>Basis KD</v>
      </c>
      <c r="I7310" s="3">
        <f>IF(A7310='Enheter, modell og år'!$F$2-1,0,G7310-VLOOKUP(A7310-1&amp;B7310&amp;C7310&amp;E7310,$F$2:$G$7561,2,FALSE))</f>
        <v>0</v>
      </c>
      <c r="J7310" s="3">
        <f>IF(A7310='Enheter, modell og år'!$F$2-1,0,VLOOKUP(A7310-1&amp;B7310&amp;C7310&amp;E7310,$F$2:$G$7561,2,FALSE))</f>
        <v>0</v>
      </c>
    </row>
    <row r="7311" spans="1:10" x14ac:dyDescent="0.25">
      <c r="A7311">
        <f t="shared" ref="A7311:C7311" si="6879">A6771</f>
        <v>2017</v>
      </c>
      <c r="B7311" t="str">
        <f t="shared" si="6879"/>
        <v>VFM</v>
      </c>
      <c r="C7311">
        <f t="shared" si="6879"/>
        <v>0</v>
      </c>
      <c r="D7311">
        <f>IFERROR(VLOOKUP(C7311,'Enheter, modell og år'!$A$2:$B$31,2,FALSE),0)</f>
        <v>0</v>
      </c>
      <c r="E7311" t="str">
        <f>'Liste detaljert wide'!$Q$1</f>
        <v>Basis KD</v>
      </c>
      <c r="F7311" t="str">
        <f t="shared" si="6867"/>
        <v>2017VFM0Basis KD</v>
      </c>
      <c r="G7311" s="3">
        <f>'Liste detaljert wide'!Q291</f>
        <v>0</v>
      </c>
      <c r="H7311" t="str">
        <f>VLOOKUP(E7311,Def!$B$2:$C$15,2,FALSE)</f>
        <v>Basis KD</v>
      </c>
      <c r="I7311" s="3">
        <f>IF(A7311='Enheter, modell og år'!$F$2-1,0,G7311-VLOOKUP(A7311-1&amp;B7311&amp;C7311&amp;E7311,$F$2:$G$7561,2,FALSE))</f>
        <v>0</v>
      </c>
      <c r="J7311" s="3">
        <f>IF(A7311='Enheter, modell og år'!$F$2-1,0,VLOOKUP(A7311-1&amp;B7311&amp;C7311&amp;E7311,$F$2:$G$7561,2,FALSE))</f>
        <v>0</v>
      </c>
    </row>
    <row r="7312" spans="1:10" x14ac:dyDescent="0.25">
      <c r="A7312">
        <f t="shared" ref="A7312:C7312" si="6880">A6772</f>
        <v>2017</v>
      </c>
      <c r="B7312" t="str">
        <f t="shared" si="6880"/>
        <v>VFM</v>
      </c>
      <c r="C7312">
        <f t="shared" si="6880"/>
        <v>0</v>
      </c>
      <c r="D7312">
        <f>IFERROR(VLOOKUP(C7312,'Enheter, modell og år'!$A$2:$B$31,2,FALSE),0)</f>
        <v>0</v>
      </c>
      <c r="E7312" t="str">
        <f>'Liste detaljert wide'!$Q$1</f>
        <v>Basis KD</v>
      </c>
      <c r="F7312" t="str">
        <f t="shared" si="6867"/>
        <v>2017VFM0Basis KD</v>
      </c>
      <c r="G7312" s="3">
        <f>'Liste detaljert wide'!Q292</f>
        <v>0</v>
      </c>
      <c r="H7312" t="str">
        <f>VLOOKUP(E7312,Def!$B$2:$C$15,2,FALSE)</f>
        <v>Basis KD</v>
      </c>
      <c r="I7312" s="3">
        <f>IF(A7312='Enheter, modell og år'!$F$2-1,0,G7312-VLOOKUP(A7312-1&amp;B7312&amp;C7312&amp;E7312,$F$2:$G$7561,2,FALSE))</f>
        <v>0</v>
      </c>
      <c r="J7312" s="3">
        <f>IF(A7312='Enheter, modell og år'!$F$2-1,0,VLOOKUP(A7312-1&amp;B7312&amp;C7312&amp;E7312,$F$2:$G$7561,2,FALSE))</f>
        <v>0</v>
      </c>
    </row>
    <row r="7313" spans="1:10" x14ac:dyDescent="0.25">
      <c r="A7313">
        <f t="shared" ref="A7313:C7313" si="6881">A6773</f>
        <v>2017</v>
      </c>
      <c r="B7313" t="str">
        <f t="shared" si="6881"/>
        <v>VFM</v>
      </c>
      <c r="C7313">
        <f t="shared" si="6881"/>
        <v>0</v>
      </c>
      <c r="D7313">
        <f>IFERROR(VLOOKUP(C7313,'Enheter, modell og år'!$A$2:$B$31,2,FALSE),0)</f>
        <v>0</v>
      </c>
      <c r="E7313" t="str">
        <f>'Liste detaljert wide'!$Q$1</f>
        <v>Basis KD</v>
      </c>
      <c r="F7313" t="str">
        <f t="shared" si="6867"/>
        <v>2017VFM0Basis KD</v>
      </c>
      <c r="G7313" s="3">
        <f>'Liste detaljert wide'!Q293</f>
        <v>0</v>
      </c>
      <c r="H7313" t="str">
        <f>VLOOKUP(E7313,Def!$B$2:$C$15,2,FALSE)</f>
        <v>Basis KD</v>
      </c>
      <c r="I7313" s="3">
        <f>IF(A7313='Enheter, modell og år'!$F$2-1,0,G7313-VLOOKUP(A7313-1&amp;B7313&amp;C7313&amp;E7313,$F$2:$G$7561,2,FALSE))</f>
        <v>0</v>
      </c>
      <c r="J7313" s="3">
        <f>IF(A7313='Enheter, modell og år'!$F$2-1,0,VLOOKUP(A7313-1&amp;B7313&amp;C7313&amp;E7313,$F$2:$G$7561,2,FALSE))</f>
        <v>0</v>
      </c>
    </row>
    <row r="7314" spans="1:10" x14ac:dyDescent="0.25">
      <c r="A7314">
        <f t="shared" ref="A7314:C7314" si="6882">A6774</f>
        <v>2017</v>
      </c>
      <c r="B7314" t="str">
        <f t="shared" si="6882"/>
        <v>VFM</v>
      </c>
      <c r="C7314">
        <f t="shared" si="6882"/>
        <v>0</v>
      </c>
      <c r="D7314">
        <f>IFERROR(VLOOKUP(C7314,'Enheter, modell og år'!$A$2:$B$31,2,FALSE),0)</f>
        <v>0</v>
      </c>
      <c r="E7314" t="str">
        <f>'Liste detaljert wide'!$Q$1</f>
        <v>Basis KD</v>
      </c>
      <c r="F7314" t="str">
        <f t="shared" si="6867"/>
        <v>2017VFM0Basis KD</v>
      </c>
      <c r="G7314" s="3">
        <f>'Liste detaljert wide'!Q294</f>
        <v>0</v>
      </c>
      <c r="H7314" t="str">
        <f>VLOOKUP(E7314,Def!$B$2:$C$15,2,FALSE)</f>
        <v>Basis KD</v>
      </c>
      <c r="I7314" s="3">
        <f>IF(A7314='Enheter, modell og år'!$F$2-1,0,G7314-VLOOKUP(A7314-1&amp;B7314&amp;C7314&amp;E7314,$F$2:$G$7561,2,FALSE))</f>
        <v>0</v>
      </c>
      <c r="J7314" s="3">
        <f>IF(A7314='Enheter, modell og år'!$F$2-1,0,VLOOKUP(A7314-1&amp;B7314&amp;C7314&amp;E7314,$F$2:$G$7561,2,FALSE))</f>
        <v>0</v>
      </c>
    </row>
    <row r="7315" spans="1:10" x14ac:dyDescent="0.25">
      <c r="A7315">
        <f t="shared" ref="A7315:C7315" si="6883">A6775</f>
        <v>2017</v>
      </c>
      <c r="B7315" t="str">
        <f t="shared" si="6883"/>
        <v>VFM</v>
      </c>
      <c r="C7315">
        <f t="shared" si="6883"/>
        <v>0</v>
      </c>
      <c r="D7315">
        <f>IFERROR(VLOOKUP(C7315,'Enheter, modell og år'!$A$2:$B$31,2,FALSE),0)</f>
        <v>0</v>
      </c>
      <c r="E7315" t="str">
        <f>'Liste detaljert wide'!$Q$1</f>
        <v>Basis KD</v>
      </c>
      <c r="F7315" t="str">
        <f t="shared" si="6867"/>
        <v>2017VFM0Basis KD</v>
      </c>
      <c r="G7315" s="3">
        <f>'Liste detaljert wide'!Q295</f>
        <v>0</v>
      </c>
      <c r="H7315" t="str">
        <f>VLOOKUP(E7315,Def!$B$2:$C$15,2,FALSE)</f>
        <v>Basis KD</v>
      </c>
      <c r="I7315" s="3">
        <f>IF(A7315='Enheter, modell og år'!$F$2-1,0,G7315-VLOOKUP(A7315-1&amp;B7315&amp;C7315&amp;E7315,$F$2:$G$7561,2,FALSE))</f>
        <v>0</v>
      </c>
      <c r="J7315" s="3">
        <f>IF(A7315='Enheter, modell og år'!$F$2-1,0,VLOOKUP(A7315-1&amp;B7315&amp;C7315&amp;E7315,$F$2:$G$7561,2,FALSE))</f>
        <v>0</v>
      </c>
    </row>
    <row r="7316" spans="1:10" x14ac:dyDescent="0.25">
      <c r="A7316">
        <f t="shared" ref="A7316:C7316" si="6884">A6776</f>
        <v>2017</v>
      </c>
      <c r="B7316" t="str">
        <f t="shared" si="6884"/>
        <v>VFM</v>
      </c>
      <c r="C7316">
        <f t="shared" si="6884"/>
        <v>0</v>
      </c>
      <c r="D7316">
        <f>IFERROR(VLOOKUP(C7316,'Enheter, modell og år'!$A$2:$B$31,2,FALSE),0)</f>
        <v>0</v>
      </c>
      <c r="E7316" t="str">
        <f>'Liste detaljert wide'!$Q$1</f>
        <v>Basis KD</v>
      </c>
      <c r="F7316" t="str">
        <f t="shared" si="6867"/>
        <v>2017VFM0Basis KD</v>
      </c>
      <c r="G7316" s="3">
        <f>'Liste detaljert wide'!Q296</f>
        <v>0</v>
      </c>
      <c r="H7316" t="str">
        <f>VLOOKUP(E7316,Def!$B$2:$C$15,2,FALSE)</f>
        <v>Basis KD</v>
      </c>
      <c r="I7316" s="3">
        <f>IF(A7316='Enheter, modell og år'!$F$2-1,0,G7316-VLOOKUP(A7316-1&amp;B7316&amp;C7316&amp;E7316,$F$2:$G$7561,2,FALSE))</f>
        <v>0</v>
      </c>
      <c r="J7316" s="3">
        <f>IF(A7316='Enheter, modell og år'!$F$2-1,0,VLOOKUP(A7316-1&amp;B7316&amp;C7316&amp;E7316,$F$2:$G$7561,2,FALSE))</f>
        <v>0</v>
      </c>
    </row>
    <row r="7317" spans="1:10" x14ac:dyDescent="0.25">
      <c r="A7317">
        <f t="shared" ref="A7317:C7317" si="6885">A6777</f>
        <v>2017</v>
      </c>
      <c r="B7317" t="str">
        <f t="shared" si="6885"/>
        <v>VFM</v>
      </c>
      <c r="C7317">
        <f t="shared" si="6885"/>
        <v>0</v>
      </c>
      <c r="D7317">
        <f>IFERROR(VLOOKUP(C7317,'Enheter, modell og år'!$A$2:$B$31,2,FALSE),0)</f>
        <v>0</v>
      </c>
      <c r="E7317" t="str">
        <f>'Liste detaljert wide'!$Q$1</f>
        <v>Basis KD</v>
      </c>
      <c r="F7317" t="str">
        <f t="shared" si="6867"/>
        <v>2017VFM0Basis KD</v>
      </c>
      <c r="G7317" s="3">
        <f>'Liste detaljert wide'!Q297</f>
        <v>0</v>
      </c>
      <c r="H7317" t="str">
        <f>VLOOKUP(E7317,Def!$B$2:$C$15,2,FALSE)</f>
        <v>Basis KD</v>
      </c>
      <c r="I7317" s="3">
        <f>IF(A7317='Enheter, modell og år'!$F$2-1,0,G7317-VLOOKUP(A7317-1&amp;B7317&amp;C7317&amp;E7317,$F$2:$G$7561,2,FALSE))</f>
        <v>0</v>
      </c>
      <c r="J7317" s="3">
        <f>IF(A7317='Enheter, modell og år'!$F$2-1,0,VLOOKUP(A7317-1&amp;B7317&amp;C7317&amp;E7317,$F$2:$G$7561,2,FALSE))</f>
        <v>0</v>
      </c>
    </row>
    <row r="7318" spans="1:10" x14ac:dyDescent="0.25">
      <c r="A7318">
        <f t="shared" ref="A7318:C7318" si="6886">A6778</f>
        <v>2017</v>
      </c>
      <c r="B7318" t="str">
        <f t="shared" si="6886"/>
        <v>VFM</v>
      </c>
      <c r="C7318">
        <f t="shared" si="6886"/>
        <v>0</v>
      </c>
      <c r="D7318">
        <f>IFERROR(VLOOKUP(C7318,'Enheter, modell og år'!$A$2:$B$31,2,FALSE),0)</f>
        <v>0</v>
      </c>
      <c r="E7318" t="str">
        <f>'Liste detaljert wide'!$Q$1</f>
        <v>Basis KD</v>
      </c>
      <c r="F7318" t="str">
        <f t="shared" si="6867"/>
        <v>2017VFM0Basis KD</v>
      </c>
      <c r="G7318" s="3">
        <f>'Liste detaljert wide'!Q298</f>
        <v>0</v>
      </c>
      <c r="H7318" t="str">
        <f>VLOOKUP(E7318,Def!$B$2:$C$15,2,FALSE)</f>
        <v>Basis KD</v>
      </c>
      <c r="I7318" s="3">
        <f>IF(A7318='Enheter, modell og år'!$F$2-1,0,G7318-VLOOKUP(A7318-1&amp;B7318&amp;C7318&amp;E7318,$F$2:$G$7561,2,FALSE))</f>
        <v>0</v>
      </c>
      <c r="J7318" s="3">
        <f>IF(A7318='Enheter, modell og år'!$F$2-1,0,VLOOKUP(A7318-1&amp;B7318&amp;C7318&amp;E7318,$F$2:$G$7561,2,FALSE))</f>
        <v>0</v>
      </c>
    </row>
    <row r="7319" spans="1:10" x14ac:dyDescent="0.25">
      <c r="A7319">
        <f t="shared" ref="A7319:C7319" si="6887">A6779</f>
        <v>2017</v>
      </c>
      <c r="B7319" t="str">
        <f t="shared" si="6887"/>
        <v>VFM</v>
      </c>
      <c r="C7319">
        <f t="shared" si="6887"/>
        <v>0</v>
      </c>
      <c r="D7319">
        <f>IFERROR(VLOOKUP(C7319,'Enheter, modell og år'!$A$2:$B$31,2,FALSE),0)</f>
        <v>0</v>
      </c>
      <c r="E7319" t="str">
        <f>'Liste detaljert wide'!$Q$1</f>
        <v>Basis KD</v>
      </c>
      <c r="F7319" t="str">
        <f t="shared" si="6867"/>
        <v>2017VFM0Basis KD</v>
      </c>
      <c r="G7319" s="3">
        <f>'Liste detaljert wide'!Q299</f>
        <v>0</v>
      </c>
      <c r="H7319" t="str">
        <f>VLOOKUP(E7319,Def!$B$2:$C$15,2,FALSE)</f>
        <v>Basis KD</v>
      </c>
      <c r="I7319" s="3">
        <f>IF(A7319='Enheter, modell og år'!$F$2-1,0,G7319-VLOOKUP(A7319-1&amp;B7319&amp;C7319&amp;E7319,$F$2:$G$7561,2,FALSE))</f>
        <v>0</v>
      </c>
      <c r="J7319" s="3">
        <f>IF(A7319='Enheter, modell og år'!$F$2-1,0,VLOOKUP(A7319-1&amp;B7319&amp;C7319&amp;E7319,$F$2:$G$7561,2,FALSE))</f>
        <v>0</v>
      </c>
    </row>
    <row r="7320" spans="1:10" x14ac:dyDescent="0.25">
      <c r="A7320">
        <f t="shared" ref="A7320:C7320" si="6888">A6780</f>
        <v>2017</v>
      </c>
      <c r="B7320" t="str">
        <f t="shared" si="6888"/>
        <v>VFM</v>
      </c>
      <c r="C7320">
        <f t="shared" si="6888"/>
        <v>0</v>
      </c>
      <c r="D7320">
        <f>IFERROR(VLOOKUP(C7320,'Enheter, modell og år'!$A$2:$B$31,2,FALSE),0)</f>
        <v>0</v>
      </c>
      <c r="E7320" t="str">
        <f>'Liste detaljert wide'!$Q$1</f>
        <v>Basis KD</v>
      </c>
      <c r="F7320" t="str">
        <f t="shared" si="6867"/>
        <v>2017VFM0Basis KD</v>
      </c>
      <c r="G7320" s="3">
        <f>'Liste detaljert wide'!Q300</f>
        <v>0</v>
      </c>
      <c r="H7320" t="str">
        <f>VLOOKUP(E7320,Def!$B$2:$C$15,2,FALSE)</f>
        <v>Basis KD</v>
      </c>
      <c r="I7320" s="3">
        <f>IF(A7320='Enheter, modell og år'!$F$2-1,0,G7320-VLOOKUP(A7320-1&amp;B7320&amp;C7320&amp;E7320,$F$2:$G$7561,2,FALSE))</f>
        <v>0</v>
      </c>
      <c r="J7320" s="3">
        <f>IF(A7320='Enheter, modell og år'!$F$2-1,0,VLOOKUP(A7320-1&amp;B7320&amp;C7320&amp;E7320,$F$2:$G$7561,2,FALSE))</f>
        <v>0</v>
      </c>
    </row>
    <row r="7321" spans="1:10" x14ac:dyDescent="0.25">
      <c r="A7321">
        <f t="shared" ref="A7321:C7321" si="6889">A6781</f>
        <v>2017</v>
      </c>
      <c r="B7321" t="str">
        <f t="shared" si="6889"/>
        <v>VFM</v>
      </c>
      <c r="C7321">
        <f t="shared" si="6889"/>
        <v>0</v>
      </c>
      <c r="D7321">
        <f>IFERROR(VLOOKUP(C7321,'Enheter, modell og år'!$A$2:$B$31,2,FALSE),0)</f>
        <v>0</v>
      </c>
      <c r="E7321" t="str">
        <f>'Liste detaljert wide'!$Q$1</f>
        <v>Basis KD</v>
      </c>
      <c r="F7321" t="str">
        <f t="shared" si="6867"/>
        <v>2017VFM0Basis KD</v>
      </c>
      <c r="G7321" s="3">
        <f>'Liste detaljert wide'!Q301</f>
        <v>0</v>
      </c>
      <c r="H7321" t="str">
        <f>VLOOKUP(E7321,Def!$B$2:$C$15,2,FALSE)</f>
        <v>Basis KD</v>
      </c>
      <c r="I7321" s="3">
        <f>IF(A7321='Enheter, modell og år'!$F$2-1,0,G7321-VLOOKUP(A7321-1&amp;B7321&amp;C7321&amp;E7321,$F$2:$G$7561,2,FALSE))</f>
        <v>0</v>
      </c>
      <c r="J7321" s="3">
        <f>IF(A7321='Enheter, modell og år'!$F$2-1,0,VLOOKUP(A7321-1&amp;B7321&amp;C7321&amp;E7321,$F$2:$G$7561,2,FALSE))</f>
        <v>0</v>
      </c>
    </row>
    <row r="7322" spans="1:10" x14ac:dyDescent="0.25">
      <c r="A7322">
        <f t="shared" ref="A7322:C7322" si="6890">A6782</f>
        <v>2018</v>
      </c>
      <c r="B7322" t="str">
        <f t="shared" si="6890"/>
        <v>VFM</v>
      </c>
      <c r="C7322">
        <f t="shared" si="6890"/>
        <v>0</v>
      </c>
      <c r="D7322">
        <f>IFERROR(VLOOKUP(C7322,'Enheter, modell og år'!$A$2:$B$31,2,FALSE),0)</f>
        <v>0</v>
      </c>
      <c r="E7322" t="str">
        <f>'Liste detaljert wide'!$Q$1</f>
        <v>Basis KD</v>
      </c>
      <c r="F7322" t="str">
        <f t="shared" si="6867"/>
        <v>2018VFM0Basis KD</v>
      </c>
      <c r="G7322" s="3">
        <f>'Liste detaljert wide'!Q302</f>
        <v>0</v>
      </c>
      <c r="H7322" t="str">
        <f>VLOOKUP(E7322,Def!$B$2:$C$15,2,FALSE)</f>
        <v>Basis KD</v>
      </c>
      <c r="I7322" s="3">
        <f>IF(A7322='Enheter, modell og år'!$F$2-1,0,G7322-VLOOKUP(A7322-1&amp;B7322&amp;C7322&amp;E7322,$F$2:$G$7561,2,FALSE))</f>
        <v>0</v>
      </c>
      <c r="J7322" s="3">
        <f>IF(A7322='Enheter, modell og år'!$F$2-1,0,VLOOKUP(A7322-1&amp;B7322&amp;C7322&amp;E7322,$F$2:$G$7561,2,FALSE))</f>
        <v>0</v>
      </c>
    </row>
    <row r="7323" spans="1:10" x14ac:dyDescent="0.25">
      <c r="A7323">
        <f t="shared" ref="A7323:C7323" si="6891">A6783</f>
        <v>2018</v>
      </c>
      <c r="B7323" t="str">
        <f t="shared" si="6891"/>
        <v>VFM</v>
      </c>
      <c r="C7323">
        <f t="shared" si="6891"/>
        <v>0</v>
      </c>
      <c r="D7323">
        <f>IFERROR(VLOOKUP(C7323,'Enheter, modell og år'!$A$2:$B$31,2,FALSE),0)</f>
        <v>0</v>
      </c>
      <c r="E7323" t="str">
        <f>'Liste detaljert wide'!$Q$1</f>
        <v>Basis KD</v>
      </c>
      <c r="F7323" t="str">
        <f t="shared" si="6867"/>
        <v>2018VFM0Basis KD</v>
      </c>
      <c r="G7323" s="3">
        <f>'Liste detaljert wide'!Q303</f>
        <v>0</v>
      </c>
      <c r="H7323" t="str">
        <f>VLOOKUP(E7323,Def!$B$2:$C$15,2,FALSE)</f>
        <v>Basis KD</v>
      </c>
      <c r="I7323" s="3">
        <f>IF(A7323='Enheter, modell og år'!$F$2-1,0,G7323-VLOOKUP(A7323-1&amp;B7323&amp;C7323&amp;E7323,$F$2:$G$7561,2,FALSE))</f>
        <v>0</v>
      </c>
      <c r="J7323" s="3">
        <f>IF(A7323='Enheter, modell og år'!$F$2-1,0,VLOOKUP(A7323-1&amp;B7323&amp;C7323&amp;E7323,$F$2:$G$7561,2,FALSE))</f>
        <v>0</v>
      </c>
    </row>
    <row r="7324" spans="1:10" x14ac:dyDescent="0.25">
      <c r="A7324">
        <f t="shared" ref="A7324:C7324" si="6892">A6784</f>
        <v>2018</v>
      </c>
      <c r="B7324" t="str">
        <f t="shared" si="6892"/>
        <v>VFM</v>
      </c>
      <c r="C7324">
        <f t="shared" si="6892"/>
        <v>0</v>
      </c>
      <c r="D7324">
        <f>IFERROR(VLOOKUP(C7324,'Enheter, modell og år'!$A$2:$B$31,2,FALSE),0)</f>
        <v>0</v>
      </c>
      <c r="E7324" t="str">
        <f>'Liste detaljert wide'!$Q$1</f>
        <v>Basis KD</v>
      </c>
      <c r="F7324" t="str">
        <f t="shared" si="6867"/>
        <v>2018VFM0Basis KD</v>
      </c>
      <c r="G7324" s="3">
        <f>'Liste detaljert wide'!Q304</f>
        <v>0</v>
      </c>
      <c r="H7324" t="str">
        <f>VLOOKUP(E7324,Def!$B$2:$C$15,2,FALSE)</f>
        <v>Basis KD</v>
      </c>
      <c r="I7324" s="3">
        <f>IF(A7324='Enheter, modell og år'!$F$2-1,0,G7324-VLOOKUP(A7324-1&amp;B7324&amp;C7324&amp;E7324,$F$2:$G$7561,2,FALSE))</f>
        <v>0</v>
      </c>
      <c r="J7324" s="3">
        <f>IF(A7324='Enheter, modell og år'!$F$2-1,0,VLOOKUP(A7324-1&amp;B7324&amp;C7324&amp;E7324,$F$2:$G$7561,2,FALSE))</f>
        <v>0</v>
      </c>
    </row>
    <row r="7325" spans="1:10" x14ac:dyDescent="0.25">
      <c r="A7325">
        <f t="shared" ref="A7325:C7325" si="6893">A6785</f>
        <v>2018</v>
      </c>
      <c r="B7325" t="str">
        <f t="shared" si="6893"/>
        <v>VFM</v>
      </c>
      <c r="C7325">
        <f t="shared" si="6893"/>
        <v>0</v>
      </c>
      <c r="D7325">
        <f>IFERROR(VLOOKUP(C7325,'Enheter, modell og år'!$A$2:$B$31,2,FALSE),0)</f>
        <v>0</v>
      </c>
      <c r="E7325" t="str">
        <f>'Liste detaljert wide'!$Q$1</f>
        <v>Basis KD</v>
      </c>
      <c r="F7325" t="str">
        <f t="shared" si="6867"/>
        <v>2018VFM0Basis KD</v>
      </c>
      <c r="G7325" s="3">
        <f>'Liste detaljert wide'!Q305</f>
        <v>0</v>
      </c>
      <c r="H7325" t="str">
        <f>VLOOKUP(E7325,Def!$B$2:$C$15,2,FALSE)</f>
        <v>Basis KD</v>
      </c>
      <c r="I7325" s="3">
        <f>IF(A7325='Enheter, modell og år'!$F$2-1,0,G7325-VLOOKUP(A7325-1&amp;B7325&amp;C7325&amp;E7325,$F$2:$G$7561,2,FALSE))</f>
        <v>0</v>
      </c>
      <c r="J7325" s="3">
        <f>IF(A7325='Enheter, modell og år'!$F$2-1,0,VLOOKUP(A7325-1&amp;B7325&amp;C7325&amp;E7325,$F$2:$G$7561,2,FALSE))</f>
        <v>0</v>
      </c>
    </row>
    <row r="7326" spans="1:10" x14ac:dyDescent="0.25">
      <c r="A7326">
        <f t="shared" ref="A7326:C7326" si="6894">A6786</f>
        <v>2018</v>
      </c>
      <c r="B7326" t="str">
        <f t="shared" si="6894"/>
        <v>VFM</v>
      </c>
      <c r="C7326">
        <f t="shared" si="6894"/>
        <v>0</v>
      </c>
      <c r="D7326">
        <f>IFERROR(VLOOKUP(C7326,'Enheter, modell og år'!$A$2:$B$31,2,FALSE),0)</f>
        <v>0</v>
      </c>
      <c r="E7326" t="str">
        <f>'Liste detaljert wide'!$Q$1</f>
        <v>Basis KD</v>
      </c>
      <c r="F7326" t="str">
        <f t="shared" si="6867"/>
        <v>2018VFM0Basis KD</v>
      </c>
      <c r="G7326" s="3">
        <f>'Liste detaljert wide'!Q306</f>
        <v>0</v>
      </c>
      <c r="H7326" t="str">
        <f>VLOOKUP(E7326,Def!$B$2:$C$15,2,FALSE)</f>
        <v>Basis KD</v>
      </c>
      <c r="I7326" s="3">
        <f>IF(A7326='Enheter, modell og år'!$F$2-1,0,G7326-VLOOKUP(A7326-1&amp;B7326&amp;C7326&amp;E7326,$F$2:$G$7561,2,FALSE))</f>
        <v>0</v>
      </c>
      <c r="J7326" s="3">
        <f>IF(A7326='Enheter, modell og år'!$F$2-1,0,VLOOKUP(A7326-1&amp;B7326&amp;C7326&amp;E7326,$F$2:$G$7561,2,FALSE))</f>
        <v>0</v>
      </c>
    </row>
    <row r="7327" spans="1:10" x14ac:dyDescent="0.25">
      <c r="A7327">
        <f t="shared" ref="A7327:C7327" si="6895">A6787</f>
        <v>2018</v>
      </c>
      <c r="B7327" t="str">
        <f t="shared" si="6895"/>
        <v>VFM</v>
      </c>
      <c r="C7327">
        <f t="shared" si="6895"/>
        <v>0</v>
      </c>
      <c r="D7327">
        <f>IFERROR(VLOOKUP(C7327,'Enheter, modell og år'!$A$2:$B$31,2,FALSE),0)</f>
        <v>0</v>
      </c>
      <c r="E7327" t="str">
        <f>'Liste detaljert wide'!$Q$1</f>
        <v>Basis KD</v>
      </c>
      <c r="F7327" t="str">
        <f t="shared" si="6867"/>
        <v>2018VFM0Basis KD</v>
      </c>
      <c r="G7327" s="3">
        <f>'Liste detaljert wide'!Q307</f>
        <v>0</v>
      </c>
      <c r="H7327" t="str">
        <f>VLOOKUP(E7327,Def!$B$2:$C$15,2,FALSE)</f>
        <v>Basis KD</v>
      </c>
      <c r="I7327" s="3">
        <f>IF(A7327='Enheter, modell og år'!$F$2-1,0,G7327-VLOOKUP(A7327-1&amp;B7327&amp;C7327&amp;E7327,$F$2:$G$7561,2,FALSE))</f>
        <v>0</v>
      </c>
      <c r="J7327" s="3">
        <f>IF(A7327='Enheter, modell og år'!$F$2-1,0,VLOOKUP(A7327-1&amp;B7327&amp;C7327&amp;E7327,$F$2:$G$7561,2,FALSE))</f>
        <v>0</v>
      </c>
    </row>
    <row r="7328" spans="1:10" x14ac:dyDescent="0.25">
      <c r="A7328">
        <f t="shared" ref="A7328:C7328" si="6896">A6788</f>
        <v>2018</v>
      </c>
      <c r="B7328" t="str">
        <f t="shared" si="6896"/>
        <v>VFM</v>
      </c>
      <c r="C7328">
        <f t="shared" si="6896"/>
        <v>0</v>
      </c>
      <c r="D7328">
        <f>IFERROR(VLOOKUP(C7328,'Enheter, modell og år'!$A$2:$B$31,2,FALSE),0)</f>
        <v>0</v>
      </c>
      <c r="E7328" t="str">
        <f>'Liste detaljert wide'!$Q$1</f>
        <v>Basis KD</v>
      </c>
      <c r="F7328" t="str">
        <f t="shared" si="6867"/>
        <v>2018VFM0Basis KD</v>
      </c>
      <c r="G7328" s="3">
        <f>'Liste detaljert wide'!Q308</f>
        <v>0</v>
      </c>
      <c r="H7328" t="str">
        <f>VLOOKUP(E7328,Def!$B$2:$C$15,2,FALSE)</f>
        <v>Basis KD</v>
      </c>
      <c r="I7328" s="3">
        <f>IF(A7328='Enheter, modell og år'!$F$2-1,0,G7328-VLOOKUP(A7328-1&amp;B7328&amp;C7328&amp;E7328,$F$2:$G$7561,2,FALSE))</f>
        <v>0</v>
      </c>
      <c r="J7328" s="3">
        <f>IF(A7328='Enheter, modell og år'!$F$2-1,0,VLOOKUP(A7328-1&amp;B7328&amp;C7328&amp;E7328,$F$2:$G$7561,2,FALSE))</f>
        <v>0</v>
      </c>
    </row>
    <row r="7329" spans="1:10" x14ac:dyDescent="0.25">
      <c r="A7329">
        <f t="shared" ref="A7329:C7329" si="6897">A6789</f>
        <v>2018</v>
      </c>
      <c r="B7329" t="str">
        <f t="shared" si="6897"/>
        <v>VFM</v>
      </c>
      <c r="C7329">
        <f t="shared" si="6897"/>
        <v>0</v>
      </c>
      <c r="D7329">
        <f>IFERROR(VLOOKUP(C7329,'Enheter, modell og år'!$A$2:$B$31,2,FALSE),0)</f>
        <v>0</v>
      </c>
      <c r="E7329" t="str">
        <f>'Liste detaljert wide'!$Q$1</f>
        <v>Basis KD</v>
      </c>
      <c r="F7329" t="str">
        <f t="shared" si="6867"/>
        <v>2018VFM0Basis KD</v>
      </c>
      <c r="G7329" s="3">
        <f>'Liste detaljert wide'!Q309</f>
        <v>0</v>
      </c>
      <c r="H7329" t="str">
        <f>VLOOKUP(E7329,Def!$B$2:$C$15,2,FALSE)</f>
        <v>Basis KD</v>
      </c>
      <c r="I7329" s="3">
        <f>IF(A7329='Enheter, modell og år'!$F$2-1,0,G7329-VLOOKUP(A7329-1&amp;B7329&amp;C7329&amp;E7329,$F$2:$G$7561,2,FALSE))</f>
        <v>0</v>
      </c>
      <c r="J7329" s="3">
        <f>IF(A7329='Enheter, modell og år'!$F$2-1,0,VLOOKUP(A7329-1&amp;B7329&amp;C7329&amp;E7329,$F$2:$G$7561,2,FALSE))</f>
        <v>0</v>
      </c>
    </row>
    <row r="7330" spans="1:10" x14ac:dyDescent="0.25">
      <c r="A7330">
        <f t="shared" ref="A7330:C7330" si="6898">A6790</f>
        <v>2018</v>
      </c>
      <c r="B7330" t="str">
        <f t="shared" si="6898"/>
        <v>VFM</v>
      </c>
      <c r="C7330">
        <f t="shared" si="6898"/>
        <v>0</v>
      </c>
      <c r="D7330">
        <f>IFERROR(VLOOKUP(C7330,'Enheter, modell og år'!$A$2:$B$31,2,FALSE),0)</f>
        <v>0</v>
      </c>
      <c r="E7330" t="str">
        <f>'Liste detaljert wide'!$Q$1</f>
        <v>Basis KD</v>
      </c>
      <c r="F7330" t="str">
        <f t="shared" si="6867"/>
        <v>2018VFM0Basis KD</v>
      </c>
      <c r="G7330" s="3">
        <f>'Liste detaljert wide'!Q310</f>
        <v>0</v>
      </c>
      <c r="H7330" t="str">
        <f>VLOOKUP(E7330,Def!$B$2:$C$15,2,FALSE)</f>
        <v>Basis KD</v>
      </c>
      <c r="I7330" s="3">
        <f>IF(A7330='Enheter, modell og år'!$F$2-1,0,G7330-VLOOKUP(A7330-1&amp;B7330&amp;C7330&amp;E7330,$F$2:$G$7561,2,FALSE))</f>
        <v>0</v>
      </c>
      <c r="J7330" s="3">
        <f>IF(A7330='Enheter, modell og år'!$F$2-1,0,VLOOKUP(A7330-1&amp;B7330&amp;C7330&amp;E7330,$F$2:$G$7561,2,FALSE))</f>
        <v>0</v>
      </c>
    </row>
    <row r="7331" spans="1:10" x14ac:dyDescent="0.25">
      <c r="A7331">
        <f t="shared" ref="A7331:C7331" si="6899">A6791</f>
        <v>2018</v>
      </c>
      <c r="B7331" t="str">
        <f t="shared" si="6899"/>
        <v>VFM</v>
      </c>
      <c r="C7331">
        <f t="shared" si="6899"/>
        <v>0</v>
      </c>
      <c r="D7331">
        <f>IFERROR(VLOOKUP(C7331,'Enheter, modell og år'!$A$2:$B$31,2,FALSE),0)</f>
        <v>0</v>
      </c>
      <c r="E7331" t="str">
        <f>'Liste detaljert wide'!$Q$1</f>
        <v>Basis KD</v>
      </c>
      <c r="F7331" t="str">
        <f t="shared" si="6867"/>
        <v>2018VFM0Basis KD</v>
      </c>
      <c r="G7331" s="3">
        <f>'Liste detaljert wide'!Q311</f>
        <v>0</v>
      </c>
      <c r="H7331" t="str">
        <f>VLOOKUP(E7331,Def!$B$2:$C$15,2,FALSE)</f>
        <v>Basis KD</v>
      </c>
      <c r="I7331" s="3">
        <f>IF(A7331='Enheter, modell og år'!$F$2-1,0,G7331-VLOOKUP(A7331-1&amp;B7331&amp;C7331&amp;E7331,$F$2:$G$7561,2,FALSE))</f>
        <v>0</v>
      </c>
      <c r="J7331" s="3">
        <f>IF(A7331='Enheter, modell og år'!$F$2-1,0,VLOOKUP(A7331-1&amp;B7331&amp;C7331&amp;E7331,$F$2:$G$7561,2,FALSE))</f>
        <v>0</v>
      </c>
    </row>
    <row r="7332" spans="1:10" x14ac:dyDescent="0.25">
      <c r="A7332">
        <f t="shared" ref="A7332:C7332" si="6900">A6792</f>
        <v>2018</v>
      </c>
      <c r="B7332" t="str">
        <f t="shared" si="6900"/>
        <v>VFM</v>
      </c>
      <c r="C7332">
        <f t="shared" si="6900"/>
        <v>0</v>
      </c>
      <c r="D7332">
        <f>IFERROR(VLOOKUP(C7332,'Enheter, modell og år'!$A$2:$B$31,2,FALSE),0)</f>
        <v>0</v>
      </c>
      <c r="E7332" t="str">
        <f>'Liste detaljert wide'!$Q$1</f>
        <v>Basis KD</v>
      </c>
      <c r="F7332" t="str">
        <f t="shared" si="6867"/>
        <v>2018VFM0Basis KD</v>
      </c>
      <c r="G7332" s="3">
        <f>'Liste detaljert wide'!Q312</f>
        <v>0</v>
      </c>
      <c r="H7332" t="str">
        <f>VLOOKUP(E7332,Def!$B$2:$C$15,2,FALSE)</f>
        <v>Basis KD</v>
      </c>
      <c r="I7332" s="3">
        <f>IF(A7332='Enheter, modell og år'!$F$2-1,0,G7332-VLOOKUP(A7332-1&amp;B7332&amp;C7332&amp;E7332,$F$2:$G$7561,2,FALSE))</f>
        <v>0</v>
      </c>
      <c r="J7332" s="3">
        <f>IF(A7332='Enheter, modell og år'!$F$2-1,0,VLOOKUP(A7332-1&amp;B7332&amp;C7332&amp;E7332,$F$2:$G$7561,2,FALSE))</f>
        <v>0</v>
      </c>
    </row>
    <row r="7333" spans="1:10" x14ac:dyDescent="0.25">
      <c r="A7333">
        <f t="shared" ref="A7333:C7333" si="6901">A6793</f>
        <v>2018</v>
      </c>
      <c r="B7333" t="str">
        <f t="shared" si="6901"/>
        <v>VFM</v>
      </c>
      <c r="C7333">
        <f t="shared" si="6901"/>
        <v>0</v>
      </c>
      <c r="D7333">
        <f>IFERROR(VLOOKUP(C7333,'Enheter, modell og år'!$A$2:$B$31,2,FALSE),0)</f>
        <v>0</v>
      </c>
      <c r="E7333" t="str">
        <f>'Liste detaljert wide'!$Q$1</f>
        <v>Basis KD</v>
      </c>
      <c r="F7333" t="str">
        <f t="shared" si="6867"/>
        <v>2018VFM0Basis KD</v>
      </c>
      <c r="G7333" s="3">
        <f>'Liste detaljert wide'!Q313</f>
        <v>0</v>
      </c>
      <c r="H7333" t="str">
        <f>VLOOKUP(E7333,Def!$B$2:$C$15,2,FALSE)</f>
        <v>Basis KD</v>
      </c>
      <c r="I7333" s="3">
        <f>IF(A7333='Enheter, modell og år'!$F$2-1,0,G7333-VLOOKUP(A7333-1&amp;B7333&amp;C7333&amp;E7333,$F$2:$G$7561,2,FALSE))</f>
        <v>0</v>
      </c>
      <c r="J7333" s="3">
        <f>IF(A7333='Enheter, modell og år'!$F$2-1,0,VLOOKUP(A7333-1&amp;B7333&amp;C7333&amp;E7333,$F$2:$G$7561,2,FALSE))</f>
        <v>0</v>
      </c>
    </row>
    <row r="7334" spans="1:10" x14ac:dyDescent="0.25">
      <c r="A7334">
        <f t="shared" ref="A7334:C7334" si="6902">A6794</f>
        <v>2018</v>
      </c>
      <c r="B7334" t="str">
        <f t="shared" si="6902"/>
        <v>VFM</v>
      </c>
      <c r="C7334">
        <f t="shared" si="6902"/>
        <v>0</v>
      </c>
      <c r="D7334">
        <f>IFERROR(VLOOKUP(C7334,'Enheter, modell og år'!$A$2:$B$31,2,FALSE),0)</f>
        <v>0</v>
      </c>
      <c r="E7334" t="str">
        <f>'Liste detaljert wide'!$Q$1</f>
        <v>Basis KD</v>
      </c>
      <c r="F7334" t="str">
        <f t="shared" si="6867"/>
        <v>2018VFM0Basis KD</v>
      </c>
      <c r="G7334" s="3">
        <f>'Liste detaljert wide'!Q314</f>
        <v>0</v>
      </c>
      <c r="H7334" t="str">
        <f>VLOOKUP(E7334,Def!$B$2:$C$15,2,FALSE)</f>
        <v>Basis KD</v>
      </c>
      <c r="I7334" s="3">
        <f>IF(A7334='Enheter, modell og år'!$F$2-1,0,G7334-VLOOKUP(A7334-1&amp;B7334&amp;C7334&amp;E7334,$F$2:$G$7561,2,FALSE))</f>
        <v>0</v>
      </c>
      <c r="J7334" s="3">
        <f>IF(A7334='Enheter, modell og år'!$F$2-1,0,VLOOKUP(A7334-1&amp;B7334&amp;C7334&amp;E7334,$F$2:$G$7561,2,FALSE))</f>
        <v>0</v>
      </c>
    </row>
    <row r="7335" spans="1:10" x14ac:dyDescent="0.25">
      <c r="A7335">
        <f t="shared" ref="A7335:C7335" si="6903">A6795</f>
        <v>2018</v>
      </c>
      <c r="B7335" t="str">
        <f t="shared" si="6903"/>
        <v>VFM</v>
      </c>
      <c r="C7335">
        <f t="shared" si="6903"/>
        <v>0</v>
      </c>
      <c r="D7335">
        <f>IFERROR(VLOOKUP(C7335,'Enheter, modell og år'!$A$2:$B$31,2,FALSE),0)</f>
        <v>0</v>
      </c>
      <c r="E7335" t="str">
        <f>'Liste detaljert wide'!$Q$1</f>
        <v>Basis KD</v>
      </c>
      <c r="F7335" t="str">
        <f t="shared" si="6867"/>
        <v>2018VFM0Basis KD</v>
      </c>
      <c r="G7335" s="3">
        <f>'Liste detaljert wide'!Q315</f>
        <v>0</v>
      </c>
      <c r="H7335" t="str">
        <f>VLOOKUP(E7335,Def!$B$2:$C$15,2,FALSE)</f>
        <v>Basis KD</v>
      </c>
      <c r="I7335" s="3">
        <f>IF(A7335='Enheter, modell og år'!$F$2-1,0,G7335-VLOOKUP(A7335-1&amp;B7335&amp;C7335&amp;E7335,$F$2:$G$7561,2,FALSE))</f>
        <v>0</v>
      </c>
      <c r="J7335" s="3">
        <f>IF(A7335='Enheter, modell og år'!$F$2-1,0,VLOOKUP(A7335-1&amp;B7335&amp;C7335&amp;E7335,$F$2:$G$7561,2,FALSE))</f>
        <v>0</v>
      </c>
    </row>
    <row r="7336" spans="1:10" x14ac:dyDescent="0.25">
      <c r="A7336">
        <f t="shared" ref="A7336:C7336" si="6904">A6796</f>
        <v>2018</v>
      </c>
      <c r="B7336" t="str">
        <f t="shared" si="6904"/>
        <v>VFM</v>
      </c>
      <c r="C7336">
        <f t="shared" si="6904"/>
        <v>0</v>
      </c>
      <c r="D7336">
        <f>IFERROR(VLOOKUP(C7336,'Enheter, modell og år'!$A$2:$B$31,2,FALSE),0)</f>
        <v>0</v>
      </c>
      <c r="E7336" t="str">
        <f>'Liste detaljert wide'!$Q$1</f>
        <v>Basis KD</v>
      </c>
      <c r="F7336" t="str">
        <f t="shared" si="6867"/>
        <v>2018VFM0Basis KD</v>
      </c>
      <c r="G7336" s="3">
        <f>'Liste detaljert wide'!Q316</f>
        <v>0</v>
      </c>
      <c r="H7336" t="str">
        <f>VLOOKUP(E7336,Def!$B$2:$C$15,2,FALSE)</f>
        <v>Basis KD</v>
      </c>
      <c r="I7336" s="3">
        <f>IF(A7336='Enheter, modell og år'!$F$2-1,0,G7336-VLOOKUP(A7336-1&amp;B7336&amp;C7336&amp;E7336,$F$2:$G$7561,2,FALSE))</f>
        <v>0</v>
      </c>
      <c r="J7336" s="3">
        <f>IF(A7336='Enheter, modell og år'!$F$2-1,0,VLOOKUP(A7336-1&amp;B7336&amp;C7336&amp;E7336,$F$2:$G$7561,2,FALSE))</f>
        <v>0</v>
      </c>
    </row>
    <row r="7337" spans="1:10" x14ac:dyDescent="0.25">
      <c r="A7337">
        <f t="shared" ref="A7337:C7337" si="6905">A6797</f>
        <v>2018</v>
      </c>
      <c r="B7337" t="str">
        <f t="shared" si="6905"/>
        <v>VFM</v>
      </c>
      <c r="C7337">
        <f t="shared" si="6905"/>
        <v>0</v>
      </c>
      <c r="D7337">
        <f>IFERROR(VLOOKUP(C7337,'Enheter, modell og år'!$A$2:$B$31,2,FALSE),0)</f>
        <v>0</v>
      </c>
      <c r="E7337" t="str">
        <f>'Liste detaljert wide'!$Q$1</f>
        <v>Basis KD</v>
      </c>
      <c r="F7337" t="str">
        <f t="shared" si="6867"/>
        <v>2018VFM0Basis KD</v>
      </c>
      <c r="G7337" s="3">
        <f>'Liste detaljert wide'!Q317</f>
        <v>0</v>
      </c>
      <c r="H7337" t="str">
        <f>VLOOKUP(E7337,Def!$B$2:$C$15,2,FALSE)</f>
        <v>Basis KD</v>
      </c>
      <c r="I7337" s="3">
        <f>IF(A7337='Enheter, modell og år'!$F$2-1,0,G7337-VLOOKUP(A7337-1&amp;B7337&amp;C7337&amp;E7337,$F$2:$G$7561,2,FALSE))</f>
        <v>0</v>
      </c>
      <c r="J7337" s="3">
        <f>IF(A7337='Enheter, modell og år'!$F$2-1,0,VLOOKUP(A7337-1&amp;B7337&amp;C7337&amp;E7337,$F$2:$G$7561,2,FALSE))</f>
        <v>0</v>
      </c>
    </row>
    <row r="7338" spans="1:10" x14ac:dyDescent="0.25">
      <c r="A7338">
        <f t="shared" ref="A7338:C7338" si="6906">A6798</f>
        <v>2018</v>
      </c>
      <c r="B7338" t="str">
        <f t="shared" si="6906"/>
        <v>VFM</v>
      </c>
      <c r="C7338">
        <f t="shared" si="6906"/>
        <v>0</v>
      </c>
      <c r="D7338">
        <f>IFERROR(VLOOKUP(C7338,'Enheter, modell og år'!$A$2:$B$31,2,FALSE),0)</f>
        <v>0</v>
      </c>
      <c r="E7338" t="str">
        <f>'Liste detaljert wide'!$Q$1</f>
        <v>Basis KD</v>
      </c>
      <c r="F7338" t="str">
        <f t="shared" si="6867"/>
        <v>2018VFM0Basis KD</v>
      </c>
      <c r="G7338" s="3">
        <f>'Liste detaljert wide'!Q318</f>
        <v>0</v>
      </c>
      <c r="H7338" t="str">
        <f>VLOOKUP(E7338,Def!$B$2:$C$15,2,FALSE)</f>
        <v>Basis KD</v>
      </c>
      <c r="I7338" s="3">
        <f>IF(A7338='Enheter, modell og år'!$F$2-1,0,G7338-VLOOKUP(A7338-1&amp;B7338&amp;C7338&amp;E7338,$F$2:$G$7561,2,FALSE))</f>
        <v>0</v>
      </c>
      <c r="J7338" s="3">
        <f>IF(A7338='Enheter, modell og år'!$F$2-1,0,VLOOKUP(A7338-1&amp;B7338&amp;C7338&amp;E7338,$F$2:$G$7561,2,FALSE))</f>
        <v>0</v>
      </c>
    </row>
    <row r="7339" spans="1:10" x14ac:dyDescent="0.25">
      <c r="A7339">
        <f t="shared" ref="A7339:C7339" si="6907">A6799</f>
        <v>2018</v>
      </c>
      <c r="B7339" t="str">
        <f t="shared" si="6907"/>
        <v>VFM</v>
      </c>
      <c r="C7339">
        <f t="shared" si="6907"/>
        <v>0</v>
      </c>
      <c r="D7339">
        <f>IFERROR(VLOOKUP(C7339,'Enheter, modell og år'!$A$2:$B$31,2,FALSE),0)</f>
        <v>0</v>
      </c>
      <c r="E7339" t="str">
        <f>'Liste detaljert wide'!$Q$1</f>
        <v>Basis KD</v>
      </c>
      <c r="F7339" t="str">
        <f t="shared" si="6867"/>
        <v>2018VFM0Basis KD</v>
      </c>
      <c r="G7339" s="3">
        <f>'Liste detaljert wide'!Q319</f>
        <v>0</v>
      </c>
      <c r="H7339" t="str">
        <f>VLOOKUP(E7339,Def!$B$2:$C$15,2,FALSE)</f>
        <v>Basis KD</v>
      </c>
      <c r="I7339" s="3">
        <f>IF(A7339='Enheter, modell og år'!$F$2-1,0,G7339-VLOOKUP(A7339-1&amp;B7339&amp;C7339&amp;E7339,$F$2:$G$7561,2,FALSE))</f>
        <v>0</v>
      </c>
      <c r="J7339" s="3">
        <f>IF(A7339='Enheter, modell og år'!$F$2-1,0,VLOOKUP(A7339-1&amp;B7339&amp;C7339&amp;E7339,$F$2:$G$7561,2,FALSE))</f>
        <v>0</v>
      </c>
    </row>
    <row r="7340" spans="1:10" x14ac:dyDescent="0.25">
      <c r="A7340">
        <f t="shared" ref="A7340:C7340" si="6908">A6800</f>
        <v>2018</v>
      </c>
      <c r="B7340" t="str">
        <f t="shared" si="6908"/>
        <v>VFM</v>
      </c>
      <c r="C7340">
        <f t="shared" si="6908"/>
        <v>0</v>
      </c>
      <c r="D7340">
        <f>IFERROR(VLOOKUP(C7340,'Enheter, modell og år'!$A$2:$B$31,2,FALSE),0)</f>
        <v>0</v>
      </c>
      <c r="E7340" t="str">
        <f>'Liste detaljert wide'!$Q$1</f>
        <v>Basis KD</v>
      </c>
      <c r="F7340" t="str">
        <f t="shared" si="6867"/>
        <v>2018VFM0Basis KD</v>
      </c>
      <c r="G7340" s="3">
        <f>'Liste detaljert wide'!Q320</f>
        <v>0</v>
      </c>
      <c r="H7340" t="str">
        <f>VLOOKUP(E7340,Def!$B$2:$C$15,2,FALSE)</f>
        <v>Basis KD</v>
      </c>
      <c r="I7340" s="3">
        <f>IF(A7340='Enheter, modell og år'!$F$2-1,0,G7340-VLOOKUP(A7340-1&amp;B7340&amp;C7340&amp;E7340,$F$2:$G$7561,2,FALSE))</f>
        <v>0</v>
      </c>
      <c r="J7340" s="3">
        <f>IF(A7340='Enheter, modell og år'!$F$2-1,0,VLOOKUP(A7340-1&amp;B7340&amp;C7340&amp;E7340,$F$2:$G$7561,2,FALSE))</f>
        <v>0</v>
      </c>
    </row>
    <row r="7341" spans="1:10" x14ac:dyDescent="0.25">
      <c r="A7341">
        <f t="shared" ref="A7341:C7341" si="6909">A6801</f>
        <v>2018</v>
      </c>
      <c r="B7341" t="str">
        <f t="shared" si="6909"/>
        <v>VFM</v>
      </c>
      <c r="C7341">
        <f t="shared" si="6909"/>
        <v>0</v>
      </c>
      <c r="D7341">
        <f>IFERROR(VLOOKUP(C7341,'Enheter, modell og år'!$A$2:$B$31,2,FALSE),0)</f>
        <v>0</v>
      </c>
      <c r="E7341" t="str">
        <f>'Liste detaljert wide'!$Q$1</f>
        <v>Basis KD</v>
      </c>
      <c r="F7341" t="str">
        <f t="shared" si="6867"/>
        <v>2018VFM0Basis KD</v>
      </c>
      <c r="G7341" s="3">
        <f>'Liste detaljert wide'!Q321</f>
        <v>0</v>
      </c>
      <c r="H7341" t="str">
        <f>VLOOKUP(E7341,Def!$B$2:$C$15,2,FALSE)</f>
        <v>Basis KD</v>
      </c>
      <c r="I7341" s="3">
        <f>IF(A7341='Enheter, modell og år'!$F$2-1,0,G7341-VLOOKUP(A7341-1&amp;B7341&amp;C7341&amp;E7341,$F$2:$G$7561,2,FALSE))</f>
        <v>0</v>
      </c>
      <c r="J7341" s="3">
        <f>IF(A7341='Enheter, modell og år'!$F$2-1,0,VLOOKUP(A7341-1&amp;B7341&amp;C7341&amp;E7341,$F$2:$G$7561,2,FALSE))</f>
        <v>0</v>
      </c>
    </row>
    <row r="7342" spans="1:10" x14ac:dyDescent="0.25">
      <c r="A7342">
        <f t="shared" ref="A7342:C7342" si="6910">A6802</f>
        <v>2018</v>
      </c>
      <c r="B7342" t="str">
        <f t="shared" si="6910"/>
        <v>VFM</v>
      </c>
      <c r="C7342">
        <f t="shared" si="6910"/>
        <v>0</v>
      </c>
      <c r="D7342">
        <f>IFERROR(VLOOKUP(C7342,'Enheter, modell og år'!$A$2:$B$31,2,FALSE),0)</f>
        <v>0</v>
      </c>
      <c r="E7342" t="str">
        <f>'Liste detaljert wide'!$Q$1</f>
        <v>Basis KD</v>
      </c>
      <c r="F7342" t="str">
        <f t="shared" si="6867"/>
        <v>2018VFM0Basis KD</v>
      </c>
      <c r="G7342" s="3">
        <f>'Liste detaljert wide'!Q322</f>
        <v>0</v>
      </c>
      <c r="H7342" t="str">
        <f>VLOOKUP(E7342,Def!$B$2:$C$15,2,FALSE)</f>
        <v>Basis KD</v>
      </c>
      <c r="I7342" s="3">
        <f>IF(A7342='Enheter, modell og år'!$F$2-1,0,G7342-VLOOKUP(A7342-1&amp;B7342&amp;C7342&amp;E7342,$F$2:$G$7561,2,FALSE))</f>
        <v>0</v>
      </c>
      <c r="J7342" s="3">
        <f>IF(A7342='Enheter, modell og år'!$F$2-1,0,VLOOKUP(A7342-1&amp;B7342&amp;C7342&amp;E7342,$F$2:$G$7561,2,FALSE))</f>
        <v>0</v>
      </c>
    </row>
    <row r="7343" spans="1:10" x14ac:dyDescent="0.25">
      <c r="A7343">
        <f t="shared" ref="A7343:C7343" si="6911">A6803</f>
        <v>2018</v>
      </c>
      <c r="B7343" t="str">
        <f t="shared" si="6911"/>
        <v>VFM</v>
      </c>
      <c r="C7343">
        <f t="shared" si="6911"/>
        <v>0</v>
      </c>
      <c r="D7343">
        <f>IFERROR(VLOOKUP(C7343,'Enheter, modell og år'!$A$2:$B$31,2,FALSE),0)</f>
        <v>0</v>
      </c>
      <c r="E7343" t="str">
        <f>'Liste detaljert wide'!$Q$1</f>
        <v>Basis KD</v>
      </c>
      <c r="F7343" t="str">
        <f t="shared" si="6867"/>
        <v>2018VFM0Basis KD</v>
      </c>
      <c r="G7343" s="3">
        <f>'Liste detaljert wide'!Q323</f>
        <v>0</v>
      </c>
      <c r="H7343" t="str">
        <f>VLOOKUP(E7343,Def!$B$2:$C$15,2,FALSE)</f>
        <v>Basis KD</v>
      </c>
      <c r="I7343" s="3">
        <f>IF(A7343='Enheter, modell og år'!$F$2-1,0,G7343-VLOOKUP(A7343-1&amp;B7343&amp;C7343&amp;E7343,$F$2:$G$7561,2,FALSE))</f>
        <v>0</v>
      </c>
      <c r="J7343" s="3">
        <f>IF(A7343='Enheter, modell og år'!$F$2-1,0,VLOOKUP(A7343-1&amp;B7343&amp;C7343&amp;E7343,$F$2:$G$7561,2,FALSE))</f>
        <v>0</v>
      </c>
    </row>
    <row r="7344" spans="1:10" x14ac:dyDescent="0.25">
      <c r="A7344">
        <f t="shared" ref="A7344:C7344" si="6912">A6804</f>
        <v>2018</v>
      </c>
      <c r="B7344" t="str">
        <f t="shared" si="6912"/>
        <v>VFM</v>
      </c>
      <c r="C7344">
        <f t="shared" si="6912"/>
        <v>0</v>
      </c>
      <c r="D7344">
        <f>IFERROR(VLOOKUP(C7344,'Enheter, modell og år'!$A$2:$B$31,2,FALSE),0)</f>
        <v>0</v>
      </c>
      <c r="E7344" t="str">
        <f>'Liste detaljert wide'!$Q$1</f>
        <v>Basis KD</v>
      </c>
      <c r="F7344" t="str">
        <f t="shared" si="6867"/>
        <v>2018VFM0Basis KD</v>
      </c>
      <c r="G7344" s="3">
        <f>'Liste detaljert wide'!Q324</f>
        <v>0</v>
      </c>
      <c r="H7344" t="str">
        <f>VLOOKUP(E7344,Def!$B$2:$C$15,2,FALSE)</f>
        <v>Basis KD</v>
      </c>
      <c r="I7344" s="3">
        <f>IF(A7344='Enheter, modell og år'!$F$2-1,0,G7344-VLOOKUP(A7344-1&amp;B7344&amp;C7344&amp;E7344,$F$2:$G$7561,2,FALSE))</f>
        <v>0</v>
      </c>
      <c r="J7344" s="3">
        <f>IF(A7344='Enheter, modell og år'!$F$2-1,0,VLOOKUP(A7344-1&amp;B7344&amp;C7344&amp;E7344,$F$2:$G$7561,2,FALSE))</f>
        <v>0</v>
      </c>
    </row>
    <row r="7345" spans="1:10" x14ac:dyDescent="0.25">
      <c r="A7345">
        <f t="shared" ref="A7345:C7345" si="6913">A6805</f>
        <v>2018</v>
      </c>
      <c r="B7345" t="str">
        <f t="shared" si="6913"/>
        <v>VFM</v>
      </c>
      <c r="C7345">
        <f t="shared" si="6913"/>
        <v>0</v>
      </c>
      <c r="D7345">
        <f>IFERROR(VLOOKUP(C7345,'Enheter, modell og år'!$A$2:$B$31,2,FALSE),0)</f>
        <v>0</v>
      </c>
      <c r="E7345" t="str">
        <f>'Liste detaljert wide'!$Q$1</f>
        <v>Basis KD</v>
      </c>
      <c r="F7345" t="str">
        <f t="shared" si="6867"/>
        <v>2018VFM0Basis KD</v>
      </c>
      <c r="G7345" s="3">
        <f>'Liste detaljert wide'!Q325</f>
        <v>0</v>
      </c>
      <c r="H7345" t="str">
        <f>VLOOKUP(E7345,Def!$B$2:$C$15,2,FALSE)</f>
        <v>Basis KD</v>
      </c>
      <c r="I7345" s="3">
        <f>IF(A7345='Enheter, modell og år'!$F$2-1,0,G7345-VLOOKUP(A7345-1&amp;B7345&amp;C7345&amp;E7345,$F$2:$G$7561,2,FALSE))</f>
        <v>0</v>
      </c>
      <c r="J7345" s="3">
        <f>IF(A7345='Enheter, modell og år'!$F$2-1,0,VLOOKUP(A7345-1&amp;B7345&amp;C7345&amp;E7345,$F$2:$G$7561,2,FALSE))</f>
        <v>0</v>
      </c>
    </row>
    <row r="7346" spans="1:10" x14ac:dyDescent="0.25">
      <c r="A7346">
        <f t="shared" ref="A7346:C7346" si="6914">A6806</f>
        <v>2018</v>
      </c>
      <c r="B7346" t="str">
        <f t="shared" si="6914"/>
        <v>VFM</v>
      </c>
      <c r="C7346">
        <f t="shared" si="6914"/>
        <v>0</v>
      </c>
      <c r="D7346">
        <f>IFERROR(VLOOKUP(C7346,'Enheter, modell og år'!$A$2:$B$31,2,FALSE),0)</f>
        <v>0</v>
      </c>
      <c r="E7346" t="str">
        <f>'Liste detaljert wide'!$Q$1</f>
        <v>Basis KD</v>
      </c>
      <c r="F7346" t="str">
        <f t="shared" si="6867"/>
        <v>2018VFM0Basis KD</v>
      </c>
      <c r="G7346" s="3">
        <f>'Liste detaljert wide'!Q326</f>
        <v>0</v>
      </c>
      <c r="H7346" t="str">
        <f>VLOOKUP(E7346,Def!$B$2:$C$15,2,FALSE)</f>
        <v>Basis KD</v>
      </c>
      <c r="I7346" s="3">
        <f>IF(A7346='Enheter, modell og år'!$F$2-1,0,G7346-VLOOKUP(A7346-1&amp;B7346&amp;C7346&amp;E7346,$F$2:$G$7561,2,FALSE))</f>
        <v>0</v>
      </c>
      <c r="J7346" s="3">
        <f>IF(A7346='Enheter, modell og år'!$F$2-1,0,VLOOKUP(A7346-1&amp;B7346&amp;C7346&amp;E7346,$F$2:$G$7561,2,FALSE))</f>
        <v>0</v>
      </c>
    </row>
    <row r="7347" spans="1:10" x14ac:dyDescent="0.25">
      <c r="A7347">
        <f t="shared" ref="A7347:C7347" si="6915">A6807</f>
        <v>2018</v>
      </c>
      <c r="B7347" t="str">
        <f t="shared" si="6915"/>
        <v>VFM</v>
      </c>
      <c r="C7347">
        <f t="shared" si="6915"/>
        <v>0</v>
      </c>
      <c r="D7347">
        <f>IFERROR(VLOOKUP(C7347,'Enheter, modell og år'!$A$2:$B$31,2,FALSE),0)</f>
        <v>0</v>
      </c>
      <c r="E7347" t="str">
        <f>'Liste detaljert wide'!$Q$1</f>
        <v>Basis KD</v>
      </c>
      <c r="F7347" t="str">
        <f t="shared" si="6867"/>
        <v>2018VFM0Basis KD</v>
      </c>
      <c r="G7347" s="3">
        <f>'Liste detaljert wide'!Q327</f>
        <v>0</v>
      </c>
      <c r="H7347" t="str">
        <f>VLOOKUP(E7347,Def!$B$2:$C$15,2,FALSE)</f>
        <v>Basis KD</v>
      </c>
      <c r="I7347" s="3">
        <f>IF(A7347='Enheter, modell og år'!$F$2-1,0,G7347-VLOOKUP(A7347-1&amp;B7347&amp;C7347&amp;E7347,$F$2:$G$7561,2,FALSE))</f>
        <v>0</v>
      </c>
      <c r="J7347" s="3">
        <f>IF(A7347='Enheter, modell og år'!$F$2-1,0,VLOOKUP(A7347-1&amp;B7347&amp;C7347&amp;E7347,$F$2:$G$7561,2,FALSE))</f>
        <v>0</v>
      </c>
    </row>
    <row r="7348" spans="1:10" x14ac:dyDescent="0.25">
      <c r="A7348">
        <f t="shared" ref="A7348:C7348" si="6916">A6808</f>
        <v>2018</v>
      </c>
      <c r="B7348" t="str">
        <f t="shared" si="6916"/>
        <v>VFM</v>
      </c>
      <c r="C7348">
        <f t="shared" si="6916"/>
        <v>0</v>
      </c>
      <c r="D7348">
        <f>IFERROR(VLOOKUP(C7348,'Enheter, modell og år'!$A$2:$B$31,2,FALSE),0)</f>
        <v>0</v>
      </c>
      <c r="E7348" t="str">
        <f>'Liste detaljert wide'!$Q$1</f>
        <v>Basis KD</v>
      </c>
      <c r="F7348" t="str">
        <f t="shared" si="6867"/>
        <v>2018VFM0Basis KD</v>
      </c>
      <c r="G7348" s="3">
        <f>'Liste detaljert wide'!Q328</f>
        <v>0</v>
      </c>
      <c r="H7348" t="str">
        <f>VLOOKUP(E7348,Def!$B$2:$C$15,2,FALSE)</f>
        <v>Basis KD</v>
      </c>
      <c r="I7348" s="3">
        <f>IF(A7348='Enheter, modell og år'!$F$2-1,0,G7348-VLOOKUP(A7348-1&amp;B7348&amp;C7348&amp;E7348,$F$2:$G$7561,2,FALSE))</f>
        <v>0</v>
      </c>
      <c r="J7348" s="3">
        <f>IF(A7348='Enheter, modell og år'!$F$2-1,0,VLOOKUP(A7348-1&amp;B7348&amp;C7348&amp;E7348,$F$2:$G$7561,2,FALSE))</f>
        <v>0</v>
      </c>
    </row>
    <row r="7349" spans="1:10" x14ac:dyDescent="0.25">
      <c r="A7349">
        <f t="shared" ref="A7349:C7349" si="6917">A6809</f>
        <v>2018</v>
      </c>
      <c r="B7349" t="str">
        <f t="shared" si="6917"/>
        <v>VFM</v>
      </c>
      <c r="C7349">
        <f t="shared" si="6917"/>
        <v>0</v>
      </c>
      <c r="D7349">
        <f>IFERROR(VLOOKUP(C7349,'Enheter, modell og år'!$A$2:$B$31,2,FALSE),0)</f>
        <v>0</v>
      </c>
      <c r="E7349" t="str">
        <f>'Liste detaljert wide'!$Q$1</f>
        <v>Basis KD</v>
      </c>
      <c r="F7349" t="str">
        <f t="shared" si="6867"/>
        <v>2018VFM0Basis KD</v>
      </c>
      <c r="G7349" s="3">
        <f>'Liste detaljert wide'!Q329</f>
        <v>0</v>
      </c>
      <c r="H7349" t="str">
        <f>VLOOKUP(E7349,Def!$B$2:$C$15,2,FALSE)</f>
        <v>Basis KD</v>
      </c>
      <c r="I7349" s="3">
        <f>IF(A7349='Enheter, modell og år'!$F$2-1,0,G7349-VLOOKUP(A7349-1&amp;B7349&amp;C7349&amp;E7349,$F$2:$G$7561,2,FALSE))</f>
        <v>0</v>
      </c>
      <c r="J7349" s="3">
        <f>IF(A7349='Enheter, modell og år'!$F$2-1,0,VLOOKUP(A7349-1&amp;B7349&amp;C7349&amp;E7349,$F$2:$G$7561,2,FALSE))</f>
        <v>0</v>
      </c>
    </row>
    <row r="7350" spans="1:10" x14ac:dyDescent="0.25">
      <c r="A7350">
        <f t="shared" ref="A7350:C7350" si="6918">A6810</f>
        <v>2018</v>
      </c>
      <c r="B7350" t="str">
        <f t="shared" si="6918"/>
        <v>VFM</v>
      </c>
      <c r="C7350">
        <f t="shared" si="6918"/>
        <v>0</v>
      </c>
      <c r="D7350">
        <f>IFERROR(VLOOKUP(C7350,'Enheter, modell og år'!$A$2:$B$31,2,FALSE),0)</f>
        <v>0</v>
      </c>
      <c r="E7350" t="str">
        <f>'Liste detaljert wide'!$Q$1</f>
        <v>Basis KD</v>
      </c>
      <c r="F7350" t="str">
        <f t="shared" si="6867"/>
        <v>2018VFM0Basis KD</v>
      </c>
      <c r="G7350" s="3">
        <f>'Liste detaljert wide'!Q330</f>
        <v>0</v>
      </c>
      <c r="H7350" t="str">
        <f>VLOOKUP(E7350,Def!$B$2:$C$15,2,FALSE)</f>
        <v>Basis KD</v>
      </c>
      <c r="I7350" s="3">
        <f>IF(A7350='Enheter, modell og år'!$F$2-1,0,G7350-VLOOKUP(A7350-1&amp;B7350&amp;C7350&amp;E7350,$F$2:$G$7561,2,FALSE))</f>
        <v>0</v>
      </c>
      <c r="J7350" s="3">
        <f>IF(A7350='Enheter, modell og år'!$F$2-1,0,VLOOKUP(A7350-1&amp;B7350&amp;C7350&amp;E7350,$F$2:$G$7561,2,FALSE))</f>
        <v>0</v>
      </c>
    </row>
    <row r="7351" spans="1:10" x14ac:dyDescent="0.25">
      <c r="A7351">
        <f t="shared" ref="A7351:C7351" si="6919">A6811</f>
        <v>2018</v>
      </c>
      <c r="B7351" t="str">
        <f t="shared" si="6919"/>
        <v>VFM</v>
      </c>
      <c r="C7351">
        <f t="shared" si="6919"/>
        <v>0</v>
      </c>
      <c r="D7351">
        <f>IFERROR(VLOOKUP(C7351,'Enheter, modell og år'!$A$2:$B$31,2,FALSE),0)</f>
        <v>0</v>
      </c>
      <c r="E7351" t="str">
        <f>'Liste detaljert wide'!$Q$1</f>
        <v>Basis KD</v>
      </c>
      <c r="F7351" t="str">
        <f t="shared" si="6867"/>
        <v>2018VFM0Basis KD</v>
      </c>
      <c r="G7351" s="3">
        <f>'Liste detaljert wide'!Q331</f>
        <v>0</v>
      </c>
      <c r="H7351" t="str">
        <f>VLOOKUP(E7351,Def!$B$2:$C$15,2,FALSE)</f>
        <v>Basis KD</v>
      </c>
      <c r="I7351" s="3">
        <f>IF(A7351='Enheter, modell og år'!$F$2-1,0,G7351-VLOOKUP(A7351-1&amp;B7351&amp;C7351&amp;E7351,$F$2:$G$7561,2,FALSE))</f>
        <v>0</v>
      </c>
      <c r="J7351" s="3">
        <f>IF(A7351='Enheter, modell og år'!$F$2-1,0,VLOOKUP(A7351-1&amp;B7351&amp;C7351&amp;E7351,$F$2:$G$7561,2,FALSE))</f>
        <v>0</v>
      </c>
    </row>
    <row r="7352" spans="1:10" x14ac:dyDescent="0.25">
      <c r="A7352">
        <f t="shared" ref="A7352:C7352" si="6920">A6812</f>
        <v>2019</v>
      </c>
      <c r="B7352" t="str">
        <f t="shared" si="6920"/>
        <v>VFM</v>
      </c>
      <c r="C7352">
        <f t="shared" si="6920"/>
        <v>0</v>
      </c>
      <c r="D7352">
        <f>IFERROR(VLOOKUP(C7352,'Enheter, modell og år'!$A$2:$B$31,2,FALSE),0)</f>
        <v>0</v>
      </c>
      <c r="E7352" t="str">
        <f>'Liste detaljert wide'!$Q$1</f>
        <v>Basis KD</v>
      </c>
      <c r="F7352" t="str">
        <f t="shared" si="6867"/>
        <v>2019VFM0Basis KD</v>
      </c>
      <c r="G7352" s="3">
        <f>'Liste detaljert wide'!Q332</f>
        <v>0</v>
      </c>
      <c r="H7352" t="str">
        <f>VLOOKUP(E7352,Def!$B$2:$C$15,2,FALSE)</f>
        <v>Basis KD</v>
      </c>
      <c r="I7352" s="3">
        <f>IF(A7352='Enheter, modell og år'!$F$2-1,0,G7352-VLOOKUP(A7352-1&amp;B7352&amp;C7352&amp;E7352,$F$2:$G$7561,2,FALSE))</f>
        <v>0</v>
      </c>
      <c r="J7352" s="3">
        <f>IF(A7352='Enheter, modell og år'!$F$2-1,0,VLOOKUP(A7352-1&amp;B7352&amp;C7352&amp;E7352,$F$2:$G$7561,2,FALSE))</f>
        <v>0</v>
      </c>
    </row>
    <row r="7353" spans="1:10" x14ac:dyDescent="0.25">
      <c r="A7353">
        <f t="shared" ref="A7353:C7353" si="6921">A6813</f>
        <v>2019</v>
      </c>
      <c r="B7353" t="str">
        <f t="shared" si="6921"/>
        <v>VFM</v>
      </c>
      <c r="C7353">
        <f t="shared" si="6921"/>
        <v>0</v>
      </c>
      <c r="D7353">
        <f>IFERROR(VLOOKUP(C7353,'Enheter, modell og år'!$A$2:$B$31,2,FALSE),0)</f>
        <v>0</v>
      </c>
      <c r="E7353" t="str">
        <f>'Liste detaljert wide'!$Q$1</f>
        <v>Basis KD</v>
      </c>
      <c r="F7353" t="str">
        <f t="shared" si="6867"/>
        <v>2019VFM0Basis KD</v>
      </c>
      <c r="G7353" s="3">
        <f>'Liste detaljert wide'!Q333</f>
        <v>0</v>
      </c>
      <c r="H7353" t="str">
        <f>VLOOKUP(E7353,Def!$B$2:$C$15,2,FALSE)</f>
        <v>Basis KD</v>
      </c>
      <c r="I7353" s="3">
        <f>IF(A7353='Enheter, modell og år'!$F$2-1,0,G7353-VLOOKUP(A7353-1&amp;B7353&amp;C7353&amp;E7353,$F$2:$G$7561,2,FALSE))</f>
        <v>0</v>
      </c>
      <c r="J7353" s="3">
        <f>IF(A7353='Enheter, modell og år'!$F$2-1,0,VLOOKUP(A7353-1&amp;B7353&amp;C7353&amp;E7353,$F$2:$G$7561,2,FALSE))</f>
        <v>0</v>
      </c>
    </row>
    <row r="7354" spans="1:10" x14ac:dyDescent="0.25">
      <c r="A7354">
        <f t="shared" ref="A7354:C7354" si="6922">A6814</f>
        <v>2019</v>
      </c>
      <c r="B7354" t="str">
        <f t="shared" si="6922"/>
        <v>VFM</v>
      </c>
      <c r="C7354">
        <f t="shared" si="6922"/>
        <v>0</v>
      </c>
      <c r="D7354">
        <f>IFERROR(VLOOKUP(C7354,'Enheter, modell og år'!$A$2:$B$31,2,FALSE),0)</f>
        <v>0</v>
      </c>
      <c r="E7354" t="str">
        <f>'Liste detaljert wide'!$Q$1</f>
        <v>Basis KD</v>
      </c>
      <c r="F7354" t="str">
        <f t="shared" si="6867"/>
        <v>2019VFM0Basis KD</v>
      </c>
      <c r="G7354" s="3">
        <f>'Liste detaljert wide'!Q334</f>
        <v>0</v>
      </c>
      <c r="H7354" t="str">
        <f>VLOOKUP(E7354,Def!$B$2:$C$15,2,FALSE)</f>
        <v>Basis KD</v>
      </c>
      <c r="I7354" s="3">
        <f>IF(A7354='Enheter, modell og år'!$F$2-1,0,G7354-VLOOKUP(A7354-1&amp;B7354&amp;C7354&amp;E7354,$F$2:$G$7561,2,FALSE))</f>
        <v>0</v>
      </c>
      <c r="J7354" s="3">
        <f>IF(A7354='Enheter, modell og år'!$F$2-1,0,VLOOKUP(A7354-1&amp;B7354&amp;C7354&amp;E7354,$F$2:$G$7561,2,FALSE))</f>
        <v>0</v>
      </c>
    </row>
    <row r="7355" spans="1:10" x14ac:dyDescent="0.25">
      <c r="A7355">
        <f t="shared" ref="A7355:C7355" si="6923">A6815</f>
        <v>2019</v>
      </c>
      <c r="B7355" t="str">
        <f t="shared" si="6923"/>
        <v>VFM</v>
      </c>
      <c r="C7355">
        <f t="shared" si="6923"/>
        <v>0</v>
      </c>
      <c r="D7355">
        <f>IFERROR(VLOOKUP(C7355,'Enheter, modell og år'!$A$2:$B$31,2,FALSE),0)</f>
        <v>0</v>
      </c>
      <c r="E7355" t="str">
        <f>'Liste detaljert wide'!$Q$1</f>
        <v>Basis KD</v>
      </c>
      <c r="F7355" t="str">
        <f t="shared" si="6867"/>
        <v>2019VFM0Basis KD</v>
      </c>
      <c r="G7355" s="3">
        <f>'Liste detaljert wide'!Q335</f>
        <v>0</v>
      </c>
      <c r="H7355" t="str">
        <f>VLOOKUP(E7355,Def!$B$2:$C$15,2,FALSE)</f>
        <v>Basis KD</v>
      </c>
      <c r="I7355" s="3">
        <f>IF(A7355='Enheter, modell og år'!$F$2-1,0,G7355-VLOOKUP(A7355-1&amp;B7355&amp;C7355&amp;E7355,$F$2:$G$7561,2,FALSE))</f>
        <v>0</v>
      </c>
      <c r="J7355" s="3">
        <f>IF(A7355='Enheter, modell og år'!$F$2-1,0,VLOOKUP(A7355-1&amp;B7355&amp;C7355&amp;E7355,$F$2:$G$7561,2,FALSE))</f>
        <v>0</v>
      </c>
    </row>
    <row r="7356" spans="1:10" x14ac:dyDescent="0.25">
      <c r="A7356">
        <f t="shared" ref="A7356:C7356" si="6924">A6816</f>
        <v>2019</v>
      </c>
      <c r="B7356" t="str">
        <f t="shared" si="6924"/>
        <v>VFM</v>
      </c>
      <c r="C7356">
        <f t="shared" si="6924"/>
        <v>0</v>
      </c>
      <c r="D7356">
        <f>IFERROR(VLOOKUP(C7356,'Enheter, modell og år'!$A$2:$B$31,2,FALSE),0)</f>
        <v>0</v>
      </c>
      <c r="E7356" t="str">
        <f>'Liste detaljert wide'!$Q$1</f>
        <v>Basis KD</v>
      </c>
      <c r="F7356" t="str">
        <f t="shared" si="6867"/>
        <v>2019VFM0Basis KD</v>
      </c>
      <c r="G7356" s="3">
        <f>'Liste detaljert wide'!Q336</f>
        <v>0</v>
      </c>
      <c r="H7356" t="str">
        <f>VLOOKUP(E7356,Def!$B$2:$C$15,2,FALSE)</f>
        <v>Basis KD</v>
      </c>
      <c r="I7356" s="3">
        <f>IF(A7356='Enheter, modell og år'!$F$2-1,0,G7356-VLOOKUP(A7356-1&amp;B7356&amp;C7356&amp;E7356,$F$2:$G$7561,2,FALSE))</f>
        <v>0</v>
      </c>
      <c r="J7356" s="3">
        <f>IF(A7356='Enheter, modell og år'!$F$2-1,0,VLOOKUP(A7356-1&amp;B7356&amp;C7356&amp;E7356,$F$2:$G$7561,2,FALSE))</f>
        <v>0</v>
      </c>
    </row>
    <row r="7357" spans="1:10" x14ac:dyDescent="0.25">
      <c r="A7357">
        <f t="shared" ref="A7357:C7357" si="6925">A6817</f>
        <v>2019</v>
      </c>
      <c r="B7357" t="str">
        <f t="shared" si="6925"/>
        <v>VFM</v>
      </c>
      <c r="C7357">
        <f t="shared" si="6925"/>
        <v>0</v>
      </c>
      <c r="D7357">
        <f>IFERROR(VLOOKUP(C7357,'Enheter, modell og år'!$A$2:$B$31,2,FALSE),0)</f>
        <v>0</v>
      </c>
      <c r="E7357" t="str">
        <f>'Liste detaljert wide'!$Q$1</f>
        <v>Basis KD</v>
      </c>
      <c r="F7357" t="str">
        <f t="shared" si="6867"/>
        <v>2019VFM0Basis KD</v>
      </c>
      <c r="G7357" s="3">
        <f>'Liste detaljert wide'!Q337</f>
        <v>0</v>
      </c>
      <c r="H7357" t="str">
        <f>VLOOKUP(E7357,Def!$B$2:$C$15,2,FALSE)</f>
        <v>Basis KD</v>
      </c>
      <c r="I7357" s="3">
        <f>IF(A7357='Enheter, modell og år'!$F$2-1,0,G7357-VLOOKUP(A7357-1&amp;B7357&amp;C7357&amp;E7357,$F$2:$G$7561,2,FALSE))</f>
        <v>0</v>
      </c>
      <c r="J7357" s="3">
        <f>IF(A7357='Enheter, modell og år'!$F$2-1,0,VLOOKUP(A7357-1&amp;B7357&amp;C7357&amp;E7357,$F$2:$G$7561,2,FALSE))</f>
        <v>0</v>
      </c>
    </row>
    <row r="7358" spans="1:10" x14ac:dyDescent="0.25">
      <c r="A7358">
        <f t="shared" ref="A7358:C7358" si="6926">A6818</f>
        <v>2019</v>
      </c>
      <c r="B7358" t="str">
        <f t="shared" si="6926"/>
        <v>VFM</v>
      </c>
      <c r="C7358">
        <f t="shared" si="6926"/>
        <v>0</v>
      </c>
      <c r="D7358">
        <f>IFERROR(VLOOKUP(C7358,'Enheter, modell og år'!$A$2:$B$31,2,FALSE),0)</f>
        <v>0</v>
      </c>
      <c r="E7358" t="str">
        <f>'Liste detaljert wide'!$Q$1</f>
        <v>Basis KD</v>
      </c>
      <c r="F7358" t="str">
        <f t="shared" si="6867"/>
        <v>2019VFM0Basis KD</v>
      </c>
      <c r="G7358" s="3">
        <f>'Liste detaljert wide'!Q338</f>
        <v>0</v>
      </c>
      <c r="H7358" t="str">
        <f>VLOOKUP(E7358,Def!$B$2:$C$15,2,FALSE)</f>
        <v>Basis KD</v>
      </c>
      <c r="I7358" s="3">
        <f>IF(A7358='Enheter, modell og år'!$F$2-1,0,G7358-VLOOKUP(A7358-1&amp;B7358&amp;C7358&amp;E7358,$F$2:$G$7561,2,FALSE))</f>
        <v>0</v>
      </c>
      <c r="J7358" s="3">
        <f>IF(A7358='Enheter, modell og år'!$F$2-1,0,VLOOKUP(A7358-1&amp;B7358&amp;C7358&amp;E7358,$F$2:$G$7561,2,FALSE))</f>
        <v>0</v>
      </c>
    </row>
    <row r="7359" spans="1:10" x14ac:dyDescent="0.25">
      <c r="A7359">
        <f t="shared" ref="A7359:C7359" si="6927">A6819</f>
        <v>2019</v>
      </c>
      <c r="B7359" t="str">
        <f t="shared" si="6927"/>
        <v>VFM</v>
      </c>
      <c r="C7359">
        <f t="shared" si="6927"/>
        <v>0</v>
      </c>
      <c r="D7359">
        <f>IFERROR(VLOOKUP(C7359,'Enheter, modell og år'!$A$2:$B$31,2,FALSE),0)</f>
        <v>0</v>
      </c>
      <c r="E7359" t="str">
        <f>'Liste detaljert wide'!$Q$1</f>
        <v>Basis KD</v>
      </c>
      <c r="F7359" t="str">
        <f t="shared" si="6867"/>
        <v>2019VFM0Basis KD</v>
      </c>
      <c r="G7359" s="3">
        <f>'Liste detaljert wide'!Q339</f>
        <v>0</v>
      </c>
      <c r="H7359" t="str">
        <f>VLOOKUP(E7359,Def!$B$2:$C$15,2,FALSE)</f>
        <v>Basis KD</v>
      </c>
      <c r="I7359" s="3">
        <f>IF(A7359='Enheter, modell og år'!$F$2-1,0,G7359-VLOOKUP(A7359-1&amp;B7359&amp;C7359&amp;E7359,$F$2:$G$7561,2,FALSE))</f>
        <v>0</v>
      </c>
      <c r="J7359" s="3">
        <f>IF(A7359='Enheter, modell og år'!$F$2-1,0,VLOOKUP(A7359-1&amp;B7359&amp;C7359&amp;E7359,$F$2:$G$7561,2,FALSE))</f>
        <v>0</v>
      </c>
    </row>
    <row r="7360" spans="1:10" x14ac:dyDescent="0.25">
      <c r="A7360">
        <f t="shared" ref="A7360:C7360" si="6928">A6820</f>
        <v>2019</v>
      </c>
      <c r="B7360" t="str">
        <f t="shared" si="6928"/>
        <v>VFM</v>
      </c>
      <c r="C7360">
        <f t="shared" si="6928"/>
        <v>0</v>
      </c>
      <c r="D7360">
        <f>IFERROR(VLOOKUP(C7360,'Enheter, modell og år'!$A$2:$B$31,2,FALSE),0)</f>
        <v>0</v>
      </c>
      <c r="E7360" t="str">
        <f>'Liste detaljert wide'!$Q$1</f>
        <v>Basis KD</v>
      </c>
      <c r="F7360" t="str">
        <f t="shared" si="6867"/>
        <v>2019VFM0Basis KD</v>
      </c>
      <c r="G7360" s="3">
        <f>'Liste detaljert wide'!Q340</f>
        <v>0</v>
      </c>
      <c r="H7360" t="str">
        <f>VLOOKUP(E7360,Def!$B$2:$C$15,2,FALSE)</f>
        <v>Basis KD</v>
      </c>
      <c r="I7360" s="3">
        <f>IF(A7360='Enheter, modell og år'!$F$2-1,0,G7360-VLOOKUP(A7360-1&amp;B7360&amp;C7360&amp;E7360,$F$2:$G$7561,2,FALSE))</f>
        <v>0</v>
      </c>
      <c r="J7360" s="3">
        <f>IF(A7360='Enheter, modell og år'!$F$2-1,0,VLOOKUP(A7360-1&amp;B7360&amp;C7360&amp;E7360,$F$2:$G$7561,2,FALSE))</f>
        <v>0</v>
      </c>
    </row>
    <row r="7361" spans="1:10" x14ac:dyDescent="0.25">
      <c r="A7361">
        <f t="shared" ref="A7361:C7361" si="6929">A6821</f>
        <v>2019</v>
      </c>
      <c r="B7361" t="str">
        <f t="shared" si="6929"/>
        <v>VFM</v>
      </c>
      <c r="C7361">
        <f t="shared" si="6929"/>
        <v>0</v>
      </c>
      <c r="D7361">
        <f>IFERROR(VLOOKUP(C7361,'Enheter, modell og år'!$A$2:$B$31,2,FALSE),0)</f>
        <v>0</v>
      </c>
      <c r="E7361" t="str">
        <f>'Liste detaljert wide'!$Q$1</f>
        <v>Basis KD</v>
      </c>
      <c r="F7361" t="str">
        <f t="shared" si="6867"/>
        <v>2019VFM0Basis KD</v>
      </c>
      <c r="G7361" s="3">
        <f>'Liste detaljert wide'!Q341</f>
        <v>0</v>
      </c>
      <c r="H7361" t="str">
        <f>VLOOKUP(E7361,Def!$B$2:$C$15,2,FALSE)</f>
        <v>Basis KD</v>
      </c>
      <c r="I7361" s="3">
        <f>IF(A7361='Enheter, modell og år'!$F$2-1,0,G7361-VLOOKUP(A7361-1&amp;B7361&amp;C7361&amp;E7361,$F$2:$G$7561,2,FALSE))</f>
        <v>0</v>
      </c>
      <c r="J7361" s="3">
        <f>IF(A7361='Enheter, modell og år'!$F$2-1,0,VLOOKUP(A7361-1&amp;B7361&amp;C7361&amp;E7361,$F$2:$G$7561,2,FALSE))</f>
        <v>0</v>
      </c>
    </row>
    <row r="7362" spans="1:10" x14ac:dyDescent="0.25">
      <c r="A7362">
        <f t="shared" ref="A7362:C7362" si="6930">A6822</f>
        <v>2019</v>
      </c>
      <c r="B7362" t="str">
        <f t="shared" si="6930"/>
        <v>VFM</v>
      </c>
      <c r="C7362">
        <f t="shared" si="6930"/>
        <v>0</v>
      </c>
      <c r="D7362">
        <f>IFERROR(VLOOKUP(C7362,'Enheter, modell og år'!$A$2:$B$31,2,FALSE),0)</f>
        <v>0</v>
      </c>
      <c r="E7362" t="str">
        <f>'Liste detaljert wide'!$Q$1</f>
        <v>Basis KD</v>
      </c>
      <c r="F7362" t="str">
        <f t="shared" si="6867"/>
        <v>2019VFM0Basis KD</v>
      </c>
      <c r="G7362" s="3">
        <f>'Liste detaljert wide'!Q342</f>
        <v>0</v>
      </c>
      <c r="H7362" t="str">
        <f>VLOOKUP(E7362,Def!$B$2:$C$15,2,FALSE)</f>
        <v>Basis KD</v>
      </c>
      <c r="I7362" s="3">
        <f>IF(A7362='Enheter, modell og år'!$F$2-1,0,G7362-VLOOKUP(A7362-1&amp;B7362&amp;C7362&amp;E7362,$F$2:$G$7561,2,FALSE))</f>
        <v>0</v>
      </c>
      <c r="J7362" s="3">
        <f>IF(A7362='Enheter, modell og år'!$F$2-1,0,VLOOKUP(A7362-1&amp;B7362&amp;C7362&amp;E7362,$F$2:$G$7561,2,FALSE))</f>
        <v>0</v>
      </c>
    </row>
    <row r="7363" spans="1:10" x14ac:dyDescent="0.25">
      <c r="A7363">
        <f t="shared" ref="A7363:C7363" si="6931">A6823</f>
        <v>2019</v>
      </c>
      <c r="B7363" t="str">
        <f t="shared" si="6931"/>
        <v>VFM</v>
      </c>
      <c r="C7363">
        <f t="shared" si="6931"/>
        <v>0</v>
      </c>
      <c r="D7363">
        <f>IFERROR(VLOOKUP(C7363,'Enheter, modell og år'!$A$2:$B$31,2,FALSE),0)</f>
        <v>0</v>
      </c>
      <c r="E7363" t="str">
        <f>'Liste detaljert wide'!$Q$1</f>
        <v>Basis KD</v>
      </c>
      <c r="F7363" t="str">
        <f t="shared" ref="F7363:F7426" si="6932">A7363&amp;B7363&amp;C7363&amp;E7363</f>
        <v>2019VFM0Basis KD</v>
      </c>
      <c r="G7363" s="3">
        <f>'Liste detaljert wide'!Q343</f>
        <v>0</v>
      </c>
      <c r="H7363" t="str">
        <f>VLOOKUP(E7363,Def!$B$2:$C$15,2,FALSE)</f>
        <v>Basis KD</v>
      </c>
      <c r="I7363" s="3">
        <f>IF(A7363='Enheter, modell og år'!$F$2-1,0,G7363-VLOOKUP(A7363-1&amp;B7363&amp;C7363&amp;E7363,$F$2:$G$7561,2,FALSE))</f>
        <v>0</v>
      </c>
      <c r="J7363" s="3">
        <f>IF(A7363='Enheter, modell og år'!$F$2-1,0,VLOOKUP(A7363-1&amp;B7363&amp;C7363&amp;E7363,$F$2:$G$7561,2,FALSE))</f>
        <v>0</v>
      </c>
    </row>
    <row r="7364" spans="1:10" x14ac:dyDescent="0.25">
      <c r="A7364">
        <f t="shared" ref="A7364:C7364" si="6933">A6824</f>
        <v>2019</v>
      </c>
      <c r="B7364" t="str">
        <f t="shared" si="6933"/>
        <v>VFM</v>
      </c>
      <c r="C7364">
        <f t="shared" si="6933"/>
        <v>0</v>
      </c>
      <c r="D7364">
        <f>IFERROR(VLOOKUP(C7364,'Enheter, modell og år'!$A$2:$B$31,2,FALSE),0)</f>
        <v>0</v>
      </c>
      <c r="E7364" t="str">
        <f>'Liste detaljert wide'!$Q$1</f>
        <v>Basis KD</v>
      </c>
      <c r="F7364" t="str">
        <f t="shared" si="6932"/>
        <v>2019VFM0Basis KD</v>
      </c>
      <c r="G7364" s="3">
        <f>'Liste detaljert wide'!Q344</f>
        <v>0</v>
      </c>
      <c r="H7364" t="str">
        <f>VLOOKUP(E7364,Def!$B$2:$C$15,2,FALSE)</f>
        <v>Basis KD</v>
      </c>
      <c r="I7364" s="3">
        <f>IF(A7364='Enheter, modell og år'!$F$2-1,0,G7364-VLOOKUP(A7364-1&amp;B7364&amp;C7364&amp;E7364,$F$2:$G$7561,2,FALSE))</f>
        <v>0</v>
      </c>
      <c r="J7364" s="3">
        <f>IF(A7364='Enheter, modell og år'!$F$2-1,0,VLOOKUP(A7364-1&amp;B7364&amp;C7364&amp;E7364,$F$2:$G$7561,2,FALSE))</f>
        <v>0</v>
      </c>
    </row>
    <row r="7365" spans="1:10" x14ac:dyDescent="0.25">
      <c r="A7365">
        <f t="shared" ref="A7365:C7365" si="6934">A6825</f>
        <v>2019</v>
      </c>
      <c r="B7365" t="str">
        <f t="shared" si="6934"/>
        <v>VFM</v>
      </c>
      <c r="C7365">
        <f t="shared" si="6934"/>
        <v>0</v>
      </c>
      <c r="D7365">
        <f>IFERROR(VLOOKUP(C7365,'Enheter, modell og år'!$A$2:$B$31,2,FALSE),0)</f>
        <v>0</v>
      </c>
      <c r="E7365" t="str">
        <f>'Liste detaljert wide'!$Q$1</f>
        <v>Basis KD</v>
      </c>
      <c r="F7365" t="str">
        <f t="shared" si="6932"/>
        <v>2019VFM0Basis KD</v>
      </c>
      <c r="G7365" s="3">
        <f>'Liste detaljert wide'!Q345</f>
        <v>0</v>
      </c>
      <c r="H7365" t="str">
        <f>VLOOKUP(E7365,Def!$B$2:$C$15,2,FALSE)</f>
        <v>Basis KD</v>
      </c>
      <c r="I7365" s="3">
        <f>IF(A7365='Enheter, modell og år'!$F$2-1,0,G7365-VLOOKUP(A7365-1&amp;B7365&amp;C7365&amp;E7365,$F$2:$G$7561,2,FALSE))</f>
        <v>0</v>
      </c>
      <c r="J7365" s="3">
        <f>IF(A7365='Enheter, modell og år'!$F$2-1,0,VLOOKUP(A7365-1&amp;B7365&amp;C7365&amp;E7365,$F$2:$G$7561,2,FALSE))</f>
        <v>0</v>
      </c>
    </row>
    <row r="7366" spans="1:10" x14ac:dyDescent="0.25">
      <c r="A7366">
        <f t="shared" ref="A7366:C7366" si="6935">A6826</f>
        <v>2019</v>
      </c>
      <c r="B7366" t="str">
        <f t="shared" si="6935"/>
        <v>VFM</v>
      </c>
      <c r="C7366">
        <f t="shared" si="6935"/>
        <v>0</v>
      </c>
      <c r="D7366">
        <f>IFERROR(VLOOKUP(C7366,'Enheter, modell og år'!$A$2:$B$31,2,FALSE),0)</f>
        <v>0</v>
      </c>
      <c r="E7366" t="str">
        <f>'Liste detaljert wide'!$Q$1</f>
        <v>Basis KD</v>
      </c>
      <c r="F7366" t="str">
        <f t="shared" si="6932"/>
        <v>2019VFM0Basis KD</v>
      </c>
      <c r="G7366" s="3">
        <f>'Liste detaljert wide'!Q346</f>
        <v>0</v>
      </c>
      <c r="H7366" t="str">
        <f>VLOOKUP(E7366,Def!$B$2:$C$15,2,FALSE)</f>
        <v>Basis KD</v>
      </c>
      <c r="I7366" s="3">
        <f>IF(A7366='Enheter, modell og år'!$F$2-1,0,G7366-VLOOKUP(A7366-1&amp;B7366&amp;C7366&amp;E7366,$F$2:$G$7561,2,FALSE))</f>
        <v>0</v>
      </c>
      <c r="J7366" s="3">
        <f>IF(A7366='Enheter, modell og år'!$F$2-1,0,VLOOKUP(A7366-1&amp;B7366&amp;C7366&amp;E7366,$F$2:$G$7561,2,FALSE))</f>
        <v>0</v>
      </c>
    </row>
    <row r="7367" spans="1:10" x14ac:dyDescent="0.25">
      <c r="A7367">
        <f t="shared" ref="A7367:C7367" si="6936">A6827</f>
        <v>2019</v>
      </c>
      <c r="B7367" t="str">
        <f t="shared" si="6936"/>
        <v>VFM</v>
      </c>
      <c r="C7367">
        <f t="shared" si="6936"/>
        <v>0</v>
      </c>
      <c r="D7367">
        <f>IFERROR(VLOOKUP(C7367,'Enheter, modell og år'!$A$2:$B$31,2,FALSE),0)</f>
        <v>0</v>
      </c>
      <c r="E7367" t="str">
        <f>'Liste detaljert wide'!$Q$1</f>
        <v>Basis KD</v>
      </c>
      <c r="F7367" t="str">
        <f t="shared" si="6932"/>
        <v>2019VFM0Basis KD</v>
      </c>
      <c r="G7367" s="3">
        <f>'Liste detaljert wide'!Q347</f>
        <v>0</v>
      </c>
      <c r="H7367" t="str">
        <f>VLOOKUP(E7367,Def!$B$2:$C$15,2,FALSE)</f>
        <v>Basis KD</v>
      </c>
      <c r="I7367" s="3">
        <f>IF(A7367='Enheter, modell og år'!$F$2-1,0,G7367-VLOOKUP(A7367-1&amp;B7367&amp;C7367&amp;E7367,$F$2:$G$7561,2,FALSE))</f>
        <v>0</v>
      </c>
      <c r="J7367" s="3">
        <f>IF(A7367='Enheter, modell og år'!$F$2-1,0,VLOOKUP(A7367-1&amp;B7367&amp;C7367&amp;E7367,$F$2:$G$7561,2,FALSE))</f>
        <v>0</v>
      </c>
    </row>
    <row r="7368" spans="1:10" x14ac:dyDescent="0.25">
      <c r="A7368">
        <f t="shared" ref="A7368:C7368" si="6937">A6828</f>
        <v>2019</v>
      </c>
      <c r="B7368" t="str">
        <f t="shared" si="6937"/>
        <v>VFM</v>
      </c>
      <c r="C7368">
        <f t="shared" si="6937"/>
        <v>0</v>
      </c>
      <c r="D7368">
        <f>IFERROR(VLOOKUP(C7368,'Enheter, modell og år'!$A$2:$B$31,2,FALSE),0)</f>
        <v>0</v>
      </c>
      <c r="E7368" t="str">
        <f>'Liste detaljert wide'!$Q$1</f>
        <v>Basis KD</v>
      </c>
      <c r="F7368" t="str">
        <f t="shared" si="6932"/>
        <v>2019VFM0Basis KD</v>
      </c>
      <c r="G7368" s="3">
        <f>'Liste detaljert wide'!Q348</f>
        <v>0</v>
      </c>
      <c r="H7368" t="str">
        <f>VLOOKUP(E7368,Def!$B$2:$C$15,2,FALSE)</f>
        <v>Basis KD</v>
      </c>
      <c r="I7368" s="3">
        <f>IF(A7368='Enheter, modell og år'!$F$2-1,0,G7368-VLOOKUP(A7368-1&amp;B7368&amp;C7368&amp;E7368,$F$2:$G$7561,2,FALSE))</f>
        <v>0</v>
      </c>
      <c r="J7368" s="3">
        <f>IF(A7368='Enheter, modell og år'!$F$2-1,0,VLOOKUP(A7368-1&amp;B7368&amp;C7368&amp;E7368,$F$2:$G$7561,2,FALSE))</f>
        <v>0</v>
      </c>
    </row>
    <row r="7369" spans="1:10" x14ac:dyDescent="0.25">
      <c r="A7369">
        <f t="shared" ref="A7369:C7369" si="6938">A6829</f>
        <v>2019</v>
      </c>
      <c r="B7369" t="str">
        <f t="shared" si="6938"/>
        <v>VFM</v>
      </c>
      <c r="C7369">
        <f t="shared" si="6938"/>
        <v>0</v>
      </c>
      <c r="D7369">
        <f>IFERROR(VLOOKUP(C7369,'Enheter, modell og år'!$A$2:$B$31,2,FALSE),0)</f>
        <v>0</v>
      </c>
      <c r="E7369" t="str">
        <f>'Liste detaljert wide'!$Q$1</f>
        <v>Basis KD</v>
      </c>
      <c r="F7369" t="str">
        <f t="shared" si="6932"/>
        <v>2019VFM0Basis KD</v>
      </c>
      <c r="G7369" s="3">
        <f>'Liste detaljert wide'!Q349</f>
        <v>0</v>
      </c>
      <c r="H7369" t="str">
        <f>VLOOKUP(E7369,Def!$B$2:$C$15,2,FALSE)</f>
        <v>Basis KD</v>
      </c>
      <c r="I7369" s="3">
        <f>IF(A7369='Enheter, modell og år'!$F$2-1,0,G7369-VLOOKUP(A7369-1&amp;B7369&amp;C7369&amp;E7369,$F$2:$G$7561,2,FALSE))</f>
        <v>0</v>
      </c>
      <c r="J7369" s="3">
        <f>IF(A7369='Enheter, modell og år'!$F$2-1,0,VLOOKUP(A7369-1&amp;B7369&amp;C7369&amp;E7369,$F$2:$G$7561,2,FALSE))</f>
        <v>0</v>
      </c>
    </row>
    <row r="7370" spans="1:10" x14ac:dyDescent="0.25">
      <c r="A7370">
        <f t="shared" ref="A7370:C7370" si="6939">A6830</f>
        <v>2019</v>
      </c>
      <c r="B7370" t="str">
        <f t="shared" si="6939"/>
        <v>VFM</v>
      </c>
      <c r="C7370">
        <f t="shared" si="6939"/>
        <v>0</v>
      </c>
      <c r="D7370">
        <f>IFERROR(VLOOKUP(C7370,'Enheter, modell og år'!$A$2:$B$31,2,FALSE),0)</f>
        <v>0</v>
      </c>
      <c r="E7370" t="str">
        <f>'Liste detaljert wide'!$Q$1</f>
        <v>Basis KD</v>
      </c>
      <c r="F7370" t="str">
        <f t="shared" si="6932"/>
        <v>2019VFM0Basis KD</v>
      </c>
      <c r="G7370" s="3">
        <f>'Liste detaljert wide'!Q350</f>
        <v>0</v>
      </c>
      <c r="H7370" t="str">
        <f>VLOOKUP(E7370,Def!$B$2:$C$15,2,FALSE)</f>
        <v>Basis KD</v>
      </c>
      <c r="I7370" s="3">
        <f>IF(A7370='Enheter, modell og år'!$F$2-1,0,G7370-VLOOKUP(A7370-1&amp;B7370&amp;C7370&amp;E7370,$F$2:$G$7561,2,FALSE))</f>
        <v>0</v>
      </c>
      <c r="J7370" s="3">
        <f>IF(A7370='Enheter, modell og år'!$F$2-1,0,VLOOKUP(A7370-1&amp;B7370&amp;C7370&amp;E7370,$F$2:$G$7561,2,FALSE))</f>
        <v>0</v>
      </c>
    </row>
    <row r="7371" spans="1:10" x14ac:dyDescent="0.25">
      <c r="A7371">
        <f t="shared" ref="A7371:C7371" si="6940">A6831</f>
        <v>2019</v>
      </c>
      <c r="B7371" t="str">
        <f t="shared" si="6940"/>
        <v>VFM</v>
      </c>
      <c r="C7371">
        <f t="shared" si="6940"/>
        <v>0</v>
      </c>
      <c r="D7371">
        <f>IFERROR(VLOOKUP(C7371,'Enheter, modell og år'!$A$2:$B$31,2,FALSE),0)</f>
        <v>0</v>
      </c>
      <c r="E7371" t="str">
        <f>'Liste detaljert wide'!$Q$1</f>
        <v>Basis KD</v>
      </c>
      <c r="F7371" t="str">
        <f t="shared" si="6932"/>
        <v>2019VFM0Basis KD</v>
      </c>
      <c r="G7371" s="3">
        <f>'Liste detaljert wide'!Q351</f>
        <v>0</v>
      </c>
      <c r="H7371" t="str">
        <f>VLOOKUP(E7371,Def!$B$2:$C$15,2,FALSE)</f>
        <v>Basis KD</v>
      </c>
      <c r="I7371" s="3">
        <f>IF(A7371='Enheter, modell og år'!$F$2-1,0,G7371-VLOOKUP(A7371-1&amp;B7371&amp;C7371&amp;E7371,$F$2:$G$7561,2,FALSE))</f>
        <v>0</v>
      </c>
      <c r="J7371" s="3">
        <f>IF(A7371='Enheter, modell og år'!$F$2-1,0,VLOOKUP(A7371-1&amp;B7371&amp;C7371&amp;E7371,$F$2:$G$7561,2,FALSE))</f>
        <v>0</v>
      </c>
    </row>
    <row r="7372" spans="1:10" x14ac:dyDescent="0.25">
      <c r="A7372">
        <f t="shared" ref="A7372:C7372" si="6941">A6832</f>
        <v>2019</v>
      </c>
      <c r="B7372" t="str">
        <f t="shared" si="6941"/>
        <v>VFM</v>
      </c>
      <c r="C7372">
        <f t="shared" si="6941"/>
        <v>0</v>
      </c>
      <c r="D7372">
        <f>IFERROR(VLOOKUP(C7372,'Enheter, modell og år'!$A$2:$B$31,2,FALSE),0)</f>
        <v>0</v>
      </c>
      <c r="E7372" t="str">
        <f>'Liste detaljert wide'!$Q$1</f>
        <v>Basis KD</v>
      </c>
      <c r="F7372" t="str">
        <f t="shared" si="6932"/>
        <v>2019VFM0Basis KD</v>
      </c>
      <c r="G7372" s="3">
        <f>'Liste detaljert wide'!Q352</f>
        <v>0</v>
      </c>
      <c r="H7372" t="str">
        <f>VLOOKUP(E7372,Def!$B$2:$C$15,2,FALSE)</f>
        <v>Basis KD</v>
      </c>
      <c r="I7372" s="3">
        <f>IF(A7372='Enheter, modell og år'!$F$2-1,0,G7372-VLOOKUP(A7372-1&amp;B7372&amp;C7372&amp;E7372,$F$2:$G$7561,2,FALSE))</f>
        <v>0</v>
      </c>
      <c r="J7372" s="3">
        <f>IF(A7372='Enheter, modell og år'!$F$2-1,0,VLOOKUP(A7372-1&amp;B7372&amp;C7372&amp;E7372,$F$2:$G$7561,2,FALSE))</f>
        <v>0</v>
      </c>
    </row>
    <row r="7373" spans="1:10" x14ac:dyDescent="0.25">
      <c r="A7373">
        <f t="shared" ref="A7373:C7373" si="6942">A6833</f>
        <v>2019</v>
      </c>
      <c r="B7373" t="str">
        <f t="shared" si="6942"/>
        <v>VFM</v>
      </c>
      <c r="C7373">
        <f t="shared" si="6942"/>
        <v>0</v>
      </c>
      <c r="D7373">
        <f>IFERROR(VLOOKUP(C7373,'Enheter, modell og år'!$A$2:$B$31,2,FALSE),0)</f>
        <v>0</v>
      </c>
      <c r="E7373" t="str">
        <f>'Liste detaljert wide'!$Q$1</f>
        <v>Basis KD</v>
      </c>
      <c r="F7373" t="str">
        <f t="shared" si="6932"/>
        <v>2019VFM0Basis KD</v>
      </c>
      <c r="G7373" s="3">
        <f>'Liste detaljert wide'!Q353</f>
        <v>0</v>
      </c>
      <c r="H7373" t="str">
        <f>VLOOKUP(E7373,Def!$B$2:$C$15,2,FALSE)</f>
        <v>Basis KD</v>
      </c>
      <c r="I7373" s="3">
        <f>IF(A7373='Enheter, modell og år'!$F$2-1,0,G7373-VLOOKUP(A7373-1&amp;B7373&amp;C7373&amp;E7373,$F$2:$G$7561,2,FALSE))</f>
        <v>0</v>
      </c>
      <c r="J7373" s="3">
        <f>IF(A7373='Enheter, modell og år'!$F$2-1,0,VLOOKUP(A7373-1&amp;B7373&amp;C7373&amp;E7373,$F$2:$G$7561,2,FALSE))</f>
        <v>0</v>
      </c>
    </row>
    <row r="7374" spans="1:10" x14ac:dyDescent="0.25">
      <c r="A7374">
        <f t="shared" ref="A7374:C7374" si="6943">A6834</f>
        <v>2019</v>
      </c>
      <c r="B7374" t="str">
        <f t="shared" si="6943"/>
        <v>VFM</v>
      </c>
      <c r="C7374">
        <f t="shared" si="6943"/>
        <v>0</v>
      </c>
      <c r="D7374">
        <f>IFERROR(VLOOKUP(C7374,'Enheter, modell og år'!$A$2:$B$31,2,FALSE),0)</f>
        <v>0</v>
      </c>
      <c r="E7374" t="str">
        <f>'Liste detaljert wide'!$Q$1</f>
        <v>Basis KD</v>
      </c>
      <c r="F7374" t="str">
        <f t="shared" si="6932"/>
        <v>2019VFM0Basis KD</v>
      </c>
      <c r="G7374" s="3">
        <f>'Liste detaljert wide'!Q354</f>
        <v>0</v>
      </c>
      <c r="H7374" t="str">
        <f>VLOOKUP(E7374,Def!$B$2:$C$15,2,FALSE)</f>
        <v>Basis KD</v>
      </c>
      <c r="I7374" s="3">
        <f>IF(A7374='Enheter, modell og år'!$F$2-1,0,G7374-VLOOKUP(A7374-1&amp;B7374&amp;C7374&amp;E7374,$F$2:$G$7561,2,FALSE))</f>
        <v>0</v>
      </c>
      <c r="J7374" s="3">
        <f>IF(A7374='Enheter, modell og år'!$F$2-1,0,VLOOKUP(A7374-1&amp;B7374&amp;C7374&amp;E7374,$F$2:$G$7561,2,FALSE))</f>
        <v>0</v>
      </c>
    </row>
    <row r="7375" spans="1:10" x14ac:dyDescent="0.25">
      <c r="A7375">
        <f t="shared" ref="A7375:C7375" si="6944">A6835</f>
        <v>2019</v>
      </c>
      <c r="B7375" t="str">
        <f t="shared" si="6944"/>
        <v>VFM</v>
      </c>
      <c r="C7375">
        <f t="shared" si="6944"/>
        <v>0</v>
      </c>
      <c r="D7375">
        <f>IFERROR(VLOOKUP(C7375,'Enheter, modell og år'!$A$2:$B$31,2,FALSE),0)</f>
        <v>0</v>
      </c>
      <c r="E7375" t="str">
        <f>'Liste detaljert wide'!$Q$1</f>
        <v>Basis KD</v>
      </c>
      <c r="F7375" t="str">
        <f t="shared" si="6932"/>
        <v>2019VFM0Basis KD</v>
      </c>
      <c r="G7375" s="3">
        <f>'Liste detaljert wide'!Q355</f>
        <v>0</v>
      </c>
      <c r="H7375" t="str">
        <f>VLOOKUP(E7375,Def!$B$2:$C$15,2,FALSE)</f>
        <v>Basis KD</v>
      </c>
      <c r="I7375" s="3">
        <f>IF(A7375='Enheter, modell og år'!$F$2-1,0,G7375-VLOOKUP(A7375-1&amp;B7375&amp;C7375&amp;E7375,$F$2:$G$7561,2,FALSE))</f>
        <v>0</v>
      </c>
      <c r="J7375" s="3">
        <f>IF(A7375='Enheter, modell og år'!$F$2-1,0,VLOOKUP(A7375-1&amp;B7375&amp;C7375&amp;E7375,$F$2:$G$7561,2,FALSE))</f>
        <v>0</v>
      </c>
    </row>
    <row r="7376" spans="1:10" x14ac:dyDescent="0.25">
      <c r="A7376">
        <f t="shared" ref="A7376:C7376" si="6945">A6836</f>
        <v>2019</v>
      </c>
      <c r="B7376" t="str">
        <f t="shared" si="6945"/>
        <v>VFM</v>
      </c>
      <c r="C7376">
        <f t="shared" si="6945"/>
        <v>0</v>
      </c>
      <c r="D7376">
        <f>IFERROR(VLOOKUP(C7376,'Enheter, modell og år'!$A$2:$B$31,2,FALSE),0)</f>
        <v>0</v>
      </c>
      <c r="E7376" t="str">
        <f>'Liste detaljert wide'!$Q$1</f>
        <v>Basis KD</v>
      </c>
      <c r="F7376" t="str">
        <f t="shared" si="6932"/>
        <v>2019VFM0Basis KD</v>
      </c>
      <c r="G7376" s="3">
        <f>'Liste detaljert wide'!Q356</f>
        <v>0</v>
      </c>
      <c r="H7376" t="str">
        <f>VLOOKUP(E7376,Def!$B$2:$C$15,2,FALSE)</f>
        <v>Basis KD</v>
      </c>
      <c r="I7376" s="3">
        <f>IF(A7376='Enheter, modell og år'!$F$2-1,0,G7376-VLOOKUP(A7376-1&amp;B7376&amp;C7376&amp;E7376,$F$2:$G$7561,2,FALSE))</f>
        <v>0</v>
      </c>
      <c r="J7376" s="3">
        <f>IF(A7376='Enheter, modell og år'!$F$2-1,0,VLOOKUP(A7376-1&amp;B7376&amp;C7376&amp;E7376,$F$2:$G$7561,2,FALSE))</f>
        <v>0</v>
      </c>
    </row>
    <row r="7377" spans="1:10" x14ac:dyDescent="0.25">
      <c r="A7377">
        <f t="shared" ref="A7377:C7377" si="6946">A6837</f>
        <v>2019</v>
      </c>
      <c r="B7377" t="str">
        <f t="shared" si="6946"/>
        <v>VFM</v>
      </c>
      <c r="C7377">
        <f t="shared" si="6946"/>
        <v>0</v>
      </c>
      <c r="D7377">
        <f>IFERROR(VLOOKUP(C7377,'Enheter, modell og år'!$A$2:$B$31,2,FALSE),0)</f>
        <v>0</v>
      </c>
      <c r="E7377" t="str">
        <f>'Liste detaljert wide'!$Q$1</f>
        <v>Basis KD</v>
      </c>
      <c r="F7377" t="str">
        <f t="shared" si="6932"/>
        <v>2019VFM0Basis KD</v>
      </c>
      <c r="G7377" s="3">
        <f>'Liste detaljert wide'!Q357</f>
        <v>0</v>
      </c>
      <c r="H7377" t="str">
        <f>VLOOKUP(E7377,Def!$B$2:$C$15,2,FALSE)</f>
        <v>Basis KD</v>
      </c>
      <c r="I7377" s="3">
        <f>IF(A7377='Enheter, modell og år'!$F$2-1,0,G7377-VLOOKUP(A7377-1&amp;B7377&amp;C7377&amp;E7377,$F$2:$G$7561,2,FALSE))</f>
        <v>0</v>
      </c>
      <c r="J7377" s="3">
        <f>IF(A7377='Enheter, modell og år'!$F$2-1,0,VLOOKUP(A7377-1&amp;B7377&amp;C7377&amp;E7377,$F$2:$G$7561,2,FALSE))</f>
        <v>0</v>
      </c>
    </row>
    <row r="7378" spans="1:10" x14ac:dyDescent="0.25">
      <c r="A7378">
        <f t="shared" ref="A7378:C7378" si="6947">A6838</f>
        <v>2019</v>
      </c>
      <c r="B7378" t="str">
        <f t="shared" si="6947"/>
        <v>VFM</v>
      </c>
      <c r="C7378">
        <f t="shared" si="6947"/>
        <v>0</v>
      </c>
      <c r="D7378">
        <f>IFERROR(VLOOKUP(C7378,'Enheter, modell og år'!$A$2:$B$31,2,FALSE),0)</f>
        <v>0</v>
      </c>
      <c r="E7378" t="str">
        <f>'Liste detaljert wide'!$Q$1</f>
        <v>Basis KD</v>
      </c>
      <c r="F7378" t="str">
        <f t="shared" si="6932"/>
        <v>2019VFM0Basis KD</v>
      </c>
      <c r="G7378" s="3">
        <f>'Liste detaljert wide'!Q358</f>
        <v>0</v>
      </c>
      <c r="H7378" t="str">
        <f>VLOOKUP(E7378,Def!$B$2:$C$15,2,FALSE)</f>
        <v>Basis KD</v>
      </c>
      <c r="I7378" s="3">
        <f>IF(A7378='Enheter, modell og år'!$F$2-1,0,G7378-VLOOKUP(A7378-1&amp;B7378&amp;C7378&amp;E7378,$F$2:$G$7561,2,FALSE))</f>
        <v>0</v>
      </c>
      <c r="J7378" s="3">
        <f>IF(A7378='Enheter, modell og år'!$F$2-1,0,VLOOKUP(A7378-1&amp;B7378&amp;C7378&amp;E7378,$F$2:$G$7561,2,FALSE))</f>
        <v>0</v>
      </c>
    </row>
    <row r="7379" spans="1:10" x14ac:dyDescent="0.25">
      <c r="A7379">
        <f t="shared" ref="A7379:C7379" si="6948">A6839</f>
        <v>2019</v>
      </c>
      <c r="B7379" t="str">
        <f t="shared" si="6948"/>
        <v>VFM</v>
      </c>
      <c r="C7379">
        <f t="shared" si="6948"/>
        <v>0</v>
      </c>
      <c r="D7379">
        <f>IFERROR(VLOOKUP(C7379,'Enheter, modell og år'!$A$2:$B$31,2,FALSE),0)</f>
        <v>0</v>
      </c>
      <c r="E7379" t="str">
        <f>'Liste detaljert wide'!$Q$1</f>
        <v>Basis KD</v>
      </c>
      <c r="F7379" t="str">
        <f t="shared" si="6932"/>
        <v>2019VFM0Basis KD</v>
      </c>
      <c r="G7379" s="3">
        <f>'Liste detaljert wide'!Q359</f>
        <v>0</v>
      </c>
      <c r="H7379" t="str">
        <f>VLOOKUP(E7379,Def!$B$2:$C$15,2,FALSE)</f>
        <v>Basis KD</v>
      </c>
      <c r="I7379" s="3">
        <f>IF(A7379='Enheter, modell og år'!$F$2-1,0,G7379-VLOOKUP(A7379-1&amp;B7379&amp;C7379&amp;E7379,$F$2:$G$7561,2,FALSE))</f>
        <v>0</v>
      </c>
      <c r="J7379" s="3">
        <f>IF(A7379='Enheter, modell og år'!$F$2-1,0,VLOOKUP(A7379-1&amp;B7379&amp;C7379&amp;E7379,$F$2:$G$7561,2,FALSE))</f>
        <v>0</v>
      </c>
    </row>
    <row r="7380" spans="1:10" x14ac:dyDescent="0.25">
      <c r="A7380">
        <f t="shared" ref="A7380:C7380" si="6949">A6840</f>
        <v>2019</v>
      </c>
      <c r="B7380" t="str">
        <f t="shared" si="6949"/>
        <v>VFM</v>
      </c>
      <c r="C7380">
        <f t="shared" si="6949"/>
        <v>0</v>
      </c>
      <c r="D7380">
        <f>IFERROR(VLOOKUP(C7380,'Enheter, modell og år'!$A$2:$B$31,2,FALSE),0)</f>
        <v>0</v>
      </c>
      <c r="E7380" t="str">
        <f>'Liste detaljert wide'!$Q$1</f>
        <v>Basis KD</v>
      </c>
      <c r="F7380" t="str">
        <f t="shared" si="6932"/>
        <v>2019VFM0Basis KD</v>
      </c>
      <c r="G7380" s="3">
        <f>'Liste detaljert wide'!Q360</f>
        <v>0</v>
      </c>
      <c r="H7380" t="str">
        <f>VLOOKUP(E7380,Def!$B$2:$C$15,2,FALSE)</f>
        <v>Basis KD</v>
      </c>
      <c r="I7380" s="3">
        <f>IF(A7380='Enheter, modell og år'!$F$2-1,0,G7380-VLOOKUP(A7380-1&amp;B7380&amp;C7380&amp;E7380,$F$2:$G$7561,2,FALSE))</f>
        <v>0</v>
      </c>
      <c r="J7380" s="3">
        <f>IF(A7380='Enheter, modell og år'!$F$2-1,0,VLOOKUP(A7380-1&amp;B7380&amp;C7380&amp;E7380,$F$2:$G$7561,2,FALSE))</f>
        <v>0</v>
      </c>
    </row>
    <row r="7381" spans="1:10" x14ac:dyDescent="0.25">
      <c r="A7381">
        <f t="shared" ref="A7381:C7381" si="6950">A6841</f>
        <v>2019</v>
      </c>
      <c r="B7381" t="str">
        <f t="shared" si="6950"/>
        <v>VFM</v>
      </c>
      <c r="C7381">
        <f t="shared" si="6950"/>
        <v>0</v>
      </c>
      <c r="D7381">
        <f>IFERROR(VLOOKUP(C7381,'Enheter, modell og år'!$A$2:$B$31,2,FALSE),0)</f>
        <v>0</v>
      </c>
      <c r="E7381" t="str">
        <f>'Liste detaljert wide'!$Q$1</f>
        <v>Basis KD</v>
      </c>
      <c r="F7381" t="str">
        <f t="shared" si="6932"/>
        <v>2019VFM0Basis KD</v>
      </c>
      <c r="G7381" s="3">
        <f>'Liste detaljert wide'!Q361</f>
        <v>0</v>
      </c>
      <c r="H7381" t="str">
        <f>VLOOKUP(E7381,Def!$B$2:$C$15,2,FALSE)</f>
        <v>Basis KD</v>
      </c>
      <c r="I7381" s="3">
        <f>IF(A7381='Enheter, modell og år'!$F$2-1,0,G7381-VLOOKUP(A7381-1&amp;B7381&amp;C7381&amp;E7381,$F$2:$G$7561,2,FALSE))</f>
        <v>0</v>
      </c>
      <c r="J7381" s="3">
        <f>IF(A7381='Enheter, modell og år'!$F$2-1,0,VLOOKUP(A7381-1&amp;B7381&amp;C7381&amp;E7381,$F$2:$G$7561,2,FALSE))</f>
        <v>0</v>
      </c>
    </row>
    <row r="7382" spans="1:10" x14ac:dyDescent="0.25">
      <c r="A7382">
        <f t="shared" ref="A7382:C7382" si="6951">A6842</f>
        <v>2020</v>
      </c>
      <c r="B7382" t="str">
        <f t="shared" si="6951"/>
        <v>VFM</v>
      </c>
      <c r="C7382">
        <f t="shared" si="6951"/>
        <v>0</v>
      </c>
      <c r="D7382">
        <f>IFERROR(VLOOKUP(C7382,'Enheter, modell og år'!$A$2:$B$31,2,FALSE),0)</f>
        <v>0</v>
      </c>
      <c r="E7382" t="str">
        <f>'Liste detaljert wide'!$Q$1</f>
        <v>Basis KD</v>
      </c>
      <c r="F7382" t="str">
        <f t="shared" si="6932"/>
        <v>2020VFM0Basis KD</v>
      </c>
      <c r="G7382" s="3">
        <f>'Liste detaljert wide'!Q362</f>
        <v>0</v>
      </c>
      <c r="H7382" t="str">
        <f>VLOOKUP(E7382,Def!$B$2:$C$15,2,FALSE)</f>
        <v>Basis KD</v>
      </c>
      <c r="I7382" s="3">
        <f>IF(A7382='Enheter, modell og år'!$F$2-1,0,G7382-VLOOKUP(A7382-1&amp;B7382&amp;C7382&amp;E7382,$F$2:$G$7561,2,FALSE))</f>
        <v>0</v>
      </c>
      <c r="J7382" s="3">
        <f>IF(A7382='Enheter, modell og år'!$F$2-1,0,VLOOKUP(A7382-1&amp;B7382&amp;C7382&amp;E7382,$F$2:$G$7561,2,FALSE))</f>
        <v>0</v>
      </c>
    </row>
    <row r="7383" spans="1:10" x14ac:dyDescent="0.25">
      <c r="A7383">
        <f t="shared" ref="A7383:C7383" si="6952">A6843</f>
        <v>2020</v>
      </c>
      <c r="B7383" t="str">
        <f t="shared" si="6952"/>
        <v>VFM</v>
      </c>
      <c r="C7383">
        <f t="shared" si="6952"/>
        <v>0</v>
      </c>
      <c r="D7383">
        <f>IFERROR(VLOOKUP(C7383,'Enheter, modell og år'!$A$2:$B$31,2,FALSE),0)</f>
        <v>0</v>
      </c>
      <c r="E7383" t="str">
        <f>'Liste detaljert wide'!$Q$1</f>
        <v>Basis KD</v>
      </c>
      <c r="F7383" t="str">
        <f t="shared" si="6932"/>
        <v>2020VFM0Basis KD</v>
      </c>
      <c r="G7383" s="3">
        <f>'Liste detaljert wide'!Q363</f>
        <v>0</v>
      </c>
      <c r="H7383" t="str">
        <f>VLOOKUP(E7383,Def!$B$2:$C$15,2,FALSE)</f>
        <v>Basis KD</v>
      </c>
      <c r="I7383" s="3">
        <f>IF(A7383='Enheter, modell og år'!$F$2-1,0,G7383-VLOOKUP(A7383-1&amp;B7383&amp;C7383&amp;E7383,$F$2:$G$7561,2,FALSE))</f>
        <v>0</v>
      </c>
      <c r="J7383" s="3">
        <f>IF(A7383='Enheter, modell og år'!$F$2-1,0,VLOOKUP(A7383-1&amp;B7383&amp;C7383&amp;E7383,$F$2:$G$7561,2,FALSE))</f>
        <v>0</v>
      </c>
    </row>
    <row r="7384" spans="1:10" x14ac:dyDescent="0.25">
      <c r="A7384">
        <f t="shared" ref="A7384:C7384" si="6953">A6844</f>
        <v>2020</v>
      </c>
      <c r="B7384" t="str">
        <f t="shared" si="6953"/>
        <v>VFM</v>
      </c>
      <c r="C7384">
        <f t="shared" si="6953"/>
        <v>0</v>
      </c>
      <c r="D7384">
        <f>IFERROR(VLOOKUP(C7384,'Enheter, modell og år'!$A$2:$B$31,2,FALSE),0)</f>
        <v>0</v>
      </c>
      <c r="E7384" t="str">
        <f>'Liste detaljert wide'!$Q$1</f>
        <v>Basis KD</v>
      </c>
      <c r="F7384" t="str">
        <f t="shared" si="6932"/>
        <v>2020VFM0Basis KD</v>
      </c>
      <c r="G7384" s="3">
        <f>'Liste detaljert wide'!Q364</f>
        <v>0</v>
      </c>
      <c r="H7384" t="str">
        <f>VLOOKUP(E7384,Def!$B$2:$C$15,2,FALSE)</f>
        <v>Basis KD</v>
      </c>
      <c r="I7384" s="3">
        <f>IF(A7384='Enheter, modell og år'!$F$2-1,0,G7384-VLOOKUP(A7384-1&amp;B7384&amp;C7384&amp;E7384,$F$2:$G$7561,2,FALSE))</f>
        <v>0</v>
      </c>
      <c r="J7384" s="3">
        <f>IF(A7384='Enheter, modell og år'!$F$2-1,0,VLOOKUP(A7384-1&amp;B7384&amp;C7384&amp;E7384,$F$2:$G$7561,2,FALSE))</f>
        <v>0</v>
      </c>
    </row>
    <row r="7385" spans="1:10" x14ac:dyDescent="0.25">
      <c r="A7385">
        <f t="shared" ref="A7385:C7385" si="6954">A6845</f>
        <v>2020</v>
      </c>
      <c r="B7385" t="str">
        <f t="shared" si="6954"/>
        <v>VFM</v>
      </c>
      <c r="C7385">
        <f t="shared" si="6954"/>
        <v>0</v>
      </c>
      <c r="D7385">
        <f>IFERROR(VLOOKUP(C7385,'Enheter, modell og år'!$A$2:$B$31,2,FALSE),0)</f>
        <v>0</v>
      </c>
      <c r="E7385" t="str">
        <f>'Liste detaljert wide'!$Q$1</f>
        <v>Basis KD</v>
      </c>
      <c r="F7385" t="str">
        <f t="shared" si="6932"/>
        <v>2020VFM0Basis KD</v>
      </c>
      <c r="G7385" s="3">
        <f>'Liste detaljert wide'!Q365</f>
        <v>0</v>
      </c>
      <c r="H7385" t="str">
        <f>VLOOKUP(E7385,Def!$B$2:$C$15,2,FALSE)</f>
        <v>Basis KD</v>
      </c>
      <c r="I7385" s="3">
        <f>IF(A7385='Enheter, modell og år'!$F$2-1,0,G7385-VLOOKUP(A7385-1&amp;B7385&amp;C7385&amp;E7385,$F$2:$G$7561,2,FALSE))</f>
        <v>0</v>
      </c>
      <c r="J7385" s="3">
        <f>IF(A7385='Enheter, modell og år'!$F$2-1,0,VLOOKUP(A7385-1&amp;B7385&amp;C7385&amp;E7385,$F$2:$G$7561,2,FALSE))</f>
        <v>0</v>
      </c>
    </row>
    <row r="7386" spans="1:10" x14ac:dyDescent="0.25">
      <c r="A7386">
        <f t="shared" ref="A7386:C7386" si="6955">A6846</f>
        <v>2020</v>
      </c>
      <c r="B7386" t="str">
        <f t="shared" si="6955"/>
        <v>VFM</v>
      </c>
      <c r="C7386">
        <f t="shared" si="6955"/>
        <v>0</v>
      </c>
      <c r="D7386">
        <f>IFERROR(VLOOKUP(C7386,'Enheter, modell og år'!$A$2:$B$31,2,FALSE),0)</f>
        <v>0</v>
      </c>
      <c r="E7386" t="str">
        <f>'Liste detaljert wide'!$Q$1</f>
        <v>Basis KD</v>
      </c>
      <c r="F7386" t="str">
        <f t="shared" si="6932"/>
        <v>2020VFM0Basis KD</v>
      </c>
      <c r="G7386" s="3">
        <f>'Liste detaljert wide'!Q366</f>
        <v>0</v>
      </c>
      <c r="H7386" t="str">
        <f>VLOOKUP(E7386,Def!$B$2:$C$15,2,FALSE)</f>
        <v>Basis KD</v>
      </c>
      <c r="I7386" s="3">
        <f>IF(A7386='Enheter, modell og år'!$F$2-1,0,G7386-VLOOKUP(A7386-1&amp;B7386&amp;C7386&amp;E7386,$F$2:$G$7561,2,FALSE))</f>
        <v>0</v>
      </c>
      <c r="J7386" s="3">
        <f>IF(A7386='Enheter, modell og år'!$F$2-1,0,VLOOKUP(A7386-1&amp;B7386&amp;C7386&amp;E7386,$F$2:$G$7561,2,FALSE))</f>
        <v>0</v>
      </c>
    </row>
    <row r="7387" spans="1:10" x14ac:dyDescent="0.25">
      <c r="A7387">
        <f t="shared" ref="A7387:C7387" si="6956">A6847</f>
        <v>2020</v>
      </c>
      <c r="B7387" t="str">
        <f t="shared" si="6956"/>
        <v>VFM</v>
      </c>
      <c r="C7387">
        <f t="shared" si="6956"/>
        <v>0</v>
      </c>
      <c r="D7387">
        <f>IFERROR(VLOOKUP(C7387,'Enheter, modell og år'!$A$2:$B$31,2,FALSE),0)</f>
        <v>0</v>
      </c>
      <c r="E7387" t="str">
        <f>'Liste detaljert wide'!$Q$1</f>
        <v>Basis KD</v>
      </c>
      <c r="F7387" t="str">
        <f t="shared" si="6932"/>
        <v>2020VFM0Basis KD</v>
      </c>
      <c r="G7387" s="3">
        <f>'Liste detaljert wide'!Q367</f>
        <v>0</v>
      </c>
      <c r="H7387" t="str">
        <f>VLOOKUP(E7387,Def!$B$2:$C$15,2,FALSE)</f>
        <v>Basis KD</v>
      </c>
      <c r="I7387" s="3">
        <f>IF(A7387='Enheter, modell og år'!$F$2-1,0,G7387-VLOOKUP(A7387-1&amp;B7387&amp;C7387&amp;E7387,$F$2:$G$7561,2,FALSE))</f>
        <v>0</v>
      </c>
      <c r="J7387" s="3">
        <f>IF(A7387='Enheter, modell og år'!$F$2-1,0,VLOOKUP(A7387-1&amp;B7387&amp;C7387&amp;E7387,$F$2:$G$7561,2,FALSE))</f>
        <v>0</v>
      </c>
    </row>
    <row r="7388" spans="1:10" x14ac:dyDescent="0.25">
      <c r="A7388">
        <f t="shared" ref="A7388:C7388" si="6957">A6848</f>
        <v>2020</v>
      </c>
      <c r="B7388" t="str">
        <f t="shared" si="6957"/>
        <v>VFM</v>
      </c>
      <c r="C7388">
        <f t="shared" si="6957"/>
        <v>0</v>
      </c>
      <c r="D7388">
        <f>IFERROR(VLOOKUP(C7388,'Enheter, modell og år'!$A$2:$B$31,2,FALSE),0)</f>
        <v>0</v>
      </c>
      <c r="E7388" t="str">
        <f>'Liste detaljert wide'!$Q$1</f>
        <v>Basis KD</v>
      </c>
      <c r="F7388" t="str">
        <f t="shared" si="6932"/>
        <v>2020VFM0Basis KD</v>
      </c>
      <c r="G7388" s="3">
        <f>'Liste detaljert wide'!Q368</f>
        <v>0</v>
      </c>
      <c r="H7388" t="str">
        <f>VLOOKUP(E7388,Def!$B$2:$C$15,2,FALSE)</f>
        <v>Basis KD</v>
      </c>
      <c r="I7388" s="3">
        <f>IF(A7388='Enheter, modell og år'!$F$2-1,0,G7388-VLOOKUP(A7388-1&amp;B7388&amp;C7388&amp;E7388,$F$2:$G$7561,2,FALSE))</f>
        <v>0</v>
      </c>
      <c r="J7388" s="3">
        <f>IF(A7388='Enheter, modell og år'!$F$2-1,0,VLOOKUP(A7388-1&amp;B7388&amp;C7388&amp;E7388,$F$2:$G$7561,2,FALSE))</f>
        <v>0</v>
      </c>
    </row>
    <row r="7389" spans="1:10" x14ac:dyDescent="0.25">
      <c r="A7389">
        <f t="shared" ref="A7389:C7389" si="6958">A6849</f>
        <v>2020</v>
      </c>
      <c r="B7389" t="str">
        <f t="shared" si="6958"/>
        <v>VFM</v>
      </c>
      <c r="C7389">
        <f t="shared" si="6958"/>
        <v>0</v>
      </c>
      <c r="D7389">
        <f>IFERROR(VLOOKUP(C7389,'Enheter, modell og år'!$A$2:$B$31,2,FALSE),0)</f>
        <v>0</v>
      </c>
      <c r="E7389" t="str">
        <f>'Liste detaljert wide'!$Q$1</f>
        <v>Basis KD</v>
      </c>
      <c r="F7389" t="str">
        <f t="shared" si="6932"/>
        <v>2020VFM0Basis KD</v>
      </c>
      <c r="G7389" s="3">
        <f>'Liste detaljert wide'!Q369</f>
        <v>0</v>
      </c>
      <c r="H7389" t="str">
        <f>VLOOKUP(E7389,Def!$B$2:$C$15,2,FALSE)</f>
        <v>Basis KD</v>
      </c>
      <c r="I7389" s="3">
        <f>IF(A7389='Enheter, modell og år'!$F$2-1,0,G7389-VLOOKUP(A7389-1&amp;B7389&amp;C7389&amp;E7389,$F$2:$G$7561,2,FALSE))</f>
        <v>0</v>
      </c>
      <c r="J7389" s="3">
        <f>IF(A7389='Enheter, modell og år'!$F$2-1,0,VLOOKUP(A7389-1&amp;B7389&amp;C7389&amp;E7389,$F$2:$G$7561,2,FALSE))</f>
        <v>0</v>
      </c>
    </row>
    <row r="7390" spans="1:10" x14ac:dyDescent="0.25">
      <c r="A7390">
        <f t="shared" ref="A7390:C7390" si="6959">A6850</f>
        <v>2020</v>
      </c>
      <c r="B7390" t="str">
        <f t="shared" si="6959"/>
        <v>VFM</v>
      </c>
      <c r="C7390">
        <f t="shared" si="6959"/>
        <v>0</v>
      </c>
      <c r="D7390">
        <f>IFERROR(VLOOKUP(C7390,'Enheter, modell og år'!$A$2:$B$31,2,FALSE),0)</f>
        <v>0</v>
      </c>
      <c r="E7390" t="str">
        <f>'Liste detaljert wide'!$Q$1</f>
        <v>Basis KD</v>
      </c>
      <c r="F7390" t="str">
        <f t="shared" si="6932"/>
        <v>2020VFM0Basis KD</v>
      </c>
      <c r="G7390" s="3">
        <f>'Liste detaljert wide'!Q370</f>
        <v>0</v>
      </c>
      <c r="H7390" t="str">
        <f>VLOOKUP(E7390,Def!$B$2:$C$15,2,FALSE)</f>
        <v>Basis KD</v>
      </c>
      <c r="I7390" s="3">
        <f>IF(A7390='Enheter, modell og år'!$F$2-1,0,G7390-VLOOKUP(A7390-1&amp;B7390&amp;C7390&amp;E7390,$F$2:$G$7561,2,FALSE))</f>
        <v>0</v>
      </c>
      <c r="J7390" s="3">
        <f>IF(A7390='Enheter, modell og år'!$F$2-1,0,VLOOKUP(A7390-1&amp;B7390&amp;C7390&amp;E7390,$F$2:$G$7561,2,FALSE))</f>
        <v>0</v>
      </c>
    </row>
    <row r="7391" spans="1:10" x14ac:dyDescent="0.25">
      <c r="A7391">
        <f t="shared" ref="A7391:C7391" si="6960">A6851</f>
        <v>2020</v>
      </c>
      <c r="B7391" t="str">
        <f t="shared" si="6960"/>
        <v>VFM</v>
      </c>
      <c r="C7391">
        <f t="shared" si="6960"/>
        <v>0</v>
      </c>
      <c r="D7391">
        <f>IFERROR(VLOOKUP(C7391,'Enheter, modell og år'!$A$2:$B$31,2,FALSE),0)</f>
        <v>0</v>
      </c>
      <c r="E7391" t="str">
        <f>'Liste detaljert wide'!$Q$1</f>
        <v>Basis KD</v>
      </c>
      <c r="F7391" t="str">
        <f t="shared" si="6932"/>
        <v>2020VFM0Basis KD</v>
      </c>
      <c r="G7391" s="3">
        <f>'Liste detaljert wide'!Q371</f>
        <v>0</v>
      </c>
      <c r="H7391" t="str">
        <f>VLOOKUP(E7391,Def!$B$2:$C$15,2,FALSE)</f>
        <v>Basis KD</v>
      </c>
      <c r="I7391" s="3">
        <f>IF(A7391='Enheter, modell og år'!$F$2-1,0,G7391-VLOOKUP(A7391-1&amp;B7391&amp;C7391&amp;E7391,$F$2:$G$7561,2,FALSE))</f>
        <v>0</v>
      </c>
      <c r="J7391" s="3">
        <f>IF(A7391='Enheter, modell og år'!$F$2-1,0,VLOOKUP(A7391-1&amp;B7391&amp;C7391&amp;E7391,$F$2:$G$7561,2,FALSE))</f>
        <v>0</v>
      </c>
    </row>
    <row r="7392" spans="1:10" x14ac:dyDescent="0.25">
      <c r="A7392">
        <f t="shared" ref="A7392:C7392" si="6961">A6852</f>
        <v>2020</v>
      </c>
      <c r="B7392" t="str">
        <f t="shared" si="6961"/>
        <v>VFM</v>
      </c>
      <c r="C7392">
        <f t="shared" si="6961"/>
        <v>0</v>
      </c>
      <c r="D7392">
        <f>IFERROR(VLOOKUP(C7392,'Enheter, modell og år'!$A$2:$B$31,2,FALSE),0)</f>
        <v>0</v>
      </c>
      <c r="E7392" t="str">
        <f>'Liste detaljert wide'!$Q$1</f>
        <v>Basis KD</v>
      </c>
      <c r="F7392" t="str">
        <f t="shared" si="6932"/>
        <v>2020VFM0Basis KD</v>
      </c>
      <c r="G7392" s="3">
        <f>'Liste detaljert wide'!Q372</f>
        <v>0</v>
      </c>
      <c r="H7392" t="str">
        <f>VLOOKUP(E7392,Def!$B$2:$C$15,2,FALSE)</f>
        <v>Basis KD</v>
      </c>
      <c r="I7392" s="3">
        <f>IF(A7392='Enheter, modell og år'!$F$2-1,0,G7392-VLOOKUP(A7392-1&amp;B7392&amp;C7392&amp;E7392,$F$2:$G$7561,2,FALSE))</f>
        <v>0</v>
      </c>
      <c r="J7392" s="3">
        <f>IF(A7392='Enheter, modell og år'!$F$2-1,0,VLOOKUP(A7392-1&amp;B7392&amp;C7392&amp;E7392,$F$2:$G$7561,2,FALSE))</f>
        <v>0</v>
      </c>
    </row>
    <row r="7393" spans="1:10" x14ac:dyDescent="0.25">
      <c r="A7393">
        <f t="shared" ref="A7393:C7393" si="6962">A6853</f>
        <v>2020</v>
      </c>
      <c r="B7393" t="str">
        <f t="shared" si="6962"/>
        <v>VFM</v>
      </c>
      <c r="C7393">
        <f t="shared" si="6962"/>
        <v>0</v>
      </c>
      <c r="D7393">
        <f>IFERROR(VLOOKUP(C7393,'Enheter, modell og år'!$A$2:$B$31,2,FALSE),0)</f>
        <v>0</v>
      </c>
      <c r="E7393" t="str">
        <f>'Liste detaljert wide'!$Q$1</f>
        <v>Basis KD</v>
      </c>
      <c r="F7393" t="str">
        <f t="shared" si="6932"/>
        <v>2020VFM0Basis KD</v>
      </c>
      <c r="G7393" s="3">
        <f>'Liste detaljert wide'!Q373</f>
        <v>0</v>
      </c>
      <c r="H7393" t="str">
        <f>VLOOKUP(E7393,Def!$B$2:$C$15,2,FALSE)</f>
        <v>Basis KD</v>
      </c>
      <c r="I7393" s="3">
        <f>IF(A7393='Enheter, modell og år'!$F$2-1,0,G7393-VLOOKUP(A7393-1&amp;B7393&amp;C7393&amp;E7393,$F$2:$G$7561,2,FALSE))</f>
        <v>0</v>
      </c>
      <c r="J7393" s="3">
        <f>IF(A7393='Enheter, modell og år'!$F$2-1,0,VLOOKUP(A7393-1&amp;B7393&amp;C7393&amp;E7393,$F$2:$G$7561,2,FALSE))</f>
        <v>0</v>
      </c>
    </row>
    <row r="7394" spans="1:10" x14ac:dyDescent="0.25">
      <c r="A7394">
        <f t="shared" ref="A7394:C7394" si="6963">A6854</f>
        <v>2020</v>
      </c>
      <c r="B7394" t="str">
        <f t="shared" si="6963"/>
        <v>VFM</v>
      </c>
      <c r="C7394">
        <f t="shared" si="6963"/>
        <v>0</v>
      </c>
      <c r="D7394">
        <f>IFERROR(VLOOKUP(C7394,'Enheter, modell og år'!$A$2:$B$31,2,FALSE),0)</f>
        <v>0</v>
      </c>
      <c r="E7394" t="str">
        <f>'Liste detaljert wide'!$Q$1</f>
        <v>Basis KD</v>
      </c>
      <c r="F7394" t="str">
        <f t="shared" si="6932"/>
        <v>2020VFM0Basis KD</v>
      </c>
      <c r="G7394" s="3">
        <f>'Liste detaljert wide'!Q374</f>
        <v>0</v>
      </c>
      <c r="H7394" t="str">
        <f>VLOOKUP(E7394,Def!$B$2:$C$15,2,FALSE)</f>
        <v>Basis KD</v>
      </c>
      <c r="I7394" s="3">
        <f>IF(A7394='Enheter, modell og år'!$F$2-1,0,G7394-VLOOKUP(A7394-1&amp;B7394&amp;C7394&amp;E7394,$F$2:$G$7561,2,FALSE))</f>
        <v>0</v>
      </c>
      <c r="J7394" s="3">
        <f>IF(A7394='Enheter, modell og år'!$F$2-1,0,VLOOKUP(A7394-1&amp;B7394&amp;C7394&amp;E7394,$F$2:$G$7561,2,FALSE))</f>
        <v>0</v>
      </c>
    </row>
    <row r="7395" spans="1:10" x14ac:dyDescent="0.25">
      <c r="A7395">
        <f t="shared" ref="A7395:C7395" si="6964">A6855</f>
        <v>2020</v>
      </c>
      <c r="B7395" t="str">
        <f t="shared" si="6964"/>
        <v>VFM</v>
      </c>
      <c r="C7395">
        <f t="shared" si="6964"/>
        <v>0</v>
      </c>
      <c r="D7395">
        <f>IFERROR(VLOOKUP(C7395,'Enheter, modell og år'!$A$2:$B$31,2,FALSE),0)</f>
        <v>0</v>
      </c>
      <c r="E7395" t="str">
        <f>'Liste detaljert wide'!$Q$1</f>
        <v>Basis KD</v>
      </c>
      <c r="F7395" t="str">
        <f t="shared" si="6932"/>
        <v>2020VFM0Basis KD</v>
      </c>
      <c r="G7395" s="3">
        <f>'Liste detaljert wide'!Q375</f>
        <v>0</v>
      </c>
      <c r="H7395" t="str">
        <f>VLOOKUP(E7395,Def!$B$2:$C$15,2,FALSE)</f>
        <v>Basis KD</v>
      </c>
      <c r="I7395" s="3">
        <f>IF(A7395='Enheter, modell og år'!$F$2-1,0,G7395-VLOOKUP(A7395-1&amp;B7395&amp;C7395&amp;E7395,$F$2:$G$7561,2,FALSE))</f>
        <v>0</v>
      </c>
      <c r="J7395" s="3">
        <f>IF(A7395='Enheter, modell og år'!$F$2-1,0,VLOOKUP(A7395-1&amp;B7395&amp;C7395&amp;E7395,$F$2:$G$7561,2,FALSE))</f>
        <v>0</v>
      </c>
    </row>
    <row r="7396" spans="1:10" x14ac:dyDescent="0.25">
      <c r="A7396">
        <f t="shared" ref="A7396:C7396" si="6965">A6856</f>
        <v>2020</v>
      </c>
      <c r="B7396" t="str">
        <f t="shared" si="6965"/>
        <v>VFM</v>
      </c>
      <c r="C7396">
        <f t="shared" si="6965"/>
        <v>0</v>
      </c>
      <c r="D7396">
        <f>IFERROR(VLOOKUP(C7396,'Enheter, modell og år'!$A$2:$B$31,2,FALSE),0)</f>
        <v>0</v>
      </c>
      <c r="E7396" t="str">
        <f>'Liste detaljert wide'!$Q$1</f>
        <v>Basis KD</v>
      </c>
      <c r="F7396" t="str">
        <f t="shared" si="6932"/>
        <v>2020VFM0Basis KD</v>
      </c>
      <c r="G7396" s="3">
        <f>'Liste detaljert wide'!Q376</f>
        <v>0</v>
      </c>
      <c r="H7396" t="str">
        <f>VLOOKUP(E7396,Def!$B$2:$C$15,2,FALSE)</f>
        <v>Basis KD</v>
      </c>
      <c r="I7396" s="3">
        <f>IF(A7396='Enheter, modell og år'!$F$2-1,0,G7396-VLOOKUP(A7396-1&amp;B7396&amp;C7396&amp;E7396,$F$2:$G$7561,2,FALSE))</f>
        <v>0</v>
      </c>
      <c r="J7396" s="3">
        <f>IF(A7396='Enheter, modell og år'!$F$2-1,0,VLOOKUP(A7396-1&amp;B7396&amp;C7396&amp;E7396,$F$2:$G$7561,2,FALSE))</f>
        <v>0</v>
      </c>
    </row>
    <row r="7397" spans="1:10" x14ac:dyDescent="0.25">
      <c r="A7397">
        <f t="shared" ref="A7397:C7397" si="6966">A6857</f>
        <v>2020</v>
      </c>
      <c r="B7397" t="str">
        <f t="shared" si="6966"/>
        <v>VFM</v>
      </c>
      <c r="C7397">
        <f t="shared" si="6966"/>
        <v>0</v>
      </c>
      <c r="D7397">
        <f>IFERROR(VLOOKUP(C7397,'Enheter, modell og år'!$A$2:$B$31,2,FALSE),0)</f>
        <v>0</v>
      </c>
      <c r="E7397" t="str">
        <f>'Liste detaljert wide'!$Q$1</f>
        <v>Basis KD</v>
      </c>
      <c r="F7397" t="str">
        <f t="shared" si="6932"/>
        <v>2020VFM0Basis KD</v>
      </c>
      <c r="G7397" s="3">
        <f>'Liste detaljert wide'!Q377</f>
        <v>0</v>
      </c>
      <c r="H7397" t="str">
        <f>VLOOKUP(E7397,Def!$B$2:$C$15,2,FALSE)</f>
        <v>Basis KD</v>
      </c>
      <c r="I7397" s="3">
        <f>IF(A7397='Enheter, modell og år'!$F$2-1,0,G7397-VLOOKUP(A7397-1&amp;B7397&amp;C7397&amp;E7397,$F$2:$G$7561,2,FALSE))</f>
        <v>0</v>
      </c>
      <c r="J7397" s="3">
        <f>IF(A7397='Enheter, modell og år'!$F$2-1,0,VLOOKUP(A7397-1&amp;B7397&amp;C7397&amp;E7397,$F$2:$G$7561,2,FALSE))</f>
        <v>0</v>
      </c>
    </row>
    <row r="7398" spans="1:10" x14ac:dyDescent="0.25">
      <c r="A7398">
        <f t="shared" ref="A7398:C7398" si="6967">A6858</f>
        <v>2020</v>
      </c>
      <c r="B7398" t="str">
        <f t="shared" si="6967"/>
        <v>VFM</v>
      </c>
      <c r="C7398">
        <f t="shared" si="6967"/>
        <v>0</v>
      </c>
      <c r="D7398">
        <f>IFERROR(VLOOKUP(C7398,'Enheter, modell og år'!$A$2:$B$31,2,FALSE),0)</f>
        <v>0</v>
      </c>
      <c r="E7398" t="str">
        <f>'Liste detaljert wide'!$Q$1</f>
        <v>Basis KD</v>
      </c>
      <c r="F7398" t="str">
        <f t="shared" si="6932"/>
        <v>2020VFM0Basis KD</v>
      </c>
      <c r="G7398" s="3">
        <f>'Liste detaljert wide'!Q378</f>
        <v>0</v>
      </c>
      <c r="H7398" t="str">
        <f>VLOOKUP(E7398,Def!$B$2:$C$15,2,FALSE)</f>
        <v>Basis KD</v>
      </c>
      <c r="I7398" s="3">
        <f>IF(A7398='Enheter, modell og år'!$F$2-1,0,G7398-VLOOKUP(A7398-1&amp;B7398&amp;C7398&amp;E7398,$F$2:$G$7561,2,FALSE))</f>
        <v>0</v>
      </c>
      <c r="J7398" s="3">
        <f>IF(A7398='Enheter, modell og år'!$F$2-1,0,VLOOKUP(A7398-1&amp;B7398&amp;C7398&amp;E7398,$F$2:$G$7561,2,FALSE))</f>
        <v>0</v>
      </c>
    </row>
    <row r="7399" spans="1:10" x14ac:dyDescent="0.25">
      <c r="A7399">
        <f t="shared" ref="A7399:C7399" si="6968">A6859</f>
        <v>2020</v>
      </c>
      <c r="B7399" t="str">
        <f t="shared" si="6968"/>
        <v>VFM</v>
      </c>
      <c r="C7399">
        <f t="shared" si="6968"/>
        <v>0</v>
      </c>
      <c r="D7399">
        <f>IFERROR(VLOOKUP(C7399,'Enheter, modell og år'!$A$2:$B$31,2,FALSE),0)</f>
        <v>0</v>
      </c>
      <c r="E7399" t="str">
        <f>'Liste detaljert wide'!$Q$1</f>
        <v>Basis KD</v>
      </c>
      <c r="F7399" t="str">
        <f t="shared" si="6932"/>
        <v>2020VFM0Basis KD</v>
      </c>
      <c r="G7399" s="3">
        <f>'Liste detaljert wide'!Q379</f>
        <v>0</v>
      </c>
      <c r="H7399" t="str">
        <f>VLOOKUP(E7399,Def!$B$2:$C$15,2,FALSE)</f>
        <v>Basis KD</v>
      </c>
      <c r="I7399" s="3">
        <f>IF(A7399='Enheter, modell og år'!$F$2-1,0,G7399-VLOOKUP(A7399-1&amp;B7399&amp;C7399&amp;E7399,$F$2:$G$7561,2,FALSE))</f>
        <v>0</v>
      </c>
      <c r="J7399" s="3">
        <f>IF(A7399='Enheter, modell og år'!$F$2-1,0,VLOOKUP(A7399-1&amp;B7399&amp;C7399&amp;E7399,$F$2:$G$7561,2,FALSE))</f>
        <v>0</v>
      </c>
    </row>
    <row r="7400" spans="1:10" x14ac:dyDescent="0.25">
      <c r="A7400">
        <f t="shared" ref="A7400:C7400" si="6969">A6860</f>
        <v>2020</v>
      </c>
      <c r="B7400" t="str">
        <f t="shared" si="6969"/>
        <v>VFM</v>
      </c>
      <c r="C7400">
        <f t="shared" si="6969"/>
        <v>0</v>
      </c>
      <c r="D7400">
        <f>IFERROR(VLOOKUP(C7400,'Enheter, modell og år'!$A$2:$B$31,2,FALSE),0)</f>
        <v>0</v>
      </c>
      <c r="E7400" t="str">
        <f>'Liste detaljert wide'!$Q$1</f>
        <v>Basis KD</v>
      </c>
      <c r="F7400" t="str">
        <f t="shared" si="6932"/>
        <v>2020VFM0Basis KD</v>
      </c>
      <c r="G7400" s="3">
        <f>'Liste detaljert wide'!Q380</f>
        <v>0</v>
      </c>
      <c r="H7400" t="str">
        <f>VLOOKUP(E7400,Def!$B$2:$C$15,2,FALSE)</f>
        <v>Basis KD</v>
      </c>
      <c r="I7400" s="3">
        <f>IF(A7400='Enheter, modell og år'!$F$2-1,0,G7400-VLOOKUP(A7400-1&amp;B7400&amp;C7400&amp;E7400,$F$2:$G$7561,2,FALSE))</f>
        <v>0</v>
      </c>
      <c r="J7400" s="3">
        <f>IF(A7400='Enheter, modell og år'!$F$2-1,0,VLOOKUP(A7400-1&amp;B7400&amp;C7400&amp;E7400,$F$2:$G$7561,2,FALSE))</f>
        <v>0</v>
      </c>
    </row>
    <row r="7401" spans="1:10" x14ac:dyDescent="0.25">
      <c r="A7401">
        <f t="shared" ref="A7401:C7401" si="6970">A6861</f>
        <v>2020</v>
      </c>
      <c r="B7401" t="str">
        <f t="shared" si="6970"/>
        <v>VFM</v>
      </c>
      <c r="C7401">
        <f t="shared" si="6970"/>
        <v>0</v>
      </c>
      <c r="D7401">
        <f>IFERROR(VLOOKUP(C7401,'Enheter, modell og år'!$A$2:$B$31,2,FALSE),0)</f>
        <v>0</v>
      </c>
      <c r="E7401" t="str">
        <f>'Liste detaljert wide'!$Q$1</f>
        <v>Basis KD</v>
      </c>
      <c r="F7401" t="str">
        <f t="shared" si="6932"/>
        <v>2020VFM0Basis KD</v>
      </c>
      <c r="G7401" s="3">
        <f>'Liste detaljert wide'!Q381</f>
        <v>0</v>
      </c>
      <c r="H7401" t="str">
        <f>VLOOKUP(E7401,Def!$B$2:$C$15,2,FALSE)</f>
        <v>Basis KD</v>
      </c>
      <c r="I7401" s="3">
        <f>IF(A7401='Enheter, modell og år'!$F$2-1,0,G7401-VLOOKUP(A7401-1&amp;B7401&amp;C7401&amp;E7401,$F$2:$G$7561,2,FALSE))</f>
        <v>0</v>
      </c>
      <c r="J7401" s="3">
        <f>IF(A7401='Enheter, modell og år'!$F$2-1,0,VLOOKUP(A7401-1&amp;B7401&amp;C7401&amp;E7401,$F$2:$G$7561,2,FALSE))</f>
        <v>0</v>
      </c>
    </row>
    <row r="7402" spans="1:10" x14ac:dyDescent="0.25">
      <c r="A7402">
        <f t="shared" ref="A7402:C7402" si="6971">A6862</f>
        <v>2020</v>
      </c>
      <c r="B7402" t="str">
        <f t="shared" si="6971"/>
        <v>VFM</v>
      </c>
      <c r="C7402">
        <f t="shared" si="6971"/>
        <v>0</v>
      </c>
      <c r="D7402">
        <f>IFERROR(VLOOKUP(C7402,'Enheter, modell og år'!$A$2:$B$31,2,FALSE),0)</f>
        <v>0</v>
      </c>
      <c r="E7402" t="str">
        <f>'Liste detaljert wide'!$Q$1</f>
        <v>Basis KD</v>
      </c>
      <c r="F7402" t="str">
        <f t="shared" si="6932"/>
        <v>2020VFM0Basis KD</v>
      </c>
      <c r="G7402" s="3">
        <f>'Liste detaljert wide'!Q382</f>
        <v>0</v>
      </c>
      <c r="H7402" t="str">
        <f>VLOOKUP(E7402,Def!$B$2:$C$15,2,FALSE)</f>
        <v>Basis KD</v>
      </c>
      <c r="I7402" s="3">
        <f>IF(A7402='Enheter, modell og år'!$F$2-1,0,G7402-VLOOKUP(A7402-1&amp;B7402&amp;C7402&amp;E7402,$F$2:$G$7561,2,FALSE))</f>
        <v>0</v>
      </c>
      <c r="J7402" s="3">
        <f>IF(A7402='Enheter, modell og år'!$F$2-1,0,VLOOKUP(A7402-1&amp;B7402&amp;C7402&amp;E7402,$F$2:$G$7561,2,FALSE))</f>
        <v>0</v>
      </c>
    </row>
    <row r="7403" spans="1:10" x14ac:dyDescent="0.25">
      <c r="A7403">
        <f t="shared" ref="A7403:C7403" si="6972">A6863</f>
        <v>2020</v>
      </c>
      <c r="B7403" t="str">
        <f t="shared" si="6972"/>
        <v>VFM</v>
      </c>
      <c r="C7403">
        <f t="shared" si="6972"/>
        <v>0</v>
      </c>
      <c r="D7403">
        <f>IFERROR(VLOOKUP(C7403,'Enheter, modell og år'!$A$2:$B$31,2,FALSE),0)</f>
        <v>0</v>
      </c>
      <c r="E7403" t="str">
        <f>'Liste detaljert wide'!$Q$1</f>
        <v>Basis KD</v>
      </c>
      <c r="F7403" t="str">
        <f t="shared" si="6932"/>
        <v>2020VFM0Basis KD</v>
      </c>
      <c r="G7403" s="3">
        <f>'Liste detaljert wide'!Q383</f>
        <v>0</v>
      </c>
      <c r="H7403" t="str">
        <f>VLOOKUP(E7403,Def!$B$2:$C$15,2,FALSE)</f>
        <v>Basis KD</v>
      </c>
      <c r="I7403" s="3">
        <f>IF(A7403='Enheter, modell og år'!$F$2-1,0,G7403-VLOOKUP(A7403-1&amp;B7403&amp;C7403&amp;E7403,$F$2:$G$7561,2,FALSE))</f>
        <v>0</v>
      </c>
      <c r="J7403" s="3">
        <f>IF(A7403='Enheter, modell og år'!$F$2-1,0,VLOOKUP(A7403-1&amp;B7403&amp;C7403&amp;E7403,$F$2:$G$7561,2,FALSE))</f>
        <v>0</v>
      </c>
    </row>
    <row r="7404" spans="1:10" x14ac:dyDescent="0.25">
      <c r="A7404">
        <f t="shared" ref="A7404:C7404" si="6973">A6864</f>
        <v>2020</v>
      </c>
      <c r="B7404" t="str">
        <f t="shared" si="6973"/>
        <v>VFM</v>
      </c>
      <c r="C7404">
        <f t="shared" si="6973"/>
        <v>0</v>
      </c>
      <c r="D7404">
        <f>IFERROR(VLOOKUP(C7404,'Enheter, modell og år'!$A$2:$B$31,2,FALSE),0)</f>
        <v>0</v>
      </c>
      <c r="E7404" t="str">
        <f>'Liste detaljert wide'!$Q$1</f>
        <v>Basis KD</v>
      </c>
      <c r="F7404" t="str">
        <f t="shared" si="6932"/>
        <v>2020VFM0Basis KD</v>
      </c>
      <c r="G7404" s="3">
        <f>'Liste detaljert wide'!Q384</f>
        <v>0</v>
      </c>
      <c r="H7404" t="str">
        <f>VLOOKUP(E7404,Def!$B$2:$C$15,2,FALSE)</f>
        <v>Basis KD</v>
      </c>
      <c r="I7404" s="3">
        <f>IF(A7404='Enheter, modell og år'!$F$2-1,0,G7404-VLOOKUP(A7404-1&amp;B7404&amp;C7404&amp;E7404,$F$2:$G$7561,2,FALSE))</f>
        <v>0</v>
      </c>
      <c r="J7404" s="3">
        <f>IF(A7404='Enheter, modell og år'!$F$2-1,0,VLOOKUP(A7404-1&amp;B7404&amp;C7404&amp;E7404,$F$2:$G$7561,2,FALSE))</f>
        <v>0</v>
      </c>
    </row>
    <row r="7405" spans="1:10" x14ac:dyDescent="0.25">
      <c r="A7405">
        <f t="shared" ref="A7405:C7405" si="6974">A6865</f>
        <v>2020</v>
      </c>
      <c r="B7405" t="str">
        <f t="shared" si="6974"/>
        <v>VFM</v>
      </c>
      <c r="C7405">
        <f t="shared" si="6974"/>
        <v>0</v>
      </c>
      <c r="D7405">
        <f>IFERROR(VLOOKUP(C7405,'Enheter, modell og år'!$A$2:$B$31,2,FALSE),0)</f>
        <v>0</v>
      </c>
      <c r="E7405" t="str">
        <f>'Liste detaljert wide'!$Q$1</f>
        <v>Basis KD</v>
      </c>
      <c r="F7405" t="str">
        <f t="shared" si="6932"/>
        <v>2020VFM0Basis KD</v>
      </c>
      <c r="G7405" s="3">
        <f>'Liste detaljert wide'!Q385</f>
        <v>0</v>
      </c>
      <c r="H7405" t="str">
        <f>VLOOKUP(E7405,Def!$B$2:$C$15,2,FALSE)</f>
        <v>Basis KD</v>
      </c>
      <c r="I7405" s="3">
        <f>IF(A7405='Enheter, modell og år'!$F$2-1,0,G7405-VLOOKUP(A7405-1&amp;B7405&amp;C7405&amp;E7405,$F$2:$G$7561,2,FALSE))</f>
        <v>0</v>
      </c>
      <c r="J7405" s="3">
        <f>IF(A7405='Enheter, modell og år'!$F$2-1,0,VLOOKUP(A7405-1&amp;B7405&amp;C7405&amp;E7405,$F$2:$G$7561,2,FALSE))</f>
        <v>0</v>
      </c>
    </row>
    <row r="7406" spans="1:10" x14ac:dyDescent="0.25">
      <c r="A7406">
        <f t="shared" ref="A7406:C7406" si="6975">A6866</f>
        <v>2020</v>
      </c>
      <c r="B7406" t="str">
        <f t="shared" si="6975"/>
        <v>VFM</v>
      </c>
      <c r="C7406">
        <f t="shared" si="6975"/>
        <v>0</v>
      </c>
      <c r="D7406">
        <f>IFERROR(VLOOKUP(C7406,'Enheter, modell og år'!$A$2:$B$31,2,FALSE),0)</f>
        <v>0</v>
      </c>
      <c r="E7406" t="str">
        <f>'Liste detaljert wide'!$Q$1</f>
        <v>Basis KD</v>
      </c>
      <c r="F7406" t="str">
        <f t="shared" si="6932"/>
        <v>2020VFM0Basis KD</v>
      </c>
      <c r="G7406" s="3">
        <f>'Liste detaljert wide'!Q386</f>
        <v>0</v>
      </c>
      <c r="H7406" t="str">
        <f>VLOOKUP(E7406,Def!$B$2:$C$15,2,FALSE)</f>
        <v>Basis KD</v>
      </c>
      <c r="I7406" s="3">
        <f>IF(A7406='Enheter, modell og år'!$F$2-1,0,G7406-VLOOKUP(A7406-1&amp;B7406&amp;C7406&amp;E7406,$F$2:$G$7561,2,FALSE))</f>
        <v>0</v>
      </c>
      <c r="J7406" s="3">
        <f>IF(A7406='Enheter, modell og år'!$F$2-1,0,VLOOKUP(A7406-1&amp;B7406&amp;C7406&amp;E7406,$F$2:$G$7561,2,FALSE))</f>
        <v>0</v>
      </c>
    </row>
    <row r="7407" spans="1:10" x14ac:dyDescent="0.25">
      <c r="A7407">
        <f t="shared" ref="A7407:C7407" si="6976">A6867</f>
        <v>2020</v>
      </c>
      <c r="B7407" t="str">
        <f t="shared" si="6976"/>
        <v>VFM</v>
      </c>
      <c r="C7407">
        <f t="shared" si="6976"/>
        <v>0</v>
      </c>
      <c r="D7407">
        <f>IFERROR(VLOOKUP(C7407,'Enheter, modell og år'!$A$2:$B$31,2,FALSE),0)</f>
        <v>0</v>
      </c>
      <c r="E7407" t="str">
        <f>'Liste detaljert wide'!$Q$1</f>
        <v>Basis KD</v>
      </c>
      <c r="F7407" t="str">
        <f t="shared" si="6932"/>
        <v>2020VFM0Basis KD</v>
      </c>
      <c r="G7407" s="3">
        <f>'Liste detaljert wide'!Q387</f>
        <v>0</v>
      </c>
      <c r="H7407" t="str">
        <f>VLOOKUP(E7407,Def!$B$2:$C$15,2,FALSE)</f>
        <v>Basis KD</v>
      </c>
      <c r="I7407" s="3">
        <f>IF(A7407='Enheter, modell og år'!$F$2-1,0,G7407-VLOOKUP(A7407-1&amp;B7407&amp;C7407&amp;E7407,$F$2:$G$7561,2,FALSE))</f>
        <v>0</v>
      </c>
      <c r="J7407" s="3">
        <f>IF(A7407='Enheter, modell og år'!$F$2-1,0,VLOOKUP(A7407-1&amp;B7407&amp;C7407&amp;E7407,$F$2:$G$7561,2,FALSE))</f>
        <v>0</v>
      </c>
    </row>
    <row r="7408" spans="1:10" x14ac:dyDescent="0.25">
      <c r="A7408">
        <f t="shared" ref="A7408:C7408" si="6977">A6868</f>
        <v>2020</v>
      </c>
      <c r="B7408" t="str">
        <f t="shared" si="6977"/>
        <v>VFM</v>
      </c>
      <c r="C7408">
        <f t="shared" si="6977"/>
        <v>0</v>
      </c>
      <c r="D7408">
        <f>IFERROR(VLOOKUP(C7408,'Enheter, modell og år'!$A$2:$B$31,2,FALSE),0)</f>
        <v>0</v>
      </c>
      <c r="E7408" t="str">
        <f>'Liste detaljert wide'!$Q$1</f>
        <v>Basis KD</v>
      </c>
      <c r="F7408" t="str">
        <f t="shared" si="6932"/>
        <v>2020VFM0Basis KD</v>
      </c>
      <c r="G7408" s="3">
        <f>'Liste detaljert wide'!Q388</f>
        <v>0</v>
      </c>
      <c r="H7408" t="str">
        <f>VLOOKUP(E7408,Def!$B$2:$C$15,2,FALSE)</f>
        <v>Basis KD</v>
      </c>
      <c r="I7408" s="3">
        <f>IF(A7408='Enheter, modell og år'!$F$2-1,0,G7408-VLOOKUP(A7408-1&amp;B7408&amp;C7408&amp;E7408,$F$2:$G$7561,2,FALSE))</f>
        <v>0</v>
      </c>
      <c r="J7408" s="3">
        <f>IF(A7408='Enheter, modell og år'!$F$2-1,0,VLOOKUP(A7408-1&amp;B7408&amp;C7408&amp;E7408,$F$2:$G$7561,2,FALSE))</f>
        <v>0</v>
      </c>
    </row>
    <row r="7409" spans="1:10" x14ac:dyDescent="0.25">
      <c r="A7409">
        <f t="shared" ref="A7409:C7409" si="6978">A6869</f>
        <v>2020</v>
      </c>
      <c r="B7409" t="str">
        <f t="shared" si="6978"/>
        <v>VFM</v>
      </c>
      <c r="C7409">
        <f t="shared" si="6978"/>
        <v>0</v>
      </c>
      <c r="D7409">
        <f>IFERROR(VLOOKUP(C7409,'Enheter, modell og år'!$A$2:$B$31,2,FALSE),0)</f>
        <v>0</v>
      </c>
      <c r="E7409" t="str">
        <f>'Liste detaljert wide'!$Q$1</f>
        <v>Basis KD</v>
      </c>
      <c r="F7409" t="str">
        <f t="shared" si="6932"/>
        <v>2020VFM0Basis KD</v>
      </c>
      <c r="G7409" s="3">
        <f>'Liste detaljert wide'!Q389</f>
        <v>0</v>
      </c>
      <c r="H7409" t="str">
        <f>VLOOKUP(E7409,Def!$B$2:$C$15,2,FALSE)</f>
        <v>Basis KD</v>
      </c>
      <c r="I7409" s="3">
        <f>IF(A7409='Enheter, modell og år'!$F$2-1,0,G7409-VLOOKUP(A7409-1&amp;B7409&amp;C7409&amp;E7409,$F$2:$G$7561,2,FALSE))</f>
        <v>0</v>
      </c>
      <c r="J7409" s="3">
        <f>IF(A7409='Enheter, modell og år'!$F$2-1,0,VLOOKUP(A7409-1&amp;B7409&amp;C7409&amp;E7409,$F$2:$G$7561,2,FALSE))</f>
        <v>0</v>
      </c>
    </row>
    <row r="7410" spans="1:10" x14ac:dyDescent="0.25">
      <c r="A7410">
        <f t="shared" ref="A7410:C7410" si="6979">A6870</f>
        <v>2020</v>
      </c>
      <c r="B7410" t="str">
        <f t="shared" si="6979"/>
        <v>VFM</v>
      </c>
      <c r="C7410">
        <f t="shared" si="6979"/>
        <v>0</v>
      </c>
      <c r="D7410">
        <f>IFERROR(VLOOKUP(C7410,'Enheter, modell og år'!$A$2:$B$31,2,FALSE),0)</f>
        <v>0</v>
      </c>
      <c r="E7410" t="str">
        <f>'Liste detaljert wide'!$Q$1</f>
        <v>Basis KD</v>
      </c>
      <c r="F7410" t="str">
        <f t="shared" si="6932"/>
        <v>2020VFM0Basis KD</v>
      </c>
      <c r="G7410" s="3">
        <f>'Liste detaljert wide'!Q390</f>
        <v>0</v>
      </c>
      <c r="H7410" t="str">
        <f>VLOOKUP(E7410,Def!$B$2:$C$15,2,FALSE)</f>
        <v>Basis KD</v>
      </c>
      <c r="I7410" s="3">
        <f>IF(A7410='Enheter, modell og år'!$F$2-1,0,G7410-VLOOKUP(A7410-1&amp;B7410&amp;C7410&amp;E7410,$F$2:$G$7561,2,FALSE))</f>
        <v>0</v>
      </c>
      <c r="J7410" s="3">
        <f>IF(A7410='Enheter, modell og år'!$F$2-1,0,VLOOKUP(A7410-1&amp;B7410&amp;C7410&amp;E7410,$F$2:$G$7561,2,FALSE))</f>
        <v>0</v>
      </c>
    </row>
    <row r="7411" spans="1:10" x14ac:dyDescent="0.25">
      <c r="A7411">
        <f t="shared" ref="A7411:C7411" si="6980">A6871</f>
        <v>2020</v>
      </c>
      <c r="B7411" t="str">
        <f t="shared" si="6980"/>
        <v>VFM</v>
      </c>
      <c r="C7411">
        <f t="shared" si="6980"/>
        <v>0</v>
      </c>
      <c r="D7411">
        <f>IFERROR(VLOOKUP(C7411,'Enheter, modell og år'!$A$2:$B$31,2,FALSE),0)</f>
        <v>0</v>
      </c>
      <c r="E7411" t="str">
        <f>'Liste detaljert wide'!$Q$1</f>
        <v>Basis KD</v>
      </c>
      <c r="F7411" t="str">
        <f t="shared" si="6932"/>
        <v>2020VFM0Basis KD</v>
      </c>
      <c r="G7411" s="3">
        <f>'Liste detaljert wide'!Q391</f>
        <v>0</v>
      </c>
      <c r="H7411" t="str">
        <f>VLOOKUP(E7411,Def!$B$2:$C$15,2,FALSE)</f>
        <v>Basis KD</v>
      </c>
      <c r="I7411" s="3">
        <f>IF(A7411='Enheter, modell og år'!$F$2-1,0,G7411-VLOOKUP(A7411-1&amp;B7411&amp;C7411&amp;E7411,$F$2:$G$7561,2,FALSE))</f>
        <v>0</v>
      </c>
      <c r="J7411" s="3">
        <f>IF(A7411='Enheter, modell og år'!$F$2-1,0,VLOOKUP(A7411-1&amp;B7411&amp;C7411&amp;E7411,$F$2:$G$7561,2,FALSE))</f>
        <v>0</v>
      </c>
    </row>
    <row r="7412" spans="1:10" x14ac:dyDescent="0.25">
      <c r="A7412">
        <f t="shared" ref="A7412:C7412" si="6981">A6872</f>
        <v>2021</v>
      </c>
      <c r="B7412" t="str">
        <f t="shared" si="6981"/>
        <v>VFM</v>
      </c>
      <c r="C7412">
        <f t="shared" si="6981"/>
        <v>0</v>
      </c>
      <c r="D7412">
        <f>IFERROR(VLOOKUP(C7412,'Enheter, modell og år'!$A$2:$B$31,2,FALSE),0)</f>
        <v>0</v>
      </c>
      <c r="E7412" t="str">
        <f>'Liste detaljert wide'!$Q$1</f>
        <v>Basis KD</v>
      </c>
      <c r="F7412" t="str">
        <f t="shared" si="6932"/>
        <v>2021VFM0Basis KD</v>
      </c>
      <c r="G7412" s="3">
        <f>'Liste detaljert wide'!Q392</f>
        <v>0</v>
      </c>
      <c r="H7412" t="str">
        <f>VLOOKUP(E7412,Def!$B$2:$C$15,2,FALSE)</f>
        <v>Basis KD</v>
      </c>
      <c r="I7412" s="3">
        <f>IF(A7412='Enheter, modell og år'!$F$2-1,0,G7412-VLOOKUP(A7412-1&amp;B7412&amp;C7412&amp;E7412,$F$2:$G$7561,2,FALSE))</f>
        <v>0</v>
      </c>
      <c r="J7412" s="3">
        <f>IF(A7412='Enheter, modell og år'!$F$2-1,0,VLOOKUP(A7412-1&amp;B7412&amp;C7412&amp;E7412,$F$2:$G$7561,2,FALSE))</f>
        <v>0</v>
      </c>
    </row>
    <row r="7413" spans="1:10" x14ac:dyDescent="0.25">
      <c r="A7413">
        <f t="shared" ref="A7413:C7413" si="6982">A6873</f>
        <v>2021</v>
      </c>
      <c r="B7413" t="str">
        <f t="shared" si="6982"/>
        <v>VFM</v>
      </c>
      <c r="C7413">
        <f t="shared" si="6982"/>
        <v>0</v>
      </c>
      <c r="D7413">
        <f>IFERROR(VLOOKUP(C7413,'Enheter, modell og år'!$A$2:$B$31,2,FALSE),0)</f>
        <v>0</v>
      </c>
      <c r="E7413" t="str">
        <f>'Liste detaljert wide'!$Q$1</f>
        <v>Basis KD</v>
      </c>
      <c r="F7413" t="str">
        <f t="shared" si="6932"/>
        <v>2021VFM0Basis KD</v>
      </c>
      <c r="G7413" s="3">
        <f>'Liste detaljert wide'!Q393</f>
        <v>0</v>
      </c>
      <c r="H7413" t="str">
        <f>VLOOKUP(E7413,Def!$B$2:$C$15,2,FALSE)</f>
        <v>Basis KD</v>
      </c>
      <c r="I7413" s="3">
        <f>IF(A7413='Enheter, modell og år'!$F$2-1,0,G7413-VLOOKUP(A7413-1&amp;B7413&amp;C7413&amp;E7413,$F$2:$G$7561,2,FALSE))</f>
        <v>0</v>
      </c>
      <c r="J7413" s="3">
        <f>IF(A7413='Enheter, modell og år'!$F$2-1,0,VLOOKUP(A7413-1&amp;B7413&amp;C7413&amp;E7413,$F$2:$G$7561,2,FALSE))</f>
        <v>0</v>
      </c>
    </row>
    <row r="7414" spans="1:10" x14ac:dyDescent="0.25">
      <c r="A7414">
        <f t="shared" ref="A7414:C7414" si="6983">A6874</f>
        <v>2021</v>
      </c>
      <c r="B7414" t="str">
        <f t="shared" si="6983"/>
        <v>VFM</v>
      </c>
      <c r="C7414">
        <f t="shared" si="6983"/>
        <v>0</v>
      </c>
      <c r="D7414">
        <f>IFERROR(VLOOKUP(C7414,'Enheter, modell og år'!$A$2:$B$31,2,FALSE),0)</f>
        <v>0</v>
      </c>
      <c r="E7414" t="str">
        <f>'Liste detaljert wide'!$Q$1</f>
        <v>Basis KD</v>
      </c>
      <c r="F7414" t="str">
        <f t="shared" si="6932"/>
        <v>2021VFM0Basis KD</v>
      </c>
      <c r="G7414" s="3">
        <f>'Liste detaljert wide'!Q394</f>
        <v>0</v>
      </c>
      <c r="H7414" t="str">
        <f>VLOOKUP(E7414,Def!$B$2:$C$15,2,FALSE)</f>
        <v>Basis KD</v>
      </c>
      <c r="I7414" s="3">
        <f>IF(A7414='Enheter, modell og år'!$F$2-1,0,G7414-VLOOKUP(A7414-1&amp;B7414&amp;C7414&amp;E7414,$F$2:$G$7561,2,FALSE))</f>
        <v>0</v>
      </c>
      <c r="J7414" s="3">
        <f>IF(A7414='Enheter, modell og år'!$F$2-1,0,VLOOKUP(A7414-1&amp;B7414&amp;C7414&amp;E7414,$F$2:$G$7561,2,FALSE))</f>
        <v>0</v>
      </c>
    </row>
    <row r="7415" spans="1:10" x14ac:dyDescent="0.25">
      <c r="A7415">
        <f t="shared" ref="A7415:C7415" si="6984">A6875</f>
        <v>2021</v>
      </c>
      <c r="B7415" t="str">
        <f t="shared" si="6984"/>
        <v>VFM</v>
      </c>
      <c r="C7415">
        <f t="shared" si="6984"/>
        <v>0</v>
      </c>
      <c r="D7415">
        <f>IFERROR(VLOOKUP(C7415,'Enheter, modell og år'!$A$2:$B$31,2,FALSE),0)</f>
        <v>0</v>
      </c>
      <c r="E7415" t="str">
        <f>'Liste detaljert wide'!$Q$1</f>
        <v>Basis KD</v>
      </c>
      <c r="F7415" t="str">
        <f t="shared" si="6932"/>
        <v>2021VFM0Basis KD</v>
      </c>
      <c r="G7415" s="3">
        <f>'Liste detaljert wide'!Q395</f>
        <v>0</v>
      </c>
      <c r="H7415" t="str">
        <f>VLOOKUP(E7415,Def!$B$2:$C$15,2,FALSE)</f>
        <v>Basis KD</v>
      </c>
      <c r="I7415" s="3">
        <f>IF(A7415='Enheter, modell og år'!$F$2-1,0,G7415-VLOOKUP(A7415-1&amp;B7415&amp;C7415&amp;E7415,$F$2:$G$7561,2,FALSE))</f>
        <v>0</v>
      </c>
      <c r="J7415" s="3">
        <f>IF(A7415='Enheter, modell og år'!$F$2-1,0,VLOOKUP(A7415-1&amp;B7415&amp;C7415&amp;E7415,$F$2:$G$7561,2,FALSE))</f>
        <v>0</v>
      </c>
    </row>
    <row r="7416" spans="1:10" x14ac:dyDescent="0.25">
      <c r="A7416">
        <f t="shared" ref="A7416:C7416" si="6985">A6876</f>
        <v>2021</v>
      </c>
      <c r="B7416" t="str">
        <f t="shared" si="6985"/>
        <v>VFM</v>
      </c>
      <c r="C7416">
        <f t="shared" si="6985"/>
        <v>0</v>
      </c>
      <c r="D7416">
        <f>IFERROR(VLOOKUP(C7416,'Enheter, modell og år'!$A$2:$B$31,2,FALSE),0)</f>
        <v>0</v>
      </c>
      <c r="E7416" t="str">
        <f>'Liste detaljert wide'!$Q$1</f>
        <v>Basis KD</v>
      </c>
      <c r="F7416" t="str">
        <f t="shared" si="6932"/>
        <v>2021VFM0Basis KD</v>
      </c>
      <c r="G7416" s="3">
        <f>'Liste detaljert wide'!Q396</f>
        <v>0</v>
      </c>
      <c r="H7416" t="str">
        <f>VLOOKUP(E7416,Def!$B$2:$C$15,2,FALSE)</f>
        <v>Basis KD</v>
      </c>
      <c r="I7416" s="3">
        <f>IF(A7416='Enheter, modell og år'!$F$2-1,0,G7416-VLOOKUP(A7416-1&amp;B7416&amp;C7416&amp;E7416,$F$2:$G$7561,2,FALSE))</f>
        <v>0</v>
      </c>
      <c r="J7416" s="3">
        <f>IF(A7416='Enheter, modell og år'!$F$2-1,0,VLOOKUP(A7416-1&amp;B7416&amp;C7416&amp;E7416,$F$2:$G$7561,2,FALSE))</f>
        <v>0</v>
      </c>
    </row>
    <row r="7417" spans="1:10" x14ac:dyDescent="0.25">
      <c r="A7417">
        <f t="shared" ref="A7417:C7417" si="6986">A6877</f>
        <v>2021</v>
      </c>
      <c r="B7417" t="str">
        <f t="shared" si="6986"/>
        <v>VFM</v>
      </c>
      <c r="C7417">
        <f t="shared" si="6986"/>
        <v>0</v>
      </c>
      <c r="D7417">
        <f>IFERROR(VLOOKUP(C7417,'Enheter, modell og år'!$A$2:$B$31,2,FALSE),0)</f>
        <v>0</v>
      </c>
      <c r="E7417" t="str">
        <f>'Liste detaljert wide'!$Q$1</f>
        <v>Basis KD</v>
      </c>
      <c r="F7417" t="str">
        <f t="shared" si="6932"/>
        <v>2021VFM0Basis KD</v>
      </c>
      <c r="G7417" s="3">
        <f>'Liste detaljert wide'!Q397</f>
        <v>0</v>
      </c>
      <c r="H7417" t="str">
        <f>VLOOKUP(E7417,Def!$B$2:$C$15,2,FALSE)</f>
        <v>Basis KD</v>
      </c>
      <c r="I7417" s="3">
        <f>IF(A7417='Enheter, modell og år'!$F$2-1,0,G7417-VLOOKUP(A7417-1&amp;B7417&amp;C7417&amp;E7417,$F$2:$G$7561,2,FALSE))</f>
        <v>0</v>
      </c>
      <c r="J7417" s="3">
        <f>IF(A7417='Enheter, modell og år'!$F$2-1,0,VLOOKUP(A7417-1&amp;B7417&amp;C7417&amp;E7417,$F$2:$G$7561,2,FALSE))</f>
        <v>0</v>
      </c>
    </row>
    <row r="7418" spans="1:10" x14ac:dyDescent="0.25">
      <c r="A7418">
        <f t="shared" ref="A7418:C7418" si="6987">A6878</f>
        <v>2021</v>
      </c>
      <c r="B7418" t="str">
        <f t="shared" si="6987"/>
        <v>VFM</v>
      </c>
      <c r="C7418">
        <f t="shared" si="6987"/>
        <v>0</v>
      </c>
      <c r="D7418">
        <f>IFERROR(VLOOKUP(C7418,'Enheter, modell og år'!$A$2:$B$31,2,FALSE),0)</f>
        <v>0</v>
      </c>
      <c r="E7418" t="str">
        <f>'Liste detaljert wide'!$Q$1</f>
        <v>Basis KD</v>
      </c>
      <c r="F7418" t="str">
        <f t="shared" si="6932"/>
        <v>2021VFM0Basis KD</v>
      </c>
      <c r="G7418" s="3">
        <f>'Liste detaljert wide'!Q398</f>
        <v>0</v>
      </c>
      <c r="H7418" t="str">
        <f>VLOOKUP(E7418,Def!$B$2:$C$15,2,FALSE)</f>
        <v>Basis KD</v>
      </c>
      <c r="I7418" s="3">
        <f>IF(A7418='Enheter, modell og år'!$F$2-1,0,G7418-VLOOKUP(A7418-1&amp;B7418&amp;C7418&amp;E7418,$F$2:$G$7561,2,FALSE))</f>
        <v>0</v>
      </c>
      <c r="J7418" s="3">
        <f>IF(A7418='Enheter, modell og år'!$F$2-1,0,VLOOKUP(A7418-1&amp;B7418&amp;C7418&amp;E7418,$F$2:$G$7561,2,FALSE))</f>
        <v>0</v>
      </c>
    </row>
    <row r="7419" spans="1:10" x14ac:dyDescent="0.25">
      <c r="A7419">
        <f t="shared" ref="A7419:C7419" si="6988">A6879</f>
        <v>2021</v>
      </c>
      <c r="B7419" t="str">
        <f t="shared" si="6988"/>
        <v>VFM</v>
      </c>
      <c r="C7419">
        <f t="shared" si="6988"/>
        <v>0</v>
      </c>
      <c r="D7419">
        <f>IFERROR(VLOOKUP(C7419,'Enheter, modell og år'!$A$2:$B$31,2,FALSE),0)</f>
        <v>0</v>
      </c>
      <c r="E7419" t="str">
        <f>'Liste detaljert wide'!$Q$1</f>
        <v>Basis KD</v>
      </c>
      <c r="F7419" t="str">
        <f t="shared" si="6932"/>
        <v>2021VFM0Basis KD</v>
      </c>
      <c r="G7419" s="3">
        <f>'Liste detaljert wide'!Q399</f>
        <v>0</v>
      </c>
      <c r="H7419" t="str">
        <f>VLOOKUP(E7419,Def!$B$2:$C$15,2,FALSE)</f>
        <v>Basis KD</v>
      </c>
      <c r="I7419" s="3">
        <f>IF(A7419='Enheter, modell og år'!$F$2-1,0,G7419-VLOOKUP(A7419-1&amp;B7419&amp;C7419&amp;E7419,$F$2:$G$7561,2,FALSE))</f>
        <v>0</v>
      </c>
      <c r="J7419" s="3">
        <f>IF(A7419='Enheter, modell og år'!$F$2-1,0,VLOOKUP(A7419-1&amp;B7419&amp;C7419&amp;E7419,$F$2:$G$7561,2,FALSE))</f>
        <v>0</v>
      </c>
    </row>
    <row r="7420" spans="1:10" x14ac:dyDescent="0.25">
      <c r="A7420">
        <f t="shared" ref="A7420:C7420" si="6989">A6880</f>
        <v>2021</v>
      </c>
      <c r="B7420" t="str">
        <f t="shared" si="6989"/>
        <v>VFM</v>
      </c>
      <c r="C7420">
        <f t="shared" si="6989"/>
        <v>0</v>
      </c>
      <c r="D7420">
        <f>IFERROR(VLOOKUP(C7420,'Enheter, modell og år'!$A$2:$B$31,2,FALSE),0)</f>
        <v>0</v>
      </c>
      <c r="E7420" t="str">
        <f>'Liste detaljert wide'!$Q$1</f>
        <v>Basis KD</v>
      </c>
      <c r="F7420" t="str">
        <f t="shared" si="6932"/>
        <v>2021VFM0Basis KD</v>
      </c>
      <c r="G7420" s="3">
        <f>'Liste detaljert wide'!Q400</f>
        <v>0</v>
      </c>
      <c r="H7420" t="str">
        <f>VLOOKUP(E7420,Def!$B$2:$C$15,2,FALSE)</f>
        <v>Basis KD</v>
      </c>
      <c r="I7420" s="3">
        <f>IF(A7420='Enheter, modell og år'!$F$2-1,0,G7420-VLOOKUP(A7420-1&amp;B7420&amp;C7420&amp;E7420,$F$2:$G$7561,2,FALSE))</f>
        <v>0</v>
      </c>
      <c r="J7420" s="3">
        <f>IF(A7420='Enheter, modell og år'!$F$2-1,0,VLOOKUP(A7420-1&amp;B7420&amp;C7420&amp;E7420,$F$2:$G$7561,2,FALSE))</f>
        <v>0</v>
      </c>
    </row>
    <row r="7421" spans="1:10" x14ac:dyDescent="0.25">
      <c r="A7421">
        <f t="shared" ref="A7421:C7421" si="6990">A6881</f>
        <v>2021</v>
      </c>
      <c r="B7421" t="str">
        <f t="shared" si="6990"/>
        <v>VFM</v>
      </c>
      <c r="C7421">
        <f t="shared" si="6990"/>
        <v>0</v>
      </c>
      <c r="D7421">
        <f>IFERROR(VLOOKUP(C7421,'Enheter, modell og år'!$A$2:$B$31,2,FALSE),0)</f>
        <v>0</v>
      </c>
      <c r="E7421" t="str">
        <f>'Liste detaljert wide'!$Q$1</f>
        <v>Basis KD</v>
      </c>
      <c r="F7421" t="str">
        <f t="shared" si="6932"/>
        <v>2021VFM0Basis KD</v>
      </c>
      <c r="G7421" s="3">
        <f>'Liste detaljert wide'!Q401</f>
        <v>0</v>
      </c>
      <c r="H7421" t="str">
        <f>VLOOKUP(E7421,Def!$B$2:$C$15,2,FALSE)</f>
        <v>Basis KD</v>
      </c>
      <c r="I7421" s="3">
        <f>IF(A7421='Enheter, modell og år'!$F$2-1,0,G7421-VLOOKUP(A7421-1&amp;B7421&amp;C7421&amp;E7421,$F$2:$G$7561,2,FALSE))</f>
        <v>0</v>
      </c>
      <c r="J7421" s="3">
        <f>IF(A7421='Enheter, modell og år'!$F$2-1,0,VLOOKUP(A7421-1&amp;B7421&amp;C7421&amp;E7421,$F$2:$G$7561,2,FALSE))</f>
        <v>0</v>
      </c>
    </row>
    <row r="7422" spans="1:10" x14ac:dyDescent="0.25">
      <c r="A7422">
        <f t="shared" ref="A7422:C7422" si="6991">A6882</f>
        <v>2021</v>
      </c>
      <c r="B7422" t="str">
        <f t="shared" si="6991"/>
        <v>VFM</v>
      </c>
      <c r="C7422">
        <f t="shared" si="6991"/>
        <v>0</v>
      </c>
      <c r="D7422">
        <f>IFERROR(VLOOKUP(C7422,'Enheter, modell og år'!$A$2:$B$31,2,FALSE),0)</f>
        <v>0</v>
      </c>
      <c r="E7422" t="str">
        <f>'Liste detaljert wide'!$Q$1</f>
        <v>Basis KD</v>
      </c>
      <c r="F7422" t="str">
        <f t="shared" si="6932"/>
        <v>2021VFM0Basis KD</v>
      </c>
      <c r="G7422" s="3">
        <f>'Liste detaljert wide'!Q402</f>
        <v>0</v>
      </c>
      <c r="H7422" t="str">
        <f>VLOOKUP(E7422,Def!$B$2:$C$15,2,FALSE)</f>
        <v>Basis KD</v>
      </c>
      <c r="I7422" s="3">
        <f>IF(A7422='Enheter, modell og år'!$F$2-1,0,G7422-VLOOKUP(A7422-1&amp;B7422&amp;C7422&amp;E7422,$F$2:$G$7561,2,FALSE))</f>
        <v>0</v>
      </c>
      <c r="J7422" s="3">
        <f>IF(A7422='Enheter, modell og år'!$F$2-1,0,VLOOKUP(A7422-1&amp;B7422&amp;C7422&amp;E7422,$F$2:$G$7561,2,FALSE))</f>
        <v>0</v>
      </c>
    </row>
    <row r="7423" spans="1:10" x14ac:dyDescent="0.25">
      <c r="A7423">
        <f t="shared" ref="A7423:C7423" si="6992">A6883</f>
        <v>2021</v>
      </c>
      <c r="B7423" t="str">
        <f t="shared" si="6992"/>
        <v>VFM</v>
      </c>
      <c r="C7423">
        <f t="shared" si="6992"/>
        <v>0</v>
      </c>
      <c r="D7423">
        <f>IFERROR(VLOOKUP(C7423,'Enheter, modell og år'!$A$2:$B$31,2,FALSE),0)</f>
        <v>0</v>
      </c>
      <c r="E7423" t="str">
        <f>'Liste detaljert wide'!$Q$1</f>
        <v>Basis KD</v>
      </c>
      <c r="F7423" t="str">
        <f t="shared" si="6932"/>
        <v>2021VFM0Basis KD</v>
      </c>
      <c r="G7423" s="3">
        <f>'Liste detaljert wide'!Q403</f>
        <v>0</v>
      </c>
      <c r="H7423" t="str">
        <f>VLOOKUP(E7423,Def!$B$2:$C$15,2,FALSE)</f>
        <v>Basis KD</v>
      </c>
      <c r="I7423" s="3">
        <f>IF(A7423='Enheter, modell og år'!$F$2-1,0,G7423-VLOOKUP(A7423-1&amp;B7423&amp;C7423&amp;E7423,$F$2:$G$7561,2,FALSE))</f>
        <v>0</v>
      </c>
      <c r="J7423" s="3">
        <f>IF(A7423='Enheter, modell og år'!$F$2-1,0,VLOOKUP(A7423-1&amp;B7423&amp;C7423&amp;E7423,$F$2:$G$7561,2,FALSE))</f>
        <v>0</v>
      </c>
    </row>
    <row r="7424" spans="1:10" x14ac:dyDescent="0.25">
      <c r="A7424">
        <f t="shared" ref="A7424:C7424" si="6993">A6884</f>
        <v>2021</v>
      </c>
      <c r="B7424" t="str">
        <f t="shared" si="6993"/>
        <v>VFM</v>
      </c>
      <c r="C7424">
        <f t="shared" si="6993"/>
        <v>0</v>
      </c>
      <c r="D7424">
        <f>IFERROR(VLOOKUP(C7424,'Enheter, modell og år'!$A$2:$B$31,2,FALSE),0)</f>
        <v>0</v>
      </c>
      <c r="E7424" t="str">
        <f>'Liste detaljert wide'!$Q$1</f>
        <v>Basis KD</v>
      </c>
      <c r="F7424" t="str">
        <f t="shared" si="6932"/>
        <v>2021VFM0Basis KD</v>
      </c>
      <c r="G7424" s="3">
        <f>'Liste detaljert wide'!Q404</f>
        <v>0</v>
      </c>
      <c r="H7424" t="str">
        <f>VLOOKUP(E7424,Def!$B$2:$C$15,2,FALSE)</f>
        <v>Basis KD</v>
      </c>
      <c r="I7424" s="3">
        <f>IF(A7424='Enheter, modell og år'!$F$2-1,0,G7424-VLOOKUP(A7424-1&amp;B7424&amp;C7424&amp;E7424,$F$2:$G$7561,2,FALSE))</f>
        <v>0</v>
      </c>
      <c r="J7424" s="3">
        <f>IF(A7424='Enheter, modell og år'!$F$2-1,0,VLOOKUP(A7424-1&amp;B7424&amp;C7424&amp;E7424,$F$2:$G$7561,2,FALSE))</f>
        <v>0</v>
      </c>
    </row>
    <row r="7425" spans="1:10" x14ac:dyDescent="0.25">
      <c r="A7425">
        <f t="shared" ref="A7425:C7425" si="6994">A6885</f>
        <v>2021</v>
      </c>
      <c r="B7425" t="str">
        <f t="shared" si="6994"/>
        <v>VFM</v>
      </c>
      <c r="C7425">
        <f t="shared" si="6994"/>
        <v>0</v>
      </c>
      <c r="D7425">
        <f>IFERROR(VLOOKUP(C7425,'Enheter, modell og år'!$A$2:$B$31,2,FALSE),0)</f>
        <v>0</v>
      </c>
      <c r="E7425" t="str">
        <f>'Liste detaljert wide'!$Q$1</f>
        <v>Basis KD</v>
      </c>
      <c r="F7425" t="str">
        <f t="shared" si="6932"/>
        <v>2021VFM0Basis KD</v>
      </c>
      <c r="G7425" s="3">
        <f>'Liste detaljert wide'!Q405</f>
        <v>0</v>
      </c>
      <c r="H7425" t="str">
        <f>VLOOKUP(E7425,Def!$B$2:$C$15,2,FALSE)</f>
        <v>Basis KD</v>
      </c>
      <c r="I7425" s="3">
        <f>IF(A7425='Enheter, modell og år'!$F$2-1,0,G7425-VLOOKUP(A7425-1&amp;B7425&amp;C7425&amp;E7425,$F$2:$G$7561,2,FALSE))</f>
        <v>0</v>
      </c>
      <c r="J7425" s="3">
        <f>IF(A7425='Enheter, modell og år'!$F$2-1,0,VLOOKUP(A7425-1&amp;B7425&amp;C7425&amp;E7425,$F$2:$G$7561,2,FALSE))</f>
        <v>0</v>
      </c>
    </row>
    <row r="7426" spans="1:10" x14ac:dyDescent="0.25">
      <c r="A7426">
        <f t="shared" ref="A7426:C7426" si="6995">A6886</f>
        <v>2021</v>
      </c>
      <c r="B7426" t="str">
        <f t="shared" si="6995"/>
        <v>VFM</v>
      </c>
      <c r="C7426">
        <f t="shared" si="6995"/>
        <v>0</v>
      </c>
      <c r="D7426">
        <f>IFERROR(VLOOKUP(C7426,'Enheter, modell og år'!$A$2:$B$31,2,FALSE),0)</f>
        <v>0</v>
      </c>
      <c r="E7426" t="str">
        <f>'Liste detaljert wide'!$Q$1</f>
        <v>Basis KD</v>
      </c>
      <c r="F7426" t="str">
        <f t="shared" si="6932"/>
        <v>2021VFM0Basis KD</v>
      </c>
      <c r="G7426" s="3">
        <f>'Liste detaljert wide'!Q406</f>
        <v>0</v>
      </c>
      <c r="H7426" t="str">
        <f>VLOOKUP(E7426,Def!$B$2:$C$15,2,FALSE)</f>
        <v>Basis KD</v>
      </c>
      <c r="I7426" s="3">
        <f>IF(A7426='Enheter, modell og år'!$F$2-1,0,G7426-VLOOKUP(A7426-1&amp;B7426&amp;C7426&amp;E7426,$F$2:$G$7561,2,FALSE))</f>
        <v>0</v>
      </c>
      <c r="J7426" s="3">
        <f>IF(A7426='Enheter, modell og år'!$F$2-1,0,VLOOKUP(A7426-1&amp;B7426&amp;C7426&amp;E7426,$F$2:$G$7561,2,FALSE))</f>
        <v>0</v>
      </c>
    </row>
    <row r="7427" spans="1:10" x14ac:dyDescent="0.25">
      <c r="A7427">
        <f t="shared" ref="A7427:C7427" si="6996">A6887</f>
        <v>2021</v>
      </c>
      <c r="B7427" t="str">
        <f t="shared" si="6996"/>
        <v>VFM</v>
      </c>
      <c r="C7427">
        <f t="shared" si="6996"/>
        <v>0</v>
      </c>
      <c r="D7427">
        <f>IFERROR(VLOOKUP(C7427,'Enheter, modell og år'!$A$2:$B$31,2,FALSE),0)</f>
        <v>0</v>
      </c>
      <c r="E7427" t="str">
        <f>'Liste detaljert wide'!$Q$1</f>
        <v>Basis KD</v>
      </c>
      <c r="F7427" t="str">
        <f t="shared" ref="F7427:F7490" si="6997">A7427&amp;B7427&amp;C7427&amp;E7427</f>
        <v>2021VFM0Basis KD</v>
      </c>
      <c r="G7427" s="3">
        <f>'Liste detaljert wide'!Q407</f>
        <v>0</v>
      </c>
      <c r="H7427" t="str">
        <f>VLOOKUP(E7427,Def!$B$2:$C$15,2,FALSE)</f>
        <v>Basis KD</v>
      </c>
      <c r="I7427" s="3">
        <f>IF(A7427='Enheter, modell og år'!$F$2-1,0,G7427-VLOOKUP(A7427-1&amp;B7427&amp;C7427&amp;E7427,$F$2:$G$7561,2,FALSE))</f>
        <v>0</v>
      </c>
      <c r="J7427" s="3">
        <f>IF(A7427='Enheter, modell og år'!$F$2-1,0,VLOOKUP(A7427-1&amp;B7427&amp;C7427&amp;E7427,$F$2:$G$7561,2,FALSE))</f>
        <v>0</v>
      </c>
    </row>
    <row r="7428" spans="1:10" x14ac:dyDescent="0.25">
      <c r="A7428">
        <f t="shared" ref="A7428:C7428" si="6998">A6888</f>
        <v>2021</v>
      </c>
      <c r="B7428" t="str">
        <f t="shared" si="6998"/>
        <v>VFM</v>
      </c>
      <c r="C7428">
        <f t="shared" si="6998"/>
        <v>0</v>
      </c>
      <c r="D7428">
        <f>IFERROR(VLOOKUP(C7428,'Enheter, modell og år'!$A$2:$B$31,2,FALSE),0)</f>
        <v>0</v>
      </c>
      <c r="E7428" t="str">
        <f>'Liste detaljert wide'!$Q$1</f>
        <v>Basis KD</v>
      </c>
      <c r="F7428" t="str">
        <f t="shared" si="6997"/>
        <v>2021VFM0Basis KD</v>
      </c>
      <c r="G7428" s="3">
        <f>'Liste detaljert wide'!Q408</f>
        <v>0</v>
      </c>
      <c r="H7428" t="str">
        <f>VLOOKUP(E7428,Def!$B$2:$C$15,2,FALSE)</f>
        <v>Basis KD</v>
      </c>
      <c r="I7428" s="3">
        <f>IF(A7428='Enheter, modell og år'!$F$2-1,0,G7428-VLOOKUP(A7428-1&amp;B7428&amp;C7428&amp;E7428,$F$2:$G$7561,2,FALSE))</f>
        <v>0</v>
      </c>
      <c r="J7428" s="3">
        <f>IF(A7428='Enheter, modell og år'!$F$2-1,0,VLOOKUP(A7428-1&amp;B7428&amp;C7428&amp;E7428,$F$2:$G$7561,2,FALSE))</f>
        <v>0</v>
      </c>
    </row>
    <row r="7429" spans="1:10" x14ac:dyDescent="0.25">
      <c r="A7429">
        <f t="shared" ref="A7429:C7429" si="6999">A6889</f>
        <v>2021</v>
      </c>
      <c r="B7429" t="str">
        <f t="shared" si="6999"/>
        <v>VFM</v>
      </c>
      <c r="C7429">
        <f t="shared" si="6999"/>
        <v>0</v>
      </c>
      <c r="D7429">
        <f>IFERROR(VLOOKUP(C7429,'Enheter, modell og år'!$A$2:$B$31,2,FALSE),0)</f>
        <v>0</v>
      </c>
      <c r="E7429" t="str">
        <f>'Liste detaljert wide'!$Q$1</f>
        <v>Basis KD</v>
      </c>
      <c r="F7429" t="str">
        <f t="shared" si="6997"/>
        <v>2021VFM0Basis KD</v>
      </c>
      <c r="G7429" s="3">
        <f>'Liste detaljert wide'!Q409</f>
        <v>0</v>
      </c>
      <c r="H7429" t="str">
        <f>VLOOKUP(E7429,Def!$B$2:$C$15,2,FALSE)</f>
        <v>Basis KD</v>
      </c>
      <c r="I7429" s="3">
        <f>IF(A7429='Enheter, modell og år'!$F$2-1,0,G7429-VLOOKUP(A7429-1&amp;B7429&amp;C7429&amp;E7429,$F$2:$G$7561,2,FALSE))</f>
        <v>0</v>
      </c>
      <c r="J7429" s="3">
        <f>IF(A7429='Enheter, modell og år'!$F$2-1,0,VLOOKUP(A7429-1&amp;B7429&amp;C7429&amp;E7429,$F$2:$G$7561,2,FALSE))</f>
        <v>0</v>
      </c>
    </row>
    <row r="7430" spans="1:10" x14ac:dyDescent="0.25">
      <c r="A7430">
        <f t="shared" ref="A7430:C7430" si="7000">A6890</f>
        <v>2021</v>
      </c>
      <c r="B7430" t="str">
        <f t="shared" si="7000"/>
        <v>VFM</v>
      </c>
      <c r="C7430">
        <f t="shared" si="7000"/>
        <v>0</v>
      </c>
      <c r="D7430">
        <f>IFERROR(VLOOKUP(C7430,'Enheter, modell og år'!$A$2:$B$31,2,FALSE),0)</f>
        <v>0</v>
      </c>
      <c r="E7430" t="str">
        <f>'Liste detaljert wide'!$Q$1</f>
        <v>Basis KD</v>
      </c>
      <c r="F7430" t="str">
        <f t="shared" si="6997"/>
        <v>2021VFM0Basis KD</v>
      </c>
      <c r="G7430" s="3">
        <f>'Liste detaljert wide'!Q410</f>
        <v>0</v>
      </c>
      <c r="H7430" t="str">
        <f>VLOOKUP(E7430,Def!$B$2:$C$15,2,FALSE)</f>
        <v>Basis KD</v>
      </c>
      <c r="I7430" s="3">
        <f>IF(A7430='Enheter, modell og år'!$F$2-1,0,G7430-VLOOKUP(A7430-1&amp;B7430&amp;C7430&amp;E7430,$F$2:$G$7561,2,FALSE))</f>
        <v>0</v>
      </c>
      <c r="J7430" s="3">
        <f>IF(A7430='Enheter, modell og år'!$F$2-1,0,VLOOKUP(A7430-1&amp;B7430&amp;C7430&amp;E7430,$F$2:$G$7561,2,FALSE))</f>
        <v>0</v>
      </c>
    </row>
    <row r="7431" spans="1:10" x14ac:dyDescent="0.25">
      <c r="A7431">
        <f t="shared" ref="A7431:C7431" si="7001">A6891</f>
        <v>2021</v>
      </c>
      <c r="B7431" t="str">
        <f t="shared" si="7001"/>
        <v>VFM</v>
      </c>
      <c r="C7431">
        <f t="shared" si="7001"/>
        <v>0</v>
      </c>
      <c r="D7431">
        <f>IFERROR(VLOOKUP(C7431,'Enheter, modell og år'!$A$2:$B$31,2,FALSE),0)</f>
        <v>0</v>
      </c>
      <c r="E7431" t="str">
        <f>'Liste detaljert wide'!$Q$1</f>
        <v>Basis KD</v>
      </c>
      <c r="F7431" t="str">
        <f t="shared" si="6997"/>
        <v>2021VFM0Basis KD</v>
      </c>
      <c r="G7431" s="3">
        <f>'Liste detaljert wide'!Q411</f>
        <v>0</v>
      </c>
      <c r="H7431" t="str">
        <f>VLOOKUP(E7431,Def!$B$2:$C$15,2,FALSE)</f>
        <v>Basis KD</v>
      </c>
      <c r="I7431" s="3">
        <f>IF(A7431='Enheter, modell og år'!$F$2-1,0,G7431-VLOOKUP(A7431-1&amp;B7431&amp;C7431&amp;E7431,$F$2:$G$7561,2,FALSE))</f>
        <v>0</v>
      </c>
      <c r="J7431" s="3">
        <f>IF(A7431='Enheter, modell og år'!$F$2-1,0,VLOOKUP(A7431-1&amp;B7431&amp;C7431&amp;E7431,$F$2:$G$7561,2,FALSE))</f>
        <v>0</v>
      </c>
    </row>
    <row r="7432" spans="1:10" x14ac:dyDescent="0.25">
      <c r="A7432">
        <f t="shared" ref="A7432:C7432" si="7002">A6892</f>
        <v>2021</v>
      </c>
      <c r="B7432" t="str">
        <f t="shared" si="7002"/>
        <v>VFM</v>
      </c>
      <c r="C7432">
        <f t="shared" si="7002"/>
        <v>0</v>
      </c>
      <c r="D7432">
        <f>IFERROR(VLOOKUP(C7432,'Enheter, modell og år'!$A$2:$B$31,2,FALSE),0)</f>
        <v>0</v>
      </c>
      <c r="E7432" t="str">
        <f>'Liste detaljert wide'!$Q$1</f>
        <v>Basis KD</v>
      </c>
      <c r="F7432" t="str">
        <f t="shared" si="6997"/>
        <v>2021VFM0Basis KD</v>
      </c>
      <c r="G7432" s="3">
        <f>'Liste detaljert wide'!Q412</f>
        <v>0</v>
      </c>
      <c r="H7432" t="str">
        <f>VLOOKUP(E7432,Def!$B$2:$C$15,2,FALSE)</f>
        <v>Basis KD</v>
      </c>
      <c r="I7432" s="3">
        <f>IF(A7432='Enheter, modell og år'!$F$2-1,0,G7432-VLOOKUP(A7432-1&amp;B7432&amp;C7432&amp;E7432,$F$2:$G$7561,2,FALSE))</f>
        <v>0</v>
      </c>
      <c r="J7432" s="3">
        <f>IF(A7432='Enheter, modell og år'!$F$2-1,0,VLOOKUP(A7432-1&amp;B7432&amp;C7432&amp;E7432,$F$2:$G$7561,2,FALSE))</f>
        <v>0</v>
      </c>
    </row>
    <row r="7433" spans="1:10" x14ac:dyDescent="0.25">
      <c r="A7433">
        <f t="shared" ref="A7433:C7433" si="7003">A6893</f>
        <v>2021</v>
      </c>
      <c r="B7433" t="str">
        <f t="shared" si="7003"/>
        <v>VFM</v>
      </c>
      <c r="C7433">
        <f t="shared" si="7003"/>
        <v>0</v>
      </c>
      <c r="D7433">
        <f>IFERROR(VLOOKUP(C7433,'Enheter, modell og år'!$A$2:$B$31,2,FALSE),0)</f>
        <v>0</v>
      </c>
      <c r="E7433" t="str">
        <f>'Liste detaljert wide'!$Q$1</f>
        <v>Basis KD</v>
      </c>
      <c r="F7433" t="str">
        <f t="shared" si="6997"/>
        <v>2021VFM0Basis KD</v>
      </c>
      <c r="G7433" s="3">
        <f>'Liste detaljert wide'!Q413</f>
        <v>0</v>
      </c>
      <c r="H7433" t="str">
        <f>VLOOKUP(E7433,Def!$B$2:$C$15,2,FALSE)</f>
        <v>Basis KD</v>
      </c>
      <c r="I7433" s="3">
        <f>IF(A7433='Enheter, modell og år'!$F$2-1,0,G7433-VLOOKUP(A7433-1&amp;B7433&amp;C7433&amp;E7433,$F$2:$G$7561,2,FALSE))</f>
        <v>0</v>
      </c>
      <c r="J7433" s="3">
        <f>IF(A7433='Enheter, modell og år'!$F$2-1,0,VLOOKUP(A7433-1&amp;B7433&amp;C7433&amp;E7433,$F$2:$G$7561,2,FALSE))</f>
        <v>0</v>
      </c>
    </row>
    <row r="7434" spans="1:10" x14ac:dyDescent="0.25">
      <c r="A7434">
        <f t="shared" ref="A7434:C7434" si="7004">A6894</f>
        <v>2021</v>
      </c>
      <c r="B7434" t="str">
        <f t="shared" si="7004"/>
        <v>VFM</v>
      </c>
      <c r="C7434">
        <f t="shared" si="7004"/>
        <v>0</v>
      </c>
      <c r="D7434">
        <f>IFERROR(VLOOKUP(C7434,'Enheter, modell og år'!$A$2:$B$31,2,FALSE),0)</f>
        <v>0</v>
      </c>
      <c r="E7434" t="str">
        <f>'Liste detaljert wide'!$Q$1</f>
        <v>Basis KD</v>
      </c>
      <c r="F7434" t="str">
        <f t="shared" si="6997"/>
        <v>2021VFM0Basis KD</v>
      </c>
      <c r="G7434" s="3">
        <f>'Liste detaljert wide'!Q414</f>
        <v>0</v>
      </c>
      <c r="H7434" t="str">
        <f>VLOOKUP(E7434,Def!$B$2:$C$15,2,FALSE)</f>
        <v>Basis KD</v>
      </c>
      <c r="I7434" s="3">
        <f>IF(A7434='Enheter, modell og år'!$F$2-1,0,G7434-VLOOKUP(A7434-1&amp;B7434&amp;C7434&amp;E7434,$F$2:$G$7561,2,FALSE))</f>
        <v>0</v>
      </c>
      <c r="J7434" s="3">
        <f>IF(A7434='Enheter, modell og år'!$F$2-1,0,VLOOKUP(A7434-1&amp;B7434&amp;C7434&amp;E7434,$F$2:$G$7561,2,FALSE))</f>
        <v>0</v>
      </c>
    </row>
    <row r="7435" spans="1:10" x14ac:dyDescent="0.25">
      <c r="A7435">
        <f t="shared" ref="A7435:C7435" si="7005">A6895</f>
        <v>2021</v>
      </c>
      <c r="B7435" t="str">
        <f t="shared" si="7005"/>
        <v>VFM</v>
      </c>
      <c r="C7435">
        <f t="shared" si="7005"/>
        <v>0</v>
      </c>
      <c r="D7435">
        <f>IFERROR(VLOOKUP(C7435,'Enheter, modell og år'!$A$2:$B$31,2,FALSE),0)</f>
        <v>0</v>
      </c>
      <c r="E7435" t="str">
        <f>'Liste detaljert wide'!$Q$1</f>
        <v>Basis KD</v>
      </c>
      <c r="F7435" t="str">
        <f t="shared" si="6997"/>
        <v>2021VFM0Basis KD</v>
      </c>
      <c r="G7435" s="3">
        <f>'Liste detaljert wide'!Q415</f>
        <v>0</v>
      </c>
      <c r="H7435" t="str">
        <f>VLOOKUP(E7435,Def!$B$2:$C$15,2,FALSE)</f>
        <v>Basis KD</v>
      </c>
      <c r="I7435" s="3">
        <f>IF(A7435='Enheter, modell og år'!$F$2-1,0,G7435-VLOOKUP(A7435-1&amp;B7435&amp;C7435&amp;E7435,$F$2:$G$7561,2,FALSE))</f>
        <v>0</v>
      </c>
      <c r="J7435" s="3">
        <f>IF(A7435='Enheter, modell og år'!$F$2-1,0,VLOOKUP(A7435-1&amp;B7435&amp;C7435&amp;E7435,$F$2:$G$7561,2,FALSE))</f>
        <v>0</v>
      </c>
    </row>
    <row r="7436" spans="1:10" x14ac:dyDescent="0.25">
      <c r="A7436">
        <f t="shared" ref="A7436:C7436" si="7006">A6896</f>
        <v>2021</v>
      </c>
      <c r="B7436" t="str">
        <f t="shared" si="7006"/>
        <v>VFM</v>
      </c>
      <c r="C7436">
        <f t="shared" si="7006"/>
        <v>0</v>
      </c>
      <c r="D7436">
        <f>IFERROR(VLOOKUP(C7436,'Enheter, modell og år'!$A$2:$B$31,2,FALSE),0)</f>
        <v>0</v>
      </c>
      <c r="E7436" t="str">
        <f>'Liste detaljert wide'!$Q$1</f>
        <v>Basis KD</v>
      </c>
      <c r="F7436" t="str">
        <f t="shared" si="6997"/>
        <v>2021VFM0Basis KD</v>
      </c>
      <c r="G7436" s="3">
        <f>'Liste detaljert wide'!Q416</f>
        <v>0</v>
      </c>
      <c r="H7436" t="str">
        <f>VLOOKUP(E7436,Def!$B$2:$C$15,2,FALSE)</f>
        <v>Basis KD</v>
      </c>
      <c r="I7436" s="3">
        <f>IF(A7436='Enheter, modell og år'!$F$2-1,0,G7436-VLOOKUP(A7436-1&amp;B7436&amp;C7436&amp;E7436,$F$2:$G$7561,2,FALSE))</f>
        <v>0</v>
      </c>
      <c r="J7436" s="3">
        <f>IF(A7436='Enheter, modell og år'!$F$2-1,0,VLOOKUP(A7436-1&amp;B7436&amp;C7436&amp;E7436,$F$2:$G$7561,2,FALSE))</f>
        <v>0</v>
      </c>
    </row>
    <row r="7437" spans="1:10" x14ac:dyDescent="0.25">
      <c r="A7437">
        <f t="shared" ref="A7437:C7437" si="7007">A6897</f>
        <v>2021</v>
      </c>
      <c r="B7437" t="str">
        <f t="shared" si="7007"/>
        <v>VFM</v>
      </c>
      <c r="C7437">
        <f t="shared" si="7007"/>
        <v>0</v>
      </c>
      <c r="D7437">
        <f>IFERROR(VLOOKUP(C7437,'Enheter, modell og år'!$A$2:$B$31,2,FALSE),0)</f>
        <v>0</v>
      </c>
      <c r="E7437" t="str">
        <f>'Liste detaljert wide'!$Q$1</f>
        <v>Basis KD</v>
      </c>
      <c r="F7437" t="str">
        <f t="shared" si="6997"/>
        <v>2021VFM0Basis KD</v>
      </c>
      <c r="G7437" s="3">
        <f>'Liste detaljert wide'!Q417</f>
        <v>0</v>
      </c>
      <c r="H7437" t="str">
        <f>VLOOKUP(E7437,Def!$B$2:$C$15,2,FALSE)</f>
        <v>Basis KD</v>
      </c>
      <c r="I7437" s="3">
        <f>IF(A7437='Enheter, modell og år'!$F$2-1,0,G7437-VLOOKUP(A7437-1&amp;B7437&amp;C7437&amp;E7437,$F$2:$G$7561,2,FALSE))</f>
        <v>0</v>
      </c>
      <c r="J7437" s="3">
        <f>IF(A7437='Enheter, modell og år'!$F$2-1,0,VLOOKUP(A7437-1&amp;B7437&amp;C7437&amp;E7437,$F$2:$G$7561,2,FALSE))</f>
        <v>0</v>
      </c>
    </row>
    <row r="7438" spans="1:10" x14ac:dyDescent="0.25">
      <c r="A7438">
        <f t="shared" ref="A7438:C7438" si="7008">A6898</f>
        <v>2021</v>
      </c>
      <c r="B7438" t="str">
        <f t="shared" si="7008"/>
        <v>VFM</v>
      </c>
      <c r="C7438">
        <f t="shared" si="7008"/>
        <v>0</v>
      </c>
      <c r="D7438">
        <f>IFERROR(VLOOKUP(C7438,'Enheter, modell og år'!$A$2:$B$31,2,FALSE),0)</f>
        <v>0</v>
      </c>
      <c r="E7438" t="str">
        <f>'Liste detaljert wide'!$Q$1</f>
        <v>Basis KD</v>
      </c>
      <c r="F7438" t="str">
        <f t="shared" si="6997"/>
        <v>2021VFM0Basis KD</v>
      </c>
      <c r="G7438" s="3">
        <f>'Liste detaljert wide'!Q418</f>
        <v>0</v>
      </c>
      <c r="H7438" t="str">
        <f>VLOOKUP(E7438,Def!$B$2:$C$15,2,FALSE)</f>
        <v>Basis KD</v>
      </c>
      <c r="I7438" s="3">
        <f>IF(A7438='Enheter, modell og år'!$F$2-1,0,G7438-VLOOKUP(A7438-1&amp;B7438&amp;C7438&amp;E7438,$F$2:$G$7561,2,FALSE))</f>
        <v>0</v>
      </c>
      <c r="J7438" s="3">
        <f>IF(A7438='Enheter, modell og år'!$F$2-1,0,VLOOKUP(A7438-1&amp;B7438&amp;C7438&amp;E7438,$F$2:$G$7561,2,FALSE))</f>
        <v>0</v>
      </c>
    </row>
    <row r="7439" spans="1:10" x14ac:dyDescent="0.25">
      <c r="A7439">
        <f t="shared" ref="A7439:C7439" si="7009">A6899</f>
        <v>2021</v>
      </c>
      <c r="B7439" t="str">
        <f t="shared" si="7009"/>
        <v>VFM</v>
      </c>
      <c r="C7439">
        <f t="shared" si="7009"/>
        <v>0</v>
      </c>
      <c r="D7439">
        <f>IFERROR(VLOOKUP(C7439,'Enheter, modell og år'!$A$2:$B$31,2,FALSE),0)</f>
        <v>0</v>
      </c>
      <c r="E7439" t="str">
        <f>'Liste detaljert wide'!$Q$1</f>
        <v>Basis KD</v>
      </c>
      <c r="F7439" t="str">
        <f t="shared" si="6997"/>
        <v>2021VFM0Basis KD</v>
      </c>
      <c r="G7439" s="3">
        <f>'Liste detaljert wide'!Q419</f>
        <v>0</v>
      </c>
      <c r="H7439" t="str">
        <f>VLOOKUP(E7439,Def!$B$2:$C$15,2,FALSE)</f>
        <v>Basis KD</v>
      </c>
      <c r="I7439" s="3">
        <f>IF(A7439='Enheter, modell og år'!$F$2-1,0,G7439-VLOOKUP(A7439-1&amp;B7439&amp;C7439&amp;E7439,$F$2:$G$7561,2,FALSE))</f>
        <v>0</v>
      </c>
      <c r="J7439" s="3">
        <f>IF(A7439='Enheter, modell og år'!$F$2-1,0,VLOOKUP(A7439-1&amp;B7439&amp;C7439&amp;E7439,$F$2:$G$7561,2,FALSE))</f>
        <v>0</v>
      </c>
    </row>
    <row r="7440" spans="1:10" x14ac:dyDescent="0.25">
      <c r="A7440">
        <f t="shared" ref="A7440:C7440" si="7010">A6900</f>
        <v>2021</v>
      </c>
      <c r="B7440" t="str">
        <f t="shared" si="7010"/>
        <v>VFM</v>
      </c>
      <c r="C7440">
        <f t="shared" si="7010"/>
        <v>0</v>
      </c>
      <c r="D7440">
        <f>IFERROR(VLOOKUP(C7440,'Enheter, modell og år'!$A$2:$B$31,2,FALSE),0)</f>
        <v>0</v>
      </c>
      <c r="E7440" t="str">
        <f>'Liste detaljert wide'!$Q$1</f>
        <v>Basis KD</v>
      </c>
      <c r="F7440" t="str">
        <f t="shared" si="6997"/>
        <v>2021VFM0Basis KD</v>
      </c>
      <c r="G7440" s="3">
        <f>'Liste detaljert wide'!Q420</f>
        <v>0</v>
      </c>
      <c r="H7440" t="str">
        <f>VLOOKUP(E7440,Def!$B$2:$C$15,2,FALSE)</f>
        <v>Basis KD</v>
      </c>
      <c r="I7440" s="3">
        <f>IF(A7440='Enheter, modell og år'!$F$2-1,0,G7440-VLOOKUP(A7440-1&amp;B7440&amp;C7440&amp;E7440,$F$2:$G$7561,2,FALSE))</f>
        <v>0</v>
      </c>
      <c r="J7440" s="3">
        <f>IF(A7440='Enheter, modell og år'!$F$2-1,0,VLOOKUP(A7440-1&amp;B7440&amp;C7440&amp;E7440,$F$2:$G$7561,2,FALSE))</f>
        <v>0</v>
      </c>
    </row>
    <row r="7441" spans="1:10" x14ac:dyDescent="0.25">
      <c r="A7441">
        <f t="shared" ref="A7441:C7441" si="7011">A6901</f>
        <v>2021</v>
      </c>
      <c r="B7441" t="str">
        <f t="shared" si="7011"/>
        <v>VFM</v>
      </c>
      <c r="C7441">
        <f t="shared" si="7011"/>
        <v>0</v>
      </c>
      <c r="D7441">
        <f>IFERROR(VLOOKUP(C7441,'Enheter, modell og år'!$A$2:$B$31,2,FALSE),0)</f>
        <v>0</v>
      </c>
      <c r="E7441" t="str">
        <f>'Liste detaljert wide'!$Q$1</f>
        <v>Basis KD</v>
      </c>
      <c r="F7441" t="str">
        <f t="shared" si="6997"/>
        <v>2021VFM0Basis KD</v>
      </c>
      <c r="G7441" s="3">
        <f>'Liste detaljert wide'!Q421</f>
        <v>0</v>
      </c>
      <c r="H7441" t="str">
        <f>VLOOKUP(E7441,Def!$B$2:$C$15,2,FALSE)</f>
        <v>Basis KD</v>
      </c>
      <c r="I7441" s="3">
        <f>IF(A7441='Enheter, modell og år'!$F$2-1,0,G7441-VLOOKUP(A7441-1&amp;B7441&amp;C7441&amp;E7441,$F$2:$G$7561,2,FALSE))</f>
        <v>0</v>
      </c>
      <c r="J7441" s="3">
        <f>IF(A7441='Enheter, modell og år'!$F$2-1,0,VLOOKUP(A7441-1&amp;B7441&amp;C7441&amp;E7441,$F$2:$G$7561,2,FALSE))</f>
        <v>0</v>
      </c>
    </row>
    <row r="7442" spans="1:10" x14ac:dyDescent="0.25">
      <c r="A7442">
        <f t="shared" ref="A7442:C7442" si="7012">A6902</f>
        <v>2022</v>
      </c>
      <c r="B7442" t="str">
        <f t="shared" si="7012"/>
        <v>VFM</v>
      </c>
      <c r="C7442">
        <f t="shared" si="7012"/>
        <v>0</v>
      </c>
      <c r="D7442">
        <f>IFERROR(VLOOKUP(C7442,'Enheter, modell og år'!$A$2:$B$31,2,FALSE),0)</f>
        <v>0</v>
      </c>
      <c r="E7442" t="str">
        <f>'Liste detaljert wide'!$Q$1</f>
        <v>Basis KD</v>
      </c>
      <c r="F7442" t="str">
        <f t="shared" si="6997"/>
        <v>2022VFM0Basis KD</v>
      </c>
      <c r="G7442" s="3">
        <f>'Liste detaljert wide'!Q422</f>
        <v>0</v>
      </c>
      <c r="H7442" t="str">
        <f>VLOOKUP(E7442,Def!$B$2:$C$15,2,FALSE)</f>
        <v>Basis KD</v>
      </c>
      <c r="I7442" s="3">
        <f>IF(A7442='Enheter, modell og år'!$F$2-1,0,G7442-VLOOKUP(A7442-1&amp;B7442&amp;C7442&amp;E7442,$F$2:$G$7561,2,FALSE))</f>
        <v>0</v>
      </c>
      <c r="J7442" s="3">
        <f>IF(A7442='Enheter, modell og år'!$F$2-1,0,VLOOKUP(A7442-1&amp;B7442&amp;C7442&amp;E7442,$F$2:$G$7561,2,FALSE))</f>
        <v>0</v>
      </c>
    </row>
    <row r="7443" spans="1:10" x14ac:dyDescent="0.25">
      <c r="A7443">
        <f t="shared" ref="A7443:C7443" si="7013">A6903</f>
        <v>2022</v>
      </c>
      <c r="B7443" t="str">
        <f t="shared" si="7013"/>
        <v>VFM</v>
      </c>
      <c r="C7443">
        <f t="shared" si="7013"/>
        <v>0</v>
      </c>
      <c r="D7443">
        <f>IFERROR(VLOOKUP(C7443,'Enheter, modell og år'!$A$2:$B$31,2,FALSE),0)</f>
        <v>0</v>
      </c>
      <c r="E7443" t="str">
        <f>'Liste detaljert wide'!$Q$1</f>
        <v>Basis KD</v>
      </c>
      <c r="F7443" t="str">
        <f t="shared" si="6997"/>
        <v>2022VFM0Basis KD</v>
      </c>
      <c r="G7443" s="3">
        <f>'Liste detaljert wide'!Q423</f>
        <v>0</v>
      </c>
      <c r="H7443" t="str">
        <f>VLOOKUP(E7443,Def!$B$2:$C$15,2,FALSE)</f>
        <v>Basis KD</v>
      </c>
      <c r="I7443" s="3">
        <f>IF(A7443='Enheter, modell og år'!$F$2-1,0,G7443-VLOOKUP(A7443-1&amp;B7443&amp;C7443&amp;E7443,$F$2:$G$7561,2,FALSE))</f>
        <v>0</v>
      </c>
      <c r="J7443" s="3">
        <f>IF(A7443='Enheter, modell og år'!$F$2-1,0,VLOOKUP(A7443-1&amp;B7443&amp;C7443&amp;E7443,$F$2:$G$7561,2,FALSE))</f>
        <v>0</v>
      </c>
    </row>
    <row r="7444" spans="1:10" x14ac:dyDescent="0.25">
      <c r="A7444">
        <f t="shared" ref="A7444:C7444" si="7014">A6904</f>
        <v>2022</v>
      </c>
      <c r="B7444" t="str">
        <f t="shared" si="7014"/>
        <v>VFM</v>
      </c>
      <c r="C7444">
        <f t="shared" si="7014"/>
        <v>0</v>
      </c>
      <c r="D7444">
        <f>IFERROR(VLOOKUP(C7444,'Enheter, modell og år'!$A$2:$B$31,2,FALSE),0)</f>
        <v>0</v>
      </c>
      <c r="E7444" t="str">
        <f>'Liste detaljert wide'!$Q$1</f>
        <v>Basis KD</v>
      </c>
      <c r="F7444" t="str">
        <f t="shared" si="6997"/>
        <v>2022VFM0Basis KD</v>
      </c>
      <c r="G7444" s="3">
        <f>'Liste detaljert wide'!Q424</f>
        <v>0</v>
      </c>
      <c r="H7444" t="str">
        <f>VLOOKUP(E7444,Def!$B$2:$C$15,2,FALSE)</f>
        <v>Basis KD</v>
      </c>
      <c r="I7444" s="3">
        <f>IF(A7444='Enheter, modell og år'!$F$2-1,0,G7444-VLOOKUP(A7444-1&amp;B7444&amp;C7444&amp;E7444,$F$2:$G$7561,2,FALSE))</f>
        <v>0</v>
      </c>
      <c r="J7444" s="3">
        <f>IF(A7444='Enheter, modell og år'!$F$2-1,0,VLOOKUP(A7444-1&amp;B7444&amp;C7444&amp;E7444,$F$2:$G$7561,2,FALSE))</f>
        <v>0</v>
      </c>
    </row>
    <row r="7445" spans="1:10" x14ac:dyDescent="0.25">
      <c r="A7445">
        <f t="shared" ref="A7445:C7445" si="7015">A6905</f>
        <v>2022</v>
      </c>
      <c r="B7445" t="str">
        <f t="shared" si="7015"/>
        <v>VFM</v>
      </c>
      <c r="C7445">
        <f t="shared" si="7015"/>
        <v>0</v>
      </c>
      <c r="D7445">
        <f>IFERROR(VLOOKUP(C7445,'Enheter, modell og år'!$A$2:$B$31,2,FALSE),0)</f>
        <v>0</v>
      </c>
      <c r="E7445" t="str">
        <f>'Liste detaljert wide'!$Q$1</f>
        <v>Basis KD</v>
      </c>
      <c r="F7445" t="str">
        <f t="shared" si="6997"/>
        <v>2022VFM0Basis KD</v>
      </c>
      <c r="G7445" s="3">
        <f>'Liste detaljert wide'!Q425</f>
        <v>0</v>
      </c>
      <c r="H7445" t="str">
        <f>VLOOKUP(E7445,Def!$B$2:$C$15,2,FALSE)</f>
        <v>Basis KD</v>
      </c>
      <c r="I7445" s="3">
        <f>IF(A7445='Enheter, modell og år'!$F$2-1,0,G7445-VLOOKUP(A7445-1&amp;B7445&amp;C7445&amp;E7445,$F$2:$G$7561,2,FALSE))</f>
        <v>0</v>
      </c>
      <c r="J7445" s="3">
        <f>IF(A7445='Enheter, modell og år'!$F$2-1,0,VLOOKUP(A7445-1&amp;B7445&amp;C7445&amp;E7445,$F$2:$G$7561,2,FALSE))</f>
        <v>0</v>
      </c>
    </row>
    <row r="7446" spans="1:10" x14ac:dyDescent="0.25">
      <c r="A7446">
        <f t="shared" ref="A7446:C7446" si="7016">A6906</f>
        <v>2022</v>
      </c>
      <c r="B7446" t="str">
        <f t="shared" si="7016"/>
        <v>VFM</v>
      </c>
      <c r="C7446">
        <f t="shared" si="7016"/>
        <v>0</v>
      </c>
      <c r="D7446">
        <f>IFERROR(VLOOKUP(C7446,'Enheter, modell og år'!$A$2:$B$31,2,FALSE),0)</f>
        <v>0</v>
      </c>
      <c r="E7446" t="str">
        <f>'Liste detaljert wide'!$Q$1</f>
        <v>Basis KD</v>
      </c>
      <c r="F7446" t="str">
        <f t="shared" si="6997"/>
        <v>2022VFM0Basis KD</v>
      </c>
      <c r="G7446" s="3">
        <f>'Liste detaljert wide'!Q426</f>
        <v>0</v>
      </c>
      <c r="H7446" t="str">
        <f>VLOOKUP(E7446,Def!$B$2:$C$15,2,FALSE)</f>
        <v>Basis KD</v>
      </c>
      <c r="I7446" s="3">
        <f>IF(A7446='Enheter, modell og år'!$F$2-1,0,G7446-VLOOKUP(A7446-1&amp;B7446&amp;C7446&amp;E7446,$F$2:$G$7561,2,FALSE))</f>
        <v>0</v>
      </c>
      <c r="J7446" s="3">
        <f>IF(A7446='Enheter, modell og år'!$F$2-1,0,VLOOKUP(A7446-1&amp;B7446&amp;C7446&amp;E7446,$F$2:$G$7561,2,FALSE))</f>
        <v>0</v>
      </c>
    </row>
    <row r="7447" spans="1:10" x14ac:dyDescent="0.25">
      <c r="A7447">
        <f t="shared" ref="A7447:C7447" si="7017">A6907</f>
        <v>2022</v>
      </c>
      <c r="B7447" t="str">
        <f t="shared" si="7017"/>
        <v>VFM</v>
      </c>
      <c r="C7447">
        <f t="shared" si="7017"/>
        <v>0</v>
      </c>
      <c r="D7447">
        <f>IFERROR(VLOOKUP(C7447,'Enheter, modell og år'!$A$2:$B$31,2,FALSE),0)</f>
        <v>0</v>
      </c>
      <c r="E7447" t="str">
        <f>'Liste detaljert wide'!$Q$1</f>
        <v>Basis KD</v>
      </c>
      <c r="F7447" t="str">
        <f t="shared" si="6997"/>
        <v>2022VFM0Basis KD</v>
      </c>
      <c r="G7447" s="3">
        <f>'Liste detaljert wide'!Q427</f>
        <v>0</v>
      </c>
      <c r="H7447" t="str">
        <f>VLOOKUP(E7447,Def!$B$2:$C$15,2,FALSE)</f>
        <v>Basis KD</v>
      </c>
      <c r="I7447" s="3">
        <f>IF(A7447='Enheter, modell og år'!$F$2-1,0,G7447-VLOOKUP(A7447-1&amp;B7447&amp;C7447&amp;E7447,$F$2:$G$7561,2,FALSE))</f>
        <v>0</v>
      </c>
      <c r="J7447" s="3">
        <f>IF(A7447='Enheter, modell og år'!$F$2-1,0,VLOOKUP(A7447-1&amp;B7447&amp;C7447&amp;E7447,$F$2:$G$7561,2,FALSE))</f>
        <v>0</v>
      </c>
    </row>
    <row r="7448" spans="1:10" x14ac:dyDescent="0.25">
      <c r="A7448">
        <f t="shared" ref="A7448:C7448" si="7018">A6908</f>
        <v>2022</v>
      </c>
      <c r="B7448" t="str">
        <f t="shared" si="7018"/>
        <v>VFM</v>
      </c>
      <c r="C7448">
        <f t="shared" si="7018"/>
        <v>0</v>
      </c>
      <c r="D7448">
        <f>IFERROR(VLOOKUP(C7448,'Enheter, modell og år'!$A$2:$B$31,2,FALSE),0)</f>
        <v>0</v>
      </c>
      <c r="E7448" t="str">
        <f>'Liste detaljert wide'!$Q$1</f>
        <v>Basis KD</v>
      </c>
      <c r="F7448" t="str">
        <f t="shared" si="6997"/>
        <v>2022VFM0Basis KD</v>
      </c>
      <c r="G7448" s="3">
        <f>'Liste detaljert wide'!Q428</f>
        <v>0</v>
      </c>
      <c r="H7448" t="str">
        <f>VLOOKUP(E7448,Def!$B$2:$C$15,2,FALSE)</f>
        <v>Basis KD</v>
      </c>
      <c r="I7448" s="3">
        <f>IF(A7448='Enheter, modell og år'!$F$2-1,0,G7448-VLOOKUP(A7448-1&amp;B7448&amp;C7448&amp;E7448,$F$2:$G$7561,2,FALSE))</f>
        <v>0</v>
      </c>
      <c r="J7448" s="3">
        <f>IF(A7448='Enheter, modell og år'!$F$2-1,0,VLOOKUP(A7448-1&amp;B7448&amp;C7448&amp;E7448,$F$2:$G$7561,2,FALSE))</f>
        <v>0</v>
      </c>
    </row>
    <row r="7449" spans="1:10" x14ac:dyDescent="0.25">
      <c r="A7449">
        <f t="shared" ref="A7449:C7449" si="7019">A6909</f>
        <v>2022</v>
      </c>
      <c r="B7449" t="str">
        <f t="shared" si="7019"/>
        <v>VFM</v>
      </c>
      <c r="C7449">
        <f t="shared" si="7019"/>
        <v>0</v>
      </c>
      <c r="D7449">
        <f>IFERROR(VLOOKUP(C7449,'Enheter, modell og år'!$A$2:$B$31,2,FALSE),0)</f>
        <v>0</v>
      </c>
      <c r="E7449" t="str">
        <f>'Liste detaljert wide'!$Q$1</f>
        <v>Basis KD</v>
      </c>
      <c r="F7449" t="str">
        <f t="shared" si="6997"/>
        <v>2022VFM0Basis KD</v>
      </c>
      <c r="G7449" s="3">
        <f>'Liste detaljert wide'!Q429</f>
        <v>0</v>
      </c>
      <c r="H7449" t="str">
        <f>VLOOKUP(E7449,Def!$B$2:$C$15,2,FALSE)</f>
        <v>Basis KD</v>
      </c>
      <c r="I7449" s="3">
        <f>IF(A7449='Enheter, modell og år'!$F$2-1,0,G7449-VLOOKUP(A7449-1&amp;B7449&amp;C7449&amp;E7449,$F$2:$G$7561,2,FALSE))</f>
        <v>0</v>
      </c>
      <c r="J7449" s="3">
        <f>IF(A7449='Enheter, modell og år'!$F$2-1,0,VLOOKUP(A7449-1&amp;B7449&amp;C7449&amp;E7449,$F$2:$G$7561,2,FALSE))</f>
        <v>0</v>
      </c>
    </row>
    <row r="7450" spans="1:10" x14ac:dyDescent="0.25">
      <c r="A7450">
        <f t="shared" ref="A7450:C7450" si="7020">A6910</f>
        <v>2022</v>
      </c>
      <c r="B7450" t="str">
        <f t="shared" si="7020"/>
        <v>VFM</v>
      </c>
      <c r="C7450">
        <f t="shared" si="7020"/>
        <v>0</v>
      </c>
      <c r="D7450">
        <f>IFERROR(VLOOKUP(C7450,'Enheter, modell og år'!$A$2:$B$31,2,FALSE),0)</f>
        <v>0</v>
      </c>
      <c r="E7450" t="str">
        <f>'Liste detaljert wide'!$Q$1</f>
        <v>Basis KD</v>
      </c>
      <c r="F7450" t="str">
        <f t="shared" si="6997"/>
        <v>2022VFM0Basis KD</v>
      </c>
      <c r="G7450" s="3">
        <f>'Liste detaljert wide'!Q430</f>
        <v>0</v>
      </c>
      <c r="H7450" t="str">
        <f>VLOOKUP(E7450,Def!$B$2:$C$15,2,FALSE)</f>
        <v>Basis KD</v>
      </c>
      <c r="I7450" s="3">
        <f>IF(A7450='Enheter, modell og år'!$F$2-1,0,G7450-VLOOKUP(A7450-1&amp;B7450&amp;C7450&amp;E7450,$F$2:$G$7561,2,FALSE))</f>
        <v>0</v>
      </c>
      <c r="J7450" s="3">
        <f>IF(A7450='Enheter, modell og år'!$F$2-1,0,VLOOKUP(A7450-1&amp;B7450&amp;C7450&amp;E7450,$F$2:$G$7561,2,FALSE))</f>
        <v>0</v>
      </c>
    </row>
    <row r="7451" spans="1:10" x14ac:dyDescent="0.25">
      <c r="A7451">
        <f t="shared" ref="A7451:C7451" si="7021">A6911</f>
        <v>2022</v>
      </c>
      <c r="B7451" t="str">
        <f t="shared" si="7021"/>
        <v>VFM</v>
      </c>
      <c r="C7451">
        <f t="shared" si="7021"/>
        <v>0</v>
      </c>
      <c r="D7451">
        <f>IFERROR(VLOOKUP(C7451,'Enheter, modell og år'!$A$2:$B$31,2,FALSE),0)</f>
        <v>0</v>
      </c>
      <c r="E7451" t="str">
        <f>'Liste detaljert wide'!$Q$1</f>
        <v>Basis KD</v>
      </c>
      <c r="F7451" t="str">
        <f t="shared" si="6997"/>
        <v>2022VFM0Basis KD</v>
      </c>
      <c r="G7451" s="3">
        <f>'Liste detaljert wide'!Q431</f>
        <v>0</v>
      </c>
      <c r="H7451" t="str">
        <f>VLOOKUP(E7451,Def!$B$2:$C$15,2,FALSE)</f>
        <v>Basis KD</v>
      </c>
      <c r="I7451" s="3">
        <f>IF(A7451='Enheter, modell og år'!$F$2-1,0,G7451-VLOOKUP(A7451-1&amp;B7451&amp;C7451&amp;E7451,$F$2:$G$7561,2,FALSE))</f>
        <v>0</v>
      </c>
      <c r="J7451" s="3">
        <f>IF(A7451='Enheter, modell og år'!$F$2-1,0,VLOOKUP(A7451-1&amp;B7451&amp;C7451&amp;E7451,$F$2:$G$7561,2,FALSE))</f>
        <v>0</v>
      </c>
    </row>
    <row r="7452" spans="1:10" x14ac:dyDescent="0.25">
      <c r="A7452">
        <f t="shared" ref="A7452:C7452" si="7022">A6912</f>
        <v>2022</v>
      </c>
      <c r="B7452" t="str">
        <f t="shared" si="7022"/>
        <v>VFM</v>
      </c>
      <c r="C7452">
        <f t="shared" si="7022"/>
        <v>0</v>
      </c>
      <c r="D7452">
        <f>IFERROR(VLOOKUP(C7452,'Enheter, modell og år'!$A$2:$B$31,2,FALSE),0)</f>
        <v>0</v>
      </c>
      <c r="E7452" t="str">
        <f>'Liste detaljert wide'!$Q$1</f>
        <v>Basis KD</v>
      </c>
      <c r="F7452" t="str">
        <f t="shared" si="6997"/>
        <v>2022VFM0Basis KD</v>
      </c>
      <c r="G7452" s="3">
        <f>'Liste detaljert wide'!Q432</f>
        <v>0</v>
      </c>
      <c r="H7452" t="str">
        <f>VLOOKUP(E7452,Def!$B$2:$C$15,2,FALSE)</f>
        <v>Basis KD</v>
      </c>
      <c r="I7452" s="3">
        <f>IF(A7452='Enheter, modell og år'!$F$2-1,0,G7452-VLOOKUP(A7452-1&amp;B7452&amp;C7452&amp;E7452,$F$2:$G$7561,2,FALSE))</f>
        <v>0</v>
      </c>
      <c r="J7452" s="3">
        <f>IF(A7452='Enheter, modell og år'!$F$2-1,0,VLOOKUP(A7452-1&amp;B7452&amp;C7452&amp;E7452,$F$2:$G$7561,2,FALSE))</f>
        <v>0</v>
      </c>
    </row>
    <row r="7453" spans="1:10" x14ac:dyDescent="0.25">
      <c r="A7453">
        <f t="shared" ref="A7453:C7453" si="7023">A6913</f>
        <v>2022</v>
      </c>
      <c r="B7453" t="str">
        <f t="shared" si="7023"/>
        <v>VFM</v>
      </c>
      <c r="C7453">
        <f t="shared" si="7023"/>
        <v>0</v>
      </c>
      <c r="D7453">
        <f>IFERROR(VLOOKUP(C7453,'Enheter, modell og år'!$A$2:$B$31,2,FALSE),0)</f>
        <v>0</v>
      </c>
      <c r="E7453" t="str">
        <f>'Liste detaljert wide'!$Q$1</f>
        <v>Basis KD</v>
      </c>
      <c r="F7453" t="str">
        <f t="shared" si="6997"/>
        <v>2022VFM0Basis KD</v>
      </c>
      <c r="G7453" s="3">
        <f>'Liste detaljert wide'!Q433</f>
        <v>0</v>
      </c>
      <c r="H7453" t="str">
        <f>VLOOKUP(E7453,Def!$B$2:$C$15,2,FALSE)</f>
        <v>Basis KD</v>
      </c>
      <c r="I7453" s="3">
        <f>IF(A7453='Enheter, modell og år'!$F$2-1,0,G7453-VLOOKUP(A7453-1&amp;B7453&amp;C7453&amp;E7453,$F$2:$G$7561,2,FALSE))</f>
        <v>0</v>
      </c>
      <c r="J7453" s="3">
        <f>IF(A7453='Enheter, modell og år'!$F$2-1,0,VLOOKUP(A7453-1&amp;B7453&amp;C7453&amp;E7453,$F$2:$G$7561,2,FALSE))</f>
        <v>0</v>
      </c>
    </row>
    <row r="7454" spans="1:10" x14ac:dyDescent="0.25">
      <c r="A7454">
        <f t="shared" ref="A7454:C7454" si="7024">A6914</f>
        <v>2022</v>
      </c>
      <c r="B7454" t="str">
        <f t="shared" si="7024"/>
        <v>VFM</v>
      </c>
      <c r="C7454">
        <f t="shared" si="7024"/>
        <v>0</v>
      </c>
      <c r="D7454">
        <f>IFERROR(VLOOKUP(C7454,'Enheter, modell og år'!$A$2:$B$31,2,FALSE),0)</f>
        <v>0</v>
      </c>
      <c r="E7454" t="str">
        <f>'Liste detaljert wide'!$Q$1</f>
        <v>Basis KD</v>
      </c>
      <c r="F7454" t="str">
        <f t="shared" si="6997"/>
        <v>2022VFM0Basis KD</v>
      </c>
      <c r="G7454" s="3">
        <f>'Liste detaljert wide'!Q434</f>
        <v>0</v>
      </c>
      <c r="H7454" t="str">
        <f>VLOOKUP(E7454,Def!$B$2:$C$15,2,FALSE)</f>
        <v>Basis KD</v>
      </c>
      <c r="I7454" s="3">
        <f>IF(A7454='Enheter, modell og år'!$F$2-1,0,G7454-VLOOKUP(A7454-1&amp;B7454&amp;C7454&amp;E7454,$F$2:$G$7561,2,FALSE))</f>
        <v>0</v>
      </c>
      <c r="J7454" s="3">
        <f>IF(A7454='Enheter, modell og år'!$F$2-1,0,VLOOKUP(A7454-1&amp;B7454&amp;C7454&amp;E7454,$F$2:$G$7561,2,FALSE))</f>
        <v>0</v>
      </c>
    </row>
    <row r="7455" spans="1:10" x14ac:dyDescent="0.25">
      <c r="A7455">
        <f t="shared" ref="A7455:C7455" si="7025">A6915</f>
        <v>2022</v>
      </c>
      <c r="B7455" t="str">
        <f t="shared" si="7025"/>
        <v>VFM</v>
      </c>
      <c r="C7455">
        <f t="shared" si="7025"/>
        <v>0</v>
      </c>
      <c r="D7455">
        <f>IFERROR(VLOOKUP(C7455,'Enheter, modell og år'!$A$2:$B$31,2,FALSE),0)</f>
        <v>0</v>
      </c>
      <c r="E7455" t="str">
        <f>'Liste detaljert wide'!$Q$1</f>
        <v>Basis KD</v>
      </c>
      <c r="F7455" t="str">
        <f t="shared" si="6997"/>
        <v>2022VFM0Basis KD</v>
      </c>
      <c r="G7455" s="3">
        <f>'Liste detaljert wide'!Q435</f>
        <v>0</v>
      </c>
      <c r="H7455" t="str">
        <f>VLOOKUP(E7455,Def!$B$2:$C$15,2,FALSE)</f>
        <v>Basis KD</v>
      </c>
      <c r="I7455" s="3">
        <f>IF(A7455='Enheter, modell og år'!$F$2-1,0,G7455-VLOOKUP(A7455-1&amp;B7455&amp;C7455&amp;E7455,$F$2:$G$7561,2,FALSE))</f>
        <v>0</v>
      </c>
      <c r="J7455" s="3">
        <f>IF(A7455='Enheter, modell og år'!$F$2-1,0,VLOOKUP(A7455-1&amp;B7455&amp;C7455&amp;E7455,$F$2:$G$7561,2,FALSE))</f>
        <v>0</v>
      </c>
    </row>
    <row r="7456" spans="1:10" x14ac:dyDescent="0.25">
      <c r="A7456">
        <f t="shared" ref="A7456:C7456" si="7026">A6916</f>
        <v>2022</v>
      </c>
      <c r="B7456" t="str">
        <f t="shared" si="7026"/>
        <v>VFM</v>
      </c>
      <c r="C7456">
        <f t="shared" si="7026"/>
        <v>0</v>
      </c>
      <c r="D7456">
        <f>IFERROR(VLOOKUP(C7456,'Enheter, modell og år'!$A$2:$B$31,2,FALSE),0)</f>
        <v>0</v>
      </c>
      <c r="E7456" t="str">
        <f>'Liste detaljert wide'!$Q$1</f>
        <v>Basis KD</v>
      </c>
      <c r="F7456" t="str">
        <f t="shared" si="6997"/>
        <v>2022VFM0Basis KD</v>
      </c>
      <c r="G7456" s="3">
        <f>'Liste detaljert wide'!Q436</f>
        <v>0</v>
      </c>
      <c r="H7456" t="str">
        <f>VLOOKUP(E7456,Def!$B$2:$C$15,2,FALSE)</f>
        <v>Basis KD</v>
      </c>
      <c r="I7456" s="3">
        <f>IF(A7456='Enheter, modell og år'!$F$2-1,0,G7456-VLOOKUP(A7456-1&amp;B7456&amp;C7456&amp;E7456,$F$2:$G$7561,2,FALSE))</f>
        <v>0</v>
      </c>
      <c r="J7456" s="3">
        <f>IF(A7456='Enheter, modell og år'!$F$2-1,0,VLOOKUP(A7456-1&amp;B7456&amp;C7456&amp;E7456,$F$2:$G$7561,2,FALSE))</f>
        <v>0</v>
      </c>
    </row>
    <row r="7457" spans="1:10" x14ac:dyDescent="0.25">
      <c r="A7457">
        <f t="shared" ref="A7457:C7457" si="7027">A6917</f>
        <v>2022</v>
      </c>
      <c r="B7457" t="str">
        <f t="shared" si="7027"/>
        <v>VFM</v>
      </c>
      <c r="C7457">
        <f t="shared" si="7027"/>
        <v>0</v>
      </c>
      <c r="D7457">
        <f>IFERROR(VLOOKUP(C7457,'Enheter, modell og år'!$A$2:$B$31,2,FALSE),0)</f>
        <v>0</v>
      </c>
      <c r="E7457" t="str">
        <f>'Liste detaljert wide'!$Q$1</f>
        <v>Basis KD</v>
      </c>
      <c r="F7457" t="str">
        <f t="shared" si="6997"/>
        <v>2022VFM0Basis KD</v>
      </c>
      <c r="G7457" s="3">
        <f>'Liste detaljert wide'!Q437</f>
        <v>0</v>
      </c>
      <c r="H7457" t="str">
        <f>VLOOKUP(E7457,Def!$B$2:$C$15,2,FALSE)</f>
        <v>Basis KD</v>
      </c>
      <c r="I7457" s="3">
        <f>IF(A7457='Enheter, modell og år'!$F$2-1,0,G7457-VLOOKUP(A7457-1&amp;B7457&amp;C7457&amp;E7457,$F$2:$G$7561,2,FALSE))</f>
        <v>0</v>
      </c>
      <c r="J7457" s="3">
        <f>IF(A7457='Enheter, modell og år'!$F$2-1,0,VLOOKUP(A7457-1&amp;B7457&amp;C7457&amp;E7457,$F$2:$G$7561,2,FALSE))</f>
        <v>0</v>
      </c>
    </row>
    <row r="7458" spans="1:10" x14ac:dyDescent="0.25">
      <c r="A7458">
        <f t="shared" ref="A7458:C7458" si="7028">A6918</f>
        <v>2022</v>
      </c>
      <c r="B7458" t="str">
        <f t="shared" si="7028"/>
        <v>VFM</v>
      </c>
      <c r="C7458">
        <f t="shared" si="7028"/>
        <v>0</v>
      </c>
      <c r="D7458">
        <f>IFERROR(VLOOKUP(C7458,'Enheter, modell og år'!$A$2:$B$31,2,FALSE),0)</f>
        <v>0</v>
      </c>
      <c r="E7458" t="str">
        <f>'Liste detaljert wide'!$Q$1</f>
        <v>Basis KD</v>
      </c>
      <c r="F7458" t="str">
        <f t="shared" si="6997"/>
        <v>2022VFM0Basis KD</v>
      </c>
      <c r="G7458" s="3">
        <f>'Liste detaljert wide'!Q438</f>
        <v>0</v>
      </c>
      <c r="H7458" t="str">
        <f>VLOOKUP(E7458,Def!$B$2:$C$15,2,FALSE)</f>
        <v>Basis KD</v>
      </c>
      <c r="I7458" s="3">
        <f>IF(A7458='Enheter, modell og år'!$F$2-1,0,G7458-VLOOKUP(A7458-1&amp;B7458&amp;C7458&amp;E7458,$F$2:$G$7561,2,FALSE))</f>
        <v>0</v>
      </c>
      <c r="J7458" s="3">
        <f>IF(A7458='Enheter, modell og år'!$F$2-1,0,VLOOKUP(A7458-1&amp;B7458&amp;C7458&amp;E7458,$F$2:$G$7561,2,FALSE))</f>
        <v>0</v>
      </c>
    </row>
    <row r="7459" spans="1:10" x14ac:dyDescent="0.25">
      <c r="A7459">
        <f t="shared" ref="A7459:C7459" si="7029">A6919</f>
        <v>2022</v>
      </c>
      <c r="B7459" t="str">
        <f t="shared" si="7029"/>
        <v>VFM</v>
      </c>
      <c r="C7459">
        <f t="shared" si="7029"/>
        <v>0</v>
      </c>
      <c r="D7459">
        <f>IFERROR(VLOOKUP(C7459,'Enheter, modell og år'!$A$2:$B$31,2,FALSE),0)</f>
        <v>0</v>
      </c>
      <c r="E7459" t="str">
        <f>'Liste detaljert wide'!$Q$1</f>
        <v>Basis KD</v>
      </c>
      <c r="F7459" t="str">
        <f t="shared" si="6997"/>
        <v>2022VFM0Basis KD</v>
      </c>
      <c r="G7459" s="3">
        <f>'Liste detaljert wide'!Q439</f>
        <v>0</v>
      </c>
      <c r="H7459" t="str">
        <f>VLOOKUP(E7459,Def!$B$2:$C$15,2,FALSE)</f>
        <v>Basis KD</v>
      </c>
      <c r="I7459" s="3">
        <f>IF(A7459='Enheter, modell og år'!$F$2-1,0,G7459-VLOOKUP(A7459-1&amp;B7459&amp;C7459&amp;E7459,$F$2:$G$7561,2,FALSE))</f>
        <v>0</v>
      </c>
      <c r="J7459" s="3">
        <f>IF(A7459='Enheter, modell og år'!$F$2-1,0,VLOOKUP(A7459-1&amp;B7459&amp;C7459&amp;E7459,$F$2:$G$7561,2,FALSE))</f>
        <v>0</v>
      </c>
    </row>
    <row r="7460" spans="1:10" x14ac:dyDescent="0.25">
      <c r="A7460">
        <f t="shared" ref="A7460:C7460" si="7030">A6920</f>
        <v>2022</v>
      </c>
      <c r="B7460" t="str">
        <f t="shared" si="7030"/>
        <v>VFM</v>
      </c>
      <c r="C7460">
        <f t="shared" si="7030"/>
        <v>0</v>
      </c>
      <c r="D7460">
        <f>IFERROR(VLOOKUP(C7460,'Enheter, modell og år'!$A$2:$B$31,2,FALSE),0)</f>
        <v>0</v>
      </c>
      <c r="E7460" t="str">
        <f>'Liste detaljert wide'!$Q$1</f>
        <v>Basis KD</v>
      </c>
      <c r="F7460" t="str">
        <f t="shared" si="6997"/>
        <v>2022VFM0Basis KD</v>
      </c>
      <c r="G7460" s="3">
        <f>'Liste detaljert wide'!Q440</f>
        <v>0</v>
      </c>
      <c r="H7460" t="str">
        <f>VLOOKUP(E7460,Def!$B$2:$C$15,2,FALSE)</f>
        <v>Basis KD</v>
      </c>
      <c r="I7460" s="3">
        <f>IF(A7460='Enheter, modell og år'!$F$2-1,0,G7460-VLOOKUP(A7460-1&amp;B7460&amp;C7460&amp;E7460,$F$2:$G$7561,2,FALSE))</f>
        <v>0</v>
      </c>
      <c r="J7460" s="3">
        <f>IF(A7460='Enheter, modell og år'!$F$2-1,0,VLOOKUP(A7460-1&amp;B7460&amp;C7460&amp;E7460,$F$2:$G$7561,2,FALSE))</f>
        <v>0</v>
      </c>
    </row>
    <row r="7461" spans="1:10" x14ac:dyDescent="0.25">
      <c r="A7461">
        <f t="shared" ref="A7461:C7461" si="7031">A6921</f>
        <v>2022</v>
      </c>
      <c r="B7461" t="str">
        <f t="shared" si="7031"/>
        <v>VFM</v>
      </c>
      <c r="C7461">
        <f t="shared" si="7031"/>
        <v>0</v>
      </c>
      <c r="D7461">
        <f>IFERROR(VLOOKUP(C7461,'Enheter, modell og år'!$A$2:$B$31,2,FALSE),0)</f>
        <v>0</v>
      </c>
      <c r="E7461" t="str">
        <f>'Liste detaljert wide'!$Q$1</f>
        <v>Basis KD</v>
      </c>
      <c r="F7461" t="str">
        <f t="shared" si="6997"/>
        <v>2022VFM0Basis KD</v>
      </c>
      <c r="G7461" s="3">
        <f>'Liste detaljert wide'!Q441</f>
        <v>0</v>
      </c>
      <c r="H7461" t="str">
        <f>VLOOKUP(E7461,Def!$B$2:$C$15,2,FALSE)</f>
        <v>Basis KD</v>
      </c>
      <c r="I7461" s="3">
        <f>IF(A7461='Enheter, modell og år'!$F$2-1,0,G7461-VLOOKUP(A7461-1&amp;B7461&amp;C7461&amp;E7461,$F$2:$G$7561,2,FALSE))</f>
        <v>0</v>
      </c>
      <c r="J7461" s="3">
        <f>IF(A7461='Enheter, modell og år'!$F$2-1,0,VLOOKUP(A7461-1&amp;B7461&amp;C7461&amp;E7461,$F$2:$G$7561,2,FALSE))</f>
        <v>0</v>
      </c>
    </row>
    <row r="7462" spans="1:10" x14ac:dyDescent="0.25">
      <c r="A7462">
        <f t="shared" ref="A7462:C7462" si="7032">A6922</f>
        <v>2022</v>
      </c>
      <c r="B7462" t="str">
        <f t="shared" si="7032"/>
        <v>VFM</v>
      </c>
      <c r="C7462">
        <f t="shared" si="7032"/>
        <v>0</v>
      </c>
      <c r="D7462">
        <f>IFERROR(VLOOKUP(C7462,'Enheter, modell og år'!$A$2:$B$31,2,FALSE),0)</f>
        <v>0</v>
      </c>
      <c r="E7462" t="str">
        <f>'Liste detaljert wide'!$Q$1</f>
        <v>Basis KD</v>
      </c>
      <c r="F7462" t="str">
        <f t="shared" si="6997"/>
        <v>2022VFM0Basis KD</v>
      </c>
      <c r="G7462" s="3">
        <f>'Liste detaljert wide'!Q442</f>
        <v>0</v>
      </c>
      <c r="H7462" t="str">
        <f>VLOOKUP(E7462,Def!$B$2:$C$15,2,FALSE)</f>
        <v>Basis KD</v>
      </c>
      <c r="I7462" s="3">
        <f>IF(A7462='Enheter, modell og år'!$F$2-1,0,G7462-VLOOKUP(A7462-1&amp;B7462&amp;C7462&amp;E7462,$F$2:$G$7561,2,FALSE))</f>
        <v>0</v>
      </c>
      <c r="J7462" s="3">
        <f>IF(A7462='Enheter, modell og år'!$F$2-1,0,VLOOKUP(A7462-1&amp;B7462&amp;C7462&amp;E7462,$F$2:$G$7561,2,FALSE))</f>
        <v>0</v>
      </c>
    </row>
    <row r="7463" spans="1:10" x14ac:dyDescent="0.25">
      <c r="A7463">
        <f t="shared" ref="A7463:C7463" si="7033">A6923</f>
        <v>2022</v>
      </c>
      <c r="B7463" t="str">
        <f t="shared" si="7033"/>
        <v>VFM</v>
      </c>
      <c r="C7463">
        <f t="shared" si="7033"/>
        <v>0</v>
      </c>
      <c r="D7463">
        <f>IFERROR(VLOOKUP(C7463,'Enheter, modell og år'!$A$2:$B$31,2,FALSE),0)</f>
        <v>0</v>
      </c>
      <c r="E7463" t="str">
        <f>'Liste detaljert wide'!$Q$1</f>
        <v>Basis KD</v>
      </c>
      <c r="F7463" t="str">
        <f t="shared" si="6997"/>
        <v>2022VFM0Basis KD</v>
      </c>
      <c r="G7463" s="3">
        <f>'Liste detaljert wide'!Q443</f>
        <v>0</v>
      </c>
      <c r="H7463" t="str">
        <f>VLOOKUP(E7463,Def!$B$2:$C$15,2,FALSE)</f>
        <v>Basis KD</v>
      </c>
      <c r="I7463" s="3">
        <f>IF(A7463='Enheter, modell og år'!$F$2-1,0,G7463-VLOOKUP(A7463-1&amp;B7463&amp;C7463&amp;E7463,$F$2:$G$7561,2,FALSE))</f>
        <v>0</v>
      </c>
      <c r="J7463" s="3">
        <f>IF(A7463='Enheter, modell og år'!$F$2-1,0,VLOOKUP(A7463-1&amp;B7463&amp;C7463&amp;E7463,$F$2:$G$7561,2,FALSE))</f>
        <v>0</v>
      </c>
    </row>
    <row r="7464" spans="1:10" x14ac:dyDescent="0.25">
      <c r="A7464">
        <f t="shared" ref="A7464:C7464" si="7034">A6924</f>
        <v>2022</v>
      </c>
      <c r="B7464" t="str">
        <f t="shared" si="7034"/>
        <v>VFM</v>
      </c>
      <c r="C7464">
        <f t="shared" si="7034"/>
        <v>0</v>
      </c>
      <c r="D7464">
        <f>IFERROR(VLOOKUP(C7464,'Enheter, modell og år'!$A$2:$B$31,2,FALSE),0)</f>
        <v>0</v>
      </c>
      <c r="E7464" t="str">
        <f>'Liste detaljert wide'!$Q$1</f>
        <v>Basis KD</v>
      </c>
      <c r="F7464" t="str">
        <f t="shared" si="6997"/>
        <v>2022VFM0Basis KD</v>
      </c>
      <c r="G7464" s="3">
        <f>'Liste detaljert wide'!Q444</f>
        <v>0</v>
      </c>
      <c r="H7464" t="str">
        <f>VLOOKUP(E7464,Def!$B$2:$C$15,2,FALSE)</f>
        <v>Basis KD</v>
      </c>
      <c r="I7464" s="3">
        <f>IF(A7464='Enheter, modell og år'!$F$2-1,0,G7464-VLOOKUP(A7464-1&amp;B7464&amp;C7464&amp;E7464,$F$2:$G$7561,2,FALSE))</f>
        <v>0</v>
      </c>
      <c r="J7464" s="3">
        <f>IF(A7464='Enheter, modell og år'!$F$2-1,0,VLOOKUP(A7464-1&amp;B7464&amp;C7464&amp;E7464,$F$2:$G$7561,2,FALSE))</f>
        <v>0</v>
      </c>
    </row>
    <row r="7465" spans="1:10" x14ac:dyDescent="0.25">
      <c r="A7465">
        <f t="shared" ref="A7465:C7465" si="7035">A6925</f>
        <v>2022</v>
      </c>
      <c r="B7465" t="str">
        <f t="shared" si="7035"/>
        <v>VFM</v>
      </c>
      <c r="C7465">
        <f t="shared" si="7035"/>
        <v>0</v>
      </c>
      <c r="D7465">
        <f>IFERROR(VLOOKUP(C7465,'Enheter, modell og år'!$A$2:$B$31,2,FALSE),0)</f>
        <v>0</v>
      </c>
      <c r="E7465" t="str">
        <f>'Liste detaljert wide'!$Q$1</f>
        <v>Basis KD</v>
      </c>
      <c r="F7465" t="str">
        <f t="shared" si="6997"/>
        <v>2022VFM0Basis KD</v>
      </c>
      <c r="G7465" s="3">
        <f>'Liste detaljert wide'!Q445</f>
        <v>0</v>
      </c>
      <c r="H7465" t="str">
        <f>VLOOKUP(E7465,Def!$B$2:$C$15,2,FALSE)</f>
        <v>Basis KD</v>
      </c>
      <c r="I7465" s="3">
        <f>IF(A7465='Enheter, modell og år'!$F$2-1,0,G7465-VLOOKUP(A7465-1&amp;B7465&amp;C7465&amp;E7465,$F$2:$G$7561,2,FALSE))</f>
        <v>0</v>
      </c>
      <c r="J7465" s="3">
        <f>IF(A7465='Enheter, modell og år'!$F$2-1,0,VLOOKUP(A7465-1&amp;B7465&amp;C7465&amp;E7465,$F$2:$G$7561,2,FALSE))</f>
        <v>0</v>
      </c>
    </row>
    <row r="7466" spans="1:10" x14ac:dyDescent="0.25">
      <c r="A7466">
        <f t="shared" ref="A7466:C7466" si="7036">A6926</f>
        <v>2022</v>
      </c>
      <c r="B7466" t="str">
        <f t="shared" si="7036"/>
        <v>VFM</v>
      </c>
      <c r="C7466">
        <f t="shared" si="7036"/>
        <v>0</v>
      </c>
      <c r="D7466">
        <f>IFERROR(VLOOKUP(C7466,'Enheter, modell og år'!$A$2:$B$31,2,FALSE),0)</f>
        <v>0</v>
      </c>
      <c r="E7466" t="str">
        <f>'Liste detaljert wide'!$Q$1</f>
        <v>Basis KD</v>
      </c>
      <c r="F7466" t="str">
        <f t="shared" si="6997"/>
        <v>2022VFM0Basis KD</v>
      </c>
      <c r="G7466" s="3">
        <f>'Liste detaljert wide'!Q446</f>
        <v>0</v>
      </c>
      <c r="H7466" t="str">
        <f>VLOOKUP(E7466,Def!$B$2:$C$15,2,FALSE)</f>
        <v>Basis KD</v>
      </c>
      <c r="I7466" s="3">
        <f>IF(A7466='Enheter, modell og år'!$F$2-1,0,G7466-VLOOKUP(A7466-1&amp;B7466&amp;C7466&amp;E7466,$F$2:$G$7561,2,FALSE))</f>
        <v>0</v>
      </c>
      <c r="J7466" s="3">
        <f>IF(A7466='Enheter, modell og år'!$F$2-1,0,VLOOKUP(A7466-1&amp;B7466&amp;C7466&amp;E7466,$F$2:$G$7561,2,FALSE))</f>
        <v>0</v>
      </c>
    </row>
    <row r="7467" spans="1:10" x14ac:dyDescent="0.25">
      <c r="A7467">
        <f t="shared" ref="A7467:C7467" si="7037">A6927</f>
        <v>2022</v>
      </c>
      <c r="B7467" t="str">
        <f t="shared" si="7037"/>
        <v>VFM</v>
      </c>
      <c r="C7467">
        <f t="shared" si="7037"/>
        <v>0</v>
      </c>
      <c r="D7467">
        <f>IFERROR(VLOOKUP(C7467,'Enheter, modell og år'!$A$2:$B$31,2,FALSE),0)</f>
        <v>0</v>
      </c>
      <c r="E7467" t="str">
        <f>'Liste detaljert wide'!$Q$1</f>
        <v>Basis KD</v>
      </c>
      <c r="F7467" t="str">
        <f t="shared" si="6997"/>
        <v>2022VFM0Basis KD</v>
      </c>
      <c r="G7467" s="3">
        <f>'Liste detaljert wide'!Q447</f>
        <v>0</v>
      </c>
      <c r="H7467" t="str">
        <f>VLOOKUP(E7467,Def!$B$2:$C$15,2,FALSE)</f>
        <v>Basis KD</v>
      </c>
      <c r="I7467" s="3">
        <f>IF(A7467='Enheter, modell og år'!$F$2-1,0,G7467-VLOOKUP(A7467-1&amp;B7467&amp;C7467&amp;E7467,$F$2:$G$7561,2,FALSE))</f>
        <v>0</v>
      </c>
      <c r="J7467" s="3">
        <f>IF(A7467='Enheter, modell og år'!$F$2-1,0,VLOOKUP(A7467-1&amp;B7467&amp;C7467&amp;E7467,$F$2:$G$7561,2,FALSE))</f>
        <v>0</v>
      </c>
    </row>
    <row r="7468" spans="1:10" x14ac:dyDescent="0.25">
      <c r="A7468">
        <f t="shared" ref="A7468:C7468" si="7038">A6928</f>
        <v>2022</v>
      </c>
      <c r="B7468" t="str">
        <f t="shared" si="7038"/>
        <v>VFM</v>
      </c>
      <c r="C7468">
        <f t="shared" si="7038"/>
        <v>0</v>
      </c>
      <c r="D7468">
        <f>IFERROR(VLOOKUP(C7468,'Enheter, modell og år'!$A$2:$B$31,2,FALSE),0)</f>
        <v>0</v>
      </c>
      <c r="E7468" t="str">
        <f>'Liste detaljert wide'!$Q$1</f>
        <v>Basis KD</v>
      </c>
      <c r="F7468" t="str">
        <f t="shared" si="6997"/>
        <v>2022VFM0Basis KD</v>
      </c>
      <c r="G7468" s="3">
        <f>'Liste detaljert wide'!Q448</f>
        <v>0</v>
      </c>
      <c r="H7468" t="str">
        <f>VLOOKUP(E7468,Def!$B$2:$C$15,2,FALSE)</f>
        <v>Basis KD</v>
      </c>
      <c r="I7468" s="3">
        <f>IF(A7468='Enheter, modell og år'!$F$2-1,0,G7468-VLOOKUP(A7468-1&amp;B7468&amp;C7468&amp;E7468,$F$2:$G$7561,2,FALSE))</f>
        <v>0</v>
      </c>
      <c r="J7468" s="3">
        <f>IF(A7468='Enheter, modell og år'!$F$2-1,0,VLOOKUP(A7468-1&amp;B7468&amp;C7468&amp;E7468,$F$2:$G$7561,2,FALSE))</f>
        <v>0</v>
      </c>
    </row>
    <row r="7469" spans="1:10" x14ac:dyDescent="0.25">
      <c r="A7469">
        <f t="shared" ref="A7469:C7469" si="7039">A6929</f>
        <v>2022</v>
      </c>
      <c r="B7469" t="str">
        <f t="shared" si="7039"/>
        <v>VFM</v>
      </c>
      <c r="C7469">
        <f t="shared" si="7039"/>
        <v>0</v>
      </c>
      <c r="D7469">
        <f>IFERROR(VLOOKUP(C7469,'Enheter, modell og år'!$A$2:$B$31,2,FALSE),0)</f>
        <v>0</v>
      </c>
      <c r="E7469" t="str">
        <f>'Liste detaljert wide'!$Q$1</f>
        <v>Basis KD</v>
      </c>
      <c r="F7469" t="str">
        <f t="shared" si="6997"/>
        <v>2022VFM0Basis KD</v>
      </c>
      <c r="G7469" s="3">
        <f>'Liste detaljert wide'!Q449</f>
        <v>0</v>
      </c>
      <c r="H7469" t="str">
        <f>VLOOKUP(E7469,Def!$B$2:$C$15,2,FALSE)</f>
        <v>Basis KD</v>
      </c>
      <c r="I7469" s="3">
        <f>IF(A7469='Enheter, modell og år'!$F$2-1,0,G7469-VLOOKUP(A7469-1&amp;B7469&amp;C7469&amp;E7469,$F$2:$G$7561,2,FALSE))</f>
        <v>0</v>
      </c>
      <c r="J7469" s="3">
        <f>IF(A7469='Enheter, modell og år'!$F$2-1,0,VLOOKUP(A7469-1&amp;B7469&amp;C7469&amp;E7469,$F$2:$G$7561,2,FALSE))</f>
        <v>0</v>
      </c>
    </row>
    <row r="7470" spans="1:10" x14ac:dyDescent="0.25">
      <c r="A7470">
        <f t="shared" ref="A7470:C7470" si="7040">A6930</f>
        <v>2022</v>
      </c>
      <c r="B7470" t="str">
        <f t="shared" si="7040"/>
        <v>VFM</v>
      </c>
      <c r="C7470">
        <f t="shared" si="7040"/>
        <v>0</v>
      </c>
      <c r="D7470">
        <f>IFERROR(VLOOKUP(C7470,'Enheter, modell og år'!$A$2:$B$31,2,FALSE),0)</f>
        <v>0</v>
      </c>
      <c r="E7470" t="str">
        <f>'Liste detaljert wide'!$Q$1</f>
        <v>Basis KD</v>
      </c>
      <c r="F7470" t="str">
        <f t="shared" si="6997"/>
        <v>2022VFM0Basis KD</v>
      </c>
      <c r="G7470" s="3">
        <f>'Liste detaljert wide'!Q450</f>
        <v>0</v>
      </c>
      <c r="H7470" t="str">
        <f>VLOOKUP(E7470,Def!$B$2:$C$15,2,FALSE)</f>
        <v>Basis KD</v>
      </c>
      <c r="I7470" s="3">
        <f>IF(A7470='Enheter, modell og år'!$F$2-1,0,G7470-VLOOKUP(A7470-1&amp;B7470&amp;C7470&amp;E7470,$F$2:$G$7561,2,FALSE))</f>
        <v>0</v>
      </c>
      <c r="J7470" s="3">
        <f>IF(A7470='Enheter, modell og år'!$F$2-1,0,VLOOKUP(A7470-1&amp;B7470&amp;C7470&amp;E7470,$F$2:$G$7561,2,FALSE))</f>
        <v>0</v>
      </c>
    </row>
    <row r="7471" spans="1:10" x14ac:dyDescent="0.25">
      <c r="A7471">
        <f t="shared" ref="A7471:C7471" si="7041">A6931</f>
        <v>2022</v>
      </c>
      <c r="B7471" t="str">
        <f t="shared" si="7041"/>
        <v>VFM</v>
      </c>
      <c r="C7471">
        <f t="shared" si="7041"/>
        <v>0</v>
      </c>
      <c r="D7471">
        <f>IFERROR(VLOOKUP(C7471,'Enheter, modell og år'!$A$2:$B$31,2,FALSE),0)</f>
        <v>0</v>
      </c>
      <c r="E7471" t="str">
        <f>'Liste detaljert wide'!$Q$1</f>
        <v>Basis KD</v>
      </c>
      <c r="F7471" t="str">
        <f t="shared" si="6997"/>
        <v>2022VFM0Basis KD</v>
      </c>
      <c r="G7471" s="3">
        <f>'Liste detaljert wide'!Q451</f>
        <v>0</v>
      </c>
      <c r="H7471" t="str">
        <f>VLOOKUP(E7471,Def!$B$2:$C$15,2,FALSE)</f>
        <v>Basis KD</v>
      </c>
      <c r="I7471" s="3">
        <f>IF(A7471='Enheter, modell og år'!$F$2-1,0,G7471-VLOOKUP(A7471-1&amp;B7471&amp;C7471&amp;E7471,$F$2:$G$7561,2,FALSE))</f>
        <v>0</v>
      </c>
      <c r="J7471" s="3">
        <f>IF(A7471='Enheter, modell og år'!$F$2-1,0,VLOOKUP(A7471-1&amp;B7471&amp;C7471&amp;E7471,$F$2:$G$7561,2,FALSE))</f>
        <v>0</v>
      </c>
    </row>
    <row r="7472" spans="1:10" x14ac:dyDescent="0.25">
      <c r="A7472">
        <f t="shared" ref="A7472:C7472" si="7042">A6932</f>
        <v>2023</v>
      </c>
      <c r="B7472" t="str">
        <f t="shared" si="7042"/>
        <v>VFM</v>
      </c>
      <c r="C7472">
        <f t="shared" si="7042"/>
        <v>0</v>
      </c>
      <c r="D7472">
        <f>IFERROR(VLOOKUP(C7472,'Enheter, modell og år'!$A$2:$B$31,2,FALSE),0)</f>
        <v>0</v>
      </c>
      <c r="E7472" t="str">
        <f>'Liste detaljert wide'!$Q$1</f>
        <v>Basis KD</v>
      </c>
      <c r="F7472" t="str">
        <f t="shared" si="6997"/>
        <v>2023VFM0Basis KD</v>
      </c>
      <c r="G7472" s="3">
        <f>'Liste detaljert wide'!Q452</f>
        <v>0</v>
      </c>
      <c r="H7472" t="str">
        <f>VLOOKUP(E7472,Def!$B$2:$C$15,2,FALSE)</f>
        <v>Basis KD</v>
      </c>
      <c r="I7472" s="3">
        <f>IF(A7472='Enheter, modell og år'!$F$2-1,0,G7472-VLOOKUP(A7472-1&amp;B7472&amp;C7472&amp;E7472,$F$2:$G$7561,2,FALSE))</f>
        <v>0</v>
      </c>
      <c r="J7472" s="3">
        <f>IF(A7472='Enheter, modell og år'!$F$2-1,0,VLOOKUP(A7472-1&amp;B7472&amp;C7472&amp;E7472,$F$2:$G$7561,2,FALSE))</f>
        <v>0</v>
      </c>
    </row>
    <row r="7473" spans="1:10" x14ac:dyDescent="0.25">
      <c r="A7473">
        <f t="shared" ref="A7473:C7473" si="7043">A6933</f>
        <v>2023</v>
      </c>
      <c r="B7473" t="str">
        <f t="shared" si="7043"/>
        <v>VFM</v>
      </c>
      <c r="C7473">
        <f t="shared" si="7043"/>
        <v>0</v>
      </c>
      <c r="D7473">
        <f>IFERROR(VLOOKUP(C7473,'Enheter, modell og år'!$A$2:$B$31,2,FALSE),0)</f>
        <v>0</v>
      </c>
      <c r="E7473" t="str">
        <f>'Liste detaljert wide'!$Q$1</f>
        <v>Basis KD</v>
      </c>
      <c r="F7473" t="str">
        <f t="shared" si="6997"/>
        <v>2023VFM0Basis KD</v>
      </c>
      <c r="G7473" s="3">
        <f>'Liste detaljert wide'!Q453</f>
        <v>0</v>
      </c>
      <c r="H7473" t="str">
        <f>VLOOKUP(E7473,Def!$B$2:$C$15,2,FALSE)</f>
        <v>Basis KD</v>
      </c>
      <c r="I7473" s="3">
        <f>IF(A7473='Enheter, modell og år'!$F$2-1,0,G7473-VLOOKUP(A7473-1&amp;B7473&amp;C7473&amp;E7473,$F$2:$G$7561,2,FALSE))</f>
        <v>0</v>
      </c>
      <c r="J7473" s="3">
        <f>IF(A7473='Enheter, modell og år'!$F$2-1,0,VLOOKUP(A7473-1&amp;B7473&amp;C7473&amp;E7473,$F$2:$G$7561,2,FALSE))</f>
        <v>0</v>
      </c>
    </row>
    <row r="7474" spans="1:10" x14ac:dyDescent="0.25">
      <c r="A7474">
        <f t="shared" ref="A7474:C7474" si="7044">A6934</f>
        <v>2023</v>
      </c>
      <c r="B7474" t="str">
        <f t="shared" si="7044"/>
        <v>VFM</v>
      </c>
      <c r="C7474">
        <f t="shared" si="7044"/>
        <v>0</v>
      </c>
      <c r="D7474">
        <f>IFERROR(VLOOKUP(C7474,'Enheter, modell og år'!$A$2:$B$31,2,FALSE),0)</f>
        <v>0</v>
      </c>
      <c r="E7474" t="str">
        <f>'Liste detaljert wide'!$Q$1</f>
        <v>Basis KD</v>
      </c>
      <c r="F7474" t="str">
        <f t="shared" si="6997"/>
        <v>2023VFM0Basis KD</v>
      </c>
      <c r="G7474" s="3">
        <f>'Liste detaljert wide'!Q454</f>
        <v>0</v>
      </c>
      <c r="H7474" t="str">
        <f>VLOOKUP(E7474,Def!$B$2:$C$15,2,FALSE)</f>
        <v>Basis KD</v>
      </c>
      <c r="I7474" s="3">
        <f>IF(A7474='Enheter, modell og år'!$F$2-1,0,G7474-VLOOKUP(A7474-1&amp;B7474&amp;C7474&amp;E7474,$F$2:$G$7561,2,FALSE))</f>
        <v>0</v>
      </c>
      <c r="J7474" s="3">
        <f>IF(A7474='Enheter, modell og år'!$F$2-1,0,VLOOKUP(A7474-1&amp;B7474&amp;C7474&amp;E7474,$F$2:$G$7561,2,FALSE))</f>
        <v>0</v>
      </c>
    </row>
    <row r="7475" spans="1:10" x14ac:dyDescent="0.25">
      <c r="A7475">
        <f t="shared" ref="A7475:C7475" si="7045">A6935</f>
        <v>2023</v>
      </c>
      <c r="B7475" t="str">
        <f t="shared" si="7045"/>
        <v>VFM</v>
      </c>
      <c r="C7475">
        <f t="shared" si="7045"/>
        <v>0</v>
      </c>
      <c r="D7475">
        <f>IFERROR(VLOOKUP(C7475,'Enheter, modell og år'!$A$2:$B$31,2,FALSE),0)</f>
        <v>0</v>
      </c>
      <c r="E7475" t="str">
        <f>'Liste detaljert wide'!$Q$1</f>
        <v>Basis KD</v>
      </c>
      <c r="F7475" t="str">
        <f t="shared" si="6997"/>
        <v>2023VFM0Basis KD</v>
      </c>
      <c r="G7475" s="3">
        <f>'Liste detaljert wide'!Q455</f>
        <v>0</v>
      </c>
      <c r="H7475" t="str">
        <f>VLOOKUP(E7475,Def!$B$2:$C$15,2,FALSE)</f>
        <v>Basis KD</v>
      </c>
      <c r="I7475" s="3">
        <f>IF(A7475='Enheter, modell og år'!$F$2-1,0,G7475-VLOOKUP(A7475-1&amp;B7475&amp;C7475&amp;E7475,$F$2:$G$7561,2,FALSE))</f>
        <v>0</v>
      </c>
      <c r="J7475" s="3">
        <f>IF(A7475='Enheter, modell og år'!$F$2-1,0,VLOOKUP(A7475-1&amp;B7475&amp;C7475&amp;E7475,$F$2:$G$7561,2,FALSE))</f>
        <v>0</v>
      </c>
    </row>
    <row r="7476" spans="1:10" x14ac:dyDescent="0.25">
      <c r="A7476">
        <f t="shared" ref="A7476:C7476" si="7046">A6936</f>
        <v>2023</v>
      </c>
      <c r="B7476" t="str">
        <f t="shared" si="7046"/>
        <v>VFM</v>
      </c>
      <c r="C7476">
        <f t="shared" si="7046"/>
        <v>0</v>
      </c>
      <c r="D7476">
        <f>IFERROR(VLOOKUP(C7476,'Enheter, modell og år'!$A$2:$B$31,2,FALSE),0)</f>
        <v>0</v>
      </c>
      <c r="E7476" t="str">
        <f>'Liste detaljert wide'!$Q$1</f>
        <v>Basis KD</v>
      </c>
      <c r="F7476" t="str">
        <f t="shared" si="6997"/>
        <v>2023VFM0Basis KD</v>
      </c>
      <c r="G7476" s="3">
        <f>'Liste detaljert wide'!Q456</f>
        <v>0</v>
      </c>
      <c r="H7476" t="str">
        <f>VLOOKUP(E7476,Def!$B$2:$C$15,2,FALSE)</f>
        <v>Basis KD</v>
      </c>
      <c r="I7476" s="3">
        <f>IF(A7476='Enheter, modell og år'!$F$2-1,0,G7476-VLOOKUP(A7476-1&amp;B7476&amp;C7476&amp;E7476,$F$2:$G$7561,2,FALSE))</f>
        <v>0</v>
      </c>
      <c r="J7476" s="3">
        <f>IF(A7476='Enheter, modell og år'!$F$2-1,0,VLOOKUP(A7476-1&amp;B7476&amp;C7476&amp;E7476,$F$2:$G$7561,2,FALSE))</f>
        <v>0</v>
      </c>
    </row>
    <row r="7477" spans="1:10" x14ac:dyDescent="0.25">
      <c r="A7477">
        <f t="shared" ref="A7477:C7477" si="7047">A6937</f>
        <v>2023</v>
      </c>
      <c r="B7477" t="str">
        <f t="shared" si="7047"/>
        <v>VFM</v>
      </c>
      <c r="C7477">
        <f t="shared" si="7047"/>
        <v>0</v>
      </c>
      <c r="D7477">
        <f>IFERROR(VLOOKUP(C7477,'Enheter, modell og år'!$A$2:$B$31,2,FALSE),0)</f>
        <v>0</v>
      </c>
      <c r="E7477" t="str">
        <f>'Liste detaljert wide'!$Q$1</f>
        <v>Basis KD</v>
      </c>
      <c r="F7477" t="str">
        <f t="shared" si="6997"/>
        <v>2023VFM0Basis KD</v>
      </c>
      <c r="G7477" s="3">
        <f>'Liste detaljert wide'!Q457</f>
        <v>0</v>
      </c>
      <c r="H7477" t="str">
        <f>VLOOKUP(E7477,Def!$B$2:$C$15,2,FALSE)</f>
        <v>Basis KD</v>
      </c>
      <c r="I7477" s="3">
        <f>IF(A7477='Enheter, modell og år'!$F$2-1,0,G7477-VLOOKUP(A7477-1&amp;B7477&amp;C7477&amp;E7477,$F$2:$G$7561,2,FALSE))</f>
        <v>0</v>
      </c>
      <c r="J7477" s="3">
        <f>IF(A7477='Enheter, modell og år'!$F$2-1,0,VLOOKUP(A7477-1&amp;B7477&amp;C7477&amp;E7477,$F$2:$G$7561,2,FALSE))</f>
        <v>0</v>
      </c>
    </row>
    <row r="7478" spans="1:10" x14ac:dyDescent="0.25">
      <c r="A7478">
        <f t="shared" ref="A7478:C7478" si="7048">A6938</f>
        <v>2023</v>
      </c>
      <c r="B7478" t="str">
        <f t="shared" si="7048"/>
        <v>VFM</v>
      </c>
      <c r="C7478">
        <f t="shared" si="7048"/>
        <v>0</v>
      </c>
      <c r="D7478">
        <f>IFERROR(VLOOKUP(C7478,'Enheter, modell og år'!$A$2:$B$31,2,FALSE),0)</f>
        <v>0</v>
      </c>
      <c r="E7478" t="str">
        <f>'Liste detaljert wide'!$Q$1</f>
        <v>Basis KD</v>
      </c>
      <c r="F7478" t="str">
        <f t="shared" si="6997"/>
        <v>2023VFM0Basis KD</v>
      </c>
      <c r="G7478" s="3">
        <f>'Liste detaljert wide'!Q458</f>
        <v>0</v>
      </c>
      <c r="H7478" t="str">
        <f>VLOOKUP(E7478,Def!$B$2:$C$15,2,FALSE)</f>
        <v>Basis KD</v>
      </c>
      <c r="I7478" s="3">
        <f>IF(A7478='Enheter, modell og år'!$F$2-1,0,G7478-VLOOKUP(A7478-1&amp;B7478&amp;C7478&amp;E7478,$F$2:$G$7561,2,FALSE))</f>
        <v>0</v>
      </c>
      <c r="J7478" s="3">
        <f>IF(A7478='Enheter, modell og år'!$F$2-1,0,VLOOKUP(A7478-1&amp;B7478&amp;C7478&amp;E7478,$F$2:$G$7561,2,FALSE))</f>
        <v>0</v>
      </c>
    </row>
    <row r="7479" spans="1:10" x14ac:dyDescent="0.25">
      <c r="A7479">
        <f t="shared" ref="A7479:C7479" si="7049">A6939</f>
        <v>2023</v>
      </c>
      <c r="B7479" t="str">
        <f t="shared" si="7049"/>
        <v>VFM</v>
      </c>
      <c r="C7479">
        <f t="shared" si="7049"/>
        <v>0</v>
      </c>
      <c r="D7479">
        <f>IFERROR(VLOOKUP(C7479,'Enheter, modell og år'!$A$2:$B$31,2,FALSE),0)</f>
        <v>0</v>
      </c>
      <c r="E7479" t="str">
        <f>'Liste detaljert wide'!$Q$1</f>
        <v>Basis KD</v>
      </c>
      <c r="F7479" t="str">
        <f t="shared" si="6997"/>
        <v>2023VFM0Basis KD</v>
      </c>
      <c r="G7479" s="3">
        <f>'Liste detaljert wide'!Q459</f>
        <v>0</v>
      </c>
      <c r="H7479" t="str">
        <f>VLOOKUP(E7479,Def!$B$2:$C$15,2,FALSE)</f>
        <v>Basis KD</v>
      </c>
      <c r="I7479" s="3">
        <f>IF(A7479='Enheter, modell og år'!$F$2-1,0,G7479-VLOOKUP(A7479-1&amp;B7479&amp;C7479&amp;E7479,$F$2:$G$7561,2,FALSE))</f>
        <v>0</v>
      </c>
      <c r="J7479" s="3">
        <f>IF(A7479='Enheter, modell og år'!$F$2-1,0,VLOOKUP(A7479-1&amp;B7479&amp;C7479&amp;E7479,$F$2:$G$7561,2,FALSE))</f>
        <v>0</v>
      </c>
    </row>
    <row r="7480" spans="1:10" x14ac:dyDescent="0.25">
      <c r="A7480">
        <f t="shared" ref="A7480:C7480" si="7050">A6940</f>
        <v>2023</v>
      </c>
      <c r="B7480" t="str">
        <f t="shared" si="7050"/>
        <v>VFM</v>
      </c>
      <c r="C7480">
        <f t="shared" si="7050"/>
        <v>0</v>
      </c>
      <c r="D7480">
        <f>IFERROR(VLOOKUP(C7480,'Enheter, modell og år'!$A$2:$B$31,2,FALSE),0)</f>
        <v>0</v>
      </c>
      <c r="E7480" t="str">
        <f>'Liste detaljert wide'!$Q$1</f>
        <v>Basis KD</v>
      </c>
      <c r="F7480" t="str">
        <f t="shared" si="6997"/>
        <v>2023VFM0Basis KD</v>
      </c>
      <c r="G7480" s="3">
        <f>'Liste detaljert wide'!Q460</f>
        <v>0</v>
      </c>
      <c r="H7480" t="str">
        <f>VLOOKUP(E7480,Def!$B$2:$C$15,2,FALSE)</f>
        <v>Basis KD</v>
      </c>
      <c r="I7480" s="3">
        <f>IF(A7480='Enheter, modell og år'!$F$2-1,0,G7480-VLOOKUP(A7480-1&amp;B7480&amp;C7480&amp;E7480,$F$2:$G$7561,2,FALSE))</f>
        <v>0</v>
      </c>
      <c r="J7480" s="3">
        <f>IF(A7480='Enheter, modell og år'!$F$2-1,0,VLOOKUP(A7480-1&amp;B7480&amp;C7480&amp;E7480,$F$2:$G$7561,2,FALSE))</f>
        <v>0</v>
      </c>
    </row>
    <row r="7481" spans="1:10" x14ac:dyDescent="0.25">
      <c r="A7481">
        <f t="shared" ref="A7481:C7481" si="7051">A6941</f>
        <v>2023</v>
      </c>
      <c r="B7481" t="str">
        <f t="shared" si="7051"/>
        <v>VFM</v>
      </c>
      <c r="C7481">
        <f t="shared" si="7051"/>
        <v>0</v>
      </c>
      <c r="D7481">
        <f>IFERROR(VLOOKUP(C7481,'Enheter, modell og år'!$A$2:$B$31,2,FALSE),0)</f>
        <v>0</v>
      </c>
      <c r="E7481" t="str">
        <f>'Liste detaljert wide'!$Q$1</f>
        <v>Basis KD</v>
      </c>
      <c r="F7481" t="str">
        <f t="shared" si="6997"/>
        <v>2023VFM0Basis KD</v>
      </c>
      <c r="G7481" s="3">
        <f>'Liste detaljert wide'!Q461</f>
        <v>0</v>
      </c>
      <c r="H7481" t="str">
        <f>VLOOKUP(E7481,Def!$B$2:$C$15,2,FALSE)</f>
        <v>Basis KD</v>
      </c>
      <c r="I7481" s="3">
        <f>IF(A7481='Enheter, modell og år'!$F$2-1,0,G7481-VLOOKUP(A7481-1&amp;B7481&amp;C7481&amp;E7481,$F$2:$G$7561,2,FALSE))</f>
        <v>0</v>
      </c>
      <c r="J7481" s="3">
        <f>IF(A7481='Enheter, modell og år'!$F$2-1,0,VLOOKUP(A7481-1&amp;B7481&amp;C7481&amp;E7481,$F$2:$G$7561,2,FALSE))</f>
        <v>0</v>
      </c>
    </row>
    <row r="7482" spans="1:10" x14ac:dyDescent="0.25">
      <c r="A7482">
        <f t="shared" ref="A7482:C7482" si="7052">A6942</f>
        <v>2023</v>
      </c>
      <c r="B7482" t="str">
        <f t="shared" si="7052"/>
        <v>VFM</v>
      </c>
      <c r="C7482">
        <f t="shared" si="7052"/>
        <v>0</v>
      </c>
      <c r="D7482">
        <f>IFERROR(VLOOKUP(C7482,'Enheter, modell og år'!$A$2:$B$31,2,FALSE),0)</f>
        <v>0</v>
      </c>
      <c r="E7482" t="str">
        <f>'Liste detaljert wide'!$Q$1</f>
        <v>Basis KD</v>
      </c>
      <c r="F7482" t="str">
        <f t="shared" si="6997"/>
        <v>2023VFM0Basis KD</v>
      </c>
      <c r="G7482" s="3">
        <f>'Liste detaljert wide'!Q462</f>
        <v>0</v>
      </c>
      <c r="H7482" t="str">
        <f>VLOOKUP(E7482,Def!$B$2:$C$15,2,FALSE)</f>
        <v>Basis KD</v>
      </c>
      <c r="I7482" s="3">
        <f>IF(A7482='Enheter, modell og år'!$F$2-1,0,G7482-VLOOKUP(A7482-1&amp;B7482&amp;C7482&amp;E7482,$F$2:$G$7561,2,FALSE))</f>
        <v>0</v>
      </c>
      <c r="J7482" s="3">
        <f>IF(A7482='Enheter, modell og år'!$F$2-1,0,VLOOKUP(A7482-1&amp;B7482&amp;C7482&amp;E7482,$F$2:$G$7561,2,FALSE))</f>
        <v>0</v>
      </c>
    </row>
    <row r="7483" spans="1:10" x14ac:dyDescent="0.25">
      <c r="A7483">
        <f t="shared" ref="A7483:C7483" si="7053">A6943</f>
        <v>2023</v>
      </c>
      <c r="B7483" t="str">
        <f t="shared" si="7053"/>
        <v>VFM</v>
      </c>
      <c r="C7483">
        <f t="shared" si="7053"/>
        <v>0</v>
      </c>
      <c r="D7483">
        <f>IFERROR(VLOOKUP(C7483,'Enheter, modell og år'!$A$2:$B$31,2,FALSE),0)</f>
        <v>0</v>
      </c>
      <c r="E7483" t="str">
        <f>'Liste detaljert wide'!$Q$1</f>
        <v>Basis KD</v>
      </c>
      <c r="F7483" t="str">
        <f t="shared" si="6997"/>
        <v>2023VFM0Basis KD</v>
      </c>
      <c r="G7483" s="3">
        <f>'Liste detaljert wide'!Q463</f>
        <v>0</v>
      </c>
      <c r="H7483" t="str">
        <f>VLOOKUP(E7483,Def!$B$2:$C$15,2,FALSE)</f>
        <v>Basis KD</v>
      </c>
      <c r="I7483" s="3">
        <f>IF(A7483='Enheter, modell og år'!$F$2-1,0,G7483-VLOOKUP(A7483-1&amp;B7483&amp;C7483&amp;E7483,$F$2:$G$7561,2,FALSE))</f>
        <v>0</v>
      </c>
      <c r="J7483" s="3">
        <f>IF(A7483='Enheter, modell og år'!$F$2-1,0,VLOOKUP(A7483-1&amp;B7483&amp;C7483&amp;E7483,$F$2:$G$7561,2,FALSE))</f>
        <v>0</v>
      </c>
    </row>
    <row r="7484" spans="1:10" x14ac:dyDescent="0.25">
      <c r="A7484">
        <f t="shared" ref="A7484:C7484" si="7054">A6944</f>
        <v>2023</v>
      </c>
      <c r="B7484" t="str">
        <f t="shared" si="7054"/>
        <v>VFM</v>
      </c>
      <c r="C7484">
        <f t="shared" si="7054"/>
        <v>0</v>
      </c>
      <c r="D7484">
        <f>IFERROR(VLOOKUP(C7484,'Enheter, modell og år'!$A$2:$B$31,2,FALSE),0)</f>
        <v>0</v>
      </c>
      <c r="E7484" t="str">
        <f>'Liste detaljert wide'!$Q$1</f>
        <v>Basis KD</v>
      </c>
      <c r="F7484" t="str">
        <f t="shared" si="6997"/>
        <v>2023VFM0Basis KD</v>
      </c>
      <c r="G7484" s="3">
        <f>'Liste detaljert wide'!Q464</f>
        <v>0</v>
      </c>
      <c r="H7484" t="str">
        <f>VLOOKUP(E7484,Def!$B$2:$C$15,2,FALSE)</f>
        <v>Basis KD</v>
      </c>
      <c r="I7484" s="3">
        <f>IF(A7484='Enheter, modell og år'!$F$2-1,0,G7484-VLOOKUP(A7484-1&amp;B7484&amp;C7484&amp;E7484,$F$2:$G$7561,2,FALSE))</f>
        <v>0</v>
      </c>
      <c r="J7484" s="3">
        <f>IF(A7484='Enheter, modell og år'!$F$2-1,0,VLOOKUP(A7484-1&amp;B7484&amp;C7484&amp;E7484,$F$2:$G$7561,2,FALSE))</f>
        <v>0</v>
      </c>
    </row>
    <row r="7485" spans="1:10" x14ac:dyDescent="0.25">
      <c r="A7485">
        <f t="shared" ref="A7485:C7485" si="7055">A6945</f>
        <v>2023</v>
      </c>
      <c r="B7485" t="str">
        <f t="shared" si="7055"/>
        <v>VFM</v>
      </c>
      <c r="C7485">
        <f t="shared" si="7055"/>
        <v>0</v>
      </c>
      <c r="D7485">
        <f>IFERROR(VLOOKUP(C7485,'Enheter, modell og år'!$A$2:$B$31,2,FALSE),0)</f>
        <v>0</v>
      </c>
      <c r="E7485" t="str">
        <f>'Liste detaljert wide'!$Q$1</f>
        <v>Basis KD</v>
      </c>
      <c r="F7485" t="str">
        <f t="shared" si="6997"/>
        <v>2023VFM0Basis KD</v>
      </c>
      <c r="G7485" s="3">
        <f>'Liste detaljert wide'!Q465</f>
        <v>0</v>
      </c>
      <c r="H7485" t="str">
        <f>VLOOKUP(E7485,Def!$B$2:$C$15,2,FALSE)</f>
        <v>Basis KD</v>
      </c>
      <c r="I7485" s="3">
        <f>IF(A7485='Enheter, modell og år'!$F$2-1,0,G7485-VLOOKUP(A7485-1&amp;B7485&amp;C7485&amp;E7485,$F$2:$G$7561,2,FALSE))</f>
        <v>0</v>
      </c>
      <c r="J7485" s="3">
        <f>IF(A7485='Enheter, modell og år'!$F$2-1,0,VLOOKUP(A7485-1&amp;B7485&amp;C7485&amp;E7485,$F$2:$G$7561,2,FALSE))</f>
        <v>0</v>
      </c>
    </row>
    <row r="7486" spans="1:10" x14ac:dyDescent="0.25">
      <c r="A7486">
        <f t="shared" ref="A7486:C7486" si="7056">A6946</f>
        <v>2023</v>
      </c>
      <c r="B7486" t="str">
        <f t="shared" si="7056"/>
        <v>VFM</v>
      </c>
      <c r="C7486">
        <f t="shared" si="7056"/>
        <v>0</v>
      </c>
      <c r="D7486">
        <f>IFERROR(VLOOKUP(C7486,'Enheter, modell og år'!$A$2:$B$31,2,FALSE),0)</f>
        <v>0</v>
      </c>
      <c r="E7486" t="str">
        <f>'Liste detaljert wide'!$Q$1</f>
        <v>Basis KD</v>
      </c>
      <c r="F7486" t="str">
        <f t="shared" si="6997"/>
        <v>2023VFM0Basis KD</v>
      </c>
      <c r="G7486" s="3">
        <f>'Liste detaljert wide'!Q466</f>
        <v>0</v>
      </c>
      <c r="H7486" t="str">
        <f>VLOOKUP(E7486,Def!$B$2:$C$15,2,FALSE)</f>
        <v>Basis KD</v>
      </c>
      <c r="I7486" s="3">
        <f>IF(A7486='Enheter, modell og år'!$F$2-1,0,G7486-VLOOKUP(A7486-1&amp;B7486&amp;C7486&amp;E7486,$F$2:$G$7561,2,FALSE))</f>
        <v>0</v>
      </c>
      <c r="J7486" s="3">
        <f>IF(A7486='Enheter, modell og år'!$F$2-1,0,VLOOKUP(A7486-1&amp;B7486&amp;C7486&amp;E7486,$F$2:$G$7561,2,FALSE))</f>
        <v>0</v>
      </c>
    </row>
    <row r="7487" spans="1:10" x14ac:dyDescent="0.25">
      <c r="A7487">
        <f t="shared" ref="A7487:C7487" si="7057">A6947</f>
        <v>2023</v>
      </c>
      <c r="B7487" t="str">
        <f t="shared" si="7057"/>
        <v>VFM</v>
      </c>
      <c r="C7487">
        <f t="shared" si="7057"/>
        <v>0</v>
      </c>
      <c r="D7487">
        <f>IFERROR(VLOOKUP(C7487,'Enheter, modell og år'!$A$2:$B$31,2,FALSE),0)</f>
        <v>0</v>
      </c>
      <c r="E7487" t="str">
        <f>'Liste detaljert wide'!$Q$1</f>
        <v>Basis KD</v>
      </c>
      <c r="F7487" t="str">
        <f t="shared" si="6997"/>
        <v>2023VFM0Basis KD</v>
      </c>
      <c r="G7487" s="3">
        <f>'Liste detaljert wide'!Q467</f>
        <v>0</v>
      </c>
      <c r="H7487" t="str">
        <f>VLOOKUP(E7487,Def!$B$2:$C$15,2,FALSE)</f>
        <v>Basis KD</v>
      </c>
      <c r="I7487" s="3">
        <f>IF(A7487='Enheter, modell og år'!$F$2-1,0,G7487-VLOOKUP(A7487-1&amp;B7487&amp;C7487&amp;E7487,$F$2:$G$7561,2,FALSE))</f>
        <v>0</v>
      </c>
      <c r="J7487" s="3">
        <f>IF(A7487='Enheter, modell og år'!$F$2-1,0,VLOOKUP(A7487-1&amp;B7487&amp;C7487&amp;E7487,$F$2:$G$7561,2,FALSE))</f>
        <v>0</v>
      </c>
    </row>
    <row r="7488" spans="1:10" x14ac:dyDescent="0.25">
      <c r="A7488">
        <f t="shared" ref="A7488:C7488" si="7058">A6948</f>
        <v>2023</v>
      </c>
      <c r="B7488" t="str">
        <f t="shared" si="7058"/>
        <v>VFM</v>
      </c>
      <c r="C7488">
        <f t="shared" si="7058"/>
        <v>0</v>
      </c>
      <c r="D7488">
        <f>IFERROR(VLOOKUP(C7488,'Enheter, modell og år'!$A$2:$B$31,2,FALSE),0)</f>
        <v>0</v>
      </c>
      <c r="E7488" t="str">
        <f>'Liste detaljert wide'!$Q$1</f>
        <v>Basis KD</v>
      </c>
      <c r="F7488" t="str">
        <f t="shared" si="6997"/>
        <v>2023VFM0Basis KD</v>
      </c>
      <c r="G7488" s="3">
        <f>'Liste detaljert wide'!Q468</f>
        <v>0</v>
      </c>
      <c r="H7488" t="str">
        <f>VLOOKUP(E7488,Def!$B$2:$C$15,2,FALSE)</f>
        <v>Basis KD</v>
      </c>
      <c r="I7488" s="3">
        <f>IF(A7488='Enheter, modell og år'!$F$2-1,0,G7488-VLOOKUP(A7488-1&amp;B7488&amp;C7488&amp;E7488,$F$2:$G$7561,2,FALSE))</f>
        <v>0</v>
      </c>
      <c r="J7488" s="3">
        <f>IF(A7488='Enheter, modell og år'!$F$2-1,0,VLOOKUP(A7488-1&amp;B7488&amp;C7488&amp;E7488,$F$2:$G$7561,2,FALSE))</f>
        <v>0</v>
      </c>
    </row>
    <row r="7489" spans="1:10" x14ac:dyDescent="0.25">
      <c r="A7489">
        <f t="shared" ref="A7489:C7489" si="7059">A6949</f>
        <v>2023</v>
      </c>
      <c r="B7489" t="str">
        <f t="shared" si="7059"/>
        <v>VFM</v>
      </c>
      <c r="C7489">
        <f t="shared" si="7059"/>
        <v>0</v>
      </c>
      <c r="D7489">
        <f>IFERROR(VLOOKUP(C7489,'Enheter, modell og år'!$A$2:$B$31,2,FALSE),0)</f>
        <v>0</v>
      </c>
      <c r="E7489" t="str">
        <f>'Liste detaljert wide'!$Q$1</f>
        <v>Basis KD</v>
      </c>
      <c r="F7489" t="str">
        <f t="shared" si="6997"/>
        <v>2023VFM0Basis KD</v>
      </c>
      <c r="G7489" s="3">
        <f>'Liste detaljert wide'!Q469</f>
        <v>0</v>
      </c>
      <c r="H7489" t="str">
        <f>VLOOKUP(E7489,Def!$B$2:$C$15,2,FALSE)</f>
        <v>Basis KD</v>
      </c>
      <c r="I7489" s="3">
        <f>IF(A7489='Enheter, modell og år'!$F$2-1,0,G7489-VLOOKUP(A7489-1&amp;B7489&amp;C7489&amp;E7489,$F$2:$G$7561,2,FALSE))</f>
        <v>0</v>
      </c>
      <c r="J7489" s="3">
        <f>IF(A7489='Enheter, modell og år'!$F$2-1,0,VLOOKUP(A7489-1&amp;B7489&amp;C7489&amp;E7489,$F$2:$G$7561,2,FALSE))</f>
        <v>0</v>
      </c>
    </row>
    <row r="7490" spans="1:10" x14ac:dyDescent="0.25">
      <c r="A7490">
        <f t="shared" ref="A7490:C7490" si="7060">A6950</f>
        <v>2023</v>
      </c>
      <c r="B7490" t="str">
        <f t="shared" si="7060"/>
        <v>VFM</v>
      </c>
      <c r="C7490">
        <f t="shared" si="7060"/>
        <v>0</v>
      </c>
      <c r="D7490">
        <f>IFERROR(VLOOKUP(C7490,'Enheter, modell og år'!$A$2:$B$31,2,FALSE),0)</f>
        <v>0</v>
      </c>
      <c r="E7490" t="str">
        <f>'Liste detaljert wide'!$Q$1</f>
        <v>Basis KD</v>
      </c>
      <c r="F7490" t="str">
        <f t="shared" si="6997"/>
        <v>2023VFM0Basis KD</v>
      </c>
      <c r="G7490" s="3">
        <f>'Liste detaljert wide'!Q470</f>
        <v>0</v>
      </c>
      <c r="H7490" t="str">
        <f>VLOOKUP(E7490,Def!$B$2:$C$15,2,FALSE)</f>
        <v>Basis KD</v>
      </c>
      <c r="I7490" s="3">
        <f>IF(A7490='Enheter, modell og år'!$F$2-1,0,G7490-VLOOKUP(A7490-1&amp;B7490&amp;C7490&amp;E7490,$F$2:$G$7561,2,FALSE))</f>
        <v>0</v>
      </c>
      <c r="J7490" s="3">
        <f>IF(A7490='Enheter, modell og år'!$F$2-1,0,VLOOKUP(A7490-1&amp;B7490&amp;C7490&amp;E7490,$F$2:$G$7561,2,FALSE))</f>
        <v>0</v>
      </c>
    </row>
    <row r="7491" spans="1:10" x14ac:dyDescent="0.25">
      <c r="A7491">
        <f t="shared" ref="A7491:C7491" si="7061">A6951</f>
        <v>2023</v>
      </c>
      <c r="B7491" t="str">
        <f t="shared" si="7061"/>
        <v>VFM</v>
      </c>
      <c r="C7491">
        <f t="shared" si="7061"/>
        <v>0</v>
      </c>
      <c r="D7491">
        <f>IFERROR(VLOOKUP(C7491,'Enheter, modell og år'!$A$2:$B$31,2,FALSE),0)</f>
        <v>0</v>
      </c>
      <c r="E7491" t="str">
        <f>'Liste detaljert wide'!$Q$1</f>
        <v>Basis KD</v>
      </c>
      <c r="F7491" t="str">
        <f t="shared" ref="F7491:F7554" si="7062">A7491&amp;B7491&amp;C7491&amp;E7491</f>
        <v>2023VFM0Basis KD</v>
      </c>
      <c r="G7491" s="3">
        <f>'Liste detaljert wide'!Q471</f>
        <v>0</v>
      </c>
      <c r="H7491" t="str">
        <f>VLOOKUP(E7491,Def!$B$2:$C$15,2,FALSE)</f>
        <v>Basis KD</v>
      </c>
      <c r="I7491" s="3">
        <f>IF(A7491='Enheter, modell og år'!$F$2-1,0,G7491-VLOOKUP(A7491-1&amp;B7491&amp;C7491&amp;E7491,$F$2:$G$7561,2,FALSE))</f>
        <v>0</v>
      </c>
      <c r="J7491" s="3">
        <f>IF(A7491='Enheter, modell og år'!$F$2-1,0,VLOOKUP(A7491-1&amp;B7491&amp;C7491&amp;E7491,$F$2:$G$7561,2,FALSE))</f>
        <v>0</v>
      </c>
    </row>
    <row r="7492" spans="1:10" x14ac:dyDescent="0.25">
      <c r="A7492">
        <f t="shared" ref="A7492:C7492" si="7063">A6952</f>
        <v>2023</v>
      </c>
      <c r="B7492" t="str">
        <f t="shared" si="7063"/>
        <v>VFM</v>
      </c>
      <c r="C7492">
        <f t="shared" si="7063"/>
        <v>0</v>
      </c>
      <c r="D7492">
        <f>IFERROR(VLOOKUP(C7492,'Enheter, modell og år'!$A$2:$B$31,2,FALSE),0)</f>
        <v>0</v>
      </c>
      <c r="E7492" t="str">
        <f>'Liste detaljert wide'!$Q$1</f>
        <v>Basis KD</v>
      </c>
      <c r="F7492" t="str">
        <f t="shared" si="7062"/>
        <v>2023VFM0Basis KD</v>
      </c>
      <c r="G7492" s="3">
        <f>'Liste detaljert wide'!Q472</f>
        <v>0</v>
      </c>
      <c r="H7492" t="str">
        <f>VLOOKUP(E7492,Def!$B$2:$C$15,2,FALSE)</f>
        <v>Basis KD</v>
      </c>
      <c r="I7492" s="3">
        <f>IF(A7492='Enheter, modell og år'!$F$2-1,0,G7492-VLOOKUP(A7492-1&amp;B7492&amp;C7492&amp;E7492,$F$2:$G$7561,2,FALSE))</f>
        <v>0</v>
      </c>
      <c r="J7492" s="3">
        <f>IF(A7492='Enheter, modell og år'!$F$2-1,0,VLOOKUP(A7492-1&amp;B7492&amp;C7492&amp;E7492,$F$2:$G$7561,2,FALSE))</f>
        <v>0</v>
      </c>
    </row>
    <row r="7493" spans="1:10" x14ac:dyDescent="0.25">
      <c r="A7493">
        <f t="shared" ref="A7493:C7493" si="7064">A6953</f>
        <v>2023</v>
      </c>
      <c r="B7493" t="str">
        <f t="shared" si="7064"/>
        <v>VFM</v>
      </c>
      <c r="C7493">
        <f t="shared" si="7064"/>
        <v>0</v>
      </c>
      <c r="D7493">
        <f>IFERROR(VLOOKUP(C7493,'Enheter, modell og år'!$A$2:$B$31,2,FALSE),0)</f>
        <v>0</v>
      </c>
      <c r="E7493" t="str">
        <f>'Liste detaljert wide'!$Q$1</f>
        <v>Basis KD</v>
      </c>
      <c r="F7493" t="str">
        <f t="shared" si="7062"/>
        <v>2023VFM0Basis KD</v>
      </c>
      <c r="G7493" s="3">
        <f>'Liste detaljert wide'!Q473</f>
        <v>0</v>
      </c>
      <c r="H7493" t="str">
        <f>VLOOKUP(E7493,Def!$B$2:$C$15,2,FALSE)</f>
        <v>Basis KD</v>
      </c>
      <c r="I7493" s="3">
        <f>IF(A7493='Enheter, modell og år'!$F$2-1,0,G7493-VLOOKUP(A7493-1&amp;B7493&amp;C7493&amp;E7493,$F$2:$G$7561,2,FALSE))</f>
        <v>0</v>
      </c>
      <c r="J7493" s="3">
        <f>IF(A7493='Enheter, modell og år'!$F$2-1,0,VLOOKUP(A7493-1&amp;B7493&amp;C7493&amp;E7493,$F$2:$G$7561,2,FALSE))</f>
        <v>0</v>
      </c>
    </row>
    <row r="7494" spans="1:10" x14ac:dyDescent="0.25">
      <c r="A7494">
        <f t="shared" ref="A7494:C7494" si="7065">A6954</f>
        <v>2023</v>
      </c>
      <c r="B7494" t="str">
        <f t="shared" si="7065"/>
        <v>VFM</v>
      </c>
      <c r="C7494">
        <f t="shared" si="7065"/>
        <v>0</v>
      </c>
      <c r="D7494">
        <f>IFERROR(VLOOKUP(C7494,'Enheter, modell og år'!$A$2:$B$31,2,FALSE),0)</f>
        <v>0</v>
      </c>
      <c r="E7494" t="str">
        <f>'Liste detaljert wide'!$Q$1</f>
        <v>Basis KD</v>
      </c>
      <c r="F7494" t="str">
        <f t="shared" si="7062"/>
        <v>2023VFM0Basis KD</v>
      </c>
      <c r="G7494" s="3">
        <f>'Liste detaljert wide'!Q474</f>
        <v>0</v>
      </c>
      <c r="H7494" t="str">
        <f>VLOOKUP(E7494,Def!$B$2:$C$15,2,FALSE)</f>
        <v>Basis KD</v>
      </c>
      <c r="I7494" s="3">
        <f>IF(A7494='Enheter, modell og år'!$F$2-1,0,G7494-VLOOKUP(A7494-1&amp;B7494&amp;C7494&amp;E7494,$F$2:$G$7561,2,FALSE))</f>
        <v>0</v>
      </c>
      <c r="J7494" s="3">
        <f>IF(A7494='Enheter, modell og år'!$F$2-1,0,VLOOKUP(A7494-1&amp;B7494&amp;C7494&amp;E7494,$F$2:$G$7561,2,FALSE))</f>
        <v>0</v>
      </c>
    </row>
    <row r="7495" spans="1:10" x14ac:dyDescent="0.25">
      <c r="A7495">
        <f t="shared" ref="A7495:C7495" si="7066">A6955</f>
        <v>2023</v>
      </c>
      <c r="B7495" t="str">
        <f t="shared" si="7066"/>
        <v>VFM</v>
      </c>
      <c r="C7495">
        <f t="shared" si="7066"/>
        <v>0</v>
      </c>
      <c r="D7495">
        <f>IFERROR(VLOOKUP(C7495,'Enheter, modell og år'!$A$2:$B$31,2,FALSE),0)</f>
        <v>0</v>
      </c>
      <c r="E7495" t="str">
        <f>'Liste detaljert wide'!$Q$1</f>
        <v>Basis KD</v>
      </c>
      <c r="F7495" t="str">
        <f t="shared" si="7062"/>
        <v>2023VFM0Basis KD</v>
      </c>
      <c r="G7495" s="3">
        <f>'Liste detaljert wide'!Q475</f>
        <v>0</v>
      </c>
      <c r="H7495" t="str">
        <f>VLOOKUP(E7495,Def!$B$2:$C$15,2,FALSE)</f>
        <v>Basis KD</v>
      </c>
      <c r="I7495" s="3">
        <f>IF(A7495='Enheter, modell og år'!$F$2-1,0,G7495-VLOOKUP(A7495-1&amp;B7495&amp;C7495&amp;E7495,$F$2:$G$7561,2,FALSE))</f>
        <v>0</v>
      </c>
      <c r="J7495" s="3">
        <f>IF(A7495='Enheter, modell og år'!$F$2-1,0,VLOOKUP(A7495-1&amp;B7495&amp;C7495&amp;E7495,$F$2:$G$7561,2,FALSE))</f>
        <v>0</v>
      </c>
    </row>
    <row r="7496" spans="1:10" x14ac:dyDescent="0.25">
      <c r="A7496">
        <f t="shared" ref="A7496:C7496" si="7067">A6956</f>
        <v>2023</v>
      </c>
      <c r="B7496" t="str">
        <f t="shared" si="7067"/>
        <v>VFM</v>
      </c>
      <c r="C7496">
        <f t="shared" si="7067"/>
        <v>0</v>
      </c>
      <c r="D7496">
        <f>IFERROR(VLOOKUP(C7496,'Enheter, modell og år'!$A$2:$B$31,2,FALSE),0)</f>
        <v>0</v>
      </c>
      <c r="E7496" t="str">
        <f>'Liste detaljert wide'!$Q$1</f>
        <v>Basis KD</v>
      </c>
      <c r="F7496" t="str">
        <f t="shared" si="7062"/>
        <v>2023VFM0Basis KD</v>
      </c>
      <c r="G7496" s="3">
        <f>'Liste detaljert wide'!Q476</f>
        <v>0</v>
      </c>
      <c r="H7496" t="str">
        <f>VLOOKUP(E7496,Def!$B$2:$C$15,2,FALSE)</f>
        <v>Basis KD</v>
      </c>
      <c r="I7496" s="3">
        <f>IF(A7496='Enheter, modell og år'!$F$2-1,0,G7496-VLOOKUP(A7496-1&amp;B7496&amp;C7496&amp;E7496,$F$2:$G$7561,2,FALSE))</f>
        <v>0</v>
      </c>
      <c r="J7496" s="3">
        <f>IF(A7496='Enheter, modell og år'!$F$2-1,0,VLOOKUP(A7496-1&amp;B7496&amp;C7496&amp;E7496,$F$2:$G$7561,2,FALSE))</f>
        <v>0</v>
      </c>
    </row>
    <row r="7497" spans="1:10" x14ac:dyDescent="0.25">
      <c r="A7497">
        <f t="shared" ref="A7497:C7497" si="7068">A6957</f>
        <v>2023</v>
      </c>
      <c r="B7497" t="str">
        <f t="shared" si="7068"/>
        <v>VFM</v>
      </c>
      <c r="C7497">
        <f t="shared" si="7068"/>
        <v>0</v>
      </c>
      <c r="D7497">
        <f>IFERROR(VLOOKUP(C7497,'Enheter, modell og år'!$A$2:$B$31,2,FALSE),0)</f>
        <v>0</v>
      </c>
      <c r="E7497" t="str">
        <f>'Liste detaljert wide'!$Q$1</f>
        <v>Basis KD</v>
      </c>
      <c r="F7497" t="str">
        <f t="shared" si="7062"/>
        <v>2023VFM0Basis KD</v>
      </c>
      <c r="G7497" s="3">
        <f>'Liste detaljert wide'!Q477</f>
        <v>0</v>
      </c>
      <c r="H7497" t="str">
        <f>VLOOKUP(E7497,Def!$B$2:$C$15,2,FALSE)</f>
        <v>Basis KD</v>
      </c>
      <c r="I7497" s="3">
        <f>IF(A7497='Enheter, modell og år'!$F$2-1,0,G7497-VLOOKUP(A7497-1&amp;B7497&amp;C7497&amp;E7497,$F$2:$G$7561,2,FALSE))</f>
        <v>0</v>
      </c>
      <c r="J7497" s="3">
        <f>IF(A7497='Enheter, modell og år'!$F$2-1,0,VLOOKUP(A7497-1&amp;B7497&amp;C7497&amp;E7497,$F$2:$G$7561,2,FALSE))</f>
        <v>0</v>
      </c>
    </row>
    <row r="7498" spans="1:10" x14ac:dyDescent="0.25">
      <c r="A7498">
        <f t="shared" ref="A7498:C7498" si="7069">A6958</f>
        <v>2023</v>
      </c>
      <c r="B7498" t="str">
        <f t="shared" si="7069"/>
        <v>VFM</v>
      </c>
      <c r="C7498">
        <f t="shared" si="7069"/>
        <v>0</v>
      </c>
      <c r="D7498">
        <f>IFERROR(VLOOKUP(C7498,'Enheter, modell og år'!$A$2:$B$31,2,FALSE),0)</f>
        <v>0</v>
      </c>
      <c r="E7498" t="str">
        <f>'Liste detaljert wide'!$Q$1</f>
        <v>Basis KD</v>
      </c>
      <c r="F7498" t="str">
        <f t="shared" si="7062"/>
        <v>2023VFM0Basis KD</v>
      </c>
      <c r="G7498" s="3">
        <f>'Liste detaljert wide'!Q478</f>
        <v>0</v>
      </c>
      <c r="H7498" t="str">
        <f>VLOOKUP(E7498,Def!$B$2:$C$15,2,FALSE)</f>
        <v>Basis KD</v>
      </c>
      <c r="I7498" s="3">
        <f>IF(A7498='Enheter, modell og år'!$F$2-1,0,G7498-VLOOKUP(A7498-1&amp;B7498&amp;C7498&amp;E7498,$F$2:$G$7561,2,FALSE))</f>
        <v>0</v>
      </c>
      <c r="J7498" s="3">
        <f>IF(A7498='Enheter, modell og år'!$F$2-1,0,VLOOKUP(A7498-1&amp;B7498&amp;C7498&amp;E7498,$F$2:$G$7561,2,FALSE))</f>
        <v>0</v>
      </c>
    </row>
    <row r="7499" spans="1:10" x14ac:dyDescent="0.25">
      <c r="A7499">
        <f t="shared" ref="A7499:C7499" si="7070">A6959</f>
        <v>2023</v>
      </c>
      <c r="B7499" t="str">
        <f t="shared" si="7070"/>
        <v>VFM</v>
      </c>
      <c r="C7499">
        <f t="shared" si="7070"/>
        <v>0</v>
      </c>
      <c r="D7499">
        <f>IFERROR(VLOOKUP(C7499,'Enheter, modell og år'!$A$2:$B$31,2,FALSE),0)</f>
        <v>0</v>
      </c>
      <c r="E7499" t="str">
        <f>'Liste detaljert wide'!$Q$1</f>
        <v>Basis KD</v>
      </c>
      <c r="F7499" t="str">
        <f t="shared" si="7062"/>
        <v>2023VFM0Basis KD</v>
      </c>
      <c r="G7499" s="3">
        <f>'Liste detaljert wide'!Q479</f>
        <v>0</v>
      </c>
      <c r="H7499" t="str">
        <f>VLOOKUP(E7499,Def!$B$2:$C$15,2,FALSE)</f>
        <v>Basis KD</v>
      </c>
      <c r="I7499" s="3">
        <f>IF(A7499='Enheter, modell og år'!$F$2-1,0,G7499-VLOOKUP(A7499-1&amp;B7499&amp;C7499&amp;E7499,$F$2:$G$7561,2,FALSE))</f>
        <v>0</v>
      </c>
      <c r="J7499" s="3">
        <f>IF(A7499='Enheter, modell og år'!$F$2-1,0,VLOOKUP(A7499-1&amp;B7499&amp;C7499&amp;E7499,$F$2:$G$7561,2,FALSE))</f>
        <v>0</v>
      </c>
    </row>
    <row r="7500" spans="1:10" x14ac:dyDescent="0.25">
      <c r="A7500">
        <f t="shared" ref="A7500:C7500" si="7071">A6960</f>
        <v>2023</v>
      </c>
      <c r="B7500" t="str">
        <f t="shared" si="7071"/>
        <v>VFM</v>
      </c>
      <c r="C7500">
        <f t="shared" si="7071"/>
        <v>0</v>
      </c>
      <c r="D7500">
        <f>IFERROR(VLOOKUP(C7500,'Enheter, modell og år'!$A$2:$B$31,2,FALSE),0)</f>
        <v>0</v>
      </c>
      <c r="E7500" t="str">
        <f>'Liste detaljert wide'!$Q$1</f>
        <v>Basis KD</v>
      </c>
      <c r="F7500" t="str">
        <f t="shared" si="7062"/>
        <v>2023VFM0Basis KD</v>
      </c>
      <c r="G7500" s="3">
        <f>'Liste detaljert wide'!Q480</f>
        <v>0</v>
      </c>
      <c r="H7500" t="str">
        <f>VLOOKUP(E7500,Def!$B$2:$C$15,2,FALSE)</f>
        <v>Basis KD</v>
      </c>
      <c r="I7500" s="3">
        <f>IF(A7500='Enheter, modell og år'!$F$2-1,0,G7500-VLOOKUP(A7500-1&amp;B7500&amp;C7500&amp;E7500,$F$2:$G$7561,2,FALSE))</f>
        <v>0</v>
      </c>
      <c r="J7500" s="3">
        <f>IF(A7500='Enheter, modell og år'!$F$2-1,0,VLOOKUP(A7500-1&amp;B7500&amp;C7500&amp;E7500,$F$2:$G$7561,2,FALSE))</f>
        <v>0</v>
      </c>
    </row>
    <row r="7501" spans="1:10" x14ac:dyDescent="0.25">
      <c r="A7501">
        <f t="shared" ref="A7501:C7501" si="7072">A6961</f>
        <v>2023</v>
      </c>
      <c r="B7501" t="str">
        <f t="shared" si="7072"/>
        <v>VFM</v>
      </c>
      <c r="C7501">
        <f t="shared" si="7072"/>
        <v>0</v>
      </c>
      <c r="D7501">
        <f>IFERROR(VLOOKUP(C7501,'Enheter, modell og år'!$A$2:$B$31,2,FALSE),0)</f>
        <v>0</v>
      </c>
      <c r="E7501" t="str">
        <f>'Liste detaljert wide'!$Q$1</f>
        <v>Basis KD</v>
      </c>
      <c r="F7501" t="str">
        <f t="shared" si="7062"/>
        <v>2023VFM0Basis KD</v>
      </c>
      <c r="G7501" s="3">
        <f>'Liste detaljert wide'!Q481</f>
        <v>0</v>
      </c>
      <c r="H7501" t="str">
        <f>VLOOKUP(E7501,Def!$B$2:$C$15,2,FALSE)</f>
        <v>Basis KD</v>
      </c>
      <c r="I7501" s="3">
        <f>IF(A7501='Enheter, modell og år'!$F$2-1,0,G7501-VLOOKUP(A7501-1&amp;B7501&amp;C7501&amp;E7501,$F$2:$G$7561,2,FALSE))</f>
        <v>0</v>
      </c>
      <c r="J7501" s="3">
        <f>IF(A7501='Enheter, modell og år'!$F$2-1,0,VLOOKUP(A7501-1&amp;B7501&amp;C7501&amp;E7501,$F$2:$G$7561,2,FALSE))</f>
        <v>0</v>
      </c>
    </row>
    <row r="7502" spans="1:10" x14ac:dyDescent="0.25">
      <c r="A7502">
        <f t="shared" ref="A7502:C7502" si="7073">A6962</f>
        <v>2024</v>
      </c>
      <c r="B7502" t="str">
        <f t="shared" si="7073"/>
        <v>VFM</v>
      </c>
      <c r="C7502">
        <f t="shared" si="7073"/>
        <v>0</v>
      </c>
      <c r="D7502">
        <f>IFERROR(VLOOKUP(C7502,'Enheter, modell og år'!$A$2:$B$31,2,FALSE),0)</f>
        <v>0</v>
      </c>
      <c r="E7502" t="str">
        <f>'Liste detaljert wide'!$Q$1</f>
        <v>Basis KD</v>
      </c>
      <c r="F7502" t="str">
        <f t="shared" si="7062"/>
        <v>2024VFM0Basis KD</v>
      </c>
      <c r="G7502" s="3">
        <f>'Liste detaljert wide'!Q482</f>
        <v>0</v>
      </c>
      <c r="H7502" t="str">
        <f>VLOOKUP(E7502,Def!$B$2:$C$15,2,FALSE)</f>
        <v>Basis KD</v>
      </c>
      <c r="I7502" s="3">
        <f>IF(A7502='Enheter, modell og år'!$F$2-1,0,G7502-VLOOKUP(A7502-1&amp;B7502&amp;C7502&amp;E7502,$F$2:$G$7561,2,FALSE))</f>
        <v>0</v>
      </c>
      <c r="J7502" s="3">
        <f>IF(A7502='Enheter, modell og år'!$F$2-1,0,VLOOKUP(A7502-1&amp;B7502&amp;C7502&amp;E7502,$F$2:$G$7561,2,FALSE))</f>
        <v>0</v>
      </c>
    </row>
    <row r="7503" spans="1:10" x14ac:dyDescent="0.25">
      <c r="A7503">
        <f t="shared" ref="A7503:C7503" si="7074">A6963</f>
        <v>2024</v>
      </c>
      <c r="B7503" t="str">
        <f t="shared" si="7074"/>
        <v>VFM</v>
      </c>
      <c r="C7503">
        <f t="shared" si="7074"/>
        <v>0</v>
      </c>
      <c r="D7503">
        <f>IFERROR(VLOOKUP(C7503,'Enheter, modell og år'!$A$2:$B$31,2,FALSE),0)</f>
        <v>0</v>
      </c>
      <c r="E7503" t="str">
        <f>'Liste detaljert wide'!$Q$1</f>
        <v>Basis KD</v>
      </c>
      <c r="F7503" t="str">
        <f t="shared" si="7062"/>
        <v>2024VFM0Basis KD</v>
      </c>
      <c r="G7503" s="3">
        <f>'Liste detaljert wide'!Q483</f>
        <v>0</v>
      </c>
      <c r="H7503" t="str">
        <f>VLOOKUP(E7503,Def!$B$2:$C$15,2,FALSE)</f>
        <v>Basis KD</v>
      </c>
      <c r="I7503" s="3">
        <f>IF(A7503='Enheter, modell og år'!$F$2-1,0,G7503-VLOOKUP(A7503-1&amp;B7503&amp;C7503&amp;E7503,$F$2:$G$7561,2,FALSE))</f>
        <v>0</v>
      </c>
      <c r="J7503" s="3">
        <f>IF(A7503='Enheter, modell og år'!$F$2-1,0,VLOOKUP(A7503-1&amp;B7503&amp;C7503&amp;E7503,$F$2:$G$7561,2,FALSE))</f>
        <v>0</v>
      </c>
    </row>
    <row r="7504" spans="1:10" x14ac:dyDescent="0.25">
      <c r="A7504">
        <f t="shared" ref="A7504:C7504" si="7075">A6964</f>
        <v>2024</v>
      </c>
      <c r="B7504" t="str">
        <f t="shared" si="7075"/>
        <v>VFM</v>
      </c>
      <c r="C7504">
        <f t="shared" si="7075"/>
        <v>0</v>
      </c>
      <c r="D7504">
        <f>IFERROR(VLOOKUP(C7504,'Enheter, modell og år'!$A$2:$B$31,2,FALSE),0)</f>
        <v>0</v>
      </c>
      <c r="E7504" t="str">
        <f>'Liste detaljert wide'!$Q$1</f>
        <v>Basis KD</v>
      </c>
      <c r="F7504" t="str">
        <f t="shared" si="7062"/>
        <v>2024VFM0Basis KD</v>
      </c>
      <c r="G7504" s="3">
        <f>'Liste detaljert wide'!Q484</f>
        <v>0</v>
      </c>
      <c r="H7504" t="str">
        <f>VLOOKUP(E7504,Def!$B$2:$C$15,2,FALSE)</f>
        <v>Basis KD</v>
      </c>
      <c r="I7504" s="3">
        <f>IF(A7504='Enheter, modell og år'!$F$2-1,0,G7504-VLOOKUP(A7504-1&amp;B7504&amp;C7504&amp;E7504,$F$2:$G$7561,2,FALSE))</f>
        <v>0</v>
      </c>
      <c r="J7504" s="3">
        <f>IF(A7504='Enheter, modell og år'!$F$2-1,0,VLOOKUP(A7504-1&amp;B7504&amp;C7504&amp;E7504,$F$2:$G$7561,2,FALSE))</f>
        <v>0</v>
      </c>
    </row>
    <row r="7505" spans="1:10" x14ac:dyDescent="0.25">
      <c r="A7505">
        <f t="shared" ref="A7505:C7505" si="7076">A6965</f>
        <v>2024</v>
      </c>
      <c r="B7505" t="str">
        <f t="shared" si="7076"/>
        <v>VFM</v>
      </c>
      <c r="C7505">
        <f t="shared" si="7076"/>
        <v>0</v>
      </c>
      <c r="D7505">
        <f>IFERROR(VLOOKUP(C7505,'Enheter, modell og år'!$A$2:$B$31,2,FALSE),0)</f>
        <v>0</v>
      </c>
      <c r="E7505" t="str">
        <f>'Liste detaljert wide'!$Q$1</f>
        <v>Basis KD</v>
      </c>
      <c r="F7505" t="str">
        <f t="shared" si="7062"/>
        <v>2024VFM0Basis KD</v>
      </c>
      <c r="G7505" s="3">
        <f>'Liste detaljert wide'!Q485</f>
        <v>0</v>
      </c>
      <c r="H7505" t="str">
        <f>VLOOKUP(E7505,Def!$B$2:$C$15,2,FALSE)</f>
        <v>Basis KD</v>
      </c>
      <c r="I7505" s="3">
        <f>IF(A7505='Enheter, modell og år'!$F$2-1,0,G7505-VLOOKUP(A7505-1&amp;B7505&amp;C7505&amp;E7505,$F$2:$G$7561,2,FALSE))</f>
        <v>0</v>
      </c>
      <c r="J7505" s="3">
        <f>IF(A7505='Enheter, modell og år'!$F$2-1,0,VLOOKUP(A7505-1&amp;B7505&amp;C7505&amp;E7505,$F$2:$G$7561,2,FALSE))</f>
        <v>0</v>
      </c>
    </row>
    <row r="7506" spans="1:10" x14ac:dyDescent="0.25">
      <c r="A7506">
        <f t="shared" ref="A7506:C7506" si="7077">A6966</f>
        <v>2024</v>
      </c>
      <c r="B7506" t="str">
        <f t="shared" si="7077"/>
        <v>VFM</v>
      </c>
      <c r="C7506">
        <f t="shared" si="7077"/>
        <v>0</v>
      </c>
      <c r="D7506">
        <f>IFERROR(VLOOKUP(C7506,'Enheter, modell og år'!$A$2:$B$31,2,FALSE),0)</f>
        <v>0</v>
      </c>
      <c r="E7506" t="str">
        <f>'Liste detaljert wide'!$Q$1</f>
        <v>Basis KD</v>
      </c>
      <c r="F7506" t="str">
        <f t="shared" si="7062"/>
        <v>2024VFM0Basis KD</v>
      </c>
      <c r="G7506" s="3">
        <f>'Liste detaljert wide'!Q486</f>
        <v>0</v>
      </c>
      <c r="H7506" t="str">
        <f>VLOOKUP(E7506,Def!$B$2:$C$15,2,FALSE)</f>
        <v>Basis KD</v>
      </c>
      <c r="I7506" s="3">
        <f>IF(A7506='Enheter, modell og år'!$F$2-1,0,G7506-VLOOKUP(A7506-1&amp;B7506&amp;C7506&amp;E7506,$F$2:$G$7561,2,FALSE))</f>
        <v>0</v>
      </c>
      <c r="J7506" s="3">
        <f>IF(A7506='Enheter, modell og år'!$F$2-1,0,VLOOKUP(A7506-1&amp;B7506&amp;C7506&amp;E7506,$F$2:$G$7561,2,FALSE))</f>
        <v>0</v>
      </c>
    </row>
    <row r="7507" spans="1:10" x14ac:dyDescent="0.25">
      <c r="A7507">
        <f t="shared" ref="A7507:C7507" si="7078">A6967</f>
        <v>2024</v>
      </c>
      <c r="B7507" t="str">
        <f t="shared" si="7078"/>
        <v>VFM</v>
      </c>
      <c r="C7507">
        <f t="shared" si="7078"/>
        <v>0</v>
      </c>
      <c r="D7507">
        <f>IFERROR(VLOOKUP(C7507,'Enheter, modell og år'!$A$2:$B$31,2,FALSE),0)</f>
        <v>0</v>
      </c>
      <c r="E7507" t="str">
        <f>'Liste detaljert wide'!$Q$1</f>
        <v>Basis KD</v>
      </c>
      <c r="F7507" t="str">
        <f t="shared" si="7062"/>
        <v>2024VFM0Basis KD</v>
      </c>
      <c r="G7507" s="3">
        <f>'Liste detaljert wide'!Q487</f>
        <v>0</v>
      </c>
      <c r="H7507" t="str">
        <f>VLOOKUP(E7507,Def!$B$2:$C$15,2,FALSE)</f>
        <v>Basis KD</v>
      </c>
      <c r="I7507" s="3">
        <f>IF(A7507='Enheter, modell og år'!$F$2-1,0,G7507-VLOOKUP(A7507-1&amp;B7507&amp;C7507&amp;E7507,$F$2:$G$7561,2,FALSE))</f>
        <v>0</v>
      </c>
      <c r="J7507" s="3">
        <f>IF(A7507='Enheter, modell og år'!$F$2-1,0,VLOOKUP(A7507-1&amp;B7507&amp;C7507&amp;E7507,$F$2:$G$7561,2,FALSE))</f>
        <v>0</v>
      </c>
    </row>
    <row r="7508" spans="1:10" x14ac:dyDescent="0.25">
      <c r="A7508">
        <f t="shared" ref="A7508:C7508" si="7079">A6968</f>
        <v>2024</v>
      </c>
      <c r="B7508" t="str">
        <f t="shared" si="7079"/>
        <v>VFM</v>
      </c>
      <c r="C7508">
        <f t="shared" si="7079"/>
        <v>0</v>
      </c>
      <c r="D7508">
        <f>IFERROR(VLOOKUP(C7508,'Enheter, modell og år'!$A$2:$B$31,2,FALSE),0)</f>
        <v>0</v>
      </c>
      <c r="E7508" t="str">
        <f>'Liste detaljert wide'!$Q$1</f>
        <v>Basis KD</v>
      </c>
      <c r="F7508" t="str">
        <f t="shared" si="7062"/>
        <v>2024VFM0Basis KD</v>
      </c>
      <c r="G7508" s="3">
        <f>'Liste detaljert wide'!Q488</f>
        <v>0</v>
      </c>
      <c r="H7508" t="str">
        <f>VLOOKUP(E7508,Def!$B$2:$C$15,2,FALSE)</f>
        <v>Basis KD</v>
      </c>
      <c r="I7508" s="3">
        <f>IF(A7508='Enheter, modell og år'!$F$2-1,0,G7508-VLOOKUP(A7508-1&amp;B7508&amp;C7508&amp;E7508,$F$2:$G$7561,2,FALSE))</f>
        <v>0</v>
      </c>
      <c r="J7508" s="3">
        <f>IF(A7508='Enheter, modell og år'!$F$2-1,0,VLOOKUP(A7508-1&amp;B7508&amp;C7508&amp;E7508,$F$2:$G$7561,2,FALSE))</f>
        <v>0</v>
      </c>
    </row>
    <row r="7509" spans="1:10" x14ac:dyDescent="0.25">
      <c r="A7509">
        <f t="shared" ref="A7509:C7509" si="7080">A6969</f>
        <v>2024</v>
      </c>
      <c r="B7509" t="str">
        <f t="shared" si="7080"/>
        <v>VFM</v>
      </c>
      <c r="C7509">
        <f t="shared" si="7080"/>
        <v>0</v>
      </c>
      <c r="D7509">
        <f>IFERROR(VLOOKUP(C7509,'Enheter, modell og år'!$A$2:$B$31,2,FALSE),0)</f>
        <v>0</v>
      </c>
      <c r="E7509" t="str">
        <f>'Liste detaljert wide'!$Q$1</f>
        <v>Basis KD</v>
      </c>
      <c r="F7509" t="str">
        <f t="shared" si="7062"/>
        <v>2024VFM0Basis KD</v>
      </c>
      <c r="G7509" s="3">
        <f>'Liste detaljert wide'!Q489</f>
        <v>0</v>
      </c>
      <c r="H7509" t="str">
        <f>VLOOKUP(E7509,Def!$B$2:$C$15,2,FALSE)</f>
        <v>Basis KD</v>
      </c>
      <c r="I7509" s="3">
        <f>IF(A7509='Enheter, modell og år'!$F$2-1,0,G7509-VLOOKUP(A7509-1&amp;B7509&amp;C7509&amp;E7509,$F$2:$G$7561,2,FALSE))</f>
        <v>0</v>
      </c>
      <c r="J7509" s="3">
        <f>IF(A7509='Enheter, modell og år'!$F$2-1,0,VLOOKUP(A7509-1&amp;B7509&amp;C7509&amp;E7509,$F$2:$G$7561,2,FALSE))</f>
        <v>0</v>
      </c>
    </row>
    <row r="7510" spans="1:10" x14ac:dyDescent="0.25">
      <c r="A7510">
        <f t="shared" ref="A7510:C7510" si="7081">A6970</f>
        <v>2024</v>
      </c>
      <c r="B7510" t="str">
        <f t="shared" si="7081"/>
        <v>VFM</v>
      </c>
      <c r="C7510">
        <f t="shared" si="7081"/>
        <v>0</v>
      </c>
      <c r="D7510">
        <f>IFERROR(VLOOKUP(C7510,'Enheter, modell og år'!$A$2:$B$31,2,FALSE),0)</f>
        <v>0</v>
      </c>
      <c r="E7510" t="str">
        <f>'Liste detaljert wide'!$Q$1</f>
        <v>Basis KD</v>
      </c>
      <c r="F7510" t="str">
        <f t="shared" si="7062"/>
        <v>2024VFM0Basis KD</v>
      </c>
      <c r="G7510" s="3">
        <f>'Liste detaljert wide'!Q490</f>
        <v>0</v>
      </c>
      <c r="H7510" t="str">
        <f>VLOOKUP(E7510,Def!$B$2:$C$15,2,FALSE)</f>
        <v>Basis KD</v>
      </c>
      <c r="I7510" s="3">
        <f>IF(A7510='Enheter, modell og år'!$F$2-1,0,G7510-VLOOKUP(A7510-1&amp;B7510&amp;C7510&amp;E7510,$F$2:$G$7561,2,FALSE))</f>
        <v>0</v>
      </c>
      <c r="J7510" s="3">
        <f>IF(A7510='Enheter, modell og år'!$F$2-1,0,VLOOKUP(A7510-1&amp;B7510&amp;C7510&amp;E7510,$F$2:$G$7561,2,FALSE))</f>
        <v>0</v>
      </c>
    </row>
    <row r="7511" spans="1:10" x14ac:dyDescent="0.25">
      <c r="A7511">
        <f t="shared" ref="A7511:C7511" si="7082">A6971</f>
        <v>2024</v>
      </c>
      <c r="B7511" t="str">
        <f t="shared" si="7082"/>
        <v>VFM</v>
      </c>
      <c r="C7511">
        <f t="shared" si="7082"/>
        <v>0</v>
      </c>
      <c r="D7511">
        <f>IFERROR(VLOOKUP(C7511,'Enheter, modell og år'!$A$2:$B$31,2,FALSE),0)</f>
        <v>0</v>
      </c>
      <c r="E7511" t="str">
        <f>'Liste detaljert wide'!$Q$1</f>
        <v>Basis KD</v>
      </c>
      <c r="F7511" t="str">
        <f t="shared" si="7062"/>
        <v>2024VFM0Basis KD</v>
      </c>
      <c r="G7511" s="3">
        <f>'Liste detaljert wide'!Q491</f>
        <v>0</v>
      </c>
      <c r="H7511" t="str">
        <f>VLOOKUP(E7511,Def!$B$2:$C$15,2,FALSE)</f>
        <v>Basis KD</v>
      </c>
      <c r="I7511" s="3">
        <f>IF(A7511='Enheter, modell og år'!$F$2-1,0,G7511-VLOOKUP(A7511-1&amp;B7511&amp;C7511&amp;E7511,$F$2:$G$7561,2,FALSE))</f>
        <v>0</v>
      </c>
      <c r="J7511" s="3">
        <f>IF(A7511='Enheter, modell og år'!$F$2-1,0,VLOOKUP(A7511-1&amp;B7511&amp;C7511&amp;E7511,$F$2:$G$7561,2,FALSE))</f>
        <v>0</v>
      </c>
    </row>
    <row r="7512" spans="1:10" x14ac:dyDescent="0.25">
      <c r="A7512">
        <f t="shared" ref="A7512:C7512" si="7083">A6972</f>
        <v>2024</v>
      </c>
      <c r="B7512" t="str">
        <f t="shared" si="7083"/>
        <v>VFM</v>
      </c>
      <c r="C7512">
        <f t="shared" si="7083"/>
        <v>0</v>
      </c>
      <c r="D7512">
        <f>IFERROR(VLOOKUP(C7512,'Enheter, modell og år'!$A$2:$B$31,2,FALSE),0)</f>
        <v>0</v>
      </c>
      <c r="E7512" t="str">
        <f>'Liste detaljert wide'!$Q$1</f>
        <v>Basis KD</v>
      </c>
      <c r="F7512" t="str">
        <f t="shared" si="7062"/>
        <v>2024VFM0Basis KD</v>
      </c>
      <c r="G7512" s="3">
        <f>'Liste detaljert wide'!Q492</f>
        <v>0</v>
      </c>
      <c r="H7512" t="str">
        <f>VLOOKUP(E7512,Def!$B$2:$C$15,2,FALSE)</f>
        <v>Basis KD</v>
      </c>
      <c r="I7512" s="3">
        <f>IF(A7512='Enheter, modell og år'!$F$2-1,0,G7512-VLOOKUP(A7512-1&amp;B7512&amp;C7512&amp;E7512,$F$2:$G$7561,2,FALSE))</f>
        <v>0</v>
      </c>
      <c r="J7512" s="3">
        <f>IF(A7512='Enheter, modell og år'!$F$2-1,0,VLOOKUP(A7512-1&amp;B7512&amp;C7512&amp;E7512,$F$2:$G$7561,2,FALSE))</f>
        <v>0</v>
      </c>
    </row>
    <row r="7513" spans="1:10" x14ac:dyDescent="0.25">
      <c r="A7513">
        <f t="shared" ref="A7513:C7513" si="7084">A6973</f>
        <v>2024</v>
      </c>
      <c r="B7513" t="str">
        <f t="shared" si="7084"/>
        <v>VFM</v>
      </c>
      <c r="C7513">
        <f t="shared" si="7084"/>
        <v>0</v>
      </c>
      <c r="D7513">
        <f>IFERROR(VLOOKUP(C7513,'Enheter, modell og år'!$A$2:$B$31,2,FALSE),0)</f>
        <v>0</v>
      </c>
      <c r="E7513" t="str">
        <f>'Liste detaljert wide'!$Q$1</f>
        <v>Basis KD</v>
      </c>
      <c r="F7513" t="str">
        <f t="shared" si="7062"/>
        <v>2024VFM0Basis KD</v>
      </c>
      <c r="G7513" s="3">
        <f>'Liste detaljert wide'!Q493</f>
        <v>0</v>
      </c>
      <c r="H7513" t="str">
        <f>VLOOKUP(E7513,Def!$B$2:$C$15,2,FALSE)</f>
        <v>Basis KD</v>
      </c>
      <c r="I7513" s="3">
        <f>IF(A7513='Enheter, modell og år'!$F$2-1,0,G7513-VLOOKUP(A7513-1&amp;B7513&amp;C7513&amp;E7513,$F$2:$G$7561,2,FALSE))</f>
        <v>0</v>
      </c>
      <c r="J7513" s="3">
        <f>IF(A7513='Enheter, modell og år'!$F$2-1,0,VLOOKUP(A7513-1&amp;B7513&amp;C7513&amp;E7513,$F$2:$G$7561,2,FALSE))</f>
        <v>0</v>
      </c>
    </row>
    <row r="7514" spans="1:10" x14ac:dyDescent="0.25">
      <c r="A7514">
        <f t="shared" ref="A7514:C7514" si="7085">A6974</f>
        <v>2024</v>
      </c>
      <c r="B7514" t="str">
        <f t="shared" si="7085"/>
        <v>VFM</v>
      </c>
      <c r="C7514">
        <f t="shared" si="7085"/>
        <v>0</v>
      </c>
      <c r="D7514">
        <f>IFERROR(VLOOKUP(C7514,'Enheter, modell og år'!$A$2:$B$31,2,FALSE),0)</f>
        <v>0</v>
      </c>
      <c r="E7514" t="str">
        <f>'Liste detaljert wide'!$Q$1</f>
        <v>Basis KD</v>
      </c>
      <c r="F7514" t="str">
        <f t="shared" si="7062"/>
        <v>2024VFM0Basis KD</v>
      </c>
      <c r="G7514" s="3">
        <f>'Liste detaljert wide'!Q494</f>
        <v>0</v>
      </c>
      <c r="H7514" t="str">
        <f>VLOOKUP(E7514,Def!$B$2:$C$15,2,FALSE)</f>
        <v>Basis KD</v>
      </c>
      <c r="I7514" s="3">
        <f>IF(A7514='Enheter, modell og år'!$F$2-1,0,G7514-VLOOKUP(A7514-1&amp;B7514&amp;C7514&amp;E7514,$F$2:$G$7561,2,FALSE))</f>
        <v>0</v>
      </c>
      <c r="J7514" s="3">
        <f>IF(A7514='Enheter, modell og år'!$F$2-1,0,VLOOKUP(A7514-1&amp;B7514&amp;C7514&amp;E7514,$F$2:$G$7561,2,FALSE))</f>
        <v>0</v>
      </c>
    </row>
    <row r="7515" spans="1:10" x14ac:dyDescent="0.25">
      <c r="A7515">
        <f t="shared" ref="A7515:C7515" si="7086">A6975</f>
        <v>2024</v>
      </c>
      <c r="B7515" t="str">
        <f t="shared" si="7086"/>
        <v>VFM</v>
      </c>
      <c r="C7515">
        <f t="shared" si="7086"/>
        <v>0</v>
      </c>
      <c r="D7515">
        <f>IFERROR(VLOOKUP(C7515,'Enheter, modell og år'!$A$2:$B$31,2,FALSE),0)</f>
        <v>0</v>
      </c>
      <c r="E7515" t="str">
        <f>'Liste detaljert wide'!$Q$1</f>
        <v>Basis KD</v>
      </c>
      <c r="F7515" t="str">
        <f t="shared" si="7062"/>
        <v>2024VFM0Basis KD</v>
      </c>
      <c r="G7515" s="3">
        <f>'Liste detaljert wide'!Q495</f>
        <v>0</v>
      </c>
      <c r="H7515" t="str">
        <f>VLOOKUP(E7515,Def!$B$2:$C$15,2,FALSE)</f>
        <v>Basis KD</v>
      </c>
      <c r="I7515" s="3">
        <f>IF(A7515='Enheter, modell og år'!$F$2-1,0,G7515-VLOOKUP(A7515-1&amp;B7515&amp;C7515&amp;E7515,$F$2:$G$7561,2,FALSE))</f>
        <v>0</v>
      </c>
      <c r="J7515" s="3">
        <f>IF(A7515='Enheter, modell og år'!$F$2-1,0,VLOOKUP(A7515-1&amp;B7515&amp;C7515&amp;E7515,$F$2:$G$7561,2,FALSE))</f>
        <v>0</v>
      </c>
    </row>
    <row r="7516" spans="1:10" x14ac:dyDescent="0.25">
      <c r="A7516">
        <f t="shared" ref="A7516:C7516" si="7087">A6976</f>
        <v>2024</v>
      </c>
      <c r="B7516" t="str">
        <f t="shared" si="7087"/>
        <v>VFM</v>
      </c>
      <c r="C7516">
        <f t="shared" si="7087"/>
        <v>0</v>
      </c>
      <c r="D7516">
        <f>IFERROR(VLOOKUP(C7516,'Enheter, modell og år'!$A$2:$B$31,2,FALSE),0)</f>
        <v>0</v>
      </c>
      <c r="E7516" t="str">
        <f>'Liste detaljert wide'!$Q$1</f>
        <v>Basis KD</v>
      </c>
      <c r="F7516" t="str">
        <f t="shared" si="7062"/>
        <v>2024VFM0Basis KD</v>
      </c>
      <c r="G7516" s="3">
        <f>'Liste detaljert wide'!Q496</f>
        <v>0</v>
      </c>
      <c r="H7516" t="str">
        <f>VLOOKUP(E7516,Def!$B$2:$C$15,2,FALSE)</f>
        <v>Basis KD</v>
      </c>
      <c r="I7516" s="3">
        <f>IF(A7516='Enheter, modell og år'!$F$2-1,0,G7516-VLOOKUP(A7516-1&amp;B7516&amp;C7516&amp;E7516,$F$2:$G$7561,2,FALSE))</f>
        <v>0</v>
      </c>
      <c r="J7516" s="3">
        <f>IF(A7516='Enheter, modell og år'!$F$2-1,0,VLOOKUP(A7516-1&amp;B7516&amp;C7516&amp;E7516,$F$2:$G$7561,2,FALSE))</f>
        <v>0</v>
      </c>
    </row>
    <row r="7517" spans="1:10" x14ac:dyDescent="0.25">
      <c r="A7517">
        <f t="shared" ref="A7517:C7517" si="7088">A6977</f>
        <v>2024</v>
      </c>
      <c r="B7517" t="str">
        <f t="shared" si="7088"/>
        <v>VFM</v>
      </c>
      <c r="C7517">
        <f t="shared" si="7088"/>
        <v>0</v>
      </c>
      <c r="D7517">
        <f>IFERROR(VLOOKUP(C7517,'Enheter, modell og år'!$A$2:$B$31,2,FALSE),0)</f>
        <v>0</v>
      </c>
      <c r="E7517" t="str">
        <f>'Liste detaljert wide'!$Q$1</f>
        <v>Basis KD</v>
      </c>
      <c r="F7517" t="str">
        <f t="shared" si="7062"/>
        <v>2024VFM0Basis KD</v>
      </c>
      <c r="G7517" s="3">
        <f>'Liste detaljert wide'!Q497</f>
        <v>0</v>
      </c>
      <c r="H7517" t="str">
        <f>VLOOKUP(E7517,Def!$B$2:$C$15,2,FALSE)</f>
        <v>Basis KD</v>
      </c>
      <c r="I7517" s="3">
        <f>IF(A7517='Enheter, modell og år'!$F$2-1,0,G7517-VLOOKUP(A7517-1&amp;B7517&amp;C7517&amp;E7517,$F$2:$G$7561,2,FALSE))</f>
        <v>0</v>
      </c>
      <c r="J7517" s="3">
        <f>IF(A7517='Enheter, modell og år'!$F$2-1,0,VLOOKUP(A7517-1&amp;B7517&amp;C7517&amp;E7517,$F$2:$G$7561,2,FALSE))</f>
        <v>0</v>
      </c>
    </row>
    <row r="7518" spans="1:10" x14ac:dyDescent="0.25">
      <c r="A7518">
        <f t="shared" ref="A7518:C7518" si="7089">A6978</f>
        <v>2024</v>
      </c>
      <c r="B7518" t="str">
        <f t="shared" si="7089"/>
        <v>VFM</v>
      </c>
      <c r="C7518">
        <f t="shared" si="7089"/>
        <v>0</v>
      </c>
      <c r="D7518">
        <f>IFERROR(VLOOKUP(C7518,'Enheter, modell og år'!$A$2:$B$31,2,FALSE),0)</f>
        <v>0</v>
      </c>
      <c r="E7518" t="str">
        <f>'Liste detaljert wide'!$Q$1</f>
        <v>Basis KD</v>
      </c>
      <c r="F7518" t="str">
        <f t="shared" si="7062"/>
        <v>2024VFM0Basis KD</v>
      </c>
      <c r="G7518" s="3">
        <f>'Liste detaljert wide'!Q498</f>
        <v>0</v>
      </c>
      <c r="H7518" t="str">
        <f>VLOOKUP(E7518,Def!$B$2:$C$15,2,FALSE)</f>
        <v>Basis KD</v>
      </c>
      <c r="I7518" s="3">
        <f>IF(A7518='Enheter, modell og år'!$F$2-1,0,G7518-VLOOKUP(A7518-1&amp;B7518&amp;C7518&amp;E7518,$F$2:$G$7561,2,FALSE))</f>
        <v>0</v>
      </c>
      <c r="J7518" s="3">
        <f>IF(A7518='Enheter, modell og år'!$F$2-1,0,VLOOKUP(A7518-1&amp;B7518&amp;C7518&amp;E7518,$F$2:$G$7561,2,FALSE))</f>
        <v>0</v>
      </c>
    </row>
    <row r="7519" spans="1:10" x14ac:dyDescent="0.25">
      <c r="A7519">
        <f t="shared" ref="A7519:C7519" si="7090">A6979</f>
        <v>2024</v>
      </c>
      <c r="B7519" t="str">
        <f t="shared" si="7090"/>
        <v>VFM</v>
      </c>
      <c r="C7519">
        <f t="shared" si="7090"/>
        <v>0</v>
      </c>
      <c r="D7519">
        <f>IFERROR(VLOOKUP(C7519,'Enheter, modell og år'!$A$2:$B$31,2,FALSE),0)</f>
        <v>0</v>
      </c>
      <c r="E7519" t="str">
        <f>'Liste detaljert wide'!$Q$1</f>
        <v>Basis KD</v>
      </c>
      <c r="F7519" t="str">
        <f t="shared" si="7062"/>
        <v>2024VFM0Basis KD</v>
      </c>
      <c r="G7519" s="3">
        <f>'Liste detaljert wide'!Q499</f>
        <v>0</v>
      </c>
      <c r="H7519" t="str">
        <f>VLOOKUP(E7519,Def!$B$2:$C$15,2,FALSE)</f>
        <v>Basis KD</v>
      </c>
      <c r="I7519" s="3">
        <f>IF(A7519='Enheter, modell og år'!$F$2-1,0,G7519-VLOOKUP(A7519-1&amp;B7519&amp;C7519&amp;E7519,$F$2:$G$7561,2,FALSE))</f>
        <v>0</v>
      </c>
      <c r="J7519" s="3">
        <f>IF(A7519='Enheter, modell og år'!$F$2-1,0,VLOOKUP(A7519-1&amp;B7519&amp;C7519&amp;E7519,$F$2:$G$7561,2,FALSE))</f>
        <v>0</v>
      </c>
    </row>
    <row r="7520" spans="1:10" x14ac:dyDescent="0.25">
      <c r="A7520">
        <f t="shared" ref="A7520:C7520" si="7091">A6980</f>
        <v>2024</v>
      </c>
      <c r="B7520" t="str">
        <f t="shared" si="7091"/>
        <v>VFM</v>
      </c>
      <c r="C7520">
        <f t="shared" si="7091"/>
        <v>0</v>
      </c>
      <c r="D7520">
        <f>IFERROR(VLOOKUP(C7520,'Enheter, modell og år'!$A$2:$B$31,2,FALSE),0)</f>
        <v>0</v>
      </c>
      <c r="E7520" t="str">
        <f>'Liste detaljert wide'!$Q$1</f>
        <v>Basis KD</v>
      </c>
      <c r="F7520" t="str">
        <f t="shared" si="7062"/>
        <v>2024VFM0Basis KD</v>
      </c>
      <c r="G7520" s="3">
        <f>'Liste detaljert wide'!Q500</f>
        <v>0</v>
      </c>
      <c r="H7520" t="str">
        <f>VLOOKUP(E7520,Def!$B$2:$C$15,2,FALSE)</f>
        <v>Basis KD</v>
      </c>
      <c r="I7520" s="3">
        <f>IF(A7520='Enheter, modell og år'!$F$2-1,0,G7520-VLOOKUP(A7520-1&amp;B7520&amp;C7520&amp;E7520,$F$2:$G$7561,2,FALSE))</f>
        <v>0</v>
      </c>
      <c r="J7520" s="3">
        <f>IF(A7520='Enheter, modell og år'!$F$2-1,0,VLOOKUP(A7520-1&amp;B7520&amp;C7520&amp;E7520,$F$2:$G$7561,2,FALSE))</f>
        <v>0</v>
      </c>
    </row>
    <row r="7521" spans="1:11" x14ac:dyDescent="0.25">
      <c r="A7521">
        <f t="shared" ref="A7521:C7521" si="7092">A6981</f>
        <v>2024</v>
      </c>
      <c r="B7521" t="str">
        <f t="shared" si="7092"/>
        <v>VFM</v>
      </c>
      <c r="C7521">
        <f t="shared" si="7092"/>
        <v>0</v>
      </c>
      <c r="D7521">
        <f>IFERROR(VLOOKUP(C7521,'Enheter, modell og år'!$A$2:$B$31,2,FALSE),0)</f>
        <v>0</v>
      </c>
      <c r="E7521" t="str">
        <f>'Liste detaljert wide'!$Q$1</f>
        <v>Basis KD</v>
      </c>
      <c r="F7521" t="str">
        <f t="shared" si="7062"/>
        <v>2024VFM0Basis KD</v>
      </c>
      <c r="G7521" s="3">
        <f>'Liste detaljert wide'!Q501</f>
        <v>0</v>
      </c>
      <c r="H7521" t="str">
        <f>VLOOKUP(E7521,Def!$B$2:$C$15,2,FALSE)</f>
        <v>Basis KD</v>
      </c>
      <c r="I7521" s="3">
        <f>IF(A7521='Enheter, modell og år'!$F$2-1,0,G7521-VLOOKUP(A7521-1&amp;B7521&amp;C7521&amp;E7521,$F$2:$G$7561,2,FALSE))</f>
        <v>0</v>
      </c>
      <c r="J7521" s="3">
        <f>IF(A7521='Enheter, modell og år'!$F$2-1,0,VLOOKUP(A7521-1&amp;B7521&amp;C7521&amp;E7521,$F$2:$G$7561,2,FALSE))</f>
        <v>0</v>
      </c>
    </row>
    <row r="7522" spans="1:11" x14ac:dyDescent="0.25">
      <c r="A7522">
        <f t="shared" ref="A7522:C7522" si="7093">A6982</f>
        <v>2024</v>
      </c>
      <c r="B7522" t="str">
        <f t="shared" si="7093"/>
        <v>VFM</v>
      </c>
      <c r="C7522">
        <f t="shared" si="7093"/>
        <v>0</v>
      </c>
      <c r="D7522">
        <f>IFERROR(VLOOKUP(C7522,'Enheter, modell og år'!$A$2:$B$31,2,FALSE),0)</f>
        <v>0</v>
      </c>
      <c r="E7522" t="str">
        <f>'Liste detaljert wide'!$Q$1</f>
        <v>Basis KD</v>
      </c>
      <c r="F7522" t="str">
        <f t="shared" si="7062"/>
        <v>2024VFM0Basis KD</v>
      </c>
      <c r="G7522" s="3">
        <f>'Liste detaljert wide'!Q502</f>
        <v>0</v>
      </c>
      <c r="H7522" t="str">
        <f>VLOOKUP(E7522,Def!$B$2:$C$15,2,FALSE)</f>
        <v>Basis KD</v>
      </c>
      <c r="I7522" s="3">
        <f>IF(A7522='Enheter, modell og år'!$F$2-1,0,G7522-VLOOKUP(A7522-1&amp;B7522&amp;C7522&amp;E7522,$F$2:$G$7561,2,FALSE))</f>
        <v>0</v>
      </c>
      <c r="J7522" s="3">
        <f>IF(A7522='Enheter, modell og år'!$F$2-1,0,VLOOKUP(A7522-1&amp;B7522&amp;C7522&amp;E7522,$F$2:$G$7561,2,FALSE))</f>
        <v>0</v>
      </c>
    </row>
    <row r="7523" spans="1:11" x14ac:dyDescent="0.25">
      <c r="A7523">
        <f t="shared" ref="A7523:C7523" si="7094">A6983</f>
        <v>2024</v>
      </c>
      <c r="B7523" t="str">
        <f t="shared" si="7094"/>
        <v>VFM</v>
      </c>
      <c r="C7523">
        <f t="shared" si="7094"/>
        <v>0</v>
      </c>
      <c r="D7523">
        <f>IFERROR(VLOOKUP(C7523,'Enheter, modell og år'!$A$2:$B$31,2,FALSE),0)</f>
        <v>0</v>
      </c>
      <c r="E7523" t="str">
        <f>'Liste detaljert wide'!$Q$1</f>
        <v>Basis KD</v>
      </c>
      <c r="F7523" t="str">
        <f t="shared" si="7062"/>
        <v>2024VFM0Basis KD</v>
      </c>
      <c r="G7523" s="3">
        <f>'Liste detaljert wide'!Q503</f>
        <v>0</v>
      </c>
      <c r="H7523" t="str">
        <f>VLOOKUP(E7523,Def!$B$2:$C$15,2,FALSE)</f>
        <v>Basis KD</v>
      </c>
      <c r="I7523" s="3">
        <f>IF(A7523='Enheter, modell og år'!$F$2-1,0,G7523-VLOOKUP(A7523-1&amp;B7523&amp;C7523&amp;E7523,$F$2:$G$7561,2,FALSE))</f>
        <v>0</v>
      </c>
      <c r="J7523" s="3">
        <f>IF(A7523='Enheter, modell og år'!$F$2-1,0,VLOOKUP(A7523-1&amp;B7523&amp;C7523&amp;E7523,$F$2:$G$7561,2,FALSE))</f>
        <v>0</v>
      </c>
    </row>
    <row r="7524" spans="1:11" x14ac:dyDescent="0.25">
      <c r="A7524">
        <f t="shared" ref="A7524:C7524" si="7095">A6984</f>
        <v>2024</v>
      </c>
      <c r="B7524" t="str">
        <f t="shared" si="7095"/>
        <v>VFM</v>
      </c>
      <c r="C7524">
        <f t="shared" si="7095"/>
        <v>0</v>
      </c>
      <c r="D7524">
        <f>IFERROR(VLOOKUP(C7524,'Enheter, modell og år'!$A$2:$B$31,2,FALSE),0)</f>
        <v>0</v>
      </c>
      <c r="E7524" t="str">
        <f>'Liste detaljert wide'!$Q$1</f>
        <v>Basis KD</v>
      </c>
      <c r="F7524" t="str">
        <f t="shared" si="7062"/>
        <v>2024VFM0Basis KD</v>
      </c>
      <c r="G7524" s="3">
        <f>'Liste detaljert wide'!Q504</f>
        <v>0</v>
      </c>
      <c r="H7524" t="str">
        <f>VLOOKUP(E7524,Def!$B$2:$C$15,2,FALSE)</f>
        <v>Basis KD</v>
      </c>
      <c r="I7524" s="3">
        <f>IF(A7524='Enheter, modell og år'!$F$2-1,0,G7524-VLOOKUP(A7524-1&amp;B7524&amp;C7524&amp;E7524,$F$2:$G$7561,2,FALSE))</f>
        <v>0</v>
      </c>
      <c r="J7524" s="3">
        <f>IF(A7524='Enheter, modell og år'!$F$2-1,0,VLOOKUP(A7524-1&amp;B7524&amp;C7524&amp;E7524,$F$2:$G$7561,2,FALSE))</f>
        <v>0</v>
      </c>
    </row>
    <row r="7525" spans="1:11" x14ac:dyDescent="0.25">
      <c r="A7525">
        <f t="shared" ref="A7525:C7525" si="7096">A6985</f>
        <v>2024</v>
      </c>
      <c r="B7525" t="str">
        <f t="shared" si="7096"/>
        <v>VFM</v>
      </c>
      <c r="C7525">
        <f t="shared" si="7096"/>
        <v>0</v>
      </c>
      <c r="D7525">
        <f>IFERROR(VLOOKUP(C7525,'Enheter, modell og år'!$A$2:$B$31,2,FALSE),0)</f>
        <v>0</v>
      </c>
      <c r="E7525" t="str">
        <f>'Liste detaljert wide'!$Q$1</f>
        <v>Basis KD</v>
      </c>
      <c r="F7525" t="str">
        <f t="shared" si="7062"/>
        <v>2024VFM0Basis KD</v>
      </c>
      <c r="G7525" s="3">
        <f>'Liste detaljert wide'!Q505</f>
        <v>0</v>
      </c>
      <c r="H7525" t="str">
        <f>VLOOKUP(E7525,Def!$B$2:$C$15,2,FALSE)</f>
        <v>Basis KD</v>
      </c>
      <c r="I7525" s="3">
        <f>IF(A7525='Enheter, modell og år'!$F$2-1,0,G7525-VLOOKUP(A7525-1&amp;B7525&amp;C7525&amp;E7525,$F$2:$G$7561,2,FALSE))</f>
        <v>0</v>
      </c>
      <c r="J7525" s="3">
        <f>IF(A7525='Enheter, modell og år'!$F$2-1,0,VLOOKUP(A7525-1&amp;B7525&amp;C7525&amp;E7525,$F$2:$G$7561,2,FALSE))</f>
        <v>0</v>
      </c>
    </row>
    <row r="7526" spans="1:11" x14ac:dyDescent="0.25">
      <c r="A7526">
        <f t="shared" ref="A7526:C7526" si="7097">A6986</f>
        <v>2024</v>
      </c>
      <c r="B7526" t="str">
        <f t="shared" si="7097"/>
        <v>VFM</v>
      </c>
      <c r="C7526">
        <f t="shared" si="7097"/>
        <v>0</v>
      </c>
      <c r="D7526">
        <f>IFERROR(VLOOKUP(C7526,'Enheter, modell og år'!$A$2:$B$31,2,FALSE),0)</f>
        <v>0</v>
      </c>
      <c r="E7526" t="str">
        <f>'Liste detaljert wide'!$Q$1</f>
        <v>Basis KD</v>
      </c>
      <c r="F7526" t="str">
        <f t="shared" si="7062"/>
        <v>2024VFM0Basis KD</v>
      </c>
      <c r="G7526" s="3">
        <f>'Liste detaljert wide'!Q506</f>
        <v>0</v>
      </c>
      <c r="H7526" t="str">
        <f>VLOOKUP(E7526,Def!$B$2:$C$15,2,FALSE)</f>
        <v>Basis KD</v>
      </c>
      <c r="I7526" s="3">
        <f>IF(A7526='Enheter, modell og år'!$F$2-1,0,G7526-VLOOKUP(A7526-1&amp;B7526&amp;C7526&amp;E7526,$F$2:$G$7561,2,FALSE))</f>
        <v>0</v>
      </c>
      <c r="J7526" s="3">
        <f>IF(A7526='Enheter, modell og år'!$F$2-1,0,VLOOKUP(A7526-1&amp;B7526&amp;C7526&amp;E7526,$F$2:$G$7561,2,FALSE))</f>
        <v>0</v>
      </c>
    </row>
    <row r="7527" spans="1:11" x14ac:dyDescent="0.25">
      <c r="A7527">
        <f t="shared" ref="A7527:C7527" si="7098">A6987</f>
        <v>2024</v>
      </c>
      <c r="B7527" t="str">
        <f t="shared" si="7098"/>
        <v>VFM</v>
      </c>
      <c r="C7527">
        <f t="shared" si="7098"/>
        <v>0</v>
      </c>
      <c r="D7527">
        <f>IFERROR(VLOOKUP(C7527,'Enheter, modell og år'!$A$2:$B$31,2,FALSE),0)</f>
        <v>0</v>
      </c>
      <c r="E7527" t="str">
        <f>'Liste detaljert wide'!$Q$1</f>
        <v>Basis KD</v>
      </c>
      <c r="F7527" t="str">
        <f t="shared" si="7062"/>
        <v>2024VFM0Basis KD</v>
      </c>
      <c r="G7527" s="3">
        <f>'Liste detaljert wide'!Q507</f>
        <v>0</v>
      </c>
      <c r="H7527" t="str">
        <f>VLOOKUP(E7527,Def!$B$2:$C$15,2,FALSE)</f>
        <v>Basis KD</v>
      </c>
      <c r="I7527" s="3">
        <f>IF(A7527='Enheter, modell og år'!$F$2-1,0,G7527-VLOOKUP(A7527-1&amp;B7527&amp;C7527&amp;E7527,$F$2:$G$7561,2,FALSE))</f>
        <v>0</v>
      </c>
      <c r="J7527" s="3">
        <f>IF(A7527='Enheter, modell og år'!$F$2-1,0,VLOOKUP(A7527-1&amp;B7527&amp;C7527&amp;E7527,$F$2:$G$7561,2,FALSE))</f>
        <v>0</v>
      </c>
    </row>
    <row r="7528" spans="1:11" x14ac:dyDescent="0.25">
      <c r="A7528">
        <f t="shared" ref="A7528:C7528" si="7099">A6988</f>
        <v>2024</v>
      </c>
      <c r="B7528" t="str">
        <f t="shared" si="7099"/>
        <v>VFM</v>
      </c>
      <c r="C7528">
        <f t="shared" si="7099"/>
        <v>0</v>
      </c>
      <c r="D7528">
        <f>IFERROR(VLOOKUP(C7528,'Enheter, modell og år'!$A$2:$B$31,2,FALSE),0)</f>
        <v>0</v>
      </c>
      <c r="E7528" t="str">
        <f>'Liste detaljert wide'!$Q$1</f>
        <v>Basis KD</v>
      </c>
      <c r="F7528" t="str">
        <f t="shared" si="7062"/>
        <v>2024VFM0Basis KD</v>
      </c>
      <c r="G7528" s="3">
        <f>'Liste detaljert wide'!Q508</f>
        <v>0</v>
      </c>
      <c r="H7528" t="str">
        <f>VLOOKUP(E7528,Def!$B$2:$C$15,2,FALSE)</f>
        <v>Basis KD</v>
      </c>
      <c r="I7528" s="3">
        <f>IF(A7528='Enheter, modell og år'!$F$2-1,0,G7528-VLOOKUP(A7528-1&amp;B7528&amp;C7528&amp;E7528,$F$2:$G$7561,2,FALSE))</f>
        <v>0</v>
      </c>
      <c r="J7528" s="3">
        <f>IF(A7528='Enheter, modell og år'!$F$2-1,0,VLOOKUP(A7528-1&amp;B7528&amp;C7528&amp;E7528,$F$2:$G$7561,2,FALSE))</f>
        <v>0</v>
      </c>
    </row>
    <row r="7529" spans="1:11" x14ac:dyDescent="0.25">
      <c r="A7529">
        <f t="shared" ref="A7529:C7529" si="7100">A6989</f>
        <v>2024</v>
      </c>
      <c r="B7529" t="str">
        <f t="shared" si="7100"/>
        <v>VFM</v>
      </c>
      <c r="C7529">
        <f t="shared" si="7100"/>
        <v>0</v>
      </c>
      <c r="D7529">
        <f>IFERROR(VLOOKUP(C7529,'Enheter, modell og år'!$A$2:$B$31,2,FALSE),0)</f>
        <v>0</v>
      </c>
      <c r="E7529" t="str">
        <f>'Liste detaljert wide'!$Q$1</f>
        <v>Basis KD</v>
      </c>
      <c r="F7529" t="str">
        <f t="shared" si="7062"/>
        <v>2024VFM0Basis KD</v>
      </c>
      <c r="G7529" s="3">
        <f>'Liste detaljert wide'!Q509</f>
        <v>0</v>
      </c>
      <c r="H7529" t="str">
        <f>VLOOKUP(E7529,Def!$B$2:$C$15,2,FALSE)</f>
        <v>Basis KD</v>
      </c>
      <c r="I7529" s="3">
        <f>IF(A7529='Enheter, modell og år'!$F$2-1,0,G7529-VLOOKUP(A7529-1&amp;B7529&amp;C7529&amp;E7529,$F$2:$G$7561,2,FALSE))</f>
        <v>0</v>
      </c>
      <c r="J7529" s="3">
        <f>IF(A7529='Enheter, modell og år'!$F$2-1,0,VLOOKUP(A7529-1&amp;B7529&amp;C7529&amp;E7529,$F$2:$G$7561,2,FALSE))</f>
        <v>0</v>
      </c>
    </row>
    <row r="7530" spans="1:11" x14ac:dyDescent="0.25">
      <c r="A7530">
        <f t="shared" ref="A7530:C7530" si="7101">A6990</f>
        <v>2024</v>
      </c>
      <c r="B7530" t="str">
        <f t="shared" si="7101"/>
        <v>VFM</v>
      </c>
      <c r="C7530">
        <f t="shared" si="7101"/>
        <v>0</v>
      </c>
      <c r="D7530">
        <f>IFERROR(VLOOKUP(C7530,'Enheter, modell og år'!$A$2:$B$31,2,FALSE),0)</f>
        <v>0</v>
      </c>
      <c r="E7530" t="str">
        <f>'Liste detaljert wide'!$Q$1</f>
        <v>Basis KD</v>
      </c>
      <c r="F7530" t="str">
        <f t="shared" si="7062"/>
        <v>2024VFM0Basis KD</v>
      </c>
      <c r="G7530" s="3">
        <f>'Liste detaljert wide'!Q510</f>
        <v>0</v>
      </c>
      <c r="H7530" t="str">
        <f>VLOOKUP(E7530,Def!$B$2:$C$15,2,FALSE)</f>
        <v>Basis KD</v>
      </c>
      <c r="I7530" s="3">
        <f>IF(A7530='Enheter, modell og år'!$F$2-1,0,G7530-VLOOKUP(A7530-1&amp;B7530&amp;C7530&amp;E7530,$F$2:$G$7561,2,FALSE))</f>
        <v>0</v>
      </c>
      <c r="J7530" s="3">
        <f>IF(A7530='Enheter, modell og år'!$F$2-1,0,VLOOKUP(A7530-1&amp;B7530&amp;C7530&amp;E7530,$F$2:$G$7561,2,FALSE))</f>
        <v>0</v>
      </c>
    </row>
    <row r="7531" spans="1:11" x14ac:dyDescent="0.25">
      <c r="A7531">
        <f t="shared" ref="A7531:C7531" si="7102">A6991</f>
        <v>2024</v>
      </c>
      <c r="B7531" t="str">
        <f t="shared" si="7102"/>
        <v>VFM</v>
      </c>
      <c r="C7531">
        <f t="shared" si="7102"/>
        <v>0</v>
      </c>
      <c r="D7531">
        <f>IFERROR(VLOOKUP(C7531,'Enheter, modell og år'!$A$2:$B$31,2,FALSE),0)</f>
        <v>0</v>
      </c>
      <c r="E7531" t="str">
        <f>'Liste detaljert wide'!$Q$1</f>
        <v>Basis KD</v>
      </c>
      <c r="F7531" t="str">
        <f t="shared" si="7062"/>
        <v>2024VFM0Basis KD</v>
      </c>
      <c r="G7531" s="3">
        <f>'Liste detaljert wide'!Q511</f>
        <v>0</v>
      </c>
      <c r="H7531" t="str">
        <f>VLOOKUP(E7531,Def!$B$2:$C$15,2,FALSE)</f>
        <v>Basis KD</v>
      </c>
      <c r="I7531" s="3">
        <f>IF(A7531='Enheter, modell og år'!$F$2-1,0,G7531-VLOOKUP(A7531-1&amp;B7531&amp;C7531&amp;E7531,$F$2:$G$7561,2,FALSE))</f>
        <v>0</v>
      </c>
      <c r="J7531" s="3">
        <f>IF(A7531='Enheter, modell og år'!$F$2-1,0,VLOOKUP(A7531-1&amp;B7531&amp;C7531&amp;E7531,$F$2:$G$7561,2,FALSE))</f>
        <v>0</v>
      </c>
    </row>
    <row r="7532" spans="1:11" x14ac:dyDescent="0.25">
      <c r="A7532">
        <f t="shared" ref="A7532:C7532" si="7103">A6992</f>
        <v>2025</v>
      </c>
      <c r="B7532" t="str">
        <f t="shared" si="7103"/>
        <v>VFM</v>
      </c>
      <c r="C7532">
        <f t="shared" si="7103"/>
        <v>0</v>
      </c>
      <c r="D7532">
        <f>IFERROR(VLOOKUP(C7532,'Enheter, modell og år'!$A$2:$B$31,2,FALSE),0)</f>
        <v>0</v>
      </c>
      <c r="E7532" t="str">
        <f>'Liste detaljert wide'!$Q$1</f>
        <v>Basis KD</v>
      </c>
      <c r="F7532" t="str">
        <f t="shared" si="7062"/>
        <v>2025VFM0Basis KD</v>
      </c>
      <c r="G7532" s="3">
        <f>'Liste detaljert wide'!Q512</f>
        <v>0</v>
      </c>
      <c r="H7532" t="str">
        <f>VLOOKUP(E7532,Def!$B$2:$C$15,2,FALSE)</f>
        <v>Basis KD</v>
      </c>
      <c r="I7532" s="3">
        <f>IF(A7532='Enheter, modell og år'!$F$2-1,0,G7532-VLOOKUP(A7532-1&amp;B7532&amp;C7532&amp;E7532,$F$2:$G$7561,2,FALSE))</f>
        <v>0</v>
      </c>
      <c r="J7532" s="3">
        <f>IF(A7532='Enheter, modell og år'!$F$2-1,0,VLOOKUP(A7532-1&amp;B7532&amp;C7532&amp;E7532,$F$2:$G$7561,2,FALSE))</f>
        <v>0</v>
      </c>
      <c r="K7532" s="7"/>
    </row>
    <row r="7533" spans="1:11" x14ac:dyDescent="0.25">
      <c r="A7533">
        <f t="shared" ref="A7533:C7533" si="7104">A6993</f>
        <v>2025</v>
      </c>
      <c r="B7533" t="str">
        <f t="shared" si="7104"/>
        <v>VFM</v>
      </c>
      <c r="C7533">
        <f t="shared" si="7104"/>
        <v>0</v>
      </c>
      <c r="D7533">
        <f>IFERROR(VLOOKUP(C7533,'Enheter, modell og år'!$A$2:$B$31,2,FALSE),0)</f>
        <v>0</v>
      </c>
      <c r="E7533" t="str">
        <f>'Liste detaljert wide'!$Q$1</f>
        <v>Basis KD</v>
      </c>
      <c r="F7533" t="str">
        <f t="shared" si="7062"/>
        <v>2025VFM0Basis KD</v>
      </c>
      <c r="G7533" s="3">
        <f>'Liste detaljert wide'!Q513</f>
        <v>0</v>
      </c>
      <c r="H7533" t="str">
        <f>VLOOKUP(E7533,Def!$B$2:$C$15,2,FALSE)</f>
        <v>Basis KD</v>
      </c>
      <c r="I7533" s="3">
        <f>IF(A7533='Enheter, modell og år'!$F$2-1,0,G7533-VLOOKUP(A7533-1&amp;B7533&amp;C7533&amp;E7533,$F$2:$G$7561,2,FALSE))</f>
        <v>0</v>
      </c>
      <c r="J7533" s="3">
        <f>IF(A7533='Enheter, modell og år'!$F$2-1,0,VLOOKUP(A7533-1&amp;B7533&amp;C7533&amp;E7533,$F$2:$G$7561,2,FALSE))</f>
        <v>0</v>
      </c>
    </row>
    <row r="7534" spans="1:11" x14ac:dyDescent="0.25">
      <c r="A7534">
        <f t="shared" ref="A7534:C7534" si="7105">A6994</f>
        <v>2025</v>
      </c>
      <c r="B7534" t="str">
        <f t="shared" si="7105"/>
        <v>VFM</v>
      </c>
      <c r="C7534">
        <f t="shared" si="7105"/>
        <v>0</v>
      </c>
      <c r="D7534">
        <f>IFERROR(VLOOKUP(C7534,'Enheter, modell og år'!$A$2:$B$31,2,FALSE),0)</f>
        <v>0</v>
      </c>
      <c r="E7534" t="str">
        <f>'Liste detaljert wide'!$Q$1</f>
        <v>Basis KD</v>
      </c>
      <c r="F7534" t="str">
        <f t="shared" si="7062"/>
        <v>2025VFM0Basis KD</v>
      </c>
      <c r="G7534" s="3">
        <f>'Liste detaljert wide'!Q514</f>
        <v>0</v>
      </c>
      <c r="H7534" t="str">
        <f>VLOOKUP(E7534,Def!$B$2:$C$15,2,FALSE)</f>
        <v>Basis KD</v>
      </c>
      <c r="I7534" s="3">
        <f>IF(A7534='Enheter, modell og år'!$F$2-1,0,G7534-VLOOKUP(A7534-1&amp;B7534&amp;C7534&amp;E7534,$F$2:$G$7561,2,FALSE))</f>
        <v>0</v>
      </c>
      <c r="J7534" s="3">
        <f>IF(A7534='Enheter, modell og år'!$F$2-1,0,VLOOKUP(A7534-1&amp;B7534&amp;C7534&amp;E7534,$F$2:$G$7561,2,FALSE))</f>
        <v>0</v>
      </c>
    </row>
    <row r="7535" spans="1:11" x14ac:dyDescent="0.25">
      <c r="A7535">
        <f t="shared" ref="A7535:C7535" si="7106">A6995</f>
        <v>2025</v>
      </c>
      <c r="B7535" t="str">
        <f t="shared" si="7106"/>
        <v>VFM</v>
      </c>
      <c r="C7535">
        <f t="shared" si="7106"/>
        <v>0</v>
      </c>
      <c r="D7535">
        <f>IFERROR(VLOOKUP(C7535,'Enheter, modell og år'!$A$2:$B$31,2,FALSE),0)</f>
        <v>0</v>
      </c>
      <c r="E7535" t="str">
        <f>'Liste detaljert wide'!$Q$1</f>
        <v>Basis KD</v>
      </c>
      <c r="F7535" t="str">
        <f t="shared" si="7062"/>
        <v>2025VFM0Basis KD</v>
      </c>
      <c r="G7535" s="3">
        <f>'Liste detaljert wide'!Q515</f>
        <v>0</v>
      </c>
      <c r="H7535" t="str">
        <f>VLOOKUP(E7535,Def!$B$2:$C$15,2,FALSE)</f>
        <v>Basis KD</v>
      </c>
      <c r="I7535" s="3">
        <f>IF(A7535='Enheter, modell og år'!$F$2-1,0,G7535-VLOOKUP(A7535-1&amp;B7535&amp;C7535&amp;E7535,$F$2:$G$7561,2,FALSE))</f>
        <v>0</v>
      </c>
      <c r="J7535" s="3">
        <f>IF(A7535='Enheter, modell og år'!$F$2-1,0,VLOOKUP(A7535-1&amp;B7535&amp;C7535&amp;E7535,$F$2:$G$7561,2,FALSE))</f>
        <v>0</v>
      </c>
    </row>
    <row r="7536" spans="1:11" x14ac:dyDescent="0.25">
      <c r="A7536">
        <f t="shared" ref="A7536:C7536" si="7107">A6996</f>
        <v>2025</v>
      </c>
      <c r="B7536" t="str">
        <f t="shared" si="7107"/>
        <v>VFM</v>
      </c>
      <c r="C7536">
        <f t="shared" si="7107"/>
        <v>0</v>
      </c>
      <c r="D7536">
        <f>IFERROR(VLOOKUP(C7536,'Enheter, modell og år'!$A$2:$B$31,2,FALSE),0)</f>
        <v>0</v>
      </c>
      <c r="E7536" t="str">
        <f>'Liste detaljert wide'!$Q$1</f>
        <v>Basis KD</v>
      </c>
      <c r="F7536" t="str">
        <f t="shared" si="7062"/>
        <v>2025VFM0Basis KD</v>
      </c>
      <c r="G7536" s="3">
        <f>'Liste detaljert wide'!Q516</f>
        <v>0</v>
      </c>
      <c r="H7536" t="str">
        <f>VLOOKUP(E7536,Def!$B$2:$C$15,2,FALSE)</f>
        <v>Basis KD</v>
      </c>
      <c r="I7536" s="3">
        <f>IF(A7536='Enheter, modell og år'!$F$2-1,0,G7536-VLOOKUP(A7536-1&amp;B7536&amp;C7536&amp;E7536,$F$2:$G$7561,2,FALSE))</f>
        <v>0</v>
      </c>
      <c r="J7536" s="3">
        <f>IF(A7536='Enheter, modell og år'!$F$2-1,0,VLOOKUP(A7536-1&amp;B7536&amp;C7536&amp;E7536,$F$2:$G$7561,2,FALSE))</f>
        <v>0</v>
      </c>
    </row>
    <row r="7537" spans="1:10" x14ac:dyDescent="0.25">
      <c r="A7537">
        <f t="shared" ref="A7537:C7537" si="7108">A6997</f>
        <v>2025</v>
      </c>
      <c r="B7537" t="str">
        <f t="shared" si="7108"/>
        <v>VFM</v>
      </c>
      <c r="C7537">
        <f t="shared" si="7108"/>
        <v>0</v>
      </c>
      <c r="D7537">
        <f>IFERROR(VLOOKUP(C7537,'Enheter, modell og år'!$A$2:$B$31,2,FALSE),0)</f>
        <v>0</v>
      </c>
      <c r="E7537" t="str">
        <f>'Liste detaljert wide'!$Q$1</f>
        <v>Basis KD</v>
      </c>
      <c r="F7537" t="str">
        <f t="shared" si="7062"/>
        <v>2025VFM0Basis KD</v>
      </c>
      <c r="G7537" s="3">
        <f>'Liste detaljert wide'!Q517</f>
        <v>0</v>
      </c>
      <c r="H7537" t="str">
        <f>VLOOKUP(E7537,Def!$B$2:$C$15,2,FALSE)</f>
        <v>Basis KD</v>
      </c>
      <c r="I7537" s="3">
        <f>IF(A7537='Enheter, modell og år'!$F$2-1,0,G7537-VLOOKUP(A7537-1&amp;B7537&amp;C7537&amp;E7537,$F$2:$G$7561,2,FALSE))</f>
        <v>0</v>
      </c>
      <c r="J7537" s="3">
        <f>IF(A7537='Enheter, modell og år'!$F$2-1,0,VLOOKUP(A7537-1&amp;B7537&amp;C7537&amp;E7537,$F$2:$G$7561,2,FALSE))</f>
        <v>0</v>
      </c>
    </row>
    <row r="7538" spans="1:10" x14ac:dyDescent="0.25">
      <c r="A7538">
        <f t="shared" ref="A7538:C7538" si="7109">A6998</f>
        <v>2025</v>
      </c>
      <c r="B7538" t="str">
        <f t="shared" si="7109"/>
        <v>VFM</v>
      </c>
      <c r="C7538">
        <f t="shared" si="7109"/>
        <v>0</v>
      </c>
      <c r="D7538">
        <f>IFERROR(VLOOKUP(C7538,'Enheter, modell og år'!$A$2:$B$31,2,FALSE),0)</f>
        <v>0</v>
      </c>
      <c r="E7538" t="str">
        <f>'Liste detaljert wide'!$Q$1</f>
        <v>Basis KD</v>
      </c>
      <c r="F7538" t="str">
        <f t="shared" si="7062"/>
        <v>2025VFM0Basis KD</v>
      </c>
      <c r="G7538" s="3">
        <f>'Liste detaljert wide'!Q518</f>
        <v>0</v>
      </c>
      <c r="H7538" t="str">
        <f>VLOOKUP(E7538,Def!$B$2:$C$15,2,FALSE)</f>
        <v>Basis KD</v>
      </c>
      <c r="I7538" s="3">
        <f>IF(A7538='Enheter, modell og år'!$F$2-1,0,G7538-VLOOKUP(A7538-1&amp;B7538&amp;C7538&amp;E7538,$F$2:$G$7561,2,FALSE))</f>
        <v>0</v>
      </c>
      <c r="J7538" s="3">
        <f>IF(A7538='Enheter, modell og år'!$F$2-1,0,VLOOKUP(A7538-1&amp;B7538&amp;C7538&amp;E7538,$F$2:$G$7561,2,FALSE))</f>
        <v>0</v>
      </c>
    </row>
    <row r="7539" spans="1:10" x14ac:dyDescent="0.25">
      <c r="A7539">
        <f t="shared" ref="A7539:C7539" si="7110">A6999</f>
        <v>2025</v>
      </c>
      <c r="B7539" t="str">
        <f t="shared" si="7110"/>
        <v>VFM</v>
      </c>
      <c r="C7539">
        <f t="shared" si="7110"/>
        <v>0</v>
      </c>
      <c r="D7539">
        <f>IFERROR(VLOOKUP(C7539,'Enheter, modell og år'!$A$2:$B$31,2,FALSE),0)</f>
        <v>0</v>
      </c>
      <c r="E7539" t="str">
        <f>'Liste detaljert wide'!$Q$1</f>
        <v>Basis KD</v>
      </c>
      <c r="F7539" t="str">
        <f t="shared" si="7062"/>
        <v>2025VFM0Basis KD</v>
      </c>
      <c r="G7539" s="3">
        <f>'Liste detaljert wide'!Q519</f>
        <v>0</v>
      </c>
      <c r="H7539" t="str">
        <f>VLOOKUP(E7539,Def!$B$2:$C$15,2,FALSE)</f>
        <v>Basis KD</v>
      </c>
      <c r="I7539" s="3">
        <f>IF(A7539='Enheter, modell og år'!$F$2-1,0,G7539-VLOOKUP(A7539-1&amp;B7539&amp;C7539&amp;E7539,$F$2:$G$7561,2,FALSE))</f>
        <v>0</v>
      </c>
      <c r="J7539" s="3">
        <f>IF(A7539='Enheter, modell og år'!$F$2-1,0,VLOOKUP(A7539-1&amp;B7539&amp;C7539&amp;E7539,$F$2:$G$7561,2,FALSE))</f>
        <v>0</v>
      </c>
    </row>
    <row r="7540" spans="1:10" x14ac:dyDescent="0.25">
      <c r="A7540">
        <f t="shared" ref="A7540:C7540" si="7111">A7000</f>
        <v>2025</v>
      </c>
      <c r="B7540" t="str">
        <f t="shared" si="7111"/>
        <v>VFM</v>
      </c>
      <c r="C7540">
        <f t="shared" si="7111"/>
        <v>0</v>
      </c>
      <c r="D7540">
        <f>IFERROR(VLOOKUP(C7540,'Enheter, modell og år'!$A$2:$B$31,2,FALSE),0)</f>
        <v>0</v>
      </c>
      <c r="E7540" t="str">
        <f>'Liste detaljert wide'!$Q$1</f>
        <v>Basis KD</v>
      </c>
      <c r="F7540" t="str">
        <f t="shared" si="7062"/>
        <v>2025VFM0Basis KD</v>
      </c>
      <c r="G7540" s="3">
        <f>'Liste detaljert wide'!Q520</f>
        <v>0</v>
      </c>
      <c r="H7540" t="str">
        <f>VLOOKUP(E7540,Def!$B$2:$C$15,2,FALSE)</f>
        <v>Basis KD</v>
      </c>
      <c r="I7540" s="3">
        <f>IF(A7540='Enheter, modell og år'!$F$2-1,0,G7540-VLOOKUP(A7540-1&amp;B7540&amp;C7540&amp;E7540,$F$2:$G$7561,2,FALSE))</f>
        <v>0</v>
      </c>
      <c r="J7540" s="3">
        <f>IF(A7540='Enheter, modell og år'!$F$2-1,0,VLOOKUP(A7540-1&amp;B7540&amp;C7540&amp;E7540,$F$2:$G$7561,2,FALSE))</f>
        <v>0</v>
      </c>
    </row>
    <row r="7541" spans="1:10" x14ac:dyDescent="0.25">
      <c r="A7541">
        <f t="shared" ref="A7541:C7541" si="7112">A7001</f>
        <v>2025</v>
      </c>
      <c r="B7541" t="str">
        <f t="shared" si="7112"/>
        <v>VFM</v>
      </c>
      <c r="C7541">
        <f t="shared" si="7112"/>
        <v>0</v>
      </c>
      <c r="D7541">
        <f>IFERROR(VLOOKUP(C7541,'Enheter, modell og år'!$A$2:$B$31,2,FALSE),0)</f>
        <v>0</v>
      </c>
      <c r="E7541" t="str">
        <f>'Liste detaljert wide'!$Q$1</f>
        <v>Basis KD</v>
      </c>
      <c r="F7541" t="str">
        <f t="shared" si="7062"/>
        <v>2025VFM0Basis KD</v>
      </c>
      <c r="G7541" s="3">
        <f>'Liste detaljert wide'!Q521</f>
        <v>0</v>
      </c>
      <c r="H7541" t="str">
        <f>VLOOKUP(E7541,Def!$B$2:$C$15,2,FALSE)</f>
        <v>Basis KD</v>
      </c>
      <c r="I7541" s="3">
        <f>IF(A7541='Enheter, modell og år'!$F$2-1,0,G7541-VLOOKUP(A7541-1&amp;B7541&amp;C7541&amp;E7541,$F$2:$G$7561,2,FALSE))</f>
        <v>0</v>
      </c>
      <c r="J7541" s="3">
        <f>IF(A7541='Enheter, modell og år'!$F$2-1,0,VLOOKUP(A7541-1&amp;B7541&amp;C7541&amp;E7541,$F$2:$G$7561,2,FALSE))</f>
        <v>0</v>
      </c>
    </row>
    <row r="7542" spans="1:10" x14ac:dyDescent="0.25">
      <c r="A7542">
        <f t="shared" ref="A7542:C7542" si="7113">A7002</f>
        <v>2025</v>
      </c>
      <c r="B7542" t="str">
        <f t="shared" si="7113"/>
        <v>VFM</v>
      </c>
      <c r="C7542">
        <f t="shared" si="7113"/>
        <v>0</v>
      </c>
      <c r="D7542">
        <f>IFERROR(VLOOKUP(C7542,'Enheter, modell og år'!$A$2:$B$31,2,FALSE),0)</f>
        <v>0</v>
      </c>
      <c r="E7542" t="str">
        <f>'Liste detaljert wide'!$Q$1</f>
        <v>Basis KD</v>
      </c>
      <c r="F7542" t="str">
        <f t="shared" si="7062"/>
        <v>2025VFM0Basis KD</v>
      </c>
      <c r="G7542" s="3">
        <f>'Liste detaljert wide'!Q522</f>
        <v>0</v>
      </c>
      <c r="H7542" t="str">
        <f>VLOOKUP(E7542,Def!$B$2:$C$15,2,FALSE)</f>
        <v>Basis KD</v>
      </c>
      <c r="I7542" s="3">
        <f>IF(A7542='Enheter, modell og år'!$F$2-1,0,G7542-VLOOKUP(A7542-1&amp;B7542&amp;C7542&amp;E7542,$F$2:$G$7561,2,FALSE))</f>
        <v>0</v>
      </c>
      <c r="J7542" s="3">
        <f>IF(A7542='Enheter, modell og år'!$F$2-1,0,VLOOKUP(A7542-1&amp;B7542&amp;C7542&amp;E7542,$F$2:$G$7561,2,FALSE))</f>
        <v>0</v>
      </c>
    </row>
    <row r="7543" spans="1:10" x14ac:dyDescent="0.25">
      <c r="A7543">
        <f t="shared" ref="A7543:C7543" si="7114">A7003</f>
        <v>2025</v>
      </c>
      <c r="B7543" t="str">
        <f t="shared" si="7114"/>
        <v>VFM</v>
      </c>
      <c r="C7543">
        <f t="shared" si="7114"/>
        <v>0</v>
      </c>
      <c r="D7543">
        <f>IFERROR(VLOOKUP(C7543,'Enheter, modell og år'!$A$2:$B$31,2,FALSE),0)</f>
        <v>0</v>
      </c>
      <c r="E7543" t="str">
        <f>'Liste detaljert wide'!$Q$1</f>
        <v>Basis KD</v>
      </c>
      <c r="F7543" t="str">
        <f t="shared" si="7062"/>
        <v>2025VFM0Basis KD</v>
      </c>
      <c r="G7543" s="3">
        <f>'Liste detaljert wide'!Q523</f>
        <v>0</v>
      </c>
      <c r="H7543" t="str">
        <f>VLOOKUP(E7543,Def!$B$2:$C$15,2,FALSE)</f>
        <v>Basis KD</v>
      </c>
      <c r="I7543" s="3">
        <f>IF(A7543='Enheter, modell og år'!$F$2-1,0,G7543-VLOOKUP(A7543-1&amp;B7543&amp;C7543&amp;E7543,$F$2:$G$7561,2,FALSE))</f>
        <v>0</v>
      </c>
      <c r="J7543" s="3">
        <f>IF(A7543='Enheter, modell og år'!$F$2-1,0,VLOOKUP(A7543-1&amp;B7543&amp;C7543&amp;E7543,$F$2:$G$7561,2,FALSE))</f>
        <v>0</v>
      </c>
    </row>
    <row r="7544" spans="1:10" x14ac:dyDescent="0.25">
      <c r="A7544">
        <f t="shared" ref="A7544:C7544" si="7115">A7004</f>
        <v>2025</v>
      </c>
      <c r="B7544" t="str">
        <f t="shared" si="7115"/>
        <v>VFM</v>
      </c>
      <c r="C7544">
        <f t="shared" si="7115"/>
        <v>0</v>
      </c>
      <c r="D7544">
        <f>IFERROR(VLOOKUP(C7544,'Enheter, modell og år'!$A$2:$B$31,2,FALSE),0)</f>
        <v>0</v>
      </c>
      <c r="E7544" t="str">
        <f>'Liste detaljert wide'!$Q$1</f>
        <v>Basis KD</v>
      </c>
      <c r="F7544" t="str">
        <f t="shared" si="7062"/>
        <v>2025VFM0Basis KD</v>
      </c>
      <c r="G7544" s="3">
        <f>'Liste detaljert wide'!Q524</f>
        <v>0</v>
      </c>
      <c r="H7544" t="str">
        <f>VLOOKUP(E7544,Def!$B$2:$C$15,2,FALSE)</f>
        <v>Basis KD</v>
      </c>
      <c r="I7544" s="3">
        <f>IF(A7544='Enheter, modell og år'!$F$2-1,0,G7544-VLOOKUP(A7544-1&amp;B7544&amp;C7544&amp;E7544,$F$2:$G$7561,2,FALSE))</f>
        <v>0</v>
      </c>
      <c r="J7544" s="3">
        <f>IF(A7544='Enheter, modell og år'!$F$2-1,0,VLOOKUP(A7544-1&amp;B7544&amp;C7544&amp;E7544,$F$2:$G$7561,2,FALSE))</f>
        <v>0</v>
      </c>
    </row>
    <row r="7545" spans="1:10" x14ac:dyDescent="0.25">
      <c r="A7545">
        <f t="shared" ref="A7545:C7545" si="7116">A7005</f>
        <v>2025</v>
      </c>
      <c r="B7545" t="str">
        <f t="shared" si="7116"/>
        <v>VFM</v>
      </c>
      <c r="C7545">
        <f t="shared" si="7116"/>
        <v>0</v>
      </c>
      <c r="D7545">
        <f>IFERROR(VLOOKUP(C7545,'Enheter, modell og år'!$A$2:$B$31,2,FALSE),0)</f>
        <v>0</v>
      </c>
      <c r="E7545" t="str">
        <f>'Liste detaljert wide'!$Q$1</f>
        <v>Basis KD</v>
      </c>
      <c r="F7545" t="str">
        <f t="shared" si="7062"/>
        <v>2025VFM0Basis KD</v>
      </c>
      <c r="G7545" s="3">
        <f>'Liste detaljert wide'!Q525</f>
        <v>0</v>
      </c>
      <c r="H7545" t="str">
        <f>VLOOKUP(E7545,Def!$B$2:$C$15,2,FALSE)</f>
        <v>Basis KD</v>
      </c>
      <c r="I7545" s="3">
        <f>IF(A7545='Enheter, modell og år'!$F$2-1,0,G7545-VLOOKUP(A7545-1&amp;B7545&amp;C7545&amp;E7545,$F$2:$G$7561,2,FALSE))</f>
        <v>0</v>
      </c>
      <c r="J7545" s="3">
        <f>IF(A7545='Enheter, modell og år'!$F$2-1,0,VLOOKUP(A7545-1&amp;B7545&amp;C7545&amp;E7545,$F$2:$G$7561,2,FALSE))</f>
        <v>0</v>
      </c>
    </row>
    <row r="7546" spans="1:10" x14ac:dyDescent="0.25">
      <c r="A7546">
        <f t="shared" ref="A7546:C7546" si="7117">A7006</f>
        <v>2025</v>
      </c>
      <c r="B7546" t="str">
        <f t="shared" si="7117"/>
        <v>VFM</v>
      </c>
      <c r="C7546">
        <f t="shared" si="7117"/>
        <v>0</v>
      </c>
      <c r="D7546">
        <f>IFERROR(VLOOKUP(C7546,'Enheter, modell og år'!$A$2:$B$31,2,FALSE),0)</f>
        <v>0</v>
      </c>
      <c r="E7546" t="str">
        <f>'Liste detaljert wide'!$Q$1</f>
        <v>Basis KD</v>
      </c>
      <c r="F7546" t="str">
        <f t="shared" si="7062"/>
        <v>2025VFM0Basis KD</v>
      </c>
      <c r="G7546" s="3">
        <f>'Liste detaljert wide'!Q526</f>
        <v>0</v>
      </c>
      <c r="H7546" t="str">
        <f>VLOOKUP(E7546,Def!$B$2:$C$15,2,FALSE)</f>
        <v>Basis KD</v>
      </c>
      <c r="I7546" s="3">
        <f>IF(A7546='Enheter, modell og år'!$F$2-1,0,G7546-VLOOKUP(A7546-1&amp;B7546&amp;C7546&amp;E7546,$F$2:$G$7561,2,FALSE))</f>
        <v>0</v>
      </c>
      <c r="J7546" s="3">
        <f>IF(A7546='Enheter, modell og år'!$F$2-1,0,VLOOKUP(A7546-1&amp;B7546&amp;C7546&amp;E7546,$F$2:$G$7561,2,FALSE))</f>
        <v>0</v>
      </c>
    </row>
    <row r="7547" spans="1:10" x14ac:dyDescent="0.25">
      <c r="A7547">
        <f t="shared" ref="A7547:C7547" si="7118">A7007</f>
        <v>2025</v>
      </c>
      <c r="B7547" t="str">
        <f t="shared" si="7118"/>
        <v>VFM</v>
      </c>
      <c r="C7547">
        <f t="shared" si="7118"/>
        <v>0</v>
      </c>
      <c r="D7547">
        <f>IFERROR(VLOOKUP(C7547,'Enheter, modell og år'!$A$2:$B$31,2,FALSE),0)</f>
        <v>0</v>
      </c>
      <c r="E7547" t="str">
        <f>'Liste detaljert wide'!$Q$1</f>
        <v>Basis KD</v>
      </c>
      <c r="F7547" t="str">
        <f t="shared" si="7062"/>
        <v>2025VFM0Basis KD</v>
      </c>
      <c r="G7547" s="3">
        <f>'Liste detaljert wide'!Q527</f>
        <v>0</v>
      </c>
      <c r="H7547" t="str">
        <f>VLOOKUP(E7547,Def!$B$2:$C$15,2,FALSE)</f>
        <v>Basis KD</v>
      </c>
      <c r="I7547" s="3">
        <f>IF(A7547='Enheter, modell og år'!$F$2-1,0,G7547-VLOOKUP(A7547-1&amp;B7547&amp;C7547&amp;E7547,$F$2:$G$7561,2,FALSE))</f>
        <v>0</v>
      </c>
      <c r="J7547" s="3">
        <f>IF(A7547='Enheter, modell og år'!$F$2-1,0,VLOOKUP(A7547-1&amp;B7547&amp;C7547&amp;E7547,$F$2:$G$7561,2,FALSE))</f>
        <v>0</v>
      </c>
    </row>
    <row r="7548" spans="1:10" x14ac:dyDescent="0.25">
      <c r="A7548">
        <f t="shared" ref="A7548:C7548" si="7119">A7008</f>
        <v>2025</v>
      </c>
      <c r="B7548" t="str">
        <f t="shared" si="7119"/>
        <v>VFM</v>
      </c>
      <c r="C7548">
        <f t="shared" si="7119"/>
        <v>0</v>
      </c>
      <c r="D7548">
        <f>IFERROR(VLOOKUP(C7548,'Enheter, modell og år'!$A$2:$B$31,2,FALSE),0)</f>
        <v>0</v>
      </c>
      <c r="E7548" t="str">
        <f>'Liste detaljert wide'!$Q$1</f>
        <v>Basis KD</v>
      </c>
      <c r="F7548" t="str">
        <f t="shared" si="7062"/>
        <v>2025VFM0Basis KD</v>
      </c>
      <c r="G7548" s="3">
        <f>'Liste detaljert wide'!Q528</f>
        <v>0</v>
      </c>
      <c r="H7548" t="str">
        <f>VLOOKUP(E7548,Def!$B$2:$C$15,2,FALSE)</f>
        <v>Basis KD</v>
      </c>
      <c r="I7548" s="3">
        <f>IF(A7548='Enheter, modell og år'!$F$2-1,0,G7548-VLOOKUP(A7548-1&amp;B7548&amp;C7548&amp;E7548,$F$2:$G$7561,2,FALSE))</f>
        <v>0</v>
      </c>
      <c r="J7548" s="3">
        <f>IF(A7548='Enheter, modell og år'!$F$2-1,0,VLOOKUP(A7548-1&amp;B7548&amp;C7548&amp;E7548,$F$2:$G$7561,2,FALSE))</f>
        <v>0</v>
      </c>
    </row>
    <row r="7549" spans="1:10" x14ac:dyDescent="0.25">
      <c r="A7549">
        <f t="shared" ref="A7549:C7549" si="7120">A7009</f>
        <v>2025</v>
      </c>
      <c r="B7549" t="str">
        <f t="shared" si="7120"/>
        <v>VFM</v>
      </c>
      <c r="C7549">
        <f t="shared" si="7120"/>
        <v>0</v>
      </c>
      <c r="D7549">
        <f>IFERROR(VLOOKUP(C7549,'Enheter, modell og år'!$A$2:$B$31,2,FALSE),0)</f>
        <v>0</v>
      </c>
      <c r="E7549" t="str">
        <f>'Liste detaljert wide'!$Q$1</f>
        <v>Basis KD</v>
      </c>
      <c r="F7549" t="str">
        <f t="shared" si="7062"/>
        <v>2025VFM0Basis KD</v>
      </c>
      <c r="G7549" s="3">
        <f>'Liste detaljert wide'!Q529</f>
        <v>0</v>
      </c>
      <c r="H7549" t="str">
        <f>VLOOKUP(E7549,Def!$B$2:$C$15,2,FALSE)</f>
        <v>Basis KD</v>
      </c>
      <c r="I7549" s="3">
        <f>IF(A7549='Enheter, modell og år'!$F$2-1,0,G7549-VLOOKUP(A7549-1&amp;B7549&amp;C7549&amp;E7549,$F$2:$G$7561,2,FALSE))</f>
        <v>0</v>
      </c>
      <c r="J7549" s="3">
        <f>IF(A7549='Enheter, modell og år'!$F$2-1,0,VLOOKUP(A7549-1&amp;B7549&amp;C7549&amp;E7549,$F$2:$G$7561,2,FALSE))</f>
        <v>0</v>
      </c>
    </row>
    <row r="7550" spans="1:10" x14ac:dyDescent="0.25">
      <c r="A7550">
        <f t="shared" ref="A7550:C7550" si="7121">A7010</f>
        <v>2025</v>
      </c>
      <c r="B7550" t="str">
        <f t="shared" si="7121"/>
        <v>VFM</v>
      </c>
      <c r="C7550">
        <f t="shared" si="7121"/>
        <v>0</v>
      </c>
      <c r="D7550">
        <f>IFERROR(VLOOKUP(C7550,'Enheter, modell og år'!$A$2:$B$31,2,FALSE),0)</f>
        <v>0</v>
      </c>
      <c r="E7550" t="str">
        <f>'Liste detaljert wide'!$Q$1</f>
        <v>Basis KD</v>
      </c>
      <c r="F7550" t="str">
        <f t="shared" si="7062"/>
        <v>2025VFM0Basis KD</v>
      </c>
      <c r="G7550" s="3">
        <f>'Liste detaljert wide'!Q530</f>
        <v>0</v>
      </c>
      <c r="H7550" t="str">
        <f>VLOOKUP(E7550,Def!$B$2:$C$15,2,FALSE)</f>
        <v>Basis KD</v>
      </c>
      <c r="I7550" s="3">
        <f>IF(A7550='Enheter, modell og år'!$F$2-1,0,G7550-VLOOKUP(A7550-1&amp;B7550&amp;C7550&amp;E7550,$F$2:$G$7561,2,FALSE))</f>
        <v>0</v>
      </c>
      <c r="J7550" s="3">
        <f>IF(A7550='Enheter, modell og år'!$F$2-1,0,VLOOKUP(A7550-1&amp;B7550&amp;C7550&amp;E7550,$F$2:$G$7561,2,FALSE))</f>
        <v>0</v>
      </c>
    </row>
    <row r="7551" spans="1:10" x14ac:dyDescent="0.25">
      <c r="A7551">
        <f t="shared" ref="A7551:C7551" si="7122">A7011</f>
        <v>2025</v>
      </c>
      <c r="B7551" t="str">
        <f t="shared" si="7122"/>
        <v>VFM</v>
      </c>
      <c r="C7551">
        <f t="shared" si="7122"/>
        <v>0</v>
      </c>
      <c r="D7551">
        <f>IFERROR(VLOOKUP(C7551,'Enheter, modell og år'!$A$2:$B$31,2,FALSE),0)</f>
        <v>0</v>
      </c>
      <c r="E7551" t="str">
        <f>'Liste detaljert wide'!$Q$1</f>
        <v>Basis KD</v>
      </c>
      <c r="F7551" t="str">
        <f t="shared" si="7062"/>
        <v>2025VFM0Basis KD</v>
      </c>
      <c r="G7551" s="3">
        <f>'Liste detaljert wide'!Q531</f>
        <v>0</v>
      </c>
      <c r="H7551" t="str">
        <f>VLOOKUP(E7551,Def!$B$2:$C$15,2,FALSE)</f>
        <v>Basis KD</v>
      </c>
      <c r="I7551" s="3">
        <f>IF(A7551='Enheter, modell og år'!$F$2-1,0,G7551-VLOOKUP(A7551-1&amp;B7551&amp;C7551&amp;E7551,$F$2:$G$7561,2,FALSE))</f>
        <v>0</v>
      </c>
      <c r="J7551" s="3">
        <f>IF(A7551='Enheter, modell og år'!$F$2-1,0,VLOOKUP(A7551-1&amp;B7551&amp;C7551&amp;E7551,$F$2:$G$7561,2,FALSE))</f>
        <v>0</v>
      </c>
    </row>
    <row r="7552" spans="1:10" x14ac:dyDescent="0.25">
      <c r="A7552">
        <f t="shared" ref="A7552:C7552" si="7123">A7012</f>
        <v>2025</v>
      </c>
      <c r="B7552" t="str">
        <f t="shared" si="7123"/>
        <v>VFM</v>
      </c>
      <c r="C7552">
        <f t="shared" si="7123"/>
        <v>0</v>
      </c>
      <c r="D7552">
        <f>IFERROR(VLOOKUP(C7552,'Enheter, modell og år'!$A$2:$B$31,2,FALSE),0)</f>
        <v>0</v>
      </c>
      <c r="E7552" t="str">
        <f>'Liste detaljert wide'!$Q$1</f>
        <v>Basis KD</v>
      </c>
      <c r="F7552" t="str">
        <f t="shared" si="7062"/>
        <v>2025VFM0Basis KD</v>
      </c>
      <c r="G7552" s="3">
        <f>'Liste detaljert wide'!Q532</f>
        <v>0</v>
      </c>
      <c r="H7552" t="str">
        <f>VLOOKUP(E7552,Def!$B$2:$C$15,2,FALSE)</f>
        <v>Basis KD</v>
      </c>
      <c r="I7552" s="3">
        <f>IF(A7552='Enheter, modell og år'!$F$2-1,0,G7552-VLOOKUP(A7552-1&amp;B7552&amp;C7552&amp;E7552,$F$2:$G$7561,2,FALSE))</f>
        <v>0</v>
      </c>
      <c r="J7552" s="3">
        <f>IF(A7552='Enheter, modell og år'!$F$2-1,0,VLOOKUP(A7552-1&amp;B7552&amp;C7552&amp;E7552,$F$2:$G$7561,2,FALSE))</f>
        <v>0</v>
      </c>
    </row>
    <row r="7553" spans="1:10" x14ac:dyDescent="0.25">
      <c r="A7553">
        <f t="shared" ref="A7553:C7553" si="7124">A7013</f>
        <v>2025</v>
      </c>
      <c r="B7553" t="str">
        <f t="shared" si="7124"/>
        <v>VFM</v>
      </c>
      <c r="C7553">
        <f t="shared" si="7124"/>
        <v>0</v>
      </c>
      <c r="D7553">
        <f>IFERROR(VLOOKUP(C7553,'Enheter, modell og år'!$A$2:$B$31,2,FALSE),0)</f>
        <v>0</v>
      </c>
      <c r="E7553" t="str">
        <f>'Liste detaljert wide'!$Q$1</f>
        <v>Basis KD</v>
      </c>
      <c r="F7553" t="str">
        <f t="shared" si="7062"/>
        <v>2025VFM0Basis KD</v>
      </c>
      <c r="G7553" s="3">
        <f>'Liste detaljert wide'!Q533</f>
        <v>0</v>
      </c>
      <c r="H7553" t="str">
        <f>VLOOKUP(E7553,Def!$B$2:$C$15,2,FALSE)</f>
        <v>Basis KD</v>
      </c>
      <c r="I7553" s="3">
        <f>IF(A7553='Enheter, modell og år'!$F$2-1,0,G7553-VLOOKUP(A7553-1&amp;B7553&amp;C7553&amp;E7553,$F$2:$G$7561,2,FALSE))</f>
        <v>0</v>
      </c>
      <c r="J7553" s="3">
        <f>IF(A7553='Enheter, modell og år'!$F$2-1,0,VLOOKUP(A7553-1&amp;B7553&amp;C7553&amp;E7553,$F$2:$G$7561,2,FALSE))</f>
        <v>0</v>
      </c>
    </row>
    <row r="7554" spans="1:10" x14ac:dyDescent="0.25">
      <c r="A7554">
        <f t="shared" ref="A7554:C7554" si="7125">A7014</f>
        <v>2025</v>
      </c>
      <c r="B7554" t="str">
        <f t="shared" si="7125"/>
        <v>VFM</v>
      </c>
      <c r="C7554">
        <f t="shared" si="7125"/>
        <v>0</v>
      </c>
      <c r="D7554">
        <f>IFERROR(VLOOKUP(C7554,'Enheter, modell og år'!$A$2:$B$31,2,FALSE),0)</f>
        <v>0</v>
      </c>
      <c r="E7554" t="str">
        <f>'Liste detaljert wide'!$Q$1</f>
        <v>Basis KD</v>
      </c>
      <c r="F7554" t="str">
        <f t="shared" si="7062"/>
        <v>2025VFM0Basis KD</v>
      </c>
      <c r="G7554" s="3">
        <f>'Liste detaljert wide'!Q534</f>
        <v>0</v>
      </c>
      <c r="H7554" t="str">
        <f>VLOOKUP(E7554,Def!$B$2:$C$15,2,FALSE)</f>
        <v>Basis KD</v>
      </c>
      <c r="I7554" s="3">
        <f>IF(A7554='Enheter, modell og år'!$F$2-1,0,G7554-VLOOKUP(A7554-1&amp;B7554&amp;C7554&amp;E7554,$F$2:$G$7561,2,FALSE))</f>
        <v>0</v>
      </c>
      <c r="J7554" s="3">
        <f>IF(A7554='Enheter, modell og år'!$F$2-1,0,VLOOKUP(A7554-1&amp;B7554&amp;C7554&amp;E7554,$F$2:$G$7561,2,FALSE))</f>
        <v>0</v>
      </c>
    </row>
    <row r="7555" spans="1:10" x14ac:dyDescent="0.25">
      <c r="A7555">
        <f t="shared" ref="A7555:C7555" si="7126">A7015</f>
        <v>2025</v>
      </c>
      <c r="B7555" t="str">
        <f t="shared" si="7126"/>
        <v>VFM</v>
      </c>
      <c r="C7555">
        <f t="shared" si="7126"/>
        <v>0</v>
      </c>
      <c r="D7555">
        <f>IFERROR(VLOOKUP(C7555,'Enheter, modell og år'!$A$2:$B$31,2,FALSE),0)</f>
        <v>0</v>
      </c>
      <c r="E7555" t="str">
        <f>'Liste detaljert wide'!$Q$1</f>
        <v>Basis KD</v>
      </c>
      <c r="F7555" t="str">
        <f t="shared" ref="F7555:F7561" si="7127">A7555&amp;B7555&amp;C7555&amp;E7555</f>
        <v>2025VFM0Basis KD</v>
      </c>
      <c r="G7555" s="3">
        <f>'Liste detaljert wide'!Q535</f>
        <v>0</v>
      </c>
      <c r="H7555" t="str">
        <f>VLOOKUP(E7555,Def!$B$2:$C$15,2,FALSE)</f>
        <v>Basis KD</v>
      </c>
      <c r="I7555" s="3">
        <f>IF(A7555='Enheter, modell og år'!$F$2-1,0,G7555-VLOOKUP(A7555-1&amp;B7555&amp;C7555&amp;E7555,$F$2:$G$7561,2,FALSE))</f>
        <v>0</v>
      </c>
      <c r="J7555" s="3">
        <f>IF(A7555='Enheter, modell og år'!$F$2-1,0,VLOOKUP(A7555-1&amp;B7555&amp;C7555&amp;E7555,$F$2:$G$7561,2,FALSE))</f>
        <v>0</v>
      </c>
    </row>
    <row r="7556" spans="1:10" x14ac:dyDescent="0.25">
      <c r="A7556">
        <f t="shared" ref="A7556:C7556" si="7128">A7016</f>
        <v>2025</v>
      </c>
      <c r="B7556" t="str">
        <f t="shared" si="7128"/>
        <v>VFM</v>
      </c>
      <c r="C7556">
        <f t="shared" si="7128"/>
        <v>0</v>
      </c>
      <c r="D7556">
        <f>IFERROR(VLOOKUP(C7556,'Enheter, modell og år'!$A$2:$B$31,2,FALSE),0)</f>
        <v>0</v>
      </c>
      <c r="E7556" t="str">
        <f>'Liste detaljert wide'!$Q$1</f>
        <v>Basis KD</v>
      </c>
      <c r="F7556" t="str">
        <f t="shared" si="7127"/>
        <v>2025VFM0Basis KD</v>
      </c>
      <c r="G7556" s="3">
        <f>'Liste detaljert wide'!Q536</f>
        <v>0</v>
      </c>
      <c r="H7556" t="str">
        <f>VLOOKUP(E7556,Def!$B$2:$C$15,2,FALSE)</f>
        <v>Basis KD</v>
      </c>
      <c r="I7556" s="3">
        <f>IF(A7556='Enheter, modell og år'!$F$2-1,0,G7556-VLOOKUP(A7556-1&amp;B7556&amp;C7556&amp;E7556,$F$2:$G$7561,2,FALSE))</f>
        <v>0</v>
      </c>
      <c r="J7556" s="3">
        <f>IF(A7556='Enheter, modell og år'!$F$2-1,0,VLOOKUP(A7556-1&amp;B7556&amp;C7556&amp;E7556,$F$2:$G$7561,2,FALSE))</f>
        <v>0</v>
      </c>
    </row>
    <row r="7557" spans="1:10" x14ac:dyDescent="0.25">
      <c r="A7557">
        <f t="shared" ref="A7557:C7557" si="7129">A7017</f>
        <v>2025</v>
      </c>
      <c r="B7557" t="str">
        <f t="shared" si="7129"/>
        <v>VFM</v>
      </c>
      <c r="C7557">
        <f t="shared" si="7129"/>
        <v>0</v>
      </c>
      <c r="D7557">
        <f>IFERROR(VLOOKUP(C7557,'Enheter, modell og år'!$A$2:$B$31,2,FALSE),0)</f>
        <v>0</v>
      </c>
      <c r="E7557" t="str">
        <f>'Liste detaljert wide'!$Q$1</f>
        <v>Basis KD</v>
      </c>
      <c r="F7557" t="str">
        <f t="shared" si="7127"/>
        <v>2025VFM0Basis KD</v>
      </c>
      <c r="G7557" s="3">
        <f>'Liste detaljert wide'!Q537</f>
        <v>0</v>
      </c>
      <c r="H7557" t="str">
        <f>VLOOKUP(E7557,Def!$B$2:$C$15,2,FALSE)</f>
        <v>Basis KD</v>
      </c>
      <c r="I7557" s="3">
        <f>IF(A7557='Enheter, modell og år'!$F$2-1,0,G7557-VLOOKUP(A7557-1&amp;B7557&amp;C7557&amp;E7557,$F$2:$G$7561,2,FALSE))</f>
        <v>0</v>
      </c>
      <c r="J7557" s="3">
        <f>IF(A7557='Enheter, modell og år'!$F$2-1,0,VLOOKUP(A7557-1&amp;B7557&amp;C7557&amp;E7557,$F$2:$G$7561,2,FALSE))</f>
        <v>0</v>
      </c>
    </row>
    <row r="7558" spans="1:10" x14ac:dyDescent="0.25">
      <c r="A7558">
        <f t="shared" ref="A7558:C7558" si="7130">A7018</f>
        <v>2025</v>
      </c>
      <c r="B7558" t="str">
        <f t="shared" si="7130"/>
        <v>VFM</v>
      </c>
      <c r="C7558">
        <f t="shared" si="7130"/>
        <v>0</v>
      </c>
      <c r="D7558">
        <f>IFERROR(VLOOKUP(C7558,'Enheter, modell og år'!$A$2:$B$31,2,FALSE),0)</f>
        <v>0</v>
      </c>
      <c r="E7558" t="str">
        <f>'Liste detaljert wide'!$Q$1</f>
        <v>Basis KD</v>
      </c>
      <c r="F7558" t="str">
        <f t="shared" si="7127"/>
        <v>2025VFM0Basis KD</v>
      </c>
      <c r="G7558" s="3">
        <f>'Liste detaljert wide'!Q538</f>
        <v>0</v>
      </c>
      <c r="H7558" t="str">
        <f>VLOOKUP(E7558,Def!$B$2:$C$15,2,FALSE)</f>
        <v>Basis KD</v>
      </c>
      <c r="I7558" s="3">
        <f>IF(A7558='Enheter, modell og år'!$F$2-1,0,G7558-VLOOKUP(A7558-1&amp;B7558&amp;C7558&amp;E7558,$F$2:$G$7561,2,FALSE))</f>
        <v>0</v>
      </c>
      <c r="J7558" s="3">
        <f>IF(A7558='Enheter, modell og år'!$F$2-1,0,VLOOKUP(A7558-1&amp;B7558&amp;C7558&amp;E7558,$F$2:$G$7561,2,FALSE))</f>
        <v>0</v>
      </c>
    </row>
    <row r="7559" spans="1:10" x14ac:dyDescent="0.25">
      <c r="A7559">
        <f t="shared" ref="A7559:C7559" si="7131">A7019</f>
        <v>2025</v>
      </c>
      <c r="B7559" t="str">
        <f t="shared" si="7131"/>
        <v>VFM</v>
      </c>
      <c r="C7559">
        <f t="shared" si="7131"/>
        <v>0</v>
      </c>
      <c r="D7559">
        <f>IFERROR(VLOOKUP(C7559,'Enheter, modell og år'!$A$2:$B$31,2,FALSE),0)</f>
        <v>0</v>
      </c>
      <c r="E7559" t="str">
        <f>'Liste detaljert wide'!$Q$1</f>
        <v>Basis KD</v>
      </c>
      <c r="F7559" t="str">
        <f t="shared" si="7127"/>
        <v>2025VFM0Basis KD</v>
      </c>
      <c r="G7559" s="3">
        <f>'Liste detaljert wide'!Q539</f>
        <v>0</v>
      </c>
      <c r="H7559" t="str">
        <f>VLOOKUP(E7559,Def!$B$2:$C$15,2,FALSE)</f>
        <v>Basis KD</v>
      </c>
      <c r="I7559" s="3">
        <f>IF(A7559='Enheter, modell og år'!$F$2-1,0,G7559-VLOOKUP(A7559-1&amp;B7559&amp;C7559&amp;E7559,$F$2:$G$7561,2,FALSE))</f>
        <v>0</v>
      </c>
      <c r="J7559" s="3">
        <f>IF(A7559='Enheter, modell og år'!$F$2-1,0,VLOOKUP(A7559-1&amp;B7559&amp;C7559&amp;E7559,$F$2:$G$7561,2,FALSE))</f>
        <v>0</v>
      </c>
    </row>
    <row r="7560" spans="1:10" x14ac:dyDescent="0.25">
      <c r="A7560">
        <f t="shared" ref="A7560:C7560" si="7132">A7020</f>
        <v>2025</v>
      </c>
      <c r="B7560" t="str">
        <f t="shared" si="7132"/>
        <v>VFM</v>
      </c>
      <c r="C7560">
        <f t="shared" si="7132"/>
        <v>0</v>
      </c>
      <c r="D7560">
        <f>IFERROR(VLOOKUP(C7560,'Enheter, modell og år'!$A$2:$B$31,2,FALSE),0)</f>
        <v>0</v>
      </c>
      <c r="E7560" t="str">
        <f>'Liste detaljert wide'!$Q$1</f>
        <v>Basis KD</v>
      </c>
      <c r="F7560" t="str">
        <f t="shared" si="7127"/>
        <v>2025VFM0Basis KD</v>
      </c>
      <c r="G7560" s="3">
        <f>'Liste detaljert wide'!Q540</f>
        <v>0</v>
      </c>
      <c r="H7560" t="str">
        <f>VLOOKUP(E7560,Def!$B$2:$C$15,2,FALSE)</f>
        <v>Basis KD</v>
      </c>
      <c r="I7560" s="3">
        <f>IF(A7560='Enheter, modell og år'!$F$2-1,0,G7560-VLOOKUP(A7560-1&amp;B7560&amp;C7560&amp;E7560,$F$2:$G$7561,2,FALSE))</f>
        <v>0</v>
      </c>
      <c r="J7560" s="3">
        <f>IF(A7560='Enheter, modell og år'!$F$2-1,0,VLOOKUP(A7560-1&amp;B7560&amp;C7560&amp;E7560,$F$2:$G$7561,2,FALSE))</f>
        <v>0</v>
      </c>
    </row>
    <row r="7561" spans="1:10" x14ac:dyDescent="0.25">
      <c r="A7561">
        <f t="shared" ref="A7561:C7561" si="7133">A7021</f>
        <v>2025</v>
      </c>
      <c r="B7561" t="str">
        <f t="shared" si="7133"/>
        <v>VFM</v>
      </c>
      <c r="C7561">
        <f t="shared" si="7133"/>
        <v>0</v>
      </c>
      <c r="D7561">
        <f>IFERROR(VLOOKUP(C7561,'Enheter, modell og år'!$A$2:$B$31,2,FALSE),0)</f>
        <v>0</v>
      </c>
      <c r="E7561" t="str">
        <f>'Liste detaljert wide'!$Q$1</f>
        <v>Basis KD</v>
      </c>
      <c r="F7561" t="str">
        <f t="shared" si="7127"/>
        <v>2025VFM0Basis KD</v>
      </c>
      <c r="G7561" s="3">
        <f>'Liste detaljert wide'!Q541</f>
        <v>0</v>
      </c>
      <c r="H7561" t="str">
        <f>VLOOKUP(E7561,Def!$B$2:$C$15,2,FALSE)</f>
        <v>Basis KD</v>
      </c>
      <c r="I7561" s="3">
        <f>IF(A7561='Enheter, modell og år'!$F$2-1,0,G7561-VLOOKUP(A7561-1&amp;B7561&amp;C7561&amp;E7561,$F$2:$G$7561,2,FALSE))</f>
        <v>0</v>
      </c>
      <c r="J7561" s="3">
        <f>IF(A7561='Enheter, modell og år'!$F$2-1,0,VLOOKUP(A7561-1&amp;B7561&amp;C7561&amp;E7561,$F$2:$G$7561,2,FALSE))</f>
        <v>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workbookViewId="0">
      <selection activeCell="F8" sqref="F8"/>
    </sheetView>
  </sheetViews>
  <sheetFormatPr baseColWidth="10" defaultRowHeight="15" x14ac:dyDescent="0.25"/>
  <cols>
    <col min="1" max="1" width="20.7109375" customWidth="1"/>
    <col min="2" max="2" width="18.7109375" customWidth="1"/>
    <col min="3" max="3" width="20.28515625" customWidth="1"/>
    <col min="4" max="4" width="19.5703125" customWidth="1"/>
    <col min="5" max="5" width="9.28515625" customWidth="1"/>
    <col min="6" max="6" width="9.140625" customWidth="1"/>
    <col min="7" max="7" width="7.28515625" customWidth="1"/>
    <col min="8" max="10" width="6.28515625" customWidth="1"/>
    <col min="11" max="11" width="9.140625" customWidth="1"/>
    <col min="12" max="12" width="17.7109375" customWidth="1"/>
    <col min="13" max="13" width="10.5703125" customWidth="1"/>
    <col min="14" max="14" width="8.28515625" customWidth="1"/>
    <col min="15" max="15" width="18.42578125" customWidth="1"/>
    <col min="16" max="16" width="17.7109375" customWidth="1"/>
    <col min="17" max="17" width="10.5703125" customWidth="1"/>
    <col min="18" max="18" width="8.28515625" customWidth="1"/>
    <col min="19" max="19" width="18.42578125" customWidth="1"/>
    <col min="20" max="20" width="17.7109375" customWidth="1"/>
    <col min="21" max="21" width="10.5703125" customWidth="1"/>
    <col min="22" max="22" width="8.28515625" customWidth="1"/>
    <col min="23" max="23" width="18.42578125" customWidth="1"/>
    <col min="24" max="24" width="17.7109375" customWidth="1"/>
    <col min="25" max="25" width="10.5703125" customWidth="1"/>
    <col min="26" max="26" width="8.28515625" customWidth="1"/>
    <col min="27" max="27" width="18.42578125" customWidth="1"/>
    <col min="28" max="28" width="17.7109375" customWidth="1"/>
    <col min="29" max="29" width="10.5703125" customWidth="1"/>
    <col min="30" max="30" width="8.28515625" customWidth="1"/>
    <col min="31" max="31" width="18.42578125" customWidth="1"/>
    <col min="32" max="32" width="17.7109375" customWidth="1"/>
    <col min="33" max="33" width="10.5703125" customWidth="1"/>
    <col min="34" max="34" width="8.28515625" customWidth="1"/>
    <col min="35" max="35" width="18.42578125" customWidth="1"/>
    <col min="36" max="36" width="17.7109375" customWidth="1"/>
    <col min="37" max="37" width="10.5703125" customWidth="1"/>
    <col min="38" max="38" width="9.140625" customWidth="1"/>
    <col min="39" max="67" width="7.28515625" customWidth="1"/>
    <col min="68" max="79" width="8.28515625" customWidth="1"/>
    <col min="80" max="80" width="9.7109375" customWidth="1"/>
    <col min="81" max="81" width="10.5703125" customWidth="1"/>
    <col min="82" max="82" width="8" customWidth="1"/>
    <col min="83" max="83" width="4.5703125" customWidth="1"/>
    <col min="84" max="86" width="4.85546875" customWidth="1"/>
    <col min="87" max="87" width="5.5703125" customWidth="1"/>
    <col min="88" max="97" width="6.28515625" customWidth="1"/>
    <col min="98" max="98" width="7" customWidth="1"/>
    <col min="99" max="99" width="6.28515625" customWidth="1"/>
    <col min="100" max="100" width="7" customWidth="1"/>
    <col min="101" max="114" width="6.28515625" customWidth="1"/>
    <col min="115" max="115" width="7" customWidth="1"/>
    <col min="116" max="148" width="7.28515625" customWidth="1"/>
    <col min="149" max="160" width="8.28515625" customWidth="1"/>
    <col min="161" max="161" width="9.7109375" customWidth="1"/>
    <col min="162" max="162" width="10.5703125" customWidth="1"/>
    <col min="163" max="163" width="8" customWidth="1"/>
    <col min="164" max="164" width="4.5703125" customWidth="1"/>
    <col min="165" max="168" width="4.85546875" customWidth="1"/>
    <col min="169" max="196" width="6.28515625" customWidth="1"/>
    <col min="197" max="229" width="7.28515625" customWidth="1"/>
    <col min="230" max="241" width="8.28515625" customWidth="1"/>
    <col min="242" max="242" width="9.7109375" customWidth="1"/>
    <col min="243" max="243" width="10.5703125" customWidth="1"/>
    <col min="244" max="244" width="8" customWidth="1"/>
    <col min="245" max="245" width="4.5703125" customWidth="1"/>
    <col min="246" max="249" width="4.85546875" customWidth="1"/>
    <col min="250" max="277" width="6.28515625" customWidth="1"/>
    <col min="278" max="310" width="7.28515625" customWidth="1"/>
    <col min="311" max="322" width="8.28515625" customWidth="1"/>
    <col min="323" max="323" width="9.7109375" customWidth="1"/>
    <col min="324" max="324" width="10.5703125" customWidth="1"/>
    <col min="325" max="325" width="8" customWidth="1"/>
    <col min="326" max="326" width="4.5703125" customWidth="1"/>
    <col min="327" max="330" width="4.85546875" customWidth="1"/>
    <col min="331" max="358" width="6.28515625" customWidth="1"/>
    <col min="359" max="391" width="7.28515625" customWidth="1"/>
    <col min="392" max="403" width="8.28515625" customWidth="1"/>
    <col min="404" max="404" width="9.7109375" customWidth="1"/>
    <col min="405" max="405" width="10.5703125" customWidth="1"/>
    <col min="406" max="406" width="8" customWidth="1"/>
    <col min="407" max="407" width="4.5703125" customWidth="1"/>
    <col min="408" max="411" width="4.85546875" customWidth="1"/>
    <col min="412" max="439" width="6.28515625" customWidth="1"/>
    <col min="440" max="472" width="7.28515625" customWidth="1"/>
    <col min="473" max="484" width="8.28515625" customWidth="1"/>
    <col min="485" max="485" width="9.7109375" customWidth="1"/>
    <col min="486" max="486" width="10.5703125" customWidth="1"/>
    <col min="487" max="487" width="8" customWidth="1"/>
    <col min="488" max="488" width="4.5703125" customWidth="1"/>
    <col min="489" max="492" width="4.85546875" customWidth="1"/>
    <col min="493" max="520" width="6.28515625" customWidth="1"/>
    <col min="521" max="553" width="7.28515625" customWidth="1"/>
    <col min="554" max="565" width="8.28515625" customWidth="1"/>
    <col min="566" max="566" width="9.7109375" customWidth="1"/>
    <col min="567" max="567" width="10.5703125" customWidth="1"/>
    <col min="568" max="568" width="8" customWidth="1"/>
    <col min="569" max="569" width="4.5703125" customWidth="1"/>
    <col min="570" max="574" width="4.85546875" customWidth="1"/>
    <col min="575" max="601" width="6.28515625" customWidth="1"/>
    <col min="602" max="634" width="7.28515625" customWidth="1"/>
    <col min="635" max="646" width="8.28515625" customWidth="1"/>
    <col min="647" max="647" width="9.7109375" customWidth="1"/>
    <col min="648" max="648" width="10.5703125" customWidth="1"/>
    <col min="649" max="649" width="8" customWidth="1"/>
    <col min="650" max="650" width="4.5703125" customWidth="1"/>
    <col min="651" max="655" width="4.85546875" customWidth="1"/>
    <col min="656" max="682" width="6.28515625" customWidth="1"/>
    <col min="683" max="715" width="7.28515625" customWidth="1"/>
    <col min="716" max="727" width="8.28515625" customWidth="1"/>
    <col min="728" max="728" width="9.7109375" customWidth="1"/>
    <col min="729" max="729" width="10.5703125" customWidth="1"/>
    <col min="730" max="730" width="9.140625" customWidth="1"/>
  </cols>
  <sheetData>
    <row r="3" spans="1:6" x14ac:dyDescent="0.25">
      <c r="A3" s="51" t="s">
        <v>38</v>
      </c>
      <c r="B3" t="s">
        <v>41</v>
      </c>
    </row>
    <row r="4" spans="1:6" x14ac:dyDescent="0.25">
      <c r="A4" s="51" t="s">
        <v>73</v>
      </c>
      <c r="B4" s="22">
        <v>0</v>
      </c>
    </row>
    <row r="5" spans="1:6" x14ac:dyDescent="0.25">
      <c r="A5" s="51" t="s">
        <v>37</v>
      </c>
      <c r="B5" s="22">
        <v>2018</v>
      </c>
    </row>
    <row r="7" spans="1:6" x14ac:dyDescent="0.25">
      <c r="A7" s="51" t="s">
        <v>145</v>
      </c>
      <c r="B7" s="51" t="s">
        <v>127</v>
      </c>
    </row>
    <row r="8" spans="1:6" x14ac:dyDescent="0.25">
      <c r="B8" t="s">
        <v>28</v>
      </c>
      <c r="C8" t="s">
        <v>48</v>
      </c>
      <c r="D8" t="s">
        <v>49</v>
      </c>
      <c r="E8" t="s">
        <v>36</v>
      </c>
      <c r="F8" t="s">
        <v>32</v>
      </c>
    </row>
    <row r="9" spans="1:6" x14ac:dyDescent="0.25">
      <c r="A9" s="51" t="s">
        <v>43</v>
      </c>
    </row>
    <row r="10" spans="1:6" x14ac:dyDescent="0.25">
      <c r="A10" s="22">
        <v>0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</row>
    <row r="11" spans="1:6" x14ac:dyDescent="0.25">
      <c r="A11" s="22" t="s">
        <v>32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</row>
  </sheetData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5"/>
  <sheetViews>
    <sheetView workbookViewId="0">
      <selection activeCell="E16" sqref="E16"/>
    </sheetView>
  </sheetViews>
  <sheetFormatPr baseColWidth="10" defaultRowHeight="15" x14ac:dyDescent="0.25"/>
  <cols>
    <col min="2" max="2" width="23.140625" bestFit="1" customWidth="1"/>
  </cols>
  <sheetData>
    <row r="2" spans="2:3" x14ac:dyDescent="0.25">
      <c r="B2" t="s">
        <v>21</v>
      </c>
      <c r="C2" t="s">
        <v>49</v>
      </c>
    </row>
    <row r="3" spans="2:3" x14ac:dyDescent="0.25">
      <c r="B3" t="s">
        <v>141</v>
      </c>
      <c r="C3" t="s">
        <v>141</v>
      </c>
    </row>
    <row r="4" spans="2:3" x14ac:dyDescent="0.25">
      <c r="B4" t="s">
        <v>28</v>
      </c>
      <c r="C4" t="s">
        <v>28</v>
      </c>
    </row>
    <row r="5" spans="2:3" x14ac:dyDescent="0.25">
      <c r="B5" t="s">
        <v>24</v>
      </c>
      <c r="C5" t="s">
        <v>49</v>
      </c>
    </row>
    <row r="6" spans="2:3" x14ac:dyDescent="0.25">
      <c r="B6" t="s">
        <v>22</v>
      </c>
      <c r="C6" t="s">
        <v>49</v>
      </c>
    </row>
    <row r="7" spans="2:3" x14ac:dyDescent="0.25">
      <c r="B7" t="s">
        <v>121</v>
      </c>
      <c r="C7" t="s">
        <v>48</v>
      </c>
    </row>
    <row r="8" spans="2:3" x14ac:dyDescent="0.25">
      <c r="B8" t="s">
        <v>23</v>
      </c>
      <c r="C8" t="s">
        <v>49</v>
      </c>
    </row>
    <row r="9" spans="2:3" x14ac:dyDescent="0.25">
      <c r="B9" t="s">
        <v>27</v>
      </c>
      <c r="C9" t="s">
        <v>49</v>
      </c>
    </row>
    <row r="10" spans="2:3" x14ac:dyDescent="0.25">
      <c r="B10" t="s">
        <v>36</v>
      </c>
      <c r="C10" t="s">
        <v>36</v>
      </c>
    </row>
    <row r="11" spans="2:3" x14ac:dyDescent="0.25">
      <c r="B11" t="s">
        <v>120</v>
      </c>
      <c r="C11" t="s">
        <v>48</v>
      </c>
    </row>
    <row r="12" spans="2:3" x14ac:dyDescent="0.25">
      <c r="B12" t="s">
        <v>83</v>
      </c>
      <c r="C12" t="s">
        <v>83</v>
      </c>
    </row>
    <row r="13" spans="2:3" x14ac:dyDescent="0.25">
      <c r="B13" t="s">
        <v>123</v>
      </c>
      <c r="C13" t="s">
        <v>123</v>
      </c>
    </row>
    <row r="14" spans="2:3" x14ac:dyDescent="0.25">
      <c r="B14" t="s">
        <v>126</v>
      </c>
      <c r="C14" t="s">
        <v>126</v>
      </c>
    </row>
    <row r="15" spans="2:3" x14ac:dyDescent="0.25">
      <c r="B15" t="s">
        <v>122</v>
      </c>
      <c r="C15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0"/>
  <sheetViews>
    <sheetView workbookViewId="0">
      <selection activeCell="D10" sqref="D10"/>
    </sheetView>
  </sheetViews>
  <sheetFormatPr baseColWidth="10" defaultRowHeight="15" x14ac:dyDescent="0.25"/>
  <sheetData>
    <row r="2" spans="1:10" x14ac:dyDescent="0.25">
      <c r="A2" t="s">
        <v>25</v>
      </c>
      <c r="C2" t="s">
        <v>77</v>
      </c>
      <c r="D2" t="s">
        <v>74</v>
      </c>
      <c r="G2" t="s">
        <v>100</v>
      </c>
      <c r="J2">
        <f>'Enheter, modell og år'!$F$2-1</f>
        <v>2017</v>
      </c>
    </row>
    <row r="3" spans="1:10" x14ac:dyDescent="0.25">
      <c r="A3" t="s">
        <v>26</v>
      </c>
      <c r="C3" t="s">
        <v>78</v>
      </c>
      <c r="D3" t="s">
        <v>75</v>
      </c>
      <c r="G3" t="s">
        <v>41</v>
      </c>
      <c r="J3">
        <f>J2+1</f>
        <v>2018</v>
      </c>
    </row>
    <row r="4" spans="1:10" x14ac:dyDescent="0.25">
      <c r="C4" t="s">
        <v>78</v>
      </c>
      <c r="D4" t="s">
        <v>76</v>
      </c>
      <c r="G4" t="s">
        <v>91</v>
      </c>
      <c r="J4">
        <f t="shared" ref="J4:J10" si="0">J3+1</f>
        <v>2019</v>
      </c>
    </row>
    <row r="5" spans="1:10" x14ac:dyDescent="0.25">
      <c r="J5">
        <f t="shared" si="0"/>
        <v>2020</v>
      </c>
    </row>
    <row r="6" spans="1:10" x14ac:dyDescent="0.25">
      <c r="J6">
        <f t="shared" si="0"/>
        <v>2021</v>
      </c>
    </row>
    <row r="7" spans="1:10" x14ac:dyDescent="0.25">
      <c r="J7">
        <f t="shared" si="0"/>
        <v>2022</v>
      </c>
    </row>
    <row r="8" spans="1:10" x14ac:dyDescent="0.25">
      <c r="C8" t="s">
        <v>148</v>
      </c>
      <c r="J8">
        <f t="shared" si="0"/>
        <v>2023</v>
      </c>
    </row>
    <row r="9" spans="1:10" x14ac:dyDescent="0.25">
      <c r="C9" t="s">
        <v>149</v>
      </c>
      <c r="J9">
        <f t="shared" si="0"/>
        <v>2024</v>
      </c>
    </row>
    <row r="10" spans="1:10" x14ac:dyDescent="0.25">
      <c r="J10">
        <f t="shared" si="0"/>
        <v>2025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workbookViewId="0"/>
  </sheetViews>
  <sheetFormatPr baseColWidth="10" defaultRowHeight="15" x14ac:dyDescent="0.25"/>
  <cols>
    <col min="1" max="1" width="15.5703125" bestFit="1" customWidth="1"/>
    <col min="2" max="3" width="15.5703125" customWidth="1"/>
    <col min="4" max="4" width="18.7109375" bestFit="1" customWidth="1"/>
    <col min="5" max="5" width="15.140625" bestFit="1" customWidth="1"/>
    <col min="6" max="6" width="17.7109375" bestFit="1" customWidth="1"/>
    <col min="7" max="7" width="24" bestFit="1" customWidth="1"/>
    <col min="8" max="8" width="20" bestFit="1" customWidth="1"/>
    <col min="9" max="9" width="18" bestFit="1" customWidth="1"/>
    <col min="10" max="10" width="10.85546875" bestFit="1" customWidth="1"/>
    <col min="11" max="11" width="11.85546875" bestFit="1" customWidth="1"/>
    <col min="12" max="12" width="20.5703125" bestFit="1" customWidth="1"/>
    <col min="13" max="13" width="21.5703125" bestFit="1" customWidth="1"/>
  </cols>
  <sheetData>
    <row r="1" spans="1:15" ht="15.75" thickBot="1" x14ac:dyDescent="0.3">
      <c r="B1" s="1" t="str">
        <f>"Legg inn "&amp;'Enheter, modell og år'!$E$2&amp;"-bevilgning for år "&amp;'Enheter, modell og år'!$F$2-1</f>
        <v>Legg inn RFM-bevilgning for år 2017</v>
      </c>
    </row>
    <row r="2" spans="1:15" x14ac:dyDescent="0.25">
      <c r="A2" s="1" t="s">
        <v>40</v>
      </c>
      <c r="B2" s="10" t="s">
        <v>124</v>
      </c>
      <c r="C2" s="11" t="s">
        <v>36</v>
      </c>
      <c r="D2" s="10" t="s">
        <v>120</v>
      </c>
      <c r="E2" s="11" t="s">
        <v>121</v>
      </c>
      <c r="F2" s="11" t="s">
        <v>122</v>
      </c>
      <c r="G2" s="194" t="s">
        <v>126</v>
      </c>
      <c r="H2" s="10" t="s">
        <v>21</v>
      </c>
      <c r="I2" s="11" t="s">
        <v>27</v>
      </c>
      <c r="J2" s="11" t="s">
        <v>22</v>
      </c>
      <c r="K2" s="11" t="s">
        <v>23</v>
      </c>
      <c r="L2" s="11" t="s">
        <v>24</v>
      </c>
      <c r="M2" s="194" t="s">
        <v>123</v>
      </c>
      <c r="N2" s="193" t="s">
        <v>125</v>
      </c>
    </row>
    <row r="3" spans="1:15" x14ac:dyDescent="0.25">
      <c r="A3" s="116">
        <f>'Enheter, modell og år'!A2</f>
        <v>0</v>
      </c>
      <c r="B3" s="190"/>
      <c r="C3" s="121"/>
      <c r="D3" s="190"/>
      <c r="E3" s="121"/>
      <c r="F3" s="121"/>
      <c r="G3" s="167">
        <f>SUM(D3:F3)</f>
        <v>0</v>
      </c>
      <c r="H3" s="190"/>
      <c r="I3" s="121"/>
      <c r="J3" s="121"/>
      <c r="K3" s="121"/>
      <c r="L3" s="121"/>
      <c r="M3" s="167">
        <f>SUM(H3:L3)</f>
        <v>0</v>
      </c>
      <c r="N3" s="7">
        <f t="shared" ref="N3:N32" si="0">SUM(B3:C3,M3,G3)</f>
        <v>0</v>
      </c>
      <c r="O3" s="7"/>
    </row>
    <row r="4" spans="1:15" x14ac:dyDescent="0.25">
      <c r="A4" s="116">
        <f>'Enheter, modell og år'!A3</f>
        <v>0</v>
      </c>
      <c r="B4" s="190"/>
      <c r="C4" s="121"/>
      <c r="D4" s="190"/>
      <c r="E4" s="121"/>
      <c r="F4" s="121"/>
      <c r="G4" s="167">
        <f t="shared" ref="G4:G32" si="1">SUM(D4:F4)</f>
        <v>0</v>
      </c>
      <c r="H4" s="190"/>
      <c r="I4" s="121"/>
      <c r="J4" s="121"/>
      <c r="K4" s="121"/>
      <c r="L4" s="121"/>
      <c r="M4" s="167">
        <f t="shared" ref="M4:M32" si="2">SUM(H4:L4)</f>
        <v>0</v>
      </c>
      <c r="N4" s="7">
        <f t="shared" si="0"/>
        <v>0</v>
      </c>
      <c r="O4" s="7"/>
    </row>
    <row r="5" spans="1:15" x14ac:dyDescent="0.25">
      <c r="A5" s="116">
        <f>'Enheter, modell og år'!A4</f>
        <v>0</v>
      </c>
      <c r="B5" s="190"/>
      <c r="C5" s="121"/>
      <c r="D5" s="190"/>
      <c r="E5" s="121"/>
      <c r="F5" s="121"/>
      <c r="G5" s="167">
        <f t="shared" si="1"/>
        <v>0</v>
      </c>
      <c r="H5" s="190"/>
      <c r="I5" s="121"/>
      <c r="J5" s="121"/>
      <c r="K5" s="121"/>
      <c r="L5" s="121"/>
      <c r="M5" s="167">
        <f t="shared" si="2"/>
        <v>0</v>
      </c>
      <c r="N5" s="7">
        <f t="shared" si="0"/>
        <v>0</v>
      </c>
      <c r="O5" s="7"/>
    </row>
    <row r="6" spans="1:15" x14ac:dyDescent="0.25">
      <c r="A6" s="116">
        <f>'Enheter, modell og år'!A5</f>
        <v>0</v>
      </c>
      <c r="B6" s="190"/>
      <c r="C6" s="121"/>
      <c r="D6" s="190"/>
      <c r="E6" s="121"/>
      <c r="F6" s="121"/>
      <c r="G6" s="167">
        <f t="shared" si="1"/>
        <v>0</v>
      </c>
      <c r="H6" s="190"/>
      <c r="I6" s="121"/>
      <c r="J6" s="121"/>
      <c r="K6" s="121"/>
      <c r="L6" s="121"/>
      <c r="M6" s="167">
        <f t="shared" si="2"/>
        <v>0</v>
      </c>
      <c r="N6" s="7">
        <f t="shared" si="0"/>
        <v>0</v>
      </c>
      <c r="O6" s="7"/>
    </row>
    <row r="7" spans="1:15" x14ac:dyDescent="0.25">
      <c r="A7" s="116">
        <f>'Enheter, modell og år'!A6</f>
        <v>0</v>
      </c>
      <c r="B7" s="190"/>
      <c r="C7" s="121"/>
      <c r="D7" s="190"/>
      <c r="E7" s="121"/>
      <c r="F7" s="121"/>
      <c r="G7" s="167">
        <f t="shared" si="1"/>
        <v>0</v>
      </c>
      <c r="H7" s="190"/>
      <c r="I7" s="121"/>
      <c r="J7" s="121"/>
      <c r="K7" s="121"/>
      <c r="L7" s="121"/>
      <c r="M7" s="167">
        <f t="shared" si="2"/>
        <v>0</v>
      </c>
      <c r="N7" s="7">
        <f t="shared" si="0"/>
        <v>0</v>
      </c>
      <c r="O7" s="7"/>
    </row>
    <row r="8" spans="1:15" x14ac:dyDescent="0.25">
      <c r="A8" s="116">
        <f>'Enheter, modell og år'!A7</f>
        <v>0</v>
      </c>
      <c r="B8" s="190"/>
      <c r="C8" s="121"/>
      <c r="D8" s="190"/>
      <c r="E8" s="121"/>
      <c r="F8" s="121"/>
      <c r="G8" s="167">
        <f t="shared" si="1"/>
        <v>0</v>
      </c>
      <c r="H8" s="190"/>
      <c r="I8" s="121"/>
      <c r="J8" s="121"/>
      <c r="K8" s="121"/>
      <c r="L8" s="121"/>
      <c r="M8" s="167">
        <f t="shared" si="2"/>
        <v>0</v>
      </c>
      <c r="N8" s="7">
        <f t="shared" si="0"/>
        <v>0</v>
      </c>
      <c r="O8" s="7"/>
    </row>
    <row r="9" spans="1:15" x14ac:dyDescent="0.25">
      <c r="A9" s="116">
        <f>'Enheter, modell og år'!A8</f>
        <v>0</v>
      </c>
      <c r="B9" s="190"/>
      <c r="C9" s="121"/>
      <c r="D9" s="190"/>
      <c r="E9" s="121"/>
      <c r="F9" s="121"/>
      <c r="G9" s="167">
        <f t="shared" si="1"/>
        <v>0</v>
      </c>
      <c r="H9" s="190"/>
      <c r="I9" s="121"/>
      <c r="J9" s="121"/>
      <c r="K9" s="121"/>
      <c r="L9" s="121"/>
      <c r="M9" s="167">
        <f t="shared" si="2"/>
        <v>0</v>
      </c>
      <c r="N9" s="7">
        <f t="shared" si="0"/>
        <v>0</v>
      </c>
      <c r="O9" s="7"/>
    </row>
    <row r="10" spans="1:15" x14ac:dyDescent="0.25">
      <c r="A10" s="116">
        <f>'Enheter, modell og år'!A9</f>
        <v>0</v>
      </c>
      <c r="B10" s="190"/>
      <c r="C10" s="121"/>
      <c r="D10" s="190"/>
      <c r="E10" s="121"/>
      <c r="F10" s="121"/>
      <c r="G10" s="167">
        <f t="shared" si="1"/>
        <v>0</v>
      </c>
      <c r="H10" s="190"/>
      <c r="I10" s="121"/>
      <c r="J10" s="121"/>
      <c r="K10" s="121"/>
      <c r="L10" s="121"/>
      <c r="M10" s="167">
        <f t="shared" si="2"/>
        <v>0</v>
      </c>
      <c r="N10" s="7">
        <f t="shared" si="0"/>
        <v>0</v>
      </c>
      <c r="O10" s="7"/>
    </row>
    <row r="11" spans="1:15" x14ac:dyDescent="0.25">
      <c r="A11" s="116">
        <f>'Enheter, modell og år'!A10</f>
        <v>0</v>
      </c>
      <c r="B11" s="190"/>
      <c r="C11" s="121"/>
      <c r="D11" s="190"/>
      <c r="E11" s="121"/>
      <c r="F11" s="121"/>
      <c r="G11" s="167">
        <f t="shared" si="1"/>
        <v>0</v>
      </c>
      <c r="H11" s="190"/>
      <c r="I11" s="121"/>
      <c r="J11" s="121"/>
      <c r="K11" s="121"/>
      <c r="L11" s="121"/>
      <c r="M11" s="167">
        <f t="shared" si="2"/>
        <v>0</v>
      </c>
      <c r="N11" s="7">
        <f t="shared" si="0"/>
        <v>0</v>
      </c>
      <c r="O11" s="7"/>
    </row>
    <row r="12" spans="1:15" x14ac:dyDescent="0.25">
      <c r="A12" s="116">
        <f>'Enheter, modell og år'!A11</f>
        <v>0</v>
      </c>
      <c r="B12" s="190"/>
      <c r="C12" s="121"/>
      <c r="D12" s="190"/>
      <c r="E12" s="121"/>
      <c r="F12" s="121"/>
      <c r="G12" s="167">
        <f t="shared" si="1"/>
        <v>0</v>
      </c>
      <c r="H12" s="190"/>
      <c r="I12" s="121"/>
      <c r="J12" s="121"/>
      <c r="K12" s="121"/>
      <c r="L12" s="121"/>
      <c r="M12" s="167">
        <f t="shared" si="2"/>
        <v>0</v>
      </c>
      <c r="N12" s="7">
        <f t="shared" si="0"/>
        <v>0</v>
      </c>
      <c r="O12" s="7"/>
    </row>
    <row r="13" spans="1:15" x14ac:dyDescent="0.25">
      <c r="A13" s="116">
        <f>'Enheter, modell og år'!A12</f>
        <v>0</v>
      </c>
      <c r="B13" s="190"/>
      <c r="C13" s="121"/>
      <c r="D13" s="190"/>
      <c r="E13" s="121"/>
      <c r="F13" s="121"/>
      <c r="G13" s="167">
        <f t="shared" si="1"/>
        <v>0</v>
      </c>
      <c r="H13" s="190"/>
      <c r="I13" s="121"/>
      <c r="J13" s="121"/>
      <c r="K13" s="121"/>
      <c r="L13" s="121"/>
      <c r="M13" s="167">
        <f t="shared" si="2"/>
        <v>0</v>
      </c>
      <c r="N13" s="7">
        <f t="shared" si="0"/>
        <v>0</v>
      </c>
    </row>
    <row r="14" spans="1:15" x14ac:dyDescent="0.25">
      <c r="A14" s="192">
        <f>'Enheter, modell og år'!A13</f>
        <v>0</v>
      </c>
      <c r="B14" s="190"/>
      <c r="C14" s="121"/>
      <c r="D14" s="190"/>
      <c r="E14" s="121"/>
      <c r="F14" s="121"/>
      <c r="G14" s="167">
        <f t="shared" si="1"/>
        <v>0</v>
      </c>
      <c r="H14" s="190"/>
      <c r="I14" s="121"/>
      <c r="J14" s="121"/>
      <c r="K14" s="121"/>
      <c r="L14" s="121"/>
      <c r="M14" s="167">
        <f t="shared" si="2"/>
        <v>0</v>
      </c>
      <c r="N14" s="7">
        <f t="shared" si="0"/>
        <v>0</v>
      </c>
    </row>
    <row r="15" spans="1:15" x14ac:dyDescent="0.25">
      <c r="A15" s="192">
        <f>'Enheter, modell og år'!A14</f>
        <v>0</v>
      </c>
      <c r="B15" s="190"/>
      <c r="C15" s="121"/>
      <c r="D15" s="190"/>
      <c r="E15" s="121"/>
      <c r="F15" s="121"/>
      <c r="G15" s="167">
        <f t="shared" si="1"/>
        <v>0</v>
      </c>
      <c r="H15" s="190"/>
      <c r="I15" s="121"/>
      <c r="J15" s="121"/>
      <c r="K15" s="121"/>
      <c r="L15" s="121"/>
      <c r="M15" s="167">
        <f t="shared" si="2"/>
        <v>0</v>
      </c>
      <c r="N15" s="7">
        <f t="shared" si="0"/>
        <v>0</v>
      </c>
    </row>
    <row r="16" spans="1:15" x14ac:dyDescent="0.25">
      <c r="A16" s="192">
        <f>'Enheter, modell og år'!A15</f>
        <v>0</v>
      </c>
      <c r="B16" s="190"/>
      <c r="C16" s="121"/>
      <c r="D16" s="190"/>
      <c r="E16" s="121"/>
      <c r="F16" s="121"/>
      <c r="G16" s="167">
        <f t="shared" si="1"/>
        <v>0</v>
      </c>
      <c r="H16" s="190"/>
      <c r="I16" s="121"/>
      <c r="J16" s="121"/>
      <c r="K16" s="121"/>
      <c r="L16" s="121"/>
      <c r="M16" s="167">
        <f t="shared" si="2"/>
        <v>0</v>
      </c>
      <c r="N16" s="7">
        <f t="shared" si="0"/>
        <v>0</v>
      </c>
    </row>
    <row r="17" spans="1:14" x14ac:dyDescent="0.25">
      <c r="A17" s="192">
        <f>'Enheter, modell og år'!A16</f>
        <v>0</v>
      </c>
      <c r="B17" s="190"/>
      <c r="C17" s="121"/>
      <c r="D17" s="190"/>
      <c r="E17" s="121"/>
      <c r="F17" s="121"/>
      <c r="G17" s="167">
        <f t="shared" si="1"/>
        <v>0</v>
      </c>
      <c r="H17" s="190"/>
      <c r="I17" s="121"/>
      <c r="J17" s="121"/>
      <c r="K17" s="121"/>
      <c r="L17" s="121"/>
      <c r="M17" s="167">
        <f t="shared" si="2"/>
        <v>0</v>
      </c>
      <c r="N17" s="7">
        <f t="shared" si="0"/>
        <v>0</v>
      </c>
    </row>
    <row r="18" spans="1:14" x14ac:dyDescent="0.25">
      <c r="A18" s="192">
        <f>'Enheter, modell og år'!A17</f>
        <v>0</v>
      </c>
      <c r="B18" s="190"/>
      <c r="C18" s="121"/>
      <c r="D18" s="190"/>
      <c r="E18" s="121"/>
      <c r="F18" s="121"/>
      <c r="G18" s="167">
        <f t="shared" si="1"/>
        <v>0</v>
      </c>
      <c r="H18" s="190"/>
      <c r="I18" s="121"/>
      <c r="J18" s="121"/>
      <c r="K18" s="121"/>
      <c r="L18" s="121"/>
      <c r="M18" s="167">
        <f t="shared" si="2"/>
        <v>0</v>
      </c>
      <c r="N18" s="7">
        <f t="shared" si="0"/>
        <v>0</v>
      </c>
    </row>
    <row r="19" spans="1:14" x14ac:dyDescent="0.25">
      <c r="A19" s="192">
        <f>'Enheter, modell og år'!A18</f>
        <v>0</v>
      </c>
      <c r="B19" s="190"/>
      <c r="C19" s="121"/>
      <c r="D19" s="190"/>
      <c r="E19" s="121"/>
      <c r="F19" s="121"/>
      <c r="G19" s="167">
        <f t="shared" si="1"/>
        <v>0</v>
      </c>
      <c r="H19" s="190"/>
      <c r="I19" s="121"/>
      <c r="J19" s="121"/>
      <c r="K19" s="121"/>
      <c r="L19" s="121"/>
      <c r="M19" s="167">
        <f t="shared" si="2"/>
        <v>0</v>
      </c>
      <c r="N19" s="7">
        <f t="shared" si="0"/>
        <v>0</v>
      </c>
    </row>
    <row r="20" spans="1:14" x14ac:dyDescent="0.25">
      <c r="A20" s="192">
        <f>'Enheter, modell og år'!A19</f>
        <v>0</v>
      </c>
      <c r="B20" s="190"/>
      <c r="C20" s="121"/>
      <c r="D20" s="190"/>
      <c r="E20" s="121"/>
      <c r="F20" s="121"/>
      <c r="G20" s="167">
        <f t="shared" si="1"/>
        <v>0</v>
      </c>
      <c r="H20" s="190"/>
      <c r="I20" s="121"/>
      <c r="J20" s="121"/>
      <c r="K20" s="121"/>
      <c r="L20" s="121"/>
      <c r="M20" s="167">
        <f t="shared" si="2"/>
        <v>0</v>
      </c>
      <c r="N20" s="7">
        <f t="shared" si="0"/>
        <v>0</v>
      </c>
    </row>
    <row r="21" spans="1:14" x14ac:dyDescent="0.25">
      <c r="A21" s="192">
        <f>'Enheter, modell og år'!A20</f>
        <v>0</v>
      </c>
      <c r="B21" s="190"/>
      <c r="C21" s="121"/>
      <c r="D21" s="190"/>
      <c r="E21" s="121"/>
      <c r="F21" s="121"/>
      <c r="G21" s="167">
        <f t="shared" si="1"/>
        <v>0</v>
      </c>
      <c r="H21" s="190"/>
      <c r="I21" s="121"/>
      <c r="J21" s="121"/>
      <c r="K21" s="121"/>
      <c r="L21" s="121"/>
      <c r="M21" s="167">
        <f t="shared" si="2"/>
        <v>0</v>
      </c>
      <c r="N21" s="7">
        <f t="shared" si="0"/>
        <v>0</v>
      </c>
    </row>
    <row r="22" spans="1:14" x14ac:dyDescent="0.25">
      <c r="A22" s="192">
        <f>'Enheter, modell og år'!A21</f>
        <v>0</v>
      </c>
      <c r="B22" s="190"/>
      <c r="C22" s="121"/>
      <c r="D22" s="190"/>
      <c r="E22" s="121"/>
      <c r="F22" s="121"/>
      <c r="G22" s="167">
        <f t="shared" si="1"/>
        <v>0</v>
      </c>
      <c r="H22" s="190"/>
      <c r="I22" s="121"/>
      <c r="J22" s="121"/>
      <c r="K22" s="121"/>
      <c r="L22" s="121"/>
      <c r="M22" s="167">
        <f t="shared" si="2"/>
        <v>0</v>
      </c>
      <c r="N22" s="7">
        <f t="shared" si="0"/>
        <v>0</v>
      </c>
    </row>
    <row r="23" spans="1:14" x14ac:dyDescent="0.25">
      <c r="A23" s="192">
        <f>'Enheter, modell og år'!A22</f>
        <v>0</v>
      </c>
      <c r="B23" s="190"/>
      <c r="C23" s="121"/>
      <c r="D23" s="190"/>
      <c r="E23" s="121"/>
      <c r="F23" s="121"/>
      <c r="G23" s="167">
        <f t="shared" si="1"/>
        <v>0</v>
      </c>
      <c r="H23" s="190"/>
      <c r="I23" s="121"/>
      <c r="J23" s="121"/>
      <c r="K23" s="121"/>
      <c r="L23" s="121"/>
      <c r="M23" s="167">
        <f t="shared" si="2"/>
        <v>0</v>
      </c>
      <c r="N23" s="7">
        <f t="shared" si="0"/>
        <v>0</v>
      </c>
    </row>
    <row r="24" spans="1:14" x14ac:dyDescent="0.25">
      <c r="A24" s="192">
        <f>'Enheter, modell og år'!A23</f>
        <v>0</v>
      </c>
      <c r="B24" s="190"/>
      <c r="C24" s="121"/>
      <c r="D24" s="190"/>
      <c r="E24" s="121"/>
      <c r="F24" s="121"/>
      <c r="G24" s="167">
        <f t="shared" si="1"/>
        <v>0</v>
      </c>
      <c r="H24" s="190"/>
      <c r="I24" s="121"/>
      <c r="J24" s="121"/>
      <c r="K24" s="121"/>
      <c r="L24" s="121"/>
      <c r="M24" s="167">
        <f t="shared" si="2"/>
        <v>0</v>
      </c>
      <c r="N24" s="7">
        <f t="shared" si="0"/>
        <v>0</v>
      </c>
    </row>
    <row r="25" spans="1:14" x14ac:dyDescent="0.25">
      <c r="A25" s="192">
        <f>'Enheter, modell og år'!A24</f>
        <v>0</v>
      </c>
      <c r="B25" s="190"/>
      <c r="C25" s="121"/>
      <c r="D25" s="190"/>
      <c r="E25" s="121"/>
      <c r="F25" s="121"/>
      <c r="G25" s="167">
        <f t="shared" si="1"/>
        <v>0</v>
      </c>
      <c r="H25" s="190"/>
      <c r="I25" s="121"/>
      <c r="J25" s="121"/>
      <c r="K25" s="121"/>
      <c r="L25" s="121"/>
      <c r="M25" s="167">
        <f t="shared" si="2"/>
        <v>0</v>
      </c>
      <c r="N25" s="7">
        <f t="shared" si="0"/>
        <v>0</v>
      </c>
    </row>
    <row r="26" spans="1:14" x14ac:dyDescent="0.25">
      <c r="A26" s="192">
        <f>'Enheter, modell og år'!A25</f>
        <v>0</v>
      </c>
      <c r="B26" s="190"/>
      <c r="C26" s="121"/>
      <c r="D26" s="190"/>
      <c r="E26" s="121"/>
      <c r="F26" s="121"/>
      <c r="G26" s="167">
        <f t="shared" si="1"/>
        <v>0</v>
      </c>
      <c r="H26" s="190"/>
      <c r="I26" s="121"/>
      <c r="J26" s="121"/>
      <c r="K26" s="121"/>
      <c r="L26" s="121"/>
      <c r="M26" s="167">
        <f t="shared" si="2"/>
        <v>0</v>
      </c>
      <c r="N26" s="7">
        <f t="shared" si="0"/>
        <v>0</v>
      </c>
    </row>
    <row r="27" spans="1:14" x14ac:dyDescent="0.25">
      <c r="A27" s="192">
        <f>'Enheter, modell og år'!A26</f>
        <v>0</v>
      </c>
      <c r="B27" s="190"/>
      <c r="C27" s="121"/>
      <c r="D27" s="190"/>
      <c r="E27" s="121"/>
      <c r="F27" s="121"/>
      <c r="G27" s="167">
        <f t="shared" si="1"/>
        <v>0</v>
      </c>
      <c r="H27" s="190"/>
      <c r="I27" s="121"/>
      <c r="J27" s="121"/>
      <c r="K27" s="121"/>
      <c r="L27" s="121"/>
      <c r="M27" s="167">
        <f t="shared" si="2"/>
        <v>0</v>
      </c>
      <c r="N27" s="7">
        <f t="shared" si="0"/>
        <v>0</v>
      </c>
    </row>
    <row r="28" spans="1:14" x14ac:dyDescent="0.25">
      <c r="A28" s="192">
        <f>'Enheter, modell og år'!A27</f>
        <v>0</v>
      </c>
      <c r="B28" s="190"/>
      <c r="C28" s="121"/>
      <c r="D28" s="190"/>
      <c r="E28" s="121"/>
      <c r="F28" s="121"/>
      <c r="G28" s="167">
        <f t="shared" si="1"/>
        <v>0</v>
      </c>
      <c r="H28" s="190"/>
      <c r="I28" s="121"/>
      <c r="J28" s="121"/>
      <c r="K28" s="121"/>
      <c r="L28" s="121"/>
      <c r="M28" s="167">
        <f t="shared" si="2"/>
        <v>0</v>
      </c>
      <c r="N28" s="7">
        <f t="shared" si="0"/>
        <v>0</v>
      </c>
    </row>
    <row r="29" spans="1:14" x14ac:dyDescent="0.25">
      <c r="A29" s="192">
        <f>'Enheter, modell og år'!A28</f>
        <v>0</v>
      </c>
      <c r="B29" s="190"/>
      <c r="C29" s="121"/>
      <c r="D29" s="190"/>
      <c r="E29" s="121"/>
      <c r="F29" s="121"/>
      <c r="G29" s="167">
        <f t="shared" si="1"/>
        <v>0</v>
      </c>
      <c r="H29" s="190"/>
      <c r="I29" s="121"/>
      <c r="J29" s="121"/>
      <c r="K29" s="121"/>
      <c r="L29" s="121"/>
      <c r="M29" s="167">
        <f t="shared" si="2"/>
        <v>0</v>
      </c>
      <c r="N29" s="7">
        <f t="shared" si="0"/>
        <v>0</v>
      </c>
    </row>
    <row r="30" spans="1:14" x14ac:dyDescent="0.25">
      <c r="A30" s="192">
        <f>'Enheter, modell og år'!A29</f>
        <v>0</v>
      </c>
      <c r="B30" s="190"/>
      <c r="C30" s="121"/>
      <c r="D30" s="190"/>
      <c r="E30" s="121"/>
      <c r="F30" s="121"/>
      <c r="G30" s="167">
        <f t="shared" si="1"/>
        <v>0</v>
      </c>
      <c r="H30" s="190"/>
      <c r="I30" s="121"/>
      <c r="J30" s="121"/>
      <c r="K30" s="121"/>
      <c r="L30" s="121"/>
      <c r="M30" s="167">
        <f t="shared" si="2"/>
        <v>0</v>
      </c>
      <c r="N30" s="7">
        <f t="shared" si="0"/>
        <v>0</v>
      </c>
    </row>
    <row r="31" spans="1:14" x14ac:dyDescent="0.25">
      <c r="A31" s="192">
        <f>'Enheter, modell og år'!A30</f>
        <v>0</v>
      </c>
      <c r="B31" s="190"/>
      <c r="C31" s="121"/>
      <c r="D31" s="190"/>
      <c r="E31" s="121"/>
      <c r="F31" s="121"/>
      <c r="G31" s="167">
        <f t="shared" si="1"/>
        <v>0</v>
      </c>
      <c r="H31" s="190"/>
      <c r="I31" s="121"/>
      <c r="J31" s="121"/>
      <c r="K31" s="121"/>
      <c r="L31" s="121"/>
      <c r="M31" s="167">
        <f t="shared" si="2"/>
        <v>0</v>
      </c>
      <c r="N31" s="7">
        <f t="shared" si="0"/>
        <v>0</v>
      </c>
    </row>
    <row r="32" spans="1:14" x14ac:dyDescent="0.25">
      <c r="A32" s="192">
        <f>'Enheter, modell og år'!A31</f>
        <v>0</v>
      </c>
      <c r="B32" s="190"/>
      <c r="C32" s="121"/>
      <c r="D32" s="190"/>
      <c r="E32" s="121"/>
      <c r="F32" s="121"/>
      <c r="G32" s="167">
        <f t="shared" si="1"/>
        <v>0</v>
      </c>
      <c r="H32" s="190"/>
      <c r="I32" s="121"/>
      <c r="J32" s="121"/>
      <c r="K32" s="121"/>
      <c r="L32" s="121"/>
      <c r="M32" s="167">
        <f t="shared" si="2"/>
        <v>0</v>
      </c>
      <c r="N32" s="7">
        <f t="shared" si="0"/>
        <v>0</v>
      </c>
    </row>
    <row r="33" spans="1:14" s="1" customFormat="1" ht="15.75" thickBot="1" x14ac:dyDescent="0.3">
      <c r="A33" s="189" t="s">
        <v>11</v>
      </c>
      <c r="B33" s="191">
        <f>SUM(B3:B32)</f>
        <v>0</v>
      </c>
      <c r="C33" s="168">
        <f t="shared" ref="C33" si="3">SUM(C3:C32)</f>
        <v>0</v>
      </c>
      <c r="D33" s="191">
        <f t="shared" ref="D33" si="4">SUM(D3:D32)</f>
        <v>0</v>
      </c>
      <c r="E33" s="168">
        <f t="shared" ref="E33" si="5">SUM(E3:E32)</f>
        <v>0</v>
      </c>
      <c r="F33" s="168">
        <f t="shared" ref="F33" si="6">SUM(F3:F32)</f>
        <v>0</v>
      </c>
      <c r="G33" s="195">
        <f t="shared" ref="G33" si="7">SUM(G3:G32)</f>
        <v>0</v>
      </c>
      <c r="H33" s="191">
        <f>SUM(H3:H32)</f>
        <v>0</v>
      </c>
      <c r="I33" s="168">
        <f t="shared" ref="I33:M33" si="8">SUM(I3:I32)</f>
        <v>0</v>
      </c>
      <c r="J33" s="168">
        <f t="shared" si="8"/>
        <v>0</v>
      </c>
      <c r="K33" s="168">
        <f t="shared" si="8"/>
        <v>0</v>
      </c>
      <c r="L33" s="168">
        <f t="shared" si="8"/>
        <v>0</v>
      </c>
      <c r="M33" s="195">
        <f t="shared" si="8"/>
        <v>0</v>
      </c>
      <c r="N33" s="50">
        <f>SUM(N3:N32)</f>
        <v>0</v>
      </c>
    </row>
    <row r="34" spans="1:14" x14ac:dyDescent="0.25">
      <c r="A34" s="116"/>
      <c r="B34" s="116"/>
      <c r="C34" s="116"/>
    </row>
    <row r="35" spans="1:14" x14ac:dyDescent="0.25">
      <c r="A35" s="116"/>
      <c r="B35" s="116"/>
      <c r="C35" s="116"/>
    </row>
    <row r="36" spans="1:14" ht="15.75" thickBot="1" x14ac:dyDescent="0.3">
      <c r="B36" s="1" t="str">
        <f>"Legg inn "&amp;'Enheter, modell og år'!$E$3&amp;"-bevilgning for år "&amp;'Enheter, modell og år'!$F$2-1</f>
        <v>Legg inn VFM-bevilgning for år 2017</v>
      </c>
    </row>
    <row r="37" spans="1:14" x14ac:dyDescent="0.25">
      <c r="A37" s="1"/>
      <c r="B37" s="10" t="s">
        <v>124</v>
      </c>
      <c r="C37" s="11" t="s">
        <v>36</v>
      </c>
      <c r="D37" s="10" t="s">
        <v>120</v>
      </c>
      <c r="E37" s="11" t="s">
        <v>121</v>
      </c>
      <c r="F37" s="11" t="s">
        <v>122</v>
      </c>
      <c r="G37" s="194" t="s">
        <v>126</v>
      </c>
      <c r="H37" s="10" t="s">
        <v>21</v>
      </c>
      <c r="I37" s="11" t="s">
        <v>27</v>
      </c>
      <c r="J37" s="11" t="s">
        <v>22</v>
      </c>
      <c r="K37" s="11" t="s">
        <v>23</v>
      </c>
      <c r="L37" s="11" t="s">
        <v>24</v>
      </c>
      <c r="M37" s="194" t="s">
        <v>123</v>
      </c>
      <c r="N37" s="193" t="s">
        <v>125</v>
      </c>
    </row>
    <row r="38" spans="1:14" x14ac:dyDescent="0.25">
      <c r="A38" s="116">
        <f>A3</f>
        <v>0</v>
      </c>
      <c r="B38" s="190"/>
      <c r="C38" s="121"/>
      <c r="D38" s="190"/>
      <c r="E38" s="121"/>
      <c r="F38" s="121"/>
      <c r="G38" s="167">
        <f>SUM(D38:F38)</f>
        <v>0</v>
      </c>
      <c r="H38" s="190"/>
      <c r="I38" s="121"/>
      <c r="J38" s="121"/>
      <c r="K38" s="121"/>
      <c r="L38" s="121"/>
      <c r="M38" s="167">
        <f>SUM(H38:L38)</f>
        <v>0</v>
      </c>
      <c r="N38" s="7">
        <f t="shared" ref="N38:N67" si="9">SUM(B38:C38,M38,G38)</f>
        <v>0</v>
      </c>
    </row>
    <row r="39" spans="1:14" x14ac:dyDescent="0.25">
      <c r="A39" s="116">
        <f t="shared" ref="A39:A68" si="10">A4</f>
        <v>0</v>
      </c>
      <c r="B39" s="190"/>
      <c r="C39" s="121"/>
      <c r="D39" s="190"/>
      <c r="E39" s="121"/>
      <c r="F39" s="121"/>
      <c r="G39" s="167">
        <f t="shared" ref="G39:G67" si="11">SUM(D39:F39)</f>
        <v>0</v>
      </c>
      <c r="H39" s="190"/>
      <c r="I39" s="121"/>
      <c r="J39" s="121"/>
      <c r="K39" s="121"/>
      <c r="L39" s="121"/>
      <c r="M39" s="167">
        <f t="shared" ref="M39:M67" si="12">SUM(H39:L39)</f>
        <v>0</v>
      </c>
      <c r="N39" s="7">
        <f t="shared" si="9"/>
        <v>0</v>
      </c>
    </row>
    <row r="40" spans="1:14" x14ac:dyDescent="0.25">
      <c r="A40" s="116">
        <f t="shared" si="10"/>
        <v>0</v>
      </c>
      <c r="B40" s="190"/>
      <c r="C40" s="121"/>
      <c r="D40" s="190"/>
      <c r="E40" s="121"/>
      <c r="F40" s="121"/>
      <c r="G40" s="167">
        <f t="shared" si="11"/>
        <v>0</v>
      </c>
      <c r="H40" s="190"/>
      <c r="I40" s="121"/>
      <c r="J40" s="121"/>
      <c r="K40" s="121"/>
      <c r="L40" s="121"/>
      <c r="M40" s="167">
        <f t="shared" si="12"/>
        <v>0</v>
      </c>
      <c r="N40" s="7">
        <f t="shared" si="9"/>
        <v>0</v>
      </c>
    </row>
    <row r="41" spans="1:14" x14ac:dyDescent="0.25">
      <c r="A41" s="116">
        <f t="shared" si="10"/>
        <v>0</v>
      </c>
      <c r="B41" s="190"/>
      <c r="C41" s="121"/>
      <c r="D41" s="190"/>
      <c r="E41" s="121"/>
      <c r="F41" s="121"/>
      <c r="G41" s="167">
        <f t="shared" si="11"/>
        <v>0</v>
      </c>
      <c r="H41" s="190"/>
      <c r="I41" s="121"/>
      <c r="J41" s="121"/>
      <c r="K41" s="121"/>
      <c r="L41" s="121"/>
      <c r="M41" s="167">
        <f t="shared" si="12"/>
        <v>0</v>
      </c>
      <c r="N41" s="7">
        <f t="shared" si="9"/>
        <v>0</v>
      </c>
    </row>
    <row r="42" spans="1:14" x14ac:dyDescent="0.25">
      <c r="A42" s="116">
        <f t="shared" si="10"/>
        <v>0</v>
      </c>
      <c r="B42" s="190"/>
      <c r="C42" s="121"/>
      <c r="D42" s="190"/>
      <c r="E42" s="121"/>
      <c r="F42" s="121"/>
      <c r="G42" s="167">
        <f t="shared" si="11"/>
        <v>0</v>
      </c>
      <c r="H42" s="190"/>
      <c r="I42" s="121"/>
      <c r="J42" s="121"/>
      <c r="K42" s="121"/>
      <c r="L42" s="121"/>
      <c r="M42" s="167">
        <f t="shared" si="12"/>
        <v>0</v>
      </c>
      <c r="N42" s="7">
        <f t="shared" si="9"/>
        <v>0</v>
      </c>
    </row>
    <row r="43" spans="1:14" x14ac:dyDescent="0.25">
      <c r="A43" s="116">
        <f t="shared" si="10"/>
        <v>0</v>
      </c>
      <c r="B43" s="190"/>
      <c r="C43" s="121"/>
      <c r="D43" s="190"/>
      <c r="E43" s="121"/>
      <c r="F43" s="121"/>
      <c r="G43" s="167">
        <f t="shared" si="11"/>
        <v>0</v>
      </c>
      <c r="H43" s="190"/>
      <c r="I43" s="121"/>
      <c r="J43" s="121"/>
      <c r="K43" s="121"/>
      <c r="L43" s="121"/>
      <c r="M43" s="167">
        <f t="shared" si="12"/>
        <v>0</v>
      </c>
      <c r="N43" s="7">
        <f t="shared" si="9"/>
        <v>0</v>
      </c>
    </row>
    <row r="44" spans="1:14" x14ac:dyDescent="0.25">
      <c r="A44" s="116">
        <f t="shared" si="10"/>
        <v>0</v>
      </c>
      <c r="B44" s="190"/>
      <c r="C44" s="121"/>
      <c r="D44" s="190"/>
      <c r="E44" s="121"/>
      <c r="F44" s="121"/>
      <c r="G44" s="167">
        <f t="shared" si="11"/>
        <v>0</v>
      </c>
      <c r="H44" s="190"/>
      <c r="I44" s="121"/>
      <c r="J44" s="121"/>
      <c r="K44" s="121"/>
      <c r="L44" s="121"/>
      <c r="M44" s="167">
        <f t="shared" si="12"/>
        <v>0</v>
      </c>
      <c r="N44" s="7">
        <f t="shared" si="9"/>
        <v>0</v>
      </c>
    </row>
    <row r="45" spans="1:14" x14ac:dyDescent="0.25">
      <c r="A45" s="116">
        <f t="shared" si="10"/>
        <v>0</v>
      </c>
      <c r="B45" s="190"/>
      <c r="C45" s="121"/>
      <c r="D45" s="190"/>
      <c r="E45" s="121"/>
      <c r="F45" s="121"/>
      <c r="G45" s="167">
        <f t="shared" si="11"/>
        <v>0</v>
      </c>
      <c r="H45" s="190"/>
      <c r="I45" s="121"/>
      <c r="J45" s="121"/>
      <c r="K45" s="121"/>
      <c r="L45" s="121"/>
      <c r="M45" s="167">
        <f t="shared" si="12"/>
        <v>0</v>
      </c>
      <c r="N45" s="7">
        <f t="shared" si="9"/>
        <v>0</v>
      </c>
    </row>
    <row r="46" spans="1:14" x14ac:dyDescent="0.25">
      <c r="A46" s="116">
        <f t="shared" si="10"/>
        <v>0</v>
      </c>
      <c r="B46" s="190"/>
      <c r="C46" s="121"/>
      <c r="D46" s="190"/>
      <c r="E46" s="121"/>
      <c r="F46" s="121"/>
      <c r="G46" s="167">
        <f t="shared" si="11"/>
        <v>0</v>
      </c>
      <c r="H46" s="190"/>
      <c r="I46" s="121"/>
      <c r="J46" s="121"/>
      <c r="K46" s="121"/>
      <c r="L46" s="121"/>
      <c r="M46" s="167">
        <f t="shared" si="12"/>
        <v>0</v>
      </c>
      <c r="N46" s="7">
        <f t="shared" si="9"/>
        <v>0</v>
      </c>
    </row>
    <row r="47" spans="1:14" x14ac:dyDescent="0.25">
      <c r="A47" s="116">
        <f t="shared" si="10"/>
        <v>0</v>
      </c>
      <c r="B47" s="190"/>
      <c r="C47" s="121"/>
      <c r="D47" s="190"/>
      <c r="E47" s="121"/>
      <c r="F47" s="121"/>
      <c r="G47" s="167">
        <f t="shared" si="11"/>
        <v>0</v>
      </c>
      <c r="H47" s="190"/>
      <c r="I47" s="121"/>
      <c r="J47" s="121"/>
      <c r="K47" s="121"/>
      <c r="L47" s="121"/>
      <c r="M47" s="167">
        <f t="shared" si="12"/>
        <v>0</v>
      </c>
      <c r="N47" s="7">
        <f t="shared" si="9"/>
        <v>0</v>
      </c>
    </row>
    <row r="48" spans="1:14" x14ac:dyDescent="0.25">
      <c r="A48" s="116">
        <f t="shared" si="10"/>
        <v>0</v>
      </c>
      <c r="B48" s="190"/>
      <c r="C48" s="121"/>
      <c r="D48" s="190"/>
      <c r="E48" s="121"/>
      <c r="F48" s="121"/>
      <c r="G48" s="167">
        <f t="shared" si="11"/>
        <v>0</v>
      </c>
      <c r="H48" s="190"/>
      <c r="I48" s="121"/>
      <c r="J48" s="121"/>
      <c r="K48" s="121"/>
      <c r="L48" s="121"/>
      <c r="M48" s="167">
        <f t="shared" si="12"/>
        <v>0</v>
      </c>
      <c r="N48" s="7">
        <f t="shared" si="9"/>
        <v>0</v>
      </c>
    </row>
    <row r="49" spans="1:14" x14ac:dyDescent="0.25">
      <c r="A49" s="192">
        <f t="shared" si="10"/>
        <v>0</v>
      </c>
      <c r="B49" s="190"/>
      <c r="C49" s="121"/>
      <c r="D49" s="190"/>
      <c r="E49" s="121"/>
      <c r="F49" s="121"/>
      <c r="G49" s="167">
        <f t="shared" si="11"/>
        <v>0</v>
      </c>
      <c r="H49" s="190"/>
      <c r="I49" s="121"/>
      <c r="J49" s="121"/>
      <c r="K49" s="121"/>
      <c r="L49" s="121"/>
      <c r="M49" s="167">
        <f t="shared" si="12"/>
        <v>0</v>
      </c>
      <c r="N49" s="7">
        <f t="shared" si="9"/>
        <v>0</v>
      </c>
    </row>
    <row r="50" spans="1:14" x14ac:dyDescent="0.25">
      <c r="A50" s="192">
        <f t="shared" si="10"/>
        <v>0</v>
      </c>
      <c r="B50" s="190"/>
      <c r="C50" s="121"/>
      <c r="D50" s="190"/>
      <c r="E50" s="121"/>
      <c r="F50" s="121"/>
      <c r="G50" s="167">
        <f t="shared" si="11"/>
        <v>0</v>
      </c>
      <c r="H50" s="190"/>
      <c r="I50" s="121"/>
      <c r="J50" s="121"/>
      <c r="K50" s="121"/>
      <c r="L50" s="121"/>
      <c r="M50" s="167">
        <f t="shared" si="12"/>
        <v>0</v>
      </c>
      <c r="N50" s="7">
        <f t="shared" si="9"/>
        <v>0</v>
      </c>
    </row>
    <row r="51" spans="1:14" x14ac:dyDescent="0.25">
      <c r="A51" s="192">
        <f t="shared" si="10"/>
        <v>0</v>
      </c>
      <c r="B51" s="190"/>
      <c r="C51" s="121"/>
      <c r="D51" s="190"/>
      <c r="E51" s="121"/>
      <c r="F51" s="121"/>
      <c r="G51" s="167">
        <f t="shared" si="11"/>
        <v>0</v>
      </c>
      <c r="H51" s="190"/>
      <c r="I51" s="121"/>
      <c r="J51" s="121"/>
      <c r="K51" s="121"/>
      <c r="L51" s="121"/>
      <c r="M51" s="167">
        <f t="shared" si="12"/>
        <v>0</v>
      </c>
      <c r="N51" s="7">
        <f t="shared" si="9"/>
        <v>0</v>
      </c>
    </row>
    <row r="52" spans="1:14" x14ac:dyDescent="0.25">
      <c r="A52" s="192">
        <f t="shared" si="10"/>
        <v>0</v>
      </c>
      <c r="B52" s="190"/>
      <c r="C52" s="121"/>
      <c r="D52" s="190"/>
      <c r="E52" s="121"/>
      <c r="F52" s="121"/>
      <c r="G52" s="167">
        <f t="shared" si="11"/>
        <v>0</v>
      </c>
      <c r="H52" s="190"/>
      <c r="I52" s="121"/>
      <c r="J52" s="121"/>
      <c r="K52" s="121"/>
      <c r="L52" s="121"/>
      <c r="M52" s="167">
        <f t="shared" si="12"/>
        <v>0</v>
      </c>
      <c r="N52" s="7">
        <f t="shared" si="9"/>
        <v>0</v>
      </c>
    </row>
    <row r="53" spans="1:14" x14ac:dyDescent="0.25">
      <c r="A53" s="192">
        <f t="shared" si="10"/>
        <v>0</v>
      </c>
      <c r="B53" s="190"/>
      <c r="C53" s="121"/>
      <c r="D53" s="190"/>
      <c r="E53" s="121"/>
      <c r="F53" s="121"/>
      <c r="G53" s="167">
        <f t="shared" si="11"/>
        <v>0</v>
      </c>
      <c r="H53" s="190"/>
      <c r="I53" s="121"/>
      <c r="J53" s="121"/>
      <c r="K53" s="121"/>
      <c r="L53" s="121"/>
      <c r="M53" s="167">
        <f t="shared" si="12"/>
        <v>0</v>
      </c>
      <c r="N53" s="7">
        <f t="shared" si="9"/>
        <v>0</v>
      </c>
    </row>
    <row r="54" spans="1:14" x14ac:dyDescent="0.25">
      <c r="A54" s="192">
        <f t="shared" si="10"/>
        <v>0</v>
      </c>
      <c r="B54" s="190"/>
      <c r="C54" s="121"/>
      <c r="D54" s="190"/>
      <c r="E54" s="121"/>
      <c r="F54" s="121"/>
      <c r="G54" s="167">
        <f t="shared" si="11"/>
        <v>0</v>
      </c>
      <c r="H54" s="190"/>
      <c r="I54" s="121"/>
      <c r="J54" s="121"/>
      <c r="K54" s="121"/>
      <c r="L54" s="121"/>
      <c r="M54" s="167">
        <f t="shared" si="12"/>
        <v>0</v>
      </c>
      <c r="N54" s="7">
        <f t="shared" si="9"/>
        <v>0</v>
      </c>
    </row>
    <row r="55" spans="1:14" x14ac:dyDescent="0.25">
      <c r="A55" s="192">
        <f t="shared" si="10"/>
        <v>0</v>
      </c>
      <c r="B55" s="190"/>
      <c r="C55" s="121"/>
      <c r="D55" s="190"/>
      <c r="E55" s="121"/>
      <c r="F55" s="121"/>
      <c r="G55" s="167">
        <f t="shared" si="11"/>
        <v>0</v>
      </c>
      <c r="H55" s="190"/>
      <c r="I55" s="121"/>
      <c r="J55" s="121"/>
      <c r="K55" s="121"/>
      <c r="L55" s="121"/>
      <c r="M55" s="167">
        <f t="shared" si="12"/>
        <v>0</v>
      </c>
      <c r="N55" s="7">
        <f t="shared" si="9"/>
        <v>0</v>
      </c>
    </row>
    <row r="56" spans="1:14" x14ac:dyDescent="0.25">
      <c r="A56" s="192">
        <f t="shared" si="10"/>
        <v>0</v>
      </c>
      <c r="B56" s="190"/>
      <c r="C56" s="121"/>
      <c r="D56" s="190"/>
      <c r="E56" s="121"/>
      <c r="F56" s="121"/>
      <c r="G56" s="167">
        <f t="shared" si="11"/>
        <v>0</v>
      </c>
      <c r="H56" s="190"/>
      <c r="I56" s="121"/>
      <c r="J56" s="121"/>
      <c r="K56" s="121"/>
      <c r="L56" s="121"/>
      <c r="M56" s="167">
        <f t="shared" si="12"/>
        <v>0</v>
      </c>
      <c r="N56" s="7">
        <f t="shared" si="9"/>
        <v>0</v>
      </c>
    </row>
    <row r="57" spans="1:14" x14ac:dyDescent="0.25">
      <c r="A57" s="192">
        <f t="shared" si="10"/>
        <v>0</v>
      </c>
      <c r="B57" s="190"/>
      <c r="C57" s="121"/>
      <c r="D57" s="190"/>
      <c r="E57" s="121"/>
      <c r="F57" s="121"/>
      <c r="G57" s="167">
        <f t="shared" si="11"/>
        <v>0</v>
      </c>
      <c r="H57" s="190"/>
      <c r="I57" s="121"/>
      <c r="J57" s="121"/>
      <c r="K57" s="121"/>
      <c r="L57" s="121"/>
      <c r="M57" s="167">
        <f t="shared" si="12"/>
        <v>0</v>
      </c>
      <c r="N57" s="7">
        <f t="shared" si="9"/>
        <v>0</v>
      </c>
    </row>
    <row r="58" spans="1:14" x14ac:dyDescent="0.25">
      <c r="A58" s="192">
        <f t="shared" si="10"/>
        <v>0</v>
      </c>
      <c r="B58" s="190"/>
      <c r="C58" s="121"/>
      <c r="D58" s="190"/>
      <c r="E58" s="121"/>
      <c r="F58" s="121"/>
      <c r="G58" s="167">
        <f t="shared" si="11"/>
        <v>0</v>
      </c>
      <c r="H58" s="190"/>
      <c r="I58" s="121"/>
      <c r="J58" s="121"/>
      <c r="K58" s="121"/>
      <c r="L58" s="121"/>
      <c r="M58" s="167">
        <f t="shared" si="12"/>
        <v>0</v>
      </c>
      <c r="N58" s="7">
        <f t="shared" si="9"/>
        <v>0</v>
      </c>
    </row>
    <row r="59" spans="1:14" x14ac:dyDescent="0.25">
      <c r="A59" s="192">
        <f t="shared" si="10"/>
        <v>0</v>
      </c>
      <c r="B59" s="190"/>
      <c r="C59" s="121"/>
      <c r="D59" s="190"/>
      <c r="E59" s="121"/>
      <c r="F59" s="121"/>
      <c r="G59" s="167">
        <f t="shared" si="11"/>
        <v>0</v>
      </c>
      <c r="H59" s="190"/>
      <c r="I59" s="121"/>
      <c r="J59" s="121"/>
      <c r="K59" s="121"/>
      <c r="L59" s="121"/>
      <c r="M59" s="167">
        <f t="shared" si="12"/>
        <v>0</v>
      </c>
      <c r="N59" s="7">
        <f t="shared" si="9"/>
        <v>0</v>
      </c>
    </row>
    <row r="60" spans="1:14" x14ac:dyDescent="0.25">
      <c r="A60" s="192">
        <f t="shared" si="10"/>
        <v>0</v>
      </c>
      <c r="B60" s="190"/>
      <c r="C60" s="121"/>
      <c r="D60" s="190"/>
      <c r="E60" s="121"/>
      <c r="F60" s="121"/>
      <c r="G60" s="167">
        <f t="shared" si="11"/>
        <v>0</v>
      </c>
      <c r="H60" s="190"/>
      <c r="I60" s="121"/>
      <c r="J60" s="121"/>
      <c r="K60" s="121"/>
      <c r="L60" s="121"/>
      <c r="M60" s="167">
        <f t="shared" si="12"/>
        <v>0</v>
      </c>
      <c r="N60" s="7">
        <f t="shared" si="9"/>
        <v>0</v>
      </c>
    </row>
    <row r="61" spans="1:14" x14ac:dyDescent="0.25">
      <c r="A61" s="192">
        <f t="shared" si="10"/>
        <v>0</v>
      </c>
      <c r="B61" s="190"/>
      <c r="C61" s="121"/>
      <c r="D61" s="190"/>
      <c r="E61" s="121"/>
      <c r="F61" s="121"/>
      <c r="G61" s="167">
        <f t="shared" si="11"/>
        <v>0</v>
      </c>
      <c r="H61" s="190"/>
      <c r="I61" s="121"/>
      <c r="J61" s="121"/>
      <c r="K61" s="121"/>
      <c r="L61" s="121"/>
      <c r="M61" s="167">
        <f t="shared" si="12"/>
        <v>0</v>
      </c>
      <c r="N61" s="7">
        <f t="shared" si="9"/>
        <v>0</v>
      </c>
    </row>
    <row r="62" spans="1:14" x14ac:dyDescent="0.25">
      <c r="A62" s="192">
        <f t="shared" si="10"/>
        <v>0</v>
      </c>
      <c r="B62" s="190"/>
      <c r="C62" s="121"/>
      <c r="D62" s="190"/>
      <c r="E62" s="121"/>
      <c r="F62" s="121"/>
      <c r="G62" s="167">
        <f t="shared" si="11"/>
        <v>0</v>
      </c>
      <c r="H62" s="190"/>
      <c r="I62" s="121"/>
      <c r="J62" s="121"/>
      <c r="K62" s="121"/>
      <c r="L62" s="121"/>
      <c r="M62" s="167">
        <f t="shared" si="12"/>
        <v>0</v>
      </c>
      <c r="N62" s="7">
        <f t="shared" si="9"/>
        <v>0</v>
      </c>
    </row>
    <row r="63" spans="1:14" x14ac:dyDescent="0.25">
      <c r="A63" s="192">
        <f t="shared" si="10"/>
        <v>0</v>
      </c>
      <c r="B63" s="190"/>
      <c r="C63" s="121"/>
      <c r="D63" s="190"/>
      <c r="E63" s="121"/>
      <c r="F63" s="121"/>
      <c r="G63" s="167">
        <f t="shared" si="11"/>
        <v>0</v>
      </c>
      <c r="H63" s="190"/>
      <c r="I63" s="121"/>
      <c r="J63" s="121"/>
      <c r="K63" s="121"/>
      <c r="L63" s="121"/>
      <c r="M63" s="167">
        <f t="shared" si="12"/>
        <v>0</v>
      </c>
      <c r="N63" s="7">
        <f t="shared" si="9"/>
        <v>0</v>
      </c>
    </row>
    <row r="64" spans="1:14" x14ac:dyDescent="0.25">
      <c r="A64" s="192">
        <f t="shared" si="10"/>
        <v>0</v>
      </c>
      <c r="B64" s="190"/>
      <c r="C64" s="121"/>
      <c r="D64" s="190"/>
      <c r="E64" s="121"/>
      <c r="F64" s="121"/>
      <c r="G64" s="167">
        <f t="shared" si="11"/>
        <v>0</v>
      </c>
      <c r="H64" s="190"/>
      <c r="I64" s="121"/>
      <c r="J64" s="121"/>
      <c r="K64" s="121"/>
      <c r="L64" s="121"/>
      <c r="M64" s="167">
        <f t="shared" si="12"/>
        <v>0</v>
      </c>
      <c r="N64" s="7">
        <f t="shared" si="9"/>
        <v>0</v>
      </c>
    </row>
    <row r="65" spans="1:15" x14ac:dyDescent="0.25">
      <c r="A65" s="192">
        <f t="shared" si="10"/>
        <v>0</v>
      </c>
      <c r="B65" s="190"/>
      <c r="C65" s="121"/>
      <c r="D65" s="190"/>
      <c r="E65" s="121"/>
      <c r="F65" s="121"/>
      <c r="G65" s="167">
        <f t="shared" si="11"/>
        <v>0</v>
      </c>
      <c r="H65" s="190"/>
      <c r="I65" s="121"/>
      <c r="J65" s="121"/>
      <c r="K65" s="121"/>
      <c r="L65" s="121"/>
      <c r="M65" s="167">
        <f t="shared" si="12"/>
        <v>0</v>
      </c>
      <c r="N65" s="7">
        <f t="shared" si="9"/>
        <v>0</v>
      </c>
    </row>
    <row r="66" spans="1:15" x14ac:dyDescent="0.25">
      <c r="A66" s="192">
        <f t="shared" si="10"/>
        <v>0</v>
      </c>
      <c r="B66" s="190"/>
      <c r="C66" s="121"/>
      <c r="D66" s="190"/>
      <c r="E66" s="121"/>
      <c r="F66" s="121"/>
      <c r="G66" s="167">
        <f t="shared" si="11"/>
        <v>0</v>
      </c>
      <c r="H66" s="190"/>
      <c r="I66" s="121"/>
      <c r="J66" s="121"/>
      <c r="K66" s="121"/>
      <c r="L66" s="121"/>
      <c r="M66" s="167">
        <f t="shared" si="12"/>
        <v>0</v>
      </c>
      <c r="N66" s="7">
        <f t="shared" si="9"/>
        <v>0</v>
      </c>
    </row>
    <row r="67" spans="1:15" x14ac:dyDescent="0.25">
      <c r="A67" s="192">
        <f t="shared" si="10"/>
        <v>0</v>
      </c>
      <c r="B67" s="190"/>
      <c r="C67" s="121"/>
      <c r="D67" s="190"/>
      <c r="E67" s="121"/>
      <c r="F67" s="121"/>
      <c r="G67" s="167">
        <f t="shared" si="11"/>
        <v>0</v>
      </c>
      <c r="H67" s="190"/>
      <c r="I67" s="121"/>
      <c r="J67" s="121"/>
      <c r="K67" s="121"/>
      <c r="L67" s="121"/>
      <c r="M67" s="167">
        <f t="shared" si="12"/>
        <v>0</v>
      </c>
      <c r="N67" s="7">
        <f t="shared" si="9"/>
        <v>0</v>
      </c>
    </row>
    <row r="68" spans="1:15" ht="15.75" thickBot="1" x14ac:dyDescent="0.3">
      <c r="A68" s="189" t="str">
        <f t="shared" si="10"/>
        <v>Sum</v>
      </c>
      <c r="B68" s="191">
        <f>SUM(B38:B67)</f>
        <v>0</v>
      </c>
      <c r="C68" s="168">
        <f t="shared" ref="C68" si="13">SUM(C38:C67)</f>
        <v>0</v>
      </c>
      <c r="D68" s="191">
        <f t="shared" ref="D68" si="14">SUM(D38:D67)</f>
        <v>0</v>
      </c>
      <c r="E68" s="168">
        <f t="shared" ref="E68" si="15">SUM(E38:E67)</f>
        <v>0</v>
      </c>
      <c r="F68" s="168">
        <f t="shared" ref="F68" si="16">SUM(F38:F67)</f>
        <v>0</v>
      </c>
      <c r="G68" s="195">
        <f t="shared" ref="G68" si="17">SUM(G38:G67)</f>
        <v>0</v>
      </c>
      <c r="H68" s="191">
        <f>SUM(H38:H67)</f>
        <v>0</v>
      </c>
      <c r="I68" s="168">
        <f t="shared" ref="I68" si="18">SUM(I38:I67)</f>
        <v>0</v>
      </c>
      <c r="J68" s="168">
        <f t="shared" ref="J68" si="19">SUM(J38:J67)</f>
        <v>0</v>
      </c>
      <c r="K68" s="168">
        <f t="shared" ref="K68" si="20">SUM(K38:K67)</f>
        <v>0</v>
      </c>
      <c r="L68" s="168">
        <f t="shared" ref="L68" si="21">SUM(L38:L67)</f>
        <v>0</v>
      </c>
      <c r="M68" s="195">
        <f t="shared" ref="M68" si="22">SUM(M38:M67)</f>
        <v>0</v>
      </c>
      <c r="N68" s="50">
        <f>SUM(N38:N67)</f>
        <v>0</v>
      </c>
    </row>
    <row r="69" spans="1:15" x14ac:dyDescent="0.25">
      <c r="O69">
        <f>N68-N33</f>
        <v>0</v>
      </c>
    </row>
    <row r="70" spans="1:15" ht="15.75" thickBot="1" x14ac:dyDescent="0.3">
      <c r="B70" s="134" t="str">
        <f>"Hvis kalibreringsalternativ 2 eller 3 ble valgt i 2017 må man legge inn beregnede verdier for forsknings- og utdanningsinsentivene før de ble nedskalert i VFM "&amp;'Enheter, modell og år'!F2-1&amp;". Disse finner man i arkfanene 'Forskningsbev lokal mod' og 'Utdanningsbev lokal mod' i VFM "&amp;'Enheter, modell og år'!F2-1&amp;". Hvis man ikke brukte kalibreringsalternativ 2 eller 3 trenger man ikke å legge inn noe i cellene under."</f>
        <v>Hvis kalibreringsalternativ 2 eller 3 ble valgt i 2017 må man legge inn beregnede verdier for forsknings- og utdanningsinsentivene før de ble nedskalert i VFM 2017. Disse finner man i arkfanene 'Forskningsbev lokal mod' og 'Utdanningsbev lokal mod' i VFM 2017. Hvis man ikke brukte kalibreringsalternativ 2 eller 3 trenger man ikke å legge inn noe i cellene under.</v>
      </c>
    </row>
    <row r="71" spans="1:15" x14ac:dyDescent="0.25">
      <c r="A71" s="1"/>
      <c r="B71" s="10"/>
      <c r="C71" s="11"/>
      <c r="D71" s="10" t="str">
        <f>D37</f>
        <v>Studiepoengbev</v>
      </c>
      <c r="E71" s="11" t="str">
        <f t="shared" ref="E71:M71" si="23">E37</f>
        <v>Kandidatbev</v>
      </c>
      <c r="F71" s="11" t="str">
        <f t="shared" si="23"/>
        <v>Utvekslingsbev</v>
      </c>
      <c r="G71" s="194" t="str">
        <f t="shared" si="23"/>
        <v>Total utdanningsinsentiv</v>
      </c>
      <c r="H71" s="10" t="str">
        <f t="shared" si="23"/>
        <v>Avlagte doktorgrader</v>
      </c>
      <c r="I71" s="11" t="str">
        <f t="shared" si="23"/>
        <v>Publikasjonspoeng</v>
      </c>
      <c r="J71" s="11" t="str">
        <f t="shared" si="23"/>
        <v>EU-inntekt</v>
      </c>
      <c r="K71" s="11" t="str">
        <f t="shared" si="23"/>
        <v>NFR-inntekt</v>
      </c>
      <c r="L71" s="11" t="str">
        <f t="shared" si="23"/>
        <v>BOA (eksl. EU og NFR)</v>
      </c>
      <c r="M71" s="194" t="str">
        <f t="shared" si="23"/>
        <v>Total forskningsbev</v>
      </c>
      <c r="N71" s="193"/>
    </row>
    <row r="72" spans="1:15" x14ac:dyDescent="0.25">
      <c r="A72" s="116">
        <f>A38</f>
        <v>0</v>
      </c>
      <c r="B72" s="198"/>
      <c r="C72" s="199"/>
      <c r="D72" s="190"/>
      <c r="E72" s="121"/>
      <c r="F72" s="121"/>
      <c r="G72" s="167">
        <f>SUM(D72:F72)</f>
        <v>0</v>
      </c>
      <c r="H72" s="190"/>
      <c r="I72" s="121"/>
      <c r="J72" s="121"/>
      <c r="K72" s="121"/>
      <c r="L72" s="121"/>
      <c r="M72" s="167">
        <f>SUM(H72:L72)</f>
        <v>0</v>
      </c>
      <c r="N72" s="7"/>
    </row>
    <row r="73" spans="1:15" x14ac:dyDescent="0.25">
      <c r="A73" s="116">
        <f t="shared" ref="A73:A102" si="24">A39</f>
        <v>0</v>
      </c>
      <c r="B73" s="198"/>
      <c r="C73" s="199"/>
      <c r="D73" s="190"/>
      <c r="E73" s="121"/>
      <c r="F73" s="121"/>
      <c r="G73" s="167">
        <f t="shared" ref="G73:G101" si="25">SUM(D73:F73)</f>
        <v>0</v>
      </c>
      <c r="H73" s="190"/>
      <c r="I73" s="121"/>
      <c r="J73" s="121"/>
      <c r="K73" s="121"/>
      <c r="L73" s="121"/>
      <c r="M73" s="167">
        <f t="shared" ref="M73:M101" si="26">SUM(H73:L73)</f>
        <v>0</v>
      </c>
      <c r="N73" s="7"/>
    </row>
    <row r="74" spans="1:15" x14ac:dyDescent="0.25">
      <c r="A74" s="116">
        <f t="shared" si="24"/>
        <v>0</v>
      </c>
      <c r="B74" s="198"/>
      <c r="C74" s="199"/>
      <c r="D74" s="190"/>
      <c r="E74" s="121"/>
      <c r="F74" s="121"/>
      <c r="G74" s="167">
        <f t="shared" si="25"/>
        <v>0</v>
      </c>
      <c r="H74" s="190"/>
      <c r="I74" s="121"/>
      <c r="J74" s="121"/>
      <c r="K74" s="121"/>
      <c r="L74" s="121"/>
      <c r="M74" s="167">
        <f t="shared" si="26"/>
        <v>0</v>
      </c>
      <c r="N74" s="7"/>
    </row>
    <row r="75" spans="1:15" x14ac:dyDescent="0.25">
      <c r="A75" s="116">
        <f t="shared" si="24"/>
        <v>0</v>
      </c>
      <c r="B75" s="198"/>
      <c r="C75" s="199"/>
      <c r="D75" s="190"/>
      <c r="E75" s="121"/>
      <c r="F75" s="121"/>
      <c r="G75" s="167">
        <f t="shared" si="25"/>
        <v>0</v>
      </c>
      <c r="H75" s="190"/>
      <c r="I75" s="121"/>
      <c r="J75" s="121"/>
      <c r="K75" s="121"/>
      <c r="L75" s="121"/>
      <c r="M75" s="167">
        <f t="shared" si="26"/>
        <v>0</v>
      </c>
      <c r="N75" s="7"/>
    </row>
    <row r="76" spans="1:15" x14ac:dyDescent="0.25">
      <c r="A76" s="116">
        <f t="shared" si="24"/>
        <v>0</v>
      </c>
      <c r="B76" s="198"/>
      <c r="C76" s="199"/>
      <c r="D76" s="190"/>
      <c r="E76" s="121"/>
      <c r="F76" s="121"/>
      <c r="G76" s="167">
        <f t="shared" si="25"/>
        <v>0</v>
      </c>
      <c r="H76" s="190"/>
      <c r="I76" s="121"/>
      <c r="J76" s="121"/>
      <c r="K76" s="121"/>
      <c r="L76" s="121"/>
      <c r="M76" s="167">
        <f t="shared" si="26"/>
        <v>0</v>
      </c>
      <c r="N76" s="7"/>
    </row>
    <row r="77" spans="1:15" x14ac:dyDescent="0.25">
      <c r="A77" s="116">
        <f t="shared" si="24"/>
        <v>0</v>
      </c>
      <c r="B77" s="198"/>
      <c r="C77" s="199"/>
      <c r="D77" s="190"/>
      <c r="E77" s="121"/>
      <c r="F77" s="121"/>
      <c r="G77" s="167">
        <f t="shared" si="25"/>
        <v>0</v>
      </c>
      <c r="H77" s="190"/>
      <c r="I77" s="121"/>
      <c r="J77" s="121"/>
      <c r="K77" s="121"/>
      <c r="L77" s="121"/>
      <c r="M77" s="167">
        <f t="shared" si="26"/>
        <v>0</v>
      </c>
      <c r="N77" s="7"/>
    </row>
    <row r="78" spans="1:15" x14ac:dyDescent="0.25">
      <c r="A78" s="116">
        <f t="shared" si="24"/>
        <v>0</v>
      </c>
      <c r="B78" s="198"/>
      <c r="C78" s="199"/>
      <c r="D78" s="190"/>
      <c r="E78" s="121"/>
      <c r="F78" s="121"/>
      <c r="G78" s="167">
        <f t="shared" si="25"/>
        <v>0</v>
      </c>
      <c r="H78" s="190"/>
      <c r="I78" s="121"/>
      <c r="J78" s="121"/>
      <c r="K78" s="121"/>
      <c r="L78" s="121"/>
      <c r="M78" s="167">
        <f t="shared" si="26"/>
        <v>0</v>
      </c>
      <c r="N78" s="7"/>
    </row>
    <row r="79" spans="1:15" x14ac:dyDescent="0.25">
      <c r="A79" s="116">
        <f t="shared" si="24"/>
        <v>0</v>
      </c>
      <c r="B79" s="198"/>
      <c r="C79" s="199"/>
      <c r="D79" s="190"/>
      <c r="E79" s="121"/>
      <c r="F79" s="121"/>
      <c r="G79" s="167">
        <f t="shared" si="25"/>
        <v>0</v>
      </c>
      <c r="H79" s="190"/>
      <c r="I79" s="121"/>
      <c r="J79" s="121"/>
      <c r="K79" s="121"/>
      <c r="L79" s="121"/>
      <c r="M79" s="167">
        <f t="shared" si="26"/>
        <v>0</v>
      </c>
      <c r="N79" s="7"/>
    </row>
    <row r="80" spans="1:15" x14ac:dyDescent="0.25">
      <c r="A80" s="116">
        <f t="shared" si="24"/>
        <v>0</v>
      </c>
      <c r="B80" s="198"/>
      <c r="C80" s="199"/>
      <c r="D80" s="190"/>
      <c r="E80" s="121"/>
      <c r="F80" s="121"/>
      <c r="G80" s="167">
        <f t="shared" si="25"/>
        <v>0</v>
      </c>
      <c r="H80" s="190"/>
      <c r="I80" s="121"/>
      <c r="J80" s="121"/>
      <c r="K80" s="121"/>
      <c r="L80" s="121"/>
      <c r="M80" s="167">
        <f t="shared" si="26"/>
        <v>0</v>
      </c>
      <c r="N80" s="7"/>
    </row>
    <row r="81" spans="1:14" x14ac:dyDescent="0.25">
      <c r="A81" s="116">
        <f t="shared" si="24"/>
        <v>0</v>
      </c>
      <c r="B81" s="198"/>
      <c r="C81" s="199"/>
      <c r="D81" s="190"/>
      <c r="E81" s="121"/>
      <c r="F81" s="121"/>
      <c r="G81" s="167">
        <f t="shared" si="25"/>
        <v>0</v>
      </c>
      <c r="H81" s="190"/>
      <c r="I81" s="121"/>
      <c r="J81" s="121"/>
      <c r="K81" s="121"/>
      <c r="L81" s="121"/>
      <c r="M81" s="167">
        <f t="shared" si="26"/>
        <v>0</v>
      </c>
      <c r="N81" s="7"/>
    </row>
    <row r="82" spans="1:14" x14ac:dyDescent="0.25">
      <c r="A82" s="116">
        <f t="shared" si="24"/>
        <v>0</v>
      </c>
      <c r="B82" s="198"/>
      <c r="C82" s="199"/>
      <c r="D82" s="190"/>
      <c r="E82" s="121"/>
      <c r="F82" s="121"/>
      <c r="G82" s="167">
        <f t="shared" si="25"/>
        <v>0</v>
      </c>
      <c r="H82" s="190"/>
      <c r="I82" s="121"/>
      <c r="J82" s="121"/>
      <c r="K82" s="121"/>
      <c r="L82" s="121"/>
      <c r="M82" s="167">
        <f t="shared" si="26"/>
        <v>0</v>
      </c>
      <c r="N82" s="7"/>
    </row>
    <row r="83" spans="1:14" x14ac:dyDescent="0.25">
      <c r="A83" s="116">
        <f t="shared" si="24"/>
        <v>0</v>
      </c>
      <c r="B83" s="198"/>
      <c r="C83" s="199"/>
      <c r="D83" s="190"/>
      <c r="E83" s="121"/>
      <c r="F83" s="121"/>
      <c r="G83" s="167">
        <f t="shared" si="25"/>
        <v>0</v>
      </c>
      <c r="H83" s="190"/>
      <c r="I83" s="121"/>
      <c r="J83" s="121"/>
      <c r="K83" s="121"/>
      <c r="L83" s="121"/>
      <c r="M83" s="167">
        <f t="shared" si="26"/>
        <v>0</v>
      </c>
      <c r="N83" s="7"/>
    </row>
    <row r="84" spans="1:14" x14ac:dyDescent="0.25">
      <c r="A84" s="116">
        <f t="shared" si="24"/>
        <v>0</v>
      </c>
      <c r="B84" s="198"/>
      <c r="C84" s="199"/>
      <c r="D84" s="190"/>
      <c r="E84" s="121"/>
      <c r="F84" s="121"/>
      <c r="G84" s="167">
        <f t="shared" si="25"/>
        <v>0</v>
      </c>
      <c r="H84" s="190"/>
      <c r="I84" s="121"/>
      <c r="J84" s="121"/>
      <c r="K84" s="121"/>
      <c r="L84" s="121"/>
      <c r="M84" s="167">
        <f t="shared" si="26"/>
        <v>0</v>
      </c>
      <c r="N84" s="7"/>
    </row>
    <row r="85" spans="1:14" x14ac:dyDescent="0.25">
      <c r="A85" s="116">
        <f t="shared" si="24"/>
        <v>0</v>
      </c>
      <c r="B85" s="198"/>
      <c r="C85" s="199"/>
      <c r="D85" s="190"/>
      <c r="E85" s="121"/>
      <c r="F85" s="121"/>
      <c r="G85" s="167">
        <f t="shared" si="25"/>
        <v>0</v>
      </c>
      <c r="H85" s="190"/>
      <c r="I85" s="121"/>
      <c r="J85" s="121"/>
      <c r="K85" s="121"/>
      <c r="L85" s="121"/>
      <c r="M85" s="167">
        <f t="shared" si="26"/>
        <v>0</v>
      </c>
      <c r="N85" s="7"/>
    </row>
    <row r="86" spans="1:14" x14ac:dyDescent="0.25">
      <c r="A86" s="116">
        <f t="shared" si="24"/>
        <v>0</v>
      </c>
      <c r="B86" s="198"/>
      <c r="C86" s="199"/>
      <c r="D86" s="190"/>
      <c r="E86" s="121"/>
      <c r="F86" s="121"/>
      <c r="G86" s="167">
        <f t="shared" si="25"/>
        <v>0</v>
      </c>
      <c r="H86" s="190"/>
      <c r="I86" s="121"/>
      <c r="J86" s="121"/>
      <c r="K86" s="121"/>
      <c r="L86" s="121"/>
      <c r="M86" s="167">
        <f t="shared" si="26"/>
        <v>0</v>
      </c>
      <c r="N86" s="7"/>
    </row>
    <row r="87" spans="1:14" x14ac:dyDescent="0.25">
      <c r="A87" s="116">
        <f t="shared" si="24"/>
        <v>0</v>
      </c>
      <c r="B87" s="198"/>
      <c r="C87" s="199"/>
      <c r="D87" s="190"/>
      <c r="E87" s="121"/>
      <c r="F87" s="121"/>
      <c r="G87" s="167">
        <f t="shared" si="25"/>
        <v>0</v>
      </c>
      <c r="H87" s="190"/>
      <c r="I87" s="121"/>
      <c r="J87" s="121"/>
      <c r="K87" s="121"/>
      <c r="L87" s="121"/>
      <c r="M87" s="167">
        <f t="shared" si="26"/>
        <v>0</v>
      </c>
      <c r="N87" s="7"/>
    </row>
    <row r="88" spans="1:14" x14ac:dyDescent="0.25">
      <c r="A88" s="116">
        <f t="shared" si="24"/>
        <v>0</v>
      </c>
      <c r="B88" s="198"/>
      <c r="C88" s="199"/>
      <c r="D88" s="190"/>
      <c r="E88" s="121"/>
      <c r="F88" s="121"/>
      <c r="G88" s="167">
        <f t="shared" si="25"/>
        <v>0</v>
      </c>
      <c r="H88" s="190"/>
      <c r="I88" s="121"/>
      <c r="J88" s="121"/>
      <c r="K88" s="121"/>
      <c r="L88" s="121"/>
      <c r="M88" s="167">
        <f t="shared" si="26"/>
        <v>0</v>
      </c>
      <c r="N88" s="7"/>
    </row>
    <row r="89" spans="1:14" x14ac:dyDescent="0.25">
      <c r="A89" s="116">
        <f t="shared" si="24"/>
        <v>0</v>
      </c>
      <c r="B89" s="198"/>
      <c r="C89" s="199"/>
      <c r="D89" s="190"/>
      <c r="E89" s="121"/>
      <c r="F89" s="121"/>
      <c r="G89" s="167">
        <f t="shared" si="25"/>
        <v>0</v>
      </c>
      <c r="H89" s="190"/>
      <c r="I89" s="121"/>
      <c r="J89" s="121"/>
      <c r="K89" s="121"/>
      <c r="L89" s="121"/>
      <c r="M89" s="167">
        <f t="shared" si="26"/>
        <v>0</v>
      </c>
      <c r="N89" s="7"/>
    </row>
    <row r="90" spans="1:14" x14ac:dyDescent="0.25">
      <c r="A90" s="116">
        <f t="shared" si="24"/>
        <v>0</v>
      </c>
      <c r="B90" s="198"/>
      <c r="C90" s="199"/>
      <c r="D90" s="190"/>
      <c r="E90" s="121"/>
      <c r="F90" s="121"/>
      <c r="G90" s="167">
        <f t="shared" si="25"/>
        <v>0</v>
      </c>
      <c r="H90" s="190"/>
      <c r="I90" s="121"/>
      <c r="J90" s="121"/>
      <c r="K90" s="121"/>
      <c r="L90" s="121"/>
      <c r="M90" s="167">
        <f t="shared" si="26"/>
        <v>0</v>
      </c>
      <c r="N90" s="7"/>
    </row>
    <row r="91" spans="1:14" x14ac:dyDescent="0.25">
      <c r="A91" s="116">
        <f t="shared" si="24"/>
        <v>0</v>
      </c>
      <c r="B91" s="198"/>
      <c r="C91" s="199"/>
      <c r="D91" s="190"/>
      <c r="E91" s="121"/>
      <c r="F91" s="121"/>
      <c r="G91" s="167">
        <f t="shared" si="25"/>
        <v>0</v>
      </c>
      <c r="H91" s="190"/>
      <c r="I91" s="121"/>
      <c r="J91" s="121"/>
      <c r="K91" s="121"/>
      <c r="L91" s="121"/>
      <c r="M91" s="167">
        <f t="shared" si="26"/>
        <v>0</v>
      </c>
      <c r="N91" s="7"/>
    </row>
    <row r="92" spans="1:14" x14ac:dyDescent="0.25">
      <c r="A92" s="116">
        <f t="shared" si="24"/>
        <v>0</v>
      </c>
      <c r="B92" s="198"/>
      <c r="C92" s="199"/>
      <c r="D92" s="190"/>
      <c r="E92" s="121"/>
      <c r="F92" s="121"/>
      <c r="G92" s="167">
        <f t="shared" si="25"/>
        <v>0</v>
      </c>
      <c r="H92" s="190"/>
      <c r="I92" s="121"/>
      <c r="J92" s="121"/>
      <c r="K92" s="121"/>
      <c r="L92" s="121"/>
      <c r="M92" s="167">
        <f t="shared" si="26"/>
        <v>0</v>
      </c>
      <c r="N92" s="7"/>
    </row>
    <row r="93" spans="1:14" x14ac:dyDescent="0.25">
      <c r="A93" s="116">
        <f t="shared" si="24"/>
        <v>0</v>
      </c>
      <c r="B93" s="198"/>
      <c r="C93" s="199"/>
      <c r="D93" s="190"/>
      <c r="E93" s="121"/>
      <c r="F93" s="121"/>
      <c r="G93" s="167">
        <f t="shared" si="25"/>
        <v>0</v>
      </c>
      <c r="H93" s="190"/>
      <c r="I93" s="121"/>
      <c r="J93" s="121"/>
      <c r="K93" s="121"/>
      <c r="L93" s="121"/>
      <c r="M93" s="167">
        <f t="shared" si="26"/>
        <v>0</v>
      </c>
      <c r="N93" s="7"/>
    </row>
    <row r="94" spans="1:14" x14ac:dyDescent="0.25">
      <c r="A94" s="116">
        <f t="shared" si="24"/>
        <v>0</v>
      </c>
      <c r="B94" s="198"/>
      <c r="C94" s="199"/>
      <c r="D94" s="190"/>
      <c r="E94" s="121"/>
      <c r="F94" s="121"/>
      <c r="G94" s="167">
        <f t="shared" si="25"/>
        <v>0</v>
      </c>
      <c r="H94" s="190"/>
      <c r="I94" s="121"/>
      <c r="J94" s="121"/>
      <c r="K94" s="121"/>
      <c r="L94" s="121"/>
      <c r="M94" s="167">
        <f t="shared" si="26"/>
        <v>0</v>
      </c>
      <c r="N94" s="7"/>
    </row>
    <row r="95" spans="1:14" x14ac:dyDescent="0.25">
      <c r="A95" s="116">
        <f t="shared" si="24"/>
        <v>0</v>
      </c>
      <c r="B95" s="198"/>
      <c r="C95" s="199"/>
      <c r="D95" s="190"/>
      <c r="E95" s="121"/>
      <c r="F95" s="121"/>
      <c r="G95" s="167">
        <f t="shared" si="25"/>
        <v>0</v>
      </c>
      <c r="H95" s="190"/>
      <c r="I95" s="121"/>
      <c r="J95" s="121"/>
      <c r="K95" s="121"/>
      <c r="L95" s="121"/>
      <c r="M95" s="167">
        <f t="shared" si="26"/>
        <v>0</v>
      </c>
      <c r="N95" s="7"/>
    </row>
    <row r="96" spans="1:14" x14ac:dyDescent="0.25">
      <c r="A96" s="116">
        <f t="shared" si="24"/>
        <v>0</v>
      </c>
      <c r="B96" s="198"/>
      <c r="C96" s="199"/>
      <c r="D96" s="190"/>
      <c r="E96" s="121"/>
      <c r="F96" s="121"/>
      <c r="G96" s="167">
        <f t="shared" si="25"/>
        <v>0</v>
      </c>
      <c r="H96" s="190"/>
      <c r="I96" s="121"/>
      <c r="J96" s="121"/>
      <c r="K96" s="121"/>
      <c r="L96" s="121"/>
      <c r="M96" s="167">
        <f t="shared" si="26"/>
        <v>0</v>
      </c>
      <c r="N96" s="7"/>
    </row>
    <row r="97" spans="1:14" x14ac:dyDescent="0.25">
      <c r="A97" s="116">
        <f t="shared" si="24"/>
        <v>0</v>
      </c>
      <c r="B97" s="198"/>
      <c r="C97" s="199"/>
      <c r="D97" s="190"/>
      <c r="E97" s="121"/>
      <c r="F97" s="121"/>
      <c r="G97" s="167">
        <f t="shared" si="25"/>
        <v>0</v>
      </c>
      <c r="H97" s="190"/>
      <c r="I97" s="121"/>
      <c r="J97" s="121"/>
      <c r="K97" s="121"/>
      <c r="L97" s="121"/>
      <c r="M97" s="167">
        <f t="shared" si="26"/>
        <v>0</v>
      </c>
      <c r="N97" s="7"/>
    </row>
    <row r="98" spans="1:14" x14ac:dyDescent="0.25">
      <c r="A98" s="116">
        <f t="shared" si="24"/>
        <v>0</v>
      </c>
      <c r="B98" s="198"/>
      <c r="C98" s="199"/>
      <c r="D98" s="190"/>
      <c r="E98" s="121"/>
      <c r="F98" s="121"/>
      <c r="G98" s="167">
        <f t="shared" si="25"/>
        <v>0</v>
      </c>
      <c r="H98" s="190"/>
      <c r="I98" s="121"/>
      <c r="J98" s="121"/>
      <c r="K98" s="121"/>
      <c r="L98" s="121"/>
      <c r="M98" s="167">
        <f t="shared" si="26"/>
        <v>0</v>
      </c>
      <c r="N98" s="7"/>
    </row>
    <row r="99" spans="1:14" x14ac:dyDescent="0.25">
      <c r="A99" s="116">
        <f t="shared" si="24"/>
        <v>0</v>
      </c>
      <c r="B99" s="198"/>
      <c r="C99" s="199"/>
      <c r="D99" s="190"/>
      <c r="E99" s="121"/>
      <c r="F99" s="121"/>
      <c r="G99" s="167">
        <f t="shared" si="25"/>
        <v>0</v>
      </c>
      <c r="H99" s="190"/>
      <c r="I99" s="121"/>
      <c r="J99" s="121"/>
      <c r="K99" s="121"/>
      <c r="L99" s="121"/>
      <c r="M99" s="167">
        <f t="shared" si="26"/>
        <v>0</v>
      </c>
      <c r="N99" s="7"/>
    </row>
    <row r="100" spans="1:14" x14ac:dyDescent="0.25">
      <c r="A100" s="116">
        <f t="shared" si="24"/>
        <v>0</v>
      </c>
      <c r="B100" s="198"/>
      <c r="C100" s="199"/>
      <c r="D100" s="190"/>
      <c r="E100" s="121"/>
      <c r="F100" s="121"/>
      <c r="G100" s="167">
        <f t="shared" si="25"/>
        <v>0</v>
      </c>
      <c r="H100" s="190"/>
      <c r="I100" s="121"/>
      <c r="J100" s="121"/>
      <c r="K100" s="121"/>
      <c r="L100" s="121"/>
      <c r="M100" s="167">
        <f t="shared" si="26"/>
        <v>0</v>
      </c>
      <c r="N100" s="7"/>
    </row>
    <row r="101" spans="1:14" x14ac:dyDescent="0.25">
      <c r="A101" s="116">
        <f t="shared" si="24"/>
        <v>0</v>
      </c>
      <c r="B101" s="198"/>
      <c r="C101" s="199"/>
      <c r="D101" s="190"/>
      <c r="E101" s="121"/>
      <c r="F101" s="121"/>
      <c r="G101" s="167">
        <f t="shared" si="25"/>
        <v>0</v>
      </c>
      <c r="H101" s="190"/>
      <c r="I101" s="121"/>
      <c r="J101" s="121"/>
      <c r="K101" s="121"/>
      <c r="L101" s="121"/>
      <c r="M101" s="167">
        <f t="shared" si="26"/>
        <v>0</v>
      </c>
      <c r="N101" s="7"/>
    </row>
    <row r="102" spans="1:14" ht="15.75" thickBot="1" x14ac:dyDescent="0.3">
      <c r="A102" s="189" t="str">
        <f t="shared" si="24"/>
        <v>Sum</v>
      </c>
      <c r="B102" s="191">
        <f>SUM(B72:B101)</f>
        <v>0</v>
      </c>
      <c r="C102" s="168">
        <f t="shared" ref="C102:G102" si="27">SUM(C72:C101)</f>
        <v>0</v>
      </c>
      <c r="D102" s="191">
        <f t="shared" si="27"/>
        <v>0</v>
      </c>
      <c r="E102" s="168">
        <f t="shared" si="27"/>
        <v>0</v>
      </c>
      <c r="F102" s="168">
        <f t="shared" si="27"/>
        <v>0</v>
      </c>
      <c r="G102" s="195">
        <f t="shared" si="27"/>
        <v>0</v>
      </c>
      <c r="H102" s="191">
        <f>SUM(H72:H101)</f>
        <v>0</v>
      </c>
      <c r="I102" s="168">
        <f t="shared" ref="I102:M102" si="28">SUM(I72:I101)</f>
        <v>0</v>
      </c>
      <c r="J102" s="168">
        <f t="shared" si="28"/>
        <v>0</v>
      </c>
      <c r="K102" s="168">
        <f t="shared" si="28"/>
        <v>0</v>
      </c>
      <c r="L102" s="168">
        <f t="shared" si="28"/>
        <v>0</v>
      </c>
      <c r="M102" s="195">
        <f t="shared" si="28"/>
        <v>0</v>
      </c>
      <c r="N102" s="5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8"/>
  <dimension ref="A1:AG73"/>
  <sheetViews>
    <sheetView workbookViewId="0">
      <selection activeCell="B38" sqref="B38"/>
    </sheetView>
  </sheetViews>
  <sheetFormatPr baseColWidth="10" defaultRowHeight="15" x14ac:dyDescent="0.25"/>
  <cols>
    <col min="1" max="1" width="48.7109375" bestFit="1" customWidth="1"/>
    <col min="2" max="2" width="20.140625" bestFit="1" customWidth="1"/>
    <col min="3" max="3" width="16.7109375" bestFit="1" customWidth="1"/>
    <col min="4" max="4" width="19.140625" bestFit="1" customWidth="1"/>
    <col min="5" max="5" width="25.42578125" bestFit="1" customWidth="1"/>
  </cols>
  <sheetData>
    <row r="1" spans="1:33" x14ac:dyDescent="0.25">
      <c r="E1" t="str">
        <f>"Utdanningsbevilgning"&amp;" "&amp;E2</f>
        <v>Utdanningsbevilgning 2018</v>
      </c>
      <c r="I1" t="str">
        <f>"Utdanningsbevilgning"&amp;" "&amp;I2</f>
        <v>Utdanningsbevilgning 2019</v>
      </c>
      <c r="M1" t="str">
        <f>"Utdanningsbevilgning"&amp;" "&amp;M2</f>
        <v>Utdanningsbevilgning 2020</v>
      </c>
      <c r="Q1" t="str">
        <f>"Utdanningsbevilgning"&amp;" "&amp;Q2</f>
        <v>Utdanningsbevilgning 2021</v>
      </c>
      <c r="U1" t="str">
        <f>"Utdanningsbevilgning"&amp;" "&amp;U2</f>
        <v>Utdanningsbevilgning 2022</v>
      </c>
      <c r="Y1" t="str">
        <f>"Utdanningsbevilgning"&amp;" "&amp;Y2</f>
        <v>Utdanningsbevilgning 2023</v>
      </c>
      <c r="AC1" t="str">
        <f>"Utdanningsbevilgning"&amp;" "&amp;AC2</f>
        <v>Utdanningsbevilgning 2024</v>
      </c>
      <c r="AG1" t="str">
        <f>"Utdanningsbevilgning"&amp;" "&amp;AG2</f>
        <v>Utdanningsbevilgning 2025</v>
      </c>
    </row>
    <row r="2" spans="1:33" x14ac:dyDescent="0.25">
      <c r="B2" s="26">
        <f>'Enheter, modell og år'!$F$2</f>
        <v>2018</v>
      </c>
      <c r="C2" s="27">
        <f>'Enheter, modell og år'!$F$2</f>
        <v>2018</v>
      </c>
      <c r="D2" s="27">
        <f>'Enheter, modell og år'!$F$2</f>
        <v>2018</v>
      </c>
      <c r="E2" s="28">
        <f>'Enheter, modell og år'!$F$2</f>
        <v>2018</v>
      </c>
      <c r="F2" s="26">
        <f>B2+1</f>
        <v>2019</v>
      </c>
      <c r="G2" s="27">
        <f t="shared" ref="G2:AD2" si="0">C2+1</f>
        <v>2019</v>
      </c>
      <c r="H2" s="27">
        <f t="shared" si="0"/>
        <v>2019</v>
      </c>
      <c r="I2" s="28">
        <f t="shared" si="0"/>
        <v>2019</v>
      </c>
      <c r="J2" s="26">
        <f t="shared" si="0"/>
        <v>2020</v>
      </c>
      <c r="K2" s="27">
        <f t="shared" si="0"/>
        <v>2020</v>
      </c>
      <c r="L2" s="27">
        <f t="shared" si="0"/>
        <v>2020</v>
      </c>
      <c r="M2" s="28">
        <f t="shared" si="0"/>
        <v>2020</v>
      </c>
      <c r="N2" s="26">
        <f t="shared" si="0"/>
        <v>2021</v>
      </c>
      <c r="O2" s="27">
        <f t="shared" si="0"/>
        <v>2021</v>
      </c>
      <c r="P2" s="27">
        <f t="shared" si="0"/>
        <v>2021</v>
      </c>
      <c r="Q2" s="28">
        <f t="shared" si="0"/>
        <v>2021</v>
      </c>
      <c r="R2" s="26">
        <f t="shared" si="0"/>
        <v>2022</v>
      </c>
      <c r="S2" s="27">
        <f t="shared" si="0"/>
        <v>2022</v>
      </c>
      <c r="T2" s="27">
        <f t="shared" si="0"/>
        <v>2022</v>
      </c>
      <c r="U2" s="28">
        <f t="shared" si="0"/>
        <v>2022</v>
      </c>
      <c r="V2" s="26">
        <f t="shared" si="0"/>
        <v>2023</v>
      </c>
      <c r="W2" s="27">
        <f t="shared" si="0"/>
        <v>2023</v>
      </c>
      <c r="X2" s="27">
        <f t="shared" si="0"/>
        <v>2023</v>
      </c>
      <c r="Y2" s="28">
        <f t="shared" si="0"/>
        <v>2023</v>
      </c>
      <c r="Z2" s="26">
        <f t="shared" si="0"/>
        <v>2024</v>
      </c>
      <c r="AA2" s="27">
        <f t="shared" si="0"/>
        <v>2024</v>
      </c>
      <c r="AB2" s="27">
        <f t="shared" si="0"/>
        <v>2024</v>
      </c>
      <c r="AC2" s="28">
        <f t="shared" si="0"/>
        <v>2024</v>
      </c>
      <c r="AD2" s="26">
        <f t="shared" si="0"/>
        <v>2025</v>
      </c>
      <c r="AE2" s="27">
        <f>AA2+1</f>
        <v>2025</v>
      </c>
      <c r="AF2" s="27">
        <f t="shared" ref="AF2" si="1">AB2+1</f>
        <v>2025</v>
      </c>
      <c r="AG2" s="28">
        <f>AC2+1</f>
        <v>2025</v>
      </c>
    </row>
    <row r="3" spans="1:33" s="1" customFormat="1" x14ac:dyDescent="0.25">
      <c r="A3" s="1" t="s">
        <v>0</v>
      </c>
      <c r="B3" s="23" t="s">
        <v>14</v>
      </c>
      <c r="C3" s="24" t="s">
        <v>15</v>
      </c>
      <c r="D3" s="24" t="s">
        <v>16</v>
      </c>
      <c r="E3" s="25" t="str">
        <f>"Total studiebevilgning"&amp;" "&amp;'Enheter, modell og år'!E3</f>
        <v>Total studiebevilgning VFM</v>
      </c>
      <c r="F3" s="23" t="str">
        <f>B3</f>
        <v>Studiepoengbev RFM</v>
      </c>
      <c r="G3" s="24" t="str">
        <f t="shared" ref="G3:AD3" si="2">C3</f>
        <v>Kandidatbev RFM</v>
      </c>
      <c r="H3" s="24" t="str">
        <f t="shared" si="2"/>
        <v>Utvekslingsbev RFM</v>
      </c>
      <c r="I3" s="25" t="str">
        <f t="shared" si="2"/>
        <v>Total studiebevilgning VFM</v>
      </c>
      <c r="J3" s="23" t="str">
        <f t="shared" si="2"/>
        <v>Studiepoengbev RFM</v>
      </c>
      <c r="K3" s="24" t="str">
        <f t="shared" si="2"/>
        <v>Kandidatbev RFM</v>
      </c>
      <c r="L3" s="24" t="str">
        <f t="shared" si="2"/>
        <v>Utvekslingsbev RFM</v>
      </c>
      <c r="M3" s="25" t="str">
        <f t="shared" si="2"/>
        <v>Total studiebevilgning VFM</v>
      </c>
      <c r="N3" s="23" t="str">
        <f t="shared" si="2"/>
        <v>Studiepoengbev RFM</v>
      </c>
      <c r="O3" s="24" t="str">
        <f t="shared" si="2"/>
        <v>Kandidatbev RFM</v>
      </c>
      <c r="P3" s="24" t="str">
        <f t="shared" si="2"/>
        <v>Utvekslingsbev RFM</v>
      </c>
      <c r="Q3" s="25" t="str">
        <f t="shared" si="2"/>
        <v>Total studiebevilgning VFM</v>
      </c>
      <c r="R3" s="23" t="str">
        <f t="shared" si="2"/>
        <v>Studiepoengbev RFM</v>
      </c>
      <c r="S3" s="24" t="str">
        <f t="shared" si="2"/>
        <v>Kandidatbev RFM</v>
      </c>
      <c r="T3" s="24" t="str">
        <f t="shared" si="2"/>
        <v>Utvekslingsbev RFM</v>
      </c>
      <c r="U3" s="25" t="str">
        <f t="shared" si="2"/>
        <v>Total studiebevilgning VFM</v>
      </c>
      <c r="V3" s="23" t="str">
        <f t="shared" si="2"/>
        <v>Studiepoengbev RFM</v>
      </c>
      <c r="W3" s="24" t="str">
        <f t="shared" si="2"/>
        <v>Kandidatbev RFM</v>
      </c>
      <c r="X3" s="24" t="str">
        <f t="shared" si="2"/>
        <v>Utvekslingsbev RFM</v>
      </c>
      <c r="Y3" s="25" t="str">
        <f t="shared" si="2"/>
        <v>Total studiebevilgning VFM</v>
      </c>
      <c r="Z3" s="23" t="str">
        <f t="shared" si="2"/>
        <v>Studiepoengbev RFM</v>
      </c>
      <c r="AA3" s="24" t="str">
        <f t="shared" si="2"/>
        <v>Kandidatbev RFM</v>
      </c>
      <c r="AB3" s="24" t="str">
        <f t="shared" si="2"/>
        <v>Utvekslingsbev RFM</v>
      </c>
      <c r="AC3" s="25" t="str">
        <f t="shared" si="2"/>
        <v>Total studiebevilgning VFM</v>
      </c>
      <c r="AD3" s="23" t="str">
        <f t="shared" si="2"/>
        <v>Studiepoengbev RFM</v>
      </c>
      <c r="AE3" s="24" t="str">
        <f>AA3</f>
        <v>Kandidatbev RFM</v>
      </c>
      <c r="AF3" s="24" t="str">
        <f t="shared" ref="AF3" si="3">AB3</f>
        <v>Utvekslingsbev RFM</v>
      </c>
      <c r="AG3" s="25" t="str">
        <f>AC3</f>
        <v>Total studiebevilgning VFM</v>
      </c>
    </row>
    <row r="4" spans="1:33" x14ac:dyDescent="0.25">
      <c r="A4">
        <f>'Enheter, modell og år'!A2</f>
        <v>0</v>
      </c>
      <c r="B4" s="29">
        <f>IF('Enheter, modell og år'!$E$5=Oppslag!$C$9,'Utdanningsbev lokal mod'!B41-Historikk!D72*(1+'Sentrale parametere'!$B$75)+Historikk!D38*(1+'Sentrale parametere'!$B$75),'Utdanningsbev lokal mod'!B41)</f>
        <v>0</v>
      </c>
      <c r="C4" s="19">
        <f>IF('Enheter, modell og år'!$E$5=Oppslag!$C$9,'Utdanningsbev lokal mod'!C41-Historikk!E72*(1+'Sentrale parametere'!$B$75)+Historikk!E38*(1+'Sentrale parametere'!$B$75),'Utdanningsbev lokal mod'!C41)</f>
        <v>0</v>
      </c>
      <c r="D4" s="19">
        <f>IF('Enheter, modell og år'!$E$5=Oppslag!$C$9,'Utdanningsbev lokal mod'!D41-Historikk!F72*(1+'Sentrale parametere'!$B$75)+Historikk!F38*(1+'Sentrale parametere'!$B$75),'Utdanningsbev lokal mod'!D41)</f>
        <v>0</v>
      </c>
      <c r="E4" s="30">
        <f>SUM(B4:D4)</f>
        <v>0</v>
      </c>
      <c r="F4" s="29">
        <f>IF('Enheter, modell og år'!$E$5=Oppslag!$C$9,(F41-B41)+B4,F41)</f>
        <v>0</v>
      </c>
      <c r="G4" s="19">
        <f>IF('Enheter, modell og år'!$E$5=Oppslag!$C$9,(G41-C41)+C4,G41)</f>
        <v>0</v>
      </c>
      <c r="H4" s="19">
        <f>IF('Enheter, modell og år'!$E$5=Oppslag!$C$9,(H41-D41)+D4,H41)</f>
        <v>0</v>
      </c>
      <c r="I4" s="30">
        <f>SUM(F4:H4)</f>
        <v>0</v>
      </c>
      <c r="J4" s="29">
        <f>IF('Enheter, modell og år'!$E$5=Oppslag!$C$9,(J41-F41)+F4,J41)</f>
        <v>0</v>
      </c>
      <c r="K4" s="19">
        <f>IF('Enheter, modell og år'!$E$5=Oppslag!$C$9,(K41-G41)+G4,K41)</f>
        <v>0</v>
      </c>
      <c r="L4" s="19">
        <f>IF('Enheter, modell og år'!$E$5=Oppslag!$C$9,(L41-H41)+H4,L41)</f>
        <v>0</v>
      </c>
      <c r="M4" s="30">
        <f>SUM(J4:L4)</f>
        <v>0</v>
      </c>
      <c r="N4" s="29">
        <f>IF('Enheter, modell og år'!$E$5=Oppslag!$C$9,(N41-J41)+J4,N41)</f>
        <v>0</v>
      </c>
      <c r="O4" s="19">
        <f>IF('Enheter, modell og år'!$E$5=Oppslag!$C$9,(O41-K41)+K4,O41)</f>
        <v>0</v>
      </c>
      <c r="P4" s="19">
        <f>IF('Enheter, modell og år'!$E$5=Oppslag!$C$9,(P41-L41)+L4,P41)</f>
        <v>0</v>
      </c>
      <c r="Q4" s="30">
        <f>SUM(N4:P4)</f>
        <v>0</v>
      </c>
      <c r="R4" s="29">
        <f>IF('Enheter, modell og år'!$E$5=Oppslag!$C$9,(R41-N41)+N4,R41)</f>
        <v>0</v>
      </c>
      <c r="S4" s="19">
        <f>IF('Enheter, modell og år'!$E$5=Oppslag!$C$9,(S41-O41)+O4,S41)</f>
        <v>0</v>
      </c>
      <c r="T4" s="19">
        <f>IF('Enheter, modell og år'!$E$5=Oppslag!$C$9,(T41-P41)+P4,T41)</f>
        <v>0</v>
      </c>
      <c r="U4" s="30">
        <f>SUM(R4:T4)</f>
        <v>0</v>
      </c>
      <c r="V4" s="29">
        <f>IF('Enheter, modell og år'!$E$5=Oppslag!$C$9,(V41-R41)+R4,V41)</f>
        <v>0</v>
      </c>
      <c r="W4" s="19">
        <f>IF('Enheter, modell og år'!$E$5=Oppslag!$C$9,(W41-S41)+S4,W41)</f>
        <v>0</v>
      </c>
      <c r="X4" s="19">
        <f>IF('Enheter, modell og år'!$E$5=Oppslag!$C$9,(X41-T41)+T4,X41)</f>
        <v>0</v>
      </c>
      <c r="Y4" s="30">
        <f>SUM(V4:X4)</f>
        <v>0</v>
      </c>
      <c r="Z4" s="29">
        <f>IF('Enheter, modell og år'!$E$5=Oppslag!$C$9,(Z41-V41)+V4,Z41)</f>
        <v>0</v>
      </c>
      <c r="AA4" s="19">
        <f>IF('Enheter, modell og år'!$E$5=Oppslag!$C$9,(AA41-W41)+W4,AA41)</f>
        <v>0</v>
      </c>
      <c r="AB4" s="19">
        <f>IF('Enheter, modell og år'!$E$5=Oppslag!$C$9,(AB41-X41)+X4,AB41)</f>
        <v>0</v>
      </c>
      <c r="AC4" s="30">
        <f>SUM(Z4:AB4)</f>
        <v>0</v>
      </c>
      <c r="AD4" s="29">
        <f>IF('Enheter, modell og år'!$E$5=Oppslag!$C$9,(AD41-Z41)+Z4,AD41)</f>
        <v>0</v>
      </c>
      <c r="AE4" s="19">
        <f>IF('Enheter, modell og år'!$E$5=Oppslag!$C$9,(AE41-AA41)+AA4,AE41)</f>
        <v>0</v>
      </c>
      <c r="AF4" s="19">
        <f>IF('Enheter, modell og år'!$E$5=Oppslag!$C$9,(AF41-AB41)+AB4,AF41)</f>
        <v>0</v>
      </c>
      <c r="AG4" s="30">
        <f>SUM(AD4:AF4)</f>
        <v>0</v>
      </c>
    </row>
    <row r="5" spans="1:33" x14ac:dyDescent="0.25">
      <c r="A5">
        <f>'Enheter, modell og år'!A3</f>
        <v>0</v>
      </c>
      <c r="B5" s="29">
        <f>IF('Enheter, modell og år'!$E$5=Oppslag!$C$9,'Utdanningsbev lokal mod'!B42-Historikk!D73*(1+'Sentrale parametere'!$B$75)+Historikk!D39*(1+'Sentrale parametere'!$B$75),'Utdanningsbev lokal mod'!B42)</f>
        <v>0</v>
      </c>
      <c r="C5" s="19">
        <f>IF('Enheter, modell og år'!$E$5=Oppslag!$C$9,'Utdanningsbev lokal mod'!C42-Historikk!E73*(1+'Sentrale parametere'!$B$75)+Historikk!E39*(1+'Sentrale parametere'!$B$75),'Utdanningsbev lokal mod'!C42)</f>
        <v>0</v>
      </c>
      <c r="D5" s="19">
        <f>IF('Enheter, modell og år'!$E$5=Oppslag!$C$9,'Utdanningsbev lokal mod'!D42-Historikk!F73*(1+'Sentrale parametere'!$B$75)+Historikk!F39*(1+'Sentrale parametere'!$B$75),'Utdanningsbev lokal mod'!D42)</f>
        <v>0</v>
      </c>
      <c r="E5" s="30">
        <f t="shared" ref="E5:E14" si="4">SUM(B5:D5)</f>
        <v>0</v>
      </c>
      <c r="F5" s="29">
        <f>IF('Enheter, modell og år'!$E$5=Oppslag!$C$9,(F42-B42)+B5,F42)</f>
        <v>0</v>
      </c>
      <c r="G5" s="19">
        <f>IF('Enheter, modell og år'!$E$5=Oppslag!$C$9,(G42-C42)+C5,G42)</f>
        <v>0</v>
      </c>
      <c r="H5" s="19">
        <f>IF('Enheter, modell og år'!$E$5=Oppslag!$C$9,(H42-D42)+D5,H42)</f>
        <v>0</v>
      </c>
      <c r="I5" s="30">
        <f t="shared" ref="I5:I33" si="5">SUM(F5:H5)</f>
        <v>0</v>
      </c>
      <c r="J5" s="29">
        <f>IF('Enheter, modell og år'!$E$5=Oppslag!$C$9,(J42-F42)+F5,J42)</f>
        <v>0</v>
      </c>
      <c r="K5" s="19">
        <f>IF('Enheter, modell og år'!$E$5=Oppslag!$C$9,(K42-G42)+G5,K42)</f>
        <v>0</v>
      </c>
      <c r="L5" s="19">
        <f>IF('Enheter, modell og år'!$E$5=Oppslag!$C$9,(L42-H42)+H5,L42)</f>
        <v>0</v>
      </c>
      <c r="M5" s="30">
        <f t="shared" ref="M5:M33" si="6">SUM(J5:L5)</f>
        <v>0</v>
      </c>
      <c r="N5" s="29">
        <f>IF('Enheter, modell og år'!$E$5=Oppslag!$C$9,(N42-J42)+J5,N42)</f>
        <v>0</v>
      </c>
      <c r="O5" s="19">
        <f>IF('Enheter, modell og år'!$E$5=Oppslag!$C$9,(O42-K42)+K5,O42)</f>
        <v>0</v>
      </c>
      <c r="P5" s="19">
        <f>IF('Enheter, modell og år'!$E$5=Oppslag!$C$9,(P42-L42)+L5,P42)</f>
        <v>0</v>
      </c>
      <c r="Q5" s="30">
        <f t="shared" ref="Q5:Q33" si="7">SUM(N5:P5)</f>
        <v>0</v>
      </c>
      <c r="R5" s="29">
        <f>IF('Enheter, modell og år'!$E$5=Oppslag!$C$9,(R42-N42)+N5,R42)</f>
        <v>0</v>
      </c>
      <c r="S5" s="19">
        <f>IF('Enheter, modell og år'!$E$5=Oppslag!$C$9,(S42-O42)+O5,S42)</f>
        <v>0</v>
      </c>
      <c r="T5" s="19">
        <f>IF('Enheter, modell og år'!$E$5=Oppslag!$C$9,(T42-P42)+P5,T42)</f>
        <v>0</v>
      </c>
      <c r="U5" s="30">
        <f t="shared" ref="U5:U33" si="8">SUM(R5:T5)</f>
        <v>0</v>
      </c>
      <c r="V5" s="29">
        <f>IF('Enheter, modell og år'!$E$5=Oppslag!$C$9,(V42-R42)+R5,V42)</f>
        <v>0</v>
      </c>
      <c r="W5" s="19">
        <f>IF('Enheter, modell og år'!$E$5=Oppslag!$C$9,(W42-S42)+S5,W42)</f>
        <v>0</v>
      </c>
      <c r="X5" s="19">
        <f>IF('Enheter, modell og år'!$E$5=Oppslag!$C$9,(X42-T42)+T5,X42)</f>
        <v>0</v>
      </c>
      <c r="Y5" s="30">
        <f t="shared" ref="Y5:Y33" si="9">SUM(V5:X5)</f>
        <v>0</v>
      </c>
      <c r="Z5" s="29">
        <f>IF('Enheter, modell og år'!$E$5=Oppslag!$C$9,(Z42-V42)+V5,Z42)</f>
        <v>0</v>
      </c>
      <c r="AA5" s="19">
        <f>IF('Enheter, modell og år'!$E$5=Oppslag!$C$9,(AA42-W42)+W5,AA42)</f>
        <v>0</v>
      </c>
      <c r="AB5" s="19">
        <f>IF('Enheter, modell og år'!$E$5=Oppslag!$C$9,(AB42-X42)+X5,AB42)</f>
        <v>0</v>
      </c>
      <c r="AC5" s="30">
        <f t="shared" ref="AC5:AC33" si="10">SUM(Z5:AB5)</f>
        <v>0</v>
      </c>
      <c r="AD5" s="29">
        <f>IF('Enheter, modell og år'!$E$5=Oppslag!$C$9,(AD42-Z42)+Z5,AD42)</f>
        <v>0</v>
      </c>
      <c r="AE5" s="19">
        <f>IF('Enheter, modell og år'!$E$5=Oppslag!$C$9,(AE42-AA42)+AA5,AE42)</f>
        <v>0</v>
      </c>
      <c r="AF5" s="19">
        <f>IF('Enheter, modell og år'!$E$5=Oppslag!$C$9,(AF42-AB42)+AB5,AF42)</f>
        <v>0</v>
      </c>
      <c r="AG5" s="30">
        <f t="shared" ref="AG5:AG33" si="11">SUM(AD5:AF5)</f>
        <v>0</v>
      </c>
    </row>
    <row r="6" spans="1:33" x14ac:dyDescent="0.25">
      <c r="A6">
        <f>'Enheter, modell og år'!A4</f>
        <v>0</v>
      </c>
      <c r="B6" s="29">
        <f>IF('Enheter, modell og år'!$E$5=Oppslag!$C$9,'Utdanningsbev lokal mod'!B43-Historikk!D74*(1+'Sentrale parametere'!$B$75)+Historikk!D40*(1+'Sentrale parametere'!$B$75),'Utdanningsbev lokal mod'!B43)</f>
        <v>0</v>
      </c>
      <c r="C6" s="19">
        <f>IF('Enheter, modell og år'!$E$5=Oppslag!$C$9,'Utdanningsbev lokal mod'!C43-Historikk!E74*(1+'Sentrale parametere'!$B$75)+Historikk!E40*(1+'Sentrale parametere'!$B$75),'Utdanningsbev lokal mod'!C43)</f>
        <v>0</v>
      </c>
      <c r="D6" s="19">
        <f>IF('Enheter, modell og år'!$E$5=Oppslag!$C$9,'Utdanningsbev lokal mod'!D43-Historikk!F74*(1+'Sentrale parametere'!$B$75)+Historikk!F40*(1+'Sentrale parametere'!$B$75),'Utdanningsbev lokal mod'!D43)</f>
        <v>0</v>
      </c>
      <c r="E6" s="30">
        <f t="shared" si="4"/>
        <v>0</v>
      </c>
      <c r="F6" s="29">
        <f>IF('Enheter, modell og år'!$E$5=Oppslag!$C$9,(F43-B43)+B6,F43)</f>
        <v>0</v>
      </c>
      <c r="G6" s="19">
        <f>IF('Enheter, modell og år'!$E$5=Oppslag!$C$9,(G43-C43)+C6,G43)</f>
        <v>0</v>
      </c>
      <c r="H6" s="19">
        <f>IF('Enheter, modell og år'!$E$5=Oppslag!$C$9,(H43-D43)+D6,H43)</f>
        <v>0</v>
      </c>
      <c r="I6" s="30">
        <f t="shared" si="5"/>
        <v>0</v>
      </c>
      <c r="J6" s="29">
        <f>IF('Enheter, modell og år'!$E$5=Oppslag!$C$9,(J43-F43)+F6,J43)</f>
        <v>0</v>
      </c>
      <c r="K6" s="19">
        <f>IF('Enheter, modell og år'!$E$5=Oppslag!$C$9,(K43-G43)+G6,K43)</f>
        <v>0</v>
      </c>
      <c r="L6" s="19">
        <f>IF('Enheter, modell og år'!$E$5=Oppslag!$C$9,(L43-H43)+H6,L43)</f>
        <v>0</v>
      </c>
      <c r="M6" s="30">
        <f t="shared" si="6"/>
        <v>0</v>
      </c>
      <c r="N6" s="29">
        <f>IF('Enheter, modell og år'!$E$5=Oppslag!$C$9,(N43-J43)+J6,N43)</f>
        <v>0</v>
      </c>
      <c r="O6" s="19">
        <f>IF('Enheter, modell og år'!$E$5=Oppslag!$C$9,(O43-K43)+K6,O43)</f>
        <v>0</v>
      </c>
      <c r="P6" s="19">
        <f>IF('Enheter, modell og år'!$E$5=Oppslag!$C$9,(P43-L43)+L6,P43)</f>
        <v>0</v>
      </c>
      <c r="Q6" s="30">
        <f t="shared" si="7"/>
        <v>0</v>
      </c>
      <c r="R6" s="29">
        <f>IF('Enheter, modell og år'!$E$5=Oppslag!$C$9,(R43-N43)+N6,R43)</f>
        <v>0</v>
      </c>
      <c r="S6" s="19">
        <f>IF('Enheter, modell og år'!$E$5=Oppslag!$C$9,(S43-O43)+O6,S43)</f>
        <v>0</v>
      </c>
      <c r="T6" s="19">
        <f>IF('Enheter, modell og år'!$E$5=Oppslag!$C$9,(T43-P43)+P6,T43)</f>
        <v>0</v>
      </c>
      <c r="U6" s="30">
        <f t="shared" si="8"/>
        <v>0</v>
      </c>
      <c r="V6" s="29">
        <f>IF('Enheter, modell og år'!$E$5=Oppslag!$C$9,(V43-R43)+R6,V43)</f>
        <v>0</v>
      </c>
      <c r="W6" s="19">
        <f>IF('Enheter, modell og år'!$E$5=Oppslag!$C$9,(W43-S43)+S6,W43)</f>
        <v>0</v>
      </c>
      <c r="X6" s="19">
        <f>IF('Enheter, modell og år'!$E$5=Oppslag!$C$9,(X43-T43)+T6,X43)</f>
        <v>0</v>
      </c>
      <c r="Y6" s="30">
        <f t="shared" si="9"/>
        <v>0</v>
      </c>
      <c r="Z6" s="29">
        <f>IF('Enheter, modell og år'!$E$5=Oppslag!$C$9,(Z43-V43)+V6,Z43)</f>
        <v>0</v>
      </c>
      <c r="AA6" s="19">
        <f>IF('Enheter, modell og år'!$E$5=Oppslag!$C$9,(AA43-W43)+W6,AA43)</f>
        <v>0</v>
      </c>
      <c r="AB6" s="19">
        <f>IF('Enheter, modell og år'!$E$5=Oppslag!$C$9,(AB43-X43)+X6,AB43)</f>
        <v>0</v>
      </c>
      <c r="AC6" s="30">
        <f t="shared" si="10"/>
        <v>0</v>
      </c>
      <c r="AD6" s="29">
        <f>IF('Enheter, modell og år'!$E$5=Oppslag!$C$9,(AD43-Z43)+Z6,AD43)</f>
        <v>0</v>
      </c>
      <c r="AE6" s="19">
        <f>IF('Enheter, modell og år'!$E$5=Oppslag!$C$9,(AE43-AA43)+AA6,AE43)</f>
        <v>0</v>
      </c>
      <c r="AF6" s="19">
        <f>IF('Enheter, modell og år'!$E$5=Oppslag!$C$9,(AF43-AB43)+AB6,AF43)</f>
        <v>0</v>
      </c>
      <c r="AG6" s="30">
        <f t="shared" si="11"/>
        <v>0</v>
      </c>
    </row>
    <row r="7" spans="1:33" x14ac:dyDescent="0.25">
      <c r="A7">
        <f>'Enheter, modell og år'!A5</f>
        <v>0</v>
      </c>
      <c r="B7" s="29">
        <f>IF('Enheter, modell og år'!$E$5=Oppslag!$C$9,'Utdanningsbev lokal mod'!B44-Historikk!D75*(1+'Sentrale parametere'!$B$75)+Historikk!D41*(1+'Sentrale parametere'!$B$75),'Utdanningsbev lokal mod'!B44)</f>
        <v>0</v>
      </c>
      <c r="C7" s="19">
        <f>IF('Enheter, modell og år'!$E$5=Oppslag!$C$9,'Utdanningsbev lokal mod'!C44-Historikk!E75*(1+'Sentrale parametere'!$B$75)+Historikk!E41*(1+'Sentrale parametere'!$B$75),'Utdanningsbev lokal mod'!C44)</f>
        <v>0</v>
      </c>
      <c r="D7" s="19">
        <f>IF('Enheter, modell og år'!$E$5=Oppslag!$C$9,'Utdanningsbev lokal mod'!D44-Historikk!F75*(1+'Sentrale parametere'!$B$75)+Historikk!F41*(1+'Sentrale parametere'!$B$75),'Utdanningsbev lokal mod'!D44)</f>
        <v>0</v>
      </c>
      <c r="E7" s="30">
        <f t="shared" si="4"/>
        <v>0</v>
      </c>
      <c r="F7" s="29">
        <f>IF('Enheter, modell og år'!$E$5=Oppslag!$C$9,(F44-B44)+B7,F44)</f>
        <v>0</v>
      </c>
      <c r="G7" s="19">
        <f>IF('Enheter, modell og år'!$E$5=Oppslag!$C$9,(G44-C44)+C7,G44)</f>
        <v>0</v>
      </c>
      <c r="H7" s="19">
        <f>IF('Enheter, modell og år'!$E$5=Oppslag!$C$9,(H44-D44)+D7,H44)</f>
        <v>0</v>
      </c>
      <c r="I7" s="30">
        <f t="shared" si="5"/>
        <v>0</v>
      </c>
      <c r="J7" s="29">
        <f>IF('Enheter, modell og år'!$E$5=Oppslag!$C$9,(J44-F44)+F7,J44)</f>
        <v>0</v>
      </c>
      <c r="K7" s="19">
        <f>IF('Enheter, modell og år'!$E$5=Oppslag!$C$9,(K44-G44)+G7,K44)</f>
        <v>0</v>
      </c>
      <c r="L7" s="19">
        <f>IF('Enheter, modell og år'!$E$5=Oppslag!$C$9,(L44-H44)+H7,L44)</f>
        <v>0</v>
      </c>
      <c r="M7" s="30">
        <f t="shared" si="6"/>
        <v>0</v>
      </c>
      <c r="N7" s="29">
        <f>IF('Enheter, modell og år'!$E$5=Oppslag!$C$9,(N44-J44)+J7,N44)</f>
        <v>0</v>
      </c>
      <c r="O7" s="19">
        <f>IF('Enheter, modell og år'!$E$5=Oppslag!$C$9,(O44-K44)+K7,O44)</f>
        <v>0</v>
      </c>
      <c r="P7" s="19">
        <f>IF('Enheter, modell og år'!$E$5=Oppslag!$C$9,(P44-L44)+L7,P44)</f>
        <v>0</v>
      </c>
      <c r="Q7" s="30">
        <f t="shared" si="7"/>
        <v>0</v>
      </c>
      <c r="R7" s="29">
        <f>IF('Enheter, modell og år'!$E$5=Oppslag!$C$9,(R44-N44)+N7,R44)</f>
        <v>0</v>
      </c>
      <c r="S7" s="19">
        <f>IF('Enheter, modell og år'!$E$5=Oppslag!$C$9,(S44-O44)+O7,S44)</f>
        <v>0</v>
      </c>
      <c r="T7" s="19">
        <f>IF('Enheter, modell og år'!$E$5=Oppslag!$C$9,(T44-P44)+P7,T44)</f>
        <v>0</v>
      </c>
      <c r="U7" s="30">
        <f t="shared" si="8"/>
        <v>0</v>
      </c>
      <c r="V7" s="29">
        <f>IF('Enheter, modell og år'!$E$5=Oppslag!$C$9,(V44-R44)+R7,V44)</f>
        <v>0</v>
      </c>
      <c r="W7" s="19">
        <f>IF('Enheter, modell og år'!$E$5=Oppslag!$C$9,(W44-S44)+S7,W44)</f>
        <v>0</v>
      </c>
      <c r="X7" s="19">
        <f>IF('Enheter, modell og år'!$E$5=Oppslag!$C$9,(X44-T44)+T7,X44)</f>
        <v>0</v>
      </c>
      <c r="Y7" s="30">
        <f t="shared" si="9"/>
        <v>0</v>
      </c>
      <c r="Z7" s="29">
        <f>IF('Enheter, modell og år'!$E$5=Oppslag!$C$9,(Z44-V44)+V7,Z44)</f>
        <v>0</v>
      </c>
      <c r="AA7" s="19">
        <f>IF('Enheter, modell og år'!$E$5=Oppslag!$C$9,(AA44-W44)+W7,AA44)</f>
        <v>0</v>
      </c>
      <c r="AB7" s="19">
        <f>IF('Enheter, modell og år'!$E$5=Oppslag!$C$9,(AB44-X44)+X7,AB44)</f>
        <v>0</v>
      </c>
      <c r="AC7" s="30">
        <f t="shared" si="10"/>
        <v>0</v>
      </c>
      <c r="AD7" s="29">
        <f>IF('Enheter, modell og år'!$E$5=Oppslag!$C$9,(AD44-Z44)+Z7,AD44)</f>
        <v>0</v>
      </c>
      <c r="AE7" s="19">
        <f>IF('Enheter, modell og år'!$E$5=Oppslag!$C$9,(AE44-AA44)+AA7,AE44)</f>
        <v>0</v>
      </c>
      <c r="AF7" s="19">
        <f>IF('Enheter, modell og år'!$E$5=Oppslag!$C$9,(AF44-AB44)+AB7,AF44)</f>
        <v>0</v>
      </c>
      <c r="AG7" s="30">
        <f t="shared" si="11"/>
        <v>0</v>
      </c>
    </row>
    <row r="8" spans="1:33" x14ac:dyDescent="0.25">
      <c r="A8">
        <f>'Enheter, modell og år'!A6</f>
        <v>0</v>
      </c>
      <c r="B8" s="29">
        <f>IF('Enheter, modell og år'!$E$5=Oppslag!$C$9,'Utdanningsbev lokal mod'!B45-Historikk!D76*(1+'Sentrale parametere'!$B$75)+Historikk!D42*(1+'Sentrale parametere'!$B$75),'Utdanningsbev lokal mod'!B45)</f>
        <v>0</v>
      </c>
      <c r="C8" s="19">
        <f>IF('Enheter, modell og år'!$E$5=Oppslag!$C$9,'Utdanningsbev lokal mod'!C45-Historikk!E76*(1+'Sentrale parametere'!$B$75)+Historikk!E42*(1+'Sentrale parametere'!$B$75),'Utdanningsbev lokal mod'!C45)</f>
        <v>0</v>
      </c>
      <c r="D8" s="19">
        <f>IF('Enheter, modell og år'!$E$5=Oppslag!$C$9,'Utdanningsbev lokal mod'!D45-Historikk!F76*(1+'Sentrale parametere'!$B$75)+Historikk!F42*(1+'Sentrale parametere'!$B$75),'Utdanningsbev lokal mod'!D45)</f>
        <v>0</v>
      </c>
      <c r="E8" s="30">
        <f t="shared" si="4"/>
        <v>0</v>
      </c>
      <c r="F8" s="29">
        <f>IF('Enheter, modell og år'!$E$5=Oppslag!$C$9,(F45-B45)+B8,F45)</f>
        <v>0</v>
      </c>
      <c r="G8" s="19">
        <f>IF('Enheter, modell og år'!$E$5=Oppslag!$C$9,(G45-C45)+C8,G45)</f>
        <v>0</v>
      </c>
      <c r="H8" s="19">
        <f>IF('Enheter, modell og år'!$E$5=Oppslag!$C$9,(H45-D45)+D8,H45)</f>
        <v>0</v>
      </c>
      <c r="I8" s="30">
        <f t="shared" si="5"/>
        <v>0</v>
      </c>
      <c r="J8" s="29">
        <f>IF('Enheter, modell og år'!$E$5=Oppslag!$C$9,(J45-F45)+F8,J45)</f>
        <v>0</v>
      </c>
      <c r="K8" s="19">
        <f>IF('Enheter, modell og år'!$E$5=Oppslag!$C$9,(K45-G45)+G8,K45)</f>
        <v>0</v>
      </c>
      <c r="L8" s="19">
        <f>IF('Enheter, modell og år'!$E$5=Oppslag!$C$9,(L45-H45)+H8,L45)</f>
        <v>0</v>
      </c>
      <c r="M8" s="30">
        <f t="shared" si="6"/>
        <v>0</v>
      </c>
      <c r="N8" s="29">
        <f>IF('Enheter, modell og år'!$E$5=Oppslag!$C$9,(N45-J45)+J8,N45)</f>
        <v>0</v>
      </c>
      <c r="O8" s="19">
        <f>IF('Enheter, modell og år'!$E$5=Oppslag!$C$9,(O45-K45)+K8,O45)</f>
        <v>0</v>
      </c>
      <c r="P8" s="19">
        <f>IF('Enheter, modell og år'!$E$5=Oppslag!$C$9,(P45-L45)+L8,P45)</f>
        <v>0</v>
      </c>
      <c r="Q8" s="30">
        <f t="shared" si="7"/>
        <v>0</v>
      </c>
      <c r="R8" s="29">
        <f>IF('Enheter, modell og år'!$E$5=Oppslag!$C$9,(R45-N45)+N8,R45)</f>
        <v>0</v>
      </c>
      <c r="S8" s="19">
        <f>IF('Enheter, modell og år'!$E$5=Oppslag!$C$9,(S45-O45)+O8,S45)</f>
        <v>0</v>
      </c>
      <c r="T8" s="19">
        <f>IF('Enheter, modell og år'!$E$5=Oppslag!$C$9,(T45-P45)+P8,T45)</f>
        <v>0</v>
      </c>
      <c r="U8" s="30">
        <f t="shared" si="8"/>
        <v>0</v>
      </c>
      <c r="V8" s="29">
        <f>IF('Enheter, modell og år'!$E$5=Oppslag!$C$9,(V45-R45)+R8,V45)</f>
        <v>0</v>
      </c>
      <c r="W8" s="19">
        <f>IF('Enheter, modell og år'!$E$5=Oppslag!$C$9,(W45-S45)+S8,W45)</f>
        <v>0</v>
      </c>
      <c r="X8" s="19">
        <f>IF('Enheter, modell og år'!$E$5=Oppslag!$C$9,(X45-T45)+T8,X45)</f>
        <v>0</v>
      </c>
      <c r="Y8" s="30">
        <f t="shared" si="9"/>
        <v>0</v>
      </c>
      <c r="Z8" s="29">
        <f>IF('Enheter, modell og år'!$E$5=Oppslag!$C$9,(Z45-V45)+V8,Z45)</f>
        <v>0</v>
      </c>
      <c r="AA8" s="19">
        <f>IF('Enheter, modell og år'!$E$5=Oppslag!$C$9,(AA45-W45)+W8,AA45)</f>
        <v>0</v>
      </c>
      <c r="AB8" s="19">
        <f>IF('Enheter, modell og år'!$E$5=Oppslag!$C$9,(AB45-X45)+X8,AB45)</f>
        <v>0</v>
      </c>
      <c r="AC8" s="30">
        <f t="shared" si="10"/>
        <v>0</v>
      </c>
      <c r="AD8" s="29">
        <f>IF('Enheter, modell og år'!$E$5=Oppslag!$C$9,(AD45-Z45)+Z8,AD45)</f>
        <v>0</v>
      </c>
      <c r="AE8" s="19">
        <f>IF('Enheter, modell og år'!$E$5=Oppslag!$C$9,(AE45-AA45)+AA8,AE45)</f>
        <v>0</v>
      </c>
      <c r="AF8" s="19">
        <f>IF('Enheter, modell og år'!$E$5=Oppslag!$C$9,(AF45-AB45)+AB8,AF45)</f>
        <v>0</v>
      </c>
      <c r="AG8" s="30">
        <f t="shared" si="11"/>
        <v>0</v>
      </c>
    </row>
    <row r="9" spans="1:33" x14ac:dyDescent="0.25">
      <c r="A9">
        <f>'Enheter, modell og år'!A7</f>
        <v>0</v>
      </c>
      <c r="B9" s="29">
        <f>IF('Enheter, modell og år'!$E$5=Oppslag!$C$9,'Utdanningsbev lokal mod'!B46-Historikk!D77*(1+'Sentrale parametere'!$B$75)+Historikk!D43*(1+'Sentrale parametere'!$B$75),'Utdanningsbev lokal mod'!B46)</f>
        <v>0</v>
      </c>
      <c r="C9" s="19">
        <f>IF('Enheter, modell og år'!$E$5=Oppslag!$C$9,'Utdanningsbev lokal mod'!C46-Historikk!E77*(1+'Sentrale parametere'!$B$75)+Historikk!E43*(1+'Sentrale parametere'!$B$75),'Utdanningsbev lokal mod'!C46)</f>
        <v>0</v>
      </c>
      <c r="D9" s="19">
        <f>IF('Enheter, modell og år'!$E$5=Oppslag!$C$9,'Utdanningsbev lokal mod'!D46-Historikk!F77*(1+'Sentrale parametere'!$B$75)+Historikk!F43*(1+'Sentrale parametere'!$B$75),'Utdanningsbev lokal mod'!D46)</f>
        <v>0</v>
      </c>
      <c r="E9" s="30">
        <f t="shared" si="4"/>
        <v>0</v>
      </c>
      <c r="F9" s="29">
        <f>IF('Enheter, modell og år'!$E$5=Oppslag!$C$9,(F46-B46)+B9,F46)</f>
        <v>0</v>
      </c>
      <c r="G9" s="19">
        <f>IF('Enheter, modell og år'!$E$5=Oppslag!$C$9,(G46-C46)+C9,G46)</f>
        <v>0</v>
      </c>
      <c r="H9" s="19">
        <f>IF('Enheter, modell og år'!$E$5=Oppslag!$C$9,(H46-D46)+D9,H46)</f>
        <v>0</v>
      </c>
      <c r="I9" s="30">
        <f t="shared" si="5"/>
        <v>0</v>
      </c>
      <c r="J9" s="29">
        <f>IF('Enheter, modell og år'!$E$5=Oppslag!$C$9,(J46-F46)+F9,J46)</f>
        <v>0</v>
      </c>
      <c r="K9" s="19">
        <f>IF('Enheter, modell og år'!$E$5=Oppslag!$C$9,(K46-G46)+G9,K46)</f>
        <v>0</v>
      </c>
      <c r="L9" s="19">
        <f>IF('Enheter, modell og år'!$E$5=Oppslag!$C$9,(L46-H46)+H9,L46)</f>
        <v>0</v>
      </c>
      <c r="M9" s="30">
        <f t="shared" si="6"/>
        <v>0</v>
      </c>
      <c r="N9" s="29">
        <f>IF('Enheter, modell og år'!$E$5=Oppslag!$C$9,(N46-J46)+J9,N46)</f>
        <v>0</v>
      </c>
      <c r="O9" s="19">
        <f>IF('Enheter, modell og år'!$E$5=Oppslag!$C$9,(O46-K46)+K9,O46)</f>
        <v>0</v>
      </c>
      <c r="P9" s="19">
        <f>IF('Enheter, modell og år'!$E$5=Oppslag!$C$9,(P46-L46)+L9,P46)</f>
        <v>0</v>
      </c>
      <c r="Q9" s="30">
        <f t="shared" si="7"/>
        <v>0</v>
      </c>
      <c r="R9" s="29">
        <f>IF('Enheter, modell og år'!$E$5=Oppslag!$C$9,(R46-N46)+N9,R46)</f>
        <v>0</v>
      </c>
      <c r="S9" s="19">
        <f>IF('Enheter, modell og år'!$E$5=Oppslag!$C$9,(S46-O46)+O9,S46)</f>
        <v>0</v>
      </c>
      <c r="T9" s="19">
        <f>IF('Enheter, modell og år'!$E$5=Oppslag!$C$9,(T46-P46)+P9,T46)</f>
        <v>0</v>
      </c>
      <c r="U9" s="30">
        <f t="shared" si="8"/>
        <v>0</v>
      </c>
      <c r="V9" s="29">
        <f>IF('Enheter, modell og år'!$E$5=Oppslag!$C$9,(V46-R46)+R9,V46)</f>
        <v>0</v>
      </c>
      <c r="W9" s="19">
        <f>IF('Enheter, modell og år'!$E$5=Oppslag!$C$9,(W46-S46)+S9,W46)</f>
        <v>0</v>
      </c>
      <c r="X9" s="19">
        <f>IF('Enheter, modell og år'!$E$5=Oppslag!$C$9,(X46-T46)+T9,X46)</f>
        <v>0</v>
      </c>
      <c r="Y9" s="30">
        <f t="shared" si="9"/>
        <v>0</v>
      </c>
      <c r="Z9" s="29">
        <f>IF('Enheter, modell og år'!$E$5=Oppslag!$C$9,(Z46-V46)+V9,Z46)</f>
        <v>0</v>
      </c>
      <c r="AA9" s="19">
        <f>IF('Enheter, modell og år'!$E$5=Oppslag!$C$9,(AA46-W46)+W9,AA46)</f>
        <v>0</v>
      </c>
      <c r="AB9" s="19">
        <f>IF('Enheter, modell og år'!$E$5=Oppslag!$C$9,(AB46-X46)+X9,AB46)</f>
        <v>0</v>
      </c>
      <c r="AC9" s="30">
        <f t="shared" si="10"/>
        <v>0</v>
      </c>
      <c r="AD9" s="29">
        <f>IF('Enheter, modell og år'!$E$5=Oppslag!$C$9,(AD46-Z46)+Z9,AD46)</f>
        <v>0</v>
      </c>
      <c r="AE9" s="19">
        <f>IF('Enheter, modell og år'!$E$5=Oppslag!$C$9,(AE46-AA46)+AA9,AE46)</f>
        <v>0</v>
      </c>
      <c r="AF9" s="19">
        <f>IF('Enheter, modell og år'!$E$5=Oppslag!$C$9,(AF46-AB46)+AB9,AF46)</f>
        <v>0</v>
      </c>
      <c r="AG9" s="30">
        <f t="shared" si="11"/>
        <v>0</v>
      </c>
    </row>
    <row r="10" spans="1:33" x14ac:dyDescent="0.25">
      <c r="A10">
        <f>'Enheter, modell og år'!A8</f>
        <v>0</v>
      </c>
      <c r="B10" s="29">
        <f>IF('Enheter, modell og år'!$E$5=Oppslag!$C$9,'Utdanningsbev lokal mod'!B47-Historikk!D78*(1+'Sentrale parametere'!$B$75)+Historikk!D44*(1+'Sentrale parametere'!$B$75),'Utdanningsbev lokal mod'!B47)</f>
        <v>0</v>
      </c>
      <c r="C10" s="19">
        <f>IF('Enheter, modell og år'!$E$5=Oppslag!$C$9,'Utdanningsbev lokal mod'!C47-Historikk!E78*(1+'Sentrale parametere'!$B$75)+Historikk!E44*(1+'Sentrale parametere'!$B$75),'Utdanningsbev lokal mod'!C47)</f>
        <v>0</v>
      </c>
      <c r="D10" s="19">
        <f>IF('Enheter, modell og år'!$E$5=Oppslag!$C$9,'Utdanningsbev lokal mod'!D47-Historikk!F78*(1+'Sentrale parametere'!$B$75)+Historikk!F44*(1+'Sentrale parametere'!$B$75),'Utdanningsbev lokal mod'!D47)</f>
        <v>0</v>
      </c>
      <c r="E10" s="30">
        <f t="shared" si="4"/>
        <v>0</v>
      </c>
      <c r="F10" s="29">
        <f>IF('Enheter, modell og år'!$E$5=Oppslag!$C$9,(F47-B47)+B10,F47)</f>
        <v>0</v>
      </c>
      <c r="G10" s="19">
        <f>IF('Enheter, modell og år'!$E$5=Oppslag!$C$9,(G47-C47)+C10,G47)</f>
        <v>0</v>
      </c>
      <c r="H10" s="19">
        <f>IF('Enheter, modell og år'!$E$5=Oppslag!$C$9,(H47-D47)+D10,H47)</f>
        <v>0</v>
      </c>
      <c r="I10" s="30">
        <f t="shared" si="5"/>
        <v>0</v>
      </c>
      <c r="J10" s="29">
        <f>IF('Enheter, modell og år'!$E$5=Oppslag!$C$9,(J47-F47)+F10,J47)</f>
        <v>0</v>
      </c>
      <c r="K10" s="19">
        <f>IF('Enheter, modell og år'!$E$5=Oppslag!$C$9,(K47-G47)+G10,K47)</f>
        <v>0</v>
      </c>
      <c r="L10" s="19">
        <f>IF('Enheter, modell og år'!$E$5=Oppslag!$C$9,(L47-H47)+H10,L47)</f>
        <v>0</v>
      </c>
      <c r="M10" s="30">
        <f t="shared" si="6"/>
        <v>0</v>
      </c>
      <c r="N10" s="29">
        <f>IF('Enheter, modell og år'!$E$5=Oppslag!$C$9,(N47-J47)+J10,N47)</f>
        <v>0</v>
      </c>
      <c r="O10" s="19">
        <f>IF('Enheter, modell og år'!$E$5=Oppslag!$C$9,(O47-K47)+K10,O47)</f>
        <v>0</v>
      </c>
      <c r="P10" s="19">
        <f>IF('Enheter, modell og år'!$E$5=Oppslag!$C$9,(P47-L47)+L10,P47)</f>
        <v>0</v>
      </c>
      <c r="Q10" s="30">
        <f t="shared" si="7"/>
        <v>0</v>
      </c>
      <c r="R10" s="29">
        <f>IF('Enheter, modell og år'!$E$5=Oppslag!$C$9,(R47-N47)+N10,R47)</f>
        <v>0</v>
      </c>
      <c r="S10" s="19">
        <f>IF('Enheter, modell og år'!$E$5=Oppslag!$C$9,(S47-O47)+O10,S47)</f>
        <v>0</v>
      </c>
      <c r="T10" s="19">
        <f>IF('Enheter, modell og år'!$E$5=Oppslag!$C$9,(T47-P47)+P10,T47)</f>
        <v>0</v>
      </c>
      <c r="U10" s="30">
        <f t="shared" si="8"/>
        <v>0</v>
      </c>
      <c r="V10" s="29">
        <f>IF('Enheter, modell og år'!$E$5=Oppslag!$C$9,(V47-R47)+R10,V47)</f>
        <v>0</v>
      </c>
      <c r="W10" s="19">
        <f>IF('Enheter, modell og år'!$E$5=Oppslag!$C$9,(W47-S47)+S10,W47)</f>
        <v>0</v>
      </c>
      <c r="X10" s="19">
        <f>IF('Enheter, modell og år'!$E$5=Oppslag!$C$9,(X47-T47)+T10,X47)</f>
        <v>0</v>
      </c>
      <c r="Y10" s="30">
        <f t="shared" si="9"/>
        <v>0</v>
      </c>
      <c r="Z10" s="29">
        <f>IF('Enheter, modell og år'!$E$5=Oppslag!$C$9,(Z47-V47)+V10,Z47)</f>
        <v>0</v>
      </c>
      <c r="AA10" s="19">
        <f>IF('Enheter, modell og år'!$E$5=Oppslag!$C$9,(AA47-W47)+W10,AA47)</f>
        <v>0</v>
      </c>
      <c r="AB10" s="19">
        <f>IF('Enheter, modell og år'!$E$5=Oppslag!$C$9,(AB47-X47)+X10,AB47)</f>
        <v>0</v>
      </c>
      <c r="AC10" s="30">
        <f t="shared" si="10"/>
        <v>0</v>
      </c>
      <c r="AD10" s="29">
        <f>IF('Enheter, modell og år'!$E$5=Oppslag!$C$9,(AD47-Z47)+Z10,AD47)</f>
        <v>0</v>
      </c>
      <c r="AE10" s="19">
        <f>IF('Enheter, modell og år'!$E$5=Oppslag!$C$9,(AE47-AA47)+AA10,AE47)</f>
        <v>0</v>
      </c>
      <c r="AF10" s="19">
        <f>IF('Enheter, modell og år'!$E$5=Oppslag!$C$9,(AF47-AB47)+AB10,AF47)</f>
        <v>0</v>
      </c>
      <c r="AG10" s="30">
        <f t="shared" si="11"/>
        <v>0</v>
      </c>
    </row>
    <row r="11" spans="1:33" x14ac:dyDescent="0.25">
      <c r="A11">
        <f>'Enheter, modell og år'!A9</f>
        <v>0</v>
      </c>
      <c r="B11" s="29">
        <f>IF('Enheter, modell og år'!$E$5=Oppslag!$C$9,'Utdanningsbev lokal mod'!B48-Historikk!D79*(1+'Sentrale parametere'!$B$75)+Historikk!D45*(1+'Sentrale parametere'!$B$75),'Utdanningsbev lokal mod'!B48)</f>
        <v>0</v>
      </c>
      <c r="C11" s="19">
        <f>IF('Enheter, modell og år'!$E$5=Oppslag!$C$9,'Utdanningsbev lokal mod'!C48-Historikk!E79*(1+'Sentrale parametere'!$B$75)+Historikk!E45*(1+'Sentrale parametere'!$B$75),'Utdanningsbev lokal mod'!C48)</f>
        <v>0</v>
      </c>
      <c r="D11" s="19">
        <f>IF('Enheter, modell og år'!$E$5=Oppslag!$C$9,'Utdanningsbev lokal mod'!D48-Historikk!F79*(1+'Sentrale parametere'!$B$75)+Historikk!F45*(1+'Sentrale parametere'!$B$75),'Utdanningsbev lokal mod'!D48)</f>
        <v>0</v>
      </c>
      <c r="E11" s="30">
        <f t="shared" si="4"/>
        <v>0</v>
      </c>
      <c r="F11" s="29">
        <f>IF('Enheter, modell og år'!$E$5=Oppslag!$C$9,(F48-B48)+B11,F48)</f>
        <v>0</v>
      </c>
      <c r="G11" s="19">
        <f>IF('Enheter, modell og år'!$E$5=Oppslag!$C$9,(G48-C48)+C11,G48)</f>
        <v>0</v>
      </c>
      <c r="H11" s="19">
        <f>IF('Enheter, modell og år'!$E$5=Oppslag!$C$9,(H48-D48)+D11,H48)</f>
        <v>0</v>
      </c>
      <c r="I11" s="30">
        <f t="shared" si="5"/>
        <v>0</v>
      </c>
      <c r="J11" s="29">
        <f>IF('Enheter, modell og år'!$E$5=Oppslag!$C$9,(J48-F48)+F11,J48)</f>
        <v>0</v>
      </c>
      <c r="K11" s="19">
        <f>IF('Enheter, modell og år'!$E$5=Oppslag!$C$9,(K48-G48)+G11,K48)</f>
        <v>0</v>
      </c>
      <c r="L11" s="19">
        <f>IF('Enheter, modell og år'!$E$5=Oppslag!$C$9,(L48-H48)+H11,L48)</f>
        <v>0</v>
      </c>
      <c r="M11" s="30">
        <f t="shared" si="6"/>
        <v>0</v>
      </c>
      <c r="N11" s="29">
        <f>IF('Enheter, modell og år'!$E$5=Oppslag!$C$9,(N48-J48)+J11,N48)</f>
        <v>0</v>
      </c>
      <c r="O11" s="19">
        <f>IF('Enheter, modell og år'!$E$5=Oppslag!$C$9,(O48-K48)+K11,O48)</f>
        <v>0</v>
      </c>
      <c r="P11" s="19">
        <f>IF('Enheter, modell og år'!$E$5=Oppslag!$C$9,(P48-L48)+L11,P48)</f>
        <v>0</v>
      </c>
      <c r="Q11" s="30">
        <f t="shared" si="7"/>
        <v>0</v>
      </c>
      <c r="R11" s="29">
        <f>IF('Enheter, modell og år'!$E$5=Oppslag!$C$9,(R48-N48)+N11,R48)</f>
        <v>0</v>
      </c>
      <c r="S11" s="19">
        <f>IF('Enheter, modell og år'!$E$5=Oppslag!$C$9,(S48-O48)+O11,S48)</f>
        <v>0</v>
      </c>
      <c r="T11" s="19">
        <f>IF('Enheter, modell og år'!$E$5=Oppslag!$C$9,(T48-P48)+P11,T48)</f>
        <v>0</v>
      </c>
      <c r="U11" s="30">
        <f t="shared" si="8"/>
        <v>0</v>
      </c>
      <c r="V11" s="29">
        <f>IF('Enheter, modell og år'!$E$5=Oppslag!$C$9,(V48-R48)+R11,V48)</f>
        <v>0</v>
      </c>
      <c r="W11" s="19">
        <f>IF('Enheter, modell og år'!$E$5=Oppslag!$C$9,(W48-S48)+S11,W48)</f>
        <v>0</v>
      </c>
      <c r="X11" s="19">
        <f>IF('Enheter, modell og år'!$E$5=Oppslag!$C$9,(X48-T48)+T11,X48)</f>
        <v>0</v>
      </c>
      <c r="Y11" s="30">
        <f t="shared" si="9"/>
        <v>0</v>
      </c>
      <c r="Z11" s="29">
        <f>IF('Enheter, modell og år'!$E$5=Oppslag!$C$9,(Z48-V48)+V11,Z48)</f>
        <v>0</v>
      </c>
      <c r="AA11" s="19">
        <f>IF('Enheter, modell og år'!$E$5=Oppslag!$C$9,(AA48-W48)+W11,AA48)</f>
        <v>0</v>
      </c>
      <c r="AB11" s="19">
        <f>IF('Enheter, modell og år'!$E$5=Oppslag!$C$9,(AB48-X48)+X11,AB48)</f>
        <v>0</v>
      </c>
      <c r="AC11" s="30">
        <f t="shared" si="10"/>
        <v>0</v>
      </c>
      <c r="AD11" s="29">
        <f>IF('Enheter, modell og år'!$E$5=Oppslag!$C$9,(AD48-Z48)+Z11,AD48)</f>
        <v>0</v>
      </c>
      <c r="AE11" s="19">
        <f>IF('Enheter, modell og år'!$E$5=Oppslag!$C$9,(AE48-AA48)+AA11,AE48)</f>
        <v>0</v>
      </c>
      <c r="AF11" s="19">
        <f>IF('Enheter, modell og år'!$E$5=Oppslag!$C$9,(AF48-AB48)+AB11,AF48)</f>
        <v>0</v>
      </c>
      <c r="AG11" s="30">
        <f t="shared" si="11"/>
        <v>0</v>
      </c>
    </row>
    <row r="12" spans="1:33" x14ac:dyDescent="0.25">
      <c r="A12">
        <f>'Enheter, modell og år'!A10</f>
        <v>0</v>
      </c>
      <c r="B12" s="29">
        <f>IF('Enheter, modell og år'!$E$5=Oppslag!$C$9,'Utdanningsbev lokal mod'!B49-Historikk!D80*(1+'Sentrale parametere'!$B$75)+Historikk!D46*(1+'Sentrale parametere'!$B$75),'Utdanningsbev lokal mod'!B49)</f>
        <v>0</v>
      </c>
      <c r="C12" s="19">
        <f>IF('Enheter, modell og år'!$E$5=Oppslag!$C$9,'Utdanningsbev lokal mod'!C49-Historikk!E80*(1+'Sentrale parametere'!$B$75)+Historikk!E46*(1+'Sentrale parametere'!$B$75),'Utdanningsbev lokal mod'!C49)</f>
        <v>0</v>
      </c>
      <c r="D12" s="19">
        <f>IF('Enheter, modell og år'!$E$5=Oppslag!$C$9,'Utdanningsbev lokal mod'!D49-Historikk!F80*(1+'Sentrale parametere'!$B$75)+Historikk!F46*(1+'Sentrale parametere'!$B$75),'Utdanningsbev lokal mod'!D49)</f>
        <v>0</v>
      </c>
      <c r="E12" s="30">
        <f t="shared" si="4"/>
        <v>0</v>
      </c>
      <c r="F12" s="29">
        <f>IF('Enheter, modell og år'!$E$5=Oppslag!$C$9,(F49-B49)+B12,F49)</f>
        <v>0</v>
      </c>
      <c r="G12" s="19">
        <f>IF('Enheter, modell og år'!$E$5=Oppslag!$C$9,(G49-C49)+C12,G49)</f>
        <v>0</v>
      </c>
      <c r="H12" s="19">
        <f>IF('Enheter, modell og år'!$E$5=Oppslag!$C$9,(H49-D49)+D12,H49)</f>
        <v>0</v>
      </c>
      <c r="I12" s="30">
        <f t="shared" si="5"/>
        <v>0</v>
      </c>
      <c r="J12" s="29">
        <f>IF('Enheter, modell og år'!$E$5=Oppslag!$C$9,(J49-F49)+F12,J49)</f>
        <v>0</v>
      </c>
      <c r="K12" s="19">
        <f>IF('Enheter, modell og år'!$E$5=Oppslag!$C$9,(K49-G49)+G12,K49)</f>
        <v>0</v>
      </c>
      <c r="L12" s="19">
        <f>IF('Enheter, modell og år'!$E$5=Oppslag!$C$9,(L49-H49)+H12,L49)</f>
        <v>0</v>
      </c>
      <c r="M12" s="30">
        <f t="shared" si="6"/>
        <v>0</v>
      </c>
      <c r="N12" s="29">
        <f>IF('Enheter, modell og år'!$E$5=Oppslag!$C$9,(N49-J49)+J12,N49)</f>
        <v>0</v>
      </c>
      <c r="O12" s="19">
        <f>IF('Enheter, modell og år'!$E$5=Oppslag!$C$9,(O49-K49)+K12,O49)</f>
        <v>0</v>
      </c>
      <c r="P12" s="19">
        <f>IF('Enheter, modell og år'!$E$5=Oppslag!$C$9,(P49-L49)+L12,P49)</f>
        <v>0</v>
      </c>
      <c r="Q12" s="30">
        <f t="shared" si="7"/>
        <v>0</v>
      </c>
      <c r="R12" s="29">
        <f>IF('Enheter, modell og år'!$E$5=Oppslag!$C$9,(R49-N49)+N12,R49)</f>
        <v>0</v>
      </c>
      <c r="S12" s="19">
        <f>IF('Enheter, modell og år'!$E$5=Oppslag!$C$9,(S49-O49)+O12,S49)</f>
        <v>0</v>
      </c>
      <c r="T12" s="19">
        <f>IF('Enheter, modell og år'!$E$5=Oppslag!$C$9,(T49-P49)+P12,T49)</f>
        <v>0</v>
      </c>
      <c r="U12" s="30">
        <f t="shared" si="8"/>
        <v>0</v>
      </c>
      <c r="V12" s="29">
        <f>IF('Enheter, modell og år'!$E$5=Oppslag!$C$9,(V49-R49)+R12,V49)</f>
        <v>0</v>
      </c>
      <c r="W12" s="19">
        <f>IF('Enheter, modell og år'!$E$5=Oppslag!$C$9,(W49-S49)+S12,W49)</f>
        <v>0</v>
      </c>
      <c r="X12" s="19">
        <f>IF('Enheter, modell og år'!$E$5=Oppslag!$C$9,(X49-T49)+T12,X49)</f>
        <v>0</v>
      </c>
      <c r="Y12" s="30">
        <f t="shared" si="9"/>
        <v>0</v>
      </c>
      <c r="Z12" s="29">
        <f>IF('Enheter, modell og år'!$E$5=Oppslag!$C$9,(Z49-V49)+V12,Z49)</f>
        <v>0</v>
      </c>
      <c r="AA12" s="19">
        <f>IF('Enheter, modell og år'!$E$5=Oppslag!$C$9,(AA49-W49)+W12,AA49)</f>
        <v>0</v>
      </c>
      <c r="AB12" s="19">
        <f>IF('Enheter, modell og år'!$E$5=Oppslag!$C$9,(AB49-X49)+X12,AB49)</f>
        <v>0</v>
      </c>
      <c r="AC12" s="30">
        <f t="shared" si="10"/>
        <v>0</v>
      </c>
      <c r="AD12" s="29">
        <f>IF('Enheter, modell og år'!$E$5=Oppslag!$C$9,(AD49-Z49)+Z12,AD49)</f>
        <v>0</v>
      </c>
      <c r="AE12" s="19">
        <f>IF('Enheter, modell og år'!$E$5=Oppslag!$C$9,(AE49-AA49)+AA12,AE49)</f>
        <v>0</v>
      </c>
      <c r="AF12" s="19">
        <f>IF('Enheter, modell og år'!$E$5=Oppslag!$C$9,(AF49-AB49)+AB12,AF49)</f>
        <v>0</v>
      </c>
      <c r="AG12" s="30">
        <f t="shared" si="11"/>
        <v>0</v>
      </c>
    </row>
    <row r="13" spans="1:33" x14ac:dyDescent="0.25">
      <c r="A13">
        <f>'Enheter, modell og år'!A11</f>
        <v>0</v>
      </c>
      <c r="B13" s="29">
        <f>IF('Enheter, modell og år'!$E$5=Oppslag!$C$9,'Utdanningsbev lokal mod'!B50-Historikk!D81*(1+'Sentrale parametere'!$B$75)+Historikk!D47*(1+'Sentrale parametere'!$B$75),'Utdanningsbev lokal mod'!B50)</f>
        <v>0</v>
      </c>
      <c r="C13" s="19">
        <f>IF('Enheter, modell og år'!$E$5=Oppslag!$C$9,'Utdanningsbev lokal mod'!C50-Historikk!E81*(1+'Sentrale parametere'!$B$75)+Historikk!E47*(1+'Sentrale parametere'!$B$75),'Utdanningsbev lokal mod'!C50)</f>
        <v>0</v>
      </c>
      <c r="D13" s="19">
        <f>IF('Enheter, modell og år'!$E$5=Oppslag!$C$9,'Utdanningsbev lokal mod'!D50-Historikk!F81*(1+'Sentrale parametere'!$B$75)+Historikk!F47*(1+'Sentrale parametere'!$B$75),'Utdanningsbev lokal mod'!D50)</f>
        <v>0</v>
      </c>
      <c r="E13" s="30">
        <f t="shared" si="4"/>
        <v>0</v>
      </c>
      <c r="F13" s="29">
        <f>IF('Enheter, modell og år'!$E$5=Oppslag!$C$9,(F50-B50)+B13,F50)</f>
        <v>0</v>
      </c>
      <c r="G13" s="19">
        <f>IF('Enheter, modell og år'!$E$5=Oppslag!$C$9,(G50-C50)+C13,G50)</f>
        <v>0</v>
      </c>
      <c r="H13" s="19">
        <f>IF('Enheter, modell og år'!$E$5=Oppslag!$C$9,(H50-D50)+D13,H50)</f>
        <v>0</v>
      </c>
      <c r="I13" s="30">
        <f t="shared" si="5"/>
        <v>0</v>
      </c>
      <c r="J13" s="29">
        <f>IF('Enheter, modell og år'!$E$5=Oppslag!$C$9,(J50-F50)+F13,J50)</f>
        <v>0</v>
      </c>
      <c r="K13" s="19">
        <f>IF('Enheter, modell og år'!$E$5=Oppslag!$C$9,(K50-G50)+G13,K50)</f>
        <v>0</v>
      </c>
      <c r="L13" s="19">
        <f>IF('Enheter, modell og år'!$E$5=Oppslag!$C$9,(L50-H50)+H13,L50)</f>
        <v>0</v>
      </c>
      <c r="M13" s="30">
        <f t="shared" si="6"/>
        <v>0</v>
      </c>
      <c r="N13" s="29">
        <f>IF('Enheter, modell og år'!$E$5=Oppslag!$C$9,(N50-J50)+J13,N50)</f>
        <v>0</v>
      </c>
      <c r="O13" s="19">
        <f>IF('Enheter, modell og år'!$E$5=Oppslag!$C$9,(O50-K50)+K13,O50)</f>
        <v>0</v>
      </c>
      <c r="P13" s="19">
        <f>IF('Enheter, modell og år'!$E$5=Oppslag!$C$9,(P50-L50)+L13,P50)</f>
        <v>0</v>
      </c>
      <c r="Q13" s="30">
        <f t="shared" si="7"/>
        <v>0</v>
      </c>
      <c r="R13" s="29">
        <f>IF('Enheter, modell og år'!$E$5=Oppslag!$C$9,(R50-N50)+N13,R50)</f>
        <v>0</v>
      </c>
      <c r="S13" s="19">
        <f>IF('Enheter, modell og år'!$E$5=Oppslag!$C$9,(S50-O50)+O13,S50)</f>
        <v>0</v>
      </c>
      <c r="T13" s="19">
        <f>IF('Enheter, modell og år'!$E$5=Oppslag!$C$9,(T50-P50)+P13,T50)</f>
        <v>0</v>
      </c>
      <c r="U13" s="30">
        <f t="shared" si="8"/>
        <v>0</v>
      </c>
      <c r="V13" s="29">
        <f>IF('Enheter, modell og år'!$E$5=Oppslag!$C$9,(V50-R50)+R13,V50)</f>
        <v>0</v>
      </c>
      <c r="W13" s="19">
        <f>IF('Enheter, modell og år'!$E$5=Oppslag!$C$9,(W50-S50)+S13,W50)</f>
        <v>0</v>
      </c>
      <c r="X13" s="19">
        <f>IF('Enheter, modell og år'!$E$5=Oppslag!$C$9,(X50-T50)+T13,X50)</f>
        <v>0</v>
      </c>
      <c r="Y13" s="30">
        <f t="shared" si="9"/>
        <v>0</v>
      </c>
      <c r="Z13" s="29">
        <f>IF('Enheter, modell og år'!$E$5=Oppslag!$C$9,(Z50-V50)+V13,Z50)</f>
        <v>0</v>
      </c>
      <c r="AA13" s="19">
        <f>IF('Enheter, modell og år'!$E$5=Oppslag!$C$9,(AA50-W50)+W13,AA50)</f>
        <v>0</v>
      </c>
      <c r="AB13" s="19">
        <f>IF('Enheter, modell og år'!$E$5=Oppslag!$C$9,(AB50-X50)+X13,AB50)</f>
        <v>0</v>
      </c>
      <c r="AC13" s="30">
        <f t="shared" si="10"/>
        <v>0</v>
      </c>
      <c r="AD13" s="29">
        <f>IF('Enheter, modell og år'!$E$5=Oppslag!$C$9,(AD50-Z50)+Z13,AD50)</f>
        <v>0</v>
      </c>
      <c r="AE13" s="19">
        <f>IF('Enheter, modell og år'!$E$5=Oppslag!$C$9,(AE50-AA50)+AA13,AE50)</f>
        <v>0</v>
      </c>
      <c r="AF13" s="19">
        <f>IF('Enheter, modell og år'!$E$5=Oppslag!$C$9,(AF50-AB50)+AB13,AF50)</f>
        <v>0</v>
      </c>
      <c r="AG13" s="30">
        <f t="shared" si="11"/>
        <v>0</v>
      </c>
    </row>
    <row r="14" spans="1:33" x14ac:dyDescent="0.25">
      <c r="A14">
        <f>'Enheter, modell og år'!A12</f>
        <v>0</v>
      </c>
      <c r="B14" s="29">
        <f>IF('Enheter, modell og år'!$E$5=Oppslag!$C$9,'Utdanningsbev lokal mod'!B51-Historikk!D82*(1+'Sentrale parametere'!$B$75)+Historikk!D48*(1+'Sentrale parametere'!$B$75),'Utdanningsbev lokal mod'!B51)</f>
        <v>0</v>
      </c>
      <c r="C14" s="19">
        <f>IF('Enheter, modell og år'!$E$5=Oppslag!$C$9,'Utdanningsbev lokal mod'!C51-Historikk!E82*(1+'Sentrale parametere'!$B$75)+Historikk!E48*(1+'Sentrale parametere'!$B$75),'Utdanningsbev lokal mod'!C51)</f>
        <v>0</v>
      </c>
      <c r="D14" s="19">
        <f>IF('Enheter, modell og år'!$E$5=Oppslag!$C$9,'Utdanningsbev lokal mod'!D51-Historikk!F82*(1+'Sentrale parametere'!$B$75)+Historikk!F48*(1+'Sentrale parametere'!$B$75),'Utdanningsbev lokal mod'!D51)</f>
        <v>0</v>
      </c>
      <c r="E14" s="30">
        <f t="shared" si="4"/>
        <v>0</v>
      </c>
      <c r="F14" s="29">
        <f>IF('Enheter, modell og år'!$E$5=Oppslag!$C$9,(F51-B51)+B14,F51)</f>
        <v>0</v>
      </c>
      <c r="G14" s="19">
        <f>IF('Enheter, modell og år'!$E$5=Oppslag!$C$9,(G51-C51)+C14,G51)</f>
        <v>0</v>
      </c>
      <c r="H14" s="19">
        <f>IF('Enheter, modell og år'!$E$5=Oppslag!$C$9,(H51-D51)+D14,H51)</f>
        <v>0</v>
      </c>
      <c r="I14" s="30">
        <f t="shared" si="5"/>
        <v>0</v>
      </c>
      <c r="J14" s="29">
        <f>IF('Enheter, modell og år'!$E$5=Oppslag!$C$9,(J51-F51)+F14,J51)</f>
        <v>0</v>
      </c>
      <c r="K14" s="19">
        <f>IF('Enheter, modell og år'!$E$5=Oppslag!$C$9,(K51-G51)+G14,K51)</f>
        <v>0</v>
      </c>
      <c r="L14" s="19">
        <f>IF('Enheter, modell og år'!$E$5=Oppslag!$C$9,(L51-H51)+H14,L51)</f>
        <v>0</v>
      </c>
      <c r="M14" s="30">
        <f t="shared" si="6"/>
        <v>0</v>
      </c>
      <c r="N14" s="29">
        <f>IF('Enheter, modell og år'!$E$5=Oppslag!$C$9,(N51-J51)+J14,N51)</f>
        <v>0</v>
      </c>
      <c r="O14" s="19">
        <f>IF('Enheter, modell og år'!$E$5=Oppslag!$C$9,(O51-K51)+K14,O51)</f>
        <v>0</v>
      </c>
      <c r="P14" s="19">
        <f>IF('Enheter, modell og år'!$E$5=Oppslag!$C$9,(P51-L51)+L14,P51)</f>
        <v>0</v>
      </c>
      <c r="Q14" s="30">
        <f t="shared" si="7"/>
        <v>0</v>
      </c>
      <c r="R14" s="29">
        <f>IF('Enheter, modell og år'!$E$5=Oppslag!$C$9,(R51-N51)+N14,R51)</f>
        <v>0</v>
      </c>
      <c r="S14" s="19">
        <f>IF('Enheter, modell og år'!$E$5=Oppslag!$C$9,(S51-O51)+O14,S51)</f>
        <v>0</v>
      </c>
      <c r="T14" s="19">
        <f>IF('Enheter, modell og år'!$E$5=Oppslag!$C$9,(T51-P51)+P14,T51)</f>
        <v>0</v>
      </c>
      <c r="U14" s="30">
        <f t="shared" si="8"/>
        <v>0</v>
      </c>
      <c r="V14" s="29">
        <f>IF('Enheter, modell og år'!$E$5=Oppslag!$C$9,(V51-R51)+R14,V51)</f>
        <v>0</v>
      </c>
      <c r="W14" s="19">
        <f>IF('Enheter, modell og år'!$E$5=Oppslag!$C$9,(W51-S51)+S14,W51)</f>
        <v>0</v>
      </c>
      <c r="X14" s="19">
        <f>IF('Enheter, modell og år'!$E$5=Oppslag!$C$9,(X51-T51)+T14,X51)</f>
        <v>0</v>
      </c>
      <c r="Y14" s="30">
        <f t="shared" si="9"/>
        <v>0</v>
      </c>
      <c r="Z14" s="29">
        <f>IF('Enheter, modell og år'!$E$5=Oppslag!$C$9,(Z51-V51)+V14,Z51)</f>
        <v>0</v>
      </c>
      <c r="AA14" s="19">
        <f>IF('Enheter, modell og år'!$E$5=Oppslag!$C$9,(AA51-W51)+W14,AA51)</f>
        <v>0</v>
      </c>
      <c r="AB14" s="19">
        <f>IF('Enheter, modell og år'!$E$5=Oppslag!$C$9,(AB51-X51)+X14,AB51)</f>
        <v>0</v>
      </c>
      <c r="AC14" s="30">
        <f t="shared" si="10"/>
        <v>0</v>
      </c>
      <c r="AD14" s="29">
        <f>IF('Enheter, modell og år'!$E$5=Oppslag!$C$9,(AD51-Z51)+Z14,AD51)</f>
        <v>0</v>
      </c>
      <c r="AE14" s="19">
        <f>IF('Enheter, modell og år'!$E$5=Oppslag!$C$9,(AE51-AA51)+AA14,AE51)</f>
        <v>0</v>
      </c>
      <c r="AF14" s="19">
        <f>IF('Enheter, modell og år'!$E$5=Oppslag!$C$9,(AF51-AB51)+AB14,AF51)</f>
        <v>0</v>
      </c>
      <c r="AG14" s="30">
        <f t="shared" si="11"/>
        <v>0</v>
      </c>
    </row>
    <row r="15" spans="1:33" x14ac:dyDescent="0.25">
      <c r="A15">
        <f>'Enheter, modell og år'!A13</f>
        <v>0</v>
      </c>
      <c r="B15" s="29">
        <f>IF('Enheter, modell og år'!$E$5=Oppslag!$C$9,'Utdanningsbev lokal mod'!B52-Historikk!D83*(1+'Sentrale parametere'!$B$75)+Historikk!D49*(1+'Sentrale parametere'!$B$75),'Utdanningsbev lokal mod'!B52)</f>
        <v>0</v>
      </c>
      <c r="C15" s="19">
        <f>IF('Enheter, modell og år'!$E$5=Oppslag!$C$9,'Utdanningsbev lokal mod'!C52-Historikk!E83*(1+'Sentrale parametere'!$B$75)+Historikk!E49*(1+'Sentrale parametere'!$B$75),'Utdanningsbev lokal mod'!C52)</f>
        <v>0</v>
      </c>
      <c r="D15" s="19">
        <f>IF('Enheter, modell og år'!$E$5=Oppslag!$C$9,'Utdanningsbev lokal mod'!D52-Historikk!F83*(1+'Sentrale parametere'!$B$75)+Historikk!F49*(1+'Sentrale parametere'!$B$75),'Utdanningsbev lokal mod'!D52)</f>
        <v>0</v>
      </c>
      <c r="E15" s="30">
        <f t="shared" ref="E15:E35" si="12">SUM(B15:D15)</f>
        <v>0</v>
      </c>
      <c r="F15" s="29">
        <f>IF('Enheter, modell og år'!$E$5=Oppslag!$C$9,(F52-B52)+B15,F52)</f>
        <v>0</v>
      </c>
      <c r="G15" s="19">
        <f>IF('Enheter, modell og år'!$E$5=Oppslag!$C$9,(G52-C52)+C15,G52)</f>
        <v>0</v>
      </c>
      <c r="H15" s="19">
        <f>IF('Enheter, modell og år'!$E$5=Oppslag!$C$9,(H52-D52)+D15,H52)</f>
        <v>0</v>
      </c>
      <c r="I15" s="30">
        <f t="shared" si="5"/>
        <v>0</v>
      </c>
      <c r="J15" s="29">
        <f>IF('Enheter, modell og år'!$E$5=Oppslag!$C$9,(J52-F52)+F15,J52)</f>
        <v>0</v>
      </c>
      <c r="K15" s="19">
        <f>IF('Enheter, modell og år'!$E$5=Oppslag!$C$9,(K52-G52)+G15,K52)</f>
        <v>0</v>
      </c>
      <c r="L15" s="19">
        <f>IF('Enheter, modell og år'!$E$5=Oppslag!$C$9,(L52-H52)+H15,L52)</f>
        <v>0</v>
      </c>
      <c r="M15" s="30">
        <f t="shared" si="6"/>
        <v>0</v>
      </c>
      <c r="N15" s="29">
        <f>IF('Enheter, modell og år'!$E$5=Oppslag!$C$9,(N52-J52)+J15,N52)</f>
        <v>0</v>
      </c>
      <c r="O15" s="19">
        <f>IF('Enheter, modell og år'!$E$5=Oppslag!$C$9,(O52-K52)+K15,O52)</f>
        <v>0</v>
      </c>
      <c r="P15" s="19">
        <f>IF('Enheter, modell og år'!$E$5=Oppslag!$C$9,(P52-L52)+L15,P52)</f>
        <v>0</v>
      </c>
      <c r="Q15" s="30">
        <f t="shared" si="7"/>
        <v>0</v>
      </c>
      <c r="R15" s="29">
        <f>IF('Enheter, modell og år'!$E$5=Oppslag!$C$9,(R52-N52)+N15,R52)</f>
        <v>0</v>
      </c>
      <c r="S15" s="19">
        <f>IF('Enheter, modell og år'!$E$5=Oppslag!$C$9,(S52-O52)+O15,S52)</f>
        <v>0</v>
      </c>
      <c r="T15" s="19">
        <f>IF('Enheter, modell og år'!$E$5=Oppslag!$C$9,(T52-P52)+P15,T52)</f>
        <v>0</v>
      </c>
      <c r="U15" s="30">
        <f t="shared" si="8"/>
        <v>0</v>
      </c>
      <c r="V15" s="29">
        <f>IF('Enheter, modell og år'!$E$5=Oppslag!$C$9,(V52-R52)+R15,V52)</f>
        <v>0</v>
      </c>
      <c r="W15" s="19">
        <f>IF('Enheter, modell og år'!$E$5=Oppslag!$C$9,(W52-S52)+S15,W52)</f>
        <v>0</v>
      </c>
      <c r="X15" s="19">
        <f>IF('Enheter, modell og år'!$E$5=Oppslag!$C$9,(X52-T52)+T15,X52)</f>
        <v>0</v>
      </c>
      <c r="Y15" s="30">
        <f t="shared" si="9"/>
        <v>0</v>
      </c>
      <c r="Z15" s="29">
        <f>IF('Enheter, modell og år'!$E$5=Oppslag!$C$9,(Z52-V52)+V15,Z52)</f>
        <v>0</v>
      </c>
      <c r="AA15" s="19">
        <f>IF('Enheter, modell og år'!$E$5=Oppslag!$C$9,(AA52-W52)+W15,AA52)</f>
        <v>0</v>
      </c>
      <c r="AB15" s="19">
        <f>IF('Enheter, modell og år'!$E$5=Oppslag!$C$9,(AB52-X52)+X15,AB52)</f>
        <v>0</v>
      </c>
      <c r="AC15" s="30">
        <f t="shared" si="10"/>
        <v>0</v>
      </c>
      <c r="AD15" s="29">
        <f>IF('Enheter, modell og år'!$E$5=Oppslag!$C$9,(AD52-Z52)+Z15,AD52)</f>
        <v>0</v>
      </c>
      <c r="AE15" s="19">
        <f>IF('Enheter, modell og år'!$E$5=Oppslag!$C$9,(AE52-AA52)+AA15,AE52)</f>
        <v>0</v>
      </c>
      <c r="AF15" s="19">
        <f>IF('Enheter, modell og år'!$E$5=Oppslag!$C$9,(AF52-AB52)+AB15,AF52)</f>
        <v>0</v>
      </c>
      <c r="AG15" s="30">
        <f t="shared" si="11"/>
        <v>0</v>
      </c>
    </row>
    <row r="16" spans="1:33" x14ac:dyDescent="0.25">
      <c r="A16">
        <f>'Enheter, modell og år'!A14</f>
        <v>0</v>
      </c>
      <c r="B16" s="29">
        <f>IF('Enheter, modell og år'!$E$5=Oppslag!$C$9,'Utdanningsbev lokal mod'!B53-Historikk!D84*(1+'Sentrale parametere'!$B$75)+Historikk!D50*(1+'Sentrale parametere'!$B$75),'Utdanningsbev lokal mod'!B53)</f>
        <v>0</v>
      </c>
      <c r="C16" s="19">
        <f>IF('Enheter, modell og år'!$E$5=Oppslag!$C$9,'Utdanningsbev lokal mod'!C53-Historikk!E84*(1+'Sentrale parametere'!$B$75)+Historikk!E50*(1+'Sentrale parametere'!$B$75),'Utdanningsbev lokal mod'!C53)</f>
        <v>0</v>
      </c>
      <c r="D16" s="19">
        <f>IF('Enheter, modell og år'!$E$5=Oppslag!$C$9,'Utdanningsbev lokal mod'!D53-Historikk!F84*(1+'Sentrale parametere'!$B$75)+Historikk!F50*(1+'Sentrale parametere'!$B$75),'Utdanningsbev lokal mod'!D53)</f>
        <v>0</v>
      </c>
      <c r="E16" s="30">
        <f t="shared" si="12"/>
        <v>0</v>
      </c>
      <c r="F16" s="29">
        <f>IF('Enheter, modell og år'!$E$5=Oppslag!$C$9,(F53-B53)+B16,F53)</f>
        <v>0</v>
      </c>
      <c r="G16" s="19">
        <f>IF('Enheter, modell og år'!$E$5=Oppslag!$C$9,(G53-C53)+C16,G53)</f>
        <v>0</v>
      </c>
      <c r="H16" s="19">
        <f>IF('Enheter, modell og år'!$E$5=Oppslag!$C$9,(H53-D53)+D16,H53)</f>
        <v>0</v>
      </c>
      <c r="I16" s="30">
        <f t="shared" si="5"/>
        <v>0</v>
      </c>
      <c r="J16" s="29">
        <f>IF('Enheter, modell og år'!$E$5=Oppslag!$C$9,(J53-F53)+F16,J53)</f>
        <v>0</v>
      </c>
      <c r="K16" s="19">
        <f>IF('Enheter, modell og år'!$E$5=Oppslag!$C$9,(K53-G53)+G16,K53)</f>
        <v>0</v>
      </c>
      <c r="L16" s="19">
        <f>IF('Enheter, modell og år'!$E$5=Oppslag!$C$9,(L53-H53)+H16,L53)</f>
        <v>0</v>
      </c>
      <c r="M16" s="30">
        <f t="shared" si="6"/>
        <v>0</v>
      </c>
      <c r="N16" s="29">
        <f>IF('Enheter, modell og år'!$E$5=Oppslag!$C$9,(N53-J53)+J16,N53)</f>
        <v>0</v>
      </c>
      <c r="O16" s="19">
        <f>IF('Enheter, modell og år'!$E$5=Oppslag!$C$9,(O53-K53)+K16,O53)</f>
        <v>0</v>
      </c>
      <c r="P16" s="19">
        <f>IF('Enheter, modell og år'!$E$5=Oppslag!$C$9,(P53-L53)+L16,P53)</f>
        <v>0</v>
      </c>
      <c r="Q16" s="30">
        <f t="shared" si="7"/>
        <v>0</v>
      </c>
      <c r="R16" s="29">
        <f>IF('Enheter, modell og år'!$E$5=Oppslag!$C$9,(R53-N53)+N16,R53)</f>
        <v>0</v>
      </c>
      <c r="S16" s="19">
        <f>IF('Enheter, modell og år'!$E$5=Oppslag!$C$9,(S53-O53)+O16,S53)</f>
        <v>0</v>
      </c>
      <c r="T16" s="19">
        <f>IF('Enheter, modell og år'!$E$5=Oppslag!$C$9,(T53-P53)+P16,T53)</f>
        <v>0</v>
      </c>
      <c r="U16" s="30">
        <f t="shared" si="8"/>
        <v>0</v>
      </c>
      <c r="V16" s="29">
        <f>IF('Enheter, modell og år'!$E$5=Oppslag!$C$9,(V53-R53)+R16,V53)</f>
        <v>0</v>
      </c>
      <c r="W16" s="19">
        <f>IF('Enheter, modell og år'!$E$5=Oppslag!$C$9,(W53-S53)+S16,W53)</f>
        <v>0</v>
      </c>
      <c r="X16" s="19">
        <f>IF('Enheter, modell og år'!$E$5=Oppslag!$C$9,(X53-T53)+T16,X53)</f>
        <v>0</v>
      </c>
      <c r="Y16" s="30">
        <f t="shared" si="9"/>
        <v>0</v>
      </c>
      <c r="Z16" s="29">
        <f>IF('Enheter, modell og år'!$E$5=Oppslag!$C$9,(Z53-V53)+V16,Z53)</f>
        <v>0</v>
      </c>
      <c r="AA16" s="19">
        <f>IF('Enheter, modell og år'!$E$5=Oppslag!$C$9,(AA53-W53)+W16,AA53)</f>
        <v>0</v>
      </c>
      <c r="AB16" s="19">
        <f>IF('Enheter, modell og år'!$E$5=Oppslag!$C$9,(AB53-X53)+X16,AB53)</f>
        <v>0</v>
      </c>
      <c r="AC16" s="30">
        <f t="shared" si="10"/>
        <v>0</v>
      </c>
      <c r="AD16" s="29">
        <f>IF('Enheter, modell og år'!$E$5=Oppslag!$C$9,(AD53-Z53)+Z16,AD53)</f>
        <v>0</v>
      </c>
      <c r="AE16" s="19">
        <f>IF('Enheter, modell og år'!$E$5=Oppslag!$C$9,(AE53-AA53)+AA16,AE53)</f>
        <v>0</v>
      </c>
      <c r="AF16" s="19">
        <f>IF('Enheter, modell og år'!$E$5=Oppslag!$C$9,(AF53-AB53)+AB16,AF53)</f>
        <v>0</v>
      </c>
      <c r="AG16" s="30">
        <f t="shared" si="11"/>
        <v>0</v>
      </c>
    </row>
    <row r="17" spans="1:33" x14ac:dyDescent="0.25">
      <c r="A17">
        <f>'Enheter, modell og år'!A15</f>
        <v>0</v>
      </c>
      <c r="B17" s="29">
        <f>IF('Enheter, modell og år'!$E$5=Oppslag!$C$9,'Utdanningsbev lokal mod'!B54-Historikk!D85*(1+'Sentrale parametere'!$B$75)+Historikk!D51*(1+'Sentrale parametere'!$B$75),'Utdanningsbev lokal mod'!B54)</f>
        <v>0</v>
      </c>
      <c r="C17" s="19">
        <f>IF('Enheter, modell og år'!$E$5=Oppslag!$C$9,'Utdanningsbev lokal mod'!C54-Historikk!E85*(1+'Sentrale parametere'!$B$75)+Historikk!E51*(1+'Sentrale parametere'!$B$75),'Utdanningsbev lokal mod'!C54)</f>
        <v>0</v>
      </c>
      <c r="D17" s="19">
        <f>IF('Enheter, modell og år'!$E$5=Oppslag!$C$9,'Utdanningsbev lokal mod'!D54-Historikk!F85*(1+'Sentrale parametere'!$B$75)+Historikk!F51*(1+'Sentrale parametere'!$B$75),'Utdanningsbev lokal mod'!D54)</f>
        <v>0</v>
      </c>
      <c r="E17" s="30">
        <f t="shared" si="12"/>
        <v>0</v>
      </c>
      <c r="F17" s="29">
        <f>IF('Enheter, modell og år'!$E$5=Oppslag!$C$9,(F54-B54)+B17,F54)</f>
        <v>0</v>
      </c>
      <c r="G17" s="19">
        <f>IF('Enheter, modell og år'!$E$5=Oppslag!$C$9,(G54-C54)+C17,G54)</f>
        <v>0</v>
      </c>
      <c r="H17" s="19">
        <f>IF('Enheter, modell og år'!$E$5=Oppslag!$C$9,(H54-D54)+D17,H54)</f>
        <v>0</v>
      </c>
      <c r="I17" s="30">
        <f t="shared" si="5"/>
        <v>0</v>
      </c>
      <c r="J17" s="29">
        <f>IF('Enheter, modell og år'!$E$5=Oppslag!$C$9,(J54-F54)+F17,J54)</f>
        <v>0</v>
      </c>
      <c r="K17" s="19">
        <f>IF('Enheter, modell og år'!$E$5=Oppslag!$C$9,(K54-G54)+G17,K54)</f>
        <v>0</v>
      </c>
      <c r="L17" s="19">
        <f>IF('Enheter, modell og år'!$E$5=Oppslag!$C$9,(L54-H54)+H17,L54)</f>
        <v>0</v>
      </c>
      <c r="M17" s="30">
        <f t="shared" si="6"/>
        <v>0</v>
      </c>
      <c r="N17" s="29">
        <f>IF('Enheter, modell og år'!$E$5=Oppslag!$C$9,(N54-J54)+J17,N54)</f>
        <v>0</v>
      </c>
      <c r="O17" s="19">
        <f>IF('Enheter, modell og år'!$E$5=Oppslag!$C$9,(O54-K54)+K17,O54)</f>
        <v>0</v>
      </c>
      <c r="P17" s="19">
        <f>IF('Enheter, modell og år'!$E$5=Oppslag!$C$9,(P54-L54)+L17,P54)</f>
        <v>0</v>
      </c>
      <c r="Q17" s="30">
        <f t="shared" si="7"/>
        <v>0</v>
      </c>
      <c r="R17" s="29">
        <f>IF('Enheter, modell og år'!$E$5=Oppslag!$C$9,(R54-N54)+N17,R54)</f>
        <v>0</v>
      </c>
      <c r="S17" s="19">
        <f>IF('Enheter, modell og år'!$E$5=Oppslag!$C$9,(S54-O54)+O17,S54)</f>
        <v>0</v>
      </c>
      <c r="T17" s="19">
        <f>IF('Enheter, modell og år'!$E$5=Oppslag!$C$9,(T54-P54)+P17,T54)</f>
        <v>0</v>
      </c>
      <c r="U17" s="30">
        <f t="shared" si="8"/>
        <v>0</v>
      </c>
      <c r="V17" s="29">
        <f>IF('Enheter, modell og år'!$E$5=Oppslag!$C$9,(V54-R54)+R17,V54)</f>
        <v>0</v>
      </c>
      <c r="W17" s="19">
        <f>IF('Enheter, modell og år'!$E$5=Oppslag!$C$9,(W54-S54)+S17,W54)</f>
        <v>0</v>
      </c>
      <c r="X17" s="19">
        <f>IF('Enheter, modell og år'!$E$5=Oppslag!$C$9,(X54-T54)+T17,X54)</f>
        <v>0</v>
      </c>
      <c r="Y17" s="30">
        <f t="shared" si="9"/>
        <v>0</v>
      </c>
      <c r="Z17" s="29">
        <f>IF('Enheter, modell og år'!$E$5=Oppslag!$C$9,(Z54-V54)+V17,Z54)</f>
        <v>0</v>
      </c>
      <c r="AA17" s="19">
        <f>IF('Enheter, modell og år'!$E$5=Oppslag!$C$9,(AA54-W54)+W17,AA54)</f>
        <v>0</v>
      </c>
      <c r="AB17" s="19">
        <f>IF('Enheter, modell og år'!$E$5=Oppslag!$C$9,(AB54-X54)+X17,AB54)</f>
        <v>0</v>
      </c>
      <c r="AC17" s="30">
        <f t="shared" si="10"/>
        <v>0</v>
      </c>
      <c r="AD17" s="29">
        <f>IF('Enheter, modell og år'!$E$5=Oppslag!$C$9,(AD54-Z54)+Z17,AD54)</f>
        <v>0</v>
      </c>
      <c r="AE17" s="19">
        <f>IF('Enheter, modell og år'!$E$5=Oppslag!$C$9,(AE54-AA54)+AA17,AE54)</f>
        <v>0</v>
      </c>
      <c r="AF17" s="19">
        <f>IF('Enheter, modell og år'!$E$5=Oppslag!$C$9,(AF54-AB54)+AB17,AF54)</f>
        <v>0</v>
      </c>
      <c r="AG17" s="30">
        <f t="shared" si="11"/>
        <v>0</v>
      </c>
    </row>
    <row r="18" spans="1:33" x14ac:dyDescent="0.25">
      <c r="A18">
        <f>'Enheter, modell og år'!A16</f>
        <v>0</v>
      </c>
      <c r="B18" s="29">
        <f>IF('Enheter, modell og år'!$E$5=Oppslag!$C$9,'Utdanningsbev lokal mod'!B55-Historikk!D86*(1+'Sentrale parametere'!$B$75)+Historikk!D52*(1+'Sentrale parametere'!$B$75),'Utdanningsbev lokal mod'!B55)</f>
        <v>0</v>
      </c>
      <c r="C18" s="19">
        <f>IF('Enheter, modell og år'!$E$5=Oppslag!$C$9,'Utdanningsbev lokal mod'!C55-Historikk!E86*(1+'Sentrale parametere'!$B$75)+Historikk!E52*(1+'Sentrale parametere'!$B$75),'Utdanningsbev lokal mod'!C55)</f>
        <v>0</v>
      </c>
      <c r="D18" s="19">
        <f>IF('Enheter, modell og år'!$E$5=Oppslag!$C$9,'Utdanningsbev lokal mod'!D55-Historikk!F86*(1+'Sentrale parametere'!$B$75)+Historikk!F52*(1+'Sentrale parametere'!$B$75),'Utdanningsbev lokal mod'!D55)</f>
        <v>0</v>
      </c>
      <c r="E18" s="30">
        <f t="shared" si="12"/>
        <v>0</v>
      </c>
      <c r="F18" s="29">
        <f>IF('Enheter, modell og år'!$E$5=Oppslag!$C$9,(F55-B55)+B18,F55)</f>
        <v>0</v>
      </c>
      <c r="G18" s="19">
        <f>IF('Enheter, modell og år'!$E$5=Oppslag!$C$9,(G55-C55)+C18,G55)</f>
        <v>0</v>
      </c>
      <c r="H18" s="19">
        <f>IF('Enheter, modell og år'!$E$5=Oppslag!$C$9,(H55-D55)+D18,H55)</f>
        <v>0</v>
      </c>
      <c r="I18" s="30">
        <f t="shared" si="5"/>
        <v>0</v>
      </c>
      <c r="J18" s="29">
        <f>IF('Enheter, modell og år'!$E$5=Oppslag!$C$9,(J55-F55)+F18,J55)</f>
        <v>0</v>
      </c>
      <c r="K18" s="19">
        <f>IF('Enheter, modell og år'!$E$5=Oppslag!$C$9,(K55-G55)+G18,K55)</f>
        <v>0</v>
      </c>
      <c r="L18" s="19">
        <f>IF('Enheter, modell og år'!$E$5=Oppslag!$C$9,(L55-H55)+H18,L55)</f>
        <v>0</v>
      </c>
      <c r="M18" s="30">
        <f t="shared" si="6"/>
        <v>0</v>
      </c>
      <c r="N18" s="29">
        <f>IF('Enheter, modell og år'!$E$5=Oppslag!$C$9,(N55-J55)+J18,N55)</f>
        <v>0</v>
      </c>
      <c r="O18" s="19">
        <f>IF('Enheter, modell og år'!$E$5=Oppslag!$C$9,(O55-K55)+K18,O55)</f>
        <v>0</v>
      </c>
      <c r="P18" s="19">
        <f>IF('Enheter, modell og år'!$E$5=Oppslag!$C$9,(P55-L55)+L18,P55)</f>
        <v>0</v>
      </c>
      <c r="Q18" s="30">
        <f t="shared" si="7"/>
        <v>0</v>
      </c>
      <c r="R18" s="29">
        <f>IF('Enheter, modell og år'!$E$5=Oppslag!$C$9,(R55-N55)+N18,R55)</f>
        <v>0</v>
      </c>
      <c r="S18" s="19">
        <f>IF('Enheter, modell og år'!$E$5=Oppslag!$C$9,(S55-O55)+O18,S55)</f>
        <v>0</v>
      </c>
      <c r="T18" s="19">
        <f>IF('Enheter, modell og år'!$E$5=Oppslag!$C$9,(T55-P55)+P18,T55)</f>
        <v>0</v>
      </c>
      <c r="U18" s="30">
        <f t="shared" si="8"/>
        <v>0</v>
      </c>
      <c r="V18" s="29">
        <f>IF('Enheter, modell og år'!$E$5=Oppslag!$C$9,(V55-R55)+R18,V55)</f>
        <v>0</v>
      </c>
      <c r="W18" s="19">
        <f>IF('Enheter, modell og år'!$E$5=Oppslag!$C$9,(W55-S55)+S18,W55)</f>
        <v>0</v>
      </c>
      <c r="X18" s="19">
        <f>IF('Enheter, modell og år'!$E$5=Oppslag!$C$9,(X55-T55)+T18,X55)</f>
        <v>0</v>
      </c>
      <c r="Y18" s="30">
        <f t="shared" si="9"/>
        <v>0</v>
      </c>
      <c r="Z18" s="29">
        <f>IF('Enheter, modell og år'!$E$5=Oppslag!$C$9,(Z55-V55)+V18,Z55)</f>
        <v>0</v>
      </c>
      <c r="AA18" s="19">
        <f>IF('Enheter, modell og år'!$E$5=Oppslag!$C$9,(AA55-W55)+W18,AA55)</f>
        <v>0</v>
      </c>
      <c r="AB18" s="19">
        <f>IF('Enheter, modell og år'!$E$5=Oppslag!$C$9,(AB55-X55)+X18,AB55)</f>
        <v>0</v>
      </c>
      <c r="AC18" s="30">
        <f t="shared" si="10"/>
        <v>0</v>
      </c>
      <c r="AD18" s="29">
        <f>IF('Enheter, modell og år'!$E$5=Oppslag!$C$9,(AD55-Z55)+Z18,AD55)</f>
        <v>0</v>
      </c>
      <c r="AE18" s="19">
        <f>IF('Enheter, modell og år'!$E$5=Oppslag!$C$9,(AE55-AA55)+AA18,AE55)</f>
        <v>0</v>
      </c>
      <c r="AF18" s="19">
        <f>IF('Enheter, modell og år'!$E$5=Oppslag!$C$9,(AF55-AB55)+AB18,AF55)</f>
        <v>0</v>
      </c>
      <c r="AG18" s="30">
        <f t="shared" si="11"/>
        <v>0</v>
      </c>
    </row>
    <row r="19" spans="1:33" x14ac:dyDescent="0.25">
      <c r="A19">
        <f>'Enheter, modell og år'!A17</f>
        <v>0</v>
      </c>
      <c r="B19" s="29">
        <f>IF('Enheter, modell og år'!$E$5=Oppslag!$C$9,'Utdanningsbev lokal mod'!B56-Historikk!D87*(1+'Sentrale parametere'!$B$75)+Historikk!D53*(1+'Sentrale parametere'!$B$75),'Utdanningsbev lokal mod'!B56)</f>
        <v>0</v>
      </c>
      <c r="C19" s="19">
        <f>IF('Enheter, modell og år'!$E$5=Oppslag!$C$9,'Utdanningsbev lokal mod'!C56-Historikk!E87*(1+'Sentrale parametere'!$B$75)+Historikk!E53*(1+'Sentrale parametere'!$B$75),'Utdanningsbev lokal mod'!C56)</f>
        <v>0</v>
      </c>
      <c r="D19" s="19">
        <f>IF('Enheter, modell og år'!$E$5=Oppslag!$C$9,'Utdanningsbev lokal mod'!D56-Historikk!F87*(1+'Sentrale parametere'!$B$75)+Historikk!F53*(1+'Sentrale parametere'!$B$75),'Utdanningsbev lokal mod'!D56)</f>
        <v>0</v>
      </c>
      <c r="E19" s="30">
        <f t="shared" si="12"/>
        <v>0</v>
      </c>
      <c r="F19" s="29">
        <f>IF('Enheter, modell og år'!$E$5=Oppslag!$C$9,(F56-B56)+B19,F56)</f>
        <v>0</v>
      </c>
      <c r="G19" s="19">
        <f>IF('Enheter, modell og år'!$E$5=Oppslag!$C$9,(G56-C56)+C19,G56)</f>
        <v>0</v>
      </c>
      <c r="H19" s="19">
        <f>IF('Enheter, modell og år'!$E$5=Oppslag!$C$9,(H56-D56)+D19,H56)</f>
        <v>0</v>
      </c>
      <c r="I19" s="30">
        <f t="shared" si="5"/>
        <v>0</v>
      </c>
      <c r="J19" s="29">
        <f>IF('Enheter, modell og år'!$E$5=Oppslag!$C$9,(J56-F56)+F19,J56)</f>
        <v>0</v>
      </c>
      <c r="K19" s="19">
        <f>IF('Enheter, modell og år'!$E$5=Oppslag!$C$9,(K56-G56)+G19,K56)</f>
        <v>0</v>
      </c>
      <c r="L19" s="19">
        <f>IF('Enheter, modell og år'!$E$5=Oppslag!$C$9,(L56-H56)+H19,L56)</f>
        <v>0</v>
      </c>
      <c r="M19" s="30">
        <f t="shared" si="6"/>
        <v>0</v>
      </c>
      <c r="N19" s="29">
        <f>IF('Enheter, modell og år'!$E$5=Oppslag!$C$9,(N56-J56)+J19,N56)</f>
        <v>0</v>
      </c>
      <c r="O19" s="19">
        <f>IF('Enheter, modell og år'!$E$5=Oppslag!$C$9,(O56-K56)+K19,O56)</f>
        <v>0</v>
      </c>
      <c r="P19" s="19">
        <f>IF('Enheter, modell og år'!$E$5=Oppslag!$C$9,(P56-L56)+L19,P56)</f>
        <v>0</v>
      </c>
      <c r="Q19" s="30">
        <f t="shared" si="7"/>
        <v>0</v>
      </c>
      <c r="R19" s="29">
        <f>IF('Enheter, modell og år'!$E$5=Oppslag!$C$9,(R56-N56)+N19,R56)</f>
        <v>0</v>
      </c>
      <c r="S19" s="19">
        <f>IF('Enheter, modell og år'!$E$5=Oppslag!$C$9,(S56-O56)+O19,S56)</f>
        <v>0</v>
      </c>
      <c r="T19" s="19">
        <f>IF('Enheter, modell og år'!$E$5=Oppslag!$C$9,(T56-P56)+P19,T56)</f>
        <v>0</v>
      </c>
      <c r="U19" s="30">
        <f t="shared" si="8"/>
        <v>0</v>
      </c>
      <c r="V19" s="29">
        <f>IF('Enheter, modell og år'!$E$5=Oppslag!$C$9,(V56-R56)+R19,V56)</f>
        <v>0</v>
      </c>
      <c r="W19" s="19">
        <f>IF('Enheter, modell og år'!$E$5=Oppslag!$C$9,(W56-S56)+S19,W56)</f>
        <v>0</v>
      </c>
      <c r="X19" s="19">
        <f>IF('Enheter, modell og år'!$E$5=Oppslag!$C$9,(X56-T56)+T19,X56)</f>
        <v>0</v>
      </c>
      <c r="Y19" s="30">
        <f t="shared" si="9"/>
        <v>0</v>
      </c>
      <c r="Z19" s="29">
        <f>IF('Enheter, modell og år'!$E$5=Oppslag!$C$9,(Z56-V56)+V19,Z56)</f>
        <v>0</v>
      </c>
      <c r="AA19" s="19">
        <f>IF('Enheter, modell og år'!$E$5=Oppslag!$C$9,(AA56-W56)+W19,AA56)</f>
        <v>0</v>
      </c>
      <c r="AB19" s="19">
        <f>IF('Enheter, modell og år'!$E$5=Oppslag!$C$9,(AB56-X56)+X19,AB56)</f>
        <v>0</v>
      </c>
      <c r="AC19" s="30">
        <f t="shared" si="10"/>
        <v>0</v>
      </c>
      <c r="AD19" s="29">
        <f>IF('Enheter, modell og år'!$E$5=Oppslag!$C$9,(AD56-Z56)+Z19,AD56)</f>
        <v>0</v>
      </c>
      <c r="AE19" s="19">
        <f>IF('Enheter, modell og år'!$E$5=Oppslag!$C$9,(AE56-AA56)+AA19,AE56)</f>
        <v>0</v>
      </c>
      <c r="AF19" s="19">
        <f>IF('Enheter, modell og år'!$E$5=Oppslag!$C$9,(AF56-AB56)+AB19,AF56)</f>
        <v>0</v>
      </c>
      <c r="AG19" s="30">
        <f t="shared" si="11"/>
        <v>0</v>
      </c>
    </row>
    <row r="20" spans="1:33" x14ac:dyDescent="0.25">
      <c r="A20">
        <f>'Enheter, modell og år'!A18</f>
        <v>0</v>
      </c>
      <c r="B20" s="29">
        <f>IF('Enheter, modell og år'!$E$5=Oppslag!$C$9,'Utdanningsbev lokal mod'!B57-Historikk!D88*(1+'Sentrale parametere'!$B$75)+Historikk!D54*(1+'Sentrale parametere'!$B$75),'Utdanningsbev lokal mod'!B57)</f>
        <v>0</v>
      </c>
      <c r="C20" s="19">
        <f>IF('Enheter, modell og år'!$E$5=Oppslag!$C$9,'Utdanningsbev lokal mod'!C57-Historikk!E88*(1+'Sentrale parametere'!$B$75)+Historikk!E54*(1+'Sentrale parametere'!$B$75),'Utdanningsbev lokal mod'!C57)</f>
        <v>0</v>
      </c>
      <c r="D20" s="19">
        <f>IF('Enheter, modell og år'!$E$5=Oppslag!$C$9,'Utdanningsbev lokal mod'!D57-Historikk!F88*(1+'Sentrale parametere'!$B$75)+Historikk!F54*(1+'Sentrale parametere'!$B$75),'Utdanningsbev lokal mod'!D57)</f>
        <v>0</v>
      </c>
      <c r="E20" s="30">
        <f t="shared" si="12"/>
        <v>0</v>
      </c>
      <c r="F20" s="29">
        <f>IF('Enheter, modell og år'!$E$5=Oppslag!$C$9,(F57-B57)+B20,F57)</f>
        <v>0</v>
      </c>
      <c r="G20" s="19">
        <f>IF('Enheter, modell og år'!$E$5=Oppslag!$C$9,(G57-C57)+C20,G57)</f>
        <v>0</v>
      </c>
      <c r="H20" s="19">
        <f>IF('Enheter, modell og år'!$E$5=Oppslag!$C$9,(H57-D57)+D20,H57)</f>
        <v>0</v>
      </c>
      <c r="I20" s="30">
        <f t="shared" si="5"/>
        <v>0</v>
      </c>
      <c r="J20" s="29">
        <f>IF('Enheter, modell og år'!$E$5=Oppslag!$C$9,(J57-F57)+F20,J57)</f>
        <v>0</v>
      </c>
      <c r="K20" s="19">
        <f>IF('Enheter, modell og år'!$E$5=Oppslag!$C$9,(K57-G57)+G20,K57)</f>
        <v>0</v>
      </c>
      <c r="L20" s="19">
        <f>IF('Enheter, modell og år'!$E$5=Oppslag!$C$9,(L57-H57)+H20,L57)</f>
        <v>0</v>
      </c>
      <c r="M20" s="30">
        <f t="shared" si="6"/>
        <v>0</v>
      </c>
      <c r="N20" s="29">
        <f>IF('Enheter, modell og år'!$E$5=Oppslag!$C$9,(N57-J57)+J20,N57)</f>
        <v>0</v>
      </c>
      <c r="O20" s="19">
        <f>IF('Enheter, modell og år'!$E$5=Oppslag!$C$9,(O57-K57)+K20,O57)</f>
        <v>0</v>
      </c>
      <c r="P20" s="19">
        <f>IF('Enheter, modell og år'!$E$5=Oppslag!$C$9,(P57-L57)+L20,P57)</f>
        <v>0</v>
      </c>
      <c r="Q20" s="30">
        <f t="shared" si="7"/>
        <v>0</v>
      </c>
      <c r="R20" s="29">
        <f>IF('Enheter, modell og år'!$E$5=Oppslag!$C$9,(R57-N57)+N20,R57)</f>
        <v>0</v>
      </c>
      <c r="S20" s="19">
        <f>IF('Enheter, modell og år'!$E$5=Oppslag!$C$9,(S57-O57)+O20,S57)</f>
        <v>0</v>
      </c>
      <c r="T20" s="19">
        <f>IF('Enheter, modell og år'!$E$5=Oppslag!$C$9,(T57-P57)+P20,T57)</f>
        <v>0</v>
      </c>
      <c r="U20" s="30">
        <f t="shared" si="8"/>
        <v>0</v>
      </c>
      <c r="V20" s="29">
        <f>IF('Enheter, modell og år'!$E$5=Oppslag!$C$9,(V57-R57)+R20,V57)</f>
        <v>0</v>
      </c>
      <c r="W20" s="19">
        <f>IF('Enheter, modell og år'!$E$5=Oppslag!$C$9,(W57-S57)+S20,W57)</f>
        <v>0</v>
      </c>
      <c r="X20" s="19">
        <f>IF('Enheter, modell og år'!$E$5=Oppslag!$C$9,(X57-T57)+T20,X57)</f>
        <v>0</v>
      </c>
      <c r="Y20" s="30">
        <f t="shared" si="9"/>
        <v>0</v>
      </c>
      <c r="Z20" s="29">
        <f>IF('Enheter, modell og år'!$E$5=Oppslag!$C$9,(Z57-V57)+V20,Z57)</f>
        <v>0</v>
      </c>
      <c r="AA20" s="19">
        <f>IF('Enheter, modell og år'!$E$5=Oppslag!$C$9,(AA57-W57)+W20,AA57)</f>
        <v>0</v>
      </c>
      <c r="AB20" s="19">
        <f>IF('Enheter, modell og år'!$E$5=Oppslag!$C$9,(AB57-X57)+X20,AB57)</f>
        <v>0</v>
      </c>
      <c r="AC20" s="30">
        <f t="shared" si="10"/>
        <v>0</v>
      </c>
      <c r="AD20" s="29">
        <f>IF('Enheter, modell og år'!$E$5=Oppslag!$C$9,(AD57-Z57)+Z20,AD57)</f>
        <v>0</v>
      </c>
      <c r="AE20" s="19">
        <f>IF('Enheter, modell og år'!$E$5=Oppslag!$C$9,(AE57-AA57)+AA20,AE57)</f>
        <v>0</v>
      </c>
      <c r="AF20" s="19">
        <f>IF('Enheter, modell og år'!$E$5=Oppslag!$C$9,(AF57-AB57)+AB20,AF57)</f>
        <v>0</v>
      </c>
      <c r="AG20" s="30">
        <f t="shared" si="11"/>
        <v>0</v>
      </c>
    </row>
    <row r="21" spans="1:33" x14ac:dyDescent="0.25">
      <c r="A21">
        <f>'Enheter, modell og år'!A19</f>
        <v>0</v>
      </c>
      <c r="B21" s="29">
        <f>IF('Enheter, modell og år'!$E$5=Oppslag!$C$9,'Utdanningsbev lokal mod'!B58-Historikk!D89*(1+'Sentrale parametere'!$B$75)+Historikk!D55*(1+'Sentrale parametere'!$B$75),'Utdanningsbev lokal mod'!B58)</f>
        <v>0</v>
      </c>
      <c r="C21" s="19">
        <f>IF('Enheter, modell og år'!$E$5=Oppslag!$C$9,'Utdanningsbev lokal mod'!C58-Historikk!E89*(1+'Sentrale parametere'!$B$75)+Historikk!E55*(1+'Sentrale parametere'!$B$75),'Utdanningsbev lokal mod'!C58)</f>
        <v>0</v>
      </c>
      <c r="D21" s="19">
        <f>IF('Enheter, modell og år'!$E$5=Oppslag!$C$9,'Utdanningsbev lokal mod'!D58-Historikk!F89*(1+'Sentrale parametere'!$B$75)+Historikk!F55*(1+'Sentrale parametere'!$B$75),'Utdanningsbev lokal mod'!D58)</f>
        <v>0</v>
      </c>
      <c r="E21" s="30">
        <f t="shared" si="12"/>
        <v>0</v>
      </c>
      <c r="F21" s="29">
        <f>IF('Enheter, modell og år'!$E$5=Oppslag!$C$9,(F58-B58)+B21,F58)</f>
        <v>0</v>
      </c>
      <c r="G21" s="19">
        <f>IF('Enheter, modell og år'!$E$5=Oppslag!$C$9,(G58-C58)+C21,G58)</f>
        <v>0</v>
      </c>
      <c r="H21" s="19">
        <f>IF('Enheter, modell og år'!$E$5=Oppslag!$C$9,(H58-D58)+D21,H58)</f>
        <v>0</v>
      </c>
      <c r="I21" s="30">
        <f t="shared" si="5"/>
        <v>0</v>
      </c>
      <c r="J21" s="29">
        <f>IF('Enheter, modell og år'!$E$5=Oppslag!$C$9,(J58-F58)+F21,J58)</f>
        <v>0</v>
      </c>
      <c r="K21" s="19">
        <f>IF('Enheter, modell og år'!$E$5=Oppslag!$C$9,(K58-G58)+G21,K58)</f>
        <v>0</v>
      </c>
      <c r="L21" s="19">
        <f>IF('Enheter, modell og år'!$E$5=Oppslag!$C$9,(L58-H58)+H21,L58)</f>
        <v>0</v>
      </c>
      <c r="M21" s="30">
        <f t="shared" si="6"/>
        <v>0</v>
      </c>
      <c r="N21" s="29">
        <f>IF('Enheter, modell og år'!$E$5=Oppslag!$C$9,(N58-J58)+J21,N58)</f>
        <v>0</v>
      </c>
      <c r="O21" s="19">
        <f>IF('Enheter, modell og år'!$E$5=Oppslag!$C$9,(O58-K58)+K21,O58)</f>
        <v>0</v>
      </c>
      <c r="P21" s="19">
        <f>IF('Enheter, modell og år'!$E$5=Oppslag!$C$9,(P58-L58)+L21,P58)</f>
        <v>0</v>
      </c>
      <c r="Q21" s="30">
        <f t="shared" si="7"/>
        <v>0</v>
      </c>
      <c r="R21" s="29">
        <f>IF('Enheter, modell og år'!$E$5=Oppslag!$C$9,(R58-N58)+N21,R58)</f>
        <v>0</v>
      </c>
      <c r="S21" s="19">
        <f>IF('Enheter, modell og år'!$E$5=Oppslag!$C$9,(S58-O58)+O21,S58)</f>
        <v>0</v>
      </c>
      <c r="T21" s="19">
        <f>IF('Enheter, modell og år'!$E$5=Oppslag!$C$9,(T58-P58)+P21,T58)</f>
        <v>0</v>
      </c>
      <c r="U21" s="30">
        <f t="shared" si="8"/>
        <v>0</v>
      </c>
      <c r="V21" s="29">
        <f>IF('Enheter, modell og år'!$E$5=Oppslag!$C$9,(V58-R58)+R21,V58)</f>
        <v>0</v>
      </c>
      <c r="W21" s="19">
        <f>IF('Enheter, modell og år'!$E$5=Oppslag!$C$9,(W58-S58)+S21,W58)</f>
        <v>0</v>
      </c>
      <c r="X21" s="19">
        <f>IF('Enheter, modell og år'!$E$5=Oppslag!$C$9,(X58-T58)+T21,X58)</f>
        <v>0</v>
      </c>
      <c r="Y21" s="30">
        <f t="shared" si="9"/>
        <v>0</v>
      </c>
      <c r="Z21" s="29">
        <f>IF('Enheter, modell og år'!$E$5=Oppslag!$C$9,(Z58-V58)+V21,Z58)</f>
        <v>0</v>
      </c>
      <c r="AA21" s="19">
        <f>IF('Enheter, modell og år'!$E$5=Oppslag!$C$9,(AA58-W58)+W21,AA58)</f>
        <v>0</v>
      </c>
      <c r="AB21" s="19">
        <f>IF('Enheter, modell og år'!$E$5=Oppslag!$C$9,(AB58-X58)+X21,AB58)</f>
        <v>0</v>
      </c>
      <c r="AC21" s="30">
        <f t="shared" si="10"/>
        <v>0</v>
      </c>
      <c r="AD21" s="29">
        <f>IF('Enheter, modell og år'!$E$5=Oppslag!$C$9,(AD58-Z58)+Z21,AD58)</f>
        <v>0</v>
      </c>
      <c r="AE21" s="19">
        <f>IF('Enheter, modell og år'!$E$5=Oppslag!$C$9,(AE58-AA58)+AA21,AE58)</f>
        <v>0</v>
      </c>
      <c r="AF21" s="19">
        <f>IF('Enheter, modell og år'!$E$5=Oppslag!$C$9,(AF58-AB58)+AB21,AF58)</f>
        <v>0</v>
      </c>
      <c r="AG21" s="30">
        <f t="shared" si="11"/>
        <v>0</v>
      </c>
    </row>
    <row r="22" spans="1:33" x14ac:dyDescent="0.25">
      <c r="A22">
        <f>'Enheter, modell og år'!A20</f>
        <v>0</v>
      </c>
      <c r="B22" s="29">
        <f>IF('Enheter, modell og år'!$E$5=Oppslag!$C$9,'Utdanningsbev lokal mod'!B59-Historikk!D90*(1+'Sentrale parametere'!$B$75)+Historikk!D56*(1+'Sentrale parametere'!$B$75),'Utdanningsbev lokal mod'!B59)</f>
        <v>0</v>
      </c>
      <c r="C22" s="19">
        <f>IF('Enheter, modell og år'!$E$5=Oppslag!$C$9,'Utdanningsbev lokal mod'!C59-Historikk!E90*(1+'Sentrale parametere'!$B$75)+Historikk!E56*(1+'Sentrale parametere'!$B$75),'Utdanningsbev lokal mod'!C59)</f>
        <v>0</v>
      </c>
      <c r="D22" s="19">
        <f>IF('Enheter, modell og år'!$E$5=Oppslag!$C$9,'Utdanningsbev lokal mod'!D59-Historikk!F90*(1+'Sentrale parametere'!$B$75)+Historikk!F56*(1+'Sentrale parametere'!$B$75),'Utdanningsbev lokal mod'!D59)</f>
        <v>0</v>
      </c>
      <c r="E22" s="30">
        <f t="shared" si="12"/>
        <v>0</v>
      </c>
      <c r="F22" s="29">
        <f>IF('Enheter, modell og år'!$E$5=Oppslag!$C$9,(F59-B59)+B22,F59)</f>
        <v>0</v>
      </c>
      <c r="G22" s="19">
        <f>IF('Enheter, modell og år'!$E$5=Oppslag!$C$9,(G59-C59)+C22,G59)</f>
        <v>0</v>
      </c>
      <c r="H22" s="19">
        <f>IF('Enheter, modell og år'!$E$5=Oppslag!$C$9,(H59-D59)+D22,H59)</f>
        <v>0</v>
      </c>
      <c r="I22" s="30">
        <f t="shared" si="5"/>
        <v>0</v>
      </c>
      <c r="J22" s="29">
        <f>IF('Enheter, modell og år'!$E$5=Oppslag!$C$9,(J59-F59)+F22,J59)</f>
        <v>0</v>
      </c>
      <c r="K22" s="19">
        <f>IF('Enheter, modell og år'!$E$5=Oppslag!$C$9,(K59-G59)+G22,K59)</f>
        <v>0</v>
      </c>
      <c r="L22" s="19">
        <f>IF('Enheter, modell og år'!$E$5=Oppslag!$C$9,(L59-H59)+H22,L59)</f>
        <v>0</v>
      </c>
      <c r="M22" s="30">
        <f t="shared" si="6"/>
        <v>0</v>
      </c>
      <c r="N22" s="29">
        <f>IF('Enheter, modell og år'!$E$5=Oppslag!$C$9,(N59-J59)+J22,N59)</f>
        <v>0</v>
      </c>
      <c r="O22" s="19">
        <f>IF('Enheter, modell og år'!$E$5=Oppslag!$C$9,(O59-K59)+K22,O59)</f>
        <v>0</v>
      </c>
      <c r="P22" s="19">
        <f>IF('Enheter, modell og år'!$E$5=Oppslag!$C$9,(P59-L59)+L22,P59)</f>
        <v>0</v>
      </c>
      <c r="Q22" s="30">
        <f t="shared" si="7"/>
        <v>0</v>
      </c>
      <c r="R22" s="29">
        <f>IF('Enheter, modell og år'!$E$5=Oppslag!$C$9,(R59-N59)+N22,R59)</f>
        <v>0</v>
      </c>
      <c r="S22" s="19">
        <f>IF('Enheter, modell og år'!$E$5=Oppslag!$C$9,(S59-O59)+O22,S59)</f>
        <v>0</v>
      </c>
      <c r="T22" s="19">
        <f>IF('Enheter, modell og år'!$E$5=Oppslag!$C$9,(T59-P59)+P22,T59)</f>
        <v>0</v>
      </c>
      <c r="U22" s="30">
        <f t="shared" si="8"/>
        <v>0</v>
      </c>
      <c r="V22" s="29">
        <f>IF('Enheter, modell og år'!$E$5=Oppslag!$C$9,(V59-R59)+R22,V59)</f>
        <v>0</v>
      </c>
      <c r="W22" s="19">
        <f>IF('Enheter, modell og år'!$E$5=Oppslag!$C$9,(W59-S59)+S22,W59)</f>
        <v>0</v>
      </c>
      <c r="X22" s="19">
        <f>IF('Enheter, modell og år'!$E$5=Oppslag!$C$9,(X59-T59)+T22,X59)</f>
        <v>0</v>
      </c>
      <c r="Y22" s="30">
        <f t="shared" si="9"/>
        <v>0</v>
      </c>
      <c r="Z22" s="29">
        <f>IF('Enheter, modell og år'!$E$5=Oppslag!$C$9,(Z59-V59)+V22,Z59)</f>
        <v>0</v>
      </c>
      <c r="AA22" s="19">
        <f>IF('Enheter, modell og år'!$E$5=Oppslag!$C$9,(AA59-W59)+W22,AA59)</f>
        <v>0</v>
      </c>
      <c r="AB22" s="19">
        <f>IF('Enheter, modell og år'!$E$5=Oppslag!$C$9,(AB59-X59)+X22,AB59)</f>
        <v>0</v>
      </c>
      <c r="AC22" s="30">
        <f t="shared" si="10"/>
        <v>0</v>
      </c>
      <c r="AD22" s="29">
        <f>IF('Enheter, modell og år'!$E$5=Oppslag!$C$9,(AD59-Z59)+Z22,AD59)</f>
        <v>0</v>
      </c>
      <c r="AE22" s="19">
        <f>IF('Enheter, modell og år'!$E$5=Oppslag!$C$9,(AE59-AA59)+AA22,AE59)</f>
        <v>0</v>
      </c>
      <c r="AF22" s="19">
        <f>IF('Enheter, modell og år'!$E$5=Oppslag!$C$9,(AF59-AB59)+AB22,AF59)</f>
        <v>0</v>
      </c>
      <c r="AG22" s="30">
        <f t="shared" si="11"/>
        <v>0</v>
      </c>
    </row>
    <row r="23" spans="1:33" x14ac:dyDescent="0.25">
      <c r="A23">
        <f>'Enheter, modell og år'!A21</f>
        <v>0</v>
      </c>
      <c r="B23" s="29">
        <f>IF('Enheter, modell og år'!$E$5=Oppslag!$C$9,'Utdanningsbev lokal mod'!B60-Historikk!D91*(1+'Sentrale parametere'!$B$75)+Historikk!D57*(1+'Sentrale parametere'!$B$75),'Utdanningsbev lokal mod'!B60)</f>
        <v>0</v>
      </c>
      <c r="C23" s="19">
        <f>IF('Enheter, modell og år'!$E$5=Oppslag!$C$9,'Utdanningsbev lokal mod'!C60-Historikk!E91*(1+'Sentrale parametere'!$B$75)+Historikk!E57*(1+'Sentrale parametere'!$B$75),'Utdanningsbev lokal mod'!C60)</f>
        <v>0</v>
      </c>
      <c r="D23" s="19">
        <f>IF('Enheter, modell og år'!$E$5=Oppslag!$C$9,'Utdanningsbev lokal mod'!D60-Historikk!F91*(1+'Sentrale parametere'!$B$75)+Historikk!F57*(1+'Sentrale parametere'!$B$75),'Utdanningsbev lokal mod'!D60)</f>
        <v>0</v>
      </c>
      <c r="E23" s="30">
        <f t="shared" si="12"/>
        <v>0</v>
      </c>
      <c r="F23" s="29">
        <f>IF('Enheter, modell og år'!$E$5=Oppslag!$C$9,(F60-B60)+B23,F60)</f>
        <v>0</v>
      </c>
      <c r="G23" s="19">
        <f>IF('Enheter, modell og år'!$E$5=Oppslag!$C$9,(G60-C60)+C23,G60)</f>
        <v>0</v>
      </c>
      <c r="H23" s="19">
        <f>IF('Enheter, modell og år'!$E$5=Oppslag!$C$9,(H60-D60)+D23,H60)</f>
        <v>0</v>
      </c>
      <c r="I23" s="30">
        <f t="shared" si="5"/>
        <v>0</v>
      </c>
      <c r="J23" s="29">
        <f>IF('Enheter, modell og år'!$E$5=Oppslag!$C$9,(J60-F60)+F23,J60)</f>
        <v>0</v>
      </c>
      <c r="K23" s="19">
        <f>IF('Enheter, modell og år'!$E$5=Oppslag!$C$9,(K60-G60)+G23,K60)</f>
        <v>0</v>
      </c>
      <c r="L23" s="19">
        <f>IF('Enheter, modell og år'!$E$5=Oppslag!$C$9,(L60-H60)+H23,L60)</f>
        <v>0</v>
      </c>
      <c r="M23" s="30">
        <f t="shared" si="6"/>
        <v>0</v>
      </c>
      <c r="N23" s="29">
        <f>IF('Enheter, modell og år'!$E$5=Oppslag!$C$9,(N60-J60)+J23,N60)</f>
        <v>0</v>
      </c>
      <c r="O23" s="19">
        <f>IF('Enheter, modell og år'!$E$5=Oppslag!$C$9,(O60-K60)+K23,O60)</f>
        <v>0</v>
      </c>
      <c r="P23" s="19">
        <f>IF('Enheter, modell og år'!$E$5=Oppslag!$C$9,(P60-L60)+L23,P60)</f>
        <v>0</v>
      </c>
      <c r="Q23" s="30">
        <f t="shared" si="7"/>
        <v>0</v>
      </c>
      <c r="R23" s="29">
        <f>IF('Enheter, modell og år'!$E$5=Oppslag!$C$9,(R60-N60)+N23,R60)</f>
        <v>0</v>
      </c>
      <c r="S23" s="19">
        <f>IF('Enheter, modell og år'!$E$5=Oppslag!$C$9,(S60-O60)+O23,S60)</f>
        <v>0</v>
      </c>
      <c r="T23" s="19">
        <f>IF('Enheter, modell og år'!$E$5=Oppslag!$C$9,(T60-P60)+P23,T60)</f>
        <v>0</v>
      </c>
      <c r="U23" s="30">
        <f t="shared" si="8"/>
        <v>0</v>
      </c>
      <c r="V23" s="29">
        <f>IF('Enheter, modell og år'!$E$5=Oppslag!$C$9,(V60-R60)+R23,V60)</f>
        <v>0</v>
      </c>
      <c r="W23" s="19">
        <f>IF('Enheter, modell og år'!$E$5=Oppslag!$C$9,(W60-S60)+S23,W60)</f>
        <v>0</v>
      </c>
      <c r="X23" s="19">
        <f>IF('Enheter, modell og år'!$E$5=Oppslag!$C$9,(X60-T60)+T23,X60)</f>
        <v>0</v>
      </c>
      <c r="Y23" s="30">
        <f t="shared" si="9"/>
        <v>0</v>
      </c>
      <c r="Z23" s="29">
        <f>IF('Enheter, modell og år'!$E$5=Oppslag!$C$9,(Z60-V60)+V23,Z60)</f>
        <v>0</v>
      </c>
      <c r="AA23" s="19">
        <f>IF('Enheter, modell og år'!$E$5=Oppslag!$C$9,(AA60-W60)+W23,AA60)</f>
        <v>0</v>
      </c>
      <c r="AB23" s="19">
        <f>IF('Enheter, modell og år'!$E$5=Oppslag!$C$9,(AB60-X60)+X23,AB60)</f>
        <v>0</v>
      </c>
      <c r="AC23" s="30">
        <f t="shared" si="10"/>
        <v>0</v>
      </c>
      <c r="AD23" s="29">
        <f>IF('Enheter, modell og år'!$E$5=Oppslag!$C$9,(AD60-Z60)+Z23,AD60)</f>
        <v>0</v>
      </c>
      <c r="AE23" s="19">
        <f>IF('Enheter, modell og år'!$E$5=Oppslag!$C$9,(AE60-AA60)+AA23,AE60)</f>
        <v>0</v>
      </c>
      <c r="AF23" s="19">
        <f>IF('Enheter, modell og år'!$E$5=Oppslag!$C$9,(AF60-AB60)+AB23,AF60)</f>
        <v>0</v>
      </c>
      <c r="AG23" s="30">
        <f t="shared" si="11"/>
        <v>0</v>
      </c>
    </row>
    <row r="24" spans="1:33" x14ac:dyDescent="0.25">
      <c r="A24">
        <f>'Enheter, modell og år'!A22</f>
        <v>0</v>
      </c>
      <c r="B24" s="29">
        <f>IF('Enheter, modell og år'!$E$5=Oppslag!$C$9,'Utdanningsbev lokal mod'!B61-Historikk!D92*(1+'Sentrale parametere'!$B$75)+Historikk!D58*(1+'Sentrale parametere'!$B$75),'Utdanningsbev lokal mod'!B61)</f>
        <v>0</v>
      </c>
      <c r="C24" s="19">
        <f>IF('Enheter, modell og år'!$E$5=Oppslag!$C$9,'Utdanningsbev lokal mod'!C61-Historikk!E92*(1+'Sentrale parametere'!$B$75)+Historikk!E58*(1+'Sentrale parametere'!$B$75),'Utdanningsbev lokal mod'!C61)</f>
        <v>0</v>
      </c>
      <c r="D24" s="19">
        <f>IF('Enheter, modell og år'!$E$5=Oppslag!$C$9,'Utdanningsbev lokal mod'!D61-Historikk!F92*(1+'Sentrale parametere'!$B$75)+Historikk!F58*(1+'Sentrale parametere'!$B$75),'Utdanningsbev lokal mod'!D61)</f>
        <v>0</v>
      </c>
      <c r="E24" s="30">
        <f t="shared" si="12"/>
        <v>0</v>
      </c>
      <c r="F24" s="29">
        <f>IF('Enheter, modell og år'!$E$5=Oppslag!$C$9,(F61-B61)+B24,F61)</f>
        <v>0</v>
      </c>
      <c r="G24" s="19">
        <f>IF('Enheter, modell og år'!$E$5=Oppslag!$C$9,(G61-C61)+C24,G61)</f>
        <v>0</v>
      </c>
      <c r="H24" s="19">
        <f>IF('Enheter, modell og år'!$E$5=Oppslag!$C$9,(H61-D61)+D24,H61)</f>
        <v>0</v>
      </c>
      <c r="I24" s="30">
        <f t="shared" si="5"/>
        <v>0</v>
      </c>
      <c r="J24" s="29">
        <f>IF('Enheter, modell og år'!$E$5=Oppslag!$C$9,(J61-F61)+F24,J61)</f>
        <v>0</v>
      </c>
      <c r="K24" s="19">
        <f>IF('Enheter, modell og år'!$E$5=Oppslag!$C$9,(K61-G61)+G24,K61)</f>
        <v>0</v>
      </c>
      <c r="L24" s="19">
        <f>IF('Enheter, modell og år'!$E$5=Oppslag!$C$9,(L61-H61)+H24,L61)</f>
        <v>0</v>
      </c>
      <c r="M24" s="30">
        <f t="shared" si="6"/>
        <v>0</v>
      </c>
      <c r="N24" s="29">
        <f>IF('Enheter, modell og år'!$E$5=Oppslag!$C$9,(N61-J61)+J24,N61)</f>
        <v>0</v>
      </c>
      <c r="O24" s="19">
        <f>IF('Enheter, modell og år'!$E$5=Oppslag!$C$9,(O61-K61)+K24,O61)</f>
        <v>0</v>
      </c>
      <c r="P24" s="19">
        <f>IF('Enheter, modell og år'!$E$5=Oppslag!$C$9,(P61-L61)+L24,P61)</f>
        <v>0</v>
      </c>
      <c r="Q24" s="30">
        <f t="shared" si="7"/>
        <v>0</v>
      </c>
      <c r="R24" s="29">
        <f>IF('Enheter, modell og år'!$E$5=Oppslag!$C$9,(R61-N61)+N24,R61)</f>
        <v>0</v>
      </c>
      <c r="S24" s="19">
        <f>IF('Enheter, modell og år'!$E$5=Oppslag!$C$9,(S61-O61)+O24,S61)</f>
        <v>0</v>
      </c>
      <c r="T24" s="19">
        <f>IF('Enheter, modell og år'!$E$5=Oppslag!$C$9,(T61-P61)+P24,T61)</f>
        <v>0</v>
      </c>
      <c r="U24" s="30">
        <f t="shared" si="8"/>
        <v>0</v>
      </c>
      <c r="V24" s="29">
        <f>IF('Enheter, modell og år'!$E$5=Oppslag!$C$9,(V61-R61)+R24,V61)</f>
        <v>0</v>
      </c>
      <c r="W24" s="19">
        <f>IF('Enheter, modell og år'!$E$5=Oppslag!$C$9,(W61-S61)+S24,W61)</f>
        <v>0</v>
      </c>
      <c r="X24" s="19">
        <f>IF('Enheter, modell og år'!$E$5=Oppslag!$C$9,(X61-T61)+T24,X61)</f>
        <v>0</v>
      </c>
      <c r="Y24" s="30">
        <f t="shared" si="9"/>
        <v>0</v>
      </c>
      <c r="Z24" s="29">
        <f>IF('Enheter, modell og år'!$E$5=Oppslag!$C$9,(Z61-V61)+V24,Z61)</f>
        <v>0</v>
      </c>
      <c r="AA24" s="19">
        <f>IF('Enheter, modell og år'!$E$5=Oppslag!$C$9,(AA61-W61)+W24,AA61)</f>
        <v>0</v>
      </c>
      <c r="AB24" s="19">
        <f>IF('Enheter, modell og år'!$E$5=Oppslag!$C$9,(AB61-X61)+X24,AB61)</f>
        <v>0</v>
      </c>
      <c r="AC24" s="30">
        <f t="shared" si="10"/>
        <v>0</v>
      </c>
      <c r="AD24" s="29">
        <f>IF('Enheter, modell og år'!$E$5=Oppslag!$C$9,(AD61-Z61)+Z24,AD61)</f>
        <v>0</v>
      </c>
      <c r="AE24" s="19">
        <f>IF('Enheter, modell og år'!$E$5=Oppslag!$C$9,(AE61-AA61)+AA24,AE61)</f>
        <v>0</v>
      </c>
      <c r="AF24" s="19">
        <f>IF('Enheter, modell og år'!$E$5=Oppslag!$C$9,(AF61-AB61)+AB24,AF61)</f>
        <v>0</v>
      </c>
      <c r="AG24" s="30">
        <f t="shared" si="11"/>
        <v>0</v>
      </c>
    </row>
    <row r="25" spans="1:33" x14ac:dyDescent="0.25">
      <c r="A25">
        <f>'Enheter, modell og år'!A23</f>
        <v>0</v>
      </c>
      <c r="B25" s="29">
        <f>IF('Enheter, modell og år'!$E$5=Oppslag!$C$9,'Utdanningsbev lokal mod'!B62-Historikk!D93*(1+'Sentrale parametere'!$B$75)+Historikk!D59*(1+'Sentrale parametere'!$B$75),'Utdanningsbev lokal mod'!B62)</f>
        <v>0</v>
      </c>
      <c r="C25" s="19">
        <f>IF('Enheter, modell og år'!$E$5=Oppslag!$C$9,'Utdanningsbev lokal mod'!C62-Historikk!E93*(1+'Sentrale parametere'!$B$75)+Historikk!E59*(1+'Sentrale parametere'!$B$75),'Utdanningsbev lokal mod'!C62)</f>
        <v>0</v>
      </c>
      <c r="D25" s="19">
        <f>IF('Enheter, modell og år'!$E$5=Oppslag!$C$9,'Utdanningsbev lokal mod'!D62-Historikk!F93*(1+'Sentrale parametere'!$B$75)+Historikk!F59*(1+'Sentrale parametere'!$B$75),'Utdanningsbev lokal mod'!D62)</f>
        <v>0</v>
      </c>
      <c r="E25" s="30">
        <f t="shared" si="12"/>
        <v>0</v>
      </c>
      <c r="F25" s="29">
        <f>IF('Enheter, modell og år'!$E$5=Oppslag!$C$9,(F62-B62)+B25,F62)</f>
        <v>0</v>
      </c>
      <c r="G25" s="19">
        <f>IF('Enheter, modell og år'!$E$5=Oppslag!$C$9,(G62-C62)+C25,G62)</f>
        <v>0</v>
      </c>
      <c r="H25" s="19">
        <f>IF('Enheter, modell og år'!$E$5=Oppslag!$C$9,(H62-D62)+D25,H62)</f>
        <v>0</v>
      </c>
      <c r="I25" s="30">
        <f t="shared" si="5"/>
        <v>0</v>
      </c>
      <c r="J25" s="29">
        <f>IF('Enheter, modell og år'!$E$5=Oppslag!$C$9,(J62-F62)+F25,J62)</f>
        <v>0</v>
      </c>
      <c r="K25" s="19">
        <f>IF('Enheter, modell og år'!$E$5=Oppslag!$C$9,(K62-G62)+G25,K62)</f>
        <v>0</v>
      </c>
      <c r="L25" s="19">
        <f>IF('Enheter, modell og år'!$E$5=Oppslag!$C$9,(L62-H62)+H25,L62)</f>
        <v>0</v>
      </c>
      <c r="M25" s="30">
        <f t="shared" si="6"/>
        <v>0</v>
      </c>
      <c r="N25" s="29">
        <f>IF('Enheter, modell og år'!$E$5=Oppslag!$C$9,(N62-J62)+J25,N62)</f>
        <v>0</v>
      </c>
      <c r="O25" s="19">
        <f>IF('Enheter, modell og år'!$E$5=Oppslag!$C$9,(O62-K62)+K25,O62)</f>
        <v>0</v>
      </c>
      <c r="P25" s="19">
        <f>IF('Enheter, modell og år'!$E$5=Oppslag!$C$9,(P62-L62)+L25,P62)</f>
        <v>0</v>
      </c>
      <c r="Q25" s="30">
        <f t="shared" si="7"/>
        <v>0</v>
      </c>
      <c r="R25" s="29">
        <f>IF('Enheter, modell og år'!$E$5=Oppslag!$C$9,(R62-N62)+N25,R62)</f>
        <v>0</v>
      </c>
      <c r="S25" s="19">
        <f>IF('Enheter, modell og år'!$E$5=Oppslag!$C$9,(S62-O62)+O25,S62)</f>
        <v>0</v>
      </c>
      <c r="T25" s="19">
        <f>IF('Enheter, modell og år'!$E$5=Oppslag!$C$9,(T62-P62)+P25,T62)</f>
        <v>0</v>
      </c>
      <c r="U25" s="30">
        <f t="shared" si="8"/>
        <v>0</v>
      </c>
      <c r="V25" s="29">
        <f>IF('Enheter, modell og år'!$E$5=Oppslag!$C$9,(V62-R62)+R25,V62)</f>
        <v>0</v>
      </c>
      <c r="W25" s="19">
        <f>IF('Enheter, modell og år'!$E$5=Oppslag!$C$9,(W62-S62)+S25,W62)</f>
        <v>0</v>
      </c>
      <c r="X25" s="19">
        <f>IF('Enheter, modell og år'!$E$5=Oppslag!$C$9,(X62-T62)+T25,X62)</f>
        <v>0</v>
      </c>
      <c r="Y25" s="30">
        <f t="shared" si="9"/>
        <v>0</v>
      </c>
      <c r="Z25" s="29">
        <f>IF('Enheter, modell og år'!$E$5=Oppslag!$C$9,(Z62-V62)+V25,Z62)</f>
        <v>0</v>
      </c>
      <c r="AA25" s="19">
        <f>IF('Enheter, modell og år'!$E$5=Oppslag!$C$9,(AA62-W62)+W25,AA62)</f>
        <v>0</v>
      </c>
      <c r="AB25" s="19">
        <f>IF('Enheter, modell og år'!$E$5=Oppslag!$C$9,(AB62-X62)+X25,AB62)</f>
        <v>0</v>
      </c>
      <c r="AC25" s="30">
        <f t="shared" si="10"/>
        <v>0</v>
      </c>
      <c r="AD25" s="29">
        <f>IF('Enheter, modell og år'!$E$5=Oppslag!$C$9,(AD62-Z62)+Z25,AD62)</f>
        <v>0</v>
      </c>
      <c r="AE25" s="19">
        <f>IF('Enheter, modell og år'!$E$5=Oppslag!$C$9,(AE62-AA62)+AA25,AE62)</f>
        <v>0</v>
      </c>
      <c r="AF25" s="19">
        <f>IF('Enheter, modell og år'!$E$5=Oppslag!$C$9,(AF62-AB62)+AB25,AF62)</f>
        <v>0</v>
      </c>
      <c r="AG25" s="30">
        <f t="shared" si="11"/>
        <v>0</v>
      </c>
    </row>
    <row r="26" spans="1:33" x14ac:dyDescent="0.25">
      <c r="A26">
        <f>'Enheter, modell og år'!A24</f>
        <v>0</v>
      </c>
      <c r="B26" s="29">
        <f>IF('Enheter, modell og år'!$E$5=Oppslag!$C$9,'Utdanningsbev lokal mod'!B63-Historikk!D94*(1+'Sentrale parametere'!$B$75)+Historikk!D60*(1+'Sentrale parametere'!$B$75),'Utdanningsbev lokal mod'!B63)</f>
        <v>0</v>
      </c>
      <c r="C26" s="19">
        <f>IF('Enheter, modell og år'!$E$5=Oppslag!$C$9,'Utdanningsbev lokal mod'!C63-Historikk!E94*(1+'Sentrale parametere'!$B$75)+Historikk!E60*(1+'Sentrale parametere'!$B$75),'Utdanningsbev lokal mod'!C63)</f>
        <v>0</v>
      </c>
      <c r="D26" s="19">
        <f>IF('Enheter, modell og år'!$E$5=Oppslag!$C$9,'Utdanningsbev lokal mod'!D63-Historikk!F94*(1+'Sentrale parametere'!$B$75)+Historikk!F60*(1+'Sentrale parametere'!$B$75),'Utdanningsbev lokal mod'!D63)</f>
        <v>0</v>
      </c>
      <c r="E26" s="30">
        <f t="shared" si="12"/>
        <v>0</v>
      </c>
      <c r="F26" s="29">
        <f>IF('Enheter, modell og år'!$E$5=Oppslag!$C$9,(F63-B63)+B26,F63)</f>
        <v>0</v>
      </c>
      <c r="G26" s="19">
        <f>IF('Enheter, modell og år'!$E$5=Oppslag!$C$9,(G63-C63)+C26,G63)</f>
        <v>0</v>
      </c>
      <c r="H26" s="19">
        <f>IF('Enheter, modell og år'!$E$5=Oppslag!$C$9,(H63-D63)+D26,H63)</f>
        <v>0</v>
      </c>
      <c r="I26" s="30">
        <f t="shared" si="5"/>
        <v>0</v>
      </c>
      <c r="J26" s="29">
        <f>IF('Enheter, modell og år'!$E$5=Oppslag!$C$9,(J63-F63)+F26,J63)</f>
        <v>0</v>
      </c>
      <c r="K26" s="19">
        <f>IF('Enheter, modell og år'!$E$5=Oppslag!$C$9,(K63-G63)+G26,K63)</f>
        <v>0</v>
      </c>
      <c r="L26" s="19">
        <f>IF('Enheter, modell og år'!$E$5=Oppslag!$C$9,(L63-H63)+H26,L63)</f>
        <v>0</v>
      </c>
      <c r="M26" s="30">
        <f t="shared" si="6"/>
        <v>0</v>
      </c>
      <c r="N26" s="29">
        <f>IF('Enheter, modell og år'!$E$5=Oppslag!$C$9,(N63-J63)+J26,N63)</f>
        <v>0</v>
      </c>
      <c r="O26" s="19">
        <f>IF('Enheter, modell og år'!$E$5=Oppslag!$C$9,(O63-K63)+K26,O63)</f>
        <v>0</v>
      </c>
      <c r="P26" s="19">
        <f>IF('Enheter, modell og år'!$E$5=Oppslag!$C$9,(P63-L63)+L26,P63)</f>
        <v>0</v>
      </c>
      <c r="Q26" s="30">
        <f t="shared" si="7"/>
        <v>0</v>
      </c>
      <c r="R26" s="29">
        <f>IF('Enheter, modell og år'!$E$5=Oppslag!$C$9,(R63-N63)+N26,R63)</f>
        <v>0</v>
      </c>
      <c r="S26" s="19">
        <f>IF('Enheter, modell og år'!$E$5=Oppslag!$C$9,(S63-O63)+O26,S63)</f>
        <v>0</v>
      </c>
      <c r="T26" s="19">
        <f>IF('Enheter, modell og år'!$E$5=Oppslag!$C$9,(T63-P63)+P26,T63)</f>
        <v>0</v>
      </c>
      <c r="U26" s="30">
        <f t="shared" si="8"/>
        <v>0</v>
      </c>
      <c r="V26" s="29">
        <f>IF('Enheter, modell og år'!$E$5=Oppslag!$C$9,(V63-R63)+R26,V63)</f>
        <v>0</v>
      </c>
      <c r="W26" s="19">
        <f>IF('Enheter, modell og år'!$E$5=Oppslag!$C$9,(W63-S63)+S26,W63)</f>
        <v>0</v>
      </c>
      <c r="X26" s="19">
        <f>IF('Enheter, modell og år'!$E$5=Oppslag!$C$9,(X63-T63)+T26,X63)</f>
        <v>0</v>
      </c>
      <c r="Y26" s="30">
        <f t="shared" si="9"/>
        <v>0</v>
      </c>
      <c r="Z26" s="29">
        <f>IF('Enheter, modell og år'!$E$5=Oppslag!$C$9,(Z63-V63)+V26,Z63)</f>
        <v>0</v>
      </c>
      <c r="AA26" s="19">
        <f>IF('Enheter, modell og år'!$E$5=Oppslag!$C$9,(AA63-W63)+W26,AA63)</f>
        <v>0</v>
      </c>
      <c r="AB26" s="19">
        <f>IF('Enheter, modell og år'!$E$5=Oppslag!$C$9,(AB63-X63)+X26,AB63)</f>
        <v>0</v>
      </c>
      <c r="AC26" s="30">
        <f t="shared" si="10"/>
        <v>0</v>
      </c>
      <c r="AD26" s="29">
        <f>IF('Enheter, modell og år'!$E$5=Oppslag!$C$9,(AD63-Z63)+Z26,AD63)</f>
        <v>0</v>
      </c>
      <c r="AE26" s="19">
        <f>IF('Enheter, modell og år'!$E$5=Oppslag!$C$9,(AE63-AA63)+AA26,AE63)</f>
        <v>0</v>
      </c>
      <c r="AF26" s="19">
        <f>IF('Enheter, modell og år'!$E$5=Oppslag!$C$9,(AF63-AB63)+AB26,AF63)</f>
        <v>0</v>
      </c>
      <c r="AG26" s="30">
        <f t="shared" si="11"/>
        <v>0</v>
      </c>
    </row>
    <row r="27" spans="1:33" x14ac:dyDescent="0.25">
      <c r="A27">
        <f>'Enheter, modell og år'!A25</f>
        <v>0</v>
      </c>
      <c r="B27" s="29">
        <f>IF('Enheter, modell og år'!$E$5=Oppslag!$C$9,'Utdanningsbev lokal mod'!B64-Historikk!D95*(1+'Sentrale parametere'!$B$75)+Historikk!D61*(1+'Sentrale parametere'!$B$75),'Utdanningsbev lokal mod'!B64)</f>
        <v>0</v>
      </c>
      <c r="C27" s="19">
        <f>IF('Enheter, modell og år'!$E$5=Oppslag!$C$9,'Utdanningsbev lokal mod'!C64-Historikk!E95*(1+'Sentrale parametere'!$B$75)+Historikk!E61*(1+'Sentrale parametere'!$B$75),'Utdanningsbev lokal mod'!C64)</f>
        <v>0</v>
      </c>
      <c r="D27" s="19">
        <f>IF('Enheter, modell og år'!$E$5=Oppslag!$C$9,'Utdanningsbev lokal mod'!D64-Historikk!F95*(1+'Sentrale parametere'!$B$75)+Historikk!F61*(1+'Sentrale parametere'!$B$75),'Utdanningsbev lokal mod'!D64)</f>
        <v>0</v>
      </c>
      <c r="E27" s="30">
        <f t="shared" si="12"/>
        <v>0</v>
      </c>
      <c r="F27" s="29">
        <f>IF('Enheter, modell og år'!$E$5=Oppslag!$C$9,(F64-B64)+B27,F64)</f>
        <v>0</v>
      </c>
      <c r="G27" s="19">
        <f>IF('Enheter, modell og år'!$E$5=Oppslag!$C$9,(G64-C64)+C27,G64)</f>
        <v>0</v>
      </c>
      <c r="H27" s="19">
        <f>IF('Enheter, modell og år'!$E$5=Oppslag!$C$9,(H64-D64)+D27,H64)</f>
        <v>0</v>
      </c>
      <c r="I27" s="30">
        <f t="shared" si="5"/>
        <v>0</v>
      </c>
      <c r="J27" s="29">
        <f>IF('Enheter, modell og år'!$E$5=Oppslag!$C$9,(J64-F64)+F27,J64)</f>
        <v>0</v>
      </c>
      <c r="K27" s="19">
        <f>IF('Enheter, modell og år'!$E$5=Oppslag!$C$9,(K64-G64)+G27,K64)</f>
        <v>0</v>
      </c>
      <c r="L27" s="19">
        <f>IF('Enheter, modell og år'!$E$5=Oppslag!$C$9,(L64-H64)+H27,L64)</f>
        <v>0</v>
      </c>
      <c r="M27" s="30">
        <f t="shared" si="6"/>
        <v>0</v>
      </c>
      <c r="N27" s="29">
        <f>IF('Enheter, modell og år'!$E$5=Oppslag!$C$9,(N64-J64)+J27,N64)</f>
        <v>0</v>
      </c>
      <c r="O27" s="19">
        <f>IF('Enheter, modell og år'!$E$5=Oppslag!$C$9,(O64-K64)+K27,O64)</f>
        <v>0</v>
      </c>
      <c r="P27" s="19">
        <f>IF('Enheter, modell og år'!$E$5=Oppslag!$C$9,(P64-L64)+L27,P64)</f>
        <v>0</v>
      </c>
      <c r="Q27" s="30">
        <f t="shared" si="7"/>
        <v>0</v>
      </c>
      <c r="R27" s="29">
        <f>IF('Enheter, modell og år'!$E$5=Oppslag!$C$9,(R64-N64)+N27,R64)</f>
        <v>0</v>
      </c>
      <c r="S27" s="19">
        <f>IF('Enheter, modell og år'!$E$5=Oppslag!$C$9,(S64-O64)+O27,S64)</f>
        <v>0</v>
      </c>
      <c r="T27" s="19">
        <f>IF('Enheter, modell og år'!$E$5=Oppslag!$C$9,(T64-P64)+P27,T64)</f>
        <v>0</v>
      </c>
      <c r="U27" s="30">
        <f t="shared" si="8"/>
        <v>0</v>
      </c>
      <c r="V27" s="29">
        <f>IF('Enheter, modell og år'!$E$5=Oppslag!$C$9,(V64-R64)+R27,V64)</f>
        <v>0</v>
      </c>
      <c r="W27" s="19">
        <f>IF('Enheter, modell og år'!$E$5=Oppslag!$C$9,(W64-S64)+S27,W64)</f>
        <v>0</v>
      </c>
      <c r="X27" s="19">
        <f>IF('Enheter, modell og år'!$E$5=Oppslag!$C$9,(X64-T64)+T27,X64)</f>
        <v>0</v>
      </c>
      <c r="Y27" s="30">
        <f t="shared" si="9"/>
        <v>0</v>
      </c>
      <c r="Z27" s="29">
        <f>IF('Enheter, modell og år'!$E$5=Oppslag!$C$9,(Z64-V64)+V27,Z64)</f>
        <v>0</v>
      </c>
      <c r="AA27" s="19">
        <f>IF('Enheter, modell og år'!$E$5=Oppslag!$C$9,(AA64-W64)+W27,AA64)</f>
        <v>0</v>
      </c>
      <c r="AB27" s="19">
        <f>IF('Enheter, modell og år'!$E$5=Oppslag!$C$9,(AB64-X64)+X27,AB64)</f>
        <v>0</v>
      </c>
      <c r="AC27" s="30">
        <f t="shared" si="10"/>
        <v>0</v>
      </c>
      <c r="AD27" s="29">
        <f>IF('Enheter, modell og år'!$E$5=Oppslag!$C$9,(AD64-Z64)+Z27,AD64)</f>
        <v>0</v>
      </c>
      <c r="AE27" s="19">
        <f>IF('Enheter, modell og år'!$E$5=Oppslag!$C$9,(AE64-AA64)+AA27,AE64)</f>
        <v>0</v>
      </c>
      <c r="AF27" s="19">
        <f>IF('Enheter, modell og år'!$E$5=Oppslag!$C$9,(AF64-AB64)+AB27,AF64)</f>
        <v>0</v>
      </c>
      <c r="AG27" s="30">
        <f t="shared" si="11"/>
        <v>0</v>
      </c>
    </row>
    <row r="28" spans="1:33" x14ac:dyDescent="0.25">
      <c r="A28">
        <f>'Enheter, modell og år'!A26</f>
        <v>0</v>
      </c>
      <c r="B28" s="29">
        <f>IF('Enheter, modell og år'!$E$5=Oppslag!$C$9,'Utdanningsbev lokal mod'!B65-Historikk!D96*(1+'Sentrale parametere'!$B$75)+Historikk!D62*(1+'Sentrale parametere'!$B$75),'Utdanningsbev lokal mod'!B65)</f>
        <v>0</v>
      </c>
      <c r="C28" s="19">
        <f>IF('Enheter, modell og år'!$E$5=Oppslag!$C$9,'Utdanningsbev lokal mod'!C65-Historikk!E96*(1+'Sentrale parametere'!$B$75)+Historikk!E62*(1+'Sentrale parametere'!$B$75),'Utdanningsbev lokal mod'!C65)</f>
        <v>0</v>
      </c>
      <c r="D28" s="19">
        <f>IF('Enheter, modell og år'!$E$5=Oppslag!$C$9,'Utdanningsbev lokal mod'!D65-Historikk!F96*(1+'Sentrale parametere'!$B$75)+Historikk!F62*(1+'Sentrale parametere'!$B$75),'Utdanningsbev lokal mod'!D65)</f>
        <v>0</v>
      </c>
      <c r="E28" s="30">
        <f t="shared" si="12"/>
        <v>0</v>
      </c>
      <c r="F28" s="29">
        <f>IF('Enheter, modell og år'!$E$5=Oppslag!$C$9,(F65-B65)+B28,F65)</f>
        <v>0</v>
      </c>
      <c r="G28" s="19">
        <f>IF('Enheter, modell og år'!$E$5=Oppslag!$C$9,(G65-C65)+C28,G65)</f>
        <v>0</v>
      </c>
      <c r="H28" s="19">
        <f>IF('Enheter, modell og år'!$E$5=Oppslag!$C$9,(H65-D65)+D28,H65)</f>
        <v>0</v>
      </c>
      <c r="I28" s="30">
        <f t="shared" si="5"/>
        <v>0</v>
      </c>
      <c r="J28" s="29">
        <f>IF('Enheter, modell og år'!$E$5=Oppslag!$C$9,(J65-F65)+F28,J65)</f>
        <v>0</v>
      </c>
      <c r="K28" s="19">
        <f>IF('Enheter, modell og år'!$E$5=Oppslag!$C$9,(K65-G65)+G28,K65)</f>
        <v>0</v>
      </c>
      <c r="L28" s="19">
        <f>IF('Enheter, modell og år'!$E$5=Oppslag!$C$9,(L65-H65)+H28,L65)</f>
        <v>0</v>
      </c>
      <c r="M28" s="30">
        <f t="shared" si="6"/>
        <v>0</v>
      </c>
      <c r="N28" s="29">
        <f>IF('Enheter, modell og år'!$E$5=Oppslag!$C$9,(N65-J65)+J28,N65)</f>
        <v>0</v>
      </c>
      <c r="O28" s="19">
        <f>IF('Enheter, modell og år'!$E$5=Oppslag!$C$9,(O65-K65)+K28,O65)</f>
        <v>0</v>
      </c>
      <c r="P28" s="19">
        <f>IF('Enheter, modell og år'!$E$5=Oppslag!$C$9,(P65-L65)+L28,P65)</f>
        <v>0</v>
      </c>
      <c r="Q28" s="30">
        <f t="shared" si="7"/>
        <v>0</v>
      </c>
      <c r="R28" s="29">
        <f>IF('Enheter, modell og år'!$E$5=Oppslag!$C$9,(R65-N65)+N28,R65)</f>
        <v>0</v>
      </c>
      <c r="S28" s="19">
        <f>IF('Enheter, modell og år'!$E$5=Oppslag!$C$9,(S65-O65)+O28,S65)</f>
        <v>0</v>
      </c>
      <c r="T28" s="19">
        <f>IF('Enheter, modell og år'!$E$5=Oppslag!$C$9,(T65-P65)+P28,T65)</f>
        <v>0</v>
      </c>
      <c r="U28" s="30">
        <f t="shared" si="8"/>
        <v>0</v>
      </c>
      <c r="V28" s="29">
        <f>IF('Enheter, modell og år'!$E$5=Oppslag!$C$9,(V65-R65)+R28,V65)</f>
        <v>0</v>
      </c>
      <c r="W28" s="19">
        <f>IF('Enheter, modell og år'!$E$5=Oppslag!$C$9,(W65-S65)+S28,W65)</f>
        <v>0</v>
      </c>
      <c r="X28" s="19">
        <f>IF('Enheter, modell og år'!$E$5=Oppslag!$C$9,(X65-T65)+T28,X65)</f>
        <v>0</v>
      </c>
      <c r="Y28" s="30">
        <f t="shared" si="9"/>
        <v>0</v>
      </c>
      <c r="Z28" s="29">
        <f>IF('Enheter, modell og år'!$E$5=Oppslag!$C$9,(Z65-V65)+V28,Z65)</f>
        <v>0</v>
      </c>
      <c r="AA28" s="19">
        <f>IF('Enheter, modell og år'!$E$5=Oppslag!$C$9,(AA65-W65)+W28,AA65)</f>
        <v>0</v>
      </c>
      <c r="AB28" s="19">
        <f>IF('Enheter, modell og år'!$E$5=Oppslag!$C$9,(AB65-X65)+X28,AB65)</f>
        <v>0</v>
      </c>
      <c r="AC28" s="30">
        <f t="shared" si="10"/>
        <v>0</v>
      </c>
      <c r="AD28" s="29">
        <f>IF('Enheter, modell og år'!$E$5=Oppslag!$C$9,(AD65-Z65)+Z28,AD65)</f>
        <v>0</v>
      </c>
      <c r="AE28" s="19">
        <f>IF('Enheter, modell og år'!$E$5=Oppslag!$C$9,(AE65-AA65)+AA28,AE65)</f>
        <v>0</v>
      </c>
      <c r="AF28" s="19">
        <f>IF('Enheter, modell og år'!$E$5=Oppslag!$C$9,(AF65-AB65)+AB28,AF65)</f>
        <v>0</v>
      </c>
      <c r="AG28" s="30">
        <f t="shared" si="11"/>
        <v>0</v>
      </c>
    </row>
    <row r="29" spans="1:33" x14ac:dyDescent="0.25">
      <c r="A29">
        <f>'Enheter, modell og år'!A27</f>
        <v>0</v>
      </c>
      <c r="B29" s="29">
        <f>IF('Enheter, modell og år'!$E$5=Oppslag!$C$9,'Utdanningsbev lokal mod'!B66-Historikk!D97*(1+'Sentrale parametere'!$B$75)+Historikk!D63*(1+'Sentrale parametere'!$B$75),'Utdanningsbev lokal mod'!B66)</f>
        <v>0</v>
      </c>
      <c r="C29" s="19">
        <f>IF('Enheter, modell og år'!$E$5=Oppslag!$C$9,'Utdanningsbev lokal mod'!C66-Historikk!E97*(1+'Sentrale parametere'!$B$75)+Historikk!E63*(1+'Sentrale parametere'!$B$75),'Utdanningsbev lokal mod'!C66)</f>
        <v>0</v>
      </c>
      <c r="D29" s="19">
        <f>IF('Enheter, modell og år'!$E$5=Oppslag!$C$9,'Utdanningsbev lokal mod'!D66-Historikk!F97*(1+'Sentrale parametere'!$B$75)+Historikk!F63*(1+'Sentrale parametere'!$B$75),'Utdanningsbev lokal mod'!D66)</f>
        <v>0</v>
      </c>
      <c r="E29" s="30">
        <f t="shared" si="12"/>
        <v>0</v>
      </c>
      <c r="F29" s="29">
        <f>IF('Enheter, modell og år'!$E$5=Oppslag!$C$9,(F66-B66)+B29,F66)</f>
        <v>0</v>
      </c>
      <c r="G29" s="19">
        <f>IF('Enheter, modell og år'!$E$5=Oppslag!$C$9,(G66-C66)+C29,G66)</f>
        <v>0</v>
      </c>
      <c r="H29" s="19">
        <f>IF('Enheter, modell og år'!$E$5=Oppslag!$C$9,(H66-D66)+D29,H66)</f>
        <v>0</v>
      </c>
      <c r="I29" s="30">
        <f t="shared" si="5"/>
        <v>0</v>
      </c>
      <c r="J29" s="29">
        <f>IF('Enheter, modell og år'!$E$5=Oppslag!$C$9,(J66-F66)+F29,J66)</f>
        <v>0</v>
      </c>
      <c r="K29" s="19">
        <f>IF('Enheter, modell og år'!$E$5=Oppslag!$C$9,(K66-G66)+G29,K66)</f>
        <v>0</v>
      </c>
      <c r="L29" s="19">
        <f>IF('Enheter, modell og år'!$E$5=Oppslag!$C$9,(L66-H66)+H29,L66)</f>
        <v>0</v>
      </c>
      <c r="M29" s="30">
        <f t="shared" si="6"/>
        <v>0</v>
      </c>
      <c r="N29" s="29">
        <f>IF('Enheter, modell og år'!$E$5=Oppslag!$C$9,(N66-J66)+J29,N66)</f>
        <v>0</v>
      </c>
      <c r="O29" s="19">
        <f>IF('Enheter, modell og år'!$E$5=Oppslag!$C$9,(O66-K66)+K29,O66)</f>
        <v>0</v>
      </c>
      <c r="P29" s="19">
        <f>IF('Enheter, modell og år'!$E$5=Oppslag!$C$9,(P66-L66)+L29,P66)</f>
        <v>0</v>
      </c>
      <c r="Q29" s="30">
        <f t="shared" si="7"/>
        <v>0</v>
      </c>
      <c r="R29" s="29">
        <f>IF('Enheter, modell og år'!$E$5=Oppslag!$C$9,(R66-N66)+N29,R66)</f>
        <v>0</v>
      </c>
      <c r="S29" s="19">
        <f>IF('Enheter, modell og år'!$E$5=Oppslag!$C$9,(S66-O66)+O29,S66)</f>
        <v>0</v>
      </c>
      <c r="T29" s="19">
        <f>IF('Enheter, modell og år'!$E$5=Oppslag!$C$9,(T66-P66)+P29,T66)</f>
        <v>0</v>
      </c>
      <c r="U29" s="30">
        <f t="shared" si="8"/>
        <v>0</v>
      </c>
      <c r="V29" s="29">
        <f>IF('Enheter, modell og år'!$E$5=Oppslag!$C$9,(V66-R66)+R29,V66)</f>
        <v>0</v>
      </c>
      <c r="W29" s="19">
        <f>IF('Enheter, modell og år'!$E$5=Oppslag!$C$9,(W66-S66)+S29,W66)</f>
        <v>0</v>
      </c>
      <c r="X29" s="19">
        <f>IF('Enheter, modell og år'!$E$5=Oppslag!$C$9,(X66-T66)+T29,X66)</f>
        <v>0</v>
      </c>
      <c r="Y29" s="30">
        <f t="shared" si="9"/>
        <v>0</v>
      </c>
      <c r="Z29" s="29">
        <f>IF('Enheter, modell og år'!$E$5=Oppslag!$C$9,(Z66-V66)+V29,Z66)</f>
        <v>0</v>
      </c>
      <c r="AA29" s="19">
        <f>IF('Enheter, modell og år'!$E$5=Oppslag!$C$9,(AA66-W66)+W29,AA66)</f>
        <v>0</v>
      </c>
      <c r="AB29" s="19">
        <f>IF('Enheter, modell og år'!$E$5=Oppslag!$C$9,(AB66-X66)+X29,AB66)</f>
        <v>0</v>
      </c>
      <c r="AC29" s="30">
        <f t="shared" si="10"/>
        <v>0</v>
      </c>
      <c r="AD29" s="29">
        <f>IF('Enheter, modell og år'!$E$5=Oppslag!$C$9,(AD66-Z66)+Z29,AD66)</f>
        <v>0</v>
      </c>
      <c r="AE29" s="19">
        <f>IF('Enheter, modell og år'!$E$5=Oppslag!$C$9,(AE66-AA66)+AA29,AE66)</f>
        <v>0</v>
      </c>
      <c r="AF29" s="19">
        <f>IF('Enheter, modell og år'!$E$5=Oppslag!$C$9,(AF66-AB66)+AB29,AF66)</f>
        <v>0</v>
      </c>
      <c r="AG29" s="30">
        <f t="shared" si="11"/>
        <v>0</v>
      </c>
    </row>
    <row r="30" spans="1:33" x14ac:dyDescent="0.25">
      <c r="A30">
        <f>'Enheter, modell og år'!A28</f>
        <v>0</v>
      </c>
      <c r="B30" s="29">
        <f>IF('Enheter, modell og år'!$E$5=Oppslag!$C$9,'Utdanningsbev lokal mod'!B67-Historikk!D98*(1+'Sentrale parametere'!$B$75)+Historikk!D64*(1+'Sentrale parametere'!$B$75),'Utdanningsbev lokal mod'!B67)</f>
        <v>0</v>
      </c>
      <c r="C30" s="19">
        <f>IF('Enheter, modell og år'!$E$5=Oppslag!$C$9,'Utdanningsbev lokal mod'!C67-Historikk!E98*(1+'Sentrale parametere'!$B$75)+Historikk!E64*(1+'Sentrale parametere'!$B$75),'Utdanningsbev lokal mod'!C67)</f>
        <v>0</v>
      </c>
      <c r="D30" s="19">
        <f>IF('Enheter, modell og år'!$E$5=Oppslag!$C$9,'Utdanningsbev lokal mod'!D67-Historikk!F98*(1+'Sentrale parametere'!$B$75)+Historikk!F64*(1+'Sentrale parametere'!$B$75),'Utdanningsbev lokal mod'!D67)</f>
        <v>0</v>
      </c>
      <c r="E30" s="30">
        <f t="shared" si="12"/>
        <v>0</v>
      </c>
      <c r="F30" s="29">
        <f>IF('Enheter, modell og år'!$E$5=Oppslag!$C$9,(F67-B67)+B30,F67)</f>
        <v>0</v>
      </c>
      <c r="G30" s="19">
        <f>IF('Enheter, modell og år'!$E$5=Oppslag!$C$9,(G67-C67)+C30,G67)</f>
        <v>0</v>
      </c>
      <c r="H30" s="19">
        <f>IF('Enheter, modell og år'!$E$5=Oppslag!$C$9,(H67-D67)+D30,H67)</f>
        <v>0</v>
      </c>
      <c r="I30" s="30">
        <f t="shared" si="5"/>
        <v>0</v>
      </c>
      <c r="J30" s="29">
        <f>IF('Enheter, modell og år'!$E$5=Oppslag!$C$9,(J67-F67)+F30,J67)</f>
        <v>0</v>
      </c>
      <c r="K30" s="19">
        <f>IF('Enheter, modell og år'!$E$5=Oppslag!$C$9,(K67-G67)+G30,K67)</f>
        <v>0</v>
      </c>
      <c r="L30" s="19">
        <f>IF('Enheter, modell og år'!$E$5=Oppslag!$C$9,(L67-H67)+H30,L67)</f>
        <v>0</v>
      </c>
      <c r="M30" s="30">
        <f t="shared" si="6"/>
        <v>0</v>
      </c>
      <c r="N30" s="29">
        <f>IF('Enheter, modell og år'!$E$5=Oppslag!$C$9,(N67-J67)+J30,N67)</f>
        <v>0</v>
      </c>
      <c r="O30" s="19">
        <f>IF('Enheter, modell og år'!$E$5=Oppslag!$C$9,(O67-K67)+K30,O67)</f>
        <v>0</v>
      </c>
      <c r="P30" s="19">
        <f>IF('Enheter, modell og år'!$E$5=Oppslag!$C$9,(P67-L67)+L30,P67)</f>
        <v>0</v>
      </c>
      <c r="Q30" s="30">
        <f t="shared" si="7"/>
        <v>0</v>
      </c>
      <c r="R30" s="29">
        <f>IF('Enheter, modell og år'!$E$5=Oppslag!$C$9,(R67-N67)+N30,R67)</f>
        <v>0</v>
      </c>
      <c r="S30" s="19">
        <f>IF('Enheter, modell og år'!$E$5=Oppslag!$C$9,(S67-O67)+O30,S67)</f>
        <v>0</v>
      </c>
      <c r="T30" s="19">
        <f>IF('Enheter, modell og år'!$E$5=Oppslag!$C$9,(T67-P67)+P30,T67)</f>
        <v>0</v>
      </c>
      <c r="U30" s="30">
        <f t="shared" si="8"/>
        <v>0</v>
      </c>
      <c r="V30" s="29">
        <f>IF('Enheter, modell og år'!$E$5=Oppslag!$C$9,(V67-R67)+R30,V67)</f>
        <v>0</v>
      </c>
      <c r="W30" s="19">
        <f>IF('Enheter, modell og år'!$E$5=Oppslag!$C$9,(W67-S67)+S30,W67)</f>
        <v>0</v>
      </c>
      <c r="X30" s="19">
        <f>IF('Enheter, modell og år'!$E$5=Oppslag!$C$9,(X67-T67)+T30,X67)</f>
        <v>0</v>
      </c>
      <c r="Y30" s="30">
        <f t="shared" si="9"/>
        <v>0</v>
      </c>
      <c r="Z30" s="29">
        <f>IF('Enheter, modell og år'!$E$5=Oppslag!$C$9,(Z67-V67)+V30,Z67)</f>
        <v>0</v>
      </c>
      <c r="AA30" s="19">
        <f>IF('Enheter, modell og år'!$E$5=Oppslag!$C$9,(AA67-W67)+W30,AA67)</f>
        <v>0</v>
      </c>
      <c r="AB30" s="19">
        <f>IF('Enheter, modell og år'!$E$5=Oppslag!$C$9,(AB67-X67)+X30,AB67)</f>
        <v>0</v>
      </c>
      <c r="AC30" s="30">
        <f t="shared" si="10"/>
        <v>0</v>
      </c>
      <c r="AD30" s="29">
        <f>IF('Enheter, modell og år'!$E$5=Oppslag!$C$9,(AD67-Z67)+Z30,AD67)</f>
        <v>0</v>
      </c>
      <c r="AE30" s="19">
        <f>IF('Enheter, modell og år'!$E$5=Oppslag!$C$9,(AE67-AA67)+AA30,AE67)</f>
        <v>0</v>
      </c>
      <c r="AF30" s="19">
        <f>IF('Enheter, modell og år'!$E$5=Oppslag!$C$9,(AF67-AB67)+AB30,AF67)</f>
        <v>0</v>
      </c>
      <c r="AG30" s="30">
        <f t="shared" si="11"/>
        <v>0</v>
      </c>
    </row>
    <row r="31" spans="1:33" x14ac:dyDescent="0.25">
      <c r="A31">
        <f>'Enheter, modell og år'!A29</f>
        <v>0</v>
      </c>
      <c r="B31" s="29">
        <f>IF('Enheter, modell og år'!$E$5=Oppslag!$C$9,'Utdanningsbev lokal mod'!B68-Historikk!D99*(1+'Sentrale parametere'!$B$75)+Historikk!D65*(1+'Sentrale parametere'!$B$75),'Utdanningsbev lokal mod'!B68)</f>
        <v>0</v>
      </c>
      <c r="C31" s="19">
        <f>IF('Enheter, modell og år'!$E$5=Oppslag!$C$9,'Utdanningsbev lokal mod'!C68-Historikk!E99*(1+'Sentrale parametere'!$B$75)+Historikk!E65*(1+'Sentrale parametere'!$B$75),'Utdanningsbev lokal mod'!C68)</f>
        <v>0</v>
      </c>
      <c r="D31" s="19">
        <f>IF('Enheter, modell og år'!$E$5=Oppslag!$C$9,'Utdanningsbev lokal mod'!D68-Historikk!F99*(1+'Sentrale parametere'!$B$75)+Historikk!F65*(1+'Sentrale parametere'!$B$75),'Utdanningsbev lokal mod'!D68)</f>
        <v>0</v>
      </c>
      <c r="E31" s="30">
        <f t="shared" si="12"/>
        <v>0</v>
      </c>
      <c r="F31" s="29">
        <f>IF('Enheter, modell og år'!$E$5=Oppslag!$C$9,(F68-B68)+B31,F68)</f>
        <v>0</v>
      </c>
      <c r="G31" s="19">
        <f>IF('Enheter, modell og år'!$E$5=Oppslag!$C$9,(G68-C68)+C31,G68)</f>
        <v>0</v>
      </c>
      <c r="H31" s="19">
        <f>IF('Enheter, modell og år'!$E$5=Oppslag!$C$9,(H68-D68)+D31,H68)</f>
        <v>0</v>
      </c>
      <c r="I31" s="30">
        <f t="shared" si="5"/>
        <v>0</v>
      </c>
      <c r="J31" s="29">
        <f>IF('Enheter, modell og år'!$E$5=Oppslag!$C$9,(J68-F68)+F31,J68)</f>
        <v>0</v>
      </c>
      <c r="K31" s="19">
        <f>IF('Enheter, modell og år'!$E$5=Oppslag!$C$9,(K68-G68)+G31,K68)</f>
        <v>0</v>
      </c>
      <c r="L31" s="19">
        <f>IF('Enheter, modell og år'!$E$5=Oppslag!$C$9,(L68-H68)+H31,L68)</f>
        <v>0</v>
      </c>
      <c r="M31" s="30">
        <f t="shared" si="6"/>
        <v>0</v>
      </c>
      <c r="N31" s="29">
        <f>IF('Enheter, modell og år'!$E$5=Oppslag!$C$9,(N68-J68)+J31,N68)</f>
        <v>0</v>
      </c>
      <c r="O31" s="19">
        <f>IF('Enheter, modell og år'!$E$5=Oppslag!$C$9,(O68-K68)+K31,O68)</f>
        <v>0</v>
      </c>
      <c r="P31" s="19">
        <f>IF('Enheter, modell og år'!$E$5=Oppslag!$C$9,(P68-L68)+L31,P68)</f>
        <v>0</v>
      </c>
      <c r="Q31" s="30">
        <f t="shared" si="7"/>
        <v>0</v>
      </c>
      <c r="R31" s="29">
        <f>IF('Enheter, modell og år'!$E$5=Oppslag!$C$9,(R68-N68)+N31,R68)</f>
        <v>0</v>
      </c>
      <c r="S31" s="19">
        <f>IF('Enheter, modell og år'!$E$5=Oppslag!$C$9,(S68-O68)+O31,S68)</f>
        <v>0</v>
      </c>
      <c r="T31" s="19">
        <f>IF('Enheter, modell og år'!$E$5=Oppslag!$C$9,(T68-P68)+P31,T68)</f>
        <v>0</v>
      </c>
      <c r="U31" s="30">
        <f t="shared" si="8"/>
        <v>0</v>
      </c>
      <c r="V31" s="29">
        <f>IF('Enheter, modell og år'!$E$5=Oppslag!$C$9,(V68-R68)+R31,V68)</f>
        <v>0</v>
      </c>
      <c r="W31" s="19">
        <f>IF('Enheter, modell og år'!$E$5=Oppslag!$C$9,(W68-S68)+S31,W68)</f>
        <v>0</v>
      </c>
      <c r="X31" s="19">
        <f>IF('Enheter, modell og år'!$E$5=Oppslag!$C$9,(X68-T68)+T31,X68)</f>
        <v>0</v>
      </c>
      <c r="Y31" s="30">
        <f t="shared" si="9"/>
        <v>0</v>
      </c>
      <c r="Z31" s="29">
        <f>IF('Enheter, modell og år'!$E$5=Oppslag!$C$9,(Z68-V68)+V31,Z68)</f>
        <v>0</v>
      </c>
      <c r="AA31" s="19">
        <f>IF('Enheter, modell og år'!$E$5=Oppslag!$C$9,(AA68-W68)+W31,AA68)</f>
        <v>0</v>
      </c>
      <c r="AB31" s="19">
        <f>IF('Enheter, modell og år'!$E$5=Oppslag!$C$9,(AB68-X68)+X31,AB68)</f>
        <v>0</v>
      </c>
      <c r="AC31" s="30">
        <f t="shared" si="10"/>
        <v>0</v>
      </c>
      <c r="AD31" s="29">
        <f>IF('Enheter, modell og år'!$E$5=Oppslag!$C$9,(AD68-Z68)+Z31,AD68)</f>
        <v>0</v>
      </c>
      <c r="AE31" s="19">
        <f>IF('Enheter, modell og år'!$E$5=Oppslag!$C$9,(AE68-AA68)+AA31,AE68)</f>
        <v>0</v>
      </c>
      <c r="AF31" s="19">
        <f>IF('Enheter, modell og år'!$E$5=Oppslag!$C$9,(AF68-AB68)+AB31,AF68)</f>
        <v>0</v>
      </c>
      <c r="AG31" s="30">
        <f t="shared" si="11"/>
        <v>0</v>
      </c>
    </row>
    <row r="32" spans="1:33" x14ac:dyDescent="0.25">
      <c r="A32">
        <f>'Enheter, modell og år'!A30</f>
        <v>0</v>
      </c>
      <c r="B32" s="29">
        <f>IF('Enheter, modell og år'!$E$5=Oppslag!$C$9,'Utdanningsbev lokal mod'!B69-Historikk!D100*(1+'Sentrale parametere'!$B$75)+Historikk!D66*(1+'Sentrale parametere'!$B$75),'Utdanningsbev lokal mod'!B69)</f>
        <v>0</v>
      </c>
      <c r="C32" s="19">
        <f>IF('Enheter, modell og år'!$E$5=Oppslag!$C$9,'Utdanningsbev lokal mod'!C69-Historikk!E100*(1+'Sentrale parametere'!$B$75)+Historikk!E66*(1+'Sentrale parametere'!$B$75),'Utdanningsbev lokal mod'!C69)</f>
        <v>0</v>
      </c>
      <c r="D32" s="19">
        <f>IF('Enheter, modell og år'!$E$5=Oppslag!$C$9,'Utdanningsbev lokal mod'!D69-Historikk!F100*(1+'Sentrale parametere'!$B$75)+Historikk!F66*(1+'Sentrale parametere'!$B$75),'Utdanningsbev lokal mod'!D69)</f>
        <v>0</v>
      </c>
      <c r="E32" s="30">
        <f t="shared" si="12"/>
        <v>0</v>
      </c>
      <c r="F32" s="29">
        <f>IF('Enheter, modell og år'!$E$5=Oppslag!$C$9,(F69-B69)+B32,F69)</f>
        <v>0</v>
      </c>
      <c r="G32" s="19">
        <f>IF('Enheter, modell og år'!$E$5=Oppslag!$C$9,(G69-C69)+C32,G69)</f>
        <v>0</v>
      </c>
      <c r="H32" s="19">
        <f>IF('Enheter, modell og år'!$E$5=Oppslag!$C$9,(H69-D69)+D32,H69)</f>
        <v>0</v>
      </c>
      <c r="I32" s="30">
        <f t="shared" si="5"/>
        <v>0</v>
      </c>
      <c r="J32" s="29">
        <f>IF('Enheter, modell og år'!$E$5=Oppslag!$C$9,(J69-F69)+F32,J69)</f>
        <v>0</v>
      </c>
      <c r="K32" s="19">
        <f>IF('Enheter, modell og år'!$E$5=Oppslag!$C$9,(K69-G69)+G32,K69)</f>
        <v>0</v>
      </c>
      <c r="L32" s="19">
        <f>IF('Enheter, modell og år'!$E$5=Oppslag!$C$9,(L69-H69)+H32,L69)</f>
        <v>0</v>
      </c>
      <c r="M32" s="30">
        <f t="shared" si="6"/>
        <v>0</v>
      </c>
      <c r="N32" s="29">
        <f>IF('Enheter, modell og år'!$E$5=Oppslag!$C$9,(N69-J69)+J32,N69)</f>
        <v>0</v>
      </c>
      <c r="O32" s="19">
        <f>IF('Enheter, modell og år'!$E$5=Oppslag!$C$9,(O69-K69)+K32,O69)</f>
        <v>0</v>
      </c>
      <c r="P32" s="19">
        <f>IF('Enheter, modell og år'!$E$5=Oppslag!$C$9,(P69-L69)+L32,P69)</f>
        <v>0</v>
      </c>
      <c r="Q32" s="30">
        <f t="shared" si="7"/>
        <v>0</v>
      </c>
      <c r="R32" s="29">
        <f>IF('Enheter, modell og år'!$E$5=Oppslag!$C$9,(R69-N69)+N32,R69)</f>
        <v>0</v>
      </c>
      <c r="S32" s="19">
        <f>IF('Enheter, modell og år'!$E$5=Oppslag!$C$9,(S69-O69)+O32,S69)</f>
        <v>0</v>
      </c>
      <c r="T32" s="19">
        <f>IF('Enheter, modell og år'!$E$5=Oppslag!$C$9,(T69-P69)+P32,T69)</f>
        <v>0</v>
      </c>
      <c r="U32" s="30">
        <f t="shared" si="8"/>
        <v>0</v>
      </c>
      <c r="V32" s="29">
        <f>IF('Enheter, modell og år'!$E$5=Oppslag!$C$9,(V69-R69)+R32,V69)</f>
        <v>0</v>
      </c>
      <c r="W32" s="19">
        <f>IF('Enheter, modell og år'!$E$5=Oppslag!$C$9,(W69-S69)+S32,W69)</f>
        <v>0</v>
      </c>
      <c r="X32" s="19">
        <f>IF('Enheter, modell og år'!$E$5=Oppslag!$C$9,(X69-T69)+T32,X69)</f>
        <v>0</v>
      </c>
      <c r="Y32" s="30">
        <f t="shared" si="9"/>
        <v>0</v>
      </c>
      <c r="Z32" s="29">
        <f>IF('Enheter, modell og år'!$E$5=Oppslag!$C$9,(Z69-V69)+V32,Z69)</f>
        <v>0</v>
      </c>
      <c r="AA32" s="19">
        <f>IF('Enheter, modell og år'!$E$5=Oppslag!$C$9,(AA69-W69)+W32,AA69)</f>
        <v>0</v>
      </c>
      <c r="AB32" s="19">
        <f>IF('Enheter, modell og år'!$E$5=Oppslag!$C$9,(AB69-X69)+X32,AB69)</f>
        <v>0</v>
      </c>
      <c r="AC32" s="30">
        <f t="shared" si="10"/>
        <v>0</v>
      </c>
      <c r="AD32" s="29">
        <f>IF('Enheter, modell og år'!$E$5=Oppslag!$C$9,(AD69-Z69)+Z32,AD69)</f>
        <v>0</v>
      </c>
      <c r="AE32" s="19">
        <f>IF('Enheter, modell og år'!$E$5=Oppslag!$C$9,(AE69-AA69)+AA32,AE69)</f>
        <v>0</v>
      </c>
      <c r="AF32" s="19">
        <f>IF('Enheter, modell og år'!$E$5=Oppslag!$C$9,(AF69-AB69)+AB32,AF69)</f>
        <v>0</v>
      </c>
      <c r="AG32" s="30">
        <f t="shared" si="11"/>
        <v>0</v>
      </c>
    </row>
    <row r="33" spans="1:33" x14ac:dyDescent="0.25">
      <c r="A33">
        <f>'Enheter, modell og år'!A31</f>
        <v>0</v>
      </c>
      <c r="B33" s="29">
        <f>IF('Enheter, modell og år'!$E$5=Oppslag!$C$9,'Utdanningsbev lokal mod'!B70-Historikk!D101*(1+'Sentrale parametere'!$B$75)+Historikk!D67*(1+'Sentrale parametere'!$B$75),'Utdanningsbev lokal mod'!B70)</f>
        <v>0</v>
      </c>
      <c r="C33" s="19">
        <f>IF('Enheter, modell og år'!$E$5=Oppslag!$C$9,'Utdanningsbev lokal mod'!C70-Historikk!E101*(1+'Sentrale parametere'!$B$75)+Historikk!E67*(1+'Sentrale parametere'!$B$75),'Utdanningsbev lokal mod'!C70)</f>
        <v>0</v>
      </c>
      <c r="D33" s="19">
        <f>IF('Enheter, modell og år'!$E$5=Oppslag!$C$9,'Utdanningsbev lokal mod'!D70-Historikk!F101*(1+'Sentrale parametere'!$B$75)+Historikk!F67*(1+'Sentrale parametere'!$B$75),'Utdanningsbev lokal mod'!D70)</f>
        <v>0</v>
      </c>
      <c r="E33" s="30">
        <f t="shared" si="12"/>
        <v>0</v>
      </c>
      <c r="F33" s="29">
        <f>IF('Enheter, modell og år'!$E$5=Oppslag!$C$9,(F70-B70)+B33,F70)</f>
        <v>0</v>
      </c>
      <c r="G33" s="19">
        <f>IF('Enheter, modell og år'!$E$5=Oppslag!$C$9,(G70-C70)+C33,G70)</f>
        <v>0</v>
      </c>
      <c r="H33" s="19">
        <f>IF('Enheter, modell og år'!$E$5=Oppslag!$C$9,(H70-D70)+D33,H70)</f>
        <v>0</v>
      </c>
      <c r="I33" s="30">
        <f t="shared" si="5"/>
        <v>0</v>
      </c>
      <c r="J33" s="29">
        <f>IF('Enheter, modell og år'!$E$5=Oppslag!$C$9,(J70-F70)+F33,J70)</f>
        <v>0</v>
      </c>
      <c r="K33" s="19">
        <f>IF('Enheter, modell og år'!$E$5=Oppslag!$C$9,(K70-G70)+G33,K70)</f>
        <v>0</v>
      </c>
      <c r="L33" s="19">
        <f>IF('Enheter, modell og år'!$E$5=Oppslag!$C$9,(L70-H70)+H33,L70)</f>
        <v>0</v>
      </c>
      <c r="M33" s="30">
        <f t="shared" si="6"/>
        <v>0</v>
      </c>
      <c r="N33" s="29">
        <f>IF('Enheter, modell og år'!$E$5=Oppslag!$C$9,(N70-J70)+J33,N70)</f>
        <v>0</v>
      </c>
      <c r="O33" s="19">
        <f>IF('Enheter, modell og år'!$E$5=Oppslag!$C$9,(O70-K70)+K33,O70)</f>
        <v>0</v>
      </c>
      <c r="P33" s="19">
        <f>IF('Enheter, modell og år'!$E$5=Oppslag!$C$9,(P70-L70)+L33,P70)</f>
        <v>0</v>
      </c>
      <c r="Q33" s="30">
        <f t="shared" si="7"/>
        <v>0</v>
      </c>
      <c r="R33" s="29">
        <f>IF('Enheter, modell og år'!$E$5=Oppslag!$C$9,(R70-N70)+N33,R70)</f>
        <v>0</v>
      </c>
      <c r="S33" s="19">
        <f>IF('Enheter, modell og år'!$E$5=Oppslag!$C$9,(S70-O70)+O33,S70)</f>
        <v>0</v>
      </c>
      <c r="T33" s="19">
        <f>IF('Enheter, modell og år'!$E$5=Oppslag!$C$9,(T70-P70)+P33,T70)</f>
        <v>0</v>
      </c>
      <c r="U33" s="30">
        <f t="shared" si="8"/>
        <v>0</v>
      </c>
      <c r="V33" s="29">
        <f>IF('Enheter, modell og år'!$E$5=Oppslag!$C$9,(V70-R70)+R33,V70)</f>
        <v>0</v>
      </c>
      <c r="W33" s="19">
        <f>IF('Enheter, modell og år'!$E$5=Oppslag!$C$9,(W70-S70)+S33,W70)</f>
        <v>0</v>
      </c>
      <c r="X33" s="19">
        <f>IF('Enheter, modell og år'!$E$5=Oppslag!$C$9,(X70-T70)+T33,X70)</f>
        <v>0</v>
      </c>
      <c r="Y33" s="30">
        <f t="shared" si="9"/>
        <v>0</v>
      </c>
      <c r="Z33" s="29">
        <f>IF('Enheter, modell og år'!$E$5=Oppslag!$C$9,(Z70-V70)+V33,Z70)</f>
        <v>0</v>
      </c>
      <c r="AA33" s="19">
        <f>IF('Enheter, modell og år'!$E$5=Oppslag!$C$9,(AA70-W70)+W33,AA70)</f>
        <v>0</v>
      </c>
      <c r="AB33" s="19">
        <f>IF('Enheter, modell og år'!$E$5=Oppslag!$C$9,(AB70-X70)+X33,AB70)</f>
        <v>0</v>
      </c>
      <c r="AC33" s="30">
        <f t="shared" si="10"/>
        <v>0</v>
      </c>
      <c r="AD33" s="29">
        <f>IF('Enheter, modell og år'!$E$5=Oppslag!$C$9,(AD70-Z70)+Z33,AD70)</f>
        <v>0</v>
      </c>
      <c r="AE33" s="19">
        <f>IF('Enheter, modell og år'!$E$5=Oppslag!$C$9,(AE70-AA70)+AA33,AE70)</f>
        <v>0</v>
      </c>
      <c r="AF33" s="19">
        <f>IF('Enheter, modell og år'!$E$5=Oppslag!$C$9,(AF70-AB70)+AB33,AF70)</f>
        <v>0</v>
      </c>
      <c r="AG33" s="30">
        <f t="shared" si="11"/>
        <v>0</v>
      </c>
    </row>
    <row r="34" spans="1:33" s="1" customFormat="1" x14ac:dyDescent="0.25">
      <c r="A34" s="1" t="s">
        <v>11</v>
      </c>
      <c r="B34" s="31">
        <f>SUM(B4:B33)</f>
        <v>0</v>
      </c>
      <c r="C34" s="32">
        <f t="shared" ref="C34:H34" si="13">SUM(C4:C33)</f>
        <v>0</v>
      </c>
      <c r="D34" s="32">
        <f t="shared" si="13"/>
        <v>0</v>
      </c>
      <c r="E34" s="33">
        <f t="shared" si="13"/>
        <v>0</v>
      </c>
      <c r="F34" s="31">
        <f>SUM(F4:F33)</f>
        <v>0</v>
      </c>
      <c r="G34" s="32">
        <f t="shared" si="13"/>
        <v>0</v>
      </c>
      <c r="H34" s="32">
        <f t="shared" si="13"/>
        <v>0</v>
      </c>
      <c r="I34" s="33">
        <f t="shared" ref="I34" si="14">SUM(I4:I33)</f>
        <v>0</v>
      </c>
      <c r="J34" s="31">
        <f>SUM(J4:J33)</f>
        <v>0</v>
      </c>
      <c r="K34" s="32">
        <f t="shared" ref="K34:L34" si="15">SUM(K4:K33)</f>
        <v>0</v>
      </c>
      <c r="L34" s="32">
        <f t="shared" si="15"/>
        <v>0</v>
      </c>
      <c r="M34" s="33">
        <f t="shared" ref="M34" si="16">SUM(M4:M33)</f>
        <v>0</v>
      </c>
      <c r="N34" s="31">
        <f>SUM(N4:N33)</f>
        <v>0</v>
      </c>
      <c r="O34" s="32">
        <f t="shared" ref="O34:P34" si="17">SUM(O4:O33)</f>
        <v>0</v>
      </c>
      <c r="P34" s="32">
        <f t="shared" si="17"/>
        <v>0</v>
      </c>
      <c r="Q34" s="33">
        <f t="shared" ref="Q34" si="18">SUM(Q4:Q33)</f>
        <v>0</v>
      </c>
      <c r="R34" s="31">
        <f>SUM(R4:R33)</f>
        <v>0</v>
      </c>
      <c r="S34" s="32">
        <f t="shared" ref="S34:T34" si="19">SUM(S4:S33)</f>
        <v>0</v>
      </c>
      <c r="T34" s="32">
        <f t="shared" si="19"/>
        <v>0</v>
      </c>
      <c r="U34" s="33">
        <f t="shared" ref="U34" si="20">SUM(U4:U33)</f>
        <v>0</v>
      </c>
      <c r="V34" s="31">
        <f>SUM(V4:V33)</f>
        <v>0</v>
      </c>
      <c r="W34" s="32">
        <f t="shared" ref="W34:X34" si="21">SUM(W4:W33)</f>
        <v>0</v>
      </c>
      <c r="X34" s="32">
        <f t="shared" si="21"/>
        <v>0</v>
      </c>
      <c r="Y34" s="33">
        <f t="shared" ref="Y34" si="22">SUM(Y4:Y33)</f>
        <v>0</v>
      </c>
      <c r="Z34" s="31">
        <f>SUM(Z4:Z33)</f>
        <v>0</v>
      </c>
      <c r="AA34" s="32">
        <f t="shared" ref="AA34:AB34" si="23">SUM(AA4:AA33)</f>
        <v>0</v>
      </c>
      <c r="AB34" s="32">
        <f t="shared" si="23"/>
        <v>0</v>
      </c>
      <c r="AC34" s="33">
        <f t="shared" ref="AC34" si="24">SUM(AC4:AC33)</f>
        <v>0</v>
      </c>
      <c r="AD34" s="31">
        <f>SUM(AD4:AD33)</f>
        <v>0</v>
      </c>
      <c r="AE34" s="32">
        <f t="shared" ref="AE34:AF34" si="25">SUM(AE4:AE33)</f>
        <v>0</v>
      </c>
      <c r="AF34" s="32">
        <f t="shared" si="25"/>
        <v>0</v>
      </c>
      <c r="AG34" s="33">
        <f t="shared" ref="AG34" si="26">SUM(AG4:AG33)</f>
        <v>0</v>
      </c>
    </row>
    <row r="35" spans="1:33" x14ac:dyDescent="0.25">
      <c r="A35" t="s">
        <v>17</v>
      </c>
      <c r="B35" s="34">
        <f>SUM(Utdanningsdata!U2:U879)-'Utdanningsbev lokal mod'!B34</f>
        <v>0</v>
      </c>
      <c r="C35" s="35">
        <f>SUM(Utdanningsdata!V2:V879)-'Utdanningsbev lokal mod'!C34</f>
        <v>0</v>
      </c>
      <c r="D35" s="19">
        <f>SUM(Utdanningsdata!W2:W879)-'Utdanningsbev lokal mod'!D34</f>
        <v>0</v>
      </c>
      <c r="E35" s="30">
        <f t="shared" si="12"/>
        <v>0</v>
      </c>
      <c r="F35" s="34"/>
      <c r="G35" s="35"/>
      <c r="H35" s="19"/>
      <c r="I35" s="30">
        <f t="shared" ref="I35" si="27">SUM(F35:H35)</f>
        <v>0</v>
      </c>
      <c r="J35" s="34"/>
      <c r="K35" s="35"/>
      <c r="L35" s="19"/>
      <c r="M35" s="30">
        <f t="shared" ref="M35" si="28">SUM(J35:L35)</f>
        <v>0</v>
      </c>
      <c r="N35" s="34"/>
      <c r="O35" s="35"/>
      <c r="P35" s="19"/>
      <c r="Q35" s="30">
        <f t="shared" ref="Q35" si="29">SUM(N35:P35)</f>
        <v>0</v>
      </c>
      <c r="R35" s="34"/>
      <c r="S35" s="35"/>
      <c r="T35" s="19"/>
      <c r="U35" s="30">
        <f t="shared" ref="U35" si="30">SUM(R35:T35)</f>
        <v>0</v>
      </c>
      <c r="V35" s="34"/>
      <c r="W35" s="35"/>
      <c r="X35" s="19"/>
      <c r="Y35" s="30">
        <f t="shared" ref="Y35" si="31">SUM(V35:X35)</f>
        <v>0</v>
      </c>
      <c r="Z35" s="34"/>
      <c r="AA35" s="35"/>
      <c r="AB35" s="19"/>
      <c r="AC35" s="30">
        <f t="shared" ref="AC35" si="32">SUM(Z35:AB35)</f>
        <v>0</v>
      </c>
      <c r="AD35" s="34"/>
      <c r="AE35" s="35"/>
      <c r="AF35" s="19"/>
      <c r="AG35" s="30">
        <f t="shared" ref="AG35" si="33">SUM(AD35:AF35)</f>
        <v>0</v>
      </c>
    </row>
    <row r="36" spans="1:33" x14ac:dyDescent="0.25">
      <c r="A36" t="s">
        <v>18</v>
      </c>
      <c r="B36" s="36">
        <f>SUM(B34:B35)</f>
        <v>0</v>
      </c>
      <c r="C36" s="37">
        <f t="shared" ref="C36:E36" si="34">SUM(C34:C35)</f>
        <v>0</v>
      </c>
      <c r="D36" s="37">
        <f t="shared" si="34"/>
        <v>0</v>
      </c>
      <c r="E36" s="38">
        <f t="shared" si="34"/>
        <v>0</v>
      </c>
      <c r="F36" s="36"/>
      <c r="G36" s="37"/>
      <c r="H36" s="37"/>
      <c r="I36" s="38">
        <f t="shared" ref="I36" si="35">SUM(I34:I35)</f>
        <v>0</v>
      </c>
      <c r="J36" s="36"/>
      <c r="K36" s="37"/>
      <c r="L36" s="37"/>
      <c r="M36" s="38">
        <f t="shared" ref="M36" si="36">SUM(M34:M35)</f>
        <v>0</v>
      </c>
      <c r="N36" s="36"/>
      <c r="O36" s="37"/>
      <c r="P36" s="37"/>
      <c r="Q36" s="38">
        <f t="shared" ref="Q36" si="37">SUM(Q34:Q35)</f>
        <v>0</v>
      </c>
      <c r="R36" s="36"/>
      <c r="S36" s="37"/>
      <c r="T36" s="37"/>
      <c r="U36" s="38">
        <f t="shared" ref="U36" si="38">SUM(U34:U35)</f>
        <v>0</v>
      </c>
      <c r="V36" s="36"/>
      <c r="W36" s="37"/>
      <c r="X36" s="37"/>
      <c r="Y36" s="38">
        <f t="shared" ref="Y36" si="39">SUM(Y34:Y35)</f>
        <v>0</v>
      </c>
      <c r="Z36" s="36"/>
      <c r="AA36" s="37"/>
      <c r="AB36" s="37"/>
      <c r="AC36" s="38">
        <f t="shared" ref="AC36" si="40">SUM(AC34:AC35)</f>
        <v>0</v>
      </c>
      <c r="AD36" s="36"/>
      <c r="AE36" s="37"/>
      <c r="AF36" s="37"/>
      <c r="AG36" s="38">
        <f t="shared" ref="AG36" si="41">SUM(AG34:AG35)</f>
        <v>0</v>
      </c>
    </row>
    <row r="38" spans="1:33" x14ac:dyDescent="0.25">
      <c r="B38" s="1" t="s">
        <v>150</v>
      </c>
    </row>
    <row r="39" spans="1:33" x14ac:dyDescent="0.25">
      <c r="B39" s="26">
        <f>'Enheter, modell og år'!$F$2</f>
        <v>2018</v>
      </c>
      <c r="C39" s="27">
        <f>'Enheter, modell og år'!$F$2</f>
        <v>2018</v>
      </c>
      <c r="D39" s="27">
        <f>'Enheter, modell og år'!$F$2</f>
        <v>2018</v>
      </c>
      <c r="E39" s="28">
        <f>'Enheter, modell og år'!$F$2</f>
        <v>2018</v>
      </c>
      <c r="F39" s="26">
        <f t="shared" ref="F39:AG39" si="42">B39+1</f>
        <v>2019</v>
      </c>
      <c r="G39" s="27">
        <f t="shared" si="42"/>
        <v>2019</v>
      </c>
      <c r="H39" s="27">
        <f t="shared" si="42"/>
        <v>2019</v>
      </c>
      <c r="I39" s="28">
        <f t="shared" si="42"/>
        <v>2019</v>
      </c>
      <c r="J39" s="26">
        <f t="shared" si="42"/>
        <v>2020</v>
      </c>
      <c r="K39" s="27">
        <f t="shared" si="42"/>
        <v>2020</v>
      </c>
      <c r="L39" s="27">
        <f t="shared" si="42"/>
        <v>2020</v>
      </c>
      <c r="M39" s="28">
        <f t="shared" si="42"/>
        <v>2020</v>
      </c>
      <c r="N39" s="26">
        <f t="shared" si="42"/>
        <v>2021</v>
      </c>
      <c r="O39" s="27">
        <f t="shared" si="42"/>
        <v>2021</v>
      </c>
      <c r="P39" s="27">
        <f t="shared" si="42"/>
        <v>2021</v>
      </c>
      <c r="Q39" s="28">
        <f t="shared" si="42"/>
        <v>2021</v>
      </c>
      <c r="R39" s="26">
        <f t="shared" si="42"/>
        <v>2022</v>
      </c>
      <c r="S39" s="27">
        <f t="shared" si="42"/>
        <v>2022</v>
      </c>
      <c r="T39" s="27">
        <f t="shared" si="42"/>
        <v>2022</v>
      </c>
      <c r="U39" s="28">
        <f t="shared" si="42"/>
        <v>2022</v>
      </c>
      <c r="V39" s="26">
        <f t="shared" si="42"/>
        <v>2023</v>
      </c>
      <c r="W39" s="27">
        <f t="shared" si="42"/>
        <v>2023</v>
      </c>
      <c r="X39" s="27">
        <f t="shared" si="42"/>
        <v>2023</v>
      </c>
      <c r="Y39" s="28">
        <f t="shared" si="42"/>
        <v>2023</v>
      </c>
      <c r="Z39" s="26">
        <f t="shared" si="42"/>
        <v>2024</v>
      </c>
      <c r="AA39" s="27">
        <f t="shared" si="42"/>
        <v>2024</v>
      </c>
      <c r="AB39" s="27">
        <f t="shared" si="42"/>
        <v>2024</v>
      </c>
      <c r="AC39" s="28">
        <f t="shared" si="42"/>
        <v>2024</v>
      </c>
      <c r="AD39" s="26">
        <f t="shared" si="42"/>
        <v>2025</v>
      </c>
      <c r="AE39" s="27">
        <f t="shared" si="42"/>
        <v>2025</v>
      </c>
      <c r="AF39" s="27">
        <f t="shared" si="42"/>
        <v>2025</v>
      </c>
      <c r="AG39" s="28">
        <f t="shared" si="42"/>
        <v>2025</v>
      </c>
    </row>
    <row r="40" spans="1:33" x14ac:dyDescent="0.25">
      <c r="A40" s="1" t="s">
        <v>0</v>
      </c>
      <c r="B40" s="23" t="s">
        <v>14</v>
      </c>
      <c r="C40" s="24" t="s">
        <v>15</v>
      </c>
      <c r="D40" s="24" t="s">
        <v>16</v>
      </c>
      <c r="E40" s="25" t="str">
        <f>"Total studiebevilgning"&amp;" "&amp;'Enheter, modell og år'!E3</f>
        <v>Total studiebevilgning VFM</v>
      </c>
      <c r="F40" s="23" t="str">
        <f t="shared" ref="F40:AG40" si="43">B40</f>
        <v>Studiepoengbev RFM</v>
      </c>
      <c r="G40" s="24" t="str">
        <f t="shared" si="43"/>
        <v>Kandidatbev RFM</v>
      </c>
      <c r="H40" s="24" t="str">
        <f t="shared" si="43"/>
        <v>Utvekslingsbev RFM</v>
      </c>
      <c r="I40" s="25" t="str">
        <f t="shared" si="43"/>
        <v>Total studiebevilgning VFM</v>
      </c>
      <c r="J40" s="23" t="str">
        <f t="shared" si="43"/>
        <v>Studiepoengbev RFM</v>
      </c>
      <c r="K40" s="24" t="str">
        <f t="shared" si="43"/>
        <v>Kandidatbev RFM</v>
      </c>
      <c r="L40" s="24" t="str">
        <f t="shared" si="43"/>
        <v>Utvekslingsbev RFM</v>
      </c>
      <c r="M40" s="25" t="str">
        <f t="shared" si="43"/>
        <v>Total studiebevilgning VFM</v>
      </c>
      <c r="N40" s="23" t="str">
        <f t="shared" si="43"/>
        <v>Studiepoengbev RFM</v>
      </c>
      <c r="O40" s="24" t="str">
        <f t="shared" si="43"/>
        <v>Kandidatbev RFM</v>
      </c>
      <c r="P40" s="24" t="str">
        <f t="shared" si="43"/>
        <v>Utvekslingsbev RFM</v>
      </c>
      <c r="Q40" s="25" t="str">
        <f t="shared" si="43"/>
        <v>Total studiebevilgning VFM</v>
      </c>
      <c r="R40" s="23" t="str">
        <f t="shared" si="43"/>
        <v>Studiepoengbev RFM</v>
      </c>
      <c r="S40" s="24" t="str">
        <f t="shared" si="43"/>
        <v>Kandidatbev RFM</v>
      </c>
      <c r="T40" s="24" t="str">
        <f t="shared" si="43"/>
        <v>Utvekslingsbev RFM</v>
      </c>
      <c r="U40" s="25" t="str">
        <f t="shared" si="43"/>
        <v>Total studiebevilgning VFM</v>
      </c>
      <c r="V40" s="23" t="str">
        <f t="shared" si="43"/>
        <v>Studiepoengbev RFM</v>
      </c>
      <c r="W40" s="24" t="str">
        <f t="shared" si="43"/>
        <v>Kandidatbev RFM</v>
      </c>
      <c r="X40" s="24" t="str">
        <f t="shared" si="43"/>
        <v>Utvekslingsbev RFM</v>
      </c>
      <c r="Y40" s="25" t="str">
        <f t="shared" si="43"/>
        <v>Total studiebevilgning VFM</v>
      </c>
      <c r="Z40" s="23" t="str">
        <f t="shared" si="43"/>
        <v>Studiepoengbev RFM</v>
      </c>
      <c r="AA40" s="24" t="str">
        <f t="shared" si="43"/>
        <v>Kandidatbev RFM</v>
      </c>
      <c r="AB40" s="24" t="str">
        <f t="shared" si="43"/>
        <v>Utvekslingsbev RFM</v>
      </c>
      <c r="AC40" s="25" t="str">
        <f t="shared" si="43"/>
        <v>Total studiebevilgning VFM</v>
      </c>
      <c r="AD40" s="23" t="str">
        <f t="shared" si="43"/>
        <v>Studiepoengbev RFM</v>
      </c>
      <c r="AE40" s="24" t="str">
        <f t="shared" si="43"/>
        <v>Kandidatbev RFM</v>
      </c>
      <c r="AF40" s="24" t="str">
        <f t="shared" si="43"/>
        <v>Utvekslingsbev RFM</v>
      </c>
      <c r="AG40" s="25" t="str">
        <f t="shared" si="43"/>
        <v>Total studiebevilgning VFM</v>
      </c>
    </row>
    <row r="41" spans="1:33" x14ac:dyDescent="0.25">
      <c r="A41">
        <f>'Enheter, modell og år'!A2</f>
        <v>0</v>
      </c>
      <c r="B41" s="29">
        <f>SUMIF(Utdanningsdata!$B$2:$B$879,'Utdanningsbev lokal mod'!$A41,Utdanningsdata!U$2:U$879)</f>
        <v>0</v>
      </c>
      <c r="C41" s="19">
        <f>SUMIF(Utdanningsdata!$B$2:$B$879,'Utdanningsbev lokal mod'!$A41,Utdanningsdata!V$2:V$879)</f>
        <v>0</v>
      </c>
      <c r="D41" s="19">
        <f>SUMIF(Utdanningsdata!$B$2:$B$879,'Utdanningsbev lokal mod'!$A41,Utdanningsdata!W$2:W$879)</f>
        <v>0</v>
      </c>
      <c r="E41" s="30">
        <f t="shared" ref="E41:E70" si="44">SUM(B41:D41)</f>
        <v>0</v>
      </c>
      <c r="F41" s="29">
        <f>IFERROR((1+Utviklingsbaner!B3)*B41,0)</f>
        <v>0</v>
      </c>
      <c r="G41" s="19">
        <f>IFERROR((1+Utviklingsbaner!C3)*C41,0)</f>
        <v>0</v>
      </c>
      <c r="H41" s="19">
        <f>IFERROR((1+Utviklingsbaner!D3)*D41,0)</f>
        <v>0</v>
      </c>
      <c r="I41" s="30">
        <f t="shared" ref="I41:I70" si="45">SUM(F41:H41)</f>
        <v>0</v>
      </c>
      <c r="J41" s="29">
        <f>IFERROR((1+Utviklingsbaner!B36)*F41,0)</f>
        <v>0</v>
      </c>
      <c r="K41" s="19">
        <f>IFERROR((1+Utviklingsbaner!C36)*G41,0)</f>
        <v>0</v>
      </c>
      <c r="L41" s="19">
        <f>IFERROR((1+Utviklingsbaner!D36)*H41,0)</f>
        <v>0</v>
      </c>
      <c r="M41" s="30">
        <f t="shared" ref="M41:M70" si="46">SUM(J41:L41)</f>
        <v>0</v>
      </c>
      <c r="N41" s="29">
        <f>IFERROR((1+Utviklingsbaner!B69)*J41,0)</f>
        <v>0</v>
      </c>
      <c r="O41" s="19">
        <f>IFERROR((1+Utviklingsbaner!C69)*K41,0)</f>
        <v>0</v>
      </c>
      <c r="P41" s="19">
        <f>IFERROR((1+Utviklingsbaner!D69)*L41,0)</f>
        <v>0</v>
      </c>
      <c r="Q41" s="30">
        <f t="shared" ref="Q41:Q70" si="47">SUM(N41:P41)</f>
        <v>0</v>
      </c>
      <c r="R41" s="29">
        <f>IFERROR((1+Utviklingsbaner!B102)*N41,0)</f>
        <v>0</v>
      </c>
      <c r="S41" s="19">
        <f>IFERROR((1+Utviklingsbaner!C102)*O41,0)</f>
        <v>0</v>
      </c>
      <c r="T41" s="19">
        <f>IFERROR((1+Utviklingsbaner!D102)*P41,0)</f>
        <v>0</v>
      </c>
      <c r="U41" s="30">
        <f t="shared" ref="U41:U70" si="48">SUM(R41:T41)</f>
        <v>0</v>
      </c>
      <c r="V41" s="29">
        <f>IFERROR((1+Utviklingsbaner!B135)*R41,0)</f>
        <v>0</v>
      </c>
      <c r="W41" s="19">
        <f>IFERROR((1+Utviklingsbaner!C135)*S41,0)</f>
        <v>0</v>
      </c>
      <c r="X41" s="19">
        <f>IFERROR((1+Utviklingsbaner!D135)*T41,0)</f>
        <v>0</v>
      </c>
      <c r="Y41" s="30">
        <f t="shared" ref="Y41:Y70" si="49">SUM(V41:X41)</f>
        <v>0</v>
      </c>
      <c r="Z41" s="29">
        <f>IFERROR((1+Utviklingsbaner!B168)*V41,0)</f>
        <v>0</v>
      </c>
      <c r="AA41" s="19">
        <f>IFERROR((1+Utviklingsbaner!C168)*W41,0)</f>
        <v>0</v>
      </c>
      <c r="AB41" s="19">
        <f>IFERROR((1+Utviklingsbaner!D168)*X41,0)</f>
        <v>0</v>
      </c>
      <c r="AC41" s="30">
        <f t="shared" ref="AC41:AC70" si="50">SUM(Z41:AB41)</f>
        <v>0</v>
      </c>
      <c r="AD41" s="29">
        <f>IFERROR((1+Utviklingsbaner!B201)*Z41,0)</f>
        <v>0</v>
      </c>
      <c r="AE41" s="19">
        <f>IFERROR((1+Utviklingsbaner!C201)*AA41,0)</f>
        <v>0</v>
      </c>
      <c r="AF41" s="19">
        <f>IFERROR((1+Utviklingsbaner!D201)*AB41,0)</f>
        <v>0</v>
      </c>
      <c r="AG41" s="30">
        <f t="shared" ref="AG41:AG70" si="51">SUM(AD41:AF41)</f>
        <v>0</v>
      </c>
    </row>
    <row r="42" spans="1:33" x14ac:dyDescent="0.25">
      <c r="A42">
        <f>'Enheter, modell og år'!A3</f>
        <v>0</v>
      </c>
      <c r="B42" s="29">
        <f>SUMIF(Utdanningsdata!$B$2:$B$879,'Utdanningsbev lokal mod'!$A42,Utdanningsdata!U$2:U$879)</f>
        <v>0</v>
      </c>
      <c r="C42" s="19">
        <f>SUMIF(Utdanningsdata!$B$2:$B$879,'Utdanningsbev lokal mod'!$A42,Utdanningsdata!V$2:V$879)</f>
        <v>0</v>
      </c>
      <c r="D42" s="19">
        <f>SUMIF(Utdanningsdata!$B$2:$B$879,'Utdanningsbev lokal mod'!$A42,Utdanningsdata!W$2:W$879)</f>
        <v>0</v>
      </c>
      <c r="E42" s="30">
        <f t="shared" si="44"/>
        <v>0</v>
      </c>
      <c r="F42" s="29">
        <f>IFERROR((1+Utviklingsbaner!B4)*B42,0)</f>
        <v>0</v>
      </c>
      <c r="G42" s="19">
        <f>IFERROR((1+Utviklingsbaner!C4)*C42,0)</f>
        <v>0</v>
      </c>
      <c r="H42" s="19">
        <f>IFERROR((1+Utviklingsbaner!D4)*D42,0)</f>
        <v>0</v>
      </c>
      <c r="I42" s="30">
        <f t="shared" si="45"/>
        <v>0</v>
      </c>
      <c r="J42" s="29">
        <f>IFERROR((1+Utviklingsbaner!B37)*F42,0)</f>
        <v>0</v>
      </c>
      <c r="K42" s="19">
        <f>IFERROR((1+Utviklingsbaner!C37)*G42,0)</f>
        <v>0</v>
      </c>
      <c r="L42" s="19">
        <f>IFERROR((1+Utviklingsbaner!D37)*H42,0)</f>
        <v>0</v>
      </c>
      <c r="M42" s="30">
        <f t="shared" si="46"/>
        <v>0</v>
      </c>
      <c r="N42" s="29">
        <f>IFERROR((1+Utviklingsbaner!B70)*J42,0)</f>
        <v>0</v>
      </c>
      <c r="O42" s="19">
        <f>IFERROR((1+Utviklingsbaner!C70)*K42,0)</f>
        <v>0</v>
      </c>
      <c r="P42" s="19">
        <f>IFERROR((1+Utviklingsbaner!D70)*L42,0)</f>
        <v>0</v>
      </c>
      <c r="Q42" s="30">
        <f t="shared" si="47"/>
        <v>0</v>
      </c>
      <c r="R42" s="29">
        <f>IFERROR((1+Utviklingsbaner!B103)*N42,0)</f>
        <v>0</v>
      </c>
      <c r="S42" s="19">
        <f>IFERROR((1+Utviklingsbaner!C103)*O42,0)</f>
        <v>0</v>
      </c>
      <c r="T42" s="19">
        <f>IFERROR((1+Utviklingsbaner!D103)*P42,0)</f>
        <v>0</v>
      </c>
      <c r="U42" s="30">
        <f t="shared" si="48"/>
        <v>0</v>
      </c>
      <c r="V42" s="29">
        <f>IFERROR((1+Utviklingsbaner!B136)*R42,0)</f>
        <v>0</v>
      </c>
      <c r="W42" s="19">
        <f>IFERROR((1+Utviklingsbaner!C136)*S42,0)</f>
        <v>0</v>
      </c>
      <c r="X42" s="19">
        <f>IFERROR((1+Utviklingsbaner!D136)*T42,0)</f>
        <v>0</v>
      </c>
      <c r="Y42" s="30">
        <f t="shared" si="49"/>
        <v>0</v>
      </c>
      <c r="Z42" s="29">
        <f>IFERROR((1+Utviklingsbaner!B169)*V42,0)</f>
        <v>0</v>
      </c>
      <c r="AA42" s="19">
        <f>IFERROR((1+Utviklingsbaner!C169)*W42,0)</f>
        <v>0</v>
      </c>
      <c r="AB42" s="19">
        <f>IFERROR((1+Utviklingsbaner!D169)*X42,0)</f>
        <v>0</v>
      </c>
      <c r="AC42" s="30">
        <f t="shared" si="50"/>
        <v>0</v>
      </c>
      <c r="AD42" s="29">
        <f>IFERROR((1+Utviklingsbaner!B202)*Z42,0)</f>
        <v>0</v>
      </c>
      <c r="AE42" s="19">
        <f>IFERROR((1+Utviklingsbaner!C202)*AA42,0)</f>
        <v>0</v>
      </c>
      <c r="AF42" s="19">
        <f>IFERROR((1+Utviklingsbaner!D202)*AB42,0)</f>
        <v>0</v>
      </c>
      <c r="AG42" s="30">
        <f t="shared" si="51"/>
        <v>0</v>
      </c>
    </row>
    <row r="43" spans="1:33" x14ac:dyDescent="0.25">
      <c r="A43">
        <f>'Enheter, modell og år'!A4</f>
        <v>0</v>
      </c>
      <c r="B43" s="29">
        <f>SUMIF(Utdanningsdata!$B$2:$B$879,'Utdanningsbev lokal mod'!$A43,Utdanningsdata!U$2:U$879)</f>
        <v>0</v>
      </c>
      <c r="C43" s="19">
        <f>SUMIF(Utdanningsdata!$B$2:$B$879,'Utdanningsbev lokal mod'!$A43,Utdanningsdata!V$2:V$879)</f>
        <v>0</v>
      </c>
      <c r="D43" s="19">
        <f>SUMIF(Utdanningsdata!$B$2:$B$879,'Utdanningsbev lokal mod'!$A43,Utdanningsdata!W$2:W$879)</f>
        <v>0</v>
      </c>
      <c r="E43" s="30">
        <f t="shared" si="44"/>
        <v>0</v>
      </c>
      <c r="F43" s="29">
        <f>IFERROR((1+Utviklingsbaner!B5)*B43,0)</f>
        <v>0</v>
      </c>
      <c r="G43" s="19">
        <f>IFERROR((1+Utviklingsbaner!C5)*C43,0)</f>
        <v>0</v>
      </c>
      <c r="H43" s="19">
        <f>IFERROR((1+Utviklingsbaner!D5)*D43,0)</f>
        <v>0</v>
      </c>
      <c r="I43" s="30">
        <f t="shared" si="45"/>
        <v>0</v>
      </c>
      <c r="J43" s="29">
        <f>IFERROR((1+Utviklingsbaner!B38)*F43,0)</f>
        <v>0</v>
      </c>
      <c r="K43" s="19">
        <f>IFERROR((1+Utviklingsbaner!C38)*G43,0)</f>
        <v>0</v>
      </c>
      <c r="L43" s="19">
        <f>IFERROR((1+Utviklingsbaner!D38)*H43,0)</f>
        <v>0</v>
      </c>
      <c r="M43" s="30">
        <f t="shared" si="46"/>
        <v>0</v>
      </c>
      <c r="N43" s="29">
        <f>IFERROR((1+Utviklingsbaner!B71)*J43,0)</f>
        <v>0</v>
      </c>
      <c r="O43" s="19">
        <f>IFERROR((1+Utviklingsbaner!C71)*K43,0)</f>
        <v>0</v>
      </c>
      <c r="P43" s="19">
        <f>IFERROR((1+Utviklingsbaner!D71)*L43,0)</f>
        <v>0</v>
      </c>
      <c r="Q43" s="30">
        <f t="shared" si="47"/>
        <v>0</v>
      </c>
      <c r="R43" s="29">
        <f>IFERROR((1+Utviklingsbaner!B104)*N43,0)</f>
        <v>0</v>
      </c>
      <c r="S43" s="19">
        <f>IFERROR((1+Utviklingsbaner!C104)*O43,0)</f>
        <v>0</v>
      </c>
      <c r="T43" s="19">
        <f>IFERROR((1+Utviklingsbaner!D104)*P43,0)</f>
        <v>0</v>
      </c>
      <c r="U43" s="30">
        <f t="shared" si="48"/>
        <v>0</v>
      </c>
      <c r="V43" s="29">
        <f>IFERROR((1+Utviklingsbaner!B137)*R43,0)</f>
        <v>0</v>
      </c>
      <c r="W43" s="19">
        <f>IFERROR((1+Utviklingsbaner!C137)*S43,0)</f>
        <v>0</v>
      </c>
      <c r="X43" s="19">
        <f>IFERROR((1+Utviklingsbaner!D137)*T43,0)</f>
        <v>0</v>
      </c>
      <c r="Y43" s="30">
        <f t="shared" si="49"/>
        <v>0</v>
      </c>
      <c r="Z43" s="29">
        <f>IFERROR((1+Utviklingsbaner!B170)*V43,0)</f>
        <v>0</v>
      </c>
      <c r="AA43" s="19">
        <f>IFERROR((1+Utviklingsbaner!C170)*W43,0)</f>
        <v>0</v>
      </c>
      <c r="AB43" s="19">
        <f>IFERROR((1+Utviklingsbaner!D170)*X43,0)</f>
        <v>0</v>
      </c>
      <c r="AC43" s="30">
        <f t="shared" si="50"/>
        <v>0</v>
      </c>
      <c r="AD43" s="29">
        <f>IFERROR((1+Utviklingsbaner!B203)*Z43,0)</f>
        <v>0</v>
      </c>
      <c r="AE43" s="19">
        <f>IFERROR((1+Utviklingsbaner!C203)*AA43,0)</f>
        <v>0</v>
      </c>
      <c r="AF43" s="19">
        <f>IFERROR((1+Utviklingsbaner!D203)*AB43,0)</f>
        <v>0</v>
      </c>
      <c r="AG43" s="30">
        <f t="shared" si="51"/>
        <v>0</v>
      </c>
    </row>
    <row r="44" spans="1:33" x14ac:dyDescent="0.25">
      <c r="A44">
        <f>'Enheter, modell og år'!A5</f>
        <v>0</v>
      </c>
      <c r="B44" s="29">
        <f>SUMIF(Utdanningsdata!$B$2:$B$879,'Utdanningsbev lokal mod'!$A44,Utdanningsdata!U$2:U$879)</f>
        <v>0</v>
      </c>
      <c r="C44" s="19">
        <f>SUMIF(Utdanningsdata!$B$2:$B$879,'Utdanningsbev lokal mod'!$A44,Utdanningsdata!V$2:V$879)</f>
        <v>0</v>
      </c>
      <c r="D44" s="19">
        <f>SUMIF(Utdanningsdata!$B$2:$B$879,'Utdanningsbev lokal mod'!$A44,Utdanningsdata!W$2:W$879)</f>
        <v>0</v>
      </c>
      <c r="E44" s="30">
        <f t="shared" si="44"/>
        <v>0</v>
      </c>
      <c r="F44" s="29">
        <f>IFERROR((1+Utviklingsbaner!B6)*B44,0)</f>
        <v>0</v>
      </c>
      <c r="G44" s="19">
        <f>IFERROR((1+Utviklingsbaner!C6)*C44,0)</f>
        <v>0</v>
      </c>
      <c r="H44" s="19">
        <f>IFERROR((1+Utviklingsbaner!D6)*D44,0)</f>
        <v>0</v>
      </c>
      <c r="I44" s="30">
        <f t="shared" si="45"/>
        <v>0</v>
      </c>
      <c r="J44" s="29">
        <f>IFERROR((1+Utviklingsbaner!B39)*F44,0)</f>
        <v>0</v>
      </c>
      <c r="K44" s="19">
        <f>IFERROR((1+Utviklingsbaner!C39)*G44,0)</f>
        <v>0</v>
      </c>
      <c r="L44" s="19">
        <f>IFERROR((1+Utviklingsbaner!D39)*H44,0)</f>
        <v>0</v>
      </c>
      <c r="M44" s="30">
        <f t="shared" si="46"/>
        <v>0</v>
      </c>
      <c r="N44" s="29">
        <f>IFERROR((1+Utviklingsbaner!B72)*J44,0)</f>
        <v>0</v>
      </c>
      <c r="O44" s="19">
        <f>IFERROR((1+Utviklingsbaner!C72)*K44,0)</f>
        <v>0</v>
      </c>
      <c r="P44" s="19">
        <f>IFERROR((1+Utviklingsbaner!D72)*L44,0)</f>
        <v>0</v>
      </c>
      <c r="Q44" s="30">
        <f t="shared" si="47"/>
        <v>0</v>
      </c>
      <c r="R44" s="29">
        <f>IFERROR((1+Utviklingsbaner!B105)*N44,0)</f>
        <v>0</v>
      </c>
      <c r="S44" s="19">
        <f>IFERROR((1+Utviklingsbaner!C105)*O44,0)</f>
        <v>0</v>
      </c>
      <c r="T44" s="19">
        <f>IFERROR((1+Utviklingsbaner!D105)*P44,0)</f>
        <v>0</v>
      </c>
      <c r="U44" s="30">
        <f t="shared" si="48"/>
        <v>0</v>
      </c>
      <c r="V44" s="29">
        <f>IFERROR((1+Utviklingsbaner!B138)*R44,0)</f>
        <v>0</v>
      </c>
      <c r="W44" s="19">
        <f>IFERROR((1+Utviklingsbaner!C138)*S44,0)</f>
        <v>0</v>
      </c>
      <c r="X44" s="19">
        <f>IFERROR((1+Utviklingsbaner!D138)*T44,0)</f>
        <v>0</v>
      </c>
      <c r="Y44" s="30">
        <f t="shared" si="49"/>
        <v>0</v>
      </c>
      <c r="Z44" s="29">
        <f>IFERROR((1+Utviklingsbaner!B171)*V44,0)</f>
        <v>0</v>
      </c>
      <c r="AA44" s="19">
        <f>IFERROR((1+Utviklingsbaner!C171)*W44,0)</f>
        <v>0</v>
      </c>
      <c r="AB44" s="19">
        <f>IFERROR((1+Utviklingsbaner!D171)*X44,0)</f>
        <v>0</v>
      </c>
      <c r="AC44" s="30">
        <f t="shared" si="50"/>
        <v>0</v>
      </c>
      <c r="AD44" s="29">
        <f>IFERROR((1+Utviklingsbaner!B204)*Z44,0)</f>
        <v>0</v>
      </c>
      <c r="AE44" s="19">
        <f>IFERROR((1+Utviklingsbaner!C204)*AA44,0)</f>
        <v>0</v>
      </c>
      <c r="AF44" s="19">
        <f>IFERROR((1+Utviklingsbaner!D204)*AB44,0)</f>
        <v>0</v>
      </c>
      <c r="AG44" s="30">
        <f t="shared" si="51"/>
        <v>0</v>
      </c>
    </row>
    <row r="45" spans="1:33" x14ac:dyDescent="0.25">
      <c r="A45">
        <f>'Enheter, modell og år'!A6</f>
        <v>0</v>
      </c>
      <c r="B45" s="29">
        <f>SUMIF(Utdanningsdata!$B$2:$B$879,'Utdanningsbev lokal mod'!$A45,Utdanningsdata!U$2:U$879)</f>
        <v>0</v>
      </c>
      <c r="C45" s="19">
        <f>SUMIF(Utdanningsdata!$B$2:$B$879,'Utdanningsbev lokal mod'!$A45,Utdanningsdata!V$2:V$879)</f>
        <v>0</v>
      </c>
      <c r="D45" s="19">
        <f>SUMIF(Utdanningsdata!$B$2:$B$879,'Utdanningsbev lokal mod'!$A45,Utdanningsdata!W$2:W$879)</f>
        <v>0</v>
      </c>
      <c r="E45" s="30">
        <f t="shared" si="44"/>
        <v>0</v>
      </c>
      <c r="F45" s="29">
        <f>IFERROR((1+Utviklingsbaner!B7)*B45,0)</f>
        <v>0</v>
      </c>
      <c r="G45" s="19">
        <f>IFERROR((1+Utviklingsbaner!C7)*C45,0)</f>
        <v>0</v>
      </c>
      <c r="H45" s="19">
        <f>IFERROR((1+Utviklingsbaner!D7)*D45,0)</f>
        <v>0</v>
      </c>
      <c r="I45" s="30">
        <f t="shared" si="45"/>
        <v>0</v>
      </c>
      <c r="J45" s="29">
        <f>IFERROR((1+Utviklingsbaner!B40)*F45,0)</f>
        <v>0</v>
      </c>
      <c r="K45" s="19">
        <f>IFERROR((1+Utviklingsbaner!C40)*G45,0)</f>
        <v>0</v>
      </c>
      <c r="L45" s="19">
        <f>IFERROR((1+Utviklingsbaner!D40)*H45,0)</f>
        <v>0</v>
      </c>
      <c r="M45" s="30">
        <f t="shared" si="46"/>
        <v>0</v>
      </c>
      <c r="N45" s="29">
        <f>IFERROR((1+Utviklingsbaner!B73)*J45,0)</f>
        <v>0</v>
      </c>
      <c r="O45" s="19">
        <f>IFERROR((1+Utviklingsbaner!C73)*K45,0)</f>
        <v>0</v>
      </c>
      <c r="P45" s="19">
        <f>IFERROR((1+Utviklingsbaner!D73)*L45,0)</f>
        <v>0</v>
      </c>
      <c r="Q45" s="30">
        <f t="shared" si="47"/>
        <v>0</v>
      </c>
      <c r="R45" s="29">
        <f>IFERROR((1+Utviklingsbaner!B106)*N45,0)</f>
        <v>0</v>
      </c>
      <c r="S45" s="19">
        <f>IFERROR((1+Utviklingsbaner!C106)*O45,0)</f>
        <v>0</v>
      </c>
      <c r="T45" s="19">
        <f>IFERROR((1+Utviklingsbaner!D106)*P45,0)</f>
        <v>0</v>
      </c>
      <c r="U45" s="30">
        <f t="shared" si="48"/>
        <v>0</v>
      </c>
      <c r="V45" s="29">
        <f>IFERROR((1+Utviklingsbaner!B139)*R45,0)</f>
        <v>0</v>
      </c>
      <c r="W45" s="19">
        <f>IFERROR((1+Utviklingsbaner!C139)*S45,0)</f>
        <v>0</v>
      </c>
      <c r="X45" s="19">
        <f>IFERROR((1+Utviklingsbaner!D139)*T45,0)</f>
        <v>0</v>
      </c>
      <c r="Y45" s="30">
        <f t="shared" si="49"/>
        <v>0</v>
      </c>
      <c r="Z45" s="29">
        <f>IFERROR((1+Utviklingsbaner!B172)*V45,0)</f>
        <v>0</v>
      </c>
      <c r="AA45" s="19">
        <f>IFERROR((1+Utviklingsbaner!C172)*W45,0)</f>
        <v>0</v>
      </c>
      <c r="AB45" s="19">
        <f>IFERROR((1+Utviklingsbaner!D172)*X45,0)</f>
        <v>0</v>
      </c>
      <c r="AC45" s="30">
        <f t="shared" si="50"/>
        <v>0</v>
      </c>
      <c r="AD45" s="29">
        <f>IFERROR((1+Utviklingsbaner!B205)*Z45,0)</f>
        <v>0</v>
      </c>
      <c r="AE45" s="19">
        <f>IFERROR((1+Utviklingsbaner!C205)*AA45,0)</f>
        <v>0</v>
      </c>
      <c r="AF45" s="19">
        <f>IFERROR((1+Utviklingsbaner!D205)*AB45,0)</f>
        <v>0</v>
      </c>
      <c r="AG45" s="30">
        <f t="shared" si="51"/>
        <v>0</v>
      </c>
    </row>
    <row r="46" spans="1:33" x14ac:dyDescent="0.25">
      <c r="A46">
        <f>'Enheter, modell og år'!A7</f>
        <v>0</v>
      </c>
      <c r="B46" s="29">
        <f>SUMIF(Utdanningsdata!$B$2:$B$879,'Utdanningsbev lokal mod'!$A46,Utdanningsdata!U$2:U$879)</f>
        <v>0</v>
      </c>
      <c r="C46" s="19">
        <f>SUMIF(Utdanningsdata!$B$2:$B$879,'Utdanningsbev lokal mod'!$A46,Utdanningsdata!V$2:V$879)</f>
        <v>0</v>
      </c>
      <c r="D46" s="19">
        <f>SUMIF(Utdanningsdata!$B$2:$B$879,'Utdanningsbev lokal mod'!$A46,Utdanningsdata!W$2:W$879)</f>
        <v>0</v>
      </c>
      <c r="E46" s="30">
        <f t="shared" si="44"/>
        <v>0</v>
      </c>
      <c r="F46" s="29">
        <f>IFERROR((1+Utviklingsbaner!B8)*B46,0)</f>
        <v>0</v>
      </c>
      <c r="G46" s="19">
        <f>IFERROR((1+Utviklingsbaner!C8)*C46,0)</f>
        <v>0</v>
      </c>
      <c r="H46" s="19">
        <f>IFERROR((1+Utviklingsbaner!D8)*D46,0)</f>
        <v>0</v>
      </c>
      <c r="I46" s="30">
        <f t="shared" si="45"/>
        <v>0</v>
      </c>
      <c r="J46" s="29">
        <f>IFERROR((1+Utviklingsbaner!B41)*F46,0)</f>
        <v>0</v>
      </c>
      <c r="K46" s="19">
        <f>IFERROR((1+Utviklingsbaner!C41)*G46,0)</f>
        <v>0</v>
      </c>
      <c r="L46" s="19">
        <f>IFERROR((1+Utviklingsbaner!D41)*H46,0)</f>
        <v>0</v>
      </c>
      <c r="M46" s="30">
        <f t="shared" si="46"/>
        <v>0</v>
      </c>
      <c r="N46" s="29">
        <f>IFERROR((1+Utviklingsbaner!B74)*J46,0)</f>
        <v>0</v>
      </c>
      <c r="O46" s="19">
        <f>IFERROR((1+Utviklingsbaner!C74)*K46,0)</f>
        <v>0</v>
      </c>
      <c r="P46" s="19">
        <f>IFERROR((1+Utviklingsbaner!D74)*L46,0)</f>
        <v>0</v>
      </c>
      <c r="Q46" s="30">
        <f t="shared" si="47"/>
        <v>0</v>
      </c>
      <c r="R46" s="29">
        <f>IFERROR((1+Utviklingsbaner!B107)*N46,0)</f>
        <v>0</v>
      </c>
      <c r="S46" s="19">
        <f>IFERROR((1+Utviklingsbaner!C107)*O46,0)</f>
        <v>0</v>
      </c>
      <c r="T46" s="19">
        <f>IFERROR((1+Utviklingsbaner!D107)*P46,0)</f>
        <v>0</v>
      </c>
      <c r="U46" s="30">
        <f t="shared" si="48"/>
        <v>0</v>
      </c>
      <c r="V46" s="29">
        <f>IFERROR((1+Utviklingsbaner!B140)*R46,0)</f>
        <v>0</v>
      </c>
      <c r="W46" s="19">
        <f>IFERROR((1+Utviklingsbaner!C140)*S46,0)</f>
        <v>0</v>
      </c>
      <c r="X46" s="19">
        <f>IFERROR((1+Utviklingsbaner!D140)*T46,0)</f>
        <v>0</v>
      </c>
      <c r="Y46" s="30">
        <f t="shared" si="49"/>
        <v>0</v>
      </c>
      <c r="Z46" s="29">
        <f>IFERROR((1+Utviklingsbaner!B173)*V46,0)</f>
        <v>0</v>
      </c>
      <c r="AA46" s="19">
        <f>IFERROR((1+Utviklingsbaner!C173)*W46,0)</f>
        <v>0</v>
      </c>
      <c r="AB46" s="19">
        <f>IFERROR((1+Utviklingsbaner!D173)*X46,0)</f>
        <v>0</v>
      </c>
      <c r="AC46" s="30">
        <f t="shared" si="50"/>
        <v>0</v>
      </c>
      <c r="AD46" s="29">
        <f>IFERROR((1+Utviklingsbaner!B206)*Z46,0)</f>
        <v>0</v>
      </c>
      <c r="AE46" s="19">
        <f>IFERROR((1+Utviklingsbaner!C206)*AA46,0)</f>
        <v>0</v>
      </c>
      <c r="AF46" s="19">
        <f>IFERROR((1+Utviklingsbaner!D206)*AB46,0)</f>
        <v>0</v>
      </c>
      <c r="AG46" s="30">
        <f t="shared" si="51"/>
        <v>0</v>
      </c>
    </row>
    <row r="47" spans="1:33" x14ac:dyDescent="0.25">
      <c r="A47">
        <f>'Enheter, modell og år'!A8</f>
        <v>0</v>
      </c>
      <c r="B47" s="29">
        <f>SUMIF(Utdanningsdata!$B$2:$B$879,'Utdanningsbev lokal mod'!$A47,Utdanningsdata!U$2:U$879)</f>
        <v>0</v>
      </c>
      <c r="C47" s="19">
        <f>SUMIF(Utdanningsdata!$B$2:$B$879,'Utdanningsbev lokal mod'!$A47,Utdanningsdata!V$2:V$879)</f>
        <v>0</v>
      </c>
      <c r="D47" s="19">
        <f>SUMIF(Utdanningsdata!$B$2:$B$879,'Utdanningsbev lokal mod'!$A47,Utdanningsdata!W$2:W$879)</f>
        <v>0</v>
      </c>
      <c r="E47" s="30">
        <f t="shared" si="44"/>
        <v>0</v>
      </c>
      <c r="F47" s="29">
        <f>IFERROR((1+Utviklingsbaner!B9)*B47,0)</f>
        <v>0</v>
      </c>
      <c r="G47" s="19">
        <f>IFERROR((1+Utviklingsbaner!C9)*C47,0)</f>
        <v>0</v>
      </c>
      <c r="H47" s="19">
        <f>IFERROR((1+Utviklingsbaner!D9)*D47,0)</f>
        <v>0</v>
      </c>
      <c r="I47" s="30">
        <f t="shared" si="45"/>
        <v>0</v>
      </c>
      <c r="J47" s="29">
        <f>IFERROR((1+Utviklingsbaner!B42)*F47,0)</f>
        <v>0</v>
      </c>
      <c r="K47" s="19">
        <f>IFERROR((1+Utviklingsbaner!C42)*G47,0)</f>
        <v>0</v>
      </c>
      <c r="L47" s="19">
        <f>IFERROR((1+Utviklingsbaner!D42)*H47,0)</f>
        <v>0</v>
      </c>
      <c r="M47" s="30">
        <f t="shared" si="46"/>
        <v>0</v>
      </c>
      <c r="N47" s="29">
        <f>IFERROR((1+Utviklingsbaner!B75)*J47,0)</f>
        <v>0</v>
      </c>
      <c r="O47" s="19">
        <f>IFERROR((1+Utviklingsbaner!C75)*K47,0)</f>
        <v>0</v>
      </c>
      <c r="P47" s="19">
        <f>IFERROR((1+Utviklingsbaner!D75)*L47,0)</f>
        <v>0</v>
      </c>
      <c r="Q47" s="30">
        <f t="shared" si="47"/>
        <v>0</v>
      </c>
      <c r="R47" s="29">
        <f>IFERROR((1+Utviklingsbaner!B108)*N47,0)</f>
        <v>0</v>
      </c>
      <c r="S47" s="19">
        <f>IFERROR((1+Utviklingsbaner!C108)*O47,0)</f>
        <v>0</v>
      </c>
      <c r="T47" s="19">
        <f>IFERROR((1+Utviklingsbaner!D108)*P47,0)</f>
        <v>0</v>
      </c>
      <c r="U47" s="30">
        <f t="shared" si="48"/>
        <v>0</v>
      </c>
      <c r="V47" s="29">
        <f>IFERROR((1+Utviklingsbaner!B141)*R47,0)</f>
        <v>0</v>
      </c>
      <c r="W47" s="19">
        <f>IFERROR((1+Utviklingsbaner!C141)*S47,0)</f>
        <v>0</v>
      </c>
      <c r="X47" s="19">
        <f>IFERROR((1+Utviklingsbaner!D141)*T47,0)</f>
        <v>0</v>
      </c>
      <c r="Y47" s="30">
        <f t="shared" si="49"/>
        <v>0</v>
      </c>
      <c r="Z47" s="29">
        <f>IFERROR((1+Utviklingsbaner!B174)*V47,0)</f>
        <v>0</v>
      </c>
      <c r="AA47" s="19">
        <f>IFERROR((1+Utviklingsbaner!C174)*W47,0)</f>
        <v>0</v>
      </c>
      <c r="AB47" s="19">
        <f>IFERROR((1+Utviklingsbaner!D174)*X47,0)</f>
        <v>0</v>
      </c>
      <c r="AC47" s="30">
        <f t="shared" si="50"/>
        <v>0</v>
      </c>
      <c r="AD47" s="29">
        <f>IFERROR((1+Utviklingsbaner!B207)*Z47,0)</f>
        <v>0</v>
      </c>
      <c r="AE47" s="19">
        <f>IFERROR((1+Utviklingsbaner!C207)*AA47,0)</f>
        <v>0</v>
      </c>
      <c r="AF47" s="19">
        <f>IFERROR((1+Utviklingsbaner!D207)*AB47,0)</f>
        <v>0</v>
      </c>
      <c r="AG47" s="30">
        <f t="shared" si="51"/>
        <v>0</v>
      </c>
    </row>
    <row r="48" spans="1:33" x14ac:dyDescent="0.25">
      <c r="A48">
        <f>'Enheter, modell og år'!A9</f>
        <v>0</v>
      </c>
      <c r="B48" s="29">
        <f>SUMIF(Utdanningsdata!$B$2:$B$879,'Utdanningsbev lokal mod'!$A48,Utdanningsdata!U$2:U$879)</f>
        <v>0</v>
      </c>
      <c r="C48" s="19">
        <f>SUMIF(Utdanningsdata!$B$2:$B$879,'Utdanningsbev lokal mod'!$A48,Utdanningsdata!V$2:V$879)</f>
        <v>0</v>
      </c>
      <c r="D48" s="19">
        <f>SUMIF(Utdanningsdata!$B$2:$B$879,'Utdanningsbev lokal mod'!$A48,Utdanningsdata!W$2:W$879)</f>
        <v>0</v>
      </c>
      <c r="E48" s="30">
        <f t="shared" si="44"/>
        <v>0</v>
      </c>
      <c r="F48" s="29">
        <f>IFERROR((1+Utviklingsbaner!B10)*B48,0)</f>
        <v>0</v>
      </c>
      <c r="G48" s="19">
        <f>IFERROR((1+Utviklingsbaner!C10)*C48,0)</f>
        <v>0</v>
      </c>
      <c r="H48" s="19">
        <f>IFERROR((1+Utviklingsbaner!D10)*D48,0)</f>
        <v>0</v>
      </c>
      <c r="I48" s="30">
        <f t="shared" si="45"/>
        <v>0</v>
      </c>
      <c r="J48" s="29">
        <f>IFERROR((1+Utviklingsbaner!B43)*F48,0)</f>
        <v>0</v>
      </c>
      <c r="K48" s="19">
        <f>IFERROR((1+Utviklingsbaner!C43)*G48,0)</f>
        <v>0</v>
      </c>
      <c r="L48" s="19">
        <f>IFERROR((1+Utviklingsbaner!D43)*H48,0)</f>
        <v>0</v>
      </c>
      <c r="M48" s="30">
        <f t="shared" si="46"/>
        <v>0</v>
      </c>
      <c r="N48" s="29">
        <f>IFERROR((1+Utviklingsbaner!B76)*J48,0)</f>
        <v>0</v>
      </c>
      <c r="O48" s="19">
        <f>IFERROR((1+Utviklingsbaner!C76)*K48,0)</f>
        <v>0</v>
      </c>
      <c r="P48" s="19">
        <f>IFERROR((1+Utviklingsbaner!D76)*L48,0)</f>
        <v>0</v>
      </c>
      <c r="Q48" s="30">
        <f t="shared" si="47"/>
        <v>0</v>
      </c>
      <c r="R48" s="29">
        <f>IFERROR((1+Utviklingsbaner!B109)*N48,0)</f>
        <v>0</v>
      </c>
      <c r="S48" s="19">
        <f>IFERROR((1+Utviklingsbaner!C109)*O48,0)</f>
        <v>0</v>
      </c>
      <c r="T48" s="19">
        <f>IFERROR((1+Utviklingsbaner!D109)*P48,0)</f>
        <v>0</v>
      </c>
      <c r="U48" s="30">
        <f t="shared" si="48"/>
        <v>0</v>
      </c>
      <c r="V48" s="29">
        <f>IFERROR((1+Utviklingsbaner!B142)*R48,0)</f>
        <v>0</v>
      </c>
      <c r="W48" s="19">
        <f>IFERROR((1+Utviklingsbaner!C142)*S48,0)</f>
        <v>0</v>
      </c>
      <c r="X48" s="19">
        <f>IFERROR((1+Utviklingsbaner!D142)*T48,0)</f>
        <v>0</v>
      </c>
      <c r="Y48" s="30">
        <f t="shared" si="49"/>
        <v>0</v>
      </c>
      <c r="Z48" s="29">
        <f>IFERROR((1+Utviklingsbaner!B175)*V48,0)</f>
        <v>0</v>
      </c>
      <c r="AA48" s="19">
        <f>IFERROR((1+Utviklingsbaner!C175)*W48,0)</f>
        <v>0</v>
      </c>
      <c r="AB48" s="19">
        <f>IFERROR((1+Utviklingsbaner!D175)*X48,0)</f>
        <v>0</v>
      </c>
      <c r="AC48" s="30">
        <f t="shared" si="50"/>
        <v>0</v>
      </c>
      <c r="AD48" s="29">
        <f>IFERROR((1+Utviklingsbaner!B208)*Z48,0)</f>
        <v>0</v>
      </c>
      <c r="AE48" s="19">
        <f>IFERROR((1+Utviklingsbaner!C208)*AA48,0)</f>
        <v>0</v>
      </c>
      <c r="AF48" s="19">
        <f>IFERROR((1+Utviklingsbaner!D208)*AB48,0)</f>
        <v>0</v>
      </c>
      <c r="AG48" s="30">
        <f t="shared" si="51"/>
        <v>0</v>
      </c>
    </row>
    <row r="49" spans="1:33" x14ac:dyDescent="0.25">
      <c r="A49">
        <f>'Enheter, modell og år'!A10</f>
        <v>0</v>
      </c>
      <c r="B49" s="29">
        <f>SUMIF(Utdanningsdata!$B$2:$B$879,'Utdanningsbev lokal mod'!$A49,Utdanningsdata!U$2:U$879)</f>
        <v>0</v>
      </c>
      <c r="C49" s="19">
        <f>SUMIF(Utdanningsdata!$B$2:$B$879,'Utdanningsbev lokal mod'!$A49,Utdanningsdata!V$2:V$879)</f>
        <v>0</v>
      </c>
      <c r="D49" s="19">
        <f>SUMIF(Utdanningsdata!$B$2:$B$879,'Utdanningsbev lokal mod'!$A49,Utdanningsdata!W$2:W$879)</f>
        <v>0</v>
      </c>
      <c r="E49" s="30">
        <f t="shared" si="44"/>
        <v>0</v>
      </c>
      <c r="F49" s="29">
        <f>IFERROR((1+Utviklingsbaner!B11)*B49,0)</f>
        <v>0</v>
      </c>
      <c r="G49" s="19">
        <f>IFERROR((1+Utviklingsbaner!C11)*C49,0)</f>
        <v>0</v>
      </c>
      <c r="H49" s="19">
        <f>IFERROR((1+Utviklingsbaner!D11)*D49,0)</f>
        <v>0</v>
      </c>
      <c r="I49" s="30">
        <f t="shared" si="45"/>
        <v>0</v>
      </c>
      <c r="J49" s="29">
        <f>IFERROR((1+Utviklingsbaner!B44)*F49,0)</f>
        <v>0</v>
      </c>
      <c r="K49" s="19">
        <f>IFERROR((1+Utviklingsbaner!C44)*G49,0)</f>
        <v>0</v>
      </c>
      <c r="L49" s="19">
        <f>IFERROR((1+Utviklingsbaner!D44)*H49,0)</f>
        <v>0</v>
      </c>
      <c r="M49" s="30">
        <f t="shared" si="46"/>
        <v>0</v>
      </c>
      <c r="N49" s="29">
        <f>IFERROR((1+Utviklingsbaner!B77)*J49,0)</f>
        <v>0</v>
      </c>
      <c r="O49" s="19">
        <f>IFERROR((1+Utviklingsbaner!C77)*K49,0)</f>
        <v>0</v>
      </c>
      <c r="P49" s="19">
        <f>IFERROR((1+Utviklingsbaner!D77)*L49,0)</f>
        <v>0</v>
      </c>
      <c r="Q49" s="30">
        <f t="shared" si="47"/>
        <v>0</v>
      </c>
      <c r="R49" s="29">
        <f>IFERROR((1+Utviklingsbaner!B110)*N49,0)</f>
        <v>0</v>
      </c>
      <c r="S49" s="19">
        <f>IFERROR((1+Utviklingsbaner!C110)*O49,0)</f>
        <v>0</v>
      </c>
      <c r="T49" s="19">
        <f>IFERROR((1+Utviklingsbaner!D110)*P49,0)</f>
        <v>0</v>
      </c>
      <c r="U49" s="30">
        <f t="shared" si="48"/>
        <v>0</v>
      </c>
      <c r="V49" s="29">
        <f>IFERROR((1+Utviklingsbaner!B143)*R49,0)</f>
        <v>0</v>
      </c>
      <c r="W49" s="19">
        <f>IFERROR((1+Utviklingsbaner!C143)*S49,0)</f>
        <v>0</v>
      </c>
      <c r="X49" s="19">
        <f>IFERROR((1+Utviklingsbaner!D143)*T49,0)</f>
        <v>0</v>
      </c>
      <c r="Y49" s="30">
        <f t="shared" si="49"/>
        <v>0</v>
      </c>
      <c r="Z49" s="29">
        <f>IFERROR((1+Utviklingsbaner!B176)*V49,0)</f>
        <v>0</v>
      </c>
      <c r="AA49" s="19">
        <f>IFERROR((1+Utviklingsbaner!C176)*W49,0)</f>
        <v>0</v>
      </c>
      <c r="AB49" s="19">
        <f>IFERROR((1+Utviklingsbaner!D176)*X49,0)</f>
        <v>0</v>
      </c>
      <c r="AC49" s="30">
        <f t="shared" si="50"/>
        <v>0</v>
      </c>
      <c r="AD49" s="29">
        <f>IFERROR((1+Utviklingsbaner!B209)*Z49,0)</f>
        <v>0</v>
      </c>
      <c r="AE49" s="19">
        <f>IFERROR((1+Utviklingsbaner!C209)*AA49,0)</f>
        <v>0</v>
      </c>
      <c r="AF49" s="19">
        <f>IFERROR((1+Utviklingsbaner!D209)*AB49,0)</f>
        <v>0</v>
      </c>
      <c r="AG49" s="30">
        <f t="shared" si="51"/>
        <v>0</v>
      </c>
    </row>
    <row r="50" spans="1:33" x14ac:dyDescent="0.25">
      <c r="A50">
        <f>'Enheter, modell og år'!A11</f>
        <v>0</v>
      </c>
      <c r="B50" s="29">
        <f>SUMIF(Utdanningsdata!$B$2:$B$879,'Utdanningsbev lokal mod'!$A50,Utdanningsdata!U$2:U$879)</f>
        <v>0</v>
      </c>
      <c r="C50" s="19">
        <f>SUMIF(Utdanningsdata!$B$2:$B$879,'Utdanningsbev lokal mod'!$A50,Utdanningsdata!V$2:V$879)</f>
        <v>0</v>
      </c>
      <c r="D50" s="19">
        <f>SUMIF(Utdanningsdata!$B$2:$B$879,'Utdanningsbev lokal mod'!$A50,Utdanningsdata!W$2:W$879)</f>
        <v>0</v>
      </c>
      <c r="E50" s="30">
        <f t="shared" si="44"/>
        <v>0</v>
      </c>
      <c r="F50" s="29">
        <f>IFERROR((1+Utviklingsbaner!B12)*B50,0)</f>
        <v>0</v>
      </c>
      <c r="G50" s="19">
        <f>IFERROR((1+Utviklingsbaner!C12)*C50,0)</f>
        <v>0</v>
      </c>
      <c r="H50" s="19">
        <f>IFERROR((1+Utviklingsbaner!D12)*D50,0)</f>
        <v>0</v>
      </c>
      <c r="I50" s="30">
        <f t="shared" si="45"/>
        <v>0</v>
      </c>
      <c r="J50" s="29">
        <f>IFERROR((1+Utviklingsbaner!B45)*F50,0)</f>
        <v>0</v>
      </c>
      <c r="K50" s="19">
        <f>IFERROR((1+Utviklingsbaner!C45)*G50,0)</f>
        <v>0</v>
      </c>
      <c r="L50" s="19">
        <f>IFERROR((1+Utviklingsbaner!D45)*H50,0)</f>
        <v>0</v>
      </c>
      <c r="M50" s="30">
        <f t="shared" si="46"/>
        <v>0</v>
      </c>
      <c r="N50" s="29">
        <f>IFERROR((1+Utviklingsbaner!B78)*J50,0)</f>
        <v>0</v>
      </c>
      <c r="O50" s="19">
        <f>IFERROR((1+Utviklingsbaner!C78)*K50,0)</f>
        <v>0</v>
      </c>
      <c r="P50" s="19">
        <f>IFERROR((1+Utviklingsbaner!D78)*L50,0)</f>
        <v>0</v>
      </c>
      <c r="Q50" s="30">
        <f t="shared" si="47"/>
        <v>0</v>
      </c>
      <c r="R50" s="29">
        <f>IFERROR((1+Utviklingsbaner!B111)*N50,0)</f>
        <v>0</v>
      </c>
      <c r="S50" s="19">
        <f>IFERROR((1+Utviklingsbaner!C111)*O50,0)</f>
        <v>0</v>
      </c>
      <c r="T50" s="19">
        <f>IFERROR((1+Utviklingsbaner!D111)*P50,0)</f>
        <v>0</v>
      </c>
      <c r="U50" s="30">
        <f t="shared" si="48"/>
        <v>0</v>
      </c>
      <c r="V50" s="29">
        <f>IFERROR((1+Utviklingsbaner!B144)*R50,0)</f>
        <v>0</v>
      </c>
      <c r="W50" s="19">
        <f>IFERROR((1+Utviklingsbaner!C144)*S50,0)</f>
        <v>0</v>
      </c>
      <c r="X50" s="19">
        <f>IFERROR((1+Utviklingsbaner!D144)*T50,0)</f>
        <v>0</v>
      </c>
      <c r="Y50" s="30">
        <f t="shared" si="49"/>
        <v>0</v>
      </c>
      <c r="Z50" s="29">
        <f>IFERROR((1+Utviklingsbaner!B177)*V50,0)</f>
        <v>0</v>
      </c>
      <c r="AA50" s="19">
        <f>IFERROR((1+Utviklingsbaner!C177)*W50,0)</f>
        <v>0</v>
      </c>
      <c r="AB50" s="19">
        <f>IFERROR((1+Utviklingsbaner!D177)*X50,0)</f>
        <v>0</v>
      </c>
      <c r="AC50" s="30">
        <f t="shared" si="50"/>
        <v>0</v>
      </c>
      <c r="AD50" s="29">
        <f>IFERROR((1+Utviklingsbaner!B210)*Z50,0)</f>
        <v>0</v>
      </c>
      <c r="AE50" s="19">
        <f>IFERROR((1+Utviklingsbaner!C210)*AA50,0)</f>
        <v>0</v>
      </c>
      <c r="AF50" s="19">
        <f>IFERROR((1+Utviklingsbaner!D210)*AB50,0)</f>
        <v>0</v>
      </c>
      <c r="AG50" s="30">
        <f t="shared" si="51"/>
        <v>0</v>
      </c>
    </row>
    <row r="51" spans="1:33" x14ac:dyDescent="0.25">
      <c r="A51">
        <f>'Enheter, modell og år'!A12</f>
        <v>0</v>
      </c>
      <c r="B51" s="29">
        <f>SUMIF(Utdanningsdata!$B$2:$B$879,'Utdanningsbev lokal mod'!$A51,Utdanningsdata!U$2:U$879)</f>
        <v>0</v>
      </c>
      <c r="C51" s="19">
        <f>SUMIF(Utdanningsdata!$B$2:$B$879,'Utdanningsbev lokal mod'!$A51,Utdanningsdata!V$2:V$879)</f>
        <v>0</v>
      </c>
      <c r="D51" s="19">
        <f>SUMIF(Utdanningsdata!$B$2:$B$879,'Utdanningsbev lokal mod'!$A51,Utdanningsdata!W$2:W$879)</f>
        <v>0</v>
      </c>
      <c r="E51" s="30">
        <f t="shared" si="44"/>
        <v>0</v>
      </c>
      <c r="F51" s="29">
        <f>IFERROR((1+Utviklingsbaner!B13)*B51,0)</f>
        <v>0</v>
      </c>
      <c r="G51" s="19">
        <f>IFERROR((1+Utviklingsbaner!C13)*C51,0)</f>
        <v>0</v>
      </c>
      <c r="H51" s="19">
        <f>IFERROR((1+Utviklingsbaner!D13)*D51,0)</f>
        <v>0</v>
      </c>
      <c r="I51" s="30">
        <f t="shared" si="45"/>
        <v>0</v>
      </c>
      <c r="J51" s="29">
        <f>IFERROR((1+Utviklingsbaner!B46)*F51,0)</f>
        <v>0</v>
      </c>
      <c r="K51" s="19">
        <f>IFERROR((1+Utviklingsbaner!C46)*G51,0)</f>
        <v>0</v>
      </c>
      <c r="L51" s="19">
        <f>IFERROR((1+Utviklingsbaner!D46)*H51,0)</f>
        <v>0</v>
      </c>
      <c r="M51" s="30">
        <f t="shared" si="46"/>
        <v>0</v>
      </c>
      <c r="N51" s="29">
        <f>IFERROR((1+Utviklingsbaner!B79)*J51,0)</f>
        <v>0</v>
      </c>
      <c r="O51" s="19">
        <f>IFERROR((1+Utviklingsbaner!C79)*K51,0)</f>
        <v>0</v>
      </c>
      <c r="P51" s="19">
        <f>IFERROR((1+Utviklingsbaner!D79)*L51,0)</f>
        <v>0</v>
      </c>
      <c r="Q51" s="30">
        <f t="shared" si="47"/>
        <v>0</v>
      </c>
      <c r="R51" s="29">
        <f>IFERROR((1+Utviklingsbaner!B112)*N51,0)</f>
        <v>0</v>
      </c>
      <c r="S51" s="19">
        <f>IFERROR((1+Utviklingsbaner!C112)*O51,0)</f>
        <v>0</v>
      </c>
      <c r="T51" s="19">
        <f>IFERROR((1+Utviklingsbaner!D112)*P51,0)</f>
        <v>0</v>
      </c>
      <c r="U51" s="30">
        <f t="shared" si="48"/>
        <v>0</v>
      </c>
      <c r="V51" s="29">
        <f>IFERROR((1+Utviklingsbaner!B145)*R51,0)</f>
        <v>0</v>
      </c>
      <c r="W51" s="19">
        <f>IFERROR((1+Utviklingsbaner!C145)*S51,0)</f>
        <v>0</v>
      </c>
      <c r="X51" s="19">
        <f>IFERROR((1+Utviklingsbaner!D145)*T51,0)</f>
        <v>0</v>
      </c>
      <c r="Y51" s="30">
        <f t="shared" si="49"/>
        <v>0</v>
      </c>
      <c r="Z51" s="29">
        <f>IFERROR((1+Utviklingsbaner!B178)*V51,0)</f>
        <v>0</v>
      </c>
      <c r="AA51" s="19">
        <f>IFERROR((1+Utviklingsbaner!C178)*W51,0)</f>
        <v>0</v>
      </c>
      <c r="AB51" s="19">
        <f>IFERROR((1+Utviklingsbaner!D178)*X51,0)</f>
        <v>0</v>
      </c>
      <c r="AC51" s="30">
        <f t="shared" si="50"/>
        <v>0</v>
      </c>
      <c r="AD51" s="29">
        <f>IFERROR((1+Utviklingsbaner!B211)*Z51,0)</f>
        <v>0</v>
      </c>
      <c r="AE51" s="19">
        <f>IFERROR((1+Utviklingsbaner!C211)*AA51,0)</f>
        <v>0</v>
      </c>
      <c r="AF51" s="19">
        <f>IFERROR((1+Utviklingsbaner!D211)*AB51,0)</f>
        <v>0</v>
      </c>
      <c r="AG51" s="30">
        <f t="shared" si="51"/>
        <v>0</v>
      </c>
    </row>
    <row r="52" spans="1:33" x14ac:dyDescent="0.25">
      <c r="A52">
        <f>'Enheter, modell og år'!A13</f>
        <v>0</v>
      </c>
      <c r="B52" s="29">
        <f>SUMIF(Utdanningsdata!$B$2:$B$879,'Utdanningsbev lokal mod'!$A52,Utdanningsdata!U$2:U$879)</f>
        <v>0</v>
      </c>
      <c r="C52" s="19">
        <f>SUMIF(Utdanningsdata!$B$2:$B$879,'Utdanningsbev lokal mod'!$A52,Utdanningsdata!V$2:V$879)</f>
        <v>0</v>
      </c>
      <c r="D52" s="19">
        <f>SUMIF(Utdanningsdata!$B$2:$B$879,'Utdanningsbev lokal mod'!$A52,Utdanningsdata!W$2:W$879)</f>
        <v>0</v>
      </c>
      <c r="E52" s="30">
        <f t="shared" si="44"/>
        <v>0</v>
      </c>
      <c r="F52" s="29">
        <f>IFERROR((1+Utviklingsbaner!B14)*B52,0)</f>
        <v>0</v>
      </c>
      <c r="G52" s="19">
        <f>IFERROR((1+Utviklingsbaner!C14)*C52,0)</f>
        <v>0</v>
      </c>
      <c r="H52" s="19">
        <f>IFERROR((1+Utviklingsbaner!D14)*D52,0)</f>
        <v>0</v>
      </c>
      <c r="I52" s="30">
        <f t="shared" si="45"/>
        <v>0</v>
      </c>
      <c r="J52" s="29">
        <f>IFERROR((1+Utviklingsbaner!B47)*F52,0)</f>
        <v>0</v>
      </c>
      <c r="K52" s="19">
        <f>IFERROR((1+Utviklingsbaner!C47)*G52,0)</f>
        <v>0</v>
      </c>
      <c r="L52" s="19">
        <f>IFERROR((1+Utviklingsbaner!D47)*H52,0)</f>
        <v>0</v>
      </c>
      <c r="M52" s="30">
        <f t="shared" si="46"/>
        <v>0</v>
      </c>
      <c r="N52" s="29">
        <f>IFERROR((1+Utviklingsbaner!B80)*J52,0)</f>
        <v>0</v>
      </c>
      <c r="O52" s="19">
        <f>IFERROR((1+Utviklingsbaner!C80)*K52,0)</f>
        <v>0</v>
      </c>
      <c r="P52" s="19">
        <f>IFERROR((1+Utviklingsbaner!D80)*L52,0)</f>
        <v>0</v>
      </c>
      <c r="Q52" s="30">
        <f t="shared" si="47"/>
        <v>0</v>
      </c>
      <c r="R52" s="29">
        <f>IFERROR((1+Utviklingsbaner!B113)*N52,0)</f>
        <v>0</v>
      </c>
      <c r="S52" s="19">
        <f>IFERROR((1+Utviklingsbaner!C113)*O52,0)</f>
        <v>0</v>
      </c>
      <c r="T52" s="19">
        <f>IFERROR((1+Utviklingsbaner!D113)*P52,0)</f>
        <v>0</v>
      </c>
      <c r="U52" s="30">
        <f t="shared" si="48"/>
        <v>0</v>
      </c>
      <c r="V52" s="29">
        <f>IFERROR((1+Utviklingsbaner!B146)*R52,0)</f>
        <v>0</v>
      </c>
      <c r="W52" s="19">
        <f>IFERROR((1+Utviklingsbaner!C146)*S52,0)</f>
        <v>0</v>
      </c>
      <c r="X52" s="19">
        <f>IFERROR((1+Utviklingsbaner!D146)*T52,0)</f>
        <v>0</v>
      </c>
      <c r="Y52" s="30">
        <f t="shared" si="49"/>
        <v>0</v>
      </c>
      <c r="Z52" s="29">
        <f>IFERROR((1+Utviklingsbaner!B179)*V52,0)</f>
        <v>0</v>
      </c>
      <c r="AA52" s="19">
        <f>IFERROR((1+Utviklingsbaner!C179)*W52,0)</f>
        <v>0</v>
      </c>
      <c r="AB52" s="19">
        <f>IFERROR((1+Utviklingsbaner!D179)*X52,0)</f>
        <v>0</v>
      </c>
      <c r="AC52" s="30">
        <f t="shared" si="50"/>
        <v>0</v>
      </c>
      <c r="AD52" s="29">
        <f>IFERROR((1+Utviklingsbaner!B212)*Z52,0)</f>
        <v>0</v>
      </c>
      <c r="AE52" s="19">
        <f>IFERROR((1+Utviklingsbaner!C212)*AA52,0)</f>
        <v>0</v>
      </c>
      <c r="AF52" s="19">
        <f>IFERROR((1+Utviklingsbaner!D212)*AB52,0)</f>
        <v>0</v>
      </c>
      <c r="AG52" s="30">
        <f t="shared" si="51"/>
        <v>0</v>
      </c>
    </row>
    <row r="53" spans="1:33" x14ac:dyDescent="0.25">
      <c r="A53">
        <f>'Enheter, modell og år'!A14</f>
        <v>0</v>
      </c>
      <c r="B53" s="29">
        <f>SUMIF(Utdanningsdata!$B$2:$B$879,'Utdanningsbev lokal mod'!$A53,Utdanningsdata!U$2:U$879)</f>
        <v>0</v>
      </c>
      <c r="C53" s="19">
        <f>SUMIF(Utdanningsdata!$B$2:$B$879,'Utdanningsbev lokal mod'!$A53,Utdanningsdata!V$2:V$879)</f>
        <v>0</v>
      </c>
      <c r="D53" s="19">
        <f>SUMIF(Utdanningsdata!$B$2:$B$879,'Utdanningsbev lokal mod'!$A53,Utdanningsdata!W$2:W$879)</f>
        <v>0</v>
      </c>
      <c r="E53" s="30">
        <f t="shared" si="44"/>
        <v>0</v>
      </c>
      <c r="F53" s="29">
        <f>IFERROR((1+Utviklingsbaner!B15)*B53,0)</f>
        <v>0</v>
      </c>
      <c r="G53" s="19">
        <f>IFERROR((1+Utviklingsbaner!C15)*C53,0)</f>
        <v>0</v>
      </c>
      <c r="H53" s="19">
        <f>IFERROR((1+Utviklingsbaner!D15)*D53,0)</f>
        <v>0</v>
      </c>
      <c r="I53" s="30">
        <f t="shared" si="45"/>
        <v>0</v>
      </c>
      <c r="J53" s="29">
        <f>IFERROR((1+Utviklingsbaner!B48)*F53,0)</f>
        <v>0</v>
      </c>
      <c r="K53" s="19">
        <f>IFERROR((1+Utviklingsbaner!C48)*G53,0)</f>
        <v>0</v>
      </c>
      <c r="L53" s="19">
        <f>IFERROR((1+Utviklingsbaner!D48)*H53,0)</f>
        <v>0</v>
      </c>
      <c r="M53" s="30">
        <f t="shared" si="46"/>
        <v>0</v>
      </c>
      <c r="N53" s="29">
        <f>IFERROR((1+Utviklingsbaner!B81)*J53,0)</f>
        <v>0</v>
      </c>
      <c r="O53" s="19">
        <f>IFERROR((1+Utviklingsbaner!C81)*K53,0)</f>
        <v>0</v>
      </c>
      <c r="P53" s="19">
        <f>IFERROR((1+Utviklingsbaner!D81)*L53,0)</f>
        <v>0</v>
      </c>
      <c r="Q53" s="30">
        <f t="shared" si="47"/>
        <v>0</v>
      </c>
      <c r="R53" s="29">
        <f>IFERROR((1+Utviklingsbaner!B114)*N53,0)</f>
        <v>0</v>
      </c>
      <c r="S53" s="19">
        <f>IFERROR((1+Utviklingsbaner!C114)*O53,0)</f>
        <v>0</v>
      </c>
      <c r="T53" s="19">
        <f>IFERROR((1+Utviklingsbaner!D114)*P53,0)</f>
        <v>0</v>
      </c>
      <c r="U53" s="30">
        <f t="shared" si="48"/>
        <v>0</v>
      </c>
      <c r="V53" s="29">
        <f>IFERROR((1+Utviklingsbaner!B147)*R53,0)</f>
        <v>0</v>
      </c>
      <c r="W53" s="19">
        <f>IFERROR((1+Utviklingsbaner!C147)*S53,0)</f>
        <v>0</v>
      </c>
      <c r="X53" s="19">
        <f>IFERROR((1+Utviklingsbaner!D147)*T53,0)</f>
        <v>0</v>
      </c>
      <c r="Y53" s="30">
        <f t="shared" si="49"/>
        <v>0</v>
      </c>
      <c r="Z53" s="29">
        <f>IFERROR((1+Utviklingsbaner!B180)*V53,0)</f>
        <v>0</v>
      </c>
      <c r="AA53" s="19">
        <f>IFERROR((1+Utviklingsbaner!C180)*W53,0)</f>
        <v>0</v>
      </c>
      <c r="AB53" s="19">
        <f>IFERROR((1+Utviklingsbaner!D180)*X53,0)</f>
        <v>0</v>
      </c>
      <c r="AC53" s="30">
        <f t="shared" si="50"/>
        <v>0</v>
      </c>
      <c r="AD53" s="29">
        <f>IFERROR((1+Utviklingsbaner!B213)*Z53,0)</f>
        <v>0</v>
      </c>
      <c r="AE53" s="19">
        <f>IFERROR((1+Utviklingsbaner!C213)*AA53,0)</f>
        <v>0</v>
      </c>
      <c r="AF53" s="19">
        <f>IFERROR((1+Utviklingsbaner!D213)*AB53,0)</f>
        <v>0</v>
      </c>
      <c r="AG53" s="30">
        <f t="shared" si="51"/>
        <v>0</v>
      </c>
    </row>
    <row r="54" spans="1:33" x14ac:dyDescent="0.25">
      <c r="A54">
        <f>'Enheter, modell og år'!A15</f>
        <v>0</v>
      </c>
      <c r="B54" s="29">
        <f>SUMIF(Utdanningsdata!$B$2:$B$879,'Utdanningsbev lokal mod'!$A54,Utdanningsdata!U$2:U$879)</f>
        <v>0</v>
      </c>
      <c r="C54" s="19">
        <f>SUMIF(Utdanningsdata!$B$2:$B$879,'Utdanningsbev lokal mod'!$A54,Utdanningsdata!V$2:V$879)</f>
        <v>0</v>
      </c>
      <c r="D54" s="19">
        <f>SUMIF(Utdanningsdata!$B$2:$B$879,'Utdanningsbev lokal mod'!$A54,Utdanningsdata!W$2:W$879)</f>
        <v>0</v>
      </c>
      <c r="E54" s="30">
        <f t="shared" si="44"/>
        <v>0</v>
      </c>
      <c r="F54" s="29">
        <f>IFERROR((1+Utviklingsbaner!B16)*B54,0)</f>
        <v>0</v>
      </c>
      <c r="G54" s="19">
        <f>IFERROR((1+Utviklingsbaner!C16)*C54,0)</f>
        <v>0</v>
      </c>
      <c r="H54" s="19">
        <f>IFERROR((1+Utviklingsbaner!D16)*D54,0)</f>
        <v>0</v>
      </c>
      <c r="I54" s="30">
        <f t="shared" si="45"/>
        <v>0</v>
      </c>
      <c r="J54" s="29">
        <f>IFERROR((1+Utviklingsbaner!B49)*F54,0)</f>
        <v>0</v>
      </c>
      <c r="K54" s="19">
        <f>IFERROR((1+Utviklingsbaner!C49)*G54,0)</f>
        <v>0</v>
      </c>
      <c r="L54" s="19">
        <f>IFERROR((1+Utviklingsbaner!D49)*H54,0)</f>
        <v>0</v>
      </c>
      <c r="M54" s="30">
        <f t="shared" si="46"/>
        <v>0</v>
      </c>
      <c r="N54" s="29">
        <f>IFERROR((1+Utviklingsbaner!B82)*J54,0)</f>
        <v>0</v>
      </c>
      <c r="O54" s="19">
        <f>IFERROR((1+Utviklingsbaner!C82)*K54,0)</f>
        <v>0</v>
      </c>
      <c r="P54" s="19">
        <f>IFERROR((1+Utviklingsbaner!D82)*L54,0)</f>
        <v>0</v>
      </c>
      <c r="Q54" s="30">
        <f t="shared" si="47"/>
        <v>0</v>
      </c>
      <c r="R54" s="29">
        <f>IFERROR((1+Utviklingsbaner!B115)*N54,0)</f>
        <v>0</v>
      </c>
      <c r="S54" s="19">
        <f>IFERROR((1+Utviklingsbaner!C115)*O54,0)</f>
        <v>0</v>
      </c>
      <c r="T54" s="19">
        <f>IFERROR((1+Utviklingsbaner!D115)*P54,0)</f>
        <v>0</v>
      </c>
      <c r="U54" s="30">
        <f t="shared" si="48"/>
        <v>0</v>
      </c>
      <c r="V54" s="29">
        <f>IFERROR((1+Utviklingsbaner!B148)*R54,0)</f>
        <v>0</v>
      </c>
      <c r="W54" s="19">
        <f>IFERROR((1+Utviklingsbaner!C148)*S54,0)</f>
        <v>0</v>
      </c>
      <c r="X54" s="19">
        <f>IFERROR((1+Utviklingsbaner!D148)*T54,0)</f>
        <v>0</v>
      </c>
      <c r="Y54" s="30">
        <f t="shared" si="49"/>
        <v>0</v>
      </c>
      <c r="Z54" s="29">
        <f>IFERROR((1+Utviklingsbaner!B181)*V54,0)</f>
        <v>0</v>
      </c>
      <c r="AA54" s="19">
        <f>IFERROR((1+Utviklingsbaner!C181)*W54,0)</f>
        <v>0</v>
      </c>
      <c r="AB54" s="19">
        <f>IFERROR((1+Utviklingsbaner!D181)*X54,0)</f>
        <v>0</v>
      </c>
      <c r="AC54" s="30">
        <f t="shared" si="50"/>
        <v>0</v>
      </c>
      <c r="AD54" s="29">
        <f>IFERROR((1+Utviklingsbaner!B214)*Z54,0)</f>
        <v>0</v>
      </c>
      <c r="AE54" s="19">
        <f>IFERROR((1+Utviklingsbaner!C214)*AA54,0)</f>
        <v>0</v>
      </c>
      <c r="AF54" s="19">
        <f>IFERROR((1+Utviklingsbaner!D214)*AB54,0)</f>
        <v>0</v>
      </c>
      <c r="AG54" s="30">
        <f t="shared" si="51"/>
        <v>0</v>
      </c>
    </row>
    <row r="55" spans="1:33" x14ac:dyDescent="0.25">
      <c r="A55">
        <f>'Enheter, modell og år'!A16</f>
        <v>0</v>
      </c>
      <c r="B55" s="29">
        <f>SUMIF(Utdanningsdata!$B$2:$B$879,'Utdanningsbev lokal mod'!$A55,Utdanningsdata!U$2:U$879)</f>
        <v>0</v>
      </c>
      <c r="C55" s="19">
        <f>SUMIF(Utdanningsdata!$B$2:$B$879,'Utdanningsbev lokal mod'!$A55,Utdanningsdata!V$2:V$879)</f>
        <v>0</v>
      </c>
      <c r="D55" s="19">
        <f>SUMIF(Utdanningsdata!$B$2:$B$879,'Utdanningsbev lokal mod'!$A55,Utdanningsdata!W$2:W$879)</f>
        <v>0</v>
      </c>
      <c r="E55" s="30">
        <f t="shared" si="44"/>
        <v>0</v>
      </c>
      <c r="F55" s="29">
        <f>IFERROR((1+Utviklingsbaner!B17)*B55,0)</f>
        <v>0</v>
      </c>
      <c r="G55" s="19">
        <f>IFERROR((1+Utviklingsbaner!C17)*C55,0)</f>
        <v>0</v>
      </c>
      <c r="H55" s="19">
        <f>IFERROR((1+Utviklingsbaner!D17)*D55,0)</f>
        <v>0</v>
      </c>
      <c r="I55" s="30">
        <f t="shared" si="45"/>
        <v>0</v>
      </c>
      <c r="J55" s="29">
        <f>IFERROR((1+Utviklingsbaner!B50)*F55,0)</f>
        <v>0</v>
      </c>
      <c r="K55" s="19">
        <f>IFERROR((1+Utviklingsbaner!C50)*G55,0)</f>
        <v>0</v>
      </c>
      <c r="L55" s="19">
        <f>IFERROR((1+Utviklingsbaner!D50)*H55,0)</f>
        <v>0</v>
      </c>
      <c r="M55" s="30">
        <f t="shared" si="46"/>
        <v>0</v>
      </c>
      <c r="N55" s="29">
        <f>IFERROR((1+Utviklingsbaner!B83)*J55,0)</f>
        <v>0</v>
      </c>
      <c r="O55" s="19">
        <f>IFERROR((1+Utviklingsbaner!C83)*K55,0)</f>
        <v>0</v>
      </c>
      <c r="P55" s="19">
        <f>IFERROR((1+Utviklingsbaner!D83)*L55,0)</f>
        <v>0</v>
      </c>
      <c r="Q55" s="30">
        <f t="shared" si="47"/>
        <v>0</v>
      </c>
      <c r="R55" s="29">
        <f>IFERROR((1+Utviklingsbaner!B116)*N55,0)</f>
        <v>0</v>
      </c>
      <c r="S55" s="19">
        <f>IFERROR((1+Utviklingsbaner!C116)*O55,0)</f>
        <v>0</v>
      </c>
      <c r="T55" s="19">
        <f>IFERROR((1+Utviklingsbaner!D116)*P55,0)</f>
        <v>0</v>
      </c>
      <c r="U55" s="30">
        <f t="shared" si="48"/>
        <v>0</v>
      </c>
      <c r="V55" s="29">
        <f>IFERROR((1+Utviklingsbaner!B149)*R55,0)</f>
        <v>0</v>
      </c>
      <c r="W55" s="19">
        <f>IFERROR((1+Utviklingsbaner!C149)*S55,0)</f>
        <v>0</v>
      </c>
      <c r="X55" s="19">
        <f>IFERROR((1+Utviklingsbaner!D149)*T55,0)</f>
        <v>0</v>
      </c>
      <c r="Y55" s="30">
        <f t="shared" si="49"/>
        <v>0</v>
      </c>
      <c r="Z55" s="29">
        <f>IFERROR((1+Utviklingsbaner!B182)*V55,0)</f>
        <v>0</v>
      </c>
      <c r="AA55" s="19">
        <f>IFERROR((1+Utviklingsbaner!C182)*W55,0)</f>
        <v>0</v>
      </c>
      <c r="AB55" s="19">
        <f>IFERROR((1+Utviklingsbaner!D182)*X55,0)</f>
        <v>0</v>
      </c>
      <c r="AC55" s="30">
        <f t="shared" si="50"/>
        <v>0</v>
      </c>
      <c r="AD55" s="29">
        <f>IFERROR((1+Utviklingsbaner!B215)*Z55,0)</f>
        <v>0</v>
      </c>
      <c r="AE55" s="19">
        <f>IFERROR((1+Utviklingsbaner!C215)*AA55,0)</f>
        <v>0</v>
      </c>
      <c r="AF55" s="19">
        <f>IFERROR((1+Utviklingsbaner!D215)*AB55,0)</f>
        <v>0</v>
      </c>
      <c r="AG55" s="30">
        <f t="shared" si="51"/>
        <v>0</v>
      </c>
    </row>
    <row r="56" spans="1:33" x14ac:dyDescent="0.25">
      <c r="A56">
        <f>'Enheter, modell og år'!A17</f>
        <v>0</v>
      </c>
      <c r="B56" s="29">
        <f>SUMIF(Utdanningsdata!$B$2:$B$879,'Utdanningsbev lokal mod'!$A56,Utdanningsdata!U$2:U$879)</f>
        <v>0</v>
      </c>
      <c r="C56" s="19">
        <f>SUMIF(Utdanningsdata!$B$2:$B$879,'Utdanningsbev lokal mod'!$A56,Utdanningsdata!V$2:V$879)</f>
        <v>0</v>
      </c>
      <c r="D56" s="19">
        <f>SUMIF(Utdanningsdata!$B$2:$B$879,'Utdanningsbev lokal mod'!$A56,Utdanningsdata!W$2:W$879)</f>
        <v>0</v>
      </c>
      <c r="E56" s="30">
        <f t="shared" si="44"/>
        <v>0</v>
      </c>
      <c r="F56" s="29">
        <f>IFERROR((1+Utviklingsbaner!B18)*B56,0)</f>
        <v>0</v>
      </c>
      <c r="G56" s="19">
        <f>IFERROR((1+Utviklingsbaner!C18)*C56,0)</f>
        <v>0</v>
      </c>
      <c r="H56" s="19">
        <f>IFERROR((1+Utviklingsbaner!D18)*D56,0)</f>
        <v>0</v>
      </c>
      <c r="I56" s="30">
        <f t="shared" si="45"/>
        <v>0</v>
      </c>
      <c r="J56" s="29">
        <f>IFERROR((1+Utviklingsbaner!B51)*F56,0)</f>
        <v>0</v>
      </c>
      <c r="K56" s="19">
        <f>IFERROR((1+Utviklingsbaner!C51)*G56,0)</f>
        <v>0</v>
      </c>
      <c r="L56" s="19">
        <f>IFERROR((1+Utviklingsbaner!D51)*H56,0)</f>
        <v>0</v>
      </c>
      <c r="M56" s="30">
        <f t="shared" si="46"/>
        <v>0</v>
      </c>
      <c r="N56" s="29">
        <f>IFERROR((1+Utviklingsbaner!B84)*J56,0)</f>
        <v>0</v>
      </c>
      <c r="O56" s="19">
        <f>IFERROR((1+Utviklingsbaner!C84)*K56,0)</f>
        <v>0</v>
      </c>
      <c r="P56" s="19">
        <f>IFERROR((1+Utviklingsbaner!D84)*L56,0)</f>
        <v>0</v>
      </c>
      <c r="Q56" s="30">
        <f t="shared" si="47"/>
        <v>0</v>
      </c>
      <c r="R56" s="29">
        <f>IFERROR((1+Utviklingsbaner!B117)*N56,0)</f>
        <v>0</v>
      </c>
      <c r="S56" s="19">
        <f>IFERROR((1+Utviklingsbaner!C117)*O56,0)</f>
        <v>0</v>
      </c>
      <c r="T56" s="19">
        <f>IFERROR((1+Utviklingsbaner!D117)*P56,0)</f>
        <v>0</v>
      </c>
      <c r="U56" s="30">
        <f t="shared" si="48"/>
        <v>0</v>
      </c>
      <c r="V56" s="29">
        <f>IFERROR((1+Utviklingsbaner!B150)*R56,0)</f>
        <v>0</v>
      </c>
      <c r="W56" s="19">
        <f>IFERROR((1+Utviklingsbaner!C150)*S56,0)</f>
        <v>0</v>
      </c>
      <c r="X56" s="19">
        <f>IFERROR((1+Utviklingsbaner!D150)*T56,0)</f>
        <v>0</v>
      </c>
      <c r="Y56" s="30">
        <f t="shared" si="49"/>
        <v>0</v>
      </c>
      <c r="Z56" s="29">
        <f>IFERROR((1+Utviklingsbaner!B183)*V56,0)</f>
        <v>0</v>
      </c>
      <c r="AA56" s="19">
        <f>IFERROR((1+Utviklingsbaner!C183)*W56,0)</f>
        <v>0</v>
      </c>
      <c r="AB56" s="19">
        <f>IFERROR((1+Utviklingsbaner!D183)*X56,0)</f>
        <v>0</v>
      </c>
      <c r="AC56" s="30">
        <f t="shared" si="50"/>
        <v>0</v>
      </c>
      <c r="AD56" s="29">
        <f>IFERROR((1+Utviklingsbaner!B216)*Z56,0)</f>
        <v>0</v>
      </c>
      <c r="AE56" s="19">
        <f>IFERROR((1+Utviklingsbaner!C216)*AA56,0)</f>
        <v>0</v>
      </c>
      <c r="AF56" s="19">
        <f>IFERROR((1+Utviklingsbaner!D216)*AB56,0)</f>
        <v>0</v>
      </c>
      <c r="AG56" s="30">
        <f t="shared" si="51"/>
        <v>0</v>
      </c>
    </row>
    <row r="57" spans="1:33" x14ac:dyDescent="0.25">
      <c r="A57">
        <f>'Enheter, modell og år'!A18</f>
        <v>0</v>
      </c>
      <c r="B57" s="29">
        <f>SUMIF(Utdanningsdata!$B$2:$B$879,'Utdanningsbev lokal mod'!$A57,Utdanningsdata!U$2:U$879)</f>
        <v>0</v>
      </c>
      <c r="C57" s="19">
        <f>SUMIF(Utdanningsdata!$B$2:$B$879,'Utdanningsbev lokal mod'!$A57,Utdanningsdata!V$2:V$879)</f>
        <v>0</v>
      </c>
      <c r="D57" s="19">
        <f>SUMIF(Utdanningsdata!$B$2:$B$879,'Utdanningsbev lokal mod'!$A57,Utdanningsdata!W$2:W$879)</f>
        <v>0</v>
      </c>
      <c r="E57" s="30">
        <f t="shared" si="44"/>
        <v>0</v>
      </c>
      <c r="F57" s="29">
        <f>IFERROR((1+Utviklingsbaner!B19)*B57,0)</f>
        <v>0</v>
      </c>
      <c r="G57" s="19">
        <f>IFERROR((1+Utviklingsbaner!C19)*C57,0)</f>
        <v>0</v>
      </c>
      <c r="H57" s="19">
        <f>IFERROR((1+Utviklingsbaner!D19)*D57,0)</f>
        <v>0</v>
      </c>
      <c r="I57" s="30">
        <f t="shared" si="45"/>
        <v>0</v>
      </c>
      <c r="J57" s="29">
        <f>IFERROR((1+Utviklingsbaner!B52)*F57,0)</f>
        <v>0</v>
      </c>
      <c r="K57" s="19">
        <f>IFERROR((1+Utviklingsbaner!C52)*G57,0)</f>
        <v>0</v>
      </c>
      <c r="L57" s="19">
        <f>IFERROR((1+Utviklingsbaner!D52)*H57,0)</f>
        <v>0</v>
      </c>
      <c r="M57" s="30">
        <f t="shared" si="46"/>
        <v>0</v>
      </c>
      <c r="N57" s="29">
        <f>IFERROR((1+Utviklingsbaner!B85)*J57,0)</f>
        <v>0</v>
      </c>
      <c r="O57" s="19">
        <f>IFERROR((1+Utviklingsbaner!C85)*K57,0)</f>
        <v>0</v>
      </c>
      <c r="P57" s="19">
        <f>IFERROR((1+Utviklingsbaner!D85)*L57,0)</f>
        <v>0</v>
      </c>
      <c r="Q57" s="30">
        <f t="shared" si="47"/>
        <v>0</v>
      </c>
      <c r="R57" s="29">
        <f>IFERROR((1+Utviklingsbaner!B118)*N57,0)</f>
        <v>0</v>
      </c>
      <c r="S57" s="19">
        <f>IFERROR((1+Utviklingsbaner!C118)*O57,0)</f>
        <v>0</v>
      </c>
      <c r="T57" s="19">
        <f>IFERROR((1+Utviklingsbaner!D118)*P57,0)</f>
        <v>0</v>
      </c>
      <c r="U57" s="30">
        <f t="shared" si="48"/>
        <v>0</v>
      </c>
      <c r="V57" s="29">
        <f>IFERROR((1+Utviklingsbaner!B151)*R57,0)</f>
        <v>0</v>
      </c>
      <c r="W57" s="19">
        <f>IFERROR((1+Utviklingsbaner!C151)*S57,0)</f>
        <v>0</v>
      </c>
      <c r="X57" s="19">
        <f>IFERROR((1+Utviklingsbaner!D151)*T57,0)</f>
        <v>0</v>
      </c>
      <c r="Y57" s="30">
        <f t="shared" si="49"/>
        <v>0</v>
      </c>
      <c r="Z57" s="29">
        <f>IFERROR((1+Utviklingsbaner!B184)*V57,0)</f>
        <v>0</v>
      </c>
      <c r="AA57" s="19">
        <f>IFERROR((1+Utviklingsbaner!C184)*W57,0)</f>
        <v>0</v>
      </c>
      <c r="AB57" s="19">
        <f>IFERROR((1+Utviklingsbaner!D184)*X57,0)</f>
        <v>0</v>
      </c>
      <c r="AC57" s="30">
        <f t="shared" si="50"/>
        <v>0</v>
      </c>
      <c r="AD57" s="29">
        <f>IFERROR((1+Utviklingsbaner!B217)*Z57,0)</f>
        <v>0</v>
      </c>
      <c r="AE57" s="19">
        <f>IFERROR((1+Utviklingsbaner!C217)*AA57,0)</f>
        <v>0</v>
      </c>
      <c r="AF57" s="19">
        <f>IFERROR((1+Utviklingsbaner!D217)*AB57,0)</f>
        <v>0</v>
      </c>
      <c r="AG57" s="30">
        <f t="shared" si="51"/>
        <v>0</v>
      </c>
    </row>
    <row r="58" spans="1:33" x14ac:dyDescent="0.25">
      <c r="A58">
        <f>'Enheter, modell og år'!A19</f>
        <v>0</v>
      </c>
      <c r="B58" s="29">
        <f>SUMIF(Utdanningsdata!$B$2:$B$879,'Utdanningsbev lokal mod'!$A58,Utdanningsdata!U$2:U$879)</f>
        <v>0</v>
      </c>
      <c r="C58" s="19">
        <f>SUMIF(Utdanningsdata!$B$2:$B$879,'Utdanningsbev lokal mod'!$A58,Utdanningsdata!V$2:V$879)</f>
        <v>0</v>
      </c>
      <c r="D58" s="19">
        <f>SUMIF(Utdanningsdata!$B$2:$B$879,'Utdanningsbev lokal mod'!$A58,Utdanningsdata!W$2:W$879)</f>
        <v>0</v>
      </c>
      <c r="E58" s="30">
        <f t="shared" si="44"/>
        <v>0</v>
      </c>
      <c r="F58" s="29">
        <f>IFERROR((1+Utviklingsbaner!B20)*B58,0)</f>
        <v>0</v>
      </c>
      <c r="G58" s="19">
        <f>IFERROR((1+Utviklingsbaner!C20)*C58,0)</f>
        <v>0</v>
      </c>
      <c r="H58" s="19">
        <f>IFERROR((1+Utviklingsbaner!D20)*D58,0)</f>
        <v>0</v>
      </c>
      <c r="I58" s="30">
        <f t="shared" si="45"/>
        <v>0</v>
      </c>
      <c r="J58" s="29">
        <f>IFERROR((1+Utviklingsbaner!B53)*F58,0)</f>
        <v>0</v>
      </c>
      <c r="K58" s="19">
        <f>IFERROR((1+Utviklingsbaner!C53)*G58,0)</f>
        <v>0</v>
      </c>
      <c r="L58" s="19">
        <f>IFERROR((1+Utviklingsbaner!D53)*H58,0)</f>
        <v>0</v>
      </c>
      <c r="M58" s="30">
        <f t="shared" si="46"/>
        <v>0</v>
      </c>
      <c r="N58" s="29">
        <f>IFERROR((1+Utviklingsbaner!B86)*J58,0)</f>
        <v>0</v>
      </c>
      <c r="O58" s="19">
        <f>IFERROR((1+Utviklingsbaner!C86)*K58,0)</f>
        <v>0</v>
      </c>
      <c r="P58" s="19">
        <f>IFERROR((1+Utviklingsbaner!D86)*L58,0)</f>
        <v>0</v>
      </c>
      <c r="Q58" s="30">
        <f t="shared" si="47"/>
        <v>0</v>
      </c>
      <c r="R58" s="29">
        <f>IFERROR((1+Utviklingsbaner!B119)*N58,0)</f>
        <v>0</v>
      </c>
      <c r="S58" s="19">
        <f>IFERROR((1+Utviklingsbaner!C119)*O58,0)</f>
        <v>0</v>
      </c>
      <c r="T58" s="19">
        <f>IFERROR((1+Utviklingsbaner!D119)*P58,0)</f>
        <v>0</v>
      </c>
      <c r="U58" s="30">
        <f t="shared" si="48"/>
        <v>0</v>
      </c>
      <c r="V58" s="29">
        <f>IFERROR((1+Utviklingsbaner!B152)*R58,0)</f>
        <v>0</v>
      </c>
      <c r="W58" s="19">
        <f>IFERROR((1+Utviklingsbaner!C152)*S58,0)</f>
        <v>0</v>
      </c>
      <c r="X58" s="19">
        <f>IFERROR((1+Utviklingsbaner!D152)*T58,0)</f>
        <v>0</v>
      </c>
      <c r="Y58" s="30">
        <f t="shared" si="49"/>
        <v>0</v>
      </c>
      <c r="Z58" s="29">
        <f>IFERROR((1+Utviklingsbaner!B185)*V58,0)</f>
        <v>0</v>
      </c>
      <c r="AA58" s="19">
        <f>IFERROR((1+Utviklingsbaner!C185)*W58,0)</f>
        <v>0</v>
      </c>
      <c r="AB58" s="19">
        <f>IFERROR((1+Utviklingsbaner!D185)*X58,0)</f>
        <v>0</v>
      </c>
      <c r="AC58" s="30">
        <f t="shared" si="50"/>
        <v>0</v>
      </c>
      <c r="AD58" s="29">
        <f>IFERROR((1+Utviklingsbaner!B218)*Z58,0)</f>
        <v>0</v>
      </c>
      <c r="AE58" s="19">
        <f>IFERROR((1+Utviklingsbaner!C218)*AA58,0)</f>
        <v>0</v>
      </c>
      <c r="AF58" s="19">
        <f>IFERROR((1+Utviklingsbaner!D218)*AB58,0)</f>
        <v>0</v>
      </c>
      <c r="AG58" s="30">
        <f t="shared" si="51"/>
        <v>0</v>
      </c>
    </row>
    <row r="59" spans="1:33" x14ac:dyDescent="0.25">
      <c r="A59">
        <f>'Enheter, modell og år'!A20</f>
        <v>0</v>
      </c>
      <c r="B59" s="29">
        <f>SUMIF(Utdanningsdata!$B$2:$B$879,'Utdanningsbev lokal mod'!$A59,Utdanningsdata!U$2:U$879)</f>
        <v>0</v>
      </c>
      <c r="C59" s="19">
        <f>SUMIF(Utdanningsdata!$B$2:$B$879,'Utdanningsbev lokal mod'!$A59,Utdanningsdata!V$2:V$879)</f>
        <v>0</v>
      </c>
      <c r="D59" s="19">
        <f>SUMIF(Utdanningsdata!$B$2:$B$879,'Utdanningsbev lokal mod'!$A59,Utdanningsdata!W$2:W$879)</f>
        <v>0</v>
      </c>
      <c r="E59" s="30">
        <f t="shared" si="44"/>
        <v>0</v>
      </c>
      <c r="F59" s="29">
        <f>IFERROR((1+Utviklingsbaner!B21)*B59,0)</f>
        <v>0</v>
      </c>
      <c r="G59" s="19">
        <f>IFERROR((1+Utviklingsbaner!C21)*C59,0)</f>
        <v>0</v>
      </c>
      <c r="H59" s="19">
        <f>IFERROR((1+Utviklingsbaner!D21)*D59,0)</f>
        <v>0</v>
      </c>
      <c r="I59" s="30">
        <f t="shared" si="45"/>
        <v>0</v>
      </c>
      <c r="J59" s="29">
        <f>IFERROR((1+Utviklingsbaner!B54)*F59,0)</f>
        <v>0</v>
      </c>
      <c r="K59" s="19">
        <f>IFERROR((1+Utviklingsbaner!C54)*G59,0)</f>
        <v>0</v>
      </c>
      <c r="L59" s="19">
        <f>IFERROR((1+Utviklingsbaner!D54)*H59,0)</f>
        <v>0</v>
      </c>
      <c r="M59" s="30">
        <f t="shared" si="46"/>
        <v>0</v>
      </c>
      <c r="N59" s="29">
        <f>IFERROR((1+Utviklingsbaner!B87)*J59,0)</f>
        <v>0</v>
      </c>
      <c r="O59" s="19">
        <f>IFERROR((1+Utviklingsbaner!C87)*K59,0)</f>
        <v>0</v>
      </c>
      <c r="P59" s="19">
        <f>IFERROR((1+Utviklingsbaner!D87)*L59,0)</f>
        <v>0</v>
      </c>
      <c r="Q59" s="30">
        <f t="shared" si="47"/>
        <v>0</v>
      </c>
      <c r="R59" s="29">
        <f>IFERROR((1+Utviklingsbaner!B120)*N59,0)</f>
        <v>0</v>
      </c>
      <c r="S59" s="19">
        <f>IFERROR((1+Utviklingsbaner!C120)*O59,0)</f>
        <v>0</v>
      </c>
      <c r="T59" s="19">
        <f>IFERROR((1+Utviklingsbaner!D120)*P59,0)</f>
        <v>0</v>
      </c>
      <c r="U59" s="30">
        <f t="shared" si="48"/>
        <v>0</v>
      </c>
      <c r="V59" s="29">
        <f>IFERROR((1+Utviklingsbaner!B153)*R59,0)</f>
        <v>0</v>
      </c>
      <c r="W59" s="19">
        <f>IFERROR((1+Utviklingsbaner!C153)*S59,0)</f>
        <v>0</v>
      </c>
      <c r="X59" s="19">
        <f>IFERROR((1+Utviklingsbaner!D153)*T59,0)</f>
        <v>0</v>
      </c>
      <c r="Y59" s="30">
        <f t="shared" si="49"/>
        <v>0</v>
      </c>
      <c r="Z59" s="29">
        <f>IFERROR((1+Utviklingsbaner!B186)*V59,0)</f>
        <v>0</v>
      </c>
      <c r="AA59" s="19">
        <f>IFERROR((1+Utviklingsbaner!C186)*W59,0)</f>
        <v>0</v>
      </c>
      <c r="AB59" s="19">
        <f>IFERROR((1+Utviklingsbaner!D186)*X59,0)</f>
        <v>0</v>
      </c>
      <c r="AC59" s="30">
        <f t="shared" si="50"/>
        <v>0</v>
      </c>
      <c r="AD59" s="29">
        <f>IFERROR((1+Utviklingsbaner!B219)*Z59,0)</f>
        <v>0</v>
      </c>
      <c r="AE59" s="19">
        <f>IFERROR((1+Utviklingsbaner!C219)*AA59,0)</f>
        <v>0</v>
      </c>
      <c r="AF59" s="19">
        <f>IFERROR((1+Utviklingsbaner!D219)*AB59,0)</f>
        <v>0</v>
      </c>
      <c r="AG59" s="30">
        <f t="shared" si="51"/>
        <v>0</v>
      </c>
    </row>
    <row r="60" spans="1:33" x14ac:dyDescent="0.25">
      <c r="A60">
        <f>'Enheter, modell og år'!A21</f>
        <v>0</v>
      </c>
      <c r="B60" s="29">
        <f>SUMIF(Utdanningsdata!$B$2:$B$879,'Utdanningsbev lokal mod'!$A60,Utdanningsdata!U$2:U$879)</f>
        <v>0</v>
      </c>
      <c r="C60" s="19">
        <f>SUMIF(Utdanningsdata!$B$2:$B$879,'Utdanningsbev lokal mod'!$A60,Utdanningsdata!V$2:V$879)</f>
        <v>0</v>
      </c>
      <c r="D60" s="19">
        <f>SUMIF(Utdanningsdata!$B$2:$B$879,'Utdanningsbev lokal mod'!$A60,Utdanningsdata!W$2:W$879)</f>
        <v>0</v>
      </c>
      <c r="E60" s="30">
        <f t="shared" si="44"/>
        <v>0</v>
      </c>
      <c r="F60" s="29">
        <f>IFERROR((1+Utviklingsbaner!B22)*B60,0)</f>
        <v>0</v>
      </c>
      <c r="G60" s="19">
        <f>IFERROR((1+Utviklingsbaner!C22)*C60,0)</f>
        <v>0</v>
      </c>
      <c r="H60" s="19">
        <f>IFERROR((1+Utviklingsbaner!D22)*D60,0)</f>
        <v>0</v>
      </c>
      <c r="I60" s="30">
        <f t="shared" si="45"/>
        <v>0</v>
      </c>
      <c r="J60" s="29">
        <f>IFERROR((1+Utviklingsbaner!B55)*F60,0)</f>
        <v>0</v>
      </c>
      <c r="K60" s="19">
        <f>IFERROR((1+Utviklingsbaner!C55)*G60,0)</f>
        <v>0</v>
      </c>
      <c r="L60" s="19">
        <f>IFERROR((1+Utviklingsbaner!D55)*H60,0)</f>
        <v>0</v>
      </c>
      <c r="M60" s="30">
        <f t="shared" si="46"/>
        <v>0</v>
      </c>
      <c r="N60" s="29">
        <f>IFERROR((1+Utviklingsbaner!B88)*J60,0)</f>
        <v>0</v>
      </c>
      <c r="O60" s="19">
        <f>IFERROR((1+Utviklingsbaner!C88)*K60,0)</f>
        <v>0</v>
      </c>
      <c r="P60" s="19">
        <f>IFERROR((1+Utviklingsbaner!D88)*L60,0)</f>
        <v>0</v>
      </c>
      <c r="Q60" s="30">
        <f t="shared" si="47"/>
        <v>0</v>
      </c>
      <c r="R60" s="29">
        <f>IFERROR((1+Utviklingsbaner!B121)*N60,0)</f>
        <v>0</v>
      </c>
      <c r="S60" s="19">
        <f>IFERROR((1+Utviklingsbaner!C121)*O60,0)</f>
        <v>0</v>
      </c>
      <c r="T60" s="19">
        <f>IFERROR((1+Utviklingsbaner!D121)*P60,0)</f>
        <v>0</v>
      </c>
      <c r="U60" s="30">
        <f t="shared" si="48"/>
        <v>0</v>
      </c>
      <c r="V60" s="29">
        <f>IFERROR((1+Utviklingsbaner!B154)*R60,0)</f>
        <v>0</v>
      </c>
      <c r="W60" s="19">
        <f>IFERROR((1+Utviklingsbaner!C154)*S60,0)</f>
        <v>0</v>
      </c>
      <c r="X60" s="19">
        <f>IFERROR((1+Utviklingsbaner!D154)*T60,0)</f>
        <v>0</v>
      </c>
      <c r="Y60" s="30">
        <f t="shared" si="49"/>
        <v>0</v>
      </c>
      <c r="Z60" s="29">
        <f>IFERROR((1+Utviklingsbaner!B187)*V60,0)</f>
        <v>0</v>
      </c>
      <c r="AA60" s="19">
        <f>IFERROR((1+Utviklingsbaner!C187)*W60,0)</f>
        <v>0</v>
      </c>
      <c r="AB60" s="19">
        <f>IFERROR((1+Utviklingsbaner!D187)*X60,0)</f>
        <v>0</v>
      </c>
      <c r="AC60" s="30">
        <f t="shared" si="50"/>
        <v>0</v>
      </c>
      <c r="AD60" s="29">
        <f>IFERROR((1+Utviklingsbaner!B220)*Z60,0)</f>
        <v>0</v>
      </c>
      <c r="AE60" s="19">
        <f>IFERROR((1+Utviklingsbaner!C220)*AA60,0)</f>
        <v>0</v>
      </c>
      <c r="AF60" s="19">
        <f>IFERROR((1+Utviklingsbaner!D220)*AB60,0)</f>
        <v>0</v>
      </c>
      <c r="AG60" s="30">
        <f t="shared" si="51"/>
        <v>0</v>
      </c>
    </row>
    <row r="61" spans="1:33" x14ac:dyDescent="0.25">
      <c r="A61">
        <f>'Enheter, modell og år'!A22</f>
        <v>0</v>
      </c>
      <c r="B61" s="29">
        <f>SUMIF(Utdanningsdata!$B$2:$B$879,'Utdanningsbev lokal mod'!$A61,Utdanningsdata!U$2:U$879)</f>
        <v>0</v>
      </c>
      <c r="C61" s="19">
        <f>SUMIF(Utdanningsdata!$B$2:$B$879,'Utdanningsbev lokal mod'!$A61,Utdanningsdata!V$2:V$879)</f>
        <v>0</v>
      </c>
      <c r="D61" s="19">
        <f>SUMIF(Utdanningsdata!$B$2:$B$879,'Utdanningsbev lokal mod'!$A61,Utdanningsdata!W$2:W$879)</f>
        <v>0</v>
      </c>
      <c r="E61" s="30">
        <f t="shared" si="44"/>
        <v>0</v>
      </c>
      <c r="F61" s="29">
        <f>IFERROR((1+Utviklingsbaner!B23)*B61,0)</f>
        <v>0</v>
      </c>
      <c r="G61" s="19">
        <f>IFERROR((1+Utviklingsbaner!C23)*C61,0)</f>
        <v>0</v>
      </c>
      <c r="H61" s="19">
        <f>IFERROR((1+Utviklingsbaner!D23)*D61,0)</f>
        <v>0</v>
      </c>
      <c r="I61" s="30">
        <f t="shared" si="45"/>
        <v>0</v>
      </c>
      <c r="J61" s="29">
        <f>IFERROR((1+Utviklingsbaner!B56)*F61,0)</f>
        <v>0</v>
      </c>
      <c r="K61" s="19">
        <f>IFERROR((1+Utviklingsbaner!C56)*G61,0)</f>
        <v>0</v>
      </c>
      <c r="L61" s="19">
        <f>IFERROR((1+Utviklingsbaner!D56)*H61,0)</f>
        <v>0</v>
      </c>
      <c r="M61" s="30">
        <f t="shared" si="46"/>
        <v>0</v>
      </c>
      <c r="N61" s="29">
        <f>IFERROR((1+Utviklingsbaner!B89)*J61,0)</f>
        <v>0</v>
      </c>
      <c r="O61" s="19">
        <f>IFERROR((1+Utviklingsbaner!C89)*K61,0)</f>
        <v>0</v>
      </c>
      <c r="P61" s="19">
        <f>IFERROR((1+Utviklingsbaner!D89)*L61,0)</f>
        <v>0</v>
      </c>
      <c r="Q61" s="30">
        <f t="shared" si="47"/>
        <v>0</v>
      </c>
      <c r="R61" s="29">
        <f>IFERROR((1+Utviklingsbaner!B122)*N61,0)</f>
        <v>0</v>
      </c>
      <c r="S61" s="19">
        <f>IFERROR((1+Utviklingsbaner!C122)*O61,0)</f>
        <v>0</v>
      </c>
      <c r="T61" s="19">
        <f>IFERROR((1+Utviklingsbaner!D122)*P61,0)</f>
        <v>0</v>
      </c>
      <c r="U61" s="30">
        <f t="shared" si="48"/>
        <v>0</v>
      </c>
      <c r="V61" s="29">
        <f>IFERROR((1+Utviklingsbaner!B155)*R61,0)</f>
        <v>0</v>
      </c>
      <c r="W61" s="19">
        <f>IFERROR((1+Utviklingsbaner!C155)*S61,0)</f>
        <v>0</v>
      </c>
      <c r="X61" s="19">
        <f>IFERROR((1+Utviklingsbaner!D155)*T61,0)</f>
        <v>0</v>
      </c>
      <c r="Y61" s="30">
        <f t="shared" si="49"/>
        <v>0</v>
      </c>
      <c r="Z61" s="29">
        <f>IFERROR((1+Utviklingsbaner!B188)*V61,0)</f>
        <v>0</v>
      </c>
      <c r="AA61" s="19">
        <f>IFERROR((1+Utviklingsbaner!C188)*W61,0)</f>
        <v>0</v>
      </c>
      <c r="AB61" s="19">
        <f>IFERROR((1+Utviklingsbaner!D188)*X61,0)</f>
        <v>0</v>
      </c>
      <c r="AC61" s="30">
        <f t="shared" si="50"/>
        <v>0</v>
      </c>
      <c r="AD61" s="29">
        <f>IFERROR((1+Utviklingsbaner!B221)*Z61,0)</f>
        <v>0</v>
      </c>
      <c r="AE61" s="19">
        <f>IFERROR((1+Utviklingsbaner!C221)*AA61,0)</f>
        <v>0</v>
      </c>
      <c r="AF61" s="19">
        <f>IFERROR((1+Utviklingsbaner!D221)*AB61,0)</f>
        <v>0</v>
      </c>
      <c r="AG61" s="30">
        <f t="shared" si="51"/>
        <v>0</v>
      </c>
    </row>
    <row r="62" spans="1:33" x14ac:dyDescent="0.25">
      <c r="A62">
        <f>'Enheter, modell og år'!A23</f>
        <v>0</v>
      </c>
      <c r="B62" s="29">
        <f>SUMIF(Utdanningsdata!$B$2:$B$879,'Utdanningsbev lokal mod'!$A62,Utdanningsdata!U$2:U$879)</f>
        <v>0</v>
      </c>
      <c r="C62" s="19">
        <f>SUMIF(Utdanningsdata!$B$2:$B$879,'Utdanningsbev lokal mod'!$A62,Utdanningsdata!V$2:V$879)</f>
        <v>0</v>
      </c>
      <c r="D62" s="19">
        <f>SUMIF(Utdanningsdata!$B$2:$B$879,'Utdanningsbev lokal mod'!$A62,Utdanningsdata!W$2:W$879)</f>
        <v>0</v>
      </c>
      <c r="E62" s="30">
        <f t="shared" si="44"/>
        <v>0</v>
      </c>
      <c r="F62" s="29">
        <f>IFERROR((1+Utviklingsbaner!B24)*B62,0)</f>
        <v>0</v>
      </c>
      <c r="G62" s="19">
        <f>IFERROR((1+Utviklingsbaner!C24)*C62,0)</f>
        <v>0</v>
      </c>
      <c r="H62" s="19">
        <f>IFERROR((1+Utviklingsbaner!D24)*D62,0)</f>
        <v>0</v>
      </c>
      <c r="I62" s="30">
        <f t="shared" si="45"/>
        <v>0</v>
      </c>
      <c r="J62" s="29">
        <f>IFERROR((1+Utviklingsbaner!B57)*F62,0)</f>
        <v>0</v>
      </c>
      <c r="K62" s="19">
        <f>IFERROR((1+Utviklingsbaner!C57)*G62,0)</f>
        <v>0</v>
      </c>
      <c r="L62" s="19">
        <f>IFERROR((1+Utviklingsbaner!D57)*H62,0)</f>
        <v>0</v>
      </c>
      <c r="M62" s="30">
        <f t="shared" si="46"/>
        <v>0</v>
      </c>
      <c r="N62" s="29">
        <f>IFERROR((1+Utviklingsbaner!B90)*J62,0)</f>
        <v>0</v>
      </c>
      <c r="O62" s="19">
        <f>IFERROR((1+Utviklingsbaner!C90)*K62,0)</f>
        <v>0</v>
      </c>
      <c r="P62" s="19">
        <f>IFERROR((1+Utviklingsbaner!D90)*L62,0)</f>
        <v>0</v>
      </c>
      <c r="Q62" s="30">
        <f t="shared" si="47"/>
        <v>0</v>
      </c>
      <c r="R62" s="29">
        <f>IFERROR((1+Utviklingsbaner!B123)*N62,0)</f>
        <v>0</v>
      </c>
      <c r="S62" s="19">
        <f>IFERROR((1+Utviklingsbaner!C123)*O62,0)</f>
        <v>0</v>
      </c>
      <c r="T62" s="19">
        <f>IFERROR((1+Utviklingsbaner!D123)*P62,0)</f>
        <v>0</v>
      </c>
      <c r="U62" s="30">
        <f t="shared" si="48"/>
        <v>0</v>
      </c>
      <c r="V62" s="29">
        <f>IFERROR((1+Utviklingsbaner!B156)*R62,0)</f>
        <v>0</v>
      </c>
      <c r="W62" s="19">
        <f>IFERROR((1+Utviklingsbaner!C156)*S62,0)</f>
        <v>0</v>
      </c>
      <c r="X62" s="19">
        <f>IFERROR((1+Utviklingsbaner!D156)*T62,0)</f>
        <v>0</v>
      </c>
      <c r="Y62" s="30">
        <f t="shared" si="49"/>
        <v>0</v>
      </c>
      <c r="Z62" s="29">
        <f>IFERROR((1+Utviklingsbaner!B189)*V62,0)</f>
        <v>0</v>
      </c>
      <c r="AA62" s="19">
        <f>IFERROR((1+Utviklingsbaner!C189)*W62,0)</f>
        <v>0</v>
      </c>
      <c r="AB62" s="19">
        <f>IFERROR((1+Utviklingsbaner!D189)*X62,0)</f>
        <v>0</v>
      </c>
      <c r="AC62" s="30">
        <f t="shared" si="50"/>
        <v>0</v>
      </c>
      <c r="AD62" s="29">
        <f>IFERROR((1+Utviklingsbaner!B222)*Z62,0)</f>
        <v>0</v>
      </c>
      <c r="AE62" s="19">
        <f>IFERROR((1+Utviklingsbaner!C222)*AA62,0)</f>
        <v>0</v>
      </c>
      <c r="AF62" s="19">
        <f>IFERROR((1+Utviklingsbaner!D222)*AB62,0)</f>
        <v>0</v>
      </c>
      <c r="AG62" s="30">
        <f t="shared" si="51"/>
        <v>0</v>
      </c>
    </row>
    <row r="63" spans="1:33" x14ac:dyDescent="0.25">
      <c r="A63">
        <f>'Enheter, modell og år'!A24</f>
        <v>0</v>
      </c>
      <c r="B63" s="29">
        <f>SUMIF(Utdanningsdata!$B$2:$B$879,'Utdanningsbev lokal mod'!$A63,Utdanningsdata!U$2:U$879)</f>
        <v>0</v>
      </c>
      <c r="C63" s="19">
        <f>SUMIF(Utdanningsdata!$B$2:$B$879,'Utdanningsbev lokal mod'!$A63,Utdanningsdata!V$2:V$879)</f>
        <v>0</v>
      </c>
      <c r="D63" s="19">
        <f>SUMIF(Utdanningsdata!$B$2:$B$879,'Utdanningsbev lokal mod'!$A63,Utdanningsdata!W$2:W$879)</f>
        <v>0</v>
      </c>
      <c r="E63" s="30">
        <f t="shared" si="44"/>
        <v>0</v>
      </c>
      <c r="F63" s="29">
        <f>IFERROR((1+Utviklingsbaner!B25)*B63,0)</f>
        <v>0</v>
      </c>
      <c r="G63" s="19">
        <f>IFERROR((1+Utviklingsbaner!C25)*C63,0)</f>
        <v>0</v>
      </c>
      <c r="H63" s="19">
        <f>IFERROR((1+Utviklingsbaner!D25)*D63,0)</f>
        <v>0</v>
      </c>
      <c r="I63" s="30">
        <f t="shared" si="45"/>
        <v>0</v>
      </c>
      <c r="J63" s="29">
        <f>IFERROR((1+Utviklingsbaner!B58)*F63,0)</f>
        <v>0</v>
      </c>
      <c r="K63" s="19">
        <f>IFERROR((1+Utviklingsbaner!C58)*G63,0)</f>
        <v>0</v>
      </c>
      <c r="L63" s="19">
        <f>IFERROR((1+Utviklingsbaner!D58)*H63,0)</f>
        <v>0</v>
      </c>
      <c r="M63" s="30">
        <f t="shared" si="46"/>
        <v>0</v>
      </c>
      <c r="N63" s="29">
        <f>IFERROR((1+Utviklingsbaner!B91)*J63,0)</f>
        <v>0</v>
      </c>
      <c r="O63" s="19">
        <f>IFERROR((1+Utviklingsbaner!C91)*K63,0)</f>
        <v>0</v>
      </c>
      <c r="P63" s="19">
        <f>IFERROR((1+Utviklingsbaner!D91)*L63,0)</f>
        <v>0</v>
      </c>
      <c r="Q63" s="30">
        <f t="shared" si="47"/>
        <v>0</v>
      </c>
      <c r="R63" s="29">
        <f>IFERROR((1+Utviklingsbaner!B124)*N63,0)</f>
        <v>0</v>
      </c>
      <c r="S63" s="19">
        <f>IFERROR((1+Utviklingsbaner!C124)*O63,0)</f>
        <v>0</v>
      </c>
      <c r="T63" s="19">
        <f>IFERROR((1+Utviklingsbaner!D124)*P63,0)</f>
        <v>0</v>
      </c>
      <c r="U63" s="30">
        <f t="shared" si="48"/>
        <v>0</v>
      </c>
      <c r="V63" s="29">
        <f>IFERROR((1+Utviklingsbaner!B157)*R63,0)</f>
        <v>0</v>
      </c>
      <c r="W63" s="19">
        <f>IFERROR((1+Utviklingsbaner!C157)*S63,0)</f>
        <v>0</v>
      </c>
      <c r="X63" s="19">
        <f>IFERROR((1+Utviklingsbaner!D157)*T63,0)</f>
        <v>0</v>
      </c>
      <c r="Y63" s="30">
        <f t="shared" si="49"/>
        <v>0</v>
      </c>
      <c r="Z63" s="29">
        <f>IFERROR((1+Utviklingsbaner!B190)*V63,0)</f>
        <v>0</v>
      </c>
      <c r="AA63" s="19">
        <f>IFERROR((1+Utviklingsbaner!C190)*W63,0)</f>
        <v>0</v>
      </c>
      <c r="AB63" s="19">
        <f>IFERROR((1+Utviklingsbaner!D190)*X63,0)</f>
        <v>0</v>
      </c>
      <c r="AC63" s="30">
        <f t="shared" si="50"/>
        <v>0</v>
      </c>
      <c r="AD63" s="29">
        <f>IFERROR((1+Utviklingsbaner!B223)*Z63,0)</f>
        <v>0</v>
      </c>
      <c r="AE63" s="19">
        <f>IFERROR((1+Utviklingsbaner!C223)*AA63,0)</f>
        <v>0</v>
      </c>
      <c r="AF63" s="19">
        <f>IFERROR((1+Utviklingsbaner!D223)*AB63,0)</f>
        <v>0</v>
      </c>
      <c r="AG63" s="30">
        <f t="shared" si="51"/>
        <v>0</v>
      </c>
    </row>
    <row r="64" spans="1:33" x14ac:dyDescent="0.25">
      <c r="A64">
        <f>'Enheter, modell og år'!A25</f>
        <v>0</v>
      </c>
      <c r="B64" s="29">
        <f>SUMIF(Utdanningsdata!$B$2:$B$879,'Utdanningsbev lokal mod'!$A64,Utdanningsdata!U$2:U$879)</f>
        <v>0</v>
      </c>
      <c r="C64" s="19">
        <f>SUMIF(Utdanningsdata!$B$2:$B$879,'Utdanningsbev lokal mod'!$A64,Utdanningsdata!V$2:V$879)</f>
        <v>0</v>
      </c>
      <c r="D64" s="19">
        <f>SUMIF(Utdanningsdata!$B$2:$B$879,'Utdanningsbev lokal mod'!$A64,Utdanningsdata!W$2:W$879)</f>
        <v>0</v>
      </c>
      <c r="E64" s="30">
        <f t="shared" si="44"/>
        <v>0</v>
      </c>
      <c r="F64" s="29">
        <f>IFERROR((1+Utviklingsbaner!B26)*B64,0)</f>
        <v>0</v>
      </c>
      <c r="G64" s="19">
        <f>IFERROR((1+Utviklingsbaner!C26)*C64,0)</f>
        <v>0</v>
      </c>
      <c r="H64" s="19">
        <f>IFERROR((1+Utviklingsbaner!D26)*D64,0)</f>
        <v>0</v>
      </c>
      <c r="I64" s="30">
        <f t="shared" si="45"/>
        <v>0</v>
      </c>
      <c r="J64" s="29">
        <f>IFERROR((1+Utviklingsbaner!B59)*F64,0)</f>
        <v>0</v>
      </c>
      <c r="K64" s="19">
        <f>IFERROR((1+Utviklingsbaner!C59)*G64,0)</f>
        <v>0</v>
      </c>
      <c r="L64" s="19">
        <f>IFERROR((1+Utviklingsbaner!D59)*H64,0)</f>
        <v>0</v>
      </c>
      <c r="M64" s="30">
        <f t="shared" si="46"/>
        <v>0</v>
      </c>
      <c r="N64" s="29">
        <f>IFERROR((1+Utviklingsbaner!B92)*J64,0)</f>
        <v>0</v>
      </c>
      <c r="O64" s="19">
        <f>IFERROR((1+Utviklingsbaner!C92)*K64,0)</f>
        <v>0</v>
      </c>
      <c r="P64" s="19">
        <f>IFERROR((1+Utviklingsbaner!D92)*L64,0)</f>
        <v>0</v>
      </c>
      <c r="Q64" s="30">
        <f t="shared" si="47"/>
        <v>0</v>
      </c>
      <c r="R64" s="29">
        <f>IFERROR((1+Utviklingsbaner!B125)*N64,0)</f>
        <v>0</v>
      </c>
      <c r="S64" s="19">
        <f>IFERROR((1+Utviklingsbaner!C125)*O64,0)</f>
        <v>0</v>
      </c>
      <c r="T64" s="19">
        <f>IFERROR((1+Utviklingsbaner!D125)*P64,0)</f>
        <v>0</v>
      </c>
      <c r="U64" s="30">
        <f t="shared" si="48"/>
        <v>0</v>
      </c>
      <c r="V64" s="29">
        <f>IFERROR((1+Utviklingsbaner!B158)*R64,0)</f>
        <v>0</v>
      </c>
      <c r="W64" s="19">
        <f>IFERROR((1+Utviklingsbaner!C158)*S64,0)</f>
        <v>0</v>
      </c>
      <c r="X64" s="19">
        <f>IFERROR((1+Utviklingsbaner!D158)*T64,0)</f>
        <v>0</v>
      </c>
      <c r="Y64" s="30">
        <f t="shared" si="49"/>
        <v>0</v>
      </c>
      <c r="Z64" s="29">
        <f>IFERROR((1+Utviklingsbaner!B191)*V64,0)</f>
        <v>0</v>
      </c>
      <c r="AA64" s="19">
        <f>IFERROR((1+Utviklingsbaner!C191)*W64,0)</f>
        <v>0</v>
      </c>
      <c r="AB64" s="19">
        <f>IFERROR((1+Utviklingsbaner!D191)*X64,0)</f>
        <v>0</v>
      </c>
      <c r="AC64" s="30">
        <f t="shared" si="50"/>
        <v>0</v>
      </c>
      <c r="AD64" s="29">
        <f>IFERROR((1+Utviklingsbaner!B224)*Z64,0)</f>
        <v>0</v>
      </c>
      <c r="AE64" s="19">
        <f>IFERROR((1+Utviklingsbaner!C224)*AA64,0)</f>
        <v>0</v>
      </c>
      <c r="AF64" s="19">
        <f>IFERROR((1+Utviklingsbaner!D224)*AB64,0)</f>
        <v>0</v>
      </c>
      <c r="AG64" s="30">
        <f t="shared" si="51"/>
        <v>0</v>
      </c>
    </row>
    <row r="65" spans="1:33" x14ac:dyDescent="0.25">
      <c r="A65">
        <f>'Enheter, modell og år'!A26</f>
        <v>0</v>
      </c>
      <c r="B65" s="29">
        <f>SUMIF(Utdanningsdata!$B$2:$B$879,'Utdanningsbev lokal mod'!$A65,Utdanningsdata!U$2:U$879)</f>
        <v>0</v>
      </c>
      <c r="C65" s="19">
        <f>SUMIF(Utdanningsdata!$B$2:$B$879,'Utdanningsbev lokal mod'!$A65,Utdanningsdata!V$2:V$879)</f>
        <v>0</v>
      </c>
      <c r="D65" s="19">
        <f>SUMIF(Utdanningsdata!$B$2:$B$879,'Utdanningsbev lokal mod'!$A65,Utdanningsdata!W$2:W$879)</f>
        <v>0</v>
      </c>
      <c r="E65" s="30">
        <f t="shared" si="44"/>
        <v>0</v>
      </c>
      <c r="F65" s="29">
        <f>IFERROR((1+Utviklingsbaner!B27)*B65,0)</f>
        <v>0</v>
      </c>
      <c r="G65" s="19">
        <f>IFERROR((1+Utviklingsbaner!C27)*C65,0)</f>
        <v>0</v>
      </c>
      <c r="H65" s="19">
        <f>IFERROR((1+Utviklingsbaner!D27)*D65,0)</f>
        <v>0</v>
      </c>
      <c r="I65" s="30">
        <f t="shared" si="45"/>
        <v>0</v>
      </c>
      <c r="J65" s="29">
        <f>IFERROR((1+Utviklingsbaner!B60)*F65,0)</f>
        <v>0</v>
      </c>
      <c r="K65" s="19">
        <f>IFERROR((1+Utviklingsbaner!C60)*G65,0)</f>
        <v>0</v>
      </c>
      <c r="L65" s="19">
        <f>IFERROR((1+Utviklingsbaner!D60)*H65,0)</f>
        <v>0</v>
      </c>
      <c r="M65" s="30">
        <f t="shared" si="46"/>
        <v>0</v>
      </c>
      <c r="N65" s="29">
        <f>IFERROR((1+Utviklingsbaner!B93)*J65,0)</f>
        <v>0</v>
      </c>
      <c r="O65" s="19">
        <f>IFERROR((1+Utviklingsbaner!C93)*K65,0)</f>
        <v>0</v>
      </c>
      <c r="P65" s="19">
        <f>IFERROR((1+Utviklingsbaner!D93)*L65,0)</f>
        <v>0</v>
      </c>
      <c r="Q65" s="30">
        <f t="shared" si="47"/>
        <v>0</v>
      </c>
      <c r="R65" s="29">
        <f>IFERROR((1+Utviklingsbaner!B126)*N65,0)</f>
        <v>0</v>
      </c>
      <c r="S65" s="19">
        <f>IFERROR((1+Utviklingsbaner!C126)*O65,0)</f>
        <v>0</v>
      </c>
      <c r="T65" s="19">
        <f>IFERROR((1+Utviklingsbaner!D126)*P65,0)</f>
        <v>0</v>
      </c>
      <c r="U65" s="30">
        <f t="shared" si="48"/>
        <v>0</v>
      </c>
      <c r="V65" s="29">
        <f>IFERROR((1+Utviklingsbaner!B159)*R65,0)</f>
        <v>0</v>
      </c>
      <c r="W65" s="19">
        <f>IFERROR((1+Utviklingsbaner!C159)*S65,0)</f>
        <v>0</v>
      </c>
      <c r="X65" s="19">
        <f>IFERROR((1+Utviklingsbaner!D159)*T65,0)</f>
        <v>0</v>
      </c>
      <c r="Y65" s="30">
        <f t="shared" si="49"/>
        <v>0</v>
      </c>
      <c r="Z65" s="29">
        <f>IFERROR((1+Utviklingsbaner!B192)*V65,0)</f>
        <v>0</v>
      </c>
      <c r="AA65" s="19">
        <f>IFERROR((1+Utviklingsbaner!C192)*W65,0)</f>
        <v>0</v>
      </c>
      <c r="AB65" s="19">
        <f>IFERROR((1+Utviklingsbaner!D192)*X65,0)</f>
        <v>0</v>
      </c>
      <c r="AC65" s="30">
        <f t="shared" si="50"/>
        <v>0</v>
      </c>
      <c r="AD65" s="29">
        <f>IFERROR((1+Utviklingsbaner!B225)*Z65,0)</f>
        <v>0</v>
      </c>
      <c r="AE65" s="19">
        <f>IFERROR((1+Utviklingsbaner!C225)*AA65,0)</f>
        <v>0</v>
      </c>
      <c r="AF65" s="19">
        <f>IFERROR((1+Utviklingsbaner!D225)*AB65,0)</f>
        <v>0</v>
      </c>
      <c r="AG65" s="30">
        <f t="shared" si="51"/>
        <v>0</v>
      </c>
    </row>
    <row r="66" spans="1:33" x14ac:dyDescent="0.25">
      <c r="A66">
        <f>'Enheter, modell og år'!A27</f>
        <v>0</v>
      </c>
      <c r="B66" s="29">
        <f>SUMIF(Utdanningsdata!$B$2:$B$879,'Utdanningsbev lokal mod'!$A66,Utdanningsdata!U$2:U$879)</f>
        <v>0</v>
      </c>
      <c r="C66" s="19">
        <f>SUMIF(Utdanningsdata!$B$2:$B$879,'Utdanningsbev lokal mod'!$A66,Utdanningsdata!V$2:V$879)</f>
        <v>0</v>
      </c>
      <c r="D66" s="19">
        <f>SUMIF(Utdanningsdata!$B$2:$B$879,'Utdanningsbev lokal mod'!$A66,Utdanningsdata!W$2:W$879)</f>
        <v>0</v>
      </c>
      <c r="E66" s="30">
        <f t="shared" si="44"/>
        <v>0</v>
      </c>
      <c r="F66" s="29">
        <f>IFERROR((1+Utviklingsbaner!B28)*B66,0)</f>
        <v>0</v>
      </c>
      <c r="G66" s="19">
        <f>IFERROR((1+Utviklingsbaner!C28)*C66,0)</f>
        <v>0</v>
      </c>
      <c r="H66" s="19">
        <f>IFERROR((1+Utviklingsbaner!D28)*D66,0)</f>
        <v>0</v>
      </c>
      <c r="I66" s="30">
        <f t="shared" si="45"/>
        <v>0</v>
      </c>
      <c r="J66" s="29">
        <f>IFERROR((1+Utviklingsbaner!B61)*F66,0)</f>
        <v>0</v>
      </c>
      <c r="K66" s="19">
        <f>IFERROR((1+Utviklingsbaner!C61)*G66,0)</f>
        <v>0</v>
      </c>
      <c r="L66" s="19">
        <f>IFERROR((1+Utviklingsbaner!D61)*H66,0)</f>
        <v>0</v>
      </c>
      <c r="M66" s="30">
        <f t="shared" si="46"/>
        <v>0</v>
      </c>
      <c r="N66" s="29">
        <f>IFERROR((1+Utviklingsbaner!B94)*J66,0)</f>
        <v>0</v>
      </c>
      <c r="O66" s="19">
        <f>IFERROR((1+Utviklingsbaner!C94)*K66,0)</f>
        <v>0</v>
      </c>
      <c r="P66" s="19">
        <f>IFERROR((1+Utviklingsbaner!D94)*L66,0)</f>
        <v>0</v>
      </c>
      <c r="Q66" s="30">
        <f t="shared" si="47"/>
        <v>0</v>
      </c>
      <c r="R66" s="29">
        <f>IFERROR((1+Utviklingsbaner!B127)*N66,0)</f>
        <v>0</v>
      </c>
      <c r="S66" s="19">
        <f>IFERROR((1+Utviklingsbaner!C127)*O66,0)</f>
        <v>0</v>
      </c>
      <c r="T66" s="19">
        <f>IFERROR((1+Utviklingsbaner!D127)*P66,0)</f>
        <v>0</v>
      </c>
      <c r="U66" s="30">
        <f t="shared" si="48"/>
        <v>0</v>
      </c>
      <c r="V66" s="29">
        <f>IFERROR((1+Utviklingsbaner!B160)*R66,0)</f>
        <v>0</v>
      </c>
      <c r="W66" s="19">
        <f>IFERROR((1+Utviklingsbaner!C160)*S66,0)</f>
        <v>0</v>
      </c>
      <c r="X66" s="19">
        <f>IFERROR((1+Utviklingsbaner!D160)*T66,0)</f>
        <v>0</v>
      </c>
      <c r="Y66" s="30">
        <f t="shared" si="49"/>
        <v>0</v>
      </c>
      <c r="Z66" s="29">
        <f>IFERROR((1+Utviklingsbaner!B193)*V66,0)</f>
        <v>0</v>
      </c>
      <c r="AA66" s="19">
        <f>IFERROR((1+Utviklingsbaner!C193)*W66,0)</f>
        <v>0</v>
      </c>
      <c r="AB66" s="19">
        <f>IFERROR((1+Utviklingsbaner!D193)*X66,0)</f>
        <v>0</v>
      </c>
      <c r="AC66" s="30">
        <f t="shared" si="50"/>
        <v>0</v>
      </c>
      <c r="AD66" s="29">
        <f>IFERROR((1+Utviklingsbaner!B226)*Z66,0)</f>
        <v>0</v>
      </c>
      <c r="AE66" s="19">
        <f>IFERROR((1+Utviklingsbaner!C226)*AA66,0)</f>
        <v>0</v>
      </c>
      <c r="AF66" s="19">
        <f>IFERROR((1+Utviklingsbaner!D226)*AB66,0)</f>
        <v>0</v>
      </c>
      <c r="AG66" s="30">
        <f t="shared" si="51"/>
        <v>0</v>
      </c>
    </row>
    <row r="67" spans="1:33" x14ac:dyDescent="0.25">
      <c r="A67">
        <f>'Enheter, modell og år'!A28</f>
        <v>0</v>
      </c>
      <c r="B67" s="29">
        <f>SUMIF(Utdanningsdata!$B$2:$B$879,'Utdanningsbev lokal mod'!$A67,Utdanningsdata!U$2:U$879)</f>
        <v>0</v>
      </c>
      <c r="C67" s="19">
        <f>SUMIF(Utdanningsdata!$B$2:$B$879,'Utdanningsbev lokal mod'!$A67,Utdanningsdata!V$2:V$879)</f>
        <v>0</v>
      </c>
      <c r="D67" s="19">
        <f>SUMIF(Utdanningsdata!$B$2:$B$879,'Utdanningsbev lokal mod'!$A67,Utdanningsdata!W$2:W$879)</f>
        <v>0</v>
      </c>
      <c r="E67" s="30">
        <f t="shared" si="44"/>
        <v>0</v>
      </c>
      <c r="F67" s="29">
        <f>IFERROR((1+Utviklingsbaner!B29)*B67,0)</f>
        <v>0</v>
      </c>
      <c r="G67" s="19">
        <f>IFERROR((1+Utviklingsbaner!C29)*C67,0)</f>
        <v>0</v>
      </c>
      <c r="H67" s="19">
        <f>IFERROR((1+Utviklingsbaner!D29)*D67,0)</f>
        <v>0</v>
      </c>
      <c r="I67" s="30">
        <f t="shared" si="45"/>
        <v>0</v>
      </c>
      <c r="J67" s="29">
        <f>IFERROR((1+Utviklingsbaner!B62)*F67,0)</f>
        <v>0</v>
      </c>
      <c r="K67" s="19">
        <f>IFERROR((1+Utviklingsbaner!C62)*G67,0)</f>
        <v>0</v>
      </c>
      <c r="L67" s="19">
        <f>IFERROR((1+Utviklingsbaner!D62)*H67,0)</f>
        <v>0</v>
      </c>
      <c r="M67" s="30">
        <f t="shared" si="46"/>
        <v>0</v>
      </c>
      <c r="N67" s="29">
        <f>IFERROR((1+Utviklingsbaner!B95)*J67,0)</f>
        <v>0</v>
      </c>
      <c r="O67" s="19">
        <f>IFERROR((1+Utviklingsbaner!C95)*K67,0)</f>
        <v>0</v>
      </c>
      <c r="P67" s="19">
        <f>IFERROR((1+Utviklingsbaner!D95)*L67,0)</f>
        <v>0</v>
      </c>
      <c r="Q67" s="30">
        <f t="shared" si="47"/>
        <v>0</v>
      </c>
      <c r="R67" s="29">
        <f>IFERROR((1+Utviklingsbaner!B128)*N67,0)</f>
        <v>0</v>
      </c>
      <c r="S67" s="19">
        <f>IFERROR((1+Utviklingsbaner!C128)*O67,0)</f>
        <v>0</v>
      </c>
      <c r="T67" s="19">
        <f>IFERROR((1+Utviklingsbaner!D128)*P67,0)</f>
        <v>0</v>
      </c>
      <c r="U67" s="30">
        <f t="shared" si="48"/>
        <v>0</v>
      </c>
      <c r="V67" s="29">
        <f>IFERROR((1+Utviklingsbaner!B161)*R67,0)</f>
        <v>0</v>
      </c>
      <c r="W67" s="19">
        <f>IFERROR((1+Utviklingsbaner!C161)*S67,0)</f>
        <v>0</v>
      </c>
      <c r="X67" s="19">
        <f>IFERROR((1+Utviklingsbaner!D161)*T67,0)</f>
        <v>0</v>
      </c>
      <c r="Y67" s="30">
        <f t="shared" si="49"/>
        <v>0</v>
      </c>
      <c r="Z67" s="29">
        <f>IFERROR((1+Utviklingsbaner!B194)*V67,0)</f>
        <v>0</v>
      </c>
      <c r="AA67" s="19">
        <f>IFERROR((1+Utviklingsbaner!C194)*W67,0)</f>
        <v>0</v>
      </c>
      <c r="AB67" s="19">
        <f>IFERROR((1+Utviklingsbaner!D194)*X67,0)</f>
        <v>0</v>
      </c>
      <c r="AC67" s="30">
        <f t="shared" si="50"/>
        <v>0</v>
      </c>
      <c r="AD67" s="29">
        <f>IFERROR((1+Utviklingsbaner!B227)*Z67,0)</f>
        <v>0</v>
      </c>
      <c r="AE67" s="19">
        <f>IFERROR((1+Utviklingsbaner!C227)*AA67,0)</f>
        <v>0</v>
      </c>
      <c r="AF67" s="19">
        <f>IFERROR((1+Utviklingsbaner!D227)*AB67,0)</f>
        <v>0</v>
      </c>
      <c r="AG67" s="30">
        <f t="shared" si="51"/>
        <v>0</v>
      </c>
    </row>
    <row r="68" spans="1:33" x14ac:dyDescent="0.25">
      <c r="A68">
        <f>'Enheter, modell og år'!A29</f>
        <v>0</v>
      </c>
      <c r="B68" s="29">
        <f>SUMIF(Utdanningsdata!$B$2:$B$879,'Utdanningsbev lokal mod'!$A68,Utdanningsdata!U$2:U$879)</f>
        <v>0</v>
      </c>
      <c r="C68" s="19">
        <f>SUMIF(Utdanningsdata!$B$2:$B$879,'Utdanningsbev lokal mod'!$A68,Utdanningsdata!V$2:V$879)</f>
        <v>0</v>
      </c>
      <c r="D68" s="19">
        <f>SUMIF(Utdanningsdata!$B$2:$B$879,'Utdanningsbev lokal mod'!$A68,Utdanningsdata!W$2:W$879)</f>
        <v>0</v>
      </c>
      <c r="E68" s="30">
        <f t="shared" si="44"/>
        <v>0</v>
      </c>
      <c r="F68" s="29">
        <f>IFERROR((1+Utviklingsbaner!B30)*B68,0)</f>
        <v>0</v>
      </c>
      <c r="G68" s="19">
        <f>IFERROR((1+Utviklingsbaner!C30)*C68,0)</f>
        <v>0</v>
      </c>
      <c r="H68" s="19">
        <f>IFERROR((1+Utviklingsbaner!D30)*D68,0)</f>
        <v>0</v>
      </c>
      <c r="I68" s="30">
        <f t="shared" si="45"/>
        <v>0</v>
      </c>
      <c r="J68" s="29">
        <f>IFERROR((1+Utviklingsbaner!B63)*F68,0)</f>
        <v>0</v>
      </c>
      <c r="K68" s="19">
        <f>IFERROR((1+Utviklingsbaner!C63)*G68,0)</f>
        <v>0</v>
      </c>
      <c r="L68" s="19">
        <f>IFERROR((1+Utviklingsbaner!D63)*H68,0)</f>
        <v>0</v>
      </c>
      <c r="M68" s="30">
        <f t="shared" si="46"/>
        <v>0</v>
      </c>
      <c r="N68" s="29">
        <f>IFERROR((1+Utviklingsbaner!B96)*J68,0)</f>
        <v>0</v>
      </c>
      <c r="O68" s="19">
        <f>IFERROR((1+Utviklingsbaner!C96)*K68,0)</f>
        <v>0</v>
      </c>
      <c r="P68" s="19">
        <f>IFERROR((1+Utviklingsbaner!D96)*L68,0)</f>
        <v>0</v>
      </c>
      <c r="Q68" s="30">
        <f t="shared" si="47"/>
        <v>0</v>
      </c>
      <c r="R68" s="29">
        <f>IFERROR((1+Utviklingsbaner!B129)*N68,0)</f>
        <v>0</v>
      </c>
      <c r="S68" s="19">
        <f>IFERROR((1+Utviklingsbaner!C129)*O68,0)</f>
        <v>0</v>
      </c>
      <c r="T68" s="19">
        <f>IFERROR((1+Utviklingsbaner!D129)*P68,0)</f>
        <v>0</v>
      </c>
      <c r="U68" s="30">
        <f t="shared" si="48"/>
        <v>0</v>
      </c>
      <c r="V68" s="29">
        <f>IFERROR((1+Utviklingsbaner!B162)*R68,0)</f>
        <v>0</v>
      </c>
      <c r="W68" s="19">
        <f>IFERROR((1+Utviklingsbaner!C162)*S68,0)</f>
        <v>0</v>
      </c>
      <c r="X68" s="19">
        <f>IFERROR((1+Utviklingsbaner!D162)*T68,0)</f>
        <v>0</v>
      </c>
      <c r="Y68" s="30">
        <f t="shared" si="49"/>
        <v>0</v>
      </c>
      <c r="Z68" s="29">
        <f>IFERROR((1+Utviklingsbaner!B195)*V68,0)</f>
        <v>0</v>
      </c>
      <c r="AA68" s="19">
        <f>IFERROR((1+Utviklingsbaner!C195)*W68,0)</f>
        <v>0</v>
      </c>
      <c r="AB68" s="19">
        <f>IFERROR((1+Utviklingsbaner!D195)*X68,0)</f>
        <v>0</v>
      </c>
      <c r="AC68" s="30">
        <f t="shared" si="50"/>
        <v>0</v>
      </c>
      <c r="AD68" s="29">
        <f>IFERROR((1+Utviklingsbaner!B228)*Z68,0)</f>
        <v>0</v>
      </c>
      <c r="AE68" s="19">
        <f>IFERROR((1+Utviklingsbaner!C228)*AA68,0)</f>
        <v>0</v>
      </c>
      <c r="AF68" s="19">
        <f>IFERROR((1+Utviklingsbaner!D228)*AB68,0)</f>
        <v>0</v>
      </c>
      <c r="AG68" s="30">
        <f t="shared" si="51"/>
        <v>0</v>
      </c>
    </row>
    <row r="69" spans="1:33" x14ac:dyDescent="0.25">
      <c r="A69">
        <f>'Enheter, modell og år'!A30</f>
        <v>0</v>
      </c>
      <c r="B69" s="29">
        <f>SUMIF(Utdanningsdata!$B$2:$B$879,'Utdanningsbev lokal mod'!$A69,Utdanningsdata!U$2:U$879)</f>
        <v>0</v>
      </c>
      <c r="C69" s="19">
        <f>SUMIF(Utdanningsdata!$B$2:$B$879,'Utdanningsbev lokal mod'!$A69,Utdanningsdata!V$2:V$879)</f>
        <v>0</v>
      </c>
      <c r="D69" s="19">
        <f>SUMIF(Utdanningsdata!$B$2:$B$879,'Utdanningsbev lokal mod'!$A69,Utdanningsdata!W$2:W$879)</f>
        <v>0</v>
      </c>
      <c r="E69" s="30">
        <f t="shared" si="44"/>
        <v>0</v>
      </c>
      <c r="F69" s="29">
        <f>IFERROR((1+Utviklingsbaner!B31)*B69,0)</f>
        <v>0</v>
      </c>
      <c r="G69" s="19">
        <f>IFERROR((1+Utviklingsbaner!C31)*C69,0)</f>
        <v>0</v>
      </c>
      <c r="H69" s="19">
        <f>IFERROR((1+Utviklingsbaner!D31)*D69,0)</f>
        <v>0</v>
      </c>
      <c r="I69" s="30">
        <f t="shared" si="45"/>
        <v>0</v>
      </c>
      <c r="J69" s="29">
        <f>IFERROR((1+Utviklingsbaner!B64)*F69,0)</f>
        <v>0</v>
      </c>
      <c r="K69" s="19">
        <f>IFERROR((1+Utviklingsbaner!C64)*G69,0)</f>
        <v>0</v>
      </c>
      <c r="L69" s="19">
        <f>IFERROR((1+Utviklingsbaner!D64)*H69,0)</f>
        <v>0</v>
      </c>
      <c r="M69" s="30">
        <f t="shared" si="46"/>
        <v>0</v>
      </c>
      <c r="N69" s="29">
        <f>IFERROR((1+Utviklingsbaner!B97)*J69,0)</f>
        <v>0</v>
      </c>
      <c r="O69" s="19">
        <f>IFERROR((1+Utviklingsbaner!C97)*K69,0)</f>
        <v>0</v>
      </c>
      <c r="P69" s="19">
        <f>IFERROR((1+Utviklingsbaner!D97)*L69,0)</f>
        <v>0</v>
      </c>
      <c r="Q69" s="30">
        <f t="shared" si="47"/>
        <v>0</v>
      </c>
      <c r="R69" s="29">
        <f>IFERROR((1+Utviklingsbaner!B130)*N69,0)</f>
        <v>0</v>
      </c>
      <c r="S69" s="19">
        <f>IFERROR((1+Utviklingsbaner!C130)*O69,0)</f>
        <v>0</v>
      </c>
      <c r="T69" s="19">
        <f>IFERROR((1+Utviklingsbaner!D130)*P69,0)</f>
        <v>0</v>
      </c>
      <c r="U69" s="30">
        <f t="shared" si="48"/>
        <v>0</v>
      </c>
      <c r="V69" s="29">
        <f>IFERROR((1+Utviklingsbaner!B163)*R69,0)</f>
        <v>0</v>
      </c>
      <c r="W69" s="19">
        <f>IFERROR((1+Utviklingsbaner!C163)*S69,0)</f>
        <v>0</v>
      </c>
      <c r="X69" s="19">
        <f>IFERROR((1+Utviklingsbaner!D163)*T69,0)</f>
        <v>0</v>
      </c>
      <c r="Y69" s="30">
        <f t="shared" si="49"/>
        <v>0</v>
      </c>
      <c r="Z69" s="29">
        <f>IFERROR((1+Utviklingsbaner!B196)*V69,0)</f>
        <v>0</v>
      </c>
      <c r="AA69" s="19">
        <f>IFERROR((1+Utviklingsbaner!C196)*W69,0)</f>
        <v>0</v>
      </c>
      <c r="AB69" s="19">
        <f>IFERROR((1+Utviklingsbaner!D196)*X69,0)</f>
        <v>0</v>
      </c>
      <c r="AC69" s="30">
        <f t="shared" si="50"/>
        <v>0</v>
      </c>
      <c r="AD69" s="29">
        <f>IFERROR((1+Utviklingsbaner!B229)*Z69,0)</f>
        <v>0</v>
      </c>
      <c r="AE69" s="19">
        <f>IFERROR((1+Utviklingsbaner!C229)*AA69,0)</f>
        <v>0</v>
      </c>
      <c r="AF69" s="19">
        <f>IFERROR((1+Utviklingsbaner!D229)*AB69,0)</f>
        <v>0</v>
      </c>
      <c r="AG69" s="30">
        <f t="shared" si="51"/>
        <v>0</v>
      </c>
    </row>
    <row r="70" spans="1:33" x14ac:dyDescent="0.25">
      <c r="A70">
        <f>'Enheter, modell og år'!A31</f>
        <v>0</v>
      </c>
      <c r="B70" s="29">
        <f>SUMIF(Utdanningsdata!$B$2:$B$879,'Utdanningsbev lokal mod'!$A70,Utdanningsdata!U$2:U$879)</f>
        <v>0</v>
      </c>
      <c r="C70" s="19">
        <f>SUMIF(Utdanningsdata!$B$2:$B$879,'Utdanningsbev lokal mod'!$A70,Utdanningsdata!V$2:V$879)</f>
        <v>0</v>
      </c>
      <c r="D70" s="19">
        <f>SUMIF(Utdanningsdata!$B$2:$B$879,'Utdanningsbev lokal mod'!$A70,Utdanningsdata!W$2:W$879)</f>
        <v>0</v>
      </c>
      <c r="E70" s="30">
        <f t="shared" si="44"/>
        <v>0</v>
      </c>
      <c r="F70" s="29">
        <f>IFERROR((1+Utviklingsbaner!B32)*B70,0)</f>
        <v>0</v>
      </c>
      <c r="G70" s="19">
        <f>IFERROR((1+Utviklingsbaner!C32)*C70,0)</f>
        <v>0</v>
      </c>
      <c r="H70" s="19">
        <f>IFERROR((1+Utviklingsbaner!D32)*D70,0)</f>
        <v>0</v>
      </c>
      <c r="I70" s="30">
        <f t="shared" si="45"/>
        <v>0</v>
      </c>
      <c r="J70" s="29">
        <f>IFERROR((1+Utviklingsbaner!B65)*F70,0)</f>
        <v>0</v>
      </c>
      <c r="K70" s="19">
        <f>IFERROR((1+Utviklingsbaner!C65)*G70,0)</f>
        <v>0</v>
      </c>
      <c r="L70" s="19">
        <f>IFERROR((1+Utviklingsbaner!D65)*H70,0)</f>
        <v>0</v>
      </c>
      <c r="M70" s="30">
        <f t="shared" si="46"/>
        <v>0</v>
      </c>
      <c r="N70" s="29">
        <f>IFERROR((1+Utviklingsbaner!B98)*J70,0)</f>
        <v>0</v>
      </c>
      <c r="O70" s="19">
        <f>IFERROR((1+Utviklingsbaner!C98)*K70,0)</f>
        <v>0</v>
      </c>
      <c r="P70" s="19">
        <f>IFERROR((1+Utviklingsbaner!D98)*L70,0)</f>
        <v>0</v>
      </c>
      <c r="Q70" s="30">
        <f t="shared" si="47"/>
        <v>0</v>
      </c>
      <c r="R70" s="29">
        <f>IFERROR((1+Utviklingsbaner!B131)*N70,0)</f>
        <v>0</v>
      </c>
      <c r="S70" s="19">
        <f>IFERROR((1+Utviklingsbaner!C131)*O70,0)</f>
        <v>0</v>
      </c>
      <c r="T70" s="19">
        <f>IFERROR((1+Utviklingsbaner!D131)*P70,0)</f>
        <v>0</v>
      </c>
      <c r="U70" s="30">
        <f t="shared" si="48"/>
        <v>0</v>
      </c>
      <c r="V70" s="29">
        <f>IFERROR((1+Utviklingsbaner!B164)*R70,0)</f>
        <v>0</v>
      </c>
      <c r="W70" s="19">
        <f>IFERROR((1+Utviklingsbaner!C164)*S70,0)</f>
        <v>0</v>
      </c>
      <c r="X70" s="19">
        <f>IFERROR((1+Utviklingsbaner!D164)*T70,0)</f>
        <v>0</v>
      </c>
      <c r="Y70" s="30">
        <f t="shared" si="49"/>
        <v>0</v>
      </c>
      <c r="Z70" s="29">
        <f>IFERROR((1+Utviklingsbaner!B197)*V70,0)</f>
        <v>0</v>
      </c>
      <c r="AA70" s="19">
        <f>IFERROR((1+Utviklingsbaner!C197)*W70,0)</f>
        <v>0</v>
      </c>
      <c r="AB70" s="19">
        <f>IFERROR((1+Utviklingsbaner!D197)*X70,0)</f>
        <v>0</v>
      </c>
      <c r="AC70" s="30">
        <f t="shared" si="50"/>
        <v>0</v>
      </c>
      <c r="AD70" s="29">
        <f>IFERROR((1+Utviklingsbaner!B230)*Z70,0)</f>
        <v>0</v>
      </c>
      <c r="AE70" s="19">
        <f>IFERROR((1+Utviklingsbaner!C230)*AA70,0)</f>
        <v>0</v>
      </c>
      <c r="AF70" s="19">
        <f>IFERROR((1+Utviklingsbaner!D230)*AB70,0)</f>
        <v>0</v>
      </c>
      <c r="AG70" s="30">
        <f t="shared" si="51"/>
        <v>0</v>
      </c>
    </row>
    <row r="71" spans="1:33" x14ac:dyDescent="0.25">
      <c r="A71" s="1" t="s">
        <v>11</v>
      </c>
      <c r="B71" s="31">
        <f t="shared" ref="B71:AG71" si="52">SUM(B41:B70)</f>
        <v>0</v>
      </c>
      <c r="C71" s="32">
        <f t="shared" si="52"/>
        <v>0</v>
      </c>
      <c r="D71" s="32">
        <f t="shared" si="52"/>
        <v>0</v>
      </c>
      <c r="E71" s="33">
        <f t="shared" si="52"/>
        <v>0</v>
      </c>
      <c r="F71" s="31">
        <f t="shared" si="52"/>
        <v>0</v>
      </c>
      <c r="G71" s="32">
        <f t="shared" si="52"/>
        <v>0</v>
      </c>
      <c r="H71" s="32">
        <f t="shared" si="52"/>
        <v>0</v>
      </c>
      <c r="I71" s="33">
        <f t="shared" si="52"/>
        <v>0</v>
      </c>
      <c r="J71" s="31">
        <f t="shared" si="52"/>
        <v>0</v>
      </c>
      <c r="K71" s="32">
        <f t="shared" si="52"/>
        <v>0</v>
      </c>
      <c r="L71" s="32">
        <f t="shared" si="52"/>
        <v>0</v>
      </c>
      <c r="M71" s="33">
        <f t="shared" si="52"/>
        <v>0</v>
      </c>
      <c r="N71" s="31">
        <f t="shared" si="52"/>
        <v>0</v>
      </c>
      <c r="O71" s="32">
        <f t="shared" si="52"/>
        <v>0</v>
      </c>
      <c r="P71" s="32">
        <f t="shared" si="52"/>
        <v>0</v>
      </c>
      <c r="Q71" s="33">
        <f t="shared" si="52"/>
        <v>0</v>
      </c>
      <c r="R71" s="31">
        <f t="shared" si="52"/>
        <v>0</v>
      </c>
      <c r="S71" s="32">
        <f t="shared" si="52"/>
        <v>0</v>
      </c>
      <c r="T71" s="32">
        <f t="shared" si="52"/>
        <v>0</v>
      </c>
      <c r="U71" s="33">
        <f t="shared" si="52"/>
        <v>0</v>
      </c>
      <c r="V71" s="31">
        <f t="shared" si="52"/>
        <v>0</v>
      </c>
      <c r="W71" s="32">
        <f t="shared" si="52"/>
        <v>0</v>
      </c>
      <c r="X71" s="32">
        <f t="shared" si="52"/>
        <v>0</v>
      </c>
      <c r="Y71" s="33">
        <f t="shared" si="52"/>
        <v>0</v>
      </c>
      <c r="Z71" s="31">
        <f t="shared" si="52"/>
        <v>0</v>
      </c>
      <c r="AA71" s="32">
        <f t="shared" si="52"/>
        <v>0</v>
      </c>
      <c r="AB71" s="32">
        <f t="shared" si="52"/>
        <v>0</v>
      </c>
      <c r="AC71" s="33">
        <f t="shared" si="52"/>
        <v>0</v>
      </c>
      <c r="AD71" s="31">
        <f t="shared" si="52"/>
        <v>0</v>
      </c>
      <c r="AE71" s="32">
        <f t="shared" si="52"/>
        <v>0</v>
      </c>
      <c r="AF71" s="32">
        <f t="shared" si="52"/>
        <v>0</v>
      </c>
      <c r="AG71" s="33">
        <f t="shared" si="52"/>
        <v>0</v>
      </c>
    </row>
    <row r="72" spans="1:33" x14ac:dyDescent="0.25">
      <c r="A72" t="s">
        <v>17</v>
      </c>
      <c r="B72" s="34">
        <f>SUM(Utdanningsdata!U2:U879)-'Utdanningsbev lokal mod'!B71</f>
        <v>0</v>
      </c>
      <c r="C72" s="35">
        <f>SUM(Utdanningsdata!V2:V879)-'Utdanningsbev lokal mod'!C71</f>
        <v>0</v>
      </c>
      <c r="D72" s="19">
        <f>SUM(Utdanningsdata!W2:W879)-'Utdanningsbev lokal mod'!D71</f>
        <v>0</v>
      </c>
      <c r="E72" s="30">
        <f>SUM(B72:D72)</f>
        <v>0</v>
      </c>
      <c r="F72" s="34"/>
      <c r="G72" s="35"/>
      <c r="H72" s="19"/>
      <c r="I72" s="30">
        <f>SUM(F72:H72)</f>
        <v>0</v>
      </c>
      <c r="J72" s="34"/>
      <c r="K72" s="35"/>
      <c r="L72" s="19"/>
      <c r="M72" s="30">
        <f>SUM(J72:L72)</f>
        <v>0</v>
      </c>
      <c r="N72" s="34"/>
      <c r="O72" s="35"/>
      <c r="P72" s="19"/>
      <c r="Q72" s="30">
        <f>SUM(N72:P72)</f>
        <v>0</v>
      </c>
      <c r="R72" s="34"/>
      <c r="S72" s="35"/>
      <c r="T72" s="19"/>
      <c r="U72" s="30">
        <f>SUM(R72:T72)</f>
        <v>0</v>
      </c>
      <c r="V72" s="34"/>
      <c r="W72" s="35"/>
      <c r="X72" s="19"/>
      <c r="Y72" s="30">
        <f>SUM(V72:X72)</f>
        <v>0</v>
      </c>
      <c r="Z72" s="34"/>
      <c r="AA72" s="35"/>
      <c r="AB72" s="19"/>
      <c r="AC72" s="30">
        <f>SUM(Z72:AB72)</f>
        <v>0</v>
      </c>
      <c r="AD72" s="34"/>
      <c r="AE72" s="35"/>
      <c r="AF72" s="19"/>
      <c r="AG72" s="30">
        <f>SUM(AD72:AF72)</f>
        <v>0</v>
      </c>
    </row>
    <row r="73" spans="1:33" x14ac:dyDescent="0.25">
      <c r="A73" t="s">
        <v>18</v>
      </c>
      <c r="B73" s="36">
        <f>SUM(B71:B72)</f>
        <v>0</v>
      </c>
      <c r="C73" s="37">
        <f>SUM(C71:C72)</f>
        <v>0</v>
      </c>
      <c r="D73" s="37">
        <f>SUM(D71:D72)</f>
        <v>0</v>
      </c>
      <c r="E73" s="38">
        <f>SUM(E71:E72)</f>
        <v>0</v>
      </c>
      <c r="F73" s="36"/>
      <c r="G73" s="37"/>
      <c r="H73" s="37"/>
      <c r="I73" s="38">
        <f>SUM(I71:I72)</f>
        <v>0</v>
      </c>
      <c r="J73" s="36"/>
      <c r="K73" s="37"/>
      <c r="L73" s="37"/>
      <c r="M73" s="38">
        <f>SUM(M71:M72)</f>
        <v>0</v>
      </c>
      <c r="N73" s="36"/>
      <c r="O73" s="37"/>
      <c r="P73" s="37"/>
      <c r="Q73" s="38">
        <f>SUM(Q71:Q72)</f>
        <v>0</v>
      </c>
      <c r="R73" s="36"/>
      <c r="S73" s="37"/>
      <c r="T73" s="37"/>
      <c r="U73" s="38">
        <f>SUM(U71:U72)</f>
        <v>0</v>
      </c>
      <c r="V73" s="36"/>
      <c r="W73" s="37"/>
      <c r="X73" s="37"/>
      <c r="Y73" s="38">
        <f>SUM(Y71:Y72)</f>
        <v>0</v>
      </c>
      <c r="Z73" s="36"/>
      <c r="AA73" s="37"/>
      <c r="AB73" s="37"/>
      <c r="AC73" s="38">
        <f>SUM(AC71:AC72)</f>
        <v>0</v>
      </c>
      <c r="AD73" s="36"/>
      <c r="AE73" s="37"/>
      <c r="AF73" s="37"/>
      <c r="AG73" s="38">
        <f>SUM(AG71:AG72)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/>
  <dimension ref="A1:AW73"/>
  <sheetViews>
    <sheetView workbookViewId="0">
      <selection activeCell="B38" sqref="B38"/>
    </sheetView>
  </sheetViews>
  <sheetFormatPr baseColWidth="10" defaultRowHeight="15" x14ac:dyDescent="0.25"/>
  <cols>
    <col min="1" max="1" width="48.7109375" bestFit="1" customWidth="1"/>
    <col min="2" max="2" width="19.85546875" bestFit="1" customWidth="1"/>
    <col min="3" max="3" width="19" bestFit="1" customWidth="1"/>
    <col min="4" max="4" width="10.5703125" bestFit="1" customWidth="1"/>
    <col min="5" max="5" width="11.7109375" bestFit="1" customWidth="1"/>
    <col min="6" max="6" width="19.85546875" bestFit="1" customWidth="1"/>
    <col min="7" max="7" width="19.85546875" customWidth="1"/>
    <col min="13" max="13" width="19.85546875" customWidth="1"/>
    <col min="19" max="19" width="19.85546875" customWidth="1"/>
    <col min="25" max="25" width="19.85546875" customWidth="1"/>
    <col min="31" max="31" width="19.85546875" customWidth="1"/>
    <col min="37" max="37" width="19.85546875" customWidth="1"/>
    <col min="43" max="43" width="19.85546875" customWidth="1"/>
    <col min="49" max="49" width="19.85546875" customWidth="1"/>
  </cols>
  <sheetData>
    <row r="1" spans="1:49" x14ac:dyDescent="0.25">
      <c r="G1" t="str">
        <f>"Forskningsbevilgning"&amp; " "&amp;G2</f>
        <v>Forskningsbevilgning 2018</v>
      </c>
      <c r="M1" t="str">
        <f>"Forskningsbevilgning"&amp; " "&amp;M2</f>
        <v>Forskningsbevilgning 2019</v>
      </c>
      <c r="S1" t="str">
        <f>"Forskningsbevilgning"&amp; " "&amp;S2</f>
        <v>Forskningsbevilgning 2020</v>
      </c>
      <c r="Y1" t="str">
        <f>"Forskningsbevilgning"&amp; " "&amp;Y2</f>
        <v>Forskningsbevilgning 2021</v>
      </c>
      <c r="AE1" t="str">
        <f>"Forskningsbevilgning"&amp; " "&amp;AE2</f>
        <v>Forskningsbevilgning 2022</v>
      </c>
      <c r="AK1" t="str">
        <f>"Forskningsbevilgning"&amp; " "&amp;AK2</f>
        <v>Forskningsbevilgning 2023</v>
      </c>
      <c r="AQ1" t="str">
        <f>"Forskningsbevilgning"&amp; " "&amp;AQ2</f>
        <v>Forskningsbevilgning 2024</v>
      </c>
      <c r="AW1" t="str">
        <f>"Forskningsbevilgning"&amp; " "&amp;AW2</f>
        <v>Forskningsbevilgning 2025</v>
      </c>
    </row>
    <row r="2" spans="1:49" x14ac:dyDescent="0.25">
      <c r="B2" s="26">
        <f>'Enheter, modell og år'!$F$2</f>
        <v>2018</v>
      </c>
      <c r="C2" s="27">
        <f>'Enheter, modell og år'!$F$2</f>
        <v>2018</v>
      </c>
      <c r="D2" s="27">
        <f>'Enheter, modell og år'!$F$2</f>
        <v>2018</v>
      </c>
      <c r="E2" s="27">
        <f>'Enheter, modell og år'!$F$2</f>
        <v>2018</v>
      </c>
      <c r="F2" s="27">
        <f>'Enheter, modell og år'!$F$2</f>
        <v>2018</v>
      </c>
      <c r="G2" s="27">
        <f>'Enheter, modell og år'!$F$2</f>
        <v>2018</v>
      </c>
      <c r="H2" s="26">
        <f t="shared" ref="H2:AK2" si="0">B2+1</f>
        <v>2019</v>
      </c>
      <c r="I2" s="27">
        <f t="shared" si="0"/>
        <v>2019</v>
      </c>
      <c r="J2" s="27">
        <f t="shared" si="0"/>
        <v>2019</v>
      </c>
      <c r="K2" s="27">
        <f t="shared" si="0"/>
        <v>2019</v>
      </c>
      <c r="L2" s="27">
        <f t="shared" si="0"/>
        <v>2019</v>
      </c>
      <c r="M2" s="27">
        <f t="shared" si="0"/>
        <v>2019</v>
      </c>
      <c r="N2" s="26">
        <f t="shared" si="0"/>
        <v>2020</v>
      </c>
      <c r="O2" s="27">
        <f t="shared" si="0"/>
        <v>2020</v>
      </c>
      <c r="P2" s="27">
        <f t="shared" si="0"/>
        <v>2020</v>
      </c>
      <c r="Q2" s="27">
        <f t="shared" si="0"/>
        <v>2020</v>
      </c>
      <c r="R2" s="27">
        <f t="shared" si="0"/>
        <v>2020</v>
      </c>
      <c r="S2" s="27">
        <f t="shared" si="0"/>
        <v>2020</v>
      </c>
      <c r="T2" s="26">
        <f t="shared" si="0"/>
        <v>2021</v>
      </c>
      <c r="U2" s="27">
        <f t="shared" si="0"/>
        <v>2021</v>
      </c>
      <c r="V2" s="27">
        <f t="shared" si="0"/>
        <v>2021</v>
      </c>
      <c r="W2" s="27">
        <f t="shared" si="0"/>
        <v>2021</v>
      </c>
      <c r="X2" s="27">
        <f t="shared" si="0"/>
        <v>2021</v>
      </c>
      <c r="Y2" s="27">
        <f t="shared" si="0"/>
        <v>2021</v>
      </c>
      <c r="Z2" s="26">
        <f t="shared" si="0"/>
        <v>2022</v>
      </c>
      <c r="AA2" s="27">
        <f t="shared" si="0"/>
        <v>2022</v>
      </c>
      <c r="AB2" s="27">
        <f t="shared" si="0"/>
        <v>2022</v>
      </c>
      <c r="AC2" s="27">
        <f t="shared" si="0"/>
        <v>2022</v>
      </c>
      <c r="AD2" s="27">
        <f t="shared" si="0"/>
        <v>2022</v>
      </c>
      <c r="AE2" s="27">
        <f t="shared" si="0"/>
        <v>2022</v>
      </c>
      <c r="AF2" s="26">
        <f t="shared" si="0"/>
        <v>2023</v>
      </c>
      <c r="AG2" s="27">
        <f t="shared" si="0"/>
        <v>2023</v>
      </c>
      <c r="AH2" s="27">
        <f t="shared" si="0"/>
        <v>2023</v>
      </c>
      <c r="AI2" s="27">
        <f t="shared" si="0"/>
        <v>2023</v>
      </c>
      <c r="AJ2" s="27">
        <f t="shared" si="0"/>
        <v>2023</v>
      </c>
      <c r="AK2" s="27">
        <f t="shared" si="0"/>
        <v>2023</v>
      </c>
      <c r="AL2" s="26">
        <f t="shared" ref="AL2:AP2" si="1">AF2+1</f>
        <v>2024</v>
      </c>
      <c r="AM2" s="27">
        <f t="shared" si="1"/>
        <v>2024</v>
      </c>
      <c r="AN2" s="27">
        <f t="shared" si="1"/>
        <v>2024</v>
      </c>
      <c r="AO2" s="27">
        <f t="shared" si="1"/>
        <v>2024</v>
      </c>
      <c r="AP2" s="27">
        <f t="shared" si="1"/>
        <v>2024</v>
      </c>
      <c r="AQ2" s="27">
        <f t="shared" ref="AQ2:AW2" si="2">AK2+1</f>
        <v>2024</v>
      </c>
      <c r="AR2" s="26">
        <f t="shared" si="2"/>
        <v>2025</v>
      </c>
      <c r="AS2" s="27">
        <f t="shared" si="2"/>
        <v>2025</v>
      </c>
      <c r="AT2" s="27">
        <f t="shared" si="2"/>
        <v>2025</v>
      </c>
      <c r="AU2" s="27">
        <f t="shared" si="2"/>
        <v>2025</v>
      </c>
      <c r="AV2" s="27">
        <f t="shared" si="2"/>
        <v>2025</v>
      </c>
      <c r="AW2" s="27">
        <f t="shared" si="2"/>
        <v>2025</v>
      </c>
    </row>
    <row r="3" spans="1:49" s="1" customFormat="1" x14ac:dyDescent="0.25">
      <c r="A3" s="1" t="s">
        <v>0</v>
      </c>
      <c r="B3" s="23" t="s">
        <v>21</v>
      </c>
      <c r="C3" s="24" t="s">
        <v>27</v>
      </c>
      <c r="D3" s="24" t="s">
        <v>22</v>
      </c>
      <c r="E3" s="24" t="s">
        <v>23</v>
      </c>
      <c r="F3" s="24" t="s">
        <v>24</v>
      </c>
      <c r="G3" s="24" t="str">
        <f>"Total forskningsbev"&amp;" "&amp;'Enheter, modell og år'!E3</f>
        <v>Total forskningsbev VFM</v>
      </c>
      <c r="H3" s="23" t="str">
        <f>B3</f>
        <v>Avlagte doktorgrader</v>
      </c>
      <c r="I3" s="24" t="str">
        <f>C3</f>
        <v>Publikasjonspoeng</v>
      </c>
      <c r="J3" s="24" t="str">
        <f>D3</f>
        <v>EU-inntekt</v>
      </c>
      <c r="K3" s="24" t="str">
        <f>E3</f>
        <v>NFR-inntekt</v>
      </c>
      <c r="L3" s="24" t="str">
        <f>F3</f>
        <v>BOA (eksl. EU og NFR)</v>
      </c>
      <c r="M3" s="24" t="str">
        <f>"Total forskningsbev"&amp;" "&amp;'Enheter, modell og år'!E3</f>
        <v>Total forskningsbev VFM</v>
      </c>
      <c r="N3" s="23" t="str">
        <f>H3</f>
        <v>Avlagte doktorgrader</v>
      </c>
      <c r="O3" s="24" t="str">
        <f>I3</f>
        <v>Publikasjonspoeng</v>
      </c>
      <c r="P3" s="24" t="str">
        <f>J3</f>
        <v>EU-inntekt</v>
      </c>
      <c r="Q3" s="24" t="str">
        <f>K3</f>
        <v>NFR-inntekt</v>
      </c>
      <c r="R3" s="24" t="str">
        <f>L3</f>
        <v>BOA (eksl. EU og NFR)</v>
      </c>
      <c r="S3" s="24" t="str">
        <f>"Total forskningsbev"&amp;" "&amp;'Enheter, modell og år'!E3</f>
        <v>Total forskningsbev VFM</v>
      </c>
      <c r="T3" s="23" t="str">
        <f>N3</f>
        <v>Avlagte doktorgrader</v>
      </c>
      <c r="U3" s="24" t="str">
        <f>O3</f>
        <v>Publikasjonspoeng</v>
      </c>
      <c r="V3" s="24" t="str">
        <f>P3</f>
        <v>EU-inntekt</v>
      </c>
      <c r="W3" s="24" t="str">
        <f>Q3</f>
        <v>NFR-inntekt</v>
      </c>
      <c r="X3" s="24" t="str">
        <f>R3</f>
        <v>BOA (eksl. EU og NFR)</v>
      </c>
      <c r="Y3" s="24" t="str">
        <f>"Total forskningsbev"&amp;" "&amp;'Enheter, modell og år'!E3</f>
        <v>Total forskningsbev VFM</v>
      </c>
      <c r="Z3" s="23" t="str">
        <f>T3</f>
        <v>Avlagte doktorgrader</v>
      </c>
      <c r="AA3" s="24" t="str">
        <f>U3</f>
        <v>Publikasjonspoeng</v>
      </c>
      <c r="AB3" s="24" t="str">
        <f>V3</f>
        <v>EU-inntekt</v>
      </c>
      <c r="AC3" s="24" t="str">
        <f>W3</f>
        <v>NFR-inntekt</v>
      </c>
      <c r="AD3" s="24" t="str">
        <f>X3</f>
        <v>BOA (eksl. EU og NFR)</v>
      </c>
      <c r="AE3" s="24" t="str">
        <f>"Total forskningsbev"&amp;" "&amp;'Enheter, modell og år'!E3</f>
        <v>Total forskningsbev VFM</v>
      </c>
      <c r="AF3" s="23" t="str">
        <f>Z3</f>
        <v>Avlagte doktorgrader</v>
      </c>
      <c r="AG3" s="24" t="str">
        <f>AA3</f>
        <v>Publikasjonspoeng</v>
      </c>
      <c r="AH3" s="24" t="str">
        <f>AB3</f>
        <v>EU-inntekt</v>
      </c>
      <c r="AI3" s="24" t="str">
        <f>AC3</f>
        <v>NFR-inntekt</v>
      </c>
      <c r="AJ3" s="24" t="str">
        <f>AD3</f>
        <v>BOA (eksl. EU og NFR)</v>
      </c>
      <c r="AK3" s="24" t="str">
        <f>"Total forskningsbev"&amp;" "&amp;'Enheter, modell og år'!E3</f>
        <v>Total forskningsbev VFM</v>
      </c>
      <c r="AL3" s="23" t="str">
        <f t="shared" ref="AL3:AP3" si="3">AF3</f>
        <v>Avlagte doktorgrader</v>
      </c>
      <c r="AM3" s="24" t="str">
        <f t="shared" si="3"/>
        <v>Publikasjonspoeng</v>
      </c>
      <c r="AN3" s="24" t="str">
        <f t="shared" si="3"/>
        <v>EU-inntekt</v>
      </c>
      <c r="AO3" s="24" t="str">
        <f t="shared" si="3"/>
        <v>NFR-inntekt</v>
      </c>
      <c r="AP3" s="24" t="str">
        <f t="shared" si="3"/>
        <v>BOA (eksl. EU og NFR)</v>
      </c>
      <c r="AQ3" s="24" t="str">
        <f>"Total forskningsbev"&amp;" "&amp;'Enheter, modell og år'!E3</f>
        <v>Total forskningsbev VFM</v>
      </c>
      <c r="AR3" s="23" t="str">
        <f>AL3</f>
        <v>Avlagte doktorgrader</v>
      </c>
      <c r="AS3" s="24" t="str">
        <f>AM3</f>
        <v>Publikasjonspoeng</v>
      </c>
      <c r="AT3" s="24" t="str">
        <f>AN3</f>
        <v>EU-inntekt</v>
      </c>
      <c r="AU3" s="24" t="str">
        <f>AO3</f>
        <v>NFR-inntekt</v>
      </c>
      <c r="AV3" s="24" t="str">
        <f>AP3</f>
        <v>BOA (eksl. EU og NFR)</v>
      </c>
      <c r="AW3" s="24" t="str">
        <f>"Total forskningsbev"&amp;" "&amp;'Enheter, modell og år'!E3</f>
        <v>Total forskningsbev VFM</v>
      </c>
    </row>
    <row r="4" spans="1:49" x14ac:dyDescent="0.25">
      <c r="A4">
        <f>'Enheter, modell og år'!A2</f>
        <v>0</v>
      </c>
      <c r="B4" s="45">
        <f>IF('Enheter, modell og år'!$E$5=Oppslag!$C$9,'Forskningsbev lokal mod'!B41-Historikk!H72*(1+'Sentrale parametere'!$B$75)+Historikk!H38*(1+'Sentrale parametere'!$B$75),'Forskningsbev lokal mod'!B41)</f>
        <v>0</v>
      </c>
      <c r="C4" s="19">
        <f>IF('Enheter, modell og år'!$E$5=Oppslag!$C$9,'Forskningsbev lokal mod'!C41-Historikk!I72*(1+'Sentrale parametere'!$B$75)+Historikk!I38*(1+'Sentrale parametere'!$B$75),'Forskningsbev lokal mod'!C41)</f>
        <v>0</v>
      </c>
      <c r="D4" s="19">
        <f>IF('Enheter, modell og år'!$E$5=Oppslag!$C$9,'Forskningsbev lokal mod'!D41-Historikk!J72*(1+'Sentrale parametere'!$B$75)+Historikk!J38*(1+'Sentrale parametere'!$B$75),'Forskningsbev lokal mod'!D41)</f>
        <v>0</v>
      </c>
      <c r="E4" s="19">
        <f>IF('Enheter, modell og år'!$E$5=Oppslag!$C$9,'Forskningsbev lokal mod'!E41-Historikk!K72*(1+'Sentrale parametere'!$B$75)+Historikk!K38*(1+'Sentrale parametere'!$B$75),'Forskningsbev lokal mod'!E41)</f>
        <v>0</v>
      </c>
      <c r="F4" s="19">
        <f>IF('Enheter, modell og år'!$E$5=Oppslag!$C$9,'Forskningsbev lokal mod'!F41-Historikk!L72*(1+'Sentrale parametere'!$B$75)+Historikk!L38*(1+'Sentrale parametere'!$B$75),'Forskningsbev lokal mod'!F41)</f>
        <v>0</v>
      </c>
      <c r="G4" s="19">
        <f>SUM(B4:F4)</f>
        <v>0</v>
      </c>
      <c r="H4" s="45">
        <f>IF('Enheter, modell og år'!$E$5=Oppslag!$C$9,('Forskningsbev lokal mod'!H41-'Forskningsbev lokal mod'!B41)+'Forskningsbev lokal mod'!B4,'Forskningsbev lokal mod'!H41)</f>
        <v>0</v>
      </c>
      <c r="I4" s="19">
        <f>IF('Enheter, modell og år'!$E$5=Oppslag!$C$9,('Forskningsbev lokal mod'!I41-'Forskningsbev lokal mod'!C41)+'Forskningsbev lokal mod'!C4,'Forskningsbev lokal mod'!I41)</f>
        <v>0</v>
      </c>
      <c r="J4" s="19">
        <f>IF('Enheter, modell og år'!$E$5=Oppslag!$C$9,('Forskningsbev lokal mod'!J41-'Forskningsbev lokal mod'!D41)+'Forskningsbev lokal mod'!D4,'Forskningsbev lokal mod'!J41)</f>
        <v>0</v>
      </c>
      <c r="K4" s="19">
        <f>IF('Enheter, modell og år'!$E$5=Oppslag!$C$9,('Forskningsbev lokal mod'!K41-'Forskningsbev lokal mod'!E41)+'Forskningsbev lokal mod'!E4,'Forskningsbev lokal mod'!K41)</f>
        <v>0</v>
      </c>
      <c r="L4" s="19">
        <f>IF('Enheter, modell og år'!$E$5=Oppslag!$C$9,('Forskningsbev lokal mod'!L41-'Forskningsbev lokal mod'!F41)+'Forskningsbev lokal mod'!F4,'Forskningsbev lokal mod'!L41)</f>
        <v>0</v>
      </c>
      <c r="M4" s="19">
        <f>SUM(H4:L4)</f>
        <v>0</v>
      </c>
      <c r="N4" s="45">
        <f>IF('Enheter, modell og år'!$E$5=Oppslag!$C$9,('Forskningsbev lokal mod'!N41-'Forskningsbev lokal mod'!H41)+'Forskningsbev lokal mod'!H4,'Forskningsbev lokal mod'!N41)</f>
        <v>0</v>
      </c>
      <c r="O4" s="19">
        <f>IF('Enheter, modell og år'!$E$5=Oppslag!$C$9,('Forskningsbev lokal mod'!O41-'Forskningsbev lokal mod'!I41)+'Forskningsbev lokal mod'!I4,'Forskningsbev lokal mod'!O41)</f>
        <v>0</v>
      </c>
      <c r="P4" s="19">
        <f>IF('Enheter, modell og år'!$E$5=Oppslag!$C$9,('Forskningsbev lokal mod'!P41-'Forskningsbev lokal mod'!J41)+'Forskningsbev lokal mod'!J4,'Forskningsbev lokal mod'!P41)</f>
        <v>0</v>
      </c>
      <c r="Q4" s="19">
        <f>IF('Enheter, modell og år'!$E$5=Oppslag!$C$9,('Forskningsbev lokal mod'!Q41-'Forskningsbev lokal mod'!K41)+'Forskningsbev lokal mod'!K4,'Forskningsbev lokal mod'!Q41)</f>
        <v>0</v>
      </c>
      <c r="R4" s="19">
        <f>IF('Enheter, modell og år'!$E$5=Oppslag!$C$9,('Forskningsbev lokal mod'!R41-'Forskningsbev lokal mod'!L41)+'Forskningsbev lokal mod'!L4,'Forskningsbev lokal mod'!R41)</f>
        <v>0</v>
      </c>
      <c r="S4" s="19">
        <f>SUM(N4:R4)</f>
        <v>0</v>
      </c>
      <c r="T4" s="45">
        <f>IF('Enheter, modell og år'!$E$5=Oppslag!$C$9,('Forskningsbev lokal mod'!T41-'Forskningsbev lokal mod'!N41)+'Forskningsbev lokal mod'!N4,'Forskningsbev lokal mod'!T41)</f>
        <v>0</v>
      </c>
      <c r="U4" s="19">
        <f>IF('Enheter, modell og år'!$E$5=Oppslag!$C$9,('Forskningsbev lokal mod'!U41-'Forskningsbev lokal mod'!O41)+'Forskningsbev lokal mod'!O4,'Forskningsbev lokal mod'!U41)</f>
        <v>0</v>
      </c>
      <c r="V4" s="19">
        <f>IF('Enheter, modell og år'!$E$5=Oppslag!$C$9,('Forskningsbev lokal mod'!V41-'Forskningsbev lokal mod'!P41)+'Forskningsbev lokal mod'!P4,'Forskningsbev lokal mod'!V41)</f>
        <v>0</v>
      </c>
      <c r="W4" s="19">
        <f>IF('Enheter, modell og år'!$E$5=Oppslag!$C$9,('Forskningsbev lokal mod'!W41-'Forskningsbev lokal mod'!Q41)+'Forskningsbev lokal mod'!Q4,'Forskningsbev lokal mod'!W41)</f>
        <v>0</v>
      </c>
      <c r="X4" s="19">
        <f>IF('Enheter, modell og år'!$E$5=Oppslag!$C$9,('Forskningsbev lokal mod'!X41-'Forskningsbev lokal mod'!R41)+'Forskningsbev lokal mod'!R4,'Forskningsbev lokal mod'!X41)</f>
        <v>0</v>
      </c>
      <c r="Y4" s="19">
        <f>SUM(T4:X4)</f>
        <v>0</v>
      </c>
      <c r="Z4" s="45">
        <f>IF('Enheter, modell og år'!$E$5=Oppslag!$C$9,('Forskningsbev lokal mod'!Z41-'Forskningsbev lokal mod'!T41)+'Forskningsbev lokal mod'!T4,'Forskningsbev lokal mod'!Z41)</f>
        <v>0</v>
      </c>
      <c r="AA4" s="19">
        <f>IF('Enheter, modell og år'!$E$5=Oppslag!$C$9,('Forskningsbev lokal mod'!AA41-'Forskningsbev lokal mod'!U41)+'Forskningsbev lokal mod'!U4,'Forskningsbev lokal mod'!AA41)</f>
        <v>0</v>
      </c>
      <c r="AB4" s="19">
        <f>IF('Enheter, modell og år'!$E$5=Oppslag!$C$9,('Forskningsbev lokal mod'!AB41-'Forskningsbev lokal mod'!V41)+'Forskningsbev lokal mod'!V4,'Forskningsbev lokal mod'!AB41)</f>
        <v>0</v>
      </c>
      <c r="AC4" s="19">
        <f>IF('Enheter, modell og år'!$E$5=Oppslag!$C$9,('Forskningsbev lokal mod'!AC41-'Forskningsbev lokal mod'!W41)+'Forskningsbev lokal mod'!W4,'Forskningsbev lokal mod'!AC41)</f>
        <v>0</v>
      </c>
      <c r="AD4" s="19">
        <f>IF('Enheter, modell og år'!$E$5=Oppslag!$C$9,('Forskningsbev lokal mod'!AD41-'Forskningsbev lokal mod'!X41)+'Forskningsbev lokal mod'!X4,'Forskningsbev lokal mod'!AD41)</f>
        <v>0</v>
      </c>
      <c r="AE4" s="19">
        <f>SUM(Z4:AD4)</f>
        <v>0</v>
      </c>
      <c r="AF4" s="45">
        <f>IF('Enheter, modell og år'!$E$5=Oppslag!$C$9,('Forskningsbev lokal mod'!AF41-'Forskningsbev lokal mod'!Z41)+'Forskningsbev lokal mod'!Z4,'Forskningsbev lokal mod'!AF41)</f>
        <v>0</v>
      </c>
      <c r="AG4" s="19">
        <f>IF('Enheter, modell og år'!$E$5=Oppslag!$C$9,('Forskningsbev lokal mod'!AG41-'Forskningsbev lokal mod'!AA41)+'Forskningsbev lokal mod'!AA4,'Forskningsbev lokal mod'!AG41)</f>
        <v>0</v>
      </c>
      <c r="AH4" s="19">
        <f>IF('Enheter, modell og år'!$E$5=Oppslag!$C$9,('Forskningsbev lokal mod'!AH41-'Forskningsbev lokal mod'!AB41)+'Forskningsbev lokal mod'!AB4,'Forskningsbev lokal mod'!AH41)</f>
        <v>0</v>
      </c>
      <c r="AI4" s="19">
        <f>IF('Enheter, modell og år'!$E$5=Oppslag!$C$9,('Forskningsbev lokal mod'!AI41-'Forskningsbev lokal mod'!AC41)+'Forskningsbev lokal mod'!AC4,'Forskningsbev lokal mod'!AI41)</f>
        <v>0</v>
      </c>
      <c r="AJ4" s="19">
        <f>IF('Enheter, modell og år'!$E$5=Oppslag!$C$9,('Forskningsbev lokal mod'!AJ41-'Forskningsbev lokal mod'!AD41)+'Forskningsbev lokal mod'!AD4,'Forskningsbev lokal mod'!AJ41)</f>
        <v>0</v>
      </c>
      <c r="AK4" s="19">
        <f>SUM(AF4:AJ4)</f>
        <v>0</v>
      </c>
      <c r="AL4" s="45">
        <f>IF('Enheter, modell og år'!$E$5=Oppslag!$C$9,('Forskningsbev lokal mod'!AL41-'Forskningsbev lokal mod'!AF41)+'Forskningsbev lokal mod'!AF4,'Forskningsbev lokal mod'!AL41)</f>
        <v>0</v>
      </c>
      <c r="AM4" s="19">
        <f>IF('Enheter, modell og år'!$E$5=Oppslag!$C$9,('Forskningsbev lokal mod'!AM41-'Forskningsbev lokal mod'!AG41)+'Forskningsbev lokal mod'!AG4,'Forskningsbev lokal mod'!AM41)</f>
        <v>0</v>
      </c>
      <c r="AN4" s="19">
        <f>IF('Enheter, modell og år'!$E$5=Oppslag!$C$9,('Forskningsbev lokal mod'!AN41-'Forskningsbev lokal mod'!AH41)+'Forskningsbev lokal mod'!AH4,'Forskningsbev lokal mod'!AN41)</f>
        <v>0</v>
      </c>
      <c r="AO4" s="19">
        <f>IF('Enheter, modell og år'!$E$5=Oppslag!$C$9,('Forskningsbev lokal mod'!AO41-'Forskningsbev lokal mod'!AI41)+'Forskningsbev lokal mod'!AI4,'Forskningsbev lokal mod'!AO41)</f>
        <v>0</v>
      </c>
      <c r="AP4" s="19">
        <f>IF('Enheter, modell og år'!$E$5=Oppslag!$C$9,('Forskningsbev lokal mod'!AP41-'Forskningsbev lokal mod'!AJ41)+'Forskningsbev lokal mod'!AJ4,'Forskningsbev lokal mod'!AP41)</f>
        <v>0</v>
      </c>
      <c r="AQ4" s="19">
        <f>SUM(AL4:AP4)</f>
        <v>0</v>
      </c>
      <c r="AR4" s="45">
        <f>IF('Enheter, modell og år'!$E$5=Oppslag!$C$9,('Forskningsbev lokal mod'!AR41-'Forskningsbev lokal mod'!AL41)+'Forskningsbev lokal mod'!AL4,'Forskningsbev lokal mod'!AR41)</f>
        <v>0</v>
      </c>
      <c r="AS4" s="19">
        <f>IF('Enheter, modell og år'!$E$5=Oppslag!$C$9,('Forskningsbev lokal mod'!AS41-'Forskningsbev lokal mod'!AM41)+'Forskningsbev lokal mod'!AM4,'Forskningsbev lokal mod'!AS41)</f>
        <v>0</v>
      </c>
      <c r="AT4" s="19">
        <f>IF('Enheter, modell og år'!$E$5=Oppslag!$C$9,('Forskningsbev lokal mod'!AT41-'Forskningsbev lokal mod'!AN41)+'Forskningsbev lokal mod'!AN4,'Forskningsbev lokal mod'!AT41)</f>
        <v>0</v>
      </c>
      <c r="AU4" s="19">
        <f>IF('Enheter, modell og år'!$E$5=Oppslag!$C$9,('Forskningsbev lokal mod'!AU41-'Forskningsbev lokal mod'!AO41)+'Forskningsbev lokal mod'!AO4,'Forskningsbev lokal mod'!AU41)</f>
        <v>0</v>
      </c>
      <c r="AV4" s="19">
        <f>IF('Enheter, modell og år'!$E$5=Oppslag!$C$9,('Forskningsbev lokal mod'!AV41-'Forskningsbev lokal mod'!AP41)+'Forskningsbev lokal mod'!AP4,'Forskningsbev lokal mod'!AV41)</f>
        <v>0</v>
      </c>
      <c r="AW4" s="19">
        <f>SUM(AR4:AV4)</f>
        <v>0</v>
      </c>
    </row>
    <row r="5" spans="1:49" x14ac:dyDescent="0.25">
      <c r="A5">
        <f>'Enheter, modell og år'!A3</f>
        <v>0</v>
      </c>
      <c r="B5" s="45">
        <f>IF('Enheter, modell og år'!$E$5=Oppslag!$C$9,'Forskningsbev lokal mod'!B42-Historikk!H73*(1+'Sentrale parametere'!$B$75)+Historikk!H39*(1+'Sentrale parametere'!$B$75),'Forskningsbev lokal mod'!B42)</f>
        <v>0</v>
      </c>
      <c r="C5" s="19">
        <f>IF('Enheter, modell og år'!$E$5=Oppslag!$C$9,'Forskningsbev lokal mod'!C42-Historikk!I73*(1+'Sentrale parametere'!$B$75)+Historikk!I39*(1+'Sentrale parametere'!$B$75),'Forskningsbev lokal mod'!C42)</f>
        <v>0</v>
      </c>
      <c r="D5" s="19">
        <f>IF('Enheter, modell og år'!$E$5=Oppslag!$C$9,'Forskningsbev lokal mod'!D42-Historikk!J73*(1+'Sentrale parametere'!$B$75)+Historikk!J39*(1+'Sentrale parametere'!$B$75),'Forskningsbev lokal mod'!D42)</f>
        <v>0</v>
      </c>
      <c r="E5" s="19">
        <f>IF('Enheter, modell og år'!$E$5=Oppslag!$C$9,'Forskningsbev lokal mod'!E42-Historikk!K73*(1+'Sentrale parametere'!$B$75)+Historikk!K39*(1+'Sentrale parametere'!$B$75),'Forskningsbev lokal mod'!E42)</f>
        <v>0</v>
      </c>
      <c r="F5" s="19">
        <f>IF('Enheter, modell og år'!$E$5=Oppslag!$C$9,'Forskningsbev lokal mod'!F42-Historikk!L73*(1+'Sentrale parametere'!$B$75)+Historikk!L39*(1+'Sentrale parametere'!$B$75),'Forskningsbev lokal mod'!F42)</f>
        <v>0</v>
      </c>
      <c r="G5" s="19">
        <f t="shared" ref="G5:G14" si="4">SUM(B5:F5)</f>
        <v>0</v>
      </c>
      <c r="H5" s="45">
        <f>IF('Enheter, modell og år'!$E$5=Oppslag!$C$9,('Forskningsbev lokal mod'!H42-'Forskningsbev lokal mod'!B42)+'Forskningsbev lokal mod'!B5,'Forskningsbev lokal mod'!H42)</f>
        <v>0</v>
      </c>
      <c r="I5" s="19">
        <f>IF('Enheter, modell og år'!$E$5=Oppslag!$C$9,('Forskningsbev lokal mod'!I42-'Forskningsbev lokal mod'!C42)+'Forskningsbev lokal mod'!C5,'Forskningsbev lokal mod'!I42)</f>
        <v>0</v>
      </c>
      <c r="J5" s="19">
        <f>IF('Enheter, modell og år'!$E$5=Oppslag!$C$9,('Forskningsbev lokal mod'!J42-'Forskningsbev lokal mod'!D42)+'Forskningsbev lokal mod'!D5,'Forskningsbev lokal mod'!J42)</f>
        <v>0</v>
      </c>
      <c r="K5" s="19">
        <f>IF('Enheter, modell og år'!$E$5=Oppslag!$C$9,('Forskningsbev lokal mod'!K42-'Forskningsbev lokal mod'!E42)+'Forskningsbev lokal mod'!E5,'Forskningsbev lokal mod'!K42)</f>
        <v>0</v>
      </c>
      <c r="L5" s="19">
        <f>IF('Enheter, modell og år'!$E$5=Oppslag!$C$9,('Forskningsbev lokal mod'!L42-'Forskningsbev lokal mod'!F42)+'Forskningsbev lokal mod'!F5,'Forskningsbev lokal mod'!L42)</f>
        <v>0</v>
      </c>
      <c r="M5" s="19">
        <f t="shared" ref="M5:M14" si="5">SUM(H5:L5)</f>
        <v>0</v>
      </c>
      <c r="N5" s="45">
        <f>IF('Enheter, modell og år'!$E$5=Oppslag!$C$9,('Forskningsbev lokal mod'!N42-'Forskningsbev lokal mod'!H42)+'Forskningsbev lokal mod'!H5,'Forskningsbev lokal mod'!N42)</f>
        <v>0</v>
      </c>
      <c r="O5" s="19">
        <f>IF('Enheter, modell og år'!$E$5=Oppslag!$C$9,('Forskningsbev lokal mod'!O42-'Forskningsbev lokal mod'!I42)+'Forskningsbev lokal mod'!I5,'Forskningsbev lokal mod'!O42)</f>
        <v>0</v>
      </c>
      <c r="P5" s="19">
        <f>IF('Enheter, modell og år'!$E$5=Oppslag!$C$9,('Forskningsbev lokal mod'!P42-'Forskningsbev lokal mod'!J42)+'Forskningsbev lokal mod'!J5,'Forskningsbev lokal mod'!P42)</f>
        <v>0</v>
      </c>
      <c r="Q5" s="19">
        <f>IF('Enheter, modell og år'!$E$5=Oppslag!$C$9,('Forskningsbev lokal mod'!Q42-'Forskningsbev lokal mod'!K42)+'Forskningsbev lokal mod'!K5,'Forskningsbev lokal mod'!Q42)</f>
        <v>0</v>
      </c>
      <c r="R5" s="19">
        <f>IF('Enheter, modell og år'!$E$5=Oppslag!$C$9,('Forskningsbev lokal mod'!R42-'Forskningsbev lokal mod'!L42)+'Forskningsbev lokal mod'!L5,'Forskningsbev lokal mod'!R42)</f>
        <v>0</v>
      </c>
      <c r="S5" s="19">
        <f t="shared" ref="S5:S14" si="6">SUM(N5:R5)</f>
        <v>0</v>
      </c>
      <c r="T5" s="45">
        <f>IF('Enheter, modell og år'!$E$5=Oppslag!$C$9,('Forskningsbev lokal mod'!T42-'Forskningsbev lokal mod'!N42)+'Forskningsbev lokal mod'!N5,'Forskningsbev lokal mod'!T42)</f>
        <v>0</v>
      </c>
      <c r="U5" s="19">
        <f>IF('Enheter, modell og år'!$E$5=Oppslag!$C$9,('Forskningsbev lokal mod'!U42-'Forskningsbev lokal mod'!O42)+'Forskningsbev lokal mod'!O5,'Forskningsbev lokal mod'!U42)</f>
        <v>0</v>
      </c>
      <c r="V5" s="19">
        <f>IF('Enheter, modell og år'!$E$5=Oppslag!$C$9,('Forskningsbev lokal mod'!V42-'Forskningsbev lokal mod'!P42)+'Forskningsbev lokal mod'!P5,'Forskningsbev lokal mod'!V42)</f>
        <v>0</v>
      </c>
      <c r="W5" s="19">
        <f>IF('Enheter, modell og år'!$E$5=Oppslag!$C$9,('Forskningsbev lokal mod'!W42-'Forskningsbev lokal mod'!Q42)+'Forskningsbev lokal mod'!Q5,'Forskningsbev lokal mod'!W42)</f>
        <v>0</v>
      </c>
      <c r="X5" s="19">
        <f>IF('Enheter, modell og år'!$E$5=Oppslag!$C$9,('Forskningsbev lokal mod'!X42-'Forskningsbev lokal mod'!R42)+'Forskningsbev lokal mod'!R5,'Forskningsbev lokal mod'!X42)</f>
        <v>0</v>
      </c>
      <c r="Y5" s="19">
        <f t="shared" ref="Y5:Y14" si="7">SUM(T5:X5)</f>
        <v>0</v>
      </c>
      <c r="Z5" s="45">
        <f>IF('Enheter, modell og år'!$E$5=Oppslag!$C$9,('Forskningsbev lokal mod'!Z42-'Forskningsbev lokal mod'!T42)+'Forskningsbev lokal mod'!T5,'Forskningsbev lokal mod'!Z42)</f>
        <v>0</v>
      </c>
      <c r="AA5" s="19">
        <f>IF('Enheter, modell og år'!$E$5=Oppslag!$C$9,('Forskningsbev lokal mod'!AA42-'Forskningsbev lokal mod'!U42)+'Forskningsbev lokal mod'!U5,'Forskningsbev lokal mod'!AA42)</f>
        <v>0</v>
      </c>
      <c r="AB5" s="19">
        <f>IF('Enheter, modell og år'!$E$5=Oppslag!$C$9,('Forskningsbev lokal mod'!AB42-'Forskningsbev lokal mod'!V42)+'Forskningsbev lokal mod'!V5,'Forskningsbev lokal mod'!AB42)</f>
        <v>0</v>
      </c>
      <c r="AC5" s="19">
        <f>IF('Enheter, modell og år'!$E$5=Oppslag!$C$9,('Forskningsbev lokal mod'!AC42-'Forskningsbev lokal mod'!W42)+'Forskningsbev lokal mod'!W5,'Forskningsbev lokal mod'!AC42)</f>
        <v>0</v>
      </c>
      <c r="AD5" s="19">
        <f>IF('Enheter, modell og år'!$E$5=Oppslag!$C$9,('Forskningsbev lokal mod'!AD42-'Forskningsbev lokal mod'!X42)+'Forskningsbev lokal mod'!X5,'Forskningsbev lokal mod'!AD42)</f>
        <v>0</v>
      </c>
      <c r="AE5" s="19">
        <f t="shared" ref="AE5:AE14" si="8">SUM(Z5:AD5)</f>
        <v>0</v>
      </c>
      <c r="AF5" s="45">
        <f>IF('Enheter, modell og år'!$E$5=Oppslag!$C$9,('Forskningsbev lokal mod'!AF42-'Forskningsbev lokal mod'!Z42)+'Forskningsbev lokal mod'!Z5,'Forskningsbev lokal mod'!AF42)</f>
        <v>0</v>
      </c>
      <c r="AG5" s="19">
        <f>IF('Enheter, modell og år'!$E$5=Oppslag!$C$9,('Forskningsbev lokal mod'!AG42-'Forskningsbev lokal mod'!AA42)+'Forskningsbev lokal mod'!AA5,'Forskningsbev lokal mod'!AG42)</f>
        <v>0</v>
      </c>
      <c r="AH5" s="19">
        <f>IF('Enheter, modell og år'!$E$5=Oppslag!$C$9,('Forskningsbev lokal mod'!AH42-'Forskningsbev lokal mod'!AB42)+'Forskningsbev lokal mod'!AB5,'Forskningsbev lokal mod'!AH42)</f>
        <v>0</v>
      </c>
      <c r="AI5" s="19">
        <f>IF('Enheter, modell og år'!$E$5=Oppslag!$C$9,('Forskningsbev lokal mod'!AI42-'Forskningsbev lokal mod'!AC42)+'Forskningsbev lokal mod'!AC5,'Forskningsbev lokal mod'!AI42)</f>
        <v>0</v>
      </c>
      <c r="AJ5" s="19">
        <f>IF('Enheter, modell og år'!$E$5=Oppslag!$C$9,('Forskningsbev lokal mod'!AJ42-'Forskningsbev lokal mod'!AD42)+'Forskningsbev lokal mod'!AD5,'Forskningsbev lokal mod'!AJ42)</f>
        <v>0</v>
      </c>
      <c r="AK5" s="19">
        <f t="shared" ref="AK5:AK14" si="9">SUM(AF5:AJ5)</f>
        <v>0</v>
      </c>
      <c r="AL5" s="45">
        <f>IF('Enheter, modell og år'!$E$5=Oppslag!$C$9,('Forskningsbev lokal mod'!AL42-'Forskningsbev lokal mod'!AF42)+'Forskningsbev lokal mod'!AF5,'Forskningsbev lokal mod'!AL42)</f>
        <v>0</v>
      </c>
      <c r="AM5" s="19">
        <f>IF('Enheter, modell og år'!$E$5=Oppslag!$C$9,('Forskningsbev lokal mod'!AM42-'Forskningsbev lokal mod'!AG42)+'Forskningsbev lokal mod'!AG5,'Forskningsbev lokal mod'!AM42)</f>
        <v>0</v>
      </c>
      <c r="AN5" s="19">
        <f>IF('Enheter, modell og år'!$E$5=Oppslag!$C$9,('Forskningsbev lokal mod'!AN42-'Forskningsbev lokal mod'!AH42)+'Forskningsbev lokal mod'!AH5,'Forskningsbev lokal mod'!AN42)</f>
        <v>0</v>
      </c>
      <c r="AO5" s="19">
        <f>IF('Enheter, modell og år'!$E$5=Oppslag!$C$9,('Forskningsbev lokal mod'!AO42-'Forskningsbev lokal mod'!AI42)+'Forskningsbev lokal mod'!AI5,'Forskningsbev lokal mod'!AO42)</f>
        <v>0</v>
      </c>
      <c r="AP5" s="19">
        <f>IF('Enheter, modell og år'!$E$5=Oppslag!$C$9,('Forskningsbev lokal mod'!AP42-'Forskningsbev lokal mod'!AJ42)+'Forskningsbev lokal mod'!AJ5,'Forskningsbev lokal mod'!AP42)</f>
        <v>0</v>
      </c>
      <c r="AQ5" s="19">
        <f t="shared" ref="AQ5:AQ14" si="10">SUM(AL5:AP5)</f>
        <v>0</v>
      </c>
      <c r="AR5" s="45">
        <f>IF('Enheter, modell og år'!$E$5=Oppslag!$C$9,('Forskningsbev lokal mod'!AR42-'Forskningsbev lokal mod'!AL42)+'Forskningsbev lokal mod'!AL5,'Forskningsbev lokal mod'!AR42)</f>
        <v>0</v>
      </c>
      <c r="AS5" s="19">
        <f>IF('Enheter, modell og år'!$E$5=Oppslag!$C$9,('Forskningsbev lokal mod'!AS42-'Forskningsbev lokal mod'!AM42)+'Forskningsbev lokal mod'!AM5,'Forskningsbev lokal mod'!AS42)</f>
        <v>0</v>
      </c>
      <c r="AT5" s="19">
        <f>IF('Enheter, modell og år'!$E$5=Oppslag!$C$9,('Forskningsbev lokal mod'!AT42-'Forskningsbev lokal mod'!AN42)+'Forskningsbev lokal mod'!AN5,'Forskningsbev lokal mod'!AT42)</f>
        <v>0</v>
      </c>
      <c r="AU5" s="19">
        <f>IF('Enheter, modell og år'!$E$5=Oppslag!$C$9,('Forskningsbev lokal mod'!AU42-'Forskningsbev lokal mod'!AO42)+'Forskningsbev lokal mod'!AO5,'Forskningsbev lokal mod'!AU42)</f>
        <v>0</v>
      </c>
      <c r="AV5" s="19">
        <f>IF('Enheter, modell og år'!$E$5=Oppslag!$C$9,('Forskningsbev lokal mod'!AV42-'Forskningsbev lokal mod'!AP42)+'Forskningsbev lokal mod'!AP5,'Forskningsbev lokal mod'!AV42)</f>
        <v>0</v>
      </c>
      <c r="AW5" s="19">
        <f t="shared" ref="AW5:AW14" si="11">SUM(AR5:AV5)</f>
        <v>0</v>
      </c>
    </row>
    <row r="6" spans="1:49" x14ac:dyDescent="0.25">
      <c r="A6">
        <f>'Enheter, modell og år'!A4</f>
        <v>0</v>
      </c>
      <c r="B6" s="45">
        <f>IF('Enheter, modell og år'!$E$5=Oppslag!$C$9,'Forskningsbev lokal mod'!B43-Historikk!H74*(1+'Sentrale parametere'!$B$75)+Historikk!H40*(1+'Sentrale parametere'!$B$75),'Forskningsbev lokal mod'!B43)</f>
        <v>0</v>
      </c>
      <c r="C6" s="19">
        <f>IF('Enheter, modell og år'!$E$5=Oppslag!$C$9,'Forskningsbev lokal mod'!C43-Historikk!I74*(1+'Sentrale parametere'!$B$75)+Historikk!I40*(1+'Sentrale parametere'!$B$75),'Forskningsbev lokal mod'!C43)</f>
        <v>0</v>
      </c>
      <c r="D6" s="19">
        <f>IF('Enheter, modell og år'!$E$5=Oppslag!$C$9,'Forskningsbev lokal mod'!D43-Historikk!J74*(1+'Sentrale parametere'!$B$75)+Historikk!J40*(1+'Sentrale parametere'!$B$75),'Forskningsbev lokal mod'!D43)</f>
        <v>0</v>
      </c>
      <c r="E6" s="19">
        <f>IF('Enheter, modell og år'!$E$5=Oppslag!$C$9,'Forskningsbev lokal mod'!E43-Historikk!K74*(1+'Sentrale parametere'!$B$75)+Historikk!K40*(1+'Sentrale parametere'!$B$75),'Forskningsbev lokal mod'!E43)</f>
        <v>0</v>
      </c>
      <c r="F6" s="19">
        <f>IF('Enheter, modell og år'!$E$5=Oppslag!$C$9,'Forskningsbev lokal mod'!F43-Historikk!L74*(1+'Sentrale parametere'!$B$75)+Historikk!L40*(1+'Sentrale parametere'!$B$75),'Forskningsbev lokal mod'!F43)</f>
        <v>0</v>
      </c>
      <c r="G6" s="19">
        <f t="shared" si="4"/>
        <v>0</v>
      </c>
      <c r="H6" s="45">
        <f>IF('Enheter, modell og år'!$E$5=Oppslag!$C$9,('Forskningsbev lokal mod'!H43-'Forskningsbev lokal mod'!B43)+'Forskningsbev lokal mod'!B6,'Forskningsbev lokal mod'!H43)</f>
        <v>0</v>
      </c>
      <c r="I6" s="19">
        <f>IF('Enheter, modell og år'!$E$5=Oppslag!$C$9,('Forskningsbev lokal mod'!I43-'Forskningsbev lokal mod'!C43)+'Forskningsbev lokal mod'!C6,'Forskningsbev lokal mod'!I43)</f>
        <v>0</v>
      </c>
      <c r="J6" s="19">
        <f>IF('Enheter, modell og år'!$E$5=Oppslag!$C$9,('Forskningsbev lokal mod'!J43-'Forskningsbev lokal mod'!D43)+'Forskningsbev lokal mod'!D6,'Forskningsbev lokal mod'!J43)</f>
        <v>0</v>
      </c>
      <c r="K6" s="19">
        <f>IF('Enheter, modell og år'!$E$5=Oppslag!$C$9,('Forskningsbev lokal mod'!K43-'Forskningsbev lokal mod'!E43)+'Forskningsbev lokal mod'!E6,'Forskningsbev lokal mod'!K43)</f>
        <v>0</v>
      </c>
      <c r="L6" s="19">
        <f>IF('Enheter, modell og år'!$E$5=Oppslag!$C$9,('Forskningsbev lokal mod'!L43-'Forskningsbev lokal mod'!F43)+'Forskningsbev lokal mod'!F6,'Forskningsbev lokal mod'!L43)</f>
        <v>0</v>
      </c>
      <c r="M6" s="19">
        <f t="shared" si="5"/>
        <v>0</v>
      </c>
      <c r="N6" s="45">
        <f>IF('Enheter, modell og år'!$E$5=Oppslag!$C$9,('Forskningsbev lokal mod'!N43-'Forskningsbev lokal mod'!H43)+'Forskningsbev lokal mod'!H6,'Forskningsbev lokal mod'!N43)</f>
        <v>0</v>
      </c>
      <c r="O6" s="19">
        <f>IF('Enheter, modell og år'!$E$5=Oppslag!$C$9,('Forskningsbev lokal mod'!O43-'Forskningsbev lokal mod'!I43)+'Forskningsbev lokal mod'!I6,'Forskningsbev lokal mod'!O43)</f>
        <v>0</v>
      </c>
      <c r="P6" s="19">
        <f>IF('Enheter, modell og år'!$E$5=Oppslag!$C$9,('Forskningsbev lokal mod'!P43-'Forskningsbev lokal mod'!J43)+'Forskningsbev lokal mod'!J6,'Forskningsbev lokal mod'!P43)</f>
        <v>0</v>
      </c>
      <c r="Q6" s="19">
        <f>IF('Enheter, modell og år'!$E$5=Oppslag!$C$9,('Forskningsbev lokal mod'!Q43-'Forskningsbev lokal mod'!K43)+'Forskningsbev lokal mod'!K6,'Forskningsbev lokal mod'!Q43)</f>
        <v>0</v>
      </c>
      <c r="R6" s="19">
        <f>IF('Enheter, modell og år'!$E$5=Oppslag!$C$9,('Forskningsbev lokal mod'!R43-'Forskningsbev lokal mod'!L43)+'Forskningsbev lokal mod'!L6,'Forskningsbev lokal mod'!R43)</f>
        <v>0</v>
      </c>
      <c r="S6" s="19">
        <f t="shared" si="6"/>
        <v>0</v>
      </c>
      <c r="T6" s="45">
        <f>IF('Enheter, modell og år'!$E$5=Oppslag!$C$9,('Forskningsbev lokal mod'!T43-'Forskningsbev lokal mod'!N43)+'Forskningsbev lokal mod'!N6,'Forskningsbev lokal mod'!T43)</f>
        <v>0</v>
      </c>
      <c r="U6" s="19">
        <f>IF('Enheter, modell og år'!$E$5=Oppslag!$C$9,('Forskningsbev lokal mod'!U43-'Forskningsbev lokal mod'!O43)+'Forskningsbev lokal mod'!O6,'Forskningsbev lokal mod'!U43)</f>
        <v>0</v>
      </c>
      <c r="V6" s="19">
        <f>IF('Enheter, modell og år'!$E$5=Oppslag!$C$9,('Forskningsbev lokal mod'!V43-'Forskningsbev lokal mod'!P43)+'Forskningsbev lokal mod'!P6,'Forskningsbev lokal mod'!V43)</f>
        <v>0</v>
      </c>
      <c r="W6" s="19">
        <f>IF('Enheter, modell og år'!$E$5=Oppslag!$C$9,('Forskningsbev lokal mod'!W43-'Forskningsbev lokal mod'!Q43)+'Forskningsbev lokal mod'!Q6,'Forskningsbev lokal mod'!W43)</f>
        <v>0</v>
      </c>
      <c r="X6" s="19">
        <f>IF('Enheter, modell og år'!$E$5=Oppslag!$C$9,('Forskningsbev lokal mod'!X43-'Forskningsbev lokal mod'!R43)+'Forskningsbev lokal mod'!R6,'Forskningsbev lokal mod'!X43)</f>
        <v>0</v>
      </c>
      <c r="Y6" s="19">
        <f t="shared" si="7"/>
        <v>0</v>
      </c>
      <c r="Z6" s="45">
        <f>IF('Enheter, modell og år'!$E$5=Oppslag!$C$9,('Forskningsbev lokal mod'!Z43-'Forskningsbev lokal mod'!T43)+'Forskningsbev lokal mod'!T6,'Forskningsbev lokal mod'!Z43)</f>
        <v>0</v>
      </c>
      <c r="AA6" s="19">
        <f>IF('Enheter, modell og år'!$E$5=Oppslag!$C$9,('Forskningsbev lokal mod'!AA43-'Forskningsbev lokal mod'!U43)+'Forskningsbev lokal mod'!U6,'Forskningsbev lokal mod'!AA43)</f>
        <v>0</v>
      </c>
      <c r="AB6" s="19">
        <f>IF('Enheter, modell og år'!$E$5=Oppslag!$C$9,('Forskningsbev lokal mod'!AB43-'Forskningsbev lokal mod'!V43)+'Forskningsbev lokal mod'!V6,'Forskningsbev lokal mod'!AB43)</f>
        <v>0</v>
      </c>
      <c r="AC6" s="19">
        <f>IF('Enheter, modell og år'!$E$5=Oppslag!$C$9,('Forskningsbev lokal mod'!AC43-'Forskningsbev lokal mod'!W43)+'Forskningsbev lokal mod'!W6,'Forskningsbev lokal mod'!AC43)</f>
        <v>0</v>
      </c>
      <c r="AD6" s="19">
        <f>IF('Enheter, modell og år'!$E$5=Oppslag!$C$9,('Forskningsbev lokal mod'!AD43-'Forskningsbev lokal mod'!X43)+'Forskningsbev lokal mod'!X6,'Forskningsbev lokal mod'!AD43)</f>
        <v>0</v>
      </c>
      <c r="AE6" s="19">
        <f t="shared" si="8"/>
        <v>0</v>
      </c>
      <c r="AF6" s="45">
        <f>IF('Enheter, modell og år'!$E$5=Oppslag!$C$9,('Forskningsbev lokal mod'!AF43-'Forskningsbev lokal mod'!Z43)+'Forskningsbev lokal mod'!Z6,'Forskningsbev lokal mod'!AF43)</f>
        <v>0</v>
      </c>
      <c r="AG6" s="19">
        <f>IF('Enheter, modell og år'!$E$5=Oppslag!$C$9,('Forskningsbev lokal mod'!AG43-'Forskningsbev lokal mod'!AA43)+'Forskningsbev lokal mod'!AA6,'Forskningsbev lokal mod'!AG43)</f>
        <v>0</v>
      </c>
      <c r="AH6" s="19">
        <f>IF('Enheter, modell og år'!$E$5=Oppslag!$C$9,('Forskningsbev lokal mod'!AH43-'Forskningsbev lokal mod'!AB43)+'Forskningsbev lokal mod'!AB6,'Forskningsbev lokal mod'!AH43)</f>
        <v>0</v>
      </c>
      <c r="AI6" s="19">
        <f>IF('Enheter, modell og år'!$E$5=Oppslag!$C$9,('Forskningsbev lokal mod'!AI43-'Forskningsbev lokal mod'!AC43)+'Forskningsbev lokal mod'!AC6,'Forskningsbev lokal mod'!AI43)</f>
        <v>0</v>
      </c>
      <c r="AJ6" s="19">
        <f>IF('Enheter, modell og år'!$E$5=Oppslag!$C$9,('Forskningsbev lokal mod'!AJ43-'Forskningsbev lokal mod'!AD43)+'Forskningsbev lokal mod'!AD6,'Forskningsbev lokal mod'!AJ43)</f>
        <v>0</v>
      </c>
      <c r="AK6" s="19">
        <f t="shared" si="9"/>
        <v>0</v>
      </c>
      <c r="AL6" s="45">
        <f>IF('Enheter, modell og år'!$E$5=Oppslag!$C$9,('Forskningsbev lokal mod'!AL43-'Forskningsbev lokal mod'!AF43)+'Forskningsbev lokal mod'!AF6,'Forskningsbev lokal mod'!AL43)</f>
        <v>0</v>
      </c>
      <c r="AM6" s="19">
        <f>IF('Enheter, modell og år'!$E$5=Oppslag!$C$9,('Forskningsbev lokal mod'!AM43-'Forskningsbev lokal mod'!AG43)+'Forskningsbev lokal mod'!AG6,'Forskningsbev lokal mod'!AM43)</f>
        <v>0</v>
      </c>
      <c r="AN6" s="19">
        <f>IF('Enheter, modell og år'!$E$5=Oppslag!$C$9,('Forskningsbev lokal mod'!AN43-'Forskningsbev lokal mod'!AH43)+'Forskningsbev lokal mod'!AH6,'Forskningsbev lokal mod'!AN43)</f>
        <v>0</v>
      </c>
      <c r="AO6" s="19">
        <f>IF('Enheter, modell og år'!$E$5=Oppslag!$C$9,('Forskningsbev lokal mod'!AO43-'Forskningsbev lokal mod'!AI43)+'Forskningsbev lokal mod'!AI6,'Forskningsbev lokal mod'!AO43)</f>
        <v>0</v>
      </c>
      <c r="AP6" s="19">
        <f>IF('Enheter, modell og år'!$E$5=Oppslag!$C$9,('Forskningsbev lokal mod'!AP43-'Forskningsbev lokal mod'!AJ43)+'Forskningsbev lokal mod'!AJ6,'Forskningsbev lokal mod'!AP43)</f>
        <v>0</v>
      </c>
      <c r="AQ6" s="19">
        <f t="shared" si="10"/>
        <v>0</v>
      </c>
      <c r="AR6" s="45">
        <f>IF('Enheter, modell og år'!$E$5=Oppslag!$C$9,('Forskningsbev lokal mod'!AR43-'Forskningsbev lokal mod'!AL43)+'Forskningsbev lokal mod'!AL6,'Forskningsbev lokal mod'!AR43)</f>
        <v>0</v>
      </c>
      <c r="AS6" s="19">
        <f>IF('Enheter, modell og år'!$E$5=Oppslag!$C$9,('Forskningsbev lokal mod'!AS43-'Forskningsbev lokal mod'!AM43)+'Forskningsbev lokal mod'!AM6,'Forskningsbev lokal mod'!AS43)</f>
        <v>0</v>
      </c>
      <c r="AT6" s="19">
        <f>IF('Enheter, modell og år'!$E$5=Oppslag!$C$9,('Forskningsbev lokal mod'!AT43-'Forskningsbev lokal mod'!AN43)+'Forskningsbev lokal mod'!AN6,'Forskningsbev lokal mod'!AT43)</f>
        <v>0</v>
      </c>
      <c r="AU6" s="19">
        <f>IF('Enheter, modell og år'!$E$5=Oppslag!$C$9,('Forskningsbev lokal mod'!AU43-'Forskningsbev lokal mod'!AO43)+'Forskningsbev lokal mod'!AO6,'Forskningsbev lokal mod'!AU43)</f>
        <v>0</v>
      </c>
      <c r="AV6" s="19">
        <f>IF('Enheter, modell og år'!$E$5=Oppslag!$C$9,('Forskningsbev lokal mod'!AV43-'Forskningsbev lokal mod'!AP43)+'Forskningsbev lokal mod'!AP6,'Forskningsbev lokal mod'!AV43)</f>
        <v>0</v>
      </c>
      <c r="AW6" s="19">
        <f t="shared" si="11"/>
        <v>0</v>
      </c>
    </row>
    <row r="7" spans="1:49" x14ac:dyDescent="0.25">
      <c r="A7">
        <f>'Enheter, modell og år'!A5</f>
        <v>0</v>
      </c>
      <c r="B7" s="45">
        <f>IF('Enheter, modell og år'!$E$5=Oppslag!$C$9,'Forskningsbev lokal mod'!B44-Historikk!H75*(1+'Sentrale parametere'!$B$75)+Historikk!H41*(1+'Sentrale parametere'!$B$75),'Forskningsbev lokal mod'!B44)</f>
        <v>0</v>
      </c>
      <c r="C7" s="19">
        <f>IF('Enheter, modell og år'!$E$5=Oppslag!$C$9,'Forskningsbev lokal mod'!C44-Historikk!I75*(1+'Sentrale parametere'!$B$75)+Historikk!I41*(1+'Sentrale parametere'!$B$75),'Forskningsbev lokal mod'!C44)</f>
        <v>0</v>
      </c>
      <c r="D7" s="19">
        <f>IF('Enheter, modell og år'!$E$5=Oppslag!$C$9,'Forskningsbev lokal mod'!D44-Historikk!J75*(1+'Sentrale parametere'!$B$75)+Historikk!J41*(1+'Sentrale parametere'!$B$75),'Forskningsbev lokal mod'!D44)</f>
        <v>0</v>
      </c>
      <c r="E7" s="19">
        <f>IF('Enheter, modell og år'!$E$5=Oppslag!$C$9,'Forskningsbev lokal mod'!E44-Historikk!K75*(1+'Sentrale parametere'!$B$75)+Historikk!K41*(1+'Sentrale parametere'!$B$75),'Forskningsbev lokal mod'!E44)</f>
        <v>0</v>
      </c>
      <c r="F7" s="19">
        <f>IF('Enheter, modell og år'!$E$5=Oppslag!$C$9,'Forskningsbev lokal mod'!F44-Historikk!L75*(1+'Sentrale parametere'!$B$75)+Historikk!L41*(1+'Sentrale parametere'!$B$75),'Forskningsbev lokal mod'!F44)</f>
        <v>0</v>
      </c>
      <c r="G7" s="19">
        <f t="shared" si="4"/>
        <v>0</v>
      </c>
      <c r="H7" s="45">
        <f>IF('Enheter, modell og år'!$E$5=Oppslag!$C$9,('Forskningsbev lokal mod'!H44-'Forskningsbev lokal mod'!B44)+'Forskningsbev lokal mod'!B7,'Forskningsbev lokal mod'!H44)</f>
        <v>0</v>
      </c>
      <c r="I7" s="19">
        <f>IF('Enheter, modell og år'!$E$5=Oppslag!$C$9,('Forskningsbev lokal mod'!I44-'Forskningsbev lokal mod'!C44)+'Forskningsbev lokal mod'!C7,'Forskningsbev lokal mod'!I44)</f>
        <v>0</v>
      </c>
      <c r="J7" s="19">
        <f>IF('Enheter, modell og år'!$E$5=Oppslag!$C$9,('Forskningsbev lokal mod'!J44-'Forskningsbev lokal mod'!D44)+'Forskningsbev lokal mod'!D7,'Forskningsbev lokal mod'!J44)</f>
        <v>0</v>
      </c>
      <c r="K7" s="19">
        <f>IF('Enheter, modell og år'!$E$5=Oppslag!$C$9,('Forskningsbev lokal mod'!K44-'Forskningsbev lokal mod'!E44)+'Forskningsbev lokal mod'!E7,'Forskningsbev lokal mod'!K44)</f>
        <v>0</v>
      </c>
      <c r="L7" s="19">
        <f>IF('Enheter, modell og år'!$E$5=Oppslag!$C$9,('Forskningsbev lokal mod'!L44-'Forskningsbev lokal mod'!F44)+'Forskningsbev lokal mod'!F7,'Forskningsbev lokal mod'!L44)</f>
        <v>0</v>
      </c>
      <c r="M7" s="19">
        <f t="shared" si="5"/>
        <v>0</v>
      </c>
      <c r="N7" s="45">
        <f>IF('Enheter, modell og år'!$E$5=Oppslag!$C$9,('Forskningsbev lokal mod'!N44-'Forskningsbev lokal mod'!H44)+'Forskningsbev lokal mod'!H7,'Forskningsbev lokal mod'!N44)</f>
        <v>0</v>
      </c>
      <c r="O7" s="19">
        <f>IF('Enheter, modell og år'!$E$5=Oppslag!$C$9,('Forskningsbev lokal mod'!O44-'Forskningsbev lokal mod'!I44)+'Forskningsbev lokal mod'!I7,'Forskningsbev lokal mod'!O44)</f>
        <v>0</v>
      </c>
      <c r="P7" s="19">
        <f>IF('Enheter, modell og år'!$E$5=Oppslag!$C$9,('Forskningsbev lokal mod'!P44-'Forskningsbev lokal mod'!J44)+'Forskningsbev lokal mod'!J7,'Forskningsbev lokal mod'!P44)</f>
        <v>0</v>
      </c>
      <c r="Q7" s="19">
        <f>IF('Enheter, modell og år'!$E$5=Oppslag!$C$9,('Forskningsbev lokal mod'!Q44-'Forskningsbev lokal mod'!K44)+'Forskningsbev lokal mod'!K7,'Forskningsbev lokal mod'!Q44)</f>
        <v>0</v>
      </c>
      <c r="R7" s="19">
        <f>IF('Enheter, modell og år'!$E$5=Oppslag!$C$9,('Forskningsbev lokal mod'!R44-'Forskningsbev lokal mod'!L44)+'Forskningsbev lokal mod'!L7,'Forskningsbev lokal mod'!R44)</f>
        <v>0</v>
      </c>
      <c r="S7" s="19">
        <f t="shared" si="6"/>
        <v>0</v>
      </c>
      <c r="T7" s="45">
        <f>IF('Enheter, modell og år'!$E$5=Oppslag!$C$9,('Forskningsbev lokal mod'!T44-'Forskningsbev lokal mod'!N44)+'Forskningsbev lokal mod'!N7,'Forskningsbev lokal mod'!T44)</f>
        <v>0</v>
      </c>
      <c r="U7" s="19">
        <f>IF('Enheter, modell og år'!$E$5=Oppslag!$C$9,('Forskningsbev lokal mod'!U44-'Forskningsbev lokal mod'!O44)+'Forskningsbev lokal mod'!O7,'Forskningsbev lokal mod'!U44)</f>
        <v>0</v>
      </c>
      <c r="V7" s="19">
        <f>IF('Enheter, modell og år'!$E$5=Oppslag!$C$9,('Forskningsbev lokal mod'!V44-'Forskningsbev lokal mod'!P44)+'Forskningsbev lokal mod'!P7,'Forskningsbev lokal mod'!V44)</f>
        <v>0</v>
      </c>
      <c r="W7" s="19">
        <f>IF('Enheter, modell og år'!$E$5=Oppslag!$C$9,('Forskningsbev lokal mod'!W44-'Forskningsbev lokal mod'!Q44)+'Forskningsbev lokal mod'!Q7,'Forskningsbev lokal mod'!W44)</f>
        <v>0</v>
      </c>
      <c r="X7" s="19">
        <f>IF('Enheter, modell og år'!$E$5=Oppslag!$C$9,('Forskningsbev lokal mod'!X44-'Forskningsbev lokal mod'!R44)+'Forskningsbev lokal mod'!R7,'Forskningsbev lokal mod'!X44)</f>
        <v>0</v>
      </c>
      <c r="Y7" s="19">
        <f t="shared" si="7"/>
        <v>0</v>
      </c>
      <c r="Z7" s="45">
        <f>IF('Enheter, modell og år'!$E$5=Oppslag!$C$9,('Forskningsbev lokal mod'!Z44-'Forskningsbev lokal mod'!T44)+'Forskningsbev lokal mod'!T7,'Forskningsbev lokal mod'!Z44)</f>
        <v>0</v>
      </c>
      <c r="AA7" s="19">
        <f>IF('Enheter, modell og år'!$E$5=Oppslag!$C$9,('Forskningsbev lokal mod'!AA44-'Forskningsbev lokal mod'!U44)+'Forskningsbev lokal mod'!U7,'Forskningsbev lokal mod'!AA44)</f>
        <v>0</v>
      </c>
      <c r="AB7" s="19">
        <f>IF('Enheter, modell og år'!$E$5=Oppslag!$C$9,('Forskningsbev lokal mod'!AB44-'Forskningsbev lokal mod'!V44)+'Forskningsbev lokal mod'!V7,'Forskningsbev lokal mod'!AB44)</f>
        <v>0</v>
      </c>
      <c r="AC7" s="19">
        <f>IF('Enheter, modell og år'!$E$5=Oppslag!$C$9,('Forskningsbev lokal mod'!AC44-'Forskningsbev lokal mod'!W44)+'Forskningsbev lokal mod'!W7,'Forskningsbev lokal mod'!AC44)</f>
        <v>0</v>
      </c>
      <c r="AD7" s="19">
        <f>IF('Enheter, modell og år'!$E$5=Oppslag!$C$9,('Forskningsbev lokal mod'!AD44-'Forskningsbev lokal mod'!X44)+'Forskningsbev lokal mod'!X7,'Forskningsbev lokal mod'!AD44)</f>
        <v>0</v>
      </c>
      <c r="AE7" s="19">
        <f t="shared" si="8"/>
        <v>0</v>
      </c>
      <c r="AF7" s="45">
        <f>IF('Enheter, modell og år'!$E$5=Oppslag!$C$9,('Forskningsbev lokal mod'!AF44-'Forskningsbev lokal mod'!Z44)+'Forskningsbev lokal mod'!Z7,'Forskningsbev lokal mod'!AF44)</f>
        <v>0</v>
      </c>
      <c r="AG7" s="19">
        <f>IF('Enheter, modell og år'!$E$5=Oppslag!$C$9,('Forskningsbev lokal mod'!AG44-'Forskningsbev lokal mod'!AA44)+'Forskningsbev lokal mod'!AA7,'Forskningsbev lokal mod'!AG44)</f>
        <v>0</v>
      </c>
      <c r="AH7" s="19">
        <f>IF('Enheter, modell og år'!$E$5=Oppslag!$C$9,('Forskningsbev lokal mod'!AH44-'Forskningsbev lokal mod'!AB44)+'Forskningsbev lokal mod'!AB7,'Forskningsbev lokal mod'!AH44)</f>
        <v>0</v>
      </c>
      <c r="AI7" s="19">
        <f>IF('Enheter, modell og år'!$E$5=Oppslag!$C$9,('Forskningsbev lokal mod'!AI44-'Forskningsbev lokal mod'!AC44)+'Forskningsbev lokal mod'!AC7,'Forskningsbev lokal mod'!AI44)</f>
        <v>0</v>
      </c>
      <c r="AJ7" s="19">
        <f>IF('Enheter, modell og år'!$E$5=Oppslag!$C$9,('Forskningsbev lokal mod'!AJ44-'Forskningsbev lokal mod'!AD44)+'Forskningsbev lokal mod'!AD7,'Forskningsbev lokal mod'!AJ44)</f>
        <v>0</v>
      </c>
      <c r="AK7" s="19">
        <f t="shared" si="9"/>
        <v>0</v>
      </c>
      <c r="AL7" s="45">
        <f>IF('Enheter, modell og år'!$E$5=Oppslag!$C$9,('Forskningsbev lokal mod'!AL44-'Forskningsbev lokal mod'!AF44)+'Forskningsbev lokal mod'!AF7,'Forskningsbev lokal mod'!AL44)</f>
        <v>0</v>
      </c>
      <c r="AM7" s="19">
        <f>IF('Enheter, modell og år'!$E$5=Oppslag!$C$9,('Forskningsbev lokal mod'!AM44-'Forskningsbev lokal mod'!AG44)+'Forskningsbev lokal mod'!AG7,'Forskningsbev lokal mod'!AM44)</f>
        <v>0</v>
      </c>
      <c r="AN7" s="19">
        <f>IF('Enheter, modell og år'!$E$5=Oppslag!$C$9,('Forskningsbev lokal mod'!AN44-'Forskningsbev lokal mod'!AH44)+'Forskningsbev lokal mod'!AH7,'Forskningsbev lokal mod'!AN44)</f>
        <v>0</v>
      </c>
      <c r="AO7" s="19">
        <f>IF('Enheter, modell og år'!$E$5=Oppslag!$C$9,('Forskningsbev lokal mod'!AO44-'Forskningsbev lokal mod'!AI44)+'Forskningsbev lokal mod'!AI7,'Forskningsbev lokal mod'!AO44)</f>
        <v>0</v>
      </c>
      <c r="AP7" s="19">
        <f>IF('Enheter, modell og år'!$E$5=Oppslag!$C$9,('Forskningsbev lokal mod'!AP44-'Forskningsbev lokal mod'!AJ44)+'Forskningsbev lokal mod'!AJ7,'Forskningsbev lokal mod'!AP44)</f>
        <v>0</v>
      </c>
      <c r="AQ7" s="19">
        <f t="shared" si="10"/>
        <v>0</v>
      </c>
      <c r="AR7" s="45">
        <f>IF('Enheter, modell og år'!$E$5=Oppslag!$C$9,('Forskningsbev lokal mod'!AR44-'Forskningsbev lokal mod'!AL44)+'Forskningsbev lokal mod'!AL7,'Forskningsbev lokal mod'!AR44)</f>
        <v>0</v>
      </c>
      <c r="AS7" s="19">
        <f>IF('Enheter, modell og år'!$E$5=Oppslag!$C$9,('Forskningsbev lokal mod'!AS44-'Forskningsbev lokal mod'!AM44)+'Forskningsbev lokal mod'!AM7,'Forskningsbev lokal mod'!AS44)</f>
        <v>0</v>
      </c>
      <c r="AT7" s="19">
        <f>IF('Enheter, modell og år'!$E$5=Oppslag!$C$9,('Forskningsbev lokal mod'!AT44-'Forskningsbev lokal mod'!AN44)+'Forskningsbev lokal mod'!AN7,'Forskningsbev lokal mod'!AT44)</f>
        <v>0</v>
      </c>
      <c r="AU7" s="19">
        <f>IF('Enheter, modell og år'!$E$5=Oppslag!$C$9,('Forskningsbev lokal mod'!AU44-'Forskningsbev lokal mod'!AO44)+'Forskningsbev lokal mod'!AO7,'Forskningsbev lokal mod'!AU44)</f>
        <v>0</v>
      </c>
      <c r="AV7" s="19">
        <f>IF('Enheter, modell og år'!$E$5=Oppslag!$C$9,('Forskningsbev lokal mod'!AV44-'Forskningsbev lokal mod'!AP44)+'Forskningsbev lokal mod'!AP7,'Forskningsbev lokal mod'!AV44)</f>
        <v>0</v>
      </c>
      <c r="AW7" s="19">
        <f t="shared" si="11"/>
        <v>0</v>
      </c>
    </row>
    <row r="8" spans="1:49" x14ac:dyDescent="0.25">
      <c r="A8">
        <f>'Enheter, modell og år'!A6</f>
        <v>0</v>
      </c>
      <c r="B8" s="45">
        <f>IF('Enheter, modell og år'!$E$5=Oppslag!$C$9,'Forskningsbev lokal mod'!B45-Historikk!H76*(1+'Sentrale parametere'!$B$75)+Historikk!H42*(1+'Sentrale parametere'!$B$75),'Forskningsbev lokal mod'!B45)</f>
        <v>0</v>
      </c>
      <c r="C8" s="19">
        <f>IF('Enheter, modell og år'!$E$5=Oppslag!$C$9,'Forskningsbev lokal mod'!C45-Historikk!I76*(1+'Sentrale parametere'!$B$75)+Historikk!I42*(1+'Sentrale parametere'!$B$75),'Forskningsbev lokal mod'!C45)</f>
        <v>0</v>
      </c>
      <c r="D8" s="19">
        <f>IF('Enheter, modell og år'!$E$5=Oppslag!$C$9,'Forskningsbev lokal mod'!D45-Historikk!J76*(1+'Sentrale parametere'!$B$75)+Historikk!J42*(1+'Sentrale parametere'!$B$75),'Forskningsbev lokal mod'!D45)</f>
        <v>0</v>
      </c>
      <c r="E8" s="19">
        <f>IF('Enheter, modell og år'!$E$5=Oppslag!$C$9,'Forskningsbev lokal mod'!E45-Historikk!K76*(1+'Sentrale parametere'!$B$75)+Historikk!K42*(1+'Sentrale parametere'!$B$75),'Forskningsbev lokal mod'!E45)</f>
        <v>0</v>
      </c>
      <c r="F8" s="19">
        <f>IF('Enheter, modell og år'!$E$5=Oppslag!$C$9,'Forskningsbev lokal mod'!F45-Historikk!L76*(1+'Sentrale parametere'!$B$75)+Historikk!L42*(1+'Sentrale parametere'!$B$75),'Forskningsbev lokal mod'!F45)</f>
        <v>0</v>
      </c>
      <c r="G8" s="19">
        <f t="shared" si="4"/>
        <v>0</v>
      </c>
      <c r="H8" s="45">
        <f>IF('Enheter, modell og år'!$E$5=Oppslag!$C$9,('Forskningsbev lokal mod'!H45-'Forskningsbev lokal mod'!B45)+'Forskningsbev lokal mod'!B8,'Forskningsbev lokal mod'!H45)</f>
        <v>0</v>
      </c>
      <c r="I8" s="19">
        <f>IF('Enheter, modell og år'!$E$5=Oppslag!$C$9,('Forskningsbev lokal mod'!I45-'Forskningsbev lokal mod'!C45)+'Forskningsbev lokal mod'!C8,'Forskningsbev lokal mod'!I45)</f>
        <v>0</v>
      </c>
      <c r="J8" s="19">
        <f>IF('Enheter, modell og år'!$E$5=Oppslag!$C$9,('Forskningsbev lokal mod'!J45-'Forskningsbev lokal mod'!D45)+'Forskningsbev lokal mod'!D8,'Forskningsbev lokal mod'!J45)</f>
        <v>0</v>
      </c>
      <c r="K8" s="19">
        <f>IF('Enheter, modell og år'!$E$5=Oppslag!$C$9,('Forskningsbev lokal mod'!K45-'Forskningsbev lokal mod'!E45)+'Forskningsbev lokal mod'!E8,'Forskningsbev lokal mod'!K45)</f>
        <v>0</v>
      </c>
      <c r="L8" s="19">
        <f>IF('Enheter, modell og år'!$E$5=Oppslag!$C$9,('Forskningsbev lokal mod'!L45-'Forskningsbev lokal mod'!F45)+'Forskningsbev lokal mod'!F8,'Forskningsbev lokal mod'!L45)</f>
        <v>0</v>
      </c>
      <c r="M8" s="19">
        <f t="shared" si="5"/>
        <v>0</v>
      </c>
      <c r="N8" s="45">
        <f>IF('Enheter, modell og år'!$E$5=Oppslag!$C$9,('Forskningsbev lokal mod'!N45-'Forskningsbev lokal mod'!H45)+'Forskningsbev lokal mod'!H8,'Forskningsbev lokal mod'!N45)</f>
        <v>0</v>
      </c>
      <c r="O8" s="19">
        <f>IF('Enheter, modell og år'!$E$5=Oppslag!$C$9,('Forskningsbev lokal mod'!O45-'Forskningsbev lokal mod'!I45)+'Forskningsbev lokal mod'!I8,'Forskningsbev lokal mod'!O45)</f>
        <v>0</v>
      </c>
      <c r="P8" s="19">
        <f>IF('Enheter, modell og år'!$E$5=Oppslag!$C$9,('Forskningsbev lokal mod'!P45-'Forskningsbev lokal mod'!J45)+'Forskningsbev lokal mod'!J8,'Forskningsbev lokal mod'!P45)</f>
        <v>0</v>
      </c>
      <c r="Q8" s="19">
        <f>IF('Enheter, modell og år'!$E$5=Oppslag!$C$9,('Forskningsbev lokal mod'!Q45-'Forskningsbev lokal mod'!K45)+'Forskningsbev lokal mod'!K8,'Forskningsbev lokal mod'!Q45)</f>
        <v>0</v>
      </c>
      <c r="R8" s="19">
        <f>IF('Enheter, modell og år'!$E$5=Oppslag!$C$9,('Forskningsbev lokal mod'!R45-'Forskningsbev lokal mod'!L45)+'Forskningsbev lokal mod'!L8,'Forskningsbev lokal mod'!R45)</f>
        <v>0</v>
      </c>
      <c r="S8" s="19">
        <f t="shared" si="6"/>
        <v>0</v>
      </c>
      <c r="T8" s="45">
        <f>IF('Enheter, modell og år'!$E$5=Oppslag!$C$9,('Forskningsbev lokal mod'!T45-'Forskningsbev lokal mod'!N45)+'Forskningsbev lokal mod'!N8,'Forskningsbev lokal mod'!T45)</f>
        <v>0</v>
      </c>
      <c r="U8" s="19">
        <f>IF('Enheter, modell og år'!$E$5=Oppslag!$C$9,('Forskningsbev lokal mod'!U45-'Forskningsbev lokal mod'!O45)+'Forskningsbev lokal mod'!O8,'Forskningsbev lokal mod'!U45)</f>
        <v>0</v>
      </c>
      <c r="V8" s="19">
        <f>IF('Enheter, modell og år'!$E$5=Oppslag!$C$9,('Forskningsbev lokal mod'!V45-'Forskningsbev lokal mod'!P45)+'Forskningsbev lokal mod'!P8,'Forskningsbev lokal mod'!V45)</f>
        <v>0</v>
      </c>
      <c r="W8" s="19">
        <f>IF('Enheter, modell og år'!$E$5=Oppslag!$C$9,('Forskningsbev lokal mod'!W45-'Forskningsbev lokal mod'!Q45)+'Forskningsbev lokal mod'!Q8,'Forskningsbev lokal mod'!W45)</f>
        <v>0</v>
      </c>
      <c r="X8" s="19">
        <f>IF('Enheter, modell og år'!$E$5=Oppslag!$C$9,('Forskningsbev lokal mod'!X45-'Forskningsbev lokal mod'!R45)+'Forskningsbev lokal mod'!R8,'Forskningsbev lokal mod'!X45)</f>
        <v>0</v>
      </c>
      <c r="Y8" s="19">
        <f t="shared" si="7"/>
        <v>0</v>
      </c>
      <c r="Z8" s="45">
        <f>IF('Enheter, modell og år'!$E$5=Oppslag!$C$9,('Forskningsbev lokal mod'!Z45-'Forskningsbev lokal mod'!T45)+'Forskningsbev lokal mod'!T8,'Forskningsbev lokal mod'!Z45)</f>
        <v>0</v>
      </c>
      <c r="AA8" s="19">
        <f>IF('Enheter, modell og år'!$E$5=Oppslag!$C$9,('Forskningsbev lokal mod'!AA45-'Forskningsbev lokal mod'!U45)+'Forskningsbev lokal mod'!U8,'Forskningsbev lokal mod'!AA45)</f>
        <v>0</v>
      </c>
      <c r="AB8" s="19">
        <f>IF('Enheter, modell og år'!$E$5=Oppslag!$C$9,('Forskningsbev lokal mod'!AB45-'Forskningsbev lokal mod'!V45)+'Forskningsbev lokal mod'!V8,'Forskningsbev lokal mod'!AB45)</f>
        <v>0</v>
      </c>
      <c r="AC8" s="19">
        <f>IF('Enheter, modell og år'!$E$5=Oppslag!$C$9,('Forskningsbev lokal mod'!AC45-'Forskningsbev lokal mod'!W45)+'Forskningsbev lokal mod'!W8,'Forskningsbev lokal mod'!AC45)</f>
        <v>0</v>
      </c>
      <c r="AD8" s="19">
        <f>IF('Enheter, modell og år'!$E$5=Oppslag!$C$9,('Forskningsbev lokal mod'!AD45-'Forskningsbev lokal mod'!X45)+'Forskningsbev lokal mod'!X8,'Forskningsbev lokal mod'!AD45)</f>
        <v>0</v>
      </c>
      <c r="AE8" s="19">
        <f t="shared" si="8"/>
        <v>0</v>
      </c>
      <c r="AF8" s="45">
        <f>IF('Enheter, modell og år'!$E$5=Oppslag!$C$9,('Forskningsbev lokal mod'!AF45-'Forskningsbev lokal mod'!Z45)+'Forskningsbev lokal mod'!Z8,'Forskningsbev lokal mod'!AF45)</f>
        <v>0</v>
      </c>
      <c r="AG8" s="19">
        <f>IF('Enheter, modell og år'!$E$5=Oppslag!$C$9,('Forskningsbev lokal mod'!AG45-'Forskningsbev lokal mod'!AA45)+'Forskningsbev lokal mod'!AA8,'Forskningsbev lokal mod'!AG45)</f>
        <v>0</v>
      </c>
      <c r="AH8" s="19">
        <f>IF('Enheter, modell og år'!$E$5=Oppslag!$C$9,('Forskningsbev lokal mod'!AH45-'Forskningsbev lokal mod'!AB45)+'Forskningsbev lokal mod'!AB8,'Forskningsbev lokal mod'!AH45)</f>
        <v>0</v>
      </c>
      <c r="AI8" s="19">
        <f>IF('Enheter, modell og år'!$E$5=Oppslag!$C$9,('Forskningsbev lokal mod'!AI45-'Forskningsbev lokal mod'!AC45)+'Forskningsbev lokal mod'!AC8,'Forskningsbev lokal mod'!AI45)</f>
        <v>0</v>
      </c>
      <c r="AJ8" s="19">
        <f>IF('Enheter, modell og år'!$E$5=Oppslag!$C$9,('Forskningsbev lokal mod'!AJ45-'Forskningsbev lokal mod'!AD45)+'Forskningsbev lokal mod'!AD8,'Forskningsbev lokal mod'!AJ45)</f>
        <v>0</v>
      </c>
      <c r="AK8" s="19">
        <f t="shared" si="9"/>
        <v>0</v>
      </c>
      <c r="AL8" s="45">
        <f>IF('Enheter, modell og år'!$E$5=Oppslag!$C$9,('Forskningsbev lokal mod'!AL45-'Forskningsbev lokal mod'!AF45)+'Forskningsbev lokal mod'!AF8,'Forskningsbev lokal mod'!AL45)</f>
        <v>0</v>
      </c>
      <c r="AM8" s="19">
        <f>IF('Enheter, modell og år'!$E$5=Oppslag!$C$9,('Forskningsbev lokal mod'!AM45-'Forskningsbev lokal mod'!AG45)+'Forskningsbev lokal mod'!AG8,'Forskningsbev lokal mod'!AM45)</f>
        <v>0</v>
      </c>
      <c r="AN8" s="19">
        <f>IF('Enheter, modell og år'!$E$5=Oppslag!$C$9,('Forskningsbev lokal mod'!AN45-'Forskningsbev lokal mod'!AH45)+'Forskningsbev lokal mod'!AH8,'Forskningsbev lokal mod'!AN45)</f>
        <v>0</v>
      </c>
      <c r="AO8" s="19">
        <f>IF('Enheter, modell og år'!$E$5=Oppslag!$C$9,('Forskningsbev lokal mod'!AO45-'Forskningsbev lokal mod'!AI45)+'Forskningsbev lokal mod'!AI8,'Forskningsbev lokal mod'!AO45)</f>
        <v>0</v>
      </c>
      <c r="AP8" s="19">
        <f>IF('Enheter, modell og år'!$E$5=Oppslag!$C$9,('Forskningsbev lokal mod'!AP45-'Forskningsbev lokal mod'!AJ45)+'Forskningsbev lokal mod'!AJ8,'Forskningsbev lokal mod'!AP45)</f>
        <v>0</v>
      </c>
      <c r="AQ8" s="19">
        <f t="shared" si="10"/>
        <v>0</v>
      </c>
      <c r="AR8" s="45">
        <f>IF('Enheter, modell og år'!$E$5=Oppslag!$C$9,('Forskningsbev lokal mod'!AR45-'Forskningsbev lokal mod'!AL45)+'Forskningsbev lokal mod'!AL8,'Forskningsbev lokal mod'!AR45)</f>
        <v>0</v>
      </c>
      <c r="AS8" s="19">
        <f>IF('Enheter, modell og år'!$E$5=Oppslag!$C$9,('Forskningsbev lokal mod'!AS45-'Forskningsbev lokal mod'!AM45)+'Forskningsbev lokal mod'!AM8,'Forskningsbev lokal mod'!AS45)</f>
        <v>0</v>
      </c>
      <c r="AT8" s="19">
        <f>IF('Enheter, modell og år'!$E$5=Oppslag!$C$9,('Forskningsbev lokal mod'!AT45-'Forskningsbev lokal mod'!AN45)+'Forskningsbev lokal mod'!AN8,'Forskningsbev lokal mod'!AT45)</f>
        <v>0</v>
      </c>
      <c r="AU8" s="19">
        <f>IF('Enheter, modell og år'!$E$5=Oppslag!$C$9,('Forskningsbev lokal mod'!AU45-'Forskningsbev lokal mod'!AO45)+'Forskningsbev lokal mod'!AO8,'Forskningsbev lokal mod'!AU45)</f>
        <v>0</v>
      </c>
      <c r="AV8" s="19">
        <f>IF('Enheter, modell og år'!$E$5=Oppslag!$C$9,('Forskningsbev lokal mod'!AV45-'Forskningsbev lokal mod'!AP45)+'Forskningsbev lokal mod'!AP8,'Forskningsbev lokal mod'!AV45)</f>
        <v>0</v>
      </c>
      <c r="AW8" s="19">
        <f t="shared" si="11"/>
        <v>0</v>
      </c>
    </row>
    <row r="9" spans="1:49" x14ac:dyDescent="0.25">
      <c r="A9">
        <f>'Enheter, modell og år'!A7</f>
        <v>0</v>
      </c>
      <c r="B9" s="45">
        <f>IF('Enheter, modell og år'!$E$5=Oppslag!$C$9,'Forskningsbev lokal mod'!B46-Historikk!H77*(1+'Sentrale parametere'!$B$75)+Historikk!H43*(1+'Sentrale parametere'!$B$75),'Forskningsbev lokal mod'!B46)</f>
        <v>0</v>
      </c>
      <c r="C9" s="19">
        <f>IF('Enheter, modell og år'!$E$5=Oppslag!$C$9,'Forskningsbev lokal mod'!C46-Historikk!I77*(1+'Sentrale parametere'!$B$75)+Historikk!I43*(1+'Sentrale parametere'!$B$75),'Forskningsbev lokal mod'!C46)</f>
        <v>0</v>
      </c>
      <c r="D9" s="19">
        <f>IF('Enheter, modell og år'!$E$5=Oppslag!$C$9,'Forskningsbev lokal mod'!D46-Historikk!J77*(1+'Sentrale parametere'!$B$75)+Historikk!J43*(1+'Sentrale parametere'!$B$75),'Forskningsbev lokal mod'!D46)</f>
        <v>0</v>
      </c>
      <c r="E9" s="19">
        <f>IF('Enheter, modell og år'!$E$5=Oppslag!$C$9,'Forskningsbev lokal mod'!E46-Historikk!K77*(1+'Sentrale parametere'!$B$75)+Historikk!K43*(1+'Sentrale parametere'!$B$75),'Forskningsbev lokal mod'!E46)</f>
        <v>0</v>
      </c>
      <c r="F9" s="19">
        <f>IF('Enheter, modell og år'!$E$5=Oppslag!$C$9,'Forskningsbev lokal mod'!F46-Historikk!L77*(1+'Sentrale parametere'!$B$75)+Historikk!L43*(1+'Sentrale parametere'!$B$75),'Forskningsbev lokal mod'!F46)</f>
        <v>0</v>
      </c>
      <c r="G9" s="19">
        <f t="shared" si="4"/>
        <v>0</v>
      </c>
      <c r="H9" s="45">
        <f>IF('Enheter, modell og år'!$E$5=Oppslag!$C$9,('Forskningsbev lokal mod'!H46-'Forskningsbev lokal mod'!B46)+'Forskningsbev lokal mod'!B9,'Forskningsbev lokal mod'!H46)</f>
        <v>0</v>
      </c>
      <c r="I9" s="19">
        <f>IF('Enheter, modell og år'!$E$5=Oppslag!$C$9,('Forskningsbev lokal mod'!I46-'Forskningsbev lokal mod'!C46)+'Forskningsbev lokal mod'!C9,'Forskningsbev lokal mod'!I46)</f>
        <v>0</v>
      </c>
      <c r="J9" s="19">
        <f>IF('Enheter, modell og år'!$E$5=Oppslag!$C$9,('Forskningsbev lokal mod'!J46-'Forskningsbev lokal mod'!D46)+'Forskningsbev lokal mod'!D9,'Forskningsbev lokal mod'!J46)</f>
        <v>0</v>
      </c>
      <c r="K9" s="19">
        <f>IF('Enheter, modell og år'!$E$5=Oppslag!$C$9,('Forskningsbev lokal mod'!K46-'Forskningsbev lokal mod'!E46)+'Forskningsbev lokal mod'!E9,'Forskningsbev lokal mod'!K46)</f>
        <v>0</v>
      </c>
      <c r="L9" s="19">
        <f>IF('Enheter, modell og år'!$E$5=Oppslag!$C$9,('Forskningsbev lokal mod'!L46-'Forskningsbev lokal mod'!F46)+'Forskningsbev lokal mod'!F9,'Forskningsbev lokal mod'!L46)</f>
        <v>0</v>
      </c>
      <c r="M9" s="19">
        <f t="shared" si="5"/>
        <v>0</v>
      </c>
      <c r="N9" s="45">
        <f>IF('Enheter, modell og år'!$E$5=Oppslag!$C$9,('Forskningsbev lokal mod'!N46-'Forskningsbev lokal mod'!H46)+'Forskningsbev lokal mod'!H9,'Forskningsbev lokal mod'!N46)</f>
        <v>0</v>
      </c>
      <c r="O9" s="19">
        <f>IF('Enheter, modell og år'!$E$5=Oppslag!$C$9,('Forskningsbev lokal mod'!O46-'Forskningsbev lokal mod'!I46)+'Forskningsbev lokal mod'!I9,'Forskningsbev lokal mod'!O46)</f>
        <v>0</v>
      </c>
      <c r="P9" s="19">
        <f>IF('Enheter, modell og år'!$E$5=Oppslag!$C$9,('Forskningsbev lokal mod'!P46-'Forskningsbev lokal mod'!J46)+'Forskningsbev lokal mod'!J9,'Forskningsbev lokal mod'!P46)</f>
        <v>0</v>
      </c>
      <c r="Q9" s="19">
        <f>IF('Enheter, modell og år'!$E$5=Oppslag!$C$9,('Forskningsbev lokal mod'!Q46-'Forskningsbev lokal mod'!K46)+'Forskningsbev lokal mod'!K9,'Forskningsbev lokal mod'!Q46)</f>
        <v>0</v>
      </c>
      <c r="R9" s="19">
        <f>IF('Enheter, modell og år'!$E$5=Oppslag!$C$9,('Forskningsbev lokal mod'!R46-'Forskningsbev lokal mod'!L46)+'Forskningsbev lokal mod'!L9,'Forskningsbev lokal mod'!R46)</f>
        <v>0</v>
      </c>
      <c r="S9" s="19">
        <f t="shared" si="6"/>
        <v>0</v>
      </c>
      <c r="T9" s="45">
        <f>IF('Enheter, modell og år'!$E$5=Oppslag!$C$9,('Forskningsbev lokal mod'!T46-'Forskningsbev lokal mod'!N46)+'Forskningsbev lokal mod'!N9,'Forskningsbev lokal mod'!T46)</f>
        <v>0</v>
      </c>
      <c r="U9" s="19">
        <f>IF('Enheter, modell og år'!$E$5=Oppslag!$C$9,('Forskningsbev lokal mod'!U46-'Forskningsbev lokal mod'!O46)+'Forskningsbev lokal mod'!O9,'Forskningsbev lokal mod'!U46)</f>
        <v>0</v>
      </c>
      <c r="V9" s="19">
        <f>IF('Enheter, modell og år'!$E$5=Oppslag!$C$9,('Forskningsbev lokal mod'!V46-'Forskningsbev lokal mod'!P46)+'Forskningsbev lokal mod'!P9,'Forskningsbev lokal mod'!V46)</f>
        <v>0</v>
      </c>
      <c r="W9" s="19">
        <f>IF('Enheter, modell og år'!$E$5=Oppslag!$C$9,('Forskningsbev lokal mod'!W46-'Forskningsbev lokal mod'!Q46)+'Forskningsbev lokal mod'!Q9,'Forskningsbev lokal mod'!W46)</f>
        <v>0</v>
      </c>
      <c r="X9" s="19">
        <f>IF('Enheter, modell og år'!$E$5=Oppslag!$C$9,('Forskningsbev lokal mod'!X46-'Forskningsbev lokal mod'!R46)+'Forskningsbev lokal mod'!R9,'Forskningsbev lokal mod'!X46)</f>
        <v>0</v>
      </c>
      <c r="Y9" s="19">
        <f t="shared" si="7"/>
        <v>0</v>
      </c>
      <c r="Z9" s="45">
        <f>IF('Enheter, modell og år'!$E$5=Oppslag!$C$9,('Forskningsbev lokal mod'!Z46-'Forskningsbev lokal mod'!T46)+'Forskningsbev lokal mod'!T9,'Forskningsbev lokal mod'!Z46)</f>
        <v>0</v>
      </c>
      <c r="AA9" s="19">
        <f>IF('Enheter, modell og år'!$E$5=Oppslag!$C$9,('Forskningsbev lokal mod'!AA46-'Forskningsbev lokal mod'!U46)+'Forskningsbev lokal mod'!U9,'Forskningsbev lokal mod'!AA46)</f>
        <v>0</v>
      </c>
      <c r="AB9" s="19">
        <f>IF('Enheter, modell og år'!$E$5=Oppslag!$C$9,('Forskningsbev lokal mod'!AB46-'Forskningsbev lokal mod'!V46)+'Forskningsbev lokal mod'!V9,'Forskningsbev lokal mod'!AB46)</f>
        <v>0</v>
      </c>
      <c r="AC9" s="19">
        <f>IF('Enheter, modell og år'!$E$5=Oppslag!$C$9,('Forskningsbev lokal mod'!AC46-'Forskningsbev lokal mod'!W46)+'Forskningsbev lokal mod'!W9,'Forskningsbev lokal mod'!AC46)</f>
        <v>0</v>
      </c>
      <c r="AD9" s="19">
        <f>IF('Enheter, modell og år'!$E$5=Oppslag!$C$9,('Forskningsbev lokal mod'!AD46-'Forskningsbev lokal mod'!X46)+'Forskningsbev lokal mod'!X9,'Forskningsbev lokal mod'!AD46)</f>
        <v>0</v>
      </c>
      <c r="AE9" s="19">
        <f t="shared" si="8"/>
        <v>0</v>
      </c>
      <c r="AF9" s="45">
        <f>IF('Enheter, modell og år'!$E$5=Oppslag!$C$9,('Forskningsbev lokal mod'!AF46-'Forskningsbev lokal mod'!Z46)+'Forskningsbev lokal mod'!Z9,'Forskningsbev lokal mod'!AF46)</f>
        <v>0</v>
      </c>
      <c r="AG9" s="19">
        <f>IF('Enheter, modell og år'!$E$5=Oppslag!$C$9,('Forskningsbev lokal mod'!AG46-'Forskningsbev lokal mod'!AA46)+'Forskningsbev lokal mod'!AA9,'Forskningsbev lokal mod'!AG46)</f>
        <v>0</v>
      </c>
      <c r="AH9" s="19">
        <f>IF('Enheter, modell og år'!$E$5=Oppslag!$C$9,('Forskningsbev lokal mod'!AH46-'Forskningsbev lokal mod'!AB46)+'Forskningsbev lokal mod'!AB9,'Forskningsbev lokal mod'!AH46)</f>
        <v>0</v>
      </c>
      <c r="AI9" s="19">
        <f>IF('Enheter, modell og år'!$E$5=Oppslag!$C$9,('Forskningsbev lokal mod'!AI46-'Forskningsbev lokal mod'!AC46)+'Forskningsbev lokal mod'!AC9,'Forskningsbev lokal mod'!AI46)</f>
        <v>0</v>
      </c>
      <c r="AJ9" s="19">
        <f>IF('Enheter, modell og år'!$E$5=Oppslag!$C$9,('Forskningsbev lokal mod'!AJ46-'Forskningsbev lokal mod'!AD46)+'Forskningsbev lokal mod'!AD9,'Forskningsbev lokal mod'!AJ46)</f>
        <v>0</v>
      </c>
      <c r="AK9" s="19">
        <f t="shared" si="9"/>
        <v>0</v>
      </c>
      <c r="AL9" s="45">
        <f>IF('Enheter, modell og år'!$E$5=Oppslag!$C$9,('Forskningsbev lokal mod'!AL46-'Forskningsbev lokal mod'!AF46)+'Forskningsbev lokal mod'!AF9,'Forskningsbev lokal mod'!AL46)</f>
        <v>0</v>
      </c>
      <c r="AM9" s="19">
        <f>IF('Enheter, modell og år'!$E$5=Oppslag!$C$9,('Forskningsbev lokal mod'!AM46-'Forskningsbev lokal mod'!AG46)+'Forskningsbev lokal mod'!AG9,'Forskningsbev lokal mod'!AM46)</f>
        <v>0</v>
      </c>
      <c r="AN9" s="19">
        <f>IF('Enheter, modell og år'!$E$5=Oppslag!$C$9,('Forskningsbev lokal mod'!AN46-'Forskningsbev lokal mod'!AH46)+'Forskningsbev lokal mod'!AH9,'Forskningsbev lokal mod'!AN46)</f>
        <v>0</v>
      </c>
      <c r="AO9" s="19">
        <f>IF('Enheter, modell og år'!$E$5=Oppslag!$C$9,('Forskningsbev lokal mod'!AO46-'Forskningsbev lokal mod'!AI46)+'Forskningsbev lokal mod'!AI9,'Forskningsbev lokal mod'!AO46)</f>
        <v>0</v>
      </c>
      <c r="AP9" s="19">
        <f>IF('Enheter, modell og år'!$E$5=Oppslag!$C$9,('Forskningsbev lokal mod'!AP46-'Forskningsbev lokal mod'!AJ46)+'Forskningsbev lokal mod'!AJ9,'Forskningsbev lokal mod'!AP46)</f>
        <v>0</v>
      </c>
      <c r="AQ9" s="19">
        <f t="shared" si="10"/>
        <v>0</v>
      </c>
      <c r="AR9" s="45">
        <f>IF('Enheter, modell og år'!$E$5=Oppslag!$C$9,('Forskningsbev lokal mod'!AR46-'Forskningsbev lokal mod'!AL46)+'Forskningsbev lokal mod'!AL9,'Forskningsbev lokal mod'!AR46)</f>
        <v>0</v>
      </c>
      <c r="AS9" s="19">
        <f>IF('Enheter, modell og år'!$E$5=Oppslag!$C$9,('Forskningsbev lokal mod'!AS46-'Forskningsbev lokal mod'!AM46)+'Forskningsbev lokal mod'!AM9,'Forskningsbev lokal mod'!AS46)</f>
        <v>0</v>
      </c>
      <c r="AT9" s="19">
        <f>IF('Enheter, modell og år'!$E$5=Oppslag!$C$9,('Forskningsbev lokal mod'!AT46-'Forskningsbev lokal mod'!AN46)+'Forskningsbev lokal mod'!AN9,'Forskningsbev lokal mod'!AT46)</f>
        <v>0</v>
      </c>
      <c r="AU9" s="19">
        <f>IF('Enheter, modell og år'!$E$5=Oppslag!$C$9,('Forskningsbev lokal mod'!AU46-'Forskningsbev lokal mod'!AO46)+'Forskningsbev lokal mod'!AO9,'Forskningsbev lokal mod'!AU46)</f>
        <v>0</v>
      </c>
      <c r="AV9" s="19">
        <f>IF('Enheter, modell og år'!$E$5=Oppslag!$C$9,('Forskningsbev lokal mod'!AV46-'Forskningsbev lokal mod'!AP46)+'Forskningsbev lokal mod'!AP9,'Forskningsbev lokal mod'!AV46)</f>
        <v>0</v>
      </c>
      <c r="AW9" s="19">
        <f t="shared" si="11"/>
        <v>0</v>
      </c>
    </row>
    <row r="10" spans="1:49" x14ac:dyDescent="0.25">
      <c r="A10">
        <f>'Enheter, modell og år'!A8</f>
        <v>0</v>
      </c>
      <c r="B10" s="45">
        <f>IF('Enheter, modell og år'!$E$5=Oppslag!$C$9,'Forskningsbev lokal mod'!B47-Historikk!H78*(1+'Sentrale parametere'!$B$75)+Historikk!H44*(1+'Sentrale parametere'!$B$75),'Forskningsbev lokal mod'!B47)</f>
        <v>0</v>
      </c>
      <c r="C10" s="19">
        <f>IF('Enheter, modell og år'!$E$5=Oppslag!$C$9,'Forskningsbev lokal mod'!C47-Historikk!I78*(1+'Sentrale parametere'!$B$75)+Historikk!I44*(1+'Sentrale parametere'!$B$75),'Forskningsbev lokal mod'!C47)</f>
        <v>0</v>
      </c>
      <c r="D10" s="19">
        <f>IF('Enheter, modell og år'!$E$5=Oppslag!$C$9,'Forskningsbev lokal mod'!D47-Historikk!J78*(1+'Sentrale parametere'!$B$75)+Historikk!J44*(1+'Sentrale parametere'!$B$75),'Forskningsbev lokal mod'!D47)</f>
        <v>0</v>
      </c>
      <c r="E10" s="19">
        <f>IF('Enheter, modell og år'!$E$5=Oppslag!$C$9,'Forskningsbev lokal mod'!E47-Historikk!K78*(1+'Sentrale parametere'!$B$75)+Historikk!K44*(1+'Sentrale parametere'!$B$75),'Forskningsbev lokal mod'!E47)</f>
        <v>0</v>
      </c>
      <c r="F10" s="19">
        <f>IF('Enheter, modell og år'!$E$5=Oppslag!$C$9,'Forskningsbev lokal mod'!F47-Historikk!L78*(1+'Sentrale parametere'!$B$75)+Historikk!L44*(1+'Sentrale parametere'!$B$75),'Forskningsbev lokal mod'!F47)</f>
        <v>0</v>
      </c>
      <c r="G10" s="19">
        <f t="shared" si="4"/>
        <v>0</v>
      </c>
      <c r="H10" s="45">
        <f>IF('Enheter, modell og år'!$E$5=Oppslag!$C$9,('Forskningsbev lokal mod'!H47-'Forskningsbev lokal mod'!B47)+'Forskningsbev lokal mod'!B10,'Forskningsbev lokal mod'!H47)</f>
        <v>0</v>
      </c>
      <c r="I10" s="19">
        <f>IF('Enheter, modell og år'!$E$5=Oppslag!$C$9,('Forskningsbev lokal mod'!I47-'Forskningsbev lokal mod'!C47)+'Forskningsbev lokal mod'!C10,'Forskningsbev lokal mod'!I47)</f>
        <v>0</v>
      </c>
      <c r="J10" s="19">
        <f>IF('Enheter, modell og år'!$E$5=Oppslag!$C$9,('Forskningsbev lokal mod'!J47-'Forskningsbev lokal mod'!D47)+'Forskningsbev lokal mod'!D10,'Forskningsbev lokal mod'!J47)</f>
        <v>0</v>
      </c>
      <c r="K10" s="19">
        <f>IF('Enheter, modell og år'!$E$5=Oppslag!$C$9,('Forskningsbev lokal mod'!K47-'Forskningsbev lokal mod'!E47)+'Forskningsbev lokal mod'!E10,'Forskningsbev lokal mod'!K47)</f>
        <v>0</v>
      </c>
      <c r="L10" s="19">
        <f>IF('Enheter, modell og år'!$E$5=Oppslag!$C$9,('Forskningsbev lokal mod'!L47-'Forskningsbev lokal mod'!F47)+'Forskningsbev lokal mod'!F10,'Forskningsbev lokal mod'!L47)</f>
        <v>0</v>
      </c>
      <c r="M10" s="19">
        <f t="shared" si="5"/>
        <v>0</v>
      </c>
      <c r="N10" s="45">
        <f>IF('Enheter, modell og år'!$E$5=Oppslag!$C$9,('Forskningsbev lokal mod'!N47-'Forskningsbev lokal mod'!H47)+'Forskningsbev lokal mod'!H10,'Forskningsbev lokal mod'!N47)</f>
        <v>0</v>
      </c>
      <c r="O10" s="19">
        <f>IF('Enheter, modell og år'!$E$5=Oppslag!$C$9,('Forskningsbev lokal mod'!O47-'Forskningsbev lokal mod'!I47)+'Forskningsbev lokal mod'!I10,'Forskningsbev lokal mod'!O47)</f>
        <v>0</v>
      </c>
      <c r="P10" s="19">
        <f>IF('Enheter, modell og år'!$E$5=Oppslag!$C$9,('Forskningsbev lokal mod'!P47-'Forskningsbev lokal mod'!J47)+'Forskningsbev lokal mod'!J10,'Forskningsbev lokal mod'!P47)</f>
        <v>0</v>
      </c>
      <c r="Q10" s="19">
        <f>IF('Enheter, modell og år'!$E$5=Oppslag!$C$9,('Forskningsbev lokal mod'!Q47-'Forskningsbev lokal mod'!K47)+'Forskningsbev lokal mod'!K10,'Forskningsbev lokal mod'!Q47)</f>
        <v>0</v>
      </c>
      <c r="R10" s="19">
        <f>IF('Enheter, modell og år'!$E$5=Oppslag!$C$9,('Forskningsbev lokal mod'!R47-'Forskningsbev lokal mod'!L47)+'Forskningsbev lokal mod'!L10,'Forskningsbev lokal mod'!R47)</f>
        <v>0</v>
      </c>
      <c r="S10" s="19">
        <f t="shared" si="6"/>
        <v>0</v>
      </c>
      <c r="T10" s="45">
        <f>IF('Enheter, modell og år'!$E$5=Oppslag!$C$9,('Forskningsbev lokal mod'!T47-'Forskningsbev lokal mod'!N47)+'Forskningsbev lokal mod'!N10,'Forskningsbev lokal mod'!T47)</f>
        <v>0</v>
      </c>
      <c r="U10" s="19">
        <f>IF('Enheter, modell og år'!$E$5=Oppslag!$C$9,('Forskningsbev lokal mod'!U47-'Forskningsbev lokal mod'!O47)+'Forskningsbev lokal mod'!O10,'Forskningsbev lokal mod'!U47)</f>
        <v>0</v>
      </c>
      <c r="V10" s="19">
        <f>IF('Enheter, modell og år'!$E$5=Oppslag!$C$9,('Forskningsbev lokal mod'!V47-'Forskningsbev lokal mod'!P47)+'Forskningsbev lokal mod'!P10,'Forskningsbev lokal mod'!V47)</f>
        <v>0</v>
      </c>
      <c r="W10" s="19">
        <f>IF('Enheter, modell og år'!$E$5=Oppslag!$C$9,('Forskningsbev lokal mod'!W47-'Forskningsbev lokal mod'!Q47)+'Forskningsbev lokal mod'!Q10,'Forskningsbev lokal mod'!W47)</f>
        <v>0</v>
      </c>
      <c r="X10" s="19">
        <f>IF('Enheter, modell og år'!$E$5=Oppslag!$C$9,('Forskningsbev lokal mod'!X47-'Forskningsbev lokal mod'!R47)+'Forskningsbev lokal mod'!R10,'Forskningsbev lokal mod'!X47)</f>
        <v>0</v>
      </c>
      <c r="Y10" s="19">
        <f t="shared" si="7"/>
        <v>0</v>
      </c>
      <c r="Z10" s="45">
        <f>IF('Enheter, modell og år'!$E$5=Oppslag!$C$9,('Forskningsbev lokal mod'!Z47-'Forskningsbev lokal mod'!T47)+'Forskningsbev lokal mod'!T10,'Forskningsbev lokal mod'!Z47)</f>
        <v>0</v>
      </c>
      <c r="AA10" s="19">
        <f>IF('Enheter, modell og år'!$E$5=Oppslag!$C$9,('Forskningsbev lokal mod'!AA47-'Forskningsbev lokal mod'!U47)+'Forskningsbev lokal mod'!U10,'Forskningsbev lokal mod'!AA47)</f>
        <v>0</v>
      </c>
      <c r="AB10" s="19">
        <f>IF('Enheter, modell og år'!$E$5=Oppslag!$C$9,('Forskningsbev lokal mod'!AB47-'Forskningsbev lokal mod'!V47)+'Forskningsbev lokal mod'!V10,'Forskningsbev lokal mod'!AB47)</f>
        <v>0</v>
      </c>
      <c r="AC10" s="19">
        <f>IF('Enheter, modell og år'!$E$5=Oppslag!$C$9,('Forskningsbev lokal mod'!AC47-'Forskningsbev lokal mod'!W47)+'Forskningsbev lokal mod'!W10,'Forskningsbev lokal mod'!AC47)</f>
        <v>0</v>
      </c>
      <c r="AD10" s="19">
        <f>IF('Enheter, modell og år'!$E$5=Oppslag!$C$9,('Forskningsbev lokal mod'!AD47-'Forskningsbev lokal mod'!X47)+'Forskningsbev lokal mod'!X10,'Forskningsbev lokal mod'!AD47)</f>
        <v>0</v>
      </c>
      <c r="AE10" s="19">
        <f t="shared" si="8"/>
        <v>0</v>
      </c>
      <c r="AF10" s="45">
        <f>IF('Enheter, modell og år'!$E$5=Oppslag!$C$9,('Forskningsbev lokal mod'!AF47-'Forskningsbev lokal mod'!Z47)+'Forskningsbev lokal mod'!Z10,'Forskningsbev lokal mod'!AF47)</f>
        <v>0</v>
      </c>
      <c r="AG10" s="19">
        <f>IF('Enheter, modell og år'!$E$5=Oppslag!$C$9,('Forskningsbev lokal mod'!AG47-'Forskningsbev lokal mod'!AA47)+'Forskningsbev lokal mod'!AA10,'Forskningsbev lokal mod'!AG47)</f>
        <v>0</v>
      </c>
      <c r="AH10" s="19">
        <f>IF('Enheter, modell og år'!$E$5=Oppslag!$C$9,('Forskningsbev lokal mod'!AH47-'Forskningsbev lokal mod'!AB47)+'Forskningsbev lokal mod'!AB10,'Forskningsbev lokal mod'!AH47)</f>
        <v>0</v>
      </c>
      <c r="AI10" s="19">
        <f>IF('Enheter, modell og år'!$E$5=Oppslag!$C$9,('Forskningsbev lokal mod'!AI47-'Forskningsbev lokal mod'!AC47)+'Forskningsbev lokal mod'!AC10,'Forskningsbev lokal mod'!AI47)</f>
        <v>0</v>
      </c>
      <c r="AJ10" s="19">
        <f>IF('Enheter, modell og år'!$E$5=Oppslag!$C$9,('Forskningsbev lokal mod'!AJ47-'Forskningsbev lokal mod'!AD47)+'Forskningsbev lokal mod'!AD10,'Forskningsbev lokal mod'!AJ47)</f>
        <v>0</v>
      </c>
      <c r="AK10" s="19">
        <f t="shared" si="9"/>
        <v>0</v>
      </c>
      <c r="AL10" s="45">
        <f>IF('Enheter, modell og år'!$E$5=Oppslag!$C$9,('Forskningsbev lokal mod'!AL47-'Forskningsbev lokal mod'!AF47)+'Forskningsbev lokal mod'!AF10,'Forskningsbev lokal mod'!AL47)</f>
        <v>0</v>
      </c>
      <c r="AM10" s="19">
        <f>IF('Enheter, modell og år'!$E$5=Oppslag!$C$9,('Forskningsbev lokal mod'!AM47-'Forskningsbev lokal mod'!AG47)+'Forskningsbev lokal mod'!AG10,'Forskningsbev lokal mod'!AM47)</f>
        <v>0</v>
      </c>
      <c r="AN10" s="19">
        <f>IF('Enheter, modell og år'!$E$5=Oppslag!$C$9,('Forskningsbev lokal mod'!AN47-'Forskningsbev lokal mod'!AH47)+'Forskningsbev lokal mod'!AH10,'Forskningsbev lokal mod'!AN47)</f>
        <v>0</v>
      </c>
      <c r="AO10" s="19">
        <f>IF('Enheter, modell og år'!$E$5=Oppslag!$C$9,('Forskningsbev lokal mod'!AO47-'Forskningsbev lokal mod'!AI47)+'Forskningsbev lokal mod'!AI10,'Forskningsbev lokal mod'!AO47)</f>
        <v>0</v>
      </c>
      <c r="AP10" s="19">
        <f>IF('Enheter, modell og år'!$E$5=Oppslag!$C$9,('Forskningsbev lokal mod'!AP47-'Forskningsbev lokal mod'!AJ47)+'Forskningsbev lokal mod'!AJ10,'Forskningsbev lokal mod'!AP47)</f>
        <v>0</v>
      </c>
      <c r="AQ10" s="19">
        <f t="shared" si="10"/>
        <v>0</v>
      </c>
      <c r="AR10" s="45">
        <f>IF('Enheter, modell og år'!$E$5=Oppslag!$C$9,('Forskningsbev lokal mod'!AR47-'Forskningsbev lokal mod'!AL47)+'Forskningsbev lokal mod'!AL10,'Forskningsbev lokal mod'!AR47)</f>
        <v>0</v>
      </c>
      <c r="AS10" s="19">
        <f>IF('Enheter, modell og år'!$E$5=Oppslag!$C$9,('Forskningsbev lokal mod'!AS47-'Forskningsbev lokal mod'!AM47)+'Forskningsbev lokal mod'!AM10,'Forskningsbev lokal mod'!AS47)</f>
        <v>0</v>
      </c>
      <c r="AT10" s="19">
        <f>IF('Enheter, modell og år'!$E$5=Oppslag!$C$9,('Forskningsbev lokal mod'!AT47-'Forskningsbev lokal mod'!AN47)+'Forskningsbev lokal mod'!AN10,'Forskningsbev lokal mod'!AT47)</f>
        <v>0</v>
      </c>
      <c r="AU10" s="19">
        <f>IF('Enheter, modell og år'!$E$5=Oppslag!$C$9,('Forskningsbev lokal mod'!AU47-'Forskningsbev lokal mod'!AO47)+'Forskningsbev lokal mod'!AO10,'Forskningsbev lokal mod'!AU47)</f>
        <v>0</v>
      </c>
      <c r="AV10" s="19">
        <f>IF('Enheter, modell og år'!$E$5=Oppslag!$C$9,('Forskningsbev lokal mod'!AV47-'Forskningsbev lokal mod'!AP47)+'Forskningsbev lokal mod'!AP10,'Forskningsbev lokal mod'!AV47)</f>
        <v>0</v>
      </c>
      <c r="AW10" s="19">
        <f t="shared" si="11"/>
        <v>0</v>
      </c>
    </row>
    <row r="11" spans="1:49" x14ac:dyDescent="0.25">
      <c r="A11">
        <f>'Enheter, modell og år'!A9</f>
        <v>0</v>
      </c>
      <c r="B11" s="45">
        <f>IF('Enheter, modell og år'!$E$5=Oppslag!$C$9,'Forskningsbev lokal mod'!B48-Historikk!H79*(1+'Sentrale parametere'!$B$75)+Historikk!H45*(1+'Sentrale parametere'!$B$75),'Forskningsbev lokal mod'!B48)</f>
        <v>0</v>
      </c>
      <c r="C11" s="19">
        <f>IF('Enheter, modell og år'!$E$5=Oppslag!$C$9,'Forskningsbev lokal mod'!C48-Historikk!I79*(1+'Sentrale parametere'!$B$75)+Historikk!I45*(1+'Sentrale parametere'!$B$75),'Forskningsbev lokal mod'!C48)</f>
        <v>0</v>
      </c>
      <c r="D11" s="19">
        <f>IF('Enheter, modell og år'!$E$5=Oppslag!$C$9,'Forskningsbev lokal mod'!D48-Historikk!J79*(1+'Sentrale parametere'!$B$75)+Historikk!J45*(1+'Sentrale parametere'!$B$75),'Forskningsbev lokal mod'!D48)</f>
        <v>0</v>
      </c>
      <c r="E11" s="19">
        <f>IF('Enheter, modell og år'!$E$5=Oppslag!$C$9,'Forskningsbev lokal mod'!E48-Historikk!K79*(1+'Sentrale parametere'!$B$75)+Historikk!K45*(1+'Sentrale parametere'!$B$75),'Forskningsbev lokal mod'!E48)</f>
        <v>0</v>
      </c>
      <c r="F11" s="19">
        <f>IF('Enheter, modell og år'!$E$5=Oppslag!$C$9,'Forskningsbev lokal mod'!F48-Historikk!L79*(1+'Sentrale parametere'!$B$75)+Historikk!L45*(1+'Sentrale parametere'!$B$75),'Forskningsbev lokal mod'!F48)</f>
        <v>0</v>
      </c>
      <c r="G11" s="19">
        <f t="shared" si="4"/>
        <v>0</v>
      </c>
      <c r="H11" s="45">
        <f>IF('Enheter, modell og år'!$E$5=Oppslag!$C$9,('Forskningsbev lokal mod'!H48-'Forskningsbev lokal mod'!B48)+'Forskningsbev lokal mod'!B11,'Forskningsbev lokal mod'!H48)</f>
        <v>0</v>
      </c>
      <c r="I11" s="19">
        <f>IF('Enheter, modell og år'!$E$5=Oppslag!$C$9,('Forskningsbev lokal mod'!I48-'Forskningsbev lokal mod'!C48)+'Forskningsbev lokal mod'!C11,'Forskningsbev lokal mod'!I48)</f>
        <v>0</v>
      </c>
      <c r="J11" s="19">
        <f>IF('Enheter, modell og år'!$E$5=Oppslag!$C$9,('Forskningsbev lokal mod'!J48-'Forskningsbev lokal mod'!D48)+'Forskningsbev lokal mod'!D11,'Forskningsbev lokal mod'!J48)</f>
        <v>0</v>
      </c>
      <c r="K11" s="19">
        <f>IF('Enheter, modell og år'!$E$5=Oppslag!$C$9,('Forskningsbev lokal mod'!K48-'Forskningsbev lokal mod'!E48)+'Forskningsbev lokal mod'!E11,'Forskningsbev lokal mod'!K48)</f>
        <v>0</v>
      </c>
      <c r="L11" s="19">
        <f>IF('Enheter, modell og år'!$E$5=Oppslag!$C$9,('Forskningsbev lokal mod'!L48-'Forskningsbev lokal mod'!F48)+'Forskningsbev lokal mod'!F11,'Forskningsbev lokal mod'!L48)</f>
        <v>0</v>
      </c>
      <c r="M11" s="19">
        <f t="shared" si="5"/>
        <v>0</v>
      </c>
      <c r="N11" s="45">
        <f>IF('Enheter, modell og år'!$E$5=Oppslag!$C$9,('Forskningsbev lokal mod'!N48-'Forskningsbev lokal mod'!H48)+'Forskningsbev lokal mod'!H11,'Forskningsbev lokal mod'!N48)</f>
        <v>0</v>
      </c>
      <c r="O11" s="19">
        <f>IF('Enheter, modell og år'!$E$5=Oppslag!$C$9,('Forskningsbev lokal mod'!O48-'Forskningsbev lokal mod'!I48)+'Forskningsbev lokal mod'!I11,'Forskningsbev lokal mod'!O48)</f>
        <v>0</v>
      </c>
      <c r="P11" s="19">
        <f>IF('Enheter, modell og år'!$E$5=Oppslag!$C$9,('Forskningsbev lokal mod'!P48-'Forskningsbev lokal mod'!J48)+'Forskningsbev lokal mod'!J11,'Forskningsbev lokal mod'!P48)</f>
        <v>0</v>
      </c>
      <c r="Q11" s="19">
        <f>IF('Enheter, modell og år'!$E$5=Oppslag!$C$9,('Forskningsbev lokal mod'!Q48-'Forskningsbev lokal mod'!K48)+'Forskningsbev lokal mod'!K11,'Forskningsbev lokal mod'!Q48)</f>
        <v>0</v>
      </c>
      <c r="R11" s="19">
        <f>IF('Enheter, modell og år'!$E$5=Oppslag!$C$9,('Forskningsbev lokal mod'!R48-'Forskningsbev lokal mod'!L48)+'Forskningsbev lokal mod'!L11,'Forskningsbev lokal mod'!R48)</f>
        <v>0</v>
      </c>
      <c r="S11" s="19">
        <f t="shared" si="6"/>
        <v>0</v>
      </c>
      <c r="T11" s="45">
        <f>IF('Enheter, modell og år'!$E$5=Oppslag!$C$9,('Forskningsbev lokal mod'!T48-'Forskningsbev lokal mod'!N48)+'Forskningsbev lokal mod'!N11,'Forskningsbev lokal mod'!T48)</f>
        <v>0</v>
      </c>
      <c r="U11" s="19">
        <f>IF('Enheter, modell og år'!$E$5=Oppslag!$C$9,('Forskningsbev lokal mod'!U48-'Forskningsbev lokal mod'!O48)+'Forskningsbev lokal mod'!O11,'Forskningsbev lokal mod'!U48)</f>
        <v>0</v>
      </c>
      <c r="V11" s="19">
        <f>IF('Enheter, modell og år'!$E$5=Oppslag!$C$9,('Forskningsbev lokal mod'!V48-'Forskningsbev lokal mod'!P48)+'Forskningsbev lokal mod'!P11,'Forskningsbev lokal mod'!V48)</f>
        <v>0</v>
      </c>
      <c r="W11" s="19">
        <f>IF('Enheter, modell og år'!$E$5=Oppslag!$C$9,('Forskningsbev lokal mod'!W48-'Forskningsbev lokal mod'!Q48)+'Forskningsbev lokal mod'!Q11,'Forskningsbev lokal mod'!W48)</f>
        <v>0</v>
      </c>
      <c r="X11" s="19">
        <f>IF('Enheter, modell og år'!$E$5=Oppslag!$C$9,('Forskningsbev lokal mod'!X48-'Forskningsbev lokal mod'!R48)+'Forskningsbev lokal mod'!R11,'Forskningsbev lokal mod'!X48)</f>
        <v>0</v>
      </c>
      <c r="Y11" s="19">
        <f t="shared" si="7"/>
        <v>0</v>
      </c>
      <c r="Z11" s="45">
        <f>IF('Enheter, modell og år'!$E$5=Oppslag!$C$9,('Forskningsbev lokal mod'!Z48-'Forskningsbev lokal mod'!T48)+'Forskningsbev lokal mod'!T11,'Forskningsbev lokal mod'!Z48)</f>
        <v>0</v>
      </c>
      <c r="AA11" s="19">
        <f>IF('Enheter, modell og år'!$E$5=Oppslag!$C$9,('Forskningsbev lokal mod'!AA48-'Forskningsbev lokal mod'!U48)+'Forskningsbev lokal mod'!U11,'Forskningsbev lokal mod'!AA48)</f>
        <v>0</v>
      </c>
      <c r="AB11" s="19">
        <f>IF('Enheter, modell og år'!$E$5=Oppslag!$C$9,('Forskningsbev lokal mod'!AB48-'Forskningsbev lokal mod'!V48)+'Forskningsbev lokal mod'!V11,'Forskningsbev lokal mod'!AB48)</f>
        <v>0</v>
      </c>
      <c r="AC11" s="19">
        <f>IF('Enheter, modell og år'!$E$5=Oppslag!$C$9,('Forskningsbev lokal mod'!AC48-'Forskningsbev lokal mod'!W48)+'Forskningsbev lokal mod'!W11,'Forskningsbev lokal mod'!AC48)</f>
        <v>0</v>
      </c>
      <c r="AD11" s="19">
        <f>IF('Enheter, modell og år'!$E$5=Oppslag!$C$9,('Forskningsbev lokal mod'!AD48-'Forskningsbev lokal mod'!X48)+'Forskningsbev lokal mod'!X11,'Forskningsbev lokal mod'!AD48)</f>
        <v>0</v>
      </c>
      <c r="AE11" s="19">
        <f t="shared" si="8"/>
        <v>0</v>
      </c>
      <c r="AF11" s="45">
        <f>IF('Enheter, modell og år'!$E$5=Oppslag!$C$9,('Forskningsbev lokal mod'!AF48-'Forskningsbev lokal mod'!Z48)+'Forskningsbev lokal mod'!Z11,'Forskningsbev lokal mod'!AF48)</f>
        <v>0</v>
      </c>
      <c r="AG11" s="19">
        <f>IF('Enheter, modell og år'!$E$5=Oppslag!$C$9,('Forskningsbev lokal mod'!AG48-'Forskningsbev lokal mod'!AA48)+'Forskningsbev lokal mod'!AA11,'Forskningsbev lokal mod'!AG48)</f>
        <v>0</v>
      </c>
      <c r="AH11" s="19">
        <f>IF('Enheter, modell og år'!$E$5=Oppslag!$C$9,('Forskningsbev lokal mod'!AH48-'Forskningsbev lokal mod'!AB48)+'Forskningsbev lokal mod'!AB11,'Forskningsbev lokal mod'!AH48)</f>
        <v>0</v>
      </c>
      <c r="AI11" s="19">
        <f>IF('Enheter, modell og år'!$E$5=Oppslag!$C$9,('Forskningsbev lokal mod'!AI48-'Forskningsbev lokal mod'!AC48)+'Forskningsbev lokal mod'!AC11,'Forskningsbev lokal mod'!AI48)</f>
        <v>0</v>
      </c>
      <c r="AJ11" s="19">
        <f>IF('Enheter, modell og år'!$E$5=Oppslag!$C$9,('Forskningsbev lokal mod'!AJ48-'Forskningsbev lokal mod'!AD48)+'Forskningsbev lokal mod'!AD11,'Forskningsbev lokal mod'!AJ48)</f>
        <v>0</v>
      </c>
      <c r="AK11" s="19">
        <f t="shared" si="9"/>
        <v>0</v>
      </c>
      <c r="AL11" s="45">
        <f>IF('Enheter, modell og år'!$E$5=Oppslag!$C$9,('Forskningsbev lokal mod'!AL48-'Forskningsbev lokal mod'!AF48)+'Forskningsbev lokal mod'!AF11,'Forskningsbev lokal mod'!AL48)</f>
        <v>0</v>
      </c>
      <c r="AM11" s="19">
        <f>IF('Enheter, modell og år'!$E$5=Oppslag!$C$9,('Forskningsbev lokal mod'!AM48-'Forskningsbev lokal mod'!AG48)+'Forskningsbev lokal mod'!AG11,'Forskningsbev lokal mod'!AM48)</f>
        <v>0</v>
      </c>
      <c r="AN11" s="19">
        <f>IF('Enheter, modell og år'!$E$5=Oppslag!$C$9,('Forskningsbev lokal mod'!AN48-'Forskningsbev lokal mod'!AH48)+'Forskningsbev lokal mod'!AH11,'Forskningsbev lokal mod'!AN48)</f>
        <v>0</v>
      </c>
      <c r="AO11" s="19">
        <f>IF('Enheter, modell og år'!$E$5=Oppslag!$C$9,('Forskningsbev lokal mod'!AO48-'Forskningsbev lokal mod'!AI48)+'Forskningsbev lokal mod'!AI11,'Forskningsbev lokal mod'!AO48)</f>
        <v>0</v>
      </c>
      <c r="AP11" s="19">
        <f>IF('Enheter, modell og år'!$E$5=Oppslag!$C$9,('Forskningsbev lokal mod'!AP48-'Forskningsbev lokal mod'!AJ48)+'Forskningsbev lokal mod'!AJ11,'Forskningsbev lokal mod'!AP48)</f>
        <v>0</v>
      </c>
      <c r="AQ11" s="19">
        <f t="shared" si="10"/>
        <v>0</v>
      </c>
      <c r="AR11" s="45">
        <f>IF('Enheter, modell og år'!$E$5=Oppslag!$C$9,('Forskningsbev lokal mod'!AR48-'Forskningsbev lokal mod'!AL48)+'Forskningsbev lokal mod'!AL11,'Forskningsbev lokal mod'!AR48)</f>
        <v>0</v>
      </c>
      <c r="AS11" s="19">
        <f>IF('Enheter, modell og år'!$E$5=Oppslag!$C$9,('Forskningsbev lokal mod'!AS48-'Forskningsbev lokal mod'!AM48)+'Forskningsbev lokal mod'!AM11,'Forskningsbev lokal mod'!AS48)</f>
        <v>0</v>
      </c>
      <c r="AT11" s="19">
        <f>IF('Enheter, modell og år'!$E$5=Oppslag!$C$9,('Forskningsbev lokal mod'!AT48-'Forskningsbev lokal mod'!AN48)+'Forskningsbev lokal mod'!AN11,'Forskningsbev lokal mod'!AT48)</f>
        <v>0</v>
      </c>
      <c r="AU11" s="19">
        <f>IF('Enheter, modell og år'!$E$5=Oppslag!$C$9,('Forskningsbev lokal mod'!AU48-'Forskningsbev lokal mod'!AO48)+'Forskningsbev lokal mod'!AO11,'Forskningsbev lokal mod'!AU48)</f>
        <v>0</v>
      </c>
      <c r="AV11" s="19">
        <f>IF('Enheter, modell og år'!$E$5=Oppslag!$C$9,('Forskningsbev lokal mod'!AV48-'Forskningsbev lokal mod'!AP48)+'Forskningsbev lokal mod'!AP11,'Forskningsbev lokal mod'!AV48)</f>
        <v>0</v>
      </c>
      <c r="AW11" s="19">
        <f t="shared" si="11"/>
        <v>0</v>
      </c>
    </row>
    <row r="12" spans="1:49" x14ac:dyDescent="0.25">
      <c r="A12">
        <f>'Enheter, modell og år'!A10</f>
        <v>0</v>
      </c>
      <c r="B12" s="45">
        <f>IF('Enheter, modell og år'!$E$5=Oppslag!$C$9,'Forskningsbev lokal mod'!B49-Historikk!H80*(1+'Sentrale parametere'!$B$75)+Historikk!H46*(1+'Sentrale parametere'!$B$75),'Forskningsbev lokal mod'!B49)</f>
        <v>0</v>
      </c>
      <c r="C12" s="19">
        <f>IF('Enheter, modell og år'!$E$5=Oppslag!$C$9,'Forskningsbev lokal mod'!C49-Historikk!I80*(1+'Sentrale parametere'!$B$75)+Historikk!I46*(1+'Sentrale parametere'!$B$75),'Forskningsbev lokal mod'!C49)</f>
        <v>0</v>
      </c>
      <c r="D12" s="19">
        <f>IF('Enheter, modell og år'!$E$5=Oppslag!$C$9,'Forskningsbev lokal mod'!D49-Historikk!J80*(1+'Sentrale parametere'!$B$75)+Historikk!J46*(1+'Sentrale parametere'!$B$75),'Forskningsbev lokal mod'!D49)</f>
        <v>0</v>
      </c>
      <c r="E12" s="19">
        <f>IF('Enheter, modell og år'!$E$5=Oppslag!$C$9,'Forskningsbev lokal mod'!E49-Historikk!K80*(1+'Sentrale parametere'!$B$75)+Historikk!K46*(1+'Sentrale parametere'!$B$75),'Forskningsbev lokal mod'!E49)</f>
        <v>0</v>
      </c>
      <c r="F12" s="19">
        <f>IF('Enheter, modell og år'!$E$5=Oppslag!$C$9,'Forskningsbev lokal mod'!F49-Historikk!L80*(1+'Sentrale parametere'!$B$75)+Historikk!L46*(1+'Sentrale parametere'!$B$75),'Forskningsbev lokal mod'!F49)</f>
        <v>0</v>
      </c>
      <c r="G12" s="19">
        <f t="shared" si="4"/>
        <v>0</v>
      </c>
      <c r="H12" s="45">
        <f>IF('Enheter, modell og år'!$E$5=Oppslag!$C$9,('Forskningsbev lokal mod'!H49-'Forskningsbev lokal mod'!B49)+'Forskningsbev lokal mod'!B12,'Forskningsbev lokal mod'!H49)</f>
        <v>0</v>
      </c>
      <c r="I12" s="19">
        <f>IF('Enheter, modell og år'!$E$5=Oppslag!$C$9,('Forskningsbev lokal mod'!I49-'Forskningsbev lokal mod'!C49)+'Forskningsbev lokal mod'!C12,'Forskningsbev lokal mod'!I49)</f>
        <v>0</v>
      </c>
      <c r="J12" s="19">
        <f>IF('Enheter, modell og år'!$E$5=Oppslag!$C$9,('Forskningsbev lokal mod'!J49-'Forskningsbev lokal mod'!D49)+'Forskningsbev lokal mod'!D12,'Forskningsbev lokal mod'!J49)</f>
        <v>0</v>
      </c>
      <c r="K12" s="19">
        <f>IF('Enheter, modell og år'!$E$5=Oppslag!$C$9,('Forskningsbev lokal mod'!K49-'Forskningsbev lokal mod'!E49)+'Forskningsbev lokal mod'!E12,'Forskningsbev lokal mod'!K49)</f>
        <v>0</v>
      </c>
      <c r="L12" s="19">
        <f>IF('Enheter, modell og år'!$E$5=Oppslag!$C$9,('Forskningsbev lokal mod'!L49-'Forskningsbev lokal mod'!F49)+'Forskningsbev lokal mod'!F12,'Forskningsbev lokal mod'!L49)</f>
        <v>0</v>
      </c>
      <c r="M12" s="19">
        <f t="shared" si="5"/>
        <v>0</v>
      </c>
      <c r="N12" s="45">
        <f>IF('Enheter, modell og år'!$E$5=Oppslag!$C$9,('Forskningsbev lokal mod'!N49-'Forskningsbev lokal mod'!H49)+'Forskningsbev lokal mod'!H12,'Forskningsbev lokal mod'!N49)</f>
        <v>0</v>
      </c>
      <c r="O12" s="19">
        <f>IF('Enheter, modell og år'!$E$5=Oppslag!$C$9,('Forskningsbev lokal mod'!O49-'Forskningsbev lokal mod'!I49)+'Forskningsbev lokal mod'!I12,'Forskningsbev lokal mod'!O49)</f>
        <v>0</v>
      </c>
      <c r="P12" s="19">
        <f>IF('Enheter, modell og år'!$E$5=Oppslag!$C$9,('Forskningsbev lokal mod'!P49-'Forskningsbev lokal mod'!J49)+'Forskningsbev lokal mod'!J12,'Forskningsbev lokal mod'!P49)</f>
        <v>0</v>
      </c>
      <c r="Q12" s="19">
        <f>IF('Enheter, modell og år'!$E$5=Oppslag!$C$9,('Forskningsbev lokal mod'!Q49-'Forskningsbev lokal mod'!K49)+'Forskningsbev lokal mod'!K12,'Forskningsbev lokal mod'!Q49)</f>
        <v>0</v>
      </c>
      <c r="R12" s="19">
        <f>IF('Enheter, modell og år'!$E$5=Oppslag!$C$9,('Forskningsbev lokal mod'!R49-'Forskningsbev lokal mod'!L49)+'Forskningsbev lokal mod'!L12,'Forskningsbev lokal mod'!R49)</f>
        <v>0</v>
      </c>
      <c r="S12" s="19">
        <f t="shared" si="6"/>
        <v>0</v>
      </c>
      <c r="T12" s="45">
        <f>IF('Enheter, modell og år'!$E$5=Oppslag!$C$9,('Forskningsbev lokal mod'!T49-'Forskningsbev lokal mod'!N49)+'Forskningsbev lokal mod'!N12,'Forskningsbev lokal mod'!T49)</f>
        <v>0</v>
      </c>
      <c r="U12" s="19">
        <f>IF('Enheter, modell og år'!$E$5=Oppslag!$C$9,('Forskningsbev lokal mod'!U49-'Forskningsbev lokal mod'!O49)+'Forskningsbev lokal mod'!O12,'Forskningsbev lokal mod'!U49)</f>
        <v>0</v>
      </c>
      <c r="V12" s="19">
        <f>IF('Enheter, modell og år'!$E$5=Oppslag!$C$9,('Forskningsbev lokal mod'!V49-'Forskningsbev lokal mod'!P49)+'Forskningsbev lokal mod'!P12,'Forskningsbev lokal mod'!V49)</f>
        <v>0</v>
      </c>
      <c r="W12" s="19">
        <f>IF('Enheter, modell og år'!$E$5=Oppslag!$C$9,('Forskningsbev lokal mod'!W49-'Forskningsbev lokal mod'!Q49)+'Forskningsbev lokal mod'!Q12,'Forskningsbev lokal mod'!W49)</f>
        <v>0</v>
      </c>
      <c r="X12" s="19">
        <f>IF('Enheter, modell og år'!$E$5=Oppslag!$C$9,('Forskningsbev lokal mod'!X49-'Forskningsbev lokal mod'!R49)+'Forskningsbev lokal mod'!R12,'Forskningsbev lokal mod'!X49)</f>
        <v>0</v>
      </c>
      <c r="Y12" s="19">
        <f t="shared" si="7"/>
        <v>0</v>
      </c>
      <c r="Z12" s="45">
        <f>IF('Enheter, modell og år'!$E$5=Oppslag!$C$9,('Forskningsbev lokal mod'!Z49-'Forskningsbev lokal mod'!T49)+'Forskningsbev lokal mod'!T12,'Forskningsbev lokal mod'!Z49)</f>
        <v>0</v>
      </c>
      <c r="AA12" s="19">
        <f>IF('Enheter, modell og år'!$E$5=Oppslag!$C$9,('Forskningsbev lokal mod'!AA49-'Forskningsbev lokal mod'!U49)+'Forskningsbev lokal mod'!U12,'Forskningsbev lokal mod'!AA49)</f>
        <v>0</v>
      </c>
      <c r="AB12" s="19">
        <f>IF('Enheter, modell og år'!$E$5=Oppslag!$C$9,('Forskningsbev lokal mod'!AB49-'Forskningsbev lokal mod'!V49)+'Forskningsbev lokal mod'!V12,'Forskningsbev lokal mod'!AB49)</f>
        <v>0</v>
      </c>
      <c r="AC12" s="19">
        <f>IF('Enheter, modell og år'!$E$5=Oppslag!$C$9,('Forskningsbev lokal mod'!AC49-'Forskningsbev lokal mod'!W49)+'Forskningsbev lokal mod'!W12,'Forskningsbev lokal mod'!AC49)</f>
        <v>0</v>
      </c>
      <c r="AD12" s="19">
        <f>IF('Enheter, modell og år'!$E$5=Oppslag!$C$9,('Forskningsbev lokal mod'!AD49-'Forskningsbev lokal mod'!X49)+'Forskningsbev lokal mod'!X12,'Forskningsbev lokal mod'!AD49)</f>
        <v>0</v>
      </c>
      <c r="AE12" s="19">
        <f t="shared" si="8"/>
        <v>0</v>
      </c>
      <c r="AF12" s="45">
        <f>IF('Enheter, modell og år'!$E$5=Oppslag!$C$9,('Forskningsbev lokal mod'!AF49-'Forskningsbev lokal mod'!Z49)+'Forskningsbev lokal mod'!Z12,'Forskningsbev lokal mod'!AF49)</f>
        <v>0</v>
      </c>
      <c r="AG12" s="19">
        <f>IF('Enheter, modell og år'!$E$5=Oppslag!$C$9,('Forskningsbev lokal mod'!AG49-'Forskningsbev lokal mod'!AA49)+'Forskningsbev lokal mod'!AA12,'Forskningsbev lokal mod'!AG49)</f>
        <v>0</v>
      </c>
      <c r="AH12" s="19">
        <f>IF('Enheter, modell og år'!$E$5=Oppslag!$C$9,('Forskningsbev lokal mod'!AH49-'Forskningsbev lokal mod'!AB49)+'Forskningsbev lokal mod'!AB12,'Forskningsbev lokal mod'!AH49)</f>
        <v>0</v>
      </c>
      <c r="AI12" s="19">
        <f>IF('Enheter, modell og år'!$E$5=Oppslag!$C$9,('Forskningsbev lokal mod'!AI49-'Forskningsbev lokal mod'!AC49)+'Forskningsbev lokal mod'!AC12,'Forskningsbev lokal mod'!AI49)</f>
        <v>0</v>
      </c>
      <c r="AJ12" s="19">
        <f>IF('Enheter, modell og år'!$E$5=Oppslag!$C$9,('Forskningsbev lokal mod'!AJ49-'Forskningsbev lokal mod'!AD49)+'Forskningsbev lokal mod'!AD12,'Forskningsbev lokal mod'!AJ49)</f>
        <v>0</v>
      </c>
      <c r="AK12" s="19">
        <f t="shared" si="9"/>
        <v>0</v>
      </c>
      <c r="AL12" s="45">
        <f>IF('Enheter, modell og år'!$E$5=Oppslag!$C$9,('Forskningsbev lokal mod'!AL49-'Forskningsbev lokal mod'!AF49)+'Forskningsbev lokal mod'!AF12,'Forskningsbev lokal mod'!AL49)</f>
        <v>0</v>
      </c>
      <c r="AM12" s="19">
        <f>IF('Enheter, modell og år'!$E$5=Oppslag!$C$9,('Forskningsbev lokal mod'!AM49-'Forskningsbev lokal mod'!AG49)+'Forskningsbev lokal mod'!AG12,'Forskningsbev lokal mod'!AM49)</f>
        <v>0</v>
      </c>
      <c r="AN12" s="19">
        <f>IF('Enheter, modell og år'!$E$5=Oppslag!$C$9,('Forskningsbev lokal mod'!AN49-'Forskningsbev lokal mod'!AH49)+'Forskningsbev lokal mod'!AH12,'Forskningsbev lokal mod'!AN49)</f>
        <v>0</v>
      </c>
      <c r="AO12" s="19">
        <f>IF('Enheter, modell og år'!$E$5=Oppslag!$C$9,('Forskningsbev lokal mod'!AO49-'Forskningsbev lokal mod'!AI49)+'Forskningsbev lokal mod'!AI12,'Forskningsbev lokal mod'!AO49)</f>
        <v>0</v>
      </c>
      <c r="AP12" s="19">
        <f>IF('Enheter, modell og år'!$E$5=Oppslag!$C$9,('Forskningsbev lokal mod'!AP49-'Forskningsbev lokal mod'!AJ49)+'Forskningsbev lokal mod'!AJ12,'Forskningsbev lokal mod'!AP49)</f>
        <v>0</v>
      </c>
      <c r="AQ12" s="19">
        <f t="shared" si="10"/>
        <v>0</v>
      </c>
      <c r="AR12" s="45">
        <f>IF('Enheter, modell og år'!$E$5=Oppslag!$C$9,('Forskningsbev lokal mod'!AR49-'Forskningsbev lokal mod'!AL49)+'Forskningsbev lokal mod'!AL12,'Forskningsbev lokal mod'!AR49)</f>
        <v>0</v>
      </c>
      <c r="AS12" s="19">
        <f>IF('Enheter, modell og år'!$E$5=Oppslag!$C$9,('Forskningsbev lokal mod'!AS49-'Forskningsbev lokal mod'!AM49)+'Forskningsbev lokal mod'!AM12,'Forskningsbev lokal mod'!AS49)</f>
        <v>0</v>
      </c>
      <c r="AT12" s="19">
        <f>IF('Enheter, modell og år'!$E$5=Oppslag!$C$9,('Forskningsbev lokal mod'!AT49-'Forskningsbev lokal mod'!AN49)+'Forskningsbev lokal mod'!AN12,'Forskningsbev lokal mod'!AT49)</f>
        <v>0</v>
      </c>
      <c r="AU12" s="19">
        <f>IF('Enheter, modell og år'!$E$5=Oppslag!$C$9,('Forskningsbev lokal mod'!AU49-'Forskningsbev lokal mod'!AO49)+'Forskningsbev lokal mod'!AO12,'Forskningsbev lokal mod'!AU49)</f>
        <v>0</v>
      </c>
      <c r="AV12" s="19">
        <f>IF('Enheter, modell og år'!$E$5=Oppslag!$C$9,('Forskningsbev lokal mod'!AV49-'Forskningsbev lokal mod'!AP49)+'Forskningsbev lokal mod'!AP12,'Forskningsbev lokal mod'!AV49)</f>
        <v>0</v>
      </c>
      <c r="AW12" s="19">
        <f t="shared" si="11"/>
        <v>0</v>
      </c>
    </row>
    <row r="13" spans="1:49" x14ac:dyDescent="0.25">
      <c r="A13">
        <f>'Enheter, modell og år'!A11</f>
        <v>0</v>
      </c>
      <c r="B13" s="45">
        <f>IF('Enheter, modell og år'!$E$5=Oppslag!$C$9,'Forskningsbev lokal mod'!B50-Historikk!H81*(1+'Sentrale parametere'!$B$75)+Historikk!H47*(1+'Sentrale parametere'!$B$75),'Forskningsbev lokal mod'!B50)</f>
        <v>0</v>
      </c>
      <c r="C13" s="19">
        <f>IF('Enheter, modell og år'!$E$5=Oppslag!$C$9,'Forskningsbev lokal mod'!C50-Historikk!I81*(1+'Sentrale parametere'!$B$75)+Historikk!I47*(1+'Sentrale parametere'!$B$75),'Forskningsbev lokal mod'!C50)</f>
        <v>0</v>
      </c>
      <c r="D13" s="19">
        <f>IF('Enheter, modell og år'!$E$5=Oppslag!$C$9,'Forskningsbev lokal mod'!D50-Historikk!J81*(1+'Sentrale parametere'!$B$75)+Historikk!J47*(1+'Sentrale parametere'!$B$75),'Forskningsbev lokal mod'!D50)</f>
        <v>0</v>
      </c>
      <c r="E13" s="19">
        <f>IF('Enheter, modell og år'!$E$5=Oppslag!$C$9,'Forskningsbev lokal mod'!E50-Historikk!K81*(1+'Sentrale parametere'!$B$75)+Historikk!K47*(1+'Sentrale parametere'!$B$75),'Forskningsbev lokal mod'!E50)</f>
        <v>0</v>
      </c>
      <c r="F13" s="19">
        <f>IF('Enheter, modell og år'!$E$5=Oppslag!$C$9,'Forskningsbev lokal mod'!F50-Historikk!L81*(1+'Sentrale parametere'!$B$75)+Historikk!L47*(1+'Sentrale parametere'!$B$75),'Forskningsbev lokal mod'!F50)</f>
        <v>0</v>
      </c>
      <c r="G13" s="19">
        <f t="shared" si="4"/>
        <v>0</v>
      </c>
      <c r="H13" s="45">
        <f>IF('Enheter, modell og år'!$E$5=Oppslag!$C$9,('Forskningsbev lokal mod'!H50-'Forskningsbev lokal mod'!B50)+'Forskningsbev lokal mod'!B13,'Forskningsbev lokal mod'!H50)</f>
        <v>0</v>
      </c>
      <c r="I13" s="19">
        <f>IF('Enheter, modell og år'!$E$5=Oppslag!$C$9,('Forskningsbev lokal mod'!I50-'Forskningsbev lokal mod'!C50)+'Forskningsbev lokal mod'!C13,'Forskningsbev lokal mod'!I50)</f>
        <v>0</v>
      </c>
      <c r="J13" s="19">
        <f>IF('Enheter, modell og år'!$E$5=Oppslag!$C$9,('Forskningsbev lokal mod'!J50-'Forskningsbev lokal mod'!D50)+'Forskningsbev lokal mod'!D13,'Forskningsbev lokal mod'!J50)</f>
        <v>0</v>
      </c>
      <c r="K13" s="19">
        <f>IF('Enheter, modell og år'!$E$5=Oppslag!$C$9,('Forskningsbev lokal mod'!K50-'Forskningsbev lokal mod'!E50)+'Forskningsbev lokal mod'!E13,'Forskningsbev lokal mod'!K50)</f>
        <v>0</v>
      </c>
      <c r="L13" s="19">
        <f>IF('Enheter, modell og år'!$E$5=Oppslag!$C$9,('Forskningsbev lokal mod'!L50-'Forskningsbev lokal mod'!F50)+'Forskningsbev lokal mod'!F13,'Forskningsbev lokal mod'!L50)</f>
        <v>0</v>
      </c>
      <c r="M13" s="19">
        <f t="shared" si="5"/>
        <v>0</v>
      </c>
      <c r="N13" s="45">
        <f>IF('Enheter, modell og år'!$E$5=Oppslag!$C$9,('Forskningsbev lokal mod'!N50-'Forskningsbev lokal mod'!H50)+'Forskningsbev lokal mod'!H13,'Forskningsbev lokal mod'!N50)</f>
        <v>0</v>
      </c>
      <c r="O13" s="19">
        <f>IF('Enheter, modell og år'!$E$5=Oppslag!$C$9,('Forskningsbev lokal mod'!O50-'Forskningsbev lokal mod'!I50)+'Forskningsbev lokal mod'!I13,'Forskningsbev lokal mod'!O50)</f>
        <v>0</v>
      </c>
      <c r="P13" s="19">
        <f>IF('Enheter, modell og år'!$E$5=Oppslag!$C$9,('Forskningsbev lokal mod'!P50-'Forskningsbev lokal mod'!J50)+'Forskningsbev lokal mod'!J13,'Forskningsbev lokal mod'!P50)</f>
        <v>0</v>
      </c>
      <c r="Q13" s="19">
        <f>IF('Enheter, modell og år'!$E$5=Oppslag!$C$9,('Forskningsbev lokal mod'!Q50-'Forskningsbev lokal mod'!K50)+'Forskningsbev lokal mod'!K13,'Forskningsbev lokal mod'!Q50)</f>
        <v>0</v>
      </c>
      <c r="R13" s="19">
        <f>IF('Enheter, modell og år'!$E$5=Oppslag!$C$9,('Forskningsbev lokal mod'!R50-'Forskningsbev lokal mod'!L50)+'Forskningsbev lokal mod'!L13,'Forskningsbev lokal mod'!R50)</f>
        <v>0</v>
      </c>
      <c r="S13" s="19">
        <f t="shared" si="6"/>
        <v>0</v>
      </c>
      <c r="T13" s="45">
        <f>IF('Enheter, modell og år'!$E$5=Oppslag!$C$9,('Forskningsbev lokal mod'!T50-'Forskningsbev lokal mod'!N50)+'Forskningsbev lokal mod'!N13,'Forskningsbev lokal mod'!T50)</f>
        <v>0</v>
      </c>
      <c r="U13" s="19">
        <f>IF('Enheter, modell og år'!$E$5=Oppslag!$C$9,('Forskningsbev lokal mod'!U50-'Forskningsbev lokal mod'!O50)+'Forskningsbev lokal mod'!O13,'Forskningsbev lokal mod'!U50)</f>
        <v>0</v>
      </c>
      <c r="V13" s="19">
        <f>IF('Enheter, modell og år'!$E$5=Oppslag!$C$9,('Forskningsbev lokal mod'!V50-'Forskningsbev lokal mod'!P50)+'Forskningsbev lokal mod'!P13,'Forskningsbev lokal mod'!V50)</f>
        <v>0</v>
      </c>
      <c r="W13" s="19">
        <f>IF('Enheter, modell og år'!$E$5=Oppslag!$C$9,('Forskningsbev lokal mod'!W50-'Forskningsbev lokal mod'!Q50)+'Forskningsbev lokal mod'!Q13,'Forskningsbev lokal mod'!W50)</f>
        <v>0</v>
      </c>
      <c r="X13" s="19">
        <f>IF('Enheter, modell og år'!$E$5=Oppslag!$C$9,('Forskningsbev lokal mod'!X50-'Forskningsbev lokal mod'!R50)+'Forskningsbev lokal mod'!R13,'Forskningsbev lokal mod'!X50)</f>
        <v>0</v>
      </c>
      <c r="Y13" s="19">
        <f t="shared" si="7"/>
        <v>0</v>
      </c>
      <c r="Z13" s="45">
        <f>IF('Enheter, modell og år'!$E$5=Oppslag!$C$9,('Forskningsbev lokal mod'!Z50-'Forskningsbev lokal mod'!T50)+'Forskningsbev lokal mod'!T13,'Forskningsbev lokal mod'!Z50)</f>
        <v>0</v>
      </c>
      <c r="AA13" s="19">
        <f>IF('Enheter, modell og år'!$E$5=Oppslag!$C$9,('Forskningsbev lokal mod'!AA50-'Forskningsbev lokal mod'!U50)+'Forskningsbev lokal mod'!U13,'Forskningsbev lokal mod'!AA50)</f>
        <v>0</v>
      </c>
      <c r="AB13" s="19">
        <f>IF('Enheter, modell og år'!$E$5=Oppslag!$C$9,('Forskningsbev lokal mod'!AB50-'Forskningsbev lokal mod'!V50)+'Forskningsbev lokal mod'!V13,'Forskningsbev lokal mod'!AB50)</f>
        <v>0</v>
      </c>
      <c r="AC13" s="19">
        <f>IF('Enheter, modell og år'!$E$5=Oppslag!$C$9,('Forskningsbev lokal mod'!AC50-'Forskningsbev lokal mod'!W50)+'Forskningsbev lokal mod'!W13,'Forskningsbev lokal mod'!AC50)</f>
        <v>0</v>
      </c>
      <c r="AD13" s="19">
        <f>IF('Enheter, modell og år'!$E$5=Oppslag!$C$9,('Forskningsbev lokal mod'!AD50-'Forskningsbev lokal mod'!X50)+'Forskningsbev lokal mod'!X13,'Forskningsbev lokal mod'!AD50)</f>
        <v>0</v>
      </c>
      <c r="AE13" s="19">
        <f t="shared" si="8"/>
        <v>0</v>
      </c>
      <c r="AF13" s="45">
        <f>IF('Enheter, modell og år'!$E$5=Oppslag!$C$9,('Forskningsbev lokal mod'!AF50-'Forskningsbev lokal mod'!Z50)+'Forskningsbev lokal mod'!Z13,'Forskningsbev lokal mod'!AF50)</f>
        <v>0</v>
      </c>
      <c r="AG13" s="19">
        <f>IF('Enheter, modell og år'!$E$5=Oppslag!$C$9,('Forskningsbev lokal mod'!AG50-'Forskningsbev lokal mod'!AA50)+'Forskningsbev lokal mod'!AA13,'Forskningsbev lokal mod'!AG50)</f>
        <v>0</v>
      </c>
      <c r="AH13" s="19">
        <f>IF('Enheter, modell og år'!$E$5=Oppslag!$C$9,('Forskningsbev lokal mod'!AH50-'Forskningsbev lokal mod'!AB50)+'Forskningsbev lokal mod'!AB13,'Forskningsbev lokal mod'!AH50)</f>
        <v>0</v>
      </c>
      <c r="AI13" s="19">
        <f>IF('Enheter, modell og år'!$E$5=Oppslag!$C$9,('Forskningsbev lokal mod'!AI50-'Forskningsbev lokal mod'!AC50)+'Forskningsbev lokal mod'!AC13,'Forskningsbev lokal mod'!AI50)</f>
        <v>0</v>
      </c>
      <c r="AJ13" s="19">
        <f>IF('Enheter, modell og år'!$E$5=Oppslag!$C$9,('Forskningsbev lokal mod'!AJ50-'Forskningsbev lokal mod'!AD50)+'Forskningsbev lokal mod'!AD13,'Forskningsbev lokal mod'!AJ50)</f>
        <v>0</v>
      </c>
      <c r="AK13" s="19">
        <f t="shared" si="9"/>
        <v>0</v>
      </c>
      <c r="AL13" s="45">
        <f>IF('Enheter, modell og år'!$E$5=Oppslag!$C$9,('Forskningsbev lokal mod'!AL50-'Forskningsbev lokal mod'!AF50)+'Forskningsbev lokal mod'!AF13,'Forskningsbev lokal mod'!AL50)</f>
        <v>0</v>
      </c>
      <c r="AM13" s="19">
        <f>IF('Enheter, modell og år'!$E$5=Oppslag!$C$9,('Forskningsbev lokal mod'!AM50-'Forskningsbev lokal mod'!AG50)+'Forskningsbev lokal mod'!AG13,'Forskningsbev lokal mod'!AM50)</f>
        <v>0</v>
      </c>
      <c r="AN13" s="19">
        <f>IF('Enheter, modell og år'!$E$5=Oppslag!$C$9,('Forskningsbev lokal mod'!AN50-'Forskningsbev lokal mod'!AH50)+'Forskningsbev lokal mod'!AH13,'Forskningsbev lokal mod'!AN50)</f>
        <v>0</v>
      </c>
      <c r="AO13" s="19">
        <f>IF('Enheter, modell og år'!$E$5=Oppslag!$C$9,('Forskningsbev lokal mod'!AO50-'Forskningsbev lokal mod'!AI50)+'Forskningsbev lokal mod'!AI13,'Forskningsbev lokal mod'!AO50)</f>
        <v>0</v>
      </c>
      <c r="AP13" s="19">
        <f>IF('Enheter, modell og år'!$E$5=Oppslag!$C$9,('Forskningsbev lokal mod'!AP50-'Forskningsbev lokal mod'!AJ50)+'Forskningsbev lokal mod'!AJ13,'Forskningsbev lokal mod'!AP50)</f>
        <v>0</v>
      </c>
      <c r="AQ13" s="19">
        <f t="shared" si="10"/>
        <v>0</v>
      </c>
      <c r="AR13" s="45">
        <f>IF('Enheter, modell og år'!$E$5=Oppslag!$C$9,('Forskningsbev lokal mod'!AR50-'Forskningsbev lokal mod'!AL50)+'Forskningsbev lokal mod'!AL13,'Forskningsbev lokal mod'!AR50)</f>
        <v>0</v>
      </c>
      <c r="AS13" s="19">
        <f>IF('Enheter, modell og år'!$E$5=Oppslag!$C$9,('Forskningsbev lokal mod'!AS50-'Forskningsbev lokal mod'!AM50)+'Forskningsbev lokal mod'!AM13,'Forskningsbev lokal mod'!AS50)</f>
        <v>0</v>
      </c>
      <c r="AT13" s="19">
        <f>IF('Enheter, modell og år'!$E$5=Oppslag!$C$9,('Forskningsbev lokal mod'!AT50-'Forskningsbev lokal mod'!AN50)+'Forskningsbev lokal mod'!AN13,'Forskningsbev lokal mod'!AT50)</f>
        <v>0</v>
      </c>
      <c r="AU13" s="19">
        <f>IF('Enheter, modell og år'!$E$5=Oppslag!$C$9,('Forskningsbev lokal mod'!AU50-'Forskningsbev lokal mod'!AO50)+'Forskningsbev lokal mod'!AO13,'Forskningsbev lokal mod'!AU50)</f>
        <v>0</v>
      </c>
      <c r="AV13" s="19">
        <f>IF('Enheter, modell og år'!$E$5=Oppslag!$C$9,('Forskningsbev lokal mod'!AV50-'Forskningsbev lokal mod'!AP50)+'Forskningsbev lokal mod'!AP13,'Forskningsbev lokal mod'!AV50)</f>
        <v>0</v>
      </c>
      <c r="AW13" s="19">
        <f t="shared" si="11"/>
        <v>0</v>
      </c>
    </row>
    <row r="14" spans="1:49" x14ac:dyDescent="0.25">
      <c r="A14">
        <f>'Enheter, modell og år'!A12</f>
        <v>0</v>
      </c>
      <c r="B14" s="45">
        <f>IF('Enheter, modell og år'!$E$5=Oppslag!$C$9,'Forskningsbev lokal mod'!B51-Historikk!H82*(1+'Sentrale parametere'!$B$75)+Historikk!H48*(1+'Sentrale parametere'!$B$75),'Forskningsbev lokal mod'!B51)</f>
        <v>0</v>
      </c>
      <c r="C14" s="19">
        <f>IF('Enheter, modell og år'!$E$5=Oppslag!$C$9,'Forskningsbev lokal mod'!C51-Historikk!I82*(1+'Sentrale parametere'!$B$75)+Historikk!I48*(1+'Sentrale parametere'!$B$75),'Forskningsbev lokal mod'!C51)</f>
        <v>0</v>
      </c>
      <c r="D14" s="19">
        <f>IF('Enheter, modell og år'!$E$5=Oppslag!$C$9,'Forskningsbev lokal mod'!D51-Historikk!J82*(1+'Sentrale parametere'!$B$75)+Historikk!J48*(1+'Sentrale parametere'!$B$75),'Forskningsbev lokal mod'!D51)</f>
        <v>0</v>
      </c>
      <c r="E14" s="19">
        <f>IF('Enheter, modell og år'!$E$5=Oppslag!$C$9,'Forskningsbev lokal mod'!E51-Historikk!K82*(1+'Sentrale parametere'!$B$75)+Historikk!K48*(1+'Sentrale parametere'!$B$75),'Forskningsbev lokal mod'!E51)</f>
        <v>0</v>
      </c>
      <c r="F14" s="19">
        <f>IF('Enheter, modell og år'!$E$5=Oppslag!$C$9,'Forskningsbev lokal mod'!F51-Historikk!L82*(1+'Sentrale parametere'!$B$75)+Historikk!L48*(1+'Sentrale parametere'!$B$75),'Forskningsbev lokal mod'!F51)</f>
        <v>0</v>
      </c>
      <c r="G14" s="19">
        <f t="shared" si="4"/>
        <v>0</v>
      </c>
      <c r="H14" s="45">
        <f>IF('Enheter, modell og år'!$E$5=Oppslag!$C$9,('Forskningsbev lokal mod'!H51-'Forskningsbev lokal mod'!B51)+'Forskningsbev lokal mod'!B14,'Forskningsbev lokal mod'!H51)</f>
        <v>0</v>
      </c>
      <c r="I14" s="19">
        <f>IF('Enheter, modell og år'!$E$5=Oppslag!$C$9,('Forskningsbev lokal mod'!I51-'Forskningsbev lokal mod'!C51)+'Forskningsbev lokal mod'!C14,'Forskningsbev lokal mod'!I51)</f>
        <v>0</v>
      </c>
      <c r="J14" s="19">
        <f>IF('Enheter, modell og år'!$E$5=Oppslag!$C$9,('Forskningsbev lokal mod'!J51-'Forskningsbev lokal mod'!D51)+'Forskningsbev lokal mod'!D14,'Forskningsbev lokal mod'!J51)</f>
        <v>0</v>
      </c>
      <c r="K14" s="19">
        <f>IF('Enheter, modell og år'!$E$5=Oppslag!$C$9,('Forskningsbev lokal mod'!K51-'Forskningsbev lokal mod'!E51)+'Forskningsbev lokal mod'!E14,'Forskningsbev lokal mod'!K51)</f>
        <v>0</v>
      </c>
      <c r="L14" s="19">
        <f>IF('Enheter, modell og år'!$E$5=Oppslag!$C$9,('Forskningsbev lokal mod'!L51-'Forskningsbev lokal mod'!F51)+'Forskningsbev lokal mod'!F14,'Forskningsbev lokal mod'!L51)</f>
        <v>0</v>
      </c>
      <c r="M14" s="19">
        <f t="shared" si="5"/>
        <v>0</v>
      </c>
      <c r="N14" s="45">
        <f>IF('Enheter, modell og år'!$E$5=Oppslag!$C$9,('Forskningsbev lokal mod'!N51-'Forskningsbev lokal mod'!H51)+'Forskningsbev lokal mod'!H14,'Forskningsbev lokal mod'!N51)</f>
        <v>0</v>
      </c>
      <c r="O14" s="19">
        <f>IF('Enheter, modell og år'!$E$5=Oppslag!$C$9,('Forskningsbev lokal mod'!O51-'Forskningsbev lokal mod'!I51)+'Forskningsbev lokal mod'!I14,'Forskningsbev lokal mod'!O51)</f>
        <v>0</v>
      </c>
      <c r="P14" s="19">
        <f>IF('Enheter, modell og år'!$E$5=Oppslag!$C$9,('Forskningsbev lokal mod'!P51-'Forskningsbev lokal mod'!J51)+'Forskningsbev lokal mod'!J14,'Forskningsbev lokal mod'!P51)</f>
        <v>0</v>
      </c>
      <c r="Q14" s="19">
        <f>IF('Enheter, modell og år'!$E$5=Oppslag!$C$9,('Forskningsbev lokal mod'!Q51-'Forskningsbev lokal mod'!K51)+'Forskningsbev lokal mod'!K14,'Forskningsbev lokal mod'!Q51)</f>
        <v>0</v>
      </c>
      <c r="R14" s="19">
        <f>IF('Enheter, modell og år'!$E$5=Oppslag!$C$9,('Forskningsbev lokal mod'!R51-'Forskningsbev lokal mod'!L51)+'Forskningsbev lokal mod'!L14,'Forskningsbev lokal mod'!R51)</f>
        <v>0</v>
      </c>
      <c r="S14" s="19">
        <f t="shared" si="6"/>
        <v>0</v>
      </c>
      <c r="T14" s="45">
        <f>IF('Enheter, modell og år'!$E$5=Oppslag!$C$9,('Forskningsbev lokal mod'!T51-'Forskningsbev lokal mod'!N51)+'Forskningsbev lokal mod'!N14,'Forskningsbev lokal mod'!T51)</f>
        <v>0</v>
      </c>
      <c r="U14" s="19">
        <f>IF('Enheter, modell og år'!$E$5=Oppslag!$C$9,('Forskningsbev lokal mod'!U51-'Forskningsbev lokal mod'!O51)+'Forskningsbev lokal mod'!O14,'Forskningsbev lokal mod'!U51)</f>
        <v>0</v>
      </c>
      <c r="V14" s="19">
        <f>IF('Enheter, modell og år'!$E$5=Oppslag!$C$9,('Forskningsbev lokal mod'!V51-'Forskningsbev lokal mod'!P51)+'Forskningsbev lokal mod'!P14,'Forskningsbev lokal mod'!V51)</f>
        <v>0</v>
      </c>
      <c r="W14" s="19">
        <f>IF('Enheter, modell og år'!$E$5=Oppslag!$C$9,('Forskningsbev lokal mod'!W51-'Forskningsbev lokal mod'!Q51)+'Forskningsbev lokal mod'!Q14,'Forskningsbev lokal mod'!W51)</f>
        <v>0</v>
      </c>
      <c r="X14" s="19">
        <f>IF('Enheter, modell og år'!$E$5=Oppslag!$C$9,('Forskningsbev lokal mod'!X51-'Forskningsbev lokal mod'!R51)+'Forskningsbev lokal mod'!R14,'Forskningsbev lokal mod'!X51)</f>
        <v>0</v>
      </c>
      <c r="Y14" s="19">
        <f t="shared" si="7"/>
        <v>0</v>
      </c>
      <c r="Z14" s="45">
        <f>IF('Enheter, modell og år'!$E$5=Oppslag!$C$9,('Forskningsbev lokal mod'!Z51-'Forskningsbev lokal mod'!T51)+'Forskningsbev lokal mod'!T14,'Forskningsbev lokal mod'!Z51)</f>
        <v>0</v>
      </c>
      <c r="AA14" s="19">
        <f>IF('Enheter, modell og år'!$E$5=Oppslag!$C$9,('Forskningsbev lokal mod'!AA51-'Forskningsbev lokal mod'!U51)+'Forskningsbev lokal mod'!U14,'Forskningsbev lokal mod'!AA51)</f>
        <v>0</v>
      </c>
      <c r="AB14" s="19">
        <f>IF('Enheter, modell og år'!$E$5=Oppslag!$C$9,('Forskningsbev lokal mod'!AB51-'Forskningsbev lokal mod'!V51)+'Forskningsbev lokal mod'!V14,'Forskningsbev lokal mod'!AB51)</f>
        <v>0</v>
      </c>
      <c r="AC14" s="19">
        <f>IF('Enheter, modell og år'!$E$5=Oppslag!$C$9,('Forskningsbev lokal mod'!AC51-'Forskningsbev lokal mod'!W51)+'Forskningsbev lokal mod'!W14,'Forskningsbev lokal mod'!AC51)</f>
        <v>0</v>
      </c>
      <c r="AD14" s="19">
        <f>IF('Enheter, modell og år'!$E$5=Oppslag!$C$9,('Forskningsbev lokal mod'!AD51-'Forskningsbev lokal mod'!X51)+'Forskningsbev lokal mod'!X14,'Forskningsbev lokal mod'!AD51)</f>
        <v>0</v>
      </c>
      <c r="AE14" s="19">
        <f t="shared" si="8"/>
        <v>0</v>
      </c>
      <c r="AF14" s="45">
        <f>IF('Enheter, modell og år'!$E$5=Oppslag!$C$9,('Forskningsbev lokal mod'!AF51-'Forskningsbev lokal mod'!Z51)+'Forskningsbev lokal mod'!Z14,'Forskningsbev lokal mod'!AF51)</f>
        <v>0</v>
      </c>
      <c r="AG14" s="19">
        <f>IF('Enheter, modell og år'!$E$5=Oppslag!$C$9,('Forskningsbev lokal mod'!AG51-'Forskningsbev lokal mod'!AA51)+'Forskningsbev lokal mod'!AA14,'Forskningsbev lokal mod'!AG51)</f>
        <v>0</v>
      </c>
      <c r="AH14" s="19">
        <f>IF('Enheter, modell og år'!$E$5=Oppslag!$C$9,('Forskningsbev lokal mod'!AH51-'Forskningsbev lokal mod'!AB51)+'Forskningsbev lokal mod'!AB14,'Forskningsbev lokal mod'!AH51)</f>
        <v>0</v>
      </c>
      <c r="AI14" s="19">
        <f>IF('Enheter, modell og år'!$E$5=Oppslag!$C$9,('Forskningsbev lokal mod'!AI51-'Forskningsbev lokal mod'!AC51)+'Forskningsbev lokal mod'!AC14,'Forskningsbev lokal mod'!AI51)</f>
        <v>0</v>
      </c>
      <c r="AJ14" s="19">
        <f>IF('Enheter, modell og år'!$E$5=Oppslag!$C$9,('Forskningsbev lokal mod'!AJ51-'Forskningsbev lokal mod'!AD51)+'Forskningsbev lokal mod'!AD14,'Forskningsbev lokal mod'!AJ51)</f>
        <v>0</v>
      </c>
      <c r="AK14" s="19">
        <f t="shared" si="9"/>
        <v>0</v>
      </c>
      <c r="AL14" s="45">
        <f>IF('Enheter, modell og år'!$E$5=Oppslag!$C$9,('Forskningsbev lokal mod'!AL51-'Forskningsbev lokal mod'!AF51)+'Forskningsbev lokal mod'!AF14,'Forskningsbev lokal mod'!AL51)</f>
        <v>0</v>
      </c>
      <c r="AM14" s="19">
        <f>IF('Enheter, modell og år'!$E$5=Oppslag!$C$9,('Forskningsbev lokal mod'!AM51-'Forskningsbev lokal mod'!AG51)+'Forskningsbev lokal mod'!AG14,'Forskningsbev lokal mod'!AM51)</f>
        <v>0</v>
      </c>
      <c r="AN14" s="19">
        <f>IF('Enheter, modell og år'!$E$5=Oppslag!$C$9,('Forskningsbev lokal mod'!AN51-'Forskningsbev lokal mod'!AH51)+'Forskningsbev lokal mod'!AH14,'Forskningsbev lokal mod'!AN51)</f>
        <v>0</v>
      </c>
      <c r="AO14" s="19">
        <f>IF('Enheter, modell og år'!$E$5=Oppslag!$C$9,('Forskningsbev lokal mod'!AO51-'Forskningsbev lokal mod'!AI51)+'Forskningsbev lokal mod'!AI14,'Forskningsbev lokal mod'!AO51)</f>
        <v>0</v>
      </c>
      <c r="AP14" s="19">
        <f>IF('Enheter, modell og år'!$E$5=Oppslag!$C$9,('Forskningsbev lokal mod'!AP51-'Forskningsbev lokal mod'!AJ51)+'Forskningsbev lokal mod'!AJ14,'Forskningsbev lokal mod'!AP51)</f>
        <v>0</v>
      </c>
      <c r="AQ14" s="19">
        <f t="shared" si="10"/>
        <v>0</v>
      </c>
      <c r="AR14" s="45">
        <f>IF('Enheter, modell og år'!$E$5=Oppslag!$C$9,('Forskningsbev lokal mod'!AR51-'Forskningsbev lokal mod'!AL51)+'Forskningsbev lokal mod'!AL14,'Forskningsbev lokal mod'!AR51)</f>
        <v>0</v>
      </c>
      <c r="AS14" s="19">
        <f>IF('Enheter, modell og år'!$E$5=Oppslag!$C$9,('Forskningsbev lokal mod'!AS51-'Forskningsbev lokal mod'!AM51)+'Forskningsbev lokal mod'!AM14,'Forskningsbev lokal mod'!AS51)</f>
        <v>0</v>
      </c>
      <c r="AT14" s="19">
        <f>IF('Enheter, modell og år'!$E$5=Oppslag!$C$9,('Forskningsbev lokal mod'!AT51-'Forskningsbev lokal mod'!AN51)+'Forskningsbev lokal mod'!AN14,'Forskningsbev lokal mod'!AT51)</f>
        <v>0</v>
      </c>
      <c r="AU14" s="19">
        <f>IF('Enheter, modell og år'!$E$5=Oppslag!$C$9,('Forskningsbev lokal mod'!AU51-'Forskningsbev lokal mod'!AO51)+'Forskningsbev lokal mod'!AO14,'Forskningsbev lokal mod'!AU51)</f>
        <v>0</v>
      </c>
      <c r="AV14" s="19">
        <f>IF('Enheter, modell og år'!$E$5=Oppslag!$C$9,('Forskningsbev lokal mod'!AV51-'Forskningsbev lokal mod'!AP51)+'Forskningsbev lokal mod'!AP14,'Forskningsbev lokal mod'!AV51)</f>
        <v>0</v>
      </c>
      <c r="AW14" s="19">
        <f t="shared" si="11"/>
        <v>0</v>
      </c>
    </row>
    <row r="15" spans="1:49" x14ac:dyDescent="0.25">
      <c r="A15">
        <f>'Enheter, modell og år'!A13</f>
        <v>0</v>
      </c>
      <c r="B15" s="45">
        <f>IF('Enheter, modell og år'!$E$5=Oppslag!$C$9,'Forskningsbev lokal mod'!B52-Historikk!H83*(1+'Sentrale parametere'!$B$75)+Historikk!H49*(1+'Sentrale parametere'!$B$75),'Forskningsbev lokal mod'!B52)</f>
        <v>0</v>
      </c>
      <c r="C15" s="19">
        <f>IF('Enheter, modell og år'!$E$5=Oppslag!$C$9,'Forskningsbev lokal mod'!C52-Historikk!I83*(1+'Sentrale parametere'!$B$75)+Historikk!I49*(1+'Sentrale parametere'!$B$75),'Forskningsbev lokal mod'!C52)</f>
        <v>0</v>
      </c>
      <c r="D15" s="19">
        <f>IF('Enheter, modell og år'!$E$5=Oppslag!$C$9,'Forskningsbev lokal mod'!D52-Historikk!J83*(1+'Sentrale parametere'!$B$75)+Historikk!J49*(1+'Sentrale parametere'!$B$75),'Forskningsbev lokal mod'!D52)</f>
        <v>0</v>
      </c>
      <c r="E15" s="19">
        <f>IF('Enheter, modell og år'!$E$5=Oppslag!$C$9,'Forskningsbev lokal mod'!E52-Historikk!K83*(1+'Sentrale parametere'!$B$75)+Historikk!K49*(1+'Sentrale parametere'!$B$75),'Forskningsbev lokal mod'!E52)</f>
        <v>0</v>
      </c>
      <c r="F15" s="19">
        <f>IF('Enheter, modell og år'!$E$5=Oppslag!$C$9,'Forskningsbev lokal mod'!F52-Historikk!L83*(1+'Sentrale parametere'!$B$75)+Historikk!L49*(1+'Sentrale parametere'!$B$75),'Forskningsbev lokal mod'!F52)</f>
        <v>0</v>
      </c>
      <c r="G15" s="19">
        <f t="shared" ref="G15:G33" si="12">SUM(B15:F15)</f>
        <v>0</v>
      </c>
      <c r="H15" s="45">
        <f>IF('Enheter, modell og år'!$E$5=Oppslag!$C$9,('Forskningsbev lokal mod'!H52-'Forskningsbev lokal mod'!B52)+'Forskningsbev lokal mod'!B15,'Forskningsbev lokal mod'!H52)</f>
        <v>0</v>
      </c>
      <c r="I15" s="19">
        <f>IF('Enheter, modell og år'!$E$5=Oppslag!$C$9,('Forskningsbev lokal mod'!I52-'Forskningsbev lokal mod'!C52)+'Forskningsbev lokal mod'!C15,'Forskningsbev lokal mod'!I52)</f>
        <v>0</v>
      </c>
      <c r="J15" s="19">
        <f>IF('Enheter, modell og år'!$E$5=Oppslag!$C$9,('Forskningsbev lokal mod'!J52-'Forskningsbev lokal mod'!D52)+'Forskningsbev lokal mod'!D15,'Forskningsbev lokal mod'!J52)</f>
        <v>0</v>
      </c>
      <c r="K15" s="19">
        <f>IF('Enheter, modell og år'!$E$5=Oppslag!$C$9,('Forskningsbev lokal mod'!K52-'Forskningsbev lokal mod'!E52)+'Forskningsbev lokal mod'!E15,'Forskningsbev lokal mod'!K52)</f>
        <v>0</v>
      </c>
      <c r="L15" s="19">
        <f>IF('Enheter, modell og år'!$E$5=Oppslag!$C$9,('Forskningsbev lokal mod'!L52-'Forskningsbev lokal mod'!F52)+'Forskningsbev lokal mod'!F15,'Forskningsbev lokal mod'!L52)</f>
        <v>0</v>
      </c>
      <c r="M15" s="19">
        <f t="shared" ref="M15:M33" si="13">SUM(H15:L15)</f>
        <v>0</v>
      </c>
      <c r="N15" s="45">
        <f>IF('Enheter, modell og år'!$E$5=Oppslag!$C$9,('Forskningsbev lokal mod'!N52-'Forskningsbev lokal mod'!H52)+'Forskningsbev lokal mod'!H15,'Forskningsbev lokal mod'!N52)</f>
        <v>0</v>
      </c>
      <c r="O15" s="19">
        <f>IF('Enheter, modell og år'!$E$5=Oppslag!$C$9,('Forskningsbev lokal mod'!O52-'Forskningsbev lokal mod'!I52)+'Forskningsbev lokal mod'!I15,'Forskningsbev lokal mod'!O52)</f>
        <v>0</v>
      </c>
      <c r="P15" s="19">
        <f>IF('Enheter, modell og år'!$E$5=Oppslag!$C$9,('Forskningsbev lokal mod'!P52-'Forskningsbev lokal mod'!J52)+'Forskningsbev lokal mod'!J15,'Forskningsbev lokal mod'!P52)</f>
        <v>0</v>
      </c>
      <c r="Q15" s="19">
        <f>IF('Enheter, modell og år'!$E$5=Oppslag!$C$9,('Forskningsbev lokal mod'!Q52-'Forskningsbev lokal mod'!K52)+'Forskningsbev lokal mod'!K15,'Forskningsbev lokal mod'!Q52)</f>
        <v>0</v>
      </c>
      <c r="R15" s="19">
        <f>IF('Enheter, modell og år'!$E$5=Oppslag!$C$9,('Forskningsbev lokal mod'!R52-'Forskningsbev lokal mod'!L52)+'Forskningsbev lokal mod'!L15,'Forskningsbev lokal mod'!R52)</f>
        <v>0</v>
      </c>
      <c r="S15" s="19">
        <f t="shared" ref="S15:S33" si="14">SUM(N15:R15)</f>
        <v>0</v>
      </c>
      <c r="T15" s="45">
        <f>IF('Enheter, modell og år'!$E$5=Oppslag!$C$9,('Forskningsbev lokal mod'!T52-'Forskningsbev lokal mod'!N52)+'Forskningsbev lokal mod'!N15,'Forskningsbev lokal mod'!T52)</f>
        <v>0</v>
      </c>
      <c r="U15" s="19">
        <f>IF('Enheter, modell og år'!$E$5=Oppslag!$C$9,('Forskningsbev lokal mod'!U52-'Forskningsbev lokal mod'!O52)+'Forskningsbev lokal mod'!O15,'Forskningsbev lokal mod'!U52)</f>
        <v>0</v>
      </c>
      <c r="V15" s="19">
        <f>IF('Enheter, modell og år'!$E$5=Oppslag!$C$9,('Forskningsbev lokal mod'!V52-'Forskningsbev lokal mod'!P52)+'Forskningsbev lokal mod'!P15,'Forskningsbev lokal mod'!V52)</f>
        <v>0</v>
      </c>
      <c r="W15" s="19">
        <f>IF('Enheter, modell og år'!$E$5=Oppslag!$C$9,('Forskningsbev lokal mod'!W52-'Forskningsbev lokal mod'!Q52)+'Forskningsbev lokal mod'!Q15,'Forskningsbev lokal mod'!W52)</f>
        <v>0</v>
      </c>
      <c r="X15" s="19">
        <f>IF('Enheter, modell og år'!$E$5=Oppslag!$C$9,('Forskningsbev lokal mod'!X52-'Forskningsbev lokal mod'!R52)+'Forskningsbev lokal mod'!R15,'Forskningsbev lokal mod'!X52)</f>
        <v>0</v>
      </c>
      <c r="Y15" s="19">
        <f t="shared" ref="Y15:Y33" si="15">SUM(T15:X15)</f>
        <v>0</v>
      </c>
      <c r="Z15" s="45">
        <f>IF('Enheter, modell og år'!$E$5=Oppslag!$C$9,('Forskningsbev lokal mod'!Z52-'Forskningsbev lokal mod'!T52)+'Forskningsbev lokal mod'!T15,'Forskningsbev lokal mod'!Z52)</f>
        <v>0</v>
      </c>
      <c r="AA15" s="19">
        <f>IF('Enheter, modell og år'!$E$5=Oppslag!$C$9,('Forskningsbev lokal mod'!AA52-'Forskningsbev lokal mod'!U52)+'Forskningsbev lokal mod'!U15,'Forskningsbev lokal mod'!AA52)</f>
        <v>0</v>
      </c>
      <c r="AB15" s="19">
        <f>IF('Enheter, modell og år'!$E$5=Oppslag!$C$9,('Forskningsbev lokal mod'!AB52-'Forskningsbev lokal mod'!V52)+'Forskningsbev lokal mod'!V15,'Forskningsbev lokal mod'!AB52)</f>
        <v>0</v>
      </c>
      <c r="AC15" s="19">
        <f>IF('Enheter, modell og år'!$E$5=Oppslag!$C$9,('Forskningsbev lokal mod'!AC52-'Forskningsbev lokal mod'!W52)+'Forskningsbev lokal mod'!W15,'Forskningsbev lokal mod'!AC52)</f>
        <v>0</v>
      </c>
      <c r="AD15" s="19">
        <f>IF('Enheter, modell og år'!$E$5=Oppslag!$C$9,('Forskningsbev lokal mod'!AD52-'Forskningsbev lokal mod'!X52)+'Forskningsbev lokal mod'!X15,'Forskningsbev lokal mod'!AD52)</f>
        <v>0</v>
      </c>
      <c r="AE15" s="19">
        <f t="shared" ref="AE15:AE33" si="16">SUM(Z15:AD15)</f>
        <v>0</v>
      </c>
      <c r="AF15" s="45">
        <f>IF('Enheter, modell og år'!$E$5=Oppslag!$C$9,('Forskningsbev lokal mod'!AF52-'Forskningsbev lokal mod'!Z52)+'Forskningsbev lokal mod'!Z15,'Forskningsbev lokal mod'!AF52)</f>
        <v>0</v>
      </c>
      <c r="AG15" s="19">
        <f>IF('Enheter, modell og år'!$E$5=Oppslag!$C$9,('Forskningsbev lokal mod'!AG52-'Forskningsbev lokal mod'!AA52)+'Forskningsbev lokal mod'!AA15,'Forskningsbev lokal mod'!AG52)</f>
        <v>0</v>
      </c>
      <c r="AH15" s="19">
        <f>IF('Enheter, modell og år'!$E$5=Oppslag!$C$9,('Forskningsbev lokal mod'!AH52-'Forskningsbev lokal mod'!AB52)+'Forskningsbev lokal mod'!AB15,'Forskningsbev lokal mod'!AH52)</f>
        <v>0</v>
      </c>
      <c r="AI15" s="19">
        <f>IF('Enheter, modell og år'!$E$5=Oppslag!$C$9,('Forskningsbev lokal mod'!AI52-'Forskningsbev lokal mod'!AC52)+'Forskningsbev lokal mod'!AC15,'Forskningsbev lokal mod'!AI52)</f>
        <v>0</v>
      </c>
      <c r="AJ15" s="19">
        <f>IF('Enheter, modell og år'!$E$5=Oppslag!$C$9,('Forskningsbev lokal mod'!AJ52-'Forskningsbev lokal mod'!AD52)+'Forskningsbev lokal mod'!AD15,'Forskningsbev lokal mod'!AJ52)</f>
        <v>0</v>
      </c>
      <c r="AK15" s="19">
        <f t="shared" ref="AK15:AK33" si="17">SUM(AF15:AJ15)</f>
        <v>0</v>
      </c>
      <c r="AL15" s="45">
        <f>IF('Enheter, modell og år'!$E$5=Oppslag!$C$9,('Forskningsbev lokal mod'!AL52-'Forskningsbev lokal mod'!AF52)+'Forskningsbev lokal mod'!AF15,'Forskningsbev lokal mod'!AL52)</f>
        <v>0</v>
      </c>
      <c r="AM15" s="19">
        <f>IF('Enheter, modell og år'!$E$5=Oppslag!$C$9,('Forskningsbev lokal mod'!AM52-'Forskningsbev lokal mod'!AG52)+'Forskningsbev lokal mod'!AG15,'Forskningsbev lokal mod'!AM52)</f>
        <v>0</v>
      </c>
      <c r="AN15" s="19">
        <f>IF('Enheter, modell og år'!$E$5=Oppslag!$C$9,('Forskningsbev lokal mod'!AN52-'Forskningsbev lokal mod'!AH52)+'Forskningsbev lokal mod'!AH15,'Forskningsbev lokal mod'!AN52)</f>
        <v>0</v>
      </c>
      <c r="AO15" s="19">
        <f>IF('Enheter, modell og år'!$E$5=Oppslag!$C$9,('Forskningsbev lokal mod'!AO52-'Forskningsbev lokal mod'!AI52)+'Forskningsbev lokal mod'!AI15,'Forskningsbev lokal mod'!AO52)</f>
        <v>0</v>
      </c>
      <c r="AP15" s="19">
        <f>IF('Enheter, modell og år'!$E$5=Oppslag!$C$9,('Forskningsbev lokal mod'!AP52-'Forskningsbev lokal mod'!AJ52)+'Forskningsbev lokal mod'!AJ15,'Forskningsbev lokal mod'!AP52)</f>
        <v>0</v>
      </c>
      <c r="AQ15" s="19">
        <f t="shared" ref="AQ15:AQ33" si="18">SUM(AL15:AP15)</f>
        <v>0</v>
      </c>
      <c r="AR15" s="45">
        <f>IF('Enheter, modell og år'!$E$5=Oppslag!$C$9,('Forskningsbev lokal mod'!AR52-'Forskningsbev lokal mod'!AL52)+'Forskningsbev lokal mod'!AL15,'Forskningsbev lokal mod'!AR52)</f>
        <v>0</v>
      </c>
      <c r="AS15" s="19">
        <f>IF('Enheter, modell og år'!$E$5=Oppslag!$C$9,('Forskningsbev lokal mod'!AS52-'Forskningsbev lokal mod'!AM52)+'Forskningsbev lokal mod'!AM15,'Forskningsbev lokal mod'!AS52)</f>
        <v>0</v>
      </c>
      <c r="AT15" s="19">
        <f>IF('Enheter, modell og år'!$E$5=Oppslag!$C$9,('Forskningsbev lokal mod'!AT52-'Forskningsbev lokal mod'!AN52)+'Forskningsbev lokal mod'!AN15,'Forskningsbev lokal mod'!AT52)</f>
        <v>0</v>
      </c>
      <c r="AU15" s="19">
        <f>IF('Enheter, modell og år'!$E$5=Oppslag!$C$9,('Forskningsbev lokal mod'!AU52-'Forskningsbev lokal mod'!AO52)+'Forskningsbev lokal mod'!AO15,'Forskningsbev lokal mod'!AU52)</f>
        <v>0</v>
      </c>
      <c r="AV15" s="19">
        <f>IF('Enheter, modell og år'!$E$5=Oppslag!$C$9,('Forskningsbev lokal mod'!AV52-'Forskningsbev lokal mod'!AP52)+'Forskningsbev lokal mod'!AP15,'Forskningsbev lokal mod'!AV52)</f>
        <v>0</v>
      </c>
      <c r="AW15" s="19">
        <f t="shared" ref="AW15:AW33" si="19">SUM(AR15:AV15)</f>
        <v>0</v>
      </c>
    </row>
    <row r="16" spans="1:49" x14ac:dyDescent="0.25">
      <c r="A16">
        <f>'Enheter, modell og år'!A14</f>
        <v>0</v>
      </c>
      <c r="B16" s="45">
        <f>IF('Enheter, modell og år'!$E$5=Oppslag!$C$9,'Forskningsbev lokal mod'!B53-Historikk!H84*(1+'Sentrale parametere'!$B$75)+Historikk!H50*(1+'Sentrale parametere'!$B$75),'Forskningsbev lokal mod'!B53)</f>
        <v>0</v>
      </c>
      <c r="C16" s="19">
        <f>IF('Enheter, modell og år'!$E$5=Oppslag!$C$9,'Forskningsbev lokal mod'!C53-Historikk!I84*(1+'Sentrale parametere'!$B$75)+Historikk!I50*(1+'Sentrale parametere'!$B$75),'Forskningsbev lokal mod'!C53)</f>
        <v>0</v>
      </c>
      <c r="D16" s="19">
        <f>IF('Enheter, modell og år'!$E$5=Oppslag!$C$9,'Forskningsbev lokal mod'!D53-Historikk!J84*(1+'Sentrale parametere'!$B$75)+Historikk!J50*(1+'Sentrale parametere'!$B$75),'Forskningsbev lokal mod'!D53)</f>
        <v>0</v>
      </c>
      <c r="E16" s="19">
        <f>IF('Enheter, modell og år'!$E$5=Oppslag!$C$9,'Forskningsbev lokal mod'!E53-Historikk!K84*(1+'Sentrale parametere'!$B$75)+Historikk!K50*(1+'Sentrale parametere'!$B$75),'Forskningsbev lokal mod'!E53)</f>
        <v>0</v>
      </c>
      <c r="F16" s="19">
        <f>IF('Enheter, modell og år'!$E$5=Oppslag!$C$9,'Forskningsbev lokal mod'!F53-Historikk!L84*(1+'Sentrale parametere'!$B$75)+Historikk!L50*(1+'Sentrale parametere'!$B$75),'Forskningsbev lokal mod'!F53)</f>
        <v>0</v>
      </c>
      <c r="G16" s="19">
        <f t="shared" si="12"/>
        <v>0</v>
      </c>
      <c r="H16" s="45">
        <f>IF('Enheter, modell og år'!$E$5=Oppslag!$C$9,('Forskningsbev lokal mod'!H53-'Forskningsbev lokal mod'!B53)+'Forskningsbev lokal mod'!B16,'Forskningsbev lokal mod'!H53)</f>
        <v>0</v>
      </c>
      <c r="I16" s="19">
        <f>IF('Enheter, modell og år'!$E$5=Oppslag!$C$9,('Forskningsbev lokal mod'!I53-'Forskningsbev lokal mod'!C53)+'Forskningsbev lokal mod'!C16,'Forskningsbev lokal mod'!I53)</f>
        <v>0</v>
      </c>
      <c r="J16" s="19">
        <f>IF('Enheter, modell og år'!$E$5=Oppslag!$C$9,('Forskningsbev lokal mod'!J53-'Forskningsbev lokal mod'!D53)+'Forskningsbev lokal mod'!D16,'Forskningsbev lokal mod'!J53)</f>
        <v>0</v>
      </c>
      <c r="K16" s="19">
        <f>IF('Enheter, modell og år'!$E$5=Oppslag!$C$9,('Forskningsbev lokal mod'!K53-'Forskningsbev lokal mod'!E53)+'Forskningsbev lokal mod'!E16,'Forskningsbev lokal mod'!K53)</f>
        <v>0</v>
      </c>
      <c r="L16" s="19">
        <f>IF('Enheter, modell og år'!$E$5=Oppslag!$C$9,('Forskningsbev lokal mod'!L53-'Forskningsbev lokal mod'!F53)+'Forskningsbev lokal mod'!F16,'Forskningsbev lokal mod'!L53)</f>
        <v>0</v>
      </c>
      <c r="M16" s="19">
        <f t="shared" si="13"/>
        <v>0</v>
      </c>
      <c r="N16" s="45">
        <f>IF('Enheter, modell og år'!$E$5=Oppslag!$C$9,('Forskningsbev lokal mod'!N53-'Forskningsbev lokal mod'!H53)+'Forskningsbev lokal mod'!H16,'Forskningsbev lokal mod'!N53)</f>
        <v>0</v>
      </c>
      <c r="O16" s="19">
        <f>IF('Enheter, modell og år'!$E$5=Oppslag!$C$9,('Forskningsbev lokal mod'!O53-'Forskningsbev lokal mod'!I53)+'Forskningsbev lokal mod'!I16,'Forskningsbev lokal mod'!O53)</f>
        <v>0</v>
      </c>
      <c r="P16" s="19">
        <f>IF('Enheter, modell og år'!$E$5=Oppslag!$C$9,('Forskningsbev lokal mod'!P53-'Forskningsbev lokal mod'!J53)+'Forskningsbev lokal mod'!J16,'Forskningsbev lokal mod'!P53)</f>
        <v>0</v>
      </c>
      <c r="Q16" s="19">
        <f>IF('Enheter, modell og år'!$E$5=Oppslag!$C$9,('Forskningsbev lokal mod'!Q53-'Forskningsbev lokal mod'!K53)+'Forskningsbev lokal mod'!K16,'Forskningsbev lokal mod'!Q53)</f>
        <v>0</v>
      </c>
      <c r="R16" s="19">
        <f>IF('Enheter, modell og år'!$E$5=Oppslag!$C$9,('Forskningsbev lokal mod'!R53-'Forskningsbev lokal mod'!L53)+'Forskningsbev lokal mod'!L16,'Forskningsbev lokal mod'!R53)</f>
        <v>0</v>
      </c>
      <c r="S16" s="19">
        <f t="shared" si="14"/>
        <v>0</v>
      </c>
      <c r="T16" s="45">
        <f>IF('Enheter, modell og år'!$E$5=Oppslag!$C$9,('Forskningsbev lokal mod'!T53-'Forskningsbev lokal mod'!N53)+'Forskningsbev lokal mod'!N16,'Forskningsbev lokal mod'!T53)</f>
        <v>0</v>
      </c>
      <c r="U16" s="19">
        <f>IF('Enheter, modell og år'!$E$5=Oppslag!$C$9,('Forskningsbev lokal mod'!U53-'Forskningsbev lokal mod'!O53)+'Forskningsbev lokal mod'!O16,'Forskningsbev lokal mod'!U53)</f>
        <v>0</v>
      </c>
      <c r="V16" s="19">
        <f>IF('Enheter, modell og år'!$E$5=Oppslag!$C$9,('Forskningsbev lokal mod'!V53-'Forskningsbev lokal mod'!P53)+'Forskningsbev lokal mod'!P16,'Forskningsbev lokal mod'!V53)</f>
        <v>0</v>
      </c>
      <c r="W16" s="19">
        <f>IF('Enheter, modell og år'!$E$5=Oppslag!$C$9,('Forskningsbev lokal mod'!W53-'Forskningsbev lokal mod'!Q53)+'Forskningsbev lokal mod'!Q16,'Forskningsbev lokal mod'!W53)</f>
        <v>0</v>
      </c>
      <c r="X16" s="19">
        <f>IF('Enheter, modell og år'!$E$5=Oppslag!$C$9,('Forskningsbev lokal mod'!X53-'Forskningsbev lokal mod'!R53)+'Forskningsbev lokal mod'!R16,'Forskningsbev lokal mod'!X53)</f>
        <v>0</v>
      </c>
      <c r="Y16" s="19">
        <f t="shared" si="15"/>
        <v>0</v>
      </c>
      <c r="Z16" s="45">
        <f>IF('Enheter, modell og år'!$E$5=Oppslag!$C$9,('Forskningsbev lokal mod'!Z53-'Forskningsbev lokal mod'!T53)+'Forskningsbev lokal mod'!T16,'Forskningsbev lokal mod'!Z53)</f>
        <v>0</v>
      </c>
      <c r="AA16" s="19">
        <f>IF('Enheter, modell og år'!$E$5=Oppslag!$C$9,('Forskningsbev lokal mod'!AA53-'Forskningsbev lokal mod'!U53)+'Forskningsbev lokal mod'!U16,'Forskningsbev lokal mod'!AA53)</f>
        <v>0</v>
      </c>
      <c r="AB16" s="19">
        <f>IF('Enheter, modell og år'!$E$5=Oppslag!$C$9,('Forskningsbev lokal mod'!AB53-'Forskningsbev lokal mod'!V53)+'Forskningsbev lokal mod'!V16,'Forskningsbev lokal mod'!AB53)</f>
        <v>0</v>
      </c>
      <c r="AC16" s="19">
        <f>IF('Enheter, modell og år'!$E$5=Oppslag!$C$9,('Forskningsbev lokal mod'!AC53-'Forskningsbev lokal mod'!W53)+'Forskningsbev lokal mod'!W16,'Forskningsbev lokal mod'!AC53)</f>
        <v>0</v>
      </c>
      <c r="AD16" s="19">
        <f>IF('Enheter, modell og år'!$E$5=Oppslag!$C$9,('Forskningsbev lokal mod'!AD53-'Forskningsbev lokal mod'!X53)+'Forskningsbev lokal mod'!X16,'Forskningsbev lokal mod'!AD53)</f>
        <v>0</v>
      </c>
      <c r="AE16" s="19">
        <f t="shared" si="16"/>
        <v>0</v>
      </c>
      <c r="AF16" s="45">
        <f>IF('Enheter, modell og år'!$E$5=Oppslag!$C$9,('Forskningsbev lokal mod'!AF53-'Forskningsbev lokal mod'!Z53)+'Forskningsbev lokal mod'!Z16,'Forskningsbev lokal mod'!AF53)</f>
        <v>0</v>
      </c>
      <c r="AG16" s="19">
        <f>IF('Enheter, modell og år'!$E$5=Oppslag!$C$9,('Forskningsbev lokal mod'!AG53-'Forskningsbev lokal mod'!AA53)+'Forskningsbev lokal mod'!AA16,'Forskningsbev lokal mod'!AG53)</f>
        <v>0</v>
      </c>
      <c r="AH16" s="19">
        <f>IF('Enheter, modell og år'!$E$5=Oppslag!$C$9,('Forskningsbev lokal mod'!AH53-'Forskningsbev lokal mod'!AB53)+'Forskningsbev lokal mod'!AB16,'Forskningsbev lokal mod'!AH53)</f>
        <v>0</v>
      </c>
      <c r="AI16" s="19">
        <f>IF('Enheter, modell og år'!$E$5=Oppslag!$C$9,('Forskningsbev lokal mod'!AI53-'Forskningsbev lokal mod'!AC53)+'Forskningsbev lokal mod'!AC16,'Forskningsbev lokal mod'!AI53)</f>
        <v>0</v>
      </c>
      <c r="AJ16" s="19">
        <f>IF('Enheter, modell og år'!$E$5=Oppslag!$C$9,('Forskningsbev lokal mod'!AJ53-'Forskningsbev lokal mod'!AD53)+'Forskningsbev lokal mod'!AD16,'Forskningsbev lokal mod'!AJ53)</f>
        <v>0</v>
      </c>
      <c r="AK16" s="19">
        <f t="shared" si="17"/>
        <v>0</v>
      </c>
      <c r="AL16" s="45">
        <f>IF('Enheter, modell og år'!$E$5=Oppslag!$C$9,('Forskningsbev lokal mod'!AL53-'Forskningsbev lokal mod'!AF53)+'Forskningsbev lokal mod'!AF16,'Forskningsbev lokal mod'!AL53)</f>
        <v>0</v>
      </c>
      <c r="AM16" s="19">
        <f>IF('Enheter, modell og år'!$E$5=Oppslag!$C$9,('Forskningsbev lokal mod'!AM53-'Forskningsbev lokal mod'!AG53)+'Forskningsbev lokal mod'!AG16,'Forskningsbev lokal mod'!AM53)</f>
        <v>0</v>
      </c>
      <c r="AN16" s="19">
        <f>IF('Enheter, modell og år'!$E$5=Oppslag!$C$9,('Forskningsbev lokal mod'!AN53-'Forskningsbev lokal mod'!AH53)+'Forskningsbev lokal mod'!AH16,'Forskningsbev lokal mod'!AN53)</f>
        <v>0</v>
      </c>
      <c r="AO16" s="19">
        <f>IF('Enheter, modell og år'!$E$5=Oppslag!$C$9,('Forskningsbev lokal mod'!AO53-'Forskningsbev lokal mod'!AI53)+'Forskningsbev lokal mod'!AI16,'Forskningsbev lokal mod'!AO53)</f>
        <v>0</v>
      </c>
      <c r="AP16" s="19">
        <f>IF('Enheter, modell og år'!$E$5=Oppslag!$C$9,('Forskningsbev lokal mod'!AP53-'Forskningsbev lokal mod'!AJ53)+'Forskningsbev lokal mod'!AJ16,'Forskningsbev lokal mod'!AP53)</f>
        <v>0</v>
      </c>
      <c r="AQ16" s="19">
        <f t="shared" si="18"/>
        <v>0</v>
      </c>
      <c r="AR16" s="45">
        <f>IF('Enheter, modell og år'!$E$5=Oppslag!$C$9,('Forskningsbev lokal mod'!AR53-'Forskningsbev lokal mod'!AL53)+'Forskningsbev lokal mod'!AL16,'Forskningsbev lokal mod'!AR53)</f>
        <v>0</v>
      </c>
      <c r="AS16" s="19">
        <f>IF('Enheter, modell og år'!$E$5=Oppslag!$C$9,('Forskningsbev lokal mod'!AS53-'Forskningsbev lokal mod'!AM53)+'Forskningsbev lokal mod'!AM16,'Forskningsbev lokal mod'!AS53)</f>
        <v>0</v>
      </c>
      <c r="AT16" s="19">
        <f>IF('Enheter, modell og år'!$E$5=Oppslag!$C$9,('Forskningsbev lokal mod'!AT53-'Forskningsbev lokal mod'!AN53)+'Forskningsbev lokal mod'!AN16,'Forskningsbev lokal mod'!AT53)</f>
        <v>0</v>
      </c>
      <c r="AU16" s="19">
        <f>IF('Enheter, modell og år'!$E$5=Oppslag!$C$9,('Forskningsbev lokal mod'!AU53-'Forskningsbev lokal mod'!AO53)+'Forskningsbev lokal mod'!AO16,'Forskningsbev lokal mod'!AU53)</f>
        <v>0</v>
      </c>
      <c r="AV16" s="19">
        <f>IF('Enheter, modell og år'!$E$5=Oppslag!$C$9,('Forskningsbev lokal mod'!AV53-'Forskningsbev lokal mod'!AP53)+'Forskningsbev lokal mod'!AP16,'Forskningsbev lokal mod'!AV53)</f>
        <v>0</v>
      </c>
      <c r="AW16" s="19">
        <f t="shared" si="19"/>
        <v>0</v>
      </c>
    </row>
    <row r="17" spans="1:49" x14ac:dyDescent="0.25">
      <c r="A17">
        <f>'Enheter, modell og år'!A15</f>
        <v>0</v>
      </c>
      <c r="B17" s="45">
        <f>IF('Enheter, modell og år'!$E$5=Oppslag!$C$9,'Forskningsbev lokal mod'!B54-Historikk!H85*(1+'Sentrale parametere'!$B$75)+Historikk!H51*(1+'Sentrale parametere'!$B$75),'Forskningsbev lokal mod'!B54)</f>
        <v>0</v>
      </c>
      <c r="C17" s="19">
        <f>IF('Enheter, modell og år'!$E$5=Oppslag!$C$9,'Forskningsbev lokal mod'!C54-Historikk!I85*(1+'Sentrale parametere'!$B$75)+Historikk!I51*(1+'Sentrale parametere'!$B$75),'Forskningsbev lokal mod'!C54)</f>
        <v>0</v>
      </c>
      <c r="D17" s="19">
        <f>IF('Enheter, modell og år'!$E$5=Oppslag!$C$9,'Forskningsbev lokal mod'!D54-Historikk!J85*(1+'Sentrale parametere'!$B$75)+Historikk!J51*(1+'Sentrale parametere'!$B$75),'Forskningsbev lokal mod'!D54)</f>
        <v>0</v>
      </c>
      <c r="E17" s="19">
        <f>IF('Enheter, modell og år'!$E$5=Oppslag!$C$9,'Forskningsbev lokal mod'!E54-Historikk!K85*(1+'Sentrale parametere'!$B$75)+Historikk!K51*(1+'Sentrale parametere'!$B$75),'Forskningsbev lokal mod'!E54)</f>
        <v>0</v>
      </c>
      <c r="F17" s="19">
        <f>IF('Enheter, modell og år'!$E$5=Oppslag!$C$9,'Forskningsbev lokal mod'!F54-Historikk!L85*(1+'Sentrale parametere'!$B$75)+Historikk!L51*(1+'Sentrale parametere'!$B$75),'Forskningsbev lokal mod'!F54)</f>
        <v>0</v>
      </c>
      <c r="G17" s="19">
        <f t="shared" si="12"/>
        <v>0</v>
      </c>
      <c r="H17" s="45">
        <f>IF('Enheter, modell og år'!$E$5=Oppslag!$C$9,('Forskningsbev lokal mod'!H54-'Forskningsbev lokal mod'!B54)+'Forskningsbev lokal mod'!B17,'Forskningsbev lokal mod'!H54)</f>
        <v>0</v>
      </c>
      <c r="I17" s="19">
        <f>IF('Enheter, modell og år'!$E$5=Oppslag!$C$9,('Forskningsbev lokal mod'!I54-'Forskningsbev lokal mod'!C54)+'Forskningsbev lokal mod'!C17,'Forskningsbev lokal mod'!I54)</f>
        <v>0</v>
      </c>
      <c r="J17" s="19">
        <f>IF('Enheter, modell og år'!$E$5=Oppslag!$C$9,('Forskningsbev lokal mod'!J54-'Forskningsbev lokal mod'!D54)+'Forskningsbev lokal mod'!D17,'Forskningsbev lokal mod'!J54)</f>
        <v>0</v>
      </c>
      <c r="K17" s="19">
        <f>IF('Enheter, modell og år'!$E$5=Oppslag!$C$9,('Forskningsbev lokal mod'!K54-'Forskningsbev lokal mod'!E54)+'Forskningsbev lokal mod'!E17,'Forskningsbev lokal mod'!K54)</f>
        <v>0</v>
      </c>
      <c r="L17" s="19">
        <f>IF('Enheter, modell og år'!$E$5=Oppslag!$C$9,('Forskningsbev lokal mod'!L54-'Forskningsbev lokal mod'!F54)+'Forskningsbev lokal mod'!F17,'Forskningsbev lokal mod'!L54)</f>
        <v>0</v>
      </c>
      <c r="M17" s="19">
        <f t="shared" si="13"/>
        <v>0</v>
      </c>
      <c r="N17" s="45">
        <f>IF('Enheter, modell og år'!$E$5=Oppslag!$C$9,('Forskningsbev lokal mod'!N54-'Forskningsbev lokal mod'!H54)+'Forskningsbev lokal mod'!H17,'Forskningsbev lokal mod'!N54)</f>
        <v>0</v>
      </c>
      <c r="O17" s="19">
        <f>IF('Enheter, modell og år'!$E$5=Oppslag!$C$9,('Forskningsbev lokal mod'!O54-'Forskningsbev lokal mod'!I54)+'Forskningsbev lokal mod'!I17,'Forskningsbev lokal mod'!O54)</f>
        <v>0</v>
      </c>
      <c r="P17" s="19">
        <f>IF('Enheter, modell og år'!$E$5=Oppslag!$C$9,('Forskningsbev lokal mod'!P54-'Forskningsbev lokal mod'!J54)+'Forskningsbev lokal mod'!J17,'Forskningsbev lokal mod'!P54)</f>
        <v>0</v>
      </c>
      <c r="Q17" s="19">
        <f>IF('Enheter, modell og år'!$E$5=Oppslag!$C$9,('Forskningsbev lokal mod'!Q54-'Forskningsbev lokal mod'!K54)+'Forskningsbev lokal mod'!K17,'Forskningsbev lokal mod'!Q54)</f>
        <v>0</v>
      </c>
      <c r="R17" s="19">
        <f>IF('Enheter, modell og år'!$E$5=Oppslag!$C$9,('Forskningsbev lokal mod'!R54-'Forskningsbev lokal mod'!L54)+'Forskningsbev lokal mod'!L17,'Forskningsbev lokal mod'!R54)</f>
        <v>0</v>
      </c>
      <c r="S17" s="19">
        <f t="shared" si="14"/>
        <v>0</v>
      </c>
      <c r="T17" s="45">
        <f>IF('Enheter, modell og år'!$E$5=Oppslag!$C$9,('Forskningsbev lokal mod'!T54-'Forskningsbev lokal mod'!N54)+'Forskningsbev lokal mod'!N17,'Forskningsbev lokal mod'!T54)</f>
        <v>0</v>
      </c>
      <c r="U17" s="19">
        <f>IF('Enheter, modell og år'!$E$5=Oppslag!$C$9,('Forskningsbev lokal mod'!U54-'Forskningsbev lokal mod'!O54)+'Forskningsbev lokal mod'!O17,'Forskningsbev lokal mod'!U54)</f>
        <v>0</v>
      </c>
      <c r="V17" s="19">
        <f>IF('Enheter, modell og år'!$E$5=Oppslag!$C$9,('Forskningsbev lokal mod'!V54-'Forskningsbev lokal mod'!P54)+'Forskningsbev lokal mod'!P17,'Forskningsbev lokal mod'!V54)</f>
        <v>0</v>
      </c>
      <c r="W17" s="19">
        <f>IF('Enheter, modell og år'!$E$5=Oppslag!$C$9,('Forskningsbev lokal mod'!W54-'Forskningsbev lokal mod'!Q54)+'Forskningsbev lokal mod'!Q17,'Forskningsbev lokal mod'!W54)</f>
        <v>0</v>
      </c>
      <c r="X17" s="19">
        <f>IF('Enheter, modell og år'!$E$5=Oppslag!$C$9,('Forskningsbev lokal mod'!X54-'Forskningsbev lokal mod'!R54)+'Forskningsbev lokal mod'!R17,'Forskningsbev lokal mod'!X54)</f>
        <v>0</v>
      </c>
      <c r="Y17" s="19">
        <f t="shared" si="15"/>
        <v>0</v>
      </c>
      <c r="Z17" s="45">
        <f>IF('Enheter, modell og år'!$E$5=Oppslag!$C$9,('Forskningsbev lokal mod'!Z54-'Forskningsbev lokal mod'!T54)+'Forskningsbev lokal mod'!T17,'Forskningsbev lokal mod'!Z54)</f>
        <v>0</v>
      </c>
      <c r="AA17" s="19">
        <f>IF('Enheter, modell og år'!$E$5=Oppslag!$C$9,('Forskningsbev lokal mod'!AA54-'Forskningsbev lokal mod'!U54)+'Forskningsbev lokal mod'!U17,'Forskningsbev lokal mod'!AA54)</f>
        <v>0</v>
      </c>
      <c r="AB17" s="19">
        <f>IF('Enheter, modell og år'!$E$5=Oppslag!$C$9,('Forskningsbev lokal mod'!AB54-'Forskningsbev lokal mod'!V54)+'Forskningsbev lokal mod'!V17,'Forskningsbev lokal mod'!AB54)</f>
        <v>0</v>
      </c>
      <c r="AC17" s="19">
        <f>IF('Enheter, modell og år'!$E$5=Oppslag!$C$9,('Forskningsbev lokal mod'!AC54-'Forskningsbev lokal mod'!W54)+'Forskningsbev lokal mod'!W17,'Forskningsbev lokal mod'!AC54)</f>
        <v>0</v>
      </c>
      <c r="AD17" s="19">
        <f>IF('Enheter, modell og år'!$E$5=Oppslag!$C$9,('Forskningsbev lokal mod'!AD54-'Forskningsbev lokal mod'!X54)+'Forskningsbev lokal mod'!X17,'Forskningsbev lokal mod'!AD54)</f>
        <v>0</v>
      </c>
      <c r="AE17" s="19">
        <f t="shared" si="16"/>
        <v>0</v>
      </c>
      <c r="AF17" s="45">
        <f>IF('Enheter, modell og år'!$E$5=Oppslag!$C$9,('Forskningsbev lokal mod'!AF54-'Forskningsbev lokal mod'!Z54)+'Forskningsbev lokal mod'!Z17,'Forskningsbev lokal mod'!AF54)</f>
        <v>0</v>
      </c>
      <c r="AG17" s="19">
        <f>IF('Enheter, modell og år'!$E$5=Oppslag!$C$9,('Forskningsbev lokal mod'!AG54-'Forskningsbev lokal mod'!AA54)+'Forskningsbev lokal mod'!AA17,'Forskningsbev lokal mod'!AG54)</f>
        <v>0</v>
      </c>
      <c r="AH17" s="19">
        <f>IF('Enheter, modell og år'!$E$5=Oppslag!$C$9,('Forskningsbev lokal mod'!AH54-'Forskningsbev lokal mod'!AB54)+'Forskningsbev lokal mod'!AB17,'Forskningsbev lokal mod'!AH54)</f>
        <v>0</v>
      </c>
      <c r="AI17" s="19">
        <f>IF('Enheter, modell og år'!$E$5=Oppslag!$C$9,('Forskningsbev lokal mod'!AI54-'Forskningsbev lokal mod'!AC54)+'Forskningsbev lokal mod'!AC17,'Forskningsbev lokal mod'!AI54)</f>
        <v>0</v>
      </c>
      <c r="AJ17" s="19">
        <f>IF('Enheter, modell og år'!$E$5=Oppslag!$C$9,('Forskningsbev lokal mod'!AJ54-'Forskningsbev lokal mod'!AD54)+'Forskningsbev lokal mod'!AD17,'Forskningsbev lokal mod'!AJ54)</f>
        <v>0</v>
      </c>
      <c r="AK17" s="19">
        <f t="shared" si="17"/>
        <v>0</v>
      </c>
      <c r="AL17" s="45">
        <f>IF('Enheter, modell og år'!$E$5=Oppslag!$C$9,('Forskningsbev lokal mod'!AL54-'Forskningsbev lokal mod'!AF54)+'Forskningsbev lokal mod'!AF17,'Forskningsbev lokal mod'!AL54)</f>
        <v>0</v>
      </c>
      <c r="AM17" s="19">
        <f>IF('Enheter, modell og år'!$E$5=Oppslag!$C$9,('Forskningsbev lokal mod'!AM54-'Forskningsbev lokal mod'!AG54)+'Forskningsbev lokal mod'!AG17,'Forskningsbev lokal mod'!AM54)</f>
        <v>0</v>
      </c>
      <c r="AN17" s="19">
        <f>IF('Enheter, modell og år'!$E$5=Oppslag!$C$9,('Forskningsbev lokal mod'!AN54-'Forskningsbev lokal mod'!AH54)+'Forskningsbev lokal mod'!AH17,'Forskningsbev lokal mod'!AN54)</f>
        <v>0</v>
      </c>
      <c r="AO17" s="19">
        <f>IF('Enheter, modell og år'!$E$5=Oppslag!$C$9,('Forskningsbev lokal mod'!AO54-'Forskningsbev lokal mod'!AI54)+'Forskningsbev lokal mod'!AI17,'Forskningsbev lokal mod'!AO54)</f>
        <v>0</v>
      </c>
      <c r="AP17" s="19">
        <f>IF('Enheter, modell og år'!$E$5=Oppslag!$C$9,('Forskningsbev lokal mod'!AP54-'Forskningsbev lokal mod'!AJ54)+'Forskningsbev lokal mod'!AJ17,'Forskningsbev lokal mod'!AP54)</f>
        <v>0</v>
      </c>
      <c r="AQ17" s="19">
        <f t="shared" si="18"/>
        <v>0</v>
      </c>
      <c r="AR17" s="45">
        <f>IF('Enheter, modell og år'!$E$5=Oppslag!$C$9,('Forskningsbev lokal mod'!AR54-'Forskningsbev lokal mod'!AL54)+'Forskningsbev lokal mod'!AL17,'Forskningsbev lokal mod'!AR54)</f>
        <v>0</v>
      </c>
      <c r="AS17" s="19">
        <f>IF('Enheter, modell og år'!$E$5=Oppslag!$C$9,('Forskningsbev lokal mod'!AS54-'Forskningsbev lokal mod'!AM54)+'Forskningsbev lokal mod'!AM17,'Forskningsbev lokal mod'!AS54)</f>
        <v>0</v>
      </c>
      <c r="AT17" s="19">
        <f>IF('Enheter, modell og år'!$E$5=Oppslag!$C$9,('Forskningsbev lokal mod'!AT54-'Forskningsbev lokal mod'!AN54)+'Forskningsbev lokal mod'!AN17,'Forskningsbev lokal mod'!AT54)</f>
        <v>0</v>
      </c>
      <c r="AU17" s="19">
        <f>IF('Enheter, modell og år'!$E$5=Oppslag!$C$9,('Forskningsbev lokal mod'!AU54-'Forskningsbev lokal mod'!AO54)+'Forskningsbev lokal mod'!AO17,'Forskningsbev lokal mod'!AU54)</f>
        <v>0</v>
      </c>
      <c r="AV17" s="19">
        <f>IF('Enheter, modell og år'!$E$5=Oppslag!$C$9,('Forskningsbev lokal mod'!AV54-'Forskningsbev lokal mod'!AP54)+'Forskningsbev lokal mod'!AP17,'Forskningsbev lokal mod'!AV54)</f>
        <v>0</v>
      </c>
      <c r="AW17" s="19">
        <f t="shared" si="19"/>
        <v>0</v>
      </c>
    </row>
    <row r="18" spans="1:49" x14ac:dyDescent="0.25">
      <c r="A18">
        <f>'Enheter, modell og år'!A16</f>
        <v>0</v>
      </c>
      <c r="B18" s="45">
        <f>IF('Enheter, modell og år'!$E$5=Oppslag!$C$9,'Forskningsbev lokal mod'!B55-Historikk!H86*(1+'Sentrale parametere'!$B$75)+Historikk!H52*(1+'Sentrale parametere'!$B$75),'Forskningsbev lokal mod'!B55)</f>
        <v>0</v>
      </c>
      <c r="C18" s="19">
        <f>IF('Enheter, modell og år'!$E$5=Oppslag!$C$9,'Forskningsbev lokal mod'!C55-Historikk!I86*(1+'Sentrale parametere'!$B$75)+Historikk!I52*(1+'Sentrale parametere'!$B$75),'Forskningsbev lokal mod'!C55)</f>
        <v>0</v>
      </c>
      <c r="D18" s="19">
        <f>IF('Enheter, modell og år'!$E$5=Oppslag!$C$9,'Forskningsbev lokal mod'!D55-Historikk!J86*(1+'Sentrale parametere'!$B$75)+Historikk!J52*(1+'Sentrale parametere'!$B$75),'Forskningsbev lokal mod'!D55)</f>
        <v>0</v>
      </c>
      <c r="E18" s="19">
        <f>IF('Enheter, modell og år'!$E$5=Oppslag!$C$9,'Forskningsbev lokal mod'!E55-Historikk!K86*(1+'Sentrale parametere'!$B$75)+Historikk!K52*(1+'Sentrale parametere'!$B$75),'Forskningsbev lokal mod'!E55)</f>
        <v>0</v>
      </c>
      <c r="F18" s="19">
        <f>IF('Enheter, modell og år'!$E$5=Oppslag!$C$9,'Forskningsbev lokal mod'!F55-Historikk!L86*(1+'Sentrale parametere'!$B$75)+Historikk!L52*(1+'Sentrale parametere'!$B$75),'Forskningsbev lokal mod'!F55)</f>
        <v>0</v>
      </c>
      <c r="G18" s="19">
        <f t="shared" si="12"/>
        <v>0</v>
      </c>
      <c r="H18" s="45">
        <f>IF('Enheter, modell og år'!$E$5=Oppslag!$C$9,('Forskningsbev lokal mod'!H55-'Forskningsbev lokal mod'!B55)+'Forskningsbev lokal mod'!B18,'Forskningsbev lokal mod'!H55)</f>
        <v>0</v>
      </c>
      <c r="I18" s="19">
        <f>IF('Enheter, modell og år'!$E$5=Oppslag!$C$9,('Forskningsbev lokal mod'!I55-'Forskningsbev lokal mod'!C55)+'Forskningsbev lokal mod'!C18,'Forskningsbev lokal mod'!I55)</f>
        <v>0</v>
      </c>
      <c r="J18" s="19">
        <f>IF('Enheter, modell og år'!$E$5=Oppslag!$C$9,('Forskningsbev lokal mod'!J55-'Forskningsbev lokal mod'!D55)+'Forskningsbev lokal mod'!D18,'Forskningsbev lokal mod'!J55)</f>
        <v>0</v>
      </c>
      <c r="K18" s="19">
        <f>IF('Enheter, modell og år'!$E$5=Oppslag!$C$9,('Forskningsbev lokal mod'!K55-'Forskningsbev lokal mod'!E55)+'Forskningsbev lokal mod'!E18,'Forskningsbev lokal mod'!K55)</f>
        <v>0</v>
      </c>
      <c r="L18" s="19">
        <f>IF('Enheter, modell og år'!$E$5=Oppslag!$C$9,('Forskningsbev lokal mod'!L55-'Forskningsbev lokal mod'!F55)+'Forskningsbev lokal mod'!F18,'Forskningsbev lokal mod'!L55)</f>
        <v>0</v>
      </c>
      <c r="M18" s="19">
        <f t="shared" si="13"/>
        <v>0</v>
      </c>
      <c r="N18" s="45">
        <f>IF('Enheter, modell og år'!$E$5=Oppslag!$C$9,('Forskningsbev lokal mod'!N55-'Forskningsbev lokal mod'!H55)+'Forskningsbev lokal mod'!H18,'Forskningsbev lokal mod'!N55)</f>
        <v>0</v>
      </c>
      <c r="O18" s="19">
        <f>IF('Enheter, modell og år'!$E$5=Oppslag!$C$9,('Forskningsbev lokal mod'!O55-'Forskningsbev lokal mod'!I55)+'Forskningsbev lokal mod'!I18,'Forskningsbev lokal mod'!O55)</f>
        <v>0</v>
      </c>
      <c r="P18" s="19">
        <f>IF('Enheter, modell og år'!$E$5=Oppslag!$C$9,('Forskningsbev lokal mod'!P55-'Forskningsbev lokal mod'!J55)+'Forskningsbev lokal mod'!J18,'Forskningsbev lokal mod'!P55)</f>
        <v>0</v>
      </c>
      <c r="Q18" s="19">
        <f>IF('Enheter, modell og år'!$E$5=Oppslag!$C$9,('Forskningsbev lokal mod'!Q55-'Forskningsbev lokal mod'!K55)+'Forskningsbev lokal mod'!K18,'Forskningsbev lokal mod'!Q55)</f>
        <v>0</v>
      </c>
      <c r="R18" s="19">
        <f>IF('Enheter, modell og år'!$E$5=Oppslag!$C$9,('Forskningsbev lokal mod'!R55-'Forskningsbev lokal mod'!L55)+'Forskningsbev lokal mod'!L18,'Forskningsbev lokal mod'!R55)</f>
        <v>0</v>
      </c>
      <c r="S18" s="19">
        <f t="shared" si="14"/>
        <v>0</v>
      </c>
      <c r="T18" s="45">
        <f>IF('Enheter, modell og år'!$E$5=Oppslag!$C$9,('Forskningsbev lokal mod'!T55-'Forskningsbev lokal mod'!N55)+'Forskningsbev lokal mod'!N18,'Forskningsbev lokal mod'!T55)</f>
        <v>0</v>
      </c>
      <c r="U18" s="19">
        <f>IF('Enheter, modell og år'!$E$5=Oppslag!$C$9,('Forskningsbev lokal mod'!U55-'Forskningsbev lokal mod'!O55)+'Forskningsbev lokal mod'!O18,'Forskningsbev lokal mod'!U55)</f>
        <v>0</v>
      </c>
      <c r="V18" s="19">
        <f>IF('Enheter, modell og år'!$E$5=Oppslag!$C$9,('Forskningsbev lokal mod'!V55-'Forskningsbev lokal mod'!P55)+'Forskningsbev lokal mod'!P18,'Forskningsbev lokal mod'!V55)</f>
        <v>0</v>
      </c>
      <c r="W18" s="19">
        <f>IF('Enheter, modell og år'!$E$5=Oppslag!$C$9,('Forskningsbev lokal mod'!W55-'Forskningsbev lokal mod'!Q55)+'Forskningsbev lokal mod'!Q18,'Forskningsbev lokal mod'!W55)</f>
        <v>0</v>
      </c>
      <c r="X18" s="19">
        <f>IF('Enheter, modell og år'!$E$5=Oppslag!$C$9,('Forskningsbev lokal mod'!X55-'Forskningsbev lokal mod'!R55)+'Forskningsbev lokal mod'!R18,'Forskningsbev lokal mod'!X55)</f>
        <v>0</v>
      </c>
      <c r="Y18" s="19">
        <f t="shared" si="15"/>
        <v>0</v>
      </c>
      <c r="Z18" s="45">
        <f>IF('Enheter, modell og år'!$E$5=Oppslag!$C$9,('Forskningsbev lokal mod'!Z55-'Forskningsbev lokal mod'!T55)+'Forskningsbev lokal mod'!T18,'Forskningsbev lokal mod'!Z55)</f>
        <v>0</v>
      </c>
      <c r="AA18" s="19">
        <f>IF('Enheter, modell og år'!$E$5=Oppslag!$C$9,('Forskningsbev lokal mod'!AA55-'Forskningsbev lokal mod'!U55)+'Forskningsbev lokal mod'!U18,'Forskningsbev lokal mod'!AA55)</f>
        <v>0</v>
      </c>
      <c r="AB18" s="19">
        <f>IF('Enheter, modell og år'!$E$5=Oppslag!$C$9,('Forskningsbev lokal mod'!AB55-'Forskningsbev lokal mod'!V55)+'Forskningsbev lokal mod'!V18,'Forskningsbev lokal mod'!AB55)</f>
        <v>0</v>
      </c>
      <c r="AC18" s="19">
        <f>IF('Enheter, modell og år'!$E$5=Oppslag!$C$9,('Forskningsbev lokal mod'!AC55-'Forskningsbev lokal mod'!W55)+'Forskningsbev lokal mod'!W18,'Forskningsbev lokal mod'!AC55)</f>
        <v>0</v>
      </c>
      <c r="AD18" s="19">
        <f>IF('Enheter, modell og år'!$E$5=Oppslag!$C$9,('Forskningsbev lokal mod'!AD55-'Forskningsbev lokal mod'!X55)+'Forskningsbev lokal mod'!X18,'Forskningsbev lokal mod'!AD55)</f>
        <v>0</v>
      </c>
      <c r="AE18" s="19">
        <f t="shared" si="16"/>
        <v>0</v>
      </c>
      <c r="AF18" s="45">
        <f>IF('Enheter, modell og år'!$E$5=Oppslag!$C$9,('Forskningsbev lokal mod'!AF55-'Forskningsbev lokal mod'!Z55)+'Forskningsbev lokal mod'!Z18,'Forskningsbev lokal mod'!AF55)</f>
        <v>0</v>
      </c>
      <c r="AG18" s="19">
        <f>IF('Enheter, modell og år'!$E$5=Oppslag!$C$9,('Forskningsbev lokal mod'!AG55-'Forskningsbev lokal mod'!AA55)+'Forskningsbev lokal mod'!AA18,'Forskningsbev lokal mod'!AG55)</f>
        <v>0</v>
      </c>
      <c r="AH18" s="19">
        <f>IF('Enheter, modell og år'!$E$5=Oppslag!$C$9,('Forskningsbev lokal mod'!AH55-'Forskningsbev lokal mod'!AB55)+'Forskningsbev lokal mod'!AB18,'Forskningsbev lokal mod'!AH55)</f>
        <v>0</v>
      </c>
      <c r="AI18" s="19">
        <f>IF('Enheter, modell og år'!$E$5=Oppslag!$C$9,('Forskningsbev lokal mod'!AI55-'Forskningsbev lokal mod'!AC55)+'Forskningsbev lokal mod'!AC18,'Forskningsbev lokal mod'!AI55)</f>
        <v>0</v>
      </c>
      <c r="AJ18" s="19">
        <f>IF('Enheter, modell og år'!$E$5=Oppslag!$C$9,('Forskningsbev lokal mod'!AJ55-'Forskningsbev lokal mod'!AD55)+'Forskningsbev lokal mod'!AD18,'Forskningsbev lokal mod'!AJ55)</f>
        <v>0</v>
      </c>
      <c r="AK18" s="19">
        <f t="shared" si="17"/>
        <v>0</v>
      </c>
      <c r="AL18" s="45">
        <f>IF('Enheter, modell og år'!$E$5=Oppslag!$C$9,('Forskningsbev lokal mod'!AL55-'Forskningsbev lokal mod'!AF55)+'Forskningsbev lokal mod'!AF18,'Forskningsbev lokal mod'!AL55)</f>
        <v>0</v>
      </c>
      <c r="AM18" s="19">
        <f>IF('Enheter, modell og år'!$E$5=Oppslag!$C$9,('Forskningsbev lokal mod'!AM55-'Forskningsbev lokal mod'!AG55)+'Forskningsbev lokal mod'!AG18,'Forskningsbev lokal mod'!AM55)</f>
        <v>0</v>
      </c>
      <c r="AN18" s="19">
        <f>IF('Enheter, modell og år'!$E$5=Oppslag!$C$9,('Forskningsbev lokal mod'!AN55-'Forskningsbev lokal mod'!AH55)+'Forskningsbev lokal mod'!AH18,'Forskningsbev lokal mod'!AN55)</f>
        <v>0</v>
      </c>
      <c r="AO18" s="19">
        <f>IF('Enheter, modell og år'!$E$5=Oppslag!$C$9,('Forskningsbev lokal mod'!AO55-'Forskningsbev lokal mod'!AI55)+'Forskningsbev lokal mod'!AI18,'Forskningsbev lokal mod'!AO55)</f>
        <v>0</v>
      </c>
      <c r="AP18" s="19">
        <f>IF('Enheter, modell og år'!$E$5=Oppslag!$C$9,('Forskningsbev lokal mod'!AP55-'Forskningsbev lokal mod'!AJ55)+'Forskningsbev lokal mod'!AJ18,'Forskningsbev lokal mod'!AP55)</f>
        <v>0</v>
      </c>
      <c r="AQ18" s="19">
        <f t="shared" si="18"/>
        <v>0</v>
      </c>
      <c r="AR18" s="45">
        <f>IF('Enheter, modell og år'!$E$5=Oppslag!$C$9,('Forskningsbev lokal mod'!AR55-'Forskningsbev lokal mod'!AL55)+'Forskningsbev lokal mod'!AL18,'Forskningsbev lokal mod'!AR55)</f>
        <v>0</v>
      </c>
      <c r="AS18" s="19">
        <f>IF('Enheter, modell og år'!$E$5=Oppslag!$C$9,('Forskningsbev lokal mod'!AS55-'Forskningsbev lokal mod'!AM55)+'Forskningsbev lokal mod'!AM18,'Forskningsbev lokal mod'!AS55)</f>
        <v>0</v>
      </c>
      <c r="AT18" s="19">
        <f>IF('Enheter, modell og år'!$E$5=Oppslag!$C$9,('Forskningsbev lokal mod'!AT55-'Forskningsbev lokal mod'!AN55)+'Forskningsbev lokal mod'!AN18,'Forskningsbev lokal mod'!AT55)</f>
        <v>0</v>
      </c>
      <c r="AU18" s="19">
        <f>IF('Enheter, modell og år'!$E$5=Oppslag!$C$9,('Forskningsbev lokal mod'!AU55-'Forskningsbev lokal mod'!AO55)+'Forskningsbev lokal mod'!AO18,'Forskningsbev lokal mod'!AU55)</f>
        <v>0</v>
      </c>
      <c r="AV18" s="19">
        <f>IF('Enheter, modell og år'!$E$5=Oppslag!$C$9,('Forskningsbev lokal mod'!AV55-'Forskningsbev lokal mod'!AP55)+'Forskningsbev lokal mod'!AP18,'Forskningsbev lokal mod'!AV55)</f>
        <v>0</v>
      </c>
      <c r="AW18" s="19">
        <f t="shared" si="19"/>
        <v>0</v>
      </c>
    </row>
    <row r="19" spans="1:49" x14ac:dyDescent="0.25">
      <c r="A19">
        <f>'Enheter, modell og år'!A17</f>
        <v>0</v>
      </c>
      <c r="B19" s="45">
        <f>IF('Enheter, modell og år'!$E$5=Oppslag!$C$9,'Forskningsbev lokal mod'!B56-Historikk!H87*(1+'Sentrale parametere'!$B$75)+Historikk!H53*(1+'Sentrale parametere'!$B$75),'Forskningsbev lokal mod'!B56)</f>
        <v>0</v>
      </c>
      <c r="C19" s="19">
        <f>IF('Enheter, modell og år'!$E$5=Oppslag!$C$9,'Forskningsbev lokal mod'!C56-Historikk!I87*(1+'Sentrale parametere'!$B$75)+Historikk!I53*(1+'Sentrale parametere'!$B$75),'Forskningsbev lokal mod'!C56)</f>
        <v>0</v>
      </c>
      <c r="D19" s="19">
        <f>IF('Enheter, modell og år'!$E$5=Oppslag!$C$9,'Forskningsbev lokal mod'!D56-Historikk!J87*(1+'Sentrale parametere'!$B$75)+Historikk!J53*(1+'Sentrale parametere'!$B$75),'Forskningsbev lokal mod'!D56)</f>
        <v>0</v>
      </c>
      <c r="E19" s="19">
        <f>IF('Enheter, modell og år'!$E$5=Oppslag!$C$9,'Forskningsbev lokal mod'!E56-Historikk!K87*(1+'Sentrale parametere'!$B$75)+Historikk!K53*(1+'Sentrale parametere'!$B$75),'Forskningsbev lokal mod'!E56)</f>
        <v>0</v>
      </c>
      <c r="F19" s="19">
        <f>IF('Enheter, modell og år'!$E$5=Oppslag!$C$9,'Forskningsbev lokal mod'!F56-Historikk!L87*(1+'Sentrale parametere'!$B$75)+Historikk!L53*(1+'Sentrale parametere'!$B$75),'Forskningsbev lokal mod'!F56)</f>
        <v>0</v>
      </c>
      <c r="G19" s="19">
        <f t="shared" si="12"/>
        <v>0</v>
      </c>
      <c r="H19" s="45">
        <f>IF('Enheter, modell og år'!$E$5=Oppslag!$C$9,('Forskningsbev lokal mod'!H56-'Forskningsbev lokal mod'!B56)+'Forskningsbev lokal mod'!B19,'Forskningsbev lokal mod'!H56)</f>
        <v>0</v>
      </c>
      <c r="I19" s="19">
        <f>IF('Enheter, modell og år'!$E$5=Oppslag!$C$9,('Forskningsbev lokal mod'!I56-'Forskningsbev lokal mod'!C56)+'Forskningsbev lokal mod'!C19,'Forskningsbev lokal mod'!I56)</f>
        <v>0</v>
      </c>
      <c r="J19" s="19">
        <f>IF('Enheter, modell og år'!$E$5=Oppslag!$C$9,('Forskningsbev lokal mod'!J56-'Forskningsbev lokal mod'!D56)+'Forskningsbev lokal mod'!D19,'Forskningsbev lokal mod'!J56)</f>
        <v>0</v>
      </c>
      <c r="K19" s="19">
        <f>IF('Enheter, modell og år'!$E$5=Oppslag!$C$9,('Forskningsbev lokal mod'!K56-'Forskningsbev lokal mod'!E56)+'Forskningsbev lokal mod'!E19,'Forskningsbev lokal mod'!K56)</f>
        <v>0</v>
      </c>
      <c r="L19" s="19">
        <f>IF('Enheter, modell og år'!$E$5=Oppslag!$C$9,('Forskningsbev lokal mod'!L56-'Forskningsbev lokal mod'!F56)+'Forskningsbev lokal mod'!F19,'Forskningsbev lokal mod'!L56)</f>
        <v>0</v>
      </c>
      <c r="M19" s="19">
        <f t="shared" si="13"/>
        <v>0</v>
      </c>
      <c r="N19" s="45">
        <f>IF('Enheter, modell og år'!$E$5=Oppslag!$C$9,('Forskningsbev lokal mod'!N56-'Forskningsbev lokal mod'!H56)+'Forskningsbev lokal mod'!H19,'Forskningsbev lokal mod'!N56)</f>
        <v>0</v>
      </c>
      <c r="O19" s="19">
        <f>IF('Enheter, modell og år'!$E$5=Oppslag!$C$9,('Forskningsbev lokal mod'!O56-'Forskningsbev lokal mod'!I56)+'Forskningsbev lokal mod'!I19,'Forskningsbev lokal mod'!O56)</f>
        <v>0</v>
      </c>
      <c r="P19" s="19">
        <f>IF('Enheter, modell og år'!$E$5=Oppslag!$C$9,('Forskningsbev lokal mod'!P56-'Forskningsbev lokal mod'!J56)+'Forskningsbev lokal mod'!J19,'Forskningsbev lokal mod'!P56)</f>
        <v>0</v>
      </c>
      <c r="Q19" s="19">
        <f>IF('Enheter, modell og år'!$E$5=Oppslag!$C$9,('Forskningsbev lokal mod'!Q56-'Forskningsbev lokal mod'!K56)+'Forskningsbev lokal mod'!K19,'Forskningsbev lokal mod'!Q56)</f>
        <v>0</v>
      </c>
      <c r="R19" s="19">
        <f>IF('Enheter, modell og år'!$E$5=Oppslag!$C$9,('Forskningsbev lokal mod'!R56-'Forskningsbev lokal mod'!L56)+'Forskningsbev lokal mod'!L19,'Forskningsbev lokal mod'!R56)</f>
        <v>0</v>
      </c>
      <c r="S19" s="19">
        <f t="shared" si="14"/>
        <v>0</v>
      </c>
      <c r="T19" s="45">
        <f>IF('Enheter, modell og år'!$E$5=Oppslag!$C$9,('Forskningsbev lokal mod'!T56-'Forskningsbev lokal mod'!N56)+'Forskningsbev lokal mod'!N19,'Forskningsbev lokal mod'!T56)</f>
        <v>0</v>
      </c>
      <c r="U19" s="19">
        <f>IF('Enheter, modell og år'!$E$5=Oppslag!$C$9,('Forskningsbev lokal mod'!U56-'Forskningsbev lokal mod'!O56)+'Forskningsbev lokal mod'!O19,'Forskningsbev lokal mod'!U56)</f>
        <v>0</v>
      </c>
      <c r="V19" s="19">
        <f>IF('Enheter, modell og år'!$E$5=Oppslag!$C$9,('Forskningsbev lokal mod'!V56-'Forskningsbev lokal mod'!P56)+'Forskningsbev lokal mod'!P19,'Forskningsbev lokal mod'!V56)</f>
        <v>0</v>
      </c>
      <c r="W19" s="19">
        <f>IF('Enheter, modell og år'!$E$5=Oppslag!$C$9,('Forskningsbev lokal mod'!W56-'Forskningsbev lokal mod'!Q56)+'Forskningsbev lokal mod'!Q19,'Forskningsbev lokal mod'!W56)</f>
        <v>0</v>
      </c>
      <c r="X19" s="19">
        <f>IF('Enheter, modell og år'!$E$5=Oppslag!$C$9,('Forskningsbev lokal mod'!X56-'Forskningsbev lokal mod'!R56)+'Forskningsbev lokal mod'!R19,'Forskningsbev lokal mod'!X56)</f>
        <v>0</v>
      </c>
      <c r="Y19" s="19">
        <f t="shared" si="15"/>
        <v>0</v>
      </c>
      <c r="Z19" s="45">
        <f>IF('Enheter, modell og år'!$E$5=Oppslag!$C$9,('Forskningsbev lokal mod'!Z56-'Forskningsbev lokal mod'!T56)+'Forskningsbev lokal mod'!T19,'Forskningsbev lokal mod'!Z56)</f>
        <v>0</v>
      </c>
      <c r="AA19" s="19">
        <f>IF('Enheter, modell og år'!$E$5=Oppslag!$C$9,('Forskningsbev lokal mod'!AA56-'Forskningsbev lokal mod'!U56)+'Forskningsbev lokal mod'!U19,'Forskningsbev lokal mod'!AA56)</f>
        <v>0</v>
      </c>
      <c r="AB19" s="19">
        <f>IF('Enheter, modell og år'!$E$5=Oppslag!$C$9,('Forskningsbev lokal mod'!AB56-'Forskningsbev lokal mod'!V56)+'Forskningsbev lokal mod'!V19,'Forskningsbev lokal mod'!AB56)</f>
        <v>0</v>
      </c>
      <c r="AC19" s="19">
        <f>IF('Enheter, modell og år'!$E$5=Oppslag!$C$9,('Forskningsbev lokal mod'!AC56-'Forskningsbev lokal mod'!W56)+'Forskningsbev lokal mod'!W19,'Forskningsbev lokal mod'!AC56)</f>
        <v>0</v>
      </c>
      <c r="AD19" s="19">
        <f>IF('Enheter, modell og år'!$E$5=Oppslag!$C$9,('Forskningsbev lokal mod'!AD56-'Forskningsbev lokal mod'!X56)+'Forskningsbev lokal mod'!X19,'Forskningsbev lokal mod'!AD56)</f>
        <v>0</v>
      </c>
      <c r="AE19" s="19">
        <f t="shared" si="16"/>
        <v>0</v>
      </c>
      <c r="AF19" s="45">
        <f>IF('Enheter, modell og år'!$E$5=Oppslag!$C$9,('Forskningsbev lokal mod'!AF56-'Forskningsbev lokal mod'!Z56)+'Forskningsbev lokal mod'!Z19,'Forskningsbev lokal mod'!AF56)</f>
        <v>0</v>
      </c>
      <c r="AG19" s="19">
        <f>IF('Enheter, modell og år'!$E$5=Oppslag!$C$9,('Forskningsbev lokal mod'!AG56-'Forskningsbev lokal mod'!AA56)+'Forskningsbev lokal mod'!AA19,'Forskningsbev lokal mod'!AG56)</f>
        <v>0</v>
      </c>
      <c r="AH19" s="19">
        <f>IF('Enheter, modell og år'!$E$5=Oppslag!$C$9,('Forskningsbev lokal mod'!AH56-'Forskningsbev lokal mod'!AB56)+'Forskningsbev lokal mod'!AB19,'Forskningsbev lokal mod'!AH56)</f>
        <v>0</v>
      </c>
      <c r="AI19" s="19">
        <f>IF('Enheter, modell og år'!$E$5=Oppslag!$C$9,('Forskningsbev lokal mod'!AI56-'Forskningsbev lokal mod'!AC56)+'Forskningsbev lokal mod'!AC19,'Forskningsbev lokal mod'!AI56)</f>
        <v>0</v>
      </c>
      <c r="AJ19" s="19">
        <f>IF('Enheter, modell og år'!$E$5=Oppslag!$C$9,('Forskningsbev lokal mod'!AJ56-'Forskningsbev lokal mod'!AD56)+'Forskningsbev lokal mod'!AD19,'Forskningsbev lokal mod'!AJ56)</f>
        <v>0</v>
      </c>
      <c r="AK19" s="19">
        <f t="shared" si="17"/>
        <v>0</v>
      </c>
      <c r="AL19" s="45">
        <f>IF('Enheter, modell og år'!$E$5=Oppslag!$C$9,('Forskningsbev lokal mod'!AL56-'Forskningsbev lokal mod'!AF56)+'Forskningsbev lokal mod'!AF19,'Forskningsbev lokal mod'!AL56)</f>
        <v>0</v>
      </c>
      <c r="AM19" s="19">
        <f>IF('Enheter, modell og år'!$E$5=Oppslag!$C$9,('Forskningsbev lokal mod'!AM56-'Forskningsbev lokal mod'!AG56)+'Forskningsbev lokal mod'!AG19,'Forskningsbev lokal mod'!AM56)</f>
        <v>0</v>
      </c>
      <c r="AN19" s="19">
        <f>IF('Enheter, modell og år'!$E$5=Oppslag!$C$9,('Forskningsbev lokal mod'!AN56-'Forskningsbev lokal mod'!AH56)+'Forskningsbev lokal mod'!AH19,'Forskningsbev lokal mod'!AN56)</f>
        <v>0</v>
      </c>
      <c r="AO19" s="19">
        <f>IF('Enheter, modell og år'!$E$5=Oppslag!$C$9,('Forskningsbev lokal mod'!AO56-'Forskningsbev lokal mod'!AI56)+'Forskningsbev lokal mod'!AI19,'Forskningsbev lokal mod'!AO56)</f>
        <v>0</v>
      </c>
      <c r="AP19" s="19">
        <f>IF('Enheter, modell og år'!$E$5=Oppslag!$C$9,('Forskningsbev lokal mod'!AP56-'Forskningsbev lokal mod'!AJ56)+'Forskningsbev lokal mod'!AJ19,'Forskningsbev lokal mod'!AP56)</f>
        <v>0</v>
      </c>
      <c r="AQ19" s="19">
        <f t="shared" si="18"/>
        <v>0</v>
      </c>
      <c r="AR19" s="45">
        <f>IF('Enheter, modell og år'!$E$5=Oppslag!$C$9,('Forskningsbev lokal mod'!AR56-'Forskningsbev lokal mod'!AL56)+'Forskningsbev lokal mod'!AL19,'Forskningsbev lokal mod'!AR56)</f>
        <v>0</v>
      </c>
      <c r="AS19" s="19">
        <f>IF('Enheter, modell og år'!$E$5=Oppslag!$C$9,('Forskningsbev lokal mod'!AS56-'Forskningsbev lokal mod'!AM56)+'Forskningsbev lokal mod'!AM19,'Forskningsbev lokal mod'!AS56)</f>
        <v>0</v>
      </c>
      <c r="AT19" s="19">
        <f>IF('Enheter, modell og år'!$E$5=Oppslag!$C$9,('Forskningsbev lokal mod'!AT56-'Forskningsbev lokal mod'!AN56)+'Forskningsbev lokal mod'!AN19,'Forskningsbev lokal mod'!AT56)</f>
        <v>0</v>
      </c>
      <c r="AU19" s="19">
        <f>IF('Enheter, modell og år'!$E$5=Oppslag!$C$9,('Forskningsbev lokal mod'!AU56-'Forskningsbev lokal mod'!AO56)+'Forskningsbev lokal mod'!AO19,'Forskningsbev lokal mod'!AU56)</f>
        <v>0</v>
      </c>
      <c r="AV19" s="19">
        <f>IF('Enheter, modell og år'!$E$5=Oppslag!$C$9,('Forskningsbev lokal mod'!AV56-'Forskningsbev lokal mod'!AP56)+'Forskningsbev lokal mod'!AP19,'Forskningsbev lokal mod'!AV56)</f>
        <v>0</v>
      </c>
      <c r="AW19" s="19">
        <f t="shared" si="19"/>
        <v>0</v>
      </c>
    </row>
    <row r="20" spans="1:49" x14ac:dyDescent="0.25">
      <c r="A20">
        <f>'Enheter, modell og år'!A18</f>
        <v>0</v>
      </c>
      <c r="B20" s="45">
        <f>IF('Enheter, modell og år'!$E$5=Oppslag!$C$9,'Forskningsbev lokal mod'!B57-Historikk!H88*(1+'Sentrale parametere'!$B$75)+Historikk!H54*(1+'Sentrale parametere'!$B$75),'Forskningsbev lokal mod'!B57)</f>
        <v>0</v>
      </c>
      <c r="C20" s="19">
        <f>IF('Enheter, modell og år'!$E$5=Oppslag!$C$9,'Forskningsbev lokal mod'!C57-Historikk!I88*(1+'Sentrale parametere'!$B$75)+Historikk!I54*(1+'Sentrale parametere'!$B$75),'Forskningsbev lokal mod'!C57)</f>
        <v>0</v>
      </c>
      <c r="D20" s="19">
        <f>IF('Enheter, modell og år'!$E$5=Oppslag!$C$9,'Forskningsbev lokal mod'!D57-Historikk!J88*(1+'Sentrale parametere'!$B$75)+Historikk!J54*(1+'Sentrale parametere'!$B$75),'Forskningsbev lokal mod'!D57)</f>
        <v>0</v>
      </c>
      <c r="E20" s="19">
        <f>IF('Enheter, modell og år'!$E$5=Oppslag!$C$9,'Forskningsbev lokal mod'!E57-Historikk!K88*(1+'Sentrale parametere'!$B$75)+Historikk!K54*(1+'Sentrale parametere'!$B$75),'Forskningsbev lokal mod'!E57)</f>
        <v>0</v>
      </c>
      <c r="F20" s="19">
        <f>IF('Enheter, modell og år'!$E$5=Oppslag!$C$9,'Forskningsbev lokal mod'!F57-Historikk!L88*(1+'Sentrale parametere'!$B$75)+Historikk!L54*(1+'Sentrale parametere'!$B$75),'Forskningsbev lokal mod'!F57)</f>
        <v>0</v>
      </c>
      <c r="G20" s="19">
        <f t="shared" si="12"/>
        <v>0</v>
      </c>
      <c r="H20" s="45">
        <f>IF('Enheter, modell og år'!$E$5=Oppslag!$C$9,('Forskningsbev lokal mod'!H57-'Forskningsbev lokal mod'!B57)+'Forskningsbev lokal mod'!B20,'Forskningsbev lokal mod'!H57)</f>
        <v>0</v>
      </c>
      <c r="I20" s="19">
        <f>IF('Enheter, modell og år'!$E$5=Oppslag!$C$9,('Forskningsbev lokal mod'!I57-'Forskningsbev lokal mod'!C57)+'Forskningsbev lokal mod'!C20,'Forskningsbev lokal mod'!I57)</f>
        <v>0</v>
      </c>
      <c r="J20" s="19">
        <f>IF('Enheter, modell og år'!$E$5=Oppslag!$C$9,('Forskningsbev lokal mod'!J57-'Forskningsbev lokal mod'!D57)+'Forskningsbev lokal mod'!D20,'Forskningsbev lokal mod'!J57)</f>
        <v>0</v>
      </c>
      <c r="K20" s="19">
        <f>IF('Enheter, modell og år'!$E$5=Oppslag!$C$9,('Forskningsbev lokal mod'!K57-'Forskningsbev lokal mod'!E57)+'Forskningsbev lokal mod'!E20,'Forskningsbev lokal mod'!K57)</f>
        <v>0</v>
      </c>
      <c r="L20" s="19">
        <f>IF('Enheter, modell og år'!$E$5=Oppslag!$C$9,('Forskningsbev lokal mod'!L57-'Forskningsbev lokal mod'!F57)+'Forskningsbev lokal mod'!F20,'Forskningsbev lokal mod'!L57)</f>
        <v>0</v>
      </c>
      <c r="M20" s="19">
        <f t="shared" si="13"/>
        <v>0</v>
      </c>
      <c r="N20" s="45">
        <f>IF('Enheter, modell og år'!$E$5=Oppslag!$C$9,('Forskningsbev lokal mod'!N57-'Forskningsbev lokal mod'!H57)+'Forskningsbev lokal mod'!H20,'Forskningsbev lokal mod'!N57)</f>
        <v>0</v>
      </c>
      <c r="O20" s="19">
        <f>IF('Enheter, modell og år'!$E$5=Oppslag!$C$9,('Forskningsbev lokal mod'!O57-'Forskningsbev lokal mod'!I57)+'Forskningsbev lokal mod'!I20,'Forskningsbev lokal mod'!O57)</f>
        <v>0</v>
      </c>
      <c r="P20" s="19">
        <f>IF('Enheter, modell og år'!$E$5=Oppslag!$C$9,('Forskningsbev lokal mod'!P57-'Forskningsbev lokal mod'!J57)+'Forskningsbev lokal mod'!J20,'Forskningsbev lokal mod'!P57)</f>
        <v>0</v>
      </c>
      <c r="Q20" s="19">
        <f>IF('Enheter, modell og år'!$E$5=Oppslag!$C$9,('Forskningsbev lokal mod'!Q57-'Forskningsbev lokal mod'!K57)+'Forskningsbev lokal mod'!K20,'Forskningsbev lokal mod'!Q57)</f>
        <v>0</v>
      </c>
      <c r="R20" s="19">
        <f>IF('Enheter, modell og år'!$E$5=Oppslag!$C$9,('Forskningsbev lokal mod'!R57-'Forskningsbev lokal mod'!L57)+'Forskningsbev lokal mod'!L20,'Forskningsbev lokal mod'!R57)</f>
        <v>0</v>
      </c>
      <c r="S20" s="19">
        <f t="shared" si="14"/>
        <v>0</v>
      </c>
      <c r="T20" s="45">
        <f>IF('Enheter, modell og år'!$E$5=Oppslag!$C$9,('Forskningsbev lokal mod'!T57-'Forskningsbev lokal mod'!N57)+'Forskningsbev lokal mod'!N20,'Forskningsbev lokal mod'!T57)</f>
        <v>0</v>
      </c>
      <c r="U20" s="19">
        <f>IF('Enheter, modell og år'!$E$5=Oppslag!$C$9,('Forskningsbev lokal mod'!U57-'Forskningsbev lokal mod'!O57)+'Forskningsbev lokal mod'!O20,'Forskningsbev lokal mod'!U57)</f>
        <v>0</v>
      </c>
      <c r="V20" s="19">
        <f>IF('Enheter, modell og år'!$E$5=Oppslag!$C$9,('Forskningsbev lokal mod'!V57-'Forskningsbev lokal mod'!P57)+'Forskningsbev lokal mod'!P20,'Forskningsbev lokal mod'!V57)</f>
        <v>0</v>
      </c>
      <c r="W20" s="19">
        <f>IF('Enheter, modell og år'!$E$5=Oppslag!$C$9,('Forskningsbev lokal mod'!W57-'Forskningsbev lokal mod'!Q57)+'Forskningsbev lokal mod'!Q20,'Forskningsbev lokal mod'!W57)</f>
        <v>0</v>
      </c>
      <c r="X20" s="19">
        <f>IF('Enheter, modell og år'!$E$5=Oppslag!$C$9,('Forskningsbev lokal mod'!X57-'Forskningsbev lokal mod'!R57)+'Forskningsbev lokal mod'!R20,'Forskningsbev lokal mod'!X57)</f>
        <v>0</v>
      </c>
      <c r="Y20" s="19">
        <f t="shared" si="15"/>
        <v>0</v>
      </c>
      <c r="Z20" s="45">
        <f>IF('Enheter, modell og år'!$E$5=Oppslag!$C$9,('Forskningsbev lokal mod'!Z57-'Forskningsbev lokal mod'!T57)+'Forskningsbev lokal mod'!T20,'Forskningsbev lokal mod'!Z57)</f>
        <v>0</v>
      </c>
      <c r="AA20" s="19">
        <f>IF('Enheter, modell og år'!$E$5=Oppslag!$C$9,('Forskningsbev lokal mod'!AA57-'Forskningsbev lokal mod'!U57)+'Forskningsbev lokal mod'!U20,'Forskningsbev lokal mod'!AA57)</f>
        <v>0</v>
      </c>
      <c r="AB20" s="19">
        <f>IF('Enheter, modell og år'!$E$5=Oppslag!$C$9,('Forskningsbev lokal mod'!AB57-'Forskningsbev lokal mod'!V57)+'Forskningsbev lokal mod'!V20,'Forskningsbev lokal mod'!AB57)</f>
        <v>0</v>
      </c>
      <c r="AC20" s="19">
        <f>IF('Enheter, modell og år'!$E$5=Oppslag!$C$9,('Forskningsbev lokal mod'!AC57-'Forskningsbev lokal mod'!W57)+'Forskningsbev lokal mod'!W20,'Forskningsbev lokal mod'!AC57)</f>
        <v>0</v>
      </c>
      <c r="AD20" s="19">
        <f>IF('Enheter, modell og år'!$E$5=Oppslag!$C$9,('Forskningsbev lokal mod'!AD57-'Forskningsbev lokal mod'!X57)+'Forskningsbev lokal mod'!X20,'Forskningsbev lokal mod'!AD57)</f>
        <v>0</v>
      </c>
      <c r="AE20" s="19">
        <f t="shared" si="16"/>
        <v>0</v>
      </c>
      <c r="AF20" s="45">
        <f>IF('Enheter, modell og år'!$E$5=Oppslag!$C$9,('Forskningsbev lokal mod'!AF57-'Forskningsbev lokal mod'!Z57)+'Forskningsbev lokal mod'!Z20,'Forskningsbev lokal mod'!AF57)</f>
        <v>0</v>
      </c>
      <c r="AG20" s="19">
        <f>IF('Enheter, modell og år'!$E$5=Oppslag!$C$9,('Forskningsbev lokal mod'!AG57-'Forskningsbev lokal mod'!AA57)+'Forskningsbev lokal mod'!AA20,'Forskningsbev lokal mod'!AG57)</f>
        <v>0</v>
      </c>
      <c r="AH20" s="19">
        <f>IF('Enheter, modell og år'!$E$5=Oppslag!$C$9,('Forskningsbev lokal mod'!AH57-'Forskningsbev lokal mod'!AB57)+'Forskningsbev lokal mod'!AB20,'Forskningsbev lokal mod'!AH57)</f>
        <v>0</v>
      </c>
      <c r="AI20" s="19">
        <f>IF('Enheter, modell og år'!$E$5=Oppslag!$C$9,('Forskningsbev lokal mod'!AI57-'Forskningsbev lokal mod'!AC57)+'Forskningsbev lokal mod'!AC20,'Forskningsbev lokal mod'!AI57)</f>
        <v>0</v>
      </c>
      <c r="AJ20" s="19">
        <f>IF('Enheter, modell og år'!$E$5=Oppslag!$C$9,('Forskningsbev lokal mod'!AJ57-'Forskningsbev lokal mod'!AD57)+'Forskningsbev lokal mod'!AD20,'Forskningsbev lokal mod'!AJ57)</f>
        <v>0</v>
      </c>
      <c r="AK20" s="19">
        <f t="shared" si="17"/>
        <v>0</v>
      </c>
      <c r="AL20" s="45">
        <f>IF('Enheter, modell og år'!$E$5=Oppslag!$C$9,('Forskningsbev lokal mod'!AL57-'Forskningsbev lokal mod'!AF57)+'Forskningsbev lokal mod'!AF20,'Forskningsbev lokal mod'!AL57)</f>
        <v>0</v>
      </c>
      <c r="AM20" s="19">
        <f>IF('Enheter, modell og år'!$E$5=Oppslag!$C$9,('Forskningsbev lokal mod'!AM57-'Forskningsbev lokal mod'!AG57)+'Forskningsbev lokal mod'!AG20,'Forskningsbev lokal mod'!AM57)</f>
        <v>0</v>
      </c>
      <c r="AN20" s="19">
        <f>IF('Enheter, modell og år'!$E$5=Oppslag!$C$9,('Forskningsbev lokal mod'!AN57-'Forskningsbev lokal mod'!AH57)+'Forskningsbev lokal mod'!AH20,'Forskningsbev lokal mod'!AN57)</f>
        <v>0</v>
      </c>
      <c r="AO20" s="19">
        <f>IF('Enheter, modell og år'!$E$5=Oppslag!$C$9,('Forskningsbev lokal mod'!AO57-'Forskningsbev lokal mod'!AI57)+'Forskningsbev lokal mod'!AI20,'Forskningsbev lokal mod'!AO57)</f>
        <v>0</v>
      </c>
      <c r="AP20" s="19">
        <f>IF('Enheter, modell og år'!$E$5=Oppslag!$C$9,('Forskningsbev lokal mod'!AP57-'Forskningsbev lokal mod'!AJ57)+'Forskningsbev lokal mod'!AJ20,'Forskningsbev lokal mod'!AP57)</f>
        <v>0</v>
      </c>
      <c r="AQ20" s="19">
        <f t="shared" si="18"/>
        <v>0</v>
      </c>
      <c r="AR20" s="45">
        <f>IF('Enheter, modell og år'!$E$5=Oppslag!$C$9,('Forskningsbev lokal mod'!AR57-'Forskningsbev lokal mod'!AL57)+'Forskningsbev lokal mod'!AL20,'Forskningsbev lokal mod'!AR57)</f>
        <v>0</v>
      </c>
      <c r="AS20" s="19">
        <f>IF('Enheter, modell og år'!$E$5=Oppslag!$C$9,('Forskningsbev lokal mod'!AS57-'Forskningsbev lokal mod'!AM57)+'Forskningsbev lokal mod'!AM20,'Forskningsbev lokal mod'!AS57)</f>
        <v>0</v>
      </c>
      <c r="AT20" s="19">
        <f>IF('Enheter, modell og år'!$E$5=Oppslag!$C$9,('Forskningsbev lokal mod'!AT57-'Forskningsbev lokal mod'!AN57)+'Forskningsbev lokal mod'!AN20,'Forskningsbev lokal mod'!AT57)</f>
        <v>0</v>
      </c>
      <c r="AU20" s="19">
        <f>IF('Enheter, modell og år'!$E$5=Oppslag!$C$9,('Forskningsbev lokal mod'!AU57-'Forskningsbev lokal mod'!AO57)+'Forskningsbev lokal mod'!AO20,'Forskningsbev lokal mod'!AU57)</f>
        <v>0</v>
      </c>
      <c r="AV20" s="19">
        <f>IF('Enheter, modell og år'!$E$5=Oppslag!$C$9,('Forskningsbev lokal mod'!AV57-'Forskningsbev lokal mod'!AP57)+'Forskningsbev lokal mod'!AP20,'Forskningsbev lokal mod'!AV57)</f>
        <v>0</v>
      </c>
      <c r="AW20" s="19">
        <f t="shared" si="19"/>
        <v>0</v>
      </c>
    </row>
    <row r="21" spans="1:49" x14ac:dyDescent="0.25">
      <c r="A21">
        <f>'Enheter, modell og år'!A19</f>
        <v>0</v>
      </c>
      <c r="B21" s="45">
        <f>IF('Enheter, modell og år'!$E$5=Oppslag!$C$9,'Forskningsbev lokal mod'!B58-Historikk!H89*(1+'Sentrale parametere'!$B$75)+Historikk!H55*(1+'Sentrale parametere'!$B$75),'Forskningsbev lokal mod'!B58)</f>
        <v>0</v>
      </c>
      <c r="C21" s="19">
        <f>IF('Enheter, modell og år'!$E$5=Oppslag!$C$9,'Forskningsbev lokal mod'!C58-Historikk!I89*(1+'Sentrale parametere'!$B$75)+Historikk!I55*(1+'Sentrale parametere'!$B$75),'Forskningsbev lokal mod'!C58)</f>
        <v>0</v>
      </c>
      <c r="D21" s="19">
        <f>IF('Enheter, modell og år'!$E$5=Oppslag!$C$9,'Forskningsbev lokal mod'!D58-Historikk!J89*(1+'Sentrale parametere'!$B$75)+Historikk!J55*(1+'Sentrale parametere'!$B$75),'Forskningsbev lokal mod'!D58)</f>
        <v>0</v>
      </c>
      <c r="E21" s="19">
        <f>IF('Enheter, modell og år'!$E$5=Oppslag!$C$9,'Forskningsbev lokal mod'!E58-Historikk!K89*(1+'Sentrale parametere'!$B$75)+Historikk!K55*(1+'Sentrale parametere'!$B$75),'Forskningsbev lokal mod'!E58)</f>
        <v>0</v>
      </c>
      <c r="F21" s="19">
        <f>IF('Enheter, modell og år'!$E$5=Oppslag!$C$9,'Forskningsbev lokal mod'!F58-Historikk!L89*(1+'Sentrale parametere'!$B$75)+Historikk!L55*(1+'Sentrale parametere'!$B$75),'Forskningsbev lokal mod'!F58)</f>
        <v>0</v>
      </c>
      <c r="G21" s="19">
        <f t="shared" si="12"/>
        <v>0</v>
      </c>
      <c r="H21" s="45">
        <f>IF('Enheter, modell og år'!$E$5=Oppslag!$C$9,('Forskningsbev lokal mod'!H58-'Forskningsbev lokal mod'!B58)+'Forskningsbev lokal mod'!B21,'Forskningsbev lokal mod'!H58)</f>
        <v>0</v>
      </c>
      <c r="I21" s="19">
        <f>IF('Enheter, modell og år'!$E$5=Oppslag!$C$9,('Forskningsbev lokal mod'!I58-'Forskningsbev lokal mod'!C58)+'Forskningsbev lokal mod'!C21,'Forskningsbev lokal mod'!I58)</f>
        <v>0</v>
      </c>
      <c r="J21" s="19">
        <f>IF('Enheter, modell og år'!$E$5=Oppslag!$C$9,('Forskningsbev lokal mod'!J58-'Forskningsbev lokal mod'!D58)+'Forskningsbev lokal mod'!D21,'Forskningsbev lokal mod'!J58)</f>
        <v>0</v>
      </c>
      <c r="K21" s="19">
        <f>IF('Enheter, modell og år'!$E$5=Oppslag!$C$9,('Forskningsbev lokal mod'!K58-'Forskningsbev lokal mod'!E58)+'Forskningsbev lokal mod'!E21,'Forskningsbev lokal mod'!K58)</f>
        <v>0</v>
      </c>
      <c r="L21" s="19">
        <f>IF('Enheter, modell og år'!$E$5=Oppslag!$C$9,('Forskningsbev lokal mod'!L58-'Forskningsbev lokal mod'!F58)+'Forskningsbev lokal mod'!F21,'Forskningsbev lokal mod'!L58)</f>
        <v>0</v>
      </c>
      <c r="M21" s="19">
        <f t="shared" si="13"/>
        <v>0</v>
      </c>
      <c r="N21" s="45">
        <f>IF('Enheter, modell og år'!$E$5=Oppslag!$C$9,('Forskningsbev lokal mod'!N58-'Forskningsbev lokal mod'!H58)+'Forskningsbev lokal mod'!H21,'Forskningsbev lokal mod'!N58)</f>
        <v>0</v>
      </c>
      <c r="O21" s="19">
        <f>IF('Enheter, modell og år'!$E$5=Oppslag!$C$9,('Forskningsbev lokal mod'!O58-'Forskningsbev lokal mod'!I58)+'Forskningsbev lokal mod'!I21,'Forskningsbev lokal mod'!O58)</f>
        <v>0</v>
      </c>
      <c r="P21" s="19">
        <f>IF('Enheter, modell og år'!$E$5=Oppslag!$C$9,('Forskningsbev lokal mod'!P58-'Forskningsbev lokal mod'!J58)+'Forskningsbev lokal mod'!J21,'Forskningsbev lokal mod'!P58)</f>
        <v>0</v>
      </c>
      <c r="Q21" s="19">
        <f>IF('Enheter, modell og år'!$E$5=Oppslag!$C$9,('Forskningsbev lokal mod'!Q58-'Forskningsbev lokal mod'!K58)+'Forskningsbev lokal mod'!K21,'Forskningsbev lokal mod'!Q58)</f>
        <v>0</v>
      </c>
      <c r="R21" s="19">
        <f>IF('Enheter, modell og år'!$E$5=Oppslag!$C$9,('Forskningsbev lokal mod'!R58-'Forskningsbev lokal mod'!L58)+'Forskningsbev lokal mod'!L21,'Forskningsbev lokal mod'!R58)</f>
        <v>0</v>
      </c>
      <c r="S21" s="19">
        <f t="shared" si="14"/>
        <v>0</v>
      </c>
      <c r="T21" s="45">
        <f>IF('Enheter, modell og år'!$E$5=Oppslag!$C$9,('Forskningsbev lokal mod'!T58-'Forskningsbev lokal mod'!N58)+'Forskningsbev lokal mod'!N21,'Forskningsbev lokal mod'!T58)</f>
        <v>0</v>
      </c>
      <c r="U21" s="19">
        <f>IF('Enheter, modell og år'!$E$5=Oppslag!$C$9,('Forskningsbev lokal mod'!U58-'Forskningsbev lokal mod'!O58)+'Forskningsbev lokal mod'!O21,'Forskningsbev lokal mod'!U58)</f>
        <v>0</v>
      </c>
      <c r="V21" s="19">
        <f>IF('Enheter, modell og år'!$E$5=Oppslag!$C$9,('Forskningsbev lokal mod'!V58-'Forskningsbev lokal mod'!P58)+'Forskningsbev lokal mod'!P21,'Forskningsbev lokal mod'!V58)</f>
        <v>0</v>
      </c>
      <c r="W21" s="19">
        <f>IF('Enheter, modell og år'!$E$5=Oppslag!$C$9,('Forskningsbev lokal mod'!W58-'Forskningsbev lokal mod'!Q58)+'Forskningsbev lokal mod'!Q21,'Forskningsbev lokal mod'!W58)</f>
        <v>0</v>
      </c>
      <c r="X21" s="19">
        <f>IF('Enheter, modell og år'!$E$5=Oppslag!$C$9,('Forskningsbev lokal mod'!X58-'Forskningsbev lokal mod'!R58)+'Forskningsbev lokal mod'!R21,'Forskningsbev lokal mod'!X58)</f>
        <v>0</v>
      </c>
      <c r="Y21" s="19">
        <f t="shared" si="15"/>
        <v>0</v>
      </c>
      <c r="Z21" s="45">
        <f>IF('Enheter, modell og år'!$E$5=Oppslag!$C$9,('Forskningsbev lokal mod'!Z58-'Forskningsbev lokal mod'!T58)+'Forskningsbev lokal mod'!T21,'Forskningsbev lokal mod'!Z58)</f>
        <v>0</v>
      </c>
      <c r="AA21" s="19">
        <f>IF('Enheter, modell og år'!$E$5=Oppslag!$C$9,('Forskningsbev lokal mod'!AA58-'Forskningsbev lokal mod'!U58)+'Forskningsbev lokal mod'!U21,'Forskningsbev lokal mod'!AA58)</f>
        <v>0</v>
      </c>
      <c r="AB21" s="19">
        <f>IF('Enheter, modell og år'!$E$5=Oppslag!$C$9,('Forskningsbev lokal mod'!AB58-'Forskningsbev lokal mod'!V58)+'Forskningsbev lokal mod'!V21,'Forskningsbev lokal mod'!AB58)</f>
        <v>0</v>
      </c>
      <c r="AC21" s="19">
        <f>IF('Enheter, modell og år'!$E$5=Oppslag!$C$9,('Forskningsbev lokal mod'!AC58-'Forskningsbev lokal mod'!W58)+'Forskningsbev lokal mod'!W21,'Forskningsbev lokal mod'!AC58)</f>
        <v>0</v>
      </c>
      <c r="AD21" s="19">
        <f>IF('Enheter, modell og år'!$E$5=Oppslag!$C$9,('Forskningsbev lokal mod'!AD58-'Forskningsbev lokal mod'!X58)+'Forskningsbev lokal mod'!X21,'Forskningsbev lokal mod'!AD58)</f>
        <v>0</v>
      </c>
      <c r="AE21" s="19">
        <f t="shared" si="16"/>
        <v>0</v>
      </c>
      <c r="AF21" s="45">
        <f>IF('Enheter, modell og år'!$E$5=Oppslag!$C$9,('Forskningsbev lokal mod'!AF58-'Forskningsbev lokal mod'!Z58)+'Forskningsbev lokal mod'!Z21,'Forskningsbev lokal mod'!AF58)</f>
        <v>0</v>
      </c>
      <c r="AG21" s="19">
        <f>IF('Enheter, modell og år'!$E$5=Oppslag!$C$9,('Forskningsbev lokal mod'!AG58-'Forskningsbev lokal mod'!AA58)+'Forskningsbev lokal mod'!AA21,'Forskningsbev lokal mod'!AG58)</f>
        <v>0</v>
      </c>
      <c r="AH21" s="19">
        <f>IF('Enheter, modell og år'!$E$5=Oppslag!$C$9,('Forskningsbev lokal mod'!AH58-'Forskningsbev lokal mod'!AB58)+'Forskningsbev lokal mod'!AB21,'Forskningsbev lokal mod'!AH58)</f>
        <v>0</v>
      </c>
      <c r="AI21" s="19">
        <f>IF('Enheter, modell og år'!$E$5=Oppslag!$C$9,('Forskningsbev lokal mod'!AI58-'Forskningsbev lokal mod'!AC58)+'Forskningsbev lokal mod'!AC21,'Forskningsbev lokal mod'!AI58)</f>
        <v>0</v>
      </c>
      <c r="AJ21" s="19">
        <f>IF('Enheter, modell og år'!$E$5=Oppslag!$C$9,('Forskningsbev lokal mod'!AJ58-'Forskningsbev lokal mod'!AD58)+'Forskningsbev lokal mod'!AD21,'Forskningsbev lokal mod'!AJ58)</f>
        <v>0</v>
      </c>
      <c r="AK21" s="19">
        <f t="shared" si="17"/>
        <v>0</v>
      </c>
      <c r="AL21" s="45">
        <f>IF('Enheter, modell og år'!$E$5=Oppslag!$C$9,('Forskningsbev lokal mod'!AL58-'Forskningsbev lokal mod'!AF58)+'Forskningsbev lokal mod'!AF21,'Forskningsbev lokal mod'!AL58)</f>
        <v>0</v>
      </c>
      <c r="AM21" s="19">
        <f>IF('Enheter, modell og år'!$E$5=Oppslag!$C$9,('Forskningsbev lokal mod'!AM58-'Forskningsbev lokal mod'!AG58)+'Forskningsbev lokal mod'!AG21,'Forskningsbev lokal mod'!AM58)</f>
        <v>0</v>
      </c>
      <c r="AN21" s="19">
        <f>IF('Enheter, modell og år'!$E$5=Oppslag!$C$9,('Forskningsbev lokal mod'!AN58-'Forskningsbev lokal mod'!AH58)+'Forskningsbev lokal mod'!AH21,'Forskningsbev lokal mod'!AN58)</f>
        <v>0</v>
      </c>
      <c r="AO21" s="19">
        <f>IF('Enheter, modell og år'!$E$5=Oppslag!$C$9,('Forskningsbev lokal mod'!AO58-'Forskningsbev lokal mod'!AI58)+'Forskningsbev lokal mod'!AI21,'Forskningsbev lokal mod'!AO58)</f>
        <v>0</v>
      </c>
      <c r="AP21" s="19">
        <f>IF('Enheter, modell og år'!$E$5=Oppslag!$C$9,('Forskningsbev lokal mod'!AP58-'Forskningsbev lokal mod'!AJ58)+'Forskningsbev lokal mod'!AJ21,'Forskningsbev lokal mod'!AP58)</f>
        <v>0</v>
      </c>
      <c r="AQ21" s="19">
        <f t="shared" si="18"/>
        <v>0</v>
      </c>
      <c r="AR21" s="45">
        <f>IF('Enheter, modell og år'!$E$5=Oppslag!$C$9,('Forskningsbev lokal mod'!AR58-'Forskningsbev lokal mod'!AL58)+'Forskningsbev lokal mod'!AL21,'Forskningsbev lokal mod'!AR58)</f>
        <v>0</v>
      </c>
      <c r="AS21" s="19">
        <f>IF('Enheter, modell og år'!$E$5=Oppslag!$C$9,('Forskningsbev lokal mod'!AS58-'Forskningsbev lokal mod'!AM58)+'Forskningsbev lokal mod'!AM21,'Forskningsbev lokal mod'!AS58)</f>
        <v>0</v>
      </c>
      <c r="AT21" s="19">
        <f>IF('Enheter, modell og år'!$E$5=Oppslag!$C$9,('Forskningsbev lokal mod'!AT58-'Forskningsbev lokal mod'!AN58)+'Forskningsbev lokal mod'!AN21,'Forskningsbev lokal mod'!AT58)</f>
        <v>0</v>
      </c>
      <c r="AU21" s="19">
        <f>IF('Enheter, modell og år'!$E$5=Oppslag!$C$9,('Forskningsbev lokal mod'!AU58-'Forskningsbev lokal mod'!AO58)+'Forskningsbev lokal mod'!AO21,'Forskningsbev lokal mod'!AU58)</f>
        <v>0</v>
      </c>
      <c r="AV21" s="19">
        <f>IF('Enheter, modell og år'!$E$5=Oppslag!$C$9,('Forskningsbev lokal mod'!AV58-'Forskningsbev lokal mod'!AP58)+'Forskningsbev lokal mod'!AP21,'Forskningsbev lokal mod'!AV58)</f>
        <v>0</v>
      </c>
      <c r="AW21" s="19">
        <f t="shared" si="19"/>
        <v>0</v>
      </c>
    </row>
    <row r="22" spans="1:49" x14ac:dyDescent="0.25">
      <c r="A22">
        <f>'Enheter, modell og år'!A20</f>
        <v>0</v>
      </c>
      <c r="B22" s="45">
        <f>IF('Enheter, modell og år'!$E$5=Oppslag!$C$9,'Forskningsbev lokal mod'!B59-Historikk!H90*(1+'Sentrale parametere'!$B$75)+Historikk!H56*(1+'Sentrale parametere'!$B$75),'Forskningsbev lokal mod'!B59)</f>
        <v>0</v>
      </c>
      <c r="C22" s="19">
        <f>IF('Enheter, modell og år'!$E$5=Oppslag!$C$9,'Forskningsbev lokal mod'!C59-Historikk!I90*(1+'Sentrale parametere'!$B$75)+Historikk!I56*(1+'Sentrale parametere'!$B$75),'Forskningsbev lokal mod'!C59)</f>
        <v>0</v>
      </c>
      <c r="D22" s="19">
        <f>IF('Enheter, modell og år'!$E$5=Oppslag!$C$9,'Forskningsbev lokal mod'!D59-Historikk!J90*(1+'Sentrale parametere'!$B$75)+Historikk!J56*(1+'Sentrale parametere'!$B$75),'Forskningsbev lokal mod'!D59)</f>
        <v>0</v>
      </c>
      <c r="E22" s="19">
        <f>IF('Enheter, modell og år'!$E$5=Oppslag!$C$9,'Forskningsbev lokal mod'!E59-Historikk!K90*(1+'Sentrale parametere'!$B$75)+Historikk!K56*(1+'Sentrale parametere'!$B$75),'Forskningsbev lokal mod'!E59)</f>
        <v>0</v>
      </c>
      <c r="F22" s="19">
        <f>IF('Enheter, modell og år'!$E$5=Oppslag!$C$9,'Forskningsbev lokal mod'!F59-Historikk!L90*(1+'Sentrale parametere'!$B$75)+Historikk!L56*(1+'Sentrale parametere'!$B$75),'Forskningsbev lokal mod'!F59)</f>
        <v>0</v>
      </c>
      <c r="G22" s="19">
        <f t="shared" si="12"/>
        <v>0</v>
      </c>
      <c r="H22" s="45">
        <f>IF('Enheter, modell og år'!$E$5=Oppslag!$C$9,('Forskningsbev lokal mod'!H59-'Forskningsbev lokal mod'!B59)+'Forskningsbev lokal mod'!B22,'Forskningsbev lokal mod'!H59)</f>
        <v>0</v>
      </c>
      <c r="I22" s="19">
        <f>IF('Enheter, modell og år'!$E$5=Oppslag!$C$9,('Forskningsbev lokal mod'!I59-'Forskningsbev lokal mod'!C59)+'Forskningsbev lokal mod'!C22,'Forskningsbev lokal mod'!I59)</f>
        <v>0</v>
      </c>
      <c r="J22" s="19">
        <f>IF('Enheter, modell og år'!$E$5=Oppslag!$C$9,('Forskningsbev lokal mod'!J59-'Forskningsbev lokal mod'!D59)+'Forskningsbev lokal mod'!D22,'Forskningsbev lokal mod'!J59)</f>
        <v>0</v>
      </c>
      <c r="K22" s="19">
        <f>IF('Enheter, modell og år'!$E$5=Oppslag!$C$9,('Forskningsbev lokal mod'!K59-'Forskningsbev lokal mod'!E59)+'Forskningsbev lokal mod'!E22,'Forskningsbev lokal mod'!K59)</f>
        <v>0</v>
      </c>
      <c r="L22" s="19">
        <f>IF('Enheter, modell og år'!$E$5=Oppslag!$C$9,('Forskningsbev lokal mod'!L59-'Forskningsbev lokal mod'!F59)+'Forskningsbev lokal mod'!F22,'Forskningsbev lokal mod'!L59)</f>
        <v>0</v>
      </c>
      <c r="M22" s="19">
        <f t="shared" si="13"/>
        <v>0</v>
      </c>
      <c r="N22" s="45">
        <f>IF('Enheter, modell og år'!$E$5=Oppslag!$C$9,('Forskningsbev lokal mod'!N59-'Forskningsbev lokal mod'!H59)+'Forskningsbev lokal mod'!H22,'Forskningsbev lokal mod'!N59)</f>
        <v>0</v>
      </c>
      <c r="O22" s="19">
        <f>IF('Enheter, modell og år'!$E$5=Oppslag!$C$9,('Forskningsbev lokal mod'!O59-'Forskningsbev lokal mod'!I59)+'Forskningsbev lokal mod'!I22,'Forskningsbev lokal mod'!O59)</f>
        <v>0</v>
      </c>
      <c r="P22" s="19">
        <f>IF('Enheter, modell og år'!$E$5=Oppslag!$C$9,('Forskningsbev lokal mod'!P59-'Forskningsbev lokal mod'!J59)+'Forskningsbev lokal mod'!J22,'Forskningsbev lokal mod'!P59)</f>
        <v>0</v>
      </c>
      <c r="Q22" s="19">
        <f>IF('Enheter, modell og år'!$E$5=Oppslag!$C$9,('Forskningsbev lokal mod'!Q59-'Forskningsbev lokal mod'!K59)+'Forskningsbev lokal mod'!K22,'Forskningsbev lokal mod'!Q59)</f>
        <v>0</v>
      </c>
      <c r="R22" s="19">
        <f>IF('Enheter, modell og år'!$E$5=Oppslag!$C$9,('Forskningsbev lokal mod'!R59-'Forskningsbev lokal mod'!L59)+'Forskningsbev lokal mod'!L22,'Forskningsbev lokal mod'!R59)</f>
        <v>0</v>
      </c>
      <c r="S22" s="19">
        <f t="shared" si="14"/>
        <v>0</v>
      </c>
      <c r="T22" s="45">
        <f>IF('Enheter, modell og år'!$E$5=Oppslag!$C$9,('Forskningsbev lokal mod'!T59-'Forskningsbev lokal mod'!N59)+'Forskningsbev lokal mod'!N22,'Forskningsbev lokal mod'!T59)</f>
        <v>0</v>
      </c>
      <c r="U22" s="19">
        <f>IF('Enheter, modell og år'!$E$5=Oppslag!$C$9,('Forskningsbev lokal mod'!U59-'Forskningsbev lokal mod'!O59)+'Forskningsbev lokal mod'!O22,'Forskningsbev lokal mod'!U59)</f>
        <v>0</v>
      </c>
      <c r="V22" s="19">
        <f>IF('Enheter, modell og år'!$E$5=Oppslag!$C$9,('Forskningsbev lokal mod'!V59-'Forskningsbev lokal mod'!P59)+'Forskningsbev lokal mod'!P22,'Forskningsbev lokal mod'!V59)</f>
        <v>0</v>
      </c>
      <c r="W22" s="19">
        <f>IF('Enheter, modell og år'!$E$5=Oppslag!$C$9,('Forskningsbev lokal mod'!W59-'Forskningsbev lokal mod'!Q59)+'Forskningsbev lokal mod'!Q22,'Forskningsbev lokal mod'!W59)</f>
        <v>0</v>
      </c>
      <c r="X22" s="19">
        <f>IF('Enheter, modell og år'!$E$5=Oppslag!$C$9,('Forskningsbev lokal mod'!X59-'Forskningsbev lokal mod'!R59)+'Forskningsbev lokal mod'!R22,'Forskningsbev lokal mod'!X59)</f>
        <v>0</v>
      </c>
      <c r="Y22" s="19">
        <f t="shared" si="15"/>
        <v>0</v>
      </c>
      <c r="Z22" s="45">
        <f>IF('Enheter, modell og år'!$E$5=Oppslag!$C$9,('Forskningsbev lokal mod'!Z59-'Forskningsbev lokal mod'!T59)+'Forskningsbev lokal mod'!T22,'Forskningsbev lokal mod'!Z59)</f>
        <v>0</v>
      </c>
      <c r="AA22" s="19">
        <f>IF('Enheter, modell og år'!$E$5=Oppslag!$C$9,('Forskningsbev lokal mod'!AA59-'Forskningsbev lokal mod'!U59)+'Forskningsbev lokal mod'!U22,'Forskningsbev lokal mod'!AA59)</f>
        <v>0</v>
      </c>
      <c r="AB22" s="19">
        <f>IF('Enheter, modell og år'!$E$5=Oppslag!$C$9,('Forskningsbev lokal mod'!AB59-'Forskningsbev lokal mod'!V59)+'Forskningsbev lokal mod'!V22,'Forskningsbev lokal mod'!AB59)</f>
        <v>0</v>
      </c>
      <c r="AC22" s="19">
        <f>IF('Enheter, modell og år'!$E$5=Oppslag!$C$9,('Forskningsbev lokal mod'!AC59-'Forskningsbev lokal mod'!W59)+'Forskningsbev lokal mod'!W22,'Forskningsbev lokal mod'!AC59)</f>
        <v>0</v>
      </c>
      <c r="AD22" s="19">
        <f>IF('Enheter, modell og år'!$E$5=Oppslag!$C$9,('Forskningsbev lokal mod'!AD59-'Forskningsbev lokal mod'!X59)+'Forskningsbev lokal mod'!X22,'Forskningsbev lokal mod'!AD59)</f>
        <v>0</v>
      </c>
      <c r="AE22" s="19">
        <f t="shared" si="16"/>
        <v>0</v>
      </c>
      <c r="AF22" s="45">
        <f>IF('Enheter, modell og år'!$E$5=Oppslag!$C$9,('Forskningsbev lokal mod'!AF59-'Forskningsbev lokal mod'!Z59)+'Forskningsbev lokal mod'!Z22,'Forskningsbev lokal mod'!AF59)</f>
        <v>0</v>
      </c>
      <c r="AG22" s="19">
        <f>IF('Enheter, modell og år'!$E$5=Oppslag!$C$9,('Forskningsbev lokal mod'!AG59-'Forskningsbev lokal mod'!AA59)+'Forskningsbev lokal mod'!AA22,'Forskningsbev lokal mod'!AG59)</f>
        <v>0</v>
      </c>
      <c r="AH22" s="19">
        <f>IF('Enheter, modell og år'!$E$5=Oppslag!$C$9,('Forskningsbev lokal mod'!AH59-'Forskningsbev lokal mod'!AB59)+'Forskningsbev lokal mod'!AB22,'Forskningsbev lokal mod'!AH59)</f>
        <v>0</v>
      </c>
      <c r="AI22" s="19">
        <f>IF('Enheter, modell og år'!$E$5=Oppslag!$C$9,('Forskningsbev lokal mod'!AI59-'Forskningsbev lokal mod'!AC59)+'Forskningsbev lokal mod'!AC22,'Forskningsbev lokal mod'!AI59)</f>
        <v>0</v>
      </c>
      <c r="AJ22" s="19">
        <f>IF('Enheter, modell og år'!$E$5=Oppslag!$C$9,('Forskningsbev lokal mod'!AJ59-'Forskningsbev lokal mod'!AD59)+'Forskningsbev lokal mod'!AD22,'Forskningsbev lokal mod'!AJ59)</f>
        <v>0</v>
      </c>
      <c r="AK22" s="19">
        <f t="shared" si="17"/>
        <v>0</v>
      </c>
      <c r="AL22" s="45">
        <f>IF('Enheter, modell og år'!$E$5=Oppslag!$C$9,('Forskningsbev lokal mod'!AL59-'Forskningsbev lokal mod'!AF59)+'Forskningsbev lokal mod'!AF22,'Forskningsbev lokal mod'!AL59)</f>
        <v>0</v>
      </c>
      <c r="AM22" s="19">
        <f>IF('Enheter, modell og år'!$E$5=Oppslag!$C$9,('Forskningsbev lokal mod'!AM59-'Forskningsbev lokal mod'!AG59)+'Forskningsbev lokal mod'!AG22,'Forskningsbev lokal mod'!AM59)</f>
        <v>0</v>
      </c>
      <c r="AN22" s="19">
        <f>IF('Enheter, modell og år'!$E$5=Oppslag!$C$9,('Forskningsbev lokal mod'!AN59-'Forskningsbev lokal mod'!AH59)+'Forskningsbev lokal mod'!AH22,'Forskningsbev lokal mod'!AN59)</f>
        <v>0</v>
      </c>
      <c r="AO22" s="19">
        <f>IF('Enheter, modell og år'!$E$5=Oppslag!$C$9,('Forskningsbev lokal mod'!AO59-'Forskningsbev lokal mod'!AI59)+'Forskningsbev lokal mod'!AI22,'Forskningsbev lokal mod'!AO59)</f>
        <v>0</v>
      </c>
      <c r="AP22" s="19">
        <f>IF('Enheter, modell og år'!$E$5=Oppslag!$C$9,('Forskningsbev lokal mod'!AP59-'Forskningsbev lokal mod'!AJ59)+'Forskningsbev lokal mod'!AJ22,'Forskningsbev lokal mod'!AP59)</f>
        <v>0</v>
      </c>
      <c r="AQ22" s="19">
        <f t="shared" si="18"/>
        <v>0</v>
      </c>
      <c r="AR22" s="45">
        <f>IF('Enheter, modell og år'!$E$5=Oppslag!$C$9,('Forskningsbev lokal mod'!AR59-'Forskningsbev lokal mod'!AL59)+'Forskningsbev lokal mod'!AL22,'Forskningsbev lokal mod'!AR59)</f>
        <v>0</v>
      </c>
      <c r="AS22" s="19">
        <f>IF('Enheter, modell og år'!$E$5=Oppslag!$C$9,('Forskningsbev lokal mod'!AS59-'Forskningsbev lokal mod'!AM59)+'Forskningsbev lokal mod'!AM22,'Forskningsbev lokal mod'!AS59)</f>
        <v>0</v>
      </c>
      <c r="AT22" s="19">
        <f>IF('Enheter, modell og år'!$E$5=Oppslag!$C$9,('Forskningsbev lokal mod'!AT59-'Forskningsbev lokal mod'!AN59)+'Forskningsbev lokal mod'!AN22,'Forskningsbev lokal mod'!AT59)</f>
        <v>0</v>
      </c>
      <c r="AU22" s="19">
        <f>IF('Enheter, modell og år'!$E$5=Oppslag!$C$9,('Forskningsbev lokal mod'!AU59-'Forskningsbev lokal mod'!AO59)+'Forskningsbev lokal mod'!AO22,'Forskningsbev lokal mod'!AU59)</f>
        <v>0</v>
      </c>
      <c r="AV22" s="19">
        <f>IF('Enheter, modell og år'!$E$5=Oppslag!$C$9,('Forskningsbev lokal mod'!AV59-'Forskningsbev lokal mod'!AP59)+'Forskningsbev lokal mod'!AP22,'Forskningsbev lokal mod'!AV59)</f>
        <v>0</v>
      </c>
      <c r="AW22" s="19">
        <f t="shared" si="19"/>
        <v>0</v>
      </c>
    </row>
    <row r="23" spans="1:49" x14ac:dyDescent="0.25">
      <c r="A23">
        <f>'Enheter, modell og år'!A21</f>
        <v>0</v>
      </c>
      <c r="B23" s="45">
        <f>IF('Enheter, modell og år'!$E$5=Oppslag!$C$9,'Forskningsbev lokal mod'!B60-Historikk!H91*(1+'Sentrale parametere'!$B$75)+Historikk!H57*(1+'Sentrale parametere'!$B$75),'Forskningsbev lokal mod'!B60)</f>
        <v>0</v>
      </c>
      <c r="C23" s="19">
        <f>IF('Enheter, modell og år'!$E$5=Oppslag!$C$9,'Forskningsbev lokal mod'!C60-Historikk!I91*(1+'Sentrale parametere'!$B$75)+Historikk!I57*(1+'Sentrale parametere'!$B$75),'Forskningsbev lokal mod'!C60)</f>
        <v>0</v>
      </c>
      <c r="D23" s="19">
        <f>IF('Enheter, modell og år'!$E$5=Oppslag!$C$9,'Forskningsbev lokal mod'!D60-Historikk!J91*(1+'Sentrale parametere'!$B$75)+Historikk!J57*(1+'Sentrale parametere'!$B$75),'Forskningsbev lokal mod'!D60)</f>
        <v>0</v>
      </c>
      <c r="E23" s="19">
        <f>IF('Enheter, modell og år'!$E$5=Oppslag!$C$9,'Forskningsbev lokal mod'!E60-Historikk!K91*(1+'Sentrale parametere'!$B$75)+Historikk!K57*(1+'Sentrale parametere'!$B$75),'Forskningsbev lokal mod'!E60)</f>
        <v>0</v>
      </c>
      <c r="F23" s="19">
        <f>IF('Enheter, modell og år'!$E$5=Oppslag!$C$9,'Forskningsbev lokal mod'!F60-Historikk!L91*(1+'Sentrale parametere'!$B$75)+Historikk!L57*(1+'Sentrale parametere'!$B$75),'Forskningsbev lokal mod'!F60)</f>
        <v>0</v>
      </c>
      <c r="G23" s="19">
        <f t="shared" si="12"/>
        <v>0</v>
      </c>
      <c r="H23" s="45">
        <f>IF('Enheter, modell og år'!$E$5=Oppslag!$C$9,('Forskningsbev lokal mod'!H60-'Forskningsbev lokal mod'!B60)+'Forskningsbev lokal mod'!B23,'Forskningsbev lokal mod'!H60)</f>
        <v>0</v>
      </c>
      <c r="I23" s="19">
        <f>IF('Enheter, modell og år'!$E$5=Oppslag!$C$9,('Forskningsbev lokal mod'!I60-'Forskningsbev lokal mod'!C60)+'Forskningsbev lokal mod'!C23,'Forskningsbev lokal mod'!I60)</f>
        <v>0</v>
      </c>
      <c r="J23" s="19">
        <f>IF('Enheter, modell og år'!$E$5=Oppslag!$C$9,('Forskningsbev lokal mod'!J60-'Forskningsbev lokal mod'!D60)+'Forskningsbev lokal mod'!D23,'Forskningsbev lokal mod'!J60)</f>
        <v>0</v>
      </c>
      <c r="K23" s="19">
        <f>IF('Enheter, modell og år'!$E$5=Oppslag!$C$9,('Forskningsbev lokal mod'!K60-'Forskningsbev lokal mod'!E60)+'Forskningsbev lokal mod'!E23,'Forskningsbev lokal mod'!K60)</f>
        <v>0</v>
      </c>
      <c r="L23" s="19">
        <f>IF('Enheter, modell og år'!$E$5=Oppslag!$C$9,('Forskningsbev lokal mod'!L60-'Forskningsbev lokal mod'!F60)+'Forskningsbev lokal mod'!F23,'Forskningsbev lokal mod'!L60)</f>
        <v>0</v>
      </c>
      <c r="M23" s="19">
        <f t="shared" si="13"/>
        <v>0</v>
      </c>
      <c r="N23" s="45">
        <f>IF('Enheter, modell og år'!$E$5=Oppslag!$C$9,('Forskningsbev lokal mod'!N60-'Forskningsbev lokal mod'!H60)+'Forskningsbev lokal mod'!H23,'Forskningsbev lokal mod'!N60)</f>
        <v>0</v>
      </c>
      <c r="O23" s="19">
        <f>IF('Enheter, modell og år'!$E$5=Oppslag!$C$9,('Forskningsbev lokal mod'!O60-'Forskningsbev lokal mod'!I60)+'Forskningsbev lokal mod'!I23,'Forskningsbev lokal mod'!O60)</f>
        <v>0</v>
      </c>
      <c r="P23" s="19">
        <f>IF('Enheter, modell og år'!$E$5=Oppslag!$C$9,('Forskningsbev lokal mod'!P60-'Forskningsbev lokal mod'!J60)+'Forskningsbev lokal mod'!J23,'Forskningsbev lokal mod'!P60)</f>
        <v>0</v>
      </c>
      <c r="Q23" s="19">
        <f>IF('Enheter, modell og år'!$E$5=Oppslag!$C$9,('Forskningsbev lokal mod'!Q60-'Forskningsbev lokal mod'!K60)+'Forskningsbev lokal mod'!K23,'Forskningsbev lokal mod'!Q60)</f>
        <v>0</v>
      </c>
      <c r="R23" s="19">
        <f>IF('Enheter, modell og år'!$E$5=Oppslag!$C$9,('Forskningsbev lokal mod'!R60-'Forskningsbev lokal mod'!L60)+'Forskningsbev lokal mod'!L23,'Forskningsbev lokal mod'!R60)</f>
        <v>0</v>
      </c>
      <c r="S23" s="19">
        <f t="shared" si="14"/>
        <v>0</v>
      </c>
      <c r="T23" s="45">
        <f>IF('Enheter, modell og år'!$E$5=Oppslag!$C$9,('Forskningsbev lokal mod'!T60-'Forskningsbev lokal mod'!N60)+'Forskningsbev lokal mod'!N23,'Forskningsbev lokal mod'!T60)</f>
        <v>0</v>
      </c>
      <c r="U23" s="19">
        <f>IF('Enheter, modell og år'!$E$5=Oppslag!$C$9,('Forskningsbev lokal mod'!U60-'Forskningsbev lokal mod'!O60)+'Forskningsbev lokal mod'!O23,'Forskningsbev lokal mod'!U60)</f>
        <v>0</v>
      </c>
      <c r="V23" s="19">
        <f>IF('Enheter, modell og år'!$E$5=Oppslag!$C$9,('Forskningsbev lokal mod'!V60-'Forskningsbev lokal mod'!P60)+'Forskningsbev lokal mod'!P23,'Forskningsbev lokal mod'!V60)</f>
        <v>0</v>
      </c>
      <c r="W23" s="19">
        <f>IF('Enheter, modell og år'!$E$5=Oppslag!$C$9,('Forskningsbev lokal mod'!W60-'Forskningsbev lokal mod'!Q60)+'Forskningsbev lokal mod'!Q23,'Forskningsbev lokal mod'!W60)</f>
        <v>0</v>
      </c>
      <c r="X23" s="19">
        <f>IF('Enheter, modell og år'!$E$5=Oppslag!$C$9,('Forskningsbev lokal mod'!X60-'Forskningsbev lokal mod'!R60)+'Forskningsbev lokal mod'!R23,'Forskningsbev lokal mod'!X60)</f>
        <v>0</v>
      </c>
      <c r="Y23" s="19">
        <f t="shared" si="15"/>
        <v>0</v>
      </c>
      <c r="Z23" s="45">
        <f>IF('Enheter, modell og år'!$E$5=Oppslag!$C$9,('Forskningsbev lokal mod'!Z60-'Forskningsbev lokal mod'!T60)+'Forskningsbev lokal mod'!T23,'Forskningsbev lokal mod'!Z60)</f>
        <v>0</v>
      </c>
      <c r="AA23" s="19">
        <f>IF('Enheter, modell og år'!$E$5=Oppslag!$C$9,('Forskningsbev lokal mod'!AA60-'Forskningsbev lokal mod'!U60)+'Forskningsbev lokal mod'!U23,'Forskningsbev lokal mod'!AA60)</f>
        <v>0</v>
      </c>
      <c r="AB23" s="19">
        <f>IF('Enheter, modell og år'!$E$5=Oppslag!$C$9,('Forskningsbev lokal mod'!AB60-'Forskningsbev lokal mod'!V60)+'Forskningsbev lokal mod'!V23,'Forskningsbev lokal mod'!AB60)</f>
        <v>0</v>
      </c>
      <c r="AC23" s="19">
        <f>IF('Enheter, modell og år'!$E$5=Oppslag!$C$9,('Forskningsbev lokal mod'!AC60-'Forskningsbev lokal mod'!W60)+'Forskningsbev lokal mod'!W23,'Forskningsbev lokal mod'!AC60)</f>
        <v>0</v>
      </c>
      <c r="AD23" s="19">
        <f>IF('Enheter, modell og år'!$E$5=Oppslag!$C$9,('Forskningsbev lokal mod'!AD60-'Forskningsbev lokal mod'!X60)+'Forskningsbev lokal mod'!X23,'Forskningsbev lokal mod'!AD60)</f>
        <v>0</v>
      </c>
      <c r="AE23" s="19">
        <f t="shared" si="16"/>
        <v>0</v>
      </c>
      <c r="AF23" s="45">
        <f>IF('Enheter, modell og år'!$E$5=Oppslag!$C$9,('Forskningsbev lokal mod'!AF60-'Forskningsbev lokal mod'!Z60)+'Forskningsbev lokal mod'!Z23,'Forskningsbev lokal mod'!AF60)</f>
        <v>0</v>
      </c>
      <c r="AG23" s="19">
        <f>IF('Enheter, modell og år'!$E$5=Oppslag!$C$9,('Forskningsbev lokal mod'!AG60-'Forskningsbev lokal mod'!AA60)+'Forskningsbev lokal mod'!AA23,'Forskningsbev lokal mod'!AG60)</f>
        <v>0</v>
      </c>
      <c r="AH23" s="19">
        <f>IF('Enheter, modell og år'!$E$5=Oppslag!$C$9,('Forskningsbev lokal mod'!AH60-'Forskningsbev lokal mod'!AB60)+'Forskningsbev lokal mod'!AB23,'Forskningsbev lokal mod'!AH60)</f>
        <v>0</v>
      </c>
      <c r="AI23" s="19">
        <f>IF('Enheter, modell og år'!$E$5=Oppslag!$C$9,('Forskningsbev lokal mod'!AI60-'Forskningsbev lokal mod'!AC60)+'Forskningsbev lokal mod'!AC23,'Forskningsbev lokal mod'!AI60)</f>
        <v>0</v>
      </c>
      <c r="AJ23" s="19">
        <f>IF('Enheter, modell og år'!$E$5=Oppslag!$C$9,('Forskningsbev lokal mod'!AJ60-'Forskningsbev lokal mod'!AD60)+'Forskningsbev lokal mod'!AD23,'Forskningsbev lokal mod'!AJ60)</f>
        <v>0</v>
      </c>
      <c r="AK23" s="19">
        <f t="shared" si="17"/>
        <v>0</v>
      </c>
      <c r="AL23" s="45">
        <f>IF('Enheter, modell og år'!$E$5=Oppslag!$C$9,('Forskningsbev lokal mod'!AL60-'Forskningsbev lokal mod'!AF60)+'Forskningsbev lokal mod'!AF23,'Forskningsbev lokal mod'!AL60)</f>
        <v>0</v>
      </c>
      <c r="AM23" s="19">
        <f>IF('Enheter, modell og år'!$E$5=Oppslag!$C$9,('Forskningsbev lokal mod'!AM60-'Forskningsbev lokal mod'!AG60)+'Forskningsbev lokal mod'!AG23,'Forskningsbev lokal mod'!AM60)</f>
        <v>0</v>
      </c>
      <c r="AN23" s="19">
        <f>IF('Enheter, modell og år'!$E$5=Oppslag!$C$9,('Forskningsbev lokal mod'!AN60-'Forskningsbev lokal mod'!AH60)+'Forskningsbev lokal mod'!AH23,'Forskningsbev lokal mod'!AN60)</f>
        <v>0</v>
      </c>
      <c r="AO23" s="19">
        <f>IF('Enheter, modell og år'!$E$5=Oppslag!$C$9,('Forskningsbev lokal mod'!AO60-'Forskningsbev lokal mod'!AI60)+'Forskningsbev lokal mod'!AI23,'Forskningsbev lokal mod'!AO60)</f>
        <v>0</v>
      </c>
      <c r="AP23" s="19">
        <f>IF('Enheter, modell og år'!$E$5=Oppslag!$C$9,('Forskningsbev lokal mod'!AP60-'Forskningsbev lokal mod'!AJ60)+'Forskningsbev lokal mod'!AJ23,'Forskningsbev lokal mod'!AP60)</f>
        <v>0</v>
      </c>
      <c r="AQ23" s="19">
        <f t="shared" si="18"/>
        <v>0</v>
      </c>
      <c r="AR23" s="45">
        <f>IF('Enheter, modell og år'!$E$5=Oppslag!$C$9,('Forskningsbev lokal mod'!AR60-'Forskningsbev lokal mod'!AL60)+'Forskningsbev lokal mod'!AL23,'Forskningsbev lokal mod'!AR60)</f>
        <v>0</v>
      </c>
      <c r="AS23" s="19">
        <f>IF('Enheter, modell og år'!$E$5=Oppslag!$C$9,('Forskningsbev lokal mod'!AS60-'Forskningsbev lokal mod'!AM60)+'Forskningsbev lokal mod'!AM23,'Forskningsbev lokal mod'!AS60)</f>
        <v>0</v>
      </c>
      <c r="AT23" s="19">
        <f>IF('Enheter, modell og år'!$E$5=Oppslag!$C$9,('Forskningsbev lokal mod'!AT60-'Forskningsbev lokal mod'!AN60)+'Forskningsbev lokal mod'!AN23,'Forskningsbev lokal mod'!AT60)</f>
        <v>0</v>
      </c>
      <c r="AU23" s="19">
        <f>IF('Enheter, modell og år'!$E$5=Oppslag!$C$9,('Forskningsbev lokal mod'!AU60-'Forskningsbev lokal mod'!AO60)+'Forskningsbev lokal mod'!AO23,'Forskningsbev lokal mod'!AU60)</f>
        <v>0</v>
      </c>
      <c r="AV23" s="19">
        <f>IF('Enheter, modell og år'!$E$5=Oppslag!$C$9,('Forskningsbev lokal mod'!AV60-'Forskningsbev lokal mod'!AP60)+'Forskningsbev lokal mod'!AP23,'Forskningsbev lokal mod'!AV60)</f>
        <v>0</v>
      </c>
      <c r="AW23" s="19">
        <f t="shared" si="19"/>
        <v>0</v>
      </c>
    </row>
    <row r="24" spans="1:49" x14ac:dyDescent="0.25">
      <c r="A24">
        <f>'Enheter, modell og år'!A22</f>
        <v>0</v>
      </c>
      <c r="B24" s="45">
        <f>IF('Enheter, modell og år'!$E$5=Oppslag!$C$9,'Forskningsbev lokal mod'!B61-Historikk!H92*(1+'Sentrale parametere'!$B$75)+Historikk!H58*(1+'Sentrale parametere'!$B$75),'Forskningsbev lokal mod'!B61)</f>
        <v>0</v>
      </c>
      <c r="C24" s="19">
        <f>IF('Enheter, modell og år'!$E$5=Oppslag!$C$9,'Forskningsbev lokal mod'!C61-Historikk!I92*(1+'Sentrale parametere'!$B$75)+Historikk!I58*(1+'Sentrale parametere'!$B$75),'Forskningsbev lokal mod'!C61)</f>
        <v>0</v>
      </c>
      <c r="D24" s="19">
        <f>IF('Enheter, modell og år'!$E$5=Oppslag!$C$9,'Forskningsbev lokal mod'!D61-Historikk!J92*(1+'Sentrale parametere'!$B$75)+Historikk!J58*(1+'Sentrale parametere'!$B$75),'Forskningsbev lokal mod'!D61)</f>
        <v>0</v>
      </c>
      <c r="E24" s="19">
        <f>IF('Enheter, modell og år'!$E$5=Oppslag!$C$9,'Forskningsbev lokal mod'!E61-Historikk!K92*(1+'Sentrale parametere'!$B$75)+Historikk!K58*(1+'Sentrale parametere'!$B$75),'Forskningsbev lokal mod'!E61)</f>
        <v>0</v>
      </c>
      <c r="F24" s="19">
        <f>IF('Enheter, modell og år'!$E$5=Oppslag!$C$9,'Forskningsbev lokal mod'!F61-Historikk!L92*(1+'Sentrale parametere'!$B$75)+Historikk!L58*(1+'Sentrale parametere'!$B$75),'Forskningsbev lokal mod'!F61)</f>
        <v>0</v>
      </c>
      <c r="G24" s="19">
        <f t="shared" si="12"/>
        <v>0</v>
      </c>
      <c r="H24" s="45">
        <f>IF('Enheter, modell og år'!$E$5=Oppslag!$C$9,('Forskningsbev lokal mod'!H61-'Forskningsbev lokal mod'!B61)+'Forskningsbev lokal mod'!B24,'Forskningsbev lokal mod'!H61)</f>
        <v>0</v>
      </c>
      <c r="I24" s="19">
        <f>IF('Enheter, modell og år'!$E$5=Oppslag!$C$9,('Forskningsbev lokal mod'!I61-'Forskningsbev lokal mod'!C61)+'Forskningsbev lokal mod'!C24,'Forskningsbev lokal mod'!I61)</f>
        <v>0</v>
      </c>
      <c r="J24" s="19">
        <f>IF('Enheter, modell og år'!$E$5=Oppslag!$C$9,('Forskningsbev lokal mod'!J61-'Forskningsbev lokal mod'!D61)+'Forskningsbev lokal mod'!D24,'Forskningsbev lokal mod'!J61)</f>
        <v>0</v>
      </c>
      <c r="K24" s="19">
        <f>IF('Enheter, modell og år'!$E$5=Oppslag!$C$9,('Forskningsbev lokal mod'!K61-'Forskningsbev lokal mod'!E61)+'Forskningsbev lokal mod'!E24,'Forskningsbev lokal mod'!K61)</f>
        <v>0</v>
      </c>
      <c r="L24" s="19">
        <f>IF('Enheter, modell og år'!$E$5=Oppslag!$C$9,('Forskningsbev lokal mod'!L61-'Forskningsbev lokal mod'!F61)+'Forskningsbev lokal mod'!F24,'Forskningsbev lokal mod'!L61)</f>
        <v>0</v>
      </c>
      <c r="M24" s="19">
        <f t="shared" si="13"/>
        <v>0</v>
      </c>
      <c r="N24" s="45">
        <f>IF('Enheter, modell og år'!$E$5=Oppslag!$C$9,('Forskningsbev lokal mod'!N61-'Forskningsbev lokal mod'!H61)+'Forskningsbev lokal mod'!H24,'Forskningsbev lokal mod'!N61)</f>
        <v>0</v>
      </c>
      <c r="O24" s="19">
        <f>IF('Enheter, modell og år'!$E$5=Oppslag!$C$9,('Forskningsbev lokal mod'!O61-'Forskningsbev lokal mod'!I61)+'Forskningsbev lokal mod'!I24,'Forskningsbev lokal mod'!O61)</f>
        <v>0</v>
      </c>
      <c r="P24" s="19">
        <f>IF('Enheter, modell og år'!$E$5=Oppslag!$C$9,('Forskningsbev lokal mod'!P61-'Forskningsbev lokal mod'!J61)+'Forskningsbev lokal mod'!J24,'Forskningsbev lokal mod'!P61)</f>
        <v>0</v>
      </c>
      <c r="Q24" s="19">
        <f>IF('Enheter, modell og år'!$E$5=Oppslag!$C$9,('Forskningsbev lokal mod'!Q61-'Forskningsbev lokal mod'!K61)+'Forskningsbev lokal mod'!K24,'Forskningsbev lokal mod'!Q61)</f>
        <v>0</v>
      </c>
      <c r="R24" s="19">
        <f>IF('Enheter, modell og år'!$E$5=Oppslag!$C$9,('Forskningsbev lokal mod'!R61-'Forskningsbev lokal mod'!L61)+'Forskningsbev lokal mod'!L24,'Forskningsbev lokal mod'!R61)</f>
        <v>0</v>
      </c>
      <c r="S24" s="19">
        <f t="shared" si="14"/>
        <v>0</v>
      </c>
      <c r="T24" s="45">
        <f>IF('Enheter, modell og år'!$E$5=Oppslag!$C$9,('Forskningsbev lokal mod'!T61-'Forskningsbev lokal mod'!N61)+'Forskningsbev lokal mod'!N24,'Forskningsbev lokal mod'!T61)</f>
        <v>0</v>
      </c>
      <c r="U24" s="19">
        <f>IF('Enheter, modell og år'!$E$5=Oppslag!$C$9,('Forskningsbev lokal mod'!U61-'Forskningsbev lokal mod'!O61)+'Forskningsbev lokal mod'!O24,'Forskningsbev lokal mod'!U61)</f>
        <v>0</v>
      </c>
      <c r="V24" s="19">
        <f>IF('Enheter, modell og år'!$E$5=Oppslag!$C$9,('Forskningsbev lokal mod'!V61-'Forskningsbev lokal mod'!P61)+'Forskningsbev lokal mod'!P24,'Forskningsbev lokal mod'!V61)</f>
        <v>0</v>
      </c>
      <c r="W24" s="19">
        <f>IF('Enheter, modell og år'!$E$5=Oppslag!$C$9,('Forskningsbev lokal mod'!W61-'Forskningsbev lokal mod'!Q61)+'Forskningsbev lokal mod'!Q24,'Forskningsbev lokal mod'!W61)</f>
        <v>0</v>
      </c>
      <c r="X24" s="19">
        <f>IF('Enheter, modell og år'!$E$5=Oppslag!$C$9,('Forskningsbev lokal mod'!X61-'Forskningsbev lokal mod'!R61)+'Forskningsbev lokal mod'!R24,'Forskningsbev lokal mod'!X61)</f>
        <v>0</v>
      </c>
      <c r="Y24" s="19">
        <f t="shared" si="15"/>
        <v>0</v>
      </c>
      <c r="Z24" s="45">
        <f>IF('Enheter, modell og år'!$E$5=Oppslag!$C$9,('Forskningsbev lokal mod'!Z61-'Forskningsbev lokal mod'!T61)+'Forskningsbev lokal mod'!T24,'Forskningsbev lokal mod'!Z61)</f>
        <v>0</v>
      </c>
      <c r="AA24" s="19">
        <f>IF('Enheter, modell og år'!$E$5=Oppslag!$C$9,('Forskningsbev lokal mod'!AA61-'Forskningsbev lokal mod'!U61)+'Forskningsbev lokal mod'!U24,'Forskningsbev lokal mod'!AA61)</f>
        <v>0</v>
      </c>
      <c r="AB24" s="19">
        <f>IF('Enheter, modell og år'!$E$5=Oppslag!$C$9,('Forskningsbev lokal mod'!AB61-'Forskningsbev lokal mod'!V61)+'Forskningsbev lokal mod'!V24,'Forskningsbev lokal mod'!AB61)</f>
        <v>0</v>
      </c>
      <c r="AC24" s="19">
        <f>IF('Enheter, modell og år'!$E$5=Oppslag!$C$9,('Forskningsbev lokal mod'!AC61-'Forskningsbev lokal mod'!W61)+'Forskningsbev lokal mod'!W24,'Forskningsbev lokal mod'!AC61)</f>
        <v>0</v>
      </c>
      <c r="AD24" s="19">
        <f>IF('Enheter, modell og år'!$E$5=Oppslag!$C$9,('Forskningsbev lokal mod'!AD61-'Forskningsbev lokal mod'!X61)+'Forskningsbev lokal mod'!X24,'Forskningsbev lokal mod'!AD61)</f>
        <v>0</v>
      </c>
      <c r="AE24" s="19">
        <f t="shared" si="16"/>
        <v>0</v>
      </c>
      <c r="AF24" s="45">
        <f>IF('Enheter, modell og år'!$E$5=Oppslag!$C$9,('Forskningsbev lokal mod'!AF61-'Forskningsbev lokal mod'!Z61)+'Forskningsbev lokal mod'!Z24,'Forskningsbev lokal mod'!AF61)</f>
        <v>0</v>
      </c>
      <c r="AG24" s="19">
        <f>IF('Enheter, modell og år'!$E$5=Oppslag!$C$9,('Forskningsbev lokal mod'!AG61-'Forskningsbev lokal mod'!AA61)+'Forskningsbev lokal mod'!AA24,'Forskningsbev lokal mod'!AG61)</f>
        <v>0</v>
      </c>
      <c r="AH24" s="19">
        <f>IF('Enheter, modell og år'!$E$5=Oppslag!$C$9,('Forskningsbev lokal mod'!AH61-'Forskningsbev lokal mod'!AB61)+'Forskningsbev lokal mod'!AB24,'Forskningsbev lokal mod'!AH61)</f>
        <v>0</v>
      </c>
      <c r="AI24" s="19">
        <f>IF('Enheter, modell og år'!$E$5=Oppslag!$C$9,('Forskningsbev lokal mod'!AI61-'Forskningsbev lokal mod'!AC61)+'Forskningsbev lokal mod'!AC24,'Forskningsbev lokal mod'!AI61)</f>
        <v>0</v>
      </c>
      <c r="AJ24" s="19">
        <f>IF('Enheter, modell og år'!$E$5=Oppslag!$C$9,('Forskningsbev lokal mod'!AJ61-'Forskningsbev lokal mod'!AD61)+'Forskningsbev lokal mod'!AD24,'Forskningsbev lokal mod'!AJ61)</f>
        <v>0</v>
      </c>
      <c r="AK24" s="19">
        <f t="shared" si="17"/>
        <v>0</v>
      </c>
      <c r="AL24" s="45">
        <f>IF('Enheter, modell og år'!$E$5=Oppslag!$C$9,('Forskningsbev lokal mod'!AL61-'Forskningsbev lokal mod'!AF61)+'Forskningsbev lokal mod'!AF24,'Forskningsbev lokal mod'!AL61)</f>
        <v>0</v>
      </c>
      <c r="AM24" s="19">
        <f>IF('Enheter, modell og år'!$E$5=Oppslag!$C$9,('Forskningsbev lokal mod'!AM61-'Forskningsbev lokal mod'!AG61)+'Forskningsbev lokal mod'!AG24,'Forskningsbev lokal mod'!AM61)</f>
        <v>0</v>
      </c>
      <c r="AN24" s="19">
        <f>IF('Enheter, modell og år'!$E$5=Oppslag!$C$9,('Forskningsbev lokal mod'!AN61-'Forskningsbev lokal mod'!AH61)+'Forskningsbev lokal mod'!AH24,'Forskningsbev lokal mod'!AN61)</f>
        <v>0</v>
      </c>
      <c r="AO24" s="19">
        <f>IF('Enheter, modell og år'!$E$5=Oppslag!$C$9,('Forskningsbev lokal mod'!AO61-'Forskningsbev lokal mod'!AI61)+'Forskningsbev lokal mod'!AI24,'Forskningsbev lokal mod'!AO61)</f>
        <v>0</v>
      </c>
      <c r="AP24" s="19">
        <f>IF('Enheter, modell og år'!$E$5=Oppslag!$C$9,('Forskningsbev lokal mod'!AP61-'Forskningsbev lokal mod'!AJ61)+'Forskningsbev lokal mod'!AJ24,'Forskningsbev lokal mod'!AP61)</f>
        <v>0</v>
      </c>
      <c r="AQ24" s="19">
        <f t="shared" si="18"/>
        <v>0</v>
      </c>
      <c r="AR24" s="45">
        <f>IF('Enheter, modell og år'!$E$5=Oppslag!$C$9,('Forskningsbev lokal mod'!AR61-'Forskningsbev lokal mod'!AL61)+'Forskningsbev lokal mod'!AL24,'Forskningsbev lokal mod'!AR61)</f>
        <v>0</v>
      </c>
      <c r="AS24" s="19">
        <f>IF('Enheter, modell og år'!$E$5=Oppslag!$C$9,('Forskningsbev lokal mod'!AS61-'Forskningsbev lokal mod'!AM61)+'Forskningsbev lokal mod'!AM24,'Forskningsbev lokal mod'!AS61)</f>
        <v>0</v>
      </c>
      <c r="AT24" s="19">
        <f>IF('Enheter, modell og år'!$E$5=Oppslag!$C$9,('Forskningsbev lokal mod'!AT61-'Forskningsbev lokal mod'!AN61)+'Forskningsbev lokal mod'!AN24,'Forskningsbev lokal mod'!AT61)</f>
        <v>0</v>
      </c>
      <c r="AU24" s="19">
        <f>IF('Enheter, modell og år'!$E$5=Oppslag!$C$9,('Forskningsbev lokal mod'!AU61-'Forskningsbev lokal mod'!AO61)+'Forskningsbev lokal mod'!AO24,'Forskningsbev lokal mod'!AU61)</f>
        <v>0</v>
      </c>
      <c r="AV24" s="19">
        <f>IF('Enheter, modell og år'!$E$5=Oppslag!$C$9,('Forskningsbev lokal mod'!AV61-'Forskningsbev lokal mod'!AP61)+'Forskningsbev lokal mod'!AP24,'Forskningsbev lokal mod'!AV61)</f>
        <v>0</v>
      </c>
      <c r="AW24" s="19">
        <f t="shared" si="19"/>
        <v>0</v>
      </c>
    </row>
    <row r="25" spans="1:49" x14ac:dyDescent="0.25">
      <c r="A25">
        <f>'Enheter, modell og år'!A23</f>
        <v>0</v>
      </c>
      <c r="B25" s="45">
        <f>IF('Enheter, modell og år'!$E$5=Oppslag!$C$9,'Forskningsbev lokal mod'!B62-Historikk!H93*(1+'Sentrale parametere'!$B$75)+Historikk!H59*(1+'Sentrale parametere'!$B$75),'Forskningsbev lokal mod'!B62)</f>
        <v>0</v>
      </c>
      <c r="C25" s="19">
        <f>IF('Enheter, modell og år'!$E$5=Oppslag!$C$9,'Forskningsbev lokal mod'!C62-Historikk!I93*(1+'Sentrale parametere'!$B$75)+Historikk!I59*(1+'Sentrale parametere'!$B$75),'Forskningsbev lokal mod'!C62)</f>
        <v>0</v>
      </c>
      <c r="D25" s="19">
        <f>IF('Enheter, modell og år'!$E$5=Oppslag!$C$9,'Forskningsbev lokal mod'!D62-Historikk!J93*(1+'Sentrale parametere'!$B$75)+Historikk!J59*(1+'Sentrale parametere'!$B$75),'Forskningsbev lokal mod'!D62)</f>
        <v>0</v>
      </c>
      <c r="E25" s="19">
        <f>IF('Enheter, modell og år'!$E$5=Oppslag!$C$9,'Forskningsbev lokal mod'!E62-Historikk!K93*(1+'Sentrale parametere'!$B$75)+Historikk!K59*(1+'Sentrale parametere'!$B$75),'Forskningsbev lokal mod'!E62)</f>
        <v>0</v>
      </c>
      <c r="F25" s="19">
        <f>IF('Enheter, modell og år'!$E$5=Oppslag!$C$9,'Forskningsbev lokal mod'!F62-Historikk!L93*(1+'Sentrale parametere'!$B$75)+Historikk!L59*(1+'Sentrale parametere'!$B$75),'Forskningsbev lokal mod'!F62)</f>
        <v>0</v>
      </c>
      <c r="G25" s="19">
        <f t="shared" si="12"/>
        <v>0</v>
      </c>
      <c r="H25" s="45">
        <f>IF('Enheter, modell og år'!$E$5=Oppslag!$C$9,('Forskningsbev lokal mod'!H62-'Forskningsbev lokal mod'!B62)+'Forskningsbev lokal mod'!B25,'Forskningsbev lokal mod'!H62)</f>
        <v>0</v>
      </c>
      <c r="I25" s="19">
        <f>IF('Enheter, modell og år'!$E$5=Oppslag!$C$9,('Forskningsbev lokal mod'!I62-'Forskningsbev lokal mod'!C62)+'Forskningsbev lokal mod'!C25,'Forskningsbev lokal mod'!I62)</f>
        <v>0</v>
      </c>
      <c r="J25" s="19">
        <f>IF('Enheter, modell og år'!$E$5=Oppslag!$C$9,('Forskningsbev lokal mod'!J62-'Forskningsbev lokal mod'!D62)+'Forskningsbev lokal mod'!D25,'Forskningsbev lokal mod'!J62)</f>
        <v>0</v>
      </c>
      <c r="K25" s="19">
        <f>IF('Enheter, modell og år'!$E$5=Oppslag!$C$9,('Forskningsbev lokal mod'!K62-'Forskningsbev lokal mod'!E62)+'Forskningsbev lokal mod'!E25,'Forskningsbev lokal mod'!K62)</f>
        <v>0</v>
      </c>
      <c r="L25" s="19">
        <f>IF('Enheter, modell og år'!$E$5=Oppslag!$C$9,('Forskningsbev lokal mod'!L62-'Forskningsbev lokal mod'!F62)+'Forskningsbev lokal mod'!F25,'Forskningsbev lokal mod'!L62)</f>
        <v>0</v>
      </c>
      <c r="M25" s="19">
        <f t="shared" si="13"/>
        <v>0</v>
      </c>
      <c r="N25" s="45">
        <f>IF('Enheter, modell og år'!$E$5=Oppslag!$C$9,('Forskningsbev lokal mod'!N62-'Forskningsbev lokal mod'!H62)+'Forskningsbev lokal mod'!H25,'Forskningsbev lokal mod'!N62)</f>
        <v>0</v>
      </c>
      <c r="O25" s="19">
        <f>IF('Enheter, modell og år'!$E$5=Oppslag!$C$9,('Forskningsbev lokal mod'!O62-'Forskningsbev lokal mod'!I62)+'Forskningsbev lokal mod'!I25,'Forskningsbev lokal mod'!O62)</f>
        <v>0</v>
      </c>
      <c r="P25" s="19">
        <f>IF('Enheter, modell og år'!$E$5=Oppslag!$C$9,('Forskningsbev lokal mod'!P62-'Forskningsbev lokal mod'!J62)+'Forskningsbev lokal mod'!J25,'Forskningsbev lokal mod'!P62)</f>
        <v>0</v>
      </c>
      <c r="Q25" s="19">
        <f>IF('Enheter, modell og år'!$E$5=Oppslag!$C$9,('Forskningsbev lokal mod'!Q62-'Forskningsbev lokal mod'!K62)+'Forskningsbev lokal mod'!K25,'Forskningsbev lokal mod'!Q62)</f>
        <v>0</v>
      </c>
      <c r="R25" s="19">
        <f>IF('Enheter, modell og år'!$E$5=Oppslag!$C$9,('Forskningsbev lokal mod'!R62-'Forskningsbev lokal mod'!L62)+'Forskningsbev lokal mod'!L25,'Forskningsbev lokal mod'!R62)</f>
        <v>0</v>
      </c>
      <c r="S25" s="19">
        <f t="shared" si="14"/>
        <v>0</v>
      </c>
      <c r="T25" s="45">
        <f>IF('Enheter, modell og år'!$E$5=Oppslag!$C$9,('Forskningsbev lokal mod'!T62-'Forskningsbev lokal mod'!N62)+'Forskningsbev lokal mod'!N25,'Forskningsbev lokal mod'!T62)</f>
        <v>0</v>
      </c>
      <c r="U25" s="19">
        <f>IF('Enheter, modell og år'!$E$5=Oppslag!$C$9,('Forskningsbev lokal mod'!U62-'Forskningsbev lokal mod'!O62)+'Forskningsbev lokal mod'!O25,'Forskningsbev lokal mod'!U62)</f>
        <v>0</v>
      </c>
      <c r="V25" s="19">
        <f>IF('Enheter, modell og år'!$E$5=Oppslag!$C$9,('Forskningsbev lokal mod'!V62-'Forskningsbev lokal mod'!P62)+'Forskningsbev lokal mod'!P25,'Forskningsbev lokal mod'!V62)</f>
        <v>0</v>
      </c>
      <c r="W25" s="19">
        <f>IF('Enheter, modell og år'!$E$5=Oppslag!$C$9,('Forskningsbev lokal mod'!W62-'Forskningsbev lokal mod'!Q62)+'Forskningsbev lokal mod'!Q25,'Forskningsbev lokal mod'!W62)</f>
        <v>0</v>
      </c>
      <c r="X25" s="19">
        <f>IF('Enheter, modell og år'!$E$5=Oppslag!$C$9,('Forskningsbev lokal mod'!X62-'Forskningsbev lokal mod'!R62)+'Forskningsbev lokal mod'!R25,'Forskningsbev lokal mod'!X62)</f>
        <v>0</v>
      </c>
      <c r="Y25" s="19">
        <f t="shared" si="15"/>
        <v>0</v>
      </c>
      <c r="Z25" s="45">
        <f>IF('Enheter, modell og år'!$E$5=Oppslag!$C$9,('Forskningsbev lokal mod'!Z62-'Forskningsbev lokal mod'!T62)+'Forskningsbev lokal mod'!T25,'Forskningsbev lokal mod'!Z62)</f>
        <v>0</v>
      </c>
      <c r="AA25" s="19">
        <f>IF('Enheter, modell og år'!$E$5=Oppslag!$C$9,('Forskningsbev lokal mod'!AA62-'Forskningsbev lokal mod'!U62)+'Forskningsbev lokal mod'!U25,'Forskningsbev lokal mod'!AA62)</f>
        <v>0</v>
      </c>
      <c r="AB25" s="19">
        <f>IF('Enheter, modell og år'!$E$5=Oppslag!$C$9,('Forskningsbev lokal mod'!AB62-'Forskningsbev lokal mod'!V62)+'Forskningsbev lokal mod'!V25,'Forskningsbev lokal mod'!AB62)</f>
        <v>0</v>
      </c>
      <c r="AC25" s="19">
        <f>IF('Enheter, modell og år'!$E$5=Oppslag!$C$9,('Forskningsbev lokal mod'!AC62-'Forskningsbev lokal mod'!W62)+'Forskningsbev lokal mod'!W25,'Forskningsbev lokal mod'!AC62)</f>
        <v>0</v>
      </c>
      <c r="AD25" s="19">
        <f>IF('Enheter, modell og år'!$E$5=Oppslag!$C$9,('Forskningsbev lokal mod'!AD62-'Forskningsbev lokal mod'!X62)+'Forskningsbev lokal mod'!X25,'Forskningsbev lokal mod'!AD62)</f>
        <v>0</v>
      </c>
      <c r="AE25" s="19">
        <f t="shared" si="16"/>
        <v>0</v>
      </c>
      <c r="AF25" s="45">
        <f>IF('Enheter, modell og år'!$E$5=Oppslag!$C$9,('Forskningsbev lokal mod'!AF62-'Forskningsbev lokal mod'!Z62)+'Forskningsbev lokal mod'!Z25,'Forskningsbev lokal mod'!AF62)</f>
        <v>0</v>
      </c>
      <c r="AG25" s="19">
        <f>IF('Enheter, modell og år'!$E$5=Oppslag!$C$9,('Forskningsbev lokal mod'!AG62-'Forskningsbev lokal mod'!AA62)+'Forskningsbev lokal mod'!AA25,'Forskningsbev lokal mod'!AG62)</f>
        <v>0</v>
      </c>
      <c r="AH25" s="19">
        <f>IF('Enheter, modell og år'!$E$5=Oppslag!$C$9,('Forskningsbev lokal mod'!AH62-'Forskningsbev lokal mod'!AB62)+'Forskningsbev lokal mod'!AB25,'Forskningsbev lokal mod'!AH62)</f>
        <v>0</v>
      </c>
      <c r="AI25" s="19">
        <f>IF('Enheter, modell og år'!$E$5=Oppslag!$C$9,('Forskningsbev lokal mod'!AI62-'Forskningsbev lokal mod'!AC62)+'Forskningsbev lokal mod'!AC25,'Forskningsbev lokal mod'!AI62)</f>
        <v>0</v>
      </c>
      <c r="AJ25" s="19">
        <f>IF('Enheter, modell og år'!$E$5=Oppslag!$C$9,('Forskningsbev lokal mod'!AJ62-'Forskningsbev lokal mod'!AD62)+'Forskningsbev lokal mod'!AD25,'Forskningsbev lokal mod'!AJ62)</f>
        <v>0</v>
      </c>
      <c r="AK25" s="19">
        <f t="shared" si="17"/>
        <v>0</v>
      </c>
      <c r="AL25" s="45">
        <f>IF('Enheter, modell og år'!$E$5=Oppslag!$C$9,('Forskningsbev lokal mod'!AL62-'Forskningsbev lokal mod'!AF62)+'Forskningsbev lokal mod'!AF25,'Forskningsbev lokal mod'!AL62)</f>
        <v>0</v>
      </c>
      <c r="AM25" s="19">
        <f>IF('Enheter, modell og år'!$E$5=Oppslag!$C$9,('Forskningsbev lokal mod'!AM62-'Forskningsbev lokal mod'!AG62)+'Forskningsbev lokal mod'!AG25,'Forskningsbev lokal mod'!AM62)</f>
        <v>0</v>
      </c>
      <c r="AN25" s="19">
        <f>IF('Enheter, modell og år'!$E$5=Oppslag!$C$9,('Forskningsbev lokal mod'!AN62-'Forskningsbev lokal mod'!AH62)+'Forskningsbev lokal mod'!AH25,'Forskningsbev lokal mod'!AN62)</f>
        <v>0</v>
      </c>
      <c r="AO25" s="19">
        <f>IF('Enheter, modell og år'!$E$5=Oppslag!$C$9,('Forskningsbev lokal mod'!AO62-'Forskningsbev lokal mod'!AI62)+'Forskningsbev lokal mod'!AI25,'Forskningsbev lokal mod'!AO62)</f>
        <v>0</v>
      </c>
      <c r="AP25" s="19">
        <f>IF('Enheter, modell og år'!$E$5=Oppslag!$C$9,('Forskningsbev lokal mod'!AP62-'Forskningsbev lokal mod'!AJ62)+'Forskningsbev lokal mod'!AJ25,'Forskningsbev lokal mod'!AP62)</f>
        <v>0</v>
      </c>
      <c r="AQ25" s="19">
        <f t="shared" si="18"/>
        <v>0</v>
      </c>
      <c r="AR25" s="45">
        <f>IF('Enheter, modell og år'!$E$5=Oppslag!$C$9,('Forskningsbev lokal mod'!AR62-'Forskningsbev lokal mod'!AL62)+'Forskningsbev lokal mod'!AL25,'Forskningsbev lokal mod'!AR62)</f>
        <v>0</v>
      </c>
      <c r="AS25" s="19">
        <f>IF('Enheter, modell og år'!$E$5=Oppslag!$C$9,('Forskningsbev lokal mod'!AS62-'Forskningsbev lokal mod'!AM62)+'Forskningsbev lokal mod'!AM25,'Forskningsbev lokal mod'!AS62)</f>
        <v>0</v>
      </c>
      <c r="AT25" s="19">
        <f>IF('Enheter, modell og år'!$E$5=Oppslag!$C$9,('Forskningsbev lokal mod'!AT62-'Forskningsbev lokal mod'!AN62)+'Forskningsbev lokal mod'!AN25,'Forskningsbev lokal mod'!AT62)</f>
        <v>0</v>
      </c>
      <c r="AU25" s="19">
        <f>IF('Enheter, modell og år'!$E$5=Oppslag!$C$9,('Forskningsbev lokal mod'!AU62-'Forskningsbev lokal mod'!AO62)+'Forskningsbev lokal mod'!AO25,'Forskningsbev lokal mod'!AU62)</f>
        <v>0</v>
      </c>
      <c r="AV25" s="19">
        <f>IF('Enheter, modell og år'!$E$5=Oppslag!$C$9,('Forskningsbev lokal mod'!AV62-'Forskningsbev lokal mod'!AP62)+'Forskningsbev lokal mod'!AP25,'Forskningsbev lokal mod'!AV62)</f>
        <v>0</v>
      </c>
      <c r="AW25" s="19">
        <f t="shared" si="19"/>
        <v>0</v>
      </c>
    </row>
    <row r="26" spans="1:49" x14ac:dyDescent="0.25">
      <c r="A26">
        <f>'Enheter, modell og år'!A24</f>
        <v>0</v>
      </c>
      <c r="B26" s="45">
        <f>IF('Enheter, modell og år'!$E$5=Oppslag!$C$9,'Forskningsbev lokal mod'!B63-Historikk!H94*(1+'Sentrale parametere'!$B$75)+Historikk!H60*(1+'Sentrale parametere'!$B$75),'Forskningsbev lokal mod'!B63)</f>
        <v>0</v>
      </c>
      <c r="C26" s="19">
        <f>IF('Enheter, modell og år'!$E$5=Oppslag!$C$9,'Forskningsbev lokal mod'!C63-Historikk!I94*(1+'Sentrale parametere'!$B$75)+Historikk!I60*(1+'Sentrale parametere'!$B$75),'Forskningsbev lokal mod'!C63)</f>
        <v>0</v>
      </c>
      <c r="D26" s="19">
        <f>IF('Enheter, modell og år'!$E$5=Oppslag!$C$9,'Forskningsbev lokal mod'!D63-Historikk!J94*(1+'Sentrale parametere'!$B$75)+Historikk!J60*(1+'Sentrale parametere'!$B$75),'Forskningsbev lokal mod'!D63)</f>
        <v>0</v>
      </c>
      <c r="E26" s="19">
        <f>IF('Enheter, modell og år'!$E$5=Oppslag!$C$9,'Forskningsbev lokal mod'!E63-Historikk!K94*(1+'Sentrale parametere'!$B$75)+Historikk!K60*(1+'Sentrale parametere'!$B$75),'Forskningsbev lokal mod'!E63)</f>
        <v>0</v>
      </c>
      <c r="F26" s="19">
        <f>IF('Enheter, modell og år'!$E$5=Oppslag!$C$9,'Forskningsbev lokal mod'!F63-Historikk!L94*(1+'Sentrale parametere'!$B$75)+Historikk!L60*(1+'Sentrale parametere'!$B$75),'Forskningsbev lokal mod'!F63)</f>
        <v>0</v>
      </c>
      <c r="G26" s="19">
        <f t="shared" si="12"/>
        <v>0</v>
      </c>
      <c r="H26" s="45">
        <f>IF('Enheter, modell og år'!$E$5=Oppslag!$C$9,('Forskningsbev lokal mod'!H63-'Forskningsbev lokal mod'!B63)+'Forskningsbev lokal mod'!B26,'Forskningsbev lokal mod'!H63)</f>
        <v>0</v>
      </c>
      <c r="I26" s="19">
        <f>IF('Enheter, modell og år'!$E$5=Oppslag!$C$9,('Forskningsbev lokal mod'!I63-'Forskningsbev lokal mod'!C63)+'Forskningsbev lokal mod'!C26,'Forskningsbev lokal mod'!I63)</f>
        <v>0</v>
      </c>
      <c r="J26" s="19">
        <f>IF('Enheter, modell og år'!$E$5=Oppslag!$C$9,('Forskningsbev lokal mod'!J63-'Forskningsbev lokal mod'!D63)+'Forskningsbev lokal mod'!D26,'Forskningsbev lokal mod'!J63)</f>
        <v>0</v>
      </c>
      <c r="K26" s="19">
        <f>IF('Enheter, modell og år'!$E$5=Oppslag!$C$9,('Forskningsbev lokal mod'!K63-'Forskningsbev lokal mod'!E63)+'Forskningsbev lokal mod'!E26,'Forskningsbev lokal mod'!K63)</f>
        <v>0</v>
      </c>
      <c r="L26" s="19">
        <f>IF('Enheter, modell og år'!$E$5=Oppslag!$C$9,('Forskningsbev lokal mod'!L63-'Forskningsbev lokal mod'!F63)+'Forskningsbev lokal mod'!F26,'Forskningsbev lokal mod'!L63)</f>
        <v>0</v>
      </c>
      <c r="M26" s="19">
        <f t="shared" si="13"/>
        <v>0</v>
      </c>
      <c r="N26" s="45">
        <f>IF('Enheter, modell og år'!$E$5=Oppslag!$C$9,('Forskningsbev lokal mod'!N63-'Forskningsbev lokal mod'!H63)+'Forskningsbev lokal mod'!H26,'Forskningsbev lokal mod'!N63)</f>
        <v>0</v>
      </c>
      <c r="O26" s="19">
        <f>IF('Enheter, modell og år'!$E$5=Oppslag!$C$9,('Forskningsbev lokal mod'!O63-'Forskningsbev lokal mod'!I63)+'Forskningsbev lokal mod'!I26,'Forskningsbev lokal mod'!O63)</f>
        <v>0</v>
      </c>
      <c r="P26" s="19">
        <f>IF('Enheter, modell og år'!$E$5=Oppslag!$C$9,('Forskningsbev lokal mod'!P63-'Forskningsbev lokal mod'!J63)+'Forskningsbev lokal mod'!J26,'Forskningsbev lokal mod'!P63)</f>
        <v>0</v>
      </c>
      <c r="Q26" s="19">
        <f>IF('Enheter, modell og år'!$E$5=Oppslag!$C$9,('Forskningsbev lokal mod'!Q63-'Forskningsbev lokal mod'!K63)+'Forskningsbev lokal mod'!K26,'Forskningsbev lokal mod'!Q63)</f>
        <v>0</v>
      </c>
      <c r="R26" s="19">
        <f>IF('Enheter, modell og år'!$E$5=Oppslag!$C$9,('Forskningsbev lokal mod'!R63-'Forskningsbev lokal mod'!L63)+'Forskningsbev lokal mod'!L26,'Forskningsbev lokal mod'!R63)</f>
        <v>0</v>
      </c>
      <c r="S26" s="19">
        <f t="shared" si="14"/>
        <v>0</v>
      </c>
      <c r="T26" s="45">
        <f>IF('Enheter, modell og år'!$E$5=Oppslag!$C$9,('Forskningsbev lokal mod'!T63-'Forskningsbev lokal mod'!N63)+'Forskningsbev lokal mod'!N26,'Forskningsbev lokal mod'!T63)</f>
        <v>0</v>
      </c>
      <c r="U26" s="19">
        <f>IF('Enheter, modell og år'!$E$5=Oppslag!$C$9,('Forskningsbev lokal mod'!U63-'Forskningsbev lokal mod'!O63)+'Forskningsbev lokal mod'!O26,'Forskningsbev lokal mod'!U63)</f>
        <v>0</v>
      </c>
      <c r="V26" s="19">
        <f>IF('Enheter, modell og år'!$E$5=Oppslag!$C$9,('Forskningsbev lokal mod'!V63-'Forskningsbev lokal mod'!P63)+'Forskningsbev lokal mod'!P26,'Forskningsbev lokal mod'!V63)</f>
        <v>0</v>
      </c>
      <c r="W26" s="19">
        <f>IF('Enheter, modell og år'!$E$5=Oppslag!$C$9,('Forskningsbev lokal mod'!W63-'Forskningsbev lokal mod'!Q63)+'Forskningsbev lokal mod'!Q26,'Forskningsbev lokal mod'!W63)</f>
        <v>0</v>
      </c>
      <c r="X26" s="19">
        <f>IF('Enheter, modell og år'!$E$5=Oppslag!$C$9,('Forskningsbev lokal mod'!X63-'Forskningsbev lokal mod'!R63)+'Forskningsbev lokal mod'!R26,'Forskningsbev lokal mod'!X63)</f>
        <v>0</v>
      </c>
      <c r="Y26" s="19">
        <f t="shared" si="15"/>
        <v>0</v>
      </c>
      <c r="Z26" s="45">
        <f>IF('Enheter, modell og år'!$E$5=Oppslag!$C$9,('Forskningsbev lokal mod'!Z63-'Forskningsbev lokal mod'!T63)+'Forskningsbev lokal mod'!T26,'Forskningsbev lokal mod'!Z63)</f>
        <v>0</v>
      </c>
      <c r="AA26" s="19">
        <f>IF('Enheter, modell og år'!$E$5=Oppslag!$C$9,('Forskningsbev lokal mod'!AA63-'Forskningsbev lokal mod'!U63)+'Forskningsbev lokal mod'!U26,'Forskningsbev lokal mod'!AA63)</f>
        <v>0</v>
      </c>
      <c r="AB26" s="19">
        <f>IF('Enheter, modell og år'!$E$5=Oppslag!$C$9,('Forskningsbev lokal mod'!AB63-'Forskningsbev lokal mod'!V63)+'Forskningsbev lokal mod'!V26,'Forskningsbev lokal mod'!AB63)</f>
        <v>0</v>
      </c>
      <c r="AC26" s="19">
        <f>IF('Enheter, modell og år'!$E$5=Oppslag!$C$9,('Forskningsbev lokal mod'!AC63-'Forskningsbev lokal mod'!W63)+'Forskningsbev lokal mod'!W26,'Forskningsbev lokal mod'!AC63)</f>
        <v>0</v>
      </c>
      <c r="AD26" s="19">
        <f>IF('Enheter, modell og år'!$E$5=Oppslag!$C$9,('Forskningsbev lokal mod'!AD63-'Forskningsbev lokal mod'!X63)+'Forskningsbev lokal mod'!X26,'Forskningsbev lokal mod'!AD63)</f>
        <v>0</v>
      </c>
      <c r="AE26" s="19">
        <f t="shared" si="16"/>
        <v>0</v>
      </c>
      <c r="AF26" s="45">
        <f>IF('Enheter, modell og år'!$E$5=Oppslag!$C$9,('Forskningsbev lokal mod'!AF63-'Forskningsbev lokal mod'!Z63)+'Forskningsbev lokal mod'!Z26,'Forskningsbev lokal mod'!AF63)</f>
        <v>0</v>
      </c>
      <c r="AG26" s="19">
        <f>IF('Enheter, modell og år'!$E$5=Oppslag!$C$9,('Forskningsbev lokal mod'!AG63-'Forskningsbev lokal mod'!AA63)+'Forskningsbev lokal mod'!AA26,'Forskningsbev lokal mod'!AG63)</f>
        <v>0</v>
      </c>
      <c r="AH26" s="19">
        <f>IF('Enheter, modell og år'!$E$5=Oppslag!$C$9,('Forskningsbev lokal mod'!AH63-'Forskningsbev lokal mod'!AB63)+'Forskningsbev lokal mod'!AB26,'Forskningsbev lokal mod'!AH63)</f>
        <v>0</v>
      </c>
      <c r="AI26" s="19">
        <f>IF('Enheter, modell og år'!$E$5=Oppslag!$C$9,('Forskningsbev lokal mod'!AI63-'Forskningsbev lokal mod'!AC63)+'Forskningsbev lokal mod'!AC26,'Forskningsbev lokal mod'!AI63)</f>
        <v>0</v>
      </c>
      <c r="AJ26" s="19">
        <f>IF('Enheter, modell og år'!$E$5=Oppslag!$C$9,('Forskningsbev lokal mod'!AJ63-'Forskningsbev lokal mod'!AD63)+'Forskningsbev lokal mod'!AD26,'Forskningsbev lokal mod'!AJ63)</f>
        <v>0</v>
      </c>
      <c r="AK26" s="19">
        <f t="shared" si="17"/>
        <v>0</v>
      </c>
      <c r="AL26" s="45">
        <f>IF('Enheter, modell og år'!$E$5=Oppslag!$C$9,('Forskningsbev lokal mod'!AL63-'Forskningsbev lokal mod'!AF63)+'Forskningsbev lokal mod'!AF26,'Forskningsbev lokal mod'!AL63)</f>
        <v>0</v>
      </c>
      <c r="AM26" s="19">
        <f>IF('Enheter, modell og år'!$E$5=Oppslag!$C$9,('Forskningsbev lokal mod'!AM63-'Forskningsbev lokal mod'!AG63)+'Forskningsbev lokal mod'!AG26,'Forskningsbev lokal mod'!AM63)</f>
        <v>0</v>
      </c>
      <c r="AN26" s="19">
        <f>IF('Enheter, modell og år'!$E$5=Oppslag!$C$9,('Forskningsbev lokal mod'!AN63-'Forskningsbev lokal mod'!AH63)+'Forskningsbev lokal mod'!AH26,'Forskningsbev lokal mod'!AN63)</f>
        <v>0</v>
      </c>
      <c r="AO26" s="19">
        <f>IF('Enheter, modell og år'!$E$5=Oppslag!$C$9,('Forskningsbev lokal mod'!AO63-'Forskningsbev lokal mod'!AI63)+'Forskningsbev lokal mod'!AI26,'Forskningsbev lokal mod'!AO63)</f>
        <v>0</v>
      </c>
      <c r="AP26" s="19">
        <f>IF('Enheter, modell og år'!$E$5=Oppslag!$C$9,('Forskningsbev lokal mod'!AP63-'Forskningsbev lokal mod'!AJ63)+'Forskningsbev lokal mod'!AJ26,'Forskningsbev lokal mod'!AP63)</f>
        <v>0</v>
      </c>
      <c r="AQ26" s="19">
        <f t="shared" si="18"/>
        <v>0</v>
      </c>
      <c r="AR26" s="45">
        <f>IF('Enheter, modell og år'!$E$5=Oppslag!$C$9,('Forskningsbev lokal mod'!AR63-'Forskningsbev lokal mod'!AL63)+'Forskningsbev lokal mod'!AL26,'Forskningsbev lokal mod'!AR63)</f>
        <v>0</v>
      </c>
      <c r="AS26" s="19">
        <f>IF('Enheter, modell og år'!$E$5=Oppslag!$C$9,('Forskningsbev lokal mod'!AS63-'Forskningsbev lokal mod'!AM63)+'Forskningsbev lokal mod'!AM26,'Forskningsbev lokal mod'!AS63)</f>
        <v>0</v>
      </c>
      <c r="AT26" s="19">
        <f>IF('Enheter, modell og år'!$E$5=Oppslag!$C$9,('Forskningsbev lokal mod'!AT63-'Forskningsbev lokal mod'!AN63)+'Forskningsbev lokal mod'!AN26,'Forskningsbev lokal mod'!AT63)</f>
        <v>0</v>
      </c>
      <c r="AU26" s="19">
        <f>IF('Enheter, modell og år'!$E$5=Oppslag!$C$9,('Forskningsbev lokal mod'!AU63-'Forskningsbev lokal mod'!AO63)+'Forskningsbev lokal mod'!AO26,'Forskningsbev lokal mod'!AU63)</f>
        <v>0</v>
      </c>
      <c r="AV26" s="19">
        <f>IF('Enheter, modell og år'!$E$5=Oppslag!$C$9,('Forskningsbev lokal mod'!AV63-'Forskningsbev lokal mod'!AP63)+'Forskningsbev lokal mod'!AP26,'Forskningsbev lokal mod'!AV63)</f>
        <v>0</v>
      </c>
      <c r="AW26" s="19">
        <f t="shared" si="19"/>
        <v>0</v>
      </c>
    </row>
    <row r="27" spans="1:49" x14ac:dyDescent="0.25">
      <c r="A27">
        <f>'Enheter, modell og år'!A25</f>
        <v>0</v>
      </c>
      <c r="B27" s="45">
        <f>IF('Enheter, modell og år'!$E$5=Oppslag!$C$9,'Forskningsbev lokal mod'!B64-Historikk!H95*(1+'Sentrale parametere'!$B$75)+Historikk!H61*(1+'Sentrale parametere'!$B$75),'Forskningsbev lokal mod'!B64)</f>
        <v>0</v>
      </c>
      <c r="C27" s="19">
        <f>IF('Enheter, modell og år'!$E$5=Oppslag!$C$9,'Forskningsbev lokal mod'!C64-Historikk!I95*(1+'Sentrale parametere'!$B$75)+Historikk!I61*(1+'Sentrale parametere'!$B$75),'Forskningsbev lokal mod'!C64)</f>
        <v>0</v>
      </c>
      <c r="D27" s="19">
        <f>IF('Enheter, modell og år'!$E$5=Oppslag!$C$9,'Forskningsbev lokal mod'!D64-Historikk!J95*(1+'Sentrale parametere'!$B$75)+Historikk!J61*(1+'Sentrale parametere'!$B$75),'Forskningsbev lokal mod'!D64)</f>
        <v>0</v>
      </c>
      <c r="E27" s="19">
        <f>IF('Enheter, modell og år'!$E$5=Oppslag!$C$9,'Forskningsbev lokal mod'!E64-Historikk!K95*(1+'Sentrale parametere'!$B$75)+Historikk!K61*(1+'Sentrale parametere'!$B$75),'Forskningsbev lokal mod'!E64)</f>
        <v>0</v>
      </c>
      <c r="F27" s="19">
        <f>IF('Enheter, modell og år'!$E$5=Oppslag!$C$9,'Forskningsbev lokal mod'!F64-Historikk!L95*(1+'Sentrale parametere'!$B$75)+Historikk!L61*(1+'Sentrale parametere'!$B$75),'Forskningsbev lokal mod'!F64)</f>
        <v>0</v>
      </c>
      <c r="G27" s="19">
        <f t="shared" si="12"/>
        <v>0</v>
      </c>
      <c r="H27" s="45">
        <f>IF('Enheter, modell og år'!$E$5=Oppslag!$C$9,('Forskningsbev lokal mod'!H64-'Forskningsbev lokal mod'!B64)+'Forskningsbev lokal mod'!B27,'Forskningsbev lokal mod'!H64)</f>
        <v>0</v>
      </c>
      <c r="I27" s="19">
        <f>IF('Enheter, modell og år'!$E$5=Oppslag!$C$9,('Forskningsbev lokal mod'!I64-'Forskningsbev lokal mod'!C64)+'Forskningsbev lokal mod'!C27,'Forskningsbev lokal mod'!I64)</f>
        <v>0</v>
      </c>
      <c r="J27" s="19">
        <f>IF('Enheter, modell og år'!$E$5=Oppslag!$C$9,('Forskningsbev lokal mod'!J64-'Forskningsbev lokal mod'!D64)+'Forskningsbev lokal mod'!D27,'Forskningsbev lokal mod'!J64)</f>
        <v>0</v>
      </c>
      <c r="K27" s="19">
        <f>IF('Enheter, modell og år'!$E$5=Oppslag!$C$9,('Forskningsbev lokal mod'!K64-'Forskningsbev lokal mod'!E64)+'Forskningsbev lokal mod'!E27,'Forskningsbev lokal mod'!K64)</f>
        <v>0</v>
      </c>
      <c r="L27" s="19">
        <f>IF('Enheter, modell og år'!$E$5=Oppslag!$C$9,('Forskningsbev lokal mod'!L64-'Forskningsbev lokal mod'!F64)+'Forskningsbev lokal mod'!F27,'Forskningsbev lokal mod'!L64)</f>
        <v>0</v>
      </c>
      <c r="M27" s="19">
        <f t="shared" si="13"/>
        <v>0</v>
      </c>
      <c r="N27" s="45">
        <f>IF('Enheter, modell og år'!$E$5=Oppslag!$C$9,('Forskningsbev lokal mod'!N64-'Forskningsbev lokal mod'!H64)+'Forskningsbev lokal mod'!H27,'Forskningsbev lokal mod'!N64)</f>
        <v>0</v>
      </c>
      <c r="O27" s="19">
        <f>IF('Enheter, modell og år'!$E$5=Oppslag!$C$9,('Forskningsbev lokal mod'!O64-'Forskningsbev lokal mod'!I64)+'Forskningsbev lokal mod'!I27,'Forskningsbev lokal mod'!O64)</f>
        <v>0</v>
      </c>
      <c r="P27" s="19">
        <f>IF('Enheter, modell og år'!$E$5=Oppslag!$C$9,('Forskningsbev lokal mod'!P64-'Forskningsbev lokal mod'!J64)+'Forskningsbev lokal mod'!J27,'Forskningsbev lokal mod'!P64)</f>
        <v>0</v>
      </c>
      <c r="Q27" s="19">
        <f>IF('Enheter, modell og år'!$E$5=Oppslag!$C$9,('Forskningsbev lokal mod'!Q64-'Forskningsbev lokal mod'!K64)+'Forskningsbev lokal mod'!K27,'Forskningsbev lokal mod'!Q64)</f>
        <v>0</v>
      </c>
      <c r="R27" s="19">
        <f>IF('Enheter, modell og år'!$E$5=Oppslag!$C$9,('Forskningsbev lokal mod'!R64-'Forskningsbev lokal mod'!L64)+'Forskningsbev lokal mod'!L27,'Forskningsbev lokal mod'!R64)</f>
        <v>0</v>
      </c>
      <c r="S27" s="19">
        <f t="shared" si="14"/>
        <v>0</v>
      </c>
      <c r="T27" s="45">
        <f>IF('Enheter, modell og år'!$E$5=Oppslag!$C$9,('Forskningsbev lokal mod'!T64-'Forskningsbev lokal mod'!N64)+'Forskningsbev lokal mod'!N27,'Forskningsbev lokal mod'!T64)</f>
        <v>0</v>
      </c>
      <c r="U27" s="19">
        <f>IF('Enheter, modell og år'!$E$5=Oppslag!$C$9,('Forskningsbev lokal mod'!U64-'Forskningsbev lokal mod'!O64)+'Forskningsbev lokal mod'!O27,'Forskningsbev lokal mod'!U64)</f>
        <v>0</v>
      </c>
      <c r="V27" s="19">
        <f>IF('Enheter, modell og år'!$E$5=Oppslag!$C$9,('Forskningsbev lokal mod'!V64-'Forskningsbev lokal mod'!P64)+'Forskningsbev lokal mod'!P27,'Forskningsbev lokal mod'!V64)</f>
        <v>0</v>
      </c>
      <c r="W27" s="19">
        <f>IF('Enheter, modell og år'!$E$5=Oppslag!$C$9,('Forskningsbev lokal mod'!W64-'Forskningsbev lokal mod'!Q64)+'Forskningsbev lokal mod'!Q27,'Forskningsbev lokal mod'!W64)</f>
        <v>0</v>
      </c>
      <c r="X27" s="19">
        <f>IF('Enheter, modell og år'!$E$5=Oppslag!$C$9,('Forskningsbev lokal mod'!X64-'Forskningsbev lokal mod'!R64)+'Forskningsbev lokal mod'!R27,'Forskningsbev lokal mod'!X64)</f>
        <v>0</v>
      </c>
      <c r="Y27" s="19">
        <f t="shared" si="15"/>
        <v>0</v>
      </c>
      <c r="Z27" s="45">
        <f>IF('Enheter, modell og år'!$E$5=Oppslag!$C$9,('Forskningsbev lokal mod'!Z64-'Forskningsbev lokal mod'!T64)+'Forskningsbev lokal mod'!T27,'Forskningsbev lokal mod'!Z64)</f>
        <v>0</v>
      </c>
      <c r="AA27" s="19">
        <f>IF('Enheter, modell og år'!$E$5=Oppslag!$C$9,('Forskningsbev lokal mod'!AA64-'Forskningsbev lokal mod'!U64)+'Forskningsbev lokal mod'!U27,'Forskningsbev lokal mod'!AA64)</f>
        <v>0</v>
      </c>
      <c r="AB27" s="19">
        <f>IF('Enheter, modell og år'!$E$5=Oppslag!$C$9,('Forskningsbev lokal mod'!AB64-'Forskningsbev lokal mod'!V64)+'Forskningsbev lokal mod'!V27,'Forskningsbev lokal mod'!AB64)</f>
        <v>0</v>
      </c>
      <c r="AC27" s="19">
        <f>IF('Enheter, modell og år'!$E$5=Oppslag!$C$9,('Forskningsbev lokal mod'!AC64-'Forskningsbev lokal mod'!W64)+'Forskningsbev lokal mod'!W27,'Forskningsbev lokal mod'!AC64)</f>
        <v>0</v>
      </c>
      <c r="AD27" s="19">
        <f>IF('Enheter, modell og år'!$E$5=Oppslag!$C$9,('Forskningsbev lokal mod'!AD64-'Forskningsbev lokal mod'!X64)+'Forskningsbev lokal mod'!X27,'Forskningsbev lokal mod'!AD64)</f>
        <v>0</v>
      </c>
      <c r="AE27" s="19">
        <f t="shared" si="16"/>
        <v>0</v>
      </c>
      <c r="AF27" s="45">
        <f>IF('Enheter, modell og år'!$E$5=Oppslag!$C$9,('Forskningsbev lokal mod'!AF64-'Forskningsbev lokal mod'!Z64)+'Forskningsbev lokal mod'!Z27,'Forskningsbev lokal mod'!AF64)</f>
        <v>0</v>
      </c>
      <c r="AG27" s="19">
        <f>IF('Enheter, modell og år'!$E$5=Oppslag!$C$9,('Forskningsbev lokal mod'!AG64-'Forskningsbev lokal mod'!AA64)+'Forskningsbev lokal mod'!AA27,'Forskningsbev lokal mod'!AG64)</f>
        <v>0</v>
      </c>
      <c r="AH27" s="19">
        <f>IF('Enheter, modell og år'!$E$5=Oppslag!$C$9,('Forskningsbev lokal mod'!AH64-'Forskningsbev lokal mod'!AB64)+'Forskningsbev lokal mod'!AB27,'Forskningsbev lokal mod'!AH64)</f>
        <v>0</v>
      </c>
      <c r="AI27" s="19">
        <f>IF('Enheter, modell og år'!$E$5=Oppslag!$C$9,('Forskningsbev lokal mod'!AI64-'Forskningsbev lokal mod'!AC64)+'Forskningsbev lokal mod'!AC27,'Forskningsbev lokal mod'!AI64)</f>
        <v>0</v>
      </c>
      <c r="AJ27" s="19">
        <f>IF('Enheter, modell og år'!$E$5=Oppslag!$C$9,('Forskningsbev lokal mod'!AJ64-'Forskningsbev lokal mod'!AD64)+'Forskningsbev lokal mod'!AD27,'Forskningsbev lokal mod'!AJ64)</f>
        <v>0</v>
      </c>
      <c r="AK27" s="19">
        <f t="shared" si="17"/>
        <v>0</v>
      </c>
      <c r="AL27" s="45">
        <f>IF('Enheter, modell og år'!$E$5=Oppslag!$C$9,('Forskningsbev lokal mod'!AL64-'Forskningsbev lokal mod'!AF64)+'Forskningsbev lokal mod'!AF27,'Forskningsbev lokal mod'!AL64)</f>
        <v>0</v>
      </c>
      <c r="AM27" s="19">
        <f>IF('Enheter, modell og år'!$E$5=Oppslag!$C$9,('Forskningsbev lokal mod'!AM64-'Forskningsbev lokal mod'!AG64)+'Forskningsbev lokal mod'!AG27,'Forskningsbev lokal mod'!AM64)</f>
        <v>0</v>
      </c>
      <c r="AN27" s="19">
        <f>IF('Enheter, modell og år'!$E$5=Oppslag!$C$9,('Forskningsbev lokal mod'!AN64-'Forskningsbev lokal mod'!AH64)+'Forskningsbev lokal mod'!AH27,'Forskningsbev lokal mod'!AN64)</f>
        <v>0</v>
      </c>
      <c r="AO27" s="19">
        <f>IF('Enheter, modell og år'!$E$5=Oppslag!$C$9,('Forskningsbev lokal mod'!AO64-'Forskningsbev lokal mod'!AI64)+'Forskningsbev lokal mod'!AI27,'Forskningsbev lokal mod'!AO64)</f>
        <v>0</v>
      </c>
      <c r="AP27" s="19">
        <f>IF('Enheter, modell og år'!$E$5=Oppslag!$C$9,('Forskningsbev lokal mod'!AP64-'Forskningsbev lokal mod'!AJ64)+'Forskningsbev lokal mod'!AJ27,'Forskningsbev lokal mod'!AP64)</f>
        <v>0</v>
      </c>
      <c r="AQ27" s="19">
        <f t="shared" si="18"/>
        <v>0</v>
      </c>
      <c r="AR27" s="45">
        <f>IF('Enheter, modell og år'!$E$5=Oppslag!$C$9,('Forskningsbev lokal mod'!AR64-'Forskningsbev lokal mod'!AL64)+'Forskningsbev lokal mod'!AL27,'Forskningsbev lokal mod'!AR64)</f>
        <v>0</v>
      </c>
      <c r="AS27" s="19">
        <f>IF('Enheter, modell og år'!$E$5=Oppslag!$C$9,('Forskningsbev lokal mod'!AS64-'Forskningsbev lokal mod'!AM64)+'Forskningsbev lokal mod'!AM27,'Forskningsbev lokal mod'!AS64)</f>
        <v>0</v>
      </c>
      <c r="AT27" s="19">
        <f>IF('Enheter, modell og år'!$E$5=Oppslag!$C$9,('Forskningsbev lokal mod'!AT64-'Forskningsbev lokal mod'!AN64)+'Forskningsbev lokal mod'!AN27,'Forskningsbev lokal mod'!AT64)</f>
        <v>0</v>
      </c>
      <c r="AU27" s="19">
        <f>IF('Enheter, modell og år'!$E$5=Oppslag!$C$9,('Forskningsbev lokal mod'!AU64-'Forskningsbev lokal mod'!AO64)+'Forskningsbev lokal mod'!AO27,'Forskningsbev lokal mod'!AU64)</f>
        <v>0</v>
      </c>
      <c r="AV27" s="19">
        <f>IF('Enheter, modell og år'!$E$5=Oppslag!$C$9,('Forskningsbev lokal mod'!AV64-'Forskningsbev lokal mod'!AP64)+'Forskningsbev lokal mod'!AP27,'Forskningsbev lokal mod'!AV64)</f>
        <v>0</v>
      </c>
      <c r="AW27" s="19">
        <f t="shared" si="19"/>
        <v>0</v>
      </c>
    </row>
    <row r="28" spans="1:49" x14ac:dyDescent="0.25">
      <c r="A28">
        <f>'Enheter, modell og år'!A26</f>
        <v>0</v>
      </c>
      <c r="B28" s="45">
        <f>IF('Enheter, modell og år'!$E$5=Oppslag!$C$9,'Forskningsbev lokal mod'!B65-Historikk!H96*(1+'Sentrale parametere'!$B$75)+Historikk!H62*(1+'Sentrale parametere'!$B$75),'Forskningsbev lokal mod'!B65)</f>
        <v>0</v>
      </c>
      <c r="C28" s="19">
        <f>IF('Enheter, modell og år'!$E$5=Oppslag!$C$9,'Forskningsbev lokal mod'!C65-Historikk!I96*(1+'Sentrale parametere'!$B$75)+Historikk!I62*(1+'Sentrale parametere'!$B$75),'Forskningsbev lokal mod'!C65)</f>
        <v>0</v>
      </c>
      <c r="D28" s="19">
        <f>IF('Enheter, modell og år'!$E$5=Oppslag!$C$9,'Forskningsbev lokal mod'!D65-Historikk!J96*(1+'Sentrale parametere'!$B$75)+Historikk!J62*(1+'Sentrale parametere'!$B$75),'Forskningsbev lokal mod'!D65)</f>
        <v>0</v>
      </c>
      <c r="E28" s="19">
        <f>IF('Enheter, modell og år'!$E$5=Oppslag!$C$9,'Forskningsbev lokal mod'!E65-Historikk!K96*(1+'Sentrale parametere'!$B$75)+Historikk!K62*(1+'Sentrale parametere'!$B$75),'Forskningsbev lokal mod'!E65)</f>
        <v>0</v>
      </c>
      <c r="F28" s="19">
        <f>IF('Enheter, modell og år'!$E$5=Oppslag!$C$9,'Forskningsbev lokal mod'!F65-Historikk!L96*(1+'Sentrale parametere'!$B$75)+Historikk!L62*(1+'Sentrale parametere'!$B$75),'Forskningsbev lokal mod'!F65)</f>
        <v>0</v>
      </c>
      <c r="G28" s="19">
        <f t="shared" si="12"/>
        <v>0</v>
      </c>
      <c r="H28" s="45">
        <f>IF('Enheter, modell og år'!$E$5=Oppslag!$C$9,('Forskningsbev lokal mod'!H65-'Forskningsbev lokal mod'!B65)+'Forskningsbev lokal mod'!B28,'Forskningsbev lokal mod'!H65)</f>
        <v>0</v>
      </c>
      <c r="I28" s="19">
        <f>IF('Enheter, modell og år'!$E$5=Oppslag!$C$9,('Forskningsbev lokal mod'!I65-'Forskningsbev lokal mod'!C65)+'Forskningsbev lokal mod'!C28,'Forskningsbev lokal mod'!I65)</f>
        <v>0</v>
      </c>
      <c r="J28" s="19">
        <f>IF('Enheter, modell og år'!$E$5=Oppslag!$C$9,('Forskningsbev lokal mod'!J65-'Forskningsbev lokal mod'!D65)+'Forskningsbev lokal mod'!D28,'Forskningsbev lokal mod'!J65)</f>
        <v>0</v>
      </c>
      <c r="K28" s="19">
        <f>IF('Enheter, modell og år'!$E$5=Oppslag!$C$9,('Forskningsbev lokal mod'!K65-'Forskningsbev lokal mod'!E65)+'Forskningsbev lokal mod'!E28,'Forskningsbev lokal mod'!K65)</f>
        <v>0</v>
      </c>
      <c r="L28" s="19">
        <f>IF('Enheter, modell og år'!$E$5=Oppslag!$C$9,('Forskningsbev lokal mod'!L65-'Forskningsbev lokal mod'!F65)+'Forskningsbev lokal mod'!F28,'Forskningsbev lokal mod'!L65)</f>
        <v>0</v>
      </c>
      <c r="M28" s="19">
        <f t="shared" si="13"/>
        <v>0</v>
      </c>
      <c r="N28" s="45">
        <f>IF('Enheter, modell og år'!$E$5=Oppslag!$C$9,('Forskningsbev lokal mod'!N65-'Forskningsbev lokal mod'!H65)+'Forskningsbev lokal mod'!H28,'Forskningsbev lokal mod'!N65)</f>
        <v>0</v>
      </c>
      <c r="O28" s="19">
        <f>IF('Enheter, modell og år'!$E$5=Oppslag!$C$9,('Forskningsbev lokal mod'!O65-'Forskningsbev lokal mod'!I65)+'Forskningsbev lokal mod'!I28,'Forskningsbev lokal mod'!O65)</f>
        <v>0</v>
      </c>
      <c r="P28" s="19">
        <f>IF('Enheter, modell og år'!$E$5=Oppslag!$C$9,('Forskningsbev lokal mod'!P65-'Forskningsbev lokal mod'!J65)+'Forskningsbev lokal mod'!J28,'Forskningsbev lokal mod'!P65)</f>
        <v>0</v>
      </c>
      <c r="Q28" s="19">
        <f>IF('Enheter, modell og år'!$E$5=Oppslag!$C$9,('Forskningsbev lokal mod'!Q65-'Forskningsbev lokal mod'!K65)+'Forskningsbev lokal mod'!K28,'Forskningsbev lokal mod'!Q65)</f>
        <v>0</v>
      </c>
      <c r="R28" s="19">
        <f>IF('Enheter, modell og år'!$E$5=Oppslag!$C$9,('Forskningsbev lokal mod'!R65-'Forskningsbev lokal mod'!L65)+'Forskningsbev lokal mod'!L28,'Forskningsbev lokal mod'!R65)</f>
        <v>0</v>
      </c>
      <c r="S28" s="19">
        <f t="shared" si="14"/>
        <v>0</v>
      </c>
      <c r="T28" s="45">
        <f>IF('Enheter, modell og år'!$E$5=Oppslag!$C$9,('Forskningsbev lokal mod'!T65-'Forskningsbev lokal mod'!N65)+'Forskningsbev lokal mod'!N28,'Forskningsbev lokal mod'!T65)</f>
        <v>0</v>
      </c>
      <c r="U28" s="19">
        <f>IF('Enheter, modell og år'!$E$5=Oppslag!$C$9,('Forskningsbev lokal mod'!U65-'Forskningsbev lokal mod'!O65)+'Forskningsbev lokal mod'!O28,'Forskningsbev lokal mod'!U65)</f>
        <v>0</v>
      </c>
      <c r="V28" s="19">
        <f>IF('Enheter, modell og år'!$E$5=Oppslag!$C$9,('Forskningsbev lokal mod'!V65-'Forskningsbev lokal mod'!P65)+'Forskningsbev lokal mod'!P28,'Forskningsbev lokal mod'!V65)</f>
        <v>0</v>
      </c>
      <c r="W28" s="19">
        <f>IF('Enheter, modell og år'!$E$5=Oppslag!$C$9,('Forskningsbev lokal mod'!W65-'Forskningsbev lokal mod'!Q65)+'Forskningsbev lokal mod'!Q28,'Forskningsbev lokal mod'!W65)</f>
        <v>0</v>
      </c>
      <c r="X28" s="19">
        <f>IF('Enheter, modell og år'!$E$5=Oppslag!$C$9,('Forskningsbev lokal mod'!X65-'Forskningsbev lokal mod'!R65)+'Forskningsbev lokal mod'!R28,'Forskningsbev lokal mod'!X65)</f>
        <v>0</v>
      </c>
      <c r="Y28" s="19">
        <f t="shared" si="15"/>
        <v>0</v>
      </c>
      <c r="Z28" s="45">
        <f>IF('Enheter, modell og år'!$E$5=Oppslag!$C$9,('Forskningsbev lokal mod'!Z65-'Forskningsbev lokal mod'!T65)+'Forskningsbev lokal mod'!T28,'Forskningsbev lokal mod'!Z65)</f>
        <v>0</v>
      </c>
      <c r="AA28" s="19">
        <f>IF('Enheter, modell og år'!$E$5=Oppslag!$C$9,('Forskningsbev lokal mod'!AA65-'Forskningsbev lokal mod'!U65)+'Forskningsbev lokal mod'!U28,'Forskningsbev lokal mod'!AA65)</f>
        <v>0</v>
      </c>
      <c r="AB28" s="19">
        <f>IF('Enheter, modell og år'!$E$5=Oppslag!$C$9,('Forskningsbev lokal mod'!AB65-'Forskningsbev lokal mod'!V65)+'Forskningsbev lokal mod'!V28,'Forskningsbev lokal mod'!AB65)</f>
        <v>0</v>
      </c>
      <c r="AC28" s="19">
        <f>IF('Enheter, modell og år'!$E$5=Oppslag!$C$9,('Forskningsbev lokal mod'!AC65-'Forskningsbev lokal mod'!W65)+'Forskningsbev lokal mod'!W28,'Forskningsbev lokal mod'!AC65)</f>
        <v>0</v>
      </c>
      <c r="AD28" s="19">
        <f>IF('Enheter, modell og år'!$E$5=Oppslag!$C$9,('Forskningsbev lokal mod'!AD65-'Forskningsbev lokal mod'!X65)+'Forskningsbev lokal mod'!X28,'Forskningsbev lokal mod'!AD65)</f>
        <v>0</v>
      </c>
      <c r="AE28" s="19">
        <f t="shared" si="16"/>
        <v>0</v>
      </c>
      <c r="AF28" s="45">
        <f>IF('Enheter, modell og år'!$E$5=Oppslag!$C$9,('Forskningsbev lokal mod'!AF65-'Forskningsbev lokal mod'!Z65)+'Forskningsbev lokal mod'!Z28,'Forskningsbev lokal mod'!AF65)</f>
        <v>0</v>
      </c>
      <c r="AG28" s="19">
        <f>IF('Enheter, modell og år'!$E$5=Oppslag!$C$9,('Forskningsbev lokal mod'!AG65-'Forskningsbev lokal mod'!AA65)+'Forskningsbev lokal mod'!AA28,'Forskningsbev lokal mod'!AG65)</f>
        <v>0</v>
      </c>
      <c r="AH28" s="19">
        <f>IF('Enheter, modell og år'!$E$5=Oppslag!$C$9,('Forskningsbev lokal mod'!AH65-'Forskningsbev lokal mod'!AB65)+'Forskningsbev lokal mod'!AB28,'Forskningsbev lokal mod'!AH65)</f>
        <v>0</v>
      </c>
      <c r="AI28" s="19">
        <f>IF('Enheter, modell og år'!$E$5=Oppslag!$C$9,('Forskningsbev lokal mod'!AI65-'Forskningsbev lokal mod'!AC65)+'Forskningsbev lokal mod'!AC28,'Forskningsbev lokal mod'!AI65)</f>
        <v>0</v>
      </c>
      <c r="AJ28" s="19">
        <f>IF('Enheter, modell og år'!$E$5=Oppslag!$C$9,('Forskningsbev lokal mod'!AJ65-'Forskningsbev lokal mod'!AD65)+'Forskningsbev lokal mod'!AD28,'Forskningsbev lokal mod'!AJ65)</f>
        <v>0</v>
      </c>
      <c r="AK28" s="19">
        <f t="shared" si="17"/>
        <v>0</v>
      </c>
      <c r="AL28" s="45">
        <f>IF('Enheter, modell og år'!$E$5=Oppslag!$C$9,('Forskningsbev lokal mod'!AL65-'Forskningsbev lokal mod'!AF65)+'Forskningsbev lokal mod'!AF28,'Forskningsbev lokal mod'!AL65)</f>
        <v>0</v>
      </c>
      <c r="AM28" s="19">
        <f>IF('Enheter, modell og år'!$E$5=Oppslag!$C$9,('Forskningsbev lokal mod'!AM65-'Forskningsbev lokal mod'!AG65)+'Forskningsbev lokal mod'!AG28,'Forskningsbev lokal mod'!AM65)</f>
        <v>0</v>
      </c>
      <c r="AN28" s="19">
        <f>IF('Enheter, modell og år'!$E$5=Oppslag!$C$9,('Forskningsbev lokal mod'!AN65-'Forskningsbev lokal mod'!AH65)+'Forskningsbev lokal mod'!AH28,'Forskningsbev lokal mod'!AN65)</f>
        <v>0</v>
      </c>
      <c r="AO28" s="19">
        <f>IF('Enheter, modell og år'!$E$5=Oppslag!$C$9,('Forskningsbev lokal mod'!AO65-'Forskningsbev lokal mod'!AI65)+'Forskningsbev lokal mod'!AI28,'Forskningsbev lokal mod'!AO65)</f>
        <v>0</v>
      </c>
      <c r="AP28" s="19">
        <f>IF('Enheter, modell og år'!$E$5=Oppslag!$C$9,('Forskningsbev lokal mod'!AP65-'Forskningsbev lokal mod'!AJ65)+'Forskningsbev lokal mod'!AJ28,'Forskningsbev lokal mod'!AP65)</f>
        <v>0</v>
      </c>
      <c r="AQ28" s="19">
        <f t="shared" si="18"/>
        <v>0</v>
      </c>
      <c r="AR28" s="45">
        <f>IF('Enheter, modell og år'!$E$5=Oppslag!$C$9,('Forskningsbev lokal mod'!AR65-'Forskningsbev lokal mod'!AL65)+'Forskningsbev lokal mod'!AL28,'Forskningsbev lokal mod'!AR65)</f>
        <v>0</v>
      </c>
      <c r="AS28" s="19">
        <f>IF('Enheter, modell og år'!$E$5=Oppslag!$C$9,('Forskningsbev lokal mod'!AS65-'Forskningsbev lokal mod'!AM65)+'Forskningsbev lokal mod'!AM28,'Forskningsbev lokal mod'!AS65)</f>
        <v>0</v>
      </c>
      <c r="AT28" s="19">
        <f>IF('Enheter, modell og år'!$E$5=Oppslag!$C$9,('Forskningsbev lokal mod'!AT65-'Forskningsbev lokal mod'!AN65)+'Forskningsbev lokal mod'!AN28,'Forskningsbev lokal mod'!AT65)</f>
        <v>0</v>
      </c>
      <c r="AU28" s="19">
        <f>IF('Enheter, modell og år'!$E$5=Oppslag!$C$9,('Forskningsbev lokal mod'!AU65-'Forskningsbev lokal mod'!AO65)+'Forskningsbev lokal mod'!AO28,'Forskningsbev lokal mod'!AU65)</f>
        <v>0</v>
      </c>
      <c r="AV28" s="19">
        <f>IF('Enheter, modell og år'!$E$5=Oppslag!$C$9,('Forskningsbev lokal mod'!AV65-'Forskningsbev lokal mod'!AP65)+'Forskningsbev lokal mod'!AP28,'Forskningsbev lokal mod'!AV65)</f>
        <v>0</v>
      </c>
      <c r="AW28" s="19">
        <f t="shared" si="19"/>
        <v>0</v>
      </c>
    </row>
    <row r="29" spans="1:49" x14ac:dyDescent="0.25">
      <c r="A29">
        <f>'Enheter, modell og år'!A27</f>
        <v>0</v>
      </c>
      <c r="B29" s="45">
        <f>IF('Enheter, modell og år'!$E$5=Oppslag!$C$9,'Forskningsbev lokal mod'!B66-Historikk!H97*(1+'Sentrale parametere'!$B$75)+Historikk!H63*(1+'Sentrale parametere'!$B$75),'Forskningsbev lokal mod'!B66)</f>
        <v>0</v>
      </c>
      <c r="C29" s="19">
        <f>IF('Enheter, modell og år'!$E$5=Oppslag!$C$9,'Forskningsbev lokal mod'!C66-Historikk!I97*(1+'Sentrale parametere'!$B$75)+Historikk!I63*(1+'Sentrale parametere'!$B$75),'Forskningsbev lokal mod'!C66)</f>
        <v>0</v>
      </c>
      <c r="D29" s="19">
        <f>IF('Enheter, modell og år'!$E$5=Oppslag!$C$9,'Forskningsbev lokal mod'!D66-Historikk!J97*(1+'Sentrale parametere'!$B$75)+Historikk!J63*(1+'Sentrale parametere'!$B$75),'Forskningsbev lokal mod'!D66)</f>
        <v>0</v>
      </c>
      <c r="E29" s="19">
        <f>IF('Enheter, modell og år'!$E$5=Oppslag!$C$9,'Forskningsbev lokal mod'!E66-Historikk!K97*(1+'Sentrale parametere'!$B$75)+Historikk!K63*(1+'Sentrale parametere'!$B$75),'Forskningsbev lokal mod'!E66)</f>
        <v>0</v>
      </c>
      <c r="F29" s="19">
        <f>IF('Enheter, modell og år'!$E$5=Oppslag!$C$9,'Forskningsbev lokal mod'!F66-Historikk!L97*(1+'Sentrale parametere'!$B$75)+Historikk!L63*(1+'Sentrale parametere'!$B$75),'Forskningsbev lokal mod'!F66)</f>
        <v>0</v>
      </c>
      <c r="G29" s="19">
        <f t="shared" si="12"/>
        <v>0</v>
      </c>
      <c r="H29" s="45">
        <f>IF('Enheter, modell og år'!$E$5=Oppslag!$C$9,('Forskningsbev lokal mod'!H66-'Forskningsbev lokal mod'!B66)+'Forskningsbev lokal mod'!B29,'Forskningsbev lokal mod'!H66)</f>
        <v>0</v>
      </c>
      <c r="I29" s="19">
        <f>IF('Enheter, modell og år'!$E$5=Oppslag!$C$9,('Forskningsbev lokal mod'!I66-'Forskningsbev lokal mod'!C66)+'Forskningsbev lokal mod'!C29,'Forskningsbev lokal mod'!I66)</f>
        <v>0</v>
      </c>
      <c r="J29" s="19">
        <f>IF('Enheter, modell og år'!$E$5=Oppslag!$C$9,('Forskningsbev lokal mod'!J66-'Forskningsbev lokal mod'!D66)+'Forskningsbev lokal mod'!D29,'Forskningsbev lokal mod'!J66)</f>
        <v>0</v>
      </c>
      <c r="K29" s="19">
        <f>IF('Enheter, modell og år'!$E$5=Oppslag!$C$9,('Forskningsbev lokal mod'!K66-'Forskningsbev lokal mod'!E66)+'Forskningsbev lokal mod'!E29,'Forskningsbev lokal mod'!K66)</f>
        <v>0</v>
      </c>
      <c r="L29" s="19">
        <f>IF('Enheter, modell og år'!$E$5=Oppslag!$C$9,('Forskningsbev lokal mod'!L66-'Forskningsbev lokal mod'!F66)+'Forskningsbev lokal mod'!F29,'Forskningsbev lokal mod'!L66)</f>
        <v>0</v>
      </c>
      <c r="M29" s="19">
        <f t="shared" si="13"/>
        <v>0</v>
      </c>
      <c r="N29" s="45">
        <f>IF('Enheter, modell og år'!$E$5=Oppslag!$C$9,('Forskningsbev lokal mod'!N66-'Forskningsbev lokal mod'!H66)+'Forskningsbev lokal mod'!H29,'Forskningsbev lokal mod'!N66)</f>
        <v>0</v>
      </c>
      <c r="O29" s="19">
        <f>IF('Enheter, modell og år'!$E$5=Oppslag!$C$9,('Forskningsbev lokal mod'!O66-'Forskningsbev lokal mod'!I66)+'Forskningsbev lokal mod'!I29,'Forskningsbev lokal mod'!O66)</f>
        <v>0</v>
      </c>
      <c r="P29" s="19">
        <f>IF('Enheter, modell og år'!$E$5=Oppslag!$C$9,('Forskningsbev lokal mod'!P66-'Forskningsbev lokal mod'!J66)+'Forskningsbev lokal mod'!J29,'Forskningsbev lokal mod'!P66)</f>
        <v>0</v>
      </c>
      <c r="Q29" s="19">
        <f>IF('Enheter, modell og år'!$E$5=Oppslag!$C$9,('Forskningsbev lokal mod'!Q66-'Forskningsbev lokal mod'!K66)+'Forskningsbev lokal mod'!K29,'Forskningsbev lokal mod'!Q66)</f>
        <v>0</v>
      </c>
      <c r="R29" s="19">
        <f>IF('Enheter, modell og år'!$E$5=Oppslag!$C$9,('Forskningsbev lokal mod'!R66-'Forskningsbev lokal mod'!L66)+'Forskningsbev lokal mod'!L29,'Forskningsbev lokal mod'!R66)</f>
        <v>0</v>
      </c>
      <c r="S29" s="19">
        <f t="shared" si="14"/>
        <v>0</v>
      </c>
      <c r="T29" s="45">
        <f>IF('Enheter, modell og år'!$E$5=Oppslag!$C$9,('Forskningsbev lokal mod'!T66-'Forskningsbev lokal mod'!N66)+'Forskningsbev lokal mod'!N29,'Forskningsbev lokal mod'!T66)</f>
        <v>0</v>
      </c>
      <c r="U29" s="19">
        <f>IF('Enheter, modell og år'!$E$5=Oppslag!$C$9,('Forskningsbev lokal mod'!U66-'Forskningsbev lokal mod'!O66)+'Forskningsbev lokal mod'!O29,'Forskningsbev lokal mod'!U66)</f>
        <v>0</v>
      </c>
      <c r="V29" s="19">
        <f>IF('Enheter, modell og år'!$E$5=Oppslag!$C$9,('Forskningsbev lokal mod'!V66-'Forskningsbev lokal mod'!P66)+'Forskningsbev lokal mod'!P29,'Forskningsbev lokal mod'!V66)</f>
        <v>0</v>
      </c>
      <c r="W29" s="19">
        <f>IF('Enheter, modell og år'!$E$5=Oppslag!$C$9,('Forskningsbev lokal mod'!W66-'Forskningsbev lokal mod'!Q66)+'Forskningsbev lokal mod'!Q29,'Forskningsbev lokal mod'!W66)</f>
        <v>0</v>
      </c>
      <c r="X29" s="19">
        <f>IF('Enheter, modell og år'!$E$5=Oppslag!$C$9,('Forskningsbev lokal mod'!X66-'Forskningsbev lokal mod'!R66)+'Forskningsbev lokal mod'!R29,'Forskningsbev lokal mod'!X66)</f>
        <v>0</v>
      </c>
      <c r="Y29" s="19">
        <f t="shared" si="15"/>
        <v>0</v>
      </c>
      <c r="Z29" s="45">
        <f>IF('Enheter, modell og år'!$E$5=Oppslag!$C$9,('Forskningsbev lokal mod'!Z66-'Forskningsbev lokal mod'!T66)+'Forskningsbev lokal mod'!T29,'Forskningsbev lokal mod'!Z66)</f>
        <v>0</v>
      </c>
      <c r="AA29" s="19">
        <f>IF('Enheter, modell og år'!$E$5=Oppslag!$C$9,('Forskningsbev lokal mod'!AA66-'Forskningsbev lokal mod'!U66)+'Forskningsbev lokal mod'!U29,'Forskningsbev lokal mod'!AA66)</f>
        <v>0</v>
      </c>
      <c r="AB29" s="19">
        <f>IF('Enheter, modell og år'!$E$5=Oppslag!$C$9,('Forskningsbev lokal mod'!AB66-'Forskningsbev lokal mod'!V66)+'Forskningsbev lokal mod'!V29,'Forskningsbev lokal mod'!AB66)</f>
        <v>0</v>
      </c>
      <c r="AC29" s="19">
        <f>IF('Enheter, modell og år'!$E$5=Oppslag!$C$9,('Forskningsbev lokal mod'!AC66-'Forskningsbev lokal mod'!W66)+'Forskningsbev lokal mod'!W29,'Forskningsbev lokal mod'!AC66)</f>
        <v>0</v>
      </c>
      <c r="AD29" s="19">
        <f>IF('Enheter, modell og år'!$E$5=Oppslag!$C$9,('Forskningsbev lokal mod'!AD66-'Forskningsbev lokal mod'!X66)+'Forskningsbev lokal mod'!X29,'Forskningsbev lokal mod'!AD66)</f>
        <v>0</v>
      </c>
      <c r="AE29" s="19">
        <f t="shared" si="16"/>
        <v>0</v>
      </c>
      <c r="AF29" s="45">
        <f>IF('Enheter, modell og år'!$E$5=Oppslag!$C$9,('Forskningsbev lokal mod'!AF66-'Forskningsbev lokal mod'!Z66)+'Forskningsbev lokal mod'!Z29,'Forskningsbev lokal mod'!AF66)</f>
        <v>0</v>
      </c>
      <c r="AG29" s="19">
        <f>IF('Enheter, modell og år'!$E$5=Oppslag!$C$9,('Forskningsbev lokal mod'!AG66-'Forskningsbev lokal mod'!AA66)+'Forskningsbev lokal mod'!AA29,'Forskningsbev lokal mod'!AG66)</f>
        <v>0</v>
      </c>
      <c r="AH29" s="19">
        <f>IF('Enheter, modell og år'!$E$5=Oppslag!$C$9,('Forskningsbev lokal mod'!AH66-'Forskningsbev lokal mod'!AB66)+'Forskningsbev lokal mod'!AB29,'Forskningsbev lokal mod'!AH66)</f>
        <v>0</v>
      </c>
      <c r="AI29" s="19">
        <f>IF('Enheter, modell og år'!$E$5=Oppslag!$C$9,('Forskningsbev lokal mod'!AI66-'Forskningsbev lokal mod'!AC66)+'Forskningsbev lokal mod'!AC29,'Forskningsbev lokal mod'!AI66)</f>
        <v>0</v>
      </c>
      <c r="AJ29" s="19">
        <f>IF('Enheter, modell og år'!$E$5=Oppslag!$C$9,('Forskningsbev lokal mod'!AJ66-'Forskningsbev lokal mod'!AD66)+'Forskningsbev lokal mod'!AD29,'Forskningsbev lokal mod'!AJ66)</f>
        <v>0</v>
      </c>
      <c r="AK29" s="19">
        <f t="shared" si="17"/>
        <v>0</v>
      </c>
      <c r="AL29" s="45">
        <f>IF('Enheter, modell og år'!$E$5=Oppslag!$C$9,('Forskningsbev lokal mod'!AL66-'Forskningsbev lokal mod'!AF66)+'Forskningsbev lokal mod'!AF29,'Forskningsbev lokal mod'!AL66)</f>
        <v>0</v>
      </c>
      <c r="AM29" s="19">
        <f>IF('Enheter, modell og år'!$E$5=Oppslag!$C$9,('Forskningsbev lokal mod'!AM66-'Forskningsbev lokal mod'!AG66)+'Forskningsbev lokal mod'!AG29,'Forskningsbev lokal mod'!AM66)</f>
        <v>0</v>
      </c>
      <c r="AN29" s="19">
        <f>IF('Enheter, modell og år'!$E$5=Oppslag!$C$9,('Forskningsbev lokal mod'!AN66-'Forskningsbev lokal mod'!AH66)+'Forskningsbev lokal mod'!AH29,'Forskningsbev lokal mod'!AN66)</f>
        <v>0</v>
      </c>
      <c r="AO29" s="19">
        <f>IF('Enheter, modell og år'!$E$5=Oppslag!$C$9,('Forskningsbev lokal mod'!AO66-'Forskningsbev lokal mod'!AI66)+'Forskningsbev lokal mod'!AI29,'Forskningsbev lokal mod'!AO66)</f>
        <v>0</v>
      </c>
      <c r="AP29" s="19">
        <f>IF('Enheter, modell og år'!$E$5=Oppslag!$C$9,('Forskningsbev lokal mod'!AP66-'Forskningsbev lokal mod'!AJ66)+'Forskningsbev lokal mod'!AJ29,'Forskningsbev lokal mod'!AP66)</f>
        <v>0</v>
      </c>
      <c r="AQ29" s="19">
        <f t="shared" si="18"/>
        <v>0</v>
      </c>
      <c r="AR29" s="45">
        <f>IF('Enheter, modell og år'!$E$5=Oppslag!$C$9,('Forskningsbev lokal mod'!AR66-'Forskningsbev lokal mod'!AL66)+'Forskningsbev lokal mod'!AL29,'Forskningsbev lokal mod'!AR66)</f>
        <v>0</v>
      </c>
      <c r="AS29" s="19">
        <f>IF('Enheter, modell og år'!$E$5=Oppslag!$C$9,('Forskningsbev lokal mod'!AS66-'Forskningsbev lokal mod'!AM66)+'Forskningsbev lokal mod'!AM29,'Forskningsbev lokal mod'!AS66)</f>
        <v>0</v>
      </c>
      <c r="AT29" s="19">
        <f>IF('Enheter, modell og år'!$E$5=Oppslag!$C$9,('Forskningsbev lokal mod'!AT66-'Forskningsbev lokal mod'!AN66)+'Forskningsbev lokal mod'!AN29,'Forskningsbev lokal mod'!AT66)</f>
        <v>0</v>
      </c>
      <c r="AU29" s="19">
        <f>IF('Enheter, modell og år'!$E$5=Oppslag!$C$9,('Forskningsbev lokal mod'!AU66-'Forskningsbev lokal mod'!AO66)+'Forskningsbev lokal mod'!AO29,'Forskningsbev lokal mod'!AU66)</f>
        <v>0</v>
      </c>
      <c r="AV29" s="19">
        <f>IF('Enheter, modell og år'!$E$5=Oppslag!$C$9,('Forskningsbev lokal mod'!AV66-'Forskningsbev lokal mod'!AP66)+'Forskningsbev lokal mod'!AP29,'Forskningsbev lokal mod'!AV66)</f>
        <v>0</v>
      </c>
      <c r="AW29" s="19">
        <f t="shared" si="19"/>
        <v>0</v>
      </c>
    </row>
    <row r="30" spans="1:49" x14ac:dyDescent="0.25">
      <c r="A30">
        <f>'Enheter, modell og år'!A28</f>
        <v>0</v>
      </c>
      <c r="B30" s="45">
        <f>IF('Enheter, modell og år'!$E$5=Oppslag!$C$9,'Forskningsbev lokal mod'!B67-Historikk!H98*(1+'Sentrale parametere'!$B$75)+Historikk!H64*(1+'Sentrale parametere'!$B$75),'Forskningsbev lokal mod'!B67)</f>
        <v>0</v>
      </c>
      <c r="C30" s="19">
        <f>IF('Enheter, modell og år'!$E$5=Oppslag!$C$9,'Forskningsbev lokal mod'!C67-Historikk!I98*(1+'Sentrale parametere'!$B$75)+Historikk!I64*(1+'Sentrale parametere'!$B$75),'Forskningsbev lokal mod'!C67)</f>
        <v>0</v>
      </c>
      <c r="D30" s="19">
        <f>IF('Enheter, modell og år'!$E$5=Oppslag!$C$9,'Forskningsbev lokal mod'!D67-Historikk!J98*(1+'Sentrale parametere'!$B$75)+Historikk!J64*(1+'Sentrale parametere'!$B$75),'Forskningsbev lokal mod'!D67)</f>
        <v>0</v>
      </c>
      <c r="E30" s="19">
        <f>IF('Enheter, modell og år'!$E$5=Oppslag!$C$9,'Forskningsbev lokal mod'!E67-Historikk!K98*(1+'Sentrale parametere'!$B$75)+Historikk!K64*(1+'Sentrale parametere'!$B$75),'Forskningsbev lokal mod'!E67)</f>
        <v>0</v>
      </c>
      <c r="F30" s="19">
        <f>IF('Enheter, modell og år'!$E$5=Oppslag!$C$9,'Forskningsbev lokal mod'!F67-Historikk!L98*(1+'Sentrale parametere'!$B$75)+Historikk!L64*(1+'Sentrale parametere'!$B$75),'Forskningsbev lokal mod'!F67)</f>
        <v>0</v>
      </c>
      <c r="G30" s="19">
        <f t="shared" si="12"/>
        <v>0</v>
      </c>
      <c r="H30" s="45">
        <f>IF('Enheter, modell og år'!$E$5=Oppslag!$C$9,('Forskningsbev lokal mod'!H67-'Forskningsbev lokal mod'!B67)+'Forskningsbev lokal mod'!B30,'Forskningsbev lokal mod'!H67)</f>
        <v>0</v>
      </c>
      <c r="I30" s="19">
        <f>IF('Enheter, modell og år'!$E$5=Oppslag!$C$9,('Forskningsbev lokal mod'!I67-'Forskningsbev lokal mod'!C67)+'Forskningsbev lokal mod'!C30,'Forskningsbev lokal mod'!I67)</f>
        <v>0</v>
      </c>
      <c r="J30" s="19">
        <f>IF('Enheter, modell og år'!$E$5=Oppslag!$C$9,('Forskningsbev lokal mod'!J67-'Forskningsbev lokal mod'!D67)+'Forskningsbev lokal mod'!D30,'Forskningsbev lokal mod'!J67)</f>
        <v>0</v>
      </c>
      <c r="K30" s="19">
        <f>IF('Enheter, modell og år'!$E$5=Oppslag!$C$9,('Forskningsbev lokal mod'!K67-'Forskningsbev lokal mod'!E67)+'Forskningsbev lokal mod'!E30,'Forskningsbev lokal mod'!K67)</f>
        <v>0</v>
      </c>
      <c r="L30" s="19">
        <f>IF('Enheter, modell og år'!$E$5=Oppslag!$C$9,('Forskningsbev lokal mod'!L67-'Forskningsbev lokal mod'!F67)+'Forskningsbev lokal mod'!F30,'Forskningsbev lokal mod'!L67)</f>
        <v>0</v>
      </c>
      <c r="M30" s="19">
        <f t="shared" si="13"/>
        <v>0</v>
      </c>
      <c r="N30" s="45">
        <f>IF('Enheter, modell og år'!$E$5=Oppslag!$C$9,('Forskningsbev lokal mod'!N67-'Forskningsbev lokal mod'!H67)+'Forskningsbev lokal mod'!H30,'Forskningsbev lokal mod'!N67)</f>
        <v>0</v>
      </c>
      <c r="O30" s="19">
        <f>IF('Enheter, modell og år'!$E$5=Oppslag!$C$9,('Forskningsbev lokal mod'!O67-'Forskningsbev lokal mod'!I67)+'Forskningsbev lokal mod'!I30,'Forskningsbev lokal mod'!O67)</f>
        <v>0</v>
      </c>
      <c r="P30" s="19">
        <f>IF('Enheter, modell og år'!$E$5=Oppslag!$C$9,('Forskningsbev lokal mod'!P67-'Forskningsbev lokal mod'!J67)+'Forskningsbev lokal mod'!J30,'Forskningsbev lokal mod'!P67)</f>
        <v>0</v>
      </c>
      <c r="Q30" s="19">
        <f>IF('Enheter, modell og år'!$E$5=Oppslag!$C$9,('Forskningsbev lokal mod'!Q67-'Forskningsbev lokal mod'!K67)+'Forskningsbev lokal mod'!K30,'Forskningsbev lokal mod'!Q67)</f>
        <v>0</v>
      </c>
      <c r="R30" s="19">
        <f>IF('Enheter, modell og år'!$E$5=Oppslag!$C$9,('Forskningsbev lokal mod'!R67-'Forskningsbev lokal mod'!L67)+'Forskningsbev lokal mod'!L30,'Forskningsbev lokal mod'!R67)</f>
        <v>0</v>
      </c>
      <c r="S30" s="19">
        <f t="shared" si="14"/>
        <v>0</v>
      </c>
      <c r="T30" s="45">
        <f>IF('Enheter, modell og år'!$E$5=Oppslag!$C$9,('Forskningsbev lokal mod'!T67-'Forskningsbev lokal mod'!N67)+'Forskningsbev lokal mod'!N30,'Forskningsbev lokal mod'!T67)</f>
        <v>0</v>
      </c>
      <c r="U30" s="19">
        <f>IF('Enheter, modell og år'!$E$5=Oppslag!$C$9,('Forskningsbev lokal mod'!U67-'Forskningsbev lokal mod'!O67)+'Forskningsbev lokal mod'!O30,'Forskningsbev lokal mod'!U67)</f>
        <v>0</v>
      </c>
      <c r="V30" s="19">
        <f>IF('Enheter, modell og år'!$E$5=Oppslag!$C$9,('Forskningsbev lokal mod'!V67-'Forskningsbev lokal mod'!P67)+'Forskningsbev lokal mod'!P30,'Forskningsbev lokal mod'!V67)</f>
        <v>0</v>
      </c>
      <c r="W30" s="19">
        <f>IF('Enheter, modell og år'!$E$5=Oppslag!$C$9,('Forskningsbev lokal mod'!W67-'Forskningsbev lokal mod'!Q67)+'Forskningsbev lokal mod'!Q30,'Forskningsbev lokal mod'!W67)</f>
        <v>0</v>
      </c>
      <c r="X30" s="19">
        <f>IF('Enheter, modell og år'!$E$5=Oppslag!$C$9,('Forskningsbev lokal mod'!X67-'Forskningsbev lokal mod'!R67)+'Forskningsbev lokal mod'!R30,'Forskningsbev lokal mod'!X67)</f>
        <v>0</v>
      </c>
      <c r="Y30" s="19">
        <f t="shared" si="15"/>
        <v>0</v>
      </c>
      <c r="Z30" s="45">
        <f>IF('Enheter, modell og år'!$E$5=Oppslag!$C$9,('Forskningsbev lokal mod'!Z67-'Forskningsbev lokal mod'!T67)+'Forskningsbev lokal mod'!T30,'Forskningsbev lokal mod'!Z67)</f>
        <v>0</v>
      </c>
      <c r="AA30" s="19">
        <f>IF('Enheter, modell og år'!$E$5=Oppslag!$C$9,('Forskningsbev lokal mod'!AA67-'Forskningsbev lokal mod'!U67)+'Forskningsbev lokal mod'!U30,'Forskningsbev lokal mod'!AA67)</f>
        <v>0</v>
      </c>
      <c r="AB30" s="19">
        <f>IF('Enheter, modell og år'!$E$5=Oppslag!$C$9,('Forskningsbev lokal mod'!AB67-'Forskningsbev lokal mod'!V67)+'Forskningsbev lokal mod'!V30,'Forskningsbev lokal mod'!AB67)</f>
        <v>0</v>
      </c>
      <c r="AC30" s="19">
        <f>IF('Enheter, modell og år'!$E$5=Oppslag!$C$9,('Forskningsbev lokal mod'!AC67-'Forskningsbev lokal mod'!W67)+'Forskningsbev lokal mod'!W30,'Forskningsbev lokal mod'!AC67)</f>
        <v>0</v>
      </c>
      <c r="AD30" s="19">
        <f>IF('Enheter, modell og år'!$E$5=Oppslag!$C$9,('Forskningsbev lokal mod'!AD67-'Forskningsbev lokal mod'!X67)+'Forskningsbev lokal mod'!X30,'Forskningsbev lokal mod'!AD67)</f>
        <v>0</v>
      </c>
      <c r="AE30" s="19">
        <f t="shared" si="16"/>
        <v>0</v>
      </c>
      <c r="AF30" s="45">
        <f>IF('Enheter, modell og år'!$E$5=Oppslag!$C$9,('Forskningsbev lokal mod'!AF67-'Forskningsbev lokal mod'!Z67)+'Forskningsbev lokal mod'!Z30,'Forskningsbev lokal mod'!AF67)</f>
        <v>0</v>
      </c>
      <c r="AG30" s="19">
        <f>IF('Enheter, modell og år'!$E$5=Oppslag!$C$9,('Forskningsbev lokal mod'!AG67-'Forskningsbev lokal mod'!AA67)+'Forskningsbev lokal mod'!AA30,'Forskningsbev lokal mod'!AG67)</f>
        <v>0</v>
      </c>
      <c r="AH30" s="19">
        <f>IF('Enheter, modell og år'!$E$5=Oppslag!$C$9,('Forskningsbev lokal mod'!AH67-'Forskningsbev lokal mod'!AB67)+'Forskningsbev lokal mod'!AB30,'Forskningsbev lokal mod'!AH67)</f>
        <v>0</v>
      </c>
      <c r="AI30" s="19">
        <f>IF('Enheter, modell og år'!$E$5=Oppslag!$C$9,('Forskningsbev lokal mod'!AI67-'Forskningsbev lokal mod'!AC67)+'Forskningsbev lokal mod'!AC30,'Forskningsbev lokal mod'!AI67)</f>
        <v>0</v>
      </c>
      <c r="AJ30" s="19">
        <f>IF('Enheter, modell og år'!$E$5=Oppslag!$C$9,('Forskningsbev lokal mod'!AJ67-'Forskningsbev lokal mod'!AD67)+'Forskningsbev lokal mod'!AD30,'Forskningsbev lokal mod'!AJ67)</f>
        <v>0</v>
      </c>
      <c r="AK30" s="19">
        <f t="shared" si="17"/>
        <v>0</v>
      </c>
      <c r="AL30" s="45">
        <f>IF('Enheter, modell og år'!$E$5=Oppslag!$C$9,('Forskningsbev lokal mod'!AL67-'Forskningsbev lokal mod'!AF67)+'Forskningsbev lokal mod'!AF30,'Forskningsbev lokal mod'!AL67)</f>
        <v>0</v>
      </c>
      <c r="AM30" s="19">
        <f>IF('Enheter, modell og år'!$E$5=Oppslag!$C$9,('Forskningsbev lokal mod'!AM67-'Forskningsbev lokal mod'!AG67)+'Forskningsbev lokal mod'!AG30,'Forskningsbev lokal mod'!AM67)</f>
        <v>0</v>
      </c>
      <c r="AN30" s="19">
        <f>IF('Enheter, modell og år'!$E$5=Oppslag!$C$9,('Forskningsbev lokal mod'!AN67-'Forskningsbev lokal mod'!AH67)+'Forskningsbev lokal mod'!AH30,'Forskningsbev lokal mod'!AN67)</f>
        <v>0</v>
      </c>
      <c r="AO30" s="19">
        <f>IF('Enheter, modell og år'!$E$5=Oppslag!$C$9,('Forskningsbev lokal mod'!AO67-'Forskningsbev lokal mod'!AI67)+'Forskningsbev lokal mod'!AI30,'Forskningsbev lokal mod'!AO67)</f>
        <v>0</v>
      </c>
      <c r="AP30" s="19">
        <f>IF('Enheter, modell og år'!$E$5=Oppslag!$C$9,('Forskningsbev lokal mod'!AP67-'Forskningsbev lokal mod'!AJ67)+'Forskningsbev lokal mod'!AJ30,'Forskningsbev lokal mod'!AP67)</f>
        <v>0</v>
      </c>
      <c r="AQ30" s="19">
        <f t="shared" si="18"/>
        <v>0</v>
      </c>
      <c r="AR30" s="45">
        <f>IF('Enheter, modell og år'!$E$5=Oppslag!$C$9,('Forskningsbev lokal mod'!AR67-'Forskningsbev lokal mod'!AL67)+'Forskningsbev lokal mod'!AL30,'Forskningsbev lokal mod'!AR67)</f>
        <v>0</v>
      </c>
      <c r="AS30" s="19">
        <f>IF('Enheter, modell og år'!$E$5=Oppslag!$C$9,('Forskningsbev lokal mod'!AS67-'Forskningsbev lokal mod'!AM67)+'Forskningsbev lokal mod'!AM30,'Forskningsbev lokal mod'!AS67)</f>
        <v>0</v>
      </c>
      <c r="AT30" s="19">
        <f>IF('Enheter, modell og år'!$E$5=Oppslag!$C$9,('Forskningsbev lokal mod'!AT67-'Forskningsbev lokal mod'!AN67)+'Forskningsbev lokal mod'!AN30,'Forskningsbev lokal mod'!AT67)</f>
        <v>0</v>
      </c>
      <c r="AU30" s="19">
        <f>IF('Enheter, modell og år'!$E$5=Oppslag!$C$9,('Forskningsbev lokal mod'!AU67-'Forskningsbev lokal mod'!AO67)+'Forskningsbev lokal mod'!AO30,'Forskningsbev lokal mod'!AU67)</f>
        <v>0</v>
      </c>
      <c r="AV30" s="19">
        <f>IF('Enheter, modell og år'!$E$5=Oppslag!$C$9,('Forskningsbev lokal mod'!AV67-'Forskningsbev lokal mod'!AP67)+'Forskningsbev lokal mod'!AP30,'Forskningsbev lokal mod'!AV67)</f>
        <v>0</v>
      </c>
      <c r="AW30" s="19">
        <f t="shared" si="19"/>
        <v>0</v>
      </c>
    </row>
    <row r="31" spans="1:49" x14ac:dyDescent="0.25">
      <c r="A31">
        <f>'Enheter, modell og år'!A29</f>
        <v>0</v>
      </c>
      <c r="B31" s="45">
        <f>IF('Enheter, modell og år'!$E$5=Oppslag!$C$9,'Forskningsbev lokal mod'!B68-Historikk!H99*(1+'Sentrale parametere'!$B$75)+Historikk!H65*(1+'Sentrale parametere'!$B$75),'Forskningsbev lokal mod'!B68)</f>
        <v>0</v>
      </c>
      <c r="C31" s="19">
        <f>IF('Enheter, modell og år'!$E$5=Oppslag!$C$9,'Forskningsbev lokal mod'!C68-Historikk!I99*(1+'Sentrale parametere'!$B$75)+Historikk!I65*(1+'Sentrale parametere'!$B$75),'Forskningsbev lokal mod'!C68)</f>
        <v>0</v>
      </c>
      <c r="D31" s="19">
        <f>IF('Enheter, modell og år'!$E$5=Oppslag!$C$9,'Forskningsbev lokal mod'!D68-Historikk!J99*(1+'Sentrale parametere'!$B$75)+Historikk!J65*(1+'Sentrale parametere'!$B$75),'Forskningsbev lokal mod'!D68)</f>
        <v>0</v>
      </c>
      <c r="E31" s="19">
        <f>IF('Enheter, modell og år'!$E$5=Oppslag!$C$9,'Forskningsbev lokal mod'!E68-Historikk!K99*(1+'Sentrale parametere'!$B$75)+Historikk!K65*(1+'Sentrale parametere'!$B$75),'Forskningsbev lokal mod'!E68)</f>
        <v>0</v>
      </c>
      <c r="F31" s="19">
        <f>IF('Enheter, modell og år'!$E$5=Oppslag!$C$9,'Forskningsbev lokal mod'!F68-Historikk!L99*(1+'Sentrale parametere'!$B$75)+Historikk!L65*(1+'Sentrale parametere'!$B$75),'Forskningsbev lokal mod'!F68)</f>
        <v>0</v>
      </c>
      <c r="G31" s="19">
        <f t="shared" si="12"/>
        <v>0</v>
      </c>
      <c r="H31" s="45">
        <f>IF('Enheter, modell og år'!$E$5=Oppslag!$C$9,('Forskningsbev lokal mod'!H68-'Forskningsbev lokal mod'!B68)+'Forskningsbev lokal mod'!B31,'Forskningsbev lokal mod'!H68)</f>
        <v>0</v>
      </c>
      <c r="I31" s="19">
        <f>IF('Enheter, modell og år'!$E$5=Oppslag!$C$9,('Forskningsbev lokal mod'!I68-'Forskningsbev lokal mod'!C68)+'Forskningsbev lokal mod'!C31,'Forskningsbev lokal mod'!I68)</f>
        <v>0</v>
      </c>
      <c r="J31" s="19">
        <f>IF('Enheter, modell og år'!$E$5=Oppslag!$C$9,('Forskningsbev lokal mod'!J68-'Forskningsbev lokal mod'!D68)+'Forskningsbev lokal mod'!D31,'Forskningsbev lokal mod'!J68)</f>
        <v>0</v>
      </c>
      <c r="K31" s="19">
        <f>IF('Enheter, modell og år'!$E$5=Oppslag!$C$9,('Forskningsbev lokal mod'!K68-'Forskningsbev lokal mod'!E68)+'Forskningsbev lokal mod'!E31,'Forskningsbev lokal mod'!K68)</f>
        <v>0</v>
      </c>
      <c r="L31" s="19">
        <f>IF('Enheter, modell og år'!$E$5=Oppslag!$C$9,('Forskningsbev lokal mod'!L68-'Forskningsbev lokal mod'!F68)+'Forskningsbev lokal mod'!F31,'Forskningsbev lokal mod'!L68)</f>
        <v>0</v>
      </c>
      <c r="M31" s="19">
        <f t="shared" si="13"/>
        <v>0</v>
      </c>
      <c r="N31" s="45">
        <f>IF('Enheter, modell og år'!$E$5=Oppslag!$C$9,('Forskningsbev lokal mod'!N68-'Forskningsbev lokal mod'!H68)+'Forskningsbev lokal mod'!H31,'Forskningsbev lokal mod'!N68)</f>
        <v>0</v>
      </c>
      <c r="O31" s="19">
        <f>IF('Enheter, modell og år'!$E$5=Oppslag!$C$9,('Forskningsbev lokal mod'!O68-'Forskningsbev lokal mod'!I68)+'Forskningsbev lokal mod'!I31,'Forskningsbev lokal mod'!O68)</f>
        <v>0</v>
      </c>
      <c r="P31" s="19">
        <f>IF('Enheter, modell og år'!$E$5=Oppslag!$C$9,('Forskningsbev lokal mod'!P68-'Forskningsbev lokal mod'!J68)+'Forskningsbev lokal mod'!J31,'Forskningsbev lokal mod'!P68)</f>
        <v>0</v>
      </c>
      <c r="Q31" s="19">
        <f>IF('Enheter, modell og år'!$E$5=Oppslag!$C$9,('Forskningsbev lokal mod'!Q68-'Forskningsbev lokal mod'!K68)+'Forskningsbev lokal mod'!K31,'Forskningsbev lokal mod'!Q68)</f>
        <v>0</v>
      </c>
      <c r="R31" s="19">
        <f>IF('Enheter, modell og år'!$E$5=Oppslag!$C$9,('Forskningsbev lokal mod'!R68-'Forskningsbev lokal mod'!L68)+'Forskningsbev lokal mod'!L31,'Forskningsbev lokal mod'!R68)</f>
        <v>0</v>
      </c>
      <c r="S31" s="19">
        <f t="shared" si="14"/>
        <v>0</v>
      </c>
      <c r="T31" s="45">
        <f>IF('Enheter, modell og år'!$E$5=Oppslag!$C$9,('Forskningsbev lokal mod'!T68-'Forskningsbev lokal mod'!N68)+'Forskningsbev lokal mod'!N31,'Forskningsbev lokal mod'!T68)</f>
        <v>0</v>
      </c>
      <c r="U31" s="19">
        <f>IF('Enheter, modell og år'!$E$5=Oppslag!$C$9,('Forskningsbev lokal mod'!U68-'Forskningsbev lokal mod'!O68)+'Forskningsbev lokal mod'!O31,'Forskningsbev lokal mod'!U68)</f>
        <v>0</v>
      </c>
      <c r="V31" s="19">
        <f>IF('Enheter, modell og år'!$E$5=Oppslag!$C$9,('Forskningsbev lokal mod'!V68-'Forskningsbev lokal mod'!P68)+'Forskningsbev lokal mod'!P31,'Forskningsbev lokal mod'!V68)</f>
        <v>0</v>
      </c>
      <c r="W31" s="19">
        <f>IF('Enheter, modell og år'!$E$5=Oppslag!$C$9,('Forskningsbev lokal mod'!W68-'Forskningsbev lokal mod'!Q68)+'Forskningsbev lokal mod'!Q31,'Forskningsbev lokal mod'!W68)</f>
        <v>0</v>
      </c>
      <c r="X31" s="19">
        <f>IF('Enheter, modell og år'!$E$5=Oppslag!$C$9,('Forskningsbev lokal mod'!X68-'Forskningsbev lokal mod'!R68)+'Forskningsbev lokal mod'!R31,'Forskningsbev lokal mod'!X68)</f>
        <v>0</v>
      </c>
      <c r="Y31" s="19">
        <f t="shared" si="15"/>
        <v>0</v>
      </c>
      <c r="Z31" s="45">
        <f>IF('Enheter, modell og år'!$E$5=Oppslag!$C$9,('Forskningsbev lokal mod'!Z68-'Forskningsbev lokal mod'!T68)+'Forskningsbev lokal mod'!T31,'Forskningsbev lokal mod'!Z68)</f>
        <v>0</v>
      </c>
      <c r="AA31" s="19">
        <f>IF('Enheter, modell og år'!$E$5=Oppslag!$C$9,('Forskningsbev lokal mod'!AA68-'Forskningsbev lokal mod'!U68)+'Forskningsbev lokal mod'!U31,'Forskningsbev lokal mod'!AA68)</f>
        <v>0</v>
      </c>
      <c r="AB31" s="19">
        <f>IF('Enheter, modell og år'!$E$5=Oppslag!$C$9,('Forskningsbev lokal mod'!AB68-'Forskningsbev lokal mod'!V68)+'Forskningsbev lokal mod'!V31,'Forskningsbev lokal mod'!AB68)</f>
        <v>0</v>
      </c>
      <c r="AC31" s="19">
        <f>IF('Enheter, modell og år'!$E$5=Oppslag!$C$9,('Forskningsbev lokal mod'!AC68-'Forskningsbev lokal mod'!W68)+'Forskningsbev lokal mod'!W31,'Forskningsbev lokal mod'!AC68)</f>
        <v>0</v>
      </c>
      <c r="AD31" s="19">
        <f>IF('Enheter, modell og år'!$E$5=Oppslag!$C$9,('Forskningsbev lokal mod'!AD68-'Forskningsbev lokal mod'!X68)+'Forskningsbev lokal mod'!X31,'Forskningsbev lokal mod'!AD68)</f>
        <v>0</v>
      </c>
      <c r="AE31" s="19">
        <f t="shared" si="16"/>
        <v>0</v>
      </c>
      <c r="AF31" s="45">
        <f>IF('Enheter, modell og år'!$E$5=Oppslag!$C$9,('Forskningsbev lokal mod'!AF68-'Forskningsbev lokal mod'!Z68)+'Forskningsbev lokal mod'!Z31,'Forskningsbev lokal mod'!AF68)</f>
        <v>0</v>
      </c>
      <c r="AG31" s="19">
        <f>IF('Enheter, modell og år'!$E$5=Oppslag!$C$9,('Forskningsbev lokal mod'!AG68-'Forskningsbev lokal mod'!AA68)+'Forskningsbev lokal mod'!AA31,'Forskningsbev lokal mod'!AG68)</f>
        <v>0</v>
      </c>
      <c r="AH31" s="19">
        <f>IF('Enheter, modell og år'!$E$5=Oppslag!$C$9,('Forskningsbev lokal mod'!AH68-'Forskningsbev lokal mod'!AB68)+'Forskningsbev lokal mod'!AB31,'Forskningsbev lokal mod'!AH68)</f>
        <v>0</v>
      </c>
      <c r="AI31" s="19">
        <f>IF('Enheter, modell og år'!$E$5=Oppslag!$C$9,('Forskningsbev lokal mod'!AI68-'Forskningsbev lokal mod'!AC68)+'Forskningsbev lokal mod'!AC31,'Forskningsbev lokal mod'!AI68)</f>
        <v>0</v>
      </c>
      <c r="AJ31" s="19">
        <f>IF('Enheter, modell og år'!$E$5=Oppslag!$C$9,('Forskningsbev lokal mod'!AJ68-'Forskningsbev lokal mod'!AD68)+'Forskningsbev lokal mod'!AD31,'Forskningsbev lokal mod'!AJ68)</f>
        <v>0</v>
      </c>
      <c r="AK31" s="19">
        <f t="shared" si="17"/>
        <v>0</v>
      </c>
      <c r="AL31" s="45">
        <f>IF('Enheter, modell og år'!$E$5=Oppslag!$C$9,('Forskningsbev lokal mod'!AL68-'Forskningsbev lokal mod'!AF68)+'Forskningsbev lokal mod'!AF31,'Forskningsbev lokal mod'!AL68)</f>
        <v>0</v>
      </c>
      <c r="AM31" s="19">
        <f>IF('Enheter, modell og år'!$E$5=Oppslag!$C$9,('Forskningsbev lokal mod'!AM68-'Forskningsbev lokal mod'!AG68)+'Forskningsbev lokal mod'!AG31,'Forskningsbev lokal mod'!AM68)</f>
        <v>0</v>
      </c>
      <c r="AN31" s="19">
        <f>IF('Enheter, modell og år'!$E$5=Oppslag!$C$9,('Forskningsbev lokal mod'!AN68-'Forskningsbev lokal mod'!AH68)+'Forskningsbev lokal mod'!AH31,'Forskningsbev lokal mod'!AN68)</f>
        <v>0</v>
      </c>
      <c r="AO31" s="19">
        <f>IF('Enheter, modell og år'!$E$5=Oppslag!$C$9,('Forskningsbev lokal mod'!AO68-'Forskningsbev lokal mod'!AI68)+'Forskningsbev lokal mod'!AI31,'Forskningsbev lokal mod'!AO68)</f>
        <v>0</v>
      </c>
      <c r="AP31" s="19">
        <f>IF('Enheter, modell og år'!$E$5=Oppslag!$C$9,('Forskningsbev lokal mod'!AP68-'Forskningsbev lokal mod'!AJ68)+'Forskningsbev lokal mod'!AJ31,'Forskningsbev lokal mod'!AP68)</f>
        <v>0</v>
      </c>
      <c r="AQ31" s="19">
        <f t="shared" si="18"/>
        <v>0</v>
      </c>
      <c r="AR31" s="45">
        <f>IF('Enheter, modell og år'!$E$5=Oppslag!$C$9,('Forskningsbev lokal mod'!AR68-'Forskningsbev lokal mod'!AL68)+'Forskningsbev lokal mod'!AL31,'Forskningsbev lokal mod'!AR68)</f>
        <v>0</v>
      </c>
      <c r="AS31" s="19">
        <f>IF('Enheter, modell og år'!$E$5=Oppslag!$C$9,('Forskningsbev lokal mod'!AS68-'Forskningsbev lokal mod'!AM68)+'Forskningsbev lokal mod'!AM31,'Forskningsbev lokal mod'!AS68)</f>
        <v>0</v>
      </c>
      <c r="AT31" s="19">
        <f>IF('Enheter, modell og år'!$E$5=Oppslag!$C$9,('Forskningsbev lokal mod'!AT68-'Forskningsbev lokal mod'!AN68)+'Forskningsbev lokal mod'!AN31,'Forskningsbev lokal mod'!AT68)</f>
        <v>0</v>
      </c>
      <c r="AU31" s="19">
        <f>IF('Enheter, modell og år'!$E$5=Oppslag!$C$9,('Forskningsbev lokal mod'!AU68-'Forskningsbev lokal mod'!AO68)+'Forskningsbev lokal mod'!AO31,'Forskningsbev lokal mod'!AU68)</f>
        <v>0</v>
      </c>
      <c r="AV31" s="19">
        <f>IF('Enheter, modell og år'!$E$5=Oppslag!$C$9,('Forskningsbev lokal mod'!AV68-'Forskningsbev lokal mod'!AP68)+'Forskningsbev lokal mod'!AP31,'Forskningsbev lokal mod'!AV68)</f>
        <v>0</v>
      </c>
      <c r="AW31" s="19">
        <f t="shared" si="19"/>
        <v>0</v>
      </c>
    </row>
    <row r="32" spans="1:49" x14ac:dyDescent="0.25">
      <c r="A32">
        <f>'Enheter, modell og år'!A30</f>
        <v>0</v>
      </c>
      <c r="B32" s="45">
        <f>IF('Enheter, modell og år'!$E$5=Oppslag!$C$9,'Forskningsbev lokal mod'!B69-Historikk!H100*(1+'Sentrale parametere'!$B$75)+Historikk!H66*(1+'Sentrale parametere'!$B$75),'Forskningsbev lokal mod'!B69)</f>
        <v>0</v>
      </c>
      <c r="C32" s="19">
        <f>IF('Enheter, modell og år'!$E$5=Oppslag!$C$9,'Forskningsbev lokal mod'!C69-Historikk!I100*(1+'Sentrale parametere'!$B$75)+Historikk!I66*(1+'Sentrale parametere'!$B$75),'Forskningsbev lokal mod'!C69)</f>
        <v>0</v>
      </c>
      <c r="D32" s="19">
        <f>IF('Enheter, modell og år'!$E$5=Oppslag!$C$9,'Forskningsbev lokal mod'!D69-Historikk!J100*(1+'Sentrale parametere'!$B$75)+Historikk!J66*(1+'Sentrale parametere'!$B$75),'Forskningsbev lokal mod'!D69)</f>
        <v>0</v>
      </c>
      <c r="E32" s="19">
        <f>IF('Enheter, modell og år'!$E$5=Oppslag!$C$9,'Forskningsbev lokal mod'!E69-Historikk!K100*(1+'Sentrale parametere'!$B$75)+Historikk!K66*(1+'Sentrale parametere'!$B$75),'Forskningsbev lokal mod'!E69)</f>
        <v>0</v>
      </c>
      <c r="F32" s="19">
        <f>IF('Enheter, modell og år'!$E$5=Oppslag!$C$9,'Forskningsbev lokal mod'!F69-Historikk!L100*(1+'Sentrale parametere'!$B$75)+Historikk!L66*(1+'Sentrale parametere'!$B$75),'Forskningsbev lokal mod'!F69)</f>
        <v>0</v>
      </c>
      <c r="G32" s="19">
        <f t="shared" si="12"/>
        <v>0</v>
      </c>
      <c r="H32" s="45">
        <f>IF('Enheter, modell og år'!$E$5=Oppslag!$C$9,('Forskningsbev lokal mod'!H69-'Forskningsbev lokal mod'!B69)+'Forskningsbev lokal mod'!B32,'Forskningsbev lokal mod'!H69)</f>
        <v>0</v>
      </c>
      <c r="I32" s="19">
        <f>IF('Enheter, modell og år'!$E$5=Oppslag!$C$9,('Forskningsbev lokal mod'!I69-'Forskningsbev lokal mod'!C69)+'Forskningsbev lokal mod'!C32,'Forskningsbev lokal mod'!I69)</f>
        <v>0</v>
      </c>
      <c r="J32" s="19">
        <f>IF('Enheter, modell og år'!$E$5=Oppslag!$C$9,('Forskningsbev lokal mod'!J69-'Forskningsbev lokal mod'!D69)+'Forskningsbev lokal mod'!D32,'Forskningsbev lokal mod'!J69)</f>
        <v>0</v>
      </c>
      <c r="K32" s="19">
        <f>IF('Enheter, modell og år'!$E$5=Oppslag!$C$9,('Forskningsbev lokal mod'!K69-'Forskningsbev lokal mod'!E69)+'Forskningsbev lokal mod'!E32,'Forskningsbev lokal mod'!K69)</f>
        <v>0</v>
      </c>
      <c r="L32" s="19">
        <f>IF('Enheter, modell og år'!$E$5=Oppslag!$C$9,('Forskningsbev lokal mod'!L69-'Forskningsbev lokal mod'!F69)+'Forskningsbev lokal mod'!F32,'Forskningsbev lokal mod'!L69)</f>
        <v>0</v>
      </c>
      <c r="M32" s="19">
        <f t="shared" si="13"/>
        <v>0</v>
      </c>
      <c r="N32" s="45">
        <f>IF('Enheter, modell og år'!$E$5=Oppslag!$C$9,('Forskningsbev lokal mod'!N69-'Forskningsbev lokal mod'!H69)+'Forskningsbev lokal mod'!H32,'Forskningsbev lokal mod'!N69)</f>
        <v>0</v>
      </c>
      <c r="O32" s="19">
        <f>IF('Enheter, modell og år'!$E$5=Oppslag!$C$9,('Forskningsbev lokal mod'!O69-'Forskningsbev lokal mod'!I69)+'Forskningsbev lokal mod'!I32,'Forskningsbev lokal mod'!O69)</f>
        <v>0</v>
      </c>
      <c r="P32" s="19">
        <f>IF('Enheter, modell og år'!$E$5=Oppslag!$C$9,('Forskningsbev lokal mod'!P69-'Forskningsbev lokal mod'!J69)+'Forskningsbev lokal mod'!J32,'Forskningsbev lokal mod'!P69)</f>
        <v>0</v>
      </c>
      <c r="Q32" s="19">
        <f>IF('Enheter, modell og år'!$E$5=Oppslag!$C$9,('Forskningsbev lokal mod'!Q69-'Forskningsbev lokal mod'!K69)+'Forskningsbev lokal mod'!K32,'Forskningsbev lokal mod'!Q69)</f>
        <v>0</v>
      </c>
      <c r="R32" s="19">
        <f>IF('Enheter, modell og år'!$E$5=Oppslag!$C$9,('Forskningsbev lokal mod'!R69-'Forskningsbev lokal mod'!L69)+'Forskningsbev lokal mod'!L32,'Forskningsbev lokal mod'!R69)</f>
        <v>0</v>
      </c>
      <c r="S32" s="19">
        <f t="shared" si="14"/>
        <v>0</v>
      </c>
      <c r="T32" s="45">
        <f>IF('Enheter, modell og år'!$E$5=Oppslag!$C$9,('Forskningsbev lokal mod'!T69-'Forskningsbev lokal mod'!N69)+'Forskningsbev lokal mod'!N32,'Forskningsbev lokal mod'!T69)</f>
        <v>0</v>
      </c>
      <c r="U32" s="19">
        <f>IF('Enheter, modell og år'!$E$5=Oppslag!$C$9,('Forskningsbev lokal mod'!U69-'Forskningsbev lokal mod'!O69)+'Forskningsbev lokal mod'!O32,'Forskningsbev lokal mod'!U69)</f>
        <v>0</v>
      </c>
      <c r="V32" s="19">
        <f>IF('Enheter, modell og år'!$E$5=Oppslag!$C$9,('Forskningsbev lokal mod'!V69-'Forskningsbev lokal mod'!P69)+'Forskningsbev lokal mod'!P32,'Forskningsbev lokal mod'!V69)</f>
        <v>0</v>
      </c>
      <c r="W32" s="19">
        <f>IF('Enheter, modell og år'!$E$5=Oppslag!$C$9,('Forskningsbev lokal mod'!W69-'Forskningsbev lokal mod'!Q69)+'Forskningsbev lokal mod'!Q32,'Forskningsbev lokal mod'!W69)</f>
        <v>0</v>
      </c>
      <c r="X32" s="19">
        <f>IF('Enheter, modell og år'!$E$5=Oppslag!$C$9,('Forskningsbev lokal mod'!X69-'Forskningsbev lokal mod'!R69)+'Forskningsbev lokal mod'!R32,'Forskningsbev lokal mod'!X69)</f>
        <v>0</v>
      </c>
      <c r="Y32" s="19">
        <f t="shared" si="15"/>
        <v>0</v>
      </c>
      <c r="Z32" s="45">
        <f>IF('Enheter, modell og år'!$E$5=Oppslag!$C$9,('Forskningsbev lokal mod'!Z69-'Forskningsbev lokal mod'!T69)+'Forskningsbev lokal mod'!T32,'Forskningsbev lokal mod'!Z69)</f>
        <v>0</v>
      </c>
      <c r="AA32" s="19">
        <f>IF('Enheter, modell og år'!$E$5=Oppslag!$C$9,('Forskningsbev lokal mod'!AA69-'Forskningsbev lokal mod'!U69)+'Forskningsbev lokal mod'!U32,'Forskningsbev lokal mod'!AA69)</f>
        <v>0</v>
      </c>
      <c r="AB32" s="19">
        <f>IF('Enheter, modell og år'!$E$5=Oppslag!$C$9,('Forskningsbev lokal mod'!AB69-'Forskningsbev lokal mod'!V69)+'Forskningsbev lokal mod'!V32,'Forskningsbev lokal mod'!AB69)</f>
        <v>0</v>
      </c>
      <c r="AC32" s="19">
        <f>IF('Enheter, modell og år'!$E$5=Oppslag!$C$9,('Forskningsbev lokal mod'!AC69-'Forskningsbev lokal mod'!W69)+'Forskningsbev lokal mod'!W32,'Forskningsbev lokal mod'!AC69)</f>
        <v>0</v>
      </c>
      <c r="AD32" s="19">
        <f>IF('Enheter, modell og år'!$E$5=Oppslag!$C$9,('Forskningsbev lokal mod'!AD69-'Forskningsbev lokal mod'!X69)+'Forskningsbev lokal mod'!X32,'Forskningsbev lokal mod'!AD69)</f>
        <v>0</v>
      </c>
      <c r="AE32" s="19">
        <f t="shared" si="16"/>
        <v>0</v>
      </c>
      <c r="AF32" s="45">
        <f>IF('Enheter, modell og år'!$E$5=Oppslag!$C$9,('Forskningsbev lokal mod'!AF69-'Forskningsbev lokal mod'!Z69)+'Forskningsbev lokal mod'!Z32,'Forskningsbev lokal mod'!AF69)</f>
        <v>0</v>
      </c>
      <c r="AG32" s="19">
        <f>IF('Enheter, modell og år'!$E$5=Oppslag!$C$9,('Forskningsbev lokal mod'!AG69-'Forskningsbev lokal mod'!AA69)+'Forskningsbev lokal mod'!AA32,'Forskningsbev lokal mod'!AG69)</f>
        <v>0</v>
      </c>
      <c r="AH32" s="19">
        <f>IF('Enheter, modell og år'!$E$5=Oppslag!$C$9,('Forskningsbev lokal mod'!AH69-'Forskningsbev lokal mod'!AB69)+'Forskningsbev lokal mod'!AB32,'Forskningsbev lokal mod'!AH69)</f>
        <v>0</v>
      </c>
      <c r="AI32" s="19">
        <f>IF('Enheter, modell og år'!$E$5=Oppslag!$C$9,('Forskningsbev lokal mod'!AI69-'Forskningsbev lokal mod'!AC69)+'Forskningsbev lokal mod'!AC32,'Forskningsbev lokal mod'!AI69)</f>
        <v>0</v>
      </c>
      <c r="AJ32" s="19">
        <f>IF('Enheter, modell og år'!$E$5=Oppslag!$C$9,('Forskningsbev lokal mod'!AJ69-'Forskningsbev lokal mod'!AD69)+'Forskningsbev lokal mod'!AD32,'Forskningsbev lokal mod'!AJ69)</f>
        <v>0</v>
      </c>
      <c r="AK32" s="19">
        <f t="shared" si="17"/>
        <v>0</v>
      </c>
      <c r="AL32" s="45">
        <f>IF('Enheter, modell og år'!$E$5=Oppslag!$C$9,('Forskningsbev lokal mod'!AL69-'Forskningsbev lokal mod'!AF69)+'Forskningsbev lokal mod'!AF32,'Forskningsbev lokal mod'!AL69)</f>
        <v>0</v>
      </c>
      <c r="AM32" s="19">
        <f>IF('Enheter, modell og år'!$E$5=Oppslag!$C$9,('Forskningsbev lokal mod'!AM69-'Forskningsbev lokal mod'!AG69)+'Forskningsbev lokal mod'!AG32,'Forskningsbev lokal mod'!AM69)</f>
        <v>0</v>
      </c>
      <c r="AN32" s="19">
        <f>IF('Enheter, modell og år'!$E$5=Oppslag!$C$9,('Forskningsbev lokal mod'!AN69-'Forskningsbev lokal mod'!AH69)+'Forskningsbev lokal mod'!AH32,'Forskningsbev lokal mod'!AN69)</f>
        <v>0</v>
      </c>
      <c r="AO32" s="19">
        <f>IF('Enheter, modell og år'!$E$5=Oppslag!$C$9,('Forskningsbev lokal mod'!AO69-'Forskningsbev lokal mod'!AI69)+'Forskningsbev lokal mod'!AI32,'Forskningsbev lokal mod'!AO69)</f>
        <v>0</v>
      </c>
      <c r="AP32" s="19">
        <f>IF('Enheter, modell og år'!$E$5=Oppslag!$C$9,('Forskningsbev lokal mod'!AP69-'Forskningsbev lokal mod'!AJ69)+'Forskningsbev lokal mod'!AJ32,'Forskningsbev lokal mod'!AP69)</f>
        <v>0</v>
      </c>
      <c r="AQ32" s="19">
        <f t="shared" si="18"/>
        <v>0</v>
      </c>
      <c r="AR32" s="45">
        <f>IF('Enheter, modell og år'!$E$5=Oppslag!$C$9,('Forskningsbev lokal mod'!AR69-'Forskningsbev lokal mod'!AL69)+'Forskningsbev lokal mod'!AL32,'Forskningsbev lokal mod'!AR69)</f>
        <v>0</v>
      </c>
      <c r="AS32" s="19">
        <f>IF('Enheter, modell og år'!$E$5=Oppslag!$C$9,('Forskningsbev lokal mod'!AS69-'Forskningsbev lokal mod'!AM69)+'Forskningsbev lokal mod'!AM32,'Forskningsbev lokal mod'!AS69)</f>
        <v>0</v>
      </c>
      <c r="AT32" s="19">
        <f>IF('Enheter, modell og år'!$E$5=Oppslag!$C$9,('Forskningsbev lokal mod'!AT69-'Forskningsbev lokal mod'!AN69)+'Forskningsbev lokal mod'!AN32,'Forskningsbev lokal mod'!AT69)</f>
        <v>0</v>
      </c>
      <c r="AU32" s="19">
        <f>IF('Enheter, modell og år'!$E$5=Oppslag!$C$9,('Forskningsbev lokal mod'!AU69-'Forskningsbev lokal mod'!AO69)+'Forskningsbev lokal mod'!AO32,'Forskningsbev lokal mod'!AU69)</f>
        <v>0</v>
      </c>
      <c r="AV32" s="19">
        <f>IF('Enheter, modell og år'!$E$5=Oppslag!$C$9,('Forskningsbev lokal mod'!AV69-'Forskningsbev lokal mod'!AP69)+'Forskningsbev lokal mod'!AP32,'Forskningsbev lokal mod'!AV69)</f>
        <v>0</v>
      </c>
      <c r="AW32" s="19">
        <f t="shared" si="19"/>
        <v>0</v>
      </c>
    </row>
    <row r="33" spans="1:49" x14ac:dyDescent="0.25">
      <c r="A33">
        <f>'Enheter, modell og år'!A31</f>
        <v>0</v>
      </c>
      <c r="B33" s="45">
        <f>IF('Enheter, modell og år'!$E$5=Oppslag!$C$9,'Forskningsbev lokal mod'!B70-Historikk!H101*(1+'Sentrale parametere'!$B$75)+Historikk!H67*(1+'Sentrale parametere'!$B$75),'Forskningsbev lokal mod'!B70)</f>
        <v>0</v>
      </c>
      <c r="C33" s="19">
        <f>IF('Enheter, modell og år'!$E$5=Oppslag!$C$9,'Forskningsbev lokal mod'!C70-Historikk!I101*(1+'Sentrale parametere'!$B$75)+Historikk!I67*(1+'Sentrale parametere'!$B$75),'Forskningsbev lokal mod'!C70)</f>
        <v>0</v>
      </c>
      <c r="D33" s="19">
        <f>IF('Enheter, modell og år'!$E$5=Oppslag!$C$9,'Forskningsbev lokal mod'!D70-Historikk!J101*(1+'Sentrale parametere'!$B$75)+Historikk!J67*(1+'Sentrale parametere'!$B$75),'Forskningsbev lokal mod'!D70)</f>
        <v>0</v>
      </c>
      <c r="E33" s="19">
        <f>IF('Enheter, modell og år'!$E$5=Oppslag!$C$9,'Forskningsbev lokal mod'!E70-Historikk!K101*(1+'Sentrale parametere'!$B$75)+Historikk!K67*(1+'Sentrale parametere'!$B$75),'Forskningsbev lokal mod'!E70)</f>
        <v>0</v>
      </c>
      <c r="F33" s="19">
        <f>IF('Enheter, modell og år'!$E$5=Oppslag!$C$9,'Forskningsbev lokal mod'!F70-Historikk!L101*(1+'Sentrale parametere'!$B$75)+Historikk!L67*(1+'Sentrale parametere'!$B$75),'Forskningsbev lokal mod'!F70)</f>
        <v>0</v>
      </c>
      <c r="G33" s="19">
        <f t="shared" si="12"/>
        <v>0</v>
      </c>
      <c r="H33" s="45">
        <f>IF('Enheter, modell og år'!$E$5=Oppslag!$C$9,('Forskningsbev lokal mod'!H70-'Forskningsbev lokal mod'!B70)+'Forskningsbev lokal mod'!B33,'Forskningsbev lokal mod'!H70)</f>
        <v>0</v>
      </c>
      <c r="I33" s="19">
        <f>IF('Enheter, modell og år'!$E$5=Oppslag!$C$9,('Forskningsbev lokal mod'!I70-'Forskningsbev lokal mod'!C70)+'Forskningsbev lokal mod'!C33,'Forskningsbev lokal mod'!I70)</f>
        <v>0</v>
      </c>
      <c r="J33" s="19">
        <f>IF('Enheter, modell og år'!$E$5=Oppslag!$C$9,('Forskningsbev lokal mod'!J70-'Forskningsbev lokal mod'!D70)+'Forskningsbev lokal mod'!D33,'Forskningsbev lokal mod'!J70)</f>
        <v>0</v>
      </c>
      <c r="K33" s="19">
        <f>IF('Enheter, modell og år'!$E$5=Oppslag!$C$9,('Forskningsbev lokal mod'!K70-'Forskningsbev lokal mod'!E70)+'Forskningsbev lokal mod'!E33,'Forskningsbev lokal mod'!K70)</f>
        <v>0</v>
      </c>
      <c r="L33" s="19">
        <f>IF('Enheter, modell og år'!$E$5=Oppslag!$C$9,('Forskningsbev lokal mod'!L70-'Forskningsbev lokal mod'!F70)+'Forskningsbev lokal mod'!F33,'Forskningsbev lokal mod'!L70)</f>
        <v>0</v>
      </c>
      <c r="M33" s="19">
        <f t="shared" si="13"/>
        <v>0</v>
      </c>
      <c r="N33" s="45">
        <f>IF('Enheter, modell og år'!$E$5=Oppslag!$C$9,('Forskningsbev lokal mod'!N70-'Forskningsbev lokal mod'!H70)+'Forskningsbev lokal mod'!H33,'Forskningsbev lokal mod'!N70)</f>
        <v>0</v>
      </c>
      <c r="O33" s="19">
        <f>IF('Enheter, modell og år'!$E$5=Oppslag!$C$9,('Forskningsbev lokal mod'!O70-'Forskningsbev lokal mod'!I70)+'Forskningsbev lokal mod'!I33,'Forskningsbev lokal mod'!O70)</f>
        <v>0</v>
      </c>
      <c r="P33" s="19">
        <f>IF('Enheter, modell og år'!$E$5=Oppslag!$C$9,('Forskningsbev lokal mod'!P70-'Forskningsbev lokal mod'!J70)+'Forskningsbev lokal mod'!J33,'Forskningsbev lokal mod'!P70)</f>
        <v>0</v>
      </c>
      <c r="Q33" s="19">
        <f>IF('Enheter, modell og år'!$E$5=Oppslag!$C$9,('Forskningsbev lokal mod'!Q70-'Forskningsbev lokal mod'!K70)+'Forskningsbev lokal mod'!K33,'Forskningsbev lokal mod'!Q70)</f>
        <v>0</v>
      </c>
      <c r="R33" s="19">
        <f>IF('Enheter, modell og år'!$E$5=Oppslag!$C$9,('Forskningsbev lokal mod'!R70-'Forskningsbev lokal mod'!L70)+'Forskningsbev lokal mod'!L33,'Forskningsbev lokal mod'!R70)</f>
        <v>0</v>
      </c>
      <c r="S33" s="19">
        <f t="shared" si="14"/>
        <v>0</v>
      </c>
      <c r="T33" s="45">
        <f>IF('Enheter, modell og år'!$E$5=Oppslag!$C$9,('Forskningsbev lokal mod'!T70-'Forskningsbev lokal mod'!N70)+'Forskningsbev lokal mod'!N33,'Forskningsbev lokal mod'!T70)</f>
        <v>0</v>
      </c>
      <c r="U33" s="19">
        <f>IF('Enheter, modell og år'!$E$5=Oppslag!$C$9,('Forskningsbev lokal mod'!U70-'Forskningsbev lokal mod'!O70)+'Forskningsbev lokal mod'!O33,'Forskningsbev lokal mod'!U70)</f>
        <v>0</v>
      </c>
      <c r="V33" s="19">
        <f>IF('Enheter, modell og år'!$E$5=Oppslag!$C$9,('Forskningsbev lokal mod'!V70-'Forskningsbev lokal mod'!P70)+'Forskningsbev lokal mod'!P33,'Forskningsbev lokal mod'!V70)</f>
        <v>0</v>
      </c>
      <c r="W33" s="19">
        <f>IF('Enheter, modell og år'!$E$5=Oppslag!$C$9,('Forskningsbev lokal mod'!W70-'Forskningsbev lokal mod'!Q70)+'Forskningsbev lokal mod'!Q33,'Forskningsbev lokal mod'!W70)</f>
        <v>0</v>
      </c>
      <c r="X33" s="19">
        <f>IF('Enheter, modell og år'!$E$5=Oppslag!$C$9,('Forskningsbev lokal mod'!X70-'Forskningsbev lokal mod'!R70)+'Forskningsbev lokal mod'!R33,'Forskningsbev lokal mod'!X70)</f>
        <v>0</v>
      </c>
      <c r="Y33" s="19">
        <f t="shared" si="15"/>
        <v>0</v>
      </c>
      <c r="Z33" s="45">
        <f>IF('Enheter, modell og år'!$E$5=Oppslag!$C$9,('Forskningsbev lokal mod'!Z70-'Forskningsbev lokal mod'!T70)+'Forskningsbev lokal mod'!T33,'Forskningsbev lokal mod'!Z70)</f>
        <v>0</v>
      </c>
      <c r="AA33" s="19">
        <f>IF('Enheter, modell og år'!$E$5=Oppslag!$C$9,('Forskningsbev lokal mod'!AA70-'Forskningsbev lokal mod'!U70)+'Forskningsbev lokal mod'!U33,'Forskningsbev lokal mod'!AA70)</f>
        <v>0</v>
      </c>
      <c r="AB33" s="19">
        <f>IF('Enheter, modell og år'!$E$5=Oppslag!$C$9,('Forskningsbev lokal mod'!AB70-'Forskningsbev lokal mod'!V70)+'Forskningsbev lokal mod'!V33,'Forskningsbev lokal mod'!AB70)</f>
        <v>0</v>
      </c>
      <c r="AC33" s="19">
        <f>IF('Enheter, modell og år'!$E$5=Oppslag!$C$9,('Forskningsbev lokal mod'!AC70-'Forskningsbev lokal mod'!W70)+'Forskningsbev lokal mod'!W33,'Forskningsbev lokal mod'!AC70)</f>
        <v>0</v>
      </c>
      <c r="AD33" s="19">
        <f>IF('Enheter, modell og år'!$E$5=Oppslag!$C$9,('Forskningsbev lokal mod'!AD70-'Forskningsbev lokal mod'!X70)+'Forskningsbev lokal mod'!X33,'Forskningsbev lokal mod'!AD70)</f>
        <v>0</v>
      </c>
      <c r="AE33" s="19">
        <f t="shared" si="16"/>
        <v>0</v>
      </c>
      <c r="AF33" s="45">
        <f>IF('Enheter, modell og år'!$E$5=Oppslag!$C$9,('Forskningsbev lokal mod'!AF70-'Forskningsbev lokal mod'!Z70)+'Forskningsbev lokal mod'!Z33,'Forskningsbev lokal mod'!AF70)</f>
        <v>0</v>
      </c>
      <c r="AG33" s="19">
        <f>IF('Enheter, modell og år'!$E$5=Oppslag!$C$9,('Forskningsbev lokal mod'!AG70-'Forskningsbev lokal mod'!AA70)+'Forskningsbev lokal mod'!AA33,'Forskningsbev lokal mod'!AG70)</f>
        <v>0</v>
      </c>
      <c r="AH33" s="19">
        <f>IF('Enheter, modell og år'!$E$5=Oppslag!$C$9,('Forskningsbev lokal mod'!AH70-'Forskningsbev lokal mod'!AB70)+'Forskningsbev lokal mod'!AB33,'Forskningsbev lokal mod'!AH70)</f>
        <v>0</v>
      </c>
      <c r="AI33" s="19">
        <f>IF('Enheter, modell og år'!$E$5=Oppslag!$C$9,('Forskningsbev lokal mod'!AI70-'Forskningsbev lokal mod'!AC70)+'Forskningsbev lokal mod'!AC33,'Forskningsbev lokal mod'!AI70)</f>
        <v>0</v>
      </c>
      <c r="AJ33" s="19">
        <f>IF('Enheter, modell og år'!$E$5=Oppslag!$C$9,('Forskningsbev lokal mod'!AJ70-'Forskningsbev lokal mod'!AD70)+'Forskningsbev lokal mod'!AD33,'Forskningsbev lokal mod'!AJ70)</f>
        <v>0</v>
      </c>
      <c r="AK33" s="19">
        <f t="shared" si="17"/>
        <v>0</v>
      </c>
      <c r="AL33" s="45">
        <f>IF('Enheter, modell og år'!$E$5=Oppslag!$C$9,('Forskningsbev lokal mod'!AL70-'Forskningsbev lokal mod'!AF70)+'Forskningsbev lokal mod'!AF33,'Forskningsbev lokal mod'!AL70)</f>
        <v>0</v>
      </c>
      <c r="AM33" s="19">
        <f>IF('Enheter, modell og år'!$E$5=Oppslag!$C$9,('Forskningsbev lokal mod'!AM70-'Forskningsbev lokal mod'!AG70)+'Forskningsbev lokal mod'!AG33,'Forskningsbev lokal mod'!AM70)</f>
        <v>0</v>
      </c>
      <c r="AN33" s="19">
        <f>IF('Enheter, modell og år'!$E$5=Oppslag!$C$9,('Forskningsbev lokal mod'!AN70-'Forskningsbev lokal mod'!AH70)+'Forskningsbev lokal mod'!AH33,'Forskningsbev lokal mod'!AN70)</f>
        <v>0</v>
      </c>
      <c r="AO33" s="19">
        <f>IF('Enheter, modell og år'!$E$5=Oppslag!$C$9,('Forskningsbev lokal mod'!AO70-'Forskningsbev lokal mod'!AI70)+'Forskningsbev lokal mod'!AI33,'Forskningsbev lokal mod'!AO70)</f>
        <v>0</v>
      </c>
      <c r="AP33" s="19">
        <f>IF('Enheter, modell og år'!$E$5=Oppslag!$C$9,('Forskningsbev lokal mod'!AP70-'Forskningsbev lokal mod'!AJ70)+'Forskningsbev lokal mod'!AJ33,'Forskningsbev lokal mod'!AP70)</f>
        <v>0</v>
      </c>
      <c r="AQ33" s="19">
        <f t="shared" si="18"/>
        <v>0</v>
      </c>
      <c r="AR33" s="45">
        <f>IF('Enheter, modell og år'!$E$5=Oppslag!$C$9,('Forskningsbev lokal mod'!AR70-'Forskningsbev lokal mod'!AL70)+'Forskningsbev lokal mod'!AL33,'Forskningsbev lokal mod'!AR70)</f>
        <v>0</v>
      </c>
      <c r="AS33" s="19">
        <f>IF('Enheter, modell og år'!$E$5=Oppslag!$C$9,('Forskningsbev lokal mod'!AS70-'Forskningsbev lokal mod'!AM70)+'Forskningsbev lokal mod'!AM33,'Forskningsbev lokal mod'!AS70)</f>
        <v>0</v>
      </c>
      <c r="AT33" s="19">
        <f>IF('Enheter, modell og år'!$E$5=Oppslag!$C$9,('Forskningsbev lokal mod'!AT70-'Forskningsbev lokal mod'!AN70)+'Forskningsbev lokal mod'!AN33,'Forskningsbev lokal mod'!AT70)</f>
        <v>0</v>
      </c>
      <c r="AU33" s="19">
        <f>IF('Enheter, modell og år'!$E$5=Oppslag!$C$9,('Forskningsbev lokal mod'!AU70-'Forskningsbev lokal mod'!AO70)+'Forskningsbev lokal mod'!AO33,'Forskningsbev lokal mod'!AU70)</f>
        <v>0</v>
      </c>
      <c r="AV33" s="19">
        <f>IF('Enheter, modell og år'!$E$5=Oppslag!$C$9,('Forskningsbev lokal mod'!AV70-'Forskningsbev lokal mod'!AP70)+'Forskningsbev lokal mod'!AP33,'Forskningsbev lokal mod'!AV70)</f>
        <v>0</v>
      </c>
      <c r="AW33" s="19">
        <f t="shared" si="19"/>
        <v>0</v>
      </c>
    </row>
    <row r="34" spans="1:49" s="1" customFormat="1" x14ac:dyDescent="0.25">
      <c r="A34" s="1" t="s">
        <v>11</v>
      </c>
      <c r="B34" s="31">
        <f>SUM(B4:B33)</f>
        <v>0</v>
      </c>
      <c r="C34" s="32">
        <f t="shared" ref="C34:E34" si="20">SUM(C4:C33)</f>
        <v>0</v>
      </c>
      <c r="D34" s="32">
        <f t="shared" si="20"/>
        <v>0</v>
      </c>
      <c r="E34" s="32">
        <f t="shared" si="20"/>
        <v>0</v>
      </c>
      <c r="F34" s="32">
        <f t="shared" ref="F34:G34" si="21">SUM(F4:F33)</f>
        <v>0</v>
      </c>
      <c r="G34" s="32">
        <f t="shared" si="21"/>
        <v>0</v>
      </c>
      <c r="H34" s="31">
        <f>SUM(H4:H33)</f>
        <v>0</v>
      </c>
      <c r="I34" s="32">
        <f t="shared" ref="I34:M34" si="22">SUM(I4:I33)</f>
        <v>0</v>
      </c>
      <c r="J34" s="32">
        <f t="shared" si="22"/>
        <v>0</v>
      </c>
      <c r="K34" s="32">
        <f t="shared" si="22"/>
        <v>0</v>
      </c>
      <c r="L34" s="32">
        <f t="shared" si="22"/>
        <v>0</v>
      </c>
      <c r="M34" s="32">
        <f t="shared" si="22"/>
        <v>0</v>
      </c>
      <c r="N34" s="31">
        <f>SUM(N4:N33)</f>
        <v>0</v>
      </c>
      <c r="O34" s="32">
        <f t="shared" ref="O34:S34" si="23">SUM(O4:O33)</f>
        <v>0</v>
      </c>
      <c r="P34" s="32">
        <f t="shared" si="23"/>
        <v>0</v>
      </c>
      <c r="Q34" s="32">
        <f t="shared" si="23"/>
        <v>0</v>
      </c>
      <c r="R34" s="32">
        <f t="shared" si="23"/>
        <v>0</v>
      </c>
      <c r="S34" s="32">
        <f t="shared" si="23"/>
        <v>0</v>
      </c>
      <c r="T34" s="31">
        <f>SUM(T4:T33)</f>
        <v>0</v>
      </c>
      <c r="U34" s="32">
        <f t="shared" ref="U34:Y34" si="24">SUM(U4:U33)</f>
        <v>0</v>
      </c>
      <c r="V34" s="32">
        <f t="shared" si="24"/>
        <v>0</v>
      </c>
      <c r="W34" s="32">
        <f t="shared" si="24"/>
        <v>0</v>
      </c>
      <c r="X34" s="32">
        <f t="shared" si="24"/>
        <v>0</v>
      </c>
      <c r="Y34" s="32">
        <f t="shared" si="24"/>
        <v>0</v>
      </c>
      <c r="Z34" s="31">
        <f>SUM(Z4:Z33)</f>
        <v>0</v>
      </c>
      <c r="AA34" s="32">
        <f t="shared" ref="AA34:AE34" si="25">SUM(AA4:AA33)</f>
        <v>0</v>
      </c>
      <c r="AB34" s="32">
        <f t="shared" si="25"/>
        <v>0</v>
      </c>
      <c r="AC34" s="32">
        <f t="shared" si="25"/>
        <v>0</v>
      </c>
      <c r="AD34" s="32">
        <f t="shared" si="25"/>
        <v>0</v>
      </c>
      <c r="AE34" s="32">
        <f t="shared" si="25"/>
        <v>0</v>
      </c>
      <c r="AF34" s="31">
        <f>SUM(AF4:AF33)</f>
        <v>0</v>
      </c>
      <c r="AG34" s="32">
        <f t="shared" ref="AG34:AK34" si="26">SUM(AG4:AG33)</f>
        <v>0</v>
      </c>
      <c r="AH34" s="32">
        <f t="shared" si="26"/>
        <v>0</v>
      </c>
      <c r="AI34" s="32">
        <f t="shared" si="26"/>
        <v>0</v>
      </c>
      <c r="AJ34" s="32">
        <f t="shared" si="26"/>
        <v>0</v>
      </c>
      <c r="AK34" s="32">
        <f t="shared" si="26"/>
        <v>0</v>
      </c>
      <c r="AL34" s="31">
        <f>SUM(AL4:AL33)</f>
        <v>0</v>
      </c>
      <c r="AM34" s="32">
        <f t="shared" ref="AM34:AQ34" si="27">SUM(AM4:AM33)</f>
        <v>0</v>
      </c>
      <c r="AN34" s="32">
        <f t="shared" si="27"/>
        <v>0</v>
      </c>
      <c r="AO34" s="32">
        <f t="shared" si="27"/>
        <v>0</v>
      </c>
      <c r="AP34" s="32">
        <f t="shared" si="27"/>
        <v>0</v>
      </c>
      <c r="AQ34" s="32">
        <f t="shared" si="27"/>
        <v>0</v>
      </c>
      <c r="AR34" s="31">
        <f>SUM(AR4:AR33)</f>
        <v>0</v>
      </c>
      <c r="AS34" s="32">
        <f t="shared" ref="AS34:AW34" si="28">SUM(AS4:AS33)</f>
        <v>0</v>
      </c>
      <c r="AT34" s="32">
        <f t="shared" si="28"/>
        <v>0</v>
      </c>
      <c r="AU34" s="32">
        <f t="shared" si="28"/>
        <v>0</v>
      </c>
      <c r="AV34" s="32">
        <f t="shared" si="28"/>
        <v>0</v>
      </c>
      <c r="AW34" s="32">
        <f t="shared" si="28"/>
        <v>0</v>
      </c>
    </row>
    <row r="35" spans="1:49" x14ac:dyDescent="0.25">
      <c r="A35" t="s">
        <v>17</v>
      </c>
      <c r="B35" s="34"/>
      <c r="C35" s="35"/>
      <c r="D35" s="35"/>
      <c r="E35" s="35"/>
      <c r="F35" s="35"/>
      <c r="G35" s="35"/>
      <c r="H35" s="34"/>
      <c r="I35" s="35"/>
      <c r="J35" s="35"/>
      <c r="K35" s="35"/>
      <c r="L35" s="35"/>
      <c r="M35" s="35"/>
      <c r="N35" s="34"/>
      <c r="O35" s="35"/>
      <c r="P35" s="35"/>
      <c r="Q35" s="35"/>
      <c r="R35" s="35"/>
      <c r="S35" s="35"/>
      <c r="T35" s="34"/>
      <c r="U35" s="35"/>
      <c r="V35" s="35"/>
      <c r="W35" s="35"/>
      <c r="X35" s="35"/>
      <c r="Y35" s="35"/>
      <c r="Z35" s="34"/>
      <c r="AA35" s="35"/>
      <c r="AB35" s="35"/>
      <c r="AC35" s="35"/>
      <c r="AD35" s="35"/>
      <c r="AE35" s="35"/>
      <c r="AF35" s="34"/>
      <c r="AG35" s="35"/>
      <c r="AH35" s="35"/>
      <c r="AI35" s="35"/>
      <c r="AJ35" s="35"/>
      <c r="AK35" s="35"/>
      <c r="AL35" s="34"/>
      <c r="AM35" s="35"/>
      <c r="AN35" s="35"/>
      <c r="AO35" s="35"/>
      <c r="AP35" s="35"/>
      <c r="AQ35" s="35"/>
      <c r="AR35" s="34"/>
      <c r="AS35" s="35"/>
      <c r="AT35" s="35"/>
      <c r="AU35" s="35"/>
      <c r="AV35" s="35"/>
      <c r="AW35" s="35"/>
    </row>
    <row r="36" spans="1:49" x14ac:dyDescent="0.25">
      <c r="A36" t="s">
        <v>20</v>
      </c>
      <c r="B36" s="36">
        <f>SUM(B34:B35)</f>
        <v>0</v>
      </c>
      <c r="C36" s="37">
        <f t="shared" ref="C36:E36" si="29">SUM(C34:C35)</f>
        <v>0</v>
      </c>
      <c r="D36" s="37">
        <f t="shared" si="29"/>
        <v>0</v>
      </c>
      <c r="E36" s="37">
        <f t="shared" si="29"/>
        <v>0</v>
      </c>
      <c r="F36" s="37">
        <f t="shared" ref="F36:G36" si="30">SUM(F34:F35)</f>
        <v>0</v>
      </c>
      <c r="G36" s="37">
        <f t="shared" si="30"/>
        <v>0</v>
      </c>
      <c r="H36" s="36">
        <f>SUM(H34:H35)</f>
        <v>0</v>
      </c>
      <c r="I36" s="37">
        <f t="shared" ref="I36:M36" si="31">SUM(I34:I35)</f>
        <v>0</v>
      </c>
      <c r="J36" s="37">
        <f t="shared" si="31"/>
        <v>0</v>
      </c>
      <c r="K36" s="37">
        <f t="shared" si="31"/>
        <v>0</v>
      </c>
      <c r="L36" s="37">
        <f t="shared" si="31"/>
        <v>0</v>
      </c>
      <c r="M36" s="37">
        <f t="shared" si="31"/>
        <v>0</v>
      </c>
      <c r="N36" s="36">
        <f>SUM(N34:N35)</f>
        <v>0</v>
      </c>
      <c r="O36" s="37">
        <f t="shared" ref="O36:S36" si="32">SUM(O34:O35)</f>
        <v>0</v>
      </c>
      <c r="P36" s="37">
        <f t="shared" si="32"/>
        <v>0</v>
      </c>
      <c r="Q36" s="37">
        <f t="shared" si="32"/>
        <v>0</v>
      </c>
      <c r="R36" s="37">
        <f t="shared" si="32"/>
        <v>0</v>
      </c>
      <c r="S36" s="37">
        <f t="shared" si="32"/>
        <v>0</v>
      </c>
      <c r="T36" s="36">
        <f>SUM(T34:T35)</f>
        <v>0</v>
      </c>
      <c r="U36" s="37">
        <f t="shared" ref="U36:Y36" si="33">SUM(U34:U35)</f>
        <v>0</v>
      </c>
      <c r="V36" s="37">
        <f t="shared" si="33"/>
        <v>0</v>
      </c>
      <c r="W36" s="37">
        <f t="shared" si="33"/>
        <v>0</v>
      </c>
      <c r="X36" s="37">
        <f t="shared" si="33"/>
        <v>0</v>
      </c>
      <c r="Y36" s="37">
        <f t="shared" si="33"/>
        <v>0</v>
      </c>
      <c r="Z36" s="36">
        <f>SUM(Z34:Z35)</f>
        <v>0</v>
      </c>
      <c r="AA36" s="37">
        <f t="shared" ref="AA36:AE36" si="34">SUM(AA34:AA35)</f>
        <v>0</v>
      </c>
      <c r="AB36" s="37">
        <f t="shared" si="34"/>
        <v>0</v>
      </c>
      <c r="AC36" s="37">
        <f t="shared" si="34"/>
        <v>0</v>
      </c>
      <c r="AD36" s="37">
        <f t="shared" si="34"/>
        <v>0</v>
      </c>
      <c r="AE36" s="37">
        <f t="shared" si="34"/>
        <v>0</v>
      </c>
      <c r="AF36" s="36">
        <f>SUM(AF34:AF35)</f>
        <v>0</v>
      </c>
      <c r="AG36" s="37">
        <f t="shared" ref="AG36:AK36" si="35">SUM(AG34:AG35)</f>
        <v>0</v>
      </c>
      <c r="AH36" s="37">
        <f t="shared" si="35"/>
        <v>0</v>
      </c>
      <c r="AI36" s="37">
        <f t="shared" si="35"/>
        <v>0</v>
      </c>
      <c r="AJ36" s="37">
        <f t="shared" si="35"/>
        <v>0</v>
      </c>
      <c r="AK36" s="37">
        <f t="shared" si="35"/>
        <v>0</v>
      </c>
      <c r="AL36" s="36">
        <f>SUM(AL34:AL35)</f>
        <v>0</v>
      </c>
      <c r="AM36" s="37">
        <f t="shared" ref="AM36:AQ36" si="36">SUM(AM34:AM35)</f>
        <v>0</v>
      </c>
      <c r="AN36" s="37">
        <f t="shared" si="36"/>
        <v>0</v>
      </c>
      <c r="AO36" s="37">
        <f t="shared" si="36"/>
        <v>0</v>
      </c>
      <c r="AP36" s="37">
        <f t="shared" si="36"/>
        <v>0</v>
      </c>
      <c r="AQ36" s="37">
        <f t="shared" si="36"/>
        <v>0</v>
      </c>
      <c r="AR36" s="36">
        <f>SUM(AR34:AR35)</f>
        <v>0</v>
      </c>
      <c r="AS36" s="37">
        <f t="shared" ref="AS36:AW36" si="37">SUM(AS34:AS35)</f>
        <v>0</v>
      </c>
      <c r="AT36" s="37">
        <f t="shared" si="37"/>
        <v>0</v>
      </c>
      <c r="AU36" s="37">
        <f t="shared" si="37"/>
        <v>0</v>
      </c>
      <c r="AV36" s="37">
        <f t="shared" si="37"/>
        <v>0</v>
      </c>
      <c r="AW36" s="37">
        <f t="shared" si="37"/>
        <v>0</v>
      </c>
    </row>
    <row r="38" spans="1:49" x14ac:dyDescent="0.25">
      <c r="B38" s="1" t="s">
        <v>151</v>
      </c>
    </row>
    <row r="39" spans="1:49" x14ac:dyDescent="0.25">
      <c r="B39" s="26">
        <f>B2</f>
        <v>2018</v>
      </c>
      <c r="C39" s="27">
        <f t="shared" ref="C39:AW39" si="38">C2</f>
        <v>2018</v>
      </c>
      <c r="D39" s="27">
        <f t="shared" si="38"/>
        <v>2018</v>
      </c>
      <c r="E39" s="27">
        <f t="shared" si="38"/>
        <v>2018</v>
      </c>
      <c r="F39" s="27">
        <f t="shared" si="38"/>
        <v>2018</v>
      </c>
      <c r="G39" s="27">
        <f t="shared" si="38"/>
        <v>2018</v>
      </c>
      <c r="H39" s="26">
        <f t="shared" si="38"/>
        <v>2019</v>
      </c>
      <c r="I39" s="27">
        <f t="shared" si="38"/>
        <v>2019</v>
      </c>
      <c r="J39" s="27">
        <f t="shared" si="38"/>
        <v>2019</v>
      </c>
      <c r="K39" s="27">
        <f t="shared" si="38"/>
        <v>2019</v>
      </c>
      <c r="L39" s="27">
        <f t="shared" si="38"/>
        <v>2019</v>
      </c>
      <c r="M39" s="27">
        <f t="shared" si="38"/>
        <v>2019</v>
      </c>
      <c r="N39" s="26">
        <f t="shared" si="38"/>
        <v>2020</v>
      </c>
      <c r="O39" s="27">
        <f t="shared" si="38"/>
        <v>2020</v>
      </c>
      <c r="P39" s="27">
        <f t="shared" si="38"/>
        <v>2020</v>
      </c>
      <c r="Q39" s="27">
        <f t="shared" si="38"/>
        <v>2020</v>
      </c>
      <c r="R39" s="27">
        <f t="shared" si="38"/>
        <v>2020</v>
      </c>
      <c r="S39" s="27">
        <f t="shared" si="38"/>
        <v>2020</v>
      </c>
      <c r="T39" s="26">
        <f t="shared" si="38"/>
        <v>2021</v>
      </c>
      <c r="U39" s="27">
        <f t="shared" si="38"/>
        <v>2021</v>
      </c>
      <c r="V39" s="27">
        <f t="shared" si="38"/>
        <v>2021</v>
      </c>
      <c r="W39" s="27">
        <f t="shared" si="38"/>
        <v>2021</v>
      </c>
      <c r="X39" s="27">
        <f t="shared" si="38"/>
        <v>2021</v>
      </c>
      <c r="Y39" s="27">
        <f t="shared" si="38"/>
        <v>2021</v>
      </c>
      <c r="Z39" s="26">
        <f t="shared" si="38"/>
        <v>2022</v>
      </c>
      <c r="AA39" s="27">
        <f t="shared" si="38"/>
        <v>2022</v>
      </c>
      <c r="AB39" s="27">
        <f t="shared" si="38"/>
        <v>2022</v>
      </c>
      <c r="AC39" s="27">
        <f t="shared" si="38"/>
        <v>2022</v>
      </c>
      <c r="AD39" s="27">
        <f t="shared" si="38"/>
        <v>2022</v>
      </c>
      <c r="AE39" s="27">
        <f t="shared" si="38"/>
        <v>2022</v>
      </c>
      <c r="AF39" s="26">
        <f t="shared" si="38"/>
        <v>2023</v>
      </c>
      <c r="AG39" s="27">
        <f t="shared" si="38"/>
        <v>2023</v>
      </c>
      <c r="AH39" s="27">
        <f t="shared" si="38"/>
        <v>2023</v>
      </c>
      <c r="AI39" s="27">
        <f t="shared" si="38"/>
        <v>2023</v>
      </c>
      <c r="AJ39" s="27">
        <f t="shared" si="38"/>
        <v>2023</v>
      </c>
      <c r="AK39" s="27">
        <f t="shared" si="38"/>
        <v>2023</v>
      </c>
      <c r="AL39" s="26">
        <f t="shared" si="38"/>
        <v>2024</v>
      </c>
      <c r="AM39" s="27">
        <f t="shared" si="38"/>
        <v>2024</v>
      </c>
      <c r="AN39" s="27">
        <f t="shared" si="38"/>
        <v>2024</v>
      </c>
      <c r="AO39" s="27">
        <f t="shared" si="38"/>
        <v>2024</v>
      </c>
      <c r="AP39" s="27">
        <f t="shared" si="38"/>
        <v>2024</v>
      </c>
      <c r="AQ39" s="27">
        <f t="shared" si="38"/>
        <v>2024</v>
      </c>
      <c r="AR39" s="26">
        <f t="shared" si="38"/>
        <v>2025</v>
      </c>
      <c r="AS39" s="27">
        <f t="shared" si="38"/>
        <v>2025</v>
      </c>
      <c r="AT39" s="27">
        <f t="shared" si="38"/>
        <v>2025</v>
      </c>
      <c r="AU39" s="27">
        <f t="shared" si="38"/>
        <v>2025</v>
      </c>
      <c r="AV39" s="27">
        <f t="shared" si="38"/>
        <v>2025</v>
      </c>
      <c r="AW39" s="27">
        <f t="shared" si="38"/>
        <v>2025</v>
      </c>
    </row>
    <row r="40" spans="1:49" x14ac:dyDescent="0.25">
      <c r="A40" s="1" t="str">
        <f t="shared" ref="A40:A73" si="39">A3</f>
        <v>Fakultet</v>
      </c>
      <c r="B40" s="23" t="str">
        <f>B3</f>
        <v>Avlagte doktorgrader</v>
      </c>
      <c r="C40" s="24" t="str">
        <f t="shared" ref="C40:AW40" si="40">C3</f>
        <v>Publikasjonspoeng</v>
      </c>
      <c r="D40" s="24" t="str">
        <f t="shared" si="40"/>
        <v>EU-inntekt</v>
      </c>
      <c r="E40" s="24" t="str">
        <f t="shared" si="40"/>
        <v>NFR-inntekt</v>
      </c>
      <c r="F40" s="24" t="str">
        <f t="shared" si="40"/>
        <v>BOA (eksl. EU og NFR)</v>
      </c>
      <c r="G40" s="24" t="str">
        <f t="shared" si="40"/>
        <v>Total forskningsbev VFM</v>
      </c>
      <c r="H40" s="23" t="str">
        <f t="shared" si="40"/>
        <v>Avlagte doktorgrader</v>
      </c>
      <c r="I40" s="24" t="str">
        <f t="shared" si="40"/>
        <v>Publikasjonspoeng</v>
      </c>
      <c r="J40" s="24" t="str">
        <f t="shared" si="40"/>
        <v>EU-inntekt</v>
      </c>
      <c r="K40" s="24" t="str">
        <f t="shared" si="40"/>
        <v>NFR-inntekt</v>
      </c>
      <c r="L40" s="24" t="str">
        <f t="shared" si="40"/>
        <v>BOA (eksl. EU og NFR)</v>
      </c>
      <c r="M40" s="24" t="str">
        <f t="shared" si="40"/>
        <v>Total forskningsbev VFM</v>
      </c>
      <c r="N40" s="23" t="str">
        <f t="shared" si="40"/>
        <v>Avlagte doktorgrader</v>
      </c>
      <c r="O40" s="24" t="str">
        <f t="shared" si="40"/>
        <v>Publikasjonspoeng</v>
      </c>
      <c r="P40" s="24" t="str">
        <f t="shared" si="40"/>
        <v>EU-inntekt</v>
      </c>
      <c r="Q40" s="24" t="str">
        <f t="shared" si="40"/>
        <v>NFR-inntekt</v>
      </c>
      <c r="R40" s="24" t="str">
        <f t="shared" si="40"/>
        <v>BOA (eksl. EU og NFR)</v>
      </c>
      <c r="S40" s="24" t="str">
        <f t="shared" si="40"/>
        <v>Total forskningsbev VFM</v>
      </c>
      <c r="T40" s="23" t="str">
        <f t="shared" si="40"/>
        <v>Avlagte doktorgrader</v>
      </c>
      <c r="U40" s="24" t="str">
        <f t="shared" si="40"/>
        <v>Publikasjonspoeng</v>
      </c>
      <c r="V40" s="24" t="str">
        <f t="shared" si="40"/>
        <v>EU-inntekt</v>
      </c>
      <c r="W40" s="24" t="str">
        <f t="shared" si="40"/>
        <v>NFR-inntekt</v>
      </c>
      <c r="X40" s="24" t="str">
        <f t="shared" si="40"/>
        <v>BOA (eksl. EU og NFR)</v>
      </c>
      <c r="Y40" s="24" t="str">
        <f t="shared" si="40"/>
        <v>Total forskningsbev VFM</v>
      </c>
      <c r="Z40" s="23" t="str">
        <f t="shared" si="40"/>
        <v>Avlagte doktorgrader</v>
      </c>
      <c r="AA40" s="24" t="str">
        <f t="shared" si="40"/>
        <v>Publikasjonspoeng</v>
      </c>
      <c r="AB40" s="24" t="str">
        <f t="shared" si="40"/>
        <v>EU-inntekt</v>
      </c>
      <c r="AC40" s="24" t="str">
        <f t="shared" si="40"/>
        <v>NFR-inntekt</v>
      </c>
      <c r="AD40" s="24" t="str">
        <f t="shared" si="40"/>
        <v>BOA (eksl. EU og NFR)</v>
      </c>
      <c r="AE40" s="24" t="str">
        <f t="shared" si="40"/>
        <v>Total forskningsbev VFM</v>
      </c>
      <c r="AF40" s="23" t="str">
        <f t="shared" si="40"/>
        <v>Avlagte doktorgrader</v>
      </c>
      <c r="AG40" s="24" t="str">
        <f t="shared" si="40"/>
        <v>Publikasjonspoeng</v>
      </c>
      <c r="AH40" s="24" t="str">
        <f t="shared" si="40"/>
        <v>EU-inntekt</v>
      </c>
      <c r="AI40" s="24" t="str">
        <f t="shared" si="40"/>
        <v>NFR-inntekt</v>
      </c>
      <c r="AJ40" s="24" t="str">
        <f t="shared" si="40"/>
        <v>BOA (eksl. EU og NFR)</v>
      </c>
      <c r="AK40" s="24" t="str">
        <f t="shared" si="40"/>
        <v>Total forskningsbev VFM</v>
      </c>
      <c r="AL40" s="23" t="str">
        <f t="shared" si="40"/>
        <v>Avlagte doktorgrader</v>
      </c>
      <c r="AM40" s="24" t="str">
        <f t="shared" si="40"/>
        <v>Publikasjonspoeng</v>
      </c>
      <c r="AN40" s="24" t="str">
        <f t="shared" si="40"/>
        <v>EU-inntekt</v>
      </c>
      <c r="AO40" s="24" t="str">
        <f t="shared" si="40"/>
        <v>NFR-inntekt</v>
      </c>
      <c r="AP40" s="24" t="str">
        <f t="shared" si="40"/>
        <v>BOA (eksl. EU og NFR)</v>
      </c>
      <c r="AQ40" s="24" t="str">
        <f t="shared" si="40"/>
        <v>Total forskningsbev VFM</v>
      </c>
      <c r="AR40" s="23" t="str">
        <f t="shared" si="40"/>
        <v>Avlagte doktorgrader</v>
      </c>
      <c r="AS40" s="24" t="str">
        <f t="shared" si="40"/>
        <v>Publikasjonspoeng</v>
      </c>
      <c r="AT40" s="24" t="str">
        <f t="shared" si="40"/>
        <v>EU-inntekt</v>
      </c>
      <c r="AU40" s="24" t="str">
        <f t="shared" si="40"/>
        <v>NFR-inntekt</v>
      </c>
      <c r="AV40" s="24" t="str">
        <f t="shared" si="40"/>
        <v>BOA (eksl. EU og NFR)</v>
      </c>
      <c r="AW40" s="24" t="str">
        <f t="shared" si="40"/>
        <v>Total forskningsbev VFM</v>
      </c>
    </row>
    <row r="41" spans="1:49" x14ac:dyDescent="0.25">
      <c r="A41">
        <f t="shared" si="39"/>
        <v>0</v>
      </c>
      <c r="B41" s="45">
        <f>IFERROR(IF('Sentrale parametere'!$B$23="Nei",Forskningsdata!B3*'Sentrale parametere'!$C$23,(Forskningsdata!B3/Forskningsdata!B$33)*'Sentrale parametere'!$D$23),0)</f>
        <v>0</v>
      </c>
      <c r="C41" s="19">
        <f>IFERROR(IF('Sentrale parametere'!$B$24="Nei",Forskningsdata!C3*'Sentrale parametere'!$C$24,(Forskningsdata!C3/Forskningsdata!C$33)*'Sentrale parametere'!$D$24),0)</f>
        <v>0</v>
      </c>
      <c r="D41" s="19">
        <f>IFERROR(IF('Sentrale parametere'!$B$25="Nei",Forskningsdata!D3*'Sentrale parametere'!$C$25,(Forskningsdata!D3/Forskningsdata!D$33)*'Sentrale parametere'!$D$25),0)</f>
        <v>0</v>
      </c>
      <c r="E41" s="19">
        <f>IFERROR(IF('Sentrale parametere'!$B$26="Nei",Forskningsdata!E3*'Sentrale parametere'!$C$26,(Forskningsdata!E3/Forskningsdata!E$33)*'Sentrale parametere'!$D$26),0)</f>
        <v>0</v>
      </c>
      <c r="F41" s="19">
        <f>IFERROR(IF('Sentrale parametere'!$B$27="Nei",Forskningsdata!F3*'Sentrale parametere'!$C$27,(Forskningsdata!F3/Forskningsdata!F$33)*'Sentrale parametere'!$D$27),0)</f>
        <v>0</v>
      </c>
      <c r="G41" s="19">
        <f>SUM(B41:F41)</f>
        <v>0</v>
      </c>
      <c r="H41" s="45">
        <f>IFERROR(IF('Sentrale parametere'!$B$23="Nei",Forskningsdata!G3*'Sentrale parametere'!$C$23,(Forskningsdata!G3/Forskningsdata!G$33)*'Sentrale parametere'!$E$23),0)</f>
        <v>0</v>
      </c>
      <c r="I41" s="19">
        <f>IFERROR(IF('Sentrale parametere'!$B$24="Nei",Forskningsdata!H3*'Sentrale parametere'!$C$24,(Forskningsdata!H3/Forskningsdata!H$33)*'Sentrale parametere'!$E$24),0)</f>
        <v>0</v>
      </c>
      <c r="J41" s="19">
        <f>IFERROR(IF('Sentrale parametere'!$B$25="Nei",Forskningsdata!I3*'Sentrale parametere'!$C$25,(Forskningsdata!I3/Forskningsdata!I$33)*'Sentrale parametere'!$E$25),0)</f>
        <v>0</v>
      </c>
      <c r="K41" s="19">
        <f>IFERROR(IF('Sentrale parametere'!$B$26="Nei",Forskningsdata!J3*'Sentrale parametere'!$C$26,(Forskningsdata!J3/Forskningsdata!J$33)*'Sentrale parametere'!$E$26),0)</f>
        <v>0</v>
      </c>
      <c r="L41" s="19">
        <f>IFERROR(IF('Sentrale parametere'!$B$27="Nei",Forskningsdata!K3*'Sentrale parametere'!$C$27,(Forskningsdata!K3/Forskningsdata!K$33)*'Sentrale parametere'!$E$27),0)</f>
        <v>0</v>
      </c>
      <c r="M41" s="19">
        <f t="shared" ref="M41:M70" si="41">SUM(H41:L41)</f>
        <v>0</v>
      </c>
      <c r="N41" s="45">
        <f>IFERROR(IF('Sentrale parametere'!$B$23="Nei",Forskningsdata!L3*'Sentrale parametere'!$C$23,(Forskningsdata!L3/Forskningsdata!L$33)*'Sentrale parametere'!$F$23),0)</f>
        <v>0</v>
      </c>
      <c r="O41" s="19">
        <f>IFERROR(IF('Sentrale parametere'!$B$24="Nei",Forskningsdata!M3*'Sentrale parametere'!$C$24,(Forskningsdata!M3/Forskningsdata!M$33)*'Sentrale parametere'!$F$24),0)</f>
        <v>0</v>
      </c>
      <c r="P41" s="19">
        <f>IFERROR(IF('Sentrale parametere'!$B$25="Nei",Forskningsdata!N3*'Sentrale parametere'!$C$25,(Forskningsdata!N3/Forskningsdata!N$33)*'Sentrale parametere'!$F$25),0)</f>
        <v>0</v>
      </c>
      <c r="Q41" s="19">
        <f>IFERROR(IF('Sentrale parametere'!$B$26="Nei",Forskningsdata!O3*'Sentrale parametere'!$C$26,(Forskningsdata!O3/Forskningsdata!O$33)*'Sentrale parametere'!$F$26),0)</f>
        <v>0</v>
      </c>
      <c r="R41" s="19">
        <f>IFERROR(IF('Sentrale parametere'!$B$27="Nei",Forskningsdata!P3*'Sentrale parametere'!$C$27,(Forskningsdata!P3/Forskningsdata!P$33)*'Sentrale parametere'!$F$27),0)</f>
        <v>0</v>
      </c>
      <c r="S41" s="19">
        <f t="shared" ref="S41:S70" si="42">SUM(N41:R41)</f>
        <v>0</v>
      </c>
      <c r="T41" s="45">
        <f>IFERROR(IF('Sentrale parametere'!$B$23="Nei",Forskningsdata!Q3*'Sentrale parametere'!$C$23,(Forskningsdata!Q3/Forskningsdata!Q$33)*'Sentrale parametere'!$G$23),0)</f>
        <v>0</v>
      </c>
      <c r="U41" s="19">
        <f>IFERROR(IF('Sentrale parametere'!$B$24="Nei",Forskningsdata!R3*'Sentrale parametere'!$C$24,(Forskningsdata!R3/Forskningsdata!R$33)*'Sentrale parametere'!$G$24),0)</f>
        <v>0</v>
      </c>
      <c r="V41" s="19">
        <f>IFERROR(IF('Sentrale parametere'!$B$25="Nei",Forskningsdata!S3*'Sentrale parametere'!$C$25,(Forskningsdata!S3/Forskningsdata!S$33)*'Sentrale parametere'!$G$25),0)</f>
        <v>0</v>
      </c>
      <c r="W41" s="19">
        <f>IFERROR(IF('Sentrale parametere'!$B$26="Nei",Forskningsdata!T3*'Sentrale parametere'!$C$26,(Forskningsdata!T3/Forskningsdata!T$33)*'Sentrale parametere'!$G$26),0)</f>
        <v>0</v>
      </c>
      <c r="X41" s="19">
        <f>IFERROR(IF('Sentrale parametere'!$B$27="Nei",Forskningsdata!U3*'Sentrale parametere'!$C$27,(Forskningsdata!U3/Forskningsdata!U$33)*'Sentrale parametere'!$G$27),0)</f>
        <v>0</v>
      </c>
      <c r="Y41" s="19">
        <f t="shared" ref="Y41:Y70" si="43">SUM(T41:X41)</f>
        <v>0</v>
      </c>
      <c r="Z41" s="45">
        <f>IFERROR(IF('Sentrale parametere'!$B$23="Nei",Forskningsdata!V3*'Sentrale parametere'!$C$23,(Forskningsdata!V3/Forskningsdata!V$33)*'Sentrale parametere'!$H$23),0)</f>
        <v>0</v>
      </c>
      <c r="AA41" s="19">
        <f>IFERROR(IF('Sentrale parametere'!$B$24="Nei",Forskningsdata!W3*'Sentrale parametere'!$C$24,(Forskningsdata!W3/Forskningsdata!W$33)*'Sentrale parametere'!$H$24),0)</f>
        <v>0</v>
      </c>
      <c r="AB41" s="19">
        <f>IFERROR(IF('Sentrale parametere'!$B$25="Nei",Forskningsdata!X3*'Sentrale parametere'!$C$25,(Forskningsdata!X3/Forskningsdata!X$33)*'Sentrale parametere'!$H$25),0)</f>
        <v>0</v>
      </c>
      <c r="AC41" s="19">
        <f>IFERROR(IF('Sentrale parametere'!$B$26="Nei",Forskningsdata!Y3*'Sentrale parametere'!$C$26,(Forskningsdata!Y3/Forskningsdata!Y$33)*'Sentrale parametere'!$H$26),0)</f>
        <v>0</v>
      </c>
      <c r="AD41" s="19">
        <f>IFERROR(IF('Sentrale parametere'!$B$27="Nei",Forskningsdata!Z3*'Sentrale parametere'!$C$27,(Forskningsdata!Z3/Forskningsdata!Z$33)*'Sentrale parametere'!$H$27),0)</f>
        <v>0</v>
      </c>
      <c r="AE41" s="19">
        <f t="shared" ref="AE41:AE70" si="44">SUM(Z41:AD41)</f>
        <v>0</v>
      </c>
      <c r="AF41" s="45">
        <f>IFERROR(IF('Sentrale parametere'!$B$23="Nei",Forskningsdata!AA3*'Sentrale parametere'!$C$23,(Forskningsdata!AA3/Forskningsdata!AA$33)*'Sentrale parametere'!$I$23),0)</f>
        <v>0</v>
      </c>
      <c r="AG41" s="19">
        <f>IFERROR(IF('Sentrale parametere'!$B$24="Nei",Forskningsdata!AB3*'Sentrale parametere'!$C$24,(Forskningsdata!AB3/Forskningsdata!AB$33)*'Sentrale parametere'!$I$24),0)</f>
        <v>0</v>
      </c>
      <c r="AH41" s="19">
        <f>IFERROR(IF('Sentrale parametere'!$B$25="Nei",Forskningsdata!AC3*'Sentrale parametere'!$C$25,(Forskningsdata!AC3/Forskningsdata!AC$33)*'Sentrale parametere'!$I$25),0)</f>
        <v>0</v>
      </c>
      <c r="AI41" s="19">
        <f>IFERROR(IF('Sentrale parametere'!$B$26="Nei",Forskningsdata!AD3*'Sentrale parametere'!$C$26,(Forskningsdata!AD3/Forskningsdata!AD$33)*'Sentrale parametere'!$I$26),0)</f>
        <v>0</v>
      </c>
      <c r="AJ41" s="19">
        <f>IFERROR(IF('Sentrale parametere'!$B$27="Nei",Forskningsdata!AE3*'Sentrale parametere'!$C$27,(Forskningsdata!AE3/Forskningsdata!AE$33)*'Sentrale parametere'!$I$27),0)</f>
        <v>0</v>
      </c>
      <c r="AK41" s="19">
        <f t="shared" ref="AK41:AK70" si="45">SUM(AF41:AJ41)</f>
        <v>0</v>
      </c>
      <c r="AL41" s="45">
        <f>IFERROR(IF('Sentrale parametere'!$B$23="Nei",Forskningsdata!AF3*'Sentrale parametere'!$C$23,(Forskningsdata!AF3/Forskningsdata!AF$33)*'Sentrale parametere'!$J$23),0)</f>
        <v>0</v>
      </c>
      <c r="AM41" s="19">
        <f>IFERROR(IF('Sentrale parametere'!$B$24="Nei",Forskningsdata!AG3*'Sentrale parametere'!$C$24,(Forskningsdata!AG3/Forskningsdata!AG$33)*'Sentrale parametere'!$J$24),0)</f>
        <v>0</v>
      </c>
      <c r="AN41" s="19">
        <f>IFERROR(IF('Sentrale parametere'!$B$25="Nei",Forskningsdata!AH3*'Sentrale parametere'!$C$25,(Forskningsdata!AH3/Forskningsdata!AH$33)*'Sentrale parametere'!$J$25),0)</f>
        <v>0</v>
      </c>
      <c r="AO41" s="19">
        <f>IFERROR(IF('Sentrale parametere'!$B$26="Nei",Forskningsdata!AI3*'Sentrale parametere'!$C$26,(Forskningsdata!AI3/Forskningsdata!AI$33)*'Sentrale parametere'!$J$26),0)</f>
        <v>0</v>
      </c>
      <c r="AP41" s="19">
        <f>IFERROR(IF('Sentrale parametere'!$B$27="Nei",Forskningsdata!AJ3*'Sentrale parametere'!$C$27,(Forskningsdata!AJ3/Forskningsdata!AJ$33)*'Sentrale parametere'!$J$27),0)</f>
        <v>0</v>
      </c>
      <c r="AQ41" s="19">
        <f t="shared" ref="AQ41:AQ70" si="46">SUM(AL41:AP41)</f>
        <v>0</v>
      </c>
      <c r="AR41" s="45">
        <f>IFERROR(IF('Sentrale parametere'!$B$23="Nei",Forskningsdata!AK3*'Sentrale parametere'!$C$23,(Forskningsdata!AK3/Forskningsdata!AK$33)*'Sentrale parametere'!$K$23),0)</f>
        <v>0</v>
      </c>
      <c r="AS41" s="19">
        <f>IFERROR(IF('Sentrale parametere'!$B$24="Nei",Forskningsdata!AL3*'Sentrale parametere'!$C$24,(Forskningsdata!AL3/Forskningsdata!AL$33)*'Sentrale parametere'!$K$24),0)</f>
        <v>0</v>
      </c>
      <c r="AT41" s="19">
        <f>IFERROR(IF('Sentrale parametere'!$B$25="Nei",Forskningsdata!AM3*'Sentrale parametere'!$C$25,(Forskningsdata!AM3/Forskningsdata!AM$33)*'Sentrale parametere'!$K$25),0)</f>
        <v>0</v>
      </c>
      <c r="AU41" s="19">
        <f>IFERROR(IF('Sentrale parametere'!$B$26="Nei",Forskningsdata!AN3*'Sentrale parametere'!$C$26,(Forskningsdata!AN3/Forskningsdata!AN$33)*'Sentrale parametere'!$K$26),0)</f>
        <v>0</v>
      </c>
      <c r="AV41" s="19">
        <f>IFERROR(IF('Sentrale parametere'!$B$27="Nei",Forskningsdata!AO3*'Sentrale parametere'!$C$27,(Forskningsdata!AO3/Forskningsdata!AO$33)*'Sentrale parametere'!$K$27),0)</f>
        <v>0</v>
      </c>
      <c r="AW41" s="19">
        <f t="shared" ref="AW41:AW70" si="47">SUM(AR41:AV41)</f>
        <v>0</v>
      </c>
    </row>
    <row r="42" spans="1:49" x14ac:dyDescent="0.25">
      <c r="A42">
        <f t="shared" si="39"/>
        <v>0</v>
      </c>
      <c r="B42" s="45">
        <f>IFERROR(IF('Sentrale parametere'!$B$23="Nei",Forskningsdata!B4*'Sentrale parametere'!$C$23,(Forskningsdata!B4/Forskningsdata!B$33)*'Sentrale parametere'!$D$23),0)</f>
        <v>0</v>
      </c>
      <c r="C42" s="19">
        <f>IFERROR(IF('Sentrale parametere'!$B$24="Nei",Forskningsdata!C4*'Sentrale parametere'!$C$24,(Forskningsdata!C4/Forskningsdata!C$33)*'Sentrale parametere'!$D$24),0)</f>
        <v>0</v>
      </c>
      <c r="D42" s="19">
        <f>IFERROR(IF('Sentrale parametere'!$B$25="Nei",Forskningsdata!D4*'Sentrale parametere'!$C$25,(Forskningsdata!D4/Forskningsdata!D$33)*'Sentrale parametere'!$D$25),0)</f>
        <v>0</v>
      </c>
      <c r="E42" s="19">
        <f>IFERROR(IF('Sentrale parametere'!$B$26="Nei",Forskningsdata!E4*'Sentrale parametere'!$C$26,(Forskningsdata!E4/Forskningsdata!E$33)*'Sentrale parametere'!$D$26),0)</f>
        <v>0</v>
      </c>
      <c r="F42" s="19">
        <f>IFERROR(IF('Sentrale parametere'!$B$27="Nei",Forskningsdata!F4*'Sentrale parametere'!$C$27,(Forskningsdata!F4/Forskningsdata!F$33)*'Sentrale parametere'!$D$27),0)</f>
        <v>0</v>
      </c>
      <c r="G42" s="19">
        <f t="shared" ref="G42:G70" si="48">SUM(B42:F42)</f>
        <v>0</v>
      </c>
      <c r="H42" s="45">
        <f>IFERROR(IF('Sentrale parametere'!$B$23="Nei",Forskningsdata!G4*'Sentrale parametere'!$C$23,(Forskningsdata!G4/Forskningsdata!G$33)*'Sentrale parametere'!$E$23),0)</f>
        <v>0</v>
      </c>
      <c r="I42" s="19">
        <f>IFERROR(IF('Sentrale parametere'!$B$24="Nei",Forskningsdata!H4*'Sentrale parametere'!$C$24,(Forskningsdata!H4/Forskningsdata!H$33)*'Sentrale parametere'!$E$24),0)</f>
        <v>0</v>
      </c>
      <c r="J42" s="19">
        <f>IFERROR(IF('Sentrale parametere'!$B$25="Nei",Forskningsdata!I4*'Sentrale parametere'!$C$25,(Forskningsdata!I4/Forskningsdata!I$33)*'Sentrale parametere'!$E$25),0)</f>
        <v>0</v>
      </c>
      <c r="K42" s="19">
        <f>IFERROR(IF('Sentrale parametere'!$B$26="Nei",Forskningsdata!J4*'Sentrale parametere'!$C$26,(Forskningsdata!J4/Forskningsdata!J$33)*'Sentrale parametere'!$E$26),0)</f>
        <v>0</v>
      </c>
      <c r="L42" s="19">
        <f>IFERROR(IF('Sentrale parametere'!$B$27="Nei",Forskningsdata!K4*'Sentrale parametere'!$C$27,(Forskningsdata!K4/Forskningsdata!K$33)*'Sentrale parametere'!$E$27),0)</f>
        <v>0</v>
      </c>
      <c r="M42" s="19">
        <f t="shared" si="41"/>
        <v>0</v>
      </c>
      <c r="N42" s="45">
        <f>IFERROR(IF('Sentrale parametere'!$B$23="Nei",Forskningsdata!L4*'Sentrale parametere'!$C$23,(Forskningsdata!L4/Forskningsdata!L$33)*'Sentrale parametere'!$F$23),0)</f>
        <v>0</v>
      </c>
      <c r="O42" s="19">
        <f>IFERROR(IF('Sentrale parametere'!$B$24="Nei",Forskningsdata!M4*'Sentrale parametere'!$C$24,(Forskningsdata!M4/Forskningsdata!M$33)*'Sentrale parametere'!$F$24),0)</f>
        <v>0</v>
      </c>
      <c r="P42" s="19">
        <f>IFERROR(IF('Sentrale parametere'!$B$25="Nei",Forskningsdata!N4*'Sentrale parametere'!$C$25,(Forskningsdata!N4/Forskningsdata!N$33)*'Sentrale parametere'!$F$25),0)</f>
        <v>0</v>
      </c>
      <c r="Q42" s="19">
        <f>IFERROR(IF('Sentrale parametere'!$B$26="Nei",Forskningsdata!O4*'Sentrale parametere'!$C$26,(Forskningsdata!O4/Forskningsdata!O$33)*'Sentrale parametere'!$F$26),0)</f>
        <v>0</v>
      </c>
      <c r="R42" s="19">
        <f>IFERROR(IF('Sentrale parametere'!$B$27="Nei",Forskningsdata!P4*'Sentrale parametere'!$C$27,(Forskningsdata!P4/Forskningsdata!P$33)*'Sentrale parametere'!$F$27),0)</f>
        <v>0</v>
      </c>
      <c r="S42" s="19">
        <f t="shared" si="42"/>
        <v>0</v>
      </c>
      <c r="T42" s="45">
        <f>IFERROR(IF('Sentrale parametere'!$B$23="Nei",Forskningsdata!Q4*'Sentrale parametere'!$C$23,(Forskningsdata!Q4/Forskningsdata!Q$33)*'Sentrale parametere'!$G$23),0)</f>
        <v>0</v>
      </c>
      <c r="U42" s="19">
        <f>IFERROR(IF('Sentrale parametere'!$B$24="Nei",Forskningsdata!R4*'Sentrale parametere'!$C$24,(Forskningsdata!R4/Forskningsdata!R$33)*'Sentrale parametere'!$G$24),0)</f>
        <v>0</v>
      </c>
      <c r="V42" s="19">
        <f>IFERROR(IF('Sentrale parametere'!$B$25="Nei",Forskningsdata!S4*'Sentrale parametere'!$C$25,(Forskningsdata!S4/Forskningsdata!S$33)*'Sentrale parametere'!$G$25),0)</f>
        <v>0</v>
      </c>
      <c r="W42" s="19">
        <f>IFERROR(IF('Sentrale parametere'!$B$26="Nei",Forskningsdata!T4*'Sentrale parametere'!$C$26,(Forskningsdata!T4/Forskningsdata!T$33)*'Sentrale parametere'!$G$26),0)</f>
        <v>0</v>
      </c>
      <c r="X42" s="19">
        <f>IFERROR(IF('Sentrale parametere'!$B$27="Nei",Forskningsdata!U4*'Sentrale parametere'!$C$27,(Forskningsdata!U4/Forskningsdata!U$33)*'Sentrale parametere'!$G$27),0)</f>
        <v>0</v>
      </c>
      <c r="Y42" s="19">
        <f t="shared" si="43"/>
        <v>0</v>
      </c>
      <c r="Z42" s="45">
        <f>IFERROR(IF('Sentrale parametere'!$B$23="Nei",Forskningsdata!V4*'Sentrale parametere'!$C$23,(Forskningsdata!V4/Forskningsdata!V$33)*'Sentrale parametere'!$H$23),0)</f>
        <v>0</v>
      </c>
      <c r="AA42" s="19">
        <f>IFERROR(IF('Sentrale parametere'!$B$24="Nei",Forskningsdata!W4*'Sentrale parametere'!$C$24,(Forskningsdata!W4/Forskningsdata!W$33)*'Sentrale parametere'!$H$24),0)</f>
        <v>0</v>
      </c>
      <c r="AB42" s="19">
        <f>IFERROR(IF('Sentrale parametere'!$B$25="Nei",Forskningsdata!X4*'Sentrale parametere'!$C$25,(Forskningsdata!X4/Forskningsdata!X$33)*'Sentrale parametere'!$H$25),0)</f>
        <v>0</v>
      </c>
      <c r="AC42" s="19">
        <f>IFERROR(IF('Sentrale parametere'!$B$26="Nei",Forskningsdata!Y4*'Sentrale parametere'!$C$26,(Forskningsdata!Y4/Forskningsdata!Y$33)*'Sentrale parametere'!$H$26),0)</f>
        <v>0</v>
      </c>
      <c r="AD42" s="19">
        <f>IFERROR(IF('Sentrale parametere'!$B$27="Nei",Forskningsdata!Z4*'Sentrale parametere'!$C$27,(Forskningsdata!Z4/Forskningsdata!Z$33)*'Sentrale parametere'!$H$27),0)</f>
        <v>0</v>
      </c>
      <c r="AE42" s="19">
        <f t="shared" si="44"/>
        <v>0</v>
      </c>
      <c r="AF42" s="45">
        <f>IFERROR(IF('Sentrale parametere'!$B$23="Nei",Forskningsdata!AA4*'Sentrale parametere'!$C$23,(Forskningsdata!AA4/Forskningsdata!AA$33)*'Sentrale parametere'!$I$23),0)</f>
        <v>0</v>
      </c>
      <c r="AG42" s="19">
        <f>IFERROR(IF('Sentrale parametere'!$B$24="Nei",Forskningsdata!AB4*'Sentrale parametere'!$C$24,(Forskningsdata!AB4/Forskningsdata!AB$33)*'Sentrale parametere'!$I$24),0)</f>
        <v>0</v>
      </c>
      <c r="AH42" s="19">
        <f>IFERROR(IF('Sentrale parametere'!$B$25="Nei",Forskningsdata!AC4*'Sentrale parametere'!$C$25,(Forskningsdata!AC4/Forskningsdata!AC$33)*'Sentrale parametere'!$I$25),0)</f>
        <v>0</v>
      </c>
      <c r="AI42" s="19">
        <f>IFERROR(IF('Sentrale parametere'!$B$26="Nei",Forskningsdata!AD4*'Sentrale parametere'!$C$26,(Forskningsdata!AD4/Forskningsdata!AD$33)*'Sentrale parametere'!$I$26),0)</f>
        <v>0</v>
      </c>
      <c r="AJ42" s="19">
        <f>IFERROR(IF('Sentrale parametere'!$B$27="Nei",Forskningsdata!AE4*'Sentrale parametere'!$C$27,(Forskningsdata!AE4/Forskningsdata!AE$33)*'Sentrale parametere'!$I$27),0)</f>
        <v>0</v>
      </c>
      <c r="AK42" s="19">
        <f t="shared" si="45"/>
        <v>0</v>
      </c>
      <c r="AL42" s="45">
        <f>IFERROR(IF('Sentrale parametere'!$B$23="Nei",Forskningsdata!AF4*'Sentrale parametere'!$C$23,(Forskningsdata!AF4/Forskningsdata!AF$33)*'Sentrale parametere'!$J$23),0)</f>
        <v>0</v>
      </c>
      <c r="AM42" s="19">
        <f>IFERROR(IF('Sentrale parametere'!$B$24="Nei",Forskningsdata!AG4*'Sentrale parametere'!$C$24,(Forskningsdata!AG4/Forskningsdata!AG$33)*'Sentrale parametere'!$J$24),0)</f>
        <v>0</v>
      </c>
      <c r="AN42" s="19">
        <f>IFERROR(IF('Sentrale parametere'!$B$25="Nei",Forskningsdata!AH4*'Sentrale parametere'!$C$25,(Forskningsdata!AH4/Forskningsdata!AH$33)*'Sentrale parametere'!$J$25),0)</f>
        <v>0</v>
      </c>
      <c r="AO42" s="19">
        <f>IFERROR(IF('Sentrale parametere'!$B$26="Nei",Forskningsdata!AI4*'Sentrale parametere'!$C$26,(Forskningsdata!AI4/Forskningsdata!AI$33)*'Sentrale parametere'!$J$26),0)</f>
        <v>0</v>
      </c>
      <c r="AP42" s="19">
        <f>IFERROR(IF('Sentrale parametere'!$B$27="Nei",Forskningsdata!AJ4*'Sentrale parametere'!$C$27,(Forskningsdata!AJ4/Forskningsdata!AJ$33)*'Sentrale parametere'!$J$27),0)</f>
        <v>0</v>
      </c>
      <c r="AQ42" s="19">
        <f t="shared" si="46"/>
        <v>0</v>
      </c>
      <c r="AR42" s="45">
        <f>IFERROR(IF('Sentrale parametere'!$B$23="Nei",Forskningsdata!AK4*'Sentrale parametere'!$C$23,(Forskningsdata!AK4/Forskningsdata!AK$33)*'Sentrale parametere'!$K$23),0)</f>
        <v>0</v>
      </c>
      <c r="AS42" s="19">
        <f>IFERROR(IF('Sentrale parametere'!$B$24="Nei",Forskningsdata!AL4*'Sentrale parametere'!$C$24,(Forskningsdata!AL4/Forskningsdata!AL$33)*'Sentrale parametere'!$K$24),0)</f>
        <v>0</v>
      </c>
      <c r="AT42" s="19">
        <f>IFERROR(IF('Sentrale parametere'!$B$25="Nei",Forskningsdata!AM4*'Sentrale parametere'!$C$25,(Forskningsdata!AM4/Forskningsdata!AM$33)*'Sentrale parametere'!$K$25),0)</f>
        <v>0</v>
      </c>
      <c r="AU42" s="19">
        <f>IFERROR(IF('Sentrale parametere'!$B$26="Nei",Forskningsdata!AN4*'Sentrale parametere'!$C$26,(Forskningsdata!AN4/Forskningsdata!AN$33)*'Sentrale parametere'!$K$26),0)</f>
        <v>0</v>
      </c>
      <c r="AV42" s="19">
        <f>IFERROR(IF('Sentrale parametere'!$B$27="Nei",Forskningsdata!AO4*'Sentrale parametere'!$C$27,(Forskningsdata!AO4/Forskningsdata!AO$33)*'Sentrale parametere'!$K$27),0)</f>
        <v>0</v>
      </c>
      <c r="AW42" s="19">
        <f t="shared" si="47"/>
        <v>0</v>
      </c>
    </row>
    <row r="43" spans="1:49" x14ac:dyDescent="0.25">
      <c r="A43">
        <f t="shared" si="39"/>
        <v>0</v>
      </c>
      <c r="B43" s="45">
        <f>IFERROR(IF('Sentrale parametere'!$B$23="Nei",Forskningsdata!B5*'Sentrale parametere'!$C$23,(Forskningsdata!B5/Forskningsdata!B$33)*'Sentrale parametere'!$D$23),0)</f>
        <v>0</v>
      </c>
      <c r="C43" s="19">
        <f>IFERROR(IF('Sentrale parametere'!$B$24="Nei",Forskningsdata!C5*'Sentrale parametere'!$C$24,(Forskningsdata!C5/Forskningsdata!C$33)*'Sentrale parametere'!$D$24),0)</f>
        <v>0</v>
      </c>
      <c r="D43" s="19">
        <f>IFERROR(IF('Sentrale parametere'!$B$25="Nei",Forskningsdata!D5*'Sentrale parametere'!$C$25,(Forskningsdata!D5/Forskningsdata!D$33)*'Sentrale parametere'!$D$25),0)</f>
        <v>0</v>
      </c>
      <c r="E43" s="19">
        <f>IFERROR(IF('Sentrale parametere'!$B$26="Nei",Forskningsdata!E5*'Sentrale parametere'!$C$26,(Forskningsdata!E5/Forskningsdata!E$33)*'Sentrale parametere'!$D$26),0)</f>
        <v>0</v>
      </c>
      <c r="F43" s="19">
        <f>IFERROR(IF('Sentrale parametere'!$B$27="Nei",Forskningsdata!F5*'Sentrale parametere'!$C$27,(Forskningsdata!F5/Forskningsdata!F$33)*'Sentrale parametere'!$D$27),0)</f>
        <v>0</v>
      </c>
      <c r="G43" s="19">
        <f t="shared" si="48"/>
        <v>0</v>
      </c>
      <c r="H43" s="45">
        <f>IFERROR(IF('Sentrale parametere'!$B$23="Nei",Forskningsdata!G5*'Sentrale parametere'!$C$23,(Forskningsdata!G5/Forskningsdata!G$33)*'Sentrale parametere'!$E$23),0)</f>
        <v>0</v>
      </c>
      <c r="I43" s="19">
        <f>IFERROR(IF('Sentrale parametere'!$B$24="Nei",Forskningsdata!H5*'Sentrale parametere'!$C$24,(Forskningsdata!H5/Forskningsdata!H$33)*'Sentrale parametere'!$E$24),0)</f>
        <v>0</v>
      </c>
      <c r="J43" s="19">
        <f>IFERROR(IF('Sentrale parametere'!$B$25="Nei",Forskningsdata!I5*'Sentrale parametere'!$C$25,(Forskningsdata!I5/Forskningsdata!I$33)*'Sentrale parametere'!$E$25),0)</f>
        <v>0</v>
      </c>
      <c r="K43" s="19">
        <f>IFERROR(IF('Sentrale parametere'!$B$26="Nei",Forskningsdata!J5*'Sentrale parametere'!$C$26,(Forskningsdata!J5/Forskningsdata!J$33)*'Sentrale parametere'!$E$26),0)</f>
        <v>0</v>
      </c>
      <c r="L43" s="19">
        <f>IFERROR(IF('Sentrale parametere'!$B$27="Nei",Forskningsdata!K5*'Sentrale parametere'!$C$27,(Forskningsdata!K5/Forskningsdata!K$33)*'Sentrale parametere'!$E$27),0)</f>
        <v>0</v>
      </c>
      <c r="M43" s="19">
        <f t="shared" si="41"/>
        <v>0</v>
      </c>
      <c r="N43" s="45">
        <f>IFERROR(IF('Sentrale parametere'!$B$23="Nei",Forskningsdata!L5*'Sentrale parametere'!$C$23,(Forskningsdata!L5/Forskningsdata!L$33)*'Sentrale parametere'!$F$23),0)</f>
        <v>0</v>
      </c>
      <c r="O43" s="19">
        <f>IFERROR(IF('Sentrale parametere'!$B$24="Nei",Forskningsdata!M5*'Sentrale parametere'!$C$24,(Forskningsdata!M5/Forskningsdata!M$33)*'Sentrale parametere'!$F$24),0)</f>
        <v>0</v>
      </c>
      <c r="P43" s="19">
        <f>IFERROR(IF('Sentrale parametere'!$B$25="Nei",Forskningsdata!N5*'Sentrale parametere'!$C$25,(Forskningsdata!N5/Forskningsdata!N$33)*'Sentrale parametere'!$F$25),0)</f>
        <v>0</v>
      </c>
      <c r="Q43" s="19">
        <f>IFERROR(IF('Sentrale parametere'!$B$26="Nei",Forskningsdata!O5*'Sentrale parametere'!$C$26,(Forskningsdata!O5/Forskningsdata!O$33)*'Sentrale parametere'!$F$26),0)</f>
        <v>0</v>
      </c>
      <c r="R43" s="19">
        <f>IFERROR(IF('Sentrale parametere'!$B$27="Nei",Forskningsdata!P5*'Sentrale parametere'!$C$27,(Forskningsdata!P5/Forskningsdata!P$33)*'Sentrale parametere'!$F$27),0)</f>
        <v>0</v>
      </c>
      <c r="S43" s="19">
        <f t="shared" si="42"/>
        <v>0</v>
      </c>
      <c r="T43" s="45">
        <f>IFERROR(IF('Sentrale parametere'!$B$23="Nei",Forskningsdata!Q5*'Sentrale parametere'!$C$23,(Forskningsdata!Q5/Forskningsdata!Q$33)*'Sentrale parametere'!$G$23),0)</f>
        <v>0</v>
      </c>
      <c r="U43" s="19">
        <f>IFERROR(IF('Sentrale parametere'!$B$24="Nei",Forskningsdata!R5*'Sentrale parametere'!$C$24,(Forskningsdata!R5/Forskningsdata!R$33)*'Sentrale parametere'!$G$24),0)</f>
        <v>0</v>
      </c>
      <c r="V43" s="19">
        <f>IFERROR(IF('Sentrale parametere'!$B$25="Nei",Forskningsdata!S5*'Sentrale parametere'!$C$25,(Forskningsdata!S5/Forskningsdata!S$33)*'Sentrale parametere'!$G$25),0)</f>
        <v>0</v>
      </c>
      <c r="W43" s="19">
        <f>IFERROR(IF('Sentrale parametere'!$B$26="Nei",Forskningsdata!T5*'Sentrale parametere'!$C$26,(Forskningsdata!T5/Forskningsdata!T$33)*'Sentrale parametere'!$G$26),0)</f>
        <v>0</v>
      </c>
      <c r="X43" s="19">
        <f>IFERROR(IF('Sentrale parametere'!$B$27="Nei",Forskningsdata!U5*'Sentrale parametere'!$C$27,(Forskningsdata!U5/Forskningsdata!U$33)*'Sentrale parametere'!$G$27),0)</f>
        <v>0</v>
      </c>
      <c r="Y43" s="19">
        <f t="shared" si="43"/>
        <v>0</v>
      </c>
      <c r="Z43" s="45">
        <f>IFERROR(IF('Sentrale parametere'!$B$23="Nei",Forskningsdata!V5*'Sentrale parametere'!$C$23,(Forskningsdata!V5/Forskningsdata!V$33)*'Sentrale parametere'!$H$23),0)</f>
        <v>0</v>
      </c>
      <c r="AA43" s="19">
        <f>IFERROR(IF('Sentrale parametere'!$B$24="Nei",Forskningsdata!W5*'Sentrale parametere'!$C$24,(Forskningsdata!W5/Forskningsdata!W$33)*'Sentrale parametere'!$H$24),0)</f>
        <v>0</v>
      </c>
      <c r="AB43" s="19">
        <f>IFERROR(IF('Sentrale parametere'!$B$25="Nei",Forskningsdata!X5*'Sentrale parametere'!$C$25,(Forskningsdata!X5/Forskningsdata!X$33)*'Sentrale parametere'!$H$25),0)</f>
        <v>0</v>
      </c>
      <c r="AC43" s="19">
        <f>IFERROR(IF('Sentrale parametere'!$B$26="Nei",Forskningsdata!Y5*'Sentrale parametere'!$C$26,(Forskningsdata!Y5/Forskningsdata!Y$33)*'Sentrale parametere'!$H$26),0)</f>
        <v>0</v>
      </c>
      <c r="AD43" s="19">
        <f>IFERROR(IF('Sentrale parametere'!$B$27="Nei",Forskningsdata!Z5*'Sentrale parametere'!$C$27,(Forskningsdata!Z5/Forskningsdata!Z$33)*'Sentrale parametere'!$H$27),0)</f>
        <v>0</v>
      </c>
      <c r="AE43" s="19">
        <f t="shared" si="44"/>
        <v>0</v>
      </c>
      <c r="AF43" s="45">
        <f>IFERROR(IF('Sentrale parametere'!$B$23="Nei",Forskningsdata!AA5*'Sentrale parametere'!$C$23,(Forskningsdata!AA5/Forskningsdata!AA$33)*'Sentrale parametere'!$I$23),0)</f>
        <v>0</v>
      </c>
      <c r="AG43" s="19">
        <f>IFERROR(IF('Sentrale parametere'!$B$24="Nei",Forskningsdata!AB5*'Sentrale parametere'!$C$24,(Forskningsdata!AB5/Forskningsdata!AB$33)*'Sentrale parametere'!$I$24),0)</f>
        <v>0</v>
      </c>
      <c r="AH43" s="19">
        <f>IFERROR(IF('Sentrale parametere'!$B$25="Nei",Forskningsdata!AC5*'Sentrale parametere'!$C$25,(Forskningsdata!AC5/Forskningsdata!AC$33)*'Sentrale parametere'!$I$25),0)</f>
        <v>0</v>
      </c>
      <c r="AI43" s="19">
        <f>IFERROR(IF('Sentrale parametere'!$B$26="Nei",Forskningsdata!AD5*'Sentrale parametere'!$C$26,(Forskningsdata!AD5/Forskningsdata!AD$33)*'Sentrale parametere'!$I$26),0)</f>
        <v>0</v>
      </c>
      <c r="AJ43" s="19">
        <f>IFERROR(IF('Sentrale parametere'!$B$27="Nei",Forskningsdata!AE5*'Sentrale parametere'!$C$27,(Forskningsdata!AE5/Forskningsdata!AE$33)*'Sentrale parametere'!$I$27),0)</f>
        <v>0</v>
      </c>
      <c r="AK43" s="19">
        <f t="shared" si="45"/>
        <v>0</v>
      </c>
      <c r="AL43" s="45">
        <f>IFERROR(IF('Sentrale parametere'!$B$23="Nei",Forskningsdata!AF5*'Sentrale parametere'!$C$23,(Forskningsdata!AF5/Forskningsdata!AF$33)*'Sentrale parametere'!$J$23),0)</f>
        <v>0</v>
      </c>
      <c r="AM43" s="19">
        <f>IFERROR(IF('Sentrale parametere'!$B$24="Nei",Forskningsdata!AG5*'Sentrale parametere'!$C$24,(Forskningsdata!AG5/Forskningsdata!AG$33)*'Sentrale parametere'!$J$24),0)</f>
        <v>0</v>
      </c>
      <c r="AN43" s="19">
        <f>IFERROR(IF('Sentrale parametere'!$B$25="Nei",Forskningsdata!AH5*'Sentrale parametere'!$C$25,(Forskningsdata!AH5/Forskningsdata!AH$33)*'Sentrale parametere'!$J$25),0)</f>
        <v>0</v>
      </c>
      <c r="AO43" s="19">
        <f>IFERROR(IF('Sentrale parametere'!$B$26="Nei",Forskningsdata!AI5*'Sentrale parametere'!$C$26,(Forskningsdata!AI5/Forskningsdata!AI$33)*'Sentrale parametere'!$J$26),0)</f>
        <v>0</v>
      </c>
      <c r="AP43" s="19">
        <f>IFERROR(IF('Sentrale parametere'!$B$27="Nei",Forskningsdata!AJ5*'Sentrale parametere'!$C$27,(Forskningsdata!AJ5/Forskningsdata!AJ$33)*'Sentrale parametere'!$J$27),0)</f>
        <v>0</v>
      </c>
      <c r="AQ43" s="19">
        <f t="shared" si="46"/>
        <v>0</v>
      </c>
      <c r="AR43" s="45">
        <f>IFERROR(IF('Sentrale parametere'!$B$23="Nei",Forskningsdata!AK5*'Sentrale parametere'!$C$23,(Forskningsdata!AK5/Forskningsdata!AK$33)*'Sentrale parametere'!$K$23),0)</f>
        <v>0</v>
      </c>
      <c r="AS43" s="19">
        <f>IFERROR(IF('Sentrale parametere'!$B$24="Nei",Forskningsdata!AL5*'Sentrale parametere'!$C$24,(Forskningsdata!AL5/Forskningsdata!AL$33)*'Sentrale parametere'!$K$24),0)</f>
        <v>0</v>
      </c>
      <c r="AT43" s="19">
        <f>IFERROR(IF('Sentrale parametere'!$B$25="Nei",Forskningsdata!AM5*'Sentrale parametere'!$C$25,(Forskningsdata!AM5/Forskningsdata!AM$33)*'Sentrale parametere'!$K$25),0)</f>
        <v>0</v>
      </c>
      <c r="AU43" s="19">
        <f>IFERROR(IF('Sentrale parametere'!$B$26="Nei",Forskningsdata!AN5*'Sentrale parametere'!$C$26,(Forskningsdata!AN5/Forskningsdata!AN$33)*'Sentrale parametere'!$K$26),0)</f>
        <v>0</v>
      </c>
      <c r="AV43" s="19">
        <f>IFERROR(IF('Sentrale parametere'!$B$27="Nei",Forskningsdata!AO5*'Sentrale parametere'!$C$27,(Forskningsdata!AO5/Forskningsdata!AO$33)*'Sentrale parametere'!$K$27),0)</f>
        <v>0</v>
      </c>
      <c r="AW43" s="19">
        <f t="shared" si="47"/>
        <v>0</v>
      </c>
    </row>
    <row r="44" spans="1:49" x14ac:dyDescent="0.25">
      <c r="A44">
        <f t="shared" si="39"/>
        <v>0</v>
      </c>
      <c r="B44" s="45">
        <f>IFERROR(IF('Sentrale parametere'!$B$23="Nei",Forskningsdata!B6*'Sentrale parametere'!$C$23,(Forskningsdata!B6/Forskningsdata!B$33)*'Sentrale parametere'!$D$23),0)</f>
        <v>0</v>
      </c>
      <c r="C44" s="19">
        <f>IFERROR(IF('Sentrale parametere'!$B$24="Nei",Forskningsdata!C6*'Sentrale parametere'!$C$24,(Forskningsdata!C6/Forskningsdata!C$33)*'Sentrale parametere'!$D$24),0)</f>
        <v>0</v>
      </c>
      <c r="D44" s="19">
        <f>IFERROR(IF('Sentrale parametere'!$B$25="Nei",Forskningsdata!D6*'Sentrale parametere'!$C$25,(Forskningsdata!D6/Forskningsdata!D$33)*'Sentrale parametere'!$D$25),0)</f>
        <v>0</v>
      </c>
      <c r="E44" s="19">
        <f>IFERROR(IF('Sentrale parametere'!$B$26="Nei",Forskningsdata!E6*'Sentrale parametere'!$C$26,(Forskningsdata!E6/Forskningsdata!E$33)*'Sentrale parametere'!$D$26),0)</f>
        <v>0</v>
      </c>
      <c r="F44" s="19">
        <f>IFERROR(IF('Sentrale parametere'!$B$27="Nei",Forskningsdata!F6*'Sentrale parametere'!$C$27,(Forskningsdata!F6/Forskningsdata!F$33)*'Sentrale parametere'!$D$27),0)</f>
        <v>0</v>
      </c>
      <c r="G44" s="19">
        <f t="shared" si="48"/>
        <v>0</v>
      </c>
      <c r="H44" s="45">
        <f>IFERROR(IF('Sentrale parametere'!$B$23="Nei",Forskningsdata!G6*'Sentrale parametere'!$C$23,(Forskningsdata!G6/Forskningsdata!G$33)*'Sentrale parametere'!$E$23),0)</f>
        <v>0</v>
      </c>
      <c r="I44" s="19">
        <f>IFERROR(IF('Sentrale parametere'!$B$24="Nei",Forskningsdata!H6*'Sentrale parametere'!$C$24,(Forskningsdata!H6/Forskningsdata!H$33)*'Sentrale parametere'!$E$24),0)</f>
        <v>0</v>
      </c>
      <c r="J44" s="19">
        <f>IFERROR(IF('Sentrale parametere'!$B$25="Nei",Forskningsdata!I6*'Sentrale parametere'!$C$25,(Forskningsdata!I6/Forskningsdata!I$33)*'Sentrale parametere'!$E$25),0)</f>
        <v>0</v>
      </c>
      <c r="K44" s="19">
        <f>IFERROR(IF('Sentrale parametere'!$B$26="Nei",Forskningsdata!J6*'Sentrale parametere'!$C$26,(Forskningsdata!J6/Forskningsdata!J$33)*'Sentrale parametere'!$E$26),0)</f>
        <v>0</v>
      </c>
      <c r="L44" s="19">
        <f>IFERROR(IF('Sentrale parametere'!$B$27="Nei",Forskningsdata!K6*'Sentrale parametere'!$C$27,(Forskningsdata!K6/Forskningsdata!K$33)*'Sentrale parametere'!$E$27),0)</f>
        <v>0</v>
      </c>
      <c r="M44" s="19">
        <f t="shared" si="41"/>
        <v>0</v>
      </c>
      <c r="N44" s="45">
        <f>IFERROR(IF('Sentrale parametere'!$B$23="Nei",Forskningsdata!L6*'Sentrale parametere'!$C$23,(Forskningsdata!L6/Forskningsdata!L$33)*'Sentrale parametere'!$F$23),0)</f>
        <v>0</v>
      </c>
      <c r="O44" s="19">
        <f>IFERROR(IF('Sentrale parametere'!$B$24="Nei",Forskningsdata!M6*'Sentrale parametere'!$C$24,(Forskningsdata!M6/Forskningsdata!M$33)*'Sentrale parametere'!$F$24),0)</f>
        <v>0</v>
      </c>
      <c r="P44" s="19">
        <f>IFERROR(IF('Sentrale parametere'!$B$25="Nei",Forskningsdata!N6*'Sentrale parametere'!$C$25,(Forskningsdata!N6/Forskningsdata!N$33)*'Sentrale parametere'!$F$25),0)</f>
        <v>0</v>
      </c>
      <c r="Q44" s="19">
        <f>IFERROR(IF('Sentrale parametere'!$B$26="Nei",Forskningsdata!O6*'Sentrale parametere'!$C$26,(Forskningsdata!O6/Forskningsdata!O$33)*'Sentrale parametere'!$F$26),0)</f>
        <v>0</v>
      </c>
      <c r="R44" s="19">
        <f>IFERROR(IF('Sentrale parametere'!$B$27="Nei",Forskningsdata!P6*'Sentrale parametere'!$C$27,(Forskningsdata!P6/Forskningsdata!P$33)*'Sentrale parametere'!$F$27),0)</f>
        <v>0</v>
      </c>
      <c r="S44" s="19">
        <f t="shared" si="42"/>
        <v>0</v>
      </c>
      <c r="T44" s="45">
        <f>IFERROR(IF('Sentrale parametere'!$B$23="Nei",Forskningsdata!Q6*'Sentrale parametere'!$C$23,(Forskningsdata!Q6/Forskningsdata!Q$33)*'Sentrale parametere'!$G$23),0)</f>
        <v>0</v>
      </c>
      <c r="U44" s="19">
        <f>IFERROR(IF('Sentrale parametere'!$B$24="Nei",Forskningsdata!R6*'Sentrale parametere'!$C$24,(Forskningsdata!R6/Forskningsdata!R$33)*'Sentrale parametere'!$G$24),0)</f>
        <v>0</v>
      </c>
      <c r="V44" s="19">
        <f>IFERROR(IF('Sentrale parametere'!$B$25="Nei",Forskningsdata!S6*'Sentrale parametere'!$C$25,(Forskningsdata!S6/Forskningsdata!S$33)*'Sentrale parametere'!$G$25),0)</f>
        <v>0</v>
      </c>
      <c r="W44" s="19">
        <f>IFERROR(IF('Sentrale parametere'!$B$26="Nei",Forskningsdata!T6*'Sentrale parametere'!$C$26,(Forskningsdata!T6/Forskningsdata!T$33)*'Sentrale parametere'!$G$26),0)</f>
        <v>0</v>
      </c>
      <c r="X44" s="19">
        <f>IFERROR(IF('Sentrale parametere'!$B$27="Nei",Forskningsdata!U6*'Sentrale parametere'!$C$27,(Forskningsdata!U6/Forskningsdata!U$33)*'Sentrale parametere'!$G$27),0)</f>
        <v>0</v>
      </c>
      <c r="Y44" s="19">
        <f t="shared" si="43"/>
        <v>0</v>
      </c>
      <c r="Z44" s="45">
        <f>IFERROR(IF('Sentrale parametere'!$B$23="Nei",Forskningsdata!V6*'Sentrale parametere'!$C$23,(Forskningsdata!V6/Forskningsdata!V$33)*'Sentrale parametere'!$H$23),0)</f>
        <v>0</v>
      </c>
      <c r="AA44" s="19">
        <f>IFERROR(IF('Sentrale parametere'!$B$24="Nei",Forskningsdata!W6*'Sentrale parametere'!$C$24,(Forskningsdata!W6/Forskningsdata!W$33)*'Sentrale parametere'!$H$24),0)</f>
        <v>0</v>
      </c>
      <c r="AB44" s="19">
        <f>IFERROR(IF('Sentrale parametere'!$B$25="Nei",Forskningsdata!X6*'Sentrale parametere'!$C$25,(Forskningsdata!X6/Forskningsdata!X$33)*'Sentrale parametere'!$H$25),0)</f>
        <v>0</v>
      </c>
      <c r="AC44" s="19">
        <f>IFERROR(IF('Sentrale parametere'!$B$26="Nei",Forskningsdata!Y6*'Sentrale parametere'!$C$26,(Forskningsdata!Y6/Forskningsdata!Y$33)*'Sentrale parametere'!$H$26),0)</f>
        <v>0</v>
      </c>
      <c r="AD44" s="19">
        <f>IFERROR(IF('Sentrale parametere'!$B$27="Nei",Forskningsdata!Z6*'Sentrale parametere'!$C$27,(Forskningsdata!Z6/Forskningsdata!Z$33)*'Sentrale parametere'!$H$27),0)</f>
        <v>0</v>
      </c>
      <c r="AE44" s="19">
        <f t="shared" si="44"/>
        <v>0</v>
      </c>
      <c r="AF44" s="45">
        <f>IFERROR(IF('Sentrale parametere'!$B$23="Nei",Forskningsdata!AA6*'Sentrale parametere'!$C$23,(Forskningsdata!AA6/Forskningsdata!AA$33)*'Sentrale parametere'!$I$23),0)</f>
        <v>0</v>
      </c>
      <c r="AG44" s="19">
        <f>IFERROR(IF('Sentrale parametere'!$B$24="Nei",Forskningsdata!AB6*'Sentrale parametere'!$C$24,(Forskningsdata!AB6/Forskningsdata!AB$33)*'Sentrale parametere'!$I$24),0)</f>
        <v>0</v>
      </c>
      <c r="AH44" s="19">
        <f>IFERROR(IF('Sentrale parametere'!$B$25="Nei",Forskningsdata!AC6*'Sentrale parametere'!$C$25,(Forskningsdata!AC6/Forskningsdata!AC$33)*'Sentrale parametere'!$I$25),0)</f>
        <v>0</v>
      </c>
      <c r="AI44" s="19">
        <f>IFERROR(IF('Sentrale parametere'!$B$26="Nei",Forskningsdata!AD6*'Sentrale parametere'!$C$26,(Forskningsdata!AD6/Forskningsdata!AD$33)*'Sentrale parametere'!$I$26),0)</f>
        <v>0</v>
      </c>
      <c r="AJ44" s="19">
        <f>IFERROR(IF('Sentrale parametere'!$B$27="Nei",Forskningsdata!AE6*'Sentrale parametere'!$C$27,(Forskningsdata!AE6/Forskningsdata!AE$33)*'Sentrale parametere'!$I$27),0)</f>
        <v>0</v>
      </c>
      <c r="AK44" s="19">
        <f t="shared" si="45"/>
        <v>0</v>
      </c>
      <c r="AL44" s="45">
        <f>IFERROR(IF('Sentrale parametere'!$B$23="Nei",Forskningsdata!AF6*'Sentrale parametere'!$C$23,(Forskningsdata!AF6/Forskningsdata!AF$33)*'Sentrale parametere'!$J$23),0)</f>
        <v>0</v>
      </c>
      <c r="AM44" s="19">
        <f>IFERROR(IF('Sentrale parametere'!$B$24="Nei",Forskningsdata!AG6*'Sentrale parametere'!$C$24,(Forskningsdata!AG6/Forskningsdata!AG$33)*'Sentrale parametere'!$J$24),0)</f>
        <v>0</v>
      </c>
      <c r="AN44" s="19">
        <f>IFERROR(IF('Sentrale parametere'!$B$25="Nei",Forskningsdata!AH6*'Sentrale parametere'!$C$25,(Forskningsdata!AH6/Forskningsdata!AH$33)*'Sentrale parametere'!$J$25),0)</f>
        <v>0</v>
      </c>
      <c r="AO44" s="19">
        <f>IFERROR(IF('Sentrale parametere'!$B$26="Nei",Forskningsdata!AI6*'Sentrale parametere'!$C$26,(Forskningsdata!AI6/Forskningsdata!AI$33)*'Sentrale parametere'!$J$26),0)</f>
        <v>0</v>
      </c>
      <c r="AP44" s="19">
        <f>IFERROR(IF('Sentrale parametere'!$B$27="Nei",Forskningsdata!AJ6*'Sentrale parametere'!$C$27,(Forskningsdata!AJ6/Forskningsdata!AJ$33)*'Sentrale parametere'!$J$27),0)</f>
        <v>0</v>
      </c>
      <c r="AQ44" s="19">
        <f t="shared" si="46"/>
        <v>0</v>
      </c>
      <c r="AR44" s="45">
        <f>IFERROR(IF('Sentrale parametere'!$B$23="Nei",Forskningsdata!AK6*'Sentrale parametere'!$C$23,(Forskningsdata!AK6/Forskningsdata!AK$33)*'Sentrale parametere'!$K$23),0)</f>
        <v>0</v>
      </c>
      <c r="AS44" s="19">
        <f>IFERROR(IF('Sentrale parametere'!$B$24="Nei",Forskningsdata!AL6*'Sentrale parametere'!$C$24,(Forskningsdata!AL6/Forskningsdata!AL$33)*'Sentrale parametere'!$K$24),0)</f>
        <v>0</v>
      </c>
      <c r="AT44" s="19">
        <f>IFERROR(IF('Sentrale parametere'!$B$25="Nei",Forskningsdata!AM6*'Sentrale parametere'!$C$25,(Forskningsdata!AM6/Forskningsdata!AM$33)*'Sentrale parametere'!$K$25),0)</f>
        <v>0</v>
      </c>
      <c r="AU44" s="19">
        <f>IFERROR(IF('Sentrale parametere'!$B$26="Nei",Forskningsdata!AN6*'Sentrale parametere'!$C$26,(Forskningsdata!AN6/Forskningsdata!AN$33)*'Sentrale parametere'!$K$26),0)</f>
        <v>0</v>
      </c>
      <c r="AV44" s="19">
        <f>IFERROR(IF('Sentrale parametere'!$B$27="Nei",Forskningsdata!AO6*'Sentrale parametere'!$C$27,(Forskningsdata!AO6/Forskningsdata!AO$33)*'Sentrale parametere'!$K$27),0)</f>
        <v>0</v>
      </c>
      <c r="AW44" s="19">
        <f t="shared" si="47"/>
        <v>0</v>
      </c>
    </row>
    <row r="45" spans="1:49" x14ac:dyDescent="0.25">
      <c r="A45">
        <f t="shared" si="39"/>
        <v>0</v>
      </c>
      <c r="B45" s="45">
        <f>IFERROR(IF('Sentrale parametere'!$B$23="Nei",Forskningsdata!B7*'Sentrale parametere'!$C$23,(Forskningsdata!B7/Forskningsdata!B$33)*'Sentrale parametere'!$D$23),0)</f>
        <v>0</v>
      </c>
      <c r="C45" s="19">
        <f>IFERROR(IF('Sentrale parametere'!$B$24="Nei",Forskningsdata!C7*'Sentrale parametere'!$C$24,(Forskningsdata!C7/Forskningsdata!C$33)*'Sentrale parametere'!$D$24),0)</f>
        <v>0</v>
      </c>
      <c r="D45" s="19">
        <f>IFERROR(IF('Sentrale parametere'!$B$25="Nei",Forskningsdata!D7*'Sentrale parametere'!$C$25,(Forskningsdata!D7/Forskningsdata!D$33)*'Sentrale parametere'!$D$25),0)</f>
        <v>0</v>
      </c>
      <c r="E45" s="19">
        <f>IFERROR(IF('Sentrale parametere'!$B$26="Nei",Forskningsdata!E7*'Sentrale parametere'!$C$26,(Forskningsdata!E7/Forskningsdata!E$33)*'Sentrale parametere'!$D$26),0)</f>
        <v>0</v>
      </c>
      <c r="F45" s="19">
        <f>IFERROR(IF('Sentrale parametere'!$B$27="Nei",Forskningsdata!F7*'Sentrale parametere'!$C$27,(Forskningsdata!F7/Forskningsdata!F$33)*'Sentrale parametere'!$D$27),0)</f>
        <v>0</v>
      </c>
      <c r="G45" s="19">
        <f t="shared" si="48"/>
        <v>0</v>
      </c>
      <c r="H45" s="45">
        <f>IFERROR(IF('Sentrale parametere'!$B$23="Nei",Forskningsdata!G7*'Sentrale parametere'!$C$23,(Forskningsdata!G7/Forskningsdata!G$33)*'Sentrale parametere'!$E$23),0)</f>
        <v>0</v>
      </c>
      <c r="I45" s="19">
        <f>IFERROR(IF('Sentrale parametere'!$B$24="Nei",Forskningsdata!H7*'Sentrale parametere'!$C$24,(Forskningsdata!H7/Forskningsdata!H$33)*'Sentrale parametere'!$E$24),0)</f>
        <v>0</v>
      </c>
      <c r="J45" s="19">
        <f>IFERROR(IF('Sentrale parametere'!$B$25="Nei",Forskningsdata!I7*'Sentrale parametere'!$C$25,(Forskningsdata!I7/Forskningsdata!I$33)*'Sentrale parametere'!$E$25),0)</f>
        <v>0</v>
      </c>
      <c r="K45" s="19">
        <f>IFERROR(IF('Sentrale parametere'!$B$26="Nei",Forskningsdata!J7*'Sentrale parametere'!$C$26,(Forskningsdata!J7/Forskningsdata!J$33)*'Sentrale parametere'!$E$26),0)</f>
        <v>0</v>
      </c>
      <c r="L45" s="19">
        <f>IFERROR(IF('Sentrale parametere'!$B$27="Nei",Forskningsdata!K7*'Sentrale parametere'!$C$27,(Forskningsdata!K7/Forskningsdata!K$33)*'Sentrale parametere'!$E$27),0)</f>
        <v>0</v>
      </c>
      <c r="M45" s="19">
        <f t="shared" si="41"/>
        <v>0</v>
      </c>
      <c r="N45" s="45">
        <f>IFERROR(IF('Sentrale parametere'!$B$23="Nei",Forskningsdata!L7*'Sentrale parametere'!$C$23,(Forskningsdata!L7/Forskningsdata!L$33)*'Sentrale parametere'!$F$23),0)</f>
        <v>0</v>
      </c>
      <c r="O45" s="19">
        <f>IFERROR(IF('Sentrale parametere'!$B$24="Nei",Forskningsdata!M7*'Sentrale parametere'!$C$24,(Forskningsdata!M7/Forskningsdata!M$33)*'Sentrale parametere'!$F$24),0)</f>
        <v>0</v>
      </c>
      <c r="P45" s="19">
        <f>IFERROR(IF('Sentrale parametere'!$B$25="Nei",Forskningsdata!N7*'Sentrale parametere'!$C$25,(Forskningsdata!N7/Forskningsdata!N$33)*'Sentrale parametere'!$F$25),0)</f>
        <v>0</v>
      </c>
      <c r="Q45" s="19">
        <f>IFERROR(IF('Sentrale parametere'!$B$26="Nei",Forskningsdata!O7*'Sentrale parametere'!$C$26,(Forskningsdata!O7/Forskningsdata!O$33)*'Sentrale parametere'!$F$26),0)</f>
        <v>0</v>
      </c>
      <c r="R45" s="19">
        <f>IFERROR(IF('Sentrale parametere'!$B$27="Nei",Forskningsdata!P7*'Sentrale parametere'!$C$27,(Forskningsdata!P7/Forskningsdata!P$33)*'Sentrale parametere'!$F$27),0)</f>
        <v>0</v>
      </c>
      <c r="S45" s="19">
        <f t="shared" si="42"/>
        <v>0</v>
      </c>
      <c r="T45" s="45">
        <f>IFERROR(IF('Sentrale parametere'!$B$23="Nei",Forskningsdata!Q7*'Sentrale parametere'!$C$23,(Forskningsdata!Q7/Forskningsdata!Q$33)*'Sentrale parametere'!$G$23),0)</f>
        <v>0</v>
      </c>
      <c r="U45" s="19">
        <f>IFERROR(IF('Sentrale parametere'!$B$24="Nei",Forskningsdata!R7*'Sentrale parametere'!$C$24,(Forskningsdata!R7/Forskningsdata!R$33)*'Sentrale parametere'!$G$24),0)</f>
        <v>0</v>
      </c>
      <c r="V45" s="19">
        <f>IFERROR(IF('Sentrale parametere'!$B$25="Nei",Forskningsdata!S7*'Sentrale parametere'!$C$25,(Forskningsdata!S7/Forskningsdata!S$33)*'Sentrale parametere'!$G$25),0)</f>
        <v>0</v>
      </c>
      <c r="W45" s="19">
        <f>IFERROR(IF('Sentrale parametere'!$B$26="Nei",Forskningsdata!T7*'Sentrale parametere'!$C$26,(Forskningsdata!T7/Forskningsdata!T$33)*'Sentrale parametere'!$G$26),0)</f>
        <v>0</v>
      </c>
      <c r="X45" s="19">
        <f>IFERROR(IF('Sentrale parametere'!$B$27="Nei",Forskningsdata!U7*'Sentrale parametere'!$C$27,(Forskningsdata!U7/Forskningsdata!U$33)*'Sentrale parametere'!$G$27),0)</f>
        <v>0</v>
      </c>
      <c r="Y45" s="19">
        <f t="shared" si="43"/>
        <v>0</v>
      </c>
      <c r="Z45" s="45">
        <f>IFERROR(IF('Sentrale parametere'!$B$23="Nei",Forskningsdata!V7*'Sentrale parametere'!$C$23,(Forskningsdata!V7/Forskningsdata!V$33)*'Sentrale parametere'!$H$23),0)</f>
        <v>0</v>
      </c>
      <c r="AA45" s="19">
        <f>IFERROR(IF('Sentrale parametere'!$B$24="Nei",Forskningsdata!W7*'Sentrale parametere'!$C$24,(Forskningsdata!W7/Forskningsdata!W$33)*'Sentrale parametere'!$H$24),0)</f>
        <v>0</v>
      </c>
      <c r="AB45" s="19">
        <f>IFERROR(IF('Sentrale parametere'!$B$25="Nei",Forskningsdata!X7*'Sentrale parametere'!$C$25,(Forskningsdata!X7/Forskningsdata!X$33)*'Sentrale parametere'!$H$25),0)</f>
        <v>0</v>
      </c>
      <c r="AC45" s="19">
        <f>IFERROR(IF('Sentrale parametere'!$B$26="Nei",Forskningsdata!Y7*'Sentrale parametere'!$C$26,(Forskningsdata!Y7/Forskningsdata!Y$33)*'Sentrale parametere'!$H$26),0)</f>
        <v>0</v>
      </c>
      <c r="AD45" s="19">
        <f>IFERROR(IF('Sentrale parametere'!$B$27="Nei",Forskningsdata!Z7*'Sentrale parametere'!$C$27,(Forskningsdata!Z7/Forskningsdata!Z$33)*'Sentrale parametere'!$H$27),0)</f>
        <v>0</v>
      </c>
      <c r="AE45" s="19">
        <f t="shared" si="44"/>
        <v>0</v>
      </c>
      <c r="AF45" s="45">
        <f>IFERROR(IF('Sentrale parametere'!$B$23="Nei",Forskningsdata!AA7*'Sentrale parametere'!$C$23,(Forskningsdata!AA7/Forskningsdata!AA$33)*'Sentrale parametere'!$I$23),0)</f>
        <v>0</v>
      </c>
      <c r="AG45" s="19">
        <f>IFERROR(IF('Sentrale parametere'!$B$24="Nei",Forskningsdata!AB7*'Sentrale parametere'!$C$24,(Forskningsdata!AB7/Forskningsdata!AB$33)*'Sentrale parametere'!$I$24),0)</f>
        <v>0</v>
      </c>
      <c r="AH45" s="19">
        <f>IFERROR(IF('Sentrale parametere'!$B$25="Nei",Forskningsdata!AC7*'Sentrale parametere'!$C$25,(Forskningsdata!AC7/Forskningsdata!AC$33)*'Sentrale parametere'!$I$25),0)</f>
        <v>0</v>
      </c>
      <c r="AI45" s="19">
        <f>IFERROR(IF('Sentrale parametere'!$B$26="Nei",Forskningsdata!AD7*'Sentrale parametere'!$C$26,(Forskningsdata!AD7/Forskningsdata!AD$33)*'Sentrale parametere'!$I$26),0)</f>
        <v>0</v>
      </c>
      <c r="AJ45" s="19">
        <f>IFERROR(IF('Sentrale parametere'!$B$27="Nei",Forskningsdata!AE7*'Sentrale parametere'!$C$27,(Forskningsdata!AE7/Forskningsdata!AE$33)*'Sentrale parametere'!$I$27),0)</f>
        <v>0</v>
      </c>
      <c r="AK45" s="19">
        <f t="shared" si="45"/>
        <v>0</v>
      </c>
      <c r="AL45" s="45">
        <f>IFERROR(IF('Sentrale parametere'!$B$23="Nei",Forskningsdata!AF7*'Sentrale parametere'!$C$23,(Forskningsdata!AF7/Forskningsdata!AF$33)*'Sentrale parametere'!$J$23),0)</f>
        <v>0</v>
      </c>
      <c r="AM45" s="19">
        <f>IFERROR(IF('Sentrale parametere'!$B$24="Nei",Forskningsdata!AG7*'Sentrale parametere'!$C$24,(Forskningsdata!AG7/Forskningsdata!AG$33)*'Sentrale parametere'!$J$24),0)</f>
        <v>0</v>
      </c>
      <c r="AN45" s="19">
        <f>IFERROR(IF('Sentrale parametere'!$B$25="Nei",Forskningsdata!AH7*'Sentrale parametere'!$C$25,(Forskningsdata!AH7/Forskningsdata!AH$33)*'Sentrale parametere'!$J$25),0)</f>
        <v>0</v>
      </c>
      <c r="AO45" s="19">
        <f>IFERROR(IF('Sentrale parametere'!$B$26="Nei",Forskningsdata!AI7*'Sentrale parametere'!$C$26,(Forskningsdata!AI7/Forskningsdata!AI$33)*'Sentrale parametere'!$J$26),0)</f>
        <v>0</v>
      </c>
      <c r="AP45" s="19">
        <f>IFERROR(IF('Sentrale parametere'!$B$27="Nei",Forskningsdata!AJ7*'Sentrale parametere'!$C$27,(Forskningsdata!AJ7/Forskningsdata!AJ$33)*'Sentrale parametere'!$J$27),0)</f>
        <v>0</v>
      </c>
      <c r="AQ45" s="19">
        <f t="shared" si="46"/>
        <v>0</v>
      </c>
      <c r="AR45" s="45">
        <f>IFERROR(IF('Sentrale parametere'!$B$23="Nei",Forskningsdata!AK7*'Sentrale parametere'!$C$23,(Forskningsdata!AK7/Forskningsdata!AK$33)*'Sentrale parametere'!$K$23),0)</f>
        <v>0</v>
      </c>
      <c r="AS45" s="19">
        <f>IFERROR(IF('Sentrale parametere'!$B$24="Nei",Forskningsdata!AL7*'Sentrale parametere'!$C$24,(Forskningsdata!AL7/Forskningsdata!AL$33)*'Sentrale parametere'!$K$24),0)</f>
        <v>0</v>
      </c>
      <c r="AT45" s="19">
        <f>IFERROR(IF('Sentrale parametere'!$B$25="Nei",Forskningsdata!AM7*'Sentrale parametere'!$C$25,(Forskningsdata!AM7/Forskningsdata!AM$33)*'Sentrale parametere'!$K$25),0)</f>
        <v>0</v>
      </c>
      <c r="AU45" s="19">
        <f>IFERROR(IF('Sentrale parametere'!$B$26="Nei",Forskningsdata!AN7*'Sentrale parametere'!$C$26,(Forskningsdata!AN7/Forskningsdata!AN$33)*'Sentrale parametere'!$K$26),0)</f>
        <v>0</v>
      </c>
      <c r="AV45" s="19">
        <f>IFERROR(IF('Sentrale parametere'!$B$27="Nei",Forskningsdata!AO7*'Sentrale parametere'!$C$27,(Forskningsdata!AO7/Forskningsdata!AO$33)*'Sentrale parametere'!$K$27),0)</f>
        <v>0</v>
      </c>
      <c r="AW45" s="19">
        <f t="shared" si="47"/>
        <v>0</v>
      </c>
    </row>
    <row r="46" spans="1:49" x14ac:dyDescent="0.25">
      <c r="A46">
        <f t="shared" si="39"/>
        <v>0</v>
      </c>
      <c r="B46" s="45">
        <f>IFERROR(IF('Sentrale parametere'!$B$23="Nei",Forskningsdata!B8*'Sentrale parametere'!$C$23,(Forskningsdata!B8/Forskningsdata!B$33)*'Sentrale parametere'!$D$23),0)</f>
        <v>0</v>
      </c>
      <c r="C46" s="19">
        <f>IFERROR(IF('Sentrale parametere'!$B$24="Nei",Forskningsdata!C8*'Sentrale parametere'!$C$24,(Forskningsdata!C8/Forskningsdata!C$33)*'Sentrale parametere'!$D$24),0)</f>
        <v>0</v>
      </c>
      <c r="D46" s="19">
        <f>IFERROR(IF('Sentrale parametere'!$B$25="Nei",Forskningsdata!D8*'Sentrale parametere'!$C$25,(Forskningsdata!D8/Forskningsdata!D$33)*'Sentrale parametere'!$D$25),0)</f>
        <v>0</v>
      </c>
      <c r="E46" s="19">
        <f>IFERROR(IF('Sentrale parametere'!$B$26="Nei",Forskningsdata!E8*'Sentrale parametere'!$C$26,(Forskningsdata!E8/Forskningsdata!E$33)*'Sentrale parametere'!$D$26),0)</f>
        <v>0</v>
      </c>
      <c r="F46" s="19">
        <f>IFERROR(IF('Sentrale parametere'!$B$27="Nei",Forskningsdata!F8*'Sentrale parametere'!$C$27,(Forskningsdata!F8/Forskningsdata!F$33)*'Sentrale parametere'!$D$27),0)</f>
        <v>0</v>
      </c>
      <c r="G46" s="19">
        <f t="shared" si="48"/>
        <v>0</v>
      </c>
      <c r="H46" s="45">
        <f>IFERROR(IF('Sentrale parametere'!$B$23="Nei",Forskningsdata!G8*'Sentrale parametere'!$C$23,(Forskningsdata!G8/Forskningsdata!G$33)*'Sentrale parametere'!$E$23),0)</f>
        <v>0</v>
      </c>
      <c r="I46" s="19">
        <f>IFERROR(IF('Sentrale parametere'!$B$24="Nei",Forskningsdata!H8*'Sentrale parametere'!$C$24,(Forskningsdata!H8/Forskningsdata!H$33)*'Sentrale parametere'!$E$24),0)</f>
        <v>0</v>
      </c>
      <c r="J46" s="19">
        <f>IFERROR(IF('Sentrale parametere'!$B$25="Nei",Forskningsdata!I8*'Sentrale parametere'!$C$25,(Forskningsdata!I8/Forskningsdata!I$33)*'Sentrale parametere'!$E$25),0)</f>
        <v>0</v>
      </c>
      <c r="K46" s="19">
        <f>IFERROR(IF('Sentrale parametere'!$B$26="Nei",Forskningsdata!J8*'Sentrale parametere'!$C$26,(Forskningsdata!J8/Forskningsdata!J$33)*'Sentrale parametere'!$E$26),0)</f>
        <v>0</v>
      </c>
      <c r="L46" s="19">
        <f>IFERROR(IF('Sentrale parametere'!$B$27="Nei",Forskningsdata!K8*'Sentrale parametere'!$C$27,(Forskningsdata!K8/Forskningsdata!K$33)*'Sentrale parametere'!$E$27),0)</f>
        <v>0</v>
      </c>
      <c r="M46" s="19">
        <f t="shared" si="41"/>
        <v>0</v>
      </c>
      <c r="N46" s="45">
        <f>IFERROR(IF('Sentrale parametere'!$B$23="Nei",Forskningsdata!L8*'Sentrale parametere'!$C$23,(Forskningsdata!L8/Forskningsdata!L$33)*'Sentrale parametere'!$F$23),0)</f>
        <v>0</v>
      </c>
      <c r="O46" s="19">
        <f>IFERROR(IF('Sentrale parametere'!$B$24="Nei",Forskningsdata!M8*'Sentrale parametere'!$C$24,(Forskningsdata!M8/Forskningsdata!M$33)*'Sentrale parametere'!$F$24),0)</f>
        <v>0</v>
      </c>
      <c r="P46" s="19">
        <f>IFERROR(IF('Sentrale parametere'!$B$25="Nei",Forskningsdata!N8*'Sentrale parametere'!$C$25,(Forskningsdata!N8/Forskningsdata!N$33)*'Sentrale parametere'!$F$25),0)</f>
        <v>0</v>
      </c>
      <c r="Q46" s="19">
        <f>IFERROR(IF('Sentrale parametere'!$B$26="Nei",Forskningsdata!O8*'Sentrale parametere'!$C$26,(Forskningsdata!O8/Forskningsdata!O$33)*'Sentrale parametere'!$F$26),0)</f>
        <v>0</v>
      </c>
      <c r="R46" s="19">
        <f>IFERROR(IF('Sentrale parametere'!$B$27="Nei",Forskningsdata!P8*'Sentrale parametere'!$C$27,(Forskningsdata!P8/Forskningsdata!P$33)*'Sentrale parametere'!$F$27),0)</f>
        <v>0</v>
      </c>
      <c r="S46" s="19">
        <f t="shared" si="42"/>
        <v>0</v>
      </c>
      <c r="T46" s="45">
        <f>IFERROR(IF('Sentrale parametere'!$B$23="Nei",Forskningsdata!Q8*'Sentrale parametere'!$C$23,(Forskningsdata!Q8/Forskningsdata!Q$33)*'Sentrale parametere'!$G$23),0)</f>
        <v>0</v>
      </c>
      <c r="U46" s="19">
        <f>IFERROR(IF('Sentrale parametere'!$B$24="Nei",Forskningsdata!R8*'Sentrale parametere'!$C$24,(Forskningsdata!R8/Forskningsdata!R$33)*'Sentrale parametere'!$G$24),0)</f>
        <v>0</v>
      </c>
      <c r="V46" s="19">
        <f>IFERROR(IF('Sentrale parametere'!$B$25="Nei",Forskningsdata!S8*'Sentrale parametere'!$C$25,(Forskningsdata!S8/Forskningsdata!S$33)*'Sentrale parametere'!$G$25),0)</f>
        <v>0</v>
      </c>
      <c r="W46" s="19">
        <f>IFERROR(IF('Sentrale parametere'!$B$26="Nei",Forskningsdata!T8*'Sentrale parametere'!$C$26,(Forskningsdata!T8/Forskningsdata!T$33)*'Sentrale parametere'!$G$26),0)</f>
        <v>0</v>
      </c>
      <c r="X46" s="19">
        <f>IFERROR(IF('Sentrale parametere'!$B$27="Nei",Forskningsdata!U8*'Sentrale parametere'!$C$27,(Forskningsdata!U8/Forskningsdata!U$33)*'Sentrale parametere'!$G$27),0)</f>
        <v>0</v>
      </c>
      <c r="Y46" s="19">
        <f t="shared" si="43"/>
        <v>0</v>
      </c>
      <c r="Z46" s="45">
        <f>IFERROR(IF('Sentrale parametere'!$B$23="Nei",Forskningsdata!V8*'Sentrale parametere'!$C$23,(Forskningsdata!V8/Forskningsdata!V$33)*'Sentrale parametere'!$H$23),0)</f>
        <v>0</v>
      </c>
      <c r="AA46" s="19">
        <f>IFERROR(IF('Sentrale parametere'!$B$24="Nei",Forskningsdata!W8*'Sentrale parametere'!$C$24,(Forskningsdata!W8/Forskningsdata!W$33)*'Sentrale parametere'!$H$24),0)</f>
        <v>0</v>
      </c>
      <c r="AB46" s="19">
        <f>IFERROR(IF('Sentrale parametere'!$B$25="Nei",Forskningsdata!X8*'Sentrale parametere'!$C$25,(Forskningsdata!X8/Forskningsdata!X$33)*'Sentrale parametere'!$H$25),0)</f>
        <v>0</v>
      </c>
      <c r="AC46" s="19">
        <f>IFERROR(IF('Sentrale parametere'!$B$26="Nei",Forskningsdata!Y8*'Sentrale parametere'!$C$26,(Forskningsdata!Y8/Forskningsdata!Y$33)*'Sentrale parametere'!$H$26),0)</f>
        <v>0</v>
      </c>
      <c r="AD46" s="19">
        <f>IFERROR(IF('Sentrale parametere'!$B$27="Nei",Forskningsdata!Z8*'Sentrale parametere'!$C$27,(Forskningsdata!Z8/Forskningsdata!Z$33)*'Sentrale parametere'!$H$27),0)</f>
        <v>0</v>
      </c>
      <c r="AE46" s="19">
        <f t="shared" si="44"/>
        <v>0</v>
      </c>
      <c r="AF46" s="45">
        <f>IFERROR(IF('Sentrale parametere'!$B$23="Nei",Forskningsdata!AA8*'Sentrale parametere'!$C$23,(Forskningsdata!AA8/Forskningsdata!AA$33)*'Sentrale parametere'!$I$23),0)</f>
        <v>0</v>
      </c>
      <c r="AG46" s="19">
        <f>IFERROR(IF('Sentrale parametere'!$B$24="Nei",Forskningsdata!AB8*'Sentrale parametere'!$C$24,(Forskningsdata!AB8/Forskningsdata!AB$33)*'Sentrale parametere'!$I$24),0)</f>
        <v>0</v>
      </c>
      <c r="AH46" s="19">
        <f>IFERROR(IF('Sentrale parametere'!$B$25="Nei",Forskningsdata!AC8*'Sentrale parametere'!$C$25,(Forskningsdata!AC8/Forskningsdata!AC$33)*'Sentrale parametere'!$I$25),0)</f>
        <v>0</v>
      </c>
      <c r="AI46" s="19">
        <f>IFERROR(IF('Sentrale parametere'!$B$26="Nei",Forskningsdata!AD8*'Sentrale parametere'!$C$26,(Forskningsdata!AD8/Forskningsdata!AD$33)*'Sentrale parametere'!$I$26),0)</f>
        <v>0</v>
      </c>
      <c r="AJ46" s="19">
        <f>IFERROR(IF('Sentrale parametere'!$B$27="Nei",Forskningsdata!AE8*'Sentrale parametere'!$C$27,(Forskningsdata!AE8/Forskningsdata!AE$33)*'Sentrale parametere'!$I$27),0)</f>
        <v>0</v>
      </c>
      <c r="AK46" s="19">
        <f t="shared" si="45"/>
        <v>0</v>
      </c>
      <c r="AL46" s="45">
        <f>IFERROR(IF('Sentrale parametere'!$B$23="Nei",Forskningsdata!AF8*'Sentrale parametere'!$C$23,(Forskningsdata!AF8/Forskningsdata!AF$33)*'Sentrale parametere'!$J$23),0)</f>
        <v>0</v>
      </c>
      <c r="AM46" s="19">
        <f>IFERROR(IF('Sentrale parametere'!$B$24="Nei",Forskningsdata!AG8*'Sentrale parametere'!$C$24,(Forskningsdata!AG8/Forskningsdata!AG$33)*'Sentrale parametere'!$J$24),0)</f>
        <v>0</v>
      </c>
      <c r="AN46" s="19">
        <f>IFERROR(IF('Sentrale parametere'!$B$25="Nei",Forskningsdata!AH8*'Sentrale parametere'!$C$25,(Forskningsdata!AH8/Forskningsdata!AH$33)*'Sentrale parametere'!$J$25),0)</f>
        <v>0</v>
      </c>
      <c r="AO46" s="19">
        <f>IFERROR(IF('Sentrale parametere'!$B$26="Nei",Forskningsdata!AI8*'Sentrale parametere'!$C$26,(Forskningsdata!AI8/Forskningsdata!AI$33)*'Sentrale parametere'!$J$26),0)</f>
        <v>0</v>
      </c>
      <c r="AP46" s="19">
        <f>IFERROR(IF('Sentrale parametere'!$B$27="Nei",Forskningsdata!AJ8*'Sentrale parametere'!$C$27,(Forskningsdata!AJ8/Forskningsdata!AJ$33)*'Sentrale parametere'!$J$27),0)</f>
        <v>0</v>
      </c>
      <c r="AQ46" s="19">
        <f t="shared" si="46"/>
        <v>0</v>
      </c>
      <c r="AR46" s="45">
        <f>IFERROR(IF('Sentrale parametere'!$B$23="Nei",Forskningsdata!AK8*'Sentrale parametere'!$C$23,(Forskningsdata!AK8/Forskningsdata!AK$33)*'Sentrale parametere'!$K$23),0)</f>
        <v>0</v>
      </c>
      <c r="AS46" s="19">
        <f>IFERROR(IF('Sentrale parametere'!$B$24="Nei",Forskningsdata!AL8*'Sentrale parametere'!$C$24,(Forskningsdata!AL8/Forskningsdata!AL$33)*'Sentrale parametere'!$K$24),0)</f>
        <v>0</v>
      </c>
      <c r="AT46" s="19">
        <f>IFERROR(IF('Sentrale parametere'!$B$25="Nei",Forskningsdata!AM8*'Sentrale parametere'!$C$25,(Forskningsdata!AM8/Forskningsdata!AM$33)*'Sentrale parametere'!$K$25),0)</f>
        <v>0</v>
      </c>
      <c r="AU46" s="19">
        <f>IFERROR(IF('Sentrale parametere'!$B$26="Nei",Forskningsdata!AN8*'Sentrale parametere'!$C$26,(Forskningsdata!AN8/Forskningsdata!AN$33)*'Sentrale parametere'!$K$26),0)</f>
        <v>0</v>
      </c>
      <c r="AV46" s="19">
        <f>IFERROR(IF('Sentrale parametere'!$B$27="Nei",Forskningsdata!AO8*'Sentrale parametere'!$C$27,(Forskningsdata!AO8/Forskningsdata!AO$33)*'Sentrale parametere'!$K$27),0)</f>
        <v>0</v>
      </c>
      <c r="AW46" s="19">
        <f t="shared" si="47"/>
        <v>0</v>
      </c>
    </row>
    <row r="47" spans="1:49" x14ac:dyDescent="0.25">
      <c r="A47">
        <f t="shared" si="39"/>
        <v>0</v>
      </c>
      <c r="B47" s="45">
        <f>IFERROR(IF('Sentrale parametere'!$B$23="Nei",Forskningsdata!B9*'Sentrale parametere'!$C$23,(Forskningsdata!B9/Forskningsdata!B$33)*'Sentrale parametere'!$D$23),0)</f>
        <v>0</v>
      </c>
      <c r="C47" s="19">
        <f>IFERROR(IF('Sentrale parametere'!$B$24="Nei",Forskningsdata!C9*'Sentrale parametere'!$C$24,(Forskningsdata!C9/Forskningsdata!C$33)*'Sentrale parametere'!$D$24),0)</f>
        <v>0</v>
      </c>
      <c r="D47" s="19">
        <f>IFERROR(IF('Sentrale parametere'!$B$25="Nei",Forskningsdata!D9*'Sentrale parametere'!$C$25,(Forskningsdata!D9/Forskningsdata!D$33)*'Sentrale parametere'!$D$25),0)</f>
        <v>0</v>
      </c>
      <c r="E47" s="19">
        <f>IFERROR(IF('Sentrale parametere'!$B$26="Nei",Forskningsdata!E9*'Sentrale parametere'!$C$26,(Forskningsdata!E9/Forskningsdata!E$33)*'Sentrale parametere'!$D$26),0)</f>
        <v>0</v>
      </c>
      <c r="F47" s="19">
        <f>IFERROR(IF('Sentrale parametere'!$B$27="Nei",Forskningsdata!F9*'Sentrale parametere'!$C$27,(Forskningsdata!F9/Forskningsdata!F$33)*'Sentrale parametere'!$D$27),0)</f>
        <v>0</v>
      </c>
      <c r="G47" s="19">
        <f t="shared" si="48"/>
        <v>0</v>
      </c>
      <c r="H47" s="45">
        <f>IFERROR(IF('Sentrale parametere'!$B$23="Nei",Forskningsdata!G9*'Sentrale parametere'!$C$23,(Forskningsdata!G9/Forskningsdata!G$33)*'Sentrale parametere'!$E$23),0)</f>
        <v>0</v>
      </c>
      <c r="I47" s="19">
        <f>IFERROR(IF('Sentrale parametere'!$B$24="Nei",Forskningsdata!H9*'Sentrale parametere'!$C$24,(Forskningsdata!H9/Forskningsdata!H$33)*'Sentrale parametere'!$E$24),0)</f>
        <v>0</v>
      </c>
      <c r="J47" s="19">
        <f>IFERROR(IF('Sentrale parametere'!$B$25="Nei",Forskningsdata!I9*'Sentrale parametere'!$C$25,(Forskningsdata!I9/Forskningsdata!I$33)*'Sentrale parametere'!$E$25),0)</f>
        <v>0</v>
      </c>
      <c r="K47" s="19">
        <f>IFERROR(IF('Sentrale parametere'!$B$26="Nei",Forskningsdata!J9*'Sentrale parametere'!$C$26,(Forskningsdata!J9/Forskningsdata!J$33)*'Sentrale parametere'!$E$26),0)</f>
        <v>0</v>
      </c>
      <c r="L47" s="19">
        <f>IFERROR(IF('Sentrale parametere'!$B$27="Nei",Forskningsdata!K9*'Sentrale parametere'!$C$27,(Forskningsdata!K9/Forskningsdata!K$33)*'Sentrale parametere'!$E$27),0)</f>
        <v>0</v>
      </c>
      <c r="M47" s="19">
        <f t="shared" si="41"/>
        <v>0</v>
      </c>
      <c r="N47" s="45">
        <f>IFERROR(IF('Sentrale parametere'!$B$23="Nei",Forskningsdata!L9*'Sentrale parametere'!$C$23,(Forskningsdata!L9/Forskningsdata!L$33)*'Sentrale parametere'!$F$23),0)</f>
        <v>0</v>
      </c>
      <c r="O47" s="19">
        <f>IFERROR(IF('Sentrale parametere'!$B$24="Nei",Forskningsdata!M9*'Sentrale parametere'!$C$24,(Forskningsdata!M9/Forskningsdata!M$33)*'Sentrale parametere'!$F$24),0)</f>
        <v>0</v>
      </c>
      <c r="P47" s="19">
        <f>IFERROR(IF('Sentrale parametere'!$B$25="Nei",Forskningsdata!N9*'Sentrale parametere'!$C$25,(Forskningsdata!N9/Forskningsdata!N$33)*'Sentrale parametere'!$F$25),0)</f>
        <v>0</v>
      </c>
      <c r="Q47" s="19">
        <f>IFERROR(IF('Sentrale parametere'!$B$26="Nei",Forskningsdata!O9*'Sentrale parametere'!$C$26,(Forskningsdata!O9/Forskningsdata!O$33)*'Sentrale parametere'!$F$26),0)</f>
        <v>0</v>
      </c>
      <c r="R47" s="19">
        <f>IFERROR(IF('Sentrale parametere'!$B$27="Nei",Forskningsdata!P9*'Sentrale parametere'!$C$27,(Forskningsdata!P9/Forskningsdata!P$33)*'Sentrale parametere'!$F$27),0)</f>
        <v>0</v>
      </c>
      <c r="S47" s="19">
        <f t="shared" si="42"/>
        <v>0</v>
      </c>
      <c r="T47" s="45">
        <f>IFERROR(IF('Sentrale parametere'!$B$23="Nei",Forskningsdata!Q9*'Sentrale parametere'!$C$23,(Forskningsdata!Q9/Forskningsdata!Q$33)*'Sentrale parametere'!$G$23),0)</f>
        <v>0</v>
      </c>
      <c r="U47" s="19">
        <f>IFERROR(IF('Sentrale parametere'!$B$24="Nei",Forskningsdata!R9*'Sentrale parametere'!$C$24,(Forskningsdata!R9/Forskningsdata!R$33)*'Sentrale parametere'!$G$24),0)</f>
        <v>0</v>
      </c>
      <c r="V47" s="19">
        <f>IFERROR(IF('Sentrale parametere'!$B$25="Nei",Forskningsdata!S9*'Sentrale parametere'!$C$25,(Forskningsdata!S9/Forskningsdata!S$33)*'Sentrale parametere'!$G$25),0)</f>
        <v>0</v>
      </c>
      <c r="W47" s="19">
        <f>IFERROR(IF('Sentrale parametere'!$B$26="Nei",Forskningsdata!T9*'Sentrale parametere'!$C$26,(Forskningsdata!T9/Forskningsdata!T$33)*'Sentrale parametere'!$G$26),0)</f>
        <v>0</v>
      </c>
      <c r="X47" s="19">
        <f>IFERROR(IF('Sentrale parametere'!$B$27="Nei",Forskningsdata!U9*'Sentrale parametere'!$C$27,(Forskningsdata!U9/Forskningsdata!U$33)*'Sentrale parametere'!$G$27),0)</f>
        <v>0</v>
      </c>
      <c r="Y47" s="19">
        <f t="shared" si="43"/>
        <v>0</v>
      </c>
      <c r="Z47" s="45">
        <f>IFERROR(IF('Sentrale parametere'!$B$23="Nei",Forskningsdata!V9*'Sentrale parametere'!$C$23,(Forskningsdata!V9/Forskningsdata!V$33)*'Sentrale parametere'!$H$23),0)</f>
        <v>0</v>
      </c>
      <c r="AA47" s="19">
        <f>IFERROR(IF('Sentrale parametere'!$B$24="Nei",Forskningsdata!W9*'Sentrale parametere'!$C$24,(Forskningsdata!W9/Forskningsdata!W$33)*'Sentrale parametere'!$H$24),0)</f>
        <v>0</v>
      </c>
      <c r="AB47" s="19">
        <f>IFERROR(IF('Sentrale parametere'!$B$25="Nei",Forskningsdata!X9*'Sentrale parametere'!$C$25,(Forskningsdata!X9/Forskningsdata!X$33)*'Sentrale parametere'!$H$25),0)</f>
        <v>0</v>
      </c>
      <c r="AC47" s="19">
        <f>IFERROR(IF('Sentrale parametere'!$B$26="Nei",Forskningsdata!Y9*'Sentrale parametere'!$C$26,(Forskningsdata!Y9/Forskningsdata!Y$33)*'Sentrale parametere'!$H$26),0)</f>
        <v>0</v>
      </c>
      <c r="AD47" s="19">
        <f>IFERROR(IF('Sentrale parametere'!$B$27="Nei",Forskningsdata!Z9*'Sentrale parametere'!$C$27,(Forskningsdata!Z9/Forskningsdata!Z$33)*'Sentrale parametere'!$H$27),0)</f>
        <v>0</v>
      </c>
      <c r="AE47" s="19">
        <f t="shared" si="44"/>
        <v>0</v>
      </c>
      <c r="AF47" s="45">
        <f>IFERROR(IF('Sentrale parametere'!$B$23="Nei",Forskningsdata!AA9*'Sentrale parametere'!$C$23,(Forskningsdata!AA9/Forskningsdata!AA$33)*'Sentrale parametere'!$I$23),0)</f>
        <v>0</v>
      </c>
      <c r="AG47" s="19">
        <f>IFERROR(IF('Sentrale parametere'!$B$24="Nei",Forskningsdata!AB9*'Sentrale parametere'!$C$24,(Forskningsdata!AB9/Forskningsdata!AB$33)*'Sentrale parametere'!$I$24),0)</f>
        <v>0</v>
      </c>
      <c r="AH47" s="19">
        <f>IFERROR(IF('Sentrale parametere'!$B$25="Nei",Forskningsdata!AC9*'Sentrale parametere'!$C$25,(Forskningsdata!AC9/Forskningsdata!AC$33)*'Sentrale parametere'!$I$25),0)</f>
        <v>0</v>
      </c>
      <c r="AI47" s="19">
        <f>IFERROR(IF('Sentrale parametere'!$B$26="Nei",Forskningsdata!AD9*'Sentrale parametere'!$C$26,(Forskningsdata!AD9/Forskningsdata!AD$33)*'Sentrale parametere'!$I$26),0)</f>
        <v>0</v>
      </c>
      <c r="AJ47" s="19">
        <f>IFERROR(IF('Sentrale parametere'!$B$27="Nei",Forskningsdata!AE9*'Sentrale parametere'!$C$27,(Forskningsdata!AE9/Forskningsdata!AE$33)*'Sentrale parametere'!$I$27),0)</f>
        <v>0</v>
      </c>
      <c r="AK47" s="19">
        <f t="shared" si="45"/>
        <v>0</v>
      </c>
      <c r="AL47" s="45">
        <f>IFERROR(IF('Sentrale parametere'!$B$23="Nei",Forskningsdata!AF9*'Sentrale parametere'!$C$23,(Forskningsdata!AF9/Forskningsdata!AF$33)*'Sentrale parametere'!$J$23),0)</f>
        <v>0</v>
      </c>
      <c r="AM47" s="19">
        <f>IFERROR(IF('Sentrale parametere'!$B$24="Nei",Forskningsdata!AG9*'Sentrale parametere'!$C$24,(Forskningsdata!AG9/Forskningsdata!AG$33)*'Sentrale parametere'!$J$24),0)</f>
        <v>0</v>
      </c>
      <c r="AN47" s="19">
        <f>IFERROR(IF('Sentrale parametere'!$B$25="Nei",Forskningsdata!AH9*'Sentrale parametere'!$C$25,(Forskningsdata!AH9/Forskningsdata!AH$33)*'Sentrale parametere'!$J$25),0)</f>
        <v>0</v>
      </c>
      <c r="AO47" s="19">
        <f>IFERROR(IF('Sentrale parametere'!$B$26="Nei",Forskningsdata!AI9*'Sentrale parametere'!$C$26,(Forskningsdata!AI9/Forskningsdata!AI$33)*'Sentrale parametere'!$J$26),0)</f>
        <v>0</v>
      </c>
      <c r="AP47" s="19">
        <f>IFERROR(IF('Sentrale parametere'!$B$27="Nei",Forskningsdata!AJ9*'Sentrale parametere'!$C$27,(Forskningsdata!AJ9/Forskningsdata!AJ$33)*'Sentrale parametere'!$J$27),0)</f>
        <v>0</v>
      </c>
      <c r="AQ47" s="19">
        <f t="shared" si="46"/>
        <v>0</v>
      </c>
      <c r="AR47" s="45">
        <f>IFERROR(IF('Sentrale parametere'!$B$23="Nei",Forskningsdata!AK9*'Sentrale parametere'!$C$23,(Forskningsdata!AK9/Forskningsdata!AK$33)*'Sentrale parametere'!$K$23),0)</f>
        <v>0</v>
      </c>
      <c r="AS47" s="19">
        <f>IFERROR(IF('Sentrale parametere'!$B$24="Nei",Forskningsdata!AL9*'Sentrale parametere'!$C$24,(Forskningsdata!AL9/Forskningsdata!AL$33)*'Sentrale parametere'!$K$24),0)</f>
        <v>0</v>
      </c>
      <c r="AT47" s="19">
        <f>IFERROR(IF('Sentrale parametere'!$B$25="Nei",Forskningsdata!AM9*'Sentrale parametere'!$C$25,(Forskningsdata!AM9/Forskningsdata!AM$33)*'Sentrale parametere'!$K$25),0)</f>
        <v>0</v>
      </c>
      <c r="AU47" s="19">
        <f>IFERROR(IF('Sentrale parametere'!$B$26="Nei",Forskningsdata!AN9*'Sentrale parametere'!$C$26,(Forskningsdata!AN9/Forskningsdata!AN$33)*'Sentrale parametere'!$K$26),0)</f>
        <v>0</v>
      </c>
      <c r="AV47" s="19">
        <f>IFERROR(IF('Sentrale parametere'!$B$27="Nei",Forskningsdata!AO9*'Sentrale parametere'!$C$27,(Forskningsdata!AO9/Forskningsdata!AO$33)*'Sentrale parametere'!$K$27),0)</f>
        <v>0</v>
      </c>
      <c r="AW47" s="19">
        <f t="shared" si="47"/>
        <v>0</v>
      </c>
    </row>
    <row r="48" spans="1:49" x14ac:dyDescent="0.25">
      <c r="A48">
        <f t="shared" si="39"/>
        <v>0</v>
      </c>
      <c r="B48" s="45">
        <f>IFERROR(IF('Sentrale parametere'!$B$23="Nei",Forskningsdata!B10*'Sentrale parametere'!$C$23,(Forskningsdata!B10/Forskningsdata!B$33)*'Sentrale parametere'!$D$23),0)</f>
        <v>0</v>
      </c>
      <c r="C48" s="19">
        <f>IFERROR(IF('Sentrale parametere'!$B$24="Nei",Forskningsdata!C10*'Sentrale parametere'!$C$24,(Forskningsdata!C10/Forskningsdata!C$33)*'Sentrale parametere'!$D$24),0)</f>
        <v>0</v>
      </c>
      <c r="D48" s="19">
        <f>IFERROR(IF('Sentrale parametere'!$B$25="Nei",Forskningsdata!D10*'Sentrale parametere'!$C$25,(Forskningsdata!D10/Forskningsdata!D$33)*'Sentrale parametere'!$D$25),0)</f>
        <v>0</v>
      </c>
      <c r="E48" s="19">
        <f>IFERROR(IF('Sentrale parametere'!$B$26="Nei",Forskningsdata!E10*'Sentrale parametere'!$C$26,(Forskningsdata!E10/Forskningsdata!E$33)*'Sentrale parametere'!$D$26),0)</f>
        <v>0</v>
      </c>
      <c r="F48" s="19">
        <f>IFERROR(IF('Sentrale parametere'!$B$27="Nei",Forskningsdata!F10*'Sentrale parametere'!$C$27,(Forskningsdata!F10/Forskningsdata!F$33)*'Sentrale parametere'!$D$27),0)</f>
        <v>0</v>
      </c>
      <c r="G48" s="19">
        <f t="shared" si="48"/>
        <v>0</v>
      </c>
      <c r="H48" s="45">
        <f>IFERROR(IF('Sentrale parametere'!$B$23="Nei",Forskningsdata!G10*'Sentrale parametere'!$C$23,(Forskningsdata!G10/Forskningsdata!G$33)*'Sentrale parametere'!$E$23),0)</f>
        <v>0</v>
      </c>
      <c r="I48" s="19">
        <f>IFERROR(IF('Sentrale parametere'!$B$24="Nei",Forskningsdata!H10*'Sentrale parametere'!$C$24,(Forskningsdata!H10/Forskningsdata!H$33)*'Sentrale parametere'!$E$24),0)</f>
        <v>0</v>
      </c>
      <c r="J48" s="19">
        <f>IFERROR(IF('Sentrale parametere'!$B$25="Nei",Forskningsdata!I10*'Sentrale parametere'!$C$25,(Forskningsdata!I10/Forskningsdata!I$33)*'Sentrale parametere'!$E$25),0)</f>
        <v>0</v>
      </c>
      <c r="K48" s="19">
        <f>IFERROR(IF('Sentrale parametere'!$B$26="Nei",Forskningsdata!J10*'Sentrale parametere'!$C$26,(Forskningsdata!J10/Forskningsdata!J$33)*'Sentrale parametere'!$E$26),0)</f>
        <v>0</v>
      </c>
      <c r="L48" s="19">
        <f>IFERROR(IF('Sentrale parametere'!$B$27="Nei",Forskningsdata!K10*'Sentrale parametere'!$C$27,(Forskningsdata!K10/Forskningsdata!K$33)*'Sentrale parametere'!$E$27),0)</f>
        <v>0</v>
      </c>
      <c r="M48" s="19">
        <f t="shared" si="41"/>
        <v>0</v>
      </c>
      <c r="N48" s="45">
        <f>IFERROR(IF('Sentrale parametere'!$B$23="Nei",Forskningsdata!L10*'Sentrale parametere'!$C$23,(Forskningsdata!L10/Forskningsdata!L$33)*'Sentrale parametere'!$F$23),0)</f>
        <v>0</v>
      </c>
      <c r="O48" s="19">
        <f>IFERROR(IF('Sentrale parametere'!$B$24="Nei",Forskningsdata!M10*'Sentrale parametere'!$C$24,(Forskningsdata!M10/Forskningsdata!M$33)*'Sentrale parametere'!$F$24),0)</f>
        <v>0</v>
      </c>
      <c r="P48" s="19">
        <f>IFERROR(IF('Sentrale parametere'!$B$25="Nei",Forskningsdata!N10*'Sentrale parametere'!$C$25,(Forskningsdata!N10/Forskningsdata!N$33)*'Sentrale parametere'!$F$25),0)</f>
        <v>0</v>
      </c>
      <c r="Q48" s="19">
        <f>IFERROR(IF('Sentrale parametere'!$B$26="Nei",Forskningsdata!O10*'Sentrale parametere'!$C$26,(Forskningsdata!O10/Forskningsdata!O$33)*'Sentrale parametere'!$F$26),0)</f>
        <v>0</v>
      </c>
      <c r="R48" s="19">
        <f>IFERROR(IF('Sentrale parametere'!$B$27="Nei",Forskningsdata!P10*'Sentrale parametere'!$C$27,(Forskningsdata!P10/Forskningsdata!P$33)*'Sentrale parametere'!$F$27),0)</f>
        <v>0</v>
      </c>
      <c r="S48" s="19">
        <f t="shared" si="42"/>
        <v>0</v>
      </c>
      <c r="T48" s="45">
        <f>IFERROR(IF('Sentrale parametere'!$B$23="Nei",Forskningsdata!Q10*'Sentrale parametere'!$C$23,(Forskningsdata!Q10/Forskningsdata!Q$33)*'Sentrale parametere'!$G$23),0)</f>
        <v>0</v>
      </c>
      <c r="U48" s="19">
        <f>IFERROR(IF('Sentrale parametere'!$B$24="Nei",Forskningsdata!R10*'Sentrale parametere'!$C$24,(Forskningsdata!R10/Forskningsdata!R$33)*'Sentrale parametere'!$G$24),0)</f>
        <v>0</v>
      </c>
      <c r="V48" s="19">
        <f>IFERROR(IF('Sentrale parametere'!$B$25="Nei",Forskningsdata!S10*'Sentrale parametere'!$C$25,(Forskningsdata!S10/Forskningsdata!S$33)*'Sentrale parametere'!$G$25),0)</f>
        <v>0</v>
      </c>
      <c r="W48" s="19">
        <f>IFERROR(IF('Sentrale parametere'!$B$26="Nei",Forskningsdata!T10*'Sentrale parametere'!$C$26,(Forskningsdata!T10/Forskningsdata!T$33)*'Sentrale parametere'!$G$26),0)</f>
        <v>0</v>
      </c>
      <c r="X48" s="19">
        <f>IFERROR(IF('Sentrale parametere'!$B$27="Nei",Forskningsdata!U10*'Sentrale parametere'!$C$27,(Forskningsdata!U10/Forskningsdata!U$33)*'Sentrale parametere'!$G$27),0)</f>
        <v>0</v>
      </c>
      <c r="Y48" s="19">
        <f t="shared" si="43"/>
        <v>0</v>
      </c>
      <c r="Z48" s="45">
        <f>IFERROR(IF('Sentrale parametere'!$B$23="Nei",Forskningsdata!V10*'Sentrale parametere'!$C$23,(Forskningsdata!V10/Forskningsdata!V$33)*'Sentrale parametere'!$H$23),0)</f>
        <v>0</v>
      </c>
      <c r="AA48" s="19">
        <f>IFERROR(IF('Sentrale parametere'!$B$24="Nei",Forskningsdata!W10*'Sentrale parametere'!$C$24,(Forskningsdata!W10/Forskningsdata!W$33)*'Sentrale parametere'!$H$24),0)</f>
        <v>0</v>
      </c>
      <c r="AB48" s="19">
        <f>IFERROR(IF('Sentrale parametere'!$B$25="Nei",Forskningsdata!X10*'Sentrale parametere'!$C$25,(Forskningsdata!X10/Forskningsdata!X$33)*'Sentrale parametere'!$H$25),0)</f>
        <v>0</v>
      </c>
      <c r="AC48" s="19">
        <f>IFERROR(IF('Sentrale parametere'!$B$26="Nei",Forskningsdata!Y10*'Sentrale parametere'!$C$26,(Forskningsdata!Y10/Forskningsdata!Y$33)*'Sentrale parametere'!$H$26),0)</f>
        <v>0</v>
      </c>
      <c r="AD48" s="19">
        <f>IFERROR(IF('Sentrale parametere'!$B$27="Nei",Forskningsdata!Z10*'Sentrale parametere'!$C$27,(Forskningsdata!Z10/Forskningsdata!Z$33)*'Sentrale parametere'!$H$27),0)</f>
        <v>0</v>
      </c>
      <c r="AE48" s="19">
        <f t="shared" si="44"/>
        <v>0</v>
      </c>
      <c r="AF48" s="45">
        <f>IFERROR(IF('Sentrale parametere'!$B$23="Nei",Forskningsdata!AA10*'Sentrale parametere'!$C$23,(Forskningsdata!AA10/Forskningsdata!AA$33)*'Sentrale parametere'!$I$23),0)</f>
        <v>0</v>
      </c>
      <c r="AG48" s="19">
        <f>IFERROR(IF('Sentrale parametere'!$B$24="Nei",Forskningsdata!AB10*'Sentrale parametere'!$C$24,(Forskningsdata!AB10/Forskningsdata!AB$33)*'Sentrale parametere'!$I$24),0)</f>
        <v>0</v>
      </c>
      <c r="AH48" s="19">
        <f>IFERROR(IF('Sentrale parametere'!$B$25="Nei",Forskningsdata!AC10*'Sentrale parametere'!$C$25,(Forskningsdata!AC10/Forskningsdata!AC$33)*'Sentrale parametere'!$I$25),0)</f>
        <v>0</v>
      </c>
      <c r="AI48" s="19">
        <f>IFERROR(IF('Sentrale parametere'!$B$26="Nei",Forskningsdata!AD10*'Sentrale parametere'!$C$26,(Forskningsdata!AD10/Forskningsdata!AD$33)*'Sentrale parametere'!$I$26),0)</f>
        <v>0</v>
      </c>
      <c r="AJ48" s="19">
        <f>IFERROR(IF('Sentrale parametere'!$B$27="Nei",Forskningsdata!AE10*'Sentrale parametere'!$C$27,(Forskningsdata!AE10/Forskningsdata!AE$33)*'Sentrale parametere'!$I$27),0)</f>
        <v>0</v>
      </c>
      <c r="AK48" s="19">
        <f t="shared" si="45"/>
        <v>0</v>
      </c>
      <c r="AL48" s="45">
        <f>IFERROR(IF('Sentrale parametere'!$B$23="Nei",Forskningsdata!AF10*'Sentrale parametere'!$C$23,(Forskningsdata!AF10/Forskningsdata!AF$33)*'Sentrale parametere'!$J$23),0)</f>
        <v>0</v>
      </c>
      <c r="AM48" s="19">
        <f>IFERROR(IF('Sentrale parametere'!$B$24="Nei",Forskningsdata!AG10*'Sentrale parametere'!$C$24,(Forskningsdata!AG10/Forskningsdata!AG$33)*'Sentrale parametere'!$J$24),0)</f>
        <v>0</v>
      </c>
      <c r="AN48" s="19">
        <f>IFERROR(IF('Sentrale parametere'!$B$25="Nei",Forskningsdata!AH10*'Sentrale parametere'!$C$25,(Forskningsdata!AH10/Forskningsdata!AH$33)*'Sentrale parametere'!$J$25),0)</f>
        <v>0</v>
      </c>
      <c r="AO48" s="19">
        <f>IFERROR(IF('Sentrale parametere'!$B$26="Nei",Forskningsdata!AI10*'Sentrale parametere'!$C$26,(Forskningsdata!AI10/Forskningsdata!AI$33)*'Sentrale parametere'!$J$26),0)</f>
        <v>0</v>
      </c>
      <c r="AP48" s="19">
        <f>IFERROR(IF('Sentrale parametere'!$B$27="Nei",Forskningsdata!AJ10*'Sentrale parametere'!$C$27,(Forskningsdata!AJ10/Forskningsdata!AJ$33)*'Sentrale parametere'!$J$27),0)</f>
        <v>0</v>
      </c>
      <c r="AQ48" s="19">
        <f t="shared" si="46"/>
        <v>0</v>
      </c>
      <c r="AR48" s="45">
        <f>IFERROR(IF('Sentrale parametere'!$B$23="Nei",Forskningsdata!AK10*'Sentrale parametere'!$C$23,(Forskningsdata!AK10/Forskningsdata!AK$33)*'Sentrale parametere'!$K$23),0)</f>
        <v>0</v>
      </c>
      <c r="AS48" s="19">
        <f>IFERROR(IF('Sentrale parametere'!$B$24="Nei",Forskningsdata!AL10*'Sentrale parametere'!$C$24,(Forskningsdata!AL10/Forskningsdata!AL$33)*'Sentrale parametere'!$K$24),0)</f>
        <v>0</v>
      </c>
      <c r="AT48" s="19">
        <f>IFERROR(IF('Sentrale parametere'!$B$25="Nei",Forskningsdata!AM10*'Sentrale parametere'!$C$25,(Forskningsdata!AM10/Forskningsdata!AM$33)*'Sentrale parametere'!$K$25),0)</f>
        <v>0</v>
      </c>
      <c r="AU48" s="19">
        <f>IFERROR(IF('Sentrale parametere'!$B$26="Nei",Forskningsdata!AN10*'Sentrale parametere'!$C$26,(Forskningsdata!AN10/Forskningsdata!AN$33)*'Sentrale parametere'!$K$26),0)</f>
        <v>0</v>
      </c>
      <c r="AV48" s="19">
        <f>IFERROR(IF('Sentrale parametere'!$B$27="Nei",Forskningsdata!AO10*'Sentrale parametere'!$C$27,(Forskningsdata!AO10/Forskningsdata!AO$33)*'Sentrale parametere'!$K$27),0)</f>
        <v>0</v>
      </c>
      <c r="AW48" s="19">
        <f t="shared" si="47"/>
        <v>0</v>
      </c>
    </row>
    <row r="49" spans="1:49" x14ac:dyDescent="0.25">
      <c r="A49">
        <f t="shared" si="39"/>
        <v>0</v>
      </c>
      <c r="B49" s="45">
        <f>IFERROR(IF('Sentrale parametere'!$B$23="Nei",Forskningsdata!B11*'Sentrale parametere'!$C$23,(Forskningsdata!B11/Forskningsdata!B$33)*'Sentrale parametere'!$D$23),0)</f>
        <v>0</v>
      </c>
      <c r="C49" s="19">
        <f>IFERROR(IF('Sentrale parametere'!$B$24="Nei",Forskningsdata!C11*'Sentrale parametere'!$C$24,(Forskningsdata!C11/Forskningsdata!C$33)*'Sentrale parametere'!$D$24),0)</f>
        <v>0</v>
      </c>
      <c r="D49" s="19">
        <f>IFERROR(IF('Sentrale parametere'!$B$25="Nei",Forskningsdata!D11*'Sentrale parametere'!$C$25,(Forskningsdata!D11/Forskningsdata!D$33)*'Sentrale parametere'!$D$25),0)</f>
        <v>0</v>
      </c>
      <c r="E49" s="19">
        <f>IFERROR(IF('Sentrale parametere'!$B$26="Nei",Forskningsdata!E11*'Sentrale parametere'!$C$26,(Forskningsdata!E11/Forskningsdata!E$33)*'Sentrale parametere'!$D$26),0)</f>
        <v>0</v>
      </c>
      <c r="F49" s="19">
        <f>IFERROR(IF('Sentrale parametere'!$B$27="Nei",Forskningsdata!F11*'Sentrale parametere'!$C$27,(Forskningsdata!F11/Forskningsdata!F$33)*'Sentrale parametere'!$D$27),0)</f>
        <v>0</v>
      </c>
      <c r="G49" s="19">
        <f t="shared" si="48"/>
        <v>0</v>
      </c>
      <c r="H49" s="45">
        <f>IFERROR(IF('Sentrale parametere'!$B$23="Nei",Forskningsdata!G11*'Sentrale parametere'!$C$23,(Forskningsdata!G11/Forskningsdata!G$33)*'Sentrale parametere'!$E$23),0)</f>
        <v>0</v>
      </c>
      <c r="I49" s="19">
        <f>IFERROR(IF('Sentrale parametere'!$B$24="Nei",Forskningsdata!H11*'Sentrale parametere'!$C$24,(Forskningsdata!H11/Forskningsdata!H$33)*'Sentrale parametere'!$E$24),0)</f>
        <v>0</v>
      </c>
      <c r="J49" s="19">
        <f>IFERROR(IF('Sentrale parametere'!$B$25="Nei",Forskningsdata!I11*'Sentrale parametere'!$C$25,(Forskningsdata!I11/Forskningsdata!I$33)*'Sentrale parametere'!$E$25),0)</f>
        <v>0</v>
      </c>
      <c r="K49" s="19">
        <f>IFERROR(IF('Sentrale parametere'!$B$26="Nei",Forskningsdata!J11*'Sentrale parametere'!$C$26,(Forskningsdata!J11/Forskningsdata!J$33)*'Sentrale parametere'!$E$26),0)</f>
        <v>0</v>
      </c>
      <c r="L49" s="19">
        <f>IFERROR(IF('Sentrale parametere'!$B$27="Nei",Forskningsdata!K11*'Sentrale parametere'!$C$27,(Forskningsdata!K11/Forskningsdata!K$33)*'Sentrale parametere'!$E$27),0)</f>
        <v>0</v>
      </c>
      <c r="M49" s="19">
        <f t="shared" si="41"/>
        <v>0</v>
      </c>
      <c r="N49" s="45">
        <f>IFERROR(IF('Sentrale parametere'!$B$23="Nei",Forskningsdata!L11*'Sentrale parametere'!$C$23,(Forskningsdata!L11/Forskningsdata!L$33)*'Sentrale parametere'!$F$23),0)</f>
        <v>0</v>
      </c>
      <c r="O49" s="19">
        <f>IFERROR(IF('Sentrale parametere'!$B$24="Nei",Forskningsdata!M11*'Sentrale parametere'!$C$24,(Forskningsdata!M11/Forskningsdata!M$33)*'Sentrale parametere'!$F$24),0)</f>
        <v>0</v>
      </c>
      <c r="P49" s="19">
        <f>IFERROR(IF('Sentrale parametere'!$B$25="Nei",Forskningsdata!N11*'Sentrale parametere'!$C$25,(Forskningsdata!N11/Forskningsdata!N$33)*'Sentrale parametere'!$F$25),0)</f>
        <v>0</v>
      </c>
      <c r="Q49" s="19">
        <f>IFERROR(IF('Sentrale parametere'!$B$26="Nei",Forskningsdata!O11*'Sentrale parametere'!$C$26,(Forskningsdata!O11/Forskningsdata!O$33)*'Sentrale parametere'!$F$26),0)</f>
        <v>0</v>
      </c>
      <c r="R49" s="19">
        <f>IFERROR(IF('Sentrale parametere'!$B$27="Nei",Forskningsdata!P11*'Sentrale parametere'!$C$27,(Forskningsdata!P11/Forskningsdata!P$33)*'Sentrale parametere'!$F$27),0)</f>
        <v>0</v>
      </c>
      <c r="S49" s="19">
        <f t="shared" si="42"/>
        <v>0</v>
      </c>
      <c r="T49" s="45">
        <f>IFERROR(IF('Sentrale parametere'!$B$23="Nei",Forskningsdata!Q11*'Sentrale parametere'!$C$23,(Forskningsdata!Q11/Forskningsdata!Q$33)*'Sentrale parametere'!$G$23),0)</f>
        <v>0</v>
      </c>
      <c r="U49" s="19">
        <f>IFERROR(IF('Sentrale parametere'!$B$24="Nei",Forskningsdata!R11*'Sentrale parametere'!$C$24,(Forskningsdata!R11/Forskningsdata!R$33)*'Sentrale parametere'!$G$24),0)</f>
        <v>0</v>
      </c>
      <c r="V49" s="19">
        <f>IFERROR(IF('Sentrale parametere'!$B$25="Nei",Forskningsdata!S11*'Sentrale parametere'!$C$25,(Forskningsdata!S11/Forskningsdata!S$33)*'Sentrale parametere'!$G$25),0)</f>
        <v>0</v>
      </c>
      <c r="W49" s="19">
        <f>IFERROR(IF('Sentrale parametere'!$B$26="Nei",Forskningsdata!T11*'Sentrale parametere'!$C$26,(Forskningsdata!T11/Forskningsdata!T$33)*'Sentrale parametere'!$G$26),0)</f>
        <v>0</v>
      </c>
      <c r="X49" s="19">
        <f>IFERROR(IF('Sentrale parametere'!$B$27="Nei",Forskningsdata!U11*'Sentrale parametere'!$C$27,(Forskningsdata!U11/Forskningsdata!U$33)*'Sentrale parametere'!$G$27),0)</f>
        <v>0</v>
      </c>
      <c r="Y49" s="19">
        <f t="shared" si="43"/>
        <v>0</v>
      </c>
      <c r="Z49" s="45">
        <f>IFERROR(IF('Sentrale parametere'!$B$23="Nei",Forskningsdata!V11*'Sentrale parametere'!$C$23,(Forskningsdata!V11/Forskningsdata!V$33)*'Sentrale parametere'!$H$23),0)</f>
        <v>0</v>
      </c>
      <c r="AA49" s="19">
        <f>IFERROR(IF('Sentrale parametere'!$B$24="Nei",Forskningsdata!W11*'Sentrale parametere'!$C$24,(Forskningsdata!W11/Forskningsdata!W$33)*'Sentrale parametere'!$H$24),0)</f>
        <v>0</v>
      </c>
      <c r="AB49" s="19">
        <f>IFERROR(IF('Sentrale parametere'!$B$25="Nei",Forskningsdata!X11*'Sentrale parametere'!$C$25,(Forskningsdata!X11/Forskningsdata!X$33)*'Sentrale parametere'!$H$25),0)</f>
        <v>0</v>
      </c>
      <c r="AC49" s="19">
        <f>IFERROR(IF('Sentrale parametere'!$B$26="Nei",Forskningsdata!Y11*'Sentrale parametere'!$C$26,(Forskningsdata!Y11/Forskningsdata!Y$33)*'Sentrale parametere'!$H$26),0)</f>
        <v>0</v>
      </c>
      <c r="AD49" s="19">
        <f>IFERROR(IF('Sentrale parametere'!$B$27="Nei",Forskningsdata!Z11*'Sentrale parametere'!$C$27,(Forskningsdata!Z11/Forskningsdata!Z$33)*'Sentrale parametere'!$H$27),0)</f>
        <v>0</v>
      </c>
      <c r="AE49" s="19">
        <f t="shared" si="44"/>
        <v>0</v>
      </c>
      <c r="AF49" s="45">
        <f>IFERROR(IF('Sentrale parametere'!$B$23="Nei",Forskningsdata!AA11*'Sentrale parametere'!$C$23,(Forskningsdata!AA11/Forskningsdata!AA$33)*'Sentrale parametere'!$I$23),0)</f>
        <v>0</v>
      </c>
      <c r="AG49" s="19">
        <f>IFERROR(IF('Sentrale parametere'!$B$24="Nei",Forskningsdata!AB11*'Sentrale parametere'!$C$24,(Forskningsdata!AB11/Forskningsdata!AB$33)*'Sentrale parametere'!$I$24),0)</f>
        <v>0</v>
      </c>
      <c r="AH49" s="19">
        <f>IFERROR(IF('Sentrale parametere'!$B$25="Nei",Forskningsdata!AC11*'Sentrale parametere'!$C$25,(Forskningsdata!AC11/Forskningsdata!AC$33)*'Sentrale parametere'!$I$25),0)</f>
        <v>0</v>
      </c>
      <c r="AI49" s="19">
        <f>IFERROR(IF('Sentrale parametere'!$B$26="Nei",Forskningsdata!AD11*'Sentrale parametere'!$C$26,(Forskningsdata!AD11/Forskningsdata!AD$33)*'Sentrale parametere'!$I$26),0)</f>
        <v>0</v>
      </c>
      <c r="AJ49" s="19">
        <f>IFERROR(IF('Sentrale parametere'!$B$27="Nei",Forskningsdata!AE11*'Sentrale parametere'!$C$27,(Forskningsdata!AE11/Forskningsdata!AE$33)*'Sentrale parametere'!$I$27),0)</f>
        <v>0</v>
      </c>
      <c r="AK49" s="19">
        <f t="shared" si="45"/>
        <v>0</v>
      </c>
      <c r="AL49" s="45">
        <f>IFERROR(IF('Sentrale parametere'!$B$23="Nei",Forskningsdata!AF11*'Sentrale parametere'!$C$23,(Forskningsdata!AF11/Forskningsdata!AF$33)*'Sentrale parametere'!$J$23),0)</f>
        <v>0</v>
      </c>
      <c r="AM49" s="19">
        <f>IFERROR(IF('Sentrale parametere'!$B$24="Nei",Forskningsdata!AG11*'Sentrale parametere'!$C$24,(Forskningsdata!AG11/Forskningsdata!AG$33)*'Sentrale parametere'!$J$24),0)</f>
        <v>0</v>
      </c>
      <c r="AN49" s="19">
        <f>IFERROR(IF('Sentrale parametere'!$B$25="Nei",Forskningsdata!AH11*'Sentrale parametere'!$C$25,(Forskningsdata!AH11/Forskningsdata!AH$33)*'Sentrale parametere'!$J$25),0)</f>
        <v>0</v>
      </c>
      <c r="AO49" s="19">
        <f>IFERROR(IF('Sentrale parametere'!$B$26="Nei",Forskningsdata!AI11*'Sentrale parametere'!$C$26,(Forskningsdata!AI11/Forskningsdata!AI$33)*'Sentrale parametere'!$J$26),0)</f>
        <v>0</v>
      </c>
      <c r="AP49" s="19">
        <f>IFERROR(IF('Sentrale parametere'!$B$27="Nei",Forskningsdata!AJ11*'Sentrale parametere'!$C$27,(Forskningsdata!AJ11/Forskningsdata!AJ$33)*'Sentrale parametere'!$J$27),0)</f>
        <v>0</v>
      </c>
      <c r="AQ49" s="19">
        <f t="shared" si="46"/>
        <v>0</v>
      </c>
      <c r="AR49" s="45">
        <f>IFERROR(IF('Sentrale parametere'!$B$23="Nei",Forskningsdata!AK11*'Sentrale parametere'!$C$23,(Forskningsdata!AK11/Forskningsdata!AK$33)*'Sentrale parametere'!$K$23),0)</f>
        <v>0</v>
      </c>
      <c r="AS49" s="19">
        <f>IFERROR(IF('Sentrale parametere'!$B$24="Nei",Forskningsdata!AL11*'Sentrale parametere'!$C$24,(Forskningsdata!AL11/Forskningsdata!AL$33)*'Sentrale parametere'!$K$24),0)</f>
        <v>0</v>
      </c>
      <c r="AT49" s="19">
        <f>IFERROR(IF('Sentrale parametere'!$B$25="Nei",Forskningsdata!AM11*'Sentrale parametere'!$C$25,(Forskningsdata!AM11/Forskningsdata!AM$33)*'Sentrale parametere'!$K$25),0)</f>
        <v>0</v>
      </c>
      <c r="AU49" s="19">
        <f>IFERROR(IF('Sentrale parametere'!$B$26="Nei",Forskningsdata!AN11*'Sentrale parametere'!$C$26,(Forskningsdata!AN11/Forskningsdata!AN$33)*'Sentrale parametere'!$K$26),0)</f>
        <v>0</v>
      </c>
      <c r="AV49" s="19">
        <f>IFERROR(IF('Sentrale parametere'!$B$27="Nei",Forskningsdata!AO11*'Sentrale parametere'!$C$27,(Forskningsdata!AO11/Forskningsdata!AO$33)*'Sentrale parametere'!$K$27),0)</f>
        <v>0</v>
      </c>
      <c r="AW49" s="19">
        <f t="shared" si="47"/>
        <v>0</v>
      </c>
    </row>
    <row r="50" spans="1:49" x14ac:dyDescent="0.25">
      <c r="A50">
        <f t="shared" si="39"/>
        <v>0</v>
      </c>
      <c r="B50" s="45">
        <f>IFERROR(IF('Sentrale parametere'!$B$23="Nei",Forskningsdata!B12*'Sentrale parametere'!$C$23,(Forskningsdata!B12/Forskningsdata!B$33)*'Sentrale parametere'!$D$23),0)</f>
        <v>0</v>
      </c>
      <c r="C50" s="19">
        <f>IFERROR(IF('Sentrale parametere'!$B$24="Nei",Forskningsdata!C12*'Sentrale parametere'!$C$24,(Forskningsdata!C12/Forskningsdata!C$33)*'Sentrale parametere'!$D$24),0)</f>
        <v>0</v>
      </c>
      <c r="D50" s="19">
        <f>IFERROR(IF('Sentrale parametere'!$B$25="Nei",Forskningsdata!D12*'Sentrale parametere'!$C$25,(Forskningsdata!D12/Forskningsdata!D$33)*'Sentrale parametere'!$D$25),0)</f>
        <v>0</v>
      </c>
      <c r="E50" s="19">
        <f>IFERROR(IF('Sentrale parametere'!$B$26="Nei",Forskningsdata!E12*'Sentrale parametere'!$C$26,(Forskningsdata!E12/Forskningsdata!E$33)*'Sentrale parametere'!$D$26),0)</f>
        <v>0</v>
      </c>
      <c r="F50" s="19">
        <f>IFERROR(IF('Sentrale parametere'!$B$27="Nei",Forskningsdata!F12*'Sentrale parametere'!$C$27,(Forskningsdata!F12/Forskningsdata!F$33)*'Sentrale parametere'!$D$27),0)</f>
        <v>0</v>
      </c>
      <c r="G50" s="19">
        <f t="shared" si="48"/>
        <v>0</v>
      </c>
      <c r="H50" s="45">
        <f>IFERROR(IF('Sentrale parametere'!$B$23="Nei",Forskningsdata!G12*'Sentrale parametere'!$C$23,(Forskningsdata!G12/Forskningsdata!G$33)*'Sentrale parametere'!$E$23),0)</f>
        <v>0</v>
      </c>
      <c r="I50" s="19">
        <f>IFERROR(IF('Sentrale parametere'!$B$24="Nei",Forskningsdata!H12*'Sentrale parametere'!$C$24,(Forskningsdata!H12/Forskningsdata!H$33)*'Sentrale parametere'!$E$24),0)</f>
        <v>0</v>
      </c>
      <c r="J50" s="19">
        <f>IFERROR(IF('Sentrale parametere'!$B$25="Nei",Forskningsdata!I12*'Sentrale parametere'!$C$25,(Forskningsdata!I12/Forskningsdata!I$33)*'Sentrale parametere'!$E$25),0)</f>
        <v>0</v>
      </c>
      <c r="K50" s="19">
        <f>IFERROR(IF('Sentrale parametere'!$B$26="Nei",Forskningsdata!J12*'Sentrale parametere'!$C$26,(Forskningsdata!J12/Forskningsdata!J$33)*'Sentrale parametere'!$E$26),0)</f>
        <v>0</v>
      </c>
      <c r="L50" s="19">
        <f>IFERROR(IF('Sentrale parametere'!$B$27="Nei",Forskningsdata!K12*'Sentrale parametere'!$C$27,(Forskningsdata!K12/Forskningsdata!K$33)*'Sentrale parametere'!$E$27),0)</f>
        <v>0</v>
      </c>
      <c r="M50" s="19">
        <f t="shared" si="41"/>
        <v>0</v>
      </c>
      <c r="N50" s="45">
        <f>IFERROR(IF('Sentrale parametere'!$B$23="Nei",Forskningsdata!L12*'Sentrale parametere'!$C$23,(Forskningsdata!L12/Forskningsdata!L$33)*'Sentrale parametere'!$F$23),0)</f>
        <v>0</v>
      </c>
      <c r="O50" s="19">
        <f>IFERROR(IF('Sentrale parametere'!$B$24="Nei",Forskningsdata!M12*'Sentrale parametere'!$C$24,(Forskningsdata!M12/Forskningsdata!M$33)*'Sentrale parametere'!$F$24),0)</f>
        <v>0</v>
      </c>
      <c r="P50" s="19">
        <f>IFERROR(IF('Sentrale parametere'!$B$25="Nei",Forskningsdata!N12*'Sentrale parametere'!$C$25,(Forskningsdata!N12/Forskningsdata!N$33)*'Sentrale parametere'!$F$25),0)</f>
        <v>0</v>
      </c>
      <c r="Q50" s="19">
        <f>IFERROR(IF('Sentrale parametere'!$B$26="Nei",Forskningsdata!O12*'Sentrale parametere'!$C$26,(Forskningsdata!O12/Forskningsdata!O$33)*'Sentrale parametere'!$F$26),0)</f>
        <v>0</v>
      </c>
      <c r="R50" s="19">
        <f>IFERROR(IF('Sentrale parametere'!$B$27="Nei",Forskningsdata!P12*'Sentrale parametere'!$C$27,(Forskningsdata!P12/Forskningsdata!P$33)*'Sentrale parametere'!$F$27),0)</f>
        <v>0</v>
      </c>
      <c r="S50" s="19">
        <f t="shared" si="42"/>
        <v>0</v>
      </c>
      <c r="T50" s="45">
        <f>IFERROR(IF('Sentrale parametere'!$B$23="Nei",Forskningsdata!Q12*'Sentrale parametere'!$C$23,(Forskningsdata!Q12/Forskningsdata!Q$33)*'Sentrale parametere'!$G$23),0)</f>
        <v>0</v>
      </c>
      <c r="U50" s="19">
        <f>IFERROR(IF('Sentrale parametere'!$B$24="Nei",Forskningsdata!R12*'Sentrale parametere'!$C$24,(Forskningsdata!R12/Forskningsdata!R$33)*'Sentrale parametere'!$G$24),0)</f>
        <v>0</v>
      </c>
      <c r="V50" s="19">
        <f>IFERROR(IF('Sentrale parametere'!$B$25="Nei",Forskningsdata!S12*'Sentrale parametere'!$C$25,(Forskningsdata!S12/Forskningsdata!S$33)*'Sentrale parametere'!$G$25),0)</f>
        <v>0</v>
      </c>
      <c r="W50" s="19">
        <f>IFERROR(IF('Sentrale parametere'!$B$26="Nei",Forskningsdata!T12*'Sentrale parametere'!$C$26,(Forskningsdata!T12/Forskningsdata!T$33)*'Sentrale parametere'!$G$26),0)</f>
        <v>0</v>
      </c>
      <c r="X50" s="19">
        <f>IFERROR(IF('Sentrale parametere'!$B$27="Nei",Forskningsdata!U12*'Sentrale parametere'!$C$27,(Forskningsdata!U12/Forskningsdata!U$33)*'Sentrale parametere'!$G$27),0)</f>
        <v>0</v>
      </c>
      <c r="Y50" s="19">
        <f t="shared" si="43"/>
        <v>0</v>
      </c>
      <c r="Z50" s="45">
        <f>IFERROR(IF('Sentrale parametere'!$B$23="Nei",Forskningsdata!V12*'Sentrale parametere'!$C$23,(Forskningsdata!V12/Forskningsdata!V$33)*'Sentrale parametere'!$H$23),0)</f>
        <v>0</v>
      </c>
      <c r="AA50" s="19">
        <f>IFERROR(IF('Sentrale parametere'!$B$24="Nei",Forskningsdata!W12*'Sentrale parametere'!$C$24,(Forskningsdata!W12/Forskningsdata!W$33)*'Sentrale parametere'!$H$24),0)</f>
        <v>0</v>
      </c>
      <c r="AB50" s="19">
        <f>IFERROR(IF('Sentrale parametere'!$B$25="Nei",Forskningsdata!X12*'Sentrale parametere'!$C$25,(Forskningsdata!X12/Forskningsdata!X$33)*'Sentrale parametere'!$H$25),0)</f>
        <v>0</v>
      </c>
      <c r="AC50" s="19">
        <f>IFERROR(IF('Sentrale parametere'!$B$26="Nei",Forskningsdata!Y12*'Sentrale parametere'!$C$26,(Forskningsdata!Y12/Forskningsdata!Y$33)*'Sentrale parametere'!$H$26),0)</f>
        <v>0</v>
      </c>
      <c r="AD50" s="19">
        <f>IFERROR(IF('Sentrale parametere'!$B$27="Nei",Forskningsdata!Z12*'Sentrale parametere'!$C$27,(Forskningsdata!Z12/Forskningsdata!Z$33)*'Sentrale parametere'!$H$27),0)</f>
        <v>0</v>
      </c>
      <c r="AE50" s="19">
        <f t="shared" si="44"/>
        <v>0</v>
      </c>
      <c r="AF50" s="45">
        <f>IFERROR(IF('Sentrale parametere'!$B$23="Nei",Forskningsdata!AA12*'Sentrale parametere'!$C$23,(Forskningsdata!AA12/Forskningsdata!AA$33)*'Sentrale parametere'!$I$23),0)</f>
        <v>0</v>
      </c>
      <c r="AG50" s="19">
        <f>IFERROR(IF('Sentrale parametere'!$B$24="Nei",Forskningsdata!AB12*'Sentrale parametere'!$C$24,(Forskningsdata!AB12/Forskningsdata!AB$33)*'Sentrale parametere'!$I$24),0)</f>
        <v>0</v>
      </c>
      <c r="AH50" s="19">
        <f>IFERROR(IF('Sentrale parametere'!$B$25="Nei",Forskningsdata!AC12*'Sentrale parametere'!$C$25,(Forskningsdata!AC12/Forskningsdata!AC$33)*'Sentrale parametere'!$I$25),0)</f>
        <v>0</v>
      </c>
      <c r="AI50" s="19">
        <f>IFERROR(IF('Sentrale parametere'!$B$26="Nei",Forskningsdata!AD12*'Sentrale parametere'!$C$26,(Forskningsdata!AD12/Forskningsdata!AD$33)*'Sentrale parametere'!$I$26),0)</f>
        <v>0</v>
      </c>
      <c r="AJ50" s="19">
        <f>IFERROR(IF('Sentrale parametere'!$B$27="Nei",Forskningsdata!AE12*'Sentrale parametere'!$C$27,(Forskningsdata!AE12/Forskningsdata!AE$33)*'Sentrale parametere'!$I$27),0)</f>
        <v>0</v>
      </c>
      <c r="AK50" s="19">
        <f t="shared" si="45"/>
        <v>0</v>
      </c>
      <c r="AL50" s="45">
        <f>IFERROR(IF('Sentrale parametere'!$B$23="Nei",Forskningsdata!AF12*'Sentrale parametere'!$C$23,(Forskningsdata!AF12/Forskningsdata!AF$33)*'Sentrale parametere'!$J$23),0)</f>
        <v>0</v>
      </c>
      <c r="AM50" s="19">
        <f>IFERROR(IF('Sentrale parametere'!$B$24="Nei",Forskningsdata!AG12*'Sentrale parametere'!$C$24,(Forskningsdata!AG12/Forskningsdata!AG$33)*'Sentrale parametere'!$J$24),0)</f>
        <v>0</v>
      </c>
      <c r="AN50" s="19">
        <f>IFERROR(IF('Sentrale parametere'!$B$25="Nei",Forskningsdata!AH12*'Sentrale parametere'!$C$25,(Forskningsdata!AH12/Forskningsdata!AH$33)*'Sentrale parametere'!$J$25),0)</f>
        <v>0</v>
      </c>
      <c r="AO50" s="19">
        <f>IFERROR(IF('Sentrale parametere'!$B$26="Nei",Forskningsdata!AI12*'Sentrale parametere'!$C$26,(Forskningsdata!AI12/Forskningsdata!AI$33)*'Sentrale parametere'!$J$26),0)</f>
        <v>0</v>
      </c>
      <c r="AP50" s="19">
        <f>IFERROR(IF('Sentrale parametere'!$B$27="Nei",Forskningsdata!AJ12*'Sentrale parametere'!$C$27,(Forskningsdata!AJ12/Forskningsdata!AJ$33)*'Sentrale parametere'!$J$27),0)</f>
        <v>0</v>
      </c>
      <c r="AQ50" s="19">
        <f t="shared" si="46"/>
        <v>0</v>
      </c>
      <c r="AR50" s="45">
        <f>IFERROR(IF('Sentrale parametere'!$B$23="Nei",Forskningsdata!AK12*'Sentrale parametere'!$C$23,(Forskningsdata!AK12/Forskningsdata!AK$33)*'Sentrale parametere'!$K$23),0)</f>
        <v>0</v>
      </c>
      <c r="AS50" s="19">
        <f>IFERROR(IF('Sentrale parametere'!$B$24="Nei",Forskningsdata!AL12*'Sentrale parametere'!$C$24,(Forskningsdata!AL12/Forskningsdata!AL$33)*'Sentrale parametere'!$K$24),0)</f>
        <v>0</v>
      </c>
      <c r="AT50" s="19">
        <f>IFERROR(IF('Sentrale parametere'!$B$25="Nei",Forskningsdata!AM12*'Sentrale parametere'!$C$25,(Forskningsdata!AM12/Forskningsdata!AM$33)*'Sentrale parametere'!$K$25),0)</f>
        <v>0</v>
      </c>
      <c r="AU50" s="19">
        <f>IFERROR(IF('Sentrale parametere'!$B$26="Nei",Forskningsdata!AN12*'Sentrale parametere'!$C$26,(Forskningsdata!AN12/Forskningsdata!AN$33)*'Sentrale parametere'!$K$26),0)</f>
        <v>0</v>
      </c>
      <c r="AV50" s="19">
        <f>IFERROR(IF('Sentrale parametere'!$B$27="Nei",Forskningsdata!AO12*'Sentrale parametere'!$C$27,(Forskningsdata!AO12/Forskningsdata!AO$33)*'Sentrale parametere'!$K$27),0)</f>
        <v>0</v>
      </c>
      <c r="AW50" s="19">
        <f t="shared" si="47"/>
        <v>0</v>
      </c>
    </row>
    <row r="51" spans="1:49" x14ac:dyDescent="0.25">
      <c r="A51">
        <f t="shared" si="39"/>
        <v>0</v>
      </c>
      <c r="B51" s="45">
        <f>IFERROR(IF('Sentrale parametere'!$B$23="Nei",Forskningsdata!B13*'Sentrale parametere'!$C$23,(Forskningsdata!B13/Forskningsdata!B$33)*'Sentrale parametere'!$D$23),0)</f>
        <v>0</v>
      </c>
      <c r="C51" s="19">
        <f>IFERROR(IF('Sentrale parametere'!$B$24="Nei",Forskningsdata!C13*'Sentrale parametere'!$C$24,(Forskningsdata!C13/Forskningsdata!C$33)*'Sentrale parametere'!$D$24),0)</f>
        <v>0</v>
      </c>
      <c r="D51" s="19">
        <f>IFERROR(IF('Sentrale parametere'!$B$25="Nei",Forskningsdata!D13*'Sentrale parametere'!$C$25,(Forskningsdata!D13/Forskningsdata!D$33)*'Sentrale parametere'!$D$25),0)</f>
        <v>0</v>
      </c>
      <c r="E51" s="19">
        <f>IFERROR(IF('Sentrale parametere'!$B$26="Nei",Forskningsdata!E13*'Sentrale parametere'!$C$26,(Forskningsdata!E13/Forskningsdata!E$33)*'Sentrale parametere'!$D$26),0)</f>
        <v>0</v>
      </c>
      <c r="F51" s="19">
        <f>IFERROR(IF('Sentrale parametere'!$B$27="Nei",Forskningsdata!F13*'Sentrale parametere'!$C$27,(Forskningsdata!F13/Forskningsdata!F$33)*'Sentrale parametere'!$D$27),0)</f>
        <v>0</v>
      </c>
      <c r="G51" s="19">
        <f t="shared" si="48"/>
        <v>0</v>
      </c>
      <c r="H51" s="45">
        <f>IFERROR(IF('Sentrale parametere'!$B$23="Nei",Forskningsdata!G13*'Sentrale parametere'!$C$23,(Forskningsdata!G13/Forskningsdata!G$33)*'Sentrale parametere'!$E$23),0)</f>
        <v>0</v>
      </c>
      <c r="I51" s="19">
        <f>IFERROR(IF('Sentrale parametere'!$B$24="Nei",Forskningsdata!H13*'Sentrale parametere'!$C$24,(Forskningsdata!H13/Forskningsdata!H$33)*'Sentrale parametere'!$E$24),0)</f>
        <v>0</v>
      </c>
      <c r="J51" s="19">
        <f>IFERROR(IF('Sentrale parametere'!$B$25="Nei",Forskningsdata!I13*'Sentrale parametere'!$C$25,(Forskningsdata!I13/Forskningsdata!I$33)*'Sentrale parametere'!$E$25),0)</f>
        <v>0</v>
      </c>
      <c r="K51" s="19">
        <f>IFERROR(IF('Sentrale parametere'!$B$26="Nei",Forskningsdata!J13*'Sentrale parametere'!$C$26,(Forskningsdata!J13/Forskningsdata!J$33)*'Sentrale parametere'!$E$26),0)</f>
        <v>0</v>
      </c>
      <c r="L51" s="19">
        <f>IFERROR(IF('Sentrale parametere'!$B$27="Nei",Forskningsdata!K13*'Sentrale parametere'!$C$27,(Forskningsdata!K13/Forskningsdata!K$33)*'Sentrale parametere'!$E$27),0)</f>
        <v>0</v>
      </c>
      <c r="M51" s="19">
        <f t="shared" si="41"/>
        <v>0</v>
      </c>
      <c r="N51" s="45">
        <f>IFERROR(IF('Sentrale parametere'!$B$23="Nei",Forskningsdata!L13*'Sentrale parametere'!$C$23,(Forskningsdata!L13/Forskningsdata!L$33)*'Sentrale parametere'!$F$23),0)</f>
        <v>0</v>
      </c>
      <c r="O51" s="19">
        <f>IFERROR(IF('Sentrale parametere'!$B$24="Nei",Forskningsdata!M13*'Sentrale parametere'!$C$24,(Forskningsdata!M13/Forskningsdata!M$33)*'Sentrale parametere'!$F$24),0)</f>
        <v>0</v>
      </c>
      <c r="P51" s="19">
        <f>IFERROR(IF('Sentrale parametere'!$B$25="Nei",Forskningsdata!N13*'Sentrale parametere'!$C$25,(Forskningsdata!N13/Forskningsdata!N$33)*'Sentrale parametere'!$F$25),0)</f>
        <v>0</v>
      </c>
      <c r="Q51" s="19">
        <f>IFERROR(IF('Sentrale parametere'!$B$26="Nei",Forskningsdata!O13*'Sentrale parametere'!$C$26,(Forskningsdata!O13/Forskningsdata!O$33)*'Sentrale parametere'!$F$26),0)</f>
        <v>0</v>
      </c>
      <c r="R51" s="19">
        <f>IFERROR(IF('Sentrale parametere'!$B$27="Nei",Forskningsdata!P13*'Sentrale parametere'!$C$27,(Forskningsdata!P13/Forskningsdata!P$33)*'Sentrale parametere'!$F$27),0)</f>
        <v>0</v>
      </c>
      <c r="S51" s="19">
        <f t="shared" si="42"/>
        <v>0</v>
      </c>
      <c r="T51" s="45">
        <f>IFERROR(IF('Sentrale parametere'!$B$23="Nei",Forskningsdata!Q13*'Sentrale parametere'!$C$23,(Forskningsdata!Q13/Forskningsdata!Q$33)*'Sentrale parametere'!$G$23),0)</f>
        <v>0</v>
      </c>
      <c r="U51" s="19">
        <f>IFERROR(IF('Sentrale parametere'!$B$24="Nei",Forskningsdata!R13*'Sentrale parametere'!$C$24,(Forskningsdata!R13/Forskningsdata!R$33)*'Sentrale parametere'!$G$24),0)</f>
        <v>0</v>
      </c>
      <c r="V51" s="19">
        <f>IFERROR(IF('Sentrale parametere'!$B$25="Nei",Forskningsdata!S13*'Sentrale parametere'!$C$25,(Forskningsdata!S13/Forskningsdata!S$33)*'Sentrale parametere'!$G$25),0)</f>
        <v>0</v>
      </c>
      <c r="W51" s="19">
        <f>IFERROR(IF('Sentrale parametere'!$B$26="Nei",Forskningsdata!T13*'Sentrale parametere'!$C$26,(Forskningsdata!T13/Forskningsdata!T$33)*'Sentrale parametere'!$G$26),0)</f>
        <v>0</v>
      </c>
      <c r="X51" s="19">
        <f>IFERROR(IF('Sentrale parametere'!$B$27="Nei",Forskningsdata!U13*'Sentrale parametere'!$C$27,(Forskningsdata!U13/Forskningsdata!U$33)*'Sentrale parametere'!$G$27),0)</f>
        <v>0</v>
      </c>
      <c r="Y51" s="19">
        <f t="shared" si="43"/>
        <v>0</v>
      </c>
      <c r="Z51" s="45">
        <f>IFERROR(IF('Sentrale parametere'!$B$23="Nei",Forskningsdata!V13*'Sentrale parametere'!$C$23,(Forskningsdata!V13/Forskningsdata!V$33)*'Sentrale parametere'!$H$23),0)</f>
        <v>0</v>
      </c>
      <c r="AA51" s="19">
        <f>IFERROR(IF('Sentrale parametere'!$B$24="Nei",Forskningsdata!W13*'Sentrale parametere'!$C$24,(Forskningsdata!W13/Forskningsdata!W$33)*'Sentrale parametere'!$H$24),0)</f>
        <v>0</v>
      </c>
      <c r="AB51" s="19">
        <f>IFERROR(IF('Sentrale parametere'!$B$25="Nei",Forskningsdata!X13*'Sentrale parametere'!$C$25,(Forskningsdata!X13/Forskningsdata!X$33)*'Sentrale parametere'!$H$25),0)</f>
        <v>0</v>
      </c>
      <c r="AC51" s="19">
        <f>IFERROR(IF('Sentrale parametere'!$B$26="Nei",Forskningsdata!Y13*'Sentrale parametere'!$C$26,(Forskningsdata!Y13/Forskningsdata!Y$33)*'Sentrale parametere'!$H$26),0)</f>
        <v>0</v>
      </c>
      <c r="AD51" s="19">
        <f>IFERROR(IF('Sentrale parametere'!$B$27="Nei",Forskningsdata!Z13*'Sentrale parametere'!$C$27,(Forskningsdata!Z13/Forskningsdata!Z$33)*'Sentrale parametere'!$H$27),0)</f>
        <v>0</v>
      </c>
      <c r="AE51" s="19">
        <f t="shared" si="44"/>
        <v>0</v>
      </c>
      <c r="AF51" s="45">
        <f>IFERROR(IF('Sentrale parametere'!$B$23="Nei",Forskningsdata!AA13*'Sentrale parametere'!$C$23,(Forskningsdata!AA13/Forskningsdata!AA$33)*'Sentrale parametere'!$I$23),0)</f>
        <v>0</v>
      </c>
      <c r="AG51" s="19">
        <f>IFERROR(IF('Sentrale parametere'!$B$24="Nei",Forskningsdata!AB13*'Sentrale parametere'!$C$24,(Forskningsdata!AB13/Forskningsdata!AB$33)*'Sentrale parametere'!$I$24),0)</f>
        <v>0</v>
      </c>
      <c r="AH51" s="19">
        <f>IFERROR(IF('Sentrale parametere'!$B$25="Nei",Forskningsdata!AC13*'Sentrale parametere'!$C$25,(Forskningsdata!AC13/Forskningsdata!AC$33)*'Sentrale parametere'!$I$25),0)</f>
        <v>0</v>
      </c>
      <c r="AI51" s="19">
        <f>IFERROR(IF('Sentrale parametere'!$B$26="Nei",Forskningsdata!AD13*'Sentrale parametere'!$C$26,(Forskningsdata!AD13/Forskningsdata!AD$33)*'Sentrale parametere'!$I$26),0)</f>
        <v>0</v>
      </c>
      <c r="AJ51" s="19">
        <f>IFERROR(IF('Sentrale parametere'!$B$27="Nei",Forskningsdata!AE13*'Sentrale parametere'!$C$27,(Forskningsdata!AE13/Forskningsdata!AE$33)*'Sentrale parametere'!$I$27),0)</f>
        <v>0</v>
      </c>
      <c r="AK51" s="19">
        <f t="shared" si="45"/>
        <v>0</v>
      </c>
      <c r="AL51" s="45">
        <f>IFERROR(IF('Sentrale parametere'!$B$23="Nei",Forskningsdata!AF13*'Sentrale parametere'!$C$23,(Forskningsdata!AF13/Forskningsdata!AF$33)*'Sentrale parametere'!$J$23),0)</f>
        <v>0</v>
      </c>
      <c r="AM51" s="19">
        <f>IFERROR(IF('Sentrale parametere'!$B$24="Nei",Forskningsdata!AG13*'Sentrale parametere'!$C$24,(Forskningsdata!AG13/Forskningsdata!AG$33)*'Sentrale parametere'!$J$24),0)</f>
        <v>0</v>
      </c>
      <c r="AN51" s="19">
        <f>IFERROR(IF('Sentrale parametere'!$B$25="Nei",Forskningsdata!AH13*'Sentrale parametere'!$C$25,(Forskningsdata!AH13/Forskningsdata!AH$33)*'Sentrale parametere'!$J$25),0)</f>
        <v>0</v>
      </c>
      <c r="AO51" s="19">
        <f>IFERROR(IF('Sentrale parametere'!$B$26="Nei",Forskningsdata!AI13*'Sentrale parametere'!$C$26,(Forskningsdata!AI13/Forskningsdata!AI$33)*'Sentrale parametere'!$J$26),0)</f>
        <v>0</v>
      </c>
      <c r="AP51" s="19">
        <f>IFERROR(IF('Sentrale parametere'!$B$27="Nei",Forskningsdata!AJ13*'Sentrale parametere'!$C$27,(Forskningsdata!AJ13/Forskningsdata!AJ$33)*'Sentrale parametere'!$J$27),0)</f>
        <v>0</v>
      </c>
      <c r="AQ51" s="19">
        <f t="shared" si="46"/>
        <v>0</v>
      </c>
      <c r="AR51" s="45">
        <f>IFERROR(IF('Sentrale parametere'!$B$23="Nei",Forskningsdata!AK13*'Sentrale parametere'!$C$23,(Forskningsdata!AK13/Forskningsdata!AK$33)*'Sentrale parametere'!$K$23),0)</f>
        <v>0</v>
      </c>
      <c r="AS51" s="19">
        <f>IFERROR(IF('Sentrale parametere'!$B$24="Nei",Forskningsdata!AL13*'Sentrale parametere'!$C$24,(Forskningsdata!AL13/Forskningsdata!AL$33)*'Sentrale parametere'!$K$24),0)</f>
        <v>0</v>
      </c>
      <c r="AT51" s="19">
        <f>IFERROR(IF('Sentrale parametere'!$B$25="Nei",Forskningsdata!AM13*'Sentrale parametere'!$C$25,(Forskningsdata!AM13/Forskningsdata!AM$33)*'Sentrale parametere'!$K$25),0)</f>
        <v>0</v>
      </c>
      <c r="AU51" s="19">
        <f>IFERROR(IF('Sentrale parametere'!$B$26="Nei",Forskningsdata!AN13*'Sentrale parametere'!$C$26,(Forskningsdata!AN13/Forskningsdata!AN$33)*'Sentrale parametere'!$K$26),0)</f>
        <v>0</v>
      </c>
      <c r="AV51" s="19">
        <f>IFERROR(IF('Sentrale parametere'!$B$27="Nei",Forskningsdata!AO13*'Sentrale parametere'!$C$27,(Forskningsdata!AO13/Forskningsdata!AO$33)*'Sentrale parametere'!$K$27),0)</f>
        <v>0</v>
      </c>
      <c r="AW51" s="19">
        <f t="shared" si="47"/>
        <v>0</v>
      </c>
    </row>
    <row r="52" spans="1:49" x14ac:dyDescent="0.25">
      <c r="A52">
        <f t="shared" si="39"/>
        <v>0</v>
      </c>
      <c r="B52" s="45">
        <f>IFERROR(IF('Sentrale parametere'!$B$23="Nei",Forskningsdata!B14*'Sentrale parametere'!$C$23,(Forskningsdata!B14/Forskningsdata!B$33)*'Sentrale parametere'!$D$23),0)</f>
        <v>0</v>
      </c>
      <c r="C52" s="19">
        <f>IFERROR(IF('Sentrale parametere'!$B$24="Nei",Forskningsdata!C14*'Sentrale parametere'!$C$24,(Forskningsdata!C14/Forskningsdata!C$33)*'Sentrale parametere'!$D$24),0)</f>
        <v>0</v>
      </c>
      <c r="D52" s="19">
        <f>IFERROR(IF('Sentrale parametere'!$B$25="Nei",Forskningsdata!D14*'Sentrale parametere'!$C$25,(Forskningsdata!D14/Forskningsdata!D$33)*'Sentrale parametere'!$D$25),0)</f>
        <v>0</v>
      </c>
      <c r="E52" s="19">
        <f>IFERROR(IF('Sentrale parametere'!$B$26="Nei",Forskningsdata!E14*'Sentrale parametere'!$C$26,(Forskningsdata!E14/Forskningsdata!E$33)*'Sentrale parametere'!$D$26),0)</f>
        <v>0</v>
      </c>
      <c r="F52" s="19">
        <f>IFERROR(IF('Sentrale parametere'!$B$27="Nei",Forskningsdata!F14*'Sentrale parametere'!$C$27,(Forskningsdata!F14/Forskningsdata!F$33)*'Sentrale parametere'!$D$27),0)</f>
        <v>0</v>
      </c>
      <c r="G52" s="19">
        <f t="shared" si="48"/>
        <v>0</v>
      </c>
      <c r="H52" s="45">
        <f>IFERROR(IF('Sentrale parametere'!$B$23="Nei",Forskningsdata!G14*'Sentrale parametere'!$C$23,(Forskningsdata!G14/Forskningsdata!G$33)*'Sentrale parametere'!$E$23),0)</f>
        <v>0</v>
      </c>
      <c r="I52" s="19">
        <f>IFERROR(IF('Sentrale parametere'!$B$24="Nei",Forskningsdata!H14*'Sentrale parametere'!$C$24,(Forskningsdata!H14/Forskningsdata!H$33)*'Sentrale parametere'!$E$24),0)</f>
        <v>0</v>
      </c>
      <c r="J52" s="19">
        <f>IFERROR(IF('Sentrale parametere'!$B$25="Nei",Forskningsdata!I14*'Sentrale parametere'!$C$25,(Forskningsdata!I14/Forskningsdata!I$33)*'Sentrale parametere'!$E$25),0)</f>
        <v>0</v>
      </c>
      <c r="K52" s="19">
        <f>IFERROR(IF('Sentrale parametere'!$B$26="Nei",Forskningsdata!J14*'Sentrale parametere'!$C$26,(Forskningsdata!J14/Forskningsdata!J$33)*'Sentrale parametere'!$E$26),0)</f>
        <v>0</v>
      </c>
      <c r="L52" s="19">
        <f>IFERROR(IF('Sentrale parametere'!$B$27="Nei",Forskningsdata!K14*'Sentrale parametere'!$C$27,(Forskningsdata!K14/Forskningsdata!K$33)*'Sentrale parametere'!$E$27),0)</f>
        <v>0</v>
      </c>
      <c r="M52" s="19">
        <f t="shared" si="41"/>
        <v>0</v>
      </c>
      <c r="N52" s="45">
        <f>IFERROR(IF('Sentrale parametere'!$B$23="Nei",Forskningsdata!L14*'Sentrale parametere'!$C$23,(Forskningsdata!L14/Forskningsdata!L$33)*'Sentrale parametere'!$F$23),0)</f>
        <v>0</v>
      </c>
      <c r="O52" s="19">
        <f>IFERROR(IF('Sentrale parametere'!$B$24="Nei",Forskningsdata!M14*'Sentrale parametere'!$C$24,(Forskningsdata!M14/Forskningsdata!M$33)*'Sentrale parametere'!$F$24),0)</f>
        <v>0</v>
      </c>
      <c r="P52" s="19">
        <f>IFERROR(IF('Sentrale parametere'!$B$25="Nei",Forskningsdata!N14*'Sentrale parametere'!$C$25,(Forskningsdata!N14/Forskningsdata!N$33)*'Sentrale parametere'!$F$25),0)</f>
        <v>0</v>
      </c>
      <c r="Q52" s="19">
        <f>IFERROR(IF('Sentrale parametere'!$B$26="Nei",Forskningsdata!O14*'Sentrale parametere'!$C$26,(Forskningsdata!O14/Forskningsdata!O$33)*'Sentrale parametere'!$F$26),0)</f>
        <v>0</v>
      </c>
      <c r="R52" s="19">
        <f>IFERROR(IF('Sentrale parametere'!$B$27="Nei",Forskningsdata!P14*'Sentrale parametere'!$C$27,(Forskningsdata!P14/Forskningsdata!P$33)*'Sentrale parametere'!$F$27),0)</f>
        <v>0</v>
      </c>
      <c r="S52" s="19">
        <f t="shared" si="42"/>
        <v>0</v>
      </c>
      <c r="T52" s="45">
        <f>IFERROR(IF('Sentrale parametere'!$B$23="Nei",Forskningsdata!Q14*'Sentrale parametere'!$C$23,(Forskningsdata!Q14/Forskningsdata!Q$33)*'Sentrale parametere'!$G$23),0)</f>
        <v>0</v>
      </c>
      <c r="U52" s="19">
        <f>IFERROR(IF('Sentrale parametere'!$B$24="Nei",Forskningsdata!R14*'Sentrale parametere'!$C$24,(Forskningsdata!R14/Forskningsdata!R$33)*'Sentrale parametere'!$G$24),0)</f>
        <v>0</v>
      </c>
      <c r="V52" s="19">
        <f>IFERROR(IF('Sentrale parametere'!$B$25="Nei",Forskningsdata!S14*'Sentrale parametere'!$C$25,(Forskningsdata!S14/Forskningsdata!S$33)*'Sentrale parametere'!$G$25),0)</f>
        <v>0</v>
      </c>
      <c r="W52" s="19">
        <f>IFERROR(IF('Sentrale parametere'!$B$26="Nei",Forskningsdata!T14*'Sentrale parametere'!$C$26,(Forskningsdata!T14/Forskningsdata!T$33)*'Sentrale parametere'!$G$26),0)</f>
        <v>0</v>
      </c>
      <c r="X52" s="19">
        <f>IFERROR(IF('Sentrale parametere'!$B$27="Nei",Forskningsdata!U14*'Sentrale parametere'!$C$27,(Forskningsdata!U14/Forskningsdata!U$33)*'Sentrale parametere'!$G$27),0)</f>
        <v>0</v>
      </c>
      <c r="Y52" s="19">
        <f t="shared" si="43"/>
        <v>0</v>
      </c>
      <c r="Z52" s="45">
        <f>IFERROR(IF('Sentrale parametere'!$B$23="Nei",Forskningsdata!V14*'Sentrale parametere'!$C$23,(Forskningsdata!V14/Forskningsdata!V$33)*'Sentrale parametere'!$H$23),0)</f>
        <v>0</v>
      </c>
      <c r="AA52" s="19">
        <f>IFERROR(IF('Sentrale parametere'!$B$24="Nei",Forskningsdata!W14*'Sentrale parametere'!$C$24,(Forskningsdata!W14/Forskningsdata!W$33)*'Sentrale parametere'!$H$24),0)</f>
        <v>0</v>
      </c>
      <c r="AB52" s="19">
        <f>IFERROR(IF('Sentrale parametere'!$B$25="Nei",Forskningsdata!X14*'Sentrale parametere'!$C$25,(Forskningsdata!X14/Forskningsdata!X$33)*'Sentrale parametere'!$H$25),0)</f>
        <v>0</v>
      </c>
      <c r="AC52" s="19">
        <f>IFERROR(IF('Sentrale parametere'!$B$26="Nei",Forskningsdata!Y14*'Sentrale parametere'!$C$26,(Forskningsdata!Y14/Forskningsdata!Y$33)*'Sentrale parametere'!$H$26),0)</f>
        <v>0</v>
      </c>
      <c r="AD52" s="19">
        <f>IFERROR(IF('Sentrale parametere'!$B$27="Nei",Forskningsdata!Z14*'Sentrale parametere'!$C$27,(Forskningsdata!Z14/Forskningsdata!Z$33)*'Sentrale parametere'!$H$27),0)</f>
        <v>0</v>
      </c>
      <c r="AE52" s="19">
        <f t="shared" si="44"/>
        <v>0</v>
      </c>
      <c r="AF52" s="45">
        <f>IFERROR(IF('Sentrale parametere'!$B$23="Nei",Forskningsdata!AA14*'Sentrale parametere'!$C$23,(Forskningsdata!AA14/Forskningsdata!AA$33)*'Sentrale parametere'!$I$23),0)</f>
        <v>0</v>
      </c>
      <c r="AG52" s="19">
        <f>IFERROR(IF('Sentrale parametere'!$B$24="Nei",Forskningsdata!AB14*'Sentrale parametere'!$C$24,(Forskningsdata!AB14/Forskningsdata!AB$33)*'Sentrale parametere'!$I$24),0)</f>
        <v>0</v>
      </c>
      <c r="AH52" s="19">
        <f>IFERROR(IF('Sentrale parametere'!$B$25="Nei",Forskningsdata!AC14*'Sentrale parametere'!$C$25,(Forskningsdata!AC14/Forskningsdata!AC$33)*'Sentrale parametere'!$I$25),0)</f>
        <v>0</v>
      </c>
      <c r="AI52" s="19">
        <f>IFERROR(IF('Sentrale parametere'!$B$26="Nei",Forskningsdata!AD14*'Sentrale parametere'!$C$26,(Forskningsdata!AD14/Forskningsdata!AD$33)*'Sentrale parametere'!$I$26),0)</f>
        <v>0</v>
      </c>
      <c r="AJ52" s="19">
        <f>IFERROR(IF('Sentrale parametere'!$B$27="Nei",Forskningsdata!AE14*'Sentrale parametere'!$C$27,(Forskningsdata!AE14/Forskningsdata!AE$33)*'Sentrale parametere'!$I$27),0)</f>
        <v>0</v>
      </c>
      <c r="AK52" s="19">
        <f t="shared" si="45"/>
        <v>0</v>
      </c>
      <c r="AL52" s="45">
        <f>IFERROR(IF('Sentrale parametere'!$B$23="Nei",Forskningsdata!AF14*'Sentrale parametere'!$C$23,(Forskningsdata!AF14/Forskningsdata!AF$33)*'Sentrale parametere'!$J$23),0)</f>
        <v>0</v>
      </c>
      <c r="AM52" s="19">
        <f>IFERROR(IF('Sentrale parametere'!$B$24="Nei",Forskningsdata!AG14*'Sentrale parametere'!$C$24,(Forskningsdata!AG14/Forskningsdata!AG$33)*'Sentrale parametere'!$J$24),0)</f>
        <v>0</v>
      </c>
      <c r="AN52" s="19">
        <f>IFERROR(IF('Sentrale parametere'!$B$25="Nei",Forskningsdata!AH14*'Sentrale parametere'!$C$25,(Forskningsdata!AH14/Forskningsdata!AH$33)*'Sentrale parametere'!$J$25),0)</f>
        <v>0</v>
      </c>
      <c r="AO52" s="19">
        <f>IFERROR(IF('Sentrale parametere'!$B$26="Nei",Forskningsdata!AI14*'Sentrale parametere'!$C$26,(Forskningsdata!AI14/Forskningsdata!AI$33)*'Sentrale parametere'!$J$26),0)</f>
        <v>0</v>
      </c>
      <c r="AP52" s="19">
        <f>IFERROR(IF('Sentrale parametere'!$B$27="Nei",Forskningsdata!AJ14*'Sentrale parametere'!$C$27,(Forskningsdata!AJ14/Forskningsdata!AJ$33)*'Sentrale parametere'!$J$27),0)</f>
        <v>0</v>
      </c>
      <c r="AQ52" s="19">
        <f t="shared" si="46"/>
        <v>0</v>
      </c>
      <c r="AR52" s="45">
        <f>IFERROR(IF('Sentrale parametere'!$B$23="Nei",Forskningsdata!AK14*'Sentrale parametere'!$C$23,(Forskningsdata!AK14/Forskningsdata!AK$33)*'Sentrale parametere'!$K$23),0)</f>
        <v>0</v>
      </c>
      <c r="AS52" s="19">
        <f>IFERROR(IF('Sentrale parametere'!$B$24="Nei",Forskningsdata!AL14*'Sentrale parametere'!$C$24,(Forskningsdata!AL14/Forskningsdata!AL$33)*'Sentrale parametere'!$K$24),0)</f>
        <v>0</v>
      </c>
      <c r="AT52" s="19">
        <f>IFERROR(IF('Sentrale parametere'!$B$25="Nei",Forskningsdata!AM14*'Sentrale parametere'!$C$25,(Forskningsdata!AM14/Forskningsdata!AM$33)*'Sentrale parametere'!$K$25),0)</f>
        <v>0</v>
      </c>
      <c r="AU52" s="19">
        <f>IFERROR(IF('Sentrale parametere'!$B$26="Nei",Forskningsdata!AN14*'Sentrale parametere'!$C$26,(Forskningsdata!AN14/Forskningsdata!AN$33)*'Sentrale parametere'!$K$26),0)</f>
        <v>0</v>
      </c>
      <c r="AV52" s="19">
        <f>IFERROR(IF('Sentrale parametere'!$B$27="Nei",Forskningsdata!AO14*'Sentrale parametere'!$C$27,(Forskningsdata!AO14/Forskningsdata!AO$33)*'Sentrale parametere'!$K$27),0)</f>
        <v>0</v>
      </c>
      <c r="AW52" s="19">
        <f t="shared" si="47"/>
        <v>0</v>
      </c>
    </row>
    <row r="53" spans="1:49" x14ac:dyDescent="0.25">
      <c r="A53">
        <f t="shared" si="39"/>
        <v>0</v>
      </c>
      <c r="B53" s="45">
        <f>IFERROR(IF('Sentrale parametere'!$B$23="Nei",Forskningsdata!B15*'Sentrale parametere'!$C$23,(Forskningsdata!B15/Forskningsdata!B$33)*'Sentrale parametere'!$D$23),0)</f>
        <v>0</v>
      </c>
      <c r="C53" s="19">
        <f>IFERROR(IF('Sentrale parametere'!$B$24="Nei",Forskningsdata!C15*'Sentrale parametere'!$C$24,(Forskningsdata!C15/Forskningsdata!C$33)*'Sentrale parametere'!$D$24),0)</f>
        <v>0</v>
      </c>
      <c r="D53" s="19">
        <f>IFERROR(IF('Sentrale parametere'!$B$25="Nei",Forskningsdata!D15*'Sentrale parametere'!$C$25,(Forskningsdata!D15/Forskningsdata!D$33)*'Sentrale parametere'!$D$25),0)</f>
        <v>0</v>
      </c>
      <c r="E53" s="19">
        <f>IFERROR(IF('Sentrale parametere'!$B$26="Nei",Forskningsdata!E15*'Sentrale parametere'!$C$26,(Forskningsdata!E15/Forskningsdata!E$33)*'Sentrale parametere'!$D$26),0)</f>
        <v>0</v>
      </c>
      <c r="F53" s="19">
        <f>IFERROR(IF('Sentrale parametere'!$B$27="Nei",Forskningsdata!F15*'Sentrale parametere'!$C$27,(Forskningsdata!F15/Forskningsdata!F$33)*'Sentrale parametere'!$D$27),0)</f>
        <v>0</v>
      </c>
      <c r="G53" s="19">
        <f t="shared" si="48"/>
        <v>0</v>
      </c>
      <c r="H53" s="45">
        <f>IFERROR(IF('Sentrale parametere'!$B$23="Nei",Forskningsdata!G15*'Sentrale parametere'!$C$23,(Forskningsdata!G15/Forskningsdata!G$33)*'Sentrale parametere'!$E$23),0)</f>
        <v>0</v>
      </c>
      <c r="I53" s="19">
        <f>IFERROR(IF('Sentrale parametere'!$B$24="Nei",Forskningsdata!H15*'Sentrale parametere'!$C$24,(Forskningsdata!H15/Forskningsdata!H$33)*'Sentrale parametere'!$E$24),0)</f>
        <v>0</v>
      </c>
      <c r="J53" s="19">
        <f>IFERROR(IF('Sentrale parametere'!$B$25="Nei",Forskningsdata!I15*'Sentrale parametere'!$C$25,(Forskningsdata!I15/Forskningsdata!I$33)*'Sentrale parametere'!$E$25),0)</f>
        <v>0</v>
      </c>
      <c r="K53" s="19">
        <f>IFERROR(IF('Sentrale parametere'!$B$26="Nei",Forskningsdata!J15*'Sentrale parametere'!$C$26,(Forskningsdata!J15/Forskningsdata!J$33)*'Sentrale parametere'!$E$26),0)</f>
        <v>0</v>
      </c>
      <c r="L53" s="19">
        <f>IFERROR(IF('Sentrale parametere'!$B$27="Nei",Forskningsdata!K15*'Sentrale parametere'!$C$27,(Forskningsdata!K15/Forskningsdata!K$33)*'Sentrale parametere'!$E$27),0)</f>
        <v>0</v>
      </c>
      <c r="M53" s="19">
        <f t="shared" si="41"/>
        <v>0</v>
      </c>
      <c r="N53" s="45">
        <f>IFERROR(IF('Sentrale parametere'!$B$23="Nei",Forskningsdata!L15*'Sentrale parametere'!$C$23,(Forskningsdata!L15/Forskningsdata!L$33)*'Sentrale parametere'!$F$23),0)</f>
        <v>0</v>
      </c>
      <c r="O53" s="19">
        <f>IFERROR(IF('Sentrale parametere'!$B$24="Nei",Forskningsdata!M15*'Sentrale parametere'!$C$24,(Forskningsdata!M15/Forskningsdata!M$33)*'Sentrale parametere'!$F$24),0)</f>
        <v>0</v>
      </c>
      <c r="P53" s="19">
        <f>IFERROR(IF('Sentrale parametere'!$B$25="Nei",Forskningsdata!N15*'Sentrale parametere'!$C$25,(Forskningsdata!N15/Forskningsdata!N$33)*'Sentrale parametere'!$F$25),0)</f>
        <v>0</v>
      </c>
      <c r="Q53" s="19">
        <f>IFERROR(IF('Sentrale parametere'!$B$26="Nei",Forskningsdata!O15*'Sentrale parametere'!$C$26,(Forskningsdata!O15/Forskningsdata!O$33)*'Sentrale parametere'!$F$26),0)</f>
        <v>0</v>
      </c>
      <c r="R53" s="19">
        <f>IFERROR(IF('Sentrale parametere'!$B$27="Nei",Forskningsdata!P15*'Sentrale parametere'!$C$27,(Forskningsdata!P15/Forskningsdata!P$33)*'Sentrale parametere'!$F$27),0)</f>
        <v>0</v>
      </c>
      <c r="S53" s="19">
        <f t="shared" si="42"/>
        <v>0</v>
      </c>
      <c r="T53" s="45">
        <f>IFERROR(IF('Sentrale parametere'!$B$23="Nei",Forskningsdata!Q15*'Sentrale parametere'!$C$23,(Forskningsdata!Q15/Forskningsdata!Q$33)*'Sentrale parametere'!$G$23),0)</f>
        <v>0</v>
      </c>
      <c r="U53" s="19">
        <f>IFERROR(IF('Sentrale parametere'!$B$24="Nei",Forskningsdata!R15*'Sentrale parametere'!$C$24,(Forskningsdata!R15/Forskningsdata!R$33)*'Sentrale parametere'!$G$24),0)</f>
        <v>0</v>
      </c>
      <c r="V53" s="19">
        <f>IFERROR(IF('Sentrale parametere'!$B$25="Nei",Forskningsdata!S15*'Sentrale parametere'!$C$25,(Forskningsdata!S15/Forskningsdata!S$33)*'Sentrale parametere'!$G$25),0)</f>
        <v>0</v>
      </c>
      <c r="W53" s="19">
        <f>IFERROR(IF('Sentrale parametere'!$B$26="Nei",Forskningsdata!T15*'Sentrale parametere'!$C$26,(Forskningsdata!T15/Forskningsdata!T$33)*'Sentrale parametere'!$G$26),0)</f>
        <v>0</v>
      </c>
      <c r="X53" s="19">
        <f>IFERROR(IF('Sentrale parametere'!$B$27="Nei",Forskningsdata!U15*'Sentrale parametere'!$C$27,(Forskningsdata!U15/Forskningsdata!U$33)*'Sentrale parametere'!$G$27),0)</f>
        <v>0</v>
      </c>
      <c r="Y53" s="19">
        <f t="shared" si="43"/>
        <v>0</v>
      </c>
      <c r="Z53" s="45">
        <f>IFERROR(IF('Sentrale parametere'!$B$23="Nei",Forskningsdata!V15*'Sentrale parametere'!$C$23,(Forskningsdata!V15/Forskningsdata!V$33)*'Sentrale parametere'!$H$23),0)</f>
        <v>0</v>
      </c>
      <c r="AA53" s="19">
        <f>IFERROR(IF('Sentrale parametere'!$B$24="Nei",Forskningsdata!W15*'Sentrale parametere'!$C$24,(Forskningsdata!W15/Forskningsdata!W$33)*'Sentrale parametere'!$H$24),0)</f>
        <v>0</v>
      </c>
      <c r="AB53" s="19">
        <f>IFERROR(IF('Sentrale parametere'!$B$25="Nei",Forskningsdata!X15*'Sentrale parametere'!$C$25,(Forskningsdata!X15/Forskningsdata!X$33)*'Sentrale parametere'!$H$25),0)</f>
        <v>0</v>
      </c>
      <c r="AC53" s="19">
        <f>IFERROR(IF('Sentrale parametere'!$B$26="Nei",Forskningsdata!Y15*'Sentrale parametere'!$C$26,(Forskningsdata!Y15/Forskningsdata!Y$33)*'Sentrale parametere'!$H$26),0)</f>
        <v>0</v>
      </c>
      <c r="AD53" s="19">
        <f>IFERROR(IF('Sentrale parametere'!$B$27="Nei",Forskningsdata!Z15*'Sentrale parametere'!$C$27,(Forskningsdata!Z15/Forskningsdata!Z$33)*'Sentrale parametere'!$H$27),0)</f>
        <v>0</v>
      </c>
      <c r="AE53" s="19">
        <f t="shared" si="44"/>
        <v>0</v>
      </c>
      <c r="AF53" s="45">
        <f>IFERROR(IF('Sentrale parametere'!$B$23="Nei",Forskningsdata!AA15*'Sentrale parametere'!$C$23,(Forskningsdata!AA15/Forskningsdata!AA$33)*'Sentrale parametere'!$I$23),0)</f>
        <v>0</v>
      </c>
      <c r="AG53" s="19">
        <f>IFERROR(IF('Sentrale parametere'!$B$24="Nei",Forskningsdata!AB15*'Sentrale parametere'!$C$24,(Forskningsdata!AB15/Forskningsdata!AB$33)*'Sentrale parametere'!$I$24),0)</f>
        <v>0</v>
      </c>
      <c r="AH53" s="19">
        <f>IFERROR(IF('Sentrale parametere'!$B$25="Nei",Forskningsdata!AC15*'Sentrale parametere'!$C$25,(Forskningsdata!AC15/Forskningsdata!AC$33)*'Sentrale parametere'!$I$25),0)</f>
        <v>0</v>
      </c>
      <c r="AI53" s="19">
        <f>IFERROR(IF('Sentrale parametere'!$B$26="Nei",Forskningsdata!AD15*'Sentrale parametere'!$C$26,(Forskningsdata!AD15/Forskningsdata!AD$33)*'Sentrale parametere'!$I$26),0)</f>
        <v>0</v>
      </c>
      <c r="AJ53" s="19">
        <f>IFERROR(IF('Sentrale parametere'!$B$27="Nei",Forskningsdata!AE15*'Sentrale parametere'!$C$27,(Forskningsdata!AE15/Forskningsdata!AE$33)*'Sentrale parametere'!$I$27),0)</f>
        <v>0</v>
      </c>
      <c r="AK53" s="19">
        <f t="shared" si="45"/>
        <v>0</v>
      </c>
      <c r="AL53" s="45">
        <f>IFERROR(IF('Sentrale parametere'!$B$23="Nei",Forskningsdata!AF15*'Sentrale parametere'!$C$23,(Forskningsdata!AF15/Forskningsdata!AF$33)*'Sentrale parametere'!$J$23),0)</f>
        <v>0</v>
      </c>
      <c r="AM53" s="19">
        <f>IFERROR(IF('Sentrale parametere'!$B$24="Nei",Forskningsdata!AG15*'Sentrale parametere'!$C$24,(Forskningsdata!AG15/Forskningsdata!AG$33)*'Sentrale parametere'!$J$24),0)</f>
        <v>0</v>
      </c>
      <c r="AN53" s="19">
        <f>IFERROR(IF('Sentrale parametere'!$B$25="Nei",Forskningsdata!AH15*'Sentrale parametere'!$C$25,(Forskningsdata!AH15/Forskningsdata!AH$33)*'Sentrale parametere'!$J$25),0)</f>
        <v>0</v>
      </c>
      <c r="AO53" s="19">
        <f>IFERROR(IF('Sentrale parametere'!$B$26="Nei",Forskningsdata!AI15*'Sentrale parametere'!$C$26,(Forskningsdata!AI15/Forskningsdata!AI$33)*'Sentrale parametere'!$J$26),0)</f>
        <v>0</v>
      </c>
      <c r="AP53" s="19">
        <f>IFERROR(IF('Sentrale parametere'!$B$27="Nei",Forskningsdata!AJ15*'Sentrale parametere'!$C$27,(Forskningsdata!AJ15/Forskningsdata!AJ$33)*'Sentrale parametere'!$J$27),0)</f>
        <v>0</v>
      </c>
      <c r="AQ53" s="19">
        <f t="shared" si="46"/>
        <v>0</v>
      </c>
      <c r="AR53" s="45">
        <f>IFERROR(IF('Sentrale parametere'!$B$23="Nei",Forskningsdata!AK15*'Sentrale parametere'!$C$23,(Forskningsdata!AK15/Forskningsdata!AK$33)*'Sentrale parametere'!$K$23),0)</f>
        <v>0</v>
      </c>
      <c r="AS53" s="19">
        <f>IFERROR(IF('Sentrale parametere'!$B$24="Nei",Forskningsdata!AL15*'Sentrale parametere'!$C$24,(Forskningsdata!AL15/Forskningsdata!AL$33)*'Sentrale parametere'!$K$24),0)</f>
        <v>0</v>
      </c>
      <c r="AT53" s="19">
        <f>IFERROR(IF('Sentrale parametere'!$B$25="Nei",Forskningsdata!AM15*'Sentrale parametere'!$C$25,(Forskningsdata!AM15/Forskningsdata!AM$33)*'Sentrale parametere'!$K$25),0)</f>
        <v>0</v>
      </c>
      <c r="AU53" s="19">
        <f>IFERROR(IF('Sentrale parametere'!$B$26="Nei",Forskningsdata!AN15*'Sentrale parametere'!$C$26,(Forskningsdata!AN15/Forskningsdata!AN$33)*'Sentrale parametere'!$K$26),0)</f>
        <v>0</v>
      </c>
      <c r="AV53" s="19">
        <f>IFERROR(IF('Sentrale parametere'!$B$27="Nei",Forskningsdata!AO15*'Sentrale parametere'!$C$27,(Forskningsdata!AO15/Forskningsdata!AO$33)*'Sentrale parametere'!$K$27),0)</f>
        <v>0</v>
      </c>
      <c r="AW53" s="19">
        <f t="shared" si="47"/>
        <v>0</v>
      </c>
    </row>
    <row r="54" spans="1:49" x14ac:dyDescent="0.25">
      <c r="A54">
        <f t="shared" si="39"/>
        <v>0</v>
      </c>
      <c r="B54" s="45">
        <f>IFERROR(IF('Sentrale parametere'!$B$23="Nei",Forskningsdata!B16*'Sentrale parametere'!$C$23,(Forskningsdata!B16/Forskningsdata!B$33)*'Sentrale parametere'!$D$23),0)</f>
        <v>0</v>
      </c>
      <c r="C54" s="19">
        <f>IFERROR(IF('Sentrale parametere'!$B$24="Nei",Forskningsdata!C16*'Sentrale parametere'!$C$24,(Forskningsdata!C16/Forskningsdata!C$33)*'Sentrale parametere'!$D$24),0)</f>
        <v>0</v>
      </c>
      <c r="D54" s="19">
        <f>IFERROR(IF('Sentrale parametere'!$B$25="Nei",Forskningsdata!D16*'Sentrale parametere'!$C$25,(Forskningsdata!D16/Forskningsdata!D$33)*'Sentrale parametere'!$D$25),0)</f>
        <v>0</v>
      </c>
      <c r="E54" s="19">
        <f>IFERROR(IF('Sentrale parametere'!$B$26="Nei",Forskningsdata!E16*'Sentrale parametere'!$C$26,(Forskningsdata!E16/Forskningsdata!E$33)*'Sentrale parametere'!$D$26),0)</f>
        <v>0</v>
      </c>
      <c r="F54" s="19">
        <f>IFERROR(IF('Sentrale parametere'!$B$27="Nei",Forskningsdata!F16*'Sentrale parametere'!$C$27,(Forskningsdata!F16/Forskningsdata!F$33)*'Sentrale parametere'!$D$27),0)</f>
        <v>0</v>
      </c>
      <c r="G54" s="19">
        <f t="shared" si="48"/>
        <v>0</v>
      </c>
      <c r="H54" s="45">
        <f>IFERROR(IF('Sentrale parametere'!$B$23="Nei",Forskningsdata!G16*'Sentrale parametere'!$C$23,(Forskningsdata!G16/Forskningsdata!G$33)*'Sentrale parametere'!$E$23),0)</f>
        <v>0</v>
      </c>
      <c r="I54" s="19">
        <f>IFERROR(IF('Sentrale parametere'!$B$24="Nei",Forskningsdata!H16*'Sentrale parametere'!$C$24,(Forskningsdata!H16/Forskningsdata!H$33)*'Sentrale parametere'!$E$24),0)</f>
        <v>0</v>
      </c>
      <c r="J54" s="19">
        <f>IFERROR(IF('Sentrale parametere'!$B$25="Nei",Forskningsdata!I16*'Sentrale parametere'!$C$25,(Forskningsdata!I16/Forskningsdata!I$33)*'Sentrale parametere'!$E$25),0)</f>
        <v>0</v>
      </c>
      <c r="K54" s="19">
        <f>IFERROR(IF('Sentrale parametere'!$B$26="Nei",Forskningsdata!J16*'Sentrale parametere'!$C$26,(Forskningsdata!J16/Forskningsdata!J$33)*'Sentrale parametere'!$E$26),0)</f>
        <v>0</v>
      </c>
      <c r="L54" s="19">
        <f>IFERROR(IF('Sentrale parametere'!$B$27="Nei",Forskningsdata!K16*'Sentrale parametere'!$C$27,(Forskningsdata!K16/Forskningsdata!K$33)*'Sentrale parametere'!$E$27),0)</f>
        <v>0</v>
      </c>
      <c r="M54" s="19">
        <f t="shared" si="41"/>
        <v>0</v>
      </c>
      <c r="N54" s="45">
        <f>IFERROR(IF('Sentrale parametere'!$B$23="Nei",Forskningsdata!L16*'Sentrale parametere'!$C$23,(Forskningsdata!L16/Forskningsdata!L$33)*'Sentrale parametere'!$F$23),0)</f>
        <v>0</v>
      </c>
      <c r="O54" s="19">
        <f>IFERROR(IF('Sentrale parametere'!$B$24="Nei",Forskningsdata!M16*'Sentrale parametere'!$C$24,(Forskningsdata!M16/Forskningsdata!M$33)*'Sentrale parametere'!$F$24),0)</f>
        <v>0</v>
      </c>
      <c r="P54" s="19">
        <f>IFERROR(IF('Sentrale parametere'!$B$25="Nei",Forskningsdata!N16*'Sentrale parametere'!$C$25,(Forskningsdata!N16/Forskningsdata!N$33)*'Sentrale parametere'!$F$25),0)</f>
        <v>0</v>
      </c>
      <c r="Q54" s="19">
        <f>IFERROR(IF('Sentrale parametere'!$B$26="Nei",Forskningsdata!O16*'Sentrale parametere'!$C$26,(Forskningsdata!O16/Forskningsdata!O$33)*'Sentrale parametere'!$F$26),0)</f>
        <v>0</v>
      </c>
      <c r="R54" s="19">
        <f>IFERROR(IF('Sentrale parametere'!$B$27="Nei",Forskningsdata!P16*'Sentrale parametere'!$C$27,(Forskningsdata!P16/Forskningsdata!P$33)*'Sentrale parametere'!$F$27),0)</f>
        <v>0</v>
      </c>
      <c r="S54" s="19">
        <f t="shared" si="42"/>
        <v>0</v>
      </c>
      <c r="T54" s="45">
        <f>IFERROR(IF('Sentrale parametere'!$B$23="Nei",Forskningsdata!Q16*'Sentrale parametere'!$C$23,(Forskningsdata!Q16/Forskningsdata!Q$33)*'Sentrale parametere'!$G$23),0)</f>
        <v>0</v>
      </c>
      <c r="U54" s="19">
        <f>IFERROR(IF('Sentrale parametere'!$B$24="Nei",Forskningsdata!R16*'Sentrale parametere'!$C$24,(Forskningsdata!R16/Forskningsdata!R$33)*'Sentrale parametere'!$G$24),0)</f>
        <v>0</v>
      </c>
      <c r="V54" s="19">
        <f>IFERROR(IF('Sentrale parametere'!$B$25="Nei",Forskningsdata!S16*'Sentrale parametere'!$C$25,(Forskningsdata!S16/Forskningsdata!S$33)*'Sentrale parametere'!$G$25),0)</f>
        <v>0</v>
      </c>
      <c r="W54" s="19">
        <f>IFERROR(IF('Sentrale parametere'!$B$26="Nei",Forskningsdata!T16*'Sentrale parametere'!$C$26,(Forskningsdata!T16/Forskningsdata!T$33)*'Sentrale parametere'!$G$26),0)</f>
        <v>0</v>
      </c>
      <c r="X54" s="19">
        <f>IFERROR(IF('Sentrale parametere'!$B$27="Nei",Forskningsdata!U16*'Sentrale parametere'!$C$27,(Forskningsdata!U16/Forskningsdata!U$33)*'Sentrale parametere'!$G$27),0)</f>
        <v>0</v>
      </c>
      <c r="Y54" s="19">
        <f t="shared" si="43"/>
        <v>0</v>
      </c>
      <c r="Z54" s="45">
        <f>IFERROR(IF('Sentrale parametere'!$B$23="Nei",Forskningsdata!V16*'Sentrale parametere'!$C$23,(Forskningsdata!V16/Forskningsdata!V$33)*'Sentrale parametere'!$H$23),0)</f>
        <v>0</v>
      </c>
      <c r="AA54" s="19">
        <f>IFERROR(IF('Sentrale parametere'!$B$24="Nei",Forskningsdata!W16*'Sentrale parametere'!$C$24,(Forskningsdata!W16/Forskningsdata!W$33)*'Sentrale parametere'!$H$24),0)</f>
        <v>0</v>
      </c>
      <c r="AB54" s="19">
        <f>IFERROR(IF('Sentrale parametere'!$B$25="Nei",Forskningsdata!X16*'Sentrale parametere'!$C$25,(Forskningsdata!X16/Forskningsdata!X$33)*'Sentrale parametere'!$H$25),0)</f>
        <v>0</v>
      </c>
      <c r="AC54" s="19">
        <f>IFERROR(IF('Sentrale parametere'!$B$26="Nei",Forskningsdata!Y16*'Sentrale parametere'!$C$26,(Forskningsdata!Y16/Forskningsdata!Y$33)*'Sentrale parametere'!$H$26),0)</f>
        <v>0</v>
      </c>
      <c r="AD54" s="19">
        <f>IFERROR(IF('Sentrale parametere'!$B$27="Nei",Forskningsdata!Z16*'Sentrale parametere'!$C$27,(Forskningsdata!Z16/Forskningsdata!Z$33)*'Sentrale parametere'!$H$27),0)</f>
        <v>0</v>
      </c>
      <c r="AE54" s="19">
        <f t="shared" si="44"/>
        <v>0</v>
      </c>
      <c r="AF54" s="45">
        <f>IFERROR(IF('Sentrale parametere'!$B$23="Nei",Forskningsdata!AA16*'Sentrale parametere'!$C$23,(Forskningsdata!AA16/Forskningsdata!AA$33)*'Sentrale parametere'!$I$23),0)</f>
        <v>0</v>
      </c>
      <c r="AG54" s="19">
        <f>IFERROR(IF('Sentrale parametere'!$B$24="Nei",Forskningsdata!AB16*'Sentrale parametere'!$C$24,(Forskningsdata!AB16/Forskningsdata!AB$33)*'Sentrale parametere'!$I$24),0)</f>
        <v>0</v>
      </c>
      <c r="AH54" s="19">
        <f>IFERROR(IF('Sentrale parametere'!$B$25="Nei",Forskningsdata!AC16*'Sentrale parametere'!$C$25,(Forskningsdata!AC16/Forskningsdata!AC$33)*'Sentrale parametere'!$I$25),0)</f>
        <v>0</v>
      </c>
      <c r="AI54" s="19">
        <f>IFERROR(IF('Sentrale parametere'!$B$26="Nei",Forskningsdata!AD16*'Sentrale parametere'!$C$26,(Forskningsdata!AD16/Forskningsdata!AD$33)*'Sentrale parametere'!$I$26),0)</f>
        <v>0</v>
      </c>
      <c r="AJ54" s="19">
        <f>IFERROR(IF('Sentrale parametere'!$B$27="Nei",Forskningsdata!AE16*'Sentrale parametere'!$C$27,(Forskningsdata!AE16/Forskningsdata!AE$33)*'Sentrale parametere'!$I$27),0)</f>
        <v>0</v>
      </c>
      <c r="AK54" s="19">
        <f t="shared" si="45"/>
        <v>0</v>
      </c>
      <c r="AL54" s="45">
        <f>IFERROR(IF('Sentrale parametere'!$B$23="Nei",Forskningsdata!AF16*'Sentrale parametere'!$C$23,(Forskningsdata!AF16/Forskningsdata!AF$33)*'Sentrale parametere'!$J$23),0)</f>
        <v>0</v>
      </c>
      <c r="AM54" s="19">
        <f>IFERROR(IF('Sentrale parametere'!$B$24="Nei",Forskningsdata!AG16*'Sentrale parametere'!$C$24,(Forskningsdata!AG16/Forskningsdata!AG$33)*'Sentrale parametere'!$J$24),0)</f>
        <v>0</v>
      </c>
      <c r="AN54" s="19">
        <f>IFERROR(IF('Sentrale parametere'!$B$25="Nei",Forskningsdata!AH16*'Sentrale parametere'!$C$25,(Forskningsdata!AH16/Forskningsdata!AH$33)*'Sentrale parametere'!$J$25),0)</f>
        <v>0</v>
      </c>
      <c r="AO54" s="19">
        <f>IFERROR(IF('Sentrale parametere'!$B$26="Nei",Forskningsdata!AI16*'Sentrale parametere'!$C$26,(Forskningsdata!AI16/Forskningsdata!AI$33)*'Sentrale parametere'!$J$26),0)</f>
        <v>0</v>
      </c>
      <c r="AP54" s="19">
        <f>IFERROR(IF('Sentrale parametere'!$B$27="Nei",Forskningsdata!AJ16*'Sentrale parametere'!$C$27,(Forskningsdata!AJ16/Forskningsdata!AJ$33)*'Sentrale parametere'!$J$27),0)</f>
        <v>0</v>
      </c>
      <c r="AQ54" s="19">
        <f t="shared" si="46"/>
        <v>0</v>
      </c>
      <c r="AR54" s="45">
        <f>IFERROR(IF('Sentrale parametere'!$B$23="Nei",Forskningsdata!AK16*'Sentrale parametere'!$C$23,(Forskningsdata!AK16/Forskningsdata!AK$33)*'Sentrale parametere'!$K$23),0)</f>
        <v>0</v>
      </c>
      <c r="AS54" s="19">
        <f>IFERROR(IF('Sentrale parametere'!$B$24="Nei",Forskningsdata!AL16*'Sentrale parametere'!$C$24,(Forskningsdata!AL16/Forskningsdata!AL$33)*'Sentrale parametere'!$K$24),0)</f>
        <v>0</v>
      </c>
      <c r="AT54" s="19">
        <f>IFERROR(IF('Sentrale parametere'!$B$25="Nei",Forskningsdata!AM16*'Sentrale parametere'!$C$25,(Forskningsdata!AM16/Forskningsdata!AM$33)*'Sentrale parametere'!$K$25),0)</f>
        <v>0</v>
      </c>
      <c r="AU54" s="19">
        <f>IFERROR(IF('Sentrale parametere'!$B$26="Nei",Forskningsdata!AN16*'Sentrale parametere'!$C$26,(Forskningsdata!AN16/Forskningsdata!AN$33)*'Sentrale parametere'!$K$26),0)</f>
        <v>0</v>
      </c>
      <c r="AV54" s="19">
        <f>IFERROR(IF('Sentrale parametere'!$B$27="Nei",Forskningsdata!AO16*'Sentrale parametere'!$C$27,(Forskningsdata!AO16/Forskningsdata!AO$33)*'Sentrale parametere'!$K$27),0)</f>
        <v>0</v>
      </c>
      <c r="AW54" s="19">
        <f t="shared" si="47"/>
        <v>0</v>
      </c>
    </row>
    <row r="55" spans="1:49" x14ac:dyDescent="0.25">
      <c r="A55">
        <f t="shared" si="39"/>
        <v>0</v>
      </c>
      <c r="B55" s="45">
        <f>IFERROR(IF('Sentrale parametere'!$B$23="Nei",Forskningsdata!B17*'Sentrale parametere'!$C$23,(Forskningsdata!B17/Forskningsdata!B$33)*'Sentrale parametere'!$D$23),0)</f>
        <v>0</v>
      </c>
      <c r="C55" s="19">
        <f>IFERROR(IF('Sentrale parametere'!$B$24="Nei",Forskningsdata!C17*'Sentrale parametere'!$C$24,(Forskningsdata!C17/Forskningsdata!C$33)*'Sentrale parametere'!$D$24),0)</f>
        <v>0</v>
      </c>
      <c r="D55" s="19">
        <f>IFERROR(IF('Sentrale parametere'!$B$25="Nei",Forskningsdata!D17*'Sentrale parametere'!$C$25,(Forskningsdata!D17/Forskningsdata!D$33)*'Sentrale parametere'!$D$25),0)</f>
        <v>0</v>
      </c>
      <c r="E55" s="19">
        <f>IFERROR(IF('Sentrale parametere'!$B$26="Nei",Forskningsdata!E17*'Sentrale parametere'!$C$26,(Forskningsdata!E17/Forskningsdata!E$33)*'Sentrale parametere'!$D$26),0)</f>
        <v>0</v>
      </c>
      <c r="F55" s="19">
        <f>IFERROR(IF('Sentrale parametere'!$B$27="Nei",Forskningsdata!F17*'Sentrale parametere'!$C$27,(Forskningsdata!F17/Forskningsdata!F$33)*'Sentrale parametere'!$D$27),0)</f>
        <v>0</v>
      </c>
      <c r="G55" s="19">
        <f t="shared" si="48"/>
        <v>0</v>
      </c>
      <c r="H55" s="45">
        <f>IFERROR(IF('Sentrale parametere'!$B$23="Nei",Forskningsdata!G17*'Sentrale parametere'!$C$23,(Forskningsdata!G17/Forskningsdata!G$33)*'Sentrale parametere'!$E$23),0)</f>
        <v>0</v>
      </c>
      <c r="I55" s="19">
        <f>IFERROR(IF('Sentrale parametere'!$B$24="Nei",Forskningsdata!H17*'Sentrale parametere'!$C$24,(Forskningsdata!H17/Forskningsdata!H$33)*'Sentrale parametere'!$E$24),0)</f>
        <v>0</v>
      </c>
      <c r="J55" s="19">
        <f>IFERROR(IF('Sentrale parametere'!$B$25="Nei",Forskningsdata!I17*'Sentrale parametere'!$C$25,(Forskningsdata!I17/Forskningsdata!I$33)*'Sentrale parametere'!$E$25),0)</f>
        <v>0</v>
      </c>
      <c r="K55" s="19">
        <f>IFERROR(IF('Sentrale parametere'!$B$26="Nei",Forskningsdata!J17*'Sentrale parametere'!$C$26,(Forskningsdata!J17/Forskningsdata!J$33)*'Sentrale parametere'!$E$26),0)</f>
        <v>0</v>
      </c>
      <c r="L55" s="19">
        <f>IFERROR(IF('Sentrale parametere'!$B$27="Nei",Forskningsdata!K17*'Sentrale parametere'!$C$27,(Forskningsdata!K17/Forskningsdata!K$33)*'Sentrale parametere'!$E$27),0)</f>
        <v>0</v>
      </c>
      <c r="M55" s="19">
        <f t="shared" si="41"/>
        <v>0</v>
      </c>
      <c r="N55" s="45">
        <f>IFERROR(IF('Sentrale parametere'!$B$23="Nei",Forskningsdata!L17*'Sentrale parametere'!$C$23,(Forskningsdata!L17/Forskningsdata!L$33)*'Sentrale parametere'!$F$23),0)</f>
        <v>0</v>
      </c>
      <c r="O55" s="19">
        <f>IFERROR(IF('Sentrale parametere'!$B$24="Nei",Forskningsdata!M17*'Sentrale parametere'!$C$24,(Forskningsdata!M17/Forskningsdata!M$33)*'Sentrale parametere'!$F$24),0)</f>
        <v>0</v>
      </c>
      <c r="P55" s="19">
        <f>IFERROR(IF('Sentrale parametere'!$B$25="Nei",Forskningsdata!N17*'Sentrale parametere'!$C$25,(Forskningsdata!N17/Forskningsdata!N$33)*'Sentrale parametere'!$F$25),0)</f>
        <v>0</v>
      </c>
      <c r="Q55" s="19">
        <f>IFERROR(IF('Sentrale parametere'!$B$26="Nei",Forskningsdata!O17*'Sentrale parametere'!$C$26,(Forskningsdata!O17/Forskningsdata!O$33)*'Sentrale parametere'!$F$26),0)</f>
        <v>0</v>
      </c>
      <c r="R55" s="19">
        <f>IFERROR(IF('Sentrale parametere'!$B$27="Nei",Forskningsdata!P17*'Sentrale parametere'!$C$27,(Forskningsdata!P17/Forskningsdata!P$33)*'Sentrale parametere'!$F$27),0)</f>
        <v>0</v>
      </c>
      <c r="S55" s="19">
        <f t="shared" si="42"/>
        <v>0</v>
      </c>
      <c r="T55" s="45">
        <f>IFERROR(IF('Sentrale parametere'!$B$23="Nei",Forskningsdata!Q17*'Sentrale parametere'!$C$23,(Forskningsdata!Q17/Forskningsdata!Q$33)*'Sentrale parametere'!$G$23),0)</f>
        <v>0</v>
      </c>
      <c r="U55" s="19">
        <f>IFERROR(IF('Sentrale parametere'!$B$24="Nei",Forskningsdata!R17*'Sentrale parametere'!$C$24,(Forskningsdata!R17/Forskningsdata!R$33)*'Sentrale parametere'!$G$24),0)</f>
        <v>0</v>
      </c>
      <c r="V55" s="19">
        <f>IFERROR(IF('Sentrale parametere'!$B$25="Nei",Forskningsdata!S17*'Sentrale parametere'!$C$25,(Forskningsdata!S17/Forskningsdata!S$33)*'Sentrale parametere'!$G$25),0)</f>
        <v>0</v>
      </c>
      <c r="W55" s="19">
        <f>IFERROR(IF('Sentrale parametere'!$B$26="Nei",Forskningsdata!T17*'Sentrale parametere'!$C$26,(Forskningsdata!T17/Forskningsdata!T$33)*'Sentrale parametere'!$G$26),0)</f>
        <v>0</v>
      </c>
      <c r="X55" s="19">
        <f>IFERROR(IF('Sentrale parametere'!$B$27="Nei",Forskningsdata!U17*'Sentrale parametere'!$C$27,(Forskningsdata!U17/Forskningsdata!U$33)*'Sentrale parametere'!$G$27),0)</f>
        <v>0</v>
      </c>
      <c r="Y55" s="19">
        <f t="shared" si="43"/>
        <v>0</v>
      </c>
      <c r="Z55" s="45">
        <f>IFERROR(IF('Sentrale parametere'!$B$23="Nei",Forskningsdata!V17*'Sentrale parametere'!$C$23,(Forskningsdata!V17/Forskningsdata!V$33)*'Sentrale parametere'!$H$23),0)</f>
        <v>0</v>
      </c>
      <c r="AA55" s="19">
        <f>IFERROR(IF('Sentrale parametere'!$B$24="Nei",Forskningsdata!W17*'Sentrale parametere'!$C$24,(Forskningsdata!W17/Forskningsdata!W$33)*'Sentrale parametere'!$H$24),0)</f>
        <v>0</v>
      </c>
      <c r="AB55" s="19">
        <f>IFERROR(IF('Sentrale parametere'!$B$25="Nei",Forskningsdata!X17*'Sentrale parametere'!$C$25,(Forskningsdata!X17/Forskningsdata!X$33)*'Sentrale parametere'!$H$25),0)</f>
        <v>0</v>
      </c>
      <c r="AC55" s="19">
        <f>IFERROR(IF('Sentrale parametere'!$B$26="Nei",Forskningsdata!Y17*'Sentrale parametere'!$C$26,(Forskningsdata!Y17/Forskningsdata!Y$33)*'Sentrale parametere'!$H$26),0)</f>
        <v>0</v>
      </c>
      <c r="AD55" s="19">
        <f>IFERROR(IF('Sentrale parametere'!$B$27="Nei",Forskningsdata!Z17*'Sentrale parametere'!$C$27,(Forskningsdata!Z17/Forskningsdata!Z$33)*'Sentrale parametere'!$H$27),0)</f>
        <v>0</v>
      </c>
      <c r="AE55" s="19">
        <f t="shared" si="44"/>
        <v>0</v>
      </c>
      <c r="AF55" s="45">
        <f>IFERROR(IF('Sentrale parametere'!$B$23="Nei",Forskningsdata!AA17*'Sentrale parametere'!$C$23,(Forskningsdata!AA17/Forskningsdata!AA$33)*'Sentrale parametere'!$I$23),0)</f>
        <v>0</v>
      </c>
      <c r="AG55" s="19">
        <f>IFERROR(IF('Sentrale parametere'!$B$24="Nei",Forskningsdata!AB17*'Sentrale parametere'!$C$24,(Forskningsdata!AB17/Forskningsdata!AB$33)*'Sentrale parametere'!$I$24),0)</f>
        <v>0</v>
      </c>
      <c r="AH55" s="19">
        <f>IFERROR(IF('Sentrale parametere'!$B$25="Nei",Forskningsdata!AC17*'Sentrale parametere'!$C$25,(Forskningsdata!AC17/Forskningsdata!AC$33)*'Sentrale parametere'!$I$25),0)</f>
        <v>0</v>
      </c>
      <c r="AI55" s="19">
        <f>IFERROR(IF('Sentrale parametere'!$B$26="Nei",Forskningsdata!AD17*'Sentrale parametere'!$C$26,(Forskningsdata!AD17/Forskningsdata!AD$33)*'Sentrale parametere'!$I$26),0)</f>
        <v>0</v>
      </c>
      <c r="AJ55" s="19">
        <f>IFERROR(IF('Sentrale parametere'!$B$27="Nei",Forskningsdata!AE17*'Sentrale parametere'!$C$27,(Forskningsdata!AE17/Forskningsdata!AE$33)*'Sentrale parametere'!$I$27),0)</f>
        <v>0</v>
      </c>
      <c r="AK55" s="19">
        <f t="shared" si="45"/>
        <v>0</v>
      </c>
      <c r="AL55" s="45">
        <f>IFERROR(IF('Sentrale parametere'!$B$23="Nei",Forskningsdata!AF17*'Sentrale parametere'!$C$23,(Forskningsdata!AF17/Forskningsdata!AF$33)*'Sentrale parametere'!$J$23),0)</f>
        <v>0</v>
      </c>
      <c r="AM55" s="19">
        <f>IFERROR(IF('Sentrale parametere'!$B$24="Nei",Forskningsdata!AG17*'Sentrale parametere'!$C$24,(Forskningsdata!AG17/Forskningsdata!AG$33)*'Sentrale parametere'!$J$24),0)</f>
        <v>0</v>
      </c>
      <c r="AN55" s="19">
        <f>IFERROR(IF('Sentrale parametere'!$B$25="Nei",Forskningsdata!AH17*'Sentrale parametere'!$C$25,(Forskningsdata!AH17/Forskningsdata!AH$33)*'Sentrale parametere'!$J$25),0)</f>
        <v>0</v>
      </c>
      <c r="AO55" s="19">
        <f>IFERROR(IF('Sentrale parametere'!$B$26="Nei",Forskningsdata!AI17*'Sentrale parametere'!$C$26,(Forskningsdata!AI17/Forskningsdata!AI$33)*'Sentrale parametere'!$J$26),0)</f>
        <v>0</v>
      </c>
      <c r="AP55" s="19">
        <f>IFERROR(IF('Sentrale parametere'!$B$27="Nei",Forskningsdata!AJ17*'Sentrale parametere'!$C$27,(Forskningsdata!AJ17/Forskningsdata!AJ$33)*'Sentrale parametere'!$J$27),0)</f>
        <v>0</v>
      </c>
      <c r="AQ55" s="19">
        <f t="shared" si="46"/>
        <v>0</v>
      </c>
      <c r="AR55" s="45">
        <f>IFERROR(IF('Sentrale parametere'!$B$23="Nei",Forskningsdata!AK17*'Sentrale parametere'!$C$23,(Forskningsdata!AK17/Forskningsdata!AK$33)*'Sentrale parametere'!$K$23),0)</f>
        <v>0</v>
      </c>
      <c r="AS55" s="19">
        <f>IFERROR(IF('Sentrale parametere'!$B$24="Nei",Forskningsdata!AL17*'Sentrale parametere'!$C$24,(Forskningsdata!AL17/Forskningsdata!AL$33)*'Sentrale parametere'!$K$24),0)</f>
        <v>0</v>
      </c>
      <c r="AT55" s="19">
        <f>IFERROR(IF('Sentrale parametere'!$B$25="Nei",Forskningsdata!AM17*'Sentrale parametere'!$C$25,(Forskningsdata!AM17/Forskningsdata!AM$33)*'Sentrale parametere'!$K$25),0)</f>
        <v>0</v>
      </c>
      <c r="AU55" s="19">
        <f>IFERROR(IF('Sentrale parametere'!$B$26="Nei",Forskningsdata!AN17*'Sentrale parametere'!$C$26,(Forskningsdata!AN17/Forskningsdata!AN$33)*'Sentrale parametere'!$K$26),0)</f>
        <v>0</v>
      </c>
      <c r="AV55" s="19">
        <f>IFERROR(IF('Sentrale parametere'!$B$27="Nei",Forskningsdata!AO17*'Sentrale parametere'!$C$27,(Forskningsdata!AO17/Forskningsdata!AO$33)*'Sentrale parametere'!$K$27),0)</f>
        <v>0</v>
      </c>
      <c r="AW55" s="19">
        <f t="shared" si="47"/>
        <v>0</v>
      </c>
    </row>
    <row r="56" spans="1:49" x14ac:dyDescent="0.25">
      <c r="A56">
        <f t="shared" si="39"/>
        <v>0</v>
      </c>
      <c r="B56" s="45">
        <f>IFERROR(IF('Sentrale parametere'!$B$23="Nei",Forskningsdata!B18*'Sentrale parametere'!$C$23,(Forskningsdata!B18/Forskningsdata!B$33)*'Sentrale parametere'!$D$23),0)</f>
        <v>0</v>
      </c>
      <c r="C56" s="19">
        <f>IFERROR(IF('Sentrale parametere'!$B$24="Nei",Forskningsdata!C18*'Sentrale parametere'!$C$24,(Forskningsdata!C18/Forskningsdata!C$33)*'Sentrale parametere'!$D$24),0)</f>
        <v>0</v>
      </c>
      <c r="D56" s="19">
        <f>IFERROR(IF('Sentrale parametere'!$B$25="Nei",Forskningsdata!D18*'Sentrale parametere'!$C$25,(Forskningsdata!D18/Forskningsdata!D$33)*'Sentrale parametere'!$D$25),0)</f>
        <v>0</v>
      </c>
      <c r="E56" s="19">
        <f>IFERROR(IF('Sentrale parametere'!$B$26="Nei",Forskningsdata!E18*'Sentrale parametere'!$C$26,(Forskningsdata!E18/Forskningsdata!E$33)*'Sentrale parametere'!$D$26),0)</f>
        <v>0</v>
      </c>
      <c r="F56" s="19">
        <f>IFERROR(IF('Sentrale parametere'!$B$27="Nei",Forskningsdata!F18*'Sentrale parametere'!$C$27,(Forskningsdata!F18/Forskningsdata!F$33)*'Sentrale parametere'!$D$27),0)</f>
        <v>0</v>
      </c>
      <c r="G56" s="19">
        <f t="shared" si="48"/>
        <v>0</v>
      </c>
      <c r="H56" s="45">
        <f>IFERROR(IF('Sentrale parametere'!$B$23="Nei",Forskningsdata!G18*'Sentrale parametere'!$C$23,(Forskningsdata!G18/Forskningsdata!G$33)*'Sentrale parametere'!$E$23),0)</f>
        <v>0</v>
      </c>
      <c r="I56" s="19">
        <f>IFERROR(IF('Sentrale parametere'!$B$24="Nei",Forskningsdata!H18*'Sentrale parametere'!$C$24,(Forskningsdata!H18/Forskningsdata!H$33)*'Sentrale parametere'!$E$24),0)</f>
        <v>0</v>
      </c>
      <c r="J56" s="19">
        <f>IFERROR(IF('Sentrale parametere'!$B$25="Nei",Forskningsdata!I18*'Sentrale parametere'!$C$25,(Forskningsdata!I18/Forskningsdata!I$33)*'Sentrale parametere'!$E$25),0)</f>
        <v>0</v>
      </c>
      <c r="K56" s="19">
        <f>IFERROR(IF('Sentrale parametere'!$B$26="Nei",Forskningsdata!J18*'Sentrale parametere'!$C$26,(Forskningsdata!J18/Forskningsdata!J$33)*'Sentrale parametere'!$E$26),0)</f>
        <v>0</v>
      </c>
      <c r="L56" s="19">
        <f>IFERROR(IF('Sentrale parametere'!$B$27="Nei",Forskningsdata!K18*'Sentrale parametere'!$C$27,(Forskningsdata!K18/Forskningsdata!K$33)*'Sentrale parametere'!$E$27),0)</f>
        <v>0</v>
      </c>
      <c r="M56" s="19">
        <f t="shared" si="41"/>
        <v>0</v>
      </c>
      <c r="N56" s="45">
        <f>IFERROR(IF('Sentrale parametere'!$B$23="Nei",Forskningsdata!L18*'Sentrale parametere'!$C$23,(Forskningsdata!L18/Forskningsdata!L$33)*'Sentrale parametere'!$F$23),0)</f>
        <v>0</v>
      </c>
      <c r="O56" s="19">
        <f>IFERROR(IF('Sentrale parametere'!$B$24="Nei",Forskningsdata!M18*'Sentrale parametere'!$C$24,(Forskningsdata!M18/Forskningsdata!M$33)*'Sentrale parametere'!$F$24),0)</f>
        <v>0</v>
      </c>
      <c r="P56" s="19">
        <f>IFERROR(IF('Sentrale parametere'!$B$25="Nei",Forskningsdata!N18*'Sentrale parametere'!$C$25,(Forskningsdata!N18/Forskningsdata!N$33)*'Sentrale parametere'!$F$25),0)</f>
        <v>0</v>
      </c>
      <c r="Q56" s="19">
        <f>IFERROR(IF('Sentrale parametere'!$B$26="Nei",Forskningsdata!O18*'Sentrale parametere'!$C$26,(Forskningsdata!O18/Forskningsdata!O$33)*'Sentrale parametere'!$F$26),0)</f>
        <v>0</v>
      </c>
      <c r="R56" s="19">
        <f>IFERROR(IF('Sentrale parametere'!$B$27="Nei",Forskningsdata!P18*'Sentrale parametere'!$C$27,(Forskningsdata!P18/Forskningsdata!P$33)*'Sentrale parametere'!$F$27),0)</f>
        <v>0</v>
      </c>
      <c r="S56" s="19">
        <f t="shared" si="42"/>
        <v>0</v>
      </c>
      <c r="T56" s="45">
        <f>IFERROR(IF('Sentrale parametere'!$B$23="Nei",Forskningsdata!Q18*'Sentrale parametere'!$C$23,(Forskningsdata!Q18/Forskningsdata!Q$33)*'Sentrale parametere'!$G$23),0)</f>
        <v>0</v>
      </c>
      <c r="U56" s="19">
        <f>IFERROR(IF('Sentrale parametere'!$B$24="Nei",Forskningsdata!R18*'Sentrale parametere'!$C$24,(Forskningsdata!R18/Forskningsdata!R$33)*'Sentrale parametere'!$G$24),0)</f>
        <v>0</v>
      </c>
      <c r="V56" s="19">
        <f>IFERROR(IF('Sentrale parametere'!$B$25="Nei",Forskningsdata!S18*'Sentrale parametere'!$C$25,(Forskningsdata!S18/Forskningsdata!S$33)*'Sentrale parametere'!$G$25),0)</f>
        <v>0</v>
      </c>
      <c r="W56" s="19">
        <f>IFERROR(IF('Sentrale parametere'!$B$26="Nei",Forskningsdata!T18*'Sentrale parametere'!$C$26,(Forskningsdata!T18/Forskningsdata!T$33)*'Sentrale parametere'!$G$26),0)</f>
        <v>0</v>
      </c>
      <c r="X56" s="19">
        <f>IFERROR(IF('Sentrale parametere'!$B$27="Nei",Forskningsdata!U18*'Sentrale parametere'!$C$27,(Forskningsdata!U18/Forskningsdata!U$33)*'Sentrale parametere'!$G$27),0)</f>
        <v>0</v>
      </c>
      <c r="Y56" s="19">
        <f t="shared" si="43"/>
        <v>0</v>
      </c>
      <c r="Z56" s="45">
        <f>IFERROR(IF('Sentrale parametere'!$B$23="Nei",Forskningsdata!V18*'Sentrale parametere'!$C$23,(Forskningsdata!V18/Forskningsdata!V$33)*'Sentrale parametere'!$H$23),0)</f>
        <v>0</v>
      </c>
      <c r="AA56" s="19">
        <f>IFERROR(IF('Sentrale parametere'!$B$24="Nei",Forskningsdata!W18*'Sentrale parametere'!$C$24,(Forskningsdata!W18/Forskningsdata!W$33)*'Sentrale parametere'!$H$24),0)</f>
        <v>0</v>
      </c>
      <c r="AB56" s="19">
        <f>IFERROR(IF('Sentrale parametere'!$B$25="Nei",Forskningsdata!X18*'Sentrale parametere'!$C$25,(Forskningsdata!X18/Forskningsdata!X$33)*'Sentrale parametere'!$H$25),0)</f>
        <v>0</v>
      </c>
      <c r="AC56" s="19">
        <f>IFERROR(IF('Sentrale parametere'!$B$26="Nei",Forskningsdata!Y18*'Sentrale parametere'!$C$26,(Forskningsdata!Y18/Forskningsdata!Y$33)*'Sentrale parametere'!$H$26),0)</f>
        <v>0</v>
      </c>
      <c r="AD56" s="19">
        <f>IFERROR(IF('Sentrale parametere'!$B$27="Nei",Forskningsdata!Z18*'Sentrale parametere'!$C$27,(Forskningsdata!Z18/Forskningsdata!Z$33)*'Sentrale parametere'!$H$27),0)</f>
        <v>0</v>
      </c>
      <c r="AE56" s="19">
        <f t="shared" si="44"/>
        <v>0</v>
      </c>
      <c r="AF56" s="45">
        <f>IFERROR(IF('Sentrale parametere'!$B$23="Nei",Forskningsdata!AA18*'Sentrale parametere'!$C$23,(Forskningsdata!AA18/Forskningsdata!AA$33)*'Sentrale parametere'!$I$23),0)</f>
        <v>0</v>
      </c>
      <c r="AG56" s="19">
        <f>IFERROR(IF('Sentrale parametere'!$B$24="Nei",Forskningsdata!AB18*'Sentrale parametere'!$C$24,(Forskningsdata!AB18/Forskningsdata!AB$33)*'Sentrale parametere'!$I$24),0)</f>
        <v>0</v>
      </c>
      <c r="AH56" s="19">
        <f>IFERROR(IF('Sentrale parametere'!$B$25="Nei",Forskningsdata!AC18*'Sentrale parametere'!$C$25,(Forskningsdata!AC18/Forskningsdata!AC$33)*'Sentrale parametere'!$I$25),0)</f>
        <v>0</v>
      </c>
      <c r="AI56" s="19">
        <f>IFERROR(IF('Sentrale parametere'!$B$26="Nei",Forskningsdata!AD18*'Sentrale parametere'!$C$26,(Forskningsdata!AD18/Forskningsdata!AD$33)*'Sentrale parametere'!$I$26),0)</f>
        <v>0</v>
      </c>
      <c r="AJ56" s="19">
        <f>IFERROR(IF('Sentrale parametere'!$B$27="Nei",Forskningsdata!AE18*'Sentrale parametere'!$C$27,(Forskningsdata!AE18/Forskningsdata!AE$33)*'Sentrale parametere'!$I$27),0)</f>
        <v>0</v>
      </c>
      <c r="AK56" s="19">
        <f t="shared" si="45"/>
        <v>0</v>
      </c>
      <c r="AL56" s="45">
        <f>IFERROR(IF('Sentrale parametere'!$B$23="Nei",Forskningsdata!AF18*'Sentrale parametere'!$C$23,(Forskningsdata!AF18/Forskningsdata!AF$33)*'Sentrale parametere'!$J$23),0)</f>
        <v>0</v>
      </c>
      <c r="AM56" s="19">
        <f>IFERROR(IF('Sentrale parametere'!$B$24="Nei",Forskningsdata!AG18*'Sentrale parametere'!$C$24,(Forskningsdata!AG18/Forskningsdata!AG$33)*'Sentrale parametere'!$J$24),0)</f>
        <v>0</v>
      </c>
      <c r="AN56" s="19">
        <f>IFERROR(IF('Sentrale parametere'!$B$25="Nei",Forskningsdata!AH18*'Sentrale parametere'!$C$25,(Forskningsdata!AH18/Forskningsdata!AH$33)*'Sentrale parametere'!$J$25),0)</f>
        <v>0</v>
      </c>
      <c r="AO56" s="19">
        <f>IFERROR(IF('Sentrale parametere'!$B$26="Nei",Forskningsdata!AI18*'Sentrale parametere'!$C$26,(Forskningsdata!AI18/Forskningsdata!AI$33)*'Sentrale parametere'!$J$26),0)</f>
        <v>0</v>
      </c>
      <c r="AP56" s="19">
        <f>IFERROR(IF('Sentrale parametere'!$B$27="Nei",Forskningsdata!AJ18*'Sentrale parametere'!$C$27,(Forskningsdata!AJ18/Forskningsdata!AJ$33)*'Sentrale parametere'!$J$27),0)</f>
        <v>0</v>
      </c>
      <c r="AQ56" s="19">
        <f t="shared" si="46"/>
        <v>0</v>
      </c>
      <c r="AR56" s="45">
        <f>IFERROR(IF('Sentrale parametere'!$B$23="Nei",Forskningsdata!AK18*'Sentrale parametere'!$C$23,(Forskningsdata!AK18/Forskningsdata!AK$33)*'Sentrale parametere'!$K$23),0)</f>
        <v>0</v>
      </c>
      <c r="AS56" s="19">
        <f>IFERROR(IF('Sentrale parametere'!$B$24="Nei",Forskningsdata!AL18*'Sentrale parametere'!$C$24,(Forskningsdata!AL18/Forskningsdata!AL$33)*'Sentrale parametere'!$K$24),0)</f>
        <v>0</v>
      </c>
      <c r="AT56" s="19">
        <f>IFERROR(IF('Sentrale parametere'!$B$25="Nei",Forskningsdata!AM18*'Sentrale parametere'!$C$25,(Forskningsdata!AM18/Forskningsdata!AM$33)*'Sentrale parametere'!$K$25),0)</f>
        <v>0</v>
      </c>
      <c r="AU56" s="19">
        <f>IFERROR(IF('Sentrale parametere'!$B$26="Nei",Forskningsdata!AN18*'Sentrale parametere'!$C$26,(Forskningsdata!AN18/Forskningsdata!AN$33)*'Sentrale parametere'!$K$26),0)</f>
        <v>0</v>
      </c>
      <c r="AV56" s="19">
        <f>IFERROR(IF('Sentrale parametere'!$B$27="Nei",Forskningsdata!AO18*'Sentrale parametere'!$C$27,(Forskningsdata!AO18/Forskningsdata!AO$33)*'Sentrale parametere'!$K$27),0)</f>
        <v>0</v>
      </c>
      <c r="AW56" s="19">
        <f t="shared" si="47"/>
        <v>0</v>
      </c>
    </row>
    <row r="57" spans="1:49" x14ac:dyDescent="0.25">
      <c r="A57">
        <f t="shared" si="39"/>
        <v>0</v>
      </c>
      <c r="B57" s="45">
        <f>IFERROR(IF('Sentrale parametere'!$B$23="Nei",Forskningsdata!B19*'Sentrale parametere'!$C$23,(Forskningsdata!B19/Forskningsdata!B$33)*'Sentrale parametere'!$D$23),0)</f>
        <v>0</v>
      </c>
      <c r="C57" s="19">
        <f>IFERROR(IF('Sentrale parametere'!$B$24="Nei",Forskningsdata!C19*'Sentrale parametere'!$C$24,(Forskningsdata!C19/Forskningsdata!C$33)*'Sentrale parametere'!$D$24),0)</f>
        <v>0</v>
      </c>
      <c r="D57" s="19">
        <f>IFERROR(IF('Sentrale parametere'!$B$25="Nei",Forskningsdata!D19*'Sentrale parametere'!$C$25,(Forskningsdata!D19/Forskningsdata!D$33)*'Sentrale parametere'!$D$25),0)</f>
        <v>0</v>
      </c>
      <c r="E57" s="19">
        <f>IFERROR(IF('Sentrale parametere'!$B$26="Nei",Forskningsdata!E19*'Sentrale parametere'!$C$26,(Forskningsdata!E19/Forskningsdata!E$33)*'Sentrale parametere'!$D$26),0)</f>
        <v>0</v>
      </c>
      <c r="F57" s="19">
        <f>IFERROR(IF('Sentrale parametere'!$B$27="Nei",Forskningsdata!F19*'Sentrale parametere'!$C$27,(Forskningsdata!F19/Forskningsdata!F$33)*'Sentrale parametere'!$D$27),0)</f>
        <v>0</v>
      </c>
      <c r="G57" s="19">
        <f t="shared" si="48"/>
        <v>0</v>
      </c>
      <c r="H57" s="45">
        <f>IFERROR(IF('Sentrale parametere'!$B$23="Nei",Forskningsdata!G19*'Sentrale parametere'!$C$23,(Forskningsdata!G19/Forskningsdata!G$33)*'Sentrale parametere'!$E$23),0)</f>
        <v>0</v>
      </c>
      <c r="I57" s="19">
        <f>IFERROR(IF('Sentrale parametere'!$B$24="Nei",Forskningsdata!H19*'Sentrale parametere'!$C$24,(Forskningsdata!H19/Forskningsdata!H$33)*'Sentrale parametere'!$E$24),0)</f>
        <v>0</v>
      </c>
      <c r="J57" s="19">
        <f>IFERROR(IF('Sentrale parametere'!$B$25="Nei",Forskningsdata!I19*'Sentrale parametere'!$C$25,(Forskningsdata!I19/Forskningsdata!I$33)*'Sentrale parametere'!$E$25),0)</f>
        <v>0</v>
      </c>
      <c r="K57" s="19">
        <f>IFERROR(IF('Sentrale parametere'!$B$26="Nei",Forskningsdata!J19*'Sentrale parametere'!$C$26,(Forskningsdata!J19/Forskningsdata!J$33)*'Sentrale parametere'!$E$26),0)</f>
        <v>0</v>
      </c>
      <c r="L57" s="19">
        <f>IFERROR(IF('Sentrale parametere'!$B$27="Nei",Forskningsdata!K19*'Sentrale parametere'!$C$27,(Forskningsdata!K19/Forskningsdata!K$33)*'Sentrale parametere'!$E$27),0)</f>
        <v>0</v>
      </c>
      <c r="M57" s="19">
        <f t="shared" si="41"/>
        <v>0</v>
      </c>
      <c r="N57" s="45">
        <f>IFERROR(IF('Sentrale parametere'!$B$23="Nei",Forskningsdata!L19*'Sentrale parametere'!$C$23,(Forskningsdata!L19/Forskningsdata!L$33)*'Sentrale parametere'!$F$23),0)</f>
        <v>0</v>
      </c>
      <c r="O57" s="19">
        <f>IFERROR(IF('Sentrale parametere'!$B$24="Nei",Forskningsdata!M19*'Sentrale parametere'!$C$24,(Forskningsdata!M19/Forskningsdata!M$33)*'Sentrale parametere'!$F$24),0)</f>
        <v>0</v>
      </c>
      <c r="P57" s="19">
        <f>IFERROR(IF('Sentrale parametere'!$B$25="Nei",Forskningsdata!N19*'Sentrale parametere'!$C$25,(Forskningsdata!N19/Forskningsdata!N$33)*'Sentrale parametere'!$F$25),0)</f>
        <v>0</v>
      </c>
      <c r="Q57" s="19">
        <f>IFERROR(IF('Sentrale parametere'!$B$26="Nei",Forskningsdata!O19*'Sentrale parametere'!$C$26,(Forskningsdata!O19/Forskningsdata!O$33)*'Sentrale parametere'!$F$26),0)</f>
        <v>0</v>
      </c>
      <c r="R57" s="19">
        <f>IFERROR(IF('Sentrale parametere'!$B$27="Nei",Forskningsdata!P19*'Sentrale parametere'!$C$27,(Forskningsdata!P19/Forskningsdata!P$33)*'Sentrale parametere'!$F$27),0)</f>
        <v>0</v>
      </c>
      <c r="S57" s="19">
        <f t="shared" si="42"/>
        <v>0</v>
      </c>
      <c r="T57" s="45">
        <f>IFERROR(IF('Sentrale parametere'!$B$23="Nei",Forskningsdata!Q19*'Sentrale parametere'!$C$23,(Forskningsdata!Q19/Forskningsdata!Q$33)*'Sentrale parametere'!$G$23),0)</f>
        <v>0</v>
      </c>
      <c r="U57" s="19">
        <f>IFERROR(IF('Sentrale parametere'!$B$24="Nei",Forskningsdata!R19*'Sentrale parametere'!$C$24,(Forskningsdata!R19/Forskningsdata!R$33)*'Sentrale parametere'!$G$24),0)</f>
        <v>0</v>
      </c>
      <c r="V57" s="19">
        <f>IFERROR(IF('Sentrale parametere'!$B$25="Nei",Forskningsdata!S19*'Sentrale parametere'!$C$25,(Forskningsdata!S19/Forskningsdata!S$33)*'Sentrale parametere'!$G$25),0)</f>
        <v>0</v>
      </c>
      <c r="W57" s="19">
        <f>IFERROR(IF('Sentrale parametere'!$B$26="Nei",Forskningsdata!T19*'Sentrale parametere'!$C$26,(Forskningsdata!T19/Forskningsdata!T$33)*'Sentrale parametere'!$G$26),0)</f>
        <v>0</v>
      </c>
      <c r="X57" s="19">
        <f>IFERROR(IF('Sentrale parametere'!$B$27="Nei",Forskningsdata!U19*'Sentrale parametere'!$C$27,(Forskningsdata!U19/Forskningsdata!U$33)*'Sentrale parametere'!$G$27),0)</f>
        <v>0</v>
      </c>
      <c r="Y57" s="19">
        <f t="shared" si="43"/>
        <v>0</v>
      </c>
      <c r="Z57" s="45">
        <f>IFERROR(IF('Sentrale parametere'!$B$23="Nei",Forskningsdata!V19*'Sentrale parametere'!$C$23,(Forskningsdata!V19/Forskningsdata!V$33)*'Sentrale parametere'!$H$23),0)</f>
        <v>0</v>
      </c>
      <c r="AA57" s="19">
        <f>IFERROR(IF('Sentrale parametere'!$B$24="Nei",Forskningsdata!W19*'Sentrale parametere'!$C$24,(Forskningsdata!W19/Forskningsdata!W$33)*'Sentrale parametere'!$H$24),0)</f>
        <v>0</v>
      </c>
      <c r="AB57" s="19">
        <f>IFERROR(IF('Sentrale parametere'!$B$25="Nei",Forskningsdata!X19*'Sentrale parametere'!$C$25,(Forskningsdata!X19/Forskningsdata!X$33)*'Sentrale parametere'!$H$25),0)</f>
        <v>0</v>
      </c>
      <c r="AC57" s="19">
        <f>IFERROR(IF('Sentrale parametere'!$B$26="Nei",Forskningsdata!Y19*'Sentrale parametere'!$C$26,(Forskningsdata!Y19/Forskningsdata!Y$33)*'Sentrale parametere'!$H$26),0)</f>
        <v>0</v>
      </c>
      <c r="AD57" s="19">
        <f>IFERROR(IF('Sentrale parametere'!$B$27="Nei",Forskningsdata!Z19*'Sentrale parametere'!$C$27,(Forskningsdata!Z19/Forskningsdata!Z$33)*'Sentrale parametere'!$H$27),0)</f>
        <v>0</v>
      </c>
      <c r="AE57" s="19">
        <f t="shared" si="44"/>
        <v>0</v>
      </c>
      <c r="AF57" s="45">
        <f>IFERROR(IF('Sentrale parametere'!$B$23="Nei",Forskningsdata!AA19*'Sentrale parametere'!$C$23,(Forskningsdata!AA19/Forskningsdata!AA$33)*'Sentrale parametere'!$I$23),0)</f>
        <v>0</v>
      </c>
      <c r="AG57" s="19">
        <f>IFERROR(IF('Sentrale parametere'!$B$24="Nei",Forskningsdata!AB19*'Sentrale parametere'!$C$24,(Forskningsdata!AB19/Forskningsdata!AB$33)*'Sentrale parametere'!$I$24),0)</f>
        <v>0</v>
      </c>
      <c r="AH57" s="19">
        <f>IFERROR(IF('Sentrale parametere'!$B$25="Nei",Forskningsdata!AC19*'Sentrale parametere'!$C$25,(Forskningsdata!AC19/Forskningsdata!AC$33)*'Sentrale parametere'!$I$25),0)</f>
        <v>0</v>
      </c>
      <c r="AI57" s="19">
        <f>IFERROR(IF('Sentrale parametere'!$B$26="Nei",Forskningsdata!AD19*'Sentrale parametere'!$C$26,(Forskningsdata!AD19/Forskningsdata!AD$33)*'Sentrale parametere'!$I$26),0)</f>
        <v>0</v>
      </c>
      <c r="AJ57" s="19">
        <f>IFERROR(IF('Sentrale parametere'!$B$27="Nei",Forskningsdata!AE19*'Sentrale parametere'!$C$27,(Forskningsdata!AE19/Forskningsdata!AE$33)*'Sentrale parametere'!$I$27),0)</f>
        <v>0</v>
      </c>
      <c r="AK57" s="19">
        <f t="shared" si="45"/>
        <v>0</v>
      </c>
      <c r="AL57" s="45">
        <f>IFERROR(IF('Sentrale parametere'!$B$23="Nei",Forskningsdata!AF19*'Sentrale parametere'!$C$23,(Forskningsdata!AF19/Forskningsdata!AF$33)*'Sentrale parametere'!$J$23),0)</f>
        <v>0</v>
      </c>
      <c r="AM57" s="19">
        <f>IFERROR(IF('Sentrale parametere'!$B$24="Nei",Forskningsdata!AG19*'Sentrale parametere'!$C$24,(Forskningsdata!AG19/Forskningsdata!AG$33)*'Sentrale parametere'!$J$24),0)</f>
        <v>0</v>
      </c>
      <c r="AN57" s="19">
        <f>IFERROR(IF('Sentrale parametere'!$B$25="Nei",Forskningsdata!AH19*'Sentrale parametere'!$C$25,(Forskningsdata!AH19/Forskningsdata!AH$33)*'Sentrale parametere'!$J$25),0)</f>
        <v>0</v>
      </c>
      <c r="AO57" s="19">
        <f>IFERROR(IF('Sentrale parametere'!$B$26="Nei",Forskningsdata!AI19*'Sentrale parametere'!$C$26,(Forskningsdata!AI19/Forskningsdata!AI$33)*'Sentrale parametere'!$J$26),0)</f>
        <v>0</v>
      </c>
      <c r="AP57" s="19">
        <f>IFERROR(IF('Sentrale parametere'!$B$27="Nei",Forskningsdata!AJ19*'Sentrale parametere'!$C$27,(Forskningsdata!AJ19/Forskningsdata!AJ$33)*'Sentrale parametere'!$J$27),0)</f>
        <v>0</v>
      </c>
      <c r="AQ57" s="19">
        <f t="shared" si="46"/>
        <v>0</v>
      </c>
      <c r="AR57" s="45">
        <f>IFERROR(IF('Sentrale parametere'!$B$23="Nei",Forskningsdata!AK19*'Sentrale parametere'!$C$23,(Forskningsdata!AK19/Forskningsdata!AK$33)*'Sentrale parametere'!$K$23),0)</f>
        <v>0</v>
      </c>
      <c r="AS57" s="19">
        <f>IFERROR(IF('Sentrale parametere'!$B$24="Nei",Forskningsdata!AL19*'Sentrale parametere'!$C$24,(Forskningsdata!AL19/Forskningsdata!AL$33)*'Sentrale parametere'!$K$24),0)</f>
        <v>0</v>
      </c>
      <c r="AT57" s="19">
        <f>IFERROR(IF('Sentrale parametere'!$B$25="Nei",Forskningsdata!AM19*'Sentrale parametere'!$C$25,(Forskningsdata!AM19/Forskningsdata!AM$33)*'Sentrale parametere'!$K$25),0)</f>
        <v>0</v>
      </c>
      <c r="AU57" s="19">
        <f>IFERROR(IF('Sentrale parametere'!$B$26="Nei",Forskningsdata!AN19*'Sentrale parametere'!$C$26,(Forskningsdata!AN19/Forskningsdata!AN$33)*'Sentrale parametere'!$K$26),0)</f>
        <v>0</v>
      </c>
      <c r="AV57" s="19">
        <f>IFERROR(IF('Sentrale parametere'!$B$27="Nei",Forskningsdata!AO19*'Sentrale parametere'!$C$27,(Forskningsdata!AO19/Forskningsdata!AO$33)*'Sentrale parametere'!$K$27),0)</f>
        <v>0</v>
      </c>
      <c r="AW57" s="19">
        <f t="shared" si="47"/>
        <v>0</v>
      </c>
    </row>
    <row r="58" spans="1:49" x14ac:dyDescent="0.25">
      <c r="A58">
        <f t="shared" si="39"/>
        <v>0</v>
      </c>
      <c r="B58" s="45">
        <f>IFERROR(IF('Sentrale parametere'!$B$23="Nei",Forskningsdata!B20*'Sentrale parametere'!$C$23,(Forskningsdata!B20/Forskningsdata!B$33)*'Sentrale parametere'!$D$23),0)</f>
        <v>0</v>
      </c>
      <c r="C58" s="19">
        <f>IFERROR(IF('Sentrale parametere'!$B$24="Nei",Forskningsdata!C20*'Sentrale parametere'!$C$24,(Forskningsdata!C20/Forskningsdata!C$33)*'Sentrale parametere'!$D$24),0)</f>
        <v>0</v>
      </c>
      <c r="D58" s="19">
        <f>IFERROR(IF('Sentrale parametere'!$B$25="Nei",Forskningsdata!D20*'Sentrale parametere'!$C$25,(Forskningsdata!D20/Forskningsdata!D$33)*'Sentrale parametere'!$D$25),0)</f>
        <v>0</v>
      </c>
      <c r="E58" s="19">
        <f>IFERROR(IF('Sentrale parametere'!$B$26="Nei",Forskningsdata!E20*'Sentrale parametere'!$C$26,(Forskningsdata!E20/Forskningsdata!E$33)*'Sentrale parametere'!$D$26),0)</f>
        <v>0</v>
      </c>
      <c r="F58" s="19">
        <f>IFERROR(IF('Sentrale parametere'!$B$27="Nei",Forskningsdata!F20*'Sentrale parametere'!$C$27,(Forskningsdata!F20/Forskningsdata!F$33)*'Sentrale parametere'!$D$27),0)</f>
        <v>0</v>
      </c>
      <c r="G58" s="19">
        <f t="shared" si="48"/>
        <v>0</v>
      </c>
      <c r="H58" s="45">
        <f>IFERROR(IF('Sentrale parametere'!$B$23="Nei",Forskningsdata!G20*'Sentrale parametere'!$C$23,(Forskningsdata!G20/Forskningsdata!G$33)*'Sentrale parametere'!$E$23),0)</f>
        <v>0</v>
      </c>
      <c r="I58" s="19">
        <f>IFERROR(IF('Sentrale parametere'!$B$24="Nei",Forskningsdata!H20*'Sentrale parametere'!$C$24,(Forskningsdata!H20/Forskningsdata!H$33)*'Sentrale parametere'!$E$24),0)</f>
        <v>0</v>
      </c>
      <c r="J58" s="19">
        <f>IFERROR(IF('Sentrale parametere'!$B$25="Nei",Forskningsdata!I20*'Sentrale parametere'!$C$25,(Forskningsdata!I20/Forskningsdata!I$33)*'Sentrale parametere'!$E$25),0)</f>
        <v>0</v>
      </c>
      <c r="K58" s="19">
        <f>IFERROR(IF('Sentrale parametere'!$B$26="Nei",Forskningsdata!J20*'Sentrale parametere'!$C$26,(Forskningsdata!J20/Forskningsdata!J$33)*'Sentrale parametere'!$E$26),0)</f>
        <v>0</v>
      </c>
      <c r="L58" s="19">
        <f>IFERROR(IF('Sentrale parametere'!$B$27="Nei",Forskningsdata!K20*'Sentrale parametere'!$C$27,(Forskningsdata!K20/Forskningsdata!K$33)*'Sentrale parametere'!$E$27),0)</f>
        <v>0</v>
      </c>
      <c r="M58" s="19">
        <f t="shared" si="41"/>
        <v>0</v>
      </c>
      <c r="N58" s="45">
        <f>IFERROR(IF('Sentrale parametere'!$B$23="Nei",Forskningsdata!L20*'Sentrale parametere'!$C$23,(Forskningsdata!L20/Forskningsdata!L$33)*'Sentrale parametere'!$F$23),0)</f>
        <v>0</v>
      </c>
      <c r="O58" s="19">
        <f>IFERROR(IF('Sentrale parametere'!$B$24="Nei",Forskningsdata!M20*'Sentrale parametere'!$C$24,(Forskningsdata!M20/Forskningsdata!M$33)*'Sentrale parametere'!$F$24),0)</f>
        <v>0</v>
      </c>
      <c r="P58" s="19">
        <f>IFERROR(IF('Sentrale parametere'!$B$25="Nei",Forskningsdata!N20*'Sentrale parametere'!$C$25,(Forskningsdata!N20/Forskningsdata!N$33)*'Sentrale parametere'!$F$25),0)</f>
        <v>0</v>
      </c>
      <c r="Q58" s="19">
        <f>IFERROR(IF('Sentrale parametere'!$B$26="Nei",Forskningsdata!O20*'Sentrale parametere'!$C$26,(Forskningsdata!O20/Forskningsdata!O$33)*'Sentrale parametere'!$F$26),0)</f>
        <v>0</v>
      </c>
      <c r="R58" s="19">
        <f>IFERROR(IF('Sentrale parametere'!$B$27="Nei",Forskningsdata!P20*'Sentrale parametere'!$C$27,(Forskningsdata!P20/Forskningsdata!P$33)*'Sentrale parametere'!$F$27),0)</f>
        <v>0</v>
      </c>
      <c r="S58" s="19">
        <f t="shared" si="42"/>
        <v>0</v>
      </c>
      <c r="T58" s="45">
        <f>IFERROR(IF('Sentrale parametere'!$B$23="Nei",Forskningsdata!Q20*'Sentrale parametere'!$C$23,(Forskningsdata!Q20/Forskningsdata!Q$33)*'Sentrale parametere'!$G$23),0)</f>
        <v>0</v>
      </c>
      <c r="U58" s="19">
        <f>IFERROR(IF('Sentrale parametere'!$B$24="Nei",Forskningsdata!R20*'Sentrale parametere'!$C$24,(Forskningsdata!R20/Forskningsdata!R$33)*'Sentrale parametere'!$G$24),0)</f>
        <v>0</v>
      </c>
      <c r="V58" s="19">
        <f>IFERROR(IF('Sentrale parametere'!$B$25="Nei",Forskningsdata!S20*'Sentrale parametere'!$C$25,(Forskningsdata!S20/Forskningsdata!S$33)*'Sentrale parametere'!$G$25),0)</f>
        <v>0</v>
      </c>
      <c r="W58" s="19">
        <f>IFERROR(IF('Sentrale parametere'!$B$26="Nei",Forskningsdata!T20*'Sentrale parametere'!$C$26,(Forskningsdata!T20/Forskningsdata!T$33)*'Sentrale parametere'!$G$26),0)</f>
        <v>0</v>
      </c>
      <c r="X58" s="19">
        <f>IFERROR(IF('Sentrale parametere'!$B$27="Nei",Forskningsdata!U20*'Sentrale parametere'!$C$27,(Forskningsdata!U20/Forskningsdata!U$33)*'Sentrale parametere'!$G$27),0)</f>
        <v>0</v>
      </c>
      <c r="Y58" s="19">
        <f t="shared" si="43"/>
        <v>0</v>
      </c>
      <c r="Z58" s="45">
        <f>IFERROR(IF('Sentrale parametere'!$B$23="Nei",Forskningsdata!V20*'Sentrale parametere'!$C$23,(Forskningsdata!V20/Forskningsdata!V$33)*'Sentrale parametere'!$H$23),0)</f>
        <v>0</v>
      </c>
      <c r="AA58" s="19">
        <f>IFERROR(IF('Sentrale parametere'!$B$24="Nei",Forskningsdata!W20*'Sentrale parametere'!$C$24,(Forskningsdata!W20/Forskningsdata!W$33)*'Sentrale parametere'!$H$24),0)</f>
        <v>0</v>
      </c>
      <c r="AB58" s="19">
        <f>IFERROR(IF('Sentrale parametere'!$B$25="Nei",Forskningsdata!X20*'Sentrale parametere'!$C$25,(Forskningsdata!X20/Forskningsdata!X$33)*'Sentrale parametere'!$H$25),0)</f>
        <v>0</v>
      </c>
      <c r="AC58" s="19">
        <f>IFERROR(IF('Sentrale parametere'!$B$26="Nei",Forskningsdata!Y20*'Sentrale parametere'!$C$26,(Forskningsdata!Y20/Forskningsdata!Y$33)*'Sentrale parametere'!$H$26),0)</f>
        <v>0</v>
      </c>
      <c r="AD58" s="19">
        <f>IFERROR(IF('Sentrale parametere'!$B$27="Nei",Forskningsdata!Z20*'Sentrale parametere'!$C$27,(Forskningsdata!Z20/Forskningsdata!Z$33)*'Sentrale parametere'!$H$27),0)</f>
        <v>0</v>
      </c>
      <c r="AE58" s="19">
        <f t="shared" si="44"/>
        <v>0</v>
      </c>
      <c r="AF58" s="45">
        <f>IFERROR(IF('Sentrale parametere'!$B$23="Nei",Forskningsdata!AA20*'Sentrale parametere'!$C$23,(Forskningsdata!AA20/Forskningsdata!AA$33)*'Sentrale parametere'!$I$23),0)</f>
        <v>0</v>
      </c>
      <c r="AG58" s="19">
        <f>IFERROR(IF('Sentrale parametere'!$B$24="Nei",Forskningsdata!AB20*'Sentrale parametere'!$C$24,(Forskningsdata!AB20/Forskningsdata!AB$33)*'Sentrale parametere'!$I$24),0)</f>
        <v>0</v>
      </c>
      <c r="AH58" s="19">
        <f>IFERROR(IF('Sentrale parametere'!$B$25="Nei",Forskningsdata!AC20*'Sentrale parametere'!$C$25,(Forskningsdata!AC20/Forskningsdata!AC$33)*'Sentrale parametere'!$I$25),0)</f>
        <v>0</v>
      </c>
      <c r="AI58" s="19">
        <f>IFERROR(IF('Sentrale parametere'!$B$26="Nei",Forskningsdata!AD20*'Sentrale parametere'!$C$26,(Forskningsdata!AD20/Forskningsdata!AD$33)*'Sentrale parametere'!$I$26),0)</f>
        <v>0</v>
      </c>
      <c r="AJ58" s="19">
        <f>IFERROR(IF('Sentrale parametere'!$B$27="Nei",Forskningsdata!AE20*'Sentrale parametere'!$C$27,(Forskningsdata!AE20/Forskningsdata!AE$33)*'Sentrale parametere'!$I$27),0)</f>
        <v>0</v>
      </c>
      <c r="AK58" s="19">
        <f t="shared" si="45"/>
        <v>0</v>
      </c>
      <c r="AL58" s="45">
        <f>IFERROR(IF('Sentrale parametere'!$B$23="Nei",Forskningsdata!AF20*'Sentrale parametere'!$C$23,(Forskningsdata!AF20/Forskningsdata!AF$33)*'Sentrale parametere'!$J$23),0)</f>
        <v>0</v>
      </c>
      <c r="AM58" s="19">
        <f>IFERROR(IF('Sentrale parametere'!$B$24="Nei",Forskningsdata!AG20*'Sentrale parametere'!$C$24,(Forskningsdata!AG20/Forskningsdata!AG$33)*'Sentrale parametere'!$J$24),0)</f>
        <v>0</v>
      </c>
      <c r="AN58" s="19">
        <f>IFERROR(IF('Sentrale parametere'!$B$25="Nei",Forskningsdata!AH20*'Sentrale parametere'!$C$25,(Forskningsdata!AH20/Forskningsdata!AH$33)*'Sentrale parametere'!$J$25),0)</f>
        <v>0</v>
      </c>
      <c r="AO58" s="19">
        <f>IFERROR(IF('Sentrale parametere'!$B$26="Nei",Forskningsdata!AI20*'Sentrale parametere'!$C$26,(Forskningsdata!AI20/Forskningsdata!AI$33)*'Sentrale parametere'!$J$26),0)</f>
        <v>0</v>
      </c>
      <c r="AP58" s="19">
        <f>IFERROR(IF('Sentrale parametere'!$B$27="Nei",Forskningsdata!AJ20*'Sentrale parametere'!$C$27,(Forskningsdata!AJ20/Forskningsdata!AJ$33)*'Sentrale parametere'!$J$27),0)</f>
        <v>0</v>
      </c>
      <c r="AQ58" s="19">
        <f t="shared" si="46"/>
        <v>0</v>
      </c>
      <c r="AR58" s="45">
        <f>IFERROR(IF('Sentrale parametere'!$B$23="Nei",Forskningsdata!AK20*'Sentrale parametere'!$C$23,(Forskningsdata!AK20/Forskningsdata!AK$33)*'Sentrale parametere'!$K$23),0)</f>
        <v>0</v>
      </c>
      <c r="AS58" s="19">
        <f>IFERROR(IF('Sentrale parametere'!$B$24="Nei",Forskningsdata!AL20*'Sentrale parametere'!$C$24,(Forskningsdata!AL20/Forskningsdata!AL$33)*'Sentrale parametere'!$K$24),0)</f>
        <v>0</v>
      </c>
      <c r="AT58" s="19">
        <f>IFERROR(IF('Sentrale parametere'!$B$25="Nei",Forskningsdata!AM20*'Sentrale parametere'!$C$25,(Forskningsdata!AM20/Forskningsdata!AM$33)*'Sentrale parametere'!$K$25),0)</f>
        <v>0</v>
      </c>
      <c r="AU58" s="19">
        <f>IFERROR(IF('Sentrale parametere'!$B$26="Nei",Forskningsdata!AN20*'Sentrale parametere'!$C$26,(Forskningsdata!AN20/Forskningsdata!AN$33)*'Sentrale parametere'!$K$26),0)</f>
        <v>0</v>
      </c>
      <c r="AV58" s="19">
        <f>IFERROR(IF('Sentrale parametere'!$B$27="Nei",Forskningsdata!AO20*'Sentrale parametere'!$C$27,(Forskningsdata!AO20/Forskningsdata!AO$33)*'Sentrale parametere'!$K$27),0)</f>
        <v>0</v>
      </c>
      <c r="AW58" s="19">
        <f t="shared" si="47"/>
        <v>0</v>
      </c>
    </row>
    <row r="59" spans="1:49" x14ac:dyDescent="0.25">
      <c r="A59">
        <f t="shared" si="39"/>
        <v>0</v>
      </c>
      <c r="B59" s="45">
        <f>IFERROR(IF('Sentrale parametere'!$B$23="Nei",Forskningsdata!B21*'Sentrale parametere'!$C$23,(Forskningsdata!B21/Forskningsdata!B$33)*'Sentrale parametere'!$D$23),0)</f>
        <v>0</v>
      </c>
      <c r="C59" s="19">
        <f>IFERROR(IF('Sentrale parametere'!$B$24="Nei",Forskningsdata!C21*'Sentrale parametere'!$C$24,(Forskningsdata!C21/Forskningsdata!C$33)*'Sentrale parametere'!$D$24),0)</f>
        <v>0</v>
      </c>
      <c r="D59" s="19">
        <f>IFERROR(IF('Sentrale parametere'!$B$25="Nei",Forskningsdata!D21*'Sentrale parametere'!$C$25,(Forskningsdata!D21/Forskningsdata!D$33)*'Sentrale parametere'!$D$25),0)</f>
        <v>0</v>
      </c>
      <c r="E59" s="19">
        <f>IFERROR(IF('Sentrale parametere'!$B$26="Nei",Forskningsdata!E21*'Sentrale parametere'!$C$26,(Forskningsdata!E21/Forskningsdata!E$33)*'Sentrale parametere'!$D$26),0)</f>
        <v>0</v>
      </c>
      <c r="F59" s="19">
        <f>IFERROR(IF('Sentrale parametere'!$B$27="Nei",Forskningsdata!F21*'Sentrale parametere'!$C$27,(Forskningsdata!F21/Forskningsdata!F$33)*'Sentrale parametere'!$D$27),0)</f>
        <v>0</v>
      </c>
      <c r="G59" s="19">
        <f t="shared" si="48"/>
        <v>0</v>
      </c>
      <c r="H59" s="45">
        <f>IFERROR(IF('Sentrale parametere'!$B$23="Nei",Forskningsdata!G21*'Sentrale parametere'!$C$23,(Forskningsdata!G21/Forskningsdata!G$33)*'Sentrale parametere'!$E$23),0)</f>
        <v>0</v>
      </c>
      <c r="I59" s="19">
        <f>IFERROR(IF('Sentrale parametere'!$B$24="Nei",Forskningsdata!H21*'Sentrale parametere'!$C$24,(Forskningsdata!H21/Forskningsdata!H$33)*'Sentrale parametere'!$E$24),0)</f>
        <v>0</v>
      </c>
      <c r="J59" s="19">
        <f>IFERROR(IF('Sentrale parametere'!$B$25="Nei",Forskningsdata!I21*'Sentrale parametere'!$C$25,(Forskningsdata!I21/Forskningsdata!I$33)*'Sentrale parametere'!$E$25),0)</f>
        <v>0</v>
      </c>
      <c r="K59" s="19">
        <f>IFERROR(IF('Sentrale parametere'!$B$26="Nei",Forskningsdata!J21*'Sentrale parametere'!$C$26,(Forskningsdata!J21/Forskningsdata!J$33)*'Sentrale parametere'!$E$26),0)</f>
        <v>0</v>
      </c>
      <c r="L59" s="19">
        <f>IFERROR(IF('Sentrale parametere'!$B$27="Nei",Forskningsdata!K21*'Sentrale parametere'!$C$27,(Forskningsdata!K21/Forskningsdata!K$33)*'Sentrale parametere'!$E$27),0)</f>
        <v>0</v>
      </c>
      <c r="M59" s="19">
        <f t="shared" si="41"/>
        <v>0</v>
      </c>
      <c r="N59" s="45">
        <f>IFERROR(IF('Sentrale parametere'!$B$23="Nei",Forskningsdata!L21*'Sentrale parametere'!$C$23,(Forskningsdata!L21/Forskningsdata!L$33)*'Sentrale parametere'!$F$23),0)</f>
        <v>0</v>
      </c>
      <c r="O59" s="19">
        <f>IFERROR(IF('Sentrale parametere'!$B$24="Nei",Forskningsdata!M21*'Sentrale parametere'!$C$24,(Forskningsdata!M21/Forskningsdata!M$33)*'Sentrale parametere'!$F$24),0)</f>
        <v>0</v>
      </c>
      <c r="P59" s="19">
        <f>IFERROR(IF('Sentrale parametere'!$B$25="Nei",Forskningsdata!N21*'Sentrale parametere'!$C$25,(Forskningsdata!N21/Forskningsdata!N$33)*'Sentrale parametere'!$F$25),0)</f>
        <v>0</v>
      </c>
      <c r="Q59" s="19">
        <f>IFERROR(IF('Sentrale parametere'!$B$26="Nei",Forskningsdata!O21*'Sentrale parametere'!$C$26,(Forskningsdata!O21/Forskningsdata!O$33)*'Sentrale parametere'!$F$26),0)</f>
        <v>0</v>
      </c>
      <c r="R59" s="19">
        <f>IFERROR(IF('Sentrale parametere'!$B$27="Nei",Forskningsdata!P21*'Sentrale parametere'!$C$27,(Forskningsdata!P21/Forskningsdata!P$33)*'Sentrale parametere'!$F$27),0)</f>
        <v>0</v>
      </c>
      <c r="S59" s="19">
        <f t="shared" si="42"/>
        <v>0</v>
      </c>
      <c r="T59" s="45">
        <f>IFERROR(IF('Sentrale parametere'!$B$23="Nei",Forskningsdata!Q21*'Sentrale parametere'!$C$23,(Forskningsdata!Q21/Forskningsdata!Q$33)*'Sentrale parametere'!$G$23),0)</f>
        <v>0</v>
      </c>
      <c r="U59" s="19">
        <f>IFERROR(IF('Sentrale parametere'!$B$24="Nei",Forskningsdata!R21*'Sentrale parametere'!$C$24,(Forskningsdata!R21/Forskningsdata!R$33)*'Sentrale parametere'!$G$24),0)</f>
        <v>0</v>
      </c>
      <c r="V59" s="19">
        <f>IFERROR(IF('Sentrale parametere'!$B$25="Nei",Forskningsdata!S21*'Sentrale parametere'!$C$25,(Forskningsdata!S21/Forskningsdata!S$33)*'Sentrale parametere'!$G$25),0)</f>
        <v>0</v>
      </c>
      <c r="W59" s="19">
        <f>IFERROR(IF('Sentrale parametere'!$B$26="Nei",Forskningsdata!T21*'Sentrale parametere'!$C$26,(Forskningsdata!T21/Forskningsdata!T$33)*'Sentrale parametere'!$G$26),0)</f>
        <v>0</v>
      </c>
      <c r="X59" s="19">
        <f>IFERROR(IF('Sentrale parametere'!$B$27="Nei",Forskningsdata!U21*'Sentrale parametere'!$C$27,(Forskningsdata!U21/Forskningsdata!U$33)*'Sentrale parametere'!$G$27),0)</f>
        <v>0</v>
      </c>
      <c r="Y59" s="19">
        <f t="shared" si="43"/>
        <v>0</v>
      </c>
      <c r="Z59" s="45">
        <f>IFERROR(IF('Sentrale parametere'!$B$23="Nei",Forskningsdata!V21*'Sentrale parametere'!$C$23,(Forskningsdata!V21/Forskningsdata!V$33)*'Sentrale parametere'!$H$23),0)</f>
        <v>0</v>
      </c>
      <c r="AA59" s="19">
        <f>IFERROR(IF('Sentrale parametere'!$B$24="Nei",Forskningsdata!W21*'Sentrale parametere'!$C$24,(Forskningsdata!W21/Forskningsdata!W$33)*'Sentrale parametere'!$H$24),0)</f>
        <v>0</v>
      </c>
      <c r="AB59" s="19">
        <f>IFERROR(IF('Sentrale parametere'!$B$25="Nei",Forskningsdata!X21*'Sentrale parametere'!$C$25,(Forskningsdata!X21/Forskningsdata!X$33)*'Sentrale parametere'!$H$25),0)</f>
        <v>0</v>
      </c>
      <c r="AC59" s="19">
        <f>IFERROR(IF('Sentrale parametere'!$B$26="Nei",Forskningsdata!Y21*'Sentrale parametere'!$C$26,(Forskningsdata!Y21/Forskningsdata!Y$33)*'Sentrale parametere'!$H$26),0)</f>
        <v>0</v>
      </c>
      <c r="AD59" s="19">
        <f>IFERROR(IF('Sentrale parametere'!$B$27="Nei",Forskningsdata!Z21*'Sentrale parametere'!$C$27,(Forskningsdata!Z21/Forskningsdata!Z$33)*'Sentrale parametere'!$H$27),0)</f>
        <v>0</v>
      </c>
      <c r="AE59" s="19">
        <f t="shared" si="44"/>
        <v>0</v>
      </c>
      <c r="AF59" s="45">
        <f>IFERROR(IF('Sentrale parametere'!$B$23="Nei",Forskningsdata!AA21*'Sentrale parametere'!$C$23,(Forskningsdata!AA21/Forskningsdata!AA$33)*'Sentrale parametere'!$I$23),0)</f>
        <v>0</v>
      </c>
      <c r="AG59" s="19">
        <f>IFERROR(IF('Sentrale parametere'!$B$24="Nei",Forskningsdata!AB21*'Sentrale parametere'!$C$24,(Forskningsdata!AB21/Forskningsdata!AB$33)*'Sentrale parametere'!$I$24),0)</f>
        <v>0</v>
      </c>
      <c r="AH59" s="19">
        <f>IFERROR(IF('Sentrale parametere'!$B$25="Nei",Forskningsdata!AC21*'Sentrale parametere'!$C$25,(Forskningsdata!AC21/Forskningsdata!AC$33)*'Sentrale parametere'!$I$25),0)</f>
        <v>0</v>
      </c>
      <c r="AI59" s="19">
        <f>IFERROR(IF('Sentrale parametere'!$B$26="Nei",Forskningsdata!AD21*'Sentrale parametere'!$C$26,(Forskningsdata!AD21/Forskningsdata!AD$33)*'Sentrale parametere'!$I$26),0)</f>
        <v>0</v>
      </c>
      <c r="AJ59" s="19">
        <f>IFERROR(IF('Sentrale parametere'!$B$27="Nei",Forskningsdata!AE21*'Sentrale parametere'!$C$27,(Forskningsdata!AE21/Forskningsdata!AE$33)*'Sentrale parametere'!$I$27),0)</f>
        <v>0</v>
      </c>
      <c r="AK59" s="19">
        <f t="shared" si="45"/>
        <v>0</v>
      </c>
      <c r="AL59" s="45">
        <f>IFERROR(IF('Sentrale parametere'!$B$23="Nei",Forskningsdata!AF21*'Sentrale parametere'!$C$23,(Forskningsdata!AF21/Forskningsdata!AF$33)*'Sentrale parametere'!$J$23),0)</f>
        <v>0</v>
      </c>
      <c r="AM59" s="19">
        <f>IFERROR(IF('Sentrale parametere'!$B$24="Nei",Forskningsdata!AG21*'Sentrale parametere'!$C$24,(Forskningsdata!AG21/Forskningsdata!AG$33)*'Sentrale parametere'!$J$24),0)</f>
        <v>0</v>
      </c>
      <c r="AN59" s="19">
        <f>IFERROR(IF('Sentrale parametere'!$B$25="Nei",Forskningsdata!AH21*'Sentrale parametere'!$C$25,(Forskningsdata!AH21/Forskningsdata!AH$33)*'Sentrale parametere'!$J$25),0)</f>
        <v>0</v>
      </c>
      <c r="AO59" s="19">
        <f>IFERROR(IF('Sentrale parametere'!$B$26="Nei",Forskningsdata!AI21*'Sentrale parametere'!$C$26,(Forskningsdata!AI21/Forskningsdata!AI$33)*'Sentrale parametere'!$J$26),0)</f>
        <v>0</v>
      </c>
      <c r="AP59" s="19">
        <f>IFERROR(IF('Sentrale parametere'!$B$27="Nei",Forskningsdata!AJ21*'Sentrale parametere'!$C$27,(Forskningsdata!AJ21/Forskningsdata!AJ$33)*'Sentrale parametere'!$J$27),0)</f>
        <v>0</v>
      </c>
      <c r="AQ59" s="19">
        <f t="shared" si="46"/>
        <v>0</v>
      </c>
      <c r="AR59" s="45">
        <f>IFERROR(IF('Sentrale parametere'!$B$23="Nei",Forskningsdata!AK21*'Sentrale parametere'!$C$23,(Forskningsdata!AK21/Forskningsdata!AK$33)*'Sentrale parametere'!$K$23),0)</f>
        <v>0</v>
      </c>
      <c r="AS59" s="19">
        <f>IFERROR(IF('Sentrale parametere'!$B$24="Nei",Forskningsdata!AL21*'Sentrale parametere'!$C$24,(Forskningsdata!AL21/Forskningsdata!AL$33)*'Sentrale parametere'!$K$24),0)</f>
        <v>0</v>
      </c>
      <c r="AT59" s="19">
        <f>IFERROR(IF('Sentrale parametere'!$B$25="Nei",Forskningsdata!AM21*'Sentrale parametere'!$C$25,(Forskningsdata!AM21/Forskningsdata!AM$33)*'Sentrale parametere'!$K$25),0)</f>
        <v>0</v>
      </c>
      <c r="AU59" s="19">
        <f>IFERROR(IF('Sentrale parametere'!$B$26="Nei",Forskningsdata!AN21*'Sentrale parametere'!$C$26,(Forskningsdata!AN21/Forskningsdata!AN$33)*'Sentrale parametere'!$K$26),0)</f>
        <v>0</v>
      </c>
      <c r="AV59" s="19">
        <f>IFERROR(IF('Sentrale parametere'!$B$27="Nei",Forskningsdata!AO21*'Sentrale parametere'!$C$27,(Forskningsdata!AO21/Forskningsdata!AO$33)*'Sentrale parametere'!$K$27),0)</f>
        <v>0</v>
      </c>
      <c r="AW59" s="19">
        <f t="shared" si="47"/>
        <v>0</v>
      </c>
    </row>
    <row r="60" spans="1:49" x14ac:dyDescent="0.25">
      <c r="A60">
        <f t="shared" si="39"/>
        <v>0</v>
      </c>
      <c r="B60" s="45">
        <f>IFERROR(IF('Sentrale parametere'!$B$23="Nei",Forskningsdata!B22*'Sentrale parametere'!$C$23,(Forskningsdata!B22/Forskningsdata!B$33)*'Sentrale parametere'!$D$23),0)</f>
        <v>0</v>
      </c>
      <c r="C60" s="19">
        <f>IFERROR(IF('Sentrale parametere'!$B$24="Nei",Forskningsdata!C22*'Sentrale parametere'!$C$24,(Forskningsdata!C22/Forskningsdata!C$33)*'Sentrale parametere'!$D$24),0)</f>
        <v>0</v>
      </c>
      <c r="D60" s="19">
        <f>IFERROR(IF('Sentrale parametere'!$B$25="Nei",Forskningsdata!D22*'Sentrale parametere'!$C$25,(Forskningsdata!D22/Forskningsdata!D$33)*'Sentrale parametere'!$D$25),0)</f>
        <v>0</v>
      </c>
      <c r="E60" s="19">
        <f>IFERROR(IF('Sentrale parametere'!$B$26="Nei",Forskningsdata!E22*'Sentrale parametere'!$C$26,(Forskningsdata!E22/Forskningsdata!E$33)*'Sentrale parametere'!$D$26),0)</f>
        <v>0</v>
      </c>
      <c r="F60" s="19">
        <f>IFERROR(IF('Sentrale parametere'!$B$27="Nei",Forskningsdata!F22*'Sentrale parametere'!$C$27,(Forskningsdata!F22/Forskningsdata!F$33)*'Sentrale parametere'!$D$27),0)</f>
        <v>0</v>
      </c>
      <c r="G60" s="19">
        <f t="shared" si="48"/>
        <v>0</v>
      </c>
      <c r="H60" s="45">
        <f>IFERROR(IF('Sentrale parametere'!$B$23="Nei",Forskningsdata!G22*'Sentrale parametere'!$C$23,(Forskningsdata!G22/Forskningsdata!G$33)*'Sentrale parametere'!$E$23),0)</f>
        <v>0</v>
      </c>
      <c r="I60" s="19">
        <f>IFERROR(IF('Sentrale parametere'!$B$24="Nei",Forskningsdata!H22*'Sentrale parametere'!$C$24,(Forskningsdata!H22/Forskningsdata!H$33)*'Sentrale parametere'!$E$24),0)</f>
        <v>0</v>
      </c>
      <c r="J60" s="19">
        <f>IFERROR(IF('Sentrale parametere'!$B$25="Nei",Forskningsdata!I22*'Sentrale parametere'!$C$25,(Forskningsdata!I22/Forskningsdata!I$33)*'Sentrale parametere'!$E$25),0)</f>
        <v>0</v>
      </c>
      <c r="K60" s="19">
        <f>IFERROR(IF('Sentrale parametere'!$B$26="Nei",Forskningsdata!J22*'Sentrale parametere'!$C$26,(Forskningsdata!J22/Forskningsdata!J$33)*'Sentrale parametere'!$E$26),0)</f>
        <v>0</v>
      </c>
      <c r="L60" s="19">
        <f>IFERROR(IF('Sentrale parametere'!$B$27="Nei",Forskningsdata!K22*'Sentrale parametere'!$C$27,(Forskningsdata!K22/Forskningsdata!K$33)*'Sentrale parametere'!$E$27),0)</f>
        <v>0</v>
      </c>
      <c r="M60" s="19">
        <f t="shared" si="41"/>
        <v>0</v>
      </c>
      <c r="N60" s="45">
        <f>IFERROR(IF('Sentrale parametere'!$B$23="Nei",Forskningsdata!L22*'Sentrale parametere'!$C$23,(Forskningsdata!L22/Forskningsdata!L$33)*'Sentrale parametere'!$F$23),0)</f>
        <v>0</v>
      </c>
      <c r="O60" s="19">
        <f>IFERROR(IF('Sentrale parametere'!$B$24="Nei",Forskningsdata!M22*'Sentrale parametere'!$C$24,(Forskningsdata!M22/Forskningsdata!M$33)*'Sentrale parametere'!$F$24),0)</f>
        <v>0</v>
      </c>
      <c r="P60" s="19">
        <f>IFERROR(IF('Sentrale parametere'!$B$25="Nei",Forskningsdata!N22*'Sentrale parametere'!$C$25,(Forskningsdata!N22/Forskningsdata!N$33)*'Sentrale parametere'!$F$25),0)</f>
        <v>0</v>
      </c>
      <c r="Q60" s="19">
        <f>IFERROR(IF('Sentrale parametere'!$B$26="Nei",Forskningsdata!O22*'Sentrale parametere'!$C$26,(Forskningsdata!O22/Forskningsdata!O$33)*'Sentrale parametere'!$F$26),0)</f>
        <v>0</v>
      </c>
      <c r="R60" s="19">
        <f>IFERROR(IF('Sentrale parametere'!$B$27="Nei",Forskningsdata!P22*'Sentrale parametere'!$C$27,(Forskningsdata!P22/Forskningsdata!P$33)*'Sentrale parametere'!$F$27),0)</f>
        <v>0</v>
      </c>
      <c r="S60" s="19">
        <f t="shared" si="42"/>
        <v>0</v>
      </c>
      <c r="T60" s="45">
        <f>IFERROR(IF('Sentrale parametere'!$B$23="Nei",Forskningsdata!Q22*'Sentrale parametere'!$C$23,(Forskningsdata!Q22/Forskningsdata!Q$33)*'Sentrale parametere'!$G$23),0)</f>
        <v>0</v>
      </c>
      <c r="U60" s="19">
        <f>IFERROR(IF('Sentrale parametere'!$B$24="Nei",Forskningsdata!R22*'Sentrale parametere'!$C$24,(Forskningsdata!R22/Forskningsdata!R$33)*'Sentrale parametere'!$G$24),0)</f>
        <v>0</v>
      </c>
      <c r="V60" s="19">
        <f>IFERROR(IF('Sentrale parametere'!$B$25="Nei",Forskningsdata!S22*'Sentrale parametere'!$C$25,(Forskningsdata!S22/Forskningsdata!S$33)*'Sentrale parametere'!$G$25),0)</f>
        <v>0</v>
      </c>
      <c r="W60" s="19">
        <f>IFERROR(IF('Sentrale parametere'!$B$26="Nei",Forskningsdata!T22*'Sentrale parametere'!$C$26,(Forskningsdata!T22/Forskningsdata!T$33)*'Sentrale parametere'!$G$26),0)</f>
        <v>0</v>
      </c>
      <c r="X60" s="19">
        <f>IFERROR(IF('Sentrale parametere'!$B$27="Nei",Forskningsdata!U22*'Sentrale parametere'!$C$27,(Forskningsdata!U22/Forskningsdata!U$33)*'Sentrale parametere'!$G$27),0)</f>
        <v>0</v>
      </c>
      <c r="Y60" s="19">
        <f t="shared" si="43"/>
        <v>0</v>
      </c>
      <c r="Z60" s="45">
        <f>IFERROR(IF('Sentrale parametere'!$B$23="Nei",Forskningsdata!V22*'Sentrale parametere'!$C$23,(Forskningsdata!V22/Forskningsdata!V$33)*'Sentrale parametere'!$H$23),0)</f>
        <v>0</v>
      </c>
      <c r="AA60" s="19">
        <f>IFERROR(IF('Sentrale parametere'!$B$24="Nei",Forskningsdata!W22*'Sentrale parametere'!$C$24,(Forskningsdata!W22/Forskningsdata!W$33)*'Sentrale parametere'!$H$24),0)</f>
        <v>0</v>
      </c>
      <c r="AB60" s="19">
        <f>IFERROR(IF('Sentrale parametere'!$B$25="Nei",Forskningsdata!X22*'Sentrale parametere'!$C$25,(Forskningsdata!X22/Forskningsdata!X$33)*'Sentrale parametere'!$H$25),0)</f>
        <v>0</v>
      </c>
      <c r="AC60" s="19">
        <f>IFERROR(IF('Sentrale parametere'!$B$26="Nei",Forskningsdata!Y22*'Sentrale parametere'!$C$26,(Forskningsdata!Y22/Forskningsdata!Y$33)*'Sentrale parametere'!$H$26),0)</f>
        <v>0</v>
      </c>
      <c r="AD60" s="19">
        <f>IFERROR(IF('Sentrale parametere'!$B$27="Nei",Forskningsdata!Z22*'Sentrale parametere'!$C$27,(Forskningsdata!Z22/Forskningsdata!Z$33)*'Sentrale parametere'!$H$27),0)</f>
        <v>0</v>
      </c>
      <c r="AE60" s="19">
        <f t="shared" si="44"/>
        <v>0</v>
      </c>
      <c r="AF60" s="45">
        <f>IFERROR(IF('Sentrale parametere'!$B$23="Nei",Forskningsdata!AA22*'Sentrale parametere'!$C$23,(Forskningsdata!AA22/Forskningsdata!AA$33)*'Sentrale parametere'!$I$23),0)</f>
        <v>0</v>
      </c>
      <c r="AG60" s="19">
        <f>IFERROR(IF('Sentrale parametere'!$B$24="Nei",Forskningsdata!AB22*'Sentrale parametere'!$C$24,(Forskningsdata!AB22/Forskningsdata!AB$33)*'Sentrale parametere'!$I$24),0)</f>
        <v>0</v>
      </c>
      <c r="AH60" s="19">
        <f>IFERROR(IF('Sentrale parametere'!$B$25="Nei",Forskningsdata!AC22*'Sentrale parametere'!$C$25,(Forskningsdata!AC22/Forskningsdata!AC$33)*'Sentrale parametere'!$I$25),0)</f>
        <v>0</v>
      </c>
      <c r="AI60" s="19">
        <f>IFERROR(IF('Sentrale parametere'!$B$26="Nei",Forskningsdata!AD22*'Sentrale parametere'!$C$26,(Forskningsdata!AD22/Forskningsdata!AD$33)*'Sentrale parametere'!$I$26),0)</f>
        <v>0</v>
      </c>
      <c r="AJ60" s="19">
        <f>IFERROR(IF('Sentrale parametere'!$B$27="Nei",Forskningsdata!AE22*'Sentrale parametere'!$C$27,(Forskningsdata!AE22/Forskningsdata!AE$33)*'Sentrale parametere'!$I$27),0)</f>
        <v>0</v>
      </c>
      <c r="AK60" s="19">
        <f t="shared" si="45"/>
        <v>0</v>
      </c>
      <c r="AL60" s="45">
        <f>IFERROR(IF('Sentrale parametere'!$B$23="Nei",Forskningsdata!AF22*'Sentrale parametere'!$C$23,(Forskningsdata!AF22/Forskningsdata!AF$33)*'Sentrale parametere'!$J$23),0)</f>
        <v>0</v>
      </c>
      <c r="AM60" s="19">
        <f>IFERROR(IF('Sentrale parametere'!$B$24="Nei",Forskningsdata!AG22*'Sentrale parametere'!$C$24,(Forskningsdata!AG22/Forskningsdata!AG$33)*'Sentrale parametere'!$J$24),0)</f>
        <v>0</v>
      </c>
      <c r="AN60" s="19">
        <f>IFERROR(IF('Sentrale parametere'!$B$25="Nei",Forskningsdata!AH22*'Sentrale parametere'!$C$25,(Forskningsdata!AH22/Forskningsdata!AH$33)*'Sentrale parametere'!$J$25),0)</f>
        <v>0</v>
      </c>
      <c r="AO60" s="19">
        <f>IFERROR(IF('Sentrale parametere'!$B$26="Nei",Forskningsdata!AI22*'Sentrale parametere'!$C$26,(Forskningsdata!AI22/Forskningsdata!AI$33)*'Sentrale parametere'!$J$26),0)</f>
        <v>0</v>
      </c>
      <c r="AP60" s="19">
        <f>IFERROR(IF('Sentrale parametere'!$B$27="Nei",Forskningsdata!AJ22*'Sentrale parametere'!$C$27,(Forskningsdata!AJ22/Forskningsdata!AJ$33)*'Sentrale parametere'!$J$27),0)</f>
        <v>0</v>
      </c>
      <c r="AQ60" s="19">
        <f t="shared" si="46"/>
        <v>0</v>
      </c>
      <c r="AR60" s="45">
        <f>IFERROR(IF('Sentrale parametere'!$B$23="Nei",Forskningsdata!AK22*'Sentrale parametere'!$C$23,(Forskningsdata!AK22/Forskningsdata!AK$33)*'Sentrale parametere'!$K$23),0)</f>
        <v>0</v>
      </c>
      <c r="AS60" s="19">
        <f>IFERROR(IF('Sentrale parametere'!$B$24="Nei",Forskningsdata!AL22*'Sentrale parametere'!$C$24,(Forskningsdata!AL22/Forskningsdata!AL$33)*'Sentrale parametere'!$K$24),0)</f>
        <v>0</v>
      </c>
      <c r="AT60" s="19">
        <f>IFERROR(IF('Sentrale parametere'!$B$25="Nei",Forskningsdata!AM22*'Sentrale parametere'!$C$25,(Forskningsdata!AM22/Forskningsdata!AM$33)*'Sentrale parametere'!$K$25),0)</f>
        <v>0</v>
      </c>
      <c r="AU60" s="19">
        <f>IFERROR(IF('Sentrale parametere'!$B$26="Nei",Forskningsdata!AN22*'Sentrale parametere'!$C$26,(Forskningsdata!AN22/Forskningsdata!AN$33)*'Sentrale parametere'!$K$26),0)</f>
        <v>0</v>
      </c>
      <c r="AV60" s="19">
        <f>IFERROR(IF('Sentrale parametere'!$B$27="Nei",Forskningsdata!AO22*'Sentrale parametere'!$C$27,(Forskningsdata!AO22/Forskningsdata!AO$33)*'Sentrale parametere'!$K$27),0)</f>
        <v>0</v>
      </c>
      <c r="AW60" s="19">
        <f t="shared" si="47"/>
        <v>0</v>
      </c>
    </row>
    <row r="61" spans="1:49" x14ac:dyDescent="0.25">
      <c r="A61">
        <f t="shared" si="39"/>
        <v>0</v>
      </c>
      <c r="B61" s="45">
        <f>IFERROR(IF('Sentrale parametere'!$B$23="Nei",Forskningsdata!B23*'Sentrale parametere'!$C$23,(Forskningsdata!B23/Forskningsdata!B$33)*'Sentrale parametere'!$D$23),0)</f>
        <v>0</v>
      </c>
      <c r="C61" s="19">
        <f>IFERROR(IF('Sentrale parametere'!$B$24="Nei",Forskningsdata!C23*'Sentrale parametere'!$C$24,(Forskningsdata!C23/Forskningsdata!C$33)*'Sentrale parametere'!$D$24),0)</f>
        <v>0</v>
      </c>
      <c r="D61" s="19">
        <f>IFERROR(IF('Sentrale parametere'!$B$25="Nei",Forskningsdata!D23*'Sentrale parametere'!$C$25,(Forskningsdata!D23/Forskningsdata!D$33)*'Sentrale parametere'!$D$25),0)</f>
        <v>0</v>
      </c>
      <c r="E61" s="19">
        <f>IFERROR(IF('Sentrale parametere'!$B$26="Nei",Forskningsdata!E23*'Sentrale parametere'!$C$26,(Forskningsdata!E23/Forskningsdata!E$33)*'Sentrale parametere'!$D$26),0)</f>
        <v>0</v>
      </c>
      <c r="F61" s="19">
        <f>IFERROR(IF('Sentrale parametere'!$B$27="Nei",Forskningsdata!F23*'Sentrale parametere'!$C$27,(Forskningsdata!F23/Forskningsdata!F$33)*'Sentrale parametere'!$D$27),0)</f>
        <v>0</v>
      </c>
      <c r="G61" s="19">
        <f t="shared" si="48"/>
        <v>0</v>
      </c>
      <c r="H61" s="45">
        <f>IFERROR(IF('Sentrale parametere'!$B$23="Nei",Forskningsdata!G23*'Sentrale parametere'!$C$23,(Forskningsdata!G23/Forskningsdata!G$33)*'Sentrale parametere'!$E$23),0)</f>
        <v>0</v>
      </c>
      <c r="I61" s="19">
        <f>IFERROR(IF('Sentrale parametere'!$B$24="Nei",Forskningsdata!H23*'Sentrale parametere'!$C$24,(Forskningsdata!H23/Forskningsdata!H$33)*'Sentrale parametere'!$E$24),0)</f>
        <v>0</v>
      </c>
      <c r="J61" s="19">
        <f>IFERROR(IF('Sentrale parametere'!$B$25="Nei",Forskningsdata!I23*'Sentrale parametere'!$C$25,(Forskningsdata!I23/Forskningsdata!I$33)*'Sentrale parametere'!$E$25),0)</f>
        <v>0</v>
      </c>
      <c r="K61" s="19">
        <f>IFERROR(IF('Sentrale parametere'!$B$26="Nei",Forskningsdata!J23*'Sentrale parametere'!$C$26,(Forskningsdata!J23/Forskningsdata!J$33)*'Sentrale parametere'!$E$26),0)</f>
        <v>0</v>
      </c>
      <c r="L61" s="19">
        <f>IFERROR(IF('Sentrale parametere'!$B$27="Nei",Forskningsdata!K23*'Sentrale parametere'!$C$27,(Forskningsdata!K23/Forskningsdata!K$33)*'Sentrale parametere'!$E$27),0)</f>
        <v>0</v>
      </c>
      <c r="M61" s="19">
        <f t="shared" si="41"/>
        <v>0</v>
      </c>
      <c r="N61" s="45">
        <f>IFERROR(IF('Sentrale parametere'!$B$23="Nei",Forskningsdata!L23*'Sentrale parametere'!$C$23,(Forskningsdata!L23/Forskningsdata!L$33)*'Sentrale parametere'!$F$23),0)</f>
        <v>0</v>
      </c>
      <c r="O61" s="19">
        <f>IFERROR(IF('Sentrale parametere'!$B$24="Nei",Forskningsdata!M23*'Sentrale parametere'!$C$24,(Forskningsdata!M23/Forskningsdata!M$33)*'Sentrale parametere'!$F$24),0)</f>
        <v>0</v>
      </c>
      <c r="P61" s="19">
        <f>IFERROR(IF('Sentrale parametere'!$B$25="Nei",Forskningsdata!N23*'Sentrale parametere'!$C$25,(Forskningsdata!N23/Forskningsdata!N$33)*'Sentrale parametere'!$F$25),0)</f>
        <v>0</v>
      </c>
      <c r="Q61" s="19">
        <f>IFERROR(IF('Sentrale parametere'!$B$26="Nei",Forskningsdata!O23*'Sentrale parametere'!$C$26,(Forskningsdata!O23/Forskningsdata!O$33)*'Sentrale parametere'!$F$26),0)</f>
        <v>0</v>
      </c>
      <c r="R61" s="19">
        <f>IFERROR(IF('Sentrale parametere'!$B$27="Nei",Forskningsdata!P23*'Sentrale parametere'!$C$27,(Forskningsdata!P23/Forskningsdata!P$33)*'Sentrale parametere'!$F$27),0)</f>
        <v>0</v>
      </c>
      <c r="S61" s="19">
        <f t="shared" si="42"/>
        <v>0</v>
      </c>
      <c r="T61" s="45">
        <f>IFERROR(IF('Sentrale parametere'!$B$23="Nei",Forskningsdata!Q23*'Sentrale parametere'!$C$23,(Forskningsdata!Q23/Forskningsdata!Q$33)*'Sentrale parametere'!$G$23),0)</f>
        <v>0</v>
      </c>
      <c r="U61" s="19">
        <f>IFERROR(IF('Sentrale parametere'!$B$24="Nei",Forskningsdata!R23*'Sentrale parametere'!$C$24,(Forskningsdata!R23/Forskningsdata!R$33)*'Sentrale parametere'!$G$24),0)</f>
        <v>0</v>
      </c>
      <c r="V61" s="19">
        <f>IFERROR(IF('Sentrale parametere'!$B$25="Nei",Forskningsdata!S23*'Sentrale parametere'!$C$25,(Forskningsdata!S23/Forskningsdata!S$33)*'Sentrale parametere'!$G$25),0)</f>
        <v>0</v>
      </c>
      <c r="W61" s="19">
        <f>IFERROR(IF('Sentrale parametere'!$B$26="Nei",Forskningsdata!T23*'Sentrale parametere'!$C$26,(Forskningsdata!T23/Forskningsdata!T$33)*'Sentrale parametere'!$G$26),0)</f>
        <v>0</v>
      </c>
      <c r="X61" s="19">
        <f>IFERROR(IF('Sentrale parametere'!$B$27="Nei",Forskningsdata!U23*'Sentrale parametere'!$C$27,(Forskningsdata!U23/Forskningsdata!U$33)*'Sentrale parametere'!$G$27),0)</f>
        <v>0</v>
      </c>
      <c r="Y61" s="19">
        <f t="shared" si="43"/>
        <v>0</v>
      </c>
      <c r="Z61" s="45">
        <f>IFERROR(IF('Sentrale parametere'!$B$23="Nei",Forskningsdata!V23*'Sentrale parametere'!$C$23,(Forskningsdata!V23/Forskningsdata!V$33)*'Sentrale parametere'!$H$23),0)</f>
        <v>0</v>
      </c>
      <c r="AA61" s="19">
        <f>IFERROR(IF('Sentrale parametere'!$B$24="Nei",Forskningsdata!W23*'Sentrale parametere'!$C$24,(Forskningsdata!W23/Forskningsdata!W$33)*'Sentrale parametere'!$H$24),0)</f>
        <v>0</v>
      </c>
      <c r="AB61" s="19">
        <f>IFERROR(IF('Sentrale parametere'!$B$25="Nei",Forskningsdata!X23*'Sentrale parametere'!$C$25,(Forskningsdata!X23/Forskningsdata!X$33)*'Sentrale parametere'!$H$25),0)</f>
        <v>0</v>
      </c>
      <c r="AC61" s="19">
        <f>IFERROR(IF('Sentrale parametere'!$B$26="Nei",Forskningsdata!Y23*'Sentrale parametere'!$C$26,(Forskningsdata!Y23/Forskningsdata!Y$33)*'Sentrale parametere'!$H$26),0)</f>
        <v>0</v>
      </c>
      <c r="AD61" s="19">
        <f>IFERROR(IF('Sentrale parametere'!$B$27="Nei",Forskningsdata!Z23*'Sentrale parametere'!$C$27,(Forskningsdata!Z23/Forskningsdata!Z$33)*'Sentrale parametere'!$H$27),0)</f>
        <v>0</v>
      </c>
      <c r="AE61" s="19">
        <f t="shared" si="44"/>
        <v>0</v>
      </c>
      <c r="AF61" s="45">
        <f>IFERROR(IF('Sentrale parametere'!$B$23="Nei",Forskningsdata!AA23*'Sentrale parametere'!$C$23,(Forskningsdata!AA23/Forskningsdata!AA$33)*'Sentrale parametere'!$I$23),0)</f>
        <v>0</v>
      </c>
      <c r="AG61" s="19">
        <f>IFERROR(IF('Sentrale parametere'!$B$24="Nei",Forskningsdata!AB23*'Sentrale parametere'!$C$24,(Forskningsdata!AB23/Forskningsdata!AB$33)*'Sentrale parametere'!$I$24),0)</f>
        <v>0</v>
      </c>
      <c r="AH61" s="19">
        <f>IFERROR(IF('Sentrale parametere'!$B$25="Nei",Forskningsdata!AC23*'Sentrale parametere'!$C$25,(Forskningsdata!AC23/Forskningsdata!AC$33)*'Sentrale parametere'!$I$25),0)</f>
        <v>0</v>
      </c>
      <c r="AI61" s="19">
        <f>IFERROR(IF('Sentrale parametere'!$B$26="Nei",Forskningsdata!AD23*'Sentrale parametere'!$C$26,(Forskningsdata!AD23/Forskningsdata!AD$33)*'Sentrale parametere'!$I$26),0)</f>
        <v>0</v>
      </c>
      <c r="AJ61" s="19">
        <f>IFERROR(IF('Sentrale parametere'!$B$27="Nei",Forskningsdata!AE23*'Sentrale parametere'!$C$27,(Forskningsdata!AE23/Forskningsdata!AE$33)*'Sentrale parametere'!$I$27),0)</f>
        <v>0</v>
      </c>
      <c r="AK61" s="19">
        <f t="shared" si="45"/>
        <v>0</v>
      </c>
      <c r="AL61" s="45">
        <f>IFERROR(IF('Sentrale parametere'!$B$23="Nei",Forskningsdata!AF23*'Sentrale parametere'!$C$23,(Forskningsdata!AF23/Forskningsdata!AF$33)*'Sentrale parametere'!$J$23),0)</f>
        <v>0</v>
      </c>
      <c r="AM61" s="19">
        <f>IFERROR(IF('Sentrale parametere'!$B$24="Nei",Forskningsdata!AG23*'Sentrale parametere'!$C$24,(Forskningsdata!AG23/Forskningsdata!AG$33)*'Sentrale parametere'!$J$24),0)</f>
        <v>0</v>
      </c>
      <c r="AN61" s="19">
        <f>IFERROR(IF('Sentrale parametere'!$B$25="Nei",Forskningsdata!AH23*'Sentrale parametere'!$C$25,(Forskningsdata!AH23/Forskningsdata!AH$33)*'Sentrale parametere'!$J$25),0)</f>
        <v>0</v>
      </c>
      <c r="AO61" s="19">
        <f>IFERROR(IF('Sentrale parametere'!$B$26="Nei",Forskningsdata!AI23*'Sentrale parametere'!$C$26,(Forskningsdata!AI23/Forskningsdata!AI$33)*'Sentrale parametere'!$J$26),0)</f>
        <v>0</v>
      </c>
      <c r="AP61" s="19">
        <f>IFERROR(IF('Sentrale parametere'!$B$27="Nei",Forskningsdata!AJ23*'Sentrale parametere'!$C$27,(Forskningsdata!AJ23/Forskningsdata!AJ$33)*'Sentrale parametere'!$J$27),0)</f>
        <v>0</v>
      </c>
      <c r="AQ61" s="19">
        <f t="shared" si="46"/>
        <v>0</v>
      </c>
      <c r="AR61" s="45">
        <f>IFERROR(IF('Sentrale parametere'!$B$23="Nei",Forskningsdata!AK23*'Sentrale parametere'!$C$23,(Forskningsdata!AK23/Forskningsdata!AK$33)*'Sentrale parametere'!$K$23),0)</f>
        <v>0</v>
      </c>
      <c r="AS61" s="19">
        <f>IFERROR(IF('Sentrale parametere'!$B$24="Nei",Forskningsdata!AL23*'Sentrale parametere'!$C$24,(Forskningsdata!AL23/Forskningsdata!AL$33)*'Sentrale parametere'!$K$24),0)</f>
        <v>0</v>
      </c>
      <c r="AT61" s="19">
        <f>IFERROR(IF('Sentrale parametere'!$B$25="Nei",Forskningsdata!AM23*'Sentrale parametere'!$C$25,(Forskningsdata!AM23/Forskningsdata!AM$33)*'Sentrale parametere'!$K$25),0)</f>
        <v>0</v>
      </c>
      <c r="AU61" s="19">
        <f>IFERROR(IF('Sentrale parametere'!$B$26="Nei",Forskningsdata!AN23*'Sentrale parametere'!$C$26,(Forskningsdata!AN23/Forskningsdata!AN$33)*'Sentrale parametere'!$K$26),0)</f>
        <v>0</v>
      </c>
      <c r="AV61" s="19">
        <f>IFERROR(IF('Sentrale parametere'!$B$27="Nei",Forskningsdata!AO23*'Sentrale parametere'!$C$27,(Forskningsdata!AO23/Forskningsdata!AO$33)*'Sentrale parametere'!$K$27),0)</f>
        <v>0</v>
      </c>
      <c r="AW61" s="19">
        <f t="shared" si="47"/>
        <v>0</v>
      </c>
    </row>
    <row r="62" spans="1:49" x14ac:dyDescent="0.25">
      <c r="A62">
        <f t="shared" si="39"/>
        <v>0</v>
      </c>
      <c r="B62" s="45">
        <f>IFERROR(IF('Sentrale parametere'!$B$23="Nei",Forskningsdata!B24*'Sentrale parametere'!$C$23,(Forskningsdata!B24/Forskningsdata!B$33)*'Sentrale parametere'!$D$23),0)</f>
        <v>0</v>
      </c>
      <c r="C62" s="19">
        <f>IFERROR(IF('Sentrale parametere'!$B$24="Nei",Forskningsdata!C24*'Sentrale parametere'!$C$24,(Forskningsdata!C24/Forskningsdata!C$33)*'Sentrale parametere'!$D$24),0)</f>
        <v>0</v>
      </c>
      <c r="D62" s="19">
        <f>IFERROR(IF('Sentrale parametere'!$B$25="Nei",Forskningsdata!D24*'Sentrale parametere'!$C$25,(Forskningsdata!D24/Forskningsdata!D$33)*'Sentrale parametere'!$D$25),0)</f>
        <v>0</v>
      </c>
      <c r="E62" s="19">
        <f>IFERROR(IF('Sentrale parametere'!$B$26="Nei",Forskningsdata!E24*'Sentrale parametere'!$C$26,(Forskningsdata!E24/Forskningsdata!E$33)*'Sentrale parametere'!$D$26),0)</f>
        <v>0</v>
      </c>
      <c r="F62" s="19">
        <f>IFERROR(IF('Sentrale parametere'!$B$27="Nei",Forskningsdata!F24*'Sentrale parametere'!$C$27,(Forskningsdata!F24/Forskningsdata!F$33)*'Sentrale parametere'!$D$27),0)</f>
        <v>0</v>
      </c>
      <c r="G62" s="19">
        <f t="shared" si="48"/>
        <v>0</v>
      </c>
      <c r="H62" s="45">
        <f>IFERROR(IF('Sentrale parametere'!$B$23="Nei",Forskningsdata!G24*'Sentrale parametere'!$C$23,(Forskningsdata!G24/Forskningsdata!G$33)*'Sentrale parametere'!$E$23),0)</f>
        <v>0</v>
      </c>
      <c r="I62" s="19">
        <f>IFERROR(IF('Sentrale parametere'!$B$24="Nei",Forskningsdata!H24*'Sentrale parametere'!$C$24,(Forskningsdata!H24/Forskningsdata!H$33)*'Sentrale parametere'!$E$24),0)</f>
        <v>0</v>
      </c>
      <c r="J62" s="19">
        <f>IFERROR(IF('Sentrale parametere'!$B$25="Nei",Forskningsdata!I24*'Sentrale parametere'!$C$25,(Forskningsdata!I24/Forskningsdata!I$33)*'Sentrale parametere'!$E$25),0)</f>
        <v>0</v>
      </c>
      <c r="K62" s="19">
        <f>IFERROR(IF('Sentrale parametere'!$B$26="Nei",Forskningsdata!J24*'Sentrale parametere'!$C$26,(Forskningsdata!J24/Forskningsdata!J$33)*'Sentrale parametere'!$E$26),0)</f>
        <v>0</v>
      </c>
      <c r="L62" s="19">
        <f>IFERROR(IF('Sentrale parametere'!$B$27="Nei",Forskningsdata!K24*'Sentrale parametere'!$C$27,(Forskningsdata!K24/Forskningsdata!K$33)*'Sentrale parametere'!$E$27),0)</f>
        <v>0</v>
      </c>
      <c r="M62" s="19">
        <f t="shared" si="41"/>
        <v>0</v>
      </c>
      <c r="N62" s="45">
        <f>IFERROR(IF('Sentrale parametere'!$B$23="Nei",Forskningsdata!L24*'Sentrale parametere'!$C$23,(Forskningsdata!L24/Forskningsdata!L$33)*'Sentrale parametere'!$F$23),0)</f>
        <v>0</v>
      </c>
      <c r="O62" s="19">
        <f>IFERROR(IF('Sentrale parametere'!$B$24="Nei",Forskningsdata!M24*'Sentrale parametere'!$C$24,(Forskningsdata!M24/Forskningsdata!M$33)*'Sentrale parametere'!$F$24),0)</f>
        <v>0</v>
      </c>
      <c r="P62" s="19">
        <f>IFERROR(IF('Sentrale parametere'!$B$25="Nei",Forskningsdata!N24*'Sentrale parametere'!$C$25,(Forskningsdata!N24/Forskningsdata!N$33)*'Sentrale parametere'!$F$25),0)</f>
        <v>0</v>
      </c>
      <c r="Q62" s="19">
        <f>IFERROR(IF('Sentrale parametere'!$B$26="Nei",Forskningsdata!O24*'Sentrale parametere'!$C$26,(Forskningsdata!O24/Forskningsdata!O$33)*'Sentrale parametere'!$F$26),0)</f>
        <v>0</v>
      </c>
      <c r="R62" s="19">
        <f>IFERROR(IF('Sentrale parametere'!$B$27="Nei",Forskningsdata!P24*'Sentrale parametere'!$C$27,(Forskningsdata!P24/Forskningsdata!P$33)*'Sentrale parametere'!$F$27),0)</f>
        <v>0</v>
      </c>
      <c r="S62" s="19">
        <f t="shared" si="42"/>
        <v>0</v>
      </c>
      <c r="T62" s="45">
        <f>IFERROR(IF('Sentrale parametere'!$B$23="Nei",Forskningsdata!Q24*'Sentrale parametere'!$C$23,(Forskningsdata!Q24/Forskningsdata!Q$33)*'Sentrale parametere'!$G$23),0)</f>
        <v>0</v>
      </c>
      <c r="U62" s="19">
        <f>IFERROR(IF('Sentrale parametere'!$B$24="Nei",Forskningsdata!R24*'Sentrale parametere'!$C$24,(Forskningsdata!R24/Forskningsdata!R$33)*'Sentrale parametere'!$G$24),0)</f>
        <v>0</v>
      </c>
      <c r="V62" s="19">
        <f>IFERROR(IF('Sentrale parametere'!$B$25="Nei",Forskningsdata!S24*'Sentrale parametere'!$C$25,(Forskningsdata!S24/Forskningsdata!S$33)*'Sentrale parametere'!$G$25),0)</f>
        <v>0</v>
      </c>
      <c r="W62" s="19">
        <f>IFERROR(IF('Sentrale parametere'!$B$26="Nei",Forskningsdata!T24*'Sentrale parametere'!$C$26,(Forskningsdata!T24/Forskningsdata!T$33)*'Sentrale parametere'!$G$26),0)</f>
        <v>0</v>
      </c>
      <c r="X62" s="19">
        <f>IFERROR(IF('Sentrale parametere'!$B$27="Nei",Forskningsdata!U24*'Sentrale parametere'!$C$27,(Forskningsdata!U24/Forskningsdata!U$33)*'Sentrale parametere'!$G$27),0)</f>
        <v>0</v>
      </c>
      <c r="Y62" s="19">
        <f t="shared" si="43"/>
        <v>0</v>
      </c>
      <c r="Z62" s="45">
        <f>IFERROR(IF('Sentrale parametere'!$B$23="Nei",Forskningsdata!V24*'Sentrale parametere'!$C$23,(Forskningsdata!V24/Forskningsdata!V$33)*'Sentrale parametere'!$H$23),0)</f>
        <v>0</v>
      </c>
      <c r="AA62" s="19">
        <f>IFERROR(IF('Sentrale parametere'!$B$24="Nei",Forskningsdata!W24*'Sentrale parametere'!$C$24,(Forskningsdata!W24/Forskningsdata!W$33)*'Sentrale parametere'!$H$24),0)</f>
        <v>0</v>
      </c>
      <c r="AB62" s="19">
        <f>IFERROR(IF('Sentrale parametere'!$B$25="Nei",Forskningsdata!X24*'Sentrale parametere'!$C$25,(Forskningsdata!X24/Forskningsdata!X$33)*'Sentrale parametere'!$H$25),0)</f>
        <v>0</v>
      </c>
      <c r="AC62" s="19">
        <f>IFERROR(IF('Sentrale parametere'!$B$26="Nei",Forskningsdata!Y24*'Sentrale parametere'!$C$26,(Forskningsdata!Y24/Forskningsdata!Y$33)*'Sentrale parametere'!$H$26),0)</f>
        <v>0</v>
      </c>
      <c r="AD62" s="19">
        <f>IFERROR(IF('Sentrale parametere'!$B$27="Nei",Forskningsdata!Z24*'Sentrale parametere'!$C$27,(Forskningsdata!Z24/Forskningsdata!Z$33)*'Sentrale parametere'!$H$27),0)</f>
        <v>0</v>
      </c>
      <c r="AE62" s="19">
        <f t="shared" si="44"/>
        <v>0</v>
      </c>
      <c r="AF62" s="45">
        <f>IFERROR(IF('Sentrale parametere'!$B$23="Nei",Forskningsdata!AA24*'Sentrale parametere'!$C$23,(Forskningsdata!AA24/Forskningsdata!AA$33)*'Sentrale parametere'!$I$23),0)</f>
        <v>0</v>
      </c>
      <c r="AG62" s="19">
        <f>IFERROR(IF('Sentrale parametere'!$B$24="Nei",Forskningsdata!AB24*'Sentrale parametere'!$C$24,(Forskningsdata!AB24/Forskningsdata!AB$33)*'Sentrale parametere'!$I$24),0)</f>
        <v>0</v>
      </c>
      <c r="AH62" s="19">
        <f>IFERROR(IF('Sentrale parametere'!$B$25="Nei",Forskningsdata!AC24*'Sentrale parametere'!$C$25,(Forskningsdata!AC24/Forskningsdata!AC$33)*'Sentrale parametere'!$I$25),0)</f>
        <v>0</v>
      </c>
      <c r="AI62" s="19">
        <f>IFERROR(IF('Sentrale parametere'!$B$26="Nei",Forskningsdata!AD24*'Sentrale parametere'!$C$26,(Forskningsdata!AD24/Forskningsdata!AD$33)*'Sentrale parametere'!$I$26),0)</f>
        <v>0</v>
      </c>
      <c r="AJ62" s="19">
        <f>IFERROR(IF('Sentrale parametere'!$B$27="Nei",Forskningsdata!AE24*'Sentrale parametere'!$C$27,(Forskningsdata!AE24/Forskningsdata!AE$33)*'Sentrale parametere'!$I$27),0)</f>
        <v>0</v>
      </c>
      <c r="AK62" s="19">
        <f t="shared" si="45"/>
        <v>0</v>
      </c>
      <c r="AL62" s="45">
        <f>IFERROR(IF('Sentrale parametere'!$B$23="Nei",Forskningsdata!AF24*'Sentrale parametere'!$C$23,(Forskningsdata!AF24/Forskningsdata!AF$33)*'Sentrale parametere'!$J$23),0)</f>
        <v>0</v>
      </c>
      <c r="AM62" s="19">
        <f>IFERROR(IF('Sentrale parametere'!$B$24="Nei",Forskningsdata!AG24*'Sentrale parametere'!$C$24,(Forskningsdata!AG24/Forskningsdata!AG$33)*'Sentrale parametere'!$J$24),0)</f>
        <v>0</v>
      </c>
      <c r="AN62" s="19">
        <f>IFERROR(IF('Sentrale parametere'!$B$25="Nei",Forskningsdata!AH24*'Sentrale parametere'!$C$25,(Forskningsdata!AH24/Forskningsdata!AH$33)*'Sentrale parametere'!$J$25),0)</f>
        <v>0</v>
      </c>
      <c r="AO62" s="19">
        <f>IFERROR(IF('Sentrale parametere'!$B$26="Nei",Forskningsdata!AI24*'Sentrale parametere'!$C$26,(Forskningsdata!AI24/Forskningsdata!AI$33)*'Sentrale parametere'!$J$26),0)</f>
        <v>0</v>
      </c>
      <c r="AP62" s="19">
        <f>IFERROR(IF('Sentrale parametere'!$B$27="Nei",Forskningsdata!AJ24*'Sentrale parametere'!$C$27,(Forskningsdata!AJ24/Forskningsdata!AJ$33)*'Sentrale parametere'!$J$27),0)</f>
        <v>0</v>
      </c>
      <c r="AQ62" s="19">
        <f t="shared" si="46"/>
        <v>0</v>
      </c>
      <c r="AR62" s="45">
        <f>IFERROR(IF('Sentrale parametere'!$B$23="Nei",Forskningsdata!AK24*'Sentrale parametere'!$C$23,(Forskningsdata!AK24/Forskningsdata!AK$33)*'Sentrale parametere'!$K$23),0)</f>
        <v>0</v>
      </c>
      <c r="AS62" s="19">
        <f>IFERROR(IF('Sentrale parametere'!$B$24="Nei",Forskningsdata!AL24*'Sentrale parametere'!$C$24,(Forskningsdata!AL24/Forskningsdata!AL$33)*'Sentrale parametere'!$K$24),0)</f>
        <v>0</v>
      </c>
      <c r="AT62" s="19">
        <f>IFERROR(IF('Sentrale parametere'!$B$25="Nei",Forskningsdata!AM24*'Sentrale parametere'!$C$25,(Forskningsdata!AM24/Forskningsdata!AM$33)*'Sentrale parametere'!$K$25),0)</f>
        <v>0</v>
      </c>
      <c r="AU62" s="19">
        <f>IFERROR(IF('Sentrale parametere'!$B$26="Nei",Forskningsdata!AN24*'Sentrale parametere'!$C$26,(Forskningsdata!AN24/Forskningsdata!AN$33)*'Sentrale parametere'!$K$26),0)</f>
        <v>0</v>
      </c>
      <c r="AV62" s="19">
        <f>IFERROR(IF('Sentrale parametere'!$B$27="Nei",Forskningsdata!AO24*'Sentrale parametere'!$C$27,(Forskningsdata!AO24/Forskningsdata!AO$33)*'Sentrale parametere'!$K$27),0)</f>
        <v>0</v>
      </c>
      <c r="AW62" s="19">
        <f t="shared" si="47"/>
        <v>0</v>
      </c>
    </row>
    <row r="63" spans="1:49" x14ac:dyDescent="0.25">
      <c r="A63">
        <f t="shared" si="39"/>
        <v>0</v>
      </c>
      <c r="B63" s="45">
        <f>IFERROR(IF('Sentrale parametere'!$B$23="Nei",Forskningsdata!B25*'Sentrale parametere'!$C$23,(Forskningsdata!B25/Forskningsdata!B$33)*'Sentrale parametere'!$D$23),0)</f>
        <v>0</v>
      </c>
      <c r="C63" s="19">
        <f>IFERROR(IF('Sentrale parametere'!$B$24="Nei",Forskningsdata!C25*'Sentrale parametere'!$C$24,(Forskningsdata!C25/Forskningsdata!C$33)*'Sentrale parametere'!$D$24),0)</f>
        <v>0</v>
      </c>
      <c r="D63" s="19">
        <f>IFERROR(IF('Sentrale parametere'!$B$25="Nei",Forskningsdata!D25*'Sentrale parametere'!$C$25,(Forskningsdata!D25/Forskningsdata!D$33)*'Sentrale parametere'!$D$25),0)</f>
        <v>0</v>
      </c>
      <c r="E63" s="19">
        <f>IFERROR(IF('Sentrale parametere'!$B$26="Nei",Forskningsdata!E25*'Sentrale parametere'!$C$26,(Forskningsdata!E25/Forskningsdata!E$33)*'Sentrale parametere'!$D$26),0)</f>
        <v>0</v>
      </c>
      <c r="F63" s="19">
        <f>IFERROR(IF('Sentrale parametere'!$B$27="Nei",Forskningsdata!F25*'Sentrale parametere'!$C$27,(Forskningsdata!F25/Forskningsdata!F$33)*'Sentrale parametere'!$D$27),0)</f>
        <v>0</v>
      </c>
      <c r="G63" s="19">
        <f t="shared" si="48"/>
        <v>0</v>
      </c>
      <c r="H63" s="45">
        <f>IFERROR(IF('Sentrale parametere'!$B$23="Nei",Forskningsdata!G25*'Sentrale parametere'!$C$23,(Forskningsdata!G25/Forskningsdata!G$33)*'Sentrale parametere'!$E$23),0)</f>
        <v>0</v>
      </c>
      <c r="I63" s="19">
        <f>IFERROR(IF('Sentrale parametere'!$B$24="Nei",Forskningsdata!H25*'Sentrale parametere'!$C$24,(Forskningsdata!H25/Forskningsdata!H$33)*'Sentrale parametere'!$E$24),0)</f>
        <v>0</v>
      </c>
      <c r="J63" s="19">
        <f>IFERROR(IF('Sentrale parametere'!$B$25="Nei",Forskningsdata!I25*'Sentrale parametere'!$C$25,(Forskningsdata!I25/Forskningsdata!I$33)*'Sentrale parametere'!$E$25),0)</f>
        <v>0</v>
      </c>
      <c r="K63" s="19">
        <f>IFERROR(IF('Sentrale parametere'!$B$26="Nei",Forskningsdata!J25*'Sentrale parametere'!$C$26,(Forskningsdata!J25/Forskningsdata!J$33)*'Sentrale parametere'!$E$26),0)</f>
        <v>0</v>
      </c>
      <c r="L63" s="19">
        <f>IFERROR(IF('Sentrale parametere'!$B$27="Nei",Forskningsdata!K25*'Sentrale parametere'!$C$27,(Forskningsdata!K25/Forskningsdata!K$33)*'Sentrale parametere'!$E$27),0)</f>
        <v>0</v>
      </c>
      <c r="M63" s="19">
        <f t="shared" si="41"/>
        <v>0</v>
      </c>
      <c r="N63" s="45">
        <f>IFERROR(IF('Sentrale parametere'!$B$23="Nei",Forskningsdata!L25*'Sentrale parametere'!$C$23,(Forskningsdata!L25/Forskningsdata!L$33)*'Sentrale parametere'!$F$23),0)</f>
        <v>0</v>
      </c>
      <c r="O63" s="19">
        <f>IFERROR(IF('Sentrale parametere'!$B$24="Nei",Forskningsdata!M25*'Sentrale parametere'!$C$24,(Forskningsdata!M25/Forskningsdata!M$33)*'Sentrale parametere'!$F$24),0)</f>
        <v>0</v>
      </c>
      <c r="P63" s="19">
        <f>IFERROR(IF('Sentrale parametere'!$B$25="Nei",Forskningsdata!N25*'Sentrale parametere'!$C$25,(Forskningsdata!N25/Forskningsdata!N$33)*'Sentrale parametere'!$F$25),0)</f>
        <v>0</v>
      </c>
      <c r="Q63" s="19">
        <f>IFERROR(IF('Sentrale parametere'!$B$26="Nei",Forskningsdata!O25*'Sentrale parametere'!$C$26,(Forskningsdata!O25/Forskningsdata!O$33)*'Sentrale parametere'!$F$26),0)</f>
        <v>0</v>
      </c>
      <c r="R63" s="19">
        <f>IFERROR(IF('Sentrale parametere'!$B$27="Nei",Forskningsdata!P25*'Sentrale parametere'!$C$27,(Forskningsdata!P25/Forskningsdata!P$33)*'Sentrale parametere'!$F$27),0)</f>
        <v>0</v>
      </c>
      <c r="S63" s="19">
        <f t="shared" si="42"/>
        <v>0</v>
      </c>
      <c r="T63" s="45">
        <f>IFERROR(IF('Sentrale parametere'!$B$23="Nei",Forskningsdata!Q25*'Sentrale parametere'!$C$23,(Forskningsdata!Q25/Forskningsdata!Q$33)*'Sentrale parametere'!$G$23),0)</f>
        <v>0</v>
      </c>
      <c r="U63" s="19">
        <f>IFERROR(IF('Sentrale parametere'!$B$24="Nei",Forskningsdata!R25*'Sentrale parametere'!$C$24,(Forskningsdata!R25/Forskningsdata!R$33)*'Sentrale parametere'!$G$24),0)</f>
        <v>0</v>
      </c>
      <c r="V63" s="19">
        <f>IFERROR(IF('Sentrale parametere'!$B$25="Nei",Forskningsdata!S25*'Sentrale parametere'!$C$25,(Forskningsdata!S25/Forskningsdata!S$33)*'Sentrale parametere'!$G$25),0)</f>
        <v>0</v>
      </c>
      <c r="W63" s="19">
        <f>IFERROR(IF('Sentrale parametere'!$B$26="Nei",Forskningsdata!T25*'Sentrale parametere'!$C$26,(Forskningsdata!T25/Forskningsdata!T$33)*'Sentrale parametere'!$G$26),0)</f>
        <v>0</v>
      </c>
      <c r="X63" s="19">
        <f>IFERROR(IF('Sentrale parametere'!$B$27="Nei",Forskningsdata!U25*'Sentrale parametere'!$C$27,(Forskningsdata!U25/Forskningsdata!U$33)*'Sentrale parametere'!$G$27),0)</f>
        <v>0</v>
      </c>
      <c r="Y63" s="19">
        <f t="shared" si="43"/>
        <v>0</v>
      </c>
      <c r="Z63" s="45">
        <f>IFERROR(IF('Sentrale parametere'!$B$23="Nei",Forskningsdata!V25*'Sentrale parametere'!$C$23,(Forskningsdata!V25/Forskningsdata!V$33)*'Sentrale parametere'!$H$23),0)</f>
        <v>0</v>
      </c>
      <c r="AA63" s="19">
        <f>IFERROR(IF('Sentrale parametere'!$B$24="Nei",Forskningsdata!W25*'Sentrale parametere'!$C$24,(Forskningsdata!W25/Forskningsdata!W$33)*'Sentrale parametere'!$H$24),0)</f>
        <v>0</v>
      </c>
      <c r="AB63" s="19">
        <f>IFERROR(IF('Sentrale parametere'!$B$25="Nei",Forskningsdata!X25*'Sentrale parametere'!$C$25,(Forskningsdata!X25/Forskningsdata!X$33)*'Sentrale parametere'!$H$25),0)</f>
        <v>0</v>
      </c>
      <c r="AC63" s="19">
        <f>IFERROR(IF('Sentrale parametere'!$B$26="Nei",Forskningsdata!Y25*'Sentrale parametere'!$C$26,(Forskningsdata!Y25/Forskningsdata!Y$33)*'Sentrale parametere'!$H$26),0)</f>
        <v>0</v>
      </c>
      <c r="AD63" s="19">
        <f>IFERROR(IF('Sentrale parametere'!$B$27="Nei",Forskningsdata!Z25*'Sentrale parametere'!$C$27,(Forskningsdata!Z25/Forskningsdata!Z$33)*'Sentrale parametere'!$H$27),0)</f>
        <v>0</v>
      </c>
      <c r="AE63" s="19">
        <f t="shared" si="44"/>
        <v>0</v>
      </c>
      <c r="AF63" s="45">
        <f>IFERROR(IF('Sentrale parametere'!$B$23="Nei",Forskningsdata!AA25*'Sentrale parametere'!$C$23,(Forskningsdata!AA25/Forskningsdata!AA$33)*'Sentrale parametere'!$I$23),0)</f>
        <v>0</v>
      </c>
      <c r="AG63" s="19">
        <f>IFERROR(IF('Sentrale parametere'!$B$24="Nei",Forskningsdata!AB25*'Sentrale parametere'!$C$24,(Forskningsdata!AB25/Forskningsdata!AB$33)*'Sentrale parametere'!$I$24),0)</f>
        <v>0</v>
      </c>
      <c r="AH63" s="19">
        <f>IFERROR(IF('Sentrale parametere'!$B$25="Nei",Forskningsdata!AC25*'Sentrale parametere'!$C$25,(Forskningsdata!AC25/Forskningsdata!AC$33)*'Sentrale parametere'!$I$25),0)</f>
        <v>0</v>
      </c>
      <c r="AI63" s="19">
        <f>IFERROR(IF('Sentrale parametere'!$B$26="Nei",Forskningsdata!AD25*'Sentrale parametere'!$C$26,(Forskningsdata!AD25/Forskningsdata!AD$33)*'Sentrale parametere'!$I$26),0)</f>
        <v>0</v>
      </c>
      <c r="AJ63" s="19">
        <f>IFERROR(IF('Sentrale parametere'!$B$27="Nei",Forskningsdata!AE25*'Sentrale parametere'!$C$27,(Forskningsdata!AE25/Forskningsdata!AE$33)*'Sentrale parametere'!$I$27),0)</f>
        <v>0</v>
      </c>
      <c r="AK63" s="19">
        <f t="shared" si="45"/>
        <v>0</v>
      </c>
      <c r="AL63" s="45">
        <f>IFERROR(IF('Sentrale parametere'!$B$23="Nei",Forskningsdata!AF25*'Sentrale parametere'!$C$23,(Forskningsdata!AF25/Forskningsdata!AF$33)*'Sentrale parametere'!$J$23),0)</f>
        <v>0</v>
      </c>
      <c r="AM63" s="19">
        <f>IFERROR(IF('Sentrale parametere'!$B$24="Nei",Forskningsdata!AG25*'Sentrale parametere'!$C$24,(Forskningsdata!AG25/Forskningsdata!AG$33)*'Sentrale parametere'!$J$24),0)</f>
        <v>0</v>
      </c>
      <c r="AN63" s="19">
        <f>IFERROR(IF('Sentrale parametere'!$B$25="Nei",Forskningsdata!AH25*'Sentrale parametere'!$C$25,(Forskningsdata!AH25/Forskningsdata!AH$33)*'Sentrale parametere'!$J$25),0)</f>
        <v>0</v>
      </c>
      <c r="AO63" s="19">
        <f>IFERROR(IF('Sentrale parametere'!$B$26="Nei",Forskningsdata!AI25*'Sentrale parametere'!$C$26,(Forskningsdata!AI25/Forskningsdata!AI$33)*'Sentrale parametere'!$J$26),0)</f>
        <v>0</v>
      </c>
      <c r="AP63" s="19">
        <f>IFERROR(IF('Sentrale parametere'!$B$27="Nei",Forskningsdata!AJ25*'Sentrale parametere'!$C$27,(Forskningsdata!AJ25/Forskningsdata!AJ$33)*'Sentrale parametere'!$J$27),0)</f>
        <v>0</v>
      </c>
      <c r="AQ63" s="19">
        <f t="shared" si="46"/>
        <v>0</v>
      </c>
      <c r="AR63" s="45">
        <f>IFERROR(IF('Sentrale parametere'!$B$23="Nei",Forskningsdata!AK25*'Sentrale parametere'!$C$23,(Forskningsdata!AK25/Forskningsdata!AK$33)*'Sentrale parametere'!$K$23),0)</f>
        <v>0</v>
      </c>
      <c r="AS63" s="19">
        <f>IFERROR(IF('Sentrale parametere'!$B$24="Nei",Forskningsdata!AL25*'Sentrale parametere'!$C$24,(Forskningsdata!AL25/Forskningsdata!AL$33)*'Sentrale parametere'!$K$24),0)</f>
        <v>0</v>
      </c>
      <c r="AT63" s="19">
        <f>IFERROR(IF('Sentrale parametere'!$B$25="Nei",Forskningsdata!AM25*'Sentrale parametere'!$C$25,(Forskningsdata!AM25/Forskningsdata!AM$33)*'Sentrale parametere'!$K$25),0)</f>
        <v>0</v>
      </c>
      <c r="AU63" s="19">
        <f>IFERROR(IF('Sentrale parametere'!$B$26="Nei",Forskningsdata!AN25*'Sentrale parametere'!$C$26,(Forskningsdata!AN25/Forskningsdata!AN$33)*'Sentrale parametere'!$K$26),0)</f>
        <v>0</v>
      </c>
      <c r="AV63" s="19">
        <f>IFERROR(IF('Sentrale parametere'!$B$27="Nei",Forskningsdata!AO25*'Sentrale parametere'!$C$27,(Forskningsdata!AO25/Forskningsdata!AO$33)*'Sentrale parametere'!$K$27),0)</f>
        <v>0</v>
      </c>
      <c r="AW63" s="19">
        <f t="shared" si="47"/>
        <v>0</v>
      </c>
    </row>
    <row r="64" spans="1:49" x14ac:dyDescent="0.25">
      <c r="A64">
        <f t="shared" si="39"/>
        <v>0</v>
      </c>
      <c r="B64" s="45">
        <f>IFERROR(IF('Sentrale parametere'!$B$23="Nei",Forskningsdata!B26*'Sentrale parametere'!$C$23,(Forskningsdata!B26/Forskningsdata!B$33)*'Sentrale parametere'!$D$23),0)</f>
        <v>0</v>
      </c>
      <c r="C64" s="19">
        <f>IFERROR(IF('Sentrale parametere'!$B$24="Nei",Forskningsdata!C26*'Sentrale parametere'!$C$24,(Forskningsdata!C26/Forskningsdata!C$33)*'Sentrale parametere'!$D$24),0)</f>
        <v>0</v>
      </c>
      <c r="D64" s="19">
        <f>IFERROR(IF('Sentrale parametere'!$B$25="Nei",Forskningsdata!D26*'Sentrale parametere'!$C$25,(Forskningsdata!D26/Forskningsdata!D$33)*'Sentrale parametere'!$D$25),0)</f>
        <v>0</v>
      </c>
      <c r="E64" s="19">
        <f>IFERROR(IF('Sentrale parametere'!$B$26="Nei",Forskningsdata!E26*'Sentrale parametere'!$C$26,(Forskningsdata!E26/Forskningsdata!E$33)*'Sentrale parametere'!$D$26),0)</f>
        <v>0</v>
      </c>
      <c r="F64" s="19">
        <f>IFERROR(IF('Sentrale parametere'!$B$27="Nei",Forskningsdata!F26*'Sentrale parametere'!$C$27,(Forskningsdata!F26/Forskningsdata!F$33)*'Sentrale parametere'!$D$27),0)</f>
        <v>0</v>
      </c>
      <c r="G64" s="19">
        <f t="shared" si="48"/>
        <v>0</v>
      </c>
      <c r="H64" s="45">
        <f>IFERROR(IF('Sentrale parametere'!$B$23="Nei",Forskningsdata!G26*'Sentrale parametere'!$C$23,(Forskningsdata!G26/Forskningsdata!G$33)*'Sentrale parametere'!$E$23),0)</f>
        <v>0</v>
      </c>
      <c r="I64" s="19">
        <f>IFERROR(IF('Sentrale parametere'!$B$24="Nei",Forskningsdata!H26*'Sentrale parametere'!$C$24,(Forskningsdata!H26/Forskningsdata!H$33)*'Sentrale parametere'!$E$24),0)</f>
        <v>0</v>
      </c>
      <c r="J64" s="19">
        <f>IFERROR(IF('Sentrale parametere'!$B$25="Nei",Forskningsdata!I26*'Sentrale parametere'!$C$25,(Forskningsdata!I26/Forskningsdata!I$33)*'Sentrale parametere'!$E$25),0)</f>
        <v>0</v>
      </c>
      <c r="K64" s="19">
        <f>IFERROR(IF('Sentrale parametere'!$B$26="Nei",Forskningsdata!J26*'Sentrale parametere'!$C$26,(Forskningsdata!J26/Forskningsdata!J$33)*'Sentrale parametere'!$E$26),0)</f>
        <v>0</v>
      </c>
      <c r="L64" s="19">
        <f>IFERROR(IF('Sentrale parametere'!$B$27="Nei",Forskningsdata!K26*'Sentrale parametere'!$C$27,(Forskningsdata!K26/Forskningsdata!K$33)*'Sentrale parametere'!$E$27),0)</f>
        <v>0</v>
      </c>
      <c r="M64" s="19">
        <f t="shared" si="41"/>
        <v>0</v>
      </c>
      <c r="N64" s="45">
        <f>IFERROR(IF('Sentrale parametere'!$B$23="Nei",Forskningsdata!L26*'Sentrale parametere'!$C$23,(Forskningsdata!L26/Forskningsdata!L$33)*'Sentrale parametere'!$F$23),0)</f>
        <v>0</v>
      </c>
      <c r="O64" s="19">
        <f>IFERROR(IF('Sentrale parametere'!$B$24="Nei",Forskningsdata!M26*'Sentrale parametere'!$C$24,(Forskningsdata!M26/Forskningsdata!M$33)*'Sentrale parametere'!$F$24),0)</f>
        <v>0</v>
      </c>
      <c r="P64" s="19">
        <f>IFERROR(IF('Sentrale parametere'!$B$25="Nei",Forskningsdata!N26*'Sentrale parametere'!$C$25,(Forskningsdata!N26/Forskningsdata!N$33)*'Sentrale parametere'!$F$25),0)</f>
        <v>0</v>
      </c>
      <c r="Q64" s="19">
        <f>IFERROR(IF('Sentrale parametere'!$B$26="Nei",Forskningsdata!O26*'Sentrale parametere'!$C$26,(Forskningsdata!O26/Forskningsdata!O$33)*'Sentrale parametere'!$F$26),0)</f>
        <v>0</v>
      </c>
      <c r="R64" s="19">
        <f>IFERROR(IF('Sentrale parametere'!$B$27="Nei",Forskningsdata!P26*'Sentrale parametere'!$C$27,(Forskningsdata!P26/Forskningsdata!P$33)*'Sentrale parametere'!$F$27),0)</f>
        <v>0</v>
      </c>
      <c r="S64" s="19">
        <f t="shared" si="42"/>
        <v>0</v>
      </c>
      <c r="T64" s="45">
        <f>IFERROR(IF('Sentrale parametere'!$B$23="Nei",Forskningsdata!Q26*'Sentrale parametere'!$C$23,(Forskningsdata!Q26/Forskningsdata!Q$33)*'Sentrale parametere'!$G$23),0)</f>
        <v>0</v>
      </c>
      <c r="U64" s="19">
        <f>IFERROR(IF('Sentrale parametere'!$B$24="Nei",Forskningsdata!R26*'Sentrale parametere'!$C$24,(Forskningsdata!R26/Forskningsdata!R$33)*'Sentrale parametere'!$G$24),0)</f>
        <v>0</v>
      </c>
      <c r="V64" s="19">
        <f>IFERROR(IF('Sentrale parametere'!$B$25="Nei",Forskningsdata!S26*'Sentrale parametere'!$C$25,(Forskningsdata!S26/Forskningsdata!S$33)*'Sentrale parametere'!$G$25),0)</f>
        <v>0</v>
      </c>
      <c r="W64" s="19">
        <f>IFERROR(IF('Sentrale parametere'!$B$26="Nei",Forskningsdata!T26*'Sentrale parametere'!$C$26,(Forskningsdata!T26/Forskningsdata!T$33)*'Sentrale parametere'!$G$26),0)</f>
        <v>0</v>
      </c>
      <c r="X64" s="19">
        <f>IFERROR(IF('Sentrale parametere'!$B$27="Nei",Forskningsdata!U26*'Sentrale parametere'!$C$27,(Forskningsdata!U26/Forskningsdata!U$33)*'Sentrale parametere'!$G$27),0)</f>
        <v>0</v>
      </c>
      <c r="Y64" s="19">
        <f t="shared" si="43"/>
        <v>0</v>
      </c>
      <c r="Z64" s="45">
        <f>IFERROR(IF('Sentrale parametere'!$B$23="Nei",Forskningsdata!V26*'Sentrale parametere'!$C$23,(Forskningsdata!V26/Forskningsdata!V$33)*'Sentrale parametere'!$H$23),0)</f>
        <v>0</v>
      </c>
      <c r="AA64" s="19">
        <f>IFERROR(IF('Sentrale parametere'!$B$24="Nei",Forskningsdata!W26*'Sentrale parametere'!$C$24,(Forskningsdata!W26/Forskningsdata!W$33)*'Sentrale parametere'!$H$24),0)</f>
        <v>0</v>
      </c>
      <c r="AB64" s="19">
        <f>IFERROR(IF('Sentrale parametere'!$B$25="Nei",Forskningsdata!X26*'Sentrale parametere'!$C$25,(Forskningsdata!X26/Forskningsdata!X$33)*'Sentrale parametere'!$H$25),0)</f>
        <v>0</v>
      </c>
      <c r="AC64" s="19">
        <f>IFERROR(IF('Sentrale parametere'!$B$26="Nei",Forskningsdata!Y26*'Sentrale parametere'!$C$26,(Forskningsdata!Y26/Forskningsdata!Y$33)*'Sentrale parametere'!$H$26),0)</f>
        <v>0</v>
      </c>
      <c r="AD64" s="19">
        <f>IFERROR(IF('Sentrale parametere'!$B$27="Nei",Forskningsdata!Z26*'Sentrale parametere'!$C$27,(Forskningsdata!Z26/Forskningsdata!Z$33)*'Sentrale parametere'!$H$27),0)</f>
        <v>0</v>
      </c>
      <c r="AE64" s="19">
        <f t="shared" si="44"/>
        <v>0</v>
      </c>
      <c r="AF64" s="45">
        <f>IFERROR(IF('Sentrale parametere'!$B$23="Nei",Forskningsdata!AA26*'Sentrale parametere'!$C$23,(Forskningsdata!AA26/Forskningsdata!AA$33)*'Sentrale parametere'!$I$23),0)</f>
        <v>0</v>
      </c>
      <c r="AG64" s="19">
        <f>IFERROR(IF('Sentrale parametere'!$B$24="Nei",Forskningsdata!AB26*'Sentrale parametere'!$C$24,(Forskningsdata!AB26/Forskningsdata!AB$33)*'Sentrale parametere'!$I$24),0)</f>
        <v>0</v>
      </c>
      <c r="AH64" s="19">
        <f>IFERROR(IF('Sentrale parametere'!$B$25="Nei",Forskningsdata!AC26*'Sentrale parametere'!$C$25,(Forskningsdata!AC26/Forskningsdata!AC$33)*'Sentrale parametere'!$I$25),0)</f>
        <v>0</v>
      </c>
      <c r="AI64" s="19">
        <f>IFERROR(IF('Sentrale parametere'!$B$26="Nei",Forskningsdata!AD26*'Sentrale parametere'!$C$26,(Forskningsdata!AD26/Forskningsdata!AD$33)*'Sentrale parametere'!$I$26),0)</f>
        <v>0</v>
      </c>
      <c r="AJ64" s="19">
        <f>IFERROR(IF('Sentrale parametere'!$B$27="Nei",Forskningsdata!AE26*'Sentrale parametere'!$C$27,(Forskningsdata!AE26/Forskningsdata!AE$33)*'Sentrale parametere'!$I$27),0)</f>
        <v>0</v>
      </c>
      <c r="AK64" s="19">
        <f t="shared" si="45"/>
        <v>0</v>
      </c>
      <c r="AL64" s="45">
        <f>IFERROR(IF('Sentrale parametere'!$B$23="Nei",Forskningsdata!AF26*'Sentrale parametere'!$C$23,(Forskningsdata!AF26/Forskningsdata!AF$33)*'Sentrale parametere'!$J$23),0)</f>
        <v>0</v>
      </c>
      <c r="AM64" s="19">
        <f>IFERROR(IF('Sentrale parametere'!$B$24="Nei",Forskningsdata!AG26*'Sentrale parametere'!$C$24,(Forskningsdata!AG26/Forskningsdata!AG$33)*'Sentrale parametere'!$J$24),0)</f>
        <v>0</v>
      </c>
      <c r="AN64" s="19">
        <f>IFERROR(IF('Sentrale parametere'!$B$25="Nei",Forskningsdata!AH26*'Sentrale parametere'!$C$25,(Forskningsdata!AH26/Forskningsdata!AH$33)*'Sentrale parametere'!$J$25),0)</f>
        <v>0</v>
      </c>
      <c r="AO64" s="19">
        <f>IFERROR(IF('Sentrale parametere'!$B$26="Nei",Forskningsdata!AI26*'Sentrale parametere'!$C$26,(Forskningsdata!AI26/Forskningsdata!AI$33)*'Sentrale parametere'!$J$26),0)</f>
        <v>0</v>
      </c>
      <c r="AP64" s="19">
        <f>IFERROR(IF('Sentrale parametere'!$B$27="Nei",Forskningsdata!AJ26*'Sentrale parametere'!$C$27,(Forskningsdata!AJ26/Forskningsdata!AJ$33)*'Sentrale parametere'!$J$27),0)</f>
        <v>0</v>
      </c>
      <c r="AQ64" s="19">
        <f t="shared" si="46"/>
        <v>0</v>
      </c>
      <c r="AR64" s="45">
        <f>IFERROR(IF('Sentrale parametere'!$B$23="Nei",Forskningsdata!AK26*'Sentrale parametere'!$C$23,(Forskningsdata!AK26/Forskningsdata!AK$33)*'Sentrale parametere'!$K$23),0)</f>
        <v>0</v>
      </c>
      <c r="AS64" s="19">
        <f>IFERROR(IF('Sentrale parametere'!$B$24="Nei",Forskningsdata!AL26*'Sentrale parametere'!$C$24,(Forskningsdata!AL26/Forskningsdata!AL$33)*'Sentrale parametere'!$K$24),0)</f>
        <v>0</v>
      </c>
      <c r="AT64" s="19">
        <f>IFERROR(IF('Sentrale parametere'!$B$25="Nei",Forskningsdata!AM26*'Sentrale parametere'!$C$25,(Forskningsdata!AM26/Forskningsdata!AM$33)*'Sentrale parametere'!$K$25),0)</f>
        <v>0</v>
      </c>
      <c r="AU64" s="19">
        <f>IFERROR(IF('Sentrale parametere'!$B$26="Nei",Forskningsdata!AN26*'Sentrale parametere'!$C$26,(Forskningsdata!AN26/Forskningsdata!AN$33)*'Sentrale parametere'!$K$26),0)</f>
        <v>0</v>
      </c>
      <c r="AV64" s="19">
        <f>IFERROR(IF('Sentrale parametere'!$B$27="Nei",Forskningsdata!AO26*'Sentrale parametere'!$C$27,(Forskningsdata!AO26/Forskningsdata!AO$33)*'Sentrale parametere'!$K$27),0)</f>
        <v>0</v>
      </c>
      <c r="AW64" s="19">
        <f t="shared" si="47"/>
        <v>0</v>
      </c>
    </row>
    <row r="65" spans="1:49" x14ac:dyDescent="0.25">
      <c r="A65">
        <f t="shared" si="39"/>
        <v>0</v>
      </c>
      <c r="B65" s="45">
        <f>IFERROR(IF('Sentrale parametere'!$B$23="Nei",Forskningsdata!B27*'Sentrale parametere'!$C$23,(Forskningsdata!B27/Forskningsdata!B$33)*'Sentrale parametere'!$D$23),0)</f>
        <v>0</v>
      </c>
      <c r="C65" s="19">
        <f>IFERROR(IF('Sentrale parametere'!$B$24="Nei",Forskningsdata!C27*'Sentrale parametere'!$C$24,(Forskningsdata!C27/Forskningsdata!C$33)*'Sentrale parametere'!$D$24),0)</f>
        <v>0</v>
      </c>
      <c r="D65" s="19">
        <f>IFERROR(IF('Sentrale parametere'!$B$25="Nei",Forskningsdata!D27*'Sentrale parametere'!$C$25,(Forskningsdata!D27/Forskningsdata!D$33)*'Sentrale parametere'!$D$25),0)</f>
        <v>0</v>
      </c>
      <c r="E65" s="19">
        <f>IFERROR(IF('Sentrale parametere'!$B$26="Nei",Forskningsdata!E27*'Sentrale parametere'!$C$26,(Forskningsdata!E27/Forskningsdata!E$33)*'Sentrale parametere'!$D$26),0)</f>
        <v>0</v>
      </c>
      <c r="F65" s="19">
        <f>IFERROR(IF('Sentrale parametere'!$B$27="Nei",Forskningsdata!F27*'Sentrale parametere'!$C$27,(Forskningsdata!F27/Forskningsdata!F$33)*'Sentrale parametere'!$D$27),0)</f>
        <v>0</v>
      </c>
      <c r="G65" s="19">
        <f t="shared" si="48"/>
        <v>0</v>
      </c>
      <c r="H65" s="45">
        <f>IFERROR(IF('Sentrale parametere'!$B$23="Nei",Forskningsdata!G27*'Sentrale parametere'!$C$23,(Forskningsdata!G27/Forskningsdata!G$33)*'Sentrale parametere'!$E$23),0)</f>
        <v>0</v>
      </c>
      <c r="I65" s="19">
        <f>IFERROR(IF('Sentrale parametere'!$B$24="Nei",Forskningsdata!H27*'Sentrale parametere'!$C$24,(Forskningsdata!H27/Forskningsdata!H$33)*'Sentrale parametere'!$E$24),0)</f>
        <v>0</v>
      </c>
      <c r="J65" s="19">
        <f>IFERROR(IF('Sentrale parametere'!$B$25="Nei",Forskningsdata!I27*'Sentrale parametere'!$C$25,(Forskningsdata!I27/Forskningsdata!I$33)*'Sentrale parametere'!$E$25),0)</f>
        <v>0</v>
      </c>
      <c r="K65" s="19">
        <f>IFERROR(IF('Sentrale parametere'!$B$26="Nei",Forskningsdata!J27*'Sentrale parametere'!$C$26,(Forskningsdata!J27/Forskningsdata!J$33)*'Sentrale parametere'!$E$26),0)</f>
        <v>0</v>
      </c>
      <c r="L65" s="19">
        <f>IFERROR(IF('Sentrale parametere'!$B$27="Nei",Forskningsdata!K27*'Sentrale parametere'!$C$27,(Forskningsdata!K27/Forskningsdata!K$33)*'Sentrale parametere'!$E$27),0)</f>
        <v>0</v>
      </c>
      <c r="M65" s="19">
        <f t="shared" si="41"/>
        <v>0</v>
      </c>
      <c r="N65" s="45">
        <f>IFERROR(IF('Sentrale parametere'!$B$23="Nei",Forskningsdata!L27*'Sentrale parametere'!$C$23,(Forskningsdata!L27/Forskningsdata!L$33)*'Sentrale parametere'!$F$23),0)</f>
        <v>0</v>
      </c>
      <c r="O65" s="19">
        <f>IFERROR(IF('Sentrale parametere'!$B$24="Nei",Forskningsdata!M27*'Sentrale parametere'!$C$24,(Forskningsdata!M27/Forskningsdata!M$33)*'Sentrale parametere'!$F$24),0)</f>
        <v>0</v>
      </c>
      <c r="P65" s="19">
        <f>IFERROR(IF('Sentrale parametere'!$B$25="Nei",Forskningsdata!N27*'Sentrale parametere'!$C$25,(Forskningsdata!N27/Forskningsdata!N$33)*'Sentrale parametere'!$F$25),0)</f>
        <v>0</v>
      </c>
      <c r="Q65" s="19">
        <f>IFERROR(IF('Sentrale parametere'!$B$26="Nei",Forskningsdata!O27*'Sentrale parametere'!$C$26,(Forskningsdata!O27/Forskningsdata!O$33)*'Sentrale parametere'!$F$26),0)</f>
        <v>0</v>
      </c>
      <c r="R65" s="19">
        <f>IFERROR(IF('Sentrale parametere'!$B$27="Nei",Forskningsdata!P27*'Sentrale parametere'!$C$27,(Forskningsdata!P27/Forskningsdata!P$33)*'Sentrale parametere'!$F$27),0)</f>
        <v>0</v>
      </c>
      <c r="S65" s="19">
        <f t="shared" si="42"/>
        <v>0</v>
      </c>
      <c r="T65" s="45">
        <f>IFERROR(IF('Sentrale parametere'!$B$23="Nei",Forskningsdata!Q27*'Sentrale parametere'!$C$23,(Forskningsdata!Q27/Forskningsdata!Q$33)*'Sentrale parametere'!$G$23),0)</f>
        <v>0</v>
      </c>
      <c r="U65" s="19">
        <f>IFERROR(IF('Sentrale parametere'!$B$24="Nei",Forskningsdata!R27*'Sentrale parametere'!$C$24,(Forskningsdata!R27/Forskningsdata!R$33)*'Sentrale parametere'!$G$24),0)</f>
        <v>0</v>
      </c>
      <c r="V65" s="19">
        <f>IFERROR(IF('Sentrale parametere'!$B$25="Nei",Forskningsdata!S27*'Sentrale parametere'!$C$25,(Forskningsdata!S27/Forskningsdata!S$33)*'Sentrale parametere'!$G$25),0)</f>
        <v>0</v>
      </c>
      <c r="W65" s="19">
        <f>IFERROR(IF('Sentrale parametere'!$B$26="Nei",Forskningsdata!T27*'Sentrale parametere'!$C$26,(Forskningsdata!T27/Forskningsdata!T$33)*'Sentrale parametere'!$G$26),0)</f>
        <v>0</v>
      </c>
      <c r="X65" s="19">
        <f>IFERROR(IF('Sentrale parametere'!$B$27="Nei",Forskningsdata!U27*'Sentrale parametere'!$C$27,(Forskningsdata!U27/Forskningsdata!U$33)*'Sentrale parametere'!$G$27),0)</f>
        <v>0</v>
      </c>
      <c r="Y65" s="19">
        <f t="shared" si="43"/>
        <v>0</v>
      </c>
      <c r="Z65" s="45">
        <f>IFERROR(IF('Sentrale parametere'!$B$23="Nei",Forskningsdata!V27*'Sentrale parametere'!$C$23,(Forskningsdata!V27/Forskningsdata!V$33)*'Sentrale parametere'!$H$23),0)</f>
        <v>0</v>
      </c>
      <c r="AA65" s="19">
        <f>IFERROR(IF('Sentrale parametere'!$B$24="Nei",Forskningsdata!W27*'Sentrale parametere'!$C$24,(Forskningsdata!W27/Forskningsdata!W$33)*'Sentrale parametere'!$H$24),0)</f>
        <v>0</v>
      </c>
      <c r="AB65" s="19">
        <f>IFERROR(IF('Sentrale parametere'!$B$25="Nei",Forskningsdata!X27*'Sentrale parametere'!$C$25,(Forskningsdata!X27/Forskningsdata!X$33)*'Sentrale parametere'!$H$25),0)</f>
        <v>0</v>
      </c>
      <c r="AC65" s="19">
        <f>IFERROR(IF('Sentrale parametere'!$B$26="Nei",Forskningsdata!Y27*'Sentrale parametere'!$C$26,(Forskningsdata!Y27/Forskningsdata!Y$33)*'Sentrale parametere'!$H$26),0)</f>
        <v>0</v>
      </c>
      <c r="AD65" s="19">
        <f>IFERROR(IF('Sentrale parametere'!$B$27="Nei",Forskningsdata!Z27*'Sentrale parametere'!$C$27,(Forskningsdata!Z27/Forskningsdata!Z$33)*'Sentrale parametere'!$H$27),0)</f>
        <v>0</v>
      </c>
      <c r="AE65" s="19">
        <f t="shared" si="44"/>
        <v>0</v>
      </c>
      <c r="AF65" s="45">
        <f>IFERROR(IF('Sentrale parametere'!$B$23="Nei",Forskningsdata!AA27*'Sentrale parametere'!$C$23,(Forskningsdata!AA27/Forskningsdata!AA$33)*'Sentrale parametere'!$I$23),0)</f>
        <v>0</v>
      </c>
      <c r="AG65" s="19">
        <f>IFERROR(IF('Sentrale parametere'!$B$24="Nei",Forskningsdata!AB27*'Sentrale parametere'!$C$24,(Forskningsdata!AB27/Forskningsdata!AB$33)*'Sentrale parametere'!$I$24),0)</f>
        <v>0</v>
      </c>
      <c r="AH65" s="19">
        <f>IFERROR(IF('Sentrale parametere'!$B$25="Nei",Forskningsdata!AC27*'Sentrale parametere'!$C$25,(Forskningsdata!AC27/Forskningsdata!AC$33)*'Sentrale parametere'!$I$25),0)</f>
        <v>0</v>
      </c>
      <c r="AI65" s="19">
        <f>IFERROR(IF('Sentrale parametere'!$B$26="Nei",Forskningsdata!AD27*'Sentrale parametere'!$C$26,(Forskningsdata!AD27/Forskningsdata!AD$33)*'Sentrale parametere'!$I$26),0)</f>
        <v>0</v>
      </c>
      <c r="AJ65" s="19">
        <f>IFERROR(IF('Sentrale parametere'!$B$27="Nei",Forskningsdata!AE27*'Sentrale parametere'!$C$27,(Forskningsdata!AE27/Forskningsdata!AE$33)*'Sentrale parametere'!$I$27),0)</f>
        <v>0</v>
      </c>
      <c r="AK65" s="19">
        <f t="shared" si="45"/>
        <v>0</v>
      </c>
      <c r="AL65" s="45">
        <f>IFERROR(IF('Sentrale parametere'!$B$23="Nei",Forskningsdata!AF27*'Sentrale parametere'!$C$23,(Forskningsdata!AF27/Forskningsdata!AF$33)*'Sentrale parametere'!$J$23),0)</f>
        <v>0</v>
      </c>
      <c r="AM65" s="19">
        <f>IFERROR(IF('Sentrale parametere'!$B$24="Nei",Forskningsdata!AG27*'Sentrale parametere'!$C$24,(Forskningsdata!AG27/Forskningsdata!AG$33)*'Sentrale parametere'!$J$24),0)</f>
        <v>0</v>
      </c>
      <c r="AN65" s="19">
        <f>IFERROR(IF('Sentrale parametere'!$B$25="Nei",Forskningsdata!AH27*'Sentrale parametere'!$C$25,(Forskningsdata!AH27/Forskningsdata!AH$33)*'Sentrale parametere'!$J$25),0)</f>
        <v>0</v>
      </c>
      <c r="AO65" s="19">
        <f>IFERROR(IF('Sentrale parametere'!$B$26="Nei",Forskningsdata!AI27*'Sentrale parametere'!$C$26,(Forskningsdata!AI27/Forskningsdata!AI$33)*'Sentrale parametere'!$J$26),0)</f>
        <v>0</v>
      </c>
      <c r="AP65" s="19">
        <f>IFERROR(IF('Sentrale parametere'!$B$27="Nei",Forskningsdata!AJ27*'Sentrale parametere'!$C$27,(Forskningsdata!AJ27/Forskningsdata!AJ$33)*'Sentrale parametere'!$J$27),0)</f>
        <v>0</v>
      </c>
      <c r="AQ65" s="19">
        <f t="shared" si="46"/>
        <v>0</v>
      </c>
      <c r="AR65" s="45">
        <f>IFERROR(IF('Sentrale parametere'!$B$23="Nei",Forskningsdata!AK27*'Sentrale parametere'!$C$23,(Forskningsdata!AK27/Forskningsdata!AK$33)*'Sentrale parametere'!$K$23),0)</f>
        <v>0</v>
      </c>
      <c r="AS65" s="19">
        <f>IFERROR(IF('Sentrale parametere'!$B$24="Nei",Forskningsdata!AL27*'Sentrale parametere'!$C$24,(Forskningsdata!AL27/Forskningsdata!AL$33)*'Sentrale parametere'!$K$24),0)</f>
        <v>0</v>
      </c>
      <c r="AT65" s="19">
        <f>IFERROR(IF('Sentrale parametere'!$B$25="Nei",Forskningsdata!AM27*'Sentrale parametere'!$C$25,(Forskningsdata!AM27/Forskningsdata!AM$33)*'Sentrale parametere'!$K$25),0)</f>
        <v>0</v>
      </c>
      <c r="AU65" s="19">
        <f>IFERROR(IF('Sentrale parametere'!$B$26="Nei",Forskningsdata!AN27*'Sentrale parametere'!$C$26,(Forskningsdata!AN27/Forskningsdata!AN$33)*'Sentrale parametere'!$K$26),0)</f>
        <v>0</v>
      </c>
      <c r="AV65" s="19">
        <f>IFERROR(IF('Sentrale parametere'!$B$27="Nei",Forskningsdata!AO27*'Sentrale parametere'!$C$27,(Forskningsdata!AO27/Forskningsdata!AO$33)*'Sentrale parametere'!$K$27),0)</f>
        <v>0</v>
      </c>
      <c r="AW65" s="19">
        <f t="shared" si="47"/>
        <v>0</v>
      </c>
    </row>
    <row r="66" spans="1:49" x14ac:dyDescent="0.25">
      <c r="A66">
        <f t="shared" si="39"/>
        <v>0</v>
      </c>
      <c r="B66" s="45">
        <f>IFERROR(IF('Sentrale parametere'!$B$23="Nei",Forskningsdata!B28*'Sentrale parametere'!$C$23,(Forskningsdata!B28/Forskningsdata!B$33)*'Sentrale parametere'!$D$23),0)</f>
        <v>0</v>
      </c>
      <c r="C66" s="19">
        <f>IFERROR(IF('Sentrale parametere'!$B$24="Nei",Forskningsdata!C28*'Sentrale parametere'!$C$24,(Forskningsdata!C28/Forskningsdata!C$33)*'Sentrale parametere'!$D$24),0)</f>
        <v>0</v>
      </c>
      <c r="D66" s="19">
        <f>IFERROR(IF('Sentrale parametere'!$B$25="Nei",Forskningsdata!D28*'Sentrale parametere'!$C$25,(Forskningsdata!D28/Forskningsdata!D$33)*'Sentrale parametere'!$D$25),0)</f>
        <v>0</v>
      </c>
      <c r="E66" s="19">
        <f>IFERROR(IF('Sentrale parametere'!$B$26="Nei",Forskningsdata!E28*'Sentrale parametere'!$C$26,(Forskningsdata!E28/Forskningsdata!E$33)*'Sentrale parametere'!$D$26),0)</f>
        <v>0</v>
      </c>
      <c r="F66" s="19">
        <f>IFERROR(IF('Sentrale parametere'!$B$27="Nei",Forskningsdata!F28*'Sentrale parametere'!$C$27,(Forskningsdata!F28/Forskningsdata!F$33)*'Sentrale parametere'!$D$27),0)</f>
        <v>0</v>
      </c>
      <c r="G66" s="19">
        <f t="shared" si="48"/>
        <v>0</v>
      </c>
      <c r="H66" s="45">
        <f>IFERROR(IF('Sentrale parametere'!$B$23="Nei",Forskningsdata!G28*'Sentrale parametere'!$C$23,(Forskningsdata!G28/Forskningsdata!G$33)*'Sentrale parametere'!$E$23),0)</f>
        <v>0</v>
      </c>
      <c r="I66" s="19">
        <f>IFERROR(IF('Sentrale parametere'!$B$24="Nei",Forskningsdata!H28*'Sentrale parametere'!$C$24,(Forskningsdata!H28/Forskningsdata!H$33)*'Sentrale parametere'!$E$24),0)</f>
        <v>0</v>
      </c>
      <c r="J66" s="19">
        <f>IFERROR(IF('Sentrale parametere'!$B$25="Nei",Forskningsdata!I28*'Sentrale parametere'!$C$25,(Forskningsdata!I28/Forskningsdata!I$33)*'Sentrale parametere'!$E$25),0)</f>
        <v>0</v>
      </c>
      <c r="K66" s="19">
        <f>IFERROR(IF('Sentrale parametere'!$B$26="Nei",Forskningsdata!J28*'Sentrale parametere'!$C$26,(Forskningsdata!J28/Forskningsdata!J$33)*'Sentrale parametere'!$E$26),0)</f>
        <v>0</v>
      </c>
      <c r="L66" s="19">
        <f>IFERROR(IF('Sentrale parametere'!$B$27="Nei",Forskningsdata!K28*'Sentrale parametere'!$C$27,(Forskningsdata!K28/Forskningsdata!K$33)*'Sentrale parametere'!$E$27),0)</f>
        <v>0</v>
      </c>
      <c r="M66" s="19">
        <f t="shared" si="41"/>
        <v>0</v>
      </c>
      <c r="N66" s="45">
        <f>IFERROR(IF('Sentrale parametere'!$B$23="Nei",Forskningsdata!L28*'Sentrale parametere'!$C$23,(Forskningsdata!L28/Forskningsdata!L$33)*'Sentrale parametere'!$F$23),0)</f>
        <v>0</v>
      </c>
      <c r="O66" s="19">
        <f>IFERROR(IF('Sentrale parametere'!$B$24="Nei",Forskningsdata!M28*'Sentrale parametere'!$C$24,(Forskningsdata!M28/Forskningsdata!M$33)*'Sentrale parametere'!$F$24),0)</f>
        <v>0</v>
      </c>
      <c r="P66" s="19">
        <f>IFERROR(IF('Sentrale parametere'!$B$25="Nei",Forskningsdata!N28*'Sentrale parametere'!$C$25,(Forskningsdata!N28/Forskningsdata!N$33)*'Sentrale parametere'!$F$25),0)</f>
        <v>0</v>
      </c>
      <c r="Q66" s="19">
        <f>IFERROR(IF('Sentrale parametere'!$B$26="Nei",Forskningsdata!O28*'Sentrale parametere'!$C$26,(Forskningsdata!O28/Forskningsdata!O$33)*'Sentrale parametere'!$F$26),0)</f>
        <v>0</v>
      </c>
      <c r="R66" s="19">
        <f>IFERROR(IF('Sentrale parametere'!$B$27="Nei",Forskningsdata!P28*'Sentrale parametere'!$C$27,(Forskningsdata!P28/Forskningsdata!P$33)*'Sentrale parametere'!$F$27),0)</f>
        <v>0</v>
      </c>
      <c r="S66" s="19">
        <f t="shared" si="42"/>
        <v>0</v>
      </c>
      <c r="T66" s="45">
        <f>IFERROR(IF('Sentrale parametere'!$B$23="Nei",Forskningsdata!Q28*'Sentrale parametere'!$C$23,(Forskningsdata!Q28/Forskningsdata!Q$33)*'Sentrale parametere'!$G$23),0)</f>
        <v>0</v>
      </c>
      <c r="U66" s="19">
        <f>IFERROR(IF('Sentrale parametere'!$B$24="Nei",Forskningsdata!R28*'Sentrale parametere'!$C$24,(Forskningsdata!R28/Forskningsdata!R$33)*'Sentrale parametere'!$G$24),0)</f>
        <v>0</v>
      </c>
      <c r="V66" s="19">
        <f>IFERROR(IF('Sentrale parametere'!$B$25="Nei",Forskningsdata!S28*'Sentrale parametere'!$C$25,(Forskningsdata!S28/Forskningsdata!S$33)*'Sentrale parametere'!$G$25),0)</f>
        <v>0</v>
      </c>
      <c r="W66" s="19">
        <f>IFERROR(IF('Sentrale parametere'!$B$26="Nei",Forskningsdata!T28*'Sentrale parametere'!$C$26,(Forskningsdata!T28/Forskningsdata!T$33)*'Sentrale parametere'!$G$26),0)</f>
        <v>0</v>
      </c>
      <c r="X66" s="19">
        <f>IFERROR(IF('Sentrale parametere'!$B$27="Nei",Forskningsdata!U28*'Sentrale parametere'!$C$27,(Forskningsdata!U28/Forskningsdata!U$33)*'Sentrale parametere'!$G$27),0)</f>
        <v>0</v>
      </c>
      <c r="Y66" s="19">
        <f t="shared" si="43"/>
        <v>0</v>
      </c>
      <c r="Z66" s="45">
        <f>IFERROR(IF('Sentrale parametere'!$B$23="Nei",Forskningsdata!V28*'Sentrale parametere'!$C$23,(Forskningsdata!V28/Forskningsdata!V$33)*'Sentrale parametere'!$H$23),0)</f>
        <v>0</v>
      </c>
      <c r="AA66" s="19">
        <f>IFERROR(IF('Sentrale parametere'!$B$24="Nei",Forskningsdata!W28*'Sentrale parametere'!$C$24,(Forskningsdata!W28/Forskningsdata!W$33)*'Sentrale parametere'!$H$24),0)</f>
        <v>0</v>
      </c>
      <c r="AB66" s="19">
        <f>IFERROR(IF('Sentrale parametere'!$B$25="Nei",Forskningsdata!X28*'Sentrale parametere'!$C$25,(Forskningsdata!X28/Forskningsdata!X$33)*'Sentrale parametere'!$H$25),0)</f>
        <v>0</v>
      </c>
      <c r="AC66" s="19">
        <f>IFERROR(IF('Sentrale parametere'!$B$26="Nei",Forskningsdata!Y28*'Sentrale parametere'!$C$26,(Forskningsdata!Y28/Forskningsdata!Y$33)*'Sentrale parametere'!$H$26),0)</f>
        <v>0</v>
      </c>
      <c r="AD66" s="19">
        <f>IFERROR(IF('Sentrale parametere'!$B$27="Nei",Forskningsdata!Z28*'Sentrale parametere'!$C$27,(Forskningsdata!Z28/Forskningsdata!Z$33)*'Sentrale parametere'!$H$27),0)</f>
        <v>0</v>
      </c>
      <c r="AE66" s="19">
        <f t="shared" si="44"/>
        <v>0</v>
      </c>
      <c r="AF66" s="45">
        <f>IFERROR(IF('Sentrale parametere'!$B$23="Nei",Forskningsdata!AA28*'Sentrale parametere'!$C$23,(Forskningsdata!AA28/Forskningsdata!AA$33)*'Sentrale parametere'!$I$23),0)</f>
        <v>0</v>
      </c>
      <c r="AG66" s="19">
        <f>IFERROR(IF('Sentrale parametere'!$B$24="Nei",Forskningsdata!AB28*'Sentrale parametere'!$C$24,(Forskningsdata!AB28/Forskningsdata!AB$33)*'Sentrale parametere'!$I$24),0)</f>
        <v>0</v>
      </c>
      <c r="AH66" s="19">
        <f>IFERROR(IF('Sentrale parametere'!$B$25="Nei",Forskningsdata!AC28*'Sentrale parametere'!$C$25,(Forskningsdata!AC28/Forskningsdata!AC$33)*'Sentrale parametere'!$I$25),0)</f>
        <v>0</v>
      </c>
      <c r="AI66" s="19">
        <f>IFERROR(IF('Sentrale parametere'!$B$26="Nei",Forskningsdata!AD28*'Sentrale parametere'!$C$26,(Forskningsdata!AD28/Forskningsdata!AD$33)*'Sentrale parametere'!$I$26),0)</f>
        <v>0</v>
      </c>
      <c r="AJ66" s="19">
        <f>IFERROR(IF('Sentrale parametere'!$B$27="Nei",Forskningsdata!AE28*'Sentrale parametere'!$C$27,(Forskningsdata!AE28/Forskningsdata!AE$33)*'Sentrale parametere'!$I$27),0)</f>
        <v>0</v>
      </c>
      <c r="AK66" s="19">
        <f t="shared" si="45"/>
        <v>0</v>
      </c>
      <c r="AL66" s="45">
        <f>IFERROR(IF('Sentrale parametere'!$B$23="Nei",Forskningsdata!AF28*'Sentrale parametere'!$C$23,(Forskningsdata!AF28/Forskningsdata!AF$33)*'Sentrale parametere'!$J$23),0)</f>
        <v>0</v>
      </c>
      <c r="AM66" s="19">
        <f>IFERROR(IF('Sentrale parametere'!$B$24="Nei",Forskningsdata!AG28*'Sentrale parametere'!$C$24,(Forskningsdata!AG28/Forskningsdata!AG$33)*'Sentrale parametere'!$J$24),0)</f>
        <v>0</v>
      </c>
      <c r="AN66" s="19">
        <f>IFERROR(IF('Sentrale parametere'!$B$25="Nei",Forskningsdata!AH28*'Sentrale parametere'!$C$25,(Forskningsdata!AH28/Forskningsdata!AH$33)*'Sentrale parametere'!$J$25),0)</f>
        <v>0</v>
      </c>
      <c r="AO66" s="19">
        <f>IFERROR(IF('Sentrale parametere'!$B$26="Nei",Forskningsdata!AI28*'Sentrale parametere'!$C$26,(Forskningsdata!AI28/Forskningsdata!AI$33)*'Sentrale parametere'!$J$26),0)</f>
        <v>0</v>
      </c>
      <c r="AP66" s="19">
        <f>IFERROR(IF('Sentrale parametere'!$B$27="Nei",Forskningsdata!AJ28*'Sentrale parametere'!$C$27,(Forskningsdata!AJ28/Forskningsdata!AJ$33)*'Sentrale parametere'!$J$27),0)</f>
        <v>0</v>
      </c>
      <c r="AQ66" s="19">
        <f t="shared" si="46"/>
        <v>0</v>
      </c>
      <c r="AR66" s="45">
        <f>IFERROR(IF('Sentrale parametere'!$B$23="Nei",Forskningsdata!AK28*'Sentrale parametere'!$C$23,(Forskningsdata!AK28/Forskningsdata!AK$33)*'Sentrale parametere'!$K$23),0)</f>
        <v>0</v>
      </c>
      <c r="AS66" s="19">
        <f>IFERROR(IF('Sentrale parametere'!$B$24="Nei",Forskningsdata!AL28*'Sentrale parametere'!$C$24,(Forskningsdata!AL28/Forskningsdata!AL$33)*'Sentrale parametere'!$K$24),0)</f>
        <v>0</v>
      </c>
      <c r="AT66" s="19">
        <f>IFERROR(IF('Sentrale parametere'!$B$25="Nei",Forskningsdata!AM28*'Sentrale parametere'!$C$25,(Forskningsdata!AM28/Forskningsdata!AM$33)*'Sentrale parametere'!$K$25),0)</f>
        <v>0</v>
      </c>
      <c r="AU66" s="19">
        <f>IFERROR(IF('Sentrale parametere'!$B$26="Nei",Forskningsdata!AN28*'Sentrale parametere'!$C$26,(Forskningsdata!AN28/Forskningsdata!AN$33)*'Sentrale parametere'!$K$26),0)</f>
        <v>0</v>
      </c>
      <c r="AV66" s="19">
        <f>IFERROR(IF('Sentrale parametere'!$B$27="Nei",Forskningsdata!AO28*'Sentrale parametere'!$C$27,(Forskningsdata!AO28/Forskningsdata!AO$33)*'Sentrale parametere'!$K$27),0)</f>
        <v>0</v>
      </c>
      <c r="AW66" s="19">
        <f t="shared" si="47"/>
        <v>0</v>
      </c>
    </row>
    <row r="67" spans="1:49" x14ac:dyDescent="0.25">
      <c r="A67">
        <f t="shared" si="39"/>
        <v>0</v>
      </c>
      <c r="B67" s="45">
        <f>IFERROR(IF('Sentrale parametere'!$B$23="Nei",Forskningsdata!B29*'Sentrale parametere'!$C$23,(Forskningsdata!B29/Forskningsdata!B$33)*'Sentrale parametere'!$D$23),0)</f>
        <v>0</v>
      </c>
      <c r="C67" s="19">
        <f>IFERROR(IF('Sentrale parametere'!$B$24="Nei",Forskningsdata!C29*'Sentrale parametere'!$C$24,(Forskningsdata!C29/Forskningsdata!C$33)*'Sentrale parametere'!$D$24),0)</f>
        <v>0</v>
      </c>
      <c r="D67" s="19">
        <f>IFERROR(IF('Sentrale parametere'!$B$25="Nei",Forskningsdata!D29*'Sentrale parametere'!$C$25,(Forskningsdata!D29/Forskningsdata!D$33)*'Sentrale parametere'!$D$25),0)</f>
        <v>0</v>
      </c>
      <c r="E67" s="19">
        <f>IFERROR(IF('Sentrale parametere'!$B$26="Nei",Forskningsdata!E29*'Sentrale parametere'!$C$26,(Forskningsdata!E29/Forskningsdata!E$33)*'Sentrale parametere'!$D$26),0)</f>
        <v>0</v>
      </c>
      <c r="F67" s="19">
        <f>IFERROR(IF('Sentrale parametere'!$B$27="Nei",Forskningsdata!F29*'Sentrale parametere'!$C$27,(Forskningsdata!F29/Forskningsdata!F$33)*'Sentrale parametere'!$D$27),0)</f>
        <v>0</v>
      </c>
      <c r="G67" s="19">
        <f t="shared" si="48"/>
        <v>0</v>
      </c>
      <c r="H67" s="45">
        <f>IFERROR(IF('Sentrale parametere'!$B$23="Nei",Forskningsdata!G29*'Sentrale parametere'!$C$23,(Forskningsdata!G29/Forskningsdata!G$33)*'Sentrale parametere'!$E$23),0)</f>
        <v>0</v>
      </c>
      <c r="I67" s="19">
        <f>IFERROR(IF('Sentrale parametere'!$B$24="Nei",Forskningsdata!H29*'Sentrale parametere'!$C$24,(Forskningsdata!H29/Forskningsdata!H$33)*'Sentrale parametere'!$E$24),0)</f>
        <v>0</v>
      </c>
      <c r="J67" s="19">
        <f>IFERROR(IF('Sentrale parametere'!$B$25="Nei",Forskningsdata!I29*'Sentrale parametere'!$C$25,(Forskningsdata!I29/Forskningsdata!I$33)*'Sentrale parametere'!$E$25),0)</f>
        <v>0</v>
      </c>
      <c r="K67" s="19">
        <f>IFERROR(IF('Sentrale parametere'!$B$26="Nei",Forskningsdata!J29*'Sentrale parametere'!$C$26,(Forskningsdata!J29/Forskningsdata!J$33)*'Sentrale parametere'!$E$26),0)</f>
        <v>0</v>
      </c>
      <c r="L67" s="19">
        <f>IFERROR(IF('Sentrale parametere'!$B$27="Nei",Forskningsdata!K29*'Sentrale parametere'!$C$27,(Forskningsdata!K29/Forskningsdata!K$33)*'Sentrale parametere'!$E$27),0)</f>
        <v>0</v>
      </c>
      <c r="M67" s="19">
        <f t="shared" si="41"/>
        <v>0</v>
      </c>
      <c r="N67" s="45">
        <f>IFERROR(IF('Sentrale parametere'!$B$23="Nei",Forskningsdata!L29*'Sentrale parametere'!$C$23,(Forskningsdata!L29/Forskningsdata!L$33)*'Sentrale parametere'!$F$23),0)</f>
        <v>0</v>
      </c>
      <c r="O67" s="19">
        <f>IFERROR(IF('Sentrale parametere'!$B$24="Nei",Forskningsdata!M29*'Sentrale parametere'!$C$24,(Forskningsdata!M29/Forskningsdata!M$33)*'Sentrale parametere'!$F$24),0)</f>
        <v>0</v>
      </c>
      <c r="P67" s="19">
        <f>IFERROR(IF('Sentrale parametere'!$B$25="Nei",Forskningsdata!N29*'Sentrale parametere'!$C$25,(Forskningsdata!N29/Forskningsdata!N$33)*'Sentrale parametere'!$F$25),0)</f>
        <v>0</v>
      </c>
      <c r="Q67" s="19">
        <f>IFERROR(IF('Sentrale parametere'!$B$26="Nei",Forskningsdata!O29*'Sentrale parametere'!$C$26,(Forskningsdata!O29/Forskningsdata!O$33)*'Sentrale parametere'!$F$26),0)</f>
        <v>0</v>
      </c>
      <c r="R67" s="19">
        <f>IFERROR(IF('Sentrale parametere'!$B$27="Nei",Forskningsdata!P29*'Sentrale parametere'!$C$27,(Forskningsdata!P29/Forskningsdata!P$33)*'Sentrale parametere'!$F$27),0)</f>
        <v>0</v>
      </c>
      <c r="S67" s="19">
        <f t="shared" si="42"/>
        <v>0</v>
      </c>
      <c r="T67" s="45">
        <f>IFERROR(IF('Sentrale parametere'!$B$23="Nei",Forskningsdata!Q29*'Sentrale parametere'!$C$23,(Forskningsdata!Q29/Forskningsdata!Q$33)*'Sentrale parametere'!$G$23),0)</f>
        <v>0</v>
      </c>
      <c r="U67" s="19">
        <f>IFERROR(IF('Sentrale parametere'!$B$24="Nei",Forskningsdata!R29*'Sentrale parametere'!$C$24,(Forskningsdata!R29/Forskningsdata!R$33)*'Sentrale parametere'!$G$24),0)</f>
        <v>0</v>
      </c>
      <c r="V67" s="19">
        <f>IFERROR(IF('Sentrale parametere'!$B$25="Nei",Forskningsdata!S29*'Sentrale parametere'!$C$25,(Forskningsdata!S29/Forskningsdata!S$33)*'Sentrale parametere'!$G$25),0)</f>
        <v>0</v>
      </c>
      <c r="W67" s="19">
        <f>IFERROR(IF('Sentrale parametere'!$B$26="Nei",Forskningsdata!T29*'Sentrale parametere'!$C$26,(Forskningsdata!T29/Forskningsdata!T$33)*'Sentrale parametere'!$G$26),0)</f>
        <v>0</v>
      </c>
      <c r="X67" s="19">
        <f>IFERROR(IF('Sentrale parametere'!$B$27="Nei",Forskningsdata!U29*'Sentrale parametere'!$C$27,(Forskningsdata!U29/Forskningsdata!U$33)*'Sentrale parametere'!$G$27),0)</f>
        <v>0</v>
      </c>
      <c r="Y67" s="19">
        <f t="shared" si="43"/>
        <v>0</v>
      </c>
      <c r="Z67" s="45">
        <f>IFERROR(IF('Sentrale parametere'!$B$23="Nei",Forskningsdata!V29*'Sentrale parametere'!$C$23,(Forskningsdata!V29/Forskningsdata!V$33)*'Sentrale parametere'!$H$23),0)</f>
        <v>0</v>
      </c>
      <c r="AA67" s="19">
        <f>IFERROR(IF('Sentrale parametere'!$B$24="Nei",Forskningsdata!W29*'Sentrale parametere'!$C$24,(Forskningsdata!W29/Forskningsdata!W$33)*'Sentrale parametere'!$H$24),0)</f>
        <v>0</v>
      </c>
      <c r="AB67" s="19">
        <f>IFERROR(IF('Sentrale parametere'!$B$25="Nei",Forskningsdata!X29*'Sentrale parametere'!$C$25,(Forskningsdata!X29/Forskningsdata!X$33)*'Sentrale parametere'!$H$25),0)</f>
        <v>0</v>
      </c>
      <c r="AC67" s="19">
        <f>IFERROR(IF('Sentrale parametere'!$B$26="Nei",Forskningsdata!Y29*'Sentrale parametere'!$C$26,(Forskningsdata!Y29/Forskningsdata!Y$33)*'Sentrale parametere'!$H$26),0)</f>
        <v>0</v>
      </c>
      <c r="AD67" s="19">
        <f>IFERROR(IF('Sentrale parametere'!$B$27="Nei",Forskningsdata!Z29*'Sentrale parametere'!$C$27,(Forskningsdata!Z29/Forskningsdata!Z$33)*'Sentrale parametere'!$H$27),0)</f>
        <v>0</v>
      </c>
      <c r="AE67" s="19">
        <f t="shared" si="44"/>
        <v>0</v>
      </c>
      <c r="AF67" s="45">
        <f>IFERROR(IF('Sentrale parametere'!$B$23="Nei",Forskningsdata!AA29*'Sentrale parametere'!$C$23,(Forskningsdata!AA29/Forskningsdata!AA$33)*'Sentrale parametere'!$I$23),0)</f>
        <v>0</v>
      </c>
      <c r="AG67" s="19">
        <f>IFERROR(IF('Sentrale parametere'!$B$24="Nei",Forskningsdata!AB29*'Sentrale parametere'!$C$24,(Forskningsdata!AB29/Forskningsdata!AB$33)*'Sentrale parametere'!$I$24),0)</f>
        <v>0</v>
      </c>
      <c r="AH67" s="19">
        <f>IFERROR(IF('Sentrale parametere'!$B$25="Nei",Forskningsdata!AC29*'Sentrale parametere'!$C$25,(Forskningsdata!AC29/Forskningsdata!AC$33)*'Sentrale parametere'!$I$25),0)</f>
        <v>0</v>
      </c>
      <c r="AI67" s="19">
        <f>IFERROR(IF('Sentrale parametere'!$B$26="Nei",Forskningsdata!AD29*'Sentrale parametere'!$C$26,(Forskningsdata!AD29/Forskningsdata!AD$33)*'Sentrale parametere'!$I$26),0)</f>
        <v>0</v>
      </c>
      <c r="AJ67" s="19">
        <f>IFERROR(IF('Sentrale parametere'!$B$27="Nei",Forskningsdata!AE29*'Sentrale parametere'!$C$27,(Forskningsdata!AE29/Forskningsdata!AE$33)*'Sentrale parametere'!$I$27),0)</f>
        <v>0</v>
      </c>
      <c r="AK67" s="19">
        <f t="shared" si="45"/>
        <v>0</v>
      </c>
      <c r="AL67" s="45">
        <f>IFERROR(IF('Sentrale parametere'!$B$23="Nei",Forskningsdata!AF29*'Sentrale parametere'!$C$23,(Forskningsdata!AF29/Forskningsdata!AF$33)*'Sentrale parametere'!$J$23),0)</f>
        <v>0</v>
      </c>
      <c r="AM67" s="19">
        <f>IFERROR(IF('Sentrale parametere'!$B$24="Nei",Forskningsdata!AG29*'Sentrale parametere'!$C$24,(Forskningsdata!AG29/Forskningsdata!AG$33)*'Sentrale parametere'!$J$24),0)</f>
        <v>0</v>
      </c>
      <c r="AN67" s="19">
        <f>IFERROR(IF('Sentrale parametere'!$B$25="Nei",Forskningsdata!AH29*'Sentrale parametere'!$C$25,(Forskningsdata!AH29/Forskningsdata!AH$33)*'Sentrale parametere'!$J$25),0)</f>
        <v>0</v>
      </c>
      <c r="AO67" s="19">
        <f>IFERROR(IF('Sentrale parametere'!$B$26="Nei",Forskningsdata!AI29*'Sentrale parametere'!$C$26,(Forskningsdata!AI29/Forskningsdata!AI$33)*'Sentrale parametere'!$J$26),0)</f>
        <v>0</v>
      </c>
      <c r="AP67" s="19">
        <f>IFERROR(IF('Sentrale parametere'!$B$27="Nei",Forskningsdata!AJ29*'Sentrale parametere'!$C$27,(Forskningsdata!AJ29/Forskningsdata!AJ$33)*'Sentrale parametere'!$J$27),0)</f>
        <v>0</v>
      </c>
      <c r="AQ67" s="19">
        <f t="shared" si="46"/>
        <v>0</v>
      </c>
      <c r="AR67" s="45">
        <f>IFERROR(IF('Sentrale parametere'!$B$23="Nei",Forskningsdata!AK29*'Sentrale parametere'!$C$23,(Forskningsdata!AK29/Forskningsdata!AK$33)*'Sentrale parametere'!$K$23),0)</f>
        <v>0</v>
      </c>
      <c r="AS67" s="19">
        <f>IFERROR(IF('Sentrale parametere'!$B$24="Nei",Forskningsdata!AL29*'Sentrale parametere'!$C$24,(Forskningsdata!AL29/Forskningsdata!AL$33)*'Sentrale parametere'!$K$24),0)</f>
        <v>0</v>
      </c>
      <c r="AT67" s="19">
        <f>IFERROR(IF('Sentrale parametere'!$B$25="Nei",Forskningsdata!AM29*'Sentrale parametere'!$C$25,(Forskningsdata!AM29/Forskningsdata!AM$33)*'Sentrale parametere'!$K$25),0)</f>
        <v>0</v>
      </c>
      <c r="AU67" s="19">
        <f>IFERROR(IF('Sentrale parametere'!$B$26="Nei",Forskningsdata!AN29*'Sentrale parametere'!$C$26,(Forskningsdata!AN29/Forskningsdata!AN$33)*'Sentrale parametere'!$K$26),0)</f>
        <v>0</v>
      </c>
      <c r="AV67" s="19">
        <f>IFERROR(IF('Sentrale parametere'!$B$27="Nei",Forskningsdata!AO29*'Sentrale parametere'!$C$27,(Forskningsdata!AO29/Forskningsdata!AO$33)*'Sentrale parametere'!$K$27),0)</f>
        <v>0</v>
      </c>
      <c r="AW67" s="19">
        <f t="shared" si="47"/>
        <v>0</v>
      </c>
    </row>
    <row r="68" spans="1:49" x14ac:dyDescent="0.25">
      <c r="A68">
        <f t="shared" si="39"/>
        <v>0</v>
      </c>
      <c r="B68" s="45">
        <f>IFERROR(IF('Sentrale parametere'!$B$23="Nei",Forskningsdata!B30*'Sentrale parametere'!$C$23,(Forskningsdata!B30/Forskningsdata!B$33)*'Sentrale parametere'!$D$23),0)</f>
        <v>0</v>
      </c>
      <c r="C68" s="19">
        <f>IFERROR(IF('Sentrale parametere'!$B$24="Nei",Forskningsdata!C30*'Sentrale parametere'!$C$24,(Forskningsdata!C30/Forskningsdata!C$33)*'Sentrale parametere'!$D$24),0)</f>
        <v>0</v>
      </c>
      <c r="D68" s="19">
        <f>IFERROR(IF('Sentrale parametere'!$B$25="Nei",Forskningsdata!D30*'Sentrale parametere'!$C$25,(Forskningsdata!D30/Forskningsdata!D$33)*'Sentrale parametere'!$D$25),0)</f>
        <v>0</v>
      </c>
      <c r="E68" s="19">
        <f>IFERROR(IF('Sentrale parametere'!$B$26="Nei",Forskningsdata!E30*'Sentrale parametere'!$C$26,(Forskningsdata!E30/Forskningsdata!E$33)*'Sentrale parametere'!$D$26),0)</f>
        <v>0</v>
      </c>
      <c r="F68" s="19">
        <f>IFERROR(IF('Sentrale parametere'!$B$27="Nei",Forskningsdata!F30*'Sentrale parametere'!$C$27,(Forskningsdata!F30/Forskningsdata!F$33)*'Sentrale parametere'!$D$27),0)</f>
        <v>0</v>
      </c>
      <c r="G68" s="19">
        <f t="shared" si="48"/>
        <v>0</v>
      </c>
      <c r="H68" s="45">
        <f>IFERROR(IF('Sentrale parametere'!$B$23="Nei",Forskningsdata!G30*'Sentrale parametere'!$C$23,(Forskningsdata!G30/Forskningsdata!G$33)*'Sentrale parametere'!$E$23),0)</f>
        <v>0</v>
      </c>
      <c r="I68" s="19">
        <f>IFERROR(IF('Sentrale parametere'!$B$24="Nei",Forskningsdata!H30*'Sentrale parametere'!$C$24,(Forskningsdata!H30/Forskningsdata!H$33)*'Sentrale parametere'!$E$24),0)</f>
        <v>0</v>
      </c>
      <c r="J68" s="19">
        <f>IFERROR(IF('Sentrale parametere'!$B$25="Nei",Forskningsdata!I30*'Sentrale parametere'!$C$25,(Forskningsdata!I30/Forskningsdata!I$33)*'Sentrale parametere'!$E$25),0)</f>
        <v>0</v>
      </c>
      <c r="K68" s="19">
        <f>IFERROR(IF('Sentrale parametere'!$B$26="Nei",Forskningsdata!J30*'Sentrale parametere'!$C$26,(Forskningsdata!J30/Forskningsdata!J$33)*'Sentrale parametere'!$E$26),0)</f>
        <v>0</v>
      </c>
      <c r="L68" s="19">
        <f>IFERROR(IF('Sentrale parametere'!$B$27="Nei",Forskningsdata!K30*'Sentrale parametere'!$C$27,(Forskningsdata!K30/Forskningsdata!K$33)*'Sentrale parametere'!$E$27),0)</f>
        <v>0</v>
      </c>
      <c r="M68" s="19">
        <f t="shared" si="41"/>
        <v>0</v>
      </c>
      <c r="N68" s="45">
        <f>IFERROR(IF('Sentrale parametere'!$B$23="Nei",Forskningsdata!L30*'Sentrale parametere'!$C$23,(Forskningsdata!L30/Forskningsdata!L$33)*'Sentrale parametere'!$F$23),0)</f>
        <v>0</v>
      </c>
      <c r="O68" s="19">
        <f>IFERROR(IF('Sentrale parametere'!$B$24="Nei",Forskningsdata!M30*'Sentrale parametere'!$C$24,(Forskningsdata!M30/Forskningsdata!M$33)*'Sentrale parametere'!$F$24),0)</f>
        <v>0</v>
      </c>
      <c r="P68" s="19">
        <f>IFERROR(IF('Sentrale parametere'!$B$25="Nei",Forskningsdata!N30*'Sentrale parametere'!$C$25,(Forskningsdata!N30/Forskningsdata!N$33)*'Sentrale parametere'!$F$25),0)</f>
        <v>0</v>
      </c>
      <c r="Q68" s="19">
        <f>IFERROR(IF('Sentrale parametere'!$B$26="Nei",Forskningsdata!O30*'Sentrale parametere'!$C$26,(Forskningsdata!O30/Forskningsdata!O$33)*'Sentrale parametere'!$F$26),0)</f>
        <v>0</v>
      </c>
      <c r="R68" s="19">
        <f>IFERROR(IF('Sentrale parametere'!$B$27="Nei",Forskningsdata!P30*'Sentrale parametere'!$C$27,(Forskningsdata!P30/Forskningsdata!P$33)*'Sentrale parametere'!$F$27),0)</f>
        <v>0</v>
      </c>
      <c r="S68" s="19">
        <f t="shared" si="42"/>
        <v>0</v>
      </c>
      <c r="T68" s="45">
        <f>IFERROR(IF('Sentrale parametere'!$B$23="Nei",Forskningsdata!Q30*'Sentrale parametere'!$C$23,(Forskningsdata!Q30/Forskningsdata!Q$33)*'Sentrale parametere'!$G$23),0)</f>
        <v>0</v>
      </c>
      <c r="U68" s="19">
        <f>IFERROR(IF('Sentrale parametere'!$B$24="Nei",Forskningsdata!R30*'Sentrale parametere'!$C$24,(Forskningsdata!R30/Forskningsdata!R$33)*'Sentrale parametere'!$G$24),0)</f>
        <v>0</v>
      </c>
      <c r="V68" s="19">
        <f>IFERROR(IF('Sentrale parametere'!$B$25="Nei",Forskningsdata!S30*'Sentrale parametere'!$C$25,(Forskningsdata!S30/Forskningsdata!S$33)*'Sentrale parametere'!$G$25),0)</f>
        <v>0</v>
      </c>
      <c r="W68" s="19">
        <f>IFERROR(IF('Sentrale parametere'!$B$26="Nei",Forskningsdata!T30*'Sentrale parametere'!$C$26,(Forskningsdata!T30/Forskningsdata!T$33)*'Sentrale parametere'!$G$26),0)</f>
        <v>0</v>
      </c>
      <c r="X68" s="19">
        <f>IFERROR(IF('Sentrale parametere'!$B$27="Nei",Forskningsdata!U30*'Sentrale parametere'!$C$27,(Forskningsdata!U30/Forskningsdata!U$33)*'Sentrale parametere'!$G$27),0)</f>
        <v>0</v>
      </c>
      <c r="Y68" s="19">
        <f t="shared" si="43"/>
        <v>0</v>
      </c>
      <c r="Z68" s="45">
        <f>IFERROR(IF('Sentrale parametere'!$B$23="Nei",Forskningsdata!V30*'Sentrale parametere'!$C$23,(Forskningsdata!V30/Forskningsdata!V$33)*'Sentrale parametere'!$H$23),0)</f>
        <v>0</v>
      </c>
      <c r="AA68" s="19">
        <f>IFERROR(IF('Sentrale parametere'!$B$24="Nei",Forskningsdata!W30*'Sentrale parametere'!$C$24,(Forskningsdata!W30/Forskningsdata!W$33)*'Sentrale parametere'!$H$24),0)</f>
        <v>0</v>
      </c>
      <c r="AB68" s="19">
        <f>IFERROR(IF('Sentrale parametere'!$B$25="Nei",Forskningsdata!X30*'Sentrale parametere'!$C$25,(Forskningsdata!X30/Forskningsdata!X$33)*'Sentrale parametere'!$H$25),0)</f>
        <v>0</v>
      </c>
      <c r="AC68" s="19">
        <f>IFERROR(IF('Sentrale parametere'!$B$26="Nei",Forskningsdata!Y30*'Sentrale parametere'!$C$26,(Forskningsdata!Y30/Forskningsdata!Y$33)*'Sentrale parametere'!$H$26),0)</f>
        <v>0</v>
      </c>
      <c r="AD68" s="19">
        <f>IFERROR(IF('Sentrale parametere'!$B$27="Nei",Forskningsdata!Z30*'Sentrale parametere'!$C$27,(Forskningsdata!Z30/Forskningsdata!Z$33)*'Sentrale parametere'!$H$27),0)</f>
        <v>0</v>
      </c>
      <c r="AE68" s="19">
        <f t="shared" si="44"/>
        <v>0</v>
      </c>
      <c r="AF68" s="45">
        <f>IFERROR(IF('Sentrale parametere'!$B$23="Nei",Forskningsdata!AA30*'Sentrale parametere'!$C$23,(Forskningsdata!AA30/Forskningsdata!AA$33)*'Sentrale parametere'!$I$23),0)</f>
        <v>0</v>
      </c>
      <c r="AG68" s="19">
        <f>IFERROR(IF('Sentrale parametere'!$B$24="Nei",Forskningsdata!AB30*'Sentrale parametere'!$C$24,(Forskningsdata!AB30/Forskningsdata!AB$33)*'Sentrale parametere'!$I$24),0)</f>
        <v>0</v>
      </c>
      <c r="AH68" s="19">
        <f>IFERROR(IF('Sentrale parametere'!$B$25="Nei",Forskningsdata!AC30*'Sentrale parametere'!$C$25,(Forskningsdata!AC30/Forskningsdata!AC$33)*'Sentrale parametere'!$I$25),0)</f>
        <v>0</v>
      </c>
      <c r="AI68" s="19">
        <f>IFERROR(IF('Sentrale parametere'!$B$26="Nei",Forskningsdata!AD30*'Sentrale parametere'!$C$26,(Forskningsdata!AD30/Forskningsdata!AD$33)*'Sentrale parametere'!$I$26),0)</f>
        <v>0</v>
      </c>
      <c r="AJ68" s="19">
        <f>IFERROR(IF('Sentrale parametere'!$B$27="Nei",Forskningsdata!AE30*'Sentrale parametere'!$C$27,(Forskningsdata!AE30/Forskningsdata!AE$33)*'Sentrale parametere'!$I$27),0)</f>
        <v>0</v>
      </c>
      <c r="AK68" s="19">
        <f t="shared" si="45"/>
        <v>0</v>
      </c>
      <c r="AL68" s="45">
        <f>IFERROR(IF('Sentrale parametere'!$B$23="Nei",Forskningsdata!AF30*'Sentrale parametere'!$C$23,(Forskningsdata!AF30/Forskningsdata!AF$33)*'Sentrale parametere'!$J$23),0)</f>
        <v>0</v>
      </c>
      <c r="AM68" s="19">
        <f>IFERROR(IF('Sentrale parametere'!$B$24="Nei",Forskningsdata!AG30*'Sentrale parametere'!$C$24,(Forskningsdata!AG30/Forskningsdata!AG$33)*'Sentrale parametere'!$J$24),0)</f>
        <v>0</v>
      </c>
      <c r="AN68" s="19">
        <f>IFERROR(IF('Sentrale parametere'!$B$25="Nei",Forskningsdata!AH30*'Sentrale parametere'!$C$25,(Forskningsdata!AH30/Forskningsdata!AH$33)*'Sentrale parametere'!$J$25),0)</f>
        <v>0</v>
      </c>
      <c r="AO68" s="19">
        <f>IFERROR(IF('Sentrale parametere'!$B$26="Nei",Forskningsdata!AI30*'Sentrale parametere'!$C$26,(Forskningsdata!AI30/Forskningsdata!AI$33)*'Sentrale parametere'!$J$26),0)</f>
        <v>0</v>
      </c>
      <c r="AP68" s="19">
        <f>IFERROR(IF('Sentrale parametere'!$B$27="Nei",Forskningsdata!AJ30*'Sentrale parametere'!$C$27,(Forskningsdata!AJ30/Forskningsdata!AJ$33)*'Sentrale parametere'!$J$27),0)</f>
        <v>0</v>
      </c>
      <c r="AQ68" s="19">
        <f t="shared" si="46"/>
        <v>0</v>
      </c>
      <c r="AR68" s="45">
        <f>IFERROR(IF('Sentrale parametere'!$B$23="Nei",Forskningsdata!AK30*'Sentrale parametere'!$C$23,(Forskningsdata!AK30/Forskningsdata!AK$33)*'Sentrale parametere'!$K$23),0)</f>
        <v>0</v>
      </c>
      <c r="AS68" s="19">
        <f>IFERROR(IF('Sentrale parametere'!$B$24="Nei",Forskningsdata!AL30*'Sentrale parametere'!$C$24,(Forskningsdata!AL30/Forskningsdata!AL$33)*'Sentrale parametere'!$K$24),0)</f>
        <v>0</v>
      </c>
      <c r="AT68" s="19">
        <f>IFERROR(IF('Sentrale parametere'!$B$25="Nei",Forskningsdata!AM30*'Sentrale parametere'!$C$25,(Forskningsdata!AM30/Forskningsdata!AM$33)*'Sentrale parametere'!$K$25),0)</f>
        <v>0</v>
      </c>
      <c r="AU68" s="19">
        <f>IFERROR(IF('Sentrale parametere'!$B$26="Nei",Forskningsdata!AN30*'Sentrale parametere'!$C$26,(Forskningsdata!AN30/Forskningsdata!AN$33)*'Sentrale parametere'!$K$26),0)</f>
        <v>0</v>
      </c>
      <c r="AV68" s="19">
        <f>IFERROR(IF('Sentrale parametere'!$B$27="Nei",Forskningsdata!AO30*'Sentrale parametere'!$C$27,(Forskningsdata!AO30/Forskningsdata!AO$33)*'Sentrale parametere'!$K$27),0)</f>
        <v>0</v>
      </c>
      <c r="AW68" s="19">
        <f t="shared" si="47"/>
        <v>0</v>
      </c>
    </row>
    <row r="69" spans="1:49" x14ac:dyDescent="0.25">
      <c r="A69">
        <f t="shared" si="39"/>
        <v>0</v>
      </c>
      <c r="B69" s="45">
        <f>IFERROR(IF('Sentrale parametere'!$B$23="Nei",Forskningsdata!B31*'Sentrale parametere'!$C$23,(Forskningsdata!B31/Forskningsdata!B$33)*'Sentrale parametere'!$D$23),0)</f>
        <v>0</v>
      </c>
      <c r="C69" s="19">
        <f>IFERROR(IF('Sentrale parametere'!$B$24="Nei",Forskningsdata!C31*'Sentrale parametere'!$C$24,(Forskningsdata!C31/Forskningsdata!C$33)*'Sentrale parametere'!$D$24),0)</f>
        <v>0</v>
      </c>
      <c r="D69" s="19">
        <f>IFERROR(IF('Sentrale parametere'!$B$25="Nei",Forskningsdata!D31*'Sentrale parametere'!$C$25,(Forskningsdata!D31/Forskningsdata!D$33)*'Sentrale parametere'!$D$25),0)</f>
        <v>0</v>
      </c>
      <c r="E69" s="19">
        <f>IFERROR(IF('Sentrale parametere'!$B$26="Nei",Forskningsdata!E31*'Sentrale parametere'!$C$26,(Forskningsdata!E31/Forskningsdata!E$33)*'Sentrale parametere'!$D$26),0)</f>
        <v>0</v>
      </c>
      <c r="F69" s="19">
        <f>IFERROR(IF('Sentrale parametere'!$B$27="Nei",Forskningsdata!F31*'Sentrale parametere'!$C$27,(Forskningsdata!F31/Forskningsdata!F$33)*'Sentrale parametere'!$D$27),0)</f>
        <v>0</v>
      </c>
      <c r="G69" s="19">
        <f t="shared" si="48"/>
        <v>0</v>
      </c>
      <c r="H69" s="45">
        <f>IFERROR(IF('Sentrale parametere'!$B$23="Nei",Forskningsdata!G31*'Sentrale parametere'!$C$23,(Forskningsdata!G31/Forskningsdata!G$33)*'Sentrale parametere'!$E$23),0)</f>
        <v>0</v>
      </c>
      <c r="I69" s="19">
        <f>IFERROR(IF('Sentrale parametere'!$B$24="Nei",Forskningsdata!H31*'Sentrale parametere'!$C$24,(Forskningsdata!H31/Forskningsdata!H$33)*'Sentrale parametere'!$E$24),0)</f>
        <v>0</v>
      </c>
      <c r="J69" s="19">
        <f>IFERROR(IF('Sentrale parametere'!$B$25="Nei",Forskningsdata!I31*'Sentrale parametere'!$C$25,(Forskningsdata!I31/Forskningsdata!I$33)*'Sentrale parametere'!$E$25),0)</f>
        <v>0</v>
      </c>
      <c r="K69" s="19">
        <f>IFERROR(IF('Sentrale parametere'!$B$26="Nei",Forskningsdata!J31*'Sentrale parametere'!$C$26,(Forskningsdata!J31/Forskningsdata!J$33)*'Sentrale parametere'!$E$26),0)</f>
        <v>0</v>
      </c>
      <c r="L69" s="19">
        <f>IFERROR(IF('Sentrale parametere'!$B$27="Nei",Forskningsdata!K31*'Sentrale parametere'!$C$27,(Forskningsdata!K31/Forskningsdata!K$33)*'Sentrale parametere'!$E$27),0)</f>
        <v>0</v>
      </c>
      <c r="M69" s="19">
        <f t="shared" si="41"/>
        <v>0</v>
      </c>
      <c r="N69" s="45">
        <f>IFERROR(IF('Sentrale parametere'!$B$23="Nei",Forskningsdata!L31*'Sentrale parametere'!$C$23,(Forskningsdata!L31/Forskningsdata!L$33)*'Sentrale parametere'!$F$23),0)</f>
        <v>0</v>
      </c>
      <c r="O69" s="19">
        <f>IFERROR(IF('Sentrale parametere'!$B$24="Nei",Forskningsdata!M31*'Sentrale parametere'!$C$24,(Forskningsdata!M31/Forskningsdata!M$33)*'Sentrale parametere'!$F$24),0)</f>
        <v>0</v>
      </c>
      <c r="P69" s="19">
        <f>IFERROR(IF('Sentrale parametere'!$B$25="Nei",Forskningsdata!N31*'Sentrale parametere'!$C$25,(Forskningsdata!N31/Forskningsdata!N$33)*'Sentrale parametere'!$F$25),0)</f>
        <v>0</v>
      </c>
      <c r="Q69" s="19">
        <f>IFERROR(IF('Sentrale parametere'!$B$26="Nei",Forskningsdata!O31*'Sentrale parametere'!$C$26,(Forskningsdata!O31/Forskningsdata!O$33)*'Sentrale parametere'!$F$26),0)</f>
        <v>0</v>
      </c>
      <c r="R69" s="19">
        <f>IFERROR(IF('Sentrale parametere'!$B$27="Nei",Forskningsdata!P31*'Sentrale parametere'!$C$27,(Forskningsdata!P31/Forskningsdata!P$33)*'Sentrale parametere'!$F$27),0)</f>
        <v>0</v>
      </c>
      <c r="S69" s="19">
        <f t="shared" si="42"/>
        <v>0</v>
      </c>
      <c r="T69" s="45">
        <f>IFERROR(IF('Sentrale parametere'!$B$23="Nei",Forskningsdata!Q31*'Sentrale parametere'!$C$23,(Forskningsdata!Q31/Forskningsdata!Q$33)*'Sentrale parametere'!$G$23),0)</f>
        <v>0</v>
      </c>
      <c r="U69" s="19">
        <f>IFERROR(IF('Sentrale parametere'!$B$24="Nei",Forskningsdata!R31*'Sentrale parametere'!$C$24,(Forskningsdata!R31/Forskningsdata!R$33)*'Sentrale parametere'!$G$24),0)</f>
        <v>0</v>
      </c>
      <c r="V69" s="19">
        <f>IFERROR(IF('Sentrale parametere'!$B$25="Nei",Forskningsdata!S31*'Sentrale parametere'!$C$25,(Forskningsdata!S31/Forskningsdata!S$33)*'Sentrale parametere'!$G$25),0)</f>
        <v>0</v>
      </c>
      <c r="W69" s="19">
        <f>IFERROR(IF('Sentrale parametere'!$B$26="Nei",Forskningsdata!T31*'Sentrale parametere'!$C$26,(Forskningsdata!T31/Forskningsdata!T$33)*'Sentrale parametere'!$G$26),0)</f>
        <v>0</v>
      </c>
      <c r="X69" s="19">
        <f>IFERROR(IF('Sentrale parametere'!$B$27="Nei",Forskningsdata!U31*'Sentrale parametere'!$C$27,(Forskningsdata!U31/Forskningsdata!U$33)*'Sentrale parametere'!$G$27),0)</f>
        <v>0</v>
      </c>
      <c r="Y69" s="19">
        <f t="shared" si="43"/>
        <v>0</v>
      </c>
      <c r="Z69" s="45">
        <f>IFERROR(IF('Sentrale parametere'!$B$23="Nei",Forskningsdata!V31*'Sentrale parametere'!$C$23,(Forskningsdata!V31/Forskningsdata!V$33)*'Sentrale parametere'!$H$23),0)</f>
        <v>0</v>
      </c>
      <c r="AA69" s="19">
        <f>IFERROR(IF('Sentrale parametere'!$B$24="Nei",Forskningsdata!W31*'Sentrale parametere'!$C$24,(Forskningsdata!W31/Forskningsdata!W$33)*'Sentrale parametere'!$H$24),0)</f>
        <v>0</v>
      </c>
      <c r="AB69" s="19">
        <f>IFERROR(IF('Sentrale parametere'!$B$25="Nei",Forskningsdata!X31*'Sentrale parametere'!$C$25,(Forskningsdata!X31/Forskningsdata!X$33)*'Sentrale parametere'!$H$25),0)</f>
        <v>0</v>
      </c>
      <c r="AC69" s="19">
        <f>IFERROR(IF('Sentrale parametere'!$B$26="Nei",Forskningsdata!Y31*'Sentrale parametere'!$C$26,(Forskningsdata!Y31/Forskningsdata!Y$33)*'Sentrale parametere'!$H$26),0)</f>
        <v>0</v>
      </c>
      <c r="AD69" s="19">
        <f>IFERROR(IF('Sentrale parametere'!$B$27="Nei",Forskningsdata!Z31*'Sentrale parametere'!$C$27,(Forskningsdata!Z31/Forskningsdata!Z$33)*'Sentrale parametere'!$H$27),0)</f>
        <v>0</v>
      </c>
      <c r="AE69" s="19">
        <f t="shared" si="44"/>
        <v>0</v>
      </c>
      <c r="AF69" s="45">
        <f>IFERROR(IF('Sentrale parametere'!$B$23="Nei",Forskningsdata!AA31*'Sentrale parametere'!$C$23,(Forskningsdata!AA31/Forskningsdata!AA$33)*'Sentrale parametere'!$I$23),0)</f>
        <v>0</v>
      </c>
      <c r="AG69" s="19">
        <f>IFERROR(IF('Sentrale parametere'!$B$24="Nei",Forskningsdata!AB31*'Sentrale parametere'!$C$24,(Forskningsdata!AB31/Forskningsdata!AB$33)*'Sentrale parametere'!$I$24),0)</f>
        <v>0</v>
      </c>
      <c r="AH69" s="19">
        <f>IFERROR(IF('Sentrale parametere'!$B$25="Nei",Forskningsdata!AC31*'Sentrale parametere'!$C$25,(Forskningsdata!AC31/Forskningsdata!AC$33)*'Sentrale parametere'!$I$25),0)</f>
        <v>0</v>
      </c>
      <c r="AI69" s="19">
        <f>IFERROR(IF('Sentrale parametere'!$B$26="Nei",Forskningsdata!AD31*'Sentrale parametere'!$C$26,(Forskningsdata!AD31/Forskningsdata!AD$33)*'Sentrale parametere'!$I$26),0)</f>
        <v>0</v>
      </c>
      <c r="AJ69" s="19">
        <f>IFERROR(IF('Sentrale parametere'!$B$27="Nei",Forskningsdata!AE31*'Sentrale parametere'!$C$27,(Forskningsdata!AE31/Forskningsdata!AE$33)*'Sentrale parametere'!$I$27),0)</f>
        <v>0</v>
      </c>
      <c r="AK69" s="19">
        <f t="shared" si="45"/>
        <v>0</v>
      </c>
      <c r="AL69" s="45">
        <f>IFERROR(IF('Sentrale parametere'!$B$23="Nei",Forskningsdata!AF31*'Sentrale parametere'!$C$23,(Forskningsdata!AF31/Forskningsdata!AF$33)*'Sentrale parametere'!$J$23),0)</f>
        <v>0</v>
      </c>
      <c r="AM69" s="19">
        <f>IFERROR(IF('Sentrale parametere'!$B$24="Nei",Forskningsdata!AG31*'Sentrale parametere'!$C$24,(Forskningsdata!AG31/Forskningsdata!AG$33)*'Sentrale parametere'!$J$24),0)</f>
        <v>0</v>
      </c>
      <c r="AN69" s="19">
        <f>IFERROR(IF('Sentrale parametere'!$B$25="Nei",Forskningsdata!AH31*'Sentrale parametere'!$C$25,(Forskningsdata!AH31/Forskningsdata!AH$33)*'Sentrale parametere'!$J$25),0)</f>
        <v>0</v>
      </c>
      <c r="AO69" s="19">
        <f>IFERROR(IF('Sentrale parametere'!$B$26="Nei",Forskningsdata!AI31*'Sentrale parametere'!$C$26,(Forskningsdata!AI31/Forskningsdata!AI$33)*'Sentrale parametere'!$J$26),0)</f>
        <v>0</v>
      </c>
      <c r="AP69" s="19">
        <f>IFERROR(IF('Sentrale parametere'!$B$27="Nei",Forskningsdata!AJ31*'Sentrale parametere'!$C$27,(Forskningsdata!AJ31/Forskningsdata!AJ$33)*'Sentrale parametere'!$J$27),0)</f>
        <v>0</v>
      </c>
      <c r="AQ69" s="19">
        <f t="shared" si="46"/>
        <v>0</v>
      </c>
      <c r="AR69" s="45">
        <f>IFERROR(IF('Sentrale parametere'!$B$23="Nei",Forskningsdata!AK31*'Sentrale parametere'!$C$23,(Forskningsdata!AK31/Forskningsdata!AK$33)*'Sentrale parametere'!$K$23),0)</f>
        <v>0</v>
      </c>
      <c r="AS69" s="19">
        <f>IFERROR(IF('Sentrale parametere'!$B$24="Nei",Forskningsdata!AL31*'Sentrale parametere'!$C$24,(Forskningsdata!AL31/Forskningsdata!AL$33)*'Sentrale parametere'!$K$24),0)</f>
        <v>0</v>
      </c>
      <c r="AT69" s="19">
        <f>IFERROR(IF('Sentrale parametere'!$B$25="Nei",Forskningsdata!AM31*'Sentrale parametere'!$C$25,(Forskningsdata!AM31/Forskningsdata!AM$33)*'Sentrale parametere'!$K$25),0)</f>
        <v>0</v>
      </c>
      <c r="AU69" s="19">
        <f>IFERROR(IF('Sentrale parametere'!$B$26="Nei",Forskningsdata!AN31*'Sentrale parametere'!$C$26,(Forskningsdata!AN31/Forskningsdata!AN$33)*'Sentrale parametere'!$K$26),0)</f>
        <v>0</v>
      </c>
      <c r="AV69" s="19">
        <f>IFERROR(IF('Sentrale parametere'!$B$27="Nei",Forskningsdata!AO31*'Sentrale parametere'!$C$27,(Forskningsdata!AO31/Forskningsdata!AO$33)*'Sentrale parametere'!$K$27),0)</f>
        <v>0</v>
      </c>
      <c r="AW69" s="19">
        <f t="shared" si="47"/>
        <v>0</v>
      </c>
    </row>
    <row r="70" spans="1:49" x14ac:dyDescent="0.25">
      <c r="A70">
        <f t="shared" si="39"/>
        <v>0</v>
      </c>
      <c r="B70" s="45">
        <f>IFERROR(IF('Sentrale parametere'!$B$23="Nei",Forskningsdata!B32*'Sentrale parametere'!$C$23,(Forskningsdata!B32/Forskningsdata!B$33)*'Sentrale parametere'!$D$23),0)</f>
        <v>0</v>
      </c>
      <c r="C70" s="19">
        <f>IFERROR(IF('Sentrale parametere'!$B$24="Nei",Forskningsdata!C32*'Sentrale parametere'!$C$24,(Forskningsdata!C32/Forskningsdata!C$33)*'Sentrale parametere'!$D$24),0)</f>
        <v>0</v>
      </c>
      <c r="D70" s="19">
        <f>IFERROR(IF('Sentrale parametere'!$B$25="Nei",Forskningsdata!D32*'Sentrale parametere'!$C$25,(Forskningsdata!D32/Forskningsdata!D$33)*'Sentrale parametere'!$D$25),0)</f>
        <v>0</v>
      </c>
      <c r="E70" s="19">
        <f>IFERROR(IF('Sentrale parametere'!$B$26="Nei",Forskningsdata!E32*'Sentrale parametere'!$C$26,(Forskningsdata!E32/Forskningsdata!E$33)*'Sentrale parametere'!$D$26),0)</f>
        <v>0</v>
      </c>
      <c r="F70" s="19">
        <f>IFERROR(IF('Sentrale parametere'!$B$27="Nei",Forskningsdata!F32*'Sentrale parametere'!$C$27,(Forskningsdata!F32/Forskningsdata!F$33)*'Sentrale parametere'!$D$27),0)</f>
        <v>0</v>
      </c>
      <c r="G70" s="19">
        <f t="shared" si="48"/>
        <v>0</v>
      </c>
      <c r="H70" s="45">
        <f>IFERROR(IF('Sentrale parametere'!$B$23="Nei",Forskningsdata!G32*'Sentrale parametere'!$C$23,(Forskningsdata!G32/Forskningsdata!G$33)*'Sentrale parametere'!$E$23),0)</f>
        <v>0</v>
      </c>
      <c r="I70" s="19">
        <f>IFERROR(IF('Sentrale parametere'!$B$24="Nei",Forskningsdata!H32*'Sentrale parametere'!$C$24,(Forskningsdata!H32/Forskningsdata!H$33)*'Sentrale parametere'!$E$24),0)</f>
        <v>0</v>
      </c>
      <c r="J70" s="19">
        <f>IFERROR(IF('Sentrale parametere'!$B$25="Nei",Forskningsdata!I32*'Sentrale parametere'!$C$25,(Forskningsdata!I32/Forskningsdata!I$33)*'Sentrale parametere'!$E$25),0)</f>
        <v>0</v>
      </c>
      <c r="K70" s="19">
        <f>IFERROR(IF('Sentrale parametere'!$B$26="Nei",Forskningsdata!J32*'Sentrale parametere'!$C$26,(Forskningsdata!J32/Forskningsdata!J$33)*'Sentrale parametere'!$E$26),0)</f>
        <v>0</v>
      </c>
      <c r="L70" s="19">
        <f>IFERROR(IF('Sentrale parametere'!$B$27="Nei",Forskningsdata!K32*'Sentrale parametere'!$C$27,(Forskningsdata!K32/Forskningsdata!K$33)*'Sentrale parametere'!$E$27),0)</f>
        <v>0</v>
      </c>
      <c r="M70" s="19">
        <f t="shared" si="41"/>
        <v>0</v>
      </c>
      <c r="N70" s="45">
        <f>IFERROR(IF('Sentrale parametere'!$B$23="Nei",Forskningsdata!L32*'Sentrale parametere'!$C$23,(Forskningsdata!L32/Forskningsdata!L$33)*'Sentrale parametere'!$F$23),0)</f>
        <v>0</v>
      </c>
      <c r="O70" s="19">
        <f>IFERROR(IF('Sentrale parametere'!$B$24="Nei",Forskningsdata!M32*'Sentrale parametere'!$C$24,(Forskningsdata!M32/Forskningsdata!M$33)*'Sentrale parametere'!$F$24),0)</f>
        <v>0</v>
      </c>
      <c r="P70" s="19">
        <f>IFERROR(IF('Sentrale parametere'!$B$25="Nei",Forskningsdata!N32*'Sentrale parametere'!$C$25,(Forskningsdata!N32/Forskningsdata!N$33)*'Sentrale parametere'!$F$25),0)</f>
        <v>0</v>
      </c>
      <c r="Q70" s="19">
        <f>IFERROR(IF('Sentrale parametere'!$B$26="Nei",Forskningsdata!O32*'Sentrale parametere'!$C$26,(Forskningsdata!O32/Forskningsdata!O$33)*'Sentrale parametere'!$F$26),0)</f>
        <v>0</v>
      </c>
      <c r="R70" s="19">
        <f>IFERROR(IF('Sentrale parametere'!$B$27="Nei",Forskningsdata!P32*'Sentrale parametere'!$C$27,(Forskningsdata!P32/Forskningsdata!P$33)*'Sentrale parametere'!$F$27),0)</f>
        <v>0</v>
      </c>
      <c r="S70" s="19">
        <f t="shared" si="42"/>
        <v>0</v>
      </c>
      <c r="T70" s="45">
        <f>IFERROR(IF('Sentrale parametere'!$B$23="Nei",Forskningsdata!Q32*'Sentrale parametere'!$C$23,(Forskningsdata!Q32/Forskningsdata!Q$33)*'Sentrale parametere'!$G$23),0)</f>
        <v>0</v>
      </c>
      <c r="U70" s="19">
        <f>IFERROR(IF('Sentrale parametere'!$B$24="Nei",Forskningsdata!R32*'Sentrale parametere'!$C$24,(Forskningsdata!R32/Forskningsdata!R$33)*'Sentrale parametere'!$G$24),0)</f>
        <v>0</v>
      </c>
      <c r="V70" s="19">
        <f>IFERROR(IF('Sentrale parametere'!$B$25="Nei",Forskningsdata!S32*'Sentrale parametere'!$C$25,(Forskningsdata!S32/Forskningsdata!S$33)*'Sentrale parametere'!$G$25),0)</f>
        <v>0</v>
      </c>
      <c r="W70" s="19">
        <f>IFERROR(IF('Sentrale parametere'!$B$26="Nei",Forskningsdata!T32*'Sentrale parametere'!$C$26,(Forskningsdata!T32/Forskningsdata!T$33)*'Sentrale parametere'!$G$26),0)</f>
        <v>0</v>
      </c>
      <c r="X70" s="19">
        <f>IFERROR(IF('Sentrale parametere'!$B$27="Nei",Forskningsdata!U32*'Sentrale parametere'!$C$27,(Forskningsdata!U32/Forskningsdata!U$33)*'Sentrale parametere'!$G$27),0)</f>
        <v>0</v>
      </c>
      <c r="Y70" s="19">
        <f t="shared" si="43"/>
        <v>0</v>
      </c>
      <c r="Z70" s="45">
        <f>IFERROR(IF('Sentrale parametere'!$B$23="Nei",Forskningsdata!V32*'Sentrale parametere'!$C$23,(Forskningsdata!V32/Forskningsdata!V$33)*'Sentrale parametere'!$H$23),0)</f>
        <v>0</v>
      </c>
      <c r="AA70" s="19">
        <f>IFERROR(IF('Sentrale parametere'!$B$24="Nei",Forskningsdata!W32*'Sentrale parametere'!$C$24,(Forskningsdata!W32/Forskningsdata!W$33)*'Sentrale parametere'!$H$24),0)</f>
        <v>0</v>
      </c>
      <c r="AB70" s="19">
        <f>IFERROR(IF('Sentrale parametere'!$B$25="Nei",Forskningsdata!X32*'Sentrale parametere'!$C$25,(Forskningsdata!X32/Forskningsdata!X$33)*'Sentrale parametere'!$H$25),0)</f>
        <v>0</v>
      </c>
      <c r="AC70" s="19">
        <f>IFERROR(IF('Sentrale parametere'!$B$26="Nei",Forskningsdata!Y32*'Sentrale parametere'!$C$26,(Forskningsdata!Y32/Forskningsdata!Y$33)*'Sentrale parametere'!$H$26),0)</f>
        <v>0</v>
      </c>
      <c r="AD70" s="19">
        <f>IFERROR(IF('Sentrale parametere'!$B$27="Nei",Forskningsdata!Z32*'Sentrale parametere'!$C$27,(Forskningsdata!Z32/Forskningsdata!Z$33)*'Sentrale parametere'!$H$27),0)</f>
        <v>0</v>
      </c>
      <c r="AE70" s="19">
        <f t="shared" si="44"/>
        <v>0</v>
      </c>
      <c r="AF70" s="45">
        <f>IFERROR(IF('Sentrale parametere'!$B$23="Nei",Forskningsdata!AA32*'Sentrale parametere'!$C$23,(Forskningsdata!AA32/Forskningsdata!AA$33)*'Sentrale parametere'!$I$23),0)</f>
        <v>0</v>
      </c>
      <c r="AG70" s="19">
        <f>IFERROR(IF('Sentrale parametere'!$B$24="Nei",Forskningsdata!AB32*'Sentrale parametere'!$C$24,(Forskningsdata!AB32/Forskningsdata!AB$33)*'Sentrale parametere'!$I$24),0)</f>
        <v>0</v>
      </c>
      <c r="AH70" s="19">
        <f>IFERROR(IF('Sentrale parametere'!$B$25="Nei",Forskningsdata!AC32*'Sentrale parametere'!$C$25,(Forskningsdata!AC32/Forskningsdata!AC$33)*'Sentrale parametere'!$I$25),0)</f>
        <v>0</v>
      </c>
      <c r="AI70" s="19">
        <f>IFERROR(IF('Sentrale parametere'!$B$26="Nei",Forskningsdata!AD32*'Sentrale parametere'!$C$26,(Forskningsdata!AD32/Forskningsdata!AD$33)*'Sentrale parametere'!$I$26),0)</f>
        <v>0</v>
      </c>
      <c r="AJ70" s="19">
        <f>IFERROR(IF('Sentrale parametere'!$B$27="Nei",Forskningsdata!AE32*'Sentrale parametere'!$C$27,(Forskningsdata!AE32/Forskningsdata!AE$33)*'Sentrale parametere'!$I$27),0)</f>
        <v>0</v>
      </c>
      <c r="AK70" s="19">
        <f t="shared" si="45"/>
        <v>0</v>
      </c>
      <c r="AL70" s="45">
        <f>IFERROR(IF('Sentrale parametere'!$B$23="Nei",Forskningsdata!AF32*'Sentrale parametere'!$C$23,(Forskningsdata!AF32/Forskningsdata!AF$33)*'Sentrale parametere'!$J$23),0)</f>
        <v>0</v>
      </c>
      <c r="AM70" s="19">
        <f>IFERROR(IF('Sentrale parametere'!$B$24="Nei",Forskningsdata!AG32*'Sentrale parametere'!$C$24,(Forskningsdata!AG32/Forskningsdata!AG$33)*'Sentrale parametere'!$J$24),0)</f>
        <v>0</v>
      </c>
      <c r="AN70" s="19">
        <f>IFERROR(IF('Sentrale parametere'!$B$25="Nei",Forskningsdata!AH32*'Sentrale parametere'!$C$25,(Forskningsdata!AH32/Forskningsdata!AH$33)*'Sentrale parametere'!$J$25),0)</f>
        <v>0</v>
      </c>
      <c r="AO70" s="19">
        <f>IFERROR(IF('Sentrale parametere'!$B$26="Nei",Forskningsdata!AI32*'Sentrale parametere'!$C$26,(Forskningsdata!AI32/Forskningsdata!AI$33)*'Sentrale parametere'!$J$26),0)</f>
        <v>0</v>
      </c>
      <c r="AP70" s="19">
        <f>IFERROR(IF('Sentrale parametere'!$B$27="Nei",Forskningsdata!AJ32*'Sentrale parametere'!$C$27,(Forskningsdata!AJ32/Forskningsdata!AJ$33)*'Sentrale parametere'!$J$27),0)</f>
        <v>0</v>
      </c>
      <c r="AQ70" s="19">
        <f t="shared" si="46"/>
        <v>0</v>
      </c>
      <c r="AR70" s="45">
        <f>IFERROR(IF('Sentrale parametere'!$B$23="Nei",Forskningsdata!AK32*'Sentrale parametere'!$C$23,(Forskningsdata!AK32/Forskningsdata!AK$33)*'Sentrale parametere'!$K$23),0)</f>
        <v>0</v>
      </c>
      <c r="AS70" s="19">
        <f>IFERROR(IF('Sentrale parametere'!$B$24="Nei",Forskningsdata!AL32*'Sentrale parametere'!$C$24,(Forskningsdata!AL32/Forskningsdata!AL$33)*'Sentrale parametere'!$K$24),0)</f>
        <v>0</v>
      </c>
      <c r="AT70" s="19">
        <f>IFERROR(IF('Sentrale parametere'!$B$25="Nei",Forskningsdata!AM32*'Sentrale parametere'!$C$25,(Forskningsdata!AM32/Forskningsdata!AM$33)*'Sentrale parametere'!$K$25),0)</f>
        <v>0</v>
      </c>
      <c r="AU70" s="19">
        <f>IFERROR(IF('Sentrale parametere'!$B$26="Nei",Forskningsdata!AN32*'Sentrale parametere'!$C$26,(Forskningsdata!AN32/Forskningsdata!AN$33)*'Sentrale parametere'!$K$26),0)</f>
        <v>0</v>
      </c>
      <c r="AV70" s="19">
        <f>IFERROR(IF('Sentrale parametere'!$B$27="Nei",Forskningsdata!AO32*'Sentrale parametere'!$C$27,(Forskningsdata!AO32/Forskningsdata!AO$33)*'Sentrale parametere'!$K$27),0)</f>
        <v>0</v>
      </c>
      <c r="AW70" s="19">
        <f t="shared" si="47"/>
        <v>0</v>
      </c>
    </row>
    <row r="71" spans="1:49" x14ac:dyDescent="0.25">
      <c r="A71" s="1" t="str">
        <f t="shared" si="39"/>
        <v>Sum</v>
      </c>
      <c r="B71" s="31">
        <f>SUM(B41:B70)</f>
        <v>0</v>
      </c>
      <c r="C71" s="32">
        <f t="shared" ref="C71:G71" si="49">SUM(C41:C70)</f>
        <v>0</v>
      </c>
      <c r="D71" s="32">
        <f t="shared" si="49"/>
        <v>0</v>
      </c>
      <c r="E71" s="32">
        <f t="shared" si="49"/>
        <v>0</v>
      </c>
      <c r="F71" s="32">
        <f t="shared" si="49"/>
        <v>0</v>
      </c>
      <c r="G71" s="32">
        <f t="shared" si="49"/>
        <v>0</v>
      </c>
      <c r="H71" s="31">
        <f t="shared" ref="H71:AW71" si="50">SUM(H41:H70)</f>
        <v>0</v>
      </c>
      <c r="I71" s="32">
        <f t="shared" si="50"/>
        <v>0</v>
      </c>
      <c r="J71" s="32">
        <f t="shared" si="50"/>
        <v>0</v>
      </c>
      <c r="K71" s="32">
        <f t="shared" si="50"/>
        <v>0</v>
      </c>
      <c r="L71" s="32">
        <f t="shared" si="50"/>
        <v>0</v>
      </c>
      <c r="M71" s="32">
        <f t="shared" si="50"/>
        <v>0</v>
      </c>
      <c r="N71" s="31">
        <f t="shared" si="50"/>
        <v>0</v>
      </c>
      <c r="O71" s="32">
        <f t="shared" si="50"/>
        <v>0</v>
      </c>
      <c r="P71" s="32">
        <f t="shared" si="50"/>
        <v>0</v>
      </c>
      <c r="Q71" s="32">
        <f t="shared" si="50"/>
        <v>0</v>
      </c>
      <c r="R71" s="32">
        <f t="shared" si="50"/>
        <v>0</v>
      </c>
      <c r="S71" s="32">
        <f t="shared" si="50"/>
        <v>0</v>
      </c>
      <c r="T71" s="31">
        <f t="shared" si="50"/>
        <v>0</v>
      </c>
      <c r="U71" s="32">
        <f t="shared" si="50"/>
        <v>0</v>
      </c>
      <c r="V71" s="32">
        <f t="shared" si="50"/>
        <v>0</v>
      </c>
      <c r="W71" s="32">
        <f t="shared" si="50"/>
        <v>0</v>
      </c>
      <c r="X71" s="32">
        <f t="shared" si="50"/>
        <v>0</v>
      </c>
      <c r="Y71" s="32">
        <f t="shared" si="50"/>
        <v>0</v>
      </c>
      <c r="Z71" s="31">
        <f t="shared" si="50"/>
        <v>0</v>
      </c>
      <c r="AA71" s="32">
        <f t="shared" si="50"/>
        <v>0</v>
      </c>
      <c r="AB71" s="32">
        <f t="shared" si="50"/>
        <v>0</v>
      </c>
      <c r="AC71" s="32">
        <f t="shared" si="50"/>
        <v>0</v>
      </c>
      <c r="AD71" s="32">
        <f t="shared" si="50"/>
        <v>0</v>
      </c>
      <c r="AE71" s="32">
        <f t="shared" si="50"/>
        <v>0</v>
      </c>
      <c r="AF71" s="31">
        <f t="shared" si="50"/>
        <v>0</v>
      </c>
      <c r="AG71" s="32">
        <f t="shared" si="50"/>
        <v>0</v>
      </c>
      <c r="AH71" s="32">
        <f t="shared" si="50"/>
        <v>0</v>
      </c>
      <c r="AI71" s="32">
        <f t="shared" si="50"/>
        <v>0</v>
      </c>
      <c r="AJ71" s="32">
        <f t="shared" si="50"/>
        <v>0</v>
      </c>
      <c r="AK71" s="32">
        <f t="shared" si="50"/>
        <v>0</v>
      </c>
      <c r="AL71" s="31">
        <f t="shared" si="50"/>
        <v>0</v>
      </c>
      <c r="AM71" s="32">
        <f t="shared" si="50"/>
        <v>0</v>
      </c>
      <c r="AN71" s="32">
        <f t="shared" si="50"/>
        <v>0</v>
      </c>
      <c r="AO71" s="32">
        <f t="shared" si="50"/>
        <v>0</v>
      </c>
      <c r="AP71" s="32">
        <f t="shared" si="50"/>
        <v>0</v>
      </c>
      <c r="AQ71" s="32">
        <f t="shared" si="50"/>
        <v>0</v>
      </c>
      <c r="AR71" s="31">
        <f t="shared" si="50"/>
        <v>0</v>
      </c>
      <c r="AS71" s="32">
        <f t="shared" si="50"/>
        <v>0</v>
      </c>
      <c r="AT71" s="32">
        <f t="shared" si="50"/>
        <v>0</v>
      </c>
      <c r="AU71" s="32">
        <f t="shared" si="50"/>
        <v>0</v>
      </c>
      <c r="AV71" s="32">
        <f t="shared" si="50"/>
        <v>0</v>
      </c>
      <c r="AW71" s="32">
        <f t="shared" si="50"/>
        <v>0</v>
      </c>
    </row>
    <row r="72" spans="1:49" x14ac:dyDescent="0.25">
      <c r="A72" t="str">
        <f t="shared" si="39"/>
        <v>Ufordelt</v>
      </c>
      <c r="B72" s="34"/>
      <c r="C72" s="35"/>
      <c r="D72" s="35"/>
      <c r="E72" s="35"/>
      <c r="F72" s="35"/>
      <c r="G72" s="35"/>
      <c r="H72" s="34"/>
      <c r="I72" s="35"/>
      <c r="J72" s="35"/>
      <c r="K72" s="35"/>
      <c r="L72" s="35"/>
      <c r="M72" s="35"/>
      <c r="N72" s="34"/>
      <c r="O72" s="35"/>
      <c r="P72" s="35"/>
      <c r="Q72" s="35"/>
      <c r="R72" s="35"/>
      <c r="S72" s="35"/>
      <c r="T72" s="34"/>
      <c r="U72" s="35"/>
      <c r="V72" s="35"/>
      <c r="W72" s="35"/>
      <c r="X72" s="35"/>
      <c r="Y72" s="35"/>
      <c r="Z72" s="34"/>
      <c r="AA72" s="35"/>
      <c r="AB72" s="35"/>
      <c r="AC72" s="35"/>
      <c r="AD72" s="35"/>
      <c r="AE72" s="35"/>
      <c r="AF72" s="34"/>
      <c r="AG72" s="35"/>
      <c r="AH72" s="35"/>
      <c r="AI72" s="35"/>
      <c r="AJ72" s="35"/>
      <c r="AK72" s="35"/>
      <c r="AL72" s="34"/>
      <c r="AM72" s="35"/>
      <c r="AN72" s="35"/>
      <c r="AO72" s="35"/>
      <c r="AP72" s="35"/>
      <c r="AQ72" s="35"/>
      <c r="AR72" s="34"/>
      <c r="AS72" s="35"/>
      <c r="AT72" s="35"/>
      <c r="AU72" s="35"/>
      <c r="AV72" s="35"/>
      <c r="AW72" s="35"/>
    </row>
    <row r="73" spans="1:49" x14ac:dyDescent="0.25">
      <c r="A73" t="str">
        <f t="shared" si="39"/>
        <v>Tot forskningsbevilgning KD</v>
      </c>
      <c r="B73" s="36">
        <f>SUM(B71:B72)</f>
        <v>0</v>
      </c>
      <c r="C73" s="37">
        <f t="shared" ref="C73:G73" si="51">SUM(C71:C72)</f>
        <v>0</v>
      </c>
      <c r="D73" s="37">
        <f t="shared" si="51"/>
        <v>0</v>
      </c>
      <c r="E73" s="37">
        <f t="shared" si="51"/>
        <v>0</v>
      </c>
      <c r="F73" s="37">
        <f t="shared" si="51"/>
        <v>0</v>
      </c>
      <c r="G73" s="37">
        <f t="shared" si="51"/>
        <v>0</v>
      </c>
      <c r="H73" s="36">
        <f t="shared" ref="H73:AW73" si="52">SUM(H71:H72)</f>
        <v>0</v>
      </c>
      <c r="I73" s="37">
        <f t="shared" si="52"/>
        <v>0</v>
      </c>
      <c r="J73" s="37">
        <f t="shared" si="52"/>
        <v>0</v>
      </c>
      <c r="K73" s="37">
        <f t="shared" si="52"/>
        <v>0</v>
      </c>
      <c r="L73" s="37">
        <f t="shared" si="52"/>
        <v>0</v>
      </c>
      <c r="M73" s="37">
        <f t="shared" si="52"/>
        <v>0</v>
      </c>
      <c r="N73" s="36">
        <f t="shared" si="52"/>
        <v>0</v>
      </c>
      <c r="O73" s="37">
        <f t="shared" si="52"/>
        <v>0</v>
      </c>
      <c r="P73" s="37">
        <f t="shared" si="52"/>
        <v>0</v>
      </c>
      <c r="Q73" s="37">
        <f t="shared" si="52"/>
        <v>0</v>
      </c>
      <c r="R73" s="37">
        <f t="shared" si="52"/>
        <v>0</v>
      </c>
      <c r="S73" s="37">
        <f t="shared" si="52"/>
        <v>0</v>
      </c>
      <c r="T73" s="36">
        <f t="shared" si="52"/>
        <v>0</v>
      </c>
      <c r="U73" s="37">
        <f t="shared" si="52"/>
        <v>0</v>
      </c>
      <c r="V73" s="37">
        <f t="shared" si="52"/>
        <v>0</v>
      </c>
      <c r="W73" s="37">
        <f t="shared" si="52"/>
        <v>0</v>
      </c>
      <c r="X73" s="37">
        <f t="shared" si="52"/>
        <v>0</v>
      </c>
      <c r="Y73" s="37">
        <f t="shared" si="52"/>
        <v>0</v>
      </c>
      <c r="Z73" s="36">
        <f t="shared" si="52"/>
        <v>0</v>
      </c>
      <c r="AA73" s="37">
        <f t="shared" si="52"/>
        <v>0</v>
      </c>
      <c r="AB73" s="37">
        <f t="shared" si="52"/>
        <v>0</v>
      </c>
      <c r="AC73" s="37">
        <f t="shared" si="52"/>
        <v>0</v>
      </c>
      <c r="AD73" s="37">
        <f t="shared" si="52"/>
        <v>0</v>
      </c>
      <c r="AE73" s="37">
        <f t="shared" si="52"/>
        <v>0</v>
      </c>
      <c r="AF73" s="36">
        <f t="shared" si="52"/>
        <v>0</v>
      </c>
      <c r="AG73" s="37">
        <f t="shared" si="52"/>
        <v>0</v>
      </c>
      <c r="AH73" s="37">
        <f t="shared" si="52"/>
        <v>0</v>
      </c>
      <c r="AI73" s="37">
        <f t="shared" si="52"/>
        <v>0</v>
      </c>
      <c r="AJ73" s="37">
        <f t="shared" si="52"/>
        <v>0</v>
      </c>
      <c r="AK73" s="37">
        <f t="shared" si="52"/>
        <v>0</v>
      </c>
      <c r="AL73" s="36">
        <f t="shared" si="52"/>
        <v>0</v>
      </c>
      <c r="AM73" s="37">
        <f t="shared" si="52"/>
        <v>0</v>
      </c>
      <c r="AN73" s="37">
        <f t="shared" si="52"/>
        <v>0</v>
      </c>
      <c r="AO73" s="37">
        <f t="shared" si="52"/>
        <v>0</v>
      </c>
      <c r="AP73" s="37">
        <f t="shared" si="52"/>
        <v>0</v>
      </c>
      <c r="AQ73" s="37">
        <f t="shared" si="52"/>
        <v>0</v>
      </c>
      <c r="AR73" s="36">
        <f t="shared" si="52"/>
        <v>0</v>
      </c>
      <c r="AS73" s="37">
        <f t="shared" si="52"/>
        <v>0</v>
      </c>
      <c r="AT73" s="37">
        <f t="shared" si="52"/>
        <v>0</v>
      </c>
      <c r="AU73" s="37">
        <f t="shared" si="52"/>
        <v>0</v>
      </c>
      <c r="AV73" s="37">
        <f t="shared" si="52"/>
        <v>0</v>
      </c>
      <c r="AW73" s="37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7"/>
  <dimension ref="A1:W876"/>
  <sheetViews>
    <sheetView workbookViewId="0">
      <pane ySplit="1" topLeftCell="A2" activePane="bottomLeft" state="frozen"/>
      <selection pane="bottomLeft"/>
    </sheetView>
  </sheetViews>
  <sheetFormatPr baseColWidth="10" defaultColWidth="11.5703125" defaultRowHeight="15" x14ac:dyDescent="0.25"/>
  <cols>
    <col min="1" max="5" width="11.5703125" style="81"/>
    <col min="6" max="11" width="11.5703125" style="118"/>
    <col min="12" max="23" width="11.42578125" style="118" customWidth="1"/>
    <col min="24" max="16384" width="11.5703125" style="81"/>
  </cols>
  <sheetData>
    <row r="1" spans="1:23" s="2" customFormat="1" ht="75" x14ac:dyDescent="0.25">
      <c r="A1" s="2" t="s">
        <v>50</v>
      </c>
      <c r="B1" s="2" t="s">
        <v>40</v>
      </c>
      <c r="C1" s="2" t="s">
        <v>1</v>
      </c>
      <c r="D1" s="2" t="s">
        <v>88</v>
      </c>
      <c r="E1" s="2" t="s">
        <v>84</v>
      </c>
      <c r="F1" s="61" t="s">
        <v>87</v>
      </c>
      <c r="G1" s="61" t="s">
        <v>31</v>
      </c>
      <c r="H1" s="61" t="s">
        <v>101</v>
      </c>
      <c r="I1" s="61" t="s">
        <v>3</v>
      </c>
      <c r="J1" s="61" t="s">
        <v>85</v>
      </c>
      <c r="K1" s="61" t="s">
        <v>86</v>
      </c>
      <c r="L1" s="62" t="str">
        <f>"Stykkpris studiepoengprod"&amp;" "&amp;'Enheter, modell og år'!E2</f>
        <v>Stykkpris studiepoengprod RFM</v>
      </c>
      <c r="M1" s="62" t="str">
        <f>"Stykkpris kandidatprod"&amp;" "&amp;'Enheter, modell og år'!E2</f>
        <v>Stykkpris kandidatprod RFM</v>
      </c>
      <c r="N1" s="62" t="str">
        <f>"Stykkpris utveksling"&amp;" "&amp;'Enheter, modell og år'!E2</f>
        <v>Stykkpris utveksling RFM</v>
      </c>
      <c r="O1" s="63" t="str">
        <f>"Stykkpris studiepoengprod"&amp;" "&amp;'Enheter, modell og år'!E3</f>
        <v>Stykkpris studiepoengprod VFM</v>
      </c>
      <c r="P1" s="63" t="str">
        <f>"Stykkpris kandidatprod"&amp;" "&amp;'Enheter, modell og år'!E3</f>
        <v>Stykkpris kandidatprod VFM</v>
      </c>
      <c r="Q1" s="63" t="str">
        <f>"Stykkpris utveksling"&amp;" "&amp;'Enheter, modell og år'!E3</f>
        <v>Stykkpris utveksling VFM</v>
      </c>
      <c r="R1" s="9" t="str">
        <f>"Studiepoengbev"&amp;" "&amp;'Enheter, modell og år'!E2&amp;" "&amp;'Enheter, modell og år'!F2</f>
        <v>Studiepoengbev RFM 2018</v>
      </c>
      <c r="S1" s="9" t="str">
        <f>"Kandidatbev"&amp;" "&amp;'Enheter, modell og år'!E2&amp;" "&amp;'Enheter, modell og år'!F2</f>
        <v>Kandidatbev RFM 2018</v>
      </c>
      <c r="T1" s="9" t="str">
        <f>"Utvekslingsbev"&amp;" "&amp;'Enheter, modell og år'!E2&amp;" "&amp;'Enheter, modell og år'!F2</f>
        <v>Utvekslingsbev RFM 2018</v>
      </c>
      <c r="U1" s="8" t="str">
        <f>"Studiepoengbev"&amp;" "&amp;'Enheter, modell og år'!E3&amp;" "&amp;'Enheter, modell og år'!F2</f>
        <v>Studiepoengbev VFM 2018</v>
      </c>
      <c r="V1" s="8" t="str">
        <f>"Kandidatbev"&amp;" "&amp;'Enheter, modell og år'!E3&amp;" "&amp;'Enheter, modell og år'!F2</f>
        <v>Kandidatbev VFM 2018</v>
      </c>
      <c r="W1" s="8" t="str">
        <f>"Utvekslingsbev"&amp;" "&amp;'Enheter, modell og år'!E3&amp;" "&amp;'Enheter, modell og år'!F2</f>
        <v>Utvekslingsbev VFM 2018</v>
      </c>
    </row>
    <row r="2" spans="1:23" customFormat="1" x14ac:dyDescent="0.25">
      <c r="A2" s="124"/>
      <c r="B2" s="119"/>
      <c r="C2" s="124"/>
      <c r="D2" s="124"/>
      <c r="E2" s="124"/>
      <c r="F2" s="123"/>
      <c r="G2" s="4"/>
      <c r="H2" s="4"/>
      <c r="I2" s="4"/>
      <c r="J2" s="4"/>
      <c r="K2" s="4"/>
      <c r="L2" s="64">
        <f>IFERROR(VLOOKUP(G2,'Sentrale parametere'!$A$4:$G$11,2,FALSE),0)</f>
        <v>0</v>
      </c>
      <c r="M2" s="64">
        <f>IFERROR(VLOOKUP(G2,'Sentrale parametere'!$A$4:$G$11,3,FALSE)*IF(F2="Ja",2,1),0)</f>
        <v>0</v>
      </c>
      <c r="N2" s="64">
        <f>IFERROR(VLOOKUP(G2,'Sentrale parametere'!$A$4:$G$11,4,FALSE),0)</f>
        <v>0</v>
      </c>
      <c r="O2" s="65">
        <f>IFERROR(VLOOKUP(G2,'Sentrale parametere'!$A$4:$G$11,5,FALSE),0)</f>
        <v>0</v>
      </c>
      <c r="P2" s="65">
        <f>IFERROR(VLOOKUP(G2,'Sentrale parametere'!$A$4:$G$11,6,FALSE)*IF(F2="Ja",2,1),0)</f>
        <v>0</v>
      </c>
      <c r="Q2" s="65">
        <f>IFERROR(VLOOKUP(G2,'Sentrale parametere'!$A$4:$G$11,7,FALSE),0)</f>
        <v>0</v>
      </c>
      <c r="R2" s="5">
        <f>IFERROR(H2*L2,0)</f>
        <v>0</v>
      </c>
      <c r="S2" s="5">
        <f>IFERROR(I2*M2,0)</f>
        <v>0</v>
      </c>
      <c r="T2" s="5">
        <f>IFERROR(J2*N2,0)+IFERROR(K2*N2,0)</f>
        <v>0</v>
      </c>
      <c r="U2" s="4">
        <f>IFERROR(H2*O2,0)</f>
        <v>0</v>
      </c>
      <c r="V2" s="4">
        <f>IFERROR(I2*P2,0)</f>
        <v>0</v>
      </c>
      <c r="W2" s="4">
        <f>IFERROR(J2*Q2,0)+IFERROR(K2*Q2,0)</f>
        <v>0</v>
      </c>
    </row>
    <row r="3" spans="1:23" customFormat="1" x14ac:dyDescent="0.25">
      <c r="A3" s="124"/>
      <c r="B3" s="119"/>
      <c r="C3" s="124"/>
      <c r="D3" s="124"/>
      <c r="E3" s="124"/>
      <c r="F3" s="123"/>
      <c r="G3" s="4"/>
      <c r="H3" s="4"/>
      <c r="I3" s="4"/>
      <c r="J3" s="4"/>
      <c r="K3" s="4"/>
      <c r="L3" s="64">
        <f>IFERROR(VLOOKUP(G3,'Sentrale parametere'!$A$4:$G$11,2,FALSE),0)</f>
        <v>0</v>
      </c>
      <c r="M3" s="64">
        <f>IFERROR(VLOOKUP(G3,'Sentrale parametere'!$A$4:$G$11,3,FALSE)*IF(F3="Ja",2,1),0)</f>
        <v>0</v>
      </c>
      <c r="N3" s="64">
        <f>IFERROR(VLOOKUP(G3,'Sentrale parametere'!$A$4:$G$11,4,FALSE),0)</f>
        <v>0</v>
      </c>
      <c r="O3" s="65">
        <f>IFERROR(VLOOKUP(G3,'Sentrale parametere'!$A$4:$G$11,5,FALSE),0)</f>
        <v>0</v>
      </c>
      <c r="P3" s="65">
        <f>IFERROR(VLOOKUP(G3,'Sentrale parametere'!$A$4:$G$11,6,FALSE)*IF(F3="Ja",2,1),0)</f>
        <v>0</v>
      </c>
      <c r="Q3" s="65">
        <f>IFERROR(VLOOKUP(G3,'Sentrale parametere'!$A$4:$G$11,7,FALSE),0)</f>
        <v>0</v>
      </c>
      <c r="R3" s="5">
        <f t="shared" ref="R3:R66" si="0">IFERROR(H3*L3,0)</f>
        <v>0</v>
      </c>
      <c r="S3" s="5">
        <f t="shared" ref="S3:S66" si="1">IFERROR(I3*M3,0)</f>
        <v>0</v>
      </c>
      <c r="T3" s="5">
        <f t="shared" ref="T3:T66" si="2">IFERROR(J3*N3,0)+IFERROR(K3*N3,0)</f>
        <v>0</v>
      </c>
      <c r="U3" s="4">
        <f t="shared" ref="U3:U66" si="3">IFERROR(H3*O3,0)</f>
        <v>0</v>
      </c>
      <c r="V3" s="4">
        <f t="shared" ref="V3:V66" si="4">IFERROR(I3*P3,0)</f>
        <v>0</v>
      </c>
      <c r="W3" s="4">
        <f t="shared" ref="W3:W66" si="5">IFERROR(J3*Q3,0)+IFERROR(K3*Q3,0)</f>
        <v>0</v>
      </c>
    </row>
    <row r="4" spans="1:23" customFormat="1" x14ac:dyDescent="0.25">
      <c r="A4" s="124"/>
      <c r="B4" s="119"/>
      <c r="C4" s="124"/>
      <c r="D4" s="124"/>
      <c r="E4" s="124"/>
      <c r="F4" s="123"/>
      <c r="G4" s="4"/>
      <c r="H4" s="4"/>
      <c r="I4" s="4"/>
      <c r="J4" s="4"/>
      <c r="K4" s="4"/>
      <c r="L4" s="64">
        <f>IFERROR(VLOOKUP(G4,'Sentrale parametere'!$A$4:$G$11,2,FALSE),0)</f>
        <v>0</v>
      </c>
      <c r="M4" s="64">
        <f>IFERROR(VLOOKUP(G4,'Sentrale parametere'!$A$4:$G$11,3,FALSE)*IF(F4="Ja",2,1),0)</f>
        <v>0</v>
      </c>
      <c r="N4" s="64">
        <f>IFERROR(VLOOKUP(G4,'Sentrale parametere'!$A$4:$G$11,4,FALSE),0)</f>
        <v>0</v>
      </c>
      <c r="O4" s="65">
        <f>IFERROR(VLOOKUP(G4,'Sentrale parametere'!$A$4:$G$11,5,FALSE),0)</f>
        <v>0</v>
      </c>
      <c r="P4" s="65">
        <f>IFERROR(VLOOKUP(G4,'Sentrale parametere'!$A$4:$G$11,6,FALSE)*IF(F4="Ja",2,1),0)</f>
        <v>0</v>
      </c>
      <c r="Q4" s="65">
        <f>IFERROR(VLOOKUP(G4,'Sentrale parametere'!$A$4:$G$11,7,FALSE),0)</f>
        <v>0</v>
      </c>
      <c r="R4" s="5">
        <f t="shared" si="0"/>
        <v>0</v>
      </c>
      <c r="S4" s="5">
        <f t="shared" si="1"/>
        <v>0</v>
      </c>
      <c r="T4" s="5">
        <f t="shared" si="2"/>
        <v>0</v>
      </c>
      <c r="U4" s="4">
        <f t="shared" si="3"/>
        <v>0</v>
      </c>
      <c r="V4" s="4">
        <f t="shared" si="4"/>
        <v>0</v>
      </c>
      <c r="W4" s="4">
        <f t="shared" si="5"/>
        <v>0</v>
      </c>
    </row>
    <row r="5" spans="1:23" customFormat="1" x14ac:dyDescent="0.25">
      <c r="A5" s="124"/>
      <c r="B5" s="119"/>
      <c r="C5" s="124"/>
      <c r="D5" s="124"/>
      <c r="E5" s="124"/>
      <c r="F5" s="123"/>
      <c r="G5" s="4"/>
      <c r="H5" s="4"/>
      <c r="I5" s="4"/>
      <c r="J5" s="4"/>
      <c r="K5" s="4"/>
      <c r="L5" s="64">
        <f>IFERROR(VLOOKUP(G5,'Sentrale parametere'!$A$4:$G$11,2,FALSE),0)</f>
        <v>0</v>
      </c>
      <c r="M5" s="64">
        <f>IFERROR(VLOOKUP(G5,'Sentrale parametere'!$A$4:$G$11,3,FALSE)*IF(F5="Ja",2,1),0)</f>
        <v>0</v>
      </c>
      <c r="N5" s="64">
        <f>IFERROR(VLOOKUP(G5,'Sentrale parametere'!$A$4:$G$11,4,FALSE),0)</f>
        <v>0</v>
      </c>
      <c r="O5" s="65">
        <f>IFERROR(VLOOKUP(G5,'Sentrale parametere'!$A$4:$G$11,5,FALSE),0)</f>
        <v>0</v>
      </c>
      <c r="P5" s="65">
        <f>IFERROR(VLOOKUP(G5,'Sentrale parametere'!$A$4:$G$11,6,FALSE)*IF(F5="Ja",2,1),0)</f>
        <v>0</v>
      </c>
      <c r="Q5" s="65">
        <f>IFERROR(VLOOKUP(G5,'Sentrale parametere'!$A$4:$G$11,7,FALSE),0)</f>
        <v>0</v>
      </c>
      <c r="R5" s="5">
        <f t="shared" si="0"/>
        <v>0</v>
      </c>
      <c r="S5" s="5">
        <f t="shared" si="1"/>
        <v>0</v>
      </c>
      <c r="T5" s="5">
        <f t="shared" si="2"/>
        <v>0</v>
      </c>
      <c r="U5" s="4">
        <f t="shared" si="3"/>
        <v>0</v>
      </c>
      <c r="V5" s="4">
        <f t="shared" si="4"/>
        <v>0</v>
      </c>
      <c r="W5" s="4">
        <f t="shared" si="5"/>
        <v>0</v>
      </c>
    </row>
    <row r="6" spans="1:23" customFormat="1" x14ac:dyDescent="0.25">
      <c r="A6" s="124"/>
      <c r="B6" s="119"/>
      <c r="C6" s="124"/>
      <c r="D6" s="124"/>
      <c r="E6" s="124"/>
      <c r="F6" s="123"/>
      <c r="G6" s="4"/>
      <c r="H6" s="4"/>
      <c r="I6" s="4"/>
      <c r="J6" s="4"/>
      <c r="K6" s="4"/>
      <c r="L6" s="64">
        <f>IFERROR(VLOOKUP(G6,'Sentrale parametere'!$A$4:$G$11,2,FALSE),0)</f>
        <v>0</v>
      </c>
      <c r="M6" s="64">
        <f>IFERROR(VLOOKUP(G6,'Sentrale parametere'!$A$4:$G$11,3,FALSE)*IF(F6="Ja",2,1),0)</f>
        <v>0</v>
      </c>
      <c r="N6" s="64">
        <f>IFERROR(VLOOKUP(G6,'Sentrale parametere'!$A$4:$G$11,4,FALSE),0)</f>
        <v>0</v>
      </c>
      <c r="O6" s="65">
        <f>IFERROR(VLOOKUP(G6,'Sentrale parametere'!$A$4:$G$11,5,FALSE),0)</f>
        <v>0</v>
      </c>
      <c r="P6" s="65">
        <f>IFERROR(VLOOKUP(G6,'Sentrale parametere'!$A$4:$G$11,6,FALSE)*IF(F6="Ja",2,1),0)</f>
        <v>0</v>
      </c>
      <c r="Q6" s="65">
        <f>IFERROR(VLOOKUP(G6,'Sentrale parametere'!$A$4:$G$11,7,FALSE),0)</f>
        <v>0</v>
      </c>
      <c r="R6" s="5">
        <f t="shared" si="0"/>
        <v>0</v>
      </c>
      <c r="S6" s="5">
        <f t="shared" si="1"/>
        <v>0</v>
      </c>
      <c r="T6" s="5">
        <f t="shared" si="2"/>
        <v>0</v>
      </c>
      <c r="U6" s="4">
        <f t="shared" si="3"/>
        <v>0</v>
      </c>
      <c r="V6" s="4">
        <f t="shared" si="4"/>
        <v>0</v>
      </c>
      <c r="W6" s="4">
        <f t="shared" si="5"/>
        <v>0</v>
      </c>
    </row>
    <row r="7" spans="1:23" customFormat="1" x14ac:dyDescent="0.25">
      <c r="A7" s="124"/>
      <c r="B7" s="119"/>
      <c r="C7" s="124"/>
      <c r="D7" s="124"/>
      <c r="E7" s="124"/>
      <c r="F7" s="123"/>
      <c r="G7" s="4"/>
      <c r="H7" s="4"/>
      <c r="I7" s="4"/>
      <c r="J7" s="4"/>
      <c r="K7" s="4"/>
      <c r="L7" s="64">
        <f>IFERROR(VLOOKUP(G7,'Sentrale parametere'!$A$4:$G$11,2,FALSE),0)</f>
        <v>0</v>
      </c>
      <c r="M7" s="64">
        <f>IFERROR(VLOOKUP(G7,'Sentrale parametere'!$A$4:$G$11,3,FALSE)*IF(F7="Ja",2,1),0)</f>
        <v>0</v>
      </c>
      <c r="N7" s="64">
        <f>IFERROR(VLOOKUP(G7,'Sentrale parametere'!$A$4:$G$11,4,FALSE),0)</f>
        <v>0</v>
      </c>
      <c r="O7" s="65">
        <f>IFERROR(VLOOKUP(G7,'Sentrale parametere'!$A$4:$G$11,5,FALSE),0)</f>
        <v>0</v>
      </c>
      <c r="P7" s="65">
        <f>IFERROR(VLOOKUP(G7,'Sentrale parametere'!$A$4:$G$11,6,FALSE)*IF(F7="Ja",2,1),0)</f>
        <v>0</v>
      </c>
      <c r="Q7" s="65">
        <f>IFERROR(VLOOKUP(G7,'Sentrale parametere'!$A$4:$G$11,7,FALSE),0)</f>
        <v>0</v>
      </c>
      <c r="R7" s="5">
        <f t="shared" si="0"/>
        <v>0</v>
      </c>
      <c r="S7" s="5">
        <f t="shared" si="1"/>
        <v>0</v>
      </c>
      <c r="T7" s="5">
        <f t="shared" si="2"/>
        <v>0</v>
      </c>
      <c r="U7" s="4">
        <f t="shared" si="3"/>
        <v>0</v>
      </c>
      <c r="V7" s="4">
        <f t="shared" si="4"/>
        <v>0</v>
      </c>
      <c r="W7" s="4">
        <f t="shared" si="5"/>
        <v>0</v>
      </c>
    </row>
    <row r="8" spans="1:23" customFormat="1" x14ac:dyDescent="0.25">
      <c r="A8" s="124"/>
      <c r="B8" s="119"/>
      <c r="C8" s="124"/>
      <c r="D8" s="124"/>
      <c r="E8" s="124"/>
      <c r="F8" s="123"/>
      <c r="G8" s="4"/>
      <c r="H8" s="4"/>
      <c r="I8" s="4"/>
      <c r="J8" s="4"/>
      <c r="K8" s="4"/>
      <c r="L8" s="64">
        <f>IFERROR(VLOOKUP(G8,'Sentrale parametere'!$A$4:$G$11,2,FALSE),0)</f>
        <v>0</v>
      </c>
      <c r="M8" s="64">
        <f>IFERROR(VLOOKUP(G8,'Sentrale parametere'!$A$4:$G$11,3,FALSE)*IF(F8="Ja",2,1),0)</f>
        <v>0</v>
      </c>
      <c r="N8" s="64">
        <f>IFERROR(VLOOKUP(G8,'Sentrale parametere'!$A$4:$G$11,4,FALSE),0)</f>
        <v>0</v>
      </c>
      <c r="O8" s="65">
        <f>IFERROR(VLOOKUP(G8,'Sentrale parametere'!$A$4:$G$11,5,FALSE),0)</f>
        <v>0</v>
      </c>
      <c r="P8" s="65">
        <f>IFERROR(VLOOKUP(G8,'Sentrale parametere'!$A$4:$G$11,6,FALSE)*IF(F8="Ja",2,1),0)</f>
        <v>0</v>
      </c>
      <c r="Q8" s="65">
        <f>IFERROR(VLOOKUP(G8,'Sentrale parametere'!$A$4:$G$11,7,FALSE),0)</f>
        <v>0</v>
      </c>
      <c r="R8" s="5">
        <f t="shared" si="0"/>
        <v>0</v>
      </c>
      <c r="S8" s="5">
        <f t="shared" si="1"/>
        <v>0</v>
      </c>
      <c r="T8" s="5">
        <f t="shared" si="2"/>
        <v>0</v>
      </c>
      <c r="U8" s="4">
        <f t="shared" si="3"/>
        <v>0</v>
      </c>
      <c r="V8" s="4">
        <f t="shared" si="4"/>
        <v>0</v>
      </c>
      <c r="W8" s="4">
        <f t="shared" si="5"/>
        <v>0</v>
      </c>
    </row>
    <row r="9" spans="1:23" customFormat="1" x14ac:dyDescent="0.25">
      <c r="A9" s="124"/>
      <c r="B9" s="119"/>
      <c r="C9" s="124"/>
      <c r="D9" s="124"/>
      <c r="E9" s="124"/>
      <c r="F9" s="123"/>
      <c r="G9" s="4"/>
      <c r="H9" s="4"/>
      <c r="I9" s="4"/>
      <c r="J9" s="4"/>
      <c r="K9" s="4"/>
      <c r="L9" s="64">
        <f>IFERROR(VLOOKUP(G9,'Sentrale parametere'!$A$4:$G$11,2,FALSE),0)</f>
        <v>0</v>
      </c>
      <c r="M9" s="64">
        <f>IFERROR(VLOOKUP(G9,'Sentrale parametere'!$A$4:$G$11,3,FALSE)*IF(F9="Ja",2,1),0)</f>
        <v>0</v>
      </c>
      <c r="N9" s="64">
        <f>IFERROR(VLOOKUP(G9,'Sentrale parametere'!$A$4:$G$11,4,FALSE),0)</f>
        <v>0</v>
      </c>
      <c r="O9" s="65">
        <f>IFERROR(VLOOKUP(G9,'Sentrale parametere'!$A$4:$G$11,5,FALSE),0)</f>
        <v>0</v>
      </c>
      <c r="P9" s="65">
        <f>IFERROR(VLOOKUP(G9,'Sentrale parametere'!$A$4:$G$11,6,FALSE)*IF(F9="Ja",2,1),0)</f>
        <v>0</v>
      </c>
      <c r="Q9" s="65">
        <f>IFERROR(VLOOKUP(G9,'Sentrale parametere'!$A$4:$G$11,7,FALSE),0)</f>
        <v>0</v>
      </c>
      <c r="R9" s="5">
        <f t="shared" si="0"/>
        <v>0</v>
      </c>
      <c r="S9" s="5">
        <f t="shared" si="1"/>
        <v>0</v>
      </c>
      <c r="T9" s="5">
        <f t="shared" si="2"/>
        <v>0</v>
      </c>
      <c r="U9" s="4">
        <f t="shared" si="3"/>
        <v>0</v>
      </c>
      <c r="V9" s="4">
        <f t="shared" si="4"/>
        <v>0</v>
      </c>
      <c r="W9" s="4">
        <f t="shared" si="5"/>
        <v>0</v>
      </c>
    </row>
    <row r="10" spans="1:23" customFormat="1" x14ac:dyDescent="0.25">
      <c r="A10" s="124"/>
      <c r="B10" s="119"/>
      <c r="C10" s="124"/>
      <c r="D10" s="124"/>
      <c r="E10" s="124"/>
      <c r="F10" s="123"/>
      <c r="G10" s="4"/>
      <c r="H10" s="4"/>
      <c r="I10" s="4"/>
      <c r="J10" s="4"/>
      <c r="K10" s="4"/>
      <c r="L10" s="64">
        <f>IFERROR(VLOOKUP(G10,'Sentrale parametere'!$A$4:$G$11,2,FALSE),0)</f>
        <v>0</v>
      </c>
      <c r="M10" s="64">
        <f>IFERROR(VLOOKUP(G10,'Sentrale parametere'!$A$4:$G$11,3,FALSE)*IF(F10="Ja",2,1),0)</f>
        <v>0</v>
      </c>
      <c r="N10" s="64">
        <f>IFERROR(VLOOKUP(G10,'Sentrale parametere'!$A$4:$G$11,4,FALSE),0)</f>
        <v>0</v>
      </c>
      <c r="O10" s="65">
        <f>IFERROR(VLOOKUP(G10,'Sentrale parametere'!$A$4:$G$11,5,FALSE),0)</f>
        <v>0</v>
      </c>
      <c r="P10" s="65">
        <f>IFERROR(VLOOKUP(G10,'Sentrale parametere'!$A$4:$G$11,6,FALSE)*IF(F10="Ja",2,1),0)</f>
        <v>0</v>
      </c>
      <c r="Q10" s="65">
        <f>IFERROR(VLOOKUP(G10,'Sentrale parametere'!$A$4:$G$11,7,FALSE),0)</f>
        <v>0</v>
      </c>
      <c r="R10" s="5">
        <f t="shared" si="0"/>
        <v>0</v>
      </c>
      <c r="S10" s="5">
        <f t="shared" si="1"/>
        <v>0</v>
      </c>
      <c r="T10" s="5">
        <f t="shared" si="2"/>
        <v>0</v>
      </c>
      <c r="U10" s="4">
        <f t="shared" si="3"/>
        <v>0</v>
      </c>
      <c r="V10" s="4">
        <f t="shared" si="4"/>
        <v>0</v>
      </c>
      <c r="W10" s="4">
        <f t="shared" si="5"/>
        <v>0</v>
      </c>
    </row>
    <row r="11" spans="1:23" customFormat="1" x14ac:dyDescent="0.25">
      <c r="A11" s="124"/>
      <c r="B11" s="119"/>
      <c r="C11" s="124"/>
      <c r="D11" s="124"/>
      <c r="E11" s="124"/>
      <c r="F11" s="123"/>
      <c r="G11" s="4"/>
      <c r="H11" s="4"/>
      <c r="I11" s="4"/>
      <c r="J11" s="4"/>
      <c r="K11" s="4"/>
      <c r="L11" s="64">
        <f>IFERROR(VLOOKUP(G11,'Sentrale parametere'!$A$4:$G$11,2,FALSE),0)</f>
        <v>0</v>
      </c>
      <c r="M11" s="64">
        <f>IFERROR(VLOOKUP(G11,'Sentrale parametere'!$A$4:$G$11,3,FALSE)*IF(F11="Ja",2,1),0)</f>
        <v>0</v>
      </c>
      <c r="N11" s="64">
        <f>IFERROR(VLOOKUP(G11,'Sentrale parametere'!$A$4:$G$11,4,FALSE),0)</f>
        <v>0</v>
      </c>
      <c r="O11" s="65">
        <f>IFERROR(VLOOKUP(G11,'Sentrale parametere'!$A$4:$G$11,5,FALSE),0)</f>
        <v>0</v>
      </c>
      <c r="P11" s="65">
        <f>IFERROR(VLOOKUP(G11,'Sentrale parametere'!$A$4:$G$11,6,FALSE)*IF(F11="Ja",2,1),0)</f>
        <v>0</v>
      </c>
      <c r="Q11" s="65">
        <f>IFERROR(VLOOKUP(G11,'Sentrale parametere'!$A$4:$G$11,7,FALSE),0)</f>
        <v>0</v>
      </c>
      <c r="R11" s="5">
        <f t="shared" si="0"/>
        <v>0</v>
      </c>
      <c r="S11" s="5">
        <f t="shared" si="1"/>
        <v>0</v>
      </c>
      <c r="T11" s="5">
        <f t="shared" si="2"/>
        <v>0</v>
      </c>
      <c r="U11" s="4">
        <f t="shared" si="3"/>
        <v>0</v>
      </c>
      <c r="V11" s="4">
        <f t="shared" si="4"/>
        <v>0</v>
      </c>
      <c r="W11" s="4">
        <f t="shared" si="5"/>
        <v>0</v>
      </c>
    </row>
    <row r="12" spans="1:23" customFormat="1" x14ac:dyDescent="0.25">
      <c r="A12" s="124"/>
      <c r="B12" s="119"/>
      <c r="C12" s="124"/>
      <c r="D12" s="124"/>
      <c r="E12" s="124"/>
      <c r="F12" s="123"/>
      <c r="G12" s="4"/>
      <c r="H12" s="4"/>
      <c r="I12" s="4"/>
      <c r="J12" s="4"/>
      <c r="K12" s="4"/>
      <c r="L12" s="64">
        <f>IFERROR(VLOOKUP(G12,'Sentrale parametere'!$A$4:$G$11,2,FALSE),0)</f>
        <v>0</v>
      </c>
      <c r="M12" s="64">
        <f>IFERROR(VLOOKUP(G12,'Sentrale parametere'!$A$4:$G$11,3,FALSE)*IF(F12="Ja",2,1),0)</f>
        <v>0</v>
      </c>
      <c r="N12" s="64">
        <f>IFERROR(VLOOKUP(G12,'Sentrale parametere'!$A$4:$G$11,4,FALSE),0)</f>
        <v>0</v>
      </c>
      <c r="O12" s="65">
        <f>IFERROR(VLOOKUP(G12,'Sentrale parametere'!$A$4:$G$11,5,FALSE),0)</f>
        <v>0</v>
      </c>
      <c r="P12" s="65">
        <f>IFERROR(VLOOKUP(G12,'Sentrale parametere'!$A$4:$G$11,6,FALSE)*IF(F12="Ja",2,1),0)</f>
        <v>0</v>
      </c>
      <c r="Q12" s="65">
        <f>IFERROR(VLOOKUP(G12,'Sentrale parametere'!$A$4:$G$11,7,FALSE),0)</f>
        <v>0</v>
      </c>
      <c r="R12" s="5">
        <f t="shared" si="0"/>
        <v>0</v>
      </c>
      <c r="S12" s="5">
        <f t="shared" si="1"/>
        <v>0</v>
      </c>
      <c r="T12" s="5">
        <f t="shared" si="2"/>
        <v>0</v>
      </c>
      <c r="U12" s="4">
        <f t="shared" si="3"/>
        <v>0</v>
      </c>
      <c r="V12" s="4">
        <f t="shared" si="4"/>
        <v>0</v>
      </c>
      <c r="W12" s="4">
        <f t="shared" si="5"/>
        <v>0</v>
      </c>
    </row>
    <row r="13" spans="1:23" customFormat="1" x14ac:dyDescent="0.25">
      <c r="A13" s="124"/>
      <c r="B13" s="119"/>
      <c r="C13" s="124"/>
      <c r="D13" s="124"/>
      <c r="E13" s="124"/>
      <c r="F13" s="123"/>
      <c r="G13" s="4"/>
      <c r="H13" s="4"/>
      <c r="I13" s="4"/>
      <c r="J13" s="4"/>
      <c r="K13" s="4"/>
      <c r="L13" s="64">
        <f>IFERROR(VLOOKUP(G13,'Sentrale parametere'!$A$4:$G$11,2,FALSE),0)</f>
        <v>0</v>
      </c>
      <c r="M13" s="64">
        <f>IFERROR(VLOOKUP(G13,'Sentrale parametere'!$A$4:$G$11,3,FALSE)*IF(F13="Ja",2,1),0)</f>
        <v>0</v>
      </c>
      <c r="N13" s="64">
        <f>IFERROR(VLOOKUP(G13,'Sentrale parametere'!$A$4:$G$11,4,FALSE),0)</f>
        <v>0</v>
      </c>
      <c r="O13" s="65">
        <f>IFERROR(VLOOKUP(G13,'Sentrale parametere'!$A$4:$G$11,5,FALSE),0)</f>
        <v>0</v>
      </c>
      <c r="P13" s="65">
        <f>IFERROR(VLOOKUP(G13,'Sentrale parametere'!$A$4:$G$11,6,FALSE)*IF(F13="Ja",2,1),0)</f>
        <v>0</v>
      </c>
      <c r="Q13" s="65">
        <f>IFERROR(VLOOKUP(G13,'Sentrale parametere'!$A$4:$G$11,7,FALSE),0)</f>
        <v>0</v>
      </c>
      <c r="R13" s="5">
        <f t="shared" si="0"/>
        <v>0</v>
      </c>
      <c r="S13" s="5">
        <f t="shared" si="1"/>
        <v>0</v>
      </c>
      <c r="T13" s="5">
        <f t="shared" si="2"/>
        <v>0</v>
      </c>
      <c r="U13" s="4">
        <f t="shared" si="3"/>
        <v>0</v>
      </c>
      <c r="V13" s="4">
        <f t="shared" si="4"/>
        <v>0</v>
      </c>
      <c r="W13" s="4">
        <f t="shared" si="5"/>
        <v>0</v>
      </c>
    </row>
    <row r="14" spans="1:23" customFormat="1" x14ac:dyDescent="0.25">
      <c r="A14" s="124"/>
      <c r="B14" s="119"/>
      <c r="C14" s="124"/>
      <c r="D14" s="124"/>
      <c r="E14" s="124"/>
      <c r="F14" s="123"/>
      <c r="G14" s="4"/>
      <c r="H14" s="4"/>
      <c r="I14" s="4"/>
      <c r="J14" s="4"/>
      <c r="K14" s="4"/>
      <c r="L14" s="64">
        <f>IFERROR(VLOOKUP(G14,'Sentrale parametere'!$A$4:$G$11,2,FALSE),0)</f>
        <v>0</v>
      </c>
      <c r="M14" s="64">
        <f>IFERROR(VLOOKUP(G14,'Sentrale parametere'!$A$4:$G$11,3,FALSE)*IF(F14="Ja",2,1),0)</f>
        <v>0</v>
      </c>
      <c r="N14" s="64">
        <f>IFERROR(VLOOKUP(G14,'Sentrale parametere'!$A$4:$G$11,4,FALSE),0)</f>
        <v>0</v>
      </c>
      <c r="O14" s="65">
        <f>IFERROR(VLOOKUP(G14,'Sentrale parametere'!$A$4:$G$11,5,FALSE),0)</f>
        <v>0</v>
      </c>
      <c r="P14" s="65">
        <f>IFERROR(VLOOKUP(G14,'Sentrale parametere'!$A$4:$G$11,6,FALSE)*IF(F14="Ja",2,1),0)</f>
        <v>0</v>
      </c>
      <c r="Q14" s="65">
        <f>IFERROR(VLOOKUP(G14,'Sentrale parametere'!$A$4:$G$11,7,FALSE),0)</f>
        <v>0</v>
      </c>
      <c r="R14" s="5">
        <f t="shared" si="0"/>
        <v>0</v>
      </c>
      <c r="S14" s="5">
        <f t="shared" si="1"/>
        <v>0</v>
      </c>
      <c r="T14" s="5">
        <f t="shared" si="2"/>
        <v>0</v>
      </c>
      <c r="U14" s="4">
        <f t="shared" si="3"/>
        <v>0</v>
      </c>
      <c r="V14" s="4">
        <f t="shared" si="4"/>
        <v>0</v>
      </c>
      <c r="W14" s="4">
        <f t="shared" si="5"/>
        <v>0</v>
      </c>
    </row>
    <row r="15" spans="1:23" customFormat="1" x14ac:dyDescent="0.25">
      <c r="A15" s="124"/>
      <c r="B15" s="119"/>
      <c r="C15" s="124"/>
      <c r="D15" s="124"/>
      <c r="E15" s="124"/>
      <c r="F15" s="123"/>
      <c r="G15" s="4"/>
      <c r="H15" s="4"/>
      <c r="I15" s="4"/>
      <c r="J15" s="4"/>
      <c r="K15" s="4"/>
      <c r="L15" s="64">
        <f>IFERROR(VLOOKUP(G15,'Sentrale parametere'!$A$4:$G$11,2,FALSE),0)</f>
        <v>0</v>
      </c>
      <c r="M15" s="64">
        <f>IFERROR(VLOOKUP(G15,'Sentrale parametere'!$A$4:$G$11,3,FALSE)*IF(F15="Ja",2,1),0)</f>
        <v>0</v>
      </c>
      <c r="N15" s="64">
        <f>IFERROR(VLOOKUP(G15,'Sentrale parametere'!$A$4:$G$11,4,FALSE),0)</f>
        <v>0</v>
      </c>
      <c r="O15" s="65">
        <f>IFERROR(VLOOKUP(G15,'Sentrale parametere'!$A$4:$G$11,5,FALSE),0)</f>
        <v>0</v>
      </c>
      <c r="P15" s="65">
        <f>IFERROR(VLOOKUP(G15,'Sentrale parametere'!$A$4:$G$11,6,FALSE)*IF(F15="Ja",2,1),0)</f>
        <v>0</v>
      </c>
      <c r="Q15" s="65">
        <f>IFERROR(VLOOKUP(G15,'Sentrale parametere'!$A$4:$G$11,7,FALSE),0)</f>
        <v>0</v>
      </c>
      <c r="R15" s="5">
        <f t="shared" si="0"/>
        <v>0</v>
      </c>
      <c r="S15" s="5">
        <f t="shared" si="1"/>
        <v>0</v>
      </c>
      <c r="T15" s="5">
        <f t="shared" si="2"/>
        <v>0</v>
      </c>
      <c r="U15" s="4">
        <f t="shared" si="3"/>
        <v>0</v>
      </c>
      <c r="V15" s="4">
        <f t="shared" si="4"/>
        <v>0</v>
      </c>
      <c r="W15" s="4">
        <f t="shared" si="5"/>
        <v>0</v>
      </c>
    </row>
    <row r="16" spans="1:23" customFormat="1" x14ac:dyDescent="0.25">
      <c r="A16" s="124"/>
      <c r="B16" s="119"/>
      <c r="C16" s="124"/>
      <c r="D16" s="124"/>
      <c r="E16" s="124"/>
      <c r="F16" s="123"/>
      <c r="G16" s="4"/>
      <c r="H16" s="4"/>
      <c r="I16" s="4"/>
      <c r="J16" s="4"/>
      <c r="K16" s="4"/>
      <c r="L16" s="64">
        <f>IFERROR(VLOOKUP(G16,'Sentrale parametere'!$A$4:$G$11,2,FALSE),0)</f>
        <v>0</v>
      </c>
      <c r="M16" s="64">
        <f>IFERROR(VLOOKUP(G16,'Sentrale parametere'!$A$4:$G$11,3,FALSE)*IF(F16="Ja",2,1),0)</f>
        <v>0</v>
      </c>
      <c r="N16" s="64">
        <f>IFERROR(VLOOKUP(G16,'Sentrale parametere'!$A$4:$G$11,4,FALSE),0)</f>
        <v>0</v>
      </c>
      <c r="O16" s="65">
        <f>IFERROR(VLOOKUP(G16,'Sentrale parametere'!$A$4:$G$11,5,FALSE),0)</f>
        <v>0</v>
      </c>
      <c r="P16" s="65">
        <f>IFERROR(VLOOKUP(G16,'Sentrale parametere'!$A$4:$G$11,6,FALSE)*IF(F16="Ja",2,1),0)</f>
        <v>0</v>
      </c>
      <c r="Q16" s="65">
        <f>IFERROR(VLOOKUP(G16,'Sentrale parametere'!$A$4:$G$11,7,FALSE),0)</f>
        <v>0</v>
      </c>
      <c r="R16" s="5">
        <f t="shared" si="0"/>
        <v>0</v>
      </c>
      <c r="S16" s="5">
        <f t="shared" si="1"/>
        <v>0</v>
      </c>
      <c r="T16" s="5">
        <f t="shared" si="2"/>
        <v>0</v>
      </c>
      <c r="U16" s="4">
        <f t="shared" si="3"/>
        <v>0</v>
      </c>
      <c r="V16" s="4">
        <f t="shared" si="4"/>
        <v>0</v>
      </c>
      <c r="W16" s="4">
        <f t="shared" si="5"/>
        <v>0</v>
      </c>
    </row>
    <row r="17" spans="1:23" customFormat="1" x14ac:dyDescent="0.25">
      <c r="A17" s="124"/>
      <c r="B17" s="119"/>
      <c r="C17" s="124"/>
      <c r="D17" s="124"/>
      <c r="E17" s="124"/>
      <c r="F17" s="123"/>
      <c r="G17" s="4"/>
      <c r="H17" s="4"/>
      <c r="I17" s="4"/>
      <c r="J17" s="4"/>
      <c r="K17" s="4"/>
      <c r="L17" s="64">
        <f>IFERROR(VLOOKUP(G17,'Sentrale parametere'!$A$4:$G$11,2,FALSE),0)</f>
        <v>0</v>
      </c>
      <c r="M17" s="64">
        <f>IFERROR(VLOOKUP(G17,'Sentrale parametere'!$A$4:$G$11,3,FALSE)*IF(F17="Ja",2,1),0)</f>
        <v>0</v>
      </c>
      <c r="N17" s="64">
        <f>IFERROR(VLOOKUP(G17,'Sentrale parametere'!$A$4:$G$11,4,FALSE),0)</f>
        <v>0</v>
      </c>
      <c r="O17" s="65">
        <f>IFERROR(VLOOKUP(G17,'Sentrale parametere'!$A$4:$G$11,5,FALSE),0)</f>
        <v>0</v>
      </c>
      <c r="P17" s="65">
        <f>IFERROR(VLOOKUP(G17,'Sentrale parametere'!$A$4:$G$11,6,FALSE)*IF(F17="Ja",2,1),0)</f>
        <v>0</v>
      </c>
      <c r="Q17" s="65">
        <f>IFERROR(VLOOKUP(G17,'Sentrale parametere'!$A$4:$G$11,7,FALSE),0)</f>
        <v>0</v>
      </c>
      <c r="R17" s="5">
        <f t="shared" si="0"/>
        <v>0</v>
      </c>
      <c r="S17" s="5">
        <f t="shared" si="1"/>
        <v>0</v>
      </c>
      <c r="T17" s="5">
        <f t="shared" si="2"/>
        <v>0</v>
      </c>
      <c r="U17" s="4">
        <f t="shared" si="3"/>
        <v>0</v>
      </c>
      <c r="V17" s="4">
        <f t="shared" si="4"/>
        <v>0</v>
      </c>
      <c r="W17" s="4">
        <f t="shared" si="5"/>
        <v>0</v>
      </c>
    </row>
    <row r="18" spans="1:23" customFormat="1" x14ac:dyDescent="0.25">
      <c r="A18" s="124"/>
      <c r="B18" s="119"/>
      <c r="C18" s="124"/>
      <c r="D18" s="124"/>
      <c r="E18" s="124"/>
      <c r="F18" s="123"/>
      <c r="G18" s="4"/>
      <c r="H18" s="4"/>
      <c r="I18" s="4"/>
      <c r="J18" s="4"/>
      <c r="K18" s="4"/>
      <c r="L18" s="64">
        <f>IFERROR(VLOOKUP(G18,'Sentrale parametere'!$A$4:$G$11,2,FALSE),0)</f>
        <v>0</v>
      </c>
      <c r="M18" s="64">
        <f>IFERROR(VLOOKUP(G18,'Sentrale parametere'!$A$4:$G$11,3,FALSE)*IF(F18="Ja",2,1),0)</f>
        <v>0</v>
      </c>
      <c r="N18" s="64">
        <f>IFERROR(VLOOKUP(G18,'Sentrale parametere'!$A$4:$G$11,4,FALSE),0)</f>
        <v>0</v>
      </c>
      <c r="O18" s="65">
        <f>IFERROR(VLOOKUP(G18,'Sentrale parametere'!$A$4:$G$11,5,FALSE),0)</f>
        <v>0</v>
      </c>
      <c r="P18" s="65">
        <f>IFERROR(VLOOKUP(G18,'Sentrale parametere'!$A$4:$G$11,6,FALSE)*IF(F18="Ja",2,1),0)</f>
        <v>0</v>
      </c>
      <c r="Q18" s="65">
        <f>IFERROR(VLOOKUP(G18,'Sentrale parametere'!$A$4:$G$11,7,FALSE),0)</f>
        <v>0</v>
      </c>
      <c r="R18" s="5">
        <f t="shared" si="0"/>
        <v>0</v>
      </c>
      <c r="S18" s="5">
        <f t="shared" si="1"/>
        <v>0</v>
      </c>
      <c r="T18" s="5">
        <f t="shared" si="2"/>
        <v>0</v>
      </c>
      <c r="U18" s="4">
        <f t="shared" si="3"/>
        <v>0</v>
      </c>
      <c r="V18" s="4">
        <f t="shared" si="4"/>
        <v>0</v>
      </c>
      <c r="W18" s="4">
        <f t="shared" si="5"/>
        <v>0</v>
      </c>
    </row>
    <row r="19" spans="1:23" customFormat="1" x14ac:dyDescent="0.25">
      <c r="A19" s="124"/>
      <c r="B19" s="119"/>
      <c r="C19" s="124"/>
      <c r="D19" s="124"/>
      <c r="E19" s="124"/>
      <c r="F19" s="123"/>
      <c r="G19" s="4"/>
      <c r="H19" s="4"/>
      <c r="I19" s="4"/>
      <c r="J19" s="4"/>
      <c r="K19" s="4"/>
      <c r="L19" s="64">
        <f>IFERROR(VLOOKUP(G19,'Sentrale parametere'!$A$4:$G$11,2,FALSE),0)</f>
        <v>0</v>
      </c>
      <c r="M19" s="64">
        <f>IFERROR(VLOOKUP(G19,'Sentrale parametere'!$A$4:$G$11,3,FALSE)*IF(F19="Ja",2,1),0)</f>
        <v>0</v>
      </c>
      <c r="N19" s="64">
        <f>IFERROR(VLOOKUP(G19,'Sentrale parametere'!$A$4:$G$11,4,FALSE),0)</f>
        <v>0</v>
      </c>
      <c r="O19" s="65">
        <f>IFERROR(VLOOKUP(G19,'Sentrale parametere'!$A$4:$G$11,5,FALSE),0)</f>
        <v>0</v>
      </c>
      <c r="P19" s="65">
        <f>IFERROR(VLOOKUP(G19,'Sentrale parametere'!$A$4:$G$11,6,FALSE)*IF(F19="Ja",2,1),0)</f>
        <v>0</v>
      </c>
      <c r="Q19" s="65">
        <f>IFERROR(VLOOKUP(G19,'Sentrale parametere'!$A$4:$G$11,7,FALSE),0)</f>
        <v>0</v>
      </c>
      <c r="R19" s="5">
        <f t="shared" si="0"/>
        <v>0</v>
      </c>
      <c r="S19" s="5">
        <f t="shared" si="1"/>
        <v>0</v>
      </c>
      <c r="T19" s="5">
        <f t="shared" si="2"/>
        <v>0</v>
      </c>
      <c r="U19" s="4">
        <f t="shared" si="3"/>
        <v>0</v>
      </c>
      <c r="V19" s="4">
        <f t="shared" si="4"/>
        <v>0</v>
      </c>
      <c r="W19" s="4">
        <f t="shared" si="5"/>
        <v>0</v>
      </c>
    </row>
    <row r="20" spans="1:23" customFormat="1" x14ac:dyDescent="0.25">
      <c r="A20" s="124"/>
      <c r="B20" s="119"/>
      <c r="C20" s="124"/>
      <c r="D20" s="124"/>
      <c r="E20" s="124"/>
      <c r="F20" s="123"/>
      <c r="G20" s="4"/>
      <c r="H20" s="4"/>
      <c r="I20" s="4"/>
      <c r="J20" s="4"/>
      <c r="K20" s="4"/>
      <c r="L20" s="64">
        <f>IFERROR(VLOOKUP(G20,'Sentrale parametere'!$A$4:$G$11,2,FALSE),0)</f>
        <v>0</v>
      </c>
      <c r="M20" s="64">
        <f>IFERROR(VLOOKUP(G20,'Sentrale parametere'!$A$4:$G$11,3,FALSE)*IF(F20="Ja",2,1),0)</f>
        <v>0</v>
      </c>
      <c r="N20" s="64">
        <f>IFERROR(VLOOKUP(G20,'Sentrale parametere'!$A$4:$G$11,4,FALSE),0)</f>
        <v>0</v>
      </c>
      <c r="O20" s="65">
        <f>IFERROR(VLOOKUP(G20,'Sentrale parametere'!$A$4:$G$11,5,FALSE),0)</f>
        <v>0</v>
      </c>
      <c r="P20" s="65">
        <f>IFERROR(VLOOKUP(G20,'Sentrale parametere'!$A$4:$G$11,6,FALSE)*IF(F20="Ja",2,1),0)</f>
        <v>0</v>
      </c>
      <c r="Q20" s="65">
        <f>IFERROR(VLOOKUP(G20,'Sentrale parametere'!$A$4:$G$11,7,FALSE),0)</f>
        <v>0</v>
      </c>
      <c r="R20" s="5">
        <f t="shared" si="0"/>
        <v>0</v>
      </c>
      <c r="S20" s="5">
        <f t="shared" si="1"/>
        <v>0</v>
      </c>
      <c r="T20" s="5">
        <f t="shared" si="2"/>
        <v>0</v>
      </c>
      <c r="U20" s="4">
        <f t="shared" si="3"/>
        <v>0</v>
      </c>
      <c r="V20" s="4">
        <f t="shared" si="4"/>
        <v>0</v>
      </c>
      <c r="W20" s="4">
        <f t="shared" si="5"/>
        <v>0</v>
      </c>
    </row>
    <row r="21" spans="1:23" customFormat="1" x14ac:dyDescent="0.25">
      <c r="A21" s="124"/>
      <c r="B21" s="119"/>
      <c r="C21" s="124"/>
      <c r="D21" s="124"/>
      <c r="E21" s="124"/>
      <c r="F21" s="123"/>
      <c r="G21" s="4"/>
      <c r="H21" s="4"/>
      <c r="I21" s="4"/>
      <c r="J21" s="4"/>
      <c r="K21" s="4"/>
      <c r="L21" s="64">
        <f>IFERROR(VLOOKUP(G21,'Sentrale parametere'!$A$4:$G$11,2,FALSE),0)</f>
        <v>0</v>
      </c>
      <c r="M21" s="64">
        <f>IFERROR(VLOOKUP(G21,'Sentrale parametere'!$A$4:$G$11,3,FALSE)*IF(F21="Ja",2,1),0)</f>
        <v>0</v>
      </c>
      <c r="N21" s="64">
        <f>IFERROR(VLOOKUP(G21,'Sentrale parametere'!$A$4:$G$11,4,FALSE),0)</f>
        <v>0</v>
      </c>
      <c r="O21" s="65">
        <f>IFERROR(VLOOKUP(G21,'Sentrale parametere'!$A$4:$G$11,5,FALSE),0)</f>
        <v>0</v>
      </c>
      <c r="P21" s="65">
        <f>IFERROR(VLOOKUP(G21,'Sentrale parametere'!$A$4:$G$11,6,FALSE)*IF(F21="Ja",2,1),0)</f>
        <v>0</v>
      </c>
      <c r="Q21" s="65">
        <f>IFERROR(VLOOKUP(G21,'Sentrale parametere'!$A$4:$G$11,7,FALSE),0)</f>
        <v>0</v>
      </c>
      <c r="R21" s="5">
        <f t="shared" si="0"/>
        <v>0</v>
      </c>
      <c r="S21" s="5">
        <f t="shared" si="1"/>
        <v>0</v>
      </c>
      <c r="T21" s="5">
        <f t="shared" si="2"/>
        <v>0</v>
      </c>
      <c r="U21" s="4">
        <f t="shared" si="3"/>
        <v>0</v>
      </c>
      <c r="V21" s="4">
        <f t="shared" si="4"/>
        <v>0</v>
      </c>
      <c r="W21" s="4">
        <f t="shared" si="5"/>
        <v>0</v>
      </c>
    </row>
    <row r="22" spans="1:23" customFormat="1" x14ac:dyDescent="0.25">
      <c r="A22" s="124"/>
      <c r="B22" s="119"/>
      <c r="C22" s="124"/>
      <c r="D22" s="124"/>
      <c r="E22" s="124"/>
      <c r="F22" s="123"/>
      <c r="G22" s="4"/>
      <c r="H22" s="4"/>
      <c r="I22" s="4"/>
      <c r="J22" s="4"/>
      <c r="K22" s="4"/>
      <c r="L22" s="64">
        <f>IFERROR(VLOOKUP(G22,'Sentrale parametere'!$A$4:$G$11,2,FALSE),0)</f>
        <v>0</v>
      </c>
      <c r="M22" s="64">
        <f>IFERROR(VLOOKUP(G22,'Sentrale parametere'!$A$4:$G$11,3,FALSE)*IF(F22="Ja",2,1),0)</f>
        <v>0</v>
      </c>
      <c r="N22" s="64">
        <f>IFERROR(VLOOKUP(G22,'Sentrale parametere'!$A$4:$G$11,4,FALSE),0)</f>
        <v>0</v>
      </c>
      <c r="O22" s="65">
        <f>IFERROR(VLOOKUP(G22,'Sentrale parametere'!$A$4:$G$11,5,FALSE),0)</f>
        <v>0</v>
      </c>
      <c r="P22" s="65">
        <f>IFERROR(VLOOKUP(G22,'Sentrale parametere'!$A$4:$G$11,6,FALSE)*IF(F22="Ja",2,1),0)</f>
        <v>0</v>
      </c>
      <c r="Q22" s="65">
        <f>IFERROR(VLOOKUP(G22,'Sentrale parametere'!$A$4:$G$11,7,FALSE),0)</f>
        <v>0</v>
      </c>
      <c r="R22" s="5">
        <f t="shared" si="0"/>
        <v>0</v>
      </c>
      <c r="S22" s="5">
        <f t="shared" si="1"/>
        <v>0</v>
      </c>
      <c r="T22" s="5">
        <f t="shared" si="2"/>
        <v>0</v>
      </c>
      <c r="U22" s="4">
        <f t="shared" si="3"/>
        <v>0</v>
      </c>
      <c r="V22" s="4">
        <f t="shared" si="4"/>
        <v>0</v>
      </c>
      <c r="W22" s="4">
        <f t="shared" si="5"/>
        <v>0</v>
      </c>
    </row>
    <row r="23" spans="1:23" customFormat="1" x14ac:dyDescent="0.25">
      <c r="A23" s="124"/>
      <c r="B23" s="119"/>
      <c r="C23" s="124"/>
      <c r="D23" s="124"/>
      <c r="E23" s="124"/>
      <c r="F23" s="123"/>
      <c r="G23" s="4"/>
      <c r="H23" s="4"/>
      <c r="I23" s="4"/>
      <c r="J23" s="4"/>
      <c r="K23" s="4"/>
      <c r="L23" s="64">
        <f>IFERROR(VLOOKUP(G23,'Sentrale parametere'!$A$4:$G$11,2,FALSE),0)</f>
        <v>0</v>
      </c>
      <c r="M23" s="64">
        <f>IFERROR(VLOOKUP(G23,'Sentrale parametere'!$A$4:$G$11,3,FALSE)*IF(F23="Ja",2,1),0)</f>
        <v>0</v>
      </c>
      <c r="N23" s="64">
        <f>IFERROR(VLOOKUP(G23,'Sentrale parametere'!$A$4:$G$11,4,FALSE),0)</f>
        <v>0</v>
      </c>
      <c r="O23" s="65">
        <f>IFERROR(VLOOKUP(G23,'Sentrale parametere'!$A$4:$G$11,5,FALSE),0)</f>
        <v>0</v>
      </c>
      <c r="P23" s="65">
        <f>IFERROR(VLOOKUP(G23,'Sentrale parametere'!$A$4:$G$11,6,FALSE)*IF(F23="Ja",2,1),0)</f>
        <v>0</v>
      </c>
      <c r="Q23" s="65">
        <f>IFERROR(VLOOKUP(G23,'Sentrale parametere'!$A$4:$G$11,7,FALSE),0)</f>
        <v>0</v>
      </c>
      <c r="R23" s="5">
        <f t="shared" si="0"/>
        <v>0</v>
      </c>
      <c r="S23" s="5">
        <f t="shared" si="1"/>
        <v>0</v>
      </c>
      <c r="T23" s="5">
        <f t="shared" si="2"/>
        <v>0</v>
      </c>
      <c r="U23" s="4">
        <f t="shared" si="3"/>
        <v>0</v>
      </c>
      <c r="V23" s="4">
        <f t="shared" si="4"/>
        <v>0</v>
      </c>
      <c r="W23" s="4">
        <f t="shared" si="5"/>
        <v>0</v>
      </c>
    </row>
    <row r="24" spans="1:23" customFormat="1" x14ac:dyDescent="0.25">
      <c r="A24" s="124"/>
      <c r="B24" s="119"/>
      <c r="C24" s="124"/>
      <c r="D24" s="124"/>
      <c r="E24" s="124"/>
      <c r="F24" s="123"/>
      <c r="G24" s="4"/>
      <c r="H24" s="4"/>
      <c r="I24" s="4"/>
      <c r="J24" s="4"/>
      <c r="K24" s="4"/>
      <c r="L24" s="64">
        <f>IFERROR(VLOOKUP(G24,'Sentrale parametere'!$A$4:$G$11,2,FALSE),0)</f>
        <v>0</v>
      </c>
      <c r="M24" s="64">
        <f>IFERROR(VLOOKUP(G24,'Sentrale parametere'!$A$4:$G$11,3,FALSE)*IF(F24="Ja",2,1),0)</f>
        <v>0</v>
      </c>
      <c r="N24" s="64">
        <f>IFERROR(VLOOKUP(G24,'Sentrale parametere'!$A$4:$G$11,4,FALSE),0)</f>
        <v>0</v>
      </c>
      <c r="O24" s="65">
        <f>IFERROR(VLOOKUP(G24,'Sentrale parametere'!$A$4:$G$11,5,FALSE),0)</f>
        <v>0</v>
      </c>
      <c r="P24" s="65">
        <f>IFERROR(VLOOKUP(G24,'Sentrale parametere'!$A$4:$G$11,6,FALSE)*IF(F24="Ja",2,1),0)</f>
        <v>0</v>
      </c>
      <c r="Q24" s="65">
        <f>IFERROR(VLOOKUP(G24,'Sentrale parametere'!$A$4:$G$11,7,FALSE),0)</f>
        <v>0</v>
      </c>
      <c r="R24" s="5">
        <f t="shared" si="0"/>
        <v>0</v>
      </c>
      <c r="S24" s="5">
        <f t="shared" si="1"/>
        <v>0</v>
      </c>
      <c r="T24" s="5">
        <f t="shared" si="2"/>
        <v>0</v>
      </c>
      <c r="U24" s="4">
        <f t="shared" si="3"/>
        <v>0</v>
      </c>
      <c r="V24" s="4">
        <f t="shared" si="4"/>
        <v>0</v>
      </c>
      <c r="W24" s="4">
        <f t="shared" si="5"/>
        <v>0</v>
      </c>
    </row>
    <row r="25" spans="1:23" customFormat="1" x14ac:dyDescent="0.25">
      <c r="A25" s="124"/>
      <c r="B25" s="119"/>
      <c r="C25" s="124"/>
      <c r="D25" s="124"/>
      <c r="E25" s="124"/>
      <c r="F25" s="123"/>
      <c r="G25" s="4"/>
      <c r="H25" s="4"/>
      <c r="I25" s="4"/>
      <c r="J25" s="4"/>
      <c r="K25" s="4"/>
      <c r="L25" s="64">
        <f>IFERROR(VLOOKUP(G25,'Sentrale parametere'!$A$4:$G$11,2,FALSE),0)</f>
        <v>0</v>
      </c>
      <c r="M25" s="64">
        <f>IFERROR(VLOOKUP(G25,'Sentrale parametere'!$A$4:$G$11,3,FALSE)*IF(F25="Ja",2,1),0)</f>
        <v>0</v>
      </c>
      <c r="N25" s="64">
        <f>IFERROR(VLOOKUP(G25,'Sentrale parametere'!$A$4:$G$11,4,FALSE),0)</f>
        <v>0</v>
      </c>
      <c r="O25" s="65">
        <f>IFERROR(VLOOKUP(G25,'Sentrale parametere'!$A$4:$G$11,5,FALSE),0)</f>
        <v>0</v>
      </c>
      <c r="P25" s="65">
        <f>IFERROR(VLOOKUP(G25,'Sentrale parametere'!$A$4:$G$11,6,FALSE)*IF(F25="Ja",2,1),0)</f>
        <v>0</v>
      </c>
      <c r="Q25" s="65">
        <f>IFERROR(VLOOKUP(G25,'Sentrale parametere'!$A$4:$G$11,7,FALSE),0)</f>
        <v>0</v>
      </c>
      <c r="R25" s="5">
        <f t="shared" si="0"/>
        <v>0</v>
      </c>
      <c r="S25" s="5">
        <f t="shared" si="1"/>
        <v>0</v>
      </c>
      <c r="T25" s="5">
        <f t="shared" si="2"/>
        <v>0</v>
      </c>
      <c r="U25" s="4">
        <f t="shared" si="3"/>
        <v>0</v>
      </c>
      <c r="V25" s="4">
        <f t="shared" si="4"/>
        <v>0</v>
      </c>
      <c r="W25" s="4">
        <f t="shared" si="5"/>
        <v>0</v>
      </c>
    </row>
    <row r="26" spans="1:23" customFormat="1" x14ac:dyDescent="0.25">
      <c r="A26" s="124"/>
      <c r="B26" s="119"/>
      <c r="C26" s="124"/>
      <c r="D26" s="124"/>
      <c r="E26" s="124"/>
      <c r="F26" s="123"/>
      <c r="G26" s="4"/>
      <c r="H26" s="4"/>
      <c r="I26" s="4"/>
      <c r="J26" s="4"/>
      <c r="K26" s="4"/>
      <c r="L26" s="64">
        <f>IFERROR(VLOOKUP(G26,'Sentrale parametere'!$A$4:$G$11,2,FALSE),0)</f>
        <v>0</v>
      </c>
      <c r="M26" s="64">
        <f>IFERROR(VLOOKUP(G26,'Sentrale parametere'!$A$4:$G$11,3,FALSE)*IF(F26="Ja",2,1),0)</f>
        <v>0</v>
      </c>
      <c r="N26" s="64">
        <f>IFERROR(VLOOKUP(G26,'Sentrale parametere'!$A$4:$G$11,4,FALSE),0)</f>
        <v>0</v>
      </c>
      <c r="O26" s="65">
        <f>IFERROR(VLOOKUP(G26,'Sentrale parametere'!$A$4:$G$11,5,FALSE),0)</f>
        <v>0</v>
      </c>
      <c r="P26" s="65">
        <f>IFERROR(VLOOKUP(G26,'Sentrale parametere'!$A$4:$G$11,6,FALSE)*IF(F26="Ja",2,1),0)</f>
        <v>0</v>
      </c>
      <c r="Q26" s="65">
        <f>IFERROR(VLOOKUP(G26,'Sentrale parametere'!$A$4:$G$11,7,FALSE),0)</f>
        <v>0</v>
      </c>
      <c r="R26" s="5">
        <f t="shared" si="0"/>
        <v>0</v>
      </c>
      <c r="S26" s="5">
        <f t="shared" si="1"/>
        <v>0</v>
      </c>
      <c r="T26" s="5">
        <f t="shared" si="2"/>
        <v>0</v>
      </c>
      <c r="U26" s="4">
        <f t="shared" si="3"/>
        <v>0</v>
      </c>
      <c r="V26" s="4">
        <f t="shared" si="4"/>
        <v>0</v>
      </c>
      <c r="W26" s="4">
        <f t="shared" si="5"/>
        <v>0</v>
      </c>
    </row>
    <row r="27" spans="1:23" customFormat="1" x14ac:dyDescent="0.25">
      <c r="A27" s="124"/>
      <c r="B27" s="119"/>
      <c r="C27" s="124"/>
      <c r="D27" s="124"/>
      <c r="E27" s="124"/>
      <c r="F27" s="123"/>
      <c r="G27" s="4"/>
      <c r="H27" s="4"/>
      <c r="I27" s="4"/>
      <c r="J27" s="4"/>
      <c r="K27" s="4"/>
      <c r="L27" s="64">
        <f>IFERROR(VLOOKUP(G27,'Sentrale parametere'!$A$4:$G$11,2,FALSE),0)</f>
        <v>0</v>
      </c>
      <c r="M27" s="64">
        <f>IFERROR(VLOOKUP(G27,'Sentrale parametere'!$A$4:$G$11,3,FALSE)*IF(F27="Ja",2,1),0)</f>
        <v>0</v>
      </c>
      <c r="N27" s="64">
        <f>IFERROR(VLOOKUP(G27,'Sentrale parametere'!$A$4:$G$11,4,FALSE),0)</f>
        <v>0</v>
      </c>
      <c r="O27" s="65">
        <f>IFERROR(VLOOKUP(G27,'Sentrale parametere'!$A$4:$G$11,5,FALSE),0)</f>
        <v>0</v>
      </c>
      <c r="P27" s="65">
        <f>IFERROR(VLOOKUP(G27,'Sentrale parametere'!$A$4:$G$11,6,FALSE)*IF(F27="Ja",2,1),0)</f>
        <v>0</v>
      </c>
      <c r="Q27" s="65">
        <f>IFERROR(VLOOKUP(G27,'Sentrale parametere'!$A$4:$G$11,7,FALSE),0)</f>
        <v>0</v>
      </c>
      <c r="R27" s="5">
        <f t="shared" si="0"/>
        <v>0</v>
      </c>
      <c r="S27" s="5">
        <f t="shared" si="1"/>
        <v>0</v>
      </c>
      <c r="T27" s="5">
        <f t="shared" si="2"/>
        <v>0</v>
      </c>
      <c r="U27" s="4">
        <f t="shared" si="3"/>
        <v>0</v>
      </c>
      <c r="V27" s="4">
        <f t="shared" si="4"/>
        <v>0</v>
      </c>
      <c r="W27" s="4">
        <f t="shared" si="5"/>
        <v>0</v>
      </c>
    </row>
    <row r="28" spans="1:23" customFormat="1" x14ac:dyDescent="0.25">
      <c r="A28" s="124"/>
      <c r="B28" s="119"/>
      <c r="C28" s="124"/>
      <c r="D28" s="124"/>
      <c r="E28" s="124"/>
      <c r="F28" s="123"/>
      <c r="G28" s="4"/>
      <c r="H28" s="4"/>
      <c r="I28" s="4"/>
      <c r="J28" s="4"/>
      <c r="K28" s="4"/>
      <c r="L28" s="64">
        <f>IFERROR(VLOOKUP(G28,'Sentrale parametere'!$A$4:$G$11,2,FALSE),0)</f>
        <v>0</v>
      </c>
      <c r="M28" s="64">
        <f>IFERROR(VLOOKUP(G28,'Sentrale parametere'!$A$4:$G$11,3,FALSE)*IF(F28="Ja",2,1),0)</f>
        <v>0</v>
      </c>
      <c r="N28" s="64">
        <f>IFERROR(VLOOKUP(G28,'Sentrale parametere'!$A$4:$G$11,4,FALSE),0)</f>
        <v>0</v>
      </c>
      <c r="O28" s="65">
        <f>IFERROR(VLOOKUP(G28,'Sentrale parametere'!$A$4:$G$11,5,FALSE),0)</f>
        <v>0</v>
      </c>
      <c r="P28" s="65">
        <f>IFERROR(VLOOKUP(G28,'Sentrale parametere'!$A$4:$G$11,6,FALSE)*IF(F28="Ja",2,1),0)</f>
        <v>0</v>
      </c>
      <c r="Q28" s="65">
        <f>IFERROR(VLOOKUP(G28,'Sentrale parametere'!$A$4:$G$11,7,FALSE),0)</f>
        <v>0</v>
      </c>
      <c r="R28" s="5">
        <f t="shared" si="0"/>
        <v>0</v>
      </c>
      <c r="S28" s="5">
        <f t="shared" si="1"/>
        <v>0</v>
      </c>
      <c r="T28" s="5">
        <f t="shared" si="2"/>
        <v>0</v>
      </c>
      <c r="U28" s="4">
        <f t="shared" si="3"/>
        <v>0</v>
      </c>
      <c r="V28" s="4">
        <f t="shared" si="4"/>
        <v>0</v>
      </c>
      <c r="W28" s="4">
        <f t="shared" si="5"/>
        <v>0</v>
      </c>
    </row>
    <row r="29" spans="1:23" customFormat="1" x14ac:dyDescent="0.25">
      <c r="A29" s="124"/>
      <c r="B29" s="119"/>
      <c r="C29" s="124"/>
      <c r="D29" s="124"/>
      <c r="E29" s="124"/>
      <c r="F29" s="123"/>
      <c r="G29" s="4"/>
      <c r="H29" s="4"/>
      <c r="I29" s="4"/>
      <c r="J29" s="4"/>
      <c r="K29" s="4"/>
      <c r="L29" s="64">
        <f>IFERROR(VLOOKUP(G29,'Sentrale parametere'!$A$4:$G$11,2,FALSE),0)</f>
        <v>0</v>
      </c>
      <c r="M29" s="64">
        <f>IFERROR(VLOOKUP(G29,'Sentrale parametere'!$A$4:$G$11,3,FALSE)*IF(F29="Ja",2,1),0)</f>
        <v>0</v>
      </c>
      <c r="N29" s="64">
        <f>IFERROR(VLOOKUP(G29,'Sentrale parametere'!$A$4:$G$11,4,FALSE),0)</f>
        <v>0</v>
      </c>
      <c r="O29" s="65">
        <f>IFERROR(VLOOKUP(G29,'Sentrale parametere'!$A$4:$G$11,5,FALSE),0)</f>
        <v>0</v>
      </c>
      <c r="P29" s="65">
        <f>IFERROR(VLOOKUP(G29,'Sentrale parametere'!$A$4:$G$11,6,FALSE)*IF(F29="Ja",2,1),0)</f>
        <v>0</v>
      </c>
      <c r="Q29" s="65">
        <f>IFERROR(VLOOKUP(G29,'Sentrale parametere'!$A$4:$G$11,7,FALSE),0)</f>
        <v>0</v>
      </c>
      <c r="R29" s="5">
        <f t="shared" si="0"/>
        <v>0</v>
      </c>
      <c r="S29" s="5">
        <f t="shared" si="1"/>
        <v>0</v>
      </c>
      <c r="T29" s="5">
        <f t="shared" si="2"/>
        <v>0</v>
      </c>
      <c r="U29" s="4">
        <f t="shared" si="3"/>
        <v>0</v>
      </c>
      <c r="V29" s="4">
        <f t="shared" si="4"/>
        <v>0</v>
      </c>
      <c r="W29" s="4">
        <f t="shared" si="5"/>
        <v>0</v>
      </c>
    </row>
    <row r="30" spans="1:23" customFormat="1" x14ac:dyDescent="0.25">
      <c r="A30" s="124"/>
      <c r="B30" s="119"/>
      <c r="C30" s="124"/>
      <c r="D30" s="124"/>
      <c r="E30" s="124"/>
      <c r="F30" s="123"/>
      <c r="G30" s="4"/>
      <c r="H30" s="4"/>
      <c r="I30" s="4"/>
      <c r="J30" s="4"/>
      <c r="K30" s="4"/>
      <c r="L30" s="64">
        <f>IFERROR(VLOOKUP(G30,'Sentrale parametere'!$A$4:$G$11,2,FALSE),0)</f>
        <v>0</v>
      </c>
      <c r="M30" s="64">
        <f>IFERROR(VLOOKUP(G30,'Sentrale parametere'!$A$4:$G$11,3,FALSE)*IF(F30="Ja",2,1),0)</f>
        <v>0</v>
      </c>
      <c r="N30" s="64">
        <f>IFERROR(VLOOKUP(G30,'Sentrale parametere'!$A$4:$G$11,4,FALSE),0)</f>
        <v>0</v>
      </c>
      <c r="O30" s="65">
        <f>IFERROR(VLOOKUP(G30,'Sentrale parametere'!$A$4:$G$11,5,FALSE),0)</f>
        <v>0</v>
      </c>
      <c r="P30" s="65">
        <f>IFERROR(VLOOKUP(G30,'Sentrale parametere'!$A$4:$G$11,6,FALSE)*IF(F30="Ja",2,1),0)</f>
        <v>0</v>
      </c>
      <c r="Q30" s="65">
        <f>IFERROR(VLOOKUP(G30,'Sentrale parametere'!$A$4:$G$11,7,FALSE),0)</f>
        <v>0</v>
      </c>
      <c r="R30" s="5">
        <f t="shared" si="0"/>
        <v>0</v>
      </c>
      <c r="S30" s="5">
        <f t="shared" si="1"/>
        <v>0</v>
      </c>
      <c r="T30" s="5">
        <f t="shared" si="2"/>
        <v>0</v>
      </c>
      <c r="U30" s="4">
        <f t="shared" si="3"/>
        <v>0</v>
      </c>
      <c r="V30" s="4">
        <f t="shared" si="4"/>
        <v>0</v>
      </c>
      <c r="W30" s="4">
        <f t="shared" si="5"/>
        <v>0</v>
      </c>
    </row>
    <row r="31" spans="1:23" customFormat="1" x14ac:dyDescent="0.25">
      <c r="A31" s="124"/>
      <c r="B31" s="119"/>
      <c r="C31" s="124"/>
      <c r="D31" s="124"/>
      <c r="E31" s="124"/>
      <c r="F31" s="123"/>
      <c r="G31" s="4"/>
      <c r="H31" s="4"/>
      <c r="I31" s="4"/>
      <c r="J31" s="4"/>
      <c r="K31" s="4"/>
      <c r="L31" s="64">
        <f>IFERROR(VLOOKUP(G31,'Sentrale parametere'!$A$4:$G$11,2,FALSE),0)</f>
        <v>0</v>
      </c>
      <c r="M31" s="64">
        <f>IFERROR(VLOOKUP(G31,'Sentrale parametere'!$A$4:$G$11,3,FALSE)*IF(F31="Ja",2,1),0)</f>
        <v>0</v>
      </c>
      <c r="N31" s="64">
        <f>IFERROR(VLOOKUP(G31,'Sentrale parametere'!$A$4:$G$11,4,FALSE),0)</f>
        <v>0</v>
      </c>
      <c r="O31" s="65">
        <f>IFERROR(VLOOKUP(G31,'Sentrale parametere'!$A$4:$G$11,5,FALSE),0)</f>
        <v>0</v>
      </c>
      <c r="P31" s="65">
        <f>IFERROR(VLOOKUP(G31,'Sentrale parametere'!$A$4:$G$11,6,FALSE)*IF(F31="Ja",2,1),0)</f>
        <v>0</v>
      </c>
      <c r="Q31" s="65">
        <f>IFERROR(VLOOKUP(G31,'Sentrale parametere'!$A$4:$G$11,7,FALSE),0)</f>
        <v>0</v>
      </c>
      <c r="R31" s="5">
        <f t="shared" si="0"/>
        <v>0</v>
      </c>
      <c r="S31" s="5">
        <f t="shared" si="1"/>
        <v>0</v>
      </c>
      <c r="T31" s="5">
        <f t="shared" si="2"/>
        <v>0</v>
      </c>
      <c r="U31" s="4">
        <f t="shared" si="3"/>
        <v>0</v>
      </c>
      <c r="V31" s="4">
        <f t="shared" si="4"/>
        <v>0</v>
      </c>
      <c r="W31" s="4">
        <f t="shared" si="5"/>
        <v>0</v>
      </c>
    </row>
    <row r="32" spans="1:23" customFormat="1" x14ac:dyDescent="0.25">
      <c r="A32" s="124"/>
      <c r="B32" s="119"/>
      <c r="C32" s="124"/>
      <c r="D32" s="124"/>
      <c r="E32" s="124"/>
      <c r="F32" s="123"/>
      <c r="G32" s="4"/>
      <c r="H32" s="4"/>
      <c r="I32" s="4"/>
      <c r="J32" s="4"/>
      <c r="K32" s="4"/>
      <c r="L32" s="64">
        <f>IFERROR(VLOOKUP(G32,'Sentrale parametere'!$A$4:$G$11,2,FALSE),0)</f>
        <v>0</v>
      </c>
      <c r="M32" s="64">
        <f>IFERROR(VLOOKUP(G32,'Sentrale parametere'!$A$4:$G$11,3,FALSE)*IF(F32="Ja",2,1),0)</f>
        <v>0</v>
      </c>
      <c r="N32" s="64">
        <f>IFERROR(VLOOKUP(G32,'Sentrale parametere'!$A$4:$G$11,4,FALSE),0)</f>
        <v>0</v>
      </c>
      <c r="O32" s="65">
        <f>IFERROR(VLOOKUP(G32,'Sentrale parametere'!$A$4:$G$11,5,FALSE),0)</f>
        <v>0</v>
      </c>
      <c r="P32" s="65">
        <f>IFERROR(VLOOKUP(G32,'Sentrale parametere'!$A$4:$G$11,6,FALSE)*IF(F32="Ja",2,1),0)</f>
        <v>0</v>
      </c>
      <c r="Q32" s="65">
        <f>IFERROR(VLOOKUP(G32,'Sentrale parametere'!$A$4:$G$11,7,FALSE),0)</f>
        <v>0</v>
      </c>
      <c r="R32" s="5">
        <f t="shared" si="0"/>
        <v>0</v>
      </c>
      <c r="S32" s="5">
        <f t="shared" si="1"/>
        <v>0</v>
      </c>
      <c r="T32" s="5">
        <f t="shared" si="2"/>
        <v>0</v>
      </c>
      <c r="U32" s="4">
        <f t="shared" si="3"/>
        <v>0</v>
      </c>
      <c r="V32" s="4">
        <f t="shared" si="4"/>
        <v>0</v>
      </c>
      <c r="W32" s="4">
        <f t="shared" si="5"/>
        <v>0</v>
      </c>
    </row>
    <row r="33" spans="1:23" customFormat="1" x14ac:dyDescent="0.25">
      <c r="A33" s="124"/>
      <c r="B33" s="119"/>
      <c r="C33" s="124"/>
      <c r="D33" s="124"/>
      <c r="E33" s="124"/>
      <c r="F33" s="123"/>
      <c r="G33" s="4"/>
      <c r="H33" s="4"/>
      <c r="I33" s="4"/>
      <c r="J33" s="4"/>
      <c r="K33" s="4"/>
      <c r="L33" s="64">
        <f>IFERROR(VLOOKUP(G33,'Sentrale parametere'!$A$4:$G$11,2,FALSE),0)</f>
        <v>0</v>
      </c>
      <c r="M33" s="64">
        <f>IFERROR(VLOOKUP(G33,'Sentrale parametere'!$A$4:$G$11,3,FALSE)*IF(F33="Ja",2,1),0)</f>
        <v>0</v>
      </c>
      <c r="N33" s="64">
        <f>IFERROR(VLOOKUP(G33,'Sentrale parametere'!$A$4:$G$11,4,FALSE),0)</f>
        <v>0</v>
      </c>
      <c r="O33" s="65">
        <f>IFERROR(VLOOKUP(G33,'Sentrale parametere'!$A$4:$G$11,5,FALSE),0)</f>
        <v>0</v>
      </c>
      <c r="P33" s="65">
        <f>IFERROR(VLOOKUP(G33,'Sentrale parametere'!$A$4:$G$11,6,FALSE)*IF(F33="Ja",2,1),0)</f>
        <v>0</v>
      </c>
      <c r="Q33" s="65">
        <f>IFERROR(VLOOKUP(G33,'Sentrale parametere'!$A$4:$G$11,7,FALSE),0)</f>
        <v>0</v>
      </c>
      <c r="R33" s="5">
        <f t="shared" si="0"/>
        <v>0</v>
      </c>
      <c r="S33" s="5">
        <f t="shared" si="1"/>
        <v>0</v>
      </c>
      <c r="T33" s="5">
        <f t="shared" si="2"/>
        <v>0</v>
      </c>
      <c r="U33" s="4">
        <f t="shared" si="3"/>
        <v>0</v>
      </c>
      <c r="V33" s="4">
        <f t="shared" si="4"/>
        <v>0</v>
      </c>
      <c r="W33" s="4">
        <f t="shared" si="5"/>
        <v>0</v>
      </c>
    </row>
    <row r="34" spans="1:23" customFormat="1" x14ac:dyDescent="0.25">
      <c r="A34" s="124"/>
      <c r="B34" s="119"/>
      <c r="C34" s="124"/>
      <c r="D34" s="124"/>
      <c r="E34" s="124"/>
      <c r="F34" s="123"/>
      <c r="G34" s="4"/>
      <c r="H34" s="4"/>
      <c r="I34" s="4"/>
      <c r="J34" s="4"/>
      <c r="K34" s="4"/>
      <c r="L34" s="64">
        <f>IFERROR(VLOOKUP(G34,'Sentrale parametere'!$A$4:$G$11,2,FALSE),0)</f>
        <v>0</v>
      </c>
      <c r="M34" s="64">
        <f>IFERROR(VLOOKUP(G34,'Sentrale parametere'!$A$4:$G$11,3,FALSE)*IF(F34="Ja",2,1),0)</f>
        <v>0</v>
      </c>
      <c r="N34" s="64">
        <f>IFERROR(VLOOKUP(G34,'Sentrale parametere'!$A$4:$G$11,4,FALSE),0)</f>
        <v>0</v>
      </c>
      <c r="O34" s="65">
        <f>IFERROR(VLOOKUP(G34,'Sentrale parametere'!$A$4:$G$11,5,FALSE),0)</f>
        <v>0</v>
      </c>
      <c r="P34" s="65">
        <f>IFERROR(VLOOKUP(G34,'Sentrale parametere'!$A$4:$G$11,6,FALSE)*IF(F34="Ja",2,1),0)</f>
        <v>0</v>
      </c>
      <c r="Q34" s="65">
        <f>IFERROR(VLOOKUP(G34,'Sentrale parametere'!$A$4:$G$11,7,FALSE),0)</f>
        <v>0</v>
      </c>
      <c r="R34" s="5">
        <f t="shared" si="0"/>
        <v>0</v>
      </c>
      <c r="S34" s="5">
        <f t="shared" si="1"/>
        <v>0</v>
      </c>
      <c r="T34" s="5">
        <f t="shared" si="2"/>
        <v>0</v>
      </c>
      <c r="U34" s="4">
        <f t="shared" si="3"/>
        <v>0</v>
      </c>
      <c r="V34" s="4">
        <f t="shared" si="4"/>
        <v>0</v>
      </c>
      <c r="W34" s="4">
        <f t="shared" si="5"/>
        <v>0</v>
      </c>
    </row>
    <row r="35" spans="1:23" customFormat="1" x14ac:dyDescent="0.25">
      <c r="A35" s="124"/>
      <c r="B35" s="119"/>
      <c r="C35" s="124"/>
      <c r="D35" s="124"/>
      <c r="E35" s="124"/>
      <c r="F35" s="123"/>
      <c r="G35" s="4"/>
      <c r="H35" s="4"/>
      <c r="I35" s="4"/>
      <c r="J35" s="4"/>
      <c r="K35" s="4"/>
      <c r="L35" s="64">
        <f>IFERROR(VLOOKUP(G35,'Sentrale parametere'!$A$4:$G$11,2,FALSE),0)</f>
        <v>0</v>
      </c>
      <c r="M35" s="64">
        <f>IFERROR(VLOOKUP(G35,'Sentrale parametere'!$A$4:$G$11,3,FALSE)*IF(F35="Ja",2,1),0)</f>
        <v>0</v>
      </c>
      <c r="N35" s="64">
        <f>IFERROR(VLOOKUP(G35,'Sentrale parametere'!$A$4:$G$11,4,FALSE),0)</f>
        <v>0</v>
      </c>
      <c r="O35" s="65">
        <f>IFERROR(VLOOKUP(G35,'Sentrale parametere'!$A$4:$G$11,5,FALSE),0)</f>
        <v>0</v>
      </c>
      <c r="P35" s="65">
        <f>IFERROR(VLOOKUP(G35,'Sentrale parametere'!$A$4:$G$11,6,FALSE)*IF(F35="Ja",2,1),0)</f>
        <v>0</v>
      </c>
      <c r="Q35" s="65">
        <f>IFERROR(VLOOKUP(G35,'Sentrale parametere'!$A$4:$G$11,7,FALSE),0)</f>
        <v>0</v>
      </c>
      <c r="R35" s="5">
        <f t="shared" si="0"/>
        <v>0</v>
      </c>
      <c r="S35" s="5">
        <f t="shared" si="1"/>
        <v>0</v>
      </c>
      <c r="T35" s="5">
        <f t="shared" si="2"/>
        <v>0</v>
      </c>
      <c r="U35" s="4">
        <f t="shared" si="3"/>
        <v>0</v>
      </c>
      <c r="V35" s="4">
        <f t="shared" si="4"/>
        <v>0</v>
      </c>
      <c r="W35" s="4">
        <f t="shared" si="5"/>
        <v>0</v>
      </c>
    </row>
    <row r="36" spans="1:23" customFormat="1" x14ac:dyDescent="0.25">
      <c r="A36" s="124"/>
      <c r="B36" s="119"/>
      <c r="C36" s="124"/>
      <c r="D36" s="124"/>
      <c r="E36" s="124"/>
      <c r="F36" s="123"/>
      <c r="G36" s="4"/>
      <c r="H36" s="4"/>
      <c r="I36" s="4"/>
      <c r="J36" s="4"/>
      <c r="K36" s="4"/>
      <c r="L36" s="64">
        <f>IFERROR(VLOOKUP(G36,'Sentrale parametere'!$A$4:$G$11,2,FALSE),0)</f>
        <v>0</v>
      </c>
      <c r="M36" s="64">
        <f>IFERROR(VLOOKUP(G36,'Sentrale parametere'!$A$4:$G$11,3,FALSE)*IF(F36="Ja",2,1),0)</f>
        <v>0</v>
      </c>
      <c r="N36" s="64">
        <f>IFERROR(VLOOKUP(G36,'Sentrale parametere'!$A$4:$G$11,4,FALSE),0)</f>
        <v>0</v>
      </c>
      <c r="O36" s="65">
        <f>IFERROR(VLOOKUP(G36,'Sentrale parametere'!$A$4:$G$11,5,FALSE),0)</f>
        <v>0</v>
      </c>
      <c r="P36" s="65">
        <f>IFERROR(VLOOKUP(G36,'Sentrale parametere'!$A$4:$G$11,6,FALSE)*IF(F36="Ja",2,1),0)</f>
        <v>0</v>
      </c>
      <c r="Q36" s="65">
        <f>IFERROR(VLOOKUP(G36,'Sentrale parametere'!$A$4:$G$11,7,FALSE),0)</f>
        <v>0</v>
      </c>
      <c r="R36" s="5">
        <f t="shared" si="0"/>
        <v>0</v>
      </c>
      <c r="S36" s="5">
        <f t="shared" si="1"/>
        <v>0</v>
      </c>
      <c r="T36" s="5">
        <f t="shared" si="2"/>
        <v>0</v>
      </c>
      <c r="U36" s="4">
        <f t="shared" si="3"/>
        <v>0</v>
      </c>
      <c r="V36" s="4">
        <f t="shared" si="4"/>
        <v>0</v>
      </c>
      <c r="W36" s="4">
        <f t="shared" si="5"/>
        <v>0</v>
      </c>
    </row>
    <row r="37" spans="1:23" customFormat="1" x14ac:dyDescent="0.25">
      <c r="A37" s="124"/>
      <c r="B37" s="119"/>
      <c r="C37" s="124"/>
      <c r="D37" s="124"/>
      <c r="E37" s="124"/>
      <c r="F37" s="123"/>
      <c r="G37" s="4"/>
      <c r="H37" s="4"/>
      <c r="I37" s="4"/>
      <c r="J37" s="4"/>
      <c r="K37" s="4"/>
      <c r="L37" s="64">
        <f>IFERROR(VLOOKUP(G37,'Sentrale parametere'!$A$4:$G$11,2,FALSE),0)</f>
        <v>0</v>
      </c>
      <c r="M37" s="64">
        <f>IFERROR(VLOOKUP(G37,'Sentrale parametere'!$A$4:$G$11,3,FALSE)*IF(F37="Ja",2,1),0)</f>
        <v>0</v>
      </c>
      <c r="N37" s="64">
        <f>IFERROR(VLOOKUP(G37,'Sentrale parametere'!$A$4:$G$11,4,FALSE),0)</f>
        <v>0</v>
      </c>
      <c r="O37" s="65">
        <f>IFERROR(VLOOKUP(G37,'Sentrale parametere'!$A$4:$G$11,5,FALSE),0)</f>
        <v>0</v>
      </c>
      <c r="P37" s="65">
        <f>IFERROR(VLOOKUP(G37,'Sentrale parametere'!$A$4:$G$11,6,FALSE)*IF(F37="Ja",2,1),0)</f>
        <v>0</v>
      </c>
      <c r="Q37" s="65">
        <f>IFERROR(VLOOKUP(G37,'Sentrale parametere'!$A$4:$G$11,7,FALSE),0)</f>
        <v>0</v>
      </c>
      <c r="R37" s="5">
        <f t="shared" si="0"/>
        <v>0</v>
      </c>
      <c r="S37" s="5">
        <f t="shared" si="1"/>
        <v>0</v>
      </c>
      <c r="T37" s="5">
        <f t="shared" si="2"/>
        <v>0</v>
      </c>
      <c r="U37" s="4">
        <f t="shared" si="3"/>
        <v>0</v>
      </c>
      <c r="V37" s="4">
        <f t="shared" si="4"/>
        <v>0</v>
      </c>
      <c r="W37" s="4">
        <f t="shared" si="5"/>
        <v>0</v>
      </c>
    </row>
    <row r="38" spans="1:23" customFormat="1" x14ac:dyDescent="0.25">
      <c r="A38" s="124"/>
      <c r="B38" s="119"/>
      <c r="C38" s="124"/>
      <c r="D38" s="124"/>
      <c r="E38" s="124"/>
      <c r="F38" s="123"/>
      <c r="G38" s="4"/>
      <c r="H38" s="4"/>
      <c r="I38" s="4"/>
      <c r="J38" s="4"/>
      <c r="K38" s="4"/>
      <c r="L38" s="64">
        <f>IFERROR(VLOOKUP(G38,'Sentrale parametere'!$A$4:$G$11,2,FALSE),0)</f>
        <v>0</v>
      </c>
      <c r="M38" s="64">
        <f>IFERROR(VLOOKUP(G38,'Sentrale parametere'!$A$4:$G$11,3,FALSE)*IF(F38="Ja",2,1),0)</f>
        <v>0</v>
      </c>
      <c r="N38" s="64">
        <f>IFERROR(VLOOKUP(G38,'Sentrale parametere'!$A$4:$G$11,4,FALSE),0)</f>
        <v>0</v>
      </c>
      <c r="O38" s="65">
        <f>IFERROR(VLOOKUP(G38,'Sentrale parametere'!$A$4:$G$11,5,FALSE),0)</f>
        <v>0</v>
      </c>
      <c r="P38" s="65">
        <f>IFERROR(VLOOKUP(G38,'Sentrale parametere'!$A$4:$G$11,6,FALSE)*IF(F38="Ja",2,1),0)</f>
        <v>0</v>
      </c>
      <c r="Q38" s="65">
        <f>IFERROR(VLOOKUP(G38,'Sentrale parametere'!$A$4:$G$11,7,FALSE),0)</f>
        <v>0</v>
      </c>
      <c r="R38" s="5">
        <f t="shared" si="0"/>
        <v>0</v>
      </c>
      <c r="S38" s="5">
        <f t="shared" si="1"/>
        <v>0</v>
      </c>
      <c r="T38" s="5">
        <f t="shared" si="2"/>
        <v>0</v>
      </c>
      <c r="U38" s="4">
        <f t="shared" si="3"/>
        <v>0</v>
      </c>
      <c r="V38" s="4">
        <f t="shared" si="4"/>
        <v>0</v>
      </c>
      <c r="W38" s="4">
        <f t="shared" si="5"/>
        <v>0</v>
      </c>
    </row>
    <row r="39" spans="1:23" customFormat="1" x14ac:dyDescent="0.25">
      <c r="A39" s="124"/>
      <c r="B39" s="119"/>
      <c r="C39" s="124"/>
      <c r="D39" s="124"/>
      <c r="E39" s="124"/>
      <c r="F39" s="123"/>
      <c r="G39" s="4"/>
      <c r="H39" s="4"/>
      <c r="I39" s="4"/>
      <c r="J39" s="4"/>
      <c r="K39" s="4"/>
      <c r="L39" s="64">
        <f>IFERROR(VLOOKUP(G39,'Sentrale parametere'!$A$4:$G$11,2,FALSE),0)</f>
        <v>0</v>
      </c>
      <c r="M39" s="64">
        <f>IFERROR(VLOOKUP(G39,'Sentrale parametere'!$A$4:$G$11,3,FALSE)*IF(F39="Ja",2,1),0)</f>
        <v>0</v>
      </c>
      <c r="N39" s="64">
        <f>IFERROR(VLOOKUP(G39,'Sentrale parametere'!$A$4:$G$11,4,FALSE),0)</f>
        <v>0</v>
      </c>
      <c r="O39" s="65">
        <f>IFERROR(VLOOKUP(G39,'Sentrale parametere'!$A$4:$G$11,5,FALSE),0)</f>
        <v>0</v>
      </c>
      <c r="P39" s="65">
        <f>IFERROR(VLOOKUP(G39,'Sentrale parametere'!$A$4:$G$11,6,FALSE)*IF(F39="Ja",2,1),0)</f>
        <v>0</v>
      </c>
      <c r="Q39" s="65">
        <f>IFERROR(VLOOKUP(G39,'Sentrale parametere'!$A$4:$G$11,7,FALSE),0)</f>
        <v>0</v>
      </c>
      <c r="R39" s="5">
        <f t="shared" si="0"/>
        <v>0</v>
      </c>
      <c r="S39" s="5">
        <f t="shared" si="1"/>
        <v>0</v>
      </c>
      <c r="T39" s="5">
        <f t="shared" si="2"/>
        <v>0</v>
      </c>
      <c r="U39" s="4">
        <f t="shared" si="3"/>
        <v>0</v>
      </c>
      <c r="V39" s="4">
        <f t="shared" si="4"/>
        <v>0</v>
      </c>
      <c r="W39" s="4">
        <f t="shared" si="5"/>
        <v>0</v>
      </c>
    </row>
    <row r="40" spans="1:23" customFormat="1" x14ac:dyDescent="0.25">
      <c r="A40" s="124"/>
      <c r="B40" s="119"/>
      <c r="C40" s="124"/>
      <c r="D40" s="124"/>
      <c r="E40" s="124"/>
      <c r="F40" s="123"/>
      <c r="G40" s="4"/>
      <c r="H40" s="4"/>
      <c r="I40" s="4"/>
      <c r="J40" s="4"/>
      <c r="K40" s="4"/>
      <c r="L40" s="64">
        <f>IFERROR(VLOOKUP(G40,'Sentrale parametere'!$A$4:$G$11,2,FALSE),0)</f>
        <v>0</v>
      </c>
      <c r="M40" s="64">
        <f>IFERROR(VLOOKUP(G40,'Sentrale parametere'!$A$4:$G$11,3,FALSE)*IF(F40="Ja",2,1),0)</f>
        <v>0</v>
      </c>
      <c r="N40" s="64">
        <f>IFERROR(VLOOKUP(G40,'Sentrale parametere'!$A$4:$G$11,4,FALSE),0)</f>
        <v>0</v>
      </c>
      <c r="O40" s="65">
        <f>IFERROR(VLOOKUP(G40,'Sentrale parametere'!$A$4:$G$11,5,FALSE),0)</f>
        <v>0</v>
      </c>
      <c r="P40" s="65">
        <f>IFERROR(VLOOKUP(G40,'Sentrale parametere'!$A$4:$G$11,6,FALSE)*IF(F40="Ja",2,1),0)</f>
        <v>0</v>
      </c>
      <c r="Q40" s="65">
        <f>IFERROR(VLOOKUP(G40,'Sentrale parametere'!$A$4:$G$11,7,FALSE),0)</f>
        <v>0</v>
      </c>
      <c r="R40" s="5">
        <f t="shared" si="0"/>
        <v>0</v>
      </c>
      <c r="S40" s="5">
        <f t="shared" si="1"/>
        <v>0</v>
      </c>
      <c r="T40" s="5">
        <f t="shared" si="2"/>
        <v>0</v>
      </c>
      <c r="U40" s="4">
        <f t="shared" si="3"/>
        <v>0</v>
      </c>
      <c r="V40" s="4">
        <f t="shared" si="4"/>
        <v>0</v>
      </c>
      <c r="W40" s="4">
        <f t="shared" si="5"/>
        <v>0</v>
      </c>
    </row>
    <row r="41" spans="1:23" customFormat="1" x14ac:dyDescent="0.25">
      <c r="A41" s="124"/>
      <c r="B41" s="119"/>
      <c r="C41" s="124"/>
      <c r="D41" s="124"/>
      <c r="E41" s="124"/>
      <c r="F41" s="123"/>
      <c r="G41" s="4"/>
      <c r="H41" s="4"/>
      <c r="I41" s="4"/>
      <c r="J41" s="4"/>
      <c r="K41" s="4"/>
      <c r="L41" s="64">
        <f>IFERROR(VLOOKUP(G41,'Sentrale parametere'!$A$4:$G$11,2,FALSE),0)</f>
        <v>0</v>
      </c>
      <c r="M41" s="64">
        <f>IFERROR(VLOOKUP(G41,'Sentrale parametere'!$A$4:$G$11,3,FALSE)*IF(F41="Ja",2,1),0)</f>
        <v>0</v>
      </c>
      <c r="N41" s="64">
        <f>IFERROR(VLOOKUP(G41,'Sentrale parametere'!$A$4:$G$11,4,FALSE),0)</f>
        <v>0</v>
      </c>
      <c r="O41" s="65">
        <f>IFERROR(VLOOKUP(G41,'Sentrale parametere'!$A$4:$G$11,5,FALSE),0)</f>
        <v>0</v>
      </c>
      <c r="P41" s="65">
        <f>IFERROR(VLOOKUP(G41,'Sentrale parametere'!$A$4:$G$11,6,FALSE)*IF(F41="Ja",2,1),0)</f>
        <v>0</v>
      </c>
      <c r="Q41" s="65">
        <f>IFERROR(VLOOKUP(G41,'Sentrale parametere'!$A$4:$G$11,7,FALSE),0)</f>
        <v>0</v>
      </c>
      <c r="R41" s="5">
        <f t="shared" si="0"/>
        <v>0</v>
      </c>
      <c r="S41" s="5">
        <f t="shared" si="1"/>
        <v>0</v>
      </c>
      <c r="T41" s="5">
        <f t="shared" si="2"/>
        <v>0</v>
      </c>
      <c r="U41" s="4">
        <f t="shared" si="3"/>
        <v>0</v>
      </c>
      <c r="V41" s="4">
        <f t="shared" si="4"/>
        <v>0</v>
      </c>
      <c r="W41" s="4">
        <f t="shared" si="5"/>
        <v>0</v>
      </c>
    </row>
    <row r="42" spans="1:23" customFormat="1" x14ac:dyDescent="0.25">
      <c r="A42" s="124"/>
      <c r="B42" s="119"/>
      <c r="C42" s="124"/>
      <c r="D42" s="124"/>
      <c r="E42" s="124"/>
      <c r="F42" s="123"/>
      <c r="G42" s="4"/>
      <c r="H42" s="4"/>
      <c r="I42" s="4"/>
      <c r="J42" s="4"/>
      <c r="K42" s="4"/>
      <c r="L42" s="64">
        <f>IFERROR(VLOOKUP(G42,'Sentrale parametere'!$A$4:$G$11,2,FALSE),0)</f>
        <v>0</v>
      </c>
      <c r="M42" s="64">
        <f>IFERROR(VLOOKUP(G42,'Sentrale parametere'!$A$4:$G$11,3,FALSE)*IF(F42="Ja",2,1),0)</f>
        <v>0</v>
      </c>
      <c r="N42" s="64">
        <f>IFERROR(VLOOKUP(G42,'Sentrale parametere'!$A$4:$G$11,4,FALSE),0)</f>
        <v>0</v>
      </c>
      <c r="O42" s="65">
        <f>IFERROR(VLOOKUP(G42,'Sentrale parametere'!$A$4:$G$11,5,FALSE),0)</f>
        <v>0</v>
      </c>
      <c r="P42" s="65">
        <f>IFERROR(VLOOKUP(G42,'Sentrale parametere'!$A$4:$G$11,6,FALSE)*IF(F42="Ja",2,1),0)</f>
        <v>0</v>
      </c>
      <c r="Q42" s="65">
        <f>IFERROR(VLOOKUP(G42,'Sentrale parametere'!$A$4:$G$11,7,FALSE),0)</f>
        <v>0</v>
      </c>
      <c r="R42" s="5">
        <f t="shared" si="0"/>
        <v>0</v>
      </c>
      <c r="S42" s="5">
        <f t="shared" si="1"/>
        <v>0</v>
      </c>
      <c r="T42" s="5">
        <f t="shared" si="2"/>
        <v>0</v>
      </c>
      <c r="U42" s="4">
        <f t="shared" si="3"/>
        <v>0</v>
      </c>
      <c r="V42" s="4">
        <f t="shared" si="4"/>
        <v>0</v>
      </c>
      <c r="W42" s="4">
        <f t="shared" si="5"/>
        <v>0</v>
      </c>
    </row>
    <row r="43" spans="1:23" customFormat="1" x14ac:dyDescent="0.25">
      <c r="A43" s="124"/>
      <c r="B43" s="119"/>
      <c r="C43" s="124"/>
      <c r="D43" s="124"/>
      <c r="E43" s="124"/>
      <c r="F43" s="123"/>
      <c r="G43" s="4"/>
      <c r="H43" s="4"/>
      <c r="I43" s="4"/>
      <c r="J43" s="4"/>
      <c r="K43" s="4"/>
      <c r="L43" s="64">
        <f>IFERROR(VLOOKUP(G43,'Sentrale parametere'!$A$4:$G$11,2,FALSE),0)</f>
        <v>0</v>
      </c>
      <c r="M43" s="64">
        <f>IFERROR(VLOOKUP(G43,'Sentrale parametere'!$A$4:$G$11,3,FALSE)*IF(F43="Ja",2,1),0)</f>
        <v>0</v>
      </c>
      <c r="N43" s="64">
        <f>IFERROR(VLOOKUP(G43,'Sentrale parametere'!$A$4:$G$11,4,FALSE),0)</f>
        <v>0</v>
      </c>
      <c r="O43" s="65">
        <f>IFERROR(VLOOKUP(G43,'Sentrale parametere'!$A$4:$G$11,5,FALSE),0)</f>
        <v>0</v>
      </c>
      <c r="P43" s="65">
        <f>IFERROR(VLOOKUP(G43,'Sentrale parametere'!$A$4:$G$11,6,FALSE)*IF(F43="Ja",2,1),0)</f>
        <v>0</v>
      </c>
      <c r="Q43" s="65">
        <f>IFERROR(VLOOKUP(G43,'Sentrale parametere'!$A$4:$G$11,7,FALSE),0)</f>
        <v>0</v>
      </c>
      <c r="R43" s="5">
        <f t="shared" si="0"/>
        <v>0</v>
      </c>
      <c r="S43" s="5">
        <f t="shared" si="1"/>
        <v>0</v>
      </c>
      <c r="T43" s="5">
        <f t="shared" si="2"/>
        <v>0</v>
      </c>
      <c r="U43" s="4">
        <f t="shared" si="3"/>
        <v>0</v>
      </c>
      <c r="V43" s="4">
        <f t="shared" si="4"/>
        <v>0</v>
      </c>
      <c r="W43" s="4">
        <f t="shared" si="5"/>
        <v>0</v>
      </c>
    </row>
    <row r="44" spans="1:23" customFormat="1" x14ac:dyDescent="0.25">
      <c r="A44" s="124"/>
      <c r="B44" s="119"/>
      <c r="C44" s="124"/>
      <c r="D44" s="124"/>
      <c r="E44" s="124"/>
      <c r="F44" s="123"/>
      <c r="G44" s="4"/>
      <c r="H44" s="4"/>
      <c r="I44" s="4"/>
      <c r="J44" s="4"/>
      <c r="K44" s="4"/>
      <c r="L44" s="64">
        <f>IFERROR(VLOOKUP(G44,'Sentrale parametere'!$A$4:$G$11,2,FALSE),0)</f>
        <v>0</v>
      </c>
      <c r="M44" s="64">
        <f>IFERROR(VLOOKUP(G44,'Sentrale parametere'!$A$4:$G$11,3,FALSE)*IF(F44="Ja",2,1),0)</f>
        <v>0</v>
      </c>
      <c r="N44" s="64">
        <f>IFERROR(VLOOKUP(G44,'Sentrale parametere'!$A$4:$G$11,4,FALSE),0)</f>
        <v>0</v>
      </c>
      <c r="O44" s="65">
        <f>IFERROR(VLOOKUP(G44,'Sentrale parametere'!$A$4:$G$11,5,FALSE),0)</f>
        <v>0</v>
      </c>
      <c r="P44" s="65">
        <f>IFERROR(VLOOKUP(G44,'Sentrale parametere'!$A$4:$G$11,6,FALSE)*IF(F44="Ja",2,1),0)</f>
        <v>0</v>
      </c>
      <c r="Q44" s="65">
        <f>IFERROR(VLOOKUP(G44,'Sentrale parametere'!$A$4:$G$11,7,FALSE),0)</f>
        <v>0</v>
      </c>
      <c r="R44" s="5">
        <f t="shared" si="0"/>
        <v>0</v>
      </c>
      <c r="S44" s="5">
        <f t="shared" si="1"/>
        <v>0</v>
      </c>
      <c r="T44" s="5">
        <f t="shared" si="2"/>
        <v>0</v>
      </c>
      <c r="U44" s="4">
        <f t="shared" si="3"/>
        <v>0</v>
      </c>
      <c r="V44" s="4">
        <f t="shared" si="4"/>
        <v>0</v>
      </c>
      <c r="W44" s="4">
        <f t="shared" si="5"/>
        <v>0</v>
      </c>
    </row>
    <row r="45" spans="1:23" customFormat="1" x14ac:dyDescent="0.25">
      <c r="A45" s="124"/>
      <c r="B45" s="119"/>
      <c r="C45" s="124"/>
      <c r="D45" s="124"/>
      <c r="E45" s="124"/>
      <c r="F45" s="123"/>
      <c r="G45" s="4"/>
      <c r="H45" s="4"/>
      <c r="I45" s="4"/>
      <c r="J45" s="4"/>
      <c r="K45" s="4"/>
      <c r="L45" s="64">
        <f>IFERROR(VLOOKUP(G45,'Sentrale parametere'!$A$4:$G$11,2,FALSE),0)</f>
        <v>0</v>
      </c>
      <c r="M45" s="64">
        <f>IFERROR(VLOOKUP(G45,'Sentrale parametere'!$A$4:$G$11,3,FALSE)*IF(F45="Ja",2,1),0)</f>
        <v>0</v>
      </c>
      <c r="N45" s="64">
        <f>IFERROR(VLOOKUP(G45,'Sentrale parametere'!$A$4:$G$11,4,FALSE),0)</f>
        <v>0</v>
      </c>
      <c r="O45" s="65">
        <f>IFERROR(VLOOKUP(G45,'Sentrale parametere'!$A$4:$G$11,5,FALSE),0)</f>
        <v>0</v>
      </c>
      <c r="P45" s="65">
        <f>IFERROR(VLOOKUP(G45,'Sentrale parametere'!$A$4:$G$11,6,FALSE)*IF(F45="Ja",2,1),0)</f>
        <v>0</v>
      </c>
      <c r="Q45" s="65">
        <f>IFERROR(VLOOKUP(G45,'Sentrale parametere'!$A$4:$G$11,7,FALSE),0)</f>
        <v>0</v>
      </c>
      <c r="R45" s="5">
        <f t="shared" si="0"/>
        <v>0</v>
      </c>
      <c r="S45" s="5">
        <f t="shared" si="1"/>
        <v>0</v>
      </c>
      <c r="T45" s="5">
        <f t="shared" si="2"/>
        <v>0</v>
      </c>
      <c r="U45" s="4">
        <f t="shared" si="3"/>
        <v>0</v>
      </c>
      <c r="V45" s="4">
        <f t="shared" si="4"/>
        <v>0</v>
      </c>
      <c r="W45" s="4">
        <f t="shared" si="5"/>
        <v>0</v>
      </c>
    </row>
    <row r="46" spans="1:23" customFormat="1" x14ac:dyDescent="0.25">
      <c r="A46" s="124"/>
      <c r="B46" s="119"/>
      <c r="C46" s="124"/>
      <c r="D46" s="124"/>
      <c r="E46" s="124"/>
      <c r="F46" s="123"/>
      <c r="G46" s="4"/>
      <c r="H46" s="4"/>
      <c r="I46" s="4"/>
      <c r="J46" s="4"/>
      <c r="K46" s="4"/>
      <c r="L46" s="64">
        <f>IFERROR(VLOOKUP(G46,'Sentrale parametere'!$A$4:$G$11,2,FALSE),0)</f>
        <v>0</v>
      </c>
      <c r="M46" s="64">
        <f>IFERROR(VLOOKUP(G46,'Sentrale parametere'!$A$4:$G$11,3,FALSE)*IF(F46="Ja",2,1),0)</f>
        <v>0</v>
      </c>
      <c r="N46" s="64">
        <f>IFERROR(VLOOKUP(G46,'Sentrale parametere'!$A$4:$G$11,4,FALSE),0)</f>
        <v>0</v>
      </c>
      <c r="O46" s="65">
        <f>IFERROR(VLOOKUP(G46,'Sentrale parametere'!$A$4:$G$11,5,FALSE),0)</f>
        <v>0</v>
      </c>
      <c r="P46" s="65">
        <f>IFERROR(VLOOKUP(G46,'Sentrale parametere'!$A$4:$G$11,6,FALSE)*IF(F46="Ja",2,1),0)</f>
        <v>0</v>
      </c>
      <c r="Q46" s="65">
        <f>IFERROR(VLOOKUP(G46,'Sentrale parametere'!$A$4:$G$11,7,FALSE),0)</f>
        <v>0</v>
      </c>
      <c r="R46" s="5">
        <f t="shared" si="0"/>
        <v>0</v>
      </c>
      <c r="S46" s="5">
        <f t="shared" si="1"/>
        <v>0</v>
      </c>
      <c r="T46" s="5">
        <f t="shared" si="2"/>
        <v>0</v>
      </c>
      <c r="U46" s="4">
        <f t="shared" si="3"/>
        <v>0</v>
      </c>
      <c r="V46" s="4">
        <f t="shared" si="4"/>
        <v>0</v>
      </c>
      <c r="W46" s="4">
        <f t="shared" si="5"/>
        <v>0</v>
      </c>
    </row>
    <row r="47" spans="1:23" customFormat="1" x14ac:dyDescent="0.25">
      <c r="A47" s="124"/>
      <c r="B47" s="119"/>
      <c r="C47" s="124"/>
      <c r="D47" s="124"/>
      <c r="E47" s="124"/>
      <c r="F47" s="123"/>
      <c r="G47" s="4"/>
      <c r="H47" s="4"/>
      <c r="I47" s="4"/>
      <c r="J47" s="4"/>
      <c r="K47" s="4"/>
      <c r="L47" s="64">
        <f>IFERROR(VLOOKUP(G47,'Sentrale parametere'!$A$4:$G$11,2,FALSE),0)</f>
        <v>0</v>
      </c>
      <c r="M47" s="64">
        <f>IFERROR(VLOOKUP(G47,'Sentrale parametere'!$A$4:$G$11,3,FALSE)*IF(F47="Ja",2,1),0)</f>
        <v>0</v>
      </c>
      <c r="N47" s="64">
        <f>IFERROR(VLOOKUP(G47,'Sentrale parametere'!$A$4:$G$11,4,FALSE),0)</f>
        <v>0</v>
      </c>
      <c r="O47" s="65">
        <f>IFERROR(VLOOKUP(G47,'Sentrale parametere'!$A$4:$G$11,5,FALSE),0)</f>
        <v>0</v>
      </c>
      <c r="P47" s="65">
        <f>IFERROR(VLOOKUP(G47,'Sentrale parametere'!$A$4:$G$11,6,FALSE)*IF(F47="Ja",2,1),0)</f>
        <v>0</v>
      </c>
      <c r="Q47" s="65">
        <f>IFERROR(VLOOKUP(G47,'Sentrale parametere'!$A$4:$G$11,7,FALSE),0)</f>
        <v>0</v>
      </c>
      <c r="R47" s="5">
        <f t="shared" si="0"/>
        <v>0</v>
      </c>
      <c r="S47" s="5">
        <f t="shared" si="1"/>
        <v>0</v>
      </c>
      <c r="T47" s="5">
        <f t="shared" si="2"/>
        <v>0</v>
      </c>
      <c r="U47" s="4">
        <f t="shared" si="3"/>
        <v>0</v>
      </c>
      <c r="V47" s="4">
        <f t="shared" si="4"/>
        <v>0</v>
      </c>
      <c r="W47" s="4">
        <f t="shared" si="5"/>
        <v>0</v>
      </c>
    </row>
    <row r="48" spans="1:23" customFormat="1" x14ac:dyDescent="0.25">
      <c r="A48" s="124"/>
      <c r="B48" s="119"/>
      <c r="C48" s="124"/>
      <c r="D48" s="124"/>
      <c r="E48" s="124"/>
      <c r="F48" s="123"/>
      <c r="G48" s="4"/>
      <c r="H48" s="4"/>
      <c r="I48" s="4"/>
      <c r="J48" s="4"/>
      <c r="K48" s="4"/>
      <c r="L48" s="64">
        <f>IFERROR(VLOOKUP(G48,'Sentrale parametere'!$A$4:$G$11,2,FALSE),0)</f>
        <v>0</v>
      </c>
      <c r="M48" s="64">
        <f>IFERROR(VLOOKUP(G48,'Sentrale parametere'!$A$4:$G$11,3,FALSE)*IF(F48="Ja",2,1),0)</f>
        <v>0</v>
      </c>
      <c r="N48" s="64">
        <f>IFERROR(VLOOKUP(G48,'Sentrale parametere'!$A$4:$G$11,4,FALSE),0)</f>
        <v>0</v>
      </c>
      <c r="O48" s="65">
        <f>IFERROR(VLOOKUP(G48,'Sentrale parametere'!$A$4:$G$11,5,FALSE),0)</f>
        <v>0</v>
      </c>
      <c r="P48" s="65">
        <f>IFERROR(VLOOKUP(G48,'Sentrale parametere'!$A$4:$G$11,6,FALSE)*IF(F48="Ja",2,1),0)</f>
        <v>0</v>
      </c>
      <c r="Q48" s="65">
        <f>IFERROR(VLOOKUP(G48,'Sentrale parametere'!$A$4:$G$11,7,FALSE),0)</f>
        <v>0</v>
      </c>
      <c r="R48" s="5">
        <f t="shared" si="0"/>
        <v>0</v>
      </c>
      <c r="S48" s="5">
        <f t="shared" si="1"/>
        <v>0</v>
      </c>
      <c r="T48" s="5">
        <f t="shared" si="2"/>
        <v>0</v>
      </c>
      <c r="U48" s="4">
        <f t="shared" si="3"/>
        <v>0</v>
      </c>
      <c r="V48" s="4">
        <f t="shared" si="4"/>
        <v>0</v>
      </c>
      <c r="W48" s="4">
        <f t="shared" si="5"/>
        <v>0</v>
      </c>
    </row>
    <row r="49" spans="1:23" customFormat="1" x14ac:dyDescent="0.25">
      <c r="A49" s="124"/>
      <c r="B49" s="119"/>
      <c r="C49" s="124"/>
      <c r="D49" s="124"/>
      <c r="E49" s="124"/>
      <c r="F49" s="123"/>
      <c r="G49" s="4"/>
      <c r="H49" s="4"/>
      <c r="I49" s="4"/>
      <c r="J49" s="4"/>
      <c r="K49" s="4"/>
      <c r="L49" s="64">
        <f>IFERROR(VLOOKUP(G49,'Sentrale parametere'!$A$4:$G$11,2,FALSE),0)</f>
        <v>0</v>
      </c>
      <c r="M49" s="64">
        <f>IFERROR(VLOOKUP(G49,'Sentrale parametere'!$A$4:$G$11,3,FALSE)*IF(F49="Ja",2,1),0)</f>
        <v>0</v>
      </c>
      <c r="N49" s="64">
        <f>IFERROR(VLOOKUP(G49,'Sentrale parametere'!$A$4:$G$11,4,FALSE),0)</f>
        <v>0</v>
      </c>
      <c r="O49" s="65">
        <f>IFERROR(VLOOKUP(G49,'Sentrale parametere'!$A$4:$G$11,5,FALSE),0)</f>
        <v>0</v>
      </c>
      <c r="P49" s="65">
        <f>IFERROR(VLOOKUP(G49,'Sentrale parametere'!$A$4:$G$11,6,FALSE)*IF(F49="Ja",2,1),0)</f>
        <v>0</v>
      </c>
      <c r="Q49" s="65">
        <f>IFERROR(VLOOKUP(G49,'Sentrale parametere'!$A$4:$G$11,7,FALSE),0)</f>
        <v>0</v>
      </c>
      <c r="R49" s="5">
        <f t="shared" si="0"/>
        <v>0</v>
      </c>
      <c r="S49" s="5">
        <f t="shared" si="1"/>
        <v>0</v>
      </c>
      <c r="T49" s="5">
        <f t="shared" si="2"/>
        <v>0</v>
      </c>
      <c r="U49" s="4">
        <f t="shared" si="3"/>
        <v>0</v>
      </c>
      <c r="V49" s="4">
        <f t="shared" si="4"/>
        <v>0</v>
      </c>
      <c r="W49" s="4">
        <f t="shared" si="5"/>
        <v>0</v>
      </c>
    </row>
    <row r="50" spans="1:23" customFormat="1" x14ac:dyDescent="0.25">
      <c r="A50" s="124"/>
      <c r="B50" s="119"/>
      <c r="C50" s="124"/>
      <c r="D50" s="124"/>
      <c r="E50" s="124"/>
      <c r="F50" s="123"/>
      <c r="G50" s="4"/>
      <c r="H50" s="4"/>
      <c r="I50" s="4"/>
      <c r="J50" s="4"/>
      <c r="K50" s="4"/>
      <c r="L50" s="64">
        <f>IFERROR(VLOOKUP(G50,'Sentrale parametere'!$A$4:$G$11,2,FALSE),0)</f>
        <v>0</v>
      </c>
      <c r="M50" s="64">
        <f>IFERROR(VLOOKUP(G50,'Sentrale parametere'!$A$4:$G$11,3,FALSE)*IF(F50="Ja",2,1),0)</f>
        <v>0</v>
      </c>
      <c r="N50" s="64">
        <f>IFERROR(VLOOKUP(G50,'Sentrale parametere'!$A$4:$G$11,4,FALSE),0)</f>
        <v>0</v>
      </c>
      <c r="O50" s="65">
        <f>IFERROR(VLOOKUP(G50,'Sentrale parametere'!$A$4:$G$11,5,FALSE),0)</f>
        <v>0</v>
      </c>
      <c r="P50" s="65">
        <f>IFERROR(VLOOKUP(G50,'Sentrale parametere'!$A$4:$G$11,6,FALSE)*IF(F50="Ja",2,1),0)</f>
        <v>0</v>
      </c>
      <c r="Q50" s="65">
        <f>IFERROR(VLOOKUP(G50,'Sentrale parametere'!$A$4:$G$11,7,FALSE),0)</f>
        <v>0</v>
      </c>
      <c r="R50" s="5">
        <f t="shared" si="0"/>
        <v>0</v>
      </c>
      <c r="S50" s="5">
        <f t="shared" si="1"/>
        <v>0</v>
      </c>
      <c r="T50" s="5">
        <f t="shared" si="2"/>
        <v>0</v>
      </c>
      <c r="U50" s="4">
        <f t="shared" si="3"/>
        <v>0</v>
      </c>
      <c r="V50" s="4">
        <f t="shared" si="4"/>
        <v>0</v>
      </c>
      <c r="W50" s="4">
        <f t="shared" si="5"/>
        <v>0</v>
      </c>
    </row>
    <row r="51" spans="1:23" customFormat="1" x14ac:dyDescent="0.25">
      <c r="A51" s="124"/>
      <c r="B51" s="119"/>
      <c r="C51" s="124"/>
      <c r="D51" s="124"/>
      <c r="E51" s="124"/>
      <c r="F51" s="123"/>
      <c r="G51" s="4"/>
      <c r="H51" s="4"/>
      <c r="I51" s="4"/>
      <c r="J51" s="4"/>
      <c r="K51" s="4"/>
      <c r="L51" s="64">
        <f>IFERROR(VLOOKUP(G51,'Sentrale parametere'!$A$4:$G$11,2,FALSE),0)</f>
        <v>0</v>
      </c>
      <c r="M51" s="64">
        <f>IFERROR(VLOOKUP(G51,'Sentrale parametere'!$A$4:$G$11,3,FALSE)*IF(F51="Ja",2,1),0)</f>
        <v>0</v>
      </c>
      <c r="N51" s="64">
        <f>IFERROR(VLOOKUP(G51,'Sentrale parametere'!$A$4:$G$11,4,FALSE),0)</f>
        <v>0</v>
      </c>
      <c r="O51" s="65">
        <f>IFERROR(VLOOKUP(G51,'Sentrale parametere'!$A$4:$G$11,5,FALSE),0)</f>
        <v>0</v>
      </c>
      <c r="P51" s="65">
        <f>IFERROR(VLOOKUP(G51,'Sentrale parametere'!$A$4:$G$11,6,FALSE)*IF(F51="Ja",2,1),0)</f>
        <v>0</v>
      </c>
      <c r="Q51" s="65">
        <f>IFERROR(VLOOKUP(G51,'Sentrale parametere'!$A$4:$G$11,7,FALSE),0)</f>
        <v>0</v>
      </c>
      <c r="R51" s="5">
        <f t="shared" si="0"/>
        <v>0</v>
      </c>
      <c r="S51" s="5">
        <f t="shared" si="1"/>
        <v>0</v>
      </c>
      <c r="T51" s="5">
        <f t="shared" si="2"/>
        <v>0</v>
      </c>
      <c r="U51" s="4">
        <f t="shared" si="3"/>
        <v>0</v>
      </c>
      <c r="V51" s="4">
        <f t="shared" si="4"/>
        <v>0</v>
      </c>
      <c r="W51" s="4">
        <f t="shared" si="5"/>
        <v>0</v>
      </c>
    </row>
    <row r="52" spans="1:23" customFormat="1" x14ac:dyDescent="0.25">
      <c r="A52" s="124"/>
      <c r="B52" s="119"/>
      <c r="C52" s="124"/>
      <c r="D52" s="124"/>
      <c r="E52" s="124"/>
      <c r="F52" s="123"/>
      <c r="G52" s="4"/>
      <c r="H52" s="4"/>
      <c r="I52" s="4"/>
      <c r="J52" s="4"/>
      <c r="K52" s="4"/>
      <c r="L52" s="64">
        <f>IFERROR(VLOOKUP(G52,'Sentrale parametere'!$A$4:$G$11,2,FALSE),0)</f>
        <v>0</v>
      </c>
      <c r="M52" s="64">
        <f>IFERROR(VLOOKUP(G52,'Sentrale parametere'!$A$4:$G$11,3,FALSE)*IF(F52="Ja",2,1),0)</f>
        <v>0</v>
      </c>
      <c r="N52" s="64">
        <f>IFERROR(VLOOKUP(G52,'Sentrale parametere'!$A$4:$G$11,4,FALSE),0)</f>
        <v>0</v>
      </c>
      <c r="O52" s="65">
        <f>IFERROR(VLOOKUP(G52,'Sentrale parametere'!$A$4:$G$11,5,FALSE),0)</f>
        <v>0</v>
      </c>
      <c r="P52" s="65">
        <f>IFERROR(VLOOKUP(G52,'Sentrale parametere'!$A$4:$G$11,6,FALSE)*IF(F52="Ja",2,1),0)</f>
        <v>0</v>
      </c>
      <c r="Q52" s="65">
        <f>IFERROR(VLOOKUP(G52,'Sentrale parametere'!$A$4:$G$11,7,FALSE),0)</f>
        <v>0</v>
      </c>
      <c r="R52" s="5">
        <f t="shared" si="0"/>
        <v>0</v>
      </c>
      <c r="S52" s="5">
        <f t="shared" si="1"/>
        <v>0</v>
      </c>
      <c r="T52" s="5">
        <f t="shared" si="2"/>
        <v>0</v>
      </c>
      <c r="U52" s="4">
        <f t="shared" si="3"/>
        <v>0</v>
      </c>
      <c r="V52" s="4">
        <f t="shared" si="4"/>
        <v>0</v>
      </c>
      <c r="W52" s="4">
        <f t="shared" si="5"/>
        <v>0</v>
      </c>
    </row>
    <row r="53" spans="1:23" customFormat="1" x14ac:dyDescent="0.25">
      <c r="A53" s="124"/>
      <c r="B53" s="119"/>
      <c r="C53" s="124"/>
      <c r="D53" s="124"/>
      <c r="E53" s="124"/>
      <c r="F53" s="123"/>
      <c r="G53" s="4"/>
      <c r="H53" s="4"/>
      <c r="I53" s="4"/>
      <c r="J53" s="4"/>
      <c r="K53" s="4"/>
      <c r="L53" s="64">
        <f>IFERROR(VLOOKUP(G53,'Sentrale parametere'!$A$4:$G$11,2,FALSE),0)</f>
        <v>0</v>
      </c>
      <c r="M53" s="64">
        <f>IFERROR(VLOOKUP(G53,'Sentrale parametere'!$A$4:$G$11,3,FALSE)*IF(F53="Ja",2,1),0)</f>
        <v>0</v>
      </c>
      <c r="N53" s="64">
        <f>IFERROR(VLOOKUP(G53,'Sentrale parametere'!$A$4:$G$11,4,FALSE),0)</f>
        <v>0</v>
      </c>
      <c r="O53" s="65">
        <f>IFERROR(VLOOKUP(G53,'Sentrale parametere'!$A$4:$G$11,5,FALSE),0)</f>
        <v>0</v>
      </c>
      <c r="P53" s="65">
        <f>IFERROR(VLOOKUP(G53,'Sentrale parametere'!$A$4:$G$11,6,FALSE)*IF(F53="Ja",2,1),0)</f>
        <v>0</v>
      </c>
      <c r="Q53" s="65">
        <f>IFERROR(VLOOKUP(G53,'Sentrale parametere'!$A$4:$G$11,7,FALSE),0)</f>
        <v>0</v>
      </c>
      <c r="R53" s="5">
        <f t="shared" si="0"/>
        <v>0</v>
      </c>
      <c r="S53" s="5">
        <f t="shared" si="1"/>
        <v>0</v>
      </c>
      <c r="T53" s="5">
        <f t="shared" si="2"/>
        <v>0</v>
      </c>
      <c r="U53" s="4">
        <f t="shared" si="3"/>
        <v>0</v>
      </c>
      <c r="V53" s="4">
        <f t="shared" si="4"/>
        <v>0</v>
      </c>
      <c r="W53" s="4">
        <f t="shared" si="5"/>
        <v>0</v>
      </c>
    </row>
    <row r="54" spans="1:23" customFormat="1" x14ac:dyDescent="0.25">
      <c r="A54" s="124"/>
      <c r="B54" s="119"/>
      <c r="C54" s="124"/>
      <c r="D54" s="124"/>
      <c r="E54" s="124"/>
      <c r="F54" s="123"/>
      <c r="G54" s="4"/>
      <c r="H54" s="4"/>
      <c r="I54" s="4"/>
      <c r="J54" s="4"/>
      <c r="K54" s="4"/>
      <c r="L54" s="64">
        <f>IFERROR(VLOOKUP(G54,'Sentrale parametere'!$A$4:$G$11,2,FALSE),0)</f>
        <v>0</v>
      </c>
      <c r="M54" s="64">
        <f>IFERROR(VLOOKUP(G54,'Sentrale parametere'!$A$4:$G$11,3,FALSE)*IF(F54="Ja",2,1),0)</f>
        <v>0</v>
      </c>
      <c r="N54" s="64">
        <f>IFERROR(VLOOKUP(G54,'Sentrale parametere'!$A$4:$G$11,4,FALSE),0)</f>
        <v>0</v>
      </c>
      <c r="O54" s="65">
        <f>IFERROR(VLOOKUP(G54,'Sentrale parametere'!$A$4:$G$11,5,FALSE),0)</f>
        <v>0</v>
      </c>
      <c r="P54" s="65">
        <f>IFERROR(VLOOKUP(G54,'Sentrale parametere'!$A$4:$G$11,6,FALSE)*IF(F54="Ja",2,1),0)</f>
        <v>0</v>
      </c>
      <c r="Q54" s="65">
        <f>IFERROR(VLOOKUP(G54,'Sentrale parametere'!$A$4:$G$11,7,FALSE),0)</f>
        <v>0</v>
      </c>
      <c r="R54" s="5">
        <f t="shared" si="0"/>
        <v>0</v>
      </c>
      <c r="S54" s="5">
        <f t="shared" si="1"/>
        <v>0</v>
      </c>
      <c r="T54" s="5">
        <f t="shared" si="2"/>
        <v>0</v>
      </c>
      <c r="U54" s="4">
        <f t="shared" si="3"/>
        <v>0</v>
      </c>
      <c r="V54" s="4">
        <f t="shared" si="4"/>
        <v>0</v>
      </c>
      <c r="W54" s="4">
        <f t="shared" si="5"/>
        <v>0</v>
      </c>
    </row>
    <row r="55" spans="1:23" customFormat="1" x14ac:dyDescent="0.25">
      <c r="A55" s="124"/>
      <c r="B55" s="119"/>
      <c r="C55" s="124"/>
      <c r="D55" s="124"/>
      <c r="E55" s="124"/>
      <c r="F55" s="123"/>
      <c r="G55" s="4"/>
      <c r="H55" s="4"/>
      <c r="I55" s="4"/>
      <c r="J55" s="4"/>
      <c r="K55" s="4"/>
      <c r="L55" s="64">
        <f>IFERROR(VLOOKUP(G55,'Sentrale parametere'!$A$4:$G$11,2,FALSE),0)</f>
        <v>0</v>
      </c>
      <c r="M55" s="64">
        <f>IFERROR(VLOOKUP(G55,'Sentrale parametere'!$A$4:$G$11,3,FALSE)*IF(F55="Ja",2,1),0)</f>
        <v>0</v>
      </c>
      <c r="N55" s="64">
        <f>IFERROR(VLOOKUP(G55,'Sentrale parametere'!$A$4:$G$11,4,FALSE),0)</f>
        <v>0</v>
      </c>
      <c r="O55" s="65">
        <f>IFERROR(VLOOKUP(G55,'Sentrale parametere'!$A$4:$G$11,5,FALSE),0)</f>
        <v>0</v>
      </c>
      <c r="P55" s="65">
        <f>IFERROR(VLOOKUP(G55,'Sentrale parametere'!$A$4:$G$11,6,FALSE)*IF(F55="Ja",2,1),0)</f>
        <v>0</v>
      </c>
      <c r="Q55" s="65">
        <f>IFERROR(VLOOKUP(G55,'Sentrale parametere'!$A$4:$G$11,7,FALSE),0)</f>
        <v>0</v>
      </c>
      <c r="R55" s="5">
        <f t="shared" si="0"/>
        <v>0</v>
      </c>
      <c r="S55" s="5">
        <f t="shared" si="1"/>
        <v>0</v>
      </c>
      <c r="T55" s="5">
        <f t="shared" si="2"/>
        <v>0</v>
      </c>
      <c r="U55" s="4">
        <f t="shared" si="3"/>
        <v>0</v>
      </c>
      <c r="V55" s="4">
        <f t="shared" si="4"/>
        <v>0</v>
      </c>
      <c r="W55" s="4">
        <f t="shared" si="5"/>
        <v>0</v>
      </c>
    </row>
    <row r="56" spans="1:23" customFormat="1" x14ac:dyDescent="0.25">
      <c r="A56" s="124"/>
      <c r="B56" s="119"/>
      <c r="C56" s="124"/>
      <c r="D56" s="124"/>
      <c r="E56" s="124"/>
      <c r="F56" s="123"/>
      <c r="G56" s="4"/>
      <c r="H56" s="4"/>
      <c r="I56" s="4"/>
      <c r="J56" s="4"/>
      <c r="K56" s="4"/>
      <c r="L56" s="64">
        <f>IFERROR(VLOOKUP(G56,'Sentrale parametere'!$A$4:$G$11,2,FALSE),0)</f>
        <v>0</v>
      </c>
      <c r="M56" s="64">
        <f>IFERROR(VLOOKUP(G56,'Sentrale parametere'!$A$4:$G$11,3,FALSE)*IF(F56="Ja",2,1),0)</f>
        <v>0</v>
      </c>
      <c r="N56" s="64">
        <f>IFERROR(VLOOKUP(G56,'Sentrale parametere'!$A$4:$G$11,4,FALSE),0)</f>
        <v>0</v>
      </c>
      <c r="O56" s="65">
        <f>IFERROR(VLOOKUP(G56,'Sentrale parametere'!$A$4:$G$11,5,FALSE),0)</f>
        <v>0</v>
      </c>
      <c r="P56" s="65">
        <f>IFERROR(VLOOKUP(G56,'Sentrale parametere'!$A$4:$G$11,6,FALSE)*IF(F56="Ja",2,1),0)</f>
        <v>0</v>
      </c>
      <c r="Q56" s="65">
        <f>IFERROR(VLOOKUP(G56,'Sentrale parametere'!$A$4:$G$11,7,FALSE),0)</f>
        <v>0</v>
      </c>
      <c r="R56" s="5">
        <f t="shared" si="0"/>
        <v>0</v>
      </c>
      <c r="S56" s="5">
        <f t="shared" si="1"/>
        <v>0</v>
      </c>
      <c r="T56" s="5">
        <f t="shared" si="2"/>
        <v>0</v>
      </c>
      <c r="U56" s="4">
        <f t="shared" si="3"/>
        <v>0</v>
      </c>
      <c r="V56" s="4">
        <f t="shared" si="4"/>
        <v>0</v>
      </c>
      <c r="W56" s="4">
        <f t="shared" si="5"/>
        <v>0</v>
      </c>
    </row>
    <row r="57" spans="1:23" customFormat="1" x14ac:dyDescent="0.25">
      <c r="A57" s="124"/>
      <c r="B57" s="119"/>
      <c r="C57" s="124"/>
      <c r="D57" s="124"/>
      <c r="E57" s="124"/>
      <c r="F57" s="123"/>
      <c r="G57" s="4"/>
      <c r="H57" s="4"/>
      <c r="I57" s="4"/>
      <c r="J57" s="4"/>
      <c r="K57" s="4"/>
      <c r="L57" s="64">
        <f>IFERROR(VLOOKUP(G57,'Sentrale parametere'!$A$4:$G$11,2,FALSE),0)</f>
        <v>0</v>
      </c>
      <c r="M57" s="64">
        <f>IFERROR(VLOOKUP(G57,'Sentrale parametere'!$A$4:$G$11,3,FALSE)*IF(F57="Ja",2,1),0)</f>
        <v>0</v>
      </c>
      <c r="N57" s="64">
        <f>IFERROR(VLOOKUP(G57,'Sentrale parametere'!$A$4:$G$11,4,FALSE),0)</f>
        <v>0</v>
      </c>
      <c r="O57" s="65">
        <f>IFERROR(VLOOKUP(G57,'Sentrale parametere'!$A$4:$G$11,5,FALSE),0)</f>
        <v>0</v>
      </c>
      <c r="P57" s="65">
        <f>IFERROR(VLOOKUP(G57,'Sentrale parametere'!$A$4:$G$11,6,FALSE)*IF(F57="Ja",2,1),0)</f>
        <v>0</v>
      </c>
      <c r="Q57" s="65">
        <f>IFERROR(VLOOKUP(G57,'Sentrale parametere'!$A$4:$G$11,7,FALSE),0)</f>
        <v>0</v>
      </c>
      <c r="R57" s="5">
        <f t="shared" si="0"/>
        <v>0</v>
      </c>
      <c r="S57" s="5">
        <f t="shared" si="1"/>
        <v>0</v>
      </c>
      <c r="T57" s="5">
        <f t="shared" si="2"/>
        <v>0</v>
      </c>
      <c r="U57" s="4">
        <f t="shared" si="3"/>
        <v>0</v>
      </c>
      <c r="V57" s="4">
        <f t="shared" si="4"/>
        <v>0</v>
      </c>
      <c r="W57" s="4">
        <f t="shared" si="5"/>
        <v>0</v>
      </c>
    </row>
    <row r="58" spans="1:23" customFormat="1" x14ac:dyDescent="0.25">
      <c r="A58" s="124"/>
      <c r="B58" s="119"/>
      <c r="C58" s="124"/>
      <c r="D58" s="124"/>
      <c r="E58" s="124"/>
      <c r="F58" s="123"/>
      <c r="G58" s="4"/>
      <c r="H58" s="4"/>
      <c r="I58" s="4"/>
      <c r="J58" s="4"/>
      <c r="K58" s="4"/>
      <c r="L58" s="64">
        <f>IFERROR(VLOOKUP(G58,'Sentrale parametere'!$A$4:$G$11,2,FALSE),0)</f>
        <v>0</v>
      </c>
      <c r="M58" s="64">
        <f>IFERROR(VLOOKUP(G58,'Sentrale parametere'!$A$4:$G$11,3,FALSE)*IF(F58="Ja",2,1),0)</f>
        <v>0</v>
      </c>
      <c r="N58" s="64">
        <f>IFERROR(VLOOKUP(G58,'Sentrale parametere'!$A$4:$G$11,4,FALSE),0)</f>
        <v>0</v>
      </c>
      <c r="O58" s="65">
        <f>IFERROR(VLOOKUP(G58,'Sentrale parametere'!$A$4:$G$11,5,FALSE),0)</f>
        <v>0</v>
      </c>
      <c r="P58" s="65">
        <f>IFERROR(VLOOKUP(G58,'Sentrale parametere'!$A$4:$G$11,6,FALSE)*IF(F58="Ja",2,1),0)</f>
        <v>0</v>
      </c>
      <c r="Q58" s="65">
        <f>IFERROR(VLOOKUP(G58,'Sentrale parametere'!$A$4:$G$11,7,FALSE),0)</f>
        <v>0</v>
      </c>
      <c r="R58" s="5">
        <f t="shared" si="0"/>
        <v>0</v>
      </c>
      <c r="S58" s="5">
        <f t="shared" si="1"/>
        <v>0</v>
      </c>
      <c r="T58" s="5">
        <f t="shared" si="2"/>
        <v>0</v>
      </c>
      <c r="U58" s="4">
        <f t="shared" si="3"/>
        <v>0</v>
      </c>
      <c r="V58" s="4">
        <f t="shared" si="4"/>
        <v>0</v>
      </c>
      <c r="W58" s="4">
        <f t="shared" si="5"/>
        <v>0</v>
      </c>
    </row>
    <row r="59" spans="1:23" customFormat="1" x14ac:dyDescent="0.25">
      <c r="A59" s="124"/>
      <c r="B59" s="119"/>
      <c r="C59" s="124"/>
      <c r="D59" s="124"/>
      <c r="E59" s="124"/>
      <c r="F59" s="123"/>
      <c r="G59" s="4"/>
      <c r="H59" s="4"/>
      <c r="I59" s="4"/>
      <c r="J59" s="4"/>
      <c r="K59" s="4"/>
      <c r="L59" s="64">
        <f>IFERROR(VLOOKUP(G59,'Sentrale parametere'!$A$4:$G$11,2,FALSE),0)</f>
        <v>0</v>
      </c>
      <c r="M59" s="64">
        <f>IFERROR(VLOOKUP(G59,'Sentrale parametere'!$A$4:$G$11,3,FALSE)*IF(F59="Ja",2,1),0)</f>
        <v>0</v>
      </c>
      <c r="N59" s="64">
        <f>IFERROR(VLOOKUP(G59,'Sentrale parametere'!$A$4:$G$11,4,FALSE),0)</f>
        <v>0</v>
      </c>
      <c r="O59" s="65">
        <f>IFERROR(VLOOKUP(G59,'Sentrale parametere'!$A$4:$G$11,5,FALSE),0)</f>
        <v>0</v>
      </c>
      <c r="P59" s="65">
        <f>IFERROR(VLOOKUP(G59,'Sentrale parametere'!$A$4:$G$11,6,FALSE)*IF(F59="Ja",2,1),0)</f>
        <v>0</v>
      </c>
      <c r="Q59" s="65">
        <f>IFERROR(VLOOKUP(G59,'Sentrale parametere'!$A$4:$G$11,7,FALSE),0)</f>
        <v>0</v>
      </c>
      <c r="R59" s="5">
        <f t="shared" si="0"/>
        <v>0</v>
      </c>
      <c r="S59" s="5">
        <f t="shared" si="1"/>
        <v>0</v>
      </c>
      <c r="T59" s="5">
        <f t="shared" si="2"/>
        <v>0</v>
      </c>
      <c r="U59" s="4">
        <f t="shared" si="3"/>
        <v>0</v>
      </c>
      <c r="V59" s="4">
        <f t="shared" si="4"/>
        <v>0</v>
      </c>
      <c r="W59" s="4">
        <f t="shared" si="5"/>
        <v>0</v>
      </c>
    </row>
    <row r="60" spans="1:23" customFormat="1" x14ac:dyDescent="0.25">
      <c r="A60" s="124"/>
      <c r="B60" s="119"/>
      <c r="C60" s="124"/>
      <c r="D60" s="124"/>
      <c r="E60" s="124"/>
      <c r="F60" s="123"/>
      <c r="G60" s="4"/>
      <c r="H60" s="4"/>
      <c r="I60" s="4"/>
      <c r="J60" s="4"/>
      <c r="K60" s="4"/>
      <c r="L60" s="64">
        <f>IFERROR(VLOOKUP(G60,'Sentrale parametere'!$A$4:$G$11,2,FALSE),0)</f>
        <v>0</v>
      </c>
      <c r="M60" s="64">
        <f>IFERROR(VLOOKUP(G60,'Sentrale parametere'!$A$4:$G$11,3,FALSE)*IF(F60="Ja",2,1),0)</f>
        <v>0</v>
      </c>
      <c r="N60" s="64">
        <f>IFERROR(VLOOKUP(G60,'Sentrale parametere'!$A$4:$G$11,4,FALSE),0)</f>
        <v>0</v>
      </c>
      <c r="O60" s="65">
        <f>IFERROR(VLOOKUP(G60,'Sentrale parametere'!$A$4:$G$11,5,FALSE),0)</f>
        <v>0</v>
      </c>
      <c r="P60" s="65">
        <f>IFERROR(VLOOKUP(G60,'Sentrale parametere'!$A$4:$G$11,6,FALSE)*IF(F60="Ja",2,1),0)</f>
        <v>0</v>
      </c>
      <c r="Q60" s="65">
        <f>IFERROR(VLOOKUP(G60,'Sentrale parametere'!$A$4:$G$11,7,FALSE),0)</f>
        <v>0</v>
      </c>
      <c r="R60" s="5">
        <f t="shared" si="0"/>
        <v>0</v>
      </c>
      <c r="S60" s="5">
        <f t="shared" si="1"/>
        <v>0</v>
      </c>
      <c r="T60" s="5">
        <f t="shared" si="2"/>
        <v>0</v>
      </c>
      <c r="U60" s="4">
        <f t="shared" si="3"/>
        <v>0</v>
      </c>
      <c r="V60" s="4">
        <f t="shared" si="4"/>
        <v>0</v>
      </c>
      <c r="W60" s="4">
        <f t="shared" si="5"/>
        <v>0</v>
      </c>
    </row>
    <row r="61" spans="1:23" customFormat="1" x14ac:dyDescent="0.25">
      <c r="A61" s="124"/>
      <c r="B61" s="119"/>
      <c r="C61" s="124"/>
      <c r="D61" s="124"/>
      <c r="E61" s="124"/>
      <c r="F61" s="123"/>
      <c r="G61" s="4"/>
      <c r="H61" s="4"/>
      <c r="I61" s="4"/>
      <c r="J61" s="4"/>
      <c r="K61" s="4"/>
      <c r="L61" s="64">
        <f>IFERROR(VLOOKUP(G61,'Sentrale parametere'!$A$4:$G$11,2,FALSE),0)</f>
        <v>0</v>
      </c>
      <c r="M61" s="64">
        <f>IFERROR(VLOOKUP(G61,'Sentrale parametere'!$A$4:$G$11,3,FALSE)*IF(F61="Ja",2,1),0)</f>
        <v>0</v>
      </c>
      <c r="N61" s="64">
        <f>IFERROR(VLOOKUP(G61,'Sentrale parametere'!$A$4:$G$11,4,FALSE),0)</f>
        <v>0</v>
      </c>
      <c r="O61" s="65">
        <f>IFERROR(VLOOKUP(G61,'Sentrale parametere'!$A$4:$G$11,5,FALSE),0)</f>
        <v>0</v>
      </c>
      <c r="P61" s="65">
        <f>IFERROR(VLOOKUP(G61,'Sentrale parametere'!$A$4:$G$11,6,FALSE)*IF(F61="Ja",2,1),0)</f>
        <v>0</v>
      </c>
      <c r="Q61" s="65">
        <f>IFERROR(VLOOKUP(G61,'Sentrale parametere'!$A$4:$G$11,7,FALSE),0)</f>
        <v>0</v>
      </c>
      <c r="R61" s="5">
        <f t="shared" si="0"/>
        <v>0</v>
      </c>
      <c r="S61" s="5">
        <f t="shared" si="1"/>
        <v>0</v>
      </c>
      <c r="T61" s="5">
        <f t="shared" si="2"/>
        <v>0</v>
      </c>
      <c r="U61" s="4">
        <f t="shared" si="3"/>
        <v>0</v>
      </c>
      <c r="V61" s="4">
        <f t="shared" si="4"/>
        <v>0</v>
      </c>
      <c r="W61" s="4">
        <f t="shared" si="5"/>
        <v>0</v>
      </c>
    </row>
    <row r="62" spans="1:23" customFormat="1" x14ac:dyDescent="0.25">
      <c r="A62" s="124"/>
      <c r="B62" s="119"/>
      <c r="C62" s="124"/>
      <c r="D62" s="124"/>
      <c r="E62" s="124"/>
      <c r="F62" s="123"/>
      <c r="G62" s="4"/>
      <c r="H62" s="4"/>
      <c r="I62" s="4"/>
      <c r="J62" s="4"/>
      <c r="K62" s="4"/>
      <c r="L62" s="64">
        <f>IFERROR(VLOOKUP(G62,'Sentrale parametere'!$A$4:$G$11,2,FALSE),0)</f>
        <v>0</v>
      </c>
      <c r="M62" s="64">
        <f>IFERROR(VLOOKUP(G62,'Sentrale parametere'!$A$4:$G$11,3,FALSE)*IF(F62="Ja",2,1),0)</f>
        <v>0</v>
      </c>
      <c r="N62" s="64">
        <f>IFERROR(VLOOKUP(G62,'Sentrale parametere'!$A$4:$G$11,4,FALSE),0)</f>
        <v>0</v>
      </c>
      <c r="O62" s="65">
        <f>IFERROR(VLOOKUP(G62,'Sentrale parametere'!$A$4:$G$11,5,FALSE),0)</f>
        <v>0</v>
      </c>
      <c r="P62" s="65">
        <f>IFERROR(VLOOKUP(G62,'Sentrale parametere'!$A$4:$G$11,6,FALSE)*IF(F62="Ja",2,1),0)</f>
        <v>0</v>
      </c>
      <c r="Q62" s="65">
        <f>IFERROR(VLOOKUP(G62,'Sentrale parametere'!$A$4:$G$11,7,FALSE),0)</f>
        <v>0</v>
      </c>
      <c r="R62" s="5">
        <f t="shared" si="0"/>
        <v>0</v>
      </c>
      <c r="S62" s="5">
        <f t="shared" si="1"/>
        <v>0</v>
      </c>
      <c r="T62" s="5">
        <f t="shared" si="2"/>
        <v>0</v>
      </c>
      <c r="U62" s="4">
        <f t="shared" si="3"/>
        <v>0</v>
      </c>
      <c r="V62" s="4">
        <f t="shared" si="4"/>
        <v>0</v>
      </c>
      <c r="W62" s="4">
        <f t="shared" si="5"/>
        <v>0</v>
      </c>
    </row>
    <row r="63" spans="1:23" customFormat="1" x14ac:dyDescent="0.25">
      <c r="A63" s="124"/>
      <c r="B63" s="119"/>
      <c r="C63" s="124"/>
      <c r="D63" s="124"/>
      <c r="E63" s="124"/>
      <c r="F63" s="123"/>
      <c r="G63" s="4"/>
      <c r="H63" s="4"/>
      <c r="I63" s="4"/>
      <c r="J63" s="4"/>
      <c r="K63" s="4"/>
      <c r="L63" s="64">
        <f>IFERROR(VLOOKUP(G63,'Sentrale parametere'!$A$4:$G$11,2,FALSE),0)</f>
        <v>0</v>
      </c>
      <c r="M63" s="64">
        <f>IFERROR(VLOOKUP(G63,'Sentrale parametere'!$A$4:$G$11,3,FALSE)*IF(F63="Ja",2,1),0)</f>
        <v>0</v>
      </c>
      <c r="N63" s="64">
        <f>IFERROR(VLOOKUP(G63,'Sentrale parametere'!$A$4:$G$11,4,FALSE),0)</f>
        <v>0</v>
      </c>
      <c r="O63" s="65">
        <f>IFERROR(VLOOKUP(G63,'Sentrale parametere'!$A$4:$G$11,5,FALSE),0)</f>
        <v>0</v>
      </c>
      <c r="P63" s="65">
        <f>IFERROR(VLOOKUP(G63,'Sentrale parametere'!$A$4:$G$11,6,FALSE)*IF(F63="Ja",2,1),0)</f>
        <v>0</v>
      </c>
      <c r="Q63" s="65">
        <f>IFERROR(VLOOKUP(G63,'Sentrale parametere'!$A$4:$G$11,7,FALSE),0)</f>
        <v>0</v>
      </c>
      <c r="R63" s="5">
        <f t="shared" si="0"/>
        <v>0</v>
      </c>
      <c r="S63" s="5">
        <f t="shared" si="1"/>
        <v>0</v>
      </c>
      <c r="T63" s="5">
        <f t="shared" si="2"/>
        <v>0</v>
      </c>
      <c r="U63" s="4">
        <f t="shared" si="3"/>
        <v>0</v>
      </c>
      <c r="V63" s="4">
        <f t="shared" si="4"/>
        <v>0</v>
      </c>
      <c r="W63" s="4">
        <f t="shared" si="5"/>
        <v>0</v>
      </c>
    </row>
    <row r="64" spans="1:23" customFormat="1" x14ac:dyDescent="0.25">
      <c r="A64" s="124"/>
      <c r="B64" s="119"/>
      <c r="C64" s="124"/>
      <c r="D64" s="124"/>
      <c r="E64" s="124"/>
      <c r="F64" s="123"/>
      <c r="G64" s="4"/>
      <c r="H64" s="4"/>
      <c r="I64" s="4"/>
      <c r="J64" s="4"/>
      <c r="K64" s="4"/>
      <c r="L64" s="64">
        <f>IFERROR(VLOOKUP(G64,'Sentrale parametere'!$A$4:$G$11,2,FALSE),0)</f>
        <v>0</v>
      </c>
      <c r="M64" s="64">
        <f>IFERROR(VLOOKUP(G64,'Sentrale parametere'!$A$4:$G$11,3,FALSE)*IF(F64="Ja",2,1),0)</f>
        <v>0</v>
      </c>
      <c r="N64" s="64">
        <f>IFERROR(VLOOKUP(G64,'Sentrale parametere'!$A$4:$G$11,4,FALSE),0)</f>
        <v>0</v>
      </c>
      <c r="O64" s="65">
        <f>IFERROR(VLOOKUP(G64,'Sentrale parametere'!$A$4:$G$11,5,FALSE),0)</f>
        <v>0</v>
      </c>
      <c r="P64" s="65">
        <f>IFERROR(VLOOKUP(G64,'Sentrale parametere'!$A$4:$G$11,6,FALSE)*IF(F64="Ja",2,1),0)</f>
        <v>0</v>
      </c>
      <c r="Q64" s="65">
        <f>IFERROR(VLOOKUP(G64,'Sentrale parametere'!$A$4:$G$11,7,FALSE),0)</f>
        <v>0</v>
      </c>
      <c r="R64" s="5">
        <f t="shared" si="0"/>
        <v>0</v>
      </c>
      <c r="S64" s="5">
        <f t="shared" si="1"/>
        <v>0</v>
      </c>
      <c r="T64" s="5">
        <f t="shared" si="2"/>
        <v>0</v>
      </c>
      <c r="U64" s="4">
        <f t="shared" si="3"/>
        <v>0</v>
      </c>
      <c r="V64" s="4">
        <f t="shared" si="4"/>
        <v>0</v>
      </c>
      <c r="W64" s="4">
        <f t="shared" si="5"/>
        <v>0</v>
      </c>
    </row>
    <row r="65" spans="1:23" customFormat="1" x14ac:dyDescent="0.25">
      <c r="A65" s="124"/>
      <c r="B65" s="119"/>
      <c r="C65" s="124"/>
      <c r="D65" s="124"/>
      <c r="E65" s="124"/>
      <c r="F65" s="123"/>
      <c r="G65" s="4"/>
      <c r="H65" s="4"/>
      <c r="I65" s="4"/>
      <c r="J65" s="4"/>
      <c r="K65" s="4"/>
      <c r="L65" s="64">
        <f>IFERROR(VLOOKUP(G65,'Sentrale parametere'!$A$4:$G$11,2,FALSE),0)</f>
        <v>0</v>
      </c>
      <c r="M65" s="64">
        <f>IFERROR(VLOOKUP(G65,'Sentrale parametere'!$A$4:$G$11,3,FALSE)*IF(F65="Ja",2,1),0)</f>
        <v>0</v>
      </c>
      <c r="N65" s="64">
        <f>IFERROR(VLOOKUP(G65,'Sentrale parametere'!$A$4:$G$11,4,FALSE),0)</f>
        <v>0</v>
      </c>
      <c r="O65" s="65">
        <f>IFERROR(VLOOKUP(G65,'Sentrale parametere'!$A$4:$G$11,5,FALSE),0)</f>
        <v>0</v>
      </c>
      <c r="P65" s="65">
        <f>IFERROR(VLOOKUP(G65,'Sentrale parametere'!$A$4:$G$11,6,FALSE)*IF(F65="Ja",2,1),0)</f>
        <v>0</v>
      </c>
      <c r="Q65" s="65">
        <f>IFERROR(VLOOKUP(G65,'Sentrale parametere'!$A$4:$G$11,7,FALSE),0)</f>
        <v>0</v>
      </c>
      <c r="R65" s="5">
        <f t="shared" si="0"/>
        <v>0</v>
      </c>
      <c r="S65" s="5">
        <f t="shared" si="1"/>
        <v>0</v>
      </c>
      <c r="T65" s="5">
        <f t="shared" si="2"/>
        <v>0</v>
      </c>
      <c r="U65" s="4">
        <f t="shared" si="3"/>
        <v>0</v>
      </c>
      <c r="V65" s="4">
        <f t="shared" si="4"/>
        <v>0</v>
      </c>
      <c r="W65" s="4">
        <f t="shared" si="5"/>
        <v>0</v>
      </c>
    </row>
    <row r="66" spans="1:23" customFormat="1" x14ac:dyDescent="0.25">
      <c r="A66" s="124"/>
      <c r="B66" s="119"/>
      <c r="C66" s="124"/>
      <c r="D66" s="124"/>
      <c r="E66" s="124"/>
      <c r="F66" s="123"/>
      <c r="G66" s="4"/>
      <c r="H66" s="4"/>
      <c r="I66" s="4"/>
      <c r="J66" s="4"/>
      <c r="K66" s="4"/>
      <c r="L66" s="64">
        <f>IFERROR(VLOOKUP(G66,'Sentrale parametere'!$A$4:$G$11,2,FALSE),0)</f>
        <v>0</v>
      </c>
      <c r="M66" s="64">
        <f>IFERROR(VLOOKUP(G66,'Sentrale parametere'!$A$4:$G$11,3,FALSE)*IF(F66="Ja",2,1),0)</f>
        <v>0</v>
      </c>
      <c r="N66" s="64">
        <f>IFERROR(VLOOKUP(G66,'Sentrale parametere'!$A$4:$G$11,4,FALSE),0)</f>
        <v>0</v>
      </c>
      <c r="O66" s="65">
        <f>IFERROR(VLOOKUP(G66,'Sentrale parametere'!$A$4:$G$11,5,FALSE),0)</f>
        <v>0</v>
      </c>
      <c r="P66" s="65">
        <f>IFERROR(VLOOKUP(G66,'Sentrale parametere'!$A$4:$G$11,6,FALSE)*IF(F66="Ja",2,1),0)</f>
        <v>0</v>
      </c>
      <c r="Q66" s="65">
        <f>IFERROR(VLOOKUP(G66,'Sentrale parametere'!$A$4:$G$11,7,FALSE),0)</f>
        <v>0</v>
      </c>
      <c r="R66" s="5">
        <f t="shared" si="0"/>
        <v>0</v>
      </c>
      <c r="S66" s="5">
        <f t="shared" si="1"/>
        <v>0</v>
      </c>
      <c r="T66" s="5">
        <f t="shared" si="2"/>
        <v>0</v>
      </c>
      <c r="U66" s="4">
        <f t="shared" si="3"/>
        <v>0</v>
      </c>
      <c r="V66" s="4">
        <f t="shared" si="4"/>
        <v>0</v>
      </c>
      <c r="W66" s="4">
        <f t="shared" si="5"/>
        <v>0</v>
      </c>
    </row>
    <row r="67" spans="1:23" customFormat="1" x14ac:dyDescent="0.25">
      <c r="A67" s="124"/>
      <c r="B67" s="119"/>
      <c r="C67" s="124"/>
      <c r="D67" s="124"/>
      <c r="E67" s="124"/>
      <c r="F67" s="123"/>
      <c r="G67" s="4"/>
      <c r="H67" s="4"/>
      <c r="I67" s="4"/>
      <c r="J67" s="4"/>
      <c r="K67" s="4"/>
      <c r="L67" s="64">
        <f>IFERROR(VLOOKUP(G67,'Sentrale parametere'!$A$4:$G$11,2,FALSE),0)</f>
        <v>0</v>
      </c>
      <c r="M67" s="64">
        <f>IFERROR(VLOOKUP(G67,'Sentrale parametere'!$A$4:$G$11,3,FALSE)*IF(F67="Ja",2,1),0)</f>
        <v>0</v>
      </c>
      <c r="N67" s="64">
        <f>IFERROR(VLOOKUP(G67,'Sentrale parametere'!$A$4:$G$11,4,FALSE),0)</f>
        <v>0</v>
      </c>
      <c r="O67" s="65">
        <f>IFERROR(VLOOKUP(G67,'Sentrale parametere'!$A$4:$G$11,5,FALSE),0)</f>
        <v>0</v>
      </c>
      <c r="P67" s="65">
        <f>IFERROR(VLOOKUP(G67,'Sentrale parametere'!$A$4:$G$11,6,FALSE)*IF(F67="Ja",2,1),0)</f>
        <v>0</v>
      </c>
      <c r="Q67" s="65">
        <f>IFERROR(VLOOKUP(G67,'Sentrale parametere'!$A$4:$G$11,7,FALSE),0)</f>
        <v>0</v>
      </c>
      <c r="R67" s="5">
        <f t="shared" ref="R67:R130" si="6">IFERROR(H67*L67,0)</f>
        <v>0</v>
      </c>
      <c r="S67" s="5">
        <f t="shared" ref="S67:S130" si="7">IFERROR(I67*M67,0)</f>
        <v>0</v>
      </c>
      <c r="T67" s="5">
        <f t="shared" ref="T67:T130" si="8">IFERROR(J67*N67,0)+IFERROR(K67*N67,0)</f>
        <v>0</v>
      </c>
      <c r="U67" s="4">
        <f t="shared" ref="U67:U130" si="9">IFERROR(H67*O67,0)</f>
        <v>0</v>
      </c>
      <c r="V67" s="4">
        <f t="shared" ref="V67:V130" si="10">IFERROR(I67*P67,0)</f>
        <v>0</v>
      </c>
      <c r="W67" s="4">
        <f t="shared" ref="W67:W130" si="11">IFERROR(J67*Q67,0)+IFERROR(K67*Q67,0)</f>
        <v>0</v>
      </c>
    </row>
    <row r="68" spans="1:23" customFormat="1" x14ac:dyDescent="0.25">
      <c r="A68" s="124"/>
      <c r="B68" s="119"/>
      <c r="C68" s="124"/>
      <c r="D68" s="124"/>
      <c r="E68" s="124"/>
      <c r="F68" s="123"/>
      <c r="G68" s="4"/>
      <c r="H68" s="4"/>
      <c r="I68" s="4"/>
      <c r="J68" s="4"/>
      <c r="K68" s="4"/>
      <c r="L68" s="64">
        <f>IFERROR(VLOOKUP(G68,'Sentrale parametere'!$A$4:$G$11,2,FALSE),0)</f>
        <v>0</v>
      </c>
      <c r="M68" s="64">
        <f>IFERROR(VLOOKUP(G68,'Sentrale parametere'!$A$4:$G$11,3,FALSE)*IF(F68="Ja",2,1),0)</f>
        <v>0</v>
      </c>
      <c r="N68" s="64">
        <f>IFERROR(VLOOKUP(G68,'Sentrale parametere'!$A$4:$G$11,4,FALSE),0)</f>
        <v>0</v>
      </c>
      <c r="O68" s="65">
        <f>IFERROR(VLOOKUP(G68,'Sentrale parametere'!$A$4:$G$11,5,FALSE),0)</f>
        <v>0</v>
      </c>
      <c r="P68" s="65">
        <f>IFERROR(VLOOKUP(G68,'Sentrale parametere'!$A$4:$G$11,6,FALSE)*IF(F68="Ja",2,1),0)</f>
        <v>0</v>
      </c>
      <c r="Q68" s="65">
        <f>IFERROR(VLOOKUP(G68,'Sentrale parametere'!$A$4:$G$11,7,FALSE),0)</f>
        <v>0</v>
      </c>
      <c r="R68" s="5">
        <f t="shared" si="6"/>
        <v>0</v>
      </c>
      <c r="S68" s="5">
        <f t="shared" si="7"/>
        <v>0</v>
      </c>
      <c r="T68" s="5">
        <f t="shared" si="8"/>
        <v>0</v>
      </c>
      <c r="U68" s="4">
        <f t="shared" si="9"/>
        <v>0</v>
      </c>
      <c r="V68" s="4">
        <f t="shared" si="10"/>
        <v>0</v>
      </c>
      <c r="W68" s="4">
        <f t="shared" si="11"/>
        <v>0</v>
      </c>
    </row>
    <row r="69" spans="1:23" customFormat="1" x14ac:dyDescent="0.25">
      <c r="A69" s="124"/>
      <c r="B69" s="119"/>
      <c r="C69" s="124"/>
      <c r="D69" s="124"/>
      <c r="E69" s="124"/>
      <c r="F69" s="123"/>
      <c r="G69" s="4"/>
      <c r="H69" s="4"/>
      <c r="I69" s="4"/>
      <c r="J69" s="4"/>
      <c r="K69" s="4"/>
      <c r="L69" s="64">
        <f>IFERROR(VLOOKUP(G69,'Sentrale parametere'!$A$4:$G$11,2,FALSE),0)</f>
        <v>0</v>
      </c>
      <c r="M69" s="64">
        <f>IFERROR(VLOOKUP(G69,'Sentrale parametere'!$A$4:$G$11,3,FALSE)*IF(F69="Ja",2,1),0)</f>
        <v>0</v>
      </c>
      <c r="N69" s="64">
        <f>IFERROR(VLOOKUP(G69,'Sentrale parametere'!$A$4:$G$11,4,FALSE),0)</f>
        <v>0</v>
      </c>
      <c r="O69" s="65">
        <f>IFERROR(VLOOKUP(G69,'Sentrale parametere'!$A$4:$G$11,5,FALSE),0)</f>
        <v>0</v>
      </c>
      <c r="P69" s="65">
        <f>IFERROR(VLOOKUP(G69,'Sentrale parametere'!$A$4:$G$11,6,FALSE)*IF(F69="Ja",2,1),0)</f>
        <v>0</v>
      </c>
      <c r="Q69" s="65">
        <f>IFERROR(VLOOKUP(G69,'Sentrale parametere'!$A$4:$G$11,7,FALSE),0)</f>
        <v>0</v>
      </c>
      <c r="R69" s="5">
        <f t="shared" si="6"/>
        <v>0</v>
      </c>
      <c r="S69" s="5">
        <f t="shared" si="7"/>
        <v>0</v>
      </c>
      <c r="T69" s="5">
        <f t="shared" si="8"/>
        <v>0</v>
      </c>
      <c r="U69" s="4">
        <f t="shared" si="9"/>
        <v>0</v>
      </c>
      <c r="V69" s="4">
        <f t="shared" si="10"/>
        <v>0</v>
      </c>
      <c r="W69" s="4">
        <f t="shared" si="11"/>
        <v>0</v>
      </c>
    </row>
    <row r="70" spans="1:23" customFormat="1" x14ac:dyDescent="0.25">
      <c r="A70" s="124"/>
      <c r="B70" s="119"/>
      <c r="C70" s="124"/>
      <c r="D70" s="124"/>
      <c r="E70" s="124"/>
      <c r="F70" s="123"/>
      <c r="G70" s="4"/>
      <c r="H70" s="4"/>
      <c r="I70" s="4"/>
      <c r="J70" s="4"/>
      <c r="K70" s="4"/>
      <c r="L70" s="64">
        <f>IFERROR(VLOOKUP(G70,'Sentrale parametere'!$A$4:$G$11,2,FALSE),0)</f>
        <v>0</v>
      </c>
      <c r="M70" s="64">
        <f>IFERROR(VLOOKUP(G70,'Sentrale parametere'!$A$4:$G$11,3,FALSE)*IF(F70="Ja",2,1),0)</f>
        <v>0</v>
      </c>
      <c r="N70" s="64">
        <f>IFERROR(VLOOKUP(G70,'Sentrale parametere'!$A$4:$G$11,4,FALSE),0)</f>
        <v>0</v>
      </c>
      <c r="O70" s="65">
        <f>IFERROR(VLOOKUP(G70,'Sentrale parametere'!$A$4:$G$11,5,FALSE),0)</f>
        <v>0</v>
      </c>
      <c r="P70" s="65">
        <f>IFERROR(VLOOKUP(G70,'Sentrale parametere'!$A$4:$G$11,6,FALSE)*IF(F70="Ja",2,1),0)</f>
        <v>0</v>
      </c>
      <c r="Q70" s="65">
        <f>IFERROR(VLOOKUP(G70,'Sentrale parametere'!$A$4:$G$11,7,FALSE),0)</f>
        <v>0</v>
      </c>
      <c r="R70" s="5">
        <f t="shared" si="6"/>
        <v>0</v>
      </c>
      <c r="S70" s="5">
        <f t="shared" si="7"/>
        <v>0</v>
      </c>
      <c r="T70" s="5">
        <f t="shared" si="8"/>
        <v>0</v>
      </c>
      <c r="U70" s="4">
        <f t="shared" si="9"/>
        <v>0</v>
      </c>
      <c r="V70" s="4">
        <f t="shared" si="10"/>
        <v>0</v>
      </c>
      <c r="W70" s="4">
        <f t="shared" si="11"/>
        <v>0</v>
      </c>
    </row>
    <row r="71" spans="1:23" customFormat="1" x14ac:dyDescent="0.25">
      <c r="A71" s="124"/>
      <c r="B71" s="119"/>
      <c r="C71" s="124"/>
      <c r="D71" s="124"/>
      <c r="E71" s="124"/>
      <c r="F71" s="123"/>
      <c r="G71" s="4"/>
      <c r="H71" s="4"/>
      <c r="I71" s="4"/>
      <c r="J71" s="4"/>
      <c r="K71" s="4"/>
      <c r="L71" s="64">
        <f>IFERROR(VLOOKUP(G71,'Sentrale parametere'!$A$4:$G$11,2,FALSE),0)</f>
        <v>0</v>
      </c>
      <c r="M71" s="64">
        <f>IFERROR(VLOOKUP(G71,'Sentrale parametere'!$A$4:$G$11,3,FALSE)*IF(F71="Ja",2,1),0)</f>
        <v>0</v>
      </c>
      <c r="N71" s="64">
        <f>IFERROR(VLOOKUP(G71,'Sentrale parametere'!$A$4:$G$11,4,FALSE),0)</f>
        <v>0</v>
      </c>
      <c r="O71" s="65">
        <f>IFERROR(VLOOKUP(G71,'Sentrale parametere'!$A$4:$G$11,5,FALSE),0)</f>
        <v>0</v>
      </c>
      <c r="P71" s="65">
        <f>IFERROR(VLOOKUP(G71,'Sentrale parametere'!$A$4:$G$11,6,FALSE)*IF(F71="Ja",2,1),0)</f>
        <v>0</v>
      </c>
      <c r="Q71" s="65">
        <f>IFERROR(VLOOKUP(G71,'Sentrale parametere'!$A$4:$G$11,7,FALSE),0)</f>
        <v>0</v>
      </c>
      <c r="R71" s="5">
        <f t="shared" si="6"/>
        <v>0</v>
      </c>
      <c r="S71" s="5">
        <f t="shared" si="7"/>
        <v>0</v>
      </c>
      <c r="T71" s="5">
        <f t="shared" si="8"/>
        <v>0</v>
      </c>
      <c r="U71" s="4">
        <f t="shared" si="9"/>
        <v>0</v>
      </c>
      <c r="V71" s="4">
        <f t="shared" si="10"/>
        <v>0</v>
      </c>
      <c r="W71" s="4">
        <f t="shared" si="11"/>
        <v>0</v>
      </c>
    </row>
    <row r="72" spans="1:23" customFormat="1" x14ac:dyDescent="0.25">
      <c r="A72" s="124"/>
      <c r="B72" s="119"/>
      <c r="C72" s="124"/>
      <c r="D72" s="124"/>
      <c r="E72" s="124"/>
      <c r="F72" s="123"/>
      <c r="G72" s="4"/>
      <c r="H72" s="4"/>
      <c r="I72" s="4"/>
      <c r="J72" s="4"/>
      <c r="K72" s="4"/>
      <c r="L72" s="64">
        <f>IFERROR(VLOOKUP(G72,'Sentrale parametere'!$A$4:$G$11,2,FALSE),0)</f>
        <v>0</v>
      </c>
      <c r="M72" s="64">
        <f>IFERROR(VLOOKUP(G72,'Sentrale parametere'!$A$4:$G$11,3,FALSE)*IF(F72="Ja",2,1),0)</f>
        <v>0</v>
      </c>
      <c r="N72" s="64">
        <f>IFERROR(VLOOKUP(G72,'Sentrale parametere'!$A$4:$G$11,4,FALSE),0)</f>
        <v>0</v>
      </c>
      <c r="O72" s="65">
        <f>IFERROR(VLOOKUP(G72,'Sentrale parametere'!$A$4:$G$11,5,FALSE),0)</f>
        <v>0</v>
      </c>
      <c r="P72" s="65">
        <f>IFERROR(VLOOKUP(G72,'Sentrale parametere'!$A$4:$G$11,6,FALSE)*IF(F72="Ja",2,1),0)</f>
        <v>0</v>
      </c>
      <c r="Q72" s="65">
        <f>IFERROR(VLOOKUP(G72,'Sentrale parametere'!$A$4:$G$11,7,FALSE),0)</f>
        <v>0</v>
      </c>
      <c r="R72" s="5">
        <f t="shared" si="6"/>
        <v>0</v>
      </c>
      <c r="S72" s="5">
        <f t="shared" si="7"/>
        <v>0</v>
      </c>
      <c r="T72" s="5">
        <f t="shared" si="8"/>
        <v>0</v>
      </c>
      <c r="U72" s="4">
        <f t="shared" si="9"/>
        <v>0</v>
      </c>
      <c r="V72" s="4">
        <f t="shared" si="10"/>
        <v>0</v>
      </c>
      <c r="W72" s="4">
        <f t="shared" si="11"/>
        <v>0</v>
      </c>
    </row>
    <row r="73" spans="1:23" customFormat="1" x14ac:dyDescent="0.25">
      <c r="A73" s="124"/>
      <c r="B73" s="119"/>
      <c r="C73" s="124"/>
      <c r="D73" s="124"/>
      <c r="E73" s="124"/>
      <c r="F73" s="123"/>
      <c r="G73" s="4"/>
      <c r="H73" s="4"/>
      <c r="I73" s="4"/>
      <c r="J73" s="4"/>
      <c r="K73" s="4"/>
      <c r="L73" s="64">
        <f>IFERROR(VLOOKUP(G73,'Sentrale parametere'!$A$4:$G$11,2,FALSE),0)</f>
        <v>0</v>
      </c>
      <c r="M73" s="64">
        <f>IFERROR(VLOOKUP(G73,'Sentrale parametere'!$A$4:$G$11,3,FALSE)*IF(F73="Ja",2,1),0)</f>
        <v>0</v>
      </c>
      <c r="N73" s="64">
        <f>IFERROR(VLOOKUP(G73,'Sentrale parametere'!$A$4:$G$11,4,FALSE),0)</f>
        <v>0</v>
      </c>
      <c r="O73" s="65">
        <f>IFERROR(VLOOKUP(G73,'Sentrale parametere'!$A$4:$G$11,5,FALSE),0)</f>
        <v>0</v>
      </c>
      <c r="P73" s="65">
        <f>IFERROR(VLOOKUP(G73,'Sentrale parametere'!$A$4:$G$11,6,FALSE)*IF(F73="Ja",2,1),0)</f>
        <v>0</v>
      </c>
      <c r="Q73" s="65">
        <f>IFERROR(VLOOKUP(G73,'Sentrale parametere'!$A$4:$G$11,7,FALSE),0)</f>
        <v>0</v>
      </c>
      <c r="R73" s="5">
        <f t="shared" si="6"/>
        <v>0</v>
      </c>
      <c r="S73" s="5">
        <f t="shared" si="7"/>
        <v>0</v>
      </c>
      <c r="T73" s="5">
        <f t="shared" si="8"/>
        <v>0</v>
      </c>
      <c r="U73" s="4">
        <f t="shared" si="9"/>
        <v>0</v>
      </c>
      <c r="V73" s="4">
        <f t="shared" si="10"/>
        <v>0</v>
      </c>
      <c r="W73" s="4">
        <f t="shared" si="11"/>
        <v>0</v>
      </c>
    </row>
    <row r="74" spans="1:23" customFormat="1" x14ac:dyDescent="0.25">
      <c r="A74" s="124"/>
      <c r="B74" s="119"/>
      <c r="C74" s="124"/>
      <c r="D74" s="124"/>
      <c r="E74" s="124"/>
      <c r="F74" s="123"/>
      <c r="G74" s="4"/>
      <c r="H74" s="4"/>
      <c r="I74" s="4"/>
      <c r="J74" s="4"/>
      <c r="K74" s="4"/>
      <c r="L74" s="64">
        <f>IFERROR(VLOOKUP(G74,'Sentrale parametere'!$A$4:$G$11,2,FALSE),0)</f>
        <v>0</v>
      </c>
      <c r="M74" s="64">
        <f>IFERROR(VLOOKUP(G74,'Sentrale parametere'!$A$4:$G$11,3,FALSE)*IF(F74="Ja",2,1),0)</f>
        <v>0</v>
      </c>
      <c r="N74" s="64">
        <f>IFERROR(VLOOKUP(G74,'Sentrale parametere'!$A$4:$G$11,4,FALSE),0)</f>
        <v>0</v>
      </c>
      <c r="O74" s="65">
        <f>IFERROR(VLOOKUP(G74,'Sentrale parametere'!$A$4:$G$11,5,FALSE),0)</f>
        <v>0</v>
      </c>
      <c r="P74" s="65">
        <f>IFERROR(VLOOKUP(G74,'Sentrale parametere'!$A$4:$G$11,6,FALSE)*IF(F74="Ja",2,1),0)</f>
        <v>0</v>
      </c>
      <c r="Q74" s="65">
        <f>IFERROR(VLOOKUP(G74,'Sentrale parametere'!$A$4:$G$11,7,FALSE),0)</f>
        <v>0</v>
      </c>
      <c r="R74" s="5">
        <f t="shared" si="6"/>
        <v>0</v>
      </c>
      <c r="S74" s="5">
        <f t="shared" si="7"/>
        <v>0</v>
      </c>
      <c r="T74" s="5">
        <f t="shared" si="8"/>
        <v>0</v>
      </c>
      <c r="U74" s="4">
        <f t="shared" si="9"/>
        <v>0</v>
      </c>
      <c r="V74" s="4">
        <f t="shared" si="10"/>
        <v>0</v>
      </c>
      <c r="W74" s="4">
        <f t="shared" si="11"/>
        <v>0</v>
      </c>
    </row>
    <row r="75" spans="1:23" customFormat="1" x14ac:dyDescent="0.25">
      <c r="A75" s="124"/>
      <c r="B75" s="119"/>
      <c r="C75" s="124"/>
      <c r="D75" s="124"/>
      <c r="E75" s="124"/>
      <c r="F75" s="123"/>
      <c r="G75" s="4"/>
      <c r="H75" s="4"/>
      <c r="I75" s="4"/>
      <c r="J75" s="4"/>
      <c r="K75" s="4"/>
      <c r="L75" s="64">
        <f>IFERROR(VLOOKUP(G75,'Sentrale parametere'!$A$4:$G$11,2,FALSE),0)</f>
        <v>0</v>
      </c>
      <c r="M75" s="64">
        <f>IFERROR(VLOOKUP(G75,'Sentrale parametere'!$A$4:$G$11,3,FALSE)*IF(F75="Ja",2,1),0)</f>
        <v>0</v>
      </c>
      <c r="N75" s="64">
        <f>IFERROR(VLOOKUP(G75,'Sentrale parametere'!$A$4:$G$11,4,FALSE),0)</f>
        <v>0</v>
      </c>
      <c r="O75" s="65">
        <f>IFERROR(VLOOKUP(G75,'Sentrale parametere'!$A$4:$G$11,5,FALSE),0)</f>
        <v>0</v>
      </c>
      <c r="P75" s="65">
        <f>IFERROR(VLOOKUP(G75,'Sentrale parametere'!$A$4:$G$11,6,FALSE)*IF(F75="Ja",2,1),0)</f>
        <v>0</v>
      </c>
      <c r="Q75" s="65">
        <f>IFERROR(VLOOKUP(G75,'Sentrale parametere'!$A$4:$G$11,7,FALSE),0)</f>
        <v>0</v>
      </c>
      <c r="R75" s="5">
        <f t="shared" si="6"/>
        <v>0</v>
      </c>
      <c r="S75" s="5">
        <f t="shared" si="7"/>
        <v>0</v>
      </c>
      <c r="T75" s="5">
        <f t="shared" si="8"/>
        <v>0</v>
      </c>
      <c r="U75" s="4">
        <f t="shared" si="9"/>
        <v>0</v>
      </c>
      <c r="V75" s="4">
        <f t="shared" si="10"/>
        <v>0</v>
      </c>
      <c r="W75" s="4">
        <f t="shared" si="11"/>
        <v>0</v>
      </c>
    </row>
    <row r="76" spans="1:23" customFormat="1" x14ac:dyDescent="0.25">
      <c r="A76" s="124"/>
      <c r="B76" s="119"/>
      <c r="C76" s="124"/>
      <c r="D76" s="124"/>
      <c r="E76" s="124"/>
      <c r="F76" s="123"/>
      <c r="G76" s="4"/>
      <c r="H76" s="4"/>
      <c r="I76" s="4"/>
      <c r="J76" s="4"/>
      <c r="K76" s="4"/>
      <c r="L76" s="64">
        <f>IFERROR(VLOOKUP(G76,'Sentrale parametere'!$A$4:$G$11,2,FALSE),0)</f>
        <v>0</v>
      </c>
      <c r="M76" s="64">
        <f>IFERROR(VLOOKUP(G76,'Sentrale parametere'!$A$4:$G$11,3,FALSE)*IF(F76="Ja",2,1),0)</f>
        <v>0</v>
      </c>
      <c r="N76" s="64">
        <f>IFERROR(VLOOKUP(G76,'Sentrale parametere'!$A$4:$G$11,4,FALSE),0)</f>
        <v>0</v>
      </c>
      <c r="O76" s="65">
        <f>IFERROR(VLOOKUP(G76,'Sentrale parametere'!$A$4:$G$11,5,FALSE),0)</f>
        <v>0</v>
      </c>
      <c r="P76" s="65">
        <f>IFERROR(VLOOKUP(G76,'Sentrale parametere'!$A$4:$G$11,6,FALSE)*IF(F76="Ja",2,1),0)</f>
        <v>0</v>
      </c>
      <c r="Q76" s="65">
        <f>IFERROR(VLOOKUP(G76,'Sentrale parametere'!$A$4:$G$11,7,FALSE),0)</f>
        <v>0</v>
      </c>
      <c r="R76" s="5">
        <f t="shared" si="6"/>
        <v>0</v>
      </c>
      <c r="S76" s="5">
        <f t="shared" si="7"/>
        <v>0</v>
      </c>
      <c r="T76" s="5">
        <f t="shared" si="8"/>
        <v>0</v>
      </c>
      <c r="U76" s="4">
        <f t="shared" si="9"/>
        <v>0</v>
      </c>
      <c r="V76" s="4">
        <f t="shared" si="10"/>
        <v>0</v>
      </c>
      <c r="W76" s="4">
        <f t="shared" si="11"/>
        <v>0</v>
      </c>
    </row>
    <row r="77" spans="1:23" customFormat="1" x14ac:dyDescent="0.25">
      <c r="A77" s="124"/>
      <c r="B77" s="119"/>
      <c r="C77" s="124"/>
      <c r="D77" s="124"/>
      <c r="E77" s="124"/>
      <c r="F77" s="123"/>
      <c r="G77" s="4"/>
      <c r="H77" s="4"/>
      <c r="I77" s="4"/>
      <c r="J77" s="4"/>
      <c r="K77" s="4"/>
      <c r="L77" s="64">
        <f>IFERROR(VLOOKUP(G77,'Sentrale parametere'!$A$4:$G$11,2,FALSE),0)</f>
        <v>0</v>
      </c>
      <c r="M77" s="64">
        <f>IFERROR(VLOOKUP(G77,'Sentrale parametere'!$A$4:$G$11,3,FALSE)*IF(F77="Ja",2,1),0)</f>
        <v>0</v>
      </c>
      <c r="N77" s="64">
        <f>IFERROR(VLOOKUP(G77,'Sentrale parametere'!$A$4:$G$11,4,FALSE),0)</f>
        <v>0</v>
      </c>
      <c r="O77" s="65">
        <f>IFERROR(VLOOKUP(G77,'Sentrale parametere'!$A$4:$G$11,5,FALSE),0)</f>
        <v>0</v>
      </c>
      <c r="P77" s="65">
        <f>IFERROR(VLOOKUP(G77,'Sentrale parametere'!$A$4:$G$11,6,FALSE)*IF(F77="Ja",2,1),0)</f>
        <v>0</v>
      </c>
      <c r="Q77" s="65">
        <f>IFERROR(VLOOKUP(G77,'Sentrale parametere'!$A$4:$G$11,7,FALSE),0)</f>
        <v>0</v>
      </c>
      <c r="R77" s="5">
        <f t="shared" si="6"/>
        <v>0</v>
      </c>
      <c r="S77" s="5">
        <f t="shared" si="7"/>
        <v>0</v>
      </c>
      <c r="T77" s="5">
        <f t="shared" si="8"/>
        <v>0</v>
      </c>
      <c r="U77" s="4">
        <f t="shared" si="9"/>
        <v>0</v>
      </c>
      <c r="V77" s="4">
        <f t="shared" si="10"/>
        <v>0</v>
      </c>
      <c r="W77" s="4">
        <f t="shared" si="11"/>
        <v>0</v>
      </c>
    </row>
    <row r="78" spans="1:23" customFormat="1" x14ac:dyDescent="0.25">
      <c r="A78" s="124"/>
      <c r="B78" s="119"/>
      <c r="C78" s="124"/>
      <c r="D78" s="124"/>
      <c r="E78" s="124"/>
      <c r="F78" s="123"/>
      <c r="G78" s="4"/>
      <c r="H78" s="4"/>
      <c r="I78" s="4"/>
      <c r="J78" s="4"/>
      <c r="K78" s="4"/>
      <c r="L78" s="64">
        <f>IFERROR(VLOOKUP(G78,'Sentrale parametere'!$A$4:$G$11,2,FALSE),0)</f>
        <v>0</v>
      </c>
      <c r="M78" s="64">
        <f>IFERROR(VLOOKUP(G78,'Sentrale parametere'!$A$4:$G$11,3,FALSE)*IF(F78="Ja",2,1),0)</f>
        <v>0</v>
      </c>
      <c r="N78" s="64">
        <f>IFERROR(VLOOKUP(G78,'Sentrale parametere'!$A$4:$G$11,4,FALSE),0)</f>
        <v>0</v>
      </c>
      <c r="O78" s="65">
        <f>IFERROR(VLOOKUP(G78,'Sentrale parametere'!$A$4:$G$11,5,FALSE),0)</f>
        <v>0</v>
      </c>
      <c r="P78" s="65">
        <f>IFERROR(VLOOKUP(G78,'Sentrale parametere'!$A$4:$G$11,6,FALSE)*IF(F78="Ja",2,1),0)</f>
        <v>0</v>
      </c>
      <c r="Q78" s="65">
        <f>IFERROR(VLOOKUP(G78,'Sentrale parametere'!$A$4:$G$11,7,FALSE),0)</f>
        <v>0</v>
      </c>
      <c r="R78" s="5">
        <f t="shared" si="6"/>
        <v>0</v>
      </c>
      <c r="S78" s="5">
        <f t="shared" si="7"/>
        <v>0</v>
      </c>
      <c r="T78" s="5">
        <f t="shared" si="8"/>
        <v>0</v>
      </c>
      <c r="U78" s="4">
        <f t="shared" si="9"/>
        <v>0</v>
      </c>
      <c r="V78" s="4">
        <f t="shared" si="10"/>
        <v>0</v>
      </c>
      <c r="W78" s="4">
        <f t="shared" si="11"/>
        <v>0</v>
      </c>
    </row>
    <row r="79" spans="1:23" customFormat="1" x14ac:dyDescent="0.25">
      <c r="A79" s="124"/>
      <c r="B79" s="119"/>
      <c r="C79" s="124"/>
      <c r="D79" s="124"/>
      <c r="E79" s="124"/>
      <c r="F79" s="123"/>
      <c r="G79" s="4"/>
      <c r="H79" s="4"/>
      <c r="I79" s="4"/>
      <c r="J79" s="4"/>
      <c r="K79" s="4"/>
      <c r="L79" s="64">
        <f>IFERROR(VLOOKUP(G79,'Sentrale parametere'!$A$4:$G$11,2,FALSE),0)</f>
        <v>0</v>
      </c>
      <c r="M79" s="64">
        <f>IFERROR(VLOOKUP(G79,'Sentrale parametere'!$A$4:$G$11,3,FALSE)*IF(F79="Ja",2,1),0)</f>
        <v>0</v>
      </c>
      <c r="N79" s="64">
        <f>IFERROR(VLOOKUP(G79,'Sentrale parametere'!$A$4:$G$11,4,FALSE),0)</f>
        <v>0</v>
      </c>
      <c r="O79" s="65">
        <f>IFERROR(VLOOKUP(G79,'Sentrale parametere'!$A$4:$G$11,5,FALSE),0)</f>
        <v>0</v>
      </c>
      <c r="P79" s="65">
        <f>IFERROR(VLOOKUP(G79,'Sentrale parametere'!$A$4:$G$11,6,FALSE)*IF(F79="Ja",2,1),0)</f>
        <v>0</v>
      </c>
      <c r="Q79" s="65">
        <f>IFERROR(VLOOKUP(G79,'Sentrale parametere'!$A$4:$G$11,7,FALSE),0)</f>
        <v>0</v>
      </c>
      <c r="R79" s="5">
        <f t="shared" si="6"/>
        <v>0</v>
      </c>
      <c r="S79" s="5">
        <f t="shared" si="7"/>
        <v>0</v>
      </c>
      <c r="T79" s="5">
        <f t="shared" si="8"/>
        <v>0</v>
      </c>
      <c r="U79" s="4">
        <f t="shared" si="9"/>
        <v>0</v>
      </c>
      <c r="V79" s="4">
        <f t="shared" si="10"/>
        <v>0</v>
      </c>
      <c r="W79" s="4">
        <f t="shared" si="11"/>
        <v>0</v>
      </c>
    </row>
    <row r="80" spans="1:23" customFormat="1" x14ac:dyDescent="0.25">
      <c r="A80" s="124"/>
      <c r="B80" s="119"/>
      <c r="C80" s="124"/>
      <c r="D80" s="124"/>
      <c r="E80" s="124"/>
      <c r="F80" s="123"/>
      <c r="G80" s="4"/>
      <c r="H80" s="4"/>
      <c r="I80" s="4"/>
      <c r="J80" s="4"/>
      <c r="K80" s="4"/>
      <c r="L80" s="64">
        <f>IFERROR(VLOOKUP(G80,'Sentrale parametere'!$A$4:$G$11,2,FALSE),0)</f>
        <v>0</v>
      </c>
      <c r="M80" s="64">
        <f>IFERROR(VLOOKUP(G80,'Sentrale parametere'!$A$4:$G$11,3,FALSE)*IF(F80="Ja",2,1),0)</f>
        <v>0</v>
      </c>
      <c r="N80" s="64">
        <f>IFERROR(VLOOKUP(G80,'Sentrale parametere'!$A$4:$G$11,4,FALSE),0)</f>
        <v>0</v>
      </c>
      <c r="O80" s="65">
        <f>IFERROR(VLOOKUP(G80,'Sentrale parametere'!$A$4:$G$11,5,FALSE),0)</f>
        <v>0</v>
      </c>
      <c r="P80" s="65">
        <f>IFERROR(VLOOKUP(G80,'Sentrale parametere'!$A$4:$G$11,6,FALSE)*IF(F80="Ja",2,1),0)</f>
        <v>0</v>
      </c>
      <c r="Q80" s="65">
        <f>IFERROR(VLOOKUP(G80,'Sentrale parametere'!$A$4:$G$11,7,FALSE),0)</f>
        <v>0</v>
      </c>
      <c r="R80" s="5">
        <f t="shared" si="6"/>
        <v>0</v>
      </c>
      <c r="S80" s="5">
        <f t="shared" si="7"/>
        <v>0</v>
      </c>
      <c r="T80" s="5">
        <f t="shared" si="8"/>
        <v>0</v>
      </c>
      <c r="U80" s="4">
        <f t="shared" si="9"/>
        <v>0</v>
      </c>
      <c r="V80" s="4">
        <f t="shared" si="10"/>
        <v>0</v>
      </c>
      <c r="W80" s="4">
        <f t="shared" si="11"/>
        <v>0</v>
      </c>
    </row>
    <row r="81" spans="1:23" customFormat="1" x14ac:dyDescent="0.25">
      <c r="A81" s="124"/>
      <c r="B81" s="119"/>
      <c r="C81" s="124"/>
      <c r="D81" s="124"/>
      <c r="E81" s="124"/>
      <c r="F81" s="123"/>
      <c r="G81" s="4"/>
      <c r="H81" s="4"/>
      <c r="I81" s="4"/>
      <c r="J81" s="4"/>
      <c r="K81" s="4"/>
      <c r="L81" s="64">
        <f>IFERROR(VLOOKUP(G81,'Sentrale parametere'!$A$4:$G$11,2,FALSE),0)</f>
        <v>0</v>
      </c>
      <c r="M81" s="64">
        <f>IFERROR(VLOOKUP(G81,'Sentrale parametere'!$A$4:$G$11,3,FALSE)*IF(F81="Ja",2,1),0)</f>
        <v>0</v>
      </c>
      <c r="N81" s="64">
        <f>IFERROR(VLOOKUP(G81,'Sentrale parametere'!$A$4:$G$11,4,FALSE),0)</f>
        <v>0</v>
      </c>
      <c r="O81" s="65">
        <f>IFERROR(VLOOKUP(G81,'Sentrale parametere'!$A$4:$G$11,5,FALSE),0)</f>
        <v>0</v>
      </c>
      <c r="P81" s="65">
        <f>IFERROR(VLOOKUP(G81,'Sentrale parametere'!$A$4:$G$11,6,FALSE)*IF(F81="Ja",2,1),0)</f>
        <v>0</v>
      </c>
      <c r="Q81" s="65">
        <f>IFERROR(VLOOKUP(G81,'Sentrale parametere'!$A$4:$G$11,7,FALSE),0)</f>
        <v>0</v>
      </c>
      <c r="R81" s="5">
        <f t="shared" si="6"/>
        <v>0</v>
      </c>
      <c r="S81" s="5">
        <f t="shared" si="7"/>
        <v>0</v>
      </c>
      <c r="T81" s="5">
        <f t="shared" si="8"/>
        <v>0</v>
      </c>
      <c r="U81" s="4">
        <f t="shared" si="9"/>
        <v>0</v>
      </c>
      <c r="V81" s="4">
        <f t="shared" si="10"/>
        <v>0</v>
      </c>
      <c r="W81" s="4">
        <f t="shared" si="11"/>
        <v>0</v>
      </c>
    </row>
    <row r="82" spans="1:23" customFormat="1" x14ac:dyDescent="0.25">
      <c r="A82" s="124"/>
      <c r="B82" s="119"/>
      <c r="C82" s="124"/>
      <c r="D82" s="124"/>
      <c r="E82" s="124"/>
      <c r="F82" s="123"/>
      <c r="G82" s="4"/>
      <c r="H82" s="4"/>
      <c r="I82" s="4"/>
      <c r="J82" s="4"/>
      <c r="K82" s="4"/>
      <c r="L82" s="64">
        <f>IFERROR(VLOOKUP(G82,'Sentrale parametere'!$A$4:$G$11,2,FALSE),0)</f>
        <v>0</v>
      </c>
      <c r="M82" s="64">
        <f>IFERROR(VLOOKUP(G82,'Sentrale parametere'!$A$4:$G$11,3,FALSE)*IF(F82="Ja",2,1),0)</f>
        <v>0</v>
      </c>
      <c r="N82" s="64">
        <f>IFERROR(VLOOKUP(G82,'Sentrale parametere'!$A$4:$G$11,4,FALSE),0)</f>
        <v>0</v>
      </c>
      <c r="O82" s="65">
        <f>IFERROR(VLOOKUP(G82,'Sentrale parametere'!$A$4:$G$11,5,FALSE),0)</f>
        <v>0</v>
      </c>
      <c r="P82" s="65">
        <f>IFERROR(VLOOKUP(G82,'Sentrale parametere'!$A$4:$G$11,6,FALSE)*IF(F82="Ja",2,1),0)</f>
        <v>0</v>
      </c>
      <c r="Q82" s="65">
        <f>IFERROR(VLOOKUP(G82,'Sentrale parametere'!$A$4:$G$11,7,FALSE),0)</f>
        <v>0</v>
      </c>
      <c r="R82" s="5">
        <f t="shared" si="6"/>
        <v>0</v>
      </c>
      <c r="S82" s="5">
        <f t="shared" si="7"/>
        <v>0</v>
      </c>
      <c r="T82" s="5">
        <f t="shared" si="8"/>
        <v>0</v>
      </c>
      <c r="U82" s="4">
        <f t="shared" si="9"/>
        <v>0</v>
      </c>
      <c r="V82" s="4">
        <f t="shared" si="10"/>
        <v>0</v>
      </c>
      <c r="W82" s="4">
        <f t="shared" si="11"/>
        <v>0</v>
      </c>
    </row>
    <row r="83" spans="1:23" customFormat="1" x14ac:dyDescent="0.25">
      <c r="A83" s="124"/>
      <c r="B83" s="119"/>
      <c r="C83" s="124"/>
      <c r="D83" s="124"/>
      <c r="E83" s="124"/>
      <c r="F83" s="123"/>
      <c r="G83" s="4"/>
      <c r="H83" s="4"/>
      <c r="I83" s="4"/>
      <c r="J83" s="4"/>
      <c r="K83" s="4"/>
      <c r="L83" s="64">
        <f>IFERROR(VLOOKUP(G83,'Sentrale parametere'!$A$4:$G$11,2,FALSE),0)</f>
        <v>0</v>
      </c>
      <c r="M83" s="64">
        <f>IFERROR(VLOOKUP(G83,'Sentrale parametere'!$A$4:$G$11,3,FALSE)*IF(F83="Ja",2,1),0)</f>
        <v>0</v>
      </c>
      <c r="N83" s="64">
        <f>IFERROR(VLOOKUP(G83,'Sentrale parametere'!$A$4:$G$11,4,FALSE),0)</f>
        <v>0</v>
      </c>
      <c r="O83" s="65">
        <f>IFERROR(VLOOKUP(G83,'Sentrale parametere'!$A$4:$G$11,5,FALSE),0)</f>
        <v>0</v>
      </c>
      <c r="P83" s="65">
        <f>IFERROR(VLOOKUP(G83,'Sentrale parametere'!$A$4:$G$11,6,FALSE)*IF(F83="Ja",2,1),0)</f>
        <v>0</v>
      </c>
      <c r="Q83" s="65">
        <f>IFERROR(VLOOKUP(G83,'Sentrale parametere'!$A$4:$G$11,7,FALSE),0)</f>
        <v>0</v>
      </c>
      <c r="R83" s="5">
        <f t="shared" si="6"/>
        <v>0</v>
      </c>
      <c r="S83" s="5">
        <f t="shared" si="7"/>
        <v>0</v>
      </c>
      <c r="T83" s="5">
        <f t="shared" si="8"/>
        <v>0</v>
      </c>
      <c r="U83" s="4">
        <f t="shared" si="9"/>
        <v>0</v>
      </c>
      <c r="V83" s="4">
        <f t="shared" si="10"/>
        <v>0</v>
      </c>
      <c r="W83" s="4">
        <f t="shared" si="11"/>
        <v>0</v>
      </c>
    </row>
    <row r="84" spans="1:23" customFormat="1" x14ac:dyDescent="0.25">
      <c r="A84" s="124"/>
      <c r="B84" s="119"/>
      <c r="C84" s="124"/>
      <c r="D84" s="124"/>
      <c r="E84" s="124"/>
      <c r="F84" s="123"/>
      <c r="G84" s="4"/>
      <c r="H84" s="4"/>
      <c r="I84" s="4"/>
      <c r="J84" s="4"/>
      <c r="K84" s="4"/>
      <c r="L84" s="64">
        <f>IFERROR(VLOOKUP(G84,'Sentrale parametere'!$A$4:$G$11,2,FALSE),0)</f>
        <v>0</v>
      </c>
      <c r="M84" s="64">
        <f>IFERROR(VLOOKUP(G84,'Sentrale parametere'!$A$4:$G$11,3,FALSE)*IF(F84="Ja",2,1),0)</f>
        <v>0</v>
      </c>
      <c r="N84" s="64">
        <f>IFERROR(VLOOKUP(G84,'Sentrale parametere'!$A$4:$G$11,4,FALSE),0)</f>
        <v>0</v>
      </c>
      <c r="O84" s="65">
        <f>IFERROR(VLOOKUP(G84,'Sentrale parametere'!$A$4:$G$11,5,FALSE),0)</f>
        <v>0</v>
      </c>
      <c r="P84" s="65">
        <f>IFERROR(VLOOKUP(G84,'Sentrale parametere'!$A$4:$G$11,6,FALSE)*IF(F84="Ja",2,1),0)</f>
        <v>0</v>
      </c>
      <c r="Q84" s="65">
        <f>IFERROR(VLOOKUP(G84,'Sentrale parametere'!$A$4:$G$11,7,FALSE),0)</f>
        <v>0</v>
      </c>
      <c r="R84" s="5">
        <f t="shared" si="6"/>
        <v>0</v>
      </c>
      <c r="S84" s="5">
        <f t="shared" si="7"/>
        <v>0</v>
      </c>
      <c r="T84" s="5">
        <f t="shared" si="8"/>
        <v>0</v>
      </c>
      <c r="U84" s="4">
        <f t="shared" si="9"/>
        <v>0</v>
      </c>
      <c r="V84" s="4">
        <f t="shared" si="10"/>
        <v>0</v>
      </c>
      <c r="W84" s="4">
        <f t="shared" si="11"/>
        <v>0</v>
      </c>
    </row>
    <row r="85" spans="1:23" customFormat="1" x14ac:dyDescent="0.25">
      <c r="A85" s="124"/>
      <c r="B85" s="119"/>
      <c r="C85" s="124"/>
      <c r="D85" s="124"/>
      <c r="E85" s="124"/>
      <c r="F85" s="123"/>
      <c r="G85" s="4"/>
      <c r="H85" s="4"/>
      <c r="I85" s="4"/>
      <c r="J85" s="4"/>
      <c r="K85" s="4"/>
      <c r="L85" s="64">
        <f>IFERROR(VLOOKUP(G85,'Sentrale parametere'!$A$4:$G$11,2,FALSE),0)</f>
        <v>0</v>
      </c>
      <c r="M85" s="64">
        <f>IFERROR(VLOOKUP(G85,'Sentrale parametere'!$A$4:$G$11,3,FALSE)*IF(F85="Ja",2,1),0)</f>
        <v>0</v>
      </c>
      <c r="N85" s="64">
        <f>IFERROR(VLOOKUP(G85,'Sentrale parametere'!$A$4:$G$11,4,FALSE),0)</f>
        <v>0</v>
      </c>
      <c r="O85" s="65">
        <f>IFERROR(VLOOKUP(G85,'Sentrale parametere'!$A$4:$G$11,5,FALSE),0)</f>
        <v>0</v>
      </c>
      <c r="P85" s="65">
        <f>IFERROR(VLOOKUP(G85,'Sentrale parametere'!$A$4:$G$11,6,FALSE)*IF(F85="Ja",2,1),0)</f>
        <v>0</v>
      </c>
      <c r="Q85" s="65">
        <f>IFERROR(VLOOKUP(G85,'Sentrale parametere'!$A$4:$G$11,7,FALSE),0)</f>
        <v>0</v>
      </c>
      <c r="R85" s="5">
        <f t="shared" si="6"/>
        <v>0</v>
      </c>
      <c r="S85" s="5">
        <f t="shared" si="7"/>
        <v>0</v>
      </c>
      <c r="T85" s="5">
        <f t="shared" si="8"/>
        <v>0</v>
      </c>
      <c r="U85" s="4">
        <f t="shared" si="9"/>
        <v>0</v>
      </c>
      <c r="V85" s="4">
        <f t="shared" si="10"/>
        <v>0</v>
      </c>
      <c r="W85" s="4">
        <f t="shared" si="11"/>
        <v>0</v>
      </c>
    </row>
    <row r="86" spans="1:23" customFormat="1" x14ac:dyDescent="0.25">
      <c r="A86" s="124"/>
      <c r="B86" s="119"/>
      <c r="C86" s="124"/>
      <c r="D86" s="124"/>
      <c r="E86" s="124"/>
      <c r="F86" s="123"/>
      <c r="G86" s="4"/>
      <c r="H86" s="4"/>
      <c r="I86" s="4"/>
      <c r="J86" s="4"/>
      <c r="K86" s="4"/>
      <c r="L86" s="64">
        <f>IFERROR(VLOOKUP(G86,'Sentrale parametere'!$A$4:$G$11,2,FALSE),0)</f>
        <v>0</v>
      </c>
      <c r="M86" s="64">
        <f>IFERROR(VLOOKUP(G86,'Sentrale parametere'!$A$4:$G$11,3,FALSE)*IF(F86="Ja",2,1),0)</f>
        <v>0</v>
      </c>
      <c r="N86" s="64">
        <f>IFERROR(VLOOKUP(G86,'Sentrale parametere'!$A$4:$G$11,4,FALSE),0)</f>
        <v>0</v>
      </c>
      <c r="O86" s="65">
        <f>IFERROR(VLOOKUP(G86,'Sentrale parametere'!$A$4:$G$11,5,FALSE),0)</f>
        <v>0</v>
      </c>
      <c r="P86" s="65">
        <f>IFERROR(VLOOKUP(G86,'Sentrale parametere'!$A$4:$G$11,6,FALSE)*IF(F86="Ja",2,1),0)</f>
        <v>0</v>
      </c>
      <c r="Q86" s="65">
        <f>IFERROR(VLOOKUP(G86,'Sentrale parametere'!$A$4:$G$11,7,FALSE),0)</f>
        <v>0</v>
      </c>
      <c r="R86" s="5">
        <f t="shared" si="6"/>
        <v>0</v>
      </c>
      <c r="S86" s="5">
        <f t="shared" si="7"/>
        <v>0</v>
      </c>
      <c r="T86" s="5">
        <f t="shared" si="8"/>
        <v>0</v>
      </c>
      <c r="U86" s="4">
        <f t="shared" si="9"/>
        <v>0</v>
      </c>
      <c r="V86" s="4">
        <f t="shared" si="10"/>
        <v>0</v>
      </c>
      <c r="W86" s="4">
        <f t="shared" si="11"/>
        <v>0</v>
      </c>
    </row>
    <row r="87" spans="1:23" customFormat="1" x14ac:dyDescent="0.25">
      <c r="A87" s="124"/>
      <c r="B87" s="119"/>
      <c r="C87" s="124"/>
      <c r="D87" s="124"/>
      <c r="E87" s="124"/>
      <c r="F87" s="123"/>
      <c r="G87" s="4"/>
      <c r="H87" s="4"/>
      <c r="I87" s="4"/>
      <c r="J87" s="4"/>
      <c r="K87" s="4"/>
      <c r="L87" s="64">
        <f>IFERROR(VLOOKUP(G87,'Sentrale parametere'!$A$4:$G$11,2,FALSE),0)</f>
        <v>0</v>
      </c>
      <c r="M87" s="64">
        <f>IFERROR(VLOOKUP(G87,'Sentrale parametere'!$A$4:$G$11,3,FALSE)*IF(F87="Ja",2,1),0)</f>
        <v>0</v>
      </c>
      <c r="N87" s="64">
        <f>IFERROR(VLOOKUP(G87,'Sentrale parametere'!$A$4:$G$11,4,FALSE),0)</f>
        <v>0</v>
      </c>
      <c r="O87" s="65">
        <f>IFERROR(VLOOKUP(G87,'Sentrale parametere'!$A$4:$G$11,5,FALSE),0)</f>
        <v>0</v>
      </c>
      <c r="P87" s="65">
        <f>IFERROR(VLOOKUP(G87,'Sentrale parametere'!$A$4:$G$11,6,FALSE)*IF(F87="Ja",2,1),0)</f>
        <v>0</v>
      </c>
      <c r="Q87" s="65">
        <f>IFERROR(VLOOKUP(G87,'Sentrale parametere'!$A$4:$G$11,7,FALSE),0)</f>
        <v>0</v>
      </c>
      <c r="R87" s="5">
        <f t="shared" si="6"/>
        <v>0</v>
      </c>
      <c r="S87" s="5">
        <f t="shared" si="7"/>
        <v>0</v>
      </c>
      <c r="T87" s="5">
        <f t="shared" si="8"/>
        <v>0</v>
      </c>
      <c r="U87" s="4">
        <f t="shared" si="9"/>
        <v>0</v>
      </c>
      <c r="V87" s="4">
        <f t="shared" si="10"/>
        <v>0</v>
      </c>
      <c r="W87" s="4">
        <f t="shared" si="11"/>
        <v>0</v>
      </c>
    </row>
    <row r="88" spans="1:23" customFormat="1" x14ac:dyDescent="0.25">
      <c r="A88" s="124"/>
      <c r="B88" s="119"/>
      <c r="C88" s="124"/>
      <c r="D88" s="124"/>
      <c r="E88" s="124"/>
      <c r="F88" s="123"/>
      <c r="G88" s="4"/>
      <c r="H88" s="4"/>
      <c r="I88" s="4"/>
      <c r="J88" s="4"/>
      <c r="K88" s="4"/>
      <c r="L88" s="64">
        <f>IFERROR(VLOOKUP(G88,'Sentrale parametere'!$A$4:$G$11,2,FALSE),0)</f>
        <v>0</v>
      </c>
      <c r="M88" s="64">
        <f>IFERROR(VLOOKUP(G88,'Sentrale parametere'!$A$4:$G$11,3,FALSE)*IF(F88="Ja",2,1),0)</f>
        <v>0</v>
      </c>
      <c r="N88" s="64">
        <f>IFERROR(VLOOKUP(G88,'Sentrale parametere'!$A$4:$G$11,4,FALSE),0)</f>
        <v>0</v>
      </c>
      <c r="O88" s="65">
        <f>IFERROR(VLOOKUP(G88,'Sentrale parametere'!$A$4:$G$11,5,FALSE),0)</f>
        <v>0</v>
      </c>
      <c r="P88" s="65">
        <f>IFERROR(VLOOKUP(G88,'Sentrale parametere'!$A$4:$G$11,6,FALSE)*IF(F88="Ja",2,1),0)</f>
        <v>0</v>
      </c>
      <c r="Q88" s="65">
        <f>IFERROR(VLOOKUP(G88,'Sentrale parametere'!$A$4:$G$11,7,FALSE),0)</f>
        <v>0</v>
      </c>
      <c r="R88" s="5">
        <f t="shared" si="6"/>
        <v>0</v>
      </c>
      <c r="S88" s="5">
        <f t="shared" si="7"/>
        <v>0</v>
      </c>
      <c r="T88" s="5">
        <f t="shared" si="8"/>
        <v>0</v>
      </c>
      <c r="U88" s="4">
        <f t="shared" si="9"/>
        <v>0</v>
      </c>
      <c r="V88" s="4">
        <f t="shared" si="10"/>
        <v>0</v>
      </c>
      <c r="W88" s="4">
        <f t="shared" si="11"/>
        <v>0</v>
      </c>
    </row>
    <row r="89" spans="1:23" customFormat="1" x14ac:dyDescent="0.25">
      <c r="A89" s="124"/>
      <c r="B89" s="119"/>
      <c r="C89" s="124"/>
      <c r="D89" s="124"/>
      <c r="E89" s="124"/>
      <c r="F89" s="123"/>
      <c r="G89" s="4"/>
      <c r="H89" s="4"/>
      <c r="I89" s="4"/>
      <c r="J89" s="4"/>
      <c r="K89" s="4"/>
      <c r="L89" s="64">
        <f>IFERROR(VLOOKUP(G89,'Sentrale parametere'!$A$4:$G$11,2,FALSE),0)</f>
        <v>0</v>
      </c>
      <c r="M89" s="64">
        <f>IFERROR(VLOOKUP(G89,'Sentrale parametere'!$A$4:$G$11,3,FALSE)*IF(F89="Ja",2,1),0)</f>
        <v>0</v>
      </c>
      <c r="N89" s="64">
        <f>IFERROR(VLOOKUP(G89,'Sentrale parametere'!$A$4:$G$11,4,FALSE),0)</f>
        <v>0</v>
      </c>
      <c r="O89" s="65">
        <f>IFERROR(VLOOKUP(G89,'Sentrale parametere'!$A$4:$G$11,5,FALSE),0)</f>
        <v>0</v>
      </c>
      <c r="P89" s="65">
        <f>IFERROR(VLOOKUP(G89,'Sentrale parametere'!$A$4:$G$11,6,FALSE)*IF(F89="Ja",2,1),0)</f>
        <v>0</v>
      </c>
      <c r="Q89" s="65">
        <f>IFERROR(VLOOKUP(G89,'Sentrale parametere'!$A$4:$G$11,7,FALSE),0)</f>
        <v>0</v>
      </c>
      <c r="R89" s="5">
        <f t="shared" si="6"/>
        <v>0</v>
      </c>
      <c r="S89" s="5">
        <f t="shared" si="7"/>
        <v>0</v>
      </c>
      <c r="T89" s="5">
        <f t="shared" si="8"/>
        <v>0</v>
      </c>
      <c r="U89" s="4">
        <f t="shared" si="9"/>
        <v>0</v>
      </c>
      <c r="V89" s="4">
        <f t="shared" si="10"/>
        <v>0</v>
      </c>
      <c r="W89" s="4">
        <f t="shared" si="11"/>
        <v>0</v>
      </c>
    </row>
    <row r="90" spans="1:23" customFormat="1" x14ac:dyDescent="0.25">
      <c r="A90" s="124"/>
      <c r="B90" s="119"/>
      <c r="C90" s="124"/>
      <c r="D90" s="124"/>
      <c r="E90" s="124"/>
      <c r="F90" s="123"/>
      <c r="G90" s="4"/>
      <c r="H90" s="4"/>
      <c r="I90" s="4"/>
      <c r="J90" s="4"/>
      <c r="K90" s="4"/>
      <c r="L90" s="64">
        <f>IFERROR(VLOOKUP(G90,'Sentrale parametere'!$A$4:$G$11,2,FALSE),0)</f>
        <v>0</v>
      </c>
      <c r="M90" s="64">
        <f>IFERROR(VLOOKUP(G90,'Sentrale parametere'!$A$4:$G$11,3,FALSE)*IF(F90="Ja",2,1),0)</f>
        <v>0</v>
      </c>
      <c r="N90" s="64">
        <f>IFERROR(VLOOKUP(G90,'Sentrale parametere'!$A$4:$G$11,4,FALSE),0)</f>
        <v>0</v>
      </c>
      <c r="O90" s="65">
        <f>IFERROR(VLOOKUP(G90,'Sentrale parametere'!$A$4:$G$11,5,FALSE),0)</f>
        <v>0</v>
      </c>
      <c r="P90" s="65">
        <f>IFERROR(VLOOKUP(G90,'Sentrale parametere'!$A$4:$G$11,6,FALSE)*IF(F90="Ja",2,1),0)</f>
        <v>0</v>
      </c>
      <c r="Q90" s="65">
        <f>IFERROR(VLOOKUP(G90,'Sentrale parametere'!$A$4:$G$11,7,FALSE),0)</f>
        <v>0</v>
      </c>
      <c r="R90" s="5">
        <f t="shared" si="6"/>
        <v>0</v>
      </c>
      <c r="S90" s="5">
        <f t="shared" si="7"/>
        <v>0</v>
      </c>
      <c r="T90" s="5">
        <f t="shared" si="8"/>
        <v>0</v>
      </c>
      <c r="U90" s="4">
        <f t="shared" si="9"/>
        <v>0</v>
      </c>
      <c r="V90" s="4">
        <f t="shared" si="10"/>
        <v>0</v>
      </c>
      <c r="W90" s="4">
        <f t="shared" si="11"/>
        <v>0</v>
      </c>
    </row>
    <row r="91" spans="1:23" customFormat="1" x14ac:dyDescent="0.25">
      <c r="A91" s="124"/>
      <c r="B91" s="119"/>
      <c r="C91" s="124"/>
      <c r="D91" s="124"/>
      <c r="E91" s="124"/>
      <c r="F91" s="123"/>
      <c r="G91" s="4"/>
      <c r="H91" s="4"/>
      <c r="I91" s="4"/>
      <c r="J91" s="4"/>
      <c r="K91" s="4"/>
      <c r="L91" s="64">
        <f>IFERROR(VLOOKUP(G91,'Sentrale parametere'!$A$4:$G$11,2,FALSE),0)</f>
        <v>0</v>
      </c>
      <c r="M91" s="64">
        <f>IFERROR(VLOOKUP(G91,'Sentrale parametere'!$A$4:$G$11,3,FALSE)*IF(F91="Ja",2,1),0)</f>
        <v>0</v>
      </c>
      <c r="N91" s="64">
        <f>IFERROR(VLOOKUP(G91,'Sentrale parametere'!$A$4:$G$11,4,FALSE),0)</f>
        <v>0</v>
      </c>
      <c r="O91" s="65">
        <f>IFERROR(VLOOKUP(G91,'Sentrale parametere'!$A$4:$G$11,5,FALSE),0)</f>
        <v>0</v>
      </c>
      <c r="P91" s="65">
        <f>IFERROR(VLOOKUP(G91,'Sentrale parametere'!$A$4:$G$11,6,FALSE)*IF(F91="Ja",2,1),0)</f>
        <v>0</v>
      </c>
      <c r="Q91" s="65">
        <f>IFERROR(VLOOKUP(G91,'Sentrale parametere'!$A$4:$G$11,7,FALSE),0)</f>
        <v>0</v>
      </c>
      <c r="R91" s="5">
        <f t="shared" si="6"/>
        <v>0</v>
      </c>
      <c r="S91" s="5">
        <f t="shared" si="7"/>
        <v>0</v>
      </c>
      <c r="T91" s="5">
        <f t="shared" si="8"/>
        <v>0</v>
      </c>
      <c r="U91" s="4">
        <f t="shared" si="9"/>
        <v>0</v>
      </c>
      <c r="V91" s="4">
        <f t="shared" si="10"/>
        <v>0</v>
      </c>
      <c r="W91" s="4">
        <f t="shared" si="11"/>
        <v>0</v>
      </c>
    </row>
    <row r="92" spans="1:23" customFormat="1" x14ac:dyDescent="0.25">
      <c r="A92" s="124"/>
      <c r="B92" s="119"/>
      <c r="C92" s="124"/>
      <c r="D92" s="124"/>
      <c r="E92" s="124"/>
      <c r="F92" s="123"/>
      <c r="G92" s="4"/>
      <c r="H92" s="4"/>
      <c r="I92" s="4"/>
      <c r="J92" s="4"/>
      <c r="K92" s="4"/>
      <c r="L92" s="64">
        <f>IFERROR(VLOOKUP(G92,'Sentrale parametere'!$A$4:$G$11,2,FALSE),0)</f>
        <v>0</v>
      </c>
      <c r="M92" s="64">
        <f>IFERROR(VLOOKUP(G92,'Sentrale parametere'!$A$4:$G$11,3,FALSE)*IF(F92="Ja",2,1),0)</f>
        <v>0</v>
      </c>
      <c r="N92" s="64">
        <f>IFERROR(VLOOKUP(G92,'Sentrale parametere'!$A$4:$G$11,4,FALSE),0)</f>
        <v>0</v>
      </c>
      <c r="O92" s="65">
        <f>IFERROR(VLOOKUP(G92,'Sentrale parametere'!$A$4:$G$11,5,FALSE),0)</f>
        <v>0</v>
      </c>
      <c r="P92" s="65">
        <f>IFERROR(VLOOKUP(G92,'Sentrale parametere'!$A$4:$G$11,6,FALSE)*IF(F92="Ja",2,1),0)</f>
        <v>0</v>
      </c>
      <c r="Q92" s="65">
        <f>IFERROR(VLOOKUP(G92,'Sentrale parametere'!$A$4:$G$11,7,FALSE),0)</f>
        <v>0</v>
      </c>
      <c r="R92" s="5">
        <f t="shared" si="6"/>
        <v>0</v>
      </c>
      <c r="S92" s="5">
        <f t="shared" si="7"/>
        <v>0</v>
      </c>
      <c r="T92" s="5">
        <f t="shared" si="8"/>
        <v>0</v>
      </c>
      <c r="U92" s="4">
        <f t="shared" si="9"/>
        <v>0</v>
      </c>
      <c r="V92" s="4">
        <f t="shared" si="10"/>
        <v>0</v>
      </c>
      <c r="W92" s="4">
        <f t="shared" si="11"/>
        <v>0</v>
      </c>
    </row>
    <row r="93" spans="1:23" customFormat="1" x14ac:dyDescent="0.25">
      <c r="A93" s="124"/>
      <c r="B93" s="119"/>
      <c r="C93" s="124"/>
      <c r="D93" s="124"/>
      <c r="E93" s="124"/>
      <c r="F93" s="123"/>
      <c r="G93" s="4"/>
      <c r="H93" s="4"/>
      <c r="I93" s="4"/>
      <c r="J93" s="4"/>
      <c r="K93" s="4"/>
      <c r="L93" s="64">
        <f>IFERROR(VLOOKUP(G93,'Sentrale parametere'!$A$4:$G$11,2,FALSE),0)</f>
        <v>0</v>
      </c>
      <c r="M93" s="64">
        <f>IFERROR(VLOOKUP(G93,'Sentrale parametere'!$A$4:$G$11,3,FALSE)*IF(F93="Ja",2,1),0)</f>
        <v>0</v>
      </c>
      <c r="N93" s="64">
        <f>IFERROR(VLOOKUP(G93,'Sentrale parametere'!$A$4:$G$11,4,FALSE),0)</f>
        <v>0</v>
      </c>
      <c r="O93" s="65">
        <f>IFERROR(VLOOKUP(G93,'Sentrale parametere'!$A$4:$G$11,5,FALSE),0)</f>
        <v>0</v>
      </c>
      <c r="P93" s="65">
        <f>IFERROR(VLOOKUP(G93,'Sentrale parametere'!$A$4:$G$11,6,FALSE)*IF(F93="Ja",2,1),0)</f>
        <v>0</v>
      </c>
      <c r="Q93" s="65">
        <f>IFERROR(VLOOKUP(G93,'Sentrale parametere'!$A$4:$G$11,7,FALSE),0)</f>
        <v>0</v>
      </c>
      <c r="R93" s="5">
        <f t="shared" si="6"/>
        <v>0</v>
      </c>
      <c r="S93" s="5">
        <f t="shared" si="7"/>
        <v>0</v>
      </c>
      <c r="T93" s="5">
        <f t="shared" si="8"/>
        <v>0</v>
      </c>
      <c r="U93" s="4">
        <f t="shared" si="9"/>
        <v>0</v>
      </c>
      <c r="V93" s="4">
        <f t="shared" si="10"/>
        <v>0</v>
      </c>
      <c r="W93" s="4">
        <f t="shared" si="11"/>
        <v>0</v>
      </c>
    </row>
    <row r="94" spans="1:23" customFormat="1" x14ac:dyDescent="0.25">
      <c r="A94" s="124"/>
      <c r="B94" s="119"/>
      <c r="C94" s="124"/>
      <c r="D94" s="124"/>
      <c r="E94" s="124"/>
      <c r="F94" s="123"/>
      <c r="G94" s="4"/>
      <c r="H94" s="4"/>
      <c r="I94" s="4"/>
      <c r="J94" s="4"/>
      <c r="K94" s="4"/>
      <c r="L94" s="64">
        <f>IFERROR(VLOOKUP(G94,'Sentrale parametere'!$A$4:$G$11,2,FALSE),0)</f>
        <v>0</v>
      </c>
      <c r="M94" s="64">
        <f>IFERROR(VLOOKUP(G94,'Sentrale parametere'!$A$4:$G$11,3,FALSE)*IF(F94="Ja",2,1),0)</f>
        <v>0</v>
      </c>
      <c r="N94" s="64">
        <f>IFERROR(VLOOKUP(G94,'Sentrale parametere'!$A$4:$G$11,4,FALSE),0)</f>
        <v>0</v>
      </c>
      <c r="O94" s="65">
        <f>IFERROR(VLOOKUP(G94,'Sentrale parametere'!$A$4:$G$11,5,FALSE),0)</f>
        <v>0</v>
      </c>
      <c r="P94" s="65">
        <f>IFERROR(VLOOKUP(G94,'Sentrale parametere'!$A$4:$G$11,6,FALSE)*IF(F94="Ja",2,1),0)</f>
        <v>0</v>
      </c>
      <c r="Q94" s="65">
        <f>IFERROR(VLOOKUP(G94,'Sentrale parametere'!$A$4:$G$11,7,FALSE),0)</f>
        <v>0</v>
      </c>
      <c r="R94" s="5">
        <f t="shared" si="6"/>
        <v>0</v>
      </c>
      <c r="S94" s="5">
        <f t="shared" si="7"/>
        <v>0</v>
      </c>
      <c r="T94" s="5">
        <f t="shared" si="8"/>
        <v>0</v>
      </c>
      <c r="U94" s="4">
        <f t="shared" si="9"/>
        <v>0</v>
      </c>
      <c r="V94" s="4">
        <f t="shared" si="10"/>
        <v>0</v>
      </c>
      <c r="W94" s="4">
        <f t="shared" si="11"/>
        <v>0</v>
      </c>
    </row>
    <row r="95" spans="1:23" customFormat="1" x14ac:dyDescent="0.25">
      <c r="A95" s="124"/>
      <c r="B95" s="119"/>
      <c r="C95" s="124"/>
      <c r="D95" s="124"/>
      <c r="E95" s="124"/>
      <c r="F95" s="123"/>
      <c r="G95" s="4"/>
      <c r="H95" s="4"/>
      <c r="I95" s="4"/>
      <c r="J95" s="4"/>
      <c r="K95" s="4"/>
      <c r="L95" s="64">
        <f>IFERROR(VLOOKUP(G95,'Sentrale parametere'!$A$4:$G$11,2,FALSE),0)</f>
        <v>0</v>
      </c>
      <c r="M95" s="64">
        <f>IFERROR(VLOOKUP(G95,'Sentrale parametere'!$A$4:$G$11,3,FALSE)*IF(F95="Ja",2,1),0)</f>
        <v>0</v>
      </c>
      <c r="N95" s="64">
        <f>IFERROR(VLOOKUP(G95,'Sentrale parametere'!$A$4:$G$11,4,FALSE),0)</f>
        <v>0</v>
      </c>
      <c r="O95" s="65">
        <f>IFERROR(VLOOKUP(G95,'Sentrale parametere'!$A$4:$G$11,5,FALSE),0)</f>
        <v>0</v>
      </c>
      <c r="P95" s="65">
        <f>IFERROR(VLOOKUP(G95,'Sentrale parametere'!$A$4:$G$11,6,FALSE)*IF(F95="Ja",2,1),0)</f>
        <v>0</v>
      </c>
      <c r="Q95" s="65">
        <f>IFERROR(VLOOKUP(G95,'Sentrale parametere'!$A$4:$G$11,7,FALSE),0)</f>
        <v>0</v>
      </c>
      <c r="R95" s="5">
        <f t="shared" si="6"/>
        <v>0</v>
      </c>
      <c r="S95" s="5">
        <f t="shared" si="7"/>
        <v>0</v>
      </c>
      <c r="T95" s="5">
        <f t="shared" si="8"/>
        <v>0</v>
      </c>
      <c r="U95" s="4">
        <f t="shared" si="9"/>
        <v>0</v>
      </c>
      <c r="V95" s="4">
        <f t="shared" si="10"/>
        <v>0</v>
      </c>
      <c r="W95" s="4">
        <f t="shared" si="11"/>
        <v>0</v>
      </c>
    </row>
    <row r="96" spans="1:23" customFormat="1" x14ac:dyDescent="0.25">
      <c r="A96" s="124"/>
      <c r="B96" s="119"/>
      <c r="C96" s="124"/>
      <c r="D96" s="124"/>
      <c r="E96" s="124"/>
      <c r="F96" s="123"/>
      <c r="G96" s="4"/>
      <c r="H96" s="4"/>
      <c r="I96" s="4"/>
      <c r="J96" s="4"/>
      <c r="K96" s="4"/>
      <c r="L96" s="64">
        <f>IFERROR(VLOOKUP(G96,'Sentrale parametere'!$A$4:$G$11,2,FALSE),0)</f>
        <v>0</v>
      </c>
      <c r="M96" s="64">
        <f>IFERROR(VLOOKUP(G96,'Sentrale parametere'!$A$4:$G$11,3,FALSE)*IF(F96="Ja",2,1),0)</f>
        <v>0</v>
      </c>
      <c r="N96" s="64">
        <f>IFERROR(VLOOKUP(G96,'Sentrale parametere'!$A$4:$G$11,4,FALSE),0)</f>
        <v>0</v>
      </c>
      <c r="O96" s="65">
        <f>IFERROR(VLOOKUP(G96,'Sentrale parametere'!$A$4:$G$11,5,FALSE),0)</f>
        <v>0</v>
      </c>
      <c r="P96" s="65">
        <f>IFERROR(VLOOKUP(G96,'Sentrale parametere'!$A$4:$G$11,6,FALSE)*IF(F96="Ja",2,1),0)</f>
        <v>0</v>
      </c>
      <c r="Q96" s="65">
        <f>IFERROR(VLOOKUP(G96,'Sentrale parametere'!$A$4:$G$11,7,FALSE),0)</f>
        <v>0</v>
      </c>
      <c r="R96" s="5">
        <f t="shared" si="6"/>
        <v>0</v>
      </c>
      <c r="S96" s="5">
        <f t="shared" si="7"/>
        <v>0</v>
      </c>
      <c r="T96" s="5">
        <f t="shared" si="8"/>
        <v>0</v>
      </c>
      <c r="U96" s="4">
        <f t="shared" si="9"/>
        <v>0</v>
      </c>
      <c r="V96" s="4">
        <f t="shared" si="10"/>
        <v>0</v>
      </c>
      <c r="W96" s="4">
        <f t="shared" si="11"/>
        <v>0</v>
      </c>
    </row>
    <row r="97" spans="1:23" customFormat="1" x14ac:dyDescent="0.25">
      <c r="A97" s="124"/>
      <c r="B97" s="119"/>
      <c r="C97" s="124"/>
      <c r="D97" s="124"/>
      <c r="E97" s="124"/>
      <c r="F97" s="123"/>
      <c r="G97" s="4"/>
      <c r="H97" s="4"/>
      <c r="I97" s="4"/>
      <c r="J97" s="4"/>
      <c r="K97" s="4"/>
      <c r="L97" s="64">
        <f>IFERROR(VLOOKUP(G97,'Sentrale parametere'!$A$4:$G$11,2,FALSE),0)</f>
        <v>0</v>
      </c>
      <c r="M97" s="64">
        <f>IFERROR(VLOOKUP(G97,'Sentrale parametere'!$A$4:$G$11,3,FALSE)*IF(F97="Ja",2,1),0)</f>
        <v>0</v>
      </c>
      <c r="N97" s="64">
        <f>IFERROR(VLOOKUP(G97,'Sentrale parametere'!$A$4:$G$11,4,FALSE),0)</f>
        <v>0</v>
      </c>
      <c r="O97" s="65">
        <f>IFERROR(VLOOKUP(G97,'Sentrale parametere'!$A$4:$G$11,5,FALSE),0)</f>
        <v>0</v>
      </c>
      <c r="P97" s="65">
        <f>IFERROR(VLOOKUP(G97,'Sentrale parametere'!$A$4:$G$11,6,FALSE)*IF(F97="Ja",2,1),0)</f>
        <v>0</v>
      </c>
      <c r="Q97" s="65">
        <f>IFERROR(VLOOKUP(G97,'Sentrale parametere'!$A$4:$G$11,7,FALSE),0)</f>
        <v>0</v>
      </c>
      <c r="R97" s="5">
        <f t="shared" si="6"/>
        <v>0</v>
      </c>
      <c r="S97" s="5">
        <f t="shared" si="7"/>
        <v>0</v>
      </c>
      <c r="T97" s="5">
        <f t="shared" si="8"/>
        <v>0</v>
      </c>
      <c r="U97" s="4">
        <f t="shared" si="9"/>
        <v>0</v>
      </c>
      <c r="V97" s="4">
        <f t="shared" si="10"/>
        <v>0</v>
      </c>
      <c r="W97" s="4">
        <f t="shared" si="11"/>
        <v>0</v>
      </c>
    </row>
    <row r="98" spans="1:23" customFormat="1" x14ac:dyDescent="0.25">
      <c r="A98" s="124"/>
      <c r="B98" s="119"/>
      <c r="C98" s="124"/>
      <c r="D98" s="124"/>
      <c r="E98" s="124"/>
      <c r="F98" s="123"/>
      <c r="G98" s="4"/>
      <c r="H98" s="4"/>
      <c r="I98" s="4"/>
      <c r="J98" s="4"/>
      <c r="K98" s="4"/>
      <c r="L98" s="64">
        <f>IFERROR(VLOOKUP(G98,'Sentrale parametere'!$A$4:$G$11,2,FALSE),0)</f>
        <v>0</v>
      </c>
      <c r="M98" s="64">
        <f>IFERROR(VLOOKUP(G98,'Sentrale parametere'!$A$4:$G$11,3,FALSE)*IF(F98="Ja",2,1),0)</f>
        <v>0</v>
      </c>
      <c r="N98" s="64">
        <f>IFERROR(VLOOKUP(G98,'Sentrale parametere'!$A$4:$G$11,4,FALSE),0)</f>
        <v>0</v>
      </c>
      <c r="O98" s="65">
        <f>IFERROR(VLOOKUP(G98,'Sentrale parametere'!$A$4:$G$11,5,FALSE),0)</f>
        <v>0</v>
      </c>
      <c r="P98" s="65">
        <f>IFERROR(VLOOKUP(G98,'Sentrale parametere'!$A$4:$G$11,6,FALSE)*IF(F98="Ja",2,1),0)</f>
        <v>0</v>
      </c>
      <c r="Q98" s="65">
        <f>IFERROR(VLOOKUP(G98,'Sentrale parametere'!$A$4:$G$11,7,FALSE),0)</f>
        <v>0</v>
      </c>
      <c r="R98" s="5">
        <f t="shared" si="6"/>
        <v>0</v>
      </c>
      <c r="S98" s="5">
        <f t="shared" si="7"/>
        <v>0</v>
      </c>
      <c r="T98" s="5">
        <f t="shared" si="8"/>
        <v>0</v>
      </c>
      <c r="U98" s="4">
        <f t="shared" si="9"/>
        <v>0</v>
      </c>
      <c r="V98" s="4">
        <f t="shared" si="10"/>
        <v>0</v>
      </c>
      <c r="W98" s="4">
        <f t="shared" si="11"/>
        <v>0</v>
      </c>
    </row>
    <row r="99" spans="1:23" customFormat="1" x14ac:dyDescent="0.25">
      <c r="A99" s="124"/>
      <c r="B99" s="119"/>
      <c r="C99" s="124"/>
      <c r="D99" s="124"/>
      <c r="E99" s="124"/>
      <c r="F99" s="123"/>
      <c r="G99" s="4"/>
      <c r="H99" s="4"/>
      <c r="I99" s="4"/>
      <c r="J99" s="4"/>
      <c r="K99" s="4"/>
      <c r="L99" s="64">
        <f>IFERROR(VLOOKUP(G99,'Sentrale parametere'!$A$4:$G$11,2,FALSE),0)</f>
        <v>0</v>
      </c>
      <c r="M99" s="64">
        <f>IFERROR(VLOOKUP(G99,'Sentrale parametere'!$A$4:$G$11,3,FALSE)*IF(F99="Ja",2,1),0)</f>
        <v>0</v>
      </c>
      <c r="N99" s="64">
        <f>IFERROR(VLOOKUP(G99,'Sentrale parametere'!$A$4:$G$11,4,FALSE),0)</f>
        <v>0</v>
      </c>
      <c r="O99" s="65">
        <f>IFERROR(VLOOKUP(G99,'Sentrale parametere'!$A$4:$G$11,5,FALSE),0)</f>
        <v>0</v>
      </c>
      <c r="P99" s="65">
        <f>IFERROR(VLOOKUP(G99,'Sentrale parametere'!$A$4:$G$11,6,FALSE)*IF(F99="Ja",2,1),0)</f>
        <v>0</v>
      </c>
      <c r="Q99" s="65">
        <f>IFERROR(VLOOKUP(G99,'Sentrale parametere'!$A$4:$G$11,7,FALSE),0)</f>
        <v>0</v>
      </c>
      <c r="R99" s="5">
        <f t="shared" si="6"/>
        <v>0</v>
      </c>
      <c r="S99" s="5">
        <f t="shared" si="7"/>
        <v>0</v>
      </c>
      <c r="T99" s="5">
        <f t="shared" si="8"/>
        <v>0</v>
      </c>
      <c r="U99" s="4">
        <f t="shared" si="9"/>
        <v>0</v>
      </c>
      <c r="V99" s="4">
        <f t="shared" si="10"/>
        <v>0</v>
      </c>
      <c r="W99" s="4">
        <f t="shared" si="11"/>
        <v>0</v>
      </c>
    </row>
    <row r="100" spans="1:23" customFormat="1" x14ac:dyDescent="0.25">
      <c r="A100" s="124"/>
      <c r="B100" s="119"/>
      <c r="C100" s="124"/>
      <c r="D100" s="124"/>
      <c r="E100" s="124"/>
      <c r="F100" s="123"/>
      <c r="G100" s="4"/>
      <c r="H100" s="4"/>
      <c r="I100" s="4"/>
      <c r="J100" s="4"/>
      <c r="K100" s="4"/>
      <c r="L100" s="64">
        <f>IFERROR(VLOOKUP(G100,'Sentrale parametere'!$A$4:$G$11,2,FALSE),0)</f>
        <v>0</v>
      </c>
      <c r="M100" s="64">
        <f>IFERROR(VLOOKUP(G100,'Sentrale parametere'!$A$4:$G$11,3,FALSE)*IF(F100="Ja",2,1),0)</f>
        <v>0</v>
      </c>
      <c r="N100" s="64">
        <f>IFERROR(VLOOKUP(G100,'Sentrale parametere'!$A$4:$G$11,4,FALSE),0)</f>
        <v>0</v>
      </c>
      <c r="O100" s="65">
        <f>IFERROR(VLOOKUP(G100,'Sentrale parametere'!$A$4:$G$11,5,FALSE),0)</f>
        <v>0</v>
      </c>
      <c r="P100" s="65">
        <f>IFERROR(VLOOKUP(G100,'Sentrale parametere'!$A$4:$G$11,6,FALSE)*IF(F100="Ja",2,1),0)</f>
        <v>0</v>
      </c>
      <c r="Q100" s="65">
        <f>IFERROR(VLOOKUP(G100,'Sentrale parametere'!$A$4:$G$11,7,FALSE),0)</f>
        <v>0</v>
      </c>
      <c r="R100" s="5">
        <f t="shared" si="6"/>
        <v>0</v>
      </c>
      <c r="S100" s="5">
        <f t="shared" si="7"/>
        <v>0</v>
      </c>
      <c r="T100" s="5">
        <f t="shared" si="8"/>
        <v>0</v>
      </c>
      <c r="U100" s="4">
        <f t="shared" si="9"/>
        <v>0</v>
      </c>
      <c r="V100" s="4">
        <f t="shared" si="10"/>
        <v>0</v>
      </c>
      <c r="W100" s="4">
        <f t="shared" si="11"/>
        <v>0</v>
      </c>
    </row>
    <row r="101" spans="1:23" customFormat="1" x14ac:dyDescent="0.25">
      <c r="A101" s="124"/>
      <c r="B101" s="119"/>
      <c r="C101" s="124"/>
      <c r="D101" s="124"/>
      <c r="E101" s="124"/>
      <c r="F101" s="123"/>
      <c r="G101" s="4"/>
      <c r="H101" s="4"/>
      <c r="I101" s="4"/>
      <c r="J101" s="4"/>
      <c r="K101" s="4"/>
      <c r="L101" s="64">
        <f>IFERROR(VLOOKUP(G101,'Sentrale parametere'!$A$4:$G$11,2,FALSE),0)</f>
        <v>0</v>
      </c>
      <c r="M101" s="64">
        <f>IFERROR(VLOOKUP(G101,'Sentrale parametere'!$A$4:$G$11,3,FALSE)*IF(F101="Ja",2,1),0)</f>
        <v>0</v>
      </c>
      <c r="N101" s="64">
        <f>IFERROR(VLOOKUP(G101,'Sentrale parametere'!$A$4:$G$11,4,FALSE),0)</f>
        <v>0</v>
      </c>
      <c r="O101" s="65">
        <f>IFERROR(VLOOKUP(G101,'Sentrale parametere'!$A$4:$G$11,5,FALSE),0)</f>
        <v>0</v>
      </c>
      <c r="P101" s="65">
        <f>IFERROR(VLOOKUP(G101,'Sentrale parametere'!$A$4:$G$11,6,FALSE)*IF(F101="Ja",2,1),0)</f>
        <v>0</v>
      </c>
      <c r="Q101" s="65">
        <f>IFERROR(VLOOKUP(G101,'Sentrale parametere'!$A$4:$G$11,7,FALSE),0)</f>
        <v>0</v>
      </c>
      <c r="R101" s="5">
        <f t="shared" si="6"/>
        <v>0</v>
      </c>
      <c r="S101" s="5">
        <f t="shared" si="7"/>
        <v>0</v>
      </c>
      <c r="T101" s="5">
        <f t="shared" si="8"/>
        <v>0</v>
      </c>
      <c r="U101" s="4">
        <f t="shared" si="9"/>
        <v>0</v>
      </c>
      <c r="V101" s="4">
        <f t="shared" si="10"/>
        <v>0</v>
      </c>
      <c r="W101" s="4">
        <f t="shared" si="11"/>
        <v>0</v>
      </c>
    </row>
    <row r="102" spans="1:23" customFormat="1" x14ac:dyDescent="0.25">
      <c r="A102" s="124"/>
      <c r="B102" s="119"/>
      <c r="C102" s="124"/>
      <c r="D102" s="124"/>
      <c r="E102" s="124"/>
      <c r="F102" s="123"/>
      <c r="G102" s="4"/>
      <c r="H102" s="4"/>
      <c r="I102" s="4"/>
      <c r="J102" s="4"/>
      <c r="K102" s="4"/>
      <c r="L102" s="64">
        <f>IFERROR(VLOOKUP(G102,'Sentrale parametere'!$A$4:$G$11,2,FALSE),0)</f>
        <v>0</v>
      </c>
      <c r="M102" s="64">
        <f>IFERROR(VLOOKUP(G102,'Sentrale parametere'!$A$4:$G$11,3,FALSE)*IF(F102="Ja",2,1),0)</f>
        <v>0</v>
      </c>
      <c r="N102" s="64">
        <f>IFERROR(VLOOKUP(G102,'Sentrale parametere'!$A$4:$G$11,4,FALSE),0)</f>
        <v>0</v>
      </c>
      <c r="O102" s="65">
        <f>IFERROR(VLOOKUP(G102,'Sentrale parametere'!$A$4:$G$11,5,FALSE),0)</f>
        <v>0</v>
      </c>
      <c r="P102" s="65">
        <f>IFERROR(VLOOKUP(G102,'Sentrale parametere'!$A$4:$G$11,6,FALSE)*IF(F102="Ja",2,1),0)</f>
        <v>0</v>
      </c>
      <c r="Q102" s="65">
        <f>IFERROR(VLOOKUP(G102,'Sentrale parametere'!$A$4:$G$11,7,FALSE),0)</f>
        <v>0</v>
      </c>
      <c r="R102" s="5">
        <f t="shared" si="6"/>
        <v>0</v>
      </c>
      <c r="S102" s="5">
        <f t="shared" si="7"/>
        <v>0</v>
      </c>
      <c r="T102" s="5">
        <f t="shared" si="8"/>
        <v>0</v>
      </c>
      <c r="U102" s="4">
        <f t="shared" si="9"/>
        <v>0</v>
      </c>
      <c r="V102" s="4">
        <f t="shared" si="10"/>
        <v>0</v>
      </c>
      <c r="W102" s="4">
        <f t="shared" si="11"/>
        <v>0</v>
      </c>
    </row>
    <row r="103" spans="1:23" customFormat="1" x14ac:dyDescent="0.25">
      <c r="A103" s="124"/>
      <c r="B103" s="119"/>
      <c r="C103" s="124"/>
      <c r="D103" s="124"/>
      <c r="E103" s="124"/>
      <c r="F103" s="123"/>
      <c r="G103" s="4"/>
      <c r="H103" s="4"/>
      <c r="I103" s="4"/>
      <c r="J103" s="4"/>
      <c r="K103" s="4"/>
      <c r="L103" s="64">
        <f>IFERROR(VLOOKUP(G103,'Sentrale parametere'!$A$4:$G$11,2,FALSE),0)</f>
        <v>0</v>
      </c>
      <c r="M103" s="64">
        <f>IFERROR(VLOOKUP(G103,'Sentrale parametere'!$A$4:$G$11,3,FALSE)*IF(F103="Ja",2,1),0)</f>
        <v>0</v>
      </c>
      <c r="N103" s="64">
        <f>IFERROR(VLOOKUP(G103,'Sentrale parametere'!$A$4:$G$11,4,FALSE),0)</f>
        <v>0</v>
      </c>
      <c r="O103" s="65">
        <f>IFERROR(VLOOKUP(G103,'Sentrale parametere'!$A$4:$G$11,5,FALSE),0)</f>
        <v>0</v>
      </c>
      <c r="P103" s="65">
        <f>IFERROR(VLOOKUP(G103,'Sentrale parametere'!$A$4:$G$11,6,FALSE)*IF(F103="Ja",2,1),0)</f>
        <v>0</v>
      </c>
      <c r="Q103" s="65">
        <f>IFERROR(VLOOKUP(G103,'Sentrale parametere'!$A$4:$G$11,7,FALSE),0)</f>
        <v>0</v>
      </c>
      <c r="R103" s="5">
        <f t="shared" si="6"/>
        <v>0</v>
      </c>
      <c r="S103" s="5">
        <f t="shared" si="7"/>
        <v>0</v>
      </c>
      <c r="T103" s="5">
        <f t="shared" si="8"/>
        <v>0</v>
      </c>
      <c r="U103" s="4">
        <f t="shared" si="9"/>
        <v>0</v>
      </c>
      <c r="V103" s="4">
        <f t="shared" si="10"/>
        <v>0</v>
      </c>
      <c r="W103" s="4">
        <f t="shared" si="11"/>
        <v>0</v>
      </c>
    </row>
    <row r="104" spans="1:23" customFormat="1" x14ac:dyDescent="0.25">
      <c r="A104" s="124"/>
      <c r="B104" s="119"/>
      <c r="C104" s="124"/>
      <c r="D104" s="124"/>
      <c r="E104" s="124"/>
      <c r="F104" s="123"/>
      <c r="G104" s="4"/>
      <c r="H104" s="4"/>
      <c r="I104" s="4"/>
      <c r="J104" s="4"/>
      <c r="K104" s="4"/>
      <c r="L104" s="64">
        <f>IFERROR(VLOOKUP(G104,'Sentrale parametere'!$A$4:$G$11,2,FALSE),0)</f>
        <v>0</v>
      </c>
      <c r="M104" s="64">
        <f>IFERROR(VLOOKUP(G104,'Sentrale parametere'!$A$4:$G$11,3,FALSE)*IF(F104="Ja",2,1),0)</f>
        <v>0</v>
      </c>
      <c r="N104" s="64">
        <f>IFERROR(VLOOKUP(G104,'Sentrale parametere'!$A$4:$G$11,4,FALSE),0)</f>
        <v>0</v>
      </c>
      <c r="O104" s="65">
        <f>IFERROR(VLOOKUP(G104,'Sentrale parametere'!$A$4:$G$11,5,FALSE),0)</f>
        <v>0</v>
      </c>
      <c r="P104" s="65">
        <f>IFERROR(VLOOKUP(G104,'Sentrale parametere'!$A$4:$G$11,6,FALSE)*IF(F104="Ja",2,1),0)</f>
        <v>0</v>
      </c>
      <c r="Q104" s="65">
        <f>IFERROR(VLOOKUP(G104,'Sentrale parametere'!$A$4:$G$11,7,FALSE),0)</f>
        <v>0</v>
      </c>
      <c r="R104" s="5">
        <f t="shared" si="6"/>
        <v>0</v>
      </c>
      <c r="S104" s="5">
        <f t="shared" si="7"/>
        <v>0</v>
      </c>
      <c r="T104" s="5">
        <f t="shared" si="8"/>
        <v>0</v>
      </c>
      <c r="U104" s="4">
        <f t="shared" si="9"/>
        <v>0</v>
      </c>
      <c r="V104" s="4">
        <f t="shared" si="10"/>
        <v>0</v>
      </c>
      <c r="W104" s="4">
        <f t="shared" si="11"/>
        <v>0</v>
      </c>
    </row>
    <row r="105" spans="1:23" customFormat="1" x14ac:dyDescent="0.25">
      <c r="A105" s="124"/>
      <c r="B105" s="119"/>
      <c r="C105" s="124"/>
      <c r="D105" s="124"/>
      <c r="E105" s="124"/>
      <c r="F105" s="123"/>
      <c r="G105" s="4"/>
      <c r="H105" s="4"/>
      <c r="I105" s="4"/>
      <c r="J105" s="4"/>
      <c r="K105" s="4"/>
      <c r="L105" s="64">
        <f>IFERROR(VLOOKUP(G105,'Sentrale parametere'!$A$4:$G$11,2,FALSE),0)</f>
        <v>0</v>
      </c>
      <c r="M105" s="64">
        <f>IFERROR(VLOOKUP(G105,'Sentrale parametere'!$A$4:$G$11,3,FALSE)*IF(F105="Ja",2,1),0)</f>
        <v>0</v>
      </c>
      <c r="N105" s="64">
        <f>IFERROR(VLOOKUP(G105,'Sentrale parametere'!$A$4:$G$11,4,FALSE),0)</f>
        <v>0</v>
      </c>
      <c r="O105" s="65">
        <f>IFERROR(VLOOKUP(G105,'Sentrale parametere'!$A$4:$G$11,5,FALSE),0)</f>
        <v>0</v>
      </c>
      <c r="P105" s="65">
        <f>IFERROR(VLOOKUP(G105,'Sentrale parametere'!$A$4:$G$11,6,FALSE)*IF(F105="Ja",2,1),0)</f>
        <v>0</v>
      </c>
      <c r="Q105" s="65">
        <f>IFERROR(VLOOKUP(G105,'Sentrale parametere'!$A$4:$G$11,7,FALSE),0)</f>
        <v>0</v>
      </c>
      <c r="R105" s="5">
        <f t="shared" si="6"/>
        <v>0</v>
      </c>
      <c r="S105" s="5">
        <f t="shared" si="7"/>
        <v>0</v>
      </c>
      <c r="T105" s="5">
        <f t="shared" si="8"/>
        <v>0</v>
      </c>
      <c r="U105" s="4">
        <f t="shared" si="9"/>
        <v>0</v>
      </c>
      <c r="V105" s="4">
        <f t="shared" si="10"/>
        <v>0</v>
      </c>
      <c r="W105" s="4">
        <f t="shared" si="11"/>
        <v>0</v>
      </c>
    </row>
    <row r="106" spans="1:23" customFormat="1" x14ac:dyDescent="0.25">
      <c r="A106" s="124"/>
      <c r="B106" s="119"/>
      <c r="C106" s="124"/>
      <c r="D106" s="124"/>
      <c r="E106" s="124"/>
      <c r="F106" s="123"/>
      <c r="G106" s="4"/>
      <c r="H106" s="4"/>
      <c r="I106" s="4"/>
      <c r="J106" s="4"/>
      <c r="K106" s="4"/>
      <c r="L106" s="64">
        <f>IFERROR(VLOOKUP(G106,'Sentrale parametere'!$A$4:$G$11,2,FALSE),0)</f>
        <v>0</v>
      </c>
      <c r="M106" s="64">
        <f>IFERROR(VLOOKUP(G106,'Sentrale parametere'!$A$4:$G$11,3,FALSE)*IF(F106="Ja",2,1),0)</f>
        <v>0</v>
      </c>
      <c r="N106" s="64">
        <f>IFERROR(VLOOKUP(G106,'Sentrale parametere'!$A$4:$G$11,4,FALSE),0)</f>
        <v>0</v>
      </c>
      <c r="O106" s="65">
        <f>IFERROR(VLOOKUP(G106,'Sentrale parametere'!$A$4:$G$11,5,FALSE),0)</f>
        <v>0</v>
      </c>
      <c r="P106" s="65">
        <f>IFERROR(VLOOKUP(G106,'Sentrale parametere'!$A$4:$G$11,6,FALSE)*IF(F106="Ja",2,1),0)</f>
        <v>0</v>
      </c>
      <c r="Q106" s="65">
        <f>IFERROR(VLOOKUP(G106,'Sentrale parametere'!$A$4:$G$11,7,FALSE),0)</f>
        <v>0</v>
      </c>
      <c r="R106" s="5">
        <f t="shared" si="6"/>
        <v>0</v>
      </c>
      <c r="S106" s="5">
        <f t="shared" si="7"/>
        <v>0</v>
      </c>
      <c r="T106" s="5">
        <f t="shared" si="8"/>
        <v>0</v>
      </c>
      <c r="U106" s="4">
        <f t="shared" si="9"/>
        <v>0</v>
      </c>
      <c r="V106" s="4">
        <f t="shared" si="10"/>
        <v>0</v>
      </c>
      <c r="W106" s="4">
        <f t="shared" si="11"/>
        <v>0</v>
      </c>
    </row>
    <row r="107" spans="1:23" customFormat="1" x14ac:dyDescent="0.25">
      <c r="A107" s="124"/>
      <c r="B107" s="119"/>
      <c r="C107" s="124"/>
      <c r="D107" s="124"/>
      <c r="E107" s="124"/>
      <c r="F107" s="123"/>
      <c r="G107" s="4"/>
      <c r="H107" s="4"/>
      <c r="I107" s="4"/>
      <c r="J107" s="4"/>
      <c r="K107" s="4"/>
      <c r="L107" s="64">
        <f>IFERROR(VLOOKUP(G107,'Sentrale parametere'!$A$4:$G$11,2,FALSE),0)</f>
        <v>0</v>
      </c>
      <c r="M107" s="64">
        <f>IFERROR(VLOOKUP(G107,'Sentrale parametere'!$A$4:$G$11,3,FALSE)*IF(F107="Ja",2,1),0)</f>
        <v>0</v>
      </c>
      <c r="N107" s="64">
        <f>IFERROR(VLOOKUP(G107,'Sentrale parametere'!$A$4:$G$11,4,FALSE),0)</f>
        <v>0</v>
      </c>
      <c r="O107" s="65">
        <f>IFERROR(VLOOKUP(G107,'Sentrale parametere'!$A$4:$G$11,5,FALSE),0)</f>
        <v>0</v>
      </c>
      <c r="P107" s="65">
        <f>IFERROR(VLOOKUP(G107,'Sentrale parametere'!$A$4:$G$11,6,FALSE)*IF(F107="Ja",2,1),0)</f>
        <v>0</v>
      </c>
      <c r="Q107" s="65">
        <f>IFERROR(VLOOKUP(G107,'Sentrale parametere'!$A$4:$G$11,7,FALSE),0)</f>
        <v>0</v>
      </c>
      <c r="R107" s="5">
        <f t="shared" si="6"/>
        <v>0</v>
      </c>
      <c r="S107" s="5">
        <f t="shared" si="7"/>
        <v>0</v>
      </c>
      <c r="T107" s="5">
        <f t="shared" si="8"/>
        <v>0</v>
      </c>
      <c r="U107" s="4">
        <f t="shared" si="9"/>
        <v>0</v>
      </c>
      <c r="V107" s="4">
        <f t="shared" si="10"/>
        <v>0</v>
      </c>
      <c r="W107" s="4">
        <f t="shared" si="11"/>
        <v>0</v>
      </c>
    </row>
    <row r="108" spans="1:23" customFormat="1" x14ac:dyDescent="0.25">
      <c r="A108" s="124"/>
      <c r="B108" s="119"/>
      <c r="C108" s="124"/>
      <c r="D108" s="124"/>
      <c r="E108" s="124"/>
      <c r="F108" s="123"/>
      <c r="G108" s="4"/>
      <c r="H108" s="4"/>
      <c r="I108" s="4"/>
      <c r="J108" s="4"/>
      <c r="K108" s="4"/>
      <c r="L108" s="64">
        <f>IFERROR(VLOOKUP(G108,'Sentrale parametere'!$A$4:$G$11,2,FALSE),0)</f>
        <v>0</v>
      </c>
      <c r="M108" s="64">
        <f>IFERROR(VLOOKUP(G108,'Sentrale parametere'!$A$4:$G$11,3,FALSE)*IF(F108="Ja",2,1),0)</f>
        <v>0</v>
      </c>
      <c r="N108" s="64">
        <f>IFERROR(VLOOKUP(G108,'Sentrale parametere'!$A$4:$G$11,4,FALSE),0)</f>
        <v>0</v>
      </c>
      <c r="O108" s="65">
        <f>IFERROR(VLOOKUP(G108,'Sentrale parametere'!$A$4:$G$11,5,FALSE),0)</f>
        <v>0</v>
      </c>
      <c r="P108" s="65">
        <f>IFERROR(VLOOKUP(G108,'Sentrale parametere'!$A$4:$G$11,6,FALSE)*IF(F108="Ja",2,1),0)</f>
        <v>0</v>
      </c>
      <c r="Q108" s="65">
        <f>IFERROR(VLOOKUP(G108,'Sentrale parametere'!$A$4:$G$11,7,FALSE),0)</f>
        <v>0</v>
      </c>
      <c r="R108" s="5">
        <f t="shared" si="6"/>
        <v>0</v>
      </c>
      <c r="S108" s="5">
        <f t="shared" si="7"/>
        <v>0</v>
      </c>
      <c r="T108" s="5">
        <f t="shared" si="8"/>
        <v>0</v>
      </c>
      <c r="U108" s="4">
        <f t="shared" si="9"/>
        <v>0</v>
      </c>
      <c r="V108" s="4">
        <f t="shared" si="10"/>
        <v>0</v>
      </c>
      <c r="W108" s="4">
        <f t="shared" si="11"/>
        <v>0</v>
      </c>
    </row>
    <row r="109" spans="1:23" customFormat="1" x14ac:dyDescent="0.25">
      <c r="A109" s="124"/>
      <c r="B109" s="119"/>
      <c r="C109" s="124"/>
      <c r="D109" s="124"/>
      <c r="E109" s="124"/>
      <c r="F109" s="123"/>
      <c r="G109" s="4"/>
      <c r="H109" s="4"/>
      <c r="I109" s="4"/>
      <c r="J109" s="4"/>
      <c r="K109" s="4"/>
      <c r="L109" s="64">
        <f>IFERROR(VLOOKUP(G109,'Sentrale parametere'!$A$4:$G$11,2,FALSE),0)</f>
        <v>0</v>
      </c>
      <c r="M109" s="64">
        <f>IFERROR(VLOOKUP(G109,'Sentrale parametere'!$A$4:$G$11,3,FALSE)*IF(F109="Ja",2,1),0)</f>
        <v>0</v>
      </c>
      <c r="N109" s="64">
        <f>IFERROR(VLOOKUP(G109,'Sentrale parametere'!$A$4:$G$11,4,FALSE),0)</f>
        <v>0</v>
      </c>
      <c r="O109" s="65">
        <f>IFERROR(VLOOKUP(G109,'Sentrale parametere'!$A$4:$G$11,5,FALSE),0)</f>
        <v>0</v>
      </c>
      <c r="P109" s="65">
        <f>IFERROR(VLOOKUP(G109,'Sentrale parametere'!$A$4:$G$11,6,FALSE)*IF(F109="Ja",2,1),0)</f>
        <v>0</v>
      </c>
      <c r="Q109" s="65">
        <f>IFERROR(VLOOKUP(G109,'Sentrale parametere'!$A$4:$G$11,7,FALSE),0)</f>
        <v>0</v>
      </c>
      <c r="R109" s="5">
        <f t="shared" si="6"/>
        <v>0</v>
      </c>
      <c r="S109" s="5">
        <f t="shared" si="7"/>
        <v>0</v>
      </c>
      <c r="T109" s="5">
        <f t="shared" si="8"/>
        <v>0</v>
      </c>
      <c r="U109" s="4">
        <f t="shared" si="9"/>
        <v>0</v>
      </c>
      <c r="V109" s="4">
        <f t="shared" si="10"/>
        <v>0</v>
      </c>
      <c r="W109" s="4">
        <f t="shared" si="11"/>
        <v>0</v>
      </c>
    </row>
    <row r="110" spans="1:23" customFormat="1" x14ac:dyDescent="0.25">
      <c r="A110" s="124"/>
      <c r="B110" s="119"/>
      <c r="C110" s="124"/>
      <c r="D110" s="124"/>
      <c r="E110" s="124"/>
      <c r="F110" s="123"/>
      <c r="G110" s="4"/>
      <c r="H110" s="4"/>
      <c r="I110" s="4"/>
      <c r="J110" s="4"/>
      <c r="K110" s="4"/>
      <c r="L110" s="64">
        <f>IFERROR(VLOOKUP(G110,'Sentrale parametere'!$A$4:$G$11,2,FALSE),0)</f>
        <v>0</v>
      </c>
      <c r="M110" s="64">
        <f>IFERROR(VLOOKUP(G110,'Sentrale parametere'!$A$4:$G$11,3,FALSE)*IF(F110="Ja",2,1),0)</f>
        <v>0</v>
      </c>
      <c r="N110" s="64">
        <f>IFERROR(VLOOKUP(G110,'Sentrale parametere'!$A$4:$G$11,4,FALSE),0)</f>
        <v>0</v>
      </c>
      <c r="O110" s="65">
        <f>IFERROR(VLOOKUP(G110,'Sentrale parametere'!$A$4:$G$11,5,FALSE),0)</f>
        <v>0</v>
      </c>
      <c r="P110" s="65">
        <f>IFERROR(VLOOKUP(G110,'Sentrale parametere'!$A$4:$G$11,6,FALSE)*IF(F110="Ja",2,1),0)</f>
        <v>0</v>
      </c>
      <c r="Q110" s="65">
        <f>IFERROR(VLOOKUP(G110,'Sentrale parametere'!$A$4:$G$11,7,FALSE),0)</f>
        <v>0</v>
      </c>
      <c r="R110" s="5">
        <f t="shared" si="6"/>
        <v>0</v>
      </c>
      <c r="S110" s="5">
        <f t="shared" si="7"/>
        <v>0</v>
      </c>
      <c r="T110" s="5">
        <f t="shared" si="8"/>
        <v>0</v>
      </c>
      <c r="U110" s="4">
        <f t="shared" si="9"/>
        <v>0</v>
      </c>
      <c r="V110" s="4">
        <f t="shared" si="10"/>
        <v>0</v>
      </c>
      <c r="W110" s="4">
        <f t="shared" si="11"/>
        <v>0</v>
      </c>
    </row>
    <row r="111" spans="1:23" customFormat="1" x14ac:dyDescent="0.25">
      <c r="A111" s="124"/>
      <c r="B111" s="119"/>
      <c r="C111" s="124"/>
      <c r="D111" s="124"/>
      <c r="E111" s="124"/>
      <c r="F111" s="123"/>
      <c r="G111" s="4"/>
      <c r="H111" s="4"/>
      <c r="I111" s="4"/>
      <c r="J111" s="4"/>
      <c r="K111" s="4"/>
      <c r="L111" s="64">
        <f>IFERROR(VLOOKUP(G111,'Sentrale parametere'!$A$4:$G$11,2,FALSE),0)</f>
        <v>0</v>
      </c>
      <c r="M111" s="64">
        <f>IFERROR(VLOOKUP(G111,'Sentrale parametere'!$A$4:$G$11,3,FALSE)*IF(F111="Ja",2,1),0)</f>
        <v>0</v>
      </c>
      <c r="N111" s="64">
        <f>IFERROR(VLOOKUP(G111,'Sentrale parametere'!$A$4:$G$11,4,FALSE),0)</f>
        <v>0</v>
      </c>
      <c r="O111" s="65">
        <f>IFERROR(VLOOKUP(G111,'Sentrale parametere'!$A$4:$G$11,5,FALSE),0)</f>
        <v>0</v>
      </c>
      <c r="P111" s="65">
        <f>IFERROR(VLOOKUP(G111,'Sentrale parametere'!$A$4:$G$11,6,FALSE)*IF(F111="Ja",2,1),0)</f>
        <v>0</v>
      </c>
      <c r="Q111" s="65">
        <f>IFERROR(VLOOKUP(G111,'Sentrale parametere'!$A$4:$G$11,7,FALSE),0)</f>
        <v>0</v>
      </c>
      <c r="R111" s="5">
        <f t="shared" si="6"/>
        <v>0</v>
      </c>
      <c r="S111" s="5">
        <f t="shared" si="7"/>
        <v>0</v>
      </c>
      <c r="T111" s="5">
        <f t="shared" si="8"/>
        <v>0</v>
      </c>
      <c r="U111" s="4">
        <f t="shared" si="9"/>
        <v>0</v>
      </c>
      <c r="V111" s="4">
        <f t="shared" si="10"/>
        <v>0</v>
      </c>
      <c r="W111" s="4">
        <f t="shared" si="11"/>
        <v>0</v>
      </c>
    </row>
    <row r="112" spans="1:23" customFormat="1" x14ac:dyDescent="0.25">
      <c r="A112" s="124"/>
      <c r="B112" s="119"/>
      <c r="C112" s="124"/>
      <c r="D112" s="124"/>
      <c r="E112" s="124"/>
      <c r="F112" s="123"/>
      <c r="G112" s="4"/>
      <c r="H112" s="4"/>
      <c r="I112" s="4"/>
      <c r="J112" s="4"/>
      <c r="K112" s="4"/>
      <c r="L112" s="64">
        <f>IFERROR(VLOOKUP(G112,'Sentrale parametere'!$A$4:$G$11,2,FALSE),0)</f>
        <v>0</v>
      </c>
      <c r="M112" s="64">
        <f>IFERROR(VLOOKUP(G112,'Sentrale parametere'!$A$4:$G$11,3,FALSE)*IF(F112="Ja",2,1),0)</f>
        <v>0</v>
      </c>
      <c r="N112" s="64">
        <f>IFERROR(VLOOKUP(G112,'Sentrale parametere'!$A$4:$G$11,4,FALSE),0)</f>
        <v>0</v>
      </c>
      <c r="O112" s="65">
        <f>IFERROR(VLOOKUP(G112,'Sentrale parametere'!$A$4:$G$11,5,FALSE),0)</f>
        <v>0</v>
      </c>
      <c r="P112" s="65">
        <f>IFERROR(VLOOKUP(G112,'Sentrale parametere'!$A$4:$G$11,6,FALSE)*IF(F112="Ja",2,1),0)</f>
        <v>0</v>
      </c>
      <c r="Q112" s="65">
        <f>IFERROR(VLOOKUP(G112,'Sentrale parametere'!$A$4:$G$11,7,FALSE),0)</f>
        <v>0</v>
      </c>
      <c r="R112" s="5">
        <f t="shared" si="6"/>
        <v>0</v>
      </c>
      <c r="S112" s="5">
        <f t="shared" si="7"/>
        <v>0</v>
      </c>
      <c r="T112" s="5">
        <f t="shared" si="8"/>
        <v>0</v>
      </c>
      <c r="U112" s="4">
        <f t="shared" si="9"/>
        <v>0</v>
      </c>
      <c r="V112" s="4">
        <f t="shared" si="10"/>
        <v>0</v>
      </c>
      <c r="W112" s="4">
        <f t="shared" si="11"/>
        <v>0</v>
      </c>
    </row>
    <row r="113" spans="1:23" customFormat="1" x14ac:dyDescent="0.25">
      <c r="A113" s="124"/>
      <c r="B113" s="119"/>
      <c r="C113" s="124"/>
      <c r="D113" s="124"/>
      <c r="E113" s="124"/>
      <c r="F113" s="123"/>
      <c r="G113" s="4"/>
      <c r="H113" s="4"/>
      <c r="I113" s="4"/>
      <c r="J113" s="4"/>
      <c r="K113" s="4"/>
      <c r="L113" s="64">
        <f>IFERROR(VLOOKUP(G113,'Sentrale parametere'!$A$4:$G$11,2,FALSE),0)</f>
        <v>0</v>
      </c>
      <c r="M113" s="64">
        <f>IFERROR(VLOOKUP(G113,'Sentrale parametere'!$A$4:$G$11,3,FALSE)*IF(F113="Ja",2,1),0)</f>
        <v>0</v>
      </c>
      <c r="N113" s="64">
        <f>IFERROR(VLOOKUP(G113,'Sentrale parametere'!$A$4:$G$11,4,FALSE),0)</f>
        <v>0</v>
      </c>
      <c r="O113" s="65">
        <f>IFERROR(VLOOKUP(G113,'Sentrale parametere'!$A$4:$G$11,5,FALSE),0)</f>
        <v>0</v>
      </c>
      <c r="P113" s="65">
        <f>IFERROR(VLOOKUP(G113,'Sentrale parametere'!$A$4:$G$11,6,FALSE)*IF(F113="Ja",2,1),0)</f>
        <v>0</v>
      </c>
      <c r="Q113" s="65">
        <f>IFERROR(VLOOKUP(G113,'Sentrale parametere'!$A$4:$G$11,7,FALSE),0)</f>
        <v>0</v>
      </c>
      <c r="R113" s="5">
        <f t="shared" si="6"/>
        <v>0</v>
      </c>
      <c r="S113" s="5">
        <f t="shared" si="7"/>
        <v>0</v>
      </c>
      <c r="T113" s="5">
        <f t="shared" si="8"/>
        <v>0</v>
      </c>
      <c r="U113" s="4">
        <f t="shared" si="9"/>
        <v>0</v>
      </c>
      <c r="V113" s="4">
        <f t="shared" si="10"/>
        <v>0</v>
      </c>
      <c r="W113" s="4">
        <f t="shared" si="11"/>
        <v>0</v>
      </c>
    </row>
    <row r="114" spans="1:23" customFormat="1" x14ac:dyDescent="0.25">
      <c r="A114" s="124"/>
      <c r="B114" s="119"/>
      <c r="C114" s="124"/>
      <c r="D114" s="124"/>
      <c r="E114" s="124"/>
      <c r="F114" s="123"/>
      <c r="G114" s="4"/>
      <c r="H114" s="4"/>
      <c r="I114" s="4"/>
      <c r="J114" s="4"/>
      <c r="K114" s="4"/>
      <c r="L114" s="64">
        <f>IFERROR(VLOOKUP(G114,'Sentrale parametere'!$A$4:$G$11,2,FALSE),0)</f>
        <v>0</v>
      </c>
      <c r="M114" s="64">
        <f>IFERROR(VLOOKUP(G114,'Sentrale parametere'!$A$4:$G$11,3,FALSE)*IF(F114="Ja",2,1),0)</f>
        <v>0</v>
      </c>
      <c r="N114" s="64">
        <f>IFERROR(VLOOKUP(G114,'Sentrale parametere'!$A$4:$G$11,4,FALSE),0)</f>
        <v>0</v>
      </c>
      <c r="O114" s="65">
        <f>IFERROR(VLOOKUP(G114,'Sentrale parametere'!$A$4:$G$11,5,FALSE),0)</f>
        <v>0</v>
      </c>
      <c r="P114" s="65">
        <f>IFERROR(VLOOKUP(G114,'Sentrale parametere'!$A$4:$G$11,6,FALSE)*IF(F114="Ja",2,1),0)</f>
        <v>0</v>
      </c>
      <c r="Q114" s="65">
        <f>IFERROR(VLOOKUP(G114,'Sentrale parametere'!$A$4:$G$11,7,FALSE),0)</f>
        <v>0</v>
      </c>
      <c r="R114" s="5">
        <f t="shared" si="6"/>
        <v>0</v>
      </c>
      <c r="S114" s="5">
        <f t="shared" si="7"/>
        <v>0</v>
      </c>
      <c r="T114" s="5">
        <f t="shared" si="8"/>
        <v>0</v>
      </c>
      <c r="U114" s="4">
        <f t="shared" si="9"/>
        <v>0</v>
      </c>
      <c r="V114" s="4">
        <f t="shared" si="10"/>
        <v>0</v>
      </c>
      <c r="W114" s="4">
        <f t="shared" si="11"/>
        <v>0</v>
      </c>
    </row>
    <row r="115" spans="1:23" customFormat="1" x14ac:dyDescent="0.25">
      <c r="A115" s="124"/>
      <c r="B115" s="119"/>
      <c r="C115" s="124"/>
      <c r="D115" s="124"/>
      <c r="E115" s="124"/>
      <c r="F115" s="123"/>
      <c r="G115" s="4"/>
      <c r="H115" s="4"/>
      <c r="I115" s="4"/>
      <c r="J115" s="4"/>
      <c r="K115" s="4"/>
      <c r="L115" s="64">
        <f>IFERROR(VLOOKUP(G115,'Sentrale parametere'!$A$4:$G$11,2,FALSE),0)</f>
        <v>0</v>
      </c>
      <c r="M115" s="64">
        <f>IFERROR(VLOOKUP(G115,'Sentrale parametere'!$A$4:$G$11,3,FALSE)*IF(F115="Ja",2,1),0)</f>
        <v>0</v>
      </c>
      <c r="N115" s="64">
        <f>IFERROR(VLOOKUP(G115,'Sentrale parametere'!$A$4:$G$11,4,FALSE),0)</f>
        <v>0</v>
      </c>
      <c r="O115" s="65">
        <f>IFERROR(VLOOKUP(G115,'Sentrale parametere'!$A$4:$G$11,5,FALSE),0)</f>
        <v>0</v>
      </c>
      <c r="P115" s="65">
        <f>IFERROR(VLOOKUP(G115,'Sentrale parametere'!$A$4:$G$11,6,FALSE)*IF(F115="Ja",2,1),0)</f>
        <v>0</v>
      </c>
      <c r="Q115" s="65">
        <f>IFERROR(VLOOKUP(G115,'Sentrale parametere'!$A$4:$G$11,7,FALSE),0)</f>
        <v>0</v>
      </c>
      <c r="R115" s="5">
        <f t="shared" si="6"/>
        <v>0</v>
      </c>
      <c r="S115" s="5">
        <f t="shared" si="7"/>
        <v>0</v>
      </c>
      <c r="T115" s="5">
        <f t="shared" si="8"/>
        <v>0</v>
      </c>
      <c r="U115" s="4">
        <f t="shared" si="9"/>
        <v>0</v>
      </c>
      <c r="V115" s="4">
        <f t="shared" si="10"/>
        <v>0</v>
      </c>
      <c r="W115" s="4">
        <f t="shared" si="11"/>
        <v>0</v>
      </c>
    </row>
    <row r="116" spans="1:23" customFormat="1" x14ac:dyDescent="0.25">
      <c r="A116" s="124"/>
      <c r="B116" s="119"/>
      <c r="C116" s="124"/>
      <c r="D116" s="124"/>
      <c r="E116" s="124"/>
      <c r="F116" s="123"/>
      <c r="G116" s="4"/>
      <c r="H116" s="4"/>
      <c r="I116" s="4"/>
      <c r="J116" s="4"/>
      <c r="K116" s="4"/>
      <c r="L116" s="64">
        <f>IFERROR(VLOOKUP(G116,'Sentrale parametere'!$A$4:$G$11,2,FALSE),0)</f>
        <v>0</v>
      </c>
      <c r="M116" s="64">
        <f>IFERROR(VLOOKUP(G116,'Sentrale parametere'!$A$4:$G$11,3,FALSE)*IF(F116="Ja",2,1),0)</f>
        <v>0</v>
      </c>
      <c r="N116" s="64">
        <f>IFERROR(VLOOKUP(G116,'Sentrale parametere'!$A$4:$G$11,4,FALSE),0)</f>
        <v>0</v>
      </c>
      <c r="O116" s="65">
        <f>IFERROR(VLOOKUP(G116,'Sentrale parametere'!$A$4:$G$11,5,FALSE),0)</f>
        <v>0</v>
      </c>
      <c r="P116" s="65">
        <f>IFERROR(VLOOKUP(G116,'Sentrale parametere'!$A$4:$G$11,6,FALSE)*IF(F116="Ja",2,1),0)</f>
        <v>0</v>
      </c>
      <c r="Q116" s="65">
        <f>IFERROR(VLOOKUP(G116,'Sentrale parametere'!$A$4:$G$11,7,FALSE),0)</f>
        <v>0</v>
      </c>
      <c r="R116" s="5">
        <f t="shared" si="6"/>
        <v>0</v>
      </c>
      <c r="S116" s="5">
        <f t="shared" si="7"/>
        <v>0</v>
      </c>
      <c r="T116" s="5">
        <f t="shared" si="8"/>
        <v>0</v>
      </c>
      <c r="U116" s="4">
        <f t="shared" si="9"/>
        <v>0</v>
      </c>
      <c r="V116" s="4">
        <f t="shared" si="10"/>
        <v>0</v>
      </c>
      <c r="W116" s="4">
        <f t="shared" si="11"/>
        <v>0</v>
      </c>
    </row>
    <row r="117" spans="1:23" customFormat="1" x14ac:dyDescent="0.25">
      <c r="A117" s="124"/>
      <c r="B117" s="119"/>
      <c r="C117" s="124"/>
      <c r="D117" s="124"/>
      <c r="E117" s="124"/>
      <c r="F117" s="123"/>
      <c r="G117" s="4"/>
      <c r="H117" s="4"/>
      <c r="I117" s="4"/>
      <c r="J117" s="4"/>
      <c r="K117" s="4"/>
      <c r="L117" s="64">
        <f>IFERROR(VLOOKUP(G117,'Sentrale parametere'!$A$4:$G$11,2,FALSE),0)</f>
        <v>0</v>
      </c>
      <c r="M117" s="64">
        <f>IFERROR(VLOOKUP(G117,'Sentrale parametere'!$A$4:$G$11,3,FALSE)*IF(F117="Ja",2,1),0)</f>
        <v>0</v>
      </c>
      <c r="N117" s="64">
        <f>IFERROR(VLOOKUP(G117,'Sentrale parametere'!$A$4:$G$11,4,FALSE),0)</f>
        <v>0</v>
      </c>
      <c r="O117" s="65">
        <f>IFERROR(VLOOKUP(G117,'Sentrale parametere'!$A$4:$G$11,5,FALSE),0)</f>
        <v>0</v>
      </c>
      <c r="P117" s="65">
        <f>IFERROR(VLOOKUP(G117,'Sentrale parametere'!$A$4:$G$11,6,FALSE)*IF(F117="Ja",2,1),0)</f>
        <v>0</v>
      </c>
      <c r="Q117" s="65">
        <f>IFERROR(VLOOKUP(G117,'Sentrale parametere'!$A$4:$G$11,7,FALSE),0)</f>
        <v>0</v>
      </c>
      <c r="R117" s="5">
        <f t="shared" si="6"/>
        <v>0</v>
      </c>
      <c r="S117" s="5">
        <f t="shared" si="7"/>
        <v>0</v>
      </c>
      <c r="T117" s="5">
        <f t="shared" si="8"/>
        <v>0</v>
      </c>
      <c r="U117" s="4">
        <f t="shared" si="9"/>
        <v>0</v>
      </c>
      <c r="V117" s="4">
        <f t="shared" si="10"/>
        <v>0</v>
      </c>
      <c r="W117" s="4">
        <f t="shared" si="11"/>
        <v>0</v>
      </c>
    </row>
    <row r="118" spans="1:23" customFormat="1" x14ac:dyDescent="0.25">
      <c r="A118" s="124"/>
      <c r="B118" s="119"/>
      <c r="C118" s="124"/>
      <c r="D118" s="124"/>
      <c r="E118" s="124"/>
      <c r="F118" s="123"/>
      <c r="G118" s="4"/>
      <c r="H118" s="4"/>
      <c r="I118" s="4"/>
      <c r="J118" s="4"/>
      <c r="K118" s="4"/>
      <c r="L118" s="64">
        <f>IFERROR(VLOOKUP(G118,'Sentrale parametere'!$A$4:$G$11,2,FALSE),0)</f>
        <v>0</v>
      </c>
      <c r="M118" s="64">
        <f>IFERROR(VLOOKUP(G118,'Sentrale parametere'!$A$4:$G$11,3,FALSE)*IF(F118="Ja",2,1),0)</f>
        <v>0</v>
      </c>
      <c r="N118" s="64">
        <f>IFERROR(VLOOKUP(G118,'Sentrale parametere'!$A$4:$G$11,4,FALSE),0)</f>
        <v>0</v>
      </c>
      <c r="O118" s="65">
        <f>IFERROR(VLOOKUP(G118,'Sentrale parametere'!$A$4:$G$11,5,FALSE),0)</f>
        <v>0</v>
      </c>
      <c r="P118" s="65">
        <f>IFERROR(VLOOKUP(G118,'Sentrale parametere'!$A$4:$G$11,6,FALSE)*IF(F118="Ja",2,1),0)</f>
        <v>0</v>
      </c>
      <c r="Q118" s="65">
        <f>IFERROR(VLOOKUP(G118,'Sentrale parametere'!$A$4:$G$11,7,FALSE),0)</f>
        <v>0</v>
      </c>
      <c r="R118" s="5">
        <f t="shared" si="6"/>
        <v>0</v>
      </c>
      <c r="S118" s="5">
        <f t="shared" si="7"/>
        <v>0</v>
      </c>
      <c r="T118" s="5">
        <f t="shared" si="8"/>
        <v>0</v>
      </c>
      <c r="U118" s="4">
        <f t="shared" si="9"/>
        <v>0</v>
      </c>
      <c r="V118" s="4">
        <f t="shared" si="10"/>
        <v>0</v>
      </c>
      <c r="W118" s="4">
        <f t="shared" si="11"/>
        <v>0</v>
      </c>
    </row>
    <row r="119" spans="1:23" customFormat="1" x14ac:dyDescent="0.25">
      <c r="A119" s="124"/>
      <c r="B119" s="119"/>
      <c r="C119" s="124"/>
      <c r="D119" s="124"/>
      <c r="E119" s="124"/>
      <c r="F119" s="123"/>
      <c r="G119" s="4"/>
      <c r="H119" s="4"/>
      <c r="I119" s="4"/>
      <c r="J119" s="4"/>
      <c r="K119" s="4"/>
      <c r="L119" s="64">
        <f>IFERROR(VLOOKUP(G119,'Sentrale parametere'!$A$4:$G$11,2,FALSE),0)</f>
        <v>0</v>
      </c>
      <c r="M119" s="64">
        <f>IFERROR(VLOOKUP(G119,'Sentrale parametere'!$A$4:$G$11,3,FALSE)*IF(F119="Ja",2,1),0)</f>
        <v>0</v>
      </c>
      <c r="N119" s="64">
        <f>IFERROR(VLOOKUP(G119,'Sentrale parametere'!$A$4:$G$11,4,FALSE),0)</f>
        <v>0</v>
      </c>
      <c r="O119" s="65">
        <f>IFERROR(VLOOKUP(G119,'Sentrale parametere'!$A$4:$G$11,5,FALSE),0)</f>
        <v>0</v>
      </c>
      <c r="P119" s="65">
        <f>IFERROR(VLOOKUP(G119,'Sentrale parametere'!$A$4:$G$11,6,FALSE)*IF(F119="Ja",2,1),0)</f>
        <v>0</v>
      </c>
      <c r="Q119" s="65">
        <f>IFERROR(VLOOKUP(G119,'Sentrale parametere'!$A$4:$G$11,7,FALSE),0)</f>
        <v>0</v>
      </c>
      <c r="R119" s="5">
        <f t="shared" si="6"/>
        <v>0</v>
      </c>
      <c r="S119" s="5">
        <f t="shared" si="7"/>
        <v>0</v>
      </c>
      <c r="T119" s="5">
        <f t="shared" si="8"/>
        <v>0</v>
      </c>
      <c r="U119" s="4">
        <f t="shared" si="9"/>
        <v>0</v>
      </c>
      <c r="V119" s="4">
        <f t="shared" si="10"/>
        <v>0</v>
      </c>
      <c r="W119" s="4">
        <f t="shared" si="11"/>
        <v>0</v>
      </c>
    </row>
    <row r="120" spans="1:23" customFormat="1" x14ac:dyDescent="0.25">
      <c r="A120" s="124"/>
      <c r="B120" s="119"/>
      <c r="C120" s="124"/>
      <c r="D120" s="124"/>
      <c r="E120" s="124"/>
      <c r="F120" s="123"/>
      <c r="G120" s="4"/>
      <c r="H120" s="4"/>
      <c r="I120" s="4"/>
      <c r="J120" s="4"/>
      <c r="K120" s="4"/>
      <c r="L120" s="64">
        <f>IFERROR(VLOOKUP(G120,'Sentrale parametere'!$A$4:$G$11,2,FALSE),0)</f>
        <v>0</v>
      </c>
      <c r="M120" s="64">
        <f>IFERROR(VLOOKUP(G120,'Sentrale parametere'!$A$4:$G$11,3,FALSE)*IF(F120="Ja",2,1),0)</f>
        <v>0</v>
      </c>
      <c r="N120" s="64">
        <f>IFERROR(VLOOKUP(G120,'Sentrale parametere'!$A$4:$G$11,4,FALSE),0)</f>
        <v>0</v>
      </c>
      <c r="O120" s="65">
        <f>IFERROR(VLOOKUP(G120,'Sentrale parametere'!$A$4:$G$11,5,FALSE),0)</f>
        <v>0</v>
      </c>
      <c r="P120" s="65">
        <f>IFERROR(VLOOKUP(G120,'Sentrale parametere'!$A$4:$G$11,6,FALSE)*IF(F120="Ja",2,1),0)</f>
        <v>0</v>
      </c>
      <c r="Q120" s="65">
        <f>IFERROR(VLOOKUP(G120,'Sentrale parametere'!$A$4:$G$11,7,FALSE),0)</f>
        <v>0</v>
      </c>
      <c r="R120" s="5">
        <f t="shared" si="6"/>
        <v>0</v>
      </c>
      <c r="S120" s="5">
        <f t="shared" si="7"/>
        <v>0</v>
      </c>
      <c r="T120" s="5">
        <f t="shared" si="8"/>
        <v>0</v>
      </c>
      <c r="U120" s="4">
        <f t="shared" si="9"/>
        <v>0</v>
      </c>
      <c r="V120" s="4">
        <f t="shared" si="10"/>
        <v>0</v>
      </c>
      <c r="W120" s="4">
        <f t="shared" si="11"/>
        <v>0</v>
      </c>
    </row>
    <row r="121" spans="1:23" customFormat="1" x14ac:dyDescent="0.25">
      <c r="A121" s="124"/>
      <c r="B121" s="119"/>
      <c r="C121" s="124"/>
      <c r="D121" s="124"/>
      <c r="E121" s="124"/>
      <c r="F121" s="123"/>
      <c r="G121" s="4"/>
      <c r="H121" s="4"/>
      <c r="I121" s="4"/>
      <c r="J121" s="4"/>
      <c r="K121" s="4"/>
      <c r="L121" s="64">
        <f>IFERROR(VLOOKUP(G121,'Sentrale parametere'!$A$4:$G$11,2,FALSE),0)</f>
        <v>0</v>
      </c>
      <c r="M121" s="64">
        <f>IFERROR(VLOOKUP(G121,'Sentrale parametere'!$A$4:$G$11,3,FALSE)*IF(F121="Ja",2,1),0)</f>
        <v>0</v>
      </c>
      <c r="N121" s="64">
        <f>IFERROR(VLOOKUP(G121,'Sentrale parametere'!$A$4:$G$11,4,FALSE),0)</f>
        <v>0</v>
      </c>
      <c r="O121" s="65">
        <f>IFERROR(VLOOKUP(G121,'Sentrale parametere'!$A$4:$G$11,5,FALSE),0)</f>
        <v>0</v>
      </c>
      <c r="P121" s="65">
        <f>IFERROR(VLOOKUP(G121,'Sentrale parametere'!$A$4:$G$11,6,FALSE)*IF(F121="Ja",2,1),0)</f>
        <v>0</v>
      </c>
      <c r="Q121" s="65">
        <f>IFERROR(VLOOKUP(G121,'Sentrale parametere'!$A$4:$G$11,7,FALSE),0)</f>
        <v>0</v>
      </c>
      <c r="R121" s="5">
        <f t="shared" si="6"/>
        <v>0</v>
      </c>
      <c r="S121" s="5">
        <f t="shared" si="7"/>
        <v>0</v>
      </c>
      <c r="T121" s="5">
        <f t="shared" si="8"/>
        <v>0</v>
      </c>
      <c r="U121" s="4">
        <f t="shared" si="9"/>
        <v>0</v>
      </c>
      <c r="V121" s="4">
        <f t="shared" si="10"/>
        <v>0</v>
      </c>
      <c r="W121" s="4">
        <f t="shared" si="11"/>
        <v>0</v>
      </c>
    </row>
    <row r="122" spans="1:23" customFormat="1" x14ac:dyDescent="0.25">
      <c r="A122" s="124"/>
      <c r="B122" s="119"/>
      <c r="C122" s="124"/>
      <c r="D122" s="124"/>
      <c r="E122" s="124"/>
      <c r="F122" s="123"/>
      <c r="G122" s="4"/>
      <c r="H122" s="4"/>
      <c r="I122" s="4"/>
      <c r="J122" s="4"/>
      <c r="K122" s="4"/>
      <c r="L122" s="64">
        <f>IFERROR(VLOOKUP(G122,'Sentrale parametere'!$A$4:$G$11,2,FALSE),0)</f>
        <v>0</v>
      </c>
      <c r="M122" s="64">
        <f>IFERROR(VLOOKUP(G122,'Sentrale parametere'!$A$4:$G$11,3,FALSE)*IF(F122="Ja",2,1),0)</f>
        <v>0</v>
      </c>
      <c r="N122" s="64">
        <f>IFERROR(VLOOKUP(G122,'Sentrale parametere'!$A$4:$G$11,4,FALSE),0)</f>
        <v>0</v>
      </c>
      <c r="O122" s="65">
        <f>IFERROR(VLOOKUP(G122,'Sentrale parametere'!$A$4:$G$11,5,FALSE),0)</f>
        <v>0</v>
      </c>
      <c r="P122" s="65">
        <f>IFERROR(VLOOKUP(G122,'Sentrale parametere'!$A$4:$G$11,6,FALSE)*IF(F122="Ja",2,1),0)</f>
        <v>0</v>
      </c>
      <c r="Q122" s="65">
        <f>IFERROR(VLOOKUP(G122,'Sentrale parametere'!$A$4:$G$11,7,FALSE),0)</f>
        <v>0</v>
      </c>
      <c r="R122" s="5">
        <f t="shared" si="6"/>
        <v>0</v>
      </c>
      <c r="S122" s="5">
        <f t="shared" si="7"/>
        <v>0</v>
      </c>
      <c r="T122" s="5">
        <f t="shared" si="8"/>
        <v>0</v>
      </c>
      <c r="U122" s="4">
        <f t="shared" si="9"/>
        <v>0</v>
      </c>
      <c r="V122" s="4">
        <f t="shared" si="10"/>
        <v>0</v>
      </c>
      <c r="W122" s="4">
        <f t="shared" si="11"/>
        <v>0</v>
      </c>
    </row>
    <row r="123" spans="1:23" customFormat="1" x14ac:dyDescent="0.25">
      <c r="A123" s="124"/>
      <c r="B123" s="119"/>
      <c r="C123" s="124"/>
      <c r="D123" s="124"/>
      <c r="E123" s="124"/>
      <c r="F123" s="123"/>
      <c r="G123" s="4"/>
      <c r="H123" s="4"/>
      <c r="I123" s="4"/>
      <c r="J123" s="4"/>
      <c r="K123" s="4"/>
      <c r="L123" s="64">
        <f>IFERROR(VLOOKUP(G123,'Sentrale parametere'!$A$4:$G$11,2,FALSE),0)</f>
        <v>0</v>
      </c>
      <c r="M123" s="64">
        <f>IFERROR(VLOOKUP(G123,'Sentrale parametere'!$A$4:$G$11,3,FALSE)*IF(F123="Ja",2,1),0)</f>
        <v>0</v>
      </c>
      <c r="N123" s="64">
        <f>IFERROR(VLOOKUP(G123,'Sentrale parametere'!$A$4:$G$11,4,FALSE),0)</f>
        <v>0</v>
      </c>
      <c r="O123" s="65">
        <f>IFERROR(VLOOKUP(G123,'Sentrale parametere'!$A$4:$G$11,5,FALSE),0)</f>
        <v>0</v>
      </c>
      <c r="P123" s="65">
        <f>IFERROR(VLOOKUP(G123,'Sentrale parametere'!$A$4:$G$11,6,FALSE)*IF(F123="Ja",2,1),0)</f>
        <v>0</v>
      </c>
      <c r="Q123" s="65">
        <f>IFERROR(VLOOKUP(G123,'Sentrale parametere'!$A$4:$G$11,7,FALSE),0)</f>
        <v>0</v>
      </c>
      <c r="R123" s="5">
        <f t="shared" si="6"/>
        <v>0</v>
      </c>
      <c r="S123" s="5">
        <f t="shared" si="7"/>
        <v>0</v>
      </c>
      <c r="T123" s="5">
        <f t="shared" si="8"/>
        <v>0</v>
      </c>
      <c r="U123" s="4">
        <f t="shared" si="9"/>
        <v>0</v>
      </c>
      <c r="V123" s="4">
        <f t="shared" si="10"/>
        <v>0</v>
      </c>
      <c r="W123" s="4">
        <f t="shared" si="11"/>
        <v>0</v>
      </c>
    </row>
    <row r="124" spans="1:23" customFormat="1" x14ac:dyDescent="0.25">
      <c r="A124" s="124"/>
      <c r="B124" s="119"/>
      <c r="C124" s="124"/>
      <c r="D124" s="124"/>
      <c r="E124" s="124"/>
      <c r="F124" s="123"/>
      <c r="G124" s="4"/>
      <c r="H124" s="4"/>
      <c r="I124" s="4"/>
      <c r="J124" s="4"/>
      <c r="K124" s="4"/>
      <c r="L124" s="64">
        <f>IFERROR(VLOOKUP(G124,'Sentrale parametere'!$A$4:$G$11,2,FALSE),0)</f>
        <v>0</v>
      </c>
      <c r="M124" s="64">
        <f>IFERROR(VLOOKUP(G124,'Sentrale parametere'!$A$4:$G$11,3,FALSE)*IF(F124="Ja",2,1),0)</f>
        <v>0</v>
      </c>
      <c r="N124" s="64">
        <f>IFERROR(VLOOKUP(G124,'Sentrale parametere'!$A$4:$G$11,4,FALSE),0)</f>
        <v>0</v>
      </c>
      <c r="O124" s="65">
        <f>IFERROR(VLOOKUP(G124,'Sentrale parametere'!$A$4:$G$11,5,FALSE),0)</f>
        <v>0</v>
      </c>
      <c r="P124" s="65">
        <f>IFERROR(VLOOKUP(G124,'Sentrale parametere'!$A$4:$G$11,6,FALSE)*IF(F124="Ja",2,1),0)</f>
        <v>0</v>
      </c>
      <c r="Q124" s="65">
        <f>IFERROR(VLOOKUP(G124,'Sentrale parametere'!$A$4:$G$11,7,FALSE),0)</f>
        <v>0</v>
      </c>
      <c r="R124" s="5">
        <f t="shared" si="6"/>
        <v>0</v>
      </c>
      <c r="S124" s="5">
        <f t="shared" si="7"/>
        <v>0</v>
      </c>
      <c r="T124" s="5">
        <f t="shared" si="8"/>
        <v>0</v>
      </c>
      <c r="U124" s="4">
        <f t="shared" si="9"/>
        <v>0</v>
      </c>
      <c r="V124" s="4">
        <f t="shared" si="10"/>
        <v>0</v>
      </c>
      <c r="W124" s="4">
        <f t="shared" si="11"/>
        <v>0</v>
      </c>
    </row>
    <row r="125" spans="1:23" customFormat="1" x14ac:dyDescent="0.25">
      <c r="A125" s="124"/>
      <c r="B125" s="119"/>
      <c r="C125" s="124"/>
      <c r="D125" s="124"/>
      <c r="E125" s="124"/>
      <c r="F125" s="123"/>
      <c r="G125" s="4"/>
      <c r="H125" s="4"/>
      <c r="I125" s="4"/>
      <c r="J125" s="4"/>
      <c r="K125" s="4"/>
      <c r="L125" s="64">
        <f>IFERROR(VLOOKUP(G125,'Sentrale parametere'!$A$4:$G$11,2,FALSE),0)</f>
        <v>0</v>
      </c>
      <c r="M125" s="64">
        <f>IFERROR(VLOOKUP(G125,'Sentrale parametere'!$A$4:$G$11,3,FALSE)*IF(F125="Ja",2,1),0)</f>
        <v>0</v>
      </c>
      <c r="N125" s="64">
        <f>IFERROR(VLOOKUP(G125,'Sentrale parametere'!$A$4:$G$11,4,FALSE),0)</f>
        <v>0</v>
      </c>
      <c r="O125" s="65">
        <f>IFERROR(VLOOKUP(G125,'Sentrale parametere'!$A$4:$G$11,5,FALSE),0)</f>
        <v>0</v>
      </c>
      <c r="P125" s="65">
        <f>IFERROR(VLOOKUP(G125,'Sentrale parametere'!$A$4:$G$11,6,FALSE)*IF(F125="Ja",2,1),0)</f>
        <v>0</v>
      </c>
      <c r="Q125" s="65">
        <f>IFERROR(VLOOKUP(G125,'Sentrale parametere'!$A$4:$G$11,7,FALSE),0)</f>
        <v>0</v>
      </c>
      <c r="R125" s="5">
        <f t="shared" si="6"/>
        <v>0</v>
      </c>
      <c r="S125" s="5">
        <f t="shared" si="7"/>
        <v>0</v>
      </c>
      <c r="T125" s="5">
        <f t="shared" si="8"/>
        <v>0</v>
      </c>
      <c r="U125" s="4">
        <f t="shared" si="9"/>
        <v>0</v>
      </c>
      <c r="V125" s="4">
        <f t="shared" si="10"/>
        <v>0</v>
      </c>
      <c r="W125" s="4">
        <f t="shared" si="11"/>
        <v>0</v>
      </c>
    </row>
    <row r="126" spans="1:23" customFormat="1" x14ac:dyDescent="0.25">
      <c r="A126" s="124"/>
      <c r="B126" s="119"/>
      <c r="C126" s="124"/>
      <c r="D126" s="124"/>
      <c r="E126" s="124"/>
      <c r="F126" s="123"/>
      <c r="G126" s="4"/>
      <c r="H126" s="4"/>
      <c r="I126" s="4"/>
      <c r="J126" s="4"/>
      <c r="K126" s="4"/>
      <c r="L126" s="64">
        <f>IFERROR(VLOOKUP(G126,'Sentrale parametere'!$A$4:$G$11,2,FALSE),0)</f>
        <v>0</v>
      </c>
      <c r="M126" s="64">
        <f>IFERROR(VLOOKUP(G126,'Sentrale parametere'!$A$4:$G$11,3,FALSE)*IF(F126="Ja",2,1),0)</f>
        <v>0</v>
      </c>
      <c r="N126" s="64">
        <f>IFERROR(VLOOKUP(G126,'Sentrale parametere'!$A$4:$G$11,4,FALSE),0)</f>
        <v>0</v>
      </c>
      <c r="O126" s="65">
        <f>IFERROR(VLOOKUP(G126,'Sentrale parametere'!$A$4:$G$11,5,FALSE),0)</f>
        <v>0</v>
      </c>
      <c r="P126" s="65">
        <f>IFERROR(VLOOKUP(G126,'Sentrale parametere'!$A$4:$G$11,6,FALSE)*IF(F126="Ja",2,1),0)</f>
        <v>0</v>
      </c>
      <c r="Q126" s="65">
        <f>IFERROR(VLOOKUP(G126,'Sentrale parametere'!$A$4:$G$11,7,FALSE),0)</f>
        <v>0</v>
      </c>
      <c r="R126" s="5">
        <f t="shared" si="6"/>
        <v>0</v>
      </c>
      <c r="S126" s="5">
        <f t="shared" si="7"/>
        <v>0</v>
      </c>
      <c r="T126" s="5">
        <f t="shared" si="8"/>
        <v>0</v>
      </c>
      <c r="U126" s="4">
        <f t="shared" si="9"/>
        <v>0</v>
      </c>
      <c r="V126" s="4">
        <f t="shared" si="10"/>
        <v>0</v>
      </c>
      <c r="W126" s="4">
        <f t="shared" si="11"/>
        <v>0</v>
      </c>
    </row>
    <row r="127" spans="1:23" customFormat="1" x14ac:dyDescent="0.25">
      <c r="A127" s="124"/>
      <c r="B127" s="119"/>
      <c r="C127" s="124"/>
      <c r="D127" s="124"/>
      <c r="E127" s="124"/>
      <c r="F127" s="123"/>
      <c r="G127" s="4"/>
      <c r="H127" s="4"/>
      <c r="I127" s="4"/>
      <c r="J127" s="4"/>
      <c r="K127" s="4"/>
      <c r="L127" s="64">
        <f>IFERROR(VLOOKUP(G127,'Sentrale parametere'!$A$4:$G$11,2,FALSE),0)</f>
        <v>0</v>
      </c>
      <c r="M127" s="64">
        <f>IFERROR(VLOOKUP(G127,'Sentrale parametere'!$A$4:$G$11,3,FALSE)*IF(F127="Ja",2,1),0)</f>
        <v>0</v>
      </c>
      <c r="N127" s="64">
        <f>IFERROR(VLOOKUP(G127,'Sentrale parametere'!$A$4:$G$11,4,FALSE),0)</f>
        <v>0</v>
      </c>
      <c r="O127" s="65">
        <f>IFERROR(VLOOKUP(G127,'Sentrale parametere'!$A$4:$G$11,5,FALSE),0)</f>
        <v>0</v>
      </c>
      <c r="P127" s="65">
        <f>IFERROR(VLOOKUP(G127,'Sentrale parametere'!$A$4:$G$11,6,FALSE)*IF(F127="Ja",2,1),0)</f>
        <v>0</v>
      </c>
      <c r="Q127" s="65">
        <f>IFERROR(VLOOKUP(G127,'Sentrale parametere'!$A$4:$G$11,7,FALSE),0)</f>
        <v>0</v>
      </c>
      <c r="R127" s="5">
        <f t="shared" si="6"/>
        <v>0</v>
      </c>
      <c r="S127" s="5">
        <f t="shared" si="7"/>
        <v>0</v>
      </c>
      <c r="T127" s="5">
        <f t="shared" si="8"/>
        <v>0</v>
      </c>
      <c r="U127" s="4">
        <f t="shared" si="9"/>
        <v>0</v>
      </c>
      <c r="V127" s="4">
        <f t="shared" si="10"/>
        <v>0</v>
      </c>
      <c r="W127" s="4">
        <f t="shared" si="11"/>
        <v>0</v>
      </c>
    </row>
    <row r="128" spans="1:23" customFormat="1" x14ac:dyDescent="0.25">
      <c r="A128" s="124"/>
      <c r="B128" s="119"/>
      <c r="C128" s="124"/>
      <c r="D128" s="124"/>
      <c r="E128" s="124"/>
      <c r="F128" s="123"/>
      <c r="G128" s="4"/>
      <c r="H128" s="4"/>
      <c r="I128" s="4"/>
      <c r="J128" s="4"/>
      <c r="K128" s="4"/>
      <c r="L128" s="64">
        <f>IFERROR(VLOOKUP(G128,'Sentrale parametere'!$A$4:$G$11,2,FALSE),0)</f>
        <v>0</v>
      </c>
      <c r="M128" s="64">
        <f>IFERROR(VLOOKUP(G128,'Sentrale parametere'!$A$4:$G$11,3,FALSE)*IF(F128="Ja",2,1),0)</f>
        <v>0</v>
      </c>
      <c r="N128" s="64">
        <f>IFERROR(VLOOKUP(G128,'Sentrale parametere'!$A$4:$G$11,4,FALSE),0)</f>
        <v>0</v>
      </c>
      <c r="O128" s="65">
        <f>IFERROR(VLOOKUP(G128,'Sentrale parametere'!$A$4:$G$11,5,FALSE),0)</f>
        <v>0</v>
      </c>
      <c r="P128" s="65">
        <f>IFERROR(VLOOKUP(G128,'Sentrale parametere'!$A$4:$G$11,6,FALSE)*IF(F128="Ja",2,1),0)</f>
        <v>0</v>
      </c>
      <c r="Q128" s="65">
        <f>IFERROR(VLOOKUP(G128,'Sentrale parametere'!$A$4:$G$11,7,FALSE),0)</f>
        <v>0</v>
      </c>
      <c r="R128" s="5">
        <f t="shared" si="6"/>
        <v>0</v>
      </c>
      <c r="S128" s="5">
        <f t="shared" si="7"/>
        <v>0</v>
      </c>
      <c r="T128" s="5">
        <f t="shared" si="8"/>
        <v>0</v>
      </c>
      <c r="U128" s="4">
        <f t="shared" si="9"/>
        <v>0</v>
      </c>
      <c r="V128" s="4">
        <f t="shared" si="10"/>
        <v>0</v>
      </c>
      <c r="W128" s="4">
        <f t="shared" si="11"/>
        <v>0</v>
      </c>
    </row>
    <row r="129" spans="1:23" customFormat="1" x14ac:dyDescent="0.25">
      <c r="A129" s="124"/>
      <c r="B129" s="119"/>
      <c r="C129" s="124"/>
      <c r="D129" s="124"/>
      <c r="E129" s="124"/>
      <c r="F129" s="123"/>
      <c r="G129" s="4"/>
      <c r="H129" s="4"/>
      <c r="I129" s="4"/>
      <c r="J129" s="4"/>
      <c r="K129" s="4"/>
      <c r="L129" s="64">
        <f>IFERROR(VLOOKUP(G129,'Sentrale parametere'!$A$4:$G$11,2,FALSE),0)</f>
        <v>0</v>
      </c>
      <c r="M129" s="64">
        <f>IFERROR(VLOOKUP(G129,'Sentrale parametere'!$A$4:$G$11,3,FALSE)*IF(F129="Ja",2,1),0)</f>
        <v>0</v>
      </c>
      <c r="N129" s="64">
        <f>IFERROR(VLOOKUP(G129,'Sentrale parametere'!$A$4:$G$11,4,FALSE),0)</f>
        <v>0</v>
      </c>
      <c r="O129" s="65">
        <f>IFERROR(VLOOKUP(G129,'Sentrale parametere'!$A$4:$G$11,5,FALSE),0)</f>
        <v>0</v>
      </c>
      <c r="P129" s="65">
        <f>IFERROR(VLOOKUP(G129,'Sentrale parametere'!$A$4:$G$11,6,FALSE)*IF(F129="Ja",2,1),0)</f>
        <v>0</v>
      </c>
      <c r="Q129" s="65">
        <f>IFERROR(VLOOKUP(G129,'Sentrale parametere'!$A$4:$G$11,7,FALSE),0)</f>
        <v>0</v>
      </c>
      <c r="R129" s="5">
        <f t="shared" si="6"/>
        <v>0</v>
      </c>
      <c r="S129" s="5">
        <f t="shared" si="7"/>
        <v>0</v>
      </c>
      <c r="T129" s="5">
        <f t="shared" si="8"/>
        <v>0</v>
      </c>
      <c r="U129" s="4">
        <f t="shared" si="9"/>
        <v>0</v>
      </c>
      <c r="V129" s="4">
        <f t="shared" si="10"/>
        <v>0</v>
      </c>
      <c r="W129" s="4">
        <f t="shared" si="11"/>
        <v>0</v>
      </c>
    </row>
    <row r="130" spans="1:23" customFormat="1" x14ac:dyDescent="0.25">
      <c r="A130" s="124"/>
      <c r="B130" s="119"/>
      <c r="C130" s="124"/>
      <c r="D130" s="124"/>
      <c r="E130" s="124"/>
      <c r="F130" s="123"/>
      <c r="G130" s="4"/>
      <c r="H130" s="4"/>
      <c r="I130" s="4"/>
      <c r="J130" s="4"/>
      <c r="K130" s="4"/>
      <c r="L130" s="64">
        <f>IFERROR(VLOOKUP(G130,'Sentrale parametere'!$A$4:$G$11,2,FALSE),0)</f>
        <v>0</v>
      </c>
      <c r="M130" s="64">
        <f>IFERROR(VLOOKUP(G130,'Sentrale parametere'!$A$4:$G$11,3,FALSE)*IF(F130="Ja",2,1),0)</f>
        <v>0</v>
      </c>
      <c r="N130" s="64">
        <f>IFERROR(VLOOKUP(G130,'Sentrale parametere'!$A$4:$G$11,4,FALSE),0)</f>
        <v>0</v>
      </c>
      <c r="O130" s="65">
        <f>IFERROR(VLOOKUP(G130,'Sentrale parametere'!$A$4:$G$11,5,FALSE),0)</f>
        <v>0</v>
      </c>
      <c r="P130" s="65">
        <f>IFERROR(VLOOKUP(G130,'Sentrale parametere'!$A$4:$G$11,6,FALSE)*IF(F130="Ja",2,1),0)</f>
        <v>0</v>
      </c>
      <c r="Q130" s="65">
        <f>IFERROR(VLOOKUP(G130,'Sentrale parametere'!$A$4:$G$11,7,FALSE),0)</f>
        <v>0</v>
      </c>
      <c r="R130" s="5">
        <f t="shared" si="6"/>
        <v>0</v>
      </c>
      <c r="S130" s="5">
        <f t="shared" si="7"/>
        <v>0</v>
      </c>
      <c r="T130" s="5">
        <f t="shared" si="8"/>
        <v>0</v>
      </c>
      <c r="U130" s="4">
        <f t="shared" si="9"/>
        <v>0</v>
      </c>
      <c r="V130" s="4">
        <f t="shared" si="10"/>
        <v>0</v>
      </c>
      <c r="W130" s="4">
        <f t="shared" si="11"/>
        <v>0</v>
      </c>
    </row>
    <row r="131" spans="1:23" customFormat="1" x14ac:dyDescent="0.25">
      <c r="A131" s="124"/>
      <c r="B131" s="119"/>
      <c r="C131" s="124"/>
      <c r="D131" s="124"/>
      <c r="E131" s="124"/>
      <c r="F131" s="123"/>
      <c r="G131" s="4"/>
      <c r="H131" s="4"/>
      <c r="I131" s="4"/>
      <c r="J131" s="4"/>
      <c r="K131" s="4"/>
      <c r="L131" s="64">
        <f>IFERROR(VLOOKUP(G131,'Sentrale parametere'!$A$4:$G$11,2,FALSE),0)</f>
        <v>0</v>
      </c>
      <c r="M131" s="64">
        <f>IFERROR(VLOOKUP(G131,'Sentrale parametere'!$A$4:$G$11,3,FALSE)*IF(F131="Ja",2,1),0)</f>
        <v>0</v>
      </c>
      <c r="N131" s="64">
        <f>IFERROR(VLOOKUP(G131,'Sentrale parametere'!$A$4:$G$11,4,FALSE),0)</f>
        <v>0</v>
      </c>
      <c r="O131" s="65">
        <f>IFERROR(VLOOKUP(G131,'Sentrale parametere'!$A$4:$G$11,5,FALSE),0)</f>
        <v>0</v>
      </c>
      <c r="P131" s="65">
        <f>IFERROR(VLOOKUP(G131,'Sentrale parametere'!$A$4:$G$11,6,FALSE)*IF(F131="Ja",2,1),0)</f>
        <v>0</v>
      </c>
      <c r="Q131" s="65">
        <f>IFERROR(VLOOKUP(G131,'Sentrale parametere'!$A$4:$G$11,7,FALSE),0)</f>
        <v>0</v>
      </c>
      <c r="R131" s="5">
        <f t="shared" ref="R131:R194" si="12">IFERROR(H131*L131,0)</f>
        <v>0</v>
      </c>
      <c r="S131" s="5">
        <f t="shared" ref="S131:S194" si="13">IFERROR(I131*M131,0)</f>
        <v>0</v>
      </c>
      <c r="T131" s="5">
        <f t="shared" ref="T131:T194" si="14">IFERROR(J131*N131,0)+IFERROR(K131*N131,0)</f>
        <v>0</v>
      </c>
      <c r="U131" s="4">
        <f t="shared" ref="U131:U194" si="15">IFERROR(H131*O131,0)</f>
        <v>0</v>
      </c>
      <c r="V131" s="4">
        <f t="shared" ref="V131:V194" si="16">IFERROR(I131*P131,0)</f>
        <v>0</v>
      </c>
      <c r="W131" s="4">
        <f t="shared" ref="W131:W194" si="17">IFERROR(J131*Q131,0)+IFERROR(K131*Q131,0)</f>
        <v>0</v>
      </c>
    </row>
    <row r="132" spans="1:23" customFormat="1" x14ac:dyDescent="0.25">
      <c r="A132" s="124"/>
      <c r="B132" s="119"/>
      <c r="C132" s="124"/>
      <c r="D132" s="124"/>
      <c r="E132" s="124"/>
      <c r="F132" s="123"/>
      <c r="G132" s="4"/>
      <c r="H132" s="4"/>
      <c r="I132" s="4"/>
      <c r="J132" s="4"/>
      <c r="K132" s="4"/>
      <c r="L132" s="64">
        <f>IFERROR(VLOOKUP(G132,'Sentrale parametere'!$A$4:$G$11,2,FALSE),0)</f>
        <v>0</v>
      </c>
      <c r="M132" s="64">
        <f>IFERROR(VLOOKUP(G132,'Sentrale parametere'!$A$4:$G$11,3,FALSE)*IF(F132="Ja",2,1),0)</f>
        <v>0</v>
      </c>
      <c r="N132" s="64">
        <f>IFERROR(VLOOKUP(G132,'Sentrale parametere'!$A$4:$G$11,4,FALSE),0)</f>
        <v>0</v>
      </c>
      <c r="O132" s="65">
        <f>IFERROR(VLOOKUP(G132,'Sentrale parametere'!$A$4:$G$11,5,FALSE),0)</f>
        <v>0</v>
      </c>
      <c r="P132" s="65">
        <f>IFERROR(VLOOKUP(G132,'Sentrale parametere'!$A$4:$G$11,6,FALSE)*IF(F132="Ja",2,1),0)</f>
        <v>0</v>
      </c>
      <c r="Q132" s="65">
        <f>IFERROR(VLOOKUP(G132,'Sentrale parametere'!$A$4:$G$11,7,FALSE),0)</f>
        <v>0</v>
      </c>
      <c r="R132" s="5">
        <f t="shared" si="12"/>
        <v>0</v>
      </c>
      <c r="S132" s="5">
        <f t="shared" si="13"/>
        <v>0</v>
      </c>
      <c r="T132" s="5">
        <f t="shared" si="14"/>
        <v>0</v>
      </c>
      <c r="U132" s="4">
        <f t="shared" si="15"/>
        <v>0</v>
      </c>
      <c r="V132" s="4">
        <f t="shared" si="16"/>
        <v>0</v>
      </c>
      <c r="W132" s="4">
        <f t="shared" si="17"/>
        <v>0</v>
      </c>
    </row>
    <row r="133" spans="1:23" customFormat="1" x14ac:dyDescent="0.25">
      <c r="A133" s="124"/>
      <c r="B133" s="119"/>
      <c r="C133" s="124"/>
      <c r="D133" s="124"/>
      <c r="E133" s="124"/>
      <c r="F133" s="123"/>
      <c r="G133" s="4"/>
      <c r="H133" s="4"/>
      <c r="I133" s="4"/>
      <c r="J133" s="4"/>
      <c r="K133" s="4"/>
      <c r="L133" s="64">
        <f>IFERROR(VLOOKUP(G133,'Sentrale parametere'!$A$4:$G$11,2,FALSE),0)</f>
        <v>0</v>
      </c>
      <c r="M133" s="64">
        <f>IFERROR(VLOOKUP(G133,'Sentrale parametere'!$A$4:$G$11,3,FALSE)*IF(F133="Ja",2,1),0)</f>
        <v>0</v>
      </c>
      <c r="N133" s="64">
        <f>IFERROR(VLOOKUP(G133,'Sentrale parametere'!$A$4:$G$11,4,FALSE),0)</f>
        <v>0</v>
      </c>
      <c r="O133" s="65">
        <f>IFERROR(VLOOKUP(G133,'Sentrale parametere'!$A$4:$G$11,5,FALSE),0)</f>
        <v>0</v>
      </c>
      <c r="P133" s="65">
        <f>IFERROR(VLOOKUP(G133,'Sentrale parametere'!$A$4:$G$11,6,FALSE)*IF(F133="Ja",2,1),0)</f>
        <v>0</v>
      </c>
      <c r="Q133" s="65">
        <f>IFERROR(VLOOKUP(G133,'Sentrale parametere'!$A$4:$G$11,7,FALSE),0)</f>
        <v>0</v>
      </c>
      <c r="R133" s="5">
        <f t="shared" si="12"/>
        <v>0</v>
      </c>
      <c r="S133" s="5">
        <f t="shared" si="13"/>
        <v>0</v>
      </c>
      <c r="T133" s="5">
        <f t="shared" si="14"/>
        <v>0</v>
      </c>
      <c r="U133" s="4">
        <f t="shared" si="15"/>
        <v>0</v>
      </c>
      <c r="V133" s="4">
        <f t="shared" si="16"/>
        <v>0</v>
      </c>
      <c r="W133" s="4">
        <f t="shared" si="17"/>
        <v>0</v>
      </c>
    </row>
    <row r="134" spans="1:23" customFormat="1" x14ac:dyDescent="0.25">
      <c r="A134" s="124"/>
      <c r="B134" s="119"/>
      <c r="C134" s="124"/>
      <c r="D134" s="124"/>
      <c r="E134" s="124"/>
      <c r="F134" s="123"/>
      <c r="G134" s="4"/>
      <c r="H134" s="4"/>
      <c r="I134" s="4"/>
      <c r="J134" s="4"/>
      <c r="K134" s="4"/>
      <c r="L134" s="64">
        <f>IFERROR(VLOOKUP(G134,'Sentrale parametere'!$A$4:$G$11,2,FALSE),0)</f>
        <v>0</v>
      </c>
      <c r="M134" s="64">
        <f>IFERROR(VLOOKUP(G134,'Sentrale parametere'!$A$4:$G$11,3,FALSE)*IF(F134="Ja",2,1),0)</f>
        <v>0</v>
      </c>
      <c r="N134" s="64">
        <f>IFERROR(VLOOKUP(G134,'Sentrale parametere'!$A$4:$G$11,4,FALSE),0)</f>
        <v>0</v>
      </c>
      <c r="O134" s="65">
        <f>IFERROR(VLOOKUP(G134,'Sentrale parametere'!$A$4:$G$11,5,FALSE),0)</f>
        <v>0</v>
      </c>
      <c r="P134" s="65">
        <f>IFERROR(VLOOKUP(G134,'Sentrale parametere'!$A$4:$G$11,6,FALSE)*IF(F134="Ja",2,1),0)</f>
        <v>0</v>
      </c>
      <c r="Q134" s="65">
        <f>IFERROR(VLOOKUP(G134,'Sentrale parametere'!$A$4:$G$11,7,FALSE),0)</f>
        <v>0</v>
      </c>
      <c r="R134" s="5">
        <f t="shared" si="12"/>
        <v>0</v>
      </c>
      <c r="S134" s="5">
        <f t="shared" si="13"/>
        <v>0</v>
      </c>
      <c r="T134" s="5">
        <f t="shared" si="14"/>
        <v>0</v>
      </c>
      <c r="U134" s="4">
        <f t="shared" si="15"/>
        <v>0</v>
      </c>
      <c r="V134" s="4">
        <f t="shared" si="16"/>
        <v>0</v>
      </c>
      <c r="W134" s="4">
        <f t="shared" si="17"/>
        <v>0</v>
      </c>
    </row>
    <row r="135" spans="1:23" customFormat="1" x14ac:dyDescent="0.25">
      <c r="A135" s="124"/>
      <c r="B135" s="119"/>
      <c r="C135" s="124"/>
      <c r="D135" s="124"/>
      <c r="E135" s="124"/>
      <c r="F135" s="123"/>
      <c r="G135" s="4"/>
      <c r="H135" s="4"/>
      <c r="I135" s="4"/>
      <c r="J135" s="4"/>
      <c r="K135" s="4"/>
      <c r="L135" s="64">
        <f>IFERROR(VLOOKUP(G135,'Sentrale parametere'!$A$4:$G$11,2,FALSE),0)</f>
        <v>0</v>
      </c>
      <c r="M135" s="64">
        <f>IFERROR(VLOOKUP(G135,'Sentrale parametere'!$A$4:$G$11,3,FALSE)*IF(F135="Ja",2,1),0)</f>
        <v>0</v>
      </c>
      <c r="N135" s="64">
        <f>IFERROR(VLOOKUP(G135,'Sentrale parametere'!$A$4:$G$11,4,FALSE),0)</f>
        <v>0</v>
      </c>
      <c r="O135" s="65">
        <f>IFERROR(VLOOKUP(G135,'Sentrale parametere'!$A$4:$G$11,5,FALSE),0)</f>
        <v>0</v>
      </c>
      <c r="P135" s="65">
        <f>IFERROR(VLOOKUP(G135,'Sentrale parametere'!$A$4:$G$11,6,FALSE)*IF(F135="Ja",2,1),0)</f>
        <v>0</v>
      </c>
      <c r="Q135" s="65">
        <f>IFERROR(VLOOKUP(G135,'Sentrale parametere'!$A$4:$G$11,7,FALSE),0)</f>
        <v>0</v>
      </c>
      <c r="R135" s="5">
        <f t="shared" si="12"/>
        <v>0</v>
      </c>
      <c r="S135" s="5">
        <f t="shared" si="13"/>
        <v>0</v>
      </c>
      <c r="T135" s="5">
        <f t="shared" si="14"/>
        <v>0</v>
      </c>
      <c r="U135" s="4">
        <f t="shared" si="15"/>
        <v>0</v>
      </c>
      <c r="V135" s="4">
        <f t="shared" si="16"/>
        <v>0</v>
      </c>
      <c r="W135" s="4">
        <f t="shared" si="17"/>
        <v>0</v>
      </c>
    </row>
    <row r="136" spans="1:23" customFormat="1" x14ac:dyDescent="0.25">
      <c r="A136" s="124"/>
      <c r="B136" s="119"/>
      <c r="C136" s="124"/>
      <c r="D136" s="124"/>
      <c r="E136" s="124"/>
      <c r="F136" s="123"/>
      <c r="G136" s="4"/>
      <c r="H136" s="4"/>
      <c r="I136" s="4"/>
      <c r="J136" s="4"/>
      <c r="K136" s="4"/>
      <c r="L136" s="64">
        <f>IFERROR(VLOOKUP(G136,'Sentrale parametere'!$A$4:$G$11,2,FALSE),0)</f>
        <v>0</v>
      </c>
      <c r="M136" s="64">
        <f>IFERROR(VLOOKUP(G136,'Sentrale parametere'!$A$4:$G$11,3,FALSE)*IF(F136="Ja",2,1),0)</f>
        <v>0</v>
      </c>
      <c r="N136" s="64">
        <f>IFERROR(VLOOKUP(G136,'Sentrale parametere'!$A$4:$G$11,4,FALSE),0)</f>
        <v>0</v>
      </c>
      <c r="O136" s="65">
        <f>IFERROR(VLOOKUP(G136,'Sentrale parametere'!$A$4:$G$11,5,FALSE),0)</f>
        <v>0</v>
      </c>
      <c r="P136" s="65">
        <f>IFERROR(VLOOKUP(G136,'Sentrale parametere'!$A$4:$G$11,6,FALSE)*IF(F136="Ja",2,1),0)</f>
        <v>0</v>
      </c>
      <c r="Q136" s="65">
        <f>IFERROR(VLOOKUP(G136,'Sentrale parametere'!$A$4:$G$11,7,FALSE),0)</f>
        <v>0</v>
      </c>
      <c r="R136" s="5">
        <f t="shared" si="12"/>
        <v>0</v>
      </c>
      <c r="S136" s="5">
        <f t="shared" si="13"/>
        <v>0</v>
      </c>
      <c r="T136" s="5">
        <f t="shared" si="14"/>
        <v>0</v>
      </c>
      <c r="U136" s="4">
        <f t="shared" si="15"/>
        <v>0</v>
      </c>
      <c r="V136" s="4">
        <f t="shared" si="16"/>
        <v>0</v>
      </c>
      <c r="W136" s="4">
        <f t="shared" si="17"/>
        <v>0</v>
      </c>
    </row>
    <row r="137" spans="1:23" customFormat="1" x14ac:dyDescent="0.25">
      <c r="A137" s="124"/>
      <c r="B137" s="119"/>
      <c r="C137" s="124"/>
      <c r="D137" s="124"/>
      <c r="E137" s="124"/>
      <c r="F137" s="123"/>
      <c r="G137" s="4"/>
      <c r="H137" s="4"/>
      <c r="I137" s="4"/>
      <c r="J137" s="4"/>
      <c r="K137" s="4"/>
      <c r="L137" s="64">
        <f>IFERROR(VLOOKUP(G137,'Sentrale parametere'!$A$4:$G$11,2,FALSE),0)</f>
        <v>0</v>
      </c>
      <c r="M137" s="64">
        <f>IFERROR(VLOOKUP(G137,'Sentrale parametere'!$A$4:$G$11,3,FALSE)*IF(F137="Ja",2,1),0)</f>
        <v>0</v>
      </c>
      <c r="N137" s="64">
        <f>IFERROR(VLOOKUP(G137,'Sentrale parametere'!$A$4:$G$11,4,FALSE),0)</f>
        <v>0</v>
      </c>
      <c r="O137" s="65">
        <f>IFERROR(VLOOKUP(G137,'Sentrale parametere'!$A$4:$G$11,5,FALSE),0)</f>
        <v>0</v>
      </c>
      <c r="P137" s="65">
        <f>IFERROR(VLOOKUP(G137,'Sentrale parametere'!$A$4:$G$11,6,FALSE)*IF(F137="Ja",2,1),0)</f>
        <v>0</v>
      </c>
      <c r="Q137" s="65">
        <f>IFERROR(VLOOKUP(G137,'Sentrale parametere'!$A$4:$G$11,7,FALSE),0)</f>
        <v>0</v>
      </c>
      <c r="R137" s="5">
        <f t="shared" si="12"/>
        <v>0</v>
      </c>
      <c r="S137" s="5">
        <f t="shared" si="13"/>
        <v>0</v>
      </c>
      <c r="T137" s="5">
        <f t="shared" si="14"/>
        <v>0</v>
      </c>
      <c r="U137" s="4">
        <f t="shared" si="15"/>
        <v>0</v>
      </c>
      <c r="V137" s="4">
        <f t="shared" si="16"/>
        <v>0</v>
      </c>
      <c r="W137" s="4">
        <f t="shared" si="17"/>
        <v>0</v>
      </c>
    </row>
    <row r="138" spans="1:23" customFormat="1" x14ac:dyDescent="0.25">
      <c r="A138" s="124"/>
      <c r="B138" s="119"/>
      <c r="C138" s="124"/>
      <c r="D138" s="124"/>
      <c r="E138" s="124"/>
      <c r="F138" s="123"/>
      <c r="G138" s="4"/>
      <c r="H138" s="4"/>
      <c r="I138" s="4"/>
      <c r="J138" s="4"/>
      <c r="K138" s="4"/>
      <c r="L138" s="64">
        <f>IFERROR(VLOOKUP(G138,'Sentrale parametere'!$A$4:$G$11,2,FALSE),0)</f>
        <v>0</v>
      </c>
      <c r="M138" s="64">
        <f>IFERROR(VLOOKUP(G138,'Sentrale parametere'!$A$4:$G$11,3,FALSE)*IF(F138="Ja",2,1),0)</f>
        <v>0</v>
      </c>
      <c r="N138" s="64">
        <f>IFERROR(VLOOKUP(G138,'Sentrale parametere'!$A$4:$G$11,4,FALSE),0)</f>
        <v>0</v>
      </c>
      <c r="O138" s="65">
        <f>IFERROR(VLOOKUP(G138,'Sentrale parametere'!$A$4:$G$11,5,FALSE),0)</f>
        <v>0</v>
      </c>
      <c r="P138" s="65">
        <f>IFERROR(VLOOKUP(G138,'Sentrale parametere'!$A$4:$G$11,6,FALSE)*IF(F138="Ja",2,1),0)</f>
        <v>0</v>
      </c>
      <c r="Q138" s="65">
        <f>IFERROR(VLOOKUP(G138,'Sentrale parametere'!$A$4:$G$11,7,FALSE),0)</f>
        <v>0</v>
      </c>
      <c r="R138" s="5">
        <f t="shared" si="12"/>
        <v>0</v>
      </c>
      <c r="S138" s="5">
        <f t="shared" si="13"/>
        <v>0</v>
      </c>
      <c r="T138" s="5">
        <f t="shared" si="14"/>
        <v>0</v>
      </c>
      <c r="U138" s="4">
        <f t="shared" si="15"/>
        <v>0</v>
      </c>
      <c r="V138" s="4">
        <f t="shared" si="16"/>
        <v>0</v>
      </c>
      <c r="W138" s="4">
        <f t="shared" si="17"/>
        <v>0</v>
      </c>
    </row>
    <row r="139" spans="1:23" customFormat="1" x14ac:dyDescent="0.25">
      <c r="A139" s="124"/>
      <c r="B139" s="119"/>
      <c r="C139" s="124"/>
      <c r="D139" s="124"/>
      <c r="E139" s="124"/>
      <c r="F139" s="123"/>
      <c r="G139" s="4"/>
      <c r="H139" s="4"/>
      <c r="I139" s="4"/>
      <c r="J139" s="4"/>
      <c r="K139" s="4"/>
      <c r="L139" s="64">
        <f>IFERROR(VLOOKUP(G139,'Sentrale parametere'!$A$4:$G$11,2,FALSE),0)</f>
        <v>0</v>
      </c>
      <c r="M139" s="64">
        <f>IFERROR(VLOOKUP(G139,'Sentrale parametere'!$A$4:$G$11,3,FALSE)*IF(F139="Ja",2,1),0)</f>
        <v>0</v>
      </c>
      <c r="N139" s="64">
        <f>IFERROR(VLOOKUP(G139,'Sentrale parametere'!$A$4:$G$11,4,FALSE),0)</f>
        <v>0</v>
      </c>
      <c r="O139" s="65">
        <f>IFERROR(VLOOKUP(G139,'Sentrale parametere'!$A$4:$G$11,5,FALSE),0)</f>
        <v>0</v>
      </c>
      <c r="P139" s="65">
        <f>IFERROR(VLOOKUP(G139,'Sentrale parametere'!$A$4:$G$11,6,FALSE)*IF(F139="Ja",2,1),0)</f>
        <v>0</v>
      </c>
      <c r="Q139" s="65">
        <f>IFERROR(VLOOKUP(G139,'Sentrale parametere'!$A$4:$G$11,7,FALSE),0)</f>
        <v>0</v>
      </c>
      <c r="R139" s="5">
        <f t="shared" si="12"/>
        <v>0</v>
      </c>
      <c r="S139" s="5">
        <f t="shared" si="13"/>
        <v>0</v>
      </c>
      <c r="T139" s="5">
        <f t="shared" si="14"/>
        <v>0</v>
      </c>
      <c r="U139" s="4">
        <f t="shared" si="15"/>
        <v>0</v>
      </c>
      <c r="V139" s="4">
        <f t="shared" si="16"/>
        <v>0</v>
      </c>
      <c r="W139" s="4">
        <f t="shared" si="17"/>
        <v>0</v>
      </c>
    </row>
    <row r="140" spans="1:23" customFormat="1" x14ac:dyDescent="0.25">
      <c r="A140" s="124"/>
      <c r="B140" s="119"/>
      <c r="C140" s="124"/>
      <c r="D140" s="124"/>
      <c r="E140" s="124"/>
      <c r="F140" s="123"/>
      <c r="G140" s="4"/>
      <c r="H140" s="4"/>
      <c r="I140" s="4"/>
      <c r="J140" s="4"/>
      <c r="K140" s="4"/>
      <c r="L140" s="64">
        <f>IFERROR(VLOOKUP(G140,'Sentrale parametere'!$A$4:$G$11,2,FALSE),0)</f>
        <v>0</v>
      </c>
      <c r="M140" s="64">
        <f>IFERROR(VLOOKUP(G140,'Sentrale parametere'!$A$4:$G$11,3,FALSE)*IF(F140="Ja",2,1),0)</f>
        <v>0</v>
      </c>
      <c r="N140" s="64">
        <f>IFERROR(VLOOKUP(G140,'Sentrale parametere'!$A$4:$G$11,4,FALSE),0)</f>
        <v>0</v>
      </c>
      <c r="O140" s="65">
        <f>IFERROR(VLOOKUP(G140,'Sentrale parametere'!$A$4:$G$11,5,FALSE),0)</f>
        <v>0</v>
      </c>
      <c r="P140" s="65">
        <f>IFERROR(VLOOKUP(G140,'Sentrale parametere'!$A$4:$G$11,6,FALSE)*IF(F140="Ja",2,1),0)</f>
        <v>0</v>
      </c>
      <c r="Q140" s="65">
        <f>IFERROR(VLOOKUP(G140,'Sentrale parametere'!$A$4:$G$11,7,FALSE),0)</f>
        <v>0</v>
      </c>
      <c r="R140" s="5">
        <f t="shared" si="12"/>
        <v>0</v>
      </c>
      <c r="S140" s="5">
        <f t="shared" si="13"/>
        <v>0</v>
      </c>
      <c r="T140" s="5">
        <f t="shared" si="14"/>
        <v>0</v>
      </c>
      <c r="U140" s="4">
        <f t="shared" si="15"/>
        <v>0</v>
      </c>
      <c r="V140" s="4">
        <f t="shared" si="16"/>
        <v>0</v>
      </c>
      <c r="W140" s="4">
        <f t="shared" si="17"/>
        <v>0</v>
      </c>
    </row>
    <row r="141" spans="1:23" customFormat="1" x14ac:dyDescent="0.25">
      <c r="A141" s="124"/>
      <c r="B141" s="119"/>
      <c r="C141" s="124"/>
      <c r="D141" s="124"/>
      <c r="E141" s="124"/>
      <c r="F141" s="123"/>
      <c r="G141" s="4"/>
      <c r="H141" s="4"/>
      <c r="I141" s="4"/>
      <c r="J141" s="4"/>
      <c r="K141" s="4"/>
      <c r="L141" s="64">
        <f>IFERROR(VLOOKUP(G141,'Sentrale parametere'!$A$4:$G$11,2,FALSE),0)</f>
        <v>0</v>
      </c>
      <c r="M141" s="64">
        <f>IFERROR(VLOOKUP(G141,'Sentrale parametere'!$A$4:$G$11,3,FALSE)*IF(F141="Ja",2,1),0)</f>
        <v>0</v>
      </c>
      <c r="N141" s="64">
        <f>IFERROR(VLOOKUP(G141,'Sentrale parametere'!$A$4:$G$11,4,FALSE),0)</f>
        <v>0</v>
      </c>
      <c r="O141" s="65">
        <f>IFERROR(VLOOKUP(G141,'Sentrale parametere'!$A$4:$G$11,5,FALSE),0)</f>
        <v>0</v>
      </c>
      <c r="P141" s="65">
        <f>IFERROR(VLOOKUP(G141,'Sentrale parametere'!$A$4:$G$11,6,FALSE)*IF(F141="Ja",2,1),0)</f>
        <v>0</v>
      </c>
      <c r="Q141" s="65">
        <f>IFERROR(VLOOKUP(G141,'Sentrale parametere'!$A$4:$G$11,7,FALSE),0)</f>
        <v>0</v>
      </c>
      <c r="R141" s="5">
        <f t="shared" si="12"/>
        <v>0</v>
      </c>
      <c r="S141" s="5">
        <f t="shared" si="13"/>
        <v>0</v>
      </c>
      <c r="T141" s="5">
        <f t="shared" si="14"/>
        <v>0</v>
      </c>
      <c r="U141" s="4">
        <f t="shared" si="15"/>
        <v>0</v>
      </c>
      <c r="V141" s="4">
        <f t="shared" si="16"/>
        <v>0</v>
      </c>
      <c r="W141" s="4">
        <f t="shared" si="17"/>
        <v>0</v>
      </c>
    </row>
    <row r="142" spans="1:23" customFormat="1" x14ac:dyDescent="0.25">
      <c r="A142" s="124"/>
      <c r="B142" s="119"/>
      <c r="C142" s="124"/>
      <c r="D142" s="124"/>
      <c r="E142" s="124"/>
      <c r="F142" s="123"/>
      <c r="G142" s="4"/>
      <c r="H142" s="4"/>
      <c r="I142" s="4"/>
      <c r="J142" s="4"/>
      <c r="K142" s="4"/>
      <c r="L142" s="64">
        <f>IFERROR(VLOOKUP(G142,'Sentrale parametere'!$A$4:$G$11,2,FALSE),0)</f>
        <v>0</v>
      </c>
      <c r="M142" s="64">
        <f>IFERROR(VLOOKUP(G142,'Sentrale parametere'!$A$4:$G$11,3,FALSE)*IF(F142="Ja",2,1),0)</f>
        <v>0</v>
      </c>
      <c r="N142" s="64">
        <f>IFERROR(VLOOKUP(G142,'Sentrale parametere'!$A$4:$G$11,4,FALSE),0)</f>
        <v>0</v>
      </c>
      <c r="O142" s="65">
        <f>IFERROR(VLOOKUP(G142,'Sentrale parametere'!$A$4:$G$11,5,FALSE),0)</f>
        <v>0</v>
      </c>
      <c r="P142" s="65">
        <f>IFERROR(VLOOKUP(G142,'Sentrale parametere'!$A$4:$G$11,6,FALSE)*IF(F142="Ja",2,1),0)</f>
        <v>0</v>
      </c>
      <c r="Q142" s="65">
        <f>IFERROR(VLOOKUP(G142,'Sentrale parametere'!$A$4:$G$11,7,FALSE),0)</f>
        <v>0</v>
      </c>
      <c r="R142" s="5">
        <f t="shared" si="12"/>
        <v>0</v>
      </c>
      <c r="S142" s="5">
        <f t="shared" si="13"/>
        <v>0</v>
      </c>
      <c r="T142" s="5">
        <f t="shared" si="14"/>
        <v>0</v>
      </c>
      <c r="U142" s="4">
        <f t="shared" si="15"/>
        <v>0</v>
      </c>
      <c r="V142" s="4">
        <f t="shared" si="16"/>
        <v>0</v>
      </c>
      <c r="W142" s="4">
        <f t="shared" si="17"/>
        <v>0</v>
      </c>
    </row>
    <row r="143" spans="1:23" customFormat="1" x14ac:dyDescent="0.25">
      <c r="A143" s="124"/>
      <c r="B143" s="119"/>
      <c r="C143" s="124"/>
      <c r="D143" s="124"/>
      <c r="E143" s="124"/>
      <c r="F143" s="123"/>
      <c r="G143" s="4"/>
      <c r="H143" s="4"/>
      <c r="I143" s="4"/>
      <c r="J143" s="4"/>
      <c r="K143" s="4"/>
      <c r="L143" s="64">
        <f>IFERROR(VLOOKUP(G143,'Sentrale parametere'!$A$4:$G$11,2,FALSE),0)</f>
        <v>0</v>
      </c>
      <c r="M143" s="64">
        <f>IFERROR(VLOOKUP(G143,'Sentrale parametere'!$A$4:$G$11,3,FALSE)*IF(F143="Ja",2,1),0)</f>
        <v>0</v>
      </c>
      <c r="N143" s="64">
        <f>IFERROR(VLOOKUP(G143,'Sentrale parametere'!$A$4:$G$11,4,FALSE),0)</f>
        <v>0</v>
      </c>
      <c r="O143" s="65">
        <f>IFERROR(VLOOKUP(G143,'Sentrale parametere'!$A$4:$G$11,5,FALSE),0)</f>
        <v>0</v>
      </c>
      <c r="P143" s="65">
        <f>IFERROR(VLOOKUP(G143,'Sentrale parametere'!$A$4:$G$11,6,FALSE)*IF(F143="Ja",2,1),0)</f>
        <v>0</v>
      </c>
      <c r="Q143" s="65">
        <f>IFERROR(VLOOKUP(G143,'Sentrale parametere'!$A$4:$G$11,7,FALSE),0)</f>
        <v>0</v>
      </c>
      <c r="R143" s="5">
        <f t="shared" si="12"/>
        <v>0</v>
      </c>
      <c r="S143" s="5">
        <f t="shared" si="13"/>
        <v>0</v>
      </c>
      <c r="T143" s="5">
        <f t="shared" si="14"/>
        <v>0</v>
      </c>
      <c r="U143" s="4">
        <f t="shared" si="15"/>
        <v>0</v>
      </c>
      <c r="V143" s="4">
        <f t="shared" si="16"/>
        <v>0</v>
      </c>
      <c r="W143" s="4">
        <f t="shared" si="17"/>
        <v>0</v>
      </c>
    </row>
    <row r="144" spans="1:23" customFormat="1" x14ac:dyDescent="0.25">
      <c r="A144" s="124"/>
      <c r="B144" s="119"/>
      <c r="C144" s="124"/>
      <c r="D144" s="124"/>
      <c r="E144" s="124"/>
      <c r="F144" s="123"/>
      <c r="G144" s="4"/>
      <c r="H144" s="4"/>
      <c r="I144" s="4"/>
      <c r="J144" s="4"/>
      <c r="K144" s="4"/>
      <c r="L144" s="64">
        <f>IFERROR(VLOOKUP(G144,'Sentrale parametere'!$A$4:$G$11,2,FALSE),0)</f>
        <v>0</v>
      </c>
      <c r="M144" s="64">
        <f>IFERROR(VLOOKUP(G144,'Sentrale parametere'!$A$4:$G$11,3,FALSE)*IF(F144="Ja",2,1),0)</f>
        <v>0</v>
      </c>
      <c r="N144" s="64">
        <f>IFERROR(VLOOKUP(G144,'Sentrale parametere'!$A$4:$G$11,4,FALSE),0)</f>
        <v>0</v>
      </c>
      <c r="O144" s="65">
        <f>IFERROR(VLOOKUP(G144,'Sentrale parametere'!$A$4:$G$11,5,FALSE),0)</f>
        <v>0</v>
      </c>
      <c r="P144" s="65">
        <f>IFERROR(VLOOKUP(G144,'Sentrale parametere'!$A$4:$G$11,6,FALSE)*IF(F144="Ja",2,1),0)</f>
        <v>0</v>
      </c>
      <c r="Q144" s="65">
        <f>IFERROR(VLOOKUP(G144,'Sentrale parametere'!$A$4:$G$11,7,FALSE),0)</f>
        <v>0</v>
      </c>
      <c r="R144" s="5">
        <f t="shared" si="12"/>
        <v>0</v>
      </c>
      <c r="S144" s="5">
        <f t="shared" si="13"/>
        <v>0</v>
      </c>
      <c r="T144" s="5">
        <f t="shared" si="14"/>
        <v>0</v>
      </c>
      <c r="U144" s="4">
        <f t="shared" si="15"/>
        <v>0</v>
      </c>
      <c r="V144" s="4">
        <f t="shared" si="16"/>
        <v>0</v>
      </c>
      <c r="W144" s="4">
        <f t="shared" si="17"/>
        <v>0</v>
      </c>
    </row>
    <row r="145" spans="1:23" customFormat="1" x14ac:dyDescent="0.25">
      <c r="A145" s="124"/>
      <c r="B145" s="119"/>
      <c r="C145" s="124"/>
      <c r="D145" s="124"/>
      <c r="E145" s="124"/>
      <c r="F145" s="123"/>
      <c r="G145" s="4"/>
      <c r="H145" s="4"/>
      <c r="I145" s="4"/>
      <c r="J145" s="4"/>
      <c r="K145" s="4"/>
      <c r="L145" s="64">
        <f>IFERROR(VLOOKUP(G145,'Sentrale parametere'!$A$4:$G$11,2,FALSE),0)</f>
        <v>0</v>
      </c>
      <c r="M145" s="64">
        <f>IFERROR(VLOOKUP(G145,'Sentrale parametere'!$A$4:$G$11,3,FALSE)*IF(F145="Ja",2,1),0)</f>
        <v>0</v>
      </c>
      <c r="N145" s="64">
        <f>IFERROR(VLOOKUP(G145,'Sentrale parametere'!$A$4:$G$11,4,FALSE),0)</f>
        <v>0</v>
      </c>
      <c r="O145" s="65">
        <f>IFERROR(VLOOKUP(G145,'Sentrale parametere'!$A$4:$G$11,5,FALSE),0)</f>
        <v>0</v>
      </c>
      <c r="P145" s="65">
        <f>IFERROR(VLOOKUP(G145,'Sentrale parametere'!$A$4:$G$11,6,FALSE)*IF(F145="Ja",2,1),0)</f>
        <v>0</v>
      </c>
      <c r="Q145" s="65">
        <f>IFERROR(VLOOKUP(G145,'Sentrale parametere'!$A$4:$G$11,7,FALSE),0)</f>
        <v>0</v>
      </c>
      <c r="R145" s="5">
        <f t="shared" si="12"/>
        <v>0</v>
      </c>
      <c r="S145" s="5">
        <f t="shared" si="13"/>
        <v>0</v>
      </c>
      <c r="T145" s="5">
        <f t="shared" si="14"/>
        <v>0</v>
      </c>
      <c r="U145" s="4">
        <f t="shared" si="15"/>
        <v>0</v>
      </c>
      <c r="V145" s="4">
        <f t="shared" si="16"/>
        <v>0</v>
      </c>
      <c r="W145" s="4">
        <f t="shared" si="17"/>
        <v>0</v>
      </c>
    </row>
    <row r="146" spans="1:23" customFormat="1" x14ac:dyDescent="0.25">
      <c r="A146" s="124"/>
      <c r="B146" s="119"/>
      <c r="C146" s="124"/>
      <c r="D146" s="124"/>
      <c r="E146" s="124"/>
      <c r="F146" s="123"/>
      <c r="G146" s="4"/>
      <c r="H146" s="4"/>
      <c r="I146" s="4"/>
      <c r="J146" s="4"/>
      <c r="K146" s="4"/>
      <c r="L146" s="64">
        <f>IFERROR(VLOOKUP(G146,'Sentrale parametere'!$A$4:$G$11,2,FALSE),0)</f>
        <v>0</v>
      </c>
      <c r="M146" s="64">
        <f>IFERROR(VLOOKUP(G146,'Sentrale parametere'!$A$4:$G$11,3,FALSE)*IF(F146="Ja",2,1),0)</f>
        <v>0</v>
      </c>
      <c r="N146" s="64">
        <f>IFERROR(VLOOKUP(G146,'Sentrale parametere'!$A$4:$G$11,4,FALSE),0)</f>
        <v>0</v>
      </c>
      <c r="O146" s="65">
        <f>IFERROR(VLOOKUP(G146,'Sentrale parametere'!$A$4:$G$11,5,FALSE),0)</f>
        <v>0</v>
      </c>
      <c r="P146" s="65">
        <f>IFERROR(VLOOKUP(G146,'Sentrale parametere'!$A$4:$G$11,6,FALSE)*IF(F146="Ja",2,1),0)</f>
        <v>0</v>
      </c>
      <c r="Q146" s="65">
        <f>IFERROR(VLOOKUP(G146,'Sentrale parametere'!$A$4:$G$11,7,FALSE),0)</f>
        <v>0</v>
      </c>
      <c r="R146" s="5">
        <f t="shared" si="12"/>
        <v>0</v>
      </c>
      <c r="S146" s="5">
        <f t="shared" si="13"/>
        <v>0</v>
      </c>
      <c r="T146" s="5">
        <f t="shared" si="14"/>
        <v>0</v>
      </c>
      <c r="U146" s="4">
        <f t="shared" si="15"/>
        <v>0</v>
      </c>
      <c r="V146" s="4">
        <f t="shared" si="16"/>
        <v>0</v>
      </c>
      <c r="W146" s="4">
        <f t="shared" si="17"/>
        <v>0</v>
      </c>
    </row>
    <row r="147" spans="1:23" customFormat="1" x14ac:dyDescent="0.25">
      <c r="A147" s="124"/>
      <c r="B147" s="119"/>
      <c r="C147" s="124"/>
      <c r="D147" s="124"/>
      <c r="E147" s="124"/>
      <c r="F147" s="123"/>
      <c r="G147" s="4"/>
      <c r="H147" s="4"/>
      <c r="I147" s="4"/>
      <c r="J147" s="4"/>
      <c r="K147" s="4"/>
      <c r="L147" s="64">
        <f>IFERROR(VLOOKUP(G147,'Sentrale parametere'!$A$4:$G$11,2,FALSE),0)</f>
        <v>0</v>
      </c>
      <c r="M147" s="64">
        <f>IFERROR(VLOOKUP(G147,'Sentrale parametere'!$A$4:$G$11,3,FALSE)*IF(F147="Ja",2,1),0)</f>
        <v>0</v>
      </c>
      <c r="N147" s="64">
        <f>IFERROR(VLOOKUP(G147,'Sentrale parametere'!$A$4:$G$11,4,FALSE),0)</f>
        <v>0</v>
      </c>
      <c r="O147" s="65">
        <f>IFERROR(VLOOKUP(G147,'Sentrale parametere'!$A$4:$G$11,5,FALSE),0)</f>
        <v>0</v>
      </c>
      <c r="P147" s="65">
        <f>IFERROR(VLOOKUP(G147,'Sentrale parametere'!$A$4:$G$11,6,FALSE)*IF(F147="Ja",2,1),0)</f>
        <v>0</v>
      </c>
      <c r="Q147" s="65">
        <f>IFERROR(VLOOKUP(G147,'Sentrale parametere'!$A$4:$G$11,7,FALSE),0)</f>
        <v>0</v>
      </c>
      <c r="R147" s="5">
        <f t="shared" si="12"/>
        <v>0</v>
      </c>
      <c r="S147" s="5">
        <f t="shared" si="13"/>
        <v>0</v>
      </c>
      <c r="T147" s="5">
        <f t="shared" si="14"/>
        <v>0</v>
      </c>
      <c r="U147" s="4">
        <f t="shared" si="15"/>
        <v>0</v>
      </c>
      <c r="V147" s="4">
        <f t="shared" si="16"/>
        <v>0</v>
      </c>
      <c r="W147" s="4">
        <f t="shared" si="17"/>
        <v>0</v>
      </c>
    </row>
    <row r="148" spans="1:23" customFormat="1" x14ac:dyDescent="0.25">
      <c r="A148" s="124"/>
      <c r="B148" s="119"/>
      <c r="C148" s="124"/>
      <c r="D148" s="124"/>
      <c r="E148" s="124"/>
      <c r="F148" s="123"/>
      <c r="G148" s="4"/>
      <c r="H148" s="4"/>
      <c r="I148" s="4"/>
      <c r="J148" s="4"/>
      <c r="K148" s="4"/>
      <c r="L148" s="64">
        <f>IFERROR(VLOOKUP(G148,'Sentrale parametere'!$A$4:$G$11,2,FALSE),0)</f>
        <v>0</v>
      </c>
      <c r="M148" s="64">
        <f>IFERROR(VLOOKUP(G148,'Sentrale parametere'!$A$4:$G$11,3,FALSE)*IF(F148="Ja",2,1),0)</f>
        <v>0</v>
      </c>
      <c r="N148" s="64">
        <f>IFERROR(VLOOKUP(G148,'Sentrale parametere'!$A$4:$G$11,4,FALSE),0)</f>
        <v>0</v>
      </c>
      <c r="O148" s="65">
        <f>IFERROR(VLOOKUP(G148,'Sentrale parametere'!$A$4:$G$11,5,FALSE),0)</f>
        <v>0</v>
      </c>
      <c r="P148" s="65">
        <f>IFERROR(VLOOKUP(G148,'Sentrale parametere'!$A$4:$G$11,6,FALSE)*IF(F148="Ja",2,1),0)</f>
        <v>0</v>
      </c>
      <c r="Q148" s="65">
        <f>IFERROR(VLOOKUP(G148,'Sentrale parametere'!$A$4:$G$11,7,FALSE),0)</f>
        <v>0</v>
      </c>
      <c r="R148" s="5">
        <f t="shared" si="12"/>
        <v>0</v>
      </c>
      <c r="S148" s="5">
        <f t="shared" si="13"/>
        <v>0</v>
      </c>
      <c r="T148" s="5">
        <f t="shared" si="14"/>
        <v>0</v>
      </c>
      <c r="U148" s="4">
        <f t="shared" si="15"/>
        <v>0</v>
      </c>
      <c r="V148" s="4">
        <f t="shared" si="16"/>
        <v>0</v>
      </c>
      <c r="W148" s="4">
        <f t="shared" si="17"/>
        <v>0</v>
      </c>
    </row>
    <row r="149" spans="1:23" customFormat="1" x14ac:dyDescent="0.25">
      <c r="A149" s="124"/>
      <c r="B149" s="119"/>
      <c r="C149" s="124"/>
      <c r="D149" s="124"/>
      <c r="E149" s="124"/>
      <c r="F149" s="123"/>
      <c r="G149" s="4"/>
      <c r="H149" s="4"/>
      <c r="I149" s="4"/>
      <c r="J149" s="4"/>
      <c r="K149" s="4"/>
      <c r="L149" s="64">
        <f>IFERROR(VLOOKUP(G149,'Sentrale parametere'!$A$4:$G$11,2,FALSE),0)</f>
        <v>0</v>
      </c>
      <c r="M149" s="64">
        <f>IFERROR(VLOOKUP(G149,'Sentrale parametere'!$A$4:$G$11,3,FALSE)*IF(F149="Ja",2,1),0)</f>
        <v>0</v>
      </c>
      <c r="N149" s="64">
        <f>IFERROR(VLOOKUP(G149,'Sentrale parametere'!$A$4:$G$11,4,FALSE),0)</f>
        <v>0</v>
      </c>
      <c r="O149" s="65">
        <f>IFERROR(VLOOKUP(G149,'Sentrale parametere'!$A$4:$G$11,5,FALSE),0)</f>
        <v>0</v>
      </c>
      <c r="P149" s="65">
        <f>IFERROR(VLOOKUP(G149,'Sentrale parametere'!$A$4:$G$11,6,FALSE)*IF(F149="Ja",2,1),0)</f>
        <v>0</v>
      </c>
      <c r="Q149" s="65">
        <f>IFERROR(VLOOKUP(G149,'Sentrale parametere'!$A$4:$G$11,7,FALSE),0)</f>
        <v>0</v>
      </c>
      <c r="R149" s="5">
        <f t="shared" si="12"/>
        <v>0</v>
      </c>
      <c r="S149" s="5">
        <f t="shared" si="13"/>
        <v>0</v>
      </c>
      <c r="T149" s="5">
        <f t="shared" si="14"/>
        <v>0</v>
      </c>
      <c r="U149" s="4">
        <f t="shared" si="15"/>
        <v>0</v>
      </c>
      <c r="V149" s="4">
        <f t="shared" si="16"/>
        <v>0</v>
      </c>
      <c r="W149" s="4">
        <f t="shared" si="17"/>
        <v>0</v>
      </c>
    </row>
    <row r="150" spans="1:23" customFormat="1" x14ac:dyDescent="0.25">
      <c r="A150" s="124"/>
      <c r="B150" s="119"/>
      <c r="C150" s="124"/>
      <c r="D150" s="124"/>
      <c r="E150" s="124"/>
      <c r="F150" s="123"/>
      <c r="G150" s="4"/>
      <c r="H150" s="4"/>
      <c r="I150" s="4"/>
      <c r="J150" s="4"/>
      <c r="K150" s="4"/>
      <c r="L150" s="64">
        <f>IFERROR(VLOOKUP(G150,'Sentrale parametere'!$A$4:$G$11,2,FALSE),0)</f>
        <v>0</v>
      </c>
      <c r="M150" s="64">
        <f>IFERROR(VLOOKUP(G150,'Sentrale parametere'!$A$4:$G$11,3,FALSE)*IF(F150="Ja",2,1),0)</f>
        <v>0</v>
      </c>
      <c r="N150" s="64">
        <f>IFERROR(VLOOKUP(G150,'Sentrale parametere'!$A$4:$G$11,4,FALSE),0)</f>
        <v>0</v>
      </c>
      <c r="O150" s="65">
        <f>IFERROR(VLOOKUP(G150,'Sentrale parametere'!$A$4:$G$11,5,FALSE),0)</f>
        <v>0</v>
      </c>
      <c r="P150" s="65">
        <f>IFERROR(VLOOKUP(G150,'Sentrale parametere'!$A$4:$G$11,6,FALSE)*IF(F150="Ja",2,1),0)</f>
        <v>0</v>
      </c>
      <c r="Q150" s="65">
        <f>IFERROR(VLOOKUP(G150,'Sentrale parametere'!$A$4:$G$11,7,FALSE),0)</f>
        <v>0</v>
      </c>
      <c r="R150" s="5">
        <f t="shared" si="12"/>
        <v>0</v>
      </c>
      <c r="S150" s="5">
        <f t="shared" si="13"/>
        <v>0</v>
      </c>
      <c r="T150" s="5">
        <f t="shared" si="14"/>
        <v>0</v>
      </c>
      <c r="U150" s="4">
        <f t="shared" si="15"/>
        <v>0</v>
      </c>
      <c r="V150" s="4">
        <f t="shared" si="16"/>
        <v>0</v>
      </c>
      <c r="W150" s="4">
        <f t="shared" si="17"/>
        <v>0</v>
      </c>
    </row>
    <row r="151" spans="1:23" customFormat="1" x14ac:dyDescent="0.25">
      <c r="A151" s="124"/>
      <c r="B151" s="119"/>
      <c r="C151" s="124"/>
      <c r="D151" s="124"/>
      <c r="E151" s="124"/>
      <c r="F151" s="123"/>
      <c r="G151" s="4"/>
      <c r="H151" s="4"/>
      <c r="I151" s="4"/>
      <c r="J151" s="4"/>
      <c r="K151" s="4"/>
      <c r="L151" s="64">
        <f>IFERROR(VLOOKUP(G151,'Sentrale parametere'!$A$4:$G$11,2,FALSE),0)</f>
        <v>0</v>
      </c>
      <c r="M151" s="64">
        <f>IFERROR(VLOOKUP(G151,'Sentrale parametere'!$A$4:$G$11,3,FALSE)*IF(F151="Ja",2,1),0)</f>
        <v>0</v>
      </c>
      <c r="N151" s="64">
        <f>IFERROR(VLOOKUP(G151,'Sentrale parametere'!$A$4:$G$11,4,FALSE),0)</f>
        <v>0</v>
      </c>
      <c r="O151" s="65">
        <f>IFERROR(VLOOKUP(G151,'Sentrale parametere'!$A$4:$G$11,5,FALSE),0)</f>
        <v>0</v>
      </c>
      <c r="P151" s="65">
        <f>IFERROR(VLOOKUP(G151,'Sentrale parametere'!$A$4:$G$11,6,FALSE)*IF(F151="Ja",2,1),0)</f>
        <v>0</v>
      </c>
      <c r="Q151" s="65">
        <f>IFERROR(VLOOKUP(G151,'Sentrale parametere'!$A$4:$G$11,7,FALSE),0)</f>
        <v>0</v>
      </c>
      <c r="R151" s="5">
        <f t="shared" si="12"/>
        <v>0</v>
      </c>
      <c r="S151" s="5">
        <f t="shared" si="13"/>
        <v>0</v>
      </c>
      <c r="T151" s="5">
        <f t="shared" si="14"/>
        <v>0</v>
      </c>
      <c r="U151" s="4">
        <f t="shared" si="15"/>
        <v>0</v>
      </c>
      <c r="V151" s="4">
        <f t="shared" si="16"/>
        <v>0</v>
      </c>
      <c r="W151" s="4">
        <f t="shared" si="17"/>
        <v>0</v>
      </c>
    </row>
    <row r="152" spans="1:23" customFormat="1" x14ac:dyDescent="0.25">
      <c r="A152" s="124"/>
      <c r="B152" s="119"/>
      <c r="C152" s="124"/>
      <c r="D152" s="124"/>
      <c r="E152" s="124"/>
      <c r="F152" s="123"/>
      <c r="G152" s="4"/>
      <c r="H152" s="4"/>
      <c r="I152" s="4"/>
      <c r="J152" s="4"/>
      <c r="K152" s="4"/>
      <c r="L152" s="64">
        <f>IFERROR(VLOOKUP(G152,'Sentrale parametere'!$A$4:$G$11,2,FALSE),0)</f>
        <v>0</v>
      </c>
      <c r="M152" s="64">
        <f>IFERROR(VLOOKUP(G152,'Sentrale parametere'!$A$4:$G$11,3,FALSE)*IF(F152="Ja",2,1),0)</f>
        <v>0</v>
      </c>
      <c r="N152" s="64">
        <f>IFERROR(VLOOKUP(G152,'Sentrale parametere'!$A$4:$G$11,4,FALSE),0)</f>
        <v>0</v>
      </c>
      <c r="O152" s="65">
        <f>IFERROR(VLOOKUP(G152,'Sentrale parametere'!$A$4:$G$11,5,FALSE),0)</f>
        <v>0</v>
      </c>
      <c r="P152" s="65">
        <f>IFERROR(VLOOKUP(G152,'Sentrale parametere'!$A$4:$G$11,6,FALSE)*IF(F152="Ja",2,1),0)</f>
        <v>0</v>
      </c>
      <c r="Q152" s="65">
        <f>IFERROR(VLOOKUP(G152,'Sentrale parametere'!$A$4:$G$11,7,FALSE),0)</f>
        <v>0</v>
      </c>
      <c r="R152" s="5">
        <f t="shared" si="12"/>
        <v>0</v>
      </c>
      <c r="S152" s="5">
        <f t="shared" si="13"/>
        <v>0</v>
      </c>
      <c r="T152" s="5">
        <f t="shared" si="14"/>
        <v>0</v>
      </c>
      <c r="U152" s="4">
        <f t="shared" si="15"/>
        <v>0</v>
      </c>
      <c r="V152" s="4">
        <f t="shared" si="16"/>
        <v>0</v>
      </c>
      <c r="W152" s="4">
        <f t="shared" si="17"/>
        <v>0</v>
      </c>
    </row>
    <row r="153" spans="1:23" customFormat="1" x14ac:dyDescent="0.25">
      <c r="A153" s="124"/>
      <c r="B153" s="119"/>
      <c r="C153" s="124"/>
      <c r="D153" s="124"/>
      <c r="E153" s="124"/>
      <c r="F153" s="123"/>
      <c r="G153" s="4"/>
      <c r="H153" s="4"/>
      <c r="I153" s="4"/>
      <c r="J153" s="4"/>
      <c r="K153" s="4"/>
      <c r="L153" s="64">
        <f>IFERROR(VLOOKUP(G153,'Sentrale parametere'!$A$4:$G$11,2,FALSE),0)</f>
        <v>0</v>
      </c>
      <c r="M153" s="64">
        <f>IFERROR(VLOOKUP(G153,'Sentrale parametere'!$A$4:$G$11,3,FALSE)*IF(F153="Ja",2,1),0)</f>
        <v>0</v>
      </c>
      <c r="N153" s="64">
        <f>IFERROR(VLOOKUP(G153,'Sentrale parametere'!$A$4:$G$11,4,FALSE),0)</f>
        <v>0</v>
      </c>
      <c r="O153" s="65">
        <f>IFERROR(VLOOKUP(G153,'Sentrale parametere'!$A$4:$G$11,5,FALSE),0)</f>
        <v>0</v>
      </c>
      <c r="P153" s="65">
        <f>IFERROR(VLOOKUP(G153,'Sentrale parametere'!$A$4:$G$11,6,FALSE)*IF(F153="Ja",2,1),0)</f>
        <v>0</v>
      </c>
      <c r="Q153" s="65">
        <f>IFERROR(VLOOKUP(G153,'Sentrale parametere'!$A$4:$G$11,7,FALSE),0)</f>
        <v>0</v>
      </c>
      <c r="R153" s="5">
        <f t="shared" si="12"/>
        <v>0</v>
      </c>
      <c r="S153" s="5">
        <f t="shared" si="13"/>
        <v>0</v>
      </c>
      <c r="T153" s="5">
        <f t="shared" si="14"/>
        <v>0</v>
      </c>
      <c r="U153" s="4">
        <f t="shared" si="15"/>
        <v>0</v>
      </c>
      <c r="V153" s="4">
        <f t="shared" si="16"/>
        <v>0</v>
      </c>
      <c r="W153" s="4">
        <f t="shared" si="17"/>
        <v>0</v>
      </c>
    </row>
    <row r="154" spans="1:23" customFormat="1" x14ac:dyDescent="0.25">
      <c r="A154" s="124"/>
      <c r="B154" s="119"/>
      <c r="C154" s="124"/>
      <c r="D154" s="124"/>
      <c r="E154" s="124"/>
      <c r="F154" s="123"/>
      <c r="G154" s="4"/>
      <c r="H154" s="4"/>
      <c r="I154" s="4"/>
      <c r="J154" s="4"/>
      <c r="K154" s="4"/>
      <c r="L154" s="64">
        <f>IFERROR(VLOOKUP(G154,'Sentrale parametere'!$A$4:$G$11,2,FALSE),0)</f>
        <v>0</v>
      </c>
      <c r="M154" s="64">
        <f>IFERROR(VLOOKUP(G154,'Sentrale parametere'!$A$4:$G$11,3,FALSE)*IF(F154="Ja",2,1),0)</f>
        <v>0</v>
      </c>
      <c r="N154" s="64">
        <f>IFERROR(VLOOKUP(G154,'Sentrale parametere'!$A$4:$G$11,4,FALSE),0)</f>
        <v>0</v>
      </c>
      <c r="O154" s="65">
        <f>IFERROR(VLOOKUP(G154,'Sentrale parametere'!$A$4:$G$11,5,FALSE),0)</f>
        <v>0</v>
      </c>
      <c r="P154" s="65">
        <f>IFERROR(VLOOKUP(G154,'Sentrale parametere'!$A$4:$G$11,6,FALSE)*IF(F154="Ja",2,1),0)</f>
        <v>0</v>
      </c>
      <c r="Q154" s="65">
        <f>IFERROR(VLOOKUP(G154,'Sentrale parametere'!$A$4:$G$11,7,FALSE),0)</f>
        <v>0</v>
      </c>
      <c r="R154" s="5">
        <f t="shared" si="12"/>
        <v>0</v>
      </c>
      <c r="S154" s="5">
        <f t="shared" si="13"/>
        <v>0</v>
      </c>
      <c r="T154" s="5">
        <f t="shared" si="14"/>
        <v>0</v>
      </c>
      <c r="U154" s="4">
        <f t="shared" si="15"/>
        <v>0</v>
      </c>
      <c r="V154" s="4">
        <f t="shared" si="16"/>
        <v>0</v>
      </c>
      <c r="W154" s="4">
        <f t="shared" si="17"/>
        <v>0</v>
      </c>
    </row>
    <row r="155" spans="1:23" customFormat="1" x14ac:dyDescent="0.25">
      <c r="A155" s="124"/>
      <c r="B155" s="119"/>
      <c r="C155" s="124"/>
      <c r="D155" s="124"/>
      <c r="E155" s="124"/>
      <c r="F155" s="123"/>
      <c r="G155" s="4"/>
      <c r="H155" s="4"/>
      <c r="I155" s="4"/>
      <c r="J155" s="4"/>
      <c r="K155" s="4"/>
      <c r="L155" s="64">
        <f>IFERROR(VLOOKUP(G155,'Sentrale parametere'!$A$4:$G$11,2,FALSE),0)</f>
        <v>0</v>
      </c>
      <c r="M155" s="64">
        <f>IFERROR(VLOOKUP(G155,'Sentrale parametere'!$A$4:$G$11,3,FALSE)*IF(F155="Ja",2,1),0)</f>
        <v>0</v>
      </c>
      <c r="N155" s="64">
        <f>IFERROR(VLOOKUP(G155,'Sentrale parametere'!$A$4:$G$11,4,FALSE),0)</f>
        <v>0</v>
      </c>
      <c r="O155" s="65">
        <f>IFERROR(VLOOKUP(G155,'Sentrale parametere'!$A$4:$G$11,5,FALSE),0)</f>
        <v>0</v>
      </c>
      <c r="P155" s="65">
        <f>IFERROR(VLOOKUP(G155,'Sentrale parametere'!$A$4:$G$11,6,FALSE)*IF(F155="Ja",2,1),0)</f>
        <v>0</v>
      </c>
      <c r="Q155" s="65">
        <f>IFERROR(VLOOKUP(G155,'Sentrale parametere'!$A$4:$G$11,7,FALSE),0)</f>
        <v>0</v>
      </c>
      <c r="R155" s="5">
        <f t="shared" si="12"/>
        <v>0</v>
      </c>
      <c r="S155" s="5">
        <f t="shared" si="13"/>
        <v>0</v>
      </c>
      <c r="T155" s="5">
        <f t="shared" si="14"/>
        <v>0</v>
      </c>
      <c r="U155" s="4">
        <f t="shared" si="15"/>
        <v>0</v>
      </c>
      <c r="V155" s="4">
        <f t="shared" si="16"/>
        <v>0</v>
      </c>
      <c r="W155" s="4">
        <f t="shared" si="17"/>
        <v>0</v>
      </c>
    </row>
    <row r="156" spans="1:23" customFormat="1" x14ac:dyDescent="0.25">
      <c r="A156" s="124"/>
      <c r="B156" s="119"/>
      <c r="C156" s="124"/>
      <c r="D156" s="124"/>
      <c r="E156" s="124"/>
      <c r="F156" s="123"/>
      <c r="G156" s="4"/>
      <c r="H156" s="4"/>
      <c r="I156" s="4"/>
      <c r="J156" s="4"/>
      <c r="K156" s="4"/>
      <c r="L156" s="64">
        <f>IFERROR(VLOOKUP(G156,'Sentrale parametere'!$A$4:$G$11,2,FALSE),0)</f>
        <v>0</v>
      </c>
      <c r="M156" s="64">
        <f>IFERROR(VLOOKUP(G156,'Sentrale parametere'!$A$4:$G$11,3,FALSE)*IF(F156="Ja",2,1),0)</f>
        <v>0</v>
      </c>
      <c r="N156" s="64">
        <f>IFERROR(VLOOKUP(G156,'Sentrale parametere'!$A$4:$G$11,4,FALSE),0)</f>
        <v>0</v>
      </c>
      <c r="O156" s="65">
        <f>IFERROR(VLOOKUP(G156,'Sentrale parametere'!$A$4:$G$11,5,FALSE),0)</f>
        <v>0</v>
      </c>
      <c r="P156" s="65">
        <f>IFERROR(VLOOKUP(G156,'Sentrale parametere'!$A$4:$G$11,6,FALSE)*IF(F156="Ja",2,1),0)</f>
        <v>0</v>
      </c>
      <c r="Q156" s="65">
        <f>IFERROR(VLOOKUP(G156,'Sentrale parametere'!$A$4:$G$11,7,FALSE),0)</f>
        <v>0</v>
      </c>
      <c r="R156" s="5">
        <f t="shared" si="12"/>
        <v>0</v>
      </c>
      <c r="S156" s="5">
        <f t="shared" si="13"/>
        <v>0</v>
      </c>
      <c r="T156" s="5">
        <f t="shared" si="14"/>
        <v>0</v>
      </c>
      <c r="U156" s="4">
        <f t="shared" si="15"/>
        <v>0</v>
      </c>
      <c r="V156" s="4">
        <f t="shared" si="16"/>
        <v>0</v>
      </c>
      <c r="W156" s="4">
        <f t="shared" si="17"/>
        <v>0</v>
      </c>
    </row>
    <row r="157" spans="1:23" customFormat="1" x14ac:dyDescent="0.25">
      <c r="A157" s="124"/>
      <c r="B157" s="119"/>
      <c r="C157" s="124"/>
      <c r="D157" s="124"/>
      <c r="E157" s="124"/>
      <c r="F157" s="123"/>
      <c r="G157" s="4"/>
      <c r="H157" s="4"/>
      <c r="I157" s="4"/>
      <c r="J157" s="4"/>
      <c r="K157" s="4"/>
      <c r="L157" s="64">
        <f>IFERROR(VLOOKUP(G157,'Sentrale parametere'!$A$4:$G$11,2,FALSE),0)</f>
        <v>0</v>
      </c>
      <c r="M157" s="64">
        <f>IFERROR(VLOOKUP(G157,'Sentrale parametere'!$A$4:$G$11,3,FALSE)*IF(F157="Ja",2,1),0)</f>
        <v>0</v>
      </c>
      <c r="N157" s="64">
        <f>IFERROR(VLOOKUP(G157,'Sentrale parametere'!$A$4:$G$11,4,FALSE),0)</f>
        <v>0</v>
      </c>
      <c r="O157" s="65">
        <f>IFERROR(VLOOKUP(G157,'Sentrale parametere'!$A$4:$G$11,5,FALSE),0)</f>
        <v>0</v>
      </c>
      <c r="P157" s="65">
        <f>IFERROR(VLOOKUP(G157,'Sentrale parametere'!$A$4:$G$11,6,FALSE)*IF(F157="Ja",2,1),0)</f>
        <v>0</v>
      </c>
      <c r="Q157" s="65">
        <f>IFERROR(VLOOKUP(G157,'Sentrale parametere'!$A$4:$G$11,7,FALSE),0)</f>
        <v>0</v>
      </c>
      <c r="R157" s="5">
        <f t="shared" si="12"/>
        <v>0</v>
      </c>
      <c r="S157" s="5">
        <f t="shared" si="13"/>
        <v>0</v>
      </c>
      <c r="T157" s="5">
        <f t="shared" si="14"/>
        <v>0</v>
      </c>
      <c r="U157" s="4">
        <f t="shared" si="15"/>
        <v>0</v>
      </c>
      <c r="V157" s="4">
        <f t="shared" si="16"/>
        <v>0</v>
      </c>
      <c r="W157" s="4">
        <f t="shared" si="17"/>
        <v>0</v>
      </c>
    </row>
    <row r="158" spans="1:23" customFormat="1" x14ac:dyDescent="0.25">
      <c r="A158" s="124"/>
      <c r="B158" s="119"/>
      <c r="C158" s="124"/>
      <c r="D158" s="124"/>
      <c r="E158" s="124"/>
      <c r="F158" s="123"/>
      <c r="G158" s="4"/>
      <c r="H158" s="4"/>
      <c r="I158" s="4"/>
      <c r="J158" s="4"/>
      <c r="K158" s="4"/>
      <c r="L158" s="64">
        <f>IFERROR(VLOOKUP(G158,'Sentrale parametere'!$A$4:$G$11,2,FALSE),0)</f>
        <v>0</v>
      </c>
      <c r="M158" s="64">
        <f>IFERROR(VLOOKUP(G158,'Sentrale parametere'!$A$4:$G$11,3,FALSE)*IF(F158="Ja",2,1),0)</f>
        <v>0</v>
      </c>
      <c r="N158" s="64">
        <f>IFERROR(VLOOKUP(G158,'Sentrale parametere'!$A$4:$G$11,4,FALSE),0)</f>
        <v>0</v>
      </c>
      <c r="O158" s="65">
        <f>IFERROR(VLOOKUP(G158,'Sentrale parametere'!$A$4:$G$11,5,FALSE),0)</f>
        <v>0</v>
      </c>
      <c r="P158" s="65">
        <f>IFERROR(VLOOKUP(G158,'Sentrale parametere'!$A$4:$G$11,6,FALSE)*IF(F158="Ja",2,1),0)</f>
        <v>0</v>
      </c>
      <c r="Q158" s="65">
        <f>IFERROR(VLOOKUP(G158,'Sentrale parametere'!$A$4:$G$11,7,FALSE),0)</f>
        <v>0</v>
      </c>
      <c r="R158" s="5">
        <f t="shared" si="12"/>
        <v>0</v>
      </c>
      <c r="S158" s="5">
        <f t="shared" si="13"/>
        <v>0</v>
      </c>
      <c r="T158" s="5">
        <f t="shared" si="14"/>
        <v>0</v>
      </c>
      <c r="U158" s="4">
        <f t="shared" si="15"/>
        <v>0</v>
      </c>
      <c r="V158" s="4">
        <f t="shared" si="16"/>
        <v>0</v>
      </c>
      <c r="W158" s="4">
        <f t="shared" si="17"/>
        <v>0</v>
      </c>
    </row>
    <row r="159" spans="1:23" customFormat="1" x14ac:dyDescent="0.25">
      <c r="A159" s="124"/>
      <c r="B159" s="119"/>
      <c r="C159" s="124"/>
      <c r="D159" s="124"/>
      <c r="E159" s="124"/>
      <c r="F159" s="123"/>
      <c r="G159" s="4"/>
      <c r="H159" s="4"/>
      <c r="I159" s="4"/>
      <c r="J159" s="4"/>
      <c r="K159" s="4"/>
      <c r="L159" s="64">
        <f>IFERROR(VLOOKUP(G159,'Sentrale parametere'!$A$4:$G$11,2,FALSE),0)</f>
        <v>0</v>
      </c>
      <c r="M159" s="64">
        <f>IFERROR(VLOOKUP(G159,'Sentrale parametere'!$A$4:$G$11,3,FALSE)*IF(F159="Ja",2,1),0)</f>
        <v>0</v>
      </c>
      <c r="N159" s="64">
        <f>IFERROR(VLOOKUP(G159,'Sentrale parametere'!$A$4:$G$11,4,FALSE),0)</f>
        <v>0</v>
      </c>
      <c r="O159" s="65">
        <f>IFERROR(VLOOKUP(G159,'Sentrale parametere'!$A$4:$G$11,5,FALSE),0)</f>
        <v>0</v>
      </c>
      <c r="P159" s="65">
        <f>IFERROR(VLOOKUP(G159,'Sentrale parametere'!$A$4:$G$11,6,FALSE)*IF(F159="Ja",2,1),0)</f>
        <v>0</v>
      </c>
      <c r="Q159" s="65">
        <f>IFERROR(VLOOKUP(G159,'Sentrale parametere'!$A$4:$G$11,7,FALSE),0)</f>
        <v>0</v>
      </c>
      <c r="R159" s="5">
        <f t="shared" si="12"/>
        <v>0</v>
      </c>
      <c r="S159" s="5">
        <f t="shared" si="13"/>
        <v>0</v>
      </c>
      <c r="T159" s="5">
        <f t="shared" si="14"/>
        <v>0</v>
      </c>
      <c r="U159" s="4">
        <f t="shared" si="15"/>
        <v>0</v>
      </c>
      <c r="V159" s="4">
        <f t="shared" si="16"/>
        <v>0</v>
      </c>
      <c r="W159" s="4">
        <f t="shared" si="17"/>
        <v>0</v>
      </c>
    </row>
    <row r="160" spans="1:23" customFormat="1" x14ac:dyDescent="0.25">
      <c r="A160" s="124"/>
      <c r="B160" s="119"/>
      <c r="C160" s="124"/>
      <c r="D160" s="124"/>
      <c r="E160" s="124"/>
      <c r="F160" s="123"/>
      <c r="G160" s="4"/>
      <c r="H160" s="4"/>
      <c r="I160" s="4"/>
      <c r="J160" s="4"/>
      <c r="K160" s="4"/>
      <c r="L160" s="64">
        <f>IFERROR(VLOOKUP(G160,'Sentrale parametere'!$A$4:$G$11,2,FALSE),0)</f>
        <v>0</v>
      </c>
      <c r="M160" s="64">
        <f>IFERROR(VLOOKUP(G160,'Sentrale parametere'!$A$4:$G$11,3,FALSE)*IF(F160="Ja",2,1),0)</f>
        <v>0</v>
      </c>
      <c r="N160" s="64">
        <f>IFERROR(VLOOKUP(G160,'Sentrale parametere'!$A$4:$G$11,4,FALSE),0)</f>
        <v>0</v>
      </c>
      <c r="O160" s="65">
        <f>IFERROR(VLOOKUP(G160,'Sentrale parametere'!$A$4:$G$11,5,FALSE),0)</f>
        <v>0</v>
      </c>
      <c r="P160" s="65">
        <f>IFERROR(VLOOKUP(G160,'Sentrale parametere'!$A$4:$G$11,6,FALSE)*IF(F160="Ja",2,1),0)</f>
        <v>0</v>
      </c>
      <c r="Q160" s="65">
        <f>IFERROR(VLOOKUP(G160,'Sentrale parametere'!$A$4:$G$11,7,FALSE),0)</f>
        <v>0</v>
      </c>
      <c r="R160" s="5">
        <f t="shared" si="12"/>
        <v>0</v>
      </c>
      <c r="S160" s="5">
        <f t="shared" si="13"/>
        <v>0</v>
      </c>
      <c r="T160" s="5">
        <f t="shared" si="14"/>
        <v>0</v>
      </c>
      <c r="U160" s="4">
        <f t="shared" si="15"/>
        <v>0</v>
      </c>
      <c r="V160" s="4">
        <f t="shared" si="16"/>
        <v>0</v>
      </c>
      <c r="W160" s="4">
        <f t="shared" si="17"/>
        <v>0</v>
      </c>
    </row>
    <row r="161" spans="1:23" customFormat="1" x14ac:dyDescent="0.25">
      <c r="A161" s="124"/>
      <c r="B161" s="119"/>
      <c r="C161" s="124"/>
      <c r="D161" s="124"/>
      <c r="E161" s="124"/>
      <c r="F161" s="123"/>
      <c r="G161" s="4"/>
      <c r="H161" s="4"/>
      <c r="I161" s="4"/>
      <c r="J161" s="4"/>
      <c r="K161" s="4"/>
      <c r="L161" s="64">
        <f>IFERROR(VLOOKUP(G161,'Sentrale parametere'!$A$4:$G$11,2,FALSE),0)</f>
        <v>0</v>
      </c>
      <c r="M161" s="64">
        <f>IFERROR(VLOOKUP(G161,'Sentrale parametere'!$A$4:$G$11,3,FALSE)*IF(F161="Ja",2,1),0)</f>
        <v>0</v>
      </c>
      <c r="N161" s="64">
        <f>IFERROR(VLOOKUP(G161,'Sentrale parametere'!$A$4:$G$11,4,FALSE),0)</f>
        <v>0</v>
      </c>
      <c r="O161" s="65">
        <f>IFERROR(VLOOKUP(G161,'Sentrale parametere'!$A$4:$G$11,5,FALSE),0)</f>
        <v>0</v>
      </c>
      <c r="P161" s="65">
        <f>IFERROR(VLOOKUP(G161,'Sentrale parametere'!$A$4:$G$11,6,FALSE)*IF(F161="Ja",2,1),0)</f>
        <v>0</v>
      </c>
      <c r="Q161" s="65">
        <f>IFERROR(VLOOKUP(G161,'Sentrale parametere'!$A$4:$G$11,7,FALSE),0)</f>
        <v>0</v>
      </c>
      <c r="R161" s="5">
        <f t="shared" si="12"/>
        <v>0</v>
      </c>
      <c r="S161" s="5">
        <f t="shared" si="13"/>
        <v>0</v>
      </c>
      <c r="T161" s="5">
        <f t="shared" si="14"/>
        <v>0</v>
      </c>
      <c r="U161" s="4">
        <f t="shared" si="15"/>
        <v>0</v>
      </c>
      <c r="V161" s="4">
        <f t="shared" si="16"/>
        <v>0</v>
      </c>
      <c r="W161" s="4">
        <f t="shared" si="17"/>
        <v>0</v>
      </c>
    </row>
    <row r="162" spans="1:23" customFormat="1" x14ac:dyDescent="0.25">
      <c r="A162" s="124"/>
      <c r="B162" s="119"/>
      <c r="C162" s="124"/>
      <c r="D162" s="124"/>
      <c r="E162" s="124"/>
      <c r="F162" s="123"/>
      <c r="G162" s="4"/>
      <c r="H162" s="4"/>
      <c r="I162" s="4"/>
      <c r="J162" s="4"/>
      <c r="K162" s="4"/>
      <c r="L162" s="64">
        <f>IFERROR(VLOOKUP(G162,'Sentrale parametere'!$A$4:$G$11,2,FALSE),0)</f>
        <v>0</v>
      </c>
      <c r="M162" s="64">
        <f>IFERROR(VLOOKUP(G162,'Sentrale parametere'!$A$4:$G$11,3,FALSE)*IF(F162="Ja",2,1),0)</f>
        <v>0</v>
      </c>
      <c r="N162" s="64">
        <f>IFERROR(VLOOKUP(G162,'Sentrale parametere'!$A$4:$G$11,4,FALSE),0)</f>
        <v>0</v>
      </c>
      <c r="O162" s="65">
        <f>IFERROR(VLOOKUP(G162,'Sentrale parametere'!$A$4:$G$11,5,FALSE),0)</f>
        <v>0</v>
      </c>
      <c r="P162" s="65">
        <f>IFERROR(VLOOKUP(G162,'Sentrale parametere'!$A$4:$G$11,6,FALSE)*IF(F162="Ja",2,1),0)</f>
        <v>0</v>
      </c>
      <c r="Q162" s="65">
        <f>IFERROR(VLOOKUP(G162,'Sentrale parametere'!$A$4:$G$11,7,FALSE),0)</f>
        <v>0</v>
      </c>
      <c r="R162" s="5">
        <f t="shared" si="12"/>
        <v>0</v>
      </c>
      <c r="S162" s="5">
        <f t="shared" si="13"/>
        <v>0</v>
      </c>
      <c r="T162" s="5">
        <f t="shared" si="14"/>
        <v>0</v>
      </c>
      <c r="U162" s="4">
        <f t="shared" si="15"/>
        <v>0</v>
      </c>
      <c r="V162" s="4">
        <f t="shared" si="16"/>
        <v>0</v>
      </c>
      <c r="W162" s="4">
        <f t="shared" si="17"/>
        <v>0</v>
      </c>
    </row>
    <row r="163" spans="1:23" customFormat="1" x14ac:dyDescent="0.25">
      <c r="A163" s="124"/>
      <c r="B163" s="119"/>
      <c r="C163" s="124"/>
      <c r="D163" s="124"/>
      <c r="E163" s="124"/>
      <c r="F163" s="123"/>
      <c r="G163" s="4"/>
      <c r="H163" s="4"/>
      <c r="I163" s="4"/>
      <c r="J163" s="4"/>
      <c r="K163" s="4"/>
      <c r="L163" s="64">
        <f>IFERROR(VLOOKUP(G163,'Sentrale parametere'!$A$4:$G$11,2,FALSE),0)</f>
        <v>0</v>
      </c>
      <c r="M163" s="64">
        <f>IFERROR(VLOOKUP(G163,'Sentrale parametere'!$A$4:$G$11,3,FALSE)*IF(F163="Ja",2,1),0)</f>
        <v>0</v>
      </c>
      <c r="N163" s="64">
        <f>IFERROR(VLOOKUP(G163,'Sentrale parametere'!$A$4:$G$11,4,FALSE),0)</f>
        <v>0</v>
      </c>
      <c r="O163" s="65">
        <f>IFERROR(VLOOKUP(G163,'Sentrale parametere'!$A$4:$G$11,5,FALSE),0)</f>
        <v>0</v>
      </c>
      <c r="P163" s="65">
        <f>IFERROR(VLOOKUP(G163,'Sentrale parametere'!$A$4:$G$11,6,FALSE)*IF(F163="Ja",2,1),0)</f>
        <v>0</v>
      </c>
      <c r="Q163" s="65">
        <f>IFERROR(VLOOKUP(G163,'Sentrale parametere'!$A$4:$G$11,7,FALSE),0)</f>
        <v>0</v>
      </c>
      <c r="R163" s="5">
        <f t="shared" si="12"/>
        <v>0</v>
      </c>
      <c r="S163" s="5">
        <f t="shared" si="13"/>
        <v>0</v>
      </c>
      <c r="T163" s="5">
        <f t="shared" si="14"/>
        <v>0</v>
      </c>
      <c r="U163" s="4">
        <f t="shared" si="15"/>
        <v>0</v>
      </c>
      <c r="V163" s="4">
        <f t="shared" si="16"/>
        <v>0</v>
      </c>
      <c r="W163" s="4">
        <f t="shared" si="17"/>
        <v>0</v>
      </c>
    </row>
    <row r="164" spans="1:23" customFormat="1" x14ac:dyDescent="0.25">
      <c r="A164" s="124"/>
      <c r="B164" s="119"/>
      <c r="C164" s="124"/>
      <c r="D164" s="124"/>
      <c r="E164" s="124"/>
      <c r="F164" s="123"/>
      <c r="G164" s="4"/>
      <c r="H164" s="4"/>
      <c r="I164" s="4"/>
      <c r="J164" s="4"/>
      <c r="K164" s="4"/>
      <c r="L164" s="64">
        <f>IFERROR(VLOOKUP(G164,'Sentrale parametere'!$A$4:$G$11,2,FALSE),0)</f>
        <v>0</v>
      </c>
      <c r="M164" s="64">
        <f>IFERROR(VLOOKUP(G164,'Sentrale parametere'!$A$4:$G$11,3,FALSE)*IF(F164="Ja",2,1),0)</f>
        <v>0</v>
      </c>
      <c r="N164" s="64">
        <f>IFERROR(VLOOKUP(G164,'Sentrale parametere'!$A$4:$G$11,4,FALSE),0)</f>
        <v>0</v>
      </c>
      <c r="O164" s="65">
        <f>IFERROR(VLOOKUP(G164,'Sentrale parametere'!$A$4:$G$11,5,FALSE),0)</f>
        <v>0</v>
      </c>
      <c r="P164" s="65">
        <f>IFERROR(VLOOKUP(G164,'Sentrale parametere'!$A$4:$G$11,6,FALSE)*IF(F164="Ja",2,1),0)</f>
        <v>0</v>
      </c>
      <c r="Q164" s="65">
        <f>IFERROR(VLOOKUP(G164,'Sentrale parametere'!$A$4:$G$11,7,FALSE),0)</f>
        <v>0</v>
      </c>
      <c r="R164" s="5">
        <f t="shared" si="12"/>
        <v>0</v>
      </c>
      <c r="S164" s="5">
        <f t="shared" si="13"/>
        <v>0</v>
      </c>
      <c r="T164" s="5">
        <f t="shared" si="14"/>
        <v>0</v>
      </c>
      <c r="U164" s="4">
        <f t="shared" si="15"/>
        <v>0</v>
      </c>
      <c r="V164" s="4">
        <f t="shared" si="16"/>
        <v>0</v>
      </c>
      <c r="W164" s="4">
        <f t="shared" si="17"/>
        <v>0</v>
      </c>
    </row>
    <row r="165" spans="1:23" customFormat="1" x14ac:dyDescent="0.25">
      <c r="A165" s="124"/>
      <c r="B165" s="119"/>
      <c r="C165" s="124"/>
      <c r="D165" s="124"/>
      <c r="E165" s="124"/>
      <c r="F165" s="123"/>
      <c r="G165" s="4"/>
      <c r="H165" s="4"/>
      <c r="I165" s="4"/>
      <c r="J165" s="4"/>
      <c r="K165" s="4"/>
      <c r="L165" s="64">
        <f>IFERROR(VLOOKUP(G165,'Sentrale parametere'!$A$4:$G$11,2,FALSE),0)</f>
        <v>0</v>
      </c>
      <c r="M165" s="64">
        <f>IFERROR(VLOOKUP(G165,'Sentrale parametere'!$A$4:$G$11,3,FALSE)*IF(F165="Ja",2,1),0)</f>
        <v>0</v>
      </c>
      <c r="N165" s="64">
        <f>IFERROR(VLOOKUP(G165,'Sentrale parametere'!$A$4:$G$11,4,FALSE),0)</f>
        <v>0</v>
      </c>
      <c r="O165" s="65">
        <f>IFERROR(VLOOKUP(G165,'Sentrale parametere'!$A$4:$G$11,5,FALSE),0)</f>
        <v>0</v>
      </c>
      <c r="P165" s="65">
        <f>IFERROR(VLOOKUP(G165,'Sentrale parametere'!$A$4:$G$11,6,FALSE)*IF(F165="Ja",2,1),0)</f>
        <v>0</v>
      </c>
      <c r="Q165" s="65">
        <f>IFERROR(VLOOKUP(G165,'Sentrale parametere'!$A$4:$G$11,7,FALSE),0)</f>
        <v>0</v>
      </c>
      <c r="R165" s="5">
        <f t="shared" si="12"/>
        <v>0</v>
      </c>
      <c r="S165" s="5">
        <f t="shared" si="13"/>
        <v>0</v>
      </c>
      <c r="T165" s="5">
        <f t="shared" si="14"/>
        <v>0</v>
      </c>
      <c r="U165" s="4">
        <f t="shared" si="15"/>
        <v>0</v>
      </c>
      <c r="V165" s="4">
        <f t="shared" si="16"/>
        <v>0</v>
      </c>
      <c r="W165" s="4">
        <f t="shared" si="17"/>
        <v>0</v>
      </c>
    </row>
    <row r="166" spans="1:23" customFormat="1" x14ac:dyDescent="0.25">
      <c r="A166" s="124"/>
      <c r="B166" s="119"/>
      <c r="C166" s="124"/>
      <c r="D166" s="124"/>
      <c r="E166" s="124"/>
      <c r="F166" s="123"/>
      <c r="G166" s="4"/>
      <c r="H166" s="4"/>
      <c r="I166" s="4"/>
      <c r="J166" s="4"/>
      <c r="K166" s="4"/>
      <c r="L166" s="64">
        <f>IFERROR(VLOOKUP(G166,'Sentrale parametere'!$A$4:$G$11,2,FALSE),0)</f>
        <v>0</v>
      </c>
      <c r="M166" s="64">
        <f>IFERROR(VLOOKUP(G166,'Sentrale parametere'!$A$4:$G$11,3,FALSE)*IF(F166="Ja",2,1),0)</f>
        <v>0</v>
      </c>
      <c r="N166" s="64">
        <f>IFERROR(VLOOKUP(G166,'Sentrale parametere'!$A$4:$G$11,4,FALSE),0)</f>
        <v>0</v>
      </c>
      <c r="O166" s="65">
        <f>IFERROR(VLOOKUP(G166,'Sentrale parametere'!$A$4:$G$11,5,FALSE),0)</f>
        <v>0</v>
      </c>
      <c r="P166" s="65">
        <f>IFERROR(VLOOKUP(G166,'Sentrale parametere'!$A$4:$G$11,6,FALSE)*IF(F166="Ja",2,1),0)</f>
        <v>0</v>
      </c>
      <c r="Q166" s="65">
        <f>IFERROR(VLOOKUP(G166,'Sentrale parametere'!$A$4:$G$11,7,FALSE),0)</f>
        <v>0</v>
      </c>
      <c r="R166" s="5">
        <f t="shared" si="12"/>
        <v>0</v>
      </c>
      <c r="S166" s="5">
        <f t="shared" si="13"/>
        <v>0</v>
      </c>
      <c r="T166" s="5">
        <f t="shared" si="14"/>
        <v>0</v>
      </c>
      <c r="U166" s="4">
        <f t="shared" si="15"/>
        <v>0</v>
      </c>
      <c r="V166" s="4">
        <f t="shared" si="16"/>
        <v>0</v>
      </c>
      <c r="W166" s="4">
        <f t="shared" si="17"/>
        <v>0</v>
      </c>
    </row>
    <row r="167" spans="1:23" customFormat="1" x14ac:dyDescent="0.25">
      <c r="A167" s="124"/>
      <c r="B167" s="119"/>
      <c r="C167" s="124"/>
      <c r="D167" s="124"/>
      <c r="E167" s="124"/>
      <c r="F167" s="123"/>
      <c r="G167" s="4"/>
      <c r="H167" s="4"/>
      <c r="I167" s="4"/>
      <c r="J167" s="4"/>
      <c r="K167" s="4"/>
      <c r="L167" s="64">
        <f>IFERROR(VLOOKUP(G167,'Sentrale parametere'!$A$4:$G$11,2,FALSE),0)</f>
        <v>0</v>
      </c>
      <c r="M167" s="64">
        <f>IFERROR(VLOOKUP(G167,'Sentrale parametere'!$A$4:$G$11,3,FALSE)*IF(F167="Ja",2,1),0)</f>
        <v>0</v>
      </c>
      <c r="N167" s="64">
        <f>IFERROR(VLOOKUP(G167,'Sentrale parametere'!$A$4:$G$11,4,FALSE),0)</f>
        <v>0</v>
      </c>
      <c r="O167" s="65">
        <f>IFERROR(VLOOKUP(G167,'Sentrale parametere'!$A$4:$G$11,5,FALSE),0)</f>
        <v>0</v>
      </c>
      <c r="P167" s="65">
        <f>IFERROR(VLOOKUP(G167,'Sentrale parametere'!$A$4:$G$11,6,FALSE)*IF(F167="Ja",2,1),0)</f>
        <v>0</v>
      </c>
      <c r="Q167" s="65">
        <f>IFERROR(VLOOKUP(G167,'Sentrale parametere'!$A$4:$G$11,7,FALSE),0)</f>
        <v>0</v>
      </c>
      <c r="R167" s="5">
        <f t="shared" si="12"/>
        <v>0</v>
      </c>
      <c r="S167" s="5">
        <f t="shared" si="13"/>
        <v>0</v>
      </c>
      <c r="T167" s="5">
        <f t="shared" si="14"/>
        <v>0</v>
      </c>
      <c r="U167" s="4">
        <f t="shared" si="15"/>
        <v>0</v>
      </c>
      <c r="V167" s="4">
        <f t="shared" si="16"/>
        <v>0</v>
      </c>
      <c r="W167" s="4">
        <f t="shared" si="17"/>
        <v>0</v>
      </c>
    </row>
    <row r="168" spans="1:23" customFormat="1" x14ac:dyDescent="0.25">
      <c r="A168" s="124"/>
      <c r="B168" s="119"/>
      <c r="C168" s="124"/>
      <c r="D168" s="124"/>
      <c r="E168" s="124"/>
      <c r="F168" s="123"/>
      <c r="G168" s="4"/>
      <c r="H168" s="4"/>
      <c r="I168" s="4"/>
      <c r="J168" s="4"/>
      <c r="K168" s="4"/>
      <c r="L168" s="64">
        <f>IFERROR(VLOOKUP(G168,'Sentrale parametere'!$A$4:$G$11,2,FALSE),0)</f>
        <v>0</v>
      </c>
      <c r="M168" s="64">
        <f>IFERROR(VLOOKUP(G168,'Sentrale parametere'!$A$4:$G$11,3,FALSE)*IF(F168="Ja",2,1),0)</f>
        <v>0</v>
      </c>
      <c r="N168" s="64">
        <f>IFERROR(VLOOKUP(G168,'Sentrale parametere'!$A$4:$G$11,4,FALSE),0)</f>
        <v>0</v>
      </c>
      <c r="O168" s="65">
        <f>IFERROR(VLOOKUP(G168,'Sentrale parametere'!$A$4:$G$11,5,FALSE),0)</f>
        <v>0</v>
      </c>
      <c r="P168" s="65">
        <f>IFERROR(VLOOKUP(G168,'Sentrale parametere'!$A$4:$G$11,6,FALSE)*IF(F168="Ja",2,1),0)</f>
        <v>0</v>
      </c>
      <c r="Q168" s="65">
        <f>IFERROR(VLOOKUP(G168,'Sentrale parametere'!$A$4:$G$11,7,FALSE),0)</f>
        <v>0</v>
      </c>
      <c r="R168" s="5">
        <f t="shared" si="12"/>
        <v>0</v>
      </c>
      <c r="S168" s="5">
        <f t="shared" si="13"/>
        <v>0</v>
      </c>
      <c r="T168" s="5">
        <f t="shared" si="14"/>
        <v>0</v>
      </c>
      <c r="U168" s="4">
        <f t="shared" si="15"/>
        <v>0</v>
      </c>
      <c r="V168" s="4">
        <f t="shared" si="16"/>
        <v>0</v>
      </c>
      <c r="W168" s="4">
        <f t="shared" si="17"/>
        <v>0</v>
      </c>
    </row>
    <row r="169" spans="1:23" customFormat="1" x14ac:dyDescent="0.25">
      <c r="A169" s="124"/>
      <c r="B169" s="119"/>
      <c r="C169" s="124"/>
      <c r="D169" s="124"/>
      <c r="E169" s="124"/>
      <c r="F169" s="123"/>
      <c r="G169" s="4"/>
      <c r="H169" s="4"/>
      <c r="I169" s="4"/>
      <c r="J169" s="4"/>
      <c r="K169" s="4"/>
      <c r="L169" s="64">
        <f>IFERROR(VLOOKUP(G169,'Sentrale parametere'!$A$4:$G$11,2,FALSE),0)</f>
        <v>0</v>
      </c>
      <c r="M169" s="64">
        <f>IFERROR(VLOOKUP(G169,'Sentrale parametere'!$A$4:$G$11,3,FALSE)*IF(F169="Ja",2,1),0)</f>
        <v>0</v>
      </c>
      <c r="N169" s="64">
        <f>IFERROR(VLOOKUP(G169,'Sentrale parametere'!$A$4:$G$11,4,FALSE),0)</f>
        <v>0</v>
      </c>
      <c r="O169" s="65">
        <f>IFERROR(VLOOKUP(G169,'Sentrale parametere'!$A$4:$G$11,5,FALSE),0)</f>
        <v>0</v>
      </c>
      <c r="P169" s="65">
        <f>IFERROR(VLOOKUP(G169,'Sentrale parametere'!$A$4:$G$11,6,FALSE)*IF(F169="Ja",2,1),0)</f>
        <v>0</v>
      </c>
      <c r="Q169" s="65">
        <f>IFERROR(VLOOKUP(G169,'Sentrale parametere'!$A$4:$G$11,7,FALSE),0)</f>
        <v>0</v>
      </c>
      <c r="R169" s="5">
        <f t="shared" si="12"/>
        <v>0</v>
      </c>
      <c r="S169" s="5">
        <f t="shared" si="13"/>
        <v>0</v>
      </c>
      <c r="T169" s="5">
        <f t="shared" si="14"/>
        <v>0</v>
      </c>
      <c r="U169" s="4">
        <f t="shared" si="15"/>
        <v>0</v>
      </c>
      <c r="V169" s="4">
        <f t="shared" si="16"/>
        <v>0</v>
      </c>
      <c r="W169" s="4">
        <f t="shared" si="17"/>
        <v>0</v>
      </c>
    </row>
    <row r="170" spans="1:23" customFormat="1" x14ac:dyDescent="0.25">
      <c r="A170" s="124"/>
      <c r="B170" s="119"/>
      <c r="C170" s="124"/>
      <c r="D170" s="124"/>
      <c r="E170" s="124"/>
      <c r="F170" s="123"/>
      <c r="G170" s="4"/>
      <c r="H170" s="4"/>
      <c r="I170" s="4"/>
      <c r="J170" s="4"/>
      <c r="K170" s="4"/>
      <c r="L170" s="64">
        <f>IFERROR(VLOOKUP(G170,'Sentrale parametere'!$A$4:$G$11,2,FALSE),0)</f>
        <v>0</v>
      </c>
      <c r="M170" s="64">
        <f>IFERROR(VLOOKUP(G170,'Sentrale parametere'!$A$4:$G$11,3,FALSE)*IF(F170="Ja",2,1),0)</f>
        <v>0</v>
      </c>
      <c r="N170" s="64">
        <f>IFERROR(VLOOKUP(G170,'Sentrale parametere'!$A$4:$G$11,4,FALSE),0)</f>
        <v>0</v>
      </c>
      <c r="O170" s="65">
        <f>IFERROR(VLOOKUP(G170,'Sentrale parametere'!$A$4:$G$11,5,FALSE),0)</f>
        <v>0</v>
      </c>
      <c r="P170" s="65">
        <f>IFERROR(VLOOKUP(G170,'Sentrale parametere'!$A$4:$G$11,6,FALSE)*IF(F170="Ja",2,1),0)</f>
        <v>0</v>
      </c>
      <c r="Q170" s="65">
        <f>IFERROR(VLOOKUP(G170,'Sentrale parametere'!$A$4:$G$11,7,FALSE),0)</f>
        <v>0</v>
      </c>
      <c r="R170" s="5">
        <f t="shared" si="12"/>
        <v>0</v>
      </c>
      <c r="S170" s="5">
        <f t="shared" si="13"/>
        <v>0</v>
      </c>
      <c r="T170" s="5">
        <f t="shared" si="14"/>
        <v>0</v>
      </c>
      <c r="U170" s="4">
        <f t="shared" si="15"/>
        <v>0</v>
      </c>
      <c r="V170" s="4">
        <f t="shared" si="16"/>
        <v>0</v>
      </c>
      <c r="W170" s="4">
        <f t="shared" si="17"/>
        <v>0</v>
      </c>
    </row>
    <row r="171" spans="1:23" customFormat="1" x14ac:dyDescent="0.25">
      <c r="A171" s="124"/>
      <c r="B171" s="119"/>
      <c r="C171" s="124"/>
      <c r="D171" s="124"/>
      <c r="E171" s="124"/>
      <c r="F171" s="123"/>
      <c r="G171" s="4"/>
      <c r="H171" s="4"/>
      <c r="I171" s="4"/>
      <c r="J171" s="4"/>
      <c r="K171" s="4"/>
      <c r="L171" s="64">
        <f>IFERROR(VLOOKUP(G171,'Sentrale parametere'!$A$4:$G$11,2,FALSE),0)</f>
        <v>0</v>
      </c>
      <c r="M171" s="64">
        <f>IFERROR(VLOOKUP(G171,'Sentrale parametere'!$A$4:$G$11,3,FALSE)*IF(F171="Ja",2,1),0)</f>
        <v>0</v>
      </c>
      <c r="N171" s="64">
        <f>IFERROR(VLOOKUP(G171,'Sentrale parametere'!$A$4:$G$11,4,FALSE),0)</f>
        <v>0</v>
      </c>
      <c r="O171" s="65">
        <f>IFERROR(VLOOKUP(G171,'Sentrale parametere'!$A$4:$G$11,5,FALSE),0)</f>
        <v>0</v>
      </c>
      <c r="P171" s="65">
        <f>IFERROR(VLOOKUP(G171,'Sentrale parametere'!$A$4:$G$11,6,FALSE)*IF(F171="Ja",2,1),0)</f>
        <v>0</v>
      </c>
      <c r="Q171" s="65">
        <f>IFERROR(VLOOKUP(G171,'Sentrale parametere'!$A$4:$G$11,7,FALSE),0)</f>
        <v>0</v>
      </c>
      <c r="R171" s="5">
        <f t="shared" si="12"/>
        <v>0</v>
      </c>
      <c r="S171" s="5">
        <f t="shared" si="13"/>
        <v>0</v>
      </c>
      <c r="T171" s="5">
        <f t="shared" si="14"/>
        <v>0</v>
      </c>
      <c r="U171" s="4">
        <f t="shared" si="15"/>
        <v>0</v>
      </c>
      <c r="V171" s="4">
        <f t="shared" si="16"/>
        <v>0</v>
      </c>
      <c r="W171" s="4">
        <f t="shared" si="17"/>
        <v>0</v>
      </c>
    </row>
    <row r="172" spans="1:23" customFormat="1" x14ac:dyDescent="0.25">
      <c r="A172" s="124"/>
      <c r="B172" s="119"/>
      <c r="C172" s="124"/>
      <c r="D172" s="124"/>
      <c r="E172" s="124"/>
      <c r="F172" s="123"/>
      <c r="G172" s="4"/>
      <c r="H172" s="4"/>
      <c r="I172" s="4"/>
      <c r="J172" s="4"/>
      <c r="K172" s="4"/>
      <c r="L172" s="64">
        <f>IFERROR(VLOOKUP(G172,'Sentrale parametere'!$A$4:$G$11,2,FALSE),0)</f>
        <v>0</v>
      </c>
      <c r="M172" s="64">
        <f>IFERROR(VLOOKUP(G172,'Sentrale parametere'!$A$4:$G$11,3,FALSE)*IF(F172="Ja",2,1),0)</f>
        <v>0</v>
      </c>
      <c r="N172" s="64">
        <f>IFERROR(VLOOKUP(G172,'Sentrale parametere'!$A$4:$G$11,4,FALSE),0)</f>
        <v>0</v>
      </c>
      <c r="O172" s="65">
        <f>IFERROR(VLOOKUP(G172,'Sentrale parametere'!$A$4:$G$11,5,FALSE),0)</f>
        <v>0</v>
      </c>
      <c r="P172" s="65">
        <f>IFERROR(VLOOKUP(G172,'Sentrale parametere'!$A$4:$G$11,6,FALSE)*IF(F172="Ja",2,1),0)</f>
        <v>0</v>
      </c>
      <c r="Q172" s="65">
        <f>IFERROR(VLOOKUP(G172,'Sentrale parametere'!$A$4:$G$11,7,FALSE),0)</f>
        <v>0</v>
      </c>
      <c r="R172" s="5">
        <f t="shared" si="12"/>
        <v>0</v>
      </c>
      <c r="S172" s="5">
        <f t="shared" si="13"/>
        <v>0</v>
      </c>
      <c r="T172" s="5">
        <f t="shared" si="14"/>
        <v>0</v>
      </c>
      <c r="U172" s="4">
        <f t="shared" si="15"/>
        <v>0</v>
      </c>
      <c r="V172" s="4">
        <f t="shared" si="16"/>
        <v>0</v>
      </c>
      <c r="W172" s="4">
        <f t="shared" si="17"/>
        <v>0</v>
      </c>
    </row>
    <row r="173" spans="1:23" customFormat="1" x14ac:dyDescent="0.25">
      <c r="A173" s="124"/>
      <c r="B173" s="119"/>
      <c r="C173" s="124"/>
      <c r="D173" s="124"/>
      <c r="E173" s="124"/>
      <c r="F173" s="123"/>
      <c r="G173" s="4"/>
      <c r="H173" s="4"/>
      <c r="I173" s="4"/>
      <c r="J173" s="4"/>
      <c r="K173" s="4"/>
      <c r="L173" s="64">
        <f>IFERROR(VLOOKUP(G173,'Sentrale parametere'!$A$4:$G$11,2,FALSE),0)</f>
        <v>0</v>
      </c>
      <c r="M173" s="64">
        <f>IFERROR(VLOOKUP(G173,'Sentrale parametere'!$A$4:$G$11,3,FALSE)*IF(F173="Ja",2,1),0)</f>
        <v>0</v>
      </c>
      <c r="N173" s="64">
        <f>IFERROR(VLOOKUP(G173,'Sentrale parametere'!$A$4:$G$11,4,FALSE),0)</f>
        <v>0</v>
      </c>
      <c r="O173" s="65">
        <f>IFERROR(VLOOKUP(G173,'Sentrale parametere'!$A$4:$G$11,5,FALSE),0)</f>
        <v>0</v>
      </c>
      <c r="P173" s="65">
        <f>IFERROR(VLOOKUP(G173,'Sentrale parametere'!$A$4:$G$11,6,FALSE)*IF(F173="Ja",2,1),0)</f>
        <v>0</v>
      </c>
      <c r="Q173" s="65">
        <f>IFERROR(VLOOKUP(G173,'Sentrale parametere'!$A$4:$G$11,7,FALSE),0)</f>
        <v>0</v>
      </c>
      <c r="R173" s="5">
        <f t="shared" si="12"/>
        <v>0</v>
      </c>
      <c r="S173" s="5">
        <f t="shared" si="13"/>
        <v>0</v>
      </c>
      <c r="T173" s="5">
        <f t="shared" si="14"/>
        <v>0</v>
      </c>
      <c r="U173" s="4">
        <f t="shared" si="15"/>
        <v>0</v>
      </c>
      <c r="V173" s="4">
        <f t="shared" si="16"/>
        <v>0</v>
      </c>
      <c r="W173" s="4">
        <f t="shared" si="17"/>
        <v>0</v>
      </c>
    </row>
    <row r="174" spans="1:23" customFormat="1" x14ac:dyDescent="0.25">
      <c r="A174" s="124"/>
      <c r="B174" s="119"/>
      <c r="C174" s="124"/>
      <c r="D174" s="124"/>
      <c r="E174" s="124"/>
      <c r="F174" s="123"/>
      <c r="G174" s="4"/>
      <c r="H174" s="4"/>
      <c r="I174" s="4"/>
      <c r="J174" s="4"/>
      <c r="K174" s="4"/>
      <c r="L174" s="64">
        <f>IFERROR(VLOOKUP(G174,'Sentrale parametere'!$A$4:$G$11,2,FALSE),0)</f>
        <v>0</v>
      </c>
      <c r="M174" s="64">
        <f>IFERROR(VLOOKUP(G174,'Sentrale parametere'!$A$4:$G$11,3,FALSE)*IF(F174="Ja",2,1),0)</f>
        <v>0</v>
      </c>
      <c r="N174" s="64">
        <f>IFERROR(VLOOKUP(G174,'Sentrale parametere'!$A$4:$G$11,4,FALSE),0)</f>
        <v>0</v>
      </c>
      <c r="O174" s="65">
        <f>IFERROR(VLOOKUP(G174,'Sentrale parametere'!$A$4:$G$11,5,FALSE),0)</f>
        <v>0</v>
      </c>
      <c r="P174" s="65">
        <f>IFERROR(VLOOKUP(G174,'Sentrale parametere'!$A$4:$G$11,6,FALSE)*IF(F174="Ja",2,1),0)</f>
        <v>0</v>
      </c>
      <c r="Q174" s="65">
        <f>IFERROR(VLOOKUP(G174,'Sentrale parametere'!$A$4:$G$11,7,FALSE),0)</f>
        <v>0</v>
      </c>
      <c r="R174" s="5">
        <f t="shared" si="12"/>
        <v>0</v>
      </c>
      <c r="S174" s="5">
        <f t="shared" si="13"/>
        <v>0</v>
      </c>
      <c r="T174" s="5">
        <f t="shared" si="14"/>
        <v>0</v>
      </c>
      <c r="U174" s="4">
        <f t="shared" si="15"/>
        <v>0</v>
      </c>
      <c r="V174" s="4">
        <f t="shared" si="16"/>
        <v>0</v>
      </c>
      <c r="W174" s="4">
        <f t="shared" si="17"/>
        <v>0</v>
      </c>
    </row>
    <row r="175" spans="1:23" customFormat="1" x14ac:dyDescent="0.25">
      <c r="A175" s="124"/>
      <c r="B175" s="119"/>
      <c r="C175" s="124"/>
      <c r="D175" s="124"/>
      <c r="E175" s="124"/>
      <c r="F175" s="123"/>
      <c r="G175" s="4"/>
      <c r="H175" s="4"/>
      <c r="I175" s="4"/>
      <c r="J175" s="4"/>
      <c r="K175" s="4"/>
      <c r="L175" s="64">
        <f>IFERROR(VLOOKUP(G175,'Sentrale parametere'!$A$4:$G$11,2,FALSE),0)</f>
        <v>0</v>
      </c>
      <c r="M175" s="64">
        <f>IFERROR(VLOOKUP(G175,'Sentrale parametere'!$A$4:$G$11,3,FALSE)*IF(F175="Ja",2,1),0)</f>
        <v>0</v>
      </c>
      <c r="N175" s="64">
        <f>IFERROR(VLOOKUP(G175,'Sentrale parametere'!$A$4:$G$11,4,FALSE),0)</f>
        <v>0</v>
      </c>
      <c r="O175" s="65">
        <f>IFERROR(VLOOKUP(G175,'Sentrale parametere'!$A$4:$G$11,5,FALSE),0)</f>
        <v>0</v>
      </c>
      <c r="P175" s="65">
        <f>IFERROR(VLOOKUP(G175,'Sentrale parametere'!$A$4:$G$11,6,FALSE)*IF(F175="Ja",2,1),0)</f>
        <v>0</v>
      </c>
      <c r="Q175" s="65">
        <f>IFERROR(VLOOKUP(G175,'Sentrale parametere'!$A$4:$G$11,7,FALSE),0)</f>
        <v>0</v>
      </c>
      <c r="R175" s="5">
        <f t="shared" si="12"/>
        <v>0</v>
      </c>
      <c r="S175" s="5">
        <f t="shared" si="13"/>
        <v>0</v>
      </c>
      <c r="T175" s="5">
        <f t="shared" si="14"/>
        <v>0</v>
      </c>
      <c r="U175" s="4">
        <f t="shared" si="15"/>
        <v>0</v>
      </c>
      <c r="V175" s="4">
        <f t="shared" si="16"/>
        <v>0</v>
      </c>
      <c r="W175" s="4">
        <f t="shared" si="17"/>
        <v>0</v>
      </c>
    </row>
    <row r="176" spans="1:23" customFormat="1" x14ac:dyDescent="0.25">
      <c r="A176" s="124"/>
      <c r="B176" s="119"/>
      <c r="C176" s="124"/>
      <c r="D176" s="124"/>
      <c r="E176" s="124"/>
      <c r="F176" s="123"/>
      <c r="G176" s="4"/>
      <c r="H176" s="4"/>
      <c r="I176" s="4"/>
      <c r="J176" s="4"/>
      <c r="K176" s="4"/>
      <c r="L176" s="64">
        <f>IFERROR(VLOOKUP(G176,'Sentrale parametere'!$A$4:$G$11,2,FALSE),0)</f>
        <v>0</v>
      </c>
      <c r="M176" s="64">
        <f>IFERROR(VLOOKUP(G176,'Sentrale parametere'!$A$4:$G$11,3,FALSE)*IF(F176="Ja",2,1),0)</f>
        <v>0</v>
      </c>
      <c r="N176" s="64">
        <f>IFERROR(VLOOKUP(G176,'Sentrale parametere'!$A$4:$G$11,4,FALSE),0)</f>
        <v>0</v>
      </c>
      <c r="O176" s="65">
        <f>IFERROR(VLOOKUP(G176,'Sentrale parametere'!$A$4:$G$11,5,FALSE),0)</f>
        <v>0</v>
      </c>
      <c r="P176" s="65">
        <f>IFERROR(VLOOKUP(G176,'Sentrale parametere'!$A$4:$G$11,6,FALSE)*IF(F176="Ja",2,1),0)</f>
        <v>0</v>
      </c>
      <c r="Q176" s="65">
        <f>IFERROR(VLOOKUP(G176,'Sentrale parametere'!$A$4:$G$11,7,FALSE),0)</f>
        <v>0</v>
      </c>
      <c r="R176" s="5">
        <f t="shared" si="12"/>
        <v>0</v>
      </c>
      <c r="S176" s="5">
        <f t="shared" si="13"/>
        <v>0</v>
      </c>
      <c r="T176" s="5">
        <f t="shared" si="14"/>
        <v>0</v>
      </c>
      <c r="U176" s="4">
        <f t="shared" si="15"/>
        <v>0</v>
      </c>
      <c r="V176" s="4">
        <f t="shared" si="16"/>
        <v>0</v>
      </c>
      <c r="W176" s="4">
        <f t="shared" si="17"/>
        <v>0</v>
      </c>
    </row>
    <row r="177" spans="1:23" customFormat="1" x14ac:dyDescent="0.25">
      <c r="A177" s="124"/>
      <c r="B177" s="119"/>
      <c r="C177" s="124"/>
      <c r="D177" s="124"/>
      <c r="E177" s="124"/>
      <c r="F177" s="123"/>
      <c r="G177" s="4"/>
      <c r="H177" s="4"/>
      <c r="I177" s="4"/>
      <c r="J177" s="4"/>
      <c r="K177" s="4"/>
      <c r="L177" s="64">
        <f>IFERROR(VLOOKUP(G177,'Sentrale parametere'!$A$4:$G$11,2,FALSE),0)</f>
        <v>0</v>
      </c>
      <c r="M177" s="64">
        <f>IFERROR(VLOOKUP(G177,'Sentrale parametere'!$A$4:$G$11,3,FALSE)*IF(F177="Ja",2,1),0)</f>
        <v>0</v>
      </c>
      <c r="N177" s="64">
        <f>IFERROR(VLOOKUP(G177,'Sentrale parametere'!$A$4:$G$11,4,FALSE),0)</f>
        <v>0</v>
      </c>
      <c r="O177" s="65">
        <f>IFERROR(VLOOKUP(G177,'Sentrale parametere'!$A$4:$G$11,5,FALSE),0)</f>
        <v>0</v>
      </c>
      <c r="P177" s="65">
        <f>IFERROR(VLOOKUP(G177,'Sentrale parametere'!$A$4:$G$11,6,FALSE)*IF(F177="Ja",2,1),0)</f>
        <v>0</v>
      </c>
      <c r="Q177" s="65">
        <f>IFERROR(VLOOKUP(G177,'Sentrale parametere'!$A$4:$G$11,7,FALSE),0)</f>
        <v>0</v>
      </c>
      <c r="R177" s="5">
        <f t="shared" si="12"/>
        <v>0</v>
      </c>
      <c r="S177" s="5">
        <f t="shared" si="13"/>
        <v>0</v>
      </c>
      <c r="T177" s="5">
        <f t="shared" si="14"/>
        <v>0</v>
      </c>
      <c r="U177" s="4">
        <f t="shared" si="15"/>
        <v>0</v>
      </c>
      <c r="V177" s="4">
        <f t="shared" si="16"/>
        <v>0</v>
      </c>
      <c r="W177" s="4">
        <f t="shared" si="17"/>
        <v>0</v>
      </c>
    </row>
    <row r="178" spans="1:23" customFormat="1" x14ac:dyDescent="0.25">
      <c r="A178" s="124"/>
      <c r="B178" s="119"/>
      <c r="C178" s="124"/>
      <c r="D178" s="124"/>
      <c r="E178" s="124"/>
      <c r="F178" s="123"/>
      <c r="G178" s="4"/>
      <c r="H178" s="4"/>
      <c r="I178" s="4"/>
      <c r="J178" s="4"/>
      <c r="K178" s="4"/>
      <c r="L178" s="64">
        <f>IFERROR(VLOOKUP(G178,'Sentrale parametere'!$A$4:$G$11,2,FALSE),0)</f>
        <v>0</v>
      </c>
      <c r="M178" s="64">
        <f>IFERROR(VLOOKUP(G178,'Sentrale parametere'!$A$4:$G$11,3,FALSE)*IF(F178="Ja",2,1),0)</f>
        <v>0</v>
      </c>
      <c r="N178" s="64">
        <f>IFERROR(VLOOKUP(G178,'Sentrale parametere'!$A$4:$G$11,4,FALSE),0)</f>
        <v>0</v>
      </c>
      <c r="O178" s="65">
        <f>IFERROR(VLOOKUP(G178,'Sentrale parametere'!$A$4:$G$11,5,FALSE),0)</f>
        <v>0</v>
      </c>
      <c r="P178" s="65">
        <f>IFERROR(VLOOKUP(G178,'Sentrale parametere'!$A$4:$G$11,6,FALSE)*IF(F178="Ja",2,1),0)</f>
        <v>0</v>
      </c>
      <c r="Q178" s="65">
        <f>IFERROR(VLOOKUP(G178,'Sentrale parametere'!$A$4:$G$11,7,FALSE),0)</f>
        <v>0</v>
      </c>
      <c r="R178" s="5">
        <f t="shared" si="12"/>
        <v>0</v>
      </c>
      <c r="S178" s="5">
        <f t="shared" si="13"/>
        <v>0</v>
      </c>
      <c r="T178" s="5">
        <f t="shared" si="14"/>
        <v>0</v>
      </c>
      <c r="U178" s="4">
        <f t="shared" si="15"/>
        <v>0</v>
      </c>
      <c r="V178" s="4">
        <f t="shared" si="16"/>
        <v>0</v>
      </c>
      <c r="W178" s="4">
        <f t="shared" si="17"/>
        <v>0</v>
      </c>
    </row>
    <row r="179" spans="1:23" customFormat="1" x14ac:dyDescent="0.25">
      <c r="A179" s="124"/>
      <c r="B179" s="119"/>
      <c r="C179" s="124"/>
      <c r="D179" s="124"/>
      <c r="E179" s="124"/>
      <c r="F179" s="123"/>
      <c r="G179" s="4"/>
      <c r="H179" s="4"/>
      <c r="I179" s="4"/>
      <c r="J179" s="4"/>
      <c r="K179" s="4"/>
      <c r="L179" s="64">
        <f>IFERROR(VLOOKUP(G179,'Sentrale parametere'!$A$4:$G$11,2,FALSE),0)</f>
        <v>0</v>
      </c>
      <c r="M179" s="64">
        <f>IFERROR(VLOOKUP(G179,'Sentrale parametere'!$A$4:$G$11,3,FALSE)*IF(F179="Ja",2,1),0)</f>
        <v>0</v>
      </c>
      <c r="N179" s="64">
        <f>IFERROR(VLOOKUP(G179,'Sentrale parametere'!$A$4:$G$11,4,FALSE),0)</f>
        <v>0</v>
      </c>
      <c r="O179" s="65">
        <f>IFERROR(VLOOKUP(G179,'Sentrale parametere'!$A$4:$G$11,5,FALSE),0)</f>
        <v>0</v>
      </c>
      <c r="P179" s="65">
        <f>IFERROR(VLOOKUP(G179,'Sentrale parametere'!$A$4:$G$11,6,FALSE)*IF(F179="Ja",2,1),0)</f>
        <v>0</v>
      </c>
      <c r="Q179" s="65">
        <f>IFERROR(VLOOKUP(G179,'Sentrale parametere'!$A$4:$G$11,7,FALSE),0)</f>
        <v>0</v>
      </c>
      <c r="R179" s="5">
        <f t="shared" si="12"/>
        <v>0</v>
      </c>
      <c r="S179" s="5">
        <f t="shared" si="13"/>
        <v>0</v>
      </c>
      <c r="T179" s="5">
        <f t="shared" si="14"/>
        <v>0</v>
      </c>
      <c r="U179" s="4">
        <f t="shared" si="15"/>
        <v>0</v>
      </c>
      <c r="V179" s="4">
        <f t="shared" si="16"/>
        <v>0</v>
      </c>
      <c r="W179" s="4">
        <f t="shared" si="17"/>
        <v>0</v>
      </c>
    </row>
    <row r="180" spans="1:23" customFormat="1" x14ac:dyDescent="0.25">
      <c r="A180" s="124"/>
      <c r="B180" s="119"/>
      <c r="C180" s="124"/>
      <c r="D180" s="124"/>
      <c r="E180" s="124"/>
      <c r="F180" s="123"/>
      <c r="G180" s="4"/>
      <c r="H180" s="4"/>
      <c r="I180" s="4"/>
      <c r="J180" s="4"/>
      <c r="K180" s="4"/>
      <c r="L180" s="64">
        <f>IFERROR(VLOOKUP(G180,'Sentrale parametere'!$A$4:$G$11,2,FALSE),0)</f>
        <v>0</v>
      </c>
      <c r="M180" s="64">
        <f>IFERROR(VLOOKUP(G180,'Sentrale parametere'!$A$4:$G$11,3,FALSE)*IF(F180="Ja",2,1),0)</f>
        <v>0</v>
      </c>
      <c r="N180" s="64">
        <f>IFERROR(VLOOKUP(G180,'Sentrale parametere'!$A$4:$G$11,4,FALSE),0)</f>
        <v>0</v>
      </c>
      <c r="O180" s="65">
        <f>IFERROR(VLOOKUP(G180,'Sentrale parametere'!$A$4:$G$11,5,FALSE),0)</f>
        <v>0</v>
      </c>
      <c r="P180" s="65">
        <f>IFERROR(VLOOKUP(G180,'Sentrale parametere'!$A$4:$G$11,6,FALSE)*IF(F180="Ja",2,1),0)</f>
        <v>0</v>
      </c>
      <c r="Q180" s="65">
        <f>IFERROR(VLOOKUP(G180,'Sentrale parametere'!$A$4:$G$11,7,FALSE),0)</f>
        <v>0</v>
      </c>
      <c r="R180" s="5">
        <f t="shared" si="12"/>
        <v>0</v>
      </c>
      <c r="S180" s="5">
        <f t="shared" si="13"/>
        <v>0</v>
      </c>
      <c r="T180" s="5">
        <f t="shared" si="14"/>
        <v>0</v>
      </c>
      <c r="U180" s="4">
        <f t="shared" si="15"/>
        <v>0</v>
      </c>
      <c r="V180" s="4">
        <f t="shared" si="16"/>
        <v>0</v>
      </c>
      <c r="W180" s="4">
        <f t="shared" si="17"/>
        <v>0</v>
      </c>
    </row>
    <row r="181" spans="1:23" customFormat="1" x14ac:dyDescent="0.25">
      <c r="A181" s="124"/>
      <c r="B181" s="119"/>
      <c r="C181" s="124"/>
      <c r="D181" s="124"/>
      <c r="E181" s="124"/>
      <c r="F181" s="123"/>
      <c r="G181" s="4"/>
      <c r="H181" s="4"/>
      <c r="I181" s="4"/>
      <c r="J181" s="4"/>
      <c r="K181" s="4"/>
      <c r="L181" s="64">
        <f>IFERROR(VLOOKUP(G181,'Sentrale parametere'!$A$4:$G$11,2,FALSE),0)</f>
        <v>0</v>
      </c>
      <c r="M181" s="64">
        <f>IFERROR(VLOOKUP(G181,'Sentrale parametere'!$A$4:$G$11,3,FALSE)*IF(F181="Ja",2,1),0)</f>
        <v>0</v>
      </c>
      <c r="N181" s="64">
        <f>IFERROR(VLOOKUP(G181,'Sentrale parametere'!$A$4:$G$11,4,FALSE),0)</f>
        <v>0</v>
      </c>
      <c r="O181" s="65">
        <f>IFERROR(VLOOKUP(G181,'Sentrale parametere'!$A$4:$G$11,5,FALSE),0)</f>
        <v>0</v>
      </c>
      <c r="P181" s="65">
        <f>IFERROR(VLOOKUP(G181,'Sentrale parametere'!$A$4:$G$11,6,FALSE)*IF(F181="Ja",2,1),0)</f>
        <v>0</v>
      </c>
      <c r="Q181" s="65">
        <f>IFERROR(VLOOKUP(G181,'Sentrale parametere'!$A$4:$G$11,7,FALSE),0)</f>
        <v>0</v>
      </c>
      <c r="R181" s="5">
        <f t="shared" si="12"/>
        <v>0</v>
      </c>
      <c r="S181" s="5">
        <f t="shared" si="13"/>
        <v>0</v>
      </c>
      <c r="T181" s="5">
        <f t="shared" si="14"/>
        <v>0</v>
      </c>
      <c r="U181" s="4">
        <f t="shared" si="15"/>
        <v>0</v>
      </c>
      <c r="V181" s="4">
        <f t="shared" si="16"/>
        <v>0</v>
      </c>
      <c r="W181" s="4">
        <f t="shared" si="17"/>
        <v>0</v>
      </c>
    </row>
    <row r="182" spans="1:23" customFormat="1" x14ac:dyDescent="0.25">
      <c r="A182" s="124"/>
      <c r="B182" s="119"/>
      <c r="C182" s="124"/>
      <c r="D182" s="124"/>
      <c r="E182" s="124"/>
      <c r="F182" s="123"/>
      <c r="G182" s="4"/>
      <c r="H182" s="4"/>
      <c r="I182" s="4"/>
      <c r="J182" s="4"/>
      <c r="K182" s="4"/>
      <c r="L182" s="64">
        <f>IFERROR(VLOOKUP(G182,'Sentrale parametere'!$A$4:$G$11,2,FALSE),0)</f>
        <v>0</v>
      </c>
      <c r="M182" s="64">
        <f>IFERROR(VLOOKUP(G182,'Sentrale parametere'!$A$4:$G$11,3,FALSE)*IF(F182="Ja",2,1),0)</f>
        <v>0</v>
      </c>
      <c r="N182" s="64">
        <f>IFERROR(VLOOKUP(G182,'Sentrale parametere'!$A$4:$G$11,4,FALSE),0)</f>
        <v>0</v>
      </c>
      <c r="O182" s="65">
        <f>IFERROR(VLOOKUP(G182,'Sentrale parametere'!$A$4:$G$11,5,FALSE),0)</f>
        <v>0</v>
      </c>
      <c r="P182" s="65">
        <f>IFERROR(VLOOKUP(G182,'Sentrale parametere'!$A$4:$G$11,6,FALSE)*IF(F182="Ja",2,1),0)</f>
        <v>0</v>
      </c>
      <c r="Q182" s="65">
        <f>IFERROR(VLOOKUP(G182,'Sentrale parametere'!$A$4:$G$11,7,FALSE),0)</f>
        <v>0</v>
      </c>
      <c r="R182" s="5">
        <f t="shared" si="12"/>
        <v>0</v>
      </c>
      <c r="S182" s="5">
        <f t="shared" si="13"/>
        <v>0</v>
      </c>
      <c r="T182" s="5">
        <f t="shared" si="14"/>
        <v>0</v>
      </c>
      <c r="U182" s="4">
        <f t="shared" si="15"/>
        <v>0</v>
      </c>
      <c r="V182" s="4">
        <f t="shared" si="16"/>
        <v>0</v>
      </c>
      <c r="W182" s="4">
        <f t="shared" si="17"/>
        <v>0</v>
      </c>
    </row>
    <row r="183" spans="1:23" customFormat="1" x14ac:dyDescent="0.25">
      <c r="A183" s="124"/>
      <c r="B183" s="119"/>
      <c r="C183" s="124"/>
      <c r="D183" s="124"/>
      <c r="E183" s="124"/>
      <c r="F183" s="123"/>
      <c r="G183" s="4"/>
      <c r="H183" s="4"/>
      <c r="I183" s="4"/>
      <c r="J183" s="4"/>
      <c r="K183" s="4"/>
      <c r="L183" s="64">
        <f>IFERROR(VLOOKUP(G183,'Sentrale parametere'!$A$4:$G$11,2,FALSE),0)</f>
        <v>0</v>
      </c>
      <c r="M183" s="64">
        <f>IFERROR(VLOOKUP(G183,'Sentrale parametere'!$A$4:$G$11,3,FALSE)*IF(F183="Ja",2,1),0)</f>
        <v>0</v>
      </c>
      <c r="N183" s="64">
        <f>IFERROR(VLOOKUP(G183,'Sentrale parametere'!$A$4:$G$11,4,FALSE),0)</f>
        <v>0</v>
      </c>
      <c r="O183" s="65">
        <f>IFERROR(VLOOKUP(G183,'Sentrale parametere'!$A$4:$G$11,5,FALSE),0)</f>
        <v>0</v>
      </c>
      <c r="P183" s="65">
        <f>IFERROR(VLOOKUP(G183,'Sentrale parametere'!$A$4:$G$11,6,FALSE)*IF(F183="Ja",2,1),0)</f>
        <v>0</v>
      </c>
      <c r="Q183" s="65">
        <f>IFERROR(VLOOKUP(G183,'Sentrale parametere'!$A$4:$G$11,7,FALSE),0)</f>
        <v>0</v>
      </c>
      <c r="R183" s="5">
        <f t="shared" si="12"/>
        <v>0</v>
      </c>
      <c r="S183" s="5">
        <f t="shared" si="13"/>
        <v>0</v>
      </c>
      <c r="T183" s="5">
        <f t="shared" si="14"/>
        <v>0</v>
      </c>
      <c r="U183" s="4">
        <f t="shared" si="15"/>
        <v>0</v>
      </c>
      <c r="V183" s="4">
        <f t="shared" si="16"/>
        <v>0</v>
      </c>
      <c r="W183" s="4">
        <f t="shared" si="17"/>
        <v>0</v>
      </c>
    </row>
    <row r="184" spans="1:23" customFormat="1" x14ac:dyDescent="0.25">
      <c r="A184" s="124"/>
      <c r="B184" s="119"/>
      <c r="C184" s="124"/>
      <c r="D184" s="124"/>
      <c r="E184" s="124"/>
      <c r="F184" s="123"/>
      <c r="G184" s="4"/>
      <c r="H184" s="4"/>
      <c r="I184" s="4"/>
      <c r="J184" s="4"/>
      <c r="K184" s="4"/>
      <c r="L184" s="64">
        <f>IFERROR(VLOOKUP(G184,'Sentrale parametere'!$A$4:$G$11,2,FALSE),0)</f>
        <v>0</v>
      </c>
      <c r="M184" s="64">
        <f>IFERROR(VLOOKUP(G184,'Sentrale parametere'!$A$4:$G$11,3,FALSE)*IF(F184="Ja",2,1),0)</f>
        <v>0</v>
      </c>
      <c r="N184" s="64">
        <f>IFERROR(VLOOKUP(G184,'Sentrale parametere'!$A$4:$G$11,4,FALSE),0)</f>
        <v>0</v>
      </c>
      <c r="O184" s="65">
        <f>IFERROR(VLOOKUP(G184,'Sentrale parametere'!$A$4:$G$11,5,FALSE),0)</f>
        <v>0</v>
      </c>
      <c r="P184" s="65">
        <f>IFERROR(VLOOKUP(G184,'Sentrale parametere'!$A$4:$G$11,6,FALSE)*IF(F184="Ja",2,1),0)</f>
        <v>0</v>
      </c>
      <c r="Q184" s="65">
        <f>IFERROR(VLOOKUP(G184,'Sentrale parametere'!$A$4:$G$11,7,FALSE),0)</f>
        <v>0</v>
      </c>
      <c r="R184" s="5">
        <f t="shared" si="12"/>
        <v>0</v>
      </c>
      <c r="S184" s="5">
        <f t="shared" si="13"/>
        <v>0</v>
      </c>
      <c r="T184" s="5">
        <f t="shared" si="14"/>
        <v>0</v>
      </c>
      <c r="U184" s="4">
        <f t="shared" si="15"/>
        <v>0</v>
      </c>
      <c r="V184" s="4">
        <f t="shared" si="16"/>
        <v>0</v>
      </c>
      <c r="W184" s="4">
        <f t="shared" si="17"/>
        <v>0</v>
      </c>
    </row>
    <row r="185" spans="1:23" customFormat="1" x14ac:dyDescent="0.25">
      <c r="A185" s="124"/>
      <c r="B185" s="119"/>
      <c r="C185" s="124"/>
      <c r="D185" s="124"/>
      <c r="E185" s="124"/>
      <c r="F185" s="123"/>
      <c r="G185" s="4"/>
      <c r="H185" s="4"/>
      <c r="I185" s="4"/>
      <c r="J185" s="4"/>
      <c r="K185" s="4"/>
      <c r="L185" s="64">
        <f>IFERROR(VLOOKUP(G185,'Sentrale parametere'!$A$4:$G$11,2,FALSE),0)</f>
        <v>0</v>
      </c>
      <c r="M185" s="64">
        <f>IFERROR(VLOOKUP(G185,'Sentrale parametere'!$A$4:$G$11,3,FALSE)*IF(F185="Ja",2,1),0)</f>
        <v>0</v>
      </c>
      <c r="N185" s="64">
        <f>IFERROR(VLOOKUP(G185,'Sentrale parametere'!$A$4:$G$11,4,FALSE),0)</f>
        <v>0</v>
      </c>
      <c r="O185" s="65">
        <f>IFERROR(VLOOKUP(G185,'Sentrale parametere'!$A$4:$G$11,5,FALSE),0)</f>
        <v>0</v>
      </c>
      <c r="P185" s="65">
        <f>IFERROR(VLOOKUP(G185,'Sentrale parametere'!$A$4:$G$11,6,FALSE)*IF(F185="Ja",2,1),0)</f>
        <v>0</v>
      </c>
      <c r="Q185" s="65">
        <f>IFERROR(VLOOKUP(G185,'Sentrale parametere'!$A$4:$G$11,7,FALSE),0)</f>
        <v>0</v>
      </c>
      <c r="R185" s="5">
        <f t="shared" si="12"/>
        <v>0</v>
      </c>
      <c r="S185" s="5">
        <f t="shared" si="13"/>
        <v>0</v>
      </c>
      <c r="T185" s="5">
        <f t="shared" si="14"/>
        <v>0</v>
      </c>
      <c r="U185" s="4">
        <f t="shared" si="15"/>
        <v>0</v>
      </c>
      <c r="V185" s="4">
        <f t="shared" si="16"/>
        <v>0</v>
      </c>
      <c r="W185" s="4">
        <f t="shared" si="17"/>
        <v>0</v>
      </c>
    </row>
    <row r="186" spans="1:23" customFormat="1" x14ac:dyDescent="0.25">
      <c r="A186" s="124"/>
      <c r="B186" s="119"/>
      <c r="C186" s="124"/>
      <c r="D186" s="124"/>
      <c r="E186" s="124"/>
      <c r="F186" s="123"/>
      <c r="G186" s="4"/>
      <c r="H186" s="4"/>
      <c r="I186" s="4"/>
      <c r="J186" s="4"/>
      <c r="K186" s="4"/>
      <c r="L186" s="64">
        <f>IFERROR(VLOOKUP(G186,'Sentrale parametere'!$A$4:$G$11,2,FALSE),0)</f>
        <v>0</v>
      </c>
      <c r="M186" s="64">
        <f>IFERROR(VLOOKUP(G186,'Sentrale parametere'!$A$4:$G$11,3,FALSE)*IF(F186="Ja",2,1),0)</f>
        <v>0</v>
      </c>
      <c r="N186" s="64">
        <f>IFERROR(VLOOKUP(G186,'Sentrale parametere'!$A$4:$G$11,4,FALSE),0)</f>
        <v>0</v>
      </c>
      <c r="O186" s="65">
        <f>IFERROR(VLOOKUP(G186,'Sentrale parametere'!$A$4:$G$11,5,FALSE),0)</f>
        <v>0</v>
      </c>
      <c r="P186" s="65">
        <f>IFERROR(VLOOKUP(G186,'Sentrale parametere'!$A$4:$G$11,6,FALSE)*IF(F186="Ja",2,1),0)</f>
        <v>0</v>
      </c>
      <c r="Q186" s="65">
        <f>IFERROR(VLOOKUP(G186,'Sentrale parametere'!$A$4:$G$11,7,FALSE),0)</f>
        <v>0</v>
      </c>
      <c r="R186" s="5">
        <f t="shared" si="12"/>
        <v>0</v>
      </c>
      <c r="S186" s="5">
        <f t="shared" si="13"/>
        <v>0</v>
      </c>
      <c r="T186" s="5">
        <f t="shared" si="14"/>
        <v>0</v>
      </c>
      <c r="U186" s="4">
        <f t="shared" si="15"/>
        <v>0</v>
      </c>
      <c r="V186" s="4">
        <f t="shared" si="16"/>
        <v>0</v>
      </c>
      <c r="W186" s="4">
        <f t="shared" si="17"/>
        <v>0</v>
      </c>
    </row>
    <row r="187" spans="1:23" customFormat="1" x14ac:dyDescent="0.25">
      <c r="A187" s="124"/>
      <c r="B187" s="119"/>
      <c r="C187" s="124"/>
      <c r="D187" s="124"/>
      <c r="E187" s="124"/>
      <c r="F187" s="123"/>
      <c r="G187" s="4"/>
      <c r="H187" s="4"/>
      <c r="I187" s="4"/>
      <c r="J187" s="4"/>
      <c r="K187" s="4"/>
      <c r="L187" s="64">
        <f>IFERROR(VLOOKUP(G187,'Sentrale parametere'!$A$4:$G$11,2,FALSE),0)</f>
        <v>0</v>
      </c>
      <c r="M187" s="64">
        <f>IFERROR(VLOOKUP(G187,'Sentrale parametere'!$A$4:$G$11,3,FALSE)*IF(F187="Ja",2,1),0)</f>
        <v>0</v>
      </c>
      <c r="N187" s="64">
        <f>IFERROR(VLOOKUP(G187,'Sentrale parametere'!$A$4:$G$11,4,FALSE),0)</f>
        <v>0</v>
      </c>
      <c r="O187" s="65">
        <f>IFERROR(VLOOKUP(G187,'Sentrale parametere'!$A$4:$G$11,5,FALSE),0)</f>
        <v>0</v>
      </c>
      <c r="P187" s="65">
        <f>IFERROR(VLOOKUP(G187,'Sentrale parametere'!$A$4:$G$11,6,FALSE)*IF(F187="Ja",2,1),0)</f>
        <v>0</v>
      </c>
      <c r="Q187" s="65">
        <f>IFERROR(VLOOKUP(G187,'Sentrale parametere'!$A$4:$G$11,7,FALSE),0)</f>
        <v>0</v>
      </c>
      <c r="R187" s="5">
        <f t="shared" si="12"/>
        <v>0</v>
      </c>
      <c r="S187" s="5">
        <f t="shared" si="13"/>
        <v>0</v>
      </c>
      <c r="T187" s="5">
        <f t="shared" si="14"/>
        <v>0</v>
      </c>
      <c r="U187" s="4">
        <f t="shared" si="15"/>
        <v>0</v>
      </c>
      <c r="V187" s="4">
        <f t="shared" si="16"/>
        <v>0</v>
      </c>
      <c r="W187" s="4">
        <f t="shared" si="17"/>
        <v>0</v>
      </c>
    </row>
    <row r="188" spans="1:23" customFormat="1" x14ac:dyDescent="0.25">
      <c r="A188" s="124"/>
      <c r="B188" s="119"/>
      <c r="C188" s="124"/>
      <c r="D188" s="124"/>
      <c r="E188" s="124"/>
      <c r="F188" s="123"/>
      <c r="G188" s="4"/>
      <c r="H188" s="4"/>
      <c r="I188" s="4"/>
      <c r="J188" s="4"/>
      <c r="K188" s="4"/>
      <c r="L188" s="64">
        <f>IFERROR(VLOOKUP(G188,'Sentrale parametere'!$A$4:$G$11,2,FALSE),0)</f>
        <v>0</v>
      </c>
      <c r="M188" s="64">
        <f>IFERROR(VLOOKUP(G188,'Sentrale parametere'!$A$4:$G$11,3,FALSE)*IF(F188="Ja",2,1),0)</f>
        <v>0</v>
      </c>
      <c r="N188" s="64">
        <f>IFERROR(VLOOKUP(G188,'Sentrale parametere'!$A$4:$G$11,4,FALSE),0)</f>
        <v>0</v>
      </c>
      <c r="O188" s="65">
        <f>IFERROR(VLOOKUP(G188,'Sentrale parametere'!$A$4:$G$11,5,FALSE),0)</f>
        <v>0</v>
      </c>
      <c r="P188" s="65">
        <f>IFERROR(VLOOKUP(G188,'Sentrale parametere'!$A$4:$G$11,6,FALSE)*IF(F188="Ja",2,1),0)</f>
        <v>0</v>
      </c>
      <c r="Q188" s="65">
        <f>IFERROR(VLOOKUP(G188,'Sentrale parametere'!$A$4:$G$11,7,FALSE),0)</f>
        <v>0</v>
      </c>
      <c r="R188" s="5">
        <f t="shared" si="12"/>
        <v>0</v>
      </c>
      <c r="S188" s="5">
        <f t="shared" si="13"/>
        <v>0</v>
      </c>
      <c r="T188" s="5">
        <f t="shared" si="14"/>
        <v>0</v>
      </c>
      <c r="U188" s="4">
        <f t="shared" si="15"/>
        <v>0</v>
      </c>
      <c r="V188" s="4">
        <f t="shared" si="16"/>
        <v>0</v>
      </c>
      <c r="W188" s="4">
        <f t="shared" si="17"/>
        <v>0</v>
      </c>
    </row>
    <row r="189" spans="1:23" customFormat="1" x14ac:dyDescent="0.25">
      <c r="A189" s="124"/>
      <c r="B189" s="119"/>
      <c r="C189" s="124"/>
      <c r="D189" s="124"/>
      <c r="E189" s="124"/>
      <c r="F189" s="123"/>
      <c r="G189" s="4"/>
      <c r="H189" s="4"/>
      <c r="I189" s="4"/>
      <c r="J189" s="4"/>
      <c r="K189" s="4"/>
      <c r="L189" s="64">
        <f>IFERROR(VLOOKUP(G189,'Sentrale parametere'!$A$4:$G$11,2,FALSE),0)</f>
        <v>0</v>
      </c>
      <c r="M189" s="64">
        <f>IFERROR(VLOOKUP(G189,'Sentrale parametere'!$A$4:$G$11,3,FALSE)*IF(F189="Ja",2,1),0)</f>
        <v>0</v>
      </c>
      <c r="N189" s="64">
        <f>IFERROR(VLOOKUP(G189,'Sentrale parametere'!$A$4:$G$11,4,FALSE),0)</f>
        <v>0</v>
      </c>
      <c r="O189" s="65">
        <f>IFERROR(VLOOKUP(G189,'Sentrale parametere'!$A$4:$G$11,5,FALSE),0)</f>
        <v>0</v>
      </c>
      <c r="P189" s="65">
        <f>IFERROR(VLOOKUP(G189,'Sentrale parametere'!$A$4:$G$11,6,FALSE)*IF(F189="Ja",2,1),0)</f>
        <v>0</v>
      </c>
      <c r="Q189" s="65">
        <f>IFERROR(VLOOKUP(G189,'Sentrale parametere'!$A$4:$G$11,7,FALSE),0)</f>
        <v>0</v>
      </c>
      <c r="R189" s="5">
        <f t="shared" si="12"/>
        <v>0</v>
      </c>
      <c r="S189" s="5">
        <f t="shared" si="13"/>
        <v>0</v>
      </c>
      <c r="T189" s="5">
        <f t="shared" si="14"/>
        <v>0</v>
      </c>
      <c r="U189" s="4">
        <f t="shared" si="15"/>
        <v>0</v>
      </c>
      <c r="V189" s="4">
        <f t="shared" si="16"/>
        <v>0</v>
      </c>
      <c r="W189" s="4">
        <f t="shared" si="17"/>
        <v>0</v>
      </c>
    </row>
    <row r="190" spans="1:23" customFormat="1" x14ac:dyDescent="0.25">
      <c r="A190" s="124"/>
      <c r="B190" s="119"/>
      <c r="C190" s="124"/>
      <c r="D190" s="124"/>
      <c r="E190" s="124"/>
      <c r="F190" s="123"/>
      <c r="G190" s="4"/>
      <c r="H190" s="4"/>
      <c r="I190" s="4"/>
      <c r="J190" s="4"/>
      <c r="K190" s="4"/>
      <c r="L190" s="64">
        <f>IFERROR(VLOOKUP(G190,'Sentrale parametere'!$A$4:$G$11,2,FALSE),0)</f>
        <v>0</v>
      </c>
      <c r="M190" s="64">
        <f>IFERROR(VLOOKUP(G190,'Sentrale parametere'!$A$4:$G$11,3,FALSE)*IF(F190="Ja",2,1),0)</f>
        <v>0</v>
      </c>
      <c r="N190" s="64">
        <f>IFERROR(VLOOKUP(G190,'Sentrale parametere'!$A$4:$G$11,4,FALSE),0)</f>
        <v>0</v>
      </c>
      <c r="O190" s="65">
        <f>IFERROR(VLOOKUP(G190,'Sentrale parametere'!$A$4:$G$11,5,FALSE),0)</f>
        <v>0</v>
      </c>
      <c r="P190" s="65">
        <f>IFERROR(VLOOKUP(G190,'Sentrale parametere'!$A$4:$G$11,6,FALSE)*IF(F190="Ja",2,1),0)</f>
        <v>0</v>
      </c>
      <c r="Q190" s="65">
        <f>IFERROR(VLOOKUP(G190,'Sentrale parametere'!$A$4:$G$11,7,FALSE),0)</f>
        <v>0</v>
      </c>
      <c r="R190" s="5">
        <f t="shared" si="12"/>
        <v>0</v>
      </c>
      <c r="S190" s="5">
        <f t="shared" si="13"/>
        <v>0</v>
      </c>
      <c r="T190" s="5">
        <f t="shared" si="14"/>
        <v>0</v>
      </c>
      <c r="U190" s="4">
        <f t="shared" si="15"/>
        <v>0</v>
      </c>
      <c r="V190" s="4">
        <f t="shared" si="16"/>
        <v>0</v>
      </c>
      <c r="W190" s="4">
        <f t="shared" si="17"/>
        <v>0</v>
      </c>
    </row>
    <row r="191" spans="1:23" customFormat="1" x14ac:dyDescent="0.25">
      <c r="A191" s="124"/>
      <c r="B191" s="119"/>
      <c r="C191" s="124"/>
      <c r="D191" s="124"/>
      <c r="E191" s="124"/>
      <c r="F191" s="123"/>
      <c r="G191" s="4"/>
      <c r="H191" s="4"/>
      <c r="I191" s="4"/>
      <c r="J191" s="4"/>
      <c r="K191" s="4"/>
      <c r="L191" s="64">
        <f>IFERROR(VLOOKUP(G191,'Sentrale parametere'!$A$4:$G$11,2,FALSE),0)</f>
        <v>0</v>
      </c>
      <c r="M191" s="64">
        <f>IFERROR(VLOOKUP(G191,'Sentrale parametere'!$A$4:$G$11,3,FALSE)*IF(F191="Ja",2,1),0)</f>
        <v>0</v>
      </c>
      <c r="N191" s="64">
        <f>IFERROR(VLOOKUP(G191,'Sentrale parametere'!$A$4:$G$11,4,FALSE),0)</f>
        <v>0</v>
      </c>
      <c r="O191" s="65">
        <f>IFERROR(VLOOKUP(G191,'Sentrale parametere'!$A$4:$G$11,5,FALSE),0)</f>
        <v>0</v>
      </c>
      <c r="P191" s="65">
        <f>IFERROR(VLOOKUP(G191,'Sentrale parametere'!$A$4:$G$11,6,FALSE)*IF(F191="Ja",2,1),0)</f>
        <v>0</v>
      </c>
      <c r="Q191" s="65">
        <f>IFERROR(VLOOKUP(G191,'Sentrale parametere'!$A$4:$G$11,7,FALSE),0)</f>
        <v>0</v>
      </c>
      <c r="R191" s="5">
        <f t="shared" si="12"/>
        <v>0</v>
      </c>
      <c r="S191" s="5">
        <f t="shared" si="13"/>
        <v>0</v>
      </c>
      <c r="T191" s="5">
        <f t="shared" si="14"/>
        <v>0</v>
      </c>
      <c r="U191" s="4">
        <f t="shared" si="15"/>
        <v>0</v>
      </c>
      <c r="V191" s="4">
        <f t="shared" si="16"/>
        <v>0</v>
      </c>
      <c r="W191" s="4">
        <f t="shared" si="17"/>
        <v>0</v>
      </c>
    </row>
    <row r="192" spans="1:23" customFormat="1" x14ac:dyDescent="0.25">
      <c r="A192" s="124"/>
      <c r="B192" s="119"/>
      <c r="C192" s="124"/>
      <c r="D192" s="124"/>
      <c r="E192" s="124"/>
      <c r="F192" s="123"/>
      <c r="G192" s="4"/>
      <c r="H192" s="4"/>
      <c r="I192" s="4"/>
      <c r="J192" s="4"/>
      <c r="K192" s="4"/>
      <c r="L192" s="64">
        <f>IFERROR(VLOOKUP(G192,'Sentrale parametere'!$A$4:$G$11,2,FALSE),0)</f>
        <v>0</v>
      </c>
      <c r="M192" s="64">
        <f>IFERROR(VLOOKUP(G192,'Sentrale parametere'!$A$4:$G$11,3,FALSE)*IF(F192="Ja",2,1),0)</f>
        <v>0</v>
      </c>
      <c r="N192" s="64">
        <f>IFERROR(VLOOKUP(G192,'Sentrale parametere'!$A$4:$G$11,4,FALSE),0)</f>
        <v>0</v>
      </c>
      <c r="O192" s="65">
        <f>IFERROR(VLOOKUP(G192,'Sentrale parametere'!$A$4:$G$11,5,FALSE),0)</f>
        <v>0</v>
      </c>
      <c r="P192" s="65">
        <f>IFERROR(VLOOKUP(G192,'Sentrale parametere'!$A$4:$G$11,6,FALSE)*IF(F192="Ja",2,1),0)</f>
        <v>0</v>
      </c>
      <c r="Q192" s="65">
        <f>IFERROR(VLOOKUP(G192,'Sentrale parametere'!$A$4:$G$11,7,FALSE),0)</f>
        <v>0</v>
      </c>
      <c r="R192" s="5">
        <f t="shared" si="12"/>
        <v>0</v>
      </c>
      <c r="S192" s="5">
        <f t="shared" si="13"/>
        <v>0</v>
      </c>
      <c r="T192" s="5">
        <f t="shared" si="14"/>
        <v>0</v>
      </c>
      <c r="U192" s="4">
        <f t="shared" si="15"/>
        <v>0</v>
      </c>
      <c r="V192" s="4">
        <f t="shared" si="16"/>
        <v>0</v>
      </c>
      <c r="W192" s="4">
        <f t="shared" si="17"/>
        <v>0</v>
      </c>
    </row>
    <row r="193" spans="1:23" customFormat="1" x14ac:dyDescent="0.25">
      <c r="A193" s="124"/>
      <c r="B193" s="119"/>
      <c r="C193" s="124"/>
      <c r="D193" s="124"/>
      <c r="E193" s="124"/>
      <c r="F193" s="123"/>
      <c r="G193" s="4"/>
      <c r="H193" s="4"/>
      <c r="I193" s="4"/>
      <c r="J193" s="4"/>
      <c r="K193" s="4"/>
      <c r="L193" s="64">
        <f>IFERROR(VLOOKUP(G193,'Sentrale parametere'!$A$4:$G$11,2,FALSE),0)</f>
        <v>0</v>
      </c>
      <c r="M193" s="64">
        <f>IFERROR(VLOOKUP(G193,'Sentrale parametere'!$A$4:$G$11,3,FALSE)*IF(F193="Ja",2,1),0)</f>
        <v>0</v>
      </c>
      <c r="N193" s="64">
        <f>IFERROR(VLOOKUP(G193,'Sentrale parametere'!$A$4:$G$11,4,FALSE),0)</f>
        <v>0</v>
      </c>
      <c r="O193" s="65">
        <f>IFERROR(VLOOKUP(G193,'Sentrale parametere'!$A$4:$G$11,5,FALSE),0)</f>
        <v>0</v>
      </c>
      <c r="P193" s="65">
        <f>IFERROR(VLOOKUP(G193,'Sentrale parametere'!$A$4:$G$11,6,FALSE)*IF(F193="Ja",2,1),0)</f>
        <v>0</v>
      </c>
      <c r="Q193" s="65">
        <f>IFERROR(VLOOKUP(G193,'Sentrale parametere'!$A$4:$G$11,7,FALSE),0)</f>
        <v>0</v>
      </c>
      <c r="R193" s="5">
        <f t="shared" si="12"/>
        <v>0</v>
      </c>
      <c r="S193" s="5">
        <f t="shared" si="13"/>
        <v>0</v>
      </c>
      <c r="T193" s="5">
        <f t="shared" si="14"/>
        <v>0</v>
      </c>
      <c r="U193" s="4">
        <f t="shared" si="15"/>
        <v>0</v>
      </c>
      <c r="V193" s="4">
        <f t="shared" si="16"/>
        <v>0</v>
      </c>
      <c r="W193" s="4">
        <f t="shared" si="17"/>
        <v>0</v>
      </c>
    </row>
    <row r="194" spans="1:23" customFormat="1" x14ac:dyDescent="0.25">
      <c r="A194" s="124"/>
      <c r="B194" s="119"/>
      <c r="C194" s="124"/>
      <c r="D194" s="124"/>
      <c r="E194" s="124"/>
      <c r="F194" s="123"/>
      <c r="G194" s="4"/>
      <c r="H194" s="4"/>
      <c r="I194" s="4"/>
      <c r="J194" s="4"/>
      <c r="K194" s="4"/>
      <c r="L194" s="64">
        <f>IFERROR(VLOOKUP(G194,'Sentrale parametere'!$A$4:$G$11,2,FALSE),0)</f>
        <v>0</v>
      </c>
      <c r="M194" s="64">
        <f>IFERROR(VLOOKUP(G194,'Sentrale parametere'!$A$4:$G$11,3,FALSE)*IF(F194="Ja",2,1),0)</f>
        <v>0</v>
      </c>
      <c r="N194" s="64">
        <f>IFERROR(VLOOKUP(G194,'Sentrale parametere'!$A$4:$G$11,4,FALSE),0)</f>
        <v>0</v>
      </c>
      <c r="O194" s="65">
        <f>IFERROR(VLOOKUP(G194,'Sentrale parametere'!$A$4:$G$11,5,FALSE),0)</f>
        <v>0</v>
      </c>
      <c r="P194" s="65">
        <f>IFERROR(VLOOKUP(G194,'Sentrale parametere'!$A$4:$G$11,6,FALSE)*IF(F194="Ja",2,1),0)</f>
        <v>0</v>
      </c>
      <c r="Q194" s="65">
        <f>IFERROR(VLOOKUP(G194,'Sentrale parametere'!$A$4:$G$11,7,FALSE),0)</f>
        <v>0</v>
      </c>
      <c r="R194" s="5">
        <f t="shared" si="12"/>
        <v>0</v>
      </c>
      <c r="S194" s="5">
        <f t="shared" si="13"/>
        <v>0</v>
      </c>
      <c r="T194" s="5">
        <f t="shared" si="14"/>
        <v>0</v>
      </c>
      <c r="U194" s="4">
        <f t="shared" si="15"/>
        <v>0</v>
      </c>
      <c r="V194" s="4">
        <f t="shared" si="16"/>
        <v>0</v>
      </c>
      <c r="W194" s="4">
        <f t="shared" si="17"/>
        <v>0</v>
      </c>
    </row>
    <row r="195" spans="1:23" customFormat="1" x14ac:dyDescent="0.25">
      <c r="A195" s="124"/>
      <c r="B195" s="119"/>
      <c r="C195" s="124"/>
      <c r="D195" s="124"/>
      <c r="E195" s="124"/>
      <c r="F195" s="123"/>
      <c r="G195" s="4"/>
      <c r="H195" s="4"/>
      <c r="I195" s="4"/>
      <c r="J195" s="4"/>
      <c r="K195" s="4"/>
      <c r="L195" s="64">
        <f>IFERROR(VLOOKUP(G195,'Sentrale parametere'!$A$4:$G$11,2,FALSE),0)</f>
        <v>0</v>
      </c>
      <c r="M195" s="64">
        <f>IFERROR(VLOOKUP(G195,'Sentrale parametere'!$A$4:$G$11,3,FALSE)*IF(F195="Ja",2,1),0)</f>
        <v>0</v>
      </c>
      <c r="N195" s="64">
        <f>IFERROR(VLOOKUP(G195,'Sentrale parametere'!$A$4:$G$11,4,FALSE),0)</f>
        <v>0</v>
      </c>
      <c r="O195" s="65">
        <f>IFERROR(VLOOKUP(G195,'Sentrale parametere'!$A$4:$G$11,5,FALSE),0)</f>
        <v>0</v>
      </c>
      <c r="P195" s="65">
        <f>IFERROR(VLOOKUP(G195,'Sentrale parametere'!$A$4:$G$11,6,FALSE)*IF(F195="Ja",2,1),0)</f>
        <v>0</v>
      </c>
      <c r="Q195" s="65">
        <f>IFERROR(VLOOKUP(G195,'Sentrale parametere'!$A$4:$G$11,7,FALSE),0)</f>
        <v>0</v>
      </c>
      <c r="R195" s="5">
        <f t="shared" ref="R195:R258" si="18">IFERROR(H195*L195,0)</f>
        <v>0</v>
      </c>
      <c r="S195" s="5">
        <f t="shared" ref="S195:S258" si="19">IFERROR(I195*M195,0)</f>
        <v>0</v>
      </c>
      <c r="T195" s="5">
        <f t="shared" ref="T195:T258" si="20">IFERROR(J195*N195,0)+IFERROR(K195*N195,0)</f>
        <v>0</v>
      </c>
      <c r="U195" s="4">
        <f t="shared" ref="U195:U258" si="21">IFERROR(H195*O195,0)</f>
        <v>0</v>
      </c>
      <c r="V195" s="4">
        <f t="shared" ref="V195:V258" si="22">IFERROR(I195*P195,0)</f>
        <v>0</v>
      </c>
      <c r="W195" s="4">
        <f t="shared" ref="W195:W258" si="23">IFERROR(J195*Q195,0)+IFERROR(K195*Q195,0)</f>
        <v>0</v>
      </c>
    </row>
    <row r="196" spans="1:23" customFormat="1" x14ac:dyDescent="0.25">
      <c r="A196" s="124"/>
      <c r="B196" s="119"/>
      <c r="C196" s="124"/>
      <c r="D196" s="124"/>
      <c r="E196" s="124"/>
      <c r="F196" s="123"/>
      <c r="G196" s="4"/>
      <c r="H196" s="4"/>
      <c r="I196" s="4"/>
      <c r="J196" s="4"/>
      <c r="K196" s="4"/>
      <c r="L196" s="64">
        <f>IFERROR(VLOOKUP(G196,'Sentrale parametere'!$A$4:$G$11,2,FALSE),0)</f>
        <v>0</v>
      </c>
      <c r="M196" s="64">
        <f>IFERROR(VLOOKUP(G196,'Sentrale parametere'!$A$4:$G$11,3,FALSE)*IF(F196="Ja",2,1),0)</f>
        <v>0</v>
      </c>
      <c r="N196" s="64">
        <f>IFERROR(VLOOKUP(G196,'Sentrale parametere'!$A$4:$G$11,4,FALSE),0)</f>
        <v>0</v>
      </c>
      <c r="O196" s="65">
        <f>IFERROR(VLOOKUP(G196,'Sentrale parametere'!$A$4:$G$11,5,FALSE),0)</f>
        <v>0</v>
      </c>
      <c r="P196" s="65">
        <f>IFERROR(VLOOKUP(G196,'Sentrale parametere'!$A$4:$G$11,6,FALSE)*IF(F196="Ja",2,1),0)</f>
        <v>0</v>
      </c>
      <c r="Q196" s="65">
        <f>IFERROR(VLOOKUP(G196,'Sentrale parametere'!$A$4:$G$11,7,FALSE),0)</f>
        <v>0</v>
      </c>
      <c r="R196" s="5">
        <f t="shared" si="18"/>
        <v>0</v>
      </c>
      <c r="S196" s="5">
        <f t="shared" si="19"/>
        <v>0</v>
      </c>
      <c r="T196" s="5">
        <f t="shared" si="20"/>
        <v>0</v>
      </c>
      <c r="U196" s="4">
        <f t="shared" si="21"/>
        <v>0</v>
      </c>
      <c r="V196" s="4">
        <f t="shared" si="22"/>
        <v>0</v>
      </c>
      <c r="W196" s="4">
        <f t="shared" si="23"/>
        <v>0</v>
      </c>
    </row>
    <row r="197" spans="1:23" customFormat="1" x14ac:dyDescent="0.25">
      <c r="A197" s="124"/>
      <c r="B197" s="119"/>
      <c r="C197" s="124"/>
      <c r="D197" s="124"/>
      <c r="E197" s="124"/>
      <c r="F197" s="123"/>
      <c r="G197" s="4"/>
      <c r="H197" s="4"/>
      <c r="I197" s="4"/>
      <c r="J197" s="4"/>
      <c r="K197" s="4"/>
      <c r="L197" s="64">
        <f>IFERROR(VLOOKUP(G197,'Sentrale parametere'!$A$4:$G$11,2,FALSE),0)</f>
        <v>0</v>
      </c>
      <c r="M197" s="64">
        <f>IFERROR(VLOOKUP(G197,'Sentrale parametere'!$A$4:$G$11,3,FALSE)*IF(F197="Ja",2,1),0)</f>
        <v>0</v>
      </c>
      <c r="N197" s="64">
        <f>IFERROR(VLOOKUP(G197,'Sentrale parametere'!$A$4:$G$11,4,FALSE),0)</f>
        <v>0</v>
      </c>
      <c r="O197" s="65">
        <f>IFERROR(VLOOKUP(G197,'Sentrale parametere'!$A$4:$G$11,5,FALSE),0)</f>
        <v>0</v>
      </c>
      <c r="P197" s="65">
        <f>IFERROR(VLOOKUP(G197,'Sentrale parametere'!$A$4:$G$11,6,FALSE)*IF(F197="Ja",2,1),0)</f>
        <v>0</v>
      </c>
      <c r="Q197" s="65">
        <f>IFERROR(VLOOKUP(G197,'Sentrale parametere'!$A$4:$G$11,7,FALSE),0)</f>
        <v>0</v>
      </c>
      <c r="R197" s="5">
        <f t="shared" si="18"/>
        <v>0</v>
      </c>
      <c r="S197" s="5">
        <f t="shared" si="19"/>
        <v>0</v>
      </c>
      <c r="T197" s="5">
        <f t="shared" si="20"/>
        <v>0</v>
      </c>
      <c r="U197" s="4">
        <f t="shared" si="21"/>
        <v>0</v>
      </c>
      <c r="V197" s="4">
        <f t="shared" si="22"/>
        <v>0</v>
      </c>
      <c r="W197" s="4">
        <f t="shared" si="23"/>
        <v>0</v>
      </c>
    </row>
    <row r="198" spans="1:23" customFormat="1" x14ac:dyDescent="0.25">
      <c r="A198" s="124"/>
      <c r="B198" s="119"/>
      <c r="C198" s="124"/>
      <c r="D198" s="124"/>
      <c r="E198" s="124"/>
      <c r="F198" s="123"/>
      <c r="G198" s="4"/>
      <c r="H198" s="4"/>
      <c r="I198" s="4"/>
      <c r="J198" s="4"/>
      <c r="K198" s="4"/>
      <c r="L198" s="64">
        <f>IFERROR(VLOOKUP(G198,'Sentrale parametere'!$A$4:$G$11,2,FALSE),0)</f>
        <v>0</v>
      </c>
      <c r="M198" s="64">
        <f>IFERROR(VLOOKUP(G198,'Sentrale parametere'!$A$4:$G$11,3,FALSE)*IF(F198="Ja",2,1),0)</f>
        <v>0</v>
      </c>
      <c r="N198" s="64">
        <f>IFERROR(VLOOKUP(G198,'Sentrale parametere'!$A$4:$G$11,4,FALSE),0)</f>
        <v>0</v>
      </c>
      <c r="O198" s="65">
        <f>IFERROR(VLOOKUP(G198,'Sentrale parametere'!$A$4:$G$11,5,FALSE),0)</f>
        <v>0</v>
      </c>
      <c r="P198" s="65">
        <f>IFERROR(VLOOKUP(G198,'Sentrale parametere'!$A$4:$G$11,6,FALSE)*IF(F198="Ja",2,1),0)</f>
        <v>0</v>
      </c>
      <c r="Q198" s="65">
        <f>IFERROR(VLOOKUP(G198,'Sentrale parametere'!$A$4:$G$11,7,FALSE),0)</f>
        <v>0</v>
      </c>
      <c r="R198" s="5">
        <f t="shared" si="18"/>
        <v>0</v>
      </c>
      <c r="S198" s="5">
        <f t="shared" si="19"/>
        <v>0</v>
      </c>
      <c r="T198" s="5">
        <f t="shared" si="20"/>
        <v>0</v>
      </c>
      <c r="U198" s="4">
        <f t="shared" si="21"/>
        <v>0</v>
      </c>
      <c r="V198" s="4">
        <f t="shared" si="22"/>
        <v>0</v>
      </c>
      <c r="W198" s="4">
        <f t="shared" si="23"/>
        <v>0</v>
      </c>
    </row>
    <row r="199" spans="1:23" customFormat="1" x14ac:dyDescent="0.25">
      <c r="A199" s="124"/>
      <c r="B199" s="119"/>
      <c r="C199" s="124"/>
      <c r="D199" s="124"/>
      <c r="E199" s="124"/>
      <c r="F199" s="123"/>
      <c r="G199" s="4"/>
      <c r="H199" s="4"/>
      <c r="I199" s="4"/>
      <c r="J199" s="4"/>
      <c r="K199" s="4"/>
      <c r="L199" s="64">
        <f>IFERROR(VLOOKUP(G199,'Sentrale parametere'!$A$4:$G$11,2,FALSE),0)</f>
        <v>0</v>
      </c>
      <c r="M199" s="64">
        <f>IFERROR(VLOOKUP(G199,'Sentrale parametere'!$A$4:$G$11,3,FALSE)*IF(F199="Ja",2,1),0)</f>
        <v>0</v>
      </c>
      <c r="N199" s="64">
        <f>IFERROR(VLOOKUP(G199,'Sentrale parametere'!$A$4:$G$11,4,FALSE),0)</f>
        <v>0</v>
      </c>
      <c r="O199" s="65">
        <f>IFERROR(VLOOKUP(G199,'Sentrale parametere'!$A$4:$G$11,5,FALSE),0)</f>
        <v>0</v>
      </c>
      <c r="P199" s="65">
        <f>IFERROR(VLOOKUP(G199,'Sentrale parametere'!$A$4:$G$11,6,FALSE)*IF(F199="Ja",2,1),0)</f>
        <v>0</v>
      </c>
      <c r="Q199" s="65">
        <f>IFERROR(VLOOKUP(G199,'Sentrale parametere'!$A$4:$G$11,7,FALSE),0)</f>
        <v>0</v>
      </c>
      <c r="R199" s="5">
        <f t="shared" si="18"/>
        <v>0</v>
      </c>
      <c r="S199" s="5">
        <f t="shared" si="19"/>
        <v>0</v>
      </c>
      <c r="T199" s="5">
        <f t="shared" si="20"/>
        <v>0</v>
      </c>
      <c r="U199" s="4">
        <f t="shared" si="21"/>
        <v>0</v>
      </c>
      <c r="V199" s="4">
        <f t="shared" si="22"/>
        <v>0</v>
      </c>
      <c r="W199" s="4">
        <f t="shared" si="23"/>
        <v>0</v>
      </c>
    </row>
    <row r="200" spans="1:23" customFormat="1" x14ac:dyDescent="0.25">
      <c r="A200" s="124"/>
      <c r="B200" s="119"/>
      <c r="C200" s="124"/>
      <c r="D200" s="124"/>
      <c r="E200" s="124"/>
      <c r="F200" s="123"/>
      <c r="G200" s="4"/>
      <c r="H200" s="4"/>
      <c r="I200" s="4"/>
      <c r="J200" s="4"/>
      <c r="K200" s="4"/>
      <c r="L200" s="64">
        <f>IFERROR(VLOOKUP(G200,'Sentrale parametere'!$A$4:$G$11,2,FALSE),0)</f>
        <v>0</v>
      </c>
      <c r="M200" s="64">
        <f>IFERROR(VLOOKUP(G200,'Sentrale parametere'!$A$4:$G$11,3,FALSE)*IF(F200="Ja",2,1),0)</f>
        <v>0</v>
      </c>
      <c r="N200" s="64">
        <f>IFERROR(VLOOKUP(G200,'Sentrale parametere'!$A$4:$G$11,4,FALSE),0)</f>
        <v>0</v>
      </c>
      <c r="O200" s="65">
        <f>IFERROR(VLOOKUP(G200,'Sentrale parametere'!$A$4:$G$11,5,FALSE),0)</f>
        <v>0</v>
      </c>
      <c r="P200" s="65">
        <f>IFERROR(VLOOKUP(G200,'Sentrale parametere'!$A$4:$G$11,6,FALSE)*IF(F200="Ja",2,1),0)</f>
        <v>0</v>
      </c>
      <c r="Q200" s="65">
        <f>IFERROR(VLOOKUP(G200,'Sentrale parametere'!$A$4:$G$11,7,FALSE),0)</f>
        <v>0</v>
      </c>
      <c r="R200" s="5">
        <f t="shared" si="18"/>
        <v>0</v>
      </c>
      <c r="S200" s="5">
        <f t="shared" si="19"/>
        <v>0</v>
      </c>
      <c r="T200" s="5">
        <f t="shared" si="20"/>
        <v>0</v>
      </c>
      <c r="U200" s="4">
        <f t="shared" si="21"/>
        <v>0</v>
      </c>
      <c r="V200" s="4">
        <f t="shared" si="22"/>
        <v>0</v>
      </c>
      <c r="W200" s="4">
        <f t="shared" si="23"/>
        <v>0</v>
      </c>
    </row>
    <row r="201" spans="1:23" customFormat="1" x14ac:dyDescent="0.25">
      <c r="A201" s="124"/>
      <c r="B201" s="119"/>
      <c r="C201" s="124"/>
      <c r="D201" s="124"/>
      <c r="E201" s="124"/>
      <c r="F201" s="123"/>
      <c r="G201" s="4"/>
      <c r="H201" s="4"/>
      <c r="I201" s="4"/>
      <c r="J201" s="4"/>
      <c r="K201" s="4"/>
      <c r="L201" s="64">
        <f>IFERROR(VLOOKUP(G201,'Sentrale parametere'!$A$4:$G$11,2,FALSE),0)</f>
        <v>0</v>
      </c>
      <c r="M201" s="64">
        <f>IFERROR(VLOOKUP(G201,'Sentrale parametere'!$A$4:$G$11,3,FALSE)*IF(F201="Ja",2,1),0)</f>
        <v>0</v>
      </c>
      <c r="N201" s="64">
        <f>IFERROR(VLOOKUP(G201,'Sentrale parametere'!$A$4:$G$11,4,FALSE),0)</f>
        <v>0</v>
      </c>
      <c r="O201" s="65">
        <f>IFERROR(VLOOKUP(G201,'Sentrale parametere'!$A$4:$G$11,5,FALSE),0)</f>
        <v>0</v>
      </c>
      <c r="P201" s="65">
        <f>IFERROR(VLOOKUP(G201,'Sentrale parametere'!$A$4:$G$11,6,FALSE)*IF(F201="Ja",2,1),0)</f>
        <v>0</v>
      </c>
      <c r="Q201" s="65">
        <f>IFERROR(VLOOKUP(G201,'Sentrale parametere'!$A$4:$G$11,7,FALSE),0)</f>
        <v>0</v>
      </c>
      <c r="R201" s="5">
        <f t="shared" si="18"/>
        <v>0</v>
      </c>
      <c r="S201" s="5">
        <f t="shared" si="19"/>
        <v>0</v>
      </c>
      <c r="T201" s="5">
        <f t="shared" si="20"/>
        <v>0</v>
      </c>
      <c r="U201" s="4">
        <f t="shared" si="21"/>
        <v>0</v>
      </c>
      <c r="V201" s="4">
        <f t="shared" si="22"/>
        <v>0</v>
      </c>
      <c r="W201" s="4">
        <f t="shared" si="23"/>
        <v>0</v>
      </c>
    </row>
    <row r="202" spans="1:23" customFormat="1" x14ac:dyDescent="0.25">
      <c r="A202" s="124"/>
      <c r="B202" s="119"/>
      <c r="C202" s="124"/>
      <c r="D202" s="124"/>
      <c r="E202" s="124"/>
      <c r="F202" s="123"/>
      <c r="G202" s="4"/>
      <c r="H202" s="4"/>
      <c r="I202" s="4"/>
      <c r="J202" s="4"/>
      <c r="K202" s="4"/>
      <c r="L202" s="64">
        <f>IFERROR(VLOOKUP(G202,'Sentrale parametere'!$A$4:$G$11,2,FALSE),0)</f>
        <v>0</v>
      </c>
      <c r="M202" s="64">
        <f>IFERROR(VLOOKUP(G202,'Sentrale parametere'!$A$4:$G$11,3,FALSE)*IF(F202="Ja",2,1),0)</f>
        <v>0</v>
      </c>
      <c r="N202" s="64">
        <f>IFERROR(VLOOKUP(G202,'Sentrale parametere'!$A$4:$G$11,4,FALSE),0)</f>
        <v>0</v>
      </c>
      <c r="O202" s="65">
        <f>IFERROR(VLOOKUP(G202,'Sentrale parametere'!$A$4:$G$11,5,FALSE),0)</f>
        <v>0</v>
      </c>
      <c r="P202" s="65">
        <f>IFERROR(VLOOKUP(G202,'Sentrale parametere'!$A$4:$G$11,6,FALSE)*IF(F202="Ja",2,1),0)</f>
        <v>0</v>
      </c>
      <c r="Q202" s="65">
        <f>IFERROR(VLOOKUP(G202,'Sentrale parametere'!$A$4:$G$11,7,FALSE),0)</f>
        <v>0</v>
      </c>
      <c r="R202" s="5">
        <f t="shared" si="18"/>
        <v>0</v>
      </c>
      <c r="S202" s="5">
        <f t="shared" si="19"/>
        <v>0</v>
      </c>
      <c r="T202" s="5">
        <f t="shared" si="20"/>
        <v>0</v>
      </c>
      <c r="U202" s="4">
        <f t="shared" si="21"/>
        <v>0</v>
      </c>
      <c r="V202" s="4">
        <f t="shared" si="22"/>
        <v>0</v>
      </c>
      <c r="W202" s="4">
        <f t="shared" si="23"/>
        <v>0</v>
      </c>
    </row>
    <row r="203" spans="1:23" customFormat="1" x14ac:dyDescent="0.25">
      <c r="A203" s="124"/>
      <c r="B203" s="119"/>
      <c r="C203" s="124"/>
      <c r="D203" s="124"/>
      <c r="E203" s="124"/>
      <c r="F203" s="123"/>
      <c r="G203" s="4"/>
      <c r="H203" s="4"/>
      <c r="I203" s="4"/>
      <c r="J203" s="4"/>
      <c r="K203" s="4"/>
      <c r="L203" s="64">
        <f>IFERROR(VLOOKUP(G203,'Sentrale parametere'!$A$4:$G$11,2,FALSE),0)</f>
        <v>0</v>
      </c>
      <c r="M203" s="64">
        <f>IFERROR(VLOOKUP(G203,'Sentrale parametere'!$A$4:$G$11,3,FALSE)*IF(F203="Ja",2,1),0)</f>
        <v>0</v>
      </c>
      <c r="N203" s="64">
        <f>IFERROR(VLOOKUP(G203,'Sentrale parametere'!$A$4:$G$11,4,FALSE),0)</f>
        <v>0</v>
      </c>
      <c r="O203" s="65">
        <f>IFERROR(VLOOKUP(G203,'Sentrale parametere'!$A$4:$G$11,5,FALSE),0)</f>
        <v>0</v>
      </c>
      <c r="P203" s="65">
        <f>IFERROR(VLOOKUP(G203,'Sentrale parametere'!$A$4:$G$11,6,FALSE)*IF(F203="Ja",2,1),0)</f>
        <v>0</v>
      </c>
      <c r="Q203" s="65">
        <f>IFERROR(VLOOKUP(G203,'Sentrale parametere'!$A$4:$G$11,7,FALSE),0)</f>
        <v>0</v>
      </c>
      <c r="R203" s="5">
        <f t="shared" si="18"/>
        <v>0</v>
      </c>
      <c r="S203" s="5">
        <f t="shared" si="19"/>
        <v>0</v>
      </c>
      <c r="T203" s="5">
        <f t="shared" si="20"/>
        <v>0</v>
      </c>
      <c r="U203" s="4">
        <f t="shared" si="21"/>
        <v>0</v>
      </c>
      <c r="V203" s="4">
        <f t="shared" si="22"/>
        <v>0</v>
      </c>
      <c r="W203" s="4">
        <f t="shared" si="23"/>
        <v>0</v>
      </c>
    </row>
    <row r="204" spans="1:23" customFormat="1" x14ac:dyDescent="0.25">
      <c r="A204" s="124"/>
      <c r="B204" s="119"/>
      <c r="C204" s="124"/>
      <c r="D204" s="124"/>
      <c r="E204" s="124"/>
      <c r="F204" s="123"/>
      <c r="G204" s="4"/>
      <c r="H204" s="4"/>
      <c r="I204" s="4"/>
      <c r="J204" s="4"/>
      <c r="K204" s="4"/>
      <c r="L204" s="64">
        <f>IFERROR(VLOOKUP(G204,'Sentrale parametere'!$A$4:$G$11,2,FALSE),0)</f>
        <v>0</v>
      </c>
      <c r="M204" s="64">
        <f>IFERROR(VLOOKUP(G204,'Sentrale parametere'!$A$4:$G$11,3,FALSE)*IF(F204="Ja",2,1),0)</f>
        <v>0</v>
      </c>
      <c r="N204" s="64">
        <f>IFERROR(VLOOKUP(G204,'Sentrale parametere'!$A$4:$G$11,4,FALSE),0)</f>
        <v>0</v>
      </c>
      <c r="O204" s="65">
        <f>IFERROR(VLOOKUP(G204,'Sentrale parametere'!$A$4:$G$11,5,FALSE),0)</f>
        <v>0</v>
      </c>
      <c r="P204" s="65">
        <f>IFERROR(VLOOKUP(G204,'Sentrale parametere'!$A$4:$G$11,6,FALSE)*IF(F204="Ja",2,1),0)</f>
        <v>0</v>
      </c>
      <c r="Q204" s="65">
        <f>IFERROR(VLOOKUP(G204,'Sentrale parametere'!$A$4:$G$11,7,FALSE),0)</f>
        <v>0</v>
      </c>
      <c r="R204" s="5">
        <f t="shared" si="18"/>
        <v>0</v>
      </c>
      <c r="S204" s="5">
        <f t="shared" si="19"/>
        <v>0</v>
      </c>
      <c r="T204" s="5">
        <f t="shared" si="20"/>
        <v>0</v>
      </c>
      <c r="U204" s="4">
        <f t="shared" si="21"/>
        <v>0</v>
      </c>
      <c r="V204" s="4">
        <f t="shared" si="22"/>
        <v>0</v>
      </c>
      <c r="W204" s="4">
        <f t="shared" si="23"/>
        <v>0</v>
      </c>
    </row>
    <row r="205" spans="1:23" customFormat="1" x14ac:dyDescent="0.25">
      <c r="A205" s="124"/>
      <c r="B205" s="119"/>
      <c r="C205" s="124"/>
      <c r="D205" s="124"/>
      <c r="E205" s="124"/>
      <c r="F205" s="123"/>
      <c r="G205" s="4"/>
      <c r="H205" s="4"/>
      <c r="I205" s="4"/>
      <c r="J205" s="4"/>
      <c r="K205" s="4"/>
      <c r="L205" s="64">
        <f>IFERROR(VLOOKUP(G205,'Sentrale parametere'!$A$4:$G$11,2,FALSE),0)</f>
        <v>0</v>
      </c>
      <c r="M205" s="64">
        <f>IFERROR(VLOOKUP(G205,'Sentrale parametere'!$A$4:$G$11,3,FALSE)*IF(F205="Ja",2,1),0)</f>
        <v>0</v>
      </c>
      <c r="N205" s="64">
        <f>IFERROR(VLOOKUP(G205,'Sentrale parametere'!$A$4:$G$11,4,FALSE),0)</f>
        <v>0</v>
      </c>
      <c r="O205" s="65">
        <f>IFERROR(VLOOKUP(G205,'Sentrale parametere'!$A$4:$G$11,5,FALSE),0)</f>
        <v>0</v>
      </c>
      <c r="P205" s="65">
        <f>IFERROR(VLOOKUP(G205,'Sentrale parametere'!$A$4:$G$11,6,FALSE)*IF(F205="Ja",2,1),0)</f>
        <v>0</v>
      </c>
      <c r="Q205" s="65">
        <f>IFERROR(VLOOKUP(G205,'Sentrale parametere'!$A$4:$G$11,7,FALSE),0)</f>
        <v>0</v>
      </c>
      <c r="R205" s="5">
        <f t="shared" si="18"/>
        <v>0</v>
      </c>
      <c r="S205" s="5">
        <f t="shared" si="19"/>
        <v>0</v>
      </c>
      <c r="T205" s="5">
        <f t="shared" si="20"/>
        <v>0</v>
      </c>
      <c r="U205" s="4">
        <f t="shared" si="21"/>
        <v>0</v>
      </c>
      <c r="V205" s="4">
        <f t="shared" si="22"/>
        <v>0</v>
      </c>
      <c r="W205" s="4">
        <f t="shared" si="23"/>
        <v>0</v>
      </c>
    </row>
    <row r="206" spans="1:23" customFormat="1" x14ac:dyDescent="0.25">
      <c r="A206" s="124"/>
      <c r="B206" s="119"/>
      <c r="C206" s="124"/>
      <c r="D206" s="124"/>
      <c r="E206" s="124"/>
      <c r="F206" s="123"/>
      <c r="G206" s="4"/>
      <c r="H206" s="4"/>
      <c r="I206" s="4"/>
      <c r="J206" s="4"/>
      <c r="K206" s="4"/>
      <c r="L206" s="64">
        <f>IFERROR(VLOOKUP(G206,'Sentrale parametere'!$A$4:$G$11,2,FALSE),0)</f>
        <v>0</v>
      </c>
      <c r="M206" s="64">
        <f>IFERROR(VLOOKUP(G206,'Sentrale parametere'!$A$4:$G$11,3,FALSE)*IF(F206="Ja",2,1),0)</f>
        <v>0</v>
      </c>
      <c r="N206" s="64">
        <f>IFERROR(VLOOKUP(G206,'Sentrale parametere'!$A$4:$G$11,4,FALSE),0)</f>
        <v>0</v>
      </c>
      <c r="O206" s="65">
        <f>IFERROR(VLOOKUP(G206,'Sentrale parametere'!$A$4:$G$11,5,FALSE),0)</f>
        <v>0</v>
      </c>
      <c r="P206" s="65">
        <f>IFERROR(VLOOKUP(G206,'Sentrale parametere'!$A$4:$G$11,6,FALSE)*IF(F206="Ja",2,1),0)</f>
        <v>0</v>
      </c>
      <c r="Q206" s="65">
        <f>IFERROR(VLOOKUP(G206,'Sentrale parametere'!$A$4:$G$11,7,FALSE),0)</f>
        <v>0</v>
      </c>
      <c r="R206" s="5">
        <f t="shared" si="18"/>
        <v>0</v>
      </c>
      <c r="S206" s="5">
        <f t="shared" si="19"/>
        <v>0</v>
      </c>
      <c r="T206" s="5">
        <f t="shared" si="20"/>
        <v>0</v>
      </c>
      <c r="U206" s="4">
        <f t="shared" si="21"/>
        <v>0</v>
      </c>
      <c r="V206" s="4">
        <f t="shared" si="22"/>
        <v>0</v>
      </c>
      <c r="W206" s="4">
        <f t="shared" si="23"/>
        <v>0</v>
      </c>
    </row>
    <row r="207" spans="1:23" customFormat="1" x14ac:dyDescent="0.25">
      <c r="A207" s="124"/>
      <c r="B207" s="119"/>
      <c r="C207" s="124"/>
      <c r="D207" s="124"/>
      <c r="E207" s="124"/>
      <c r="F207" s="123"/>
      <c r="G207" s="4"/>
      <c r="H207" s="4"/>
      <c r="I207" s="4"/>
      <c r="J207" s="4"/>
      <c r="K207" s="4"/>
      <c r="L207" s="64">
        <f>IFERROR(VLOOKUP(G207,'Sentrale parametere'!$A$4:$G$11,2,FALSE),0)</f>
        <v>0</v>
      </c>
      <c r="M207" s="64">
        <f>IFERROR(VLOOKUP(G207,'Sentrale parametere'!$A$4:$G$11,3,FALSE)*IF(F207="Ja",2,1),0)</f>
        <v>0</v>
      </c>
      <c r="N207" s="64">
        <f>IFERROR(VLOOKUP(G207,'Sentrale parametere'!$A$4:$G$11,4,FALSE),0)</f>
        <v>0</v>
      </c>
      <c r="O207" s="65">
        <f>IFERROR(VLOOKUP(G207,'Sentrale parametere'!$A$4:$G$11,5,FALSE),0)</f>
        <v>0</v>
      </c>
      <c r="P207" s="65">
        <f>IFERROR(VLOOKUP(G207,'Sentrale parametere'!$A$4:$G$11,6,FALSE)*IF(F207="Ja",2,1),0)</f>
        <v>0</v>
      </c>
      <c r="Q207" s="65">
        <f>IFERROR(VLOOKUP(G207,'Sentrale parametere'!$A$4:$G$11,7,FALSE),0)</f>
        <v>0</v>
      </c>
      <c r="R207" s="5">
        <f t="shared" si="18"/>
        <v>0</v>
      </c>
      <c r="S207" s="5">
        <f t="shared" si="19"/>
        <v>0</v>
      </c>
      <c r="T207" s="5">
        <f t="shared" si="20"/>
        <v>0</v>
      </c>
      <c r="U207" s="4">
        <f t="shared" si="21"/>
        <v>0</v>
      </c>
      <c r="V207" s="4">
        <f t="shared" si="22"/>
        <v>0</v>
      </c>
      <c r="W207" s="4">
        <f t="shared" si="23"/>
        <v>0</v>
      </c>
    </row>
    <row r="208" spans="1:23" customFormat="1" x14ac:dyDescent="0.25">
      <c r="A208" s="124"/>
      <c r="B208" s="119"/>
      <c r="C208" s="124"/>
      <c r="D208" s="124"/>
      <c r="E208" s="124"/>
      <c r="F208" s="123"/>
      <c r="G208" s="4"/>
      <c r="H208" s="4"/>
      <c r="I208" s="4"/>
      <c r="J208" s="4"/>
      <c r="K208" s="4"/>
      <c r="L208" s="64">
        <f>IFERROR(VLOOKUP(G208,'Sentrale parametere'!$A$4:$G$11,2,FALSE),0)</f>
        <v>0</v>
      </c>
      <c r="M208" s="64">
        <f>IFERROR(VLOOKUP(G208,'Sentrale parametere'!$A$4:$G$11,3,FALSE)*IF(F208="Ja",2,1),0)</f>
        <v>0</v>
      </c>
      <c r="N208" s="64">
        <f>IFERROR(VLOOKUP(G208,'Sentrale parametere'!$A$4:$G$11,4,FALSE),0)</f>
        <v>0</v>
      </c>
      <c r="O208" s="65">
        <f>IFERROR(VLOOKUP(G208,'Sentrale parametere'!$A$4:$G$11,5,FALSE),0)</f>
        <v>0</v>
      </c>
      <c r="P208" s="65">
        <f>IFERROR(VLOOKUP(G208,'Sentrale parametere'!$A$4:$G$11,6,FALSE)*IF(F208="Ja",2,1),0)</f>
        <v>0</v>
      </c>
      <c r="Q208" s="65">
        <f>IFERROR(VLOOKUP(G208,'Sentrale parametere'!$A$4:$G$11,7,FALSE),0)</f>
        <v>0</v>
      </c>
      <c r="R208" s="5">
        <f t="shared" si="18"/>
        <v>0</v>
      </c>
      <c r="S208" s="5">
        <f t="shared" si="19"/>
        <v>0</v>
      </c>
      <c r="T208" s="5">
        <f t="shared" si="20"/>
        <v>0</v>
      </c>
      <c r="U208" s="4">
        <f t="shared" si="21"/>
        <v>0</v>
      </c>
      <c r="V208" s="4">
        <f t="shared" si="22"/>
        <v>0</v>
      </c>
      <c r="W208" s="4">
        <f t="shared" si="23"/>
        <v>0</v>
      </c>
    </row>
    <row r="209" spans="1:23" customFormat="1" x14ac:dyDescent="0.25">
      <c r="A209" s="124"/>
      <c r="B209" s="119"/>
      <c r="C209" s="124"/>
      <c r="D209" s="124"/>
      <c r="E209" s="124"/>
      <c r="F209" s="123"/>
      <c r="G209" s="4"/>
      <c r="H209" s="4"/>
      <c r="I209" s="4"/>
      <c r="J209" s="4"/>
      <c r="K209" s="4"/>
      <c r="L209" s="64">
        <f>IFERROR(VLOOKUP(G209,'Sentrale parametere'!$A$4:$G$11,2,FALSE),0)</f>
        <v>0</v>
      </c>
      <c r="M209" s="64">
        <f>IFERROR(VLOOKUP(G209,'Sentrale parametere'!$A$4:$G$11,3,FALSE)*IF(F209="Ja",2,1),0)</f>
        <v>0</v>
      </c>
      <c r="N209" s="64">
        <f>IFERROR(VLOOKUP(G209,'Sentrale parametere'!$A$4:$G$11,4,FALSE),0)</f>
        <v>0</v>
      </c>
      <c r="O209" s="65">
        <f>IFERROR(VLOOKUP(G209,'Sentrale parametere'!$A$4:$G$11,5,FALSE),0)</f>
        <v>0</v>
      </c>
      <c r="P209" s="65">
        <f>IFERROR(VLOOKUP(G209,'Sentrale parametere'!$A$4:$G$11,6,FALSE)*IF(F209="Ja",2,1),0)</f>
        <v>0</v>
      </c>
      <c r="Q209" s="65">
        <f>IFERROR(VLOOKUP(G209,'Sentrale parametere'!$A$4:$G$11,7,FALSE),0)</f>
        <v>0</v>
      </c>
      <c r="R209" s="5">
        <f t="shared" si="18"/>
        <v>0</v>
      </c>
      <c r="S209" s="5">
        <f t="shared" si="19"/>
        <v>0</v>
      </c>
      <c r="T209" s="5">
        <f t="shared" si="20"/>
        <v>0</v>
      </c>
      <c r="U209" s="4">
        <f t="shared" si="21"/>
        <v>0</v>
      </c>
      <c r="V209" s="4">
        <f t="shared" si="22"/>
        <v>0</v>
      </c>
      <c r="W209" s="4">
        <f t="shared" si="23"/>
        <v>0</v>
      </c>
    </row>
    <row r="210" spans="1:23" customFormat="1" x14ac:dyDescent="0.25">
      <c r="A210" s="124"/>
      <c r="B210" s="119"/>
      <c r="C210" s="124"/>
      <c r="D210" s="124"/>
      <c r="E210" s="124"/>
      <c r="F210" s="123"/>
      <c r="G210" s="4"/>
      <c r="H210" s="4"/>
      <c r="I210" s="4"/>
      <c r="J210" s="4"/>
      <c r="K210" s="4"/>
      <c r="L210" s="64">
        <f>IFERROR(VLOOKUP(G210,'Sentrale parametere'!$A$4:$G$11,2,FALSE),0)</f>
        <v>0</v>
      </c>
      <c r="M210" s="64">
        <f>IFERROR(VLOOKUP(G210,'Sentrale parametere'!$A$4:$G$11,3,FALSE)*IF(F210="Ja",2,1),0)</f>
        <v>0</v>
      </c>
      <c r="N210" s="64">
        <f>IFERROR(VLOOKUP(G210,'Sentrale parametere'!$A$4:$G$11,4,FALSE),0)</f>
        <v>0</v>
      </c>
      <c r="O210" s="65">
        <f>IFERROR(VLOOKUP(G210,'Sentrale parametere'!$A$4:$G$11,5,FALSE),0)</f>
        <v>0</v>
      </c>
      <c r="P210" s="65">
        <f>IFERROR(VLOOKUP(G210,'Sentrale parametere'!$A$4:$G$11,6,FALSE)*IF(F210="Ja",2,1),0)</f>
        <v>0</v>
      </c>
      <c r="Q210" s="65">
        <f>IFERROR(VLOOKUP(G210,'Sentrale parametere'!$A$4:$G$11,7,FALSE),0)</f>
        <v>0</v>
      </c>
      <c r="R210" s="5">
        <f t="shared" si="18"/>
        <v>0</v>
      </c>
      <c r="S210" s="5">
        <f t="shared" si="19"/>
        <v>0</v>
      </c>
      <c r="T210" s="5">
        <f t="shared" si="20"/>
        <v>0</v>
      </c>
      <c r="U210" s="4">
        <f t="shared" si="21"/>
        <v>0</v>
      </c>
      <c r="V210" s="4">
        <f t="shared" si="22"/>
        <v>0</v>
      </c>
      <c r="W210" s="4">
        <f t="shared" si="23"/>
        <v>0</v>
      </c>
    </row>
    <row r="211" spans="1:23" customFormat="1" x14ac:dyDescent="0.25">
      <c r="A211" s="124"/>
      <c r="B211" s="119"/>
      <c r="C211" s="124"/>
      <c r="D211" s="124"/>
      <c r="E211" s="124"/>
      <c r="F211" s="123"/>
      <c r="G211" s="4"/>
      <c r="H211" s="4"/>
      <c r="I211" s="4"/>
      <c r="J211" s="4"/>
      <c r="K211" s="4"/>
      <c r="L211" s="64">
        <f>IFERROR(VLOOKUP(G211,'Sentrale parametere'!$A$4:$G$11,2,FALSE),0)</f>
        <v>0</v>
      </c>
      <c r="M211" s="64">
        <f>IFERROR(VLOOKUP(G211,'Sentrale parametere'!$A$4:$G$11,3,FALSE)*IF(F211="Ja",2,1),0)</f>
        <v>0</v>
      </c>
      <c r="N211" s="64">
        <f>IFERROR(VLOOKUP(G211,'Sentrale parametere'!$A$4:$G$11,4,FALSE),0)</f>
        <v>0</v>
      </c>
      <c r="O211" s="65">
        <f>IFERROR(VLOOKUP(G211,'Sentrale parametere'!$A$4:$G$11,5,FALSE),0)</f>
        <v>0</v>
      </c>
      <c r="P211" s="65">
        <f>IFERROR(VLOOKUP(G211,'Sentrale parametere'!$A$4:$G$11,6,FALSE)*IF(F211="Ja",2,1),0)</f>
        <v>0</v>
      </c>
      <c r="Q211" s="65">
        <f>IFERROR(VLOOKUP(G211,'Sentrale parametere'!$A$4:$G$11,7,FALSE),0)</f>
        <v>0</v>
      </c>
      <c r="R211" s="5">
        <f t="shared" si="18"/>
        <v>0</v>
      </c>
      <c r="S211" s="5">
        <f t="shared" si="19"/>
        <v>0</v>
      </c>
      <c r="T211" s="5">
        <f t="shared" si="20"/>
        <v>0</v>
      </c>
      <c r="U211" s="4">
        <f t="shared" si="21"/>
        <v>0</v>
      </c>
      <c r="V211" s="4">
        <f t="shared" si="22"/>
        <v>0</v>
      </c>
      <c r="W211" s="4">
        <f t="shared" si="23"/>
        <v>0</v>
      </c>
    </row>
    <row r="212" spans="1:23" customFormat="1" x14ac:dyDescent="0.25">
      <c r="A212" s="124"/>
      <c r="B212" s="119"/>
      <c r="C212" s="124"/>
      <c r="D212" s="124"/>
      <c r="E212" s="124"/>
      <c r="F212" s="123"/>
      <c r="G212" s="4"/>
      <c r="H212" s="4"/>
      <c r="I212" s="4"/>
      <c r="J212" s="4"/>
      <c r="K212" s="4"/>
      <c r="L212" s="64">
        <f>IFERROR(VLOOKUP(G212,'Sentrale parametere'!$A$4:$G$11,2,FALSE),0)</f>
        <v>0</v>
      </c>
      <c r="M212" s="64">
        <f>IFERROR(VLOOKUP(G212,'Sentrale parametere'!$A$4:$G$11,3,FALSE)*IF(F212="Ja",2,1),0)</f>
        <v>0</v>
      </c>
      <c r="N212" s="64">
        <f>IFERROR(VLOOKUP(G212,'Sentrale parametere'!$A$4:$G$11,4,FALSE),0)</f>
        <v>0</v>
      </c>
      <c r="O212" s="65">
        <f>IFERROR(VLOOKUP(G212,'Sentrale parametere'!$A$4:$G$11,5,FALSE),0)</f>
        <v>0</v>
      </c>
      <c r="P212" s="65">
        <f>IFERROR(VLOOKUP(G212,'Sentrale parametere'!$A$4:$G$11,6,FALSE)*IF(F212="Ja",2,1),0)</f>
        <v>0</v>
      </c>
      <c r="Q212" s="65">
        <f>IFERROR(VLOOKUP(G212,'Sentrale parametere'!$A$4:$G$11,7,FALSE),0)</f>
        <v>0</v>
      </c>
      <c r="R212" s="5">
        <f t="shared" si="18"/>
        <v>0</v>
      </c>
      <c r="S212" s="5">
        <f t="shared" si="19"/>
        <v>0</v>
      </c>
      <c r="T212" s="5">
        <f t="shared" si="20"/>
        <v>0</v>
      </c>
      <c r="U212" s="4">
        <f t="shared" si="21"/>
        <v>0</v>
      </c>
      <c r="V212" s="4">
        <f t="shared" si="22"/>
        <v>0</v>
      </c>
      <c r="W212" s="4">
        <f t="shared" si="23"/>
        <v>0</v>
      </c>
    </row>
    <row r="213" spans="1:23" customFormat="1" x14ac:dyDescent="0.25">
      <c r="A213" s="124"/>
      <c r="B213" s="119"/>
      <c r="C213" s="124"/>
      <c r="D213" s="124"/>
      <c r="E213" s="124"/>
      <c r="F213" s="123"/>
      <c r="G213" s="4"/>
      <c r="H213" s="4"/>
      <c r="I213" s="4"/>
      <c r="J213" s="4"/>
      <c r="K213" s="4"/>
      <c r="L213" s="64">
        <f>IFERROR(VLOOKUP(G213,'Sentrale parametere'!$A$4:$G$11,2,FALSE),0)</f>
        <v>0</v>
      </c>
      <c r="M213" s="64">
        <f>IFERROR(VLOOKUP(G213,'Sentrale parametere'!$A$4:$G$11,3,FALSE)*IF(F213="Ja",2,1),0)</f>
        <v>0</v>
      </c>
      <c r="N213" s="64">
        <f>IFERROR(VLOOKUP(G213,'Sentrale parametere'!$A$4:$G$11,4,FALSE),0)</f>
        <v>0</v>
      </c>
      <c r="O213" s="65">
        <f>IFERROR(VLOOKUP(G213,'Sentrale parametere'!$A$4:$G$11,5,FALSE),0)</f>
        <v>0</v>
      </c>
      <c r="P213" s="65">
        <f>IFERROR(VLOOKUP(G213,'Sentrale parametere'!$A$4:$G$11,6,FALSE)*IF(F213="Ja",2,1),0)</f>
        <v>0</v>
      </c>
      <c r="Q213" s="65">
        <f>IFERROR(VLOOKUP(G213,'Sentrale parametere'!$A$4:$G$11,7,FALSE),0)</f>
        <v>0</v>
      </c>
      <c r="R213" s="5">
        <f t="shared" si="18"/>
        <v>0</v>
      </c>
      <c r="S213" s="5">
        <f t="shared" si="19"/>
        <v>0</v>
      </c>
      <c r="T213" s="5">
        <f t="shared" si="20"/>
        <v>0</v>
      </c>
      <c r="U213" s="4">
        <f t="shared" si="21"/>
        <v>0</v>
      </c>
      <c r="V213" s="4">
        <f t="shared" si="22"/>
        <v>0</v>
      </c>
      <c r="W213" s="4">
        <f t="shared" si="23"/>
        <v>0</v>
      </c>
    </row>
    <row r="214" spans="1:23" customFormat="1" x14ac:dyDescent="0.25">
      <c r="A214" s="124"/>
      <c r="B214" s="119"/>
      <c r="C214" s="124"/>
      <c r="D214" s="124"/>
      <c r="E214" s="124"/>
      <c r="F214" s="123"/>
      <c r="G214" s="4"/>
      <c r="H214" s="4"/>
      <c r="I214" s="4"/>
      <c r="J214" s="4"/>
      <c r="K214" s="4"/>
      <c r="L214" s="64">
        <f>IFERROR(VLOOKUP(G214,'Sentrale parametere'!$A$4:$G$11,2,FALSE),0)</f>
        <v>0</v>
      </c>
      <c r="M214" s="64">
        <f>IFERROR(VLOOKUP(G214,'Sentrale parametere'!$A$4:$G$11,3,FALSE)*IF(F214="Ja",2,1),0)</f>
        <v>0</v>
      </c>
      <c r="N214" s="64">
        <f>IFERROR(VLOOKUP(G214,'Sentrale parametere'!$A$4:$G$11,4,FALSE),0)</f>
        <v>0</v>
      </c>
      <c r="O214" s="65">
        <f>IFERROR(VLOOKUP(G214,'Sentrale parametere'!$A$4:$G$11,5,FALSE),0)</f>
        <v>0</v>
      </c>
      <c r="P214" s="65">
        <f>IFERROR(VLOOKUP(G214,'Sentrale parametere'!$A$4:$G$11,6,FALSE)*IF(F214="Ja",2,1),0)</f>
        <v>0</v>
      </c>
      <c r="Q214" s="65">
        <f>IFERROR(VLOOKUP(G214,'Sentrale parametere'!$A$4:$G$11,7,FALSE),0)</f>
        <v>0</v>
      </c>
      <c r="R214" s="5">
        <f t="shared" si="18"/>
        <v>0</v>
      </c>
      <c r="S214" s="5">
        <f t="shared" si="19"/>
        <v>0</v>
      </c>
      <c r="T214" s="5">
        <f t="shared" si="20"/>
        <v>0</v>
      </c>
      <c r="U214" s="4">
        <f t="shared" si="21"/>
        <v>0</v>
      </c>
      <c r="V214" s="4">
        <f t="shared" si="22"/>
        <v>0</v>
      </c>
      <c r="W214" s="4">
        <f t="shared" si="23"/>
        <v>0</v>
      </c>
    </row>
    <row r="215" spans="1:23" customFormat="1" x14ac:dyDescent="0.25">
      <c r="A215" s="124"/>
      <c r="B215" s="119"/>
      <c r="C215" s="124"/>
      <c r="D215" s="124"/>
      <c r="E215" s="124"/>
      <c r="F215" s="123"/>
      <c r="G215" s="4"/>
      <c r="H215" s="4"/>
      <c r="I215" s="4"/>
      <c r="J215" s="4"/>
      <c r="K215" s="4"/>
      <c r="L215" s="64">
        <f>IFERROR(VLOOKUP(G215,'Sentrale parametere'!$A$4:$G$11,2,FALSE),0)</f>
        <v>0</v>
      </c>
      <c r="M215" s="64">
        <f>IFERROR(VLOOKUP(G215,'Sentrale parametere'!$A$4:$G$11,3,FALSE)*IF(F215="Ja",2,1),0)</f>
        <v>0</v>
      </c>
      <c r="N215" s="64">
        <f>IFERROR(VLOOKUP(G215,'Sentrale parametere'!$A$4:$G$11,4,FALSE),0)</f>
        <v>0</v>
      </c>
      <c r="O215" s="65">
        <f>IFERROR(VLOOKUP(G215,'Sentrale parametere'!$A$4:$G$11,5,FALSE),0)</f>
        <v>0</v>
      </c>
      <c r="P215" s="65">
        <f>IFERROR(VLOOKUP(G215,'Sentrale parametere'!$A$4:$G$11,6,FALSE)*IF(F215="Ja",2,1),0)</f>
        <v>0</v>
      </c>
      <c r="Q215" s="65">
        <f>IFERROR(VLOOKUP(G215,'Sentrale parametere'!$A$4:$G$11,7,FALSE),0)</f>
        <v>0</v>
      </c>
      <c r="R215" s="5">
        <f t="shared" si="18"/>
        <v>0</v>
      </c>
      <c r="S215" s="5">
        <f t="shared" si="19"/>
        <v>0</v>
      </c>
      <c r="T215" s="5">
        <f t="shared" si="20"/>
        <v>0</v>
      </c>
      <c r="U215" s="4">
        <f t="shared" si="21"/>
        <v>0</v>
      </c>
      <c r="V215" s="4">
        <f t="shared" si="22"/>
        <v>0</v>
      </c>
      <c r="W215" s="4">
        <f t="shared" si="23"/>
        <v>0</v>
      </c>
    </row>
    <row r="216" spans="1:23" customFormat="1" x14ac:dyDescent="0.25">
      <c r="A216" s="124"/>
      <c r="B216" s="119"/>
      <c r="C216" s="124"/>
      <c r="D216" s="124"/>
      <c r="E216" s="124"/>
      <c r="F216" s="123"/>
      <c r="G216" s="4"/>
      <c r="H216" s="4"/>
      <c r="I216" s="4"/>
      <c r="J216" s="4"/>
      <c r="K216" s="4"/>
      <c r="L216" s="64">
        <f>IFERROR(VLOOKUP(G216,'Sentrale parametere'!$A$4:$G$11,2,FALSE),0)</f>
        <v>0</v>
      </c>
      <c r="M216" s="64">
        <f>IFERROR(VLOOKUP(G216,'Sentrale parametere'!$A$4:$G$11,3,FALSE)*IF(F216="Ja",2,1),0)</f>
        <v>0</v>
      </c>
      <c r="N216" s="64">
        <f>IFERROR(VLOOKUP(G216,'Sentrale parametere'!$A$4:$G$11,4,FALSE),0)</f>
        <v>0</v>
      </c>
      <c r="O216" s="65">
        <f>IFERROR(VLOOKUP(G216,'Sentrale parametere'!$A$4:$G$11,5,FALSE),0)</f>
        <v>0</v>
      </c>
      <c r="P216" s="65">
        <f>IFERROR(VLOOKUP(G216,'Sentrale parametere'!$A$4:$G$11,6,FALSE)*IF(F216="Ja",2,1),0)</f>
        <v>0</v>
      </c>
      <c r="Q216" s="65">
        <f>IFERROR(VLOOKUP(G216,'Sentrale parametere'!$A$4:$G$11,7,FALSE),0)</f>
        <v>0</v>
      </c>
      <c r="R216" s="5">
        <f t="shared" si="18"/>
        <v>0</v>
      </c>
      <c r="S216" s="5">
        <f t="shared" si="19"/>
        <v>0</v>
      </c>
      <c r="T216" s="5">
        <f t="shared" si="20"/>
        <v>0</v>
      </c>
      <c r="U216" s="4">
        <f t="shared" si="21"/>
        <v>0</v>
      </c>
      <c r="V216" s="4">
        <f t="shared" si="22"/>
        <v>0</v>
      </c>
      <c r="W216" s="4">
        <f t="shared" si="23"/>
        <v>0</v>
      </c>
    </row>
    <row r="217" spans="1:23" customFormat="1" x14ac:dyDescent="0.25">
      <c r="A217" s="124"/>
      <c r="B217" s="119"/>
      <c r="C217" s="124"/>
      <c r="D217" s="124"/>
      <c r="E217" s="124"/>
      <c r="F217" s="123"/>
      <c r="G217" s="4"/>
      <c r="H217" s="4"/>
      <c r="I217" s="4"/>
      <c r="J217" s="4"/>
      <c r="K217" s="4"/>
      <c r="L217" s="64">
        <f>IFERROR(VLOOKUP(G217,'Sentrale parametere'!$A$4:$G$11,2,FALSE),0)</f>
        <v>0</v>
      </c>
      <c r="M217" s="64">
        <f>IFERROR(VLOOKUP(G217,'Sentrale parametere'!$A$4:$G$11,3,FALSE)*IF(F217="Ja",2,1),0)</f>
        <v>0</v>
      </c>
      <c r="N217" s="64">
        <f>IFERROR(VLOOKUP(G217,'Sentrale parametere'!$A$4:$G$11,4,FALSE),0)</f>
        <v>0</v>
      </c>
      <c r="O217" s="65">
        <f>IFERROR(VLOOKUP(G217,'Sentrale parametere'!$A$4:$G$11,5,FALSE),0)</f>
        <v>0</v>
      </c>
      <c r="P217" s="65">
        <f>IFERROR(VLOOKUP(G217,'Sentrale parametere'!$A$4:$G$11,6,FALSE)*IF(F217="Ja",2,1),0)</f>
        <v>0</v>
      </c>
      <c r="Q217" s="65">
        <f>IFERROR(VLOOKUP(G217,'Sentrale parametere'!$A$4:$G$11,7,FALSE),0)</f>
        <v>0</v>
      </c>
      <c r="R217" s="5">
        <f t="shared" si="18"/>
        <v>0</v>
      </c>
      <c r="S217" s="5">
        <f t="shared" si="19"/>
        <v>0</v>
      </c>
      <c r="T217" s="5">
        <f t="shared" si="20"/>
        <v>0</v>
      </c>
      <c r="U217" s="4">
        <f t="shared" si="21"/>
        <v>0</v>
      </c>
      <c r="V217" s="4">
        <f t="shared" si="22"/>
        <v>0</v>
      </c>
      <c r="W217" s="4">
        <f t="shared" si="23"/>
        <v>0</v>
      </c>
    </row>
    <row r="218" spans="1:23" customFormat="1" x14ac:dyDescent="0.25">
      <c r="A218" s="124"/>
      <c r="B218" s="119"/>
      <c r="C218" s="124"/>
      <c r="D218" s="124"/>
      <c r="E218" s="124"/>
      <c r="F218" s="123"/>
      <c r="G218" s="4"/>
      <c r="H218" s="4"/>
      <c r="I218" s="4"/>
      <c r="J218" s="4"/>
      <c r="K218" s="4"/>
      <c r="L218" s="64">
        <f>IFERROR(VLOOKUP(G218,'Sentrale parametere'!$A$4:$G$11,2,FALSE),0)</f>
        <v>0</v>
      </c>
      <c r="M218" s="64">
        <f>IFERROR(VLOOKUP(G218,'Sentrale parametere'!$A$4:$G$11,3,FALSE)*IF(F218="Ja",2,1),0)</f>
        <v>0</v>
      </c>
      <c r="N218" s="64">
        <f>IFERROR(VLOOKUP(G218,'Sentrale parametere'!$A$4:$G$11,4,FALSE),0)</f>
        <v>0</v>
      </c>
      <c r="O218" s="65">
        <f>IFERROR(VLOOKUP(G218,'Sentrale parametere'!$A$4:$G$11,5,FALSE),0)</f>
        <v>0</v>
      </c>
      <c r="P218" s="65">
        <f>IFERROR(VLOOKUP(G218,'Sentrale parametere'!$A$4:$G$11,6,FALSE)*IF(F218="Ja",2,1),0)</f>
        <v>0</v>
      </c>
      <c r="Q218" s="65">
        <f>IFERROR(VLOOKUP(G218,'Sentrale parametere'!$A$4:$G$11,7,FALSE),0)</f>
        <v>0</v>
      </c>
      <c r="R218" s="5">
        <f t="shared" si="18"/>
        <v>0</v>
      </c>
      <c r="S218" s="5">
        <f t="shared" si="19"/>
        <v>0</v>
      </c>
      <c r="T218" s="5">
        <f t="shared" si="20"/>
        <v>0</v>
      </c>
      <c r="U218" s="4">
        <f t="shared" si="21"/>
        <v>0</v>
      </c>
      <c r="V218" s="4">
        <f t="shared" si="22"/>
        <v>0</v>
      </c>
      <c r="W218" s="4">
        <f t="shared" si="23"/>
        <v>0</v>
      </c>
    </row>
    <row r="219" spans="1:23" customFormat="1" x14ac:dyDescent="0.25">
      <c r="A219" s="124"/>
      <c r="B219" s="119"/>
      <c r="C219" s="124"/>
      <c r="D219" s="124"/>
      <c r="E219" s="124"/>
      <c r="F219" s="123"/>
      <c r="G219" s="4"/>
      <c r="H219" s="4"/>
      <c r="I219" s="4"/>
      <c r="J219" s="4"/>
      <c r="K219" s="4"/>
      <c r="L219" s="64">
        <f>IFERROR(VLOOKUP(G219,'Sentrale parametere'!$A$4:$G$11,2,FALSE),0)</f>
        <v>0</v>
      </c>
      <c r="M219" s="64">
        <f>IFERROR(VLOOKUP(G219,'Sentrale parametere'!$A$4:$G$11,3,FALSE)*IF(F219="Ja",2,1),0)</f>
        <v>0</v>
      </c>
      <c r="N219" s="64">
        <f>IFERROR(VLOOKUP(G219,'Sentrale parametere'!$A$4:$G$11,4,FALSE),0)</f>
        <v>0</v>
      </c>
      <c r="O219" s="65">
        <f>IFERROR(VLOOKUP(G219,'Sentrale parametere'!$A$4:$G$11,5,FALSE),0)</f>
        <v>0</v>
      </c>
      <c r="P219" s="65">
        <f>IFERROR(VLOOKUP(G219,'Sentrale parametere'!$A$4:$G$11,6,FALSE)*IF(F219="Ja",2,1),0)</f>
        <v>0</v>
      </c>
      <c r="Q219" s="65">
        <f>IFERROR(VLOOKUP(G219,'Sentrale parametere'!$A$4:$G$11,7,FALSE),0)</f>
        <v>0</v>
      </c>
      <c r="R219" s="5">
        <f t="shared" si="18"/>
        <v>0</v>
      </c>
      <c r="S219" s="5">
        <f t="shared" si="19"/>
        <v>0</v>
      </c>
      <c r="T219" s="5">
        <f t="shared" si="20"/>
        <v>0</v>
      </c>
      <c r="U219" s="4">
        <f t="shared" si="21"/>
        <v>0</v>
      </c>
      <c r="V219" s="4">
        <f t="shared" si="22"/>
        <v>0</v>
      </c>
      <c r="W219" s="4">
        <f t="shared" si="23"/>
        <v>0</v>
      </c>
    </row>
    <row r="220" spans="1:23" customFormat="1" x14ac:dyDescent="0.25">
      <c r="A220" s="124"/>
      <c r="B220" s="119"/>
      <c r="C220" s="124"/>
      <c r="D220" s="124"/>
      <c r="E220" s="124"/>
      <c r="F220" s="123"/>
      <c r="G220" s="4"/>
      <c r="H220" s="4"/>
      <c r="I220" s="4"/>
      <c r="J220" s="4"/>
      <c r="K220" s="4"/>
      <c r="L220" s="64">
        <f>IFERROR(VLOOKUP(G220,'Sentrale parametere'!$A$4:$G$11,2,FALSE),0)</f>
        <v>0</v>
      </c>
      <c r="M220" s="64">
        <f>IFERROR(VLOOKUP(G220,'Sentrale parametere'!$A$4:$G$11,3,FALSE)*IF(F220="Ja",2,1),0)</f>
        <v>0</v>
      </c>
      <c r="N220" s="64">
        <f>IFERROR(VLOOKUP(G220,'Sentrale parametere'!$A$4:$G$11,4,FALSE),0)</f>
        <v>0</v>
      </c>
      <c r="O220" s="65">
        <f>IFERROR(VLOOKUP(G220,'Sentrale parametere'!$A$4:$G$11,5,FALSE),0)</f>
        <v>0</v>
      </c>
      <c r="P220" s="65">
        <f>IFERROR(VLOOKUP(G220,'Sentrale parametere'!$A$4:$G$11,6,FALSE)*IF(F220="Ja",2,1),0)</f>
        <v>0</v>
      </c>
      <c r="Q220" s="65">
        <f>IFERROR(VLOOKUP(G220,'Sentrale parametere'!$A$4:$G$11,7,FALSE),0)</f>
        <v>0</v>
      </c>
      <c r="R220" s="5">
        <f t="shared" si="18"/>
        <v>0</v>
      </c>
      <c r="S220" s="5">
        <f t="shared" si="19"/>
        <v>0</v>
      </c>
      <c r="T220" s="5">
        <f t="shared" si="20"/>
        <v>0</v>
      </c>
      <c r="U220" s="4">
        <f t="shared" si="21"/>
        <v>0</v>
      </c>
      <c r="V220" s="4">
        <f t="shared" si="22"/>
        <v>0</v>
      </c>
      <c r="W220" s="4">
        <f t="shared" si="23"/>
        <v>0</v>
      </c>
    </row>
    <row r="221" spans="1:23" customFormat="1" x14ac:dyDescent="0.25">
      <c r="A221" s="124"/>
      <c r="B221" s="119"/>
      <c r="C221" s="124"/>
      <c r="D221" s="124"/>
      <c r="E221" s="124"/>
      <c r="F221" s="123"/>
      <c r="G221" s="4"/>
      <c r="H221" s="4"/>
      <c r="I221" s="4"/>
      <c r="J221" s="4"/>
      <c r="K221" s="4"/>
      <c r="L221" s="64">
        <f>IFERROR(VLOOKUP(G221,'Sentrale parametere'!$A$4:$G$11,2,FALSE),0)</f>
        <v>0</v>
      </c>
      <c r="M221" s="64">
        <f>IFERROR(VLOOKUP(G221,'Sentrale parametere'!$A$4:$G$11,3,FALSE)*IF(F221="Ja",2,1),0)</f>
        <v>0</v>
      </c>
      <c r="N221" s="64">
        <f>IFERROR(VLOOKUP(G221,'Sentrale parametere'!$A$4:$G$11,4,FALSE),0)</f>
        <v>0</v>
      </c>
      <c r="O221" s="65">
        <f>IFERROR(VLOOKUP(G221,'Sentrale parametere'!$A$4:$G$11,5,FALSE),0)</f>
        <v>0</v>
      </c>
      <c r="P221" s="65">
        <f>IFERROR(VLOOKUP(G221,'Sentrale parametere'!$A$4:$G$11,6,FALSE)*IF(F221="Ja",2,1),0)</f>
        <v>0</v>
      </c>
      <c r="Q221" s="65">
        <f>IFERROR(VLOOKUP(G221,'Sentrale parametere'!$A$4:$G$11,7,FALSE),0)</f>
        <v>0</v>
      </c>
      <c r="R221" s="5">
        <f t="shared" si="18"/>
        <v>0</v>
      </c>
      <c r="S221" s="5">
        <f t="shared" si="19"/>
        <v>0</v>
      </c>
      <c r="T221" s="5">
        <f t="shared" si="20"/>
        <v>0</v>
      </c>
      <c r="U221" s="4">
        <f t="shared" si="21"/>
        <v>0</v>
      </c>
      <c r="V221" s="4">
        <f t="shared" si="22"/>
        <v>0</v>
      </c>
      <c r="W221" s="4">
        <f t="shared" si="23"/>
        <v>0</v>
      </c>
    </row>
    <row r="222" spans="1:23" customFormat="1" x14ac:dyDescent="0.25">
      <c r="A222" s="124"/>
      <c r="B222" s="119"/>
      <c r="C222" s="124"/>
      <c r="D222" s="124"/>
      <c r="E222" s="124"/>
      <c r="F222" s="123"/>
      <c r="G222" s="4"/>
      <c r="H222" s="4"/>
      <c r="I222" s="4"/>
      <c r="J222" s="4"/>
      <c r="K222" s="4"/>
      <c r="L222" s="64">
        <f>IFERROR(VLOOKUP(G222,'Sentrale parametere'!$A$4:$G$11,2,FALSE),0)</f>
        <v>0</v>
      </c>
      <c r="M222" s="64">
        <f>IFERROR(VLOOKUP(G222,'Sentrale parametere'!$A$4:$G$11,3,FALSE)*IF(F222="Ja",2,1),0)</f>
        <v>0</v>
      </c>
      <c r="N222" s="64">
        <f>IFERROR(VLOOKUP(G222,'Sentrale parametere'!$A$4:$G$11,4,FALSE),0)</f>
        <v>0</v>
      </c>
      <c r="O222" s="65">
        <f>IFERROR(VLOOKUP(G222,'Sentrale parametere'!$A$4:$G$11,5,FALSE),0)</f>
        <v>0</v>
      </c>
      <c r="P222" s="65">
        <f>IFERROR(VLOOKUP(G222,'Sentrale parametere'!$A$4:$G$11,6,FALSE)*IF(F222="Ja",2,1),0)</f>
        <v>0</v>
      </c>
      <c r="Q222" s="65">
        <f>IFERROR(VLOOKUP(G222,'Sentrale parametere'!$A$4:$G$11,7,FALSE),0)</f>
        <v>0</v>
      </c>
      <c r="R222" s="5">
        <f t="shared" si="18"/>
        <v>0</v>
      </c>
      <c r="S222" s="5">
        <f t="shared" si="19"/>
        <v>0</v>
      </c>
      <c r="T222" s="5">
        <f t="shared" si="20"/>
        <v>0</v>
      </c>
      <c r="U222" s="4">
        <f t="shared" si="21"/>
        <v>0</v>
      </c>
      <c r="V222" s="4">
        <f t="shared" si="22"/>
        <v>0</v>
      </c>
      <c r="W222" s="4">
        <f t="shared" si="23"/>
        <v>0</v>
      </c>
    </row>
    <row r="223" spans="1:23" customFormat="1" x14ac:dyDescent="0.25">
      <c r="A223" s="124"/>
      <c r="B223" s="119"/>
      <c r="C223" s="124"/>
      <c r="D223" s="124"/>
      <c r="E223" s="124"/>
      <c r="F223" s="123"/>
      <c r="G223" s="4"/>
      <c r="H223" s="4"/>
      <c r="I223" s="4"/>
      <c r="J223" s="4"/>
      <c r="K223" s="4"/>
      <c r="L223" s="64">
        <f>IFERROR(VLOOKUP(G223,'Sentrale parametere'!$A$4:$G$11,2,FALSE),0)</f>
        <v>0</v>
      </c>
      <c r="M223" s="64">
        <f>IFERROR(VLOOKUP(G223,'Sentrale parametere'!$A$4:$G$11,3,FALSE)*IF(F223="Ja",2,1),0)</f>
        <v>0</v>
      </c>
      <c r="N223" s="64">
        <f>IFERROR(VLOOKUP(G223,'Sentrale parametere'!$A$4:$G$11,4,FALSE),0)</f>
        <v>0</v>
      </c>
      <c r="O223" s="65">
        <f>IFERROR(VLOOKUP(G223,'Sentrale parametere'!$A$4:$G$11,5,FALSE),0)</f>
        <v>0</v>
      </c>
      <c r="P223" s="65">
        <f>IFERROR(VLOOKUP(G223,'Sentrale parametere'!$A$4:$G$11,6,FALSE)*IF(F223="Ja",2,1),0)</f>
        <v>0</v>
      </c>
      <c r="Q223" s="65">
        <f>IFERROR(VLOOKUP(G223,'Sentrale parametere'!$A$4:$G$11,7,FALSE),0)</f>
        <v>0</v>
      </c>
      <c r="R223" s="5">
        <f t="shared" si="18"/>
        <v>0</v>
      </c>
      <c r="S223" s="5">
        <f t="shared" si="19"/>
        <v>0</v>
      </c>
      <c r="T223" s="5">
        <f t="shared" si="20"/>
        <v>0</v>
      </c>
      <c r="U223" s="4">
        <f t="shared" si="21"/>
        <v>0</v>
      </c>
      <c r="V223" s="4">
        <f t="shared" si="22"/>
        <v>0</v>
      </c>
      <c r="W223" s="4">
        <f t="shared" si="23"/>
        <v>0</v>
      </c>
    </row>
    <row r="224" spans="1:23" customFormat="1" x14ac:dyDescent="0.25">
      <c r="A224" s="124"/>
      <c r="B224" s="119"/>
      <c r="C224" s="124"/>
      <c r="D224" s="124"/>
      <c r="E224" s="124"/>
      <c r="F224" s="123"/>
      <c r="G224" s="4"/>
      <c r="H224" s="4"/>
      <c r="I224" s="4"/>
      <c r="J224" s="4"/>
      <c r="K224" s="4"/>
      <c r="L224" s="64">
        <f>IFERROR(VLOOKUP(G224,'Sentrale parametere'!$A$4:$G$11,2,FALSE),0)</f>
        <v>0</v>
      </c>
      <c r="M224" s="64">
        <f>IFERROR(VLOOKUP(G224,'Sentrale parametere'!$A$4:$G$11,3,FALSE)*IF(F224="Ja",2,1),0)</f>
        <v>0</v>
      </c>
      <c r="N224" s="64">
        <f>IFERROR(VLOOKUP(G224,'Sentrale parametere'!$A$4:$G$11,4,FALSE),0)</f>
        <v>0</v>
      </c>
      <c r="O224" s="65">
        <f>IFERROR(VLOOKUP(G224,'Sentrale parametere'!$A$4:$G$11,5,FALSE),0)</f>
        <v>0</v>
      </c>
      <c r="P224" s="65">
        <f>IFERROR(VLOOKUP(G224,'Sentrale parametere'!$A$4:$G$11,6,FALSE)*IF(F224="Ja",2,1),0)</f>
        <v>0</v>
      </c>
      <c r="Q224" s="65">
        <f>IFERROR(VLOOKUP(G224,'Sentrale parametere'!$A$4:$G$11,7,FALSE),0)</f>
        <v>0</v>
      </c>
      <c r="R224" s="5">
        <f t="shared" si="18"/>
        <v>0</v>
      </c>
      <c r="S224" s="5">
        <f t="shared" si="19"/>
        <v>0</v>
      </c>
      <c r="T224" s="5">
        <f t="shared" si="20"/>
        <v>0</v>
      </c>
      <c r="U224" s="4">
        <f t="shared" si="21"/>
        <v>0</v>
      </c>
      <c r="V224" s="4">
        <f t="shared" si="22"/>
        <v>0</v>
      </c>
      <c r="W224" s="4">
        <f t="shared" si="23"/>
        <v>0</v>
      </c>
    </row>
    <row r="225" spans="1:23" customFormat="1" x14ac:dyDescent="0.25">
      <c r="A225" s="124"/>
      <c r="B225" s="119"/>
      <c r="C225" s="124"/>
      <c r="D225" s="124"/>
      <c r="E225" s="124"/>
      <c r="F225" s="123"/>
      <c r="G225" s="4"/>
      <c r="H225" s="4"/>
      <c r="I225" s="4"/>
      <c r="J225" s="4"/>
      <c r="K225" s="4"/>
      <c r="L225" s="64">
        <f>IFERROR(VLOOKUP(G225,'Sentrale parametere'!$A$4:$G$11,2,FALSE),0)</f>
        <v>0</v>
      </c>
      <c r="M225" s="64">
        <f>IFERROR(VLOOKUP(G225,'Sentrale parametere'!$A$4:$G$11,3,FALSE)*IF(F225="Ja",2,1),0)</f>
        <v>0</v>
      </c>
      <c r="N225" s="64">
        <f>IFERROR(VLOOKUP(G225,'Sentrale parametere'!$A$4:$G$11,4,FALSE),0)</f>
        <v>0</v>
      </c>
      <c r="O225" s="65">
        <f>IFERROR(VLOOKUP(G225,'Sentrale parametere'!$A$4:$G$11,5,FALSE),0)</f>
        <v>0</v>
      </c>
      <c r="P225" s="65">
        <f>IFERROR(VLOOKUP(G225,'Sentrale parametere'!$A$4:$G$11,6,FALSE)*IF(F225="Ja",2,1),0)</f>
        <v>0</v>
      </c>
      <c r="Q225" s="65">
        <f>IFERROR(VLOOKUP(G225,'Sentrale parametere'!$A$4:$G$11,7,FALSE),0)</f>
        <v>0</v>
      </c>
      <c r="R225" s="5">
        <f t="shared" si="18"/>
        <v>0</v>
      </c>
      <c r="S225" s="5">
        <f t="shared" si="19"/>
        <v>0</v>
      </c>
      <c r="T225" s="5">
        <f t="shared" si="20"/>
        <v>0</v>
      </c>
      <c r="U225" s="4">
        <f t="shared" si="21"/>
        <v>0</v>
      </c>
      <c r="V225" s="4">
        <f t="shared" si="22"/>
        <v>0</v>
      </c>
      <c r="W225" s="4">
        <f t="shared" si="23"/>
        <v>0</v>
      </c>
    </row>
    <row r="226" spans="1:23" customFormat="1" x14ac:dyDescent="0.25">
      <c r="A226" s="124"/>
      <c r="B226" s="119"/>
      <c r="C226" s="124"/>
      <c r="D226" s="124"/>
      <c r="E226" s="124"/>
      <c r="F226" s="123"/>
      <c r="G226" s="4"/>
      <c r="H226" s="4"/>
      <c r="I226" s="4"/>
      <c r="J226" s="4"/>
      <c r="K226" s="4"/>
      <c r="L226" s="64">
        <f>IFERROR(VLOOKUP(G226,'Sentrale parametere'!$A$4:$G$11,2,FALSE),0)</f>
        <v>0</v>
      </c>
      <c r="M226" s="64">
        <f>IFERROR(VLOOKUP(G226,'Sentrale parametere'!$A$4:$G$11,3,FALSE)*IF(F226="Ja",2,1),0)</f>
        <v>0</v>
      </c>
      <c r="N226" s="64">
        <f>IFERROR(VLOOKUP(G226,'Sentrale parametere'!$A$4:$G$11,4,FALSE),0)</f>
        <v>0</v>
      </c>
      <c r="O226" s="65">
        <f>IFERROR(VLOOKUP(G226,'Sentrale parametere'!$A$4:$G$11,5,FALSE),0)</f>
        <v>0</v>
      </c>
      <c r="P226" s="65">
        <f>IFERROR(VLOOKUP(G226,'Sentrale parametere'!$A$4:$G$11,6,FALSE)*IF(F226="Ja",2,1),0)</f>
        <v>0</v>
      </c>
      <c r="Q226" s="65">
        <f>IFERROR(VLOOKUP(G226,'Sentrale parametere'!$A$4:$G$11,7,FALSE),0)</f>
        <v>0</v>
      </c>
      <c r="R226" s="5">
        <f t="shared" si="18"/>
        <v>0</v>
      </c>
      <c r="S226" s="5">
        <f t="shared" si="19"/>
        <v>0</v>
      </c>
      <c r="T226" s="5">
        <f t="shared" si="20"/>
        <v>0</v>
      </c>
      <c r="U226" s="4">
        <f t="shared" si="21"/>
        <v>0</v>
      </c>
      <c r="V226" s="4">
        <f t="shared" si="22"/>
        <v>0</v>
      </c>
      <c r="W226" s="4">
        <f t="shared" si="23"/>
        <v>0</v>
      </c>
    </row>
    <row r="227" spans="1:23" customFormat="1" x14ac:dyDescent="0.25">
      <c r="A227" s="124"/>
      <c r="B227" s="119"/>
      <c r="C227" s="124"/>
      <c r="D227" s="124"/>
      <c r="E227" s="124"/>
      <c r="F227" s="123"/>
      <c r="G227" s="4"/>
      <c r="H227" s="4"/>
      <c r="I227" s="4"/>
      <c r="J227" s="4"/>
      <c r="K227" s="4"/>
      <c r="L227" s="64">
        <f>IFERROR(VLOOKUP(G227,'Sentrale parametere'!$A$4:$G$11,2,FALSE),0)</f>
        <v>0</v>
      </c>
      <c r="M227" s="64">
        <f>IFERROR(VLOOKUP(G227,'Sentrale parametere'!$A$4:$G$11,3,FALSE)*IF(F227="Ja",2,1),0)</f>
        <v>0</v>
      </c>
      <c r="N227" s="64">
        <f>IFERROR(VLOOKUP(G227,'Sentrale parametere'!$A$4:$G$11,4,FALSE),0)</f>
        <v>0</v>
      </c>
      <c r="O227" s="65">
        <f>IFERROR(VLOOKUP(G227,'Sentrale parametere'!$A$4:$G$11,5,FALSE),0)</f>
        <v>0</v>
      </c>
      <c r="P227" s="65">
        <f>IFERROR(VLOOKUP(G227,'Sentrale parametere'!$A$4:$G$11,6,FALSE)*IF(F227="Ja",2,1),0)</f>
        <v>0</v>
      </c>
      <c r="Q227" s="65">
        <f>IFERROR(VLOOKUP(G227,'Sentrale parametere'!$A$4:$G$11,7,FALSE),0)</f>
        <v>0</v>
      </c>
      <c r="R227" s="5">
        <f t="shared" si="18"/>
        <v>0</v>
      </c>
      <c r="S227" s="5">
        <f t="shared" si="19"/>
        <v>0</v>
      </c>
      <c r="T227" s="5">
        <f t="shared" si="20"/>
        <v>0</v>
      </c>
      <c r="U227" s="4">
        <f t="shared" si="21"/>
        <v>0</v>
      </c>
      <c r="V227" s="4">
        <f t="shared" si="22"/>
        <v>0</v>
      </c>
      <c r="W227" s="4">
        <f t="shared" si="23"/>
        <v>0</v>
      </c>
    </row>
    <row r="228" spans="1:23" customFormat="1" x14ac:dyDescent="0.25">
      <c r="A228" s="124"/>
      <c r="B228" s="119"/>
      <c r="C228" s="124"/>
      <c r="D228" s="124"/>
      <c r="E228" s="124"/>
      <c r="F228" s="123"/>
      <c r="G228" s="4"/>
      <c r="H228" s="4"/>
      <c r="I228" s="4"/>
      <c r="J228" s="4"/>
      <c r="K228" s="4"/>
      <c r="L228" s="64">
        <f>IFERROR(VLOOKUP(G228,'Sentrale parametere'!$A$4:$G$11,2,FALSE),0)</f>
        <v>0</v>
      </c>
      <c r="M228" s="64">
        <f>IFERROR(VLOOKUP(G228,'Sentrale parametere'!$A$4:$G$11,3,FALSE)*IF(F228="Ja",2,1),0)</f>
        <v>0</v>
      </c>
      <c r="N228" s="64">
        <f>IFERROR(VLOOKUP(G228,'Sentrale parametere'!$A$4:$G$11,4,FALSE),0)</f>
        <v>0</v>
      </c>
      <c r="O228" s="65">
        <f>IFERROR(VLOOKUP(G228,'Sentrale parametere'!$A$4:$G$11,5,FALSE),0)</f>
        <v>0</v>
      </c>
      <c r="P228" s="65">
        <f>IFERROR(VLOOKUP(G228,'Sentrale parametere'!$A$4:$G$11,6,FALSE)*IF(F228="Ja",2,1),0)</f>
        <v>0</v>
      </c>
      <c r="Q228" s="65">
        <f>IFERROR(VLOOKUP(G228,'Sentrale parametere'!$A$4:$G$11,7,FALSE),0)</f>
        <v>0</v>
      </c>
      <c r="R228" s="5">
        <f t="shared" si="18"/>
        <v>0</v>
      </c>
      <c r="S228" s="5">
        <f t="shared" si="19"/>
        <v>0</v>
      </c>
      <c r="T228" s="5">
        <f t="shared" si="20"/>
        <v>0</v>
      </c>
      <c r="U228" s="4">
        <f t="shared" si="21"/>
        <v>0</v>
      </c>
      <c r="V228" s="4">
        <f t="shared" si="22"/>
        <v>0</v>
      </c>
      <c r="W228" s="4">
        <f t="shared" si="23"/>
        <v>0</v>
      </c>
    </row>
    <row r="229" spans="1:23" customFormat="1" x14ac:dyDescent="0.25">
      <c r="A229" s="124"/>
      <c r="B229" s="119"/>
      <c r="C229" s="124"/>
      <c r="D229" s="124"/>
      <c r="E229" s="124"/>
      <c r="F229" s="123"/>
      <c r="G229" s="4"/>
      <c r="H229" s="4"/>
      <c r="I229" s="4"/>
      <c r="J229" s="4"/>
      <c r="K229" s="4"/>
      <c r="L229" s="64">
        <f>IFERROR(VLOOKUP(G229,'Sentrale parametere'!$A$4:$G$11,2,FALSE),0)</f>
        <v>0</v>
      </c>
      <c r="M229" s="64">
        <f>IFERROR(VLOOKUP(G229,'Sentrale parametere'!$A$4:$G$11,3,FALSE)*IF(F229="Ja",2,1),0)</f>
        <v>0</v>
      </c>
      <c r="N229" s="64">
        <f>IFERROR(VLOOKUP(G229,'Sentrale parametere'!$A$4:$G$11,4,FALSE),0)</f>
        <v>0</v>
      </c>
      <c r="O229" s="65">
        <f>IFERROR(VLOOKUP(G229,'Sentrale parametere'!$A$4:$G$11,5,FALSE),0)</f>
        <v>0</v>
      </c>
      <c r="P229" s="65">
        <f>IFERROR(VLOOKUP(G229,'Sentrale parametere'!$A$4:$G$11,6,FALSE)*IF(F229="Ja",2,1),0)</f>
        <v>0</v>
      </c>
      <c r="Q229" s="65">
        <f>IFERROR(VLOOKUP(G229,'Sentrale parametere'!$A$4:$G$11,7,FALSE),0)</f>
        <v>0</v>
      </c>
      <c r="R229" s="5">
        <f t="shared" si="18"/>
        <v>0</v>
      </c>
      <c r="S229" s="5">
        <f t="shared" si="19"/>
        <v>0</v>
      </c>
      <c r="T229" s="5">
        <f t="shared" si="20"/>
        <v>0</v>
      </c>
      <c r="U229" s="4">
        <f t="shared" si="21"/>
        <v>0</v>
      </c>
      <c r="V229" s="4">
        <f t="shared" si="22"/>
        <v>0</v>
      </c>
      <c r="W229" s="4">
        <f t="shared" si="23"/>
        <v>0</v>
      </c>
    </row>
    <row r="230" spans="1:23" customFormat="1" x14ac:dyDescent="0.25">
      <c r="A230" s="124"/>
      <c r="B230" s="119"/>
      <c r="C230" s="124"/>
      <c r="D230" s="124"/>
      <c r="E230" s="124"/>
      <c r="F230" s="123"/>
      <c r="G230" s="4"/>
      <c r="H230" s="4"/>
      <c r="I230" s="4"/>
      <c r="J230" s="4"/>
      <c r="K230" s="4"/>
      <c r="L230" s="64">
        <f>IFERROR(VLOOKUP(G230,'Sentrale parametere'!$A$4:$G$11,2,FALSE),0)</f>
        <v>0</v>
      </c>
      <c r="M230" s="64">
        <f>IFERROR(VLOOKUP(G230,'Sentrale parametere'!$A$4:$G$11,3,FALSE)*IF(F230="Ja",2,1),0)</f>
        <v>0</v>
      </c>
      <c r="N230" s="64">
        <f>IFERROR(VLOOKUP(G230,'Sentrale parametere'!$A$4:$G$11,4,FALSE),0)</f>
        <v>0</v>
      </c>
      <c r="O230" s="65">
        <f>IFERROR(VLOOKUP(G230,'Sentrale parametere'!$A$4:$G$11,5,FALSE),0)</f>
        <v>0</v>
      </c>
      <c r="P230" s="65">
        <f>IFERROR(VLOOKUP(G230,'Sentrale parametere'!$A$4:$G$11,6,FALSE)*IF(F230="Ja",2,1),0)</f>
        <v>0</v>
      </c>
      <c r="Q230" s="65">
        <f>IFERROR(VLOOKUP(G230,'Sentrale parametere'!$A$4:$G$11,7,FALSE),0)</f>
        <v>0</v>
      </c>
      <c r="R230" s="5">
        <f t="shared" si="18"/>
        <v>0</v>
      </c>
      <c r="S230" s="5">
        <f t="shared" si="19"/>
        <v>0</v>
      </c>
      <c r="T230" s="5">
        <f t="shared" si="20"/>
        <v>0</v>
      </c>
      <c r="U230" s="4">
        <f t="shared" si="21"/>
        <v>0</v>
      </c>
      <c r="V230" s="4">
        <f t="shared" si="22"/>
        <v>0</v>
      </c>
      <c r="W230" s="4">
        <f t="shared" si="23"/>
        <v>0</v>
      </c>
    </row>
    <row r="231" spans="1:23" customFormat="1" x14ac:dyDescent="0.25">
      <c r="A231" s="124"/>
      <c r="B231" s="119"/>
      <c r="C231" s="124"/>
      <c r="D231" s="124"/>
      <c r="E231" s="124"/>
      <c r="F231" s="123"/>
      <c r="G231" s="4"/>
      <c r="H231" s="4"/>
      <c r="I231" s="4"/>
      <c r="J231" s="4"/>
      <c r="K231" s="4"/>
      <c r="L231" s="64">
        <f>IFERROR(VLOOKUP(G231,'Sentrale parametere'!$A$4:$G$11,2,FALSE),0)</f>
        <v>0</v>
      </c>
      <c r="M231" s="64">
        <f>IFERROR(VLOOKUP(G231,'Sentrale parametere'!$A$4:$G$11,3,FALSE)*IF(F231="Ja",2,1),0)</f>
        <v>0</v>
      </c>
      <c r="N231" s="64">
        <f>IFERROR(VLOOKUP(G231,'Sentrale parametere'!$A$4:$G$11,4,FALSE),0)</f>
        <v>0</v>
      </c>
      <c r="O231" s="65">
        <f>IFERROR(VLOOKUP(G231,'Sentrale parametere'!$A$4:$G$11,5,FALSE),0)</f>
        <v>0</v>
      </c>
      <c r="P231" s="65">
        <f>IFERROR(VLOOKUP(G231,'Sentrale parametere'!$A$4:$G$11,6,FALSE)*IF(F231="Ja",2,1),0)</f>
        <v>0</v>
      </c>
      <c r="Q231" s="65">
        <f>IFERROR(VLOOKUP(G231,'Sentrale parametere'!$A$4:$G$11,7,FALSE),0)</f>
        <v>0</v>
      </c>
      <c r="R231" s="5">
        <f t="shared" si="18"/>
        <v>0</v>
      </c>
      <c r="S231" s="5">
        <f t="shared" si="19"/>
        <v>0</v>
      </c>
      <c r="T231" s="5">
        <f t="shared" si="20"/>
        <v>0</v>
      </c>
      <c r="U231" s="4">
        <f t="shared" si="21"/>
        <v>0</v>
      </c>
      <c r="V231" s="4">
        <f t="shared" si="22"/>
        <v>0</v>
      </c>
      <c r="W231" s="4">
        <f t="shared" si="23"/>
        <v>0</v>
      </c>
    </row>
    <row r="232" spans="1:23" customFormat="1" x14ac:dyDescent="0.25">
      <c r="A232" s="124"/>
      <c r="B232" s="119"/>
      <c r="C232" s="124"/>
      <c r="D232" s="124"/>
      <c r="E232" s="124"/>
      <c r="F232" s="123"/>
      <c r="G232" s="4"/>
      <c r="H232" s="4"/>
      <c r="I232" s="4"/>
      <c r="J232" s="4"/>
      <c r="K232" s="4"/>
      <c r="L232" s="64">
        <f>IFERROR(VLOOKUP(G232,'Sentrale parametere'!$A$4:$G$11,2,FALSE),0)</f>
        <v>0</v>
      </c>
      <c r="M232" s="64">
        <f>IFERROR(VLOOKUP(G232,'Sentrale parametere'!$A$4:$G$11,3,FALSE)*IF(F232="Ja",2,1),0)</f>
        <v>0</v>
      </c>
      <c r="N232" s="64">
        <f>IFERROR(VLOOKUP(G232,'Sentrale parametere'!$A$4:$G$11,4,FALSE),0)</f>
        <v>0</v>
      </c>
      <c r="O232" s="65">
        <f>IFERROR(VLOOKUP(G232,'Sentrale parametere'!$A$4:$G$11,5,FALSE),0)</f>
        <v>0</v>
      </c>
      <c r="P232" s="65">
        <f>IFERROR(VLOOKUP(G232,'Sentrale parametere'!$A$4:$G$11,6,FALSE)*IF(F232="Ja",2,1),0)</f>
        <v>0</v>
      </c>
      <c r="Q232" s="65">
        <f>IFERROR(VLOOKUP(G232,'Sentrale parametere'!$A$4:$G$11,7,FALSE),0)</f>
        <v>0</v>
      </c>
      <c r="R232" s="5">
        <f t="shared" si="18"/>
        <v>0</v>
      </c>
      <c r="S232" s="5">
        <f t="shared" si="19"/>
        <v>0</v>
      </c>
      <c r="T232" s="5">
        <f t="shared" si="20"/>
        <v>0</v>
      </c>
      <c r="U232" s="4">
        <f t="shared" si="21"/>
        <v>0</v>
      </c>
      <c r="V232" s="4">
        <f t="shared" si="22"/>
        <v>0</v>
      </c>
      <c r="W232" s="4">
        <f t="shared" si="23"/>
        <v>0</v>
      </c>
    </row>
    <row r="233" spans="1:23" customFormat="1" x14ac:dyDescent="0.25">
      <c r="A233" s="124"/>
      <c r="B233" s="119"/>
      <c r="C233" s="124"/>
      <c r="D233" s="124"/>
      <c r="E233" s="124"/>
      <c r="F233" s="123"/>
      <c r="G233" s="4"/>
      <c r="H233" s="4"/>
      <c r="I233" s="4"/>
      <c r="J233" s="4"/>
      <c r="K233" s="4"/>
      <c r="L233" s="64">
        <f>IFERROR(VLOOKUP(G233,'Sentrale parametere'!$A$4:$G$11,2,FALSE),0)</f>
        <v>0</v>
      </c>
      <c r="M233" s="64">
        <f>IFERROR(VLOOKUP(G233,'Sentrale parametere'!$A$4:$G$11,3,FALSE)*IF(F233="Ja",2,1),0)</f>
        <v>0</v>
      </c>
      <c r="N233" s="64">
        <f>IFERROR(VLOOKUP(G233,'Sentrale parametere'!$A$4:$G$11,4,FALSE),0)</f>
        <v>0</v>
      </c>
      <c r="O233" s="65">
        <f>IFERROR(VLOOKUP(G233,'Sentrale parametere'!$A$4:$G$11,5,FALSE),0)</f>
        <v>0</v>
      </c>
      <c r="P233" s="65">
        <f>IFERROR(VLOOKUP(G233,'Sentrale parametere'!$A$4:$G$11,6,FALSE)*IF(F233="Ja",2,1),0)</f>
        <v>0</v>
      </c>
      <c r="Q233" s="65">
        <f>IFERROR(VLOOKUP(G233,'Sentrale parametere'!$A$4:$G$11,7,FALSE),0)</f>
        <v>0</v>
      </c>
      <c r="R233" s="5">
        <f t="shared" si="18"/>
        <v>0</v>
      </c>
      <c r="S233" s="5">
        <f t="shared" si="19"/>
        <v>0</v>
      </c>
      <c r="T233" s="5">
        <f t="shared" si="20"/>
        <v>0</v>
      </c>
      <c r="U233" s="4">
        <f t="shared" si="21"/>
        <v>0</v>
      </c>
      <c r="V233" s="4">
        <f t="shared" si="22"/>
        <v>0</v>
      </c>
      <c r="W233" s="4">
        <f t="shared" si="23"/>
        <v>0</v>
      </c>
    </row>
    <row r="234" spans="1:23" customFormat="1" x14ac:dyDescent="0.25">
      <c r="A234" s="124"/>
      <c r="B234" s="119"/>
      <c r="C234" s="124"/>
      <c r="D234" s="124"/>
      <c r="E234" s="124"/>
      <c r="F234" s="123"/>
      <c r="G234" s="4"/>
      <c r="H234" s="4"/>
      <c r="I234" s="4"/>
      <c r="J234" s="4"/>
      <c r="K234" s="4"/>
      <c r="L234" s="64">
        <f>IFERROR(VLOOKUP(G234,'Sentrale parametere'!$A$4:$G$11,2,FALSE),0)</f>
        <v>0</v>
      </c>
      <c r="M234" s="64">
        <f>IFERROR(VLOOKUP(G234,'Sentrale parametere'!$A$4:$G$11,3,FALSE)*IF(F234="Ja",2,1),0)</f>
        <v>0</v>
      </c>
      <c r="N234" s="64">
        <f>IFERROR(VLOOKUP(G234,'Sentrale parametere'!$A$4:$G$11,4,FALSE),0)</f>
        <v>0</v>
      </c>
      <c r="O234" s="65">
        <f>IFERROR(VLOOKUP(G234,'Sentrale parametere'!$A$4:$G$11,5,FALSE),0)</f>
        <v>0</v>
      </c>
      <c r="P234" s="65">
        <f>IFERROR(VLOOKUP(G234,'Sentrale parametere'!$A$4:$G$11,6,FALSE)*IF(F234="Ja",2,1),0)</f>
        <v>0</v>
      </c>
      <c r="Q234" s="65">
        <f>IFERROR(VLOOKUP(G234,'Sentrale parametere'!$A$4:$G$11,7,FALSE),0)</f>
        <v>0</v>
      </c>
      <c r="R234" s="5">
        <f t="shared" si="18"/>
        <v>0</v>
      </c>
      <c r="S234" s="5">
        <f t="shared" si="19"/>
        <v>0</v>
      </c>
      <c r="T234" s="5">
        <f t="shared" si="20"/>
        <v>0</v>
      </c>
      <c r="U234" s="4">
        <f t="shared" si="21"/>
        <v>0</v>
      </c>
      <c r="V234" s="4">
        <f t="shared" si="22"/>
        <v>0</v>
      </c>
      <c r="W234" s="4">
        <f t="shared" si="23"/>
        <v>0</v>
      </c>
    </row>
    <row r="235" spans="1:23" customFormat="1" x14ac:dyDescent="0.25">
      <c r="A235" s="124"/>
      <c r="B235" s="119"/>
      <c r="C235" s="124"/>
      <c r="D235" s="124"/>
      <c r="E235" s="124"/>
      <c r="F235" s="123"/>
      <c r="G235" s="4"/>
      <c r="H235" s="4"/>
      <c r="I235" s="4"/>
      <c r="J235" s="4"/>
      <c r="K235" s="4"/>
      <c r="L235" s="64">
        <f>IFERROR(VLOOKUP(G235,'Sentrale parametere'!$A$4:$G$11,2,FALSE),0)</f>
        <v>0</v>
      </c>
      <c r="M235" s="64">
        <f>IFERROR(VLOOKUP(G235,'Sentrale parametere'!$A$4:$G$11,3,FALSE)*IF(F235="Ja",2,1),0)</f>
        <v>0</v>
      </c>
      <c r="N235" s="64">
        <f>IFERROR(VLOOKUP(G235,'Sentrale parametere'!$A$4:$G$11,4,FALSE),0)</f>
        <v>0</v>
      </c>
      <c r="O235" s="65">
        <f>IFERROR(VLOOKUP(G235,'Sentrale parametere'!$A$4:$G$11,5,FALSE),0)</f>
        <v>0</v>
      </c>
      <c r="P235" s="65">
        <f>IFERROR(VLOOKUP(G235,'Sentrale parametere'!$A$4:$G$11,6,FALSE)*IF(F235="Ja",2,1),0)</f>
        <v>0</v>
      </c>
      <c r="Q235" s="65">
        <f>IFERROR(VLOOKUP(G235,'Sentrale parametere'!$A$4:$G$11,7,FALSE),0)</f>
        <v>0</v>
      </c>
      <c r="R235" s="5">
        <f t="shared" si="18"/>
        <v>0</v>
      </c>
      <c r="S235" s="5">
        <f t="shared" si="19"/>
        <v>0</v>
      </c>
      <c r="T235" s="5">
        <f t="shared" si="20"/>
        <v>0</v>
      </c>
      <c r="U235" s="4">
        <f t="shared" si="21"/>
        <v>0</v>
      </c>
      <c r="V235" s="4">
        <f t="shared" si="22"/>
        <v>0</v>
      </c>
      <c r="W235" s="4">
        <f t="shared" si="23"/>
        <v>0</v>
      </c>
    </row>
    <row r="236" spans="1:23" customFormat="1" x14ac:dyDescent="0.25">
      <c r="A236" s="124"/>
      <c r="B236" s="119"/>
      <c r="C236" s="124"/>
      <c r="D236" s="124"/>
      <c r="E236" s="124"/>
      <c r="F236" s="123"/>
      <c r="G236" s="4"/>
      <c r="H236" s="4"/>
      <c r="I236" s="4"/>
      <c r="J236" s="4"/>
      <c r="K236" s="4"/>
      <c r="L236" s="64">
        <f>IFERROR(VLOOKUP(G236,'Sentrale parametere'!$A$4:$G$11,2,FALSE),0)</f>
        <v>0</v>
      </c>
      <c r="M236" s="64">
        <f>IFERROR(VLOOKUP(G236,'Sentrale parametere'!$A$4:$G$11,3,FALSE)*IF(F236="Ja",2,1),0)</f>
        <v>0</v>
      </c>
      <c r="N236" s="64">
        <f>IFERROR(VLOOKUP(G236,'Sentrale parametere'!$A$4:$G$11,4,FALSE),0)</f>
        <v>0</v>
      </c>
      <c r="O236" s="65">
        <f>IFERROR(VLOOKUP(G236,'Sentrale parametere'!$A$4:$G$11,5,FALSE),0)</f>
        <v>0</v>
      </c>
      <c r="P236" s="65">
        <f>IFERROR(VLOOKUP(G236,'Sentrale parametere'!$A$4:$G$11,6,FALSE)*IF(F236="Ja",2,1),0)</f>
        <v>0</v>
      </c>
      <c r="Q236" s="65">
        <f>IFERROR(VLOOKUP(G236,'Sentrale parametere'!$A$4:$G$11,7,FALSE),0)</f>
        <v>0</v>
      </c>
      <c r="R236" s="5">
        <f t="shared" si="18"/>
        <v>0</v>
      </c>
      <c r="S236" s="5">
        <f t="shared" si="19"/>
        <v>0</v>
      </c>
      <c r="T236" s="5">
        <f t="shared" si="20"/>
        <v>0</v>
      </c>
      <c r="U236" s="4">
        <f t="shared" si="21"/>
        <v>0</v>
      </c>
      <c r="V236" s="4">
        <f t="shared" si="22"/>
        <v>0</v>
      </c>
      <c r="W236" s="4">
        <f t="shared" si="23"/>
        <v>0</v>
      </c>
    </row>
    <row r="237" spans="1:23" customFormat="1" x14ac:dyDescent="0.25">
      <c r="A237" s="124"/>
      <c r="B237" s="119"/>
      <c r="C237" s="124"/>
      <c r="D237" s="124"/>
      <c r="E237" s="124"/>
      <c r="F237" s="123"/>
      <c r="G237" s="4"/>
      <c r="H237" s="4"/>
      <c r="I237" s="4"/>
      <c r="J237" s="4"/>
      <c r="K237" s="4"/>
      <c r="L237" s="64">
        <f>IFERROR(VLOOKUP(G237,'Sentrale parametere'!$A$4:$G$11,2,FALSE),0)</f>
        <v>0</v>
      </c>
      <c r="M237" s="64">
        <f>IFERROR(VLOOKUP(G237,'Sentrale parametere'!$A$4:$G$11,3,FALSE)*IF(F237="Ja",2,1),0)</f>
        <v>0</v>
      </c>
      <c r="N237" s="64">
        <f>IFERROR(VLOOKUP(G237,'Sentrale parametere'!$A$4:$G$11,4,FALSE),0)</f>
        <v>0</v>
      </c>
      <c r="O237" s="65">
        <f>IFERROR(VLOOKUP(G237,'Sentrale parametere'!$A$4:$G$11,5,FALSE),0)</f>
        <v>0</v>
      </c>
      <c r="P237" s="65">
        <f>IFERROR(VLOOKUP(G237,'Sentrale parametere'!$A$4:$G$11,6,FALSE)*IF(F237="Ja",2,1),0)</f>
        <v>0</v>
      </c>
      <c r="Q237" s="65">
        <f>IFERROR(VLOOKUP(G237,'Sentrale parametere'!$A$4:$G$11,7,FALSE),0)</f>
        <v>0</v>
      </c>
      <c r="R237" s="5">
        <f t="shared" si="18"/>
        <v>0</v>
      </c>
      <c r="S237" s="5">
        <f t="shared" si="19"/>
        <v>0</v>
      </c>
      <c r="T237" s="5">
        <f t="shared" si="20"/>
        <v>0</v>
      </c>
      <c r="U237" s="4">
        <f t="shared" si="21"/>
        <v>0</v>
      </c>
      <c r="V237" s="4">
        <f t="shared" si="22"/>
        <v>0</v>
      </c>
      <c r="W237" s="4">
        <f t="shared" si="23"/>
        <v>0</v>
      </c>
    </row>
    <row r="238" spans="1:23" customFormat="1" x14ac:dyDescent="0.25">
      <c r="A238" s="124"/>
      <c r="B238" s="119"/>
      <c r="C238" s="124"/>
      <c r="D238" s="124"/>
      <c r="E238" s="124"/>
      <c r="F238" s="123"/>
      <c r="G238" s="4"/>
      <c r="H238" s="4"/>
      <c r="I238" s="4"/>
      <c r="J238" s="4"/>
      <c r="K238" s="4"/>
      <c r="L238" s="64">
        <f>IFERROR(VLOOKUP(G238,'Sentrale parametere'!$A$4:$G$11,2,FALSE),0)</f>
        <v>0</v>
      </c>
      <c r="M238" s="64">
        <f>IFERROR(VLOOKUP(G238,'Sentrale parametere'!$A$4:$G$11,3,FALSE)*IF(F238="Ja",2,1),0)</f>
        <v>0</v>
      </c>
      <c r="N238" s="64">
        <f>IFERROR(VLOOKUP(G238,'Sentrale parametere'!$A$4:$G$11,4,FALSE),0)</f>
        <v>0</v>
      </c>
      <c r="O238" s="65">
        <f>IFERROR(VLOOKUP(G238,'Sentrale parametere'!$A$4:$G$11,5,FALSE),0)</f>
        <v>0</v>
      </c>
      <c r="P238" s="65">
        <f>IFERROR(VLOOKUP(G238,'Sentrale parametere'!$A$4:$G$11,6,FALSE)*IF(F238="Ja",2,1),0)</f>
        <v>0</v>
      </c>
      <c r="Q238" s="65">
        <f>IFERROR(VLOOKUP(G238,'Sentrale parametere'!$A$4:$G$11,7,FALSE),0)</f>
        <v>0</v>
      </c>
      <c r="R238" s="5">
        <f t="shared" si="18"/>
        <v>0</v>
      </c>
      <c r="S238" s="5">
        <f t="shared" si="19"/>
        <v>0</v>
      </c>
      <c r="T238" s="5">
        <f t="shared" si="20"/>
        <v>0</v>
      </c>
      <c r="U238" s="4">
        <f t="shared" si="21"/>
        <v>0</v>
      </c>
      <c r="V238" s="4">
        <f t="shared" si="22"/>
        <v>0</v>
      </c>
      <c r="W238" s="4">
        <f t="shared" si="23"/>
        <v>0</v>
      </c>
    </row>
    <row r="239" spans="1:23" customFormat="1" x14ac:dyDescent="0.25">
      <c r="A239" s="124"/>
      <c r="B239" s="119"/>
      <c r="C239" s="124"/>
      <c r="D239" s="124"/>
      <c r="E239" s="124"/>
      <c r="F239" s="123"/>
      <c r="G239" s="4"/>
      <c r="H239" s="4"/>
      <c r="I239" s="4"/>
      <c r="J239" s="4"/>
      <c r="K239" s="4"/>
      <c r="L239" s="64">
        <f>IFERROR(VLOOKUP(G239,'Sentrale parametere'!$A$4:$G$11,2,FALSE),0)</f>
        <v>0</v>
      </c>
      <c r="M239" s="64">
        <f>IFERROR(VLOOKUP(G239,'Sentrale parametere'!$A$4:$G$11,3,FALSE)*IF(F239="Ja",2,1),0)</f>
        <v>0</v>
      </c>
      <c r="N239" s="64">
        <f>IFERROR(VLOOKUP(G239,'Sentrale parametere'!$A$4:$G$11,4,FALSE),0)</f>
        <v>0</v>
      </c>
      <c r="O239" s="65">
        <f>IFERROR(VLOOKUP(G239,'Sentrale parametere'!$A$4:$G$11,5,FALSE),0)</f>
        <v>0</v>
      </c>
      <c r="P239" s="65">
        <f>IFERROR(VLOOKUP(G239,'Sentrale parametere'!$A$4:$G$11,6,FALSE)*IF(F239="Ja",2,1),0)</f>
        <v>0</v>
      </c>
      <c r="Q239" s="65">
        <f>IFERROR(VLOOKUP(G239,'Sentrale parametere'!$A$4:$G$11,7,FALSE),0)</f>
        <v>0</v>
      </c>
      <c r="R239" s="5">
        <f t="shared" si="18"/>
        <v>0</v>
      </c>
      <c r="S239" s="5">
        <f t="shared" si="19"/>
        <v>0</v>
      </c>
      <c r="T239" s="5">
        <f t="shared" si="20"/>
        <v>0</v>
      </c>
      <c r="U239" s="4">
        <f t="shared" si="21"/>
        <v>0</v>
      </c>
      <c r="V239" s="4">
        <f t="shared" si="22"/>
        <v>0</v>
      </c>
      <c r="W239" s="4">
        <f t="shared" si="23"/>
        <v>0</v>
      </c>
    </row>
    <row r="240" spans="1:23" customFormat="1" x14ac:dyDescent="0.25">
      <c r="A240" s="124"/>
      <c r="B240" s="119"/>
      <c r="C240" s="124"/>
      <c r="D240" s="124"/>
      <c r="E240" s="124"/>
      <c r="F240" s="123"/>
      <c r="G240" s="4"/>
      <c r="H240" s="4"/>
      <c r="I240" s="4"/>
      <c r="J240" s="4"/>
      <c r="K240" s="4"/>
      <c r="L240" s="64">
        <f>IFERROR(VLOOKUP(G240,'Sentrale parametere'!$A$4:$G$11,2,FALSE),0)</f>
        <v>0</v>
      </c>
      <c r="M240" s="64">
        <f>IFERROR(VLOOKUP(G240,'Sentrale parametere'!$A$4:$G$11,3,FALSE)*IF(F240="Ja",2,1),0)</f>
        <v>0</v>
      </c>
      <c r="N240" s="64">
        <f>IFERROR(VLOOKUP(G240,'Sentrale parametere'!$A$4:$G$11,4,FALSE),0)</f>
        <v>0</v>
      </c>
      <c r="O240" s="65">
        <f>IFERROR(VLOOKUP(G240,'Sentrale parametere'!$A$4:$G$11,5,FALSE),0)</f>
        <v>0</v>
      </c>
      <c r="P240" s="65">
        <f>IFERROR(VLOOKUP(G240,'Sentrale parametere'!$A$4:$G$11,6,FALSE)*IF(F240="Ja",2,1),0)</f>
        <v>0</v>
      </c>
      <c r="Q240" s="65">
        <f>IFERROR(VLOOKUP(G240,'Sentrale parametere'!$A$4:$G$11,7,FALSE),0)</f>
        <v>0</v>
      </c>
      <c r="R240" s="5">
        <f t="shared" si="18"/>
        <v>0</v>
      </c>
      <c r="S240" s="5">
        <f t="shared" si="19"/>
        <v>0</v>
      </c>
      <c r="T240" s="5">
        <f t="shared" si="20"/>
        <v>0</v>
      </c>
      <c r="U240" s="4">
        <f t="shared" si="21"/>
        <v>0</v>
      </c>
      <c r="V240" s="4">
        <f t="shared" si="22"/>
        <v>0</v>
      </c>
      <c r="W240" s="4">
        <f t="shared" si="23"/>
        <v>0</v>
      </c>
    </row>
    <row r="241" spans="1:23" customFormat="1" x14ac:dyDescent="0.25">
      <c r="A241" s="124"/>
      <c r="B241" s="119"/>
      <c r="C241" s="124"/>
      <c r="D241" s="124"/>
      <c r="E241" s="124"/>
      <c r="F241" s="123"/>
      <c r="G241" s="4"/>
      <c r="H241" s="4"/>
      <c r="I241" s="4"/>
      <c r="J241" s="4"/>
      <c r="K241" s="4"/>
      <c r="L241" s="64">
        <f>IFERROR(VLOOKUP(G241,'Sentrale parametere'!$A$4:$G$11,2,FALSE),0)</f>
        <v>0</v>
      </c>
      <c r="M241" s="64">
        <f>IFERROR(VLOOKUP(G241,'Sentrale parametere'!$A$4:$G$11,3,FALSE)*IF(F241="Ja",2,1),0)</f>
        <v>0</v>
      </c>
      <c r="N241" s="64">
        <f>IFERROR(VLOOKUP(G241,'Sentrale parametere'!$A$4:$G$11,4,FALSE),0)</f>
        <v>0</v>
      </c>
      <c r="O241" s="65">
        <f>IFERROR(VLOOKUP(G241,'Sentrale parametere'!$A$4:$G$11,5,FALSE),0)</f>
        <v>0</v>
      </c>
      <c r="P241" s="65">
        <f>IFERROR(VLOOKUP(G241,'Sentrale parametere'!$A$4:$G$11,6,FALSE)*IF(F241="Ja",2,1),0)</f>
        <v>0</v>
      </c>
      <c r="Q241" s="65">
        <f>IFERROR(VLOOKUP(G241,'Sentrale parametere'!$A$4:$G$11,7,FALSE),0)</f>
        <v>0</v>
      </c>
      <c r="R241" s="5">
        <f t="shared" si="18"/>
        <v>0</v>
      </c>
      <c r="S241" s="5">
        <f t="shared" si="19"/>
        <v>0</v>
      </c>
      <c r="T241" s="5">
        <f t="shared" si="20"/>
        <v>0</v>
      </c>
      <c r="U241" s="4">
        <f t="shared" si="21"/>
        <v>0</v>
      </c>
      <c r="V241" s="4">
        <f t="shared" si="22"/>
        <v>0</v>
      </c>
      <c r="W241" s="4">
        <f t="shared" si="23"/>
        <v>0</v>
      </c>
    </row>
    <row r="242" spans="1:23" customFormat="1" x14ac:dyDescent="0.25">
      <c r="A242" s="124"/>
      <c r="B242" s="119"/>
      <c r="C242" s="124"/>
      <c r="D242" s="124"/>
      <c r="E242" s="124"/>
      <c r="F242" s="123"/>
      <c r="G242" s="4"/>
      <c r="H242" s="4"/>
      <c r="I242" s="4"/>
      <c r="J242" s="4"/>
      <c r="K242" s="4"/>
      <c r="L242" s="64">
        <f>IFERROR(VLOOKUP(G242,'Sentrale parametere'!$A$4:$G$11,2,FALSE),0)</f>
        <v>0</v>
      </c>
      <c r="M242" s="64">
        <f>IFERROR(VLOOKUP(G242,'Sentrale parametere'!$A$4:$G$11,3,FALSE)*IF(F242="Ja",2,1),0)</f>
        <v>0</v>
      </c>
      <c r="N242" s="64">
        <f>IFERROR(VLOOKUP(G242,'Sentrale parametere'!$A$4:$G$11,4,FALSE),0)</f>
        <v>0</v>
      </c>
      <c r="O242" s="65">
        <f>IFERROR(VLOOKUP(G242,'Sentrale parametere'!$A$4:$G$11,5,FALSE),0)</f>
        <v>0</v>
      </c>
      <c r="P242" s="65">
        <f>IFERROR(VLOOKUP(G242,'Sentrale parametere'!$A$4:$G$11,6,FALSE)*IF(F242="Ja",2,1),0)</f>
        <v>0</v>
      </c>
      <c r="Q242" s="65">
        <f>IFERROR(VLOOKUP(G242,'Sentrale parametere'!$A$4:$G$11,7,FALSE),0)</f>
        <v>0</v>
      </c>
      <c r="R242" s="5">
        <f t="shared" si="18"/>
        <v>0</v>
      </c>
      <c r="S242" s="5">
        <f t="shared" si="19"/>
        <v>0</v>
      </c>
      <c r="T242" s="5">
        <f t="shared" si="20"/>
        <v>0</v>
      </c>
      <c r="U242" s="4">
        <f t="shared" si="21"/>
        <v>0</v>
      </c>
      <c r="V242" s="4">
        <f t="shared" si="22"/>
        <v>0</v>
      </c>
      <c r="W242" s="4">
        <f t="shared" si="23"/>
        <v>0</v>
      </c>
    </row>
    <row r="243" spans="1:23" customFormat="1" x14ac:dyDescent="0.25">
      <c r="A243" s="124"/>
      <c r="B243" s="119"/>
      <c r="C243" s="124"/>
      <c r="D243" s="124"/>
      <c r="E243" s="124"/>
      <c r="F243" s="123"/>
      <c r="G243" s="4"/>
      <c r="H243" s="4"/>
      <c r="I243" s="4"/>
      <c r="J243" s="4"/>
      <c r="K243" s="4"/>
      <c r="L243" s="64">
        <f>IFERROR(VLOOKUP(G243,'Sentrale parametere'!$A$4:$G$11,2,FALSE),0)</f>
        <v>0</v>
      </c>
      <c r="M243" s="64">
        <f>IFERROR(VLOOKUP(G243,'Sentrale parametere'!$A$4:$G$11,3,FALSE)*IF(F243="Ja",2,1),0)</f>
        <v>0</v>
      </c>
      <c r="N243" s="64">
        <f>IFERROR(VLOOKUP(G243,'Sentrale parametere'!$A$4:$G$11,4,FALSE),0)</f>
        <v>0</v>
      </c>
      <c r="O243" s="65">
        <f>IFERROR(VLOOKUP(G243,'Sentrale parametere'!$A$4:$G$11,5,FALSE),0)</f>
        <v>0</v>
      </c>
      <c r="P243" s="65">
        <f>IFERROR(VLOOKUP(G243,'Sentrale parametere'!$A$4:$G$11,6,FALSE)*IF(F243="Ja",2,1),0)</f>
        <v>0</v>
      </c>
      <c r="Q243" s="65">
        <f>IFERROR(VLOOKUP(G243,'Sentrale parametere'!$A$4:$G$11,7,FALSE),0)</f>
        <v>0</v>
      </c>
      <c r="R243" s="5">
        <f t="shared" si="18"/>
        <v>0</v>
      </c>
      <c r="S243" s="5">
        <f t="shared" si="19"/>
        <v>0</v>
      </c>
      <c r="T243" s="5">
        <f t="shared" si="20"/>
        <v>0</v>
      </c>
      <c r="U243" s="4">
        <f t="shared" si="21"/>
        <v>0</v>
      </c>
      <c r="V243" s="4">
        <f t="shared" si="22"/>
        <v>0</v>
      </c>
      <c r="W243" s="4">
        <f t="shared" si="23"/>
        <v>0</v>
      </c>
    </row>
    <row r="244" spans="1:23" customFormat="1" x14ac:dyDescent="0.25">
      <c r="A244" s="124"/>
      <c r="B244" s="119"/>
      <c r="C244" s="124"/>
      <c r="D244" s="124"/>
      <c r="E244" s="124"/>
      <c r="F244" s="123"/>
      <c r="G244" s="4"/>
      <c r="H244" s="4"/>
      <c r="I244" s="4"/>
      <c r="J244" s="4"/>
      <c r="K244" s="4"/>
      <c r="L244" s="64">
        <f>IFERROR(VLOOKUP(G244,'Sentrale parametere'!$A$4:$G$11,2,FALSE),0)</f>
        <v>0</v>
      </c>
      <c r="M244" s="64">
        <f>IFERROR(VLOOKUP(G244,'Sentrale parametere'!$A$4:$G$11,3,FALSE)*IF(F244="Ja",2,1),0)</f>
        <v>0</v>
      </c>
      <c r="N244" s="64">
        <f>IFERROR(VLOOKUP(G244,'Sentrale parametere'!$A$4:$G$11,4,FALSE),0)</f>
        <v>0</v>
      </c>
      <c r="O244" s="65">
        <f>IFERROR(VLOOKUP(G244,'Sentrale parametere'!$A$4:$G$11,5,FALSE),0)</f>
        <v>0</v>
      </c>
      <c r="P244" s="65">
        <f>IFERROR(VLOOKUP(G244,'Sentrale parametere'!$A$4:$G$11,6,FALSE)*IF(F244="Ja",2,1),0)</f>
        <v>0</v>
      </c>
      <c r="Q244" s="65">
        <f>IFERROR(VLOOKUP(G244,'Sentrale parametere'!$A$4:$G$11,7,FALSE),0)</f>
        <v>0</v>
      </c>
      <c r="R244" s="5">
        <f t="shared" si="18"/>
        <v>0</v>
      </c>
      <c r="S244" s="5">
        <f t="shared" si="19"/>
        <v>0</v>
      </c>
      <c r="T244" s="5">
        <f t="shared" si="20"/>
        <v>0</v>
      </c>
      <c r="U244" s="4">
        <f t="shared" si="21"/>
        <v>0</v>
      </c>
      <c r="V244" s="4">
        <f t="shared" si="22"/>
        <v>0</v>
      </c>
      <c r="W244" s="4">
        <f t="shared" si="23"/>
        <v>0</v>
      </c>
    </row>
    <row r="245" spans="1:23" customFormat="1" x14ac:dyDescent="0.25">
      <c r="A245" s="124"/>
      <c r="B245" s="119"/>
      <c r="C245" s="124"/>
      <c r="D245" s="124"/>
      <c r="E245" s="124"/>
      <c r="F245" s="123"/>
      <c r="G245" s="4"/>
      <c r="H245" s="4"/>
      <c r="I245" s="4"/>
      <c r="J245" s="4"/>
      <c r="K245" s="4"/>
      <c r="L245" s="64">
        <f>IFERROR(VLOOKUP(G245,'Sentrale parametere'!$A$4:$G$11,2,FALSE),0)</f>
        <v>0</v>
      </c>
      <c r="M245" s="64">
        <f>IFERROR(VLOOKUP(G245,'Sentrale parametere'!$A$4:$G$11,3,FALSE)*IF(F245="Ja",2,1),0)</f>
        <v>0</v>
      </c>
      <c r="N245" s="64">
        <f>IFERROR(VLOOKUP(G245,'Sentrale parametere'!$A$4:$G$11,4,FALSE),0)</f>
        <v>0</v>
      </c>
      <c r="O245" s="65">
        <f>IFERROR(VLOOKUP(G245,'Sentrale parametere'!$A$4:$G$11,5,FALSE),0)</f>
        <v>0</v>
      </c>
      <c r="P245" s="65">
        <f>IFERROR(VLOOKUP(G245,'Sentrale parametere'!$A$4:$G$11,6,FALSE)*IF(F245="Ja",2,1),0)</f>
        <v>0</v>
      </c>
      <c r="Q245" s="65">
        <f>IFERROR(VLOOKUP(G245,'Sentrale parametere'!$A$4:$G$11,7,FALSE),0)</f>
        <v>0</v>
      </c>
      <c r="R245" s="5">
        <f t="shared" si="18"/>
        <v>0</v>
      </c>
      <c r="S245" s="5">
        <f t="shared" si="19"/>
        <v>0</v>
      </c>
      <c r="T245" s="5">
        <f t="shared" si="20"/>
        <v>0</v>
      </c>
      <c r="U245" s="4">
        <f t="shared" si="21"/>
        <v>0</v>
      </c>
      <c r="V245" s="4">
        <f t="shared" si="22"/>
        <v>0</v>
      </c>
      <c r="W245" s="4">
        <f t="shared" si="23"/>
        <v>0</v>
      </c>
    </row>
    <row r="246" spans="1:23" customFormat="1" x14ac:dyDescent="0.25">
      <c r="A246" s="124"/>
      <c r="B246" s="119"/>
      <c r="C246" s="124"/>
      <c r="D246" s="124"/>
      <c r="E246" s="124"/>
      <c r="F246" s="123"/>
      <c r="G246" s="4"/>
      <c r="H246" s="4"/>
      <c r="I246" s="4"/>
      <c r="J246" s="4"/>
      <c r="K246" s="4"/>
      <c r="L246" s="64">
        <f>IFERROR(VLOOKUP(G246,'Sentrale parametere'!$A$4:$G$11,2,FALSE),0)</f>
        <v>0</v>
      </c>
      <c r="M246" s="64">
        <f>IFERROR(VLOOKUP(G246,'Sentrale parametere'!$A$4:$G$11,3,FALSE)*IF(F246="Ja",2,1),0)</f>
        <v>0</v>
      </c>
      <c r="N246" s="64">
        <f>IFERROR(VLOOKUP(G246,'Sentrale parametere'!$A$4:$G$11,4,FALSE),0)</f>
        <v>0</v>
      </c>
      <c r="O246" s="65">
        <f>IFERROR(VLOOKUP(G246,'Sentrale parametere'!$A$4:$G$11,5,FALSE),0)</f>
        <v>0</v>
      </c>
      <c r="P246" s="65">
        <f>IFERROR(VLOOKUP(G246,'Sentrale parametere'!$A$4:$G$11,6,FALSE)*IF(F246="Ja",2,1),0)</f>
        <v>0</v>
      </c>
      <c r="Q246" s="65">
        <f>IFERROR(VLOOKUP(G246,'Sentrale parametere'!$A$4:$G$11,7,FALSE),0)</f>
        <v>0</v>
      </c>
      <c r="R246" s="5">
        <f t="shared" si="18"/>
        <v>0</v>
      </c>
      <c r="S246" s="5">
        <f t="shared" si="19"/>
        <v>0</v>
      </c>
      <c r="T246" s="5">
        <f t="shared" si="20"/>
        <v>0</v>
      </c>
      <c r="U246" s="4">
        <f t="shared" si="21"/>
        <v>0</v>
      </c>
      <c r="V246" s="4">
        <f t="shared" si="22"/>
        <v>0</v>
      </c>
      <c r="W246" s="4">
        <f t="shared" si="23"/>
        <v>0</v>
      </c>
    </row>
    <row r="247" spans="1:23" customFormat="1" x14ac:dyDescent="0.25">
      <c r="A247" s="124"/>
      <c r="B247" s="119"/>
      <c r="C247" s="124"/>
      <c r="D247" s="124"/>
      <c r="E247" s="124"/>
      <c r="F247" s="123"/>
      <c r="G247" s="4"/>
      <c r="H247" s="4"/>
      <c r="I247" s="4"/>
      <c r="J247" s="4"/>
      <c r="K247" s="4"/>
      <c r="L247" s="64">
        <f>IFERROR(VLOOKUP(G247,'Sentrale parametere'!$A$4:$G$11,2,FALSE),0)</f>
        <v>0</v>
      </c>
      <c r="M247" s="64">
        <f>IFERROR(VLOOKUP(G247,'Sentrale parametere'!$A$4:$G$11,3,FALSE)*IF(F247="Ja",2,1),0)</f>
        <v>0</v>
      </c>
      <c r="N247" s="64">
        <f>IFERROR(VLOOKUP(G247,'Sentrale parametere'!$A$4:$G$11,4,FALSE),0)</f>
        <v>0</v>
      </c>
      <c r="O247" s="65">
        <f>IFERROR(VLOOKUP(G247,'Sentrale parametere'!$A$4:$G$11,5,FALSE),0)</f>
        <v>0</v>
      </c>
      <c r="P247" s="65">
        <f>IFERROR(VLOOKUP(G247,'Sentrale parametere'!$A$4:$G$11,6,FALSE)*IF(F247="Ja",2,1),0)</f>
        <v>0</v>
      </c>
      <c r="Q247" s="65">
        <f>IFERROR(VLOOKUP(G247,'Sentrale parametere'!$A$4:$G$11,7,FALSE),0)</f>
        <v>0</v>
      </c>
      <c r="R247" s="5">
        <f t="shared" si="18"/>
        <v>0</v>
      </c>
      <c r="S247" s="5">
        <f t="shared" si="19"/>
        <v>0</v>
      </c>
      <c r="T247" s="5">
        <f t="shared" si="20"/>
        <v>0</v>
      </c>
      <c r="U247" s="4">
        <f t="shared" si="21"/>
        <v>0</v>
      </c>
      <c r="V247" s="4">
        <f t="shared" si="22"/>
        <v>0</v>
      </c>
      <c r="W247" s="4">
        <f t="shared" si="23"/>
        <v>0</v>
      </c>
    </row>
    <row r="248" spans="1:23" customFormat="1" x14ac:dyDescent="0.25">
      <c r="A248" s="124"/>
      <c r="B248" s="119"/>
      <c r="C248" s="124"/>
      <c r="D248" s="124"/>
      <c r="E248" s="124"/>
      <c r="F248" s="123"/>
      <c r="G248" s="4"/>
      <c r="H248" s="4"/>
      <c r="I248" s="4"/>
      <c r="J248" s="4"/>
      <c r="K248" s="4"/>
      <c r="L248" s="64">
        <f>IFERROR(VLOOKUP(G248,'Sentrale parametere'!$A$4:$G$11,2,FALSE),0)</f>
        <v>0</v>
      </c>
      <c r="M248" s="64">
        <f>IFERROR(VLOOKUP(G248,'Sentrale parametere'!$A$4:$G$11,3,FALSE)*IF(F248="Ja",2,1),0)</f>
        <v>0</v>
      </c>
      <c r="N248" s="64">
        <f>IFERROR(VLOOKUP(G248,'Sentrale parametere'!$A$4:$G$11,4,FALSE),0)</f>
        <v>0</v>
      </c>
      <c r="O248" s="65">
        <f>IFERROR(VLOOKUP(G248,'Sentrale parametere'!$A$4:$G$11,5,FALSE),0)</f>
        <v>0</v>
      </c>
      <c r="P248" s="65">
        <f>IFERROR(VLOOKUP(G248,'Sentrale parametere'!$A$4:$G$11,6,FALSE)*IF(F248="Ja",2,1),0)</f>
        <v>0</v>
      </c>
      <c r="Q248" s="65">
        <f>IFERROR(VLOOKUP(G248,'Sentrale parametere'!$A$4:$G$11,7,FALSE),0)</f>
        <v>0</v>
      </c>
      <c r="R248" s="5">
        <f t="shared" si="18"/>
        <v>0</v>
      </c>
      <c r="S248" s="5">
        <f t="shared" si="19"/>
        <v>0</v>
      </c>
      <c r="T248" s="5">
        <f t="shared" si="20"/>
        <v>0</v>
      </c>
      <c r="U248" s="4">
        <f t="shared" si="21"/>
        <v>0</v>
      </c>
      <c r="V248" s="4">
        <f t="shared" si="22"/>
        <v>0</v>
      </c>
      <c r="W248" s="4">
        <f t="shared" si="23"/>
        <v>0</v>
      </c>
    </row>
    <row r="249" spans="1:23" customFormat="1" x14ac:dyDescent="0.25">
      <c r="A249" s="124"/>
      <c r="B249" s="119"/>
      <c r="C249" s="124"/>
      <c r="D249" s="124"/>
      <c r="E249" s="124"/>
      <c r="F249" s="123"/>
      <c r="G249" s="4"/>
      <c r="H249" s="4"/>
      <c r="I249" s="4"/>
      <c r="J249" s="4"/>
      <c r="K249" s="4"/>
      <c r="L249" s="64">
        <f>IFERROR(VLOOKUP(G249,'Sentrale parametere'!$A$4:$G$11,2,FALSE),0)</f>
        <v>0</v>
      </c>
      <c r="M249" s="64">
        <f>IFERROR(VLOOKUP(G249,'Sentrale parametere'!$A$4:$G$11,3,FALSE)*IF(F249="Ja",2,1),0)</f>
        <v>0</v>
      </c>
      <c r="N249" s="64">
        <f>IFERROR(VLOOKUP(G249,'Sentrale parametere'!$A$4:$G$11,4,FALSE),0)</f>
        <v>0</v>
      </c>
      <c r="O249" s="65">
        <f>IFERROR(VLOOKUP(G249,'Sentrale parametere'!$A$4:$G$11,5,FALSE),0)</f>
        <v>0</v>
      </c>
      <c r="P249" s="65">
        <f>IFERROR(VLOOKUP(G249,'Sentrale parametere'!$A$4:$G$11,6,FALSE)*IF(F249="Ja",2,1),0)</f>
        <v>0</v>
      </c>
      <c r="Q249" s="65">
        <f>IFERROR(VLOOKUP(G249,'Sentrale parametere'!$A$4:$G$11,7,FALSE),0)</f>
        <v>0</v>
      </c>
      <c r="R249" s="5">
        <f t="shared" si="18"/>
        <v>0</v>
      </c>
      <c r="S249" s="5">
        <f t="shared" si="19"/>
        <v>0</v>
      </c>
      <c r="T249" s="5">
        <f t="shared" si="20"/>
        <v>0</v>
      </c>
      <c r="U249" s="4">
        <f t="shared" si="21"/>
        <v>0</v>
      </c>
      <c r="V249" s="4">
        <f t="shared" si="22"/>
        <v>0</v>
      </c>
      <c r="W249" s="4">
        <f t="shared" si="23"/>
        <v>0</v>
      </c>
    </row>
    <row r="250" spans="1:23" customFormat="1" x14ac:dyDescent="0.25">
      <c r="A250" s="124"/>
      <c r="B250" s="119"/>
      <c r="C250" s="124"/>
      <c r="D250" s="124"/>
      <c r="E250" s="124"/>
      <c r="F250" s="123"/>
      <c r="G250" s="4"/>
      <c r="H250" s="4"/>
      <c r="I250" s="4"/>
      <c r="J250" s="4"/>
      <c r="K250" s="4"/>
      <c r="L250" s="64">
        <f>IFERROR(VLOOKUP(G250,'Sentrale parametere'!$A$4:$G$11,2,FALSE),0)</f>
        <v>0</v>
      </c>
      <c r="M250" s="64">
        <f>IFERROR(VLOOKUP(G250,'Sentrale parametere'!$A$4:$G$11,3,FALSE)*IF(F250="Ja",2,1),0)</f>
        <v>0</v>
      </c>
      <c r="N250" s="64">
        <f>IFERROR(VLOOKUP(G250,'Sentrale parametere'!$A$4:$G$11,4,FALSE),0)</f>
        <v>0</v>
      </c>
      <c r="O250" s="65">
        <f>IFERROR(VLOOKUP(G250,'Sentrale parametere'!$A$4:$G$11,5,FALSE),0)</f>
        <v>0</v>
      </c>
      <c r="P250" s="65">
        <f>IFERROR(VLOOKUP(G250,'Sentrale parametere'!$A$4:$G$11,6,FALSE)*IF(F250="Ja",2,1),0)</f>
        <v>0</v>
      </c>
      <c r="Q250" s="65">
        <f>IFERROR(VLOOKUP(G250,'Sentrale parametere'!$A$4:$G$11,7,FALSE),0)</f>
        <v>0</v>
      </c>
      <c r="R250" s="5">
        <f t="shared" si="18"/>
        <v>0</v>
      </c>
      <c r="S250" s="5">
        <f t="shared" si="19"/>
        <v>0</v>
      </c>
      <c r="T250" s="5">
        <f t="shared" si="20"/>
        <v>0</v>
      </c>
      <c r="U250" s="4">
        <f t="shared" si="21"/>
        <v>0</v>
      </c>
      <c r="V250" s="4">
        <f t="shared" si="22"/>
        <v>0</v>
      </c>
      <c r="W250" s="4">
        <f t="shared" si="23"/>
        <v>0</v>
      </c>
    </row>
    <row r="251" spans="1:23" customFormat="1" x14ac:dyDescent="0.25">
      <c r="A251" s="124"/>
      <c r="B251" s="119"/>
      <c r="C251" s="124"/>
      <c r="D251" s="124"/>
      <c r="E251" s="124"/>
      <c r="F251" s="123"/>
      <c r="G251" s="4"/>
      <c r="H251" s="4"/>
      <c r="I251" s="4"/>
      <c r="J251" s="4"/>
      <c r="K251" s="4"/>
      <c r="L251" s="64">
        <f>IFERROR(VLOOKUP(G251,'Sentrale parametere'!$A$4:$G$11,2,FALSE),0)</f>
        <v>0</v>
      </c>
      <c r="M251" s="64">
        <f>IFERROR(VLOOKUP(G251,'Sentrale parametere'!$A$4:$G$11,3,FALSE)*IF(F251="Ja",2,1),0)</f>
        <v>0</v>
      </c>
      <c r="N251" s="64">
        <f>IFERROR(VLOOKUP(G251,'Sentrale parametere'!$A$4:$G$11,4,FALSE),0)</f>
        <v>0</v>
      </c>
      <c r="O251" s="65">
        <f>IFERROR(VLOOKUP(G251,'Sentrale parametere'!$A$4:$G$11,5,FALSE),0)</f>
        <v>0</v>
      </c>
      <c r="P251" s="65">
        <f>IFERROR(VLOOKUP(G251,'Sentrale parametere'!$A$4:$G$11,6,FALSE)*IF(F251="Ja",2,1),0)</f>
        <v>0</v>
      </c>
      <c r="Q251" s="65">
        <f>IFERROR(VLOOKUP(G251,'Sentrale parametere'!$A$4:$G$11,7,FALSE),0)</f>
        <v>0</v>
      </c>
      <c r="R251" s="5">
        <f t="shared" si="18"/>
        <v>0</v>
      </c>
      <c r="S251" s="5">
        <f t="shared" si="19"/>
        <v>0</v>
      </c>
      <c r="T251" s="5">
        <f t="shared" si="20"/>
        <v>0</v>
      </c>
      <c r="U251" s="4">
        <f t="shared" si="21"/>
        <v>0</v>
      </c>
      <c r="V251" s="4">
        <f t="shared" si="22"/>
        <v>0</v>
      </c>
      <c r="W251" s="4">
        <f t="shared" si="23"/>
        <v>0</v>
      </c>
    </row>
    <row r="252" spans="1:23" customFormat="1" x14ac:dyDescent="0.25">
      <c r="A252" s="124"/>
      <c r="B252" s="119"/>
      <c r="C252" s="124"/>
      <c r="D252" s="124"/>
      <c r="E252" s="124"/>
      <c r="F252" s="123"/>
      <c r="G252" s="4"/>
      <c r="H252" s="4"/>
      <c r="I252" s="4"/>
      <c r="J252" s="4"/>
      <c r="K252" s="4"/>
      <c r="L252" s="64">
        <f>IFERROR(VLOOKUP(G252,'Sentrale parametere'!$A$4:$G$11,2,FALSE),0)</f>
        <v>0</v>
      </c>
      <c r="M252" s="64">
        <f>IFERROR(VLOOKUP(G252,'Sentrale parametere'!$A$4:$G$11,3,FALSE)*IF(F252="Ja",2,1),0)</f>
        <v>0</v>
      </c>
      <c r="N252" s="64">
        <f>IFERROR(VLOOKUP(G252,'Sentrale parametere'!$A$4:$G$11,4,FALSE),0)</f>
        <v>0</v>
      </c>
      <c r="O252" s="65">
        <f>IFERROR(VLOOKUP(G252,'Sentrale parametere'!$A$4:$G$11,5,FALSE),0)</f>
        <v>0</v>
      </c>
      <c r="P252" s="65">
        <f>IFERROR(VLOOKUP(G252,'Sentrale parametere'!$A$4:$G$11,6,FALSE)*IF(F252="Ja",2,1),0)</f>
        <v>0</v>
      </c>
      <c r="Q252" s="65">
        <f>IFERROR(VLOOKUP(G252,'Sentrale parametere'!$A$4:$G$11,7,FALSE),0)</f>
        <v>0</v>
      </c>
      <c r="R252" s="5">
        <f t="shared" si="18"/>
        <v>0</v>
      </c>
      <c r="S252" s="5">
        <f t="shared" si="19"/>
        <v>0</v>
      </c>
      <c r="T252" s="5">
        <f t="shared" si="20"/>
        <v>0</v>
      </c>
      <c r="U252" s="4">
        <f t="shared" si="21"/>
        <v>0</v>
      </c>
      <c r="V252" s="4">
        <f t="shared" si="22"/>
        <v>0</v>
      </c>
      <c r="W252" s="4">
        <f t="shared" si="23"/>
        <v>0</v>
      </c>
    </row>
    <row r="253" spans="1:23" customFormat="1" x14ac:dyDescent="0.25">
      <c r="A253" s="124"/>
      <c r="B253" s="119"/>
      <c r="C253" s="124"/>
      <c r="D253" s="124"/>
      <c r="E253" s="124"/>
      <c r="F253" s="123"/>
      <c r="G253" s="4"/>
      <c r="H253" s="4"/>
      <c r="I253" s="4"/>
      <c r="J253" s="4"/>
      <c r="K253" s="4"/>
      <c r="L253" s="64">
        <f>IFERROR(VLOOKUP(G253,'Sentrale parametere'!$A$4:$G$11,2,FALSE),0)</f>
        <v>0</v>
      </c>
      <c r="M253" s="64">
        <f>IFERROR(VLOOKUP(G253,'Sentrale parametere'!$A$4:$G$11,3,FALSE)*IF(F253="Ja",2,1),0)</f>
        <v>0</v>
      </c>
      <c r="N253" s="64">
        <f>IFERROR(VLOOKUP(G253,'Sentrale parametere'!$A$4:$G$11,4,FALSE),0)</f>
        <v>0</v>
      </c>
      <c r="O253" s="65">
        <f>IFERROR(VLOOKUP(G253,'Sentrale parametere'!$A$4:$G$11,5,FALSE),0)</f>
        <v>0</v>
      </c>
      <c r="P253" s="65">
        <f>IFERROR(VLOOKUP(G253,'Sentrale parametere'!$A$4:$G$11,6,FALSE)*IF(F253="Ja",2,1),0)</f>
        <v>0</v>
      </c>
      <c r="Q253" s="65">
        <f>IFERROR(VLOOKUP(G253,'Sentrale parametere'!$A$4:$G$11,7,FALSE),0)</f>
        <v>0</v>
      </c>
      <c r="R253" s="5">
        <f t="shared" si="18"/>
        <v>0</v>
      </c>
      <c r="S253" s="5">
        <f t="shared" si="19"/>
        <v>0</v>
      </c>
      <c r="T253" s="5">
        <f t="shared" si="20"/>
        <v>0</v>
      </c>
      <c r="U253" s="4">
        <f t="shared" si="21"/>
        <v>0</v>
      </c>
      <c r="V253" s="4">
        <f t="shared" si="22"/>
        <v>0</v>
      </c>
      <c r="W253" s="4">
        <f t="shared" si="23"/>
        <v>0</v>
      </c>
    </row>
    <row r="254" spans="1:23" customFormat="1" x14ac:dyDescent="0.25">
      <c r="A254" s="124"/>
      <c r="B254" s="119"/>
      <c r="C254" s="124"/>
      <c r="D254" s="124"/>
      <c r="E254" s="124"/>
      <c r="F254" s="123"/>
      <c r="G254" s="4"/>
      <c r="H254" s="4"/>
      <c r="I254" s="4"/>
      <c r="J254" s="4"/>
      <c r="K254" s="4"/>
      <c r="L254" s="64">
        <f>IFERROR(VLOOKUP(G254,'Sentrale parametere'!$A$4:$G$11,2,FALSE),0)</f>
        <v>0</v>
      </c>
      <c r="M254" s="64">
        <f>IFERROR(VLOOKUP(G254,'Sentrale parametere'!$A$4:$G$11,3,FALSE)*IF(F254="Ja",2,1),0)</f>
        <v>0</v>
      </c>
      <c r="N254" s="64">
        <f>IFERROR(VLOOKUP(G254,'Sentrale parametere'!$A$4:$G$11,4,FALSE),0)</f>
        <v>0</v>
      </c>
      <c r="O254" s="65">
        <f>IFERROR(VLOOKUP(G254,'Sentrale parametere'!$A$4:$G$11,5,FALSE),0)</f>
        <v>0</v>
      </c>
      <c r="P254" s="65">
        <f>IFERROR(VLOOKUP(G254,'Sentrale parametere'!$A$4:$G$11,6,FALSE)*IF(F254="Ja",2,1),0)</f>
        <v>0</v>
      </c>
      <c r="Q254" s="65">
        <f>IFERROR(VLOOKUP(G254,'Sentrale parametere'!$A$4:$G$11,7,FALSE),0)</f>
        <v>0</v>
      </c>
      <c r="R254" s="5">
        <f t="shared" si="18"/>
        <v>0</v>
      </c>
      <c r="S254" s="5">
        <f t="shared" si="19"/>
        <v>0</v>
      </c>
      <c r="T254" s="5">
        <f t="shared" si="20"/>
        <v>0</v>
      </c>
      <c r="U254" s="4">
        <f t="shared" si="21"/>
        <v>0</v>
      </c>
      <c r="V254" s="4">
        <f t="shared" si="22"/>
        <v>0</v>
      </c>
      <c r="W254" s="4">
        <f t="shared" si="23"/>
        <v>0</v>
      </c>
    </row>
    <row r="255" spans="1:23" customFormat="1" x14ac:dyDescent="0.25">
      <c r="A255" s="124"/>
      <c r="B255" s="119"/>
      <c r="C255" s="124"/>
      <c r="D255" s="124"/>
      <c r="E255" s="124"/>
      <c r="F255" s="123"/>
      <c r="G255" s="4"/>
      <c r="H255" s="4"/>
      <c r="I255" s="4"/>
      <c r="J255" s="4"/>
      <c r="K255" s="4"/>
      <c r="L255" s="64">
        <f>IFERROR(VLOOKUP(G255,'Sentrale parametere'!$A$4:$G$11,2,FALSE),0)</f>
        <v>0</v>
      </c>
      <c r="M255" s="64">
        <f>IFERROR(VLOOKUP(G255,'Sentrale parametere'!$A$4:$G$11,3,FALSE)*IF(F255="Ja",2,1),0)</f>
        <v>0</v>
      </c>
      <c r="N255" s="64">
        <f>IFERROR(VLOOKUP(G255,'Sentrale parametere'!$A$4:$G$11,4,FALSE),0)</f>
        <v>0</v>
      </c>
      <c r="O255" s="65">
        <f>IFERROR(VLOOKUP(G255,'Sentrale parametere'!$A$4:$G$11,5,FALSE),0)</f>
        <v>0</v>
      </c>
      <c r="P255" s="65">
        <f>IFERROR(VLOOKUP(G255,'Sentrale parametere'!$A$4:$G$11,6,FALSE)*IF(F255="Ja",2,1),0)</f>
        <v>0</v>
      </c>
      <c r="Q255" s="65">
        <f>IFERROR(VLOOKUP(G255,'Sentrale parametere'!$A$4:$G$11,7,FALSE),0)</f>
        <v>0</v>
      </c>
      <c r="R255" s="5">
        <f t="shared" si="18"/>
        <v>0</v>
      </c>
      <c r="S255" s="5">
        <f t="shared" si="19"/>
        <v>0</v>
      </c>
      <c r="T255" s="5">
        <f t="shared" si="20"/>
        <v>0</v>
      </c>
      <c r="U255" s="4">
        <f t="shared" si="21"/>
        <v>0</v>
      </c>
      <c r="V255" s="4">
        <f t="shared" si="22"/>
        <v>0</v>
      </c>
      <c r="W255" s="4">
        <f t="shared" si="23"/>
        <v>0</v>
      </c>
    </row>
    <row r="256" spans="1:23" customFormat="1" x14ac:dyDescent="0.25">
      <c r="A256" s="124"/>
      <c r="B256" s="119"/>
      <c r="C256" s="124"/>
      <c r="D256" s="124"/>
      <c r="E256" s="124"/>
      <c r="F256" s="123"/>
      <c r="G256" s="4"/>
      <c r="H256" s="4"/>
      <c r="I256" s="4"/>
      <c r="J256" s="4"/>
      <c r="K256" s="4"/>
      <c r="L256" s="64">
        <f>IFERROR(VLOOKUP(G256,'Sentrale parametere'!$A$4:$G$11,2,FALSE),0)</f>
        <v>0</v>
      </c>
      <c r="M256" s="64">
        <f>IFERROR(VLOOKUP(G256,'Sentrale parametere'!$A$4:$G$11,3,FALSE)*IF(F256="Ja",2,1),0)</f>
        <v>0</v>
      </c>
      <c r="N256" s="64">
        <f>IFERROR(VLOOKUP(G256,'Sentrale parametere'!$A$4:$G$11,4,FALSE),0)</f>
        <v>0</v>
      </c>
      <c r="O256" s="65">
        <f>IFERROR(VLOOKUP(G256,'Sentrale parametere'!$A$4:$G$11,5,FALSE),0)</f>
        <v>0</v>
      </c>
      <c r="P256" s="65">
        <f>IFERROR(VLOOKUP(G256,'Sentrale parametere'!$A$4:$G$11,6,FALSE)*IF(F256="Ja",2,1),0)</f>
        <v>0</v>
      </c>
      <c r="Q256" s="65">
        <f>IFERROR(VLOOKUP(G256,'Sentrale parametere'!$A$4:$G$11,7,FALSE),0)</f>
        <v>0</v>
      </c>
      <c r="R256" s="5">
        <f t="shared" si="18"/>
        <v>0</v>
      </c>
      <c r="S256" s="5">
        <f t="shared" si="19"/>
        <v>0</v>
      </c>
      <c r="T256" s="5">
        <f t="shared" si="20"/>
        <v>0</v>
      </c>
      <c r="U256" s="4">
        <f t="shared" si="21"/>
        <v>0</v>
      </c>
      <c r="V256" s="4">
        <f t="shared" si="22"/>
        <v>0</v>
      </c>
      <c r="W256" s="4">
        <f t="shared" si="23"/>
        <v>0</v>
      </c>
    </row>
    <row r="257" spans="1:23" customFormat="1" x14ac:dyDescent="0.25">
      <c r="A257" s="124"/>
      <c r="B257" s="119"/>
      <c r="C257" s="124"/>
      <c r="D257" s="124"/>
      <c r="E257" s="124"/>
      <c r="F257" s="123"/>
      <c r="G257" s="4"/>
      <c r="H257" s="4"/>
      <c r="I257" s="4"/>
      <c r="J257" s="4"/>
      <c r="K257" s="4"/>
      <c r="L257" s="64">
        <f>IFERROR(VLOOKUP(G257,'Sentrale parametere'!$A$4:$G$11,2,FALSE),0)</f>
        <v>0</v>
      </c>
      <c r="M257" s="64">
        <f>IFERROR(VLOOKUP(G257,'Sentrale parametere'!$A$4:$G$11,3,FALSE)*IF(F257="Ja",2,1),0)</f>
        <v>0</v>
      </c>
      <c r="N257" s="64">
        <f>IFERROR(VLOOKUP(G257,'Sentrale parametere'!$A$4:$G$11,4,FALSE),0)</f>
        <v>0</v>
      </c>
      <c r="O257" s="65">
        <f>IFERROR(VLOOKUP(G257,'Sentrale parametere'!$A$4:$G$11,5,FALSE),0)</f>
        <v>0</v>
      </c>
      <c r="P257" s="65">
        <f>IFERROR(VLOOKUP(G257,'Sentrale parametere'!$A$4:$G$11,6,FALSE)*IF(F257="Ja",2,1),0)</f>
        <v>0</v>
      </c>
      <c r="Q257" s="65">
        <f>IFERROR(VLOOKUP(G257,'Sentrale parametere'!$A$4:$G$11,7,FALSE),0)</f>
        <v>0</v>
      </c>
      <c r="R257" s="5">
        <f t="shared" si="18"/>
        <v>0</v>
      </c>
      <c r="S257" s="5">
        <f t="shared" si="19"/>
        <v>0</v>
      </c>
      <c r="T257" s="5">
        <f t="shared" si="20"/>
        <v>0</v>
      </c>
      <c r="U257" s="4">
        <f t="shared" si="21"/>
        <v>0</v>
      </c>
      <c r="V257" s="4">
        <f t="shared" si="22"/>
        <v>0</v>
      </c>
      <c r="W257" s="4">
        <f t="shared" si="23"/>
        <v>0</v>
      </c>
    </row>
    <row r="258" spans="1:23" customFormat="1" x14ac:dyDescent="0.25">
      <c r="A258" s="124"/>
      <c r="B258" s="119"/>
      <c r="C258" s="124"/>
      <c r="D258" s="124"/>
      <c r="E258" s="124"/>
      <c r="F258" s="123"/>
      <c r="G258" s="4"/>
      <c r="H258" s="4"/>
      <c r="I258" s="4"/>
      <c r="J258" s="4"/>
      <c r="K258" s="4"/>
      <c r="L258" s="64">
        <f>IFERROR(VLOOKUP(G258,'Sentrale parametere'!$A$4:$G$11,2,FALSE),0)</f>
        <v>0</v>
      </c>
      <c r="M258" s="64">
        <f>IFERROR(VLOOKUP(G258,'Sentrale parametere'!$A$4:$G$11,3,FALSE)*IF(F258="Ja",2,1),0)</f>
        <v>0</v>
      </c>
      <c r="N258" s="64">
        <f>IFERROR(VLOOKUP(G258,'Sentrale parametere'!$A$4:$G$11,4,FALSE),0)</f>
        <v>0</v>
      </c>
      <c r="O258" s="65">
        <f>IFERROR(VLOOKUP(G258,'Sentrale parametere'!$A$4:$G$11,5,FALSE),0)</f>
        <v>0</v>
      </c>
      <c r="P258" s="65">
        <f>IFERROR(VLOOKUP(G258,'Sentrale parametere'!$A$4:$G$11,6,FALSE)*IF(F258="Ja",2,1),0)</f>
        <v>0</v>
      </c>
      <c r="Q258" s="65">
        <f>IFERROR(VLOOKUP(G258,'Sentrale parametere'!$A$4:$G$11,7,FALSE),0)</f>
        <v>0</v>
      </c>
      <c r="R258" s="5">
        <f t="shared" si="18"/>
        <v>0</v>
      </c>
      <c r="S258" s="5">
        <f t="shared" si="19"/>
        <v>0</v>
      </c>
      <c r="T258" s="5">
        <f t="shared" si="20"/>
        <v>0</v>
      </c>
      <c r="U258" s="4">
        <f t="shared" si="21"/>
        <v>0</v>
      </c>
      <c r="V258" s="4">
        <f t="shared" si="22"/>
        <v>0</v>
      </c>
      <c r="W258" s="4">
        <f t="shared" si="23"/>
        <v>0</v>
      </c>
    </row>
    <row r="259" spans="1:23" customFormat="1" x14ac:dyDescent="0.25">
      <c r="A259" s="124"/>
      <c r="B259" s="119"/>
      <c r="C259" s="124"/>
      <c r="D259" s="124"/>
      <c r="E259" s="124"/>
      <c r="F259" s="123"/>
      <c r="G259" s="4"/>
      <c r="H259" s="4"/>
      <c r="I259" s="4"/>
      <c r="J259" s="4"/>
      <c r="K259" s="4"/>
      <c r="L259" s="64">
        <f>IFERROR(VLOOKUP(G259,'Sentrale parametere'!$A$4:$G$11,2,FALSE),0)</f>
        <v>0</v>
      </c>
      <c r="M259" s="64">
        <f>IFERROR(VLOOKUP(G259,'Sentrale parametere'!$A$4:$G$11,3,FALSE)*IF(F259="Ja",2,1),0)</f>
        <v>0</v>
      </c>
      <c r="N259" s="64">
        <f>IFERROR(VLOOKUP(G259,'Sentrale parametere'!$A$4:$G$11,4,FALSE),0)</f>
        <v>0</v>
      </c>
      <c r="O259" s="65">
        <f>IFERROR(VLOOKUP(G259,'Sentrale parametere'!$A$4:$G$11,5,FALSE),0)</f>
        <v>0</v>
      </c>
      <c r="P259" s="65">
        <f>IFERROR(VLOOKUP(G259,'Sentrale parametere'!$A$4:$G$11,6,FALSE)*IF(F259="Ja",2,1),0)</f>
        <v>0</v>
      </c>
      <c r="Q259" s="65">
        <f>IFERROR(VLOOKUP(G259,'Sentrale parametere'!$A$4:$G$11,7,FALSE),0)</f>
        <v>0</v>
      </c>
      <c r="R259" s="5">
        <f t="shared" ref="R259:R322" si="24">IFERROR(H259*L259,0)</f>
        <v>0</v>
      </c>
      <c r="S259" s="5">
        <f t="shared" ref="S259:S322" si="25">IFERROR(I259*M259,0)</f>
        <v>0</v>
      </c>
      <c r="T259" s="5">
        <f t="shared" ref="T259:T322" si="26">IFERROR(J259*N259,0)+IFERROR(K259*N259,0)</f>
        <v>0</v>
      </c>
      <c r="U259" s="4">
        <f t="shared" ref="U259:U322" si="27">IFERROR(H259*O259,0)</f>
        <v>0</v>
      </c>
      <c r="V259" s="4">
        <f t="shared" ref="V259:V322" si="28">IFERROR(I259*P259,0)</f>
        <v>0</v>
      </c>
      <c r="W259" s="4">
        <f t="shared" ref="W259:W322" si="29">IFERROR(J259*Q259,0)+IFERROR(K259*Q259,0)</f>
        <v>0</v>
      </c>
    </row>
    <row r="260" spans="1:23" customFormat="1" x14ac:dyDescent="0.25">
      <c r="A260" s="124"/>
      <c r="B260" s="119"/>
      <c r="C260" s="124"/>
      <c r="D260" s="124"/>
      <c r="E260" s="124"/>
      <c r="F260" s="123"/>
      <c r="G260" s="4"/>
      <c r="H260" s="4"/>
      <c r="I260" s="4"/>
      <c r="J260" s="4"/>
      <c r="K260" s="4"/>
      <c r="L260" s="64">
        <f>IFERROR(VLOOKUP(G260,'Sentrale parametere'!$A$4:$G$11,2,FALSE),0)</f>
        <v>0</v>
      </c>
      <c r="M260" s="64">
        <f>IFERROR(VLOOKUP(G260,'Sentrale parametere'!$A$4:$G$11,3,FALSE)*IF(F260="Ja",2,1),0)</f>
        <v>0</v>
      </c>
      <c r="N260" s="64">
        <f>IFERROR(VLOOKUP(G260,'Sentrale parametere'!$A$4:$G$11,4,FALSE),0)</f>
        <v>0</v>
      </c>
      <c r="O260" s="65">
        <f>IFERROR(VLOOKUP(G260,'Sentrale parametere'!$A$4:$G$11,5,FALSE),0)</f>
        <v>0</v>
      </c>
      <c r="P260" s="65">
        <f>IFERROR(VLOOKUP(G260,'Sentrale parametere'!$A$4:$G$11,6,FALSE)*IF(F260="Ja",2,1),0)</f>
        <v>0</v>
      </c>
      <c r="Q260" s="65">
        <f>IFERROR(VLOOKUP(G260,'Sentrale parametere'!$A$4:$G$11,7,FALSE),0)</f>
        <v>0</v>
      </c>
      <c r="R260" s="5">
        <f t="shared" si="24"/>
        <v>0</v>
      </c>
      <c r="S260" s="5">
        <f t="shared" si="25"/>
        <v>0</v>
      </c>
      <c r="T260" s="5">
        <f t="shared" si="26"/>
        <v>0</v>
      </c>
      <c r="U260" s="4">
        <f t="shared" si="27"/>
        <v>0</v>
      </c>
      <c r="V260" s="4">
        <f t="shared" si="28"/>
        <v>0</v>
      </c>
      <c r="W260" s="4">
        <f t="shared" si="29"/>
        <v>0</v>
      </c>
    </row>
    <row r="261" spans="1:23" customFormat="1" x14ac:dyDescent="0.25">
      <c r="A261" s="124"/>
      <c r="B261" s="119"/>
      <c r="C261" s="124"/>
      <c r="D261" s="124"/>
      <c r="E261" s="124"/>
      <c r="F261" s="123"/>
      <c r="G261" s="4"/>
      <c r="H261" s="4"/>
      <c r="I261" s="4"/>
      <c r="J261" s="4"/>
      <c r="K261" s="4"/>
      <c r="L261" s="64">
        <f>IFERROR(VLOOKUP(G261,'Sentrale parametere'!$A$4:$G$11,2,FALSE),0)</f>
        <v>0</v>
      </c>
      <c r="M261" s="64">
        <f>IFERROR(VLOOKUP(G261,'Sentrale parametere'!$A$4:$G$11,3,FALSE)*IF(F261="Ja",2,1),0)</f>
        <v>0</v>
      </c>
      <c r="N261" s="64">
        <f>IFERROR(VLOOKUP(G261,'Sentrale parametere'!$A$4:$G$11,4,FALSE),0)</f>
        <v>0</v>
      </c>
      <c r="O261" s="65">
        <f>IFERROR(VLOOKUP(G261,'Sentrale parametere'!$A$4:$G$11,5,FALSE),0)</f>
        <v>0</v>
      </c>
      <c r="P261" s="65">
        <f>IFERROR(VLOOKUP(G261,'Sentrale parametere'!$A$4:$G$11,6,FALSE)*IF(F261="Ja",2,1),0)</f>
        <v>0</v>
      </c>
      <c r="Q261" s="65">
        <f>IFERROR(VLOOKUP(G261,'Sentrale parametere'!$A$4:$G$11,7,FALSE),0)</f>
        <v>0</v>
      </c>
      <c r="R261" s="5">
        <f t="shared" si="24"/>
        <v>0</v>
      </c>
      <c r="S261" s="5">
        <f t="shared" si="25"/>
        <v>0</v>
      </c>
      <c r="T261" s="5">
        <f t="shared" si="26"/>
        <v>0</v>
      </c>
      <c r="U261" s="4">
        <f t="shared" si="27"/>
        <v>0</v>
      </c>
      <c r="V261" s="4">
        <f t="shared" si="28"/>
        <v>0</v>
      </c>
      <c r="W261" s="4">
        <f t="shared" si="29"/>
        <v>0</v>
      </c>
    </row>
    <row r="262" spans="1:23" customFormat="1" x14ac:dyDescent="0.25">
      <c r="A262" s="124"/>
      <c r="B262" s="119"/>
      <c r="C262" s="124"/>
      <c r="D262" s="124"/>
      <c r="E262" s="124"/>
      <c r="F262" s="123"/>
      <c r="G262" s="4"/>
      <c r="H262" s="4"/>
      <c r="I262" s="4"/>
      <c r="J262" s="4"/>
      <c r="K262" s="4"/>
      <c r="L262" s="64">
        <f>IFERROR(VLOOKUP(G262,'Sentrale parametere'!$A$4:$G$11,2,FALSE),0)</f>
        <v>0</v>
      </c>
      <c r="M262" s="64">
        <f>IFERROR(VLOOKUP(G262,'Sentrale parametere'!$A$4:$G$11,3,FALSE)*IF(F262="Ja",2,1),0)</f>
        <v>0</v>
      </c>
      <c r="N262" s="64">
        <f>IFERROR(VLOOKUP(G262,'Sentrale parametere'!$A$4:$G$11,4,FALSE),0)</f>
        <v>0</v>
      </c>
      <c r="O262" s="65">
        <f>IFERROR(VLOOKUP(G262,'Sentrale parametere'!$A$4:$G$11,5,FALSE),0)</f>
        <v>0</v>
      </c>
      <c r="P262" s="65">
        <f>IFERROR(VLOOKUP(G262,'Sentrale parametere'!$A$4:$G$11,6,FALSE)*IF(F262="Ja",2,1),0)</f>
        <v>0</v>
      </c>
      <c r="Q262" s="65">
        <f>IFERROR(VLOOKUP(G262,'Sentrale parametere'!$A$4:$G$11,7,FALSE),0)</f>
        <v>0</v>
      </c>
      <c r="R262" s="5">
        <f t="shared" si="24"/>
        <v>0</v>
      </c>
      <c r="S262" s="5">
        <f t="shared" si="25"/>
        <v>0</v>
      </c>
      <c r="T262" s="5">
        <f t="shared" si="26"/>
        <v>0</v>
      </c>
      <c r="U262" s="4">
        <f t="shared" si="27"/>
        <v>0</v>
      </c>
      <c r="V262" s="4">
        <f t="shared" si="28"/>
        <v>0</v>
      </c>
      <c r="W262" s="4">
        <f t="shared" si="29"/>
        <v>0</v>
      </c>
    </row>
    <row r="263" spans="1:23" customFormat="1" x14ac:dyDescent="0.25">
      <c r="A263" s="124"/>
      <c r="B263" s="119"/>
      <c r="C263" s="124"/>
      <c r="D263" s="124"/>
      <c r="E263" s="124"/>
      <c r="F263" s="123"/>
      <c r="G263" s="4"/>
      <c r="H263" s="4"/>
      <c r="I263" s="4"/>
      <c r="J263" s="4"/>
      <c r="K263" s="4"/>
      <c r="L263" s="64">
        <f>IFERROR(VLOOKUP(G263,'Sentrale parametere'!$A$4:$G$11,2,FALSE),0)</f>
        <v>0</v>
      </c>
      <c r="M263" s="64">
        <f>IFERROR(VLOOKUP(G263,'Sentrale parametere'!$A$4:$G$11,3,FALSE)*IF(F263="Ja",2,1),0)</f>
        <v>0</v>
      </c>
      <c r="N263" s="64">
        <f>IFERROR(VLOOKUP(G263,'Sentrale parametere'!$A$4:$G$11,4,FALSE),0)</f>
        <v>0</v>
      </c>
      <c r="O263" s="65">
        <f>IFERROR(VLOOKUP(G263,'Sentrale parametere'!$A$4:$G$11,5,FALSE),0)</f>
        <v>0</v>
      </c>
      <c r="P263" s="65">
        <f>IFERROR(VLOOKUP(G263,'Sentrale parametere'!$A$4:$G$11,6,FALSE)*IF(F263="Ja",2,1),0)</f>
        <v>0</v>
      </c>
      <c r="Q263" s="65">
        <f>IFERROR(VLOOKUP(G263,'Sentrale parametere'!$A$4:$G$11,7,FALSE),0)</f>
        <v>0</v>
      </c>
      <c r="R263" s="5">
        <f t="shared" si="24"/>
        <v>0</v>
      </c>
      <c r="S263" s="5">
        <f t="shared" si="25"/>
        <v>0</v>
      </c>
      <c r="T263" s="5">
        <f t="shared" si="26"/>
        <v>0</v>
      </c>
      <c r="U263" s="4">
        <f t="shared" si="27"/>
        <v>0</v>
      </c>
      <c r="V263" s="4">
        <f t="shared" si="28"/>
        <v>0</v>
      </c>
      <c r="W263" s="4">
        <f t="shared" si="29"/>
        <v>0</v>
      </c>
    </row>
    <row r="264" spans="1:23" customFormat="1" x14ac:dyDescent="0.25">
      <c r="A264" s="124"/>
      <c r="B264" s="119"/>
      <c r="C264" s="124"/>
      <c r="D264" s="124"/>
      <c r="E264" s="124"/>
      <c r="F264" s="123"/>
      <c r="G264" s="4"/>
      <c r="H264" s="4"/>
      <c r="I264" s="4"/>
      <c r="J264" s="4"/>
      <c r="K264" s="4"/>
      <c r="L264" s="64">
        <f>IFERROR(VLOOKUP(G264,'Sentrale parametere'!$A$4:$G$11,2,FALSE),0)</f>
        <v>0</v>
      </c>
      <c r="M264" s="64">
        <f>IFERROR(VLOOKUP(G264,'Sentrale parametere'!$A$4:$G$11,3,FALSE)*IF(F264="Ja",2,1),0)</f>
        <v>0</v>
      </c>
      <c r="N264" s="64">
        <f>IFERROR(VLOOKUP(G264,'Sentrale parametere'!$A$4:$G$11,4,FALSE),0)</f>
        <v>0</v>
      </c>
      <c r="O264" s="65">
        <f>IFERROR(VLOOKUP(G264,'Sentrale parametere'!$A$4:$G$11,5,FALSE),0)</f>
        <v>0</v>
      </c>
      <c r="P264" s="65">
        <f>IFERROR(VLOOKUP(G264,'Sentrale parametere'!$A$4:$G$11,6,FALSE)*IF(F264="Ja",2,1),0)</f>
        <v>0</v>
      </c>
      <c r="Q264" s="65">
        <f>IFERROR(VLOOKUP(G264,'Sentrale parametere'!$A$4:$G$11,7,FALSE),0)</f>
        <v>0</v>
      </c>
      <c r="R264" s="5">
        <f t="shared" si="24"/>
        <v>0</v>
      </c>
      <c r="S264" s="5">
        <f t="shared" si="25"/>
        <v>0</v>
      </c>
      <c r="T264" s="5">
        <f t="shared" si="26"/>
        <v>0</v>
      </c>
      <c r="U264" s="4">
        <f t="shared" si="27"/>
        <v>0</v>
      </c>
      <c r="V264" s="4">
        <f t="shared" si="28"/>
        <v>0</v>
      </c>
      <c r="W264" s="4">
        <f t="shared" si="29"/>
        <v>0</v>
      </c>
    </row>
    <row r="265" spans="1:23" customFormat="1" x14ac:dyDescent="0.25">
      <c r="A265" s="124"/>
      <c r="B265" s="119"/>
      <c r="C265" s="124"/>
      <c r="D265" s="124"/>
      <c r="E265" s="124"/>
      <c r="F265" s="123"/>
      <c r="G265" s="4"/>
      <c r="H265" s="4"/>
      <c r="I265" s="4"/>
      <c r="J265" s="4"/>
      <c r="K265" s="4"/>
      <c r="L265" s="64">
        <f>IFERROR(VLOOKUP(G265,'Sentrale parametere'!$A$4:$G$11,2,FALSE),0)</f>
        <v>0</v>
      </c>
      <c r="M265" s="64">
        <f>IFERROR(VLOOKUP(G265,'Sentrale parametere'!$A$4:$G$11,3,FALSE)*IF(F265="Ja",2,1),0)</f>
        <v>0</v>
      </c>
      <c r="N265" s="64">
        <f>IFERROR(VLOOKUP(G265,'Sentrale parametere'!$A$4:$G$11,4,FALSE),0)</f>
        <v>0</v>
      </c>
      <c r="O265" s="65">
        <f>IFERROR(VLOOKUP(G265,'Sentrale parametere'!$A$4:$G$11,5,FALSE),0)</f>
        <v>0</v>
      </c>
      <c r="P265" s="65">
        <f>IFERROR(VLOOKUP(G265,'Sentrale parametere'!$A$4:$G$11,6,FALSE)*IF(F265="Ja",2,1),0)</f>
        <v>0</v>
      </c>
      <c r="Q265" s="65">
        <f>IFERROR(VLOOKUP(G265,'Sentrale parametere'!$A$4:$G$11,7,FALSE),0)</f>
        <v>0</v>
      </c>
      <c r="R265" s="5">
        <f t="shared" si="24"/>
        <v>0</v>
      </c>
      <c r="S265" s="5">
        <f t="shared" si="25"/>
        <v>0</v>
      </c>
      <c r="T265" s="5">
        <f t="shared" si="26"/>
        <v>0</v>
      </c>
      <c r="U265" s="4">
        <f t="shared" si="27"/>
        <v>0</v>
      </c>
      <c r="V265" s="4">
        <f t="shared" si="28"/>
        <v>0</v>
      </c>
      <c r="W265" s="4">
        <f t="shared" si="29"/>
        <v>0</v>
      </c>
    </row>
    <row r="266" spans="1:23" customFormat="1" x14ac:dyDescent="0.25">
      <c r="A266" s="124"/>
      <c r="B266" s="119"/>
      <c r="C266" s="124"/>
      <c r="D266" s="124"/>
      <c r="E266" s="124"/>
      <c r="F266" s="123"/>
      <c r="G266" s="4"/>
      <c r="H266" s="4"/>
      <c r="I266" s="4"/>
      <c r="J266" s="4"/>
      <c r="K266" s="4"/>
      <c r="L266" s="64">
        <f>IFERROR(VLOOKUP(G266,'Sentrale parametere'!$A$4:$G$11,2,FALSE),0)</f>
        <v>0</v>
      </c>
      <c r="M266" s="64">
        <f>IFERROR(VLOOKUP(G266,'Sentrale parametere'!$A$4:$G$11,3,FALSE)*IF(F266="Ja",2,1),0)</f>
        <v>0</v>
      </c>
      <c r="N266" s="64">
        <f>IFERROR(VLOOKUP(G266,'Sentrale parametere'!$A$4:$G$11,4,FALSE),0)</f>
        <v>0</v>
      </c>
      <c r="O266" s="65">
        <f>IFERROR(VLOOKUP(G266,'Sentrale parametere'!$A$4:$G$11,5,FALSE),0)</f>
        <v>0</v>
      </c>
      <c r="P266" s="65">
        <f>IFERROR(VLOOKUP(G266,'Sentrale parametere'!$A$4:$G$11,6,FALSE)*IF(F266="Ja",2,1),0)</f>
        <v>0</v>
      </c>
      <c r="Q266" s="65">
        <f>IFERROR(VLOOKUP(G266,'Sentrale parametere'!$A$4:$G$11,7,FALSE),0)</f>
        <v>0</v>
      </c>
      <c r="R266" s="5">
        <f t="shared" si="24"/>
        <v>0</v>
      </c>
      <c r="S266" s="5">
        <f t="shared" si="25"/>
        <v>0</v>
      </c>
      <c r="T266" s="5">
        <f t="shared" si="26"/>
        <v>0</v>
      </c>
      <c r="U266" s="4">
        <f t="shared" si="27"/>
        <v>0</v>
      </c>
      <c r="V266" s="4">
        <f t="shared" si="28"/>
        <v>0</v>
      </c>
      <c r="W266" s="4">
        <f t="shared" si="29"/>
        <v>0</v>
      </c>
    </row>
    <row r="267" spans="1:23" customFormat="1" x14ac:dyDescent="0.25">
      <c r="A267" s="124"/>
      <c r="B267" s="119"/>
      <c r="C267" s="124"/>
      <c r="D267" s="124"/>
      <c r="E267" s="124"/>
      <c r="F267" s="123"/>
      <c r="G267" s="4"/>
      <c r="H267" s="4"/>
      <c r="I267" s="4"/>
      <c r="J267" s="4"/>
      <c r="K267" s="4"/>
      <c r="L267" s="64">
        <f>IFERROR(VLOOKUP(G267,'Sentrale parametere'!$A$4:$G$11,2,FALSE),0)</f>
        <v>0</v>
      </c>
      <c r="M267" s="64">
        <f>IFERROR(VLOOKUP(G267,'Sentrale parametere'!$A$4:$G$11,3,FALSE)*IF(F267="Ja",2,1),0)</f>
        <v>0</v>
      </c>
      <c r="N267" s="64">
        <f>IFERROR(VLOOKUP(G267,'Sentrale parametere'!$A$4:$G$11,4,FALSE),0)</f>
        <v>0</v>
      </c>
      <c r="O267" s="65">
        <f>IFERROR(VLOOKUP(G267,'Sentrale parametere'!$A$4:$G$11,5,FALSE),0)</f>
        <v>0</v>
      </c>
      <c r="P267" s="65">
        <f>IFERROR(VLOOKUP(G267,'Sentrale parametere'!$A$4:$G$11,6,FALSE)*IF(F267="Ja",2,1),0)</f>
        <v>0</v>
      </c>
      <c r="Q267" s="65">
        <f>IFERROR(VLOOKUP(G267,'Sentrale parametere'!$A$4:$G$11,7,FALSE),0)</f>
        <v>0</v>
      </c>
      <c r="R267" s="5">
        <f t="shared" si="24"/>
        <v>0</v>
      </c>
      <c r="S267" s="5">
        <f t="shared" si="25"/>
        <v>0</v>
      </c>
      <c r="T267" s="5">
        <f t="shared" si="26"/>
        <v>0</v>
      </c>
      <c r="U267" s="4">
        <f t="shared" si="27"/>
        <v>0</v>
      </c>
      <c r="V267" s="4">
        <f t="shared" si="28"/>
        <v>0</v>
      </c>
      <c r="W267" s="4">
        <f t="shared" si="29"/>
        <v>0</v>
      </c>
    </row>
    <row r="268" spans="1:23" customFormat="1" x14ac:dyDescent="0.25">
      <c r="A268" s="124"/>
      <c r="B268" s="119"/>
      <c r="C268" s="124"/>
      <c r="D268" s="124"/>
      <c r="E268" s="124"/>
      <c r="F268" s="123"/>
      <c r="G268" s="4"/>
      <c r="H268" s="4"/>
      <c r="I268" s="4"/>
      <c r="J268" s="4"/>
      <c r="K268" s="4"/>
      <c r="L268" s="64">
        <f>IFERROR(VLOOKUP(G268,'Sentrale parametere'!$A$4:$G$11,2,FALSE),0)</f>
        <v>0</v>
      </c>
      <c r="M268" s="64">
        <f>IFERROR(VLOOKUP(G268,'Sentrale parametere'!$A$4:$G$11,3,FALSE)*IF(F268="Ja",2,1),0)</f>
        <v>0</v>
      </c>
      <c r="N268" s="64">
        <f>IFERROR(VLOOKUP(G268,'Sentrale parametere'!$A$4:$G$11,4,FALSE),0)</f>
        <v>0</v>
      </c>
      <c r="O268" s="65">
        <f>IFERROR(VLOOKUP(G268,'Sentrale parametere'!$A$4:$G$11,5,FALSE),0)</f>
        <v>0</v>
      </c>
      <c r="P268" s="65">
        <f>IFERROR(VLOOKUP(G268,'Sentrale parametere'!$A$4:$G$11,6,FALSE)*IF(F268="Ja",2,1),0)</f>
        <v>0</v>
      </c>
      <c r="Q268" s="65">
        <f>IFERROR(VLOOKUP(G268,'Sentrale parametere'!$A$4:$G$11,7,FALSE),0)</f>
        <v>0</v>
      </c>
      <c r="R268" s="5">
        <f t="shared" si="24"/>
        <v>0</v>
      </c>
      <c r="S268" s="5">
        <f t="shared" si="25"/>
        <v>0</v>
      </c>
      <c r="T268" s="5">
        <f t="shared" si="26"/>
        <v>0</v>
      </c>
      <c r="U268" s="4">
        <f t="shared" si="27"/>
        <v>0</v>
      </c>
      <c r="V268" s="4">
        <f t="shared" si="28"/>
        <v>0</v>
      </c>
      <c r="W268" s="4">
        <f t="shared" si="29"/>
        <v>0</v>
      </c>
    </row>
    <row r="269" spans="1:23" customFormat="1" x14ac:dyDescent="0.25">
      <c r="A269" s="124"/>
      <c r="B269" s="119"/>
      <c r="C269" s="124"/>
      <c r="D269" s="124"/>
      <c r="E269" s="124"/>
      <c r="F269" s="123"/>
      <c r="G269" s="4"/>
      <c r="H269" s="4"/>
      <c r="I269" s="4"/>
      <c r="J269" s="4"/>
      <c r="K269" s="4"/>
      <c r="L269" s="64">
        <f>IFERROR(VLOOKUP(G269,'Sentrale parametere'!$A$4:$G$11,2,FALSE),0)</f>
        <v>0</v>
      </c>
      <c r="M269" s="64">
        <f>IFERROR(VLOOKUP(G269,'Sentrale parametere'!$A$4:$G$11,3,FALSE)*IF(F269="Ja",2,1),0)</f>
        <v>0</v>
      </c>
      <c r="N269" s="64">
        <f>IFERROR(VLOOKUP(G269,'Sentrale parametere'!$A$4:$G$11,4,FALSE),0)</f>
        <v>0</v>
      </c>
      <c r="O269" s="65">
        <f>IFERROR(VLOOKUP(G269,'Sentrale parametere'!$A$4:$G$11,5,FALSE),0)</f>
        <v>0</v>
      </c>
      <c r="P269" s="65">
        <f>IFERROR(VLOOKUP(G269,'Sentrale parametere'!$A$4:$G$11,6,FALSE)*IF(F269="Ja",2,1),0)</f>
        <v>0</v>
      </c>
      <c r="Q269" s="65">
        <f>IFERROR(VLOOKUP(G269,'Sentrale parametere'!$A$4:$G$11,7,FALSE),0)</f>
        <v>0</v>
      </c>
      <c r="R269" s="5">
        <f t="shared" si="24"/>
        <v>0</v>
      </c>
      <c r="S269" s="5">
        <f t="shared" si="25"/>
        <v>0</v>
      </c>
      <c r="T269" s="5">
        <f t="shared" si="26"/>
        <v>0</v>
      </c>
      <c r="U269" s="4">
        <f t="shared" si="27"/>
        <v>0</v>
      </c>
      <c r="V269" s="4">
        <f t="shared" si="28"/>
        <v>0</v>
      </c>
      <c r="W269" s="4">
        <f t="shared" si="29"/>
        <v>0</v>
      </c>
    </row>
    <row r="270" spans="1:23" customFormat="1" x14ac:dyDescent="0.25">
      <c r="A270" s="124"/>
      <c r="B270" s="119"/>
      <c r="C270" s="124"/>
      <c r="D270" s="124"/>
      <c r="E270" s="124"/>
      <c r="F270" s="123"/>
      <c r="G270" s="4"/>
      <c r="H270" s="4"/>
      <c r="I270" s="4"/>
      <c r="J270" s="4"/>
      <c r="K270" s="4"/>
      <c r="L270" s="64">
        <f>IFERROR(VLOOKUP(G270,'Sentrale parametere'!$A$4:$G$11,2,FALSE),0)</f>
        <v>0</v>
      </c>
      <c r="M270" s="64">
        <f>IFERROR(VLOOKUP(G270,'Sentrale parametere'!$A$4:$G$11,3,FALSE)*IF(F270="Ja",2,1),0)</f>
        <v>0</v>
      </c>
      <c r="N270" s="64">
        <f>IFERROR(VLOOKUP(G270,'Sentrale parametere'!$A$4:$G$11,4,FALSE),0)</f>
        <v>0</v>
      </c>
      <c r="O270" s="65">
        <f>IFERROR(VLOOKUP(G270,'Sentrale parametere'!$A$4:$G$11,5,FALSE),0)</f>
        <v>0</v>
      </c>
      <c r="P270" s="65">
        <f>IFERROR(VLOOKUP(G270,'Sentrale parametere'!$A$4:$G$11,6,FALSE)*IF(F270="Ja",2,1),0)</f>
        <v>0</v>
      </c>
      <c r="Q270" s="65">
        <f>IFERROR(VLOOKUP(G270,'Sentrale parametere'!$A$4:$G$11,7,FALSE),0)</f>
        <v>0</v>
      </c>
      <c r="R270" s="5">
        <f t="shared" si="24"/>
        <v>0</v>
      </c>
      <c r="S270" s="5">
        <f t="shared" si="25"/>
        <v>0</v>
      </c>
      <c r="T270" s="5">
        <f t="shared" si="26"/>
        <v>0</v>
      </c>
      <c r="U270" s="4">
        <f t="shared" si="27"/>
        <v>0</v>
      </c>
      <c r="V270" s="4">
        <f t="shared" si="28"/>
        <v>0</v>
      </c>
      <c r="W270" s="4">
        <f t="shared" si="29"/>
        <v>0</v>
      </c>
    </row>
    <row r="271" spans="1:23" customFormat="1" x14ac:dyDescent="0.25">
      <c r="A271" s="124"/>
      <c r="B271" s="119"/>
      <c r="C271" s="124"/>
      <c r="D271" s="124"/>
      <c r="E271" s="124"/>
      <c r="F271" s="123"/>
      <c r="G271" s="4"/>
      <c r="H271" s="4"/>
      <c r="I271" s="4"/>
      <c r="J271" s="4"/>
      <c r="K271" s="4"/>
      <c r="L271" s="64">
        <f>IFERROR(VLOOKUP(G271,'Sentrale parametere'!$A$4:$G$11,2,FALSE),0)</f>
        <v>0</v>
      </c>
      <c r="M271" s="64">
        <f>IFERROR(VLOOKUP(G271,'Sentrale parametere'!$A$4:$G$11,3,FALSE)*IF(F271="Ja",2,1),0)</f>
        <v>0</v>
      </c>
      <c r="N271" s="64">
        <f>IFERROR(VLOOKUP(G271,'Sentrale parametere'!$A$4:$G$11,4,FALSE),0)</f>
        <v>0</v>
      </c>
      <c r="O271" s="65">
        <f>IFERROR(VLOOKUP(G271,'Sentrale parametere'!$A$4:$G$11,5,FALSE),0)</f>
        <v>0</v>
      </c>
      <c r="P271" s="65">
        <f>IFERROR(VLOOKUP(G271,'Sentrale parametere'!$A$4:$G$11,6,FALSE)*IF(F271="Ja",2,1),0)</f>
        <v>0</v>
      </c>
      <c r="Q271" s="65">
        <f>IFERROR(VLOOKUP(G271,'Sentrale parametere'!$A$4:$G$11,7,FALSE),0)</f>
        <v>0</v>
      </c>
      <c r="R271" s="5">
        <f t="shared" si="24"/>
        <v>0</v>
      </c>
      <c r="S271" s="5">
        <f t="shared" si="25"/>
        <v>0</v>
      </c>
      <c r="T271" s="5">
        <f t="shared" si="26"/>
        <v>0</v>
      </c>
      <c r="U271" s="4">
        <f t="shared" si="27"/>
        <v>0</v>
      </c>
      <c r="V271" s="4">
        <f t="shared" si="28"/>
        <v>0</v>
      </c>
      <c r="W271" s="4">
        <f t="shared" si="29"/>
        <v>0</v>
      </c>
    </row>
    <row r="272" spans="1:23" customFormat="1" x14ac:dyDescent="0.25">
      <c r="A272" s="124"/>
      <c r="B272" s="119"/>
      <c r="C272" s="124"/>
      <c r="D272" s="124"/>
      <c r="E272" s="124"/>
      <c r="F272" s="123"/>
      <c r="G272" s="4"/>
      <c r="H272" s="4"/>
      <c r="I272" s="4"/>
      <c r="J272" s="4"/>
      <c r="K272" s="4"/>
      <c r="L272" s="64">
        <f>IFERROR(VLOOKUP(G272,'Sentrale parametere'!$A$4:$G$11,2,FALSE),0)</f>
        <v>0</v>
      </c>
      <c r="M272" s="64">
        <f>IFERROR(VLOOKUP(G272,'Sentrale parametere'!$A$4:$G$11,3,FALSE)*IF(F272="Ja",2,1),0)</f>
        <v>0</v>
      </c>
      <c r="N272" s="64">
        <f>IFERROR(VLOOKUP(G272,'Sentrale parametere'!$A$4:$G$11,4,FALSE),0)</f>
        <v>0</v>
      </c>
      <c r="O272" s="65">
        <f>IFERROR(VLOOKUP(G272,'Sentrale parametere'!$A$4:$G$11,5,FALSE),0)</f>
        <v>0</v>
      </c>
      <c r="P272" s="65">
        <f>IFERROR(VLOOKUP(G272,'Sentrale parametere'!$A$4:$G$11,6,FALSE)*IF(F272="Ja",2,1),0)</f>
        <v>0</v>
      </c>
      <c r="Q272" s="65">
        <f>IFERROR(VLOOKUP(G272,'Sentrale parametere'!$A$4:$G$11,7,FALSE),0)</f>
        <v>0</v>
      </c>
      <c r="R272" s="5">
        <f t="shared" si="24"/>
        <v>0</v>
      </c>
      <c r="S272" s="5">
        <f t="shared" si="25"/>
        <v>0</v>
      </c>
      <c r="T272" s="5">
        <f t="shared" si="26"/>
        <v>0</v>
      </c>
      <c r="U272" s="4">
        <f t="shared" si="27"/>
        <v>0</v>
      </c>
      <c r="V272" s="4">
        <f t="shared" si="28"/>
        <v>0</v>
      </c>
      <c r="W272" s="4">
        <f t="shared" si="29"/>
        <v>0</v>
      </c>
    </row>
    <row r="273" spans="1:23" customFormat="1" x14ac:dyDescent="0.25">
      <c r="A273" s="124"/>
      <c r="B273" s="119"/>
      <c r="C273" s="124"/>
      <c r="D273" s="124"/>
      <c r="E273" s="124"/>
      <c r="F273" s="123"/>
      <c r="G273" s="4"/>
      <c r="H273" s="4"/>
      <c r="I273" s="4"/>
      <c r="J273" s="4"/>
      <c r="K273" s="4"/>
      <c r="L273" s="64">
        <f>IFERROR(VLOOKUP(G273,'Sentrale parametere'!$A$4:$G$11,2,FALSE),0)</f>
        <v>0</v>
      </c>
      <c r="M273" s="64">
        <f>IFERROR(VLOOKUP(G273,'Sentrale parametere'!$A$4:$G$11,3,FALSE)*IF(F273="Ja",2,1),0)</f>
        <v>0</v>
      </c>
      <c r="N273" s="64">
        <f>IFERROR(VLOOKUP(G273,'Sentrale parametere'!$A$4:$G$11,4,FALSE),0)</f>
        <v>0</v>
      </c>
      <c r="O273" s="65">
        <f>IFERROR(VLOOKUP(G273,'Sentrale parametere'!$A$4:$G$11,5,FALSE),0)</f>
        <v>0</v>
      </c>
      <c r="P273" s="65">
        <f>IFERROR(VLOOKUP(G273,'Sentrale parametere'!$A$4:$G$11,6,FALSE)*IF(F273="Ja",2,1),0)</f>
        <v>0</v>
      </c>
      <c r="Q273" s="65">
        <f>IFERROR(VLOOKUP(G273,'Sentrale parametere'!$A$4:$G$11,7,FALSE),0)</f>
        <v>0</v>
      </c>
      <c r="R273" s="5">
        <f t="shared" si="24"/>
        <v>0</v>
      </c>
      <c r="S273" s="5">
        <f t="shared" si="25"/>
        <v>0</v>
      </c>
      <c r="T273" s="5">
        <f t="shared" si="26"/>
        <v>0</v>
      </c>
      <c r="U273" s="4">
        <f t="shared" si="27"/>
        <v>0</v>
      </c>
      <c r="V273" s="4">
        <f t="shared" si="28"/>
        <v>0</v>
      </c>
      <c r="W273" s="4">
        <f t="shared" si="29"/>
        <v>0</v>
      </c>
    </row>
    <row r="274" spans="1:23" customFormat="1" x14ac:dyDescent="0.25">
      <c r="A274" s="124"/>
      <c r="B274" s="119"/>
      <c r="C274" s="124"/>
      <c r="D274" s="124"/>
      <c r="E274" s="124"/>
      <c r="F274" s="123"/>
      <c r="G274" s="4"/>
      <c r="H274" s="4"/>
      <c r="I274" s="4"/>
      <c r="J274" s="4"/>
      <c r="K274" s="4"/>
      <c r="L274" s="64">
        <f>IFERROR(VLOOKUP(G274,'Sentrale parametere'!$A$4:$G$11,2,FALSE),0)</f>
        <v>0</v>
      </c>
      <c r="M274" s="64">
        <f>IFERROR(VLOOKUP(G274,'Sentrale parametere'!$A$4:$G$11,3,FALSE)*IF(F274="Ja",2,1),0)</f>
        <v>0</v>
      </c>
      <c r="N274" s="64">
        <f>IFERROR(VLOOKUP(G274,'Sentrale parametere'!$A$4:$G$11,4,FALSE),0)</f>
        <v>0</v>
      </c>
      <c r="O274" s="65">
        <f>IFERROR(VLOOKUP(G274,'Sentrale parametere'!$A$4:$G$11,5,FALSE),0)</f>
        <v>0</v>
      </c>
      <c r="P274" s="65">
        <f>IFERROR(VLOOKUP(G274,'Sentrale parametere'!$A$4:$G$11,6,FALSE)*IF(F274="Ja",2,1),0)</f>
        <v>0</v>
      </c>
      <c r="Q274" s="65">
        <f>IFERROR(VLOOKUP(G274,'Sentrale parametere'!$A$4:$G$11,7,FALSE),0)</f>
        <v>0</v>
      </c>
      <c r="R274" s="5">
        <f t="shared" si="24"/>
        <v>0</v>
      </c>
      <c r="S274" s="5">
        <f t="shared" si="25"/>
        <v>0</v>
      </c>
      <c r="T274" s="5">
        <f t="shared" si="26"/>
        <v>0</v>
      </c>
      <c r="U274" s="4">
        <f t="shared" si="27"/>
        <v>0</v>
      </c>
      <c r="V274" s="4">
        <f t="shared" si="28"/>
        <v>0</v>
      </c>
      <c r="W274" s="4">
        <f t="shared" si="29"/>
        <v>0</v>
      </c>
    </row>
    <row r="275" spans="1:23" customFormat="1" x14ac:dyDescent="0.25">
      <c r="A275" s="124"/>
      <c r="B275" s="119"/>
      <c r="C275" s="124"/>
      <c r="D275" s="124"/>
      <c r="E275" s="124"/>
      <c r="F275" s="123"/>
      <c r="G275" s="4"/>
      <c r="H275" s="4"/>
      <c r="I275" s="4"/>
      <c r="J275" s="4"/>
      <c r="K275" s="4"/>
      <c r="L275" s="64">
        <f>IFERROR(VLOOKUP(G275,'Sentrale parametere'!$A$4:$G$11,2,FALSE),0)</f>
        <v>0</v>
      </c>
      <c r="M275" s="64">
        <f>IFERROR(VLOOKUP(G275,'Sentrale parametere'!$A$4:$G$11,3,FALSE)*IF(F275="Ja",2,1),0)</f>
        <v>0</v>
      </c>
      <c r="N275" s="64">
        <f>IFERROR(VLOOKUP(G275,'Sentrale parametere'!$A$4:$G$11,4,FALSE),0)</f>
        <v>0</v>
      </c>
      <c r="O275" s="65">
        <f>IFERROR(VLOOKUP(G275,'Sentrale parametere'!$A$4:$G$11,5,FALSE),0)</f>
        <v>0</v>
      </c>
      <c r="P275" s="65">
        <f>IFERROR(VLOOKUP(G275,'Sentrale parametere'!$A$4:$G$11,6,FALSE)*IF(F275="Ja",2,1),0)</f>
        <v>0</v>
      </c>
      <c r="Q275" s="65">
        <f>IFERROR(VLOOKUP(G275,'Sentrale parametere'!$A$4:$G$11,7,FALSE),0)</f>
        <v>0</v>
      </c>
      <c r="R275" s="5">
        <f t="shared" si="24"/>
        <v>0</v>
      </c>
      <c r="S275" s="5">
        <f t="shared" si="25"/>
        <v>0</v>
      </c>
      <c r="T275" s="5">
        <f t="shared" si="26"/>
        <v>0</v>
      </c>
      <c r="U275" s="4">
        <f t="shared" si="27"/>
        <v>0</v>
      </c>
      <c r="V275" s="4">
        <f t="shared" si="28"/>
        <v>0</v>
      </c>
      <c r="W275" s="4">
        <f t="shared" si="29"/>
        <v>0</v>
      </c>
    </row>
    <row r="276" spans="1:23" customFormat="1" x14ac:dyDescent="0.25">
      <c r="A276" s="124"/>
      <c r="B276" s="119"/>
      <c r="C276" s="124"/>
      <c r="D276" s="124"/>
      <c r="E276" s="124"/>
      <c r="F276" s="123"/>
      <c r="G276" s="4"/>
      <c r="H276" s="4"/>
      <c r="I276" s="4"/>
      <c r="J276" s="4"/>
      <c r="K276" s="4"/>
      <c r="L276" s="64">
        <f>IFERROR(VLOOKUP(G276,'Sentrale parametere'!$A$4:$G$11,2,FALSE),0)</f>
        <v>0</v>
      </c>
      <c r="M276" s="64">
        <f>IFERROR(VLOOKUP(G276,'Sentrale parametere'!$A$4:$G$11,3,FALSE)*IF(F276="Ja",2,1),0)</f>
        <v>0</v>
      </c>
      <c r="N276" s="64">
        <f>IFERROR(VLOOKUP(G276,'Sentrale parametere'!$A$4:$G$11,4,FALSE),0)</f>
        <v>0</v>
      </c>
      <c r="O276" s="65">
        <f>IFERROR(VLOOKUP(G276,'Sentrale parametere'!$A$4:$G$11,5,FALSE),0)</f>
        <v>0</v>
      </c>
      <c r="P276" s="65">
        <f>IFERROR(VLOOKUP(G276,'Sentrale parametere'!$A$4:$G$11,6,FALSE)*IF(F276="Ja",2,1),0)</f>
        <v>0</v>
      </c>
      <c r="Q276" s="65">
        <f>IFERROR(VLOOKUP(G276,'Sentrale parametere'!$A$4:$G$11,7,FALSE),0)</f>
        <v>0</v>
      </c>
      <c r="R276" s="5">
        <f t="shared" si="24"/>
        <v>0</v>
      </c>
      <c r="S276" s="5">
        <f t="shared" si="25"/>
        <v>0</v>
      </c>
      <c r="T276" s="5">
        <f t="shared" si="26"/>
        <v>0</v>
      </c>
      <c r="U276" s="4">
        <f t="shared" si="27"/>
        <v>0</v>
      </c>
      <c r="V276" s="4">
        <f t="shared" si="28"/>
        <v>0</v>
      </c>
      <c r="W276" s="4">
        <f t="shared" si="29"/>
        <v>0</v>
      </c>
    </row>
    <row r="277" spans="1:23" customFormat="1" x14ac:dyDescent="0.25">
      <c r="A277" s="124"/>
      <c r="B277" s="119"/>
      <c r="C277" s="124"/>
      <c r="D277" s="124"/>
      <c r="E277" s="124"/>
      <c r="F277" s="123"/>
      <c r="G277" s="4"/>
      <c r="H277" s="4"/>
      <c r="I277" s="4"/>
      <c r="J277" s="4"/>
      <c r="K277" s="4"/>
      <c r="L277" s="64">
        <f>IFERROR(VLOOKUP(G277,'Sentrale parametere'!$A$4:$G$11,2,FALSE),0)</f>
        <v>0</v>
      </c>
      <c r="M277" s="64">
        <f>IFERROR(VLOOKUP(G277,'Sentrale parametere'!$A$4:$G$11,3,FALSE)*IF(F277="Ja",2,1),0)</f>
        <v>0</v>
      </c>
      <c r="N277" s="64">
        <f>IFERROR(VLOOKUP(G277,'Sentrale parametere'!$A$4:$G$11,4,FALSE),0)</f>
        <v>0</v>
      </c>
      <c r="O277" s="65">
        <f>IFERROR(VLOOKUP(G277,'Sentrale parametere'!$A$4:$G$11,5,FALSE),0)</f>
        <v>0</v>
      </c>
      <c r="P277" s="65">
        <f>IFERROR(VLOOKUP(G277,'Sentrale parametere'!$A$4:$G$11,6,FALSE)*IF(F277="Ja",2,1),0)</f>
        <v>0</v>
      </c>
      <c r="Q277" s="65">
        <f>IFERROR(VLOOKUP(G277,'Sentrale parametere'!$A$4:$G$11,7,FALSE),0)</f>
        <v>0</v>
      </c>
      <c r="R277" s="5">
        <f t="shared" si="24"/>
        <v>0</v>
      </c>
      <c r="S277" s="5">
        <f t="shared" si="25"/>
        <v>0</v>
      </c>
      <c r="T277" s="5">
        <f t="shared" si="26"/>
        <v>0</v>
      </c>
      <c r="U277" s="4">
        <f t="shared" si="27"/>
        <v>0</v>
      </c>
      <c r="V277" s="4">
        <f t="shared" si="28"/>
        <v>0</v>
      </c>
      <c r="W277" s="4">
        <f t="shared" si="29"/>
        <v>0</v>
      </c>
    </row>
    <row r="278" spans="1:23" customFormat="1" x14ac:dyDescent="0.25">
      <c r="A278" s="124"/>
      <c r="B278" s="119"/>
      <c r="C278" s="124"/>
      <c r="D278" s="124"/>
      <c r="E278" s="124"/>
      <c r="F278" s="123"/>
      <c r="G278" s="4"/>
      <c r="H278" s="4"/>
      <c r="I278" s="4"/>
      <c r="J278" s="4"/>
      <c r="K278" s="4"/>
      <c r="L278" s="64">
        <f>IFERROR(VLOOKUP(G278,'Sentrale parametere'!$A$4:$G$11,2,FALSE),0)</f>
        <v>0</v>
      </c>
      <c r="M278" s="64">
        <f>IFERROR(VLOOKUP(G278,'Sentrale parametere'!$A$4:$G$11,3,FALSE)*IF(F278="Ja",2,1),0)</f>
        <v>0</v>
      </c>
      <c r="N278" s="64">
        <f>IFERROR(VLOOKUP(G278,'Sentrale parametere'!$A$4:$G$11,4,FALSE),0)</f>
        <v>0</v>
      </c>
      <c r="O278" s="65">
        <f>IFERROR(VLOOKUP(G278,'Sentrale parametere'!$A$4:$G$11,5,FALSE),0)</f>
        <v>0</v>
      </c>
      <c r="P278" s="65">
        <f>IFERROR(VLOOKUP(G278,'Sentrale parametere'!$A$4:$G$11,6,FALSE)*IF(F278="Ja",2,1),0)</f>
        <v>0</v>
      </c>
      <c r="Q278" s="65">
        <f>IFERROR(VLOOKUP(G278,'Sentrale parametere'!$A$4:$G$11,7,FALSE),0)</f>
        <v>0</v>
      </c>
      <c r="R278" s="5">
        <f t="shared" si="24"/>
        <v>0</v>
      </c>
      <c r="S278" s="5">
        <f t="shared" si="25"/>
        <v>0</v>
      </c>
      <c r="T278" s="5">
        <f t="shared" si="26"/>
        <v>0</v>
      </c>
      <c r="U278" s="4">
        <f t="shared" si="27"/>
        <v>0</v>
      </c>
      <c r="V278" s="4">
        <f t="shared" si="28"/>
        <v>0</v>
      </c>
      <c r="W278" s="4">
        <f t="shared" si="29"/>
        <v>0</v>
      </c>
    </row>
    <row r="279" spans="1:23" customFormat="1" x14ac:dyDescent="0.25">
      <c r="A279" s="124"/>
      <c r="B279" s="119"/>
      <c r="C279" s="124"/>
      <c r="D279" s="124"/>
      <c r="E279" s="124"/>
      <c r="F279" s="123"/>
      <c r="G279" s="4"/>
      <c r="H279" s="4"/>
      <c r="I279" s="4"/>
      <c r="J279" s="4"/>
      <c r="K279" s="4"/>
      <c r="L279" s="64">
        <f>IFERROR(VLOOKUP(G279,'Sentrale parametere'!$A$4:$G$11,2,FALSE),0)</f>
        <v>0</v>
      </c>
      <c r="M279" s="64">
        <f>IFERROR(VLOOKUP(G279,'Sentrale parametere'!$A$4:$G$11,3,FALSE)*IF(F279="Ja",2,1),0)</f>
        <v>0</v>
      </c>
      <c r="N279" s="64">
        <f>IFERROR(VLOOKUP(G279,'Sentrale parametere'!$A$4:$G$11,4,FALSE),0)</f>
        <v>0</v>
      </c>
      <c r="O279" s="65">
        <f>IFERROR(VLOOKUP(G279,'Sentrale parametere'!$A$4:$G$11,5,FALSE),0)</f>
        <v>0</v>
      </c>
      <c r="P279" s="65">
        <f>IFERROR(VLOOKUP(G279,'Sentrale parametere'!$A$4:$G$11,6,FALSE)*IF(F279="Ja",2,1),0)</f>
        <v>0</v>
      </c>
      <c r="Q279" s="65">
        <f>IFERROR(VLOOKUP(G279,'Sentrale parametere'!$A$4:$G$11,7,FALSE),0)</f>
        <v>0</v>
      </c>
      <c r="R279" s="5">
        <f t="shared" si="24"/>
        <v>0</v>
      </c>
      <c r="S279" s="5">
        <f t="shared" si="25"/>
        <v>0</v>
      </c>
      <c r="T279" s="5">
        <f t="shared" si="26"/>
        <v>0</v>
      </c>
      <c r="U279" s="4">
        <f t="shared" si="27"/>
        <v>0</v>
      </c>
      <c r="V279" s="4">
        <f t="shared" si="28"/>
        <v>0</v>
      </c>
      <c r="W279" s="4">
        <f t="shared" si="29"/>
        <v>0</v>
      </c>
    </row>
    <row r="280" spans="1:23" customFormat="1" x14ac:dyDescent="0.25">
      <c r="A280" s="124"/>
      <c r="B280" s="119"/>
      <c r="C280" s="124"/>
      <c r="D280" s="124"/>
      <c r="E280" s="124"/>
      <c r="F280" s="123"/>
      <c r="G280" s="4"/>
      <c r="H280" s="4"/>
      <c r="I280" s="4"/>
      <c r="J280" s="4"/>
      <c r="K280" s="4"/>
      <c r="L280" s="64">
        <f>IFERROR(VLOOKUP(G280,'Sentrale parametere'!$A$4:$G$11,2,FALSE),0)</f>
        <v>0</v>
      </c>
      <c r="M280" s="64">
        <f>IFERROR(VLOOKUP(G280,'Sentrale parametere'!$A$4:$G$11,3,FALSE)*IF(F280="Ja",2,1),0)</f>
        <v>0</v>
      </c>
      <c r="N280" s="64">
        <f>IFERROR(VLOOKUP(G280,'Sentrale parametere'!$A$4:$G$11,4,FALSE),0)</f>
        <v>0</v>
      </c>
      <c r="O280" s="65">
        <f>IFERROR(VLOOKUP(G280,'Sentrale parametere'!$A$4:$G$11,5,FALSE),0)</f>
        <v>0</v>
      </c>
      <c r="P280" s="65">
        <f>IFERROR(VLOOKUP(G280,'Sentrale parametere'!$A$4:$G$11,6,FALSE)*IF(F280="Ja",2,1),0)</f>
        <v>0</v>
      </c>
      <c r="Q280" s="65">
        <f>IFERROR(VLOOKUP(G280,'Sentrale parametere'!$A$4:$G$11,7,FALSE),0)</f>
        <v>0</v>
      </c>
      <c r="R280" s="5">
        <f t="shared" si="24"/>
        <v>0</v>
      </c>
      <c r="S280" s="5">
        <f t="shared" si="25"/>
        <v>0</v>
      </c>
      <c r="T280" s="5">
        <f t="shared" si="26"/>
        <v>0</v>
      </c>
      <c r="U280" s="4">
        <f t="shared" si="27"/>
        <v>0</v>
      </c>
      <c r="V280" s="4">
        <f t="shared" si="28"/>
        <v>0</v>
      </c>
      <c r="W280" s="4">
        <f t="shared" si="29"/>
        <v>0</v>
      </c>
    </row>
    <row r="281" spans="1:23" customFormat="1" x14ac:dyDescent="0.25">
      <c r="A281" s="124"/>
      <c r="B281" s="119"/>
      <c r="C281" s="124"/>
      <c r="D281" s="124"/>
      <c r="E281" s="124"/>
      <c r="F281" s="123"/>
      <c r="G281" s="4"/>
      <c r="H281" s="4"/>
      <c r="I281" s="4"/>
      <c r="J281" s="4"/>
      <c r="K281" s="4"/>
      <c r="L281" s="64">
        <f>IFERROR(VLOOKUP(G281,'Sentrale parametere'!$A$4:$G$11,2,FALSE),0)</f>
        <v>0</v>
      </c>
      <c r="M281" s="64">
        <f>IFERROR(VLOOKUP(G281,'Sentrale parametere'!$A$4:$G$11,3,FALSE)*IF(F281="Ja",2,1),0)</f>
        <v>0</v>
      </c>
      <c r="N281" s="64">
        <f>IFERROR(VLOOKUP(G281,'Sentrale parametere'!$A$4:$G$11,4,FALSE),0)</f>
        <v>0</v>
      </c>
      <c r="O281" s="65">
        <f>IFERROR(VLOOKUP(G281,'Sentrale parametere'!$A$4:$G$11,5,FALSE),0)</f>
        <v>0</v>
      </c>
      <c r="P281" s="65">
        <f>IFERROR(VLOOKUP(G281,'Sentrale parametere'!$A$4:$G$11,6,FALSE)*IF(F281="Ja",2,1),0)</f>
        <v>0</v>
      </c>
      <c r="Q281" s="65">
        <f>IFERROR(VLOOKUP(G281,'Sentrale parametere'!$A$4:$G$11,7,FALSE),0)</f>
        <v>0</v>
      </c>
      <c r="R281" s="5">
        <f t="shared" si="24"/>
        <v>0</v>
      </c>
      <c r="S281" s="5">
        <f t="shared" si="25"/>
        <v>0</v>
      </c>
      <c r="T281" s="5">
        <f t="shared" si="26"/>
        <v>0</v>
      </c>
      <c r="U281" s="4">
        <f t="shared" si="27"/>
        <v>0</v>
      </c>
      <c r="V281" s="4">
        <f t="shared" si="28"/>
        <v>0</v>
      </c>
      <c r="W281" s="4">
        <f t="shared" si="29"/>
        <v>0</v>
      </c>
    </row>
    <row r="282" spans="1:23" customFormat="1" x14ac:dyDescent="0.25">
      <c r="A282" s="124"/>
      <c r="B282" s="119"/>
      <c r="C282" s="124"/>
      <c r="D282" s="124"/>
      <c r="E282" s="124"/>
      <c r="F282" s="123"/>
      <c r="G282" s="4"/>
      <c r="H282" s="4"/>
      <c r="I282" s="4"/>
      <c r="J282" s="4"/>
      <c r="K282" s="4"/>
      <c r="L282" s="64">
        <f>IFERROR(VLOOKUP(G282,'Sentrale parametere'!$A$4:$G$11,2,FALSE),0)</f>
        <v>0</v>
      </c>
      <c r="M282" s="64">
        <f>IFERROR(VLOOKUP(G282,'Sentrale parametere'!$A$4:$G$11,3,FALSE)*IF(F282="Ja",2,1),0)</f>
        <v>0</v>
      </c>
      <c r="N282" s="64">
        <f>IFERROR(VLOOKUP(G282,'Sentrale parametere'!$A$4:$G$11,4,FALSE),0)</f>
        <v>0</v>
      </c>
      <c r="O282" s="65">
        <f>IFERROR(VLOOKUP(G282,'Sentrale parametere'!$A$4:$G$11,5,FALSE),0)</f>
        <v>0</v>
      </c>
      <c r="P282" s="65">
        <f>IFERROR(VLOOKUP(G282,'Sentrale parametere'!$A$4:$G$11,6,FALSE)*IF(F282="Ja",2,1),0)</f>
        <v>0</v>
      </c>
      <c r="Q282" s="65">
        <f>IFERROR(VLOOKUP(G282,'Sentrale parametere'!$A$4:$G$11,7,FALSE),0)</f>
        <v>0</v>
      </c>
      <c r="R282" s="5">
        <f t="shared" si="24"/>
        <v>0</v>
      </c>
      <c r="S282" s="5">
        <f t="shared" si="25"/>
        <v>0</v>
      </c>
      <c r="T282" s="5">
        <f t="shared" si="26"/>
        <v>0</v>
      </c>
      <c r="U282" s="4">
        <f t="shared" si="27"/>
        <v>0</v>
      </c>
      <c r="V282" s="4">
        <f t="shared" si="28"/>
        <v>0</v>
      </c>
      <c r="W282" s="4">
        <f t="shared" si="29"/>
        <v>0</v>
      </c>
    </row>
    <row r="283" spans="1:23" customFormat="1" x14ac:dyDescent="0.25">
      <c r="A283" s="124"/>
      <c r="B283" s="119"/>
      <c r="C283" s="124"/>
      <c r="D283" s="124"/>
      <c r="E283" s="124"/>
      <c r="F283" s="123"/>
      <c r="G283" s="4"/>
      <c r="H283" s="4"/>
      <c r="I283" s="4"/>
      <c r="J283" s="4"/>
      <c r="K283" s="4"/>
      <c r="L283" s="64">
        <f>IFERROR(VLOOKUP(G283,'Sentrale parametere'!$A$4:$G$11,2,FALSE),0)</f>
        <v>0</v>
      </c>
      <c r="M283" s="64">
        <f>IFERROR(VLOOKUP(G283,'Sentrale parametere'!$A$4:$G$11,3,FALSE)*IF(F283="Ja",2,1),0)</f>
        <v>0</v>
      </c>
      <c r="N283" s="64">
        <f>IFERROR(VLOOKUP(G283,'Sentrale parametere'!$A$4:$G$11,4,FALSE),0)</f>
        <v>0</v>
      </c>
      <c r="O283" s="65">
        <f>IFERROR(VLOOKUP(G283,'Sentrale parametere'!$A$4:$G$11,5,FALSE),0)</f>
        <v>0</v>
      </c>
      <c r="P283" s="65">
        <f>IFERROR(VLOOKUP(G283,'Sentrale parametere'!$A$4:$G$11,6,FALSE)*IF(F283="Ja",2,1),0)</f>
        <v>0</v>
      </c>
      <c r="Q283" s="65">
        <f>IFERROR(VLOOKUP(G283,'Sentrale parametere'!$A$4:$G$11,7,FALSE),0)</f>
        <v>0</v>
      </c>
      <c r="R283" s="5">
        <f t="shared" si="24"/>
        <v>0</v>
      </c>
      <c r="S283" s="5">
        <f t="shared" si="25"/>
        <v>0</v>
      </c>
      <c r="T283" s="5">
        <f t="shared" si="26"/>
        <v>0</v>
      </c>
      <c r="U283" s="4">
        <f t="shared" si="27"/>
        <v>0</v>
      </c>
      <c r="V283" s="4">
        <f t="shared" si="28"/>
        <v>0</v>
      </c>
      <c r="W283" s="4">
        <f t="shared" si="29"/>
        <v>0</v>
      </c>
    </row>
    <row r="284" spans="1:23" customFormat="1" x14ac:dyDescent="0.25">
      <c r="A284" s="124"/>
      <c r="B284" s="119"/>
      <c r="C284" s="124"/>
      <c r="D284" s="124"/>
      <c r="E284" s="124"/>
      <c r="F284" s="123"/>
      <c r="G284" s="4"/>
      <c r="H284" s="4"/>
      <c r="I284" s="4"/>
      <c r="J284" s="4"/>
      <c r="K284" s="4"/>
      <c r="L284" s="64">
        <f>IFERROR(VLOOKUP(G284,'Sentrale parametere'!$A$4:$G$11,2,FALSE),0)</f>
        <v>0</v>
      </c>
      <c r="M284" s="64">
        <f>IFERROR(VLOOKUP(G284,'Sentrale parametere'!$A$4:$G$11,3,FALSE)*IF(F284="Ja",2,1),0)</f>
        <v>0</v>
      </c>
      <c r="N284" s="64">
        <f>IFERROR(VLOOKUP(G284,'Sentrale parametere'!$A$4:$G$11,4,FALSE),0)</f>
        <v>0</v>
      </c>
      <c r="O284" s="65">
        <f>IFERROR(VLOOKUP(G284,'Sentrale parametere'!$A$4:$G$11,5,FALSE),0)</f>
        <v>0</v>
      </c>
      <c r="P284" s="65">
        <f>IFERROR(VLOOKUP(G284,'Sentrale parametere'!$A$4:$G$11,6,FALSE)*IF(F284="Ja",2,1),0)</f>
        <v>0</v>
      </c>
      <c r="Q284" s="65">
        <f>IFERROR(VLOOKUP(G284,'Sentrale parametere'!$A$4:$G$11,7,FALSE),0)</f>
        <v>0</v>
      </c>
      <c r="R284" s="5">
        <f t="shared" si="24"/>
        <v>0</v>
      </c>
      <c r="S284" s="5">
        <f t="shared" si="25"/>
        <v>0</v>
      </c>
      <c r="T284" s="5">
        <f t="shared" si="26"/>
        <v>0</v>
      </c>
      <c r="U284" s="4">
        <f t="shared" si="27"/>
        <v>0</v>
      </c>
      <c r="V284" s="4">
        <f t="shared" si="28"/>
        <v>0</v>
      </c>
      <c r="W284" s="4">
        <f t="shared" si="29"/>
        <v>0</v>
      </c>
    </row>
    <row r="285" spans="1:23" customFormat="1" x14ac:dyDescent="0.25">
      <c r="A285" s="124"/>
      <c r="B285" s="119"/>
      <c r="C285" s="124"/>
      <c r="D285" s="124"/>
      <c r="E285" s="124"/>
      <c r="F285" s="123"/>
      <c r="G285" s="4"/>
      <c r="H285" s="4"/>
      <c r="I285" s="4"/>
      <c r="J285" s="4"/>
      <c r="K285" s="4"/>
      <c r="L285" s="64">
        <f>IFERROR(VLOOKUP(G285,'Sentrale parametere'!$A$4:$G$11,2,FALSE),0)</f>
        <v>0</v>
      </c>
      <c r="M285" s="64">
        <f>IFERROR(VLOOKUP(G285,'Sentrale parametere'!$A$4:$G$11,3,FALSE)*IF(F285="Ja",2,1),0)</f>
        <v>0</v>
      </c>
      <c r="N285" s="64">
        <f>IFERROR(VLOOKUP(G285,'Sentrale parametere'!$A$4:$G$11,4,FALSE),0)</f>
        <v>0</v>
      </c>
      <c r="O285" s="65">
        <f>IFERROR(VLOOKUP(G285,'Sentrale parametere'!$A$4:$G$11,5,FALSE),0)</f>
        <v>0</v>
      </c>
      <c r="P285" s="65">
        <f>IFERROR(VLOOKUP(G285,'Sentrale parametere'!$A$4:$G$11,6,FALSE)*IF(F285="Ja",2,1),0)</f>
        <v>0</v>
      </c>
      <c r="Q285" s="65">
        <f>IFERROR(VLOOKUP(G285,'Sentrale parametere'!$A$4:$G$11,7,FALSE),0)</f>
        <v>0</v>
      </c>
      <c r="R285" s="5">
        <f t="shared" si="24"/>
        <v>0</v>
      </c>
      <c r="S285" s="5">
        <f t="shared" si="25"/>
        <v>0</v>
      </c>
      <c r="T285" s="5">
        <f t="shared" si="26"/>
        <v>0</v>
      </c>
      <c r="U285" s="4">
        <f t="shared" si="27"/>
        <v>0</v>
      </c>
      <c r="V285" s="4">
        <f t="shared" si="28"/>
        <v>0</v>
      </c>
      <c r="W285" s="4">
        <f t="shared" si="29"/>
        <v>0</v>
      </c>
    </row>
    <row r="286" spans="1:23" customFormat="1" x14ac:dyDescent="0.25">
      <c r="A286" s="124"/>
      <c r="B286" s="119"/>
      <c r="C286" s="124"/>
      <c r="D286" s="124"/>
      <c r="E286" s="124"/>
      <c r="F286" s="123"/>
      <c r="G286" s="4"/>
      <c r="H286" s="4"/>
      <c r="I286" s="4"/>
      <c r="J286" s="4"/>
      <c r="K286" s="4"/>
      <c r="L286" s="64">
        <f>IFERROR(VLOOKUP(G286,'Sentrale parametere'!$A$4:$G$11,2,FALSE),0)</f>
        <v>0</v>
      </c>
      <c r="M286" s="64">
        <f>IFERROR(VLOOKUP(G286,'Sentrale parametere'!$A$4:$G$11,3,FALSE)*IF(F286="Ja",2,1),0)</f>
        <v>0</v>
      </c>
      <c r="N286" s="64">
        <f>IFERROR(VLOOKUP(G286,'Sentrale parametere'!$A$4:$G$11,4,FALSE),0)</f>
        <v>0</v>
      </c>
      <c r="O286" s="65">
        <f>IFERROR(VLOOKUP(G286,'Sentrale parametere'!$A$4:$G$11,5,FALSE),0)</f>
        <v>0</v>
      </c>
      <c r="P286" s="65">
        <f>IFERROR(VLOOKUP(G286,'Sentrale parametere'!$A$4:$G$11,6,FALSE)*IF(F286="Ja",2,1),0)</f>
        <v>0</v>
      </c>
      <c r="Q286" s="65">
        <f>IFERROR(VLOOKUP(G286,'Sentrale parametere'!$A$4:$G$11,7,FALSE),0)</f>
        <v>0</v>
      </c>
      <c r="R286" s="5">
        <f t="shared" si="24"/>
        <v>0</v>
      </c>
      <c r="S286" s="5">
        <f t="shared" si="25"/>
        <v>0</v>
      </c>
      <c r="T286" s="5">
        <f t="shared" si="26"/>
        <v>0</v>
      </c>
      <c r="U286" s="4">
        <f t="shared" si="27"/>
        <v>0</v>
      </c>
      <c r="V286" s="4">
        <f t="shared" si="28"/>
        <v>0</v>
      </c>
      <c r="W286" s="4">
        <f t="shared" si="29"/>
        <v>0</v>
      </c>
    </row>
    <row r="287" spans="1:23" customFormat="1" x14ac:dyDescent="0.25">
      <c r="A287" s="124"/>
      <c r="B287" s="119"/>
      <c r="C287" s="124"/>
      <c r="D287" s="124"/>
      <c r="E287" s="124"/>
      <c r="F287" s="123"/>
      <c r="G287" s="4"/>
      <c r="H287" s="4"/>
      <c r="I287" s="4"/>
      <c r="J287" s="4"/>
      <c r="K287" s="4"/>
      <c r="L287" s="64">
        <f>IFERROR(VLOOKUP(G287,'Sentrale parametere'!$A$4:$G$11,2,FALSE),0)</f>
        <v>0</v>
      </c>
      <c r="M287" s="64">
        <f>IFERROR(VLOOKUP(G287,'Sentrale parametere'!$A$4:$G$11,3,FALSE)*IF(F287="Ja",2,1),0)</f>
        <v>0</v>
      </c>
      <c r="N287" s="64">
        <f>IFERROR(VLOOKUP(G287,'Sentrale parametere'!$A$4:$G$11,4,FALSE),0)</f>
        <v>0</v>
      </c>
      <c r="O287" s="65">
        <f>IFERROR(VLOOKUP(G287,'Sentrale parametere'!$A$4:$G$11,5,FALSE),0)</f>
        <v>0</v>
      </c>
      <c r="P287" s="65">
        <f>IFERROR(VLOOKUP(G287,'Sentrale parametere'!$A$4:$G$11,6,FALSE)*IF(F287="Ja",2,1),0)</f>
        <v>0</v>
      </c>
      <c r="Q287" s="65">
        <f>IFERROR(VLOOKUP(G287,'Sentrale parametere'!$A$4:$G$11,7,FALSE),0)</f>
        <v>0</v>
      </c>
      <c r="R287" s="5">
        <f t="shared" si="24"/>
        <v>0</v>
      </c>
      <c r="S287" s="5">
        <f t="shared" si="25"/>
        <v>0</v>
      </c>
      <c r="T287" s="5">
        <f t="shared" si="26"/>
        <v>0</v>
      </c>
      <c r="U287" s="4">
        <f t="shared" si="27"/>
        <v>0</v>
      </c>
      <c r="V287" s="4">
        <f t="shared" si="28"/>
        <v>0</v>
      </c>
      <c r="W287" s="4">
        <f t="shared" si="29"/>
        <v>0</v>
      </c>
    </row>
    <row r="288" spans="1:23" customFormat="1" x14ac:dyDescent="0.25">
      <c r="A288" s="124"/>
      <c r="B288" s="119"/>
      <c r="C288" s="124"/>
      <c r="D288" s="124"/>
      <c r="E288" s="124"/>
      <c r="F288" s="123"/>
      <c r="G288" s="4"/>
      <c r="H288" s="4"/>
      <c r="I288" s="4"/>
      <c r="J288" s="4"/>
      <c r="K288" s="4"/>
      <c r="L288" s="64">
        <f>IFERROR(VLOOKUP(G288,'Sentrale parametere'!$A$4:$G$11,2,FALSE),0)</f>
        <v>0</v>
      </c>
      <c r="M288" s="64">
        <f>IFERROR(VLOOKUP(G288,'Sentrale parametere'!$A$4:$G$11,3,FALSE)*IF(F288="Ja",2,1),0)</f>
        <v>0</v>
      </c>
      <c r="N288" s="64">
        <f>IFERROR(VLOOKUP(G288,'Sentrale parametere'!$A$4:$G$11,4,FALSE),0)</f>
        <v>0</v>
      </c>
      <c r="O288" s="65">
        <f>IFERROR(VLOOKUP(G288,'Sentrale parametere'!$A$4:$G$11,5,FALSE),0)</f>
        <v>0</v>
      </c>
      <c r="P288" s="65">
        <f>IFERROR(VLOOKUP(G288,'Sentrale parametere'!$A$4:$G$11,6,FALSE)*IF(F288="Ja",2,1),0)</f>
        <v>0</v>
      </c>
      <c r="Q288" s="65">
        <f>IFERROR(VLOOKUP(G288,'Sentrale parametere'!$A$4:$G$11,7,FALSE),0)</f>
        <v>0</v>
      </c>
      <c r="R288" s="5">
        <f t="shared" si="24"/>
        <v>0</v>
      </c>
      <c r="S288" s="5">
        <f t="shared" si="25"/>
        <v>0</v>
      </c>
      <c r="T288" s="5">
        <f t="shared" si="26"/>
        <v>0</v>
      </c>
      <c r="U288" s="4">
        <f t="shared" si="27"/>
        <v>0</v>
      </c>
      <c r="V288" s="4">
        <f t="shared" si="28"/>
        <v>0</v>
      </c>
      <c r="W288" s="4">
        <f t="shared" si="29"/>
        <v>0</v>
      </c>
    </row>
    <row r="289" spans="1:23" customFormat="1" x14ac:dyDescent="0.25">
      <c r="A289" s="124"/>
      <c r="B289" s="119"/>
      <c r="C289" s="124"/>
      <c r="D289" s="124"/>
      <c r="E289" s="124"/>
      <c r="F289" s="123"/>
      <c r="G289" s="4"/>
      <c r="H289" s="4"/>
      <c r="I289" s="4"/>
      <c r="J289" s="4"/>
      <c r="K289" s="4"/>
      <c r="L289" s="64">
        <f>IFERROR(VLOOKUP(G289,'Sentrale parametere'!$A$4:$G$11,2,FALSE),0)</f>
        <v>0</v>
      </c>
      <c r="M289" s="64">
        <f>IFERROR(VLOOKUP(G289,'Sentrale parametere'!$A$4:$G$11,3,FALSE)*IF(F289="Ja",2,1),0)</f>
        <v>0</v>
      </c>
      <c r="N289" s="64">
        <f>IFERROR(VLOOKUP(G289,'Sentrale parametere'!$A$4:$G$11,4,FALSE),0)</f>
        <v>0</v>
      </c>
      <c r="O289" s="65">
        <f>IFERROR(VLOOKUP(G289,'Sentrale parametere'!$A$4:$G$11,5,FALSE),0)</f>
        <v>0</v>
      </c>
      <c r="P289" s="65">
        <f>IFERROR(VLOOKUP(G289,'Sentrale parametere'!$A$4:$G$11,6,FALSE)*IF(F289="Ja",2,1),0)</f>
        <v>0</v>
      </c>
      <c r="Q289" s="65">
        <f>IFERROR(VLOOKUP(G289,'Sentrale parametere'!$A$4:$G$11,7,FALSE),0)</f>
        <v>0</v>
      </c>
      <c r="R289" s="5">
        <f t="shared" si="24"/>
        <v>0</v>
      </c>
      <c r="S289" s="5">
        <f t="shared" si="25"/>
        <v>0</v>
      </c>
      <c r="T289" s="5">
        <f t="shared" si="26"/>
        <v>0</v>
      </c>
      <c r="U289" s="4">
        <f t="shared" si="27"/>
        <v>0</v>
      </c>
      <c r="V289" s="4">
        <f t="shared" si="28"/>
        <v>0</v>
      </c>
      <c r="W289" s="4">
        <f t="shared" si="29"/>
        <v>0</v>
      </c>
    </row>
    <row r="290" spans="1:23" customFormat="1" x14ac:dyDescent="0.25">
      <c r="A290" s="124"/>
      <c r="B290" s="119"/>
      <c r="C290" s="124"/>
      <c r="D290" s="124"/>
      <c r="E290" s="124"/>
      <c r="F290" s="123"/>
      <c r="G290" s="4"/>
      <c r="H290" s="4"/>
      <c r="I290" s="4"/>
      <c r="J290" s="4"/>
      <c r="K290" s="4"/>
      <c r="L290" s="64">
        <f>IFERROR(VLOOKUP(G290,'Sentrale parametere'!$A$4:$G$11,2,FALSE),0)</f>
        <v>0</v>
      </c>
      <c r="M290" s="64">
        <f>IFERROR(VLOOKUP(G290,'Sentrale parametere'!$A$4:$G$11,3,FALSE)*IF(F290="Ja",2,1),0)</f>
        <v>0</v>
      </c>
      <c r="N290" s="64">
        <f>IFERROR(VLOOKUP(G290,'Sentrale parametere'!$A$4:$G$11,4,FALSE),0)</f>
        <v>0</v>
      </c>
      <c r="O290" s="65">
        <f>IFERROR(VLOOKUP(G290,'Sentrale parametere'!$A$4:$G$11,5,FALSE),0)</f>
        <v>0</v>
      </c>
      <c r="P290" s="65">
        <f>IFERROR(VLOOKUP(G290,'Sentrale parametere'!$A$4:$G$11,6,FALSE)*IF(F290="Ja",2,1),0)</f>
        <v>0</v>
      </c>
      <c r="Q290" s="65">
        <f>IFERROR(VLOOKUP(G290,'Sentrale parametere'!$A$4:$G$11,7,FALSE),0)</f>
        <v>0</v>
      </c>
      <c r="R290" s="5">
        <f t="shared" si="24"/>
        <v>0</v>
      </c>
      <c r="S290" s="5">
        <f t="shared" si="25"/>
        <v>0</v>
      </c>
      <c r="T290" s="5">
        <f t="shared" si="26"/>
        <v>0</v>
      </c>
      <c r="U290" s="4">
        <f t="shared" si="27"/>
        <v>0</v>
      </c>
      <c r="V290" s="4">
        <f t="shared" si="28"/>
        <v>0</v>
      </c>
      <c r="W290" s="4">
        <f t="shared" si="29"/>
        <v>0</v>
      </c>
    </row>
    <row r="291" spans="1:23" customFormat="1" x14ac:dyDescent="0.25">
      <c r="A291" s="124"/>
      <c r="B291" s="119"/>
      <c r="C291" s="124"/>
      <c r="D291" s="124"/>
      <c r="E291" s="124"/>
      <c r="F291" s="123"/>
      <c r="G291" s="4"/>
      <c r="H291" s="4"/>
      <c r="I291" s="4"/>
      <c r="J291" s="4"/>
      <c r="K291" s="4"/>
      <c r="L291" s="64">
        <f>IFERROR(VLOOKUP(G291,'Sentrale parametere'!$A$4:$G$11,2,FALSE),0)</f>
        <v>0</v>
      </c>
      <c r="M291" s="64">
        <f>IFERROR(VLOOKUP(G291,'Sentrale parametere'!$A$4:$G$11,3,FALSE)*IF(F291="Ja",2,1),0)</f>
        <v>0</v>
      </c>
      <c r="N291" s="64">
        <f>IFERROR(VLOOKUP(G291,'Sentrale parametere'!$A$4:$G$11,4,FALSE),0)</f>
        <v>0</v>
      </c>
      <c r="O291" s="65">
        <f>IFERROR(VLOOKUP(G291,'Sentrale parametere'!$A$4:$G$11,5,FALSE),0)</f>
        <v>0</v>
      </c>
      <c r="P291" s="65">
        <f>IFERROR(VLOOKUP(G291,'Sentrale parametere'!$A$4:$G$11,6,FALSE)*IF(F291="Ja",2,1),0)</f>
        <v>0</v>
      </c>
      <c r="Q291" s="65">
        <f>IFERROR(VLOOKUP(G291,'Sentrale parametere'!$A$4:$G$11,7,FALSE),0)</f>
        <v>0</v>
      </c>
      <c r="R291" s="5">
        <f t="shared" si="24"/>
        <v>0</v>
      </c>
      <c r="S291" s="5">
        <f t="shared" si="25"/>
        <v>0</v>
      </c>
      <c r="T291" s="5">
        <f t="shared" si="26"/>
        <v>0</v>
      </c>
      <c r="U291" s="4">
        <f t="shared" si="27"/>
        <v>0</v>
      </c>
      <c r="V291" s="4">
        <f t="shared" si="28"/>
        <v>0</v>
      </c>
      <c r="W291" s="4">
        <f t="shared" si="29"/>
        <v>0</v>
      </c>
    </row>
    <row r="292" spans="1:23" customFormat="1" x14ac:dyDescent="0.25">
      <c r="A292" s="124"/>
      <c r="B292" s="119"/>
      <c r="C292" s="124"/>
      <c r="D292" s="124"/>
      <c r="E292" s="124"/>
      <c r="F292" s="123"/>
      <c r="G292" s="4"/>
      <c r="H292" s="4"/>
      <c r="I292" s="4"/>
      <c r="J292" s="4"/>
      <c r="K292" s="4"/>
      <c r="L292" s="64">
        <f>IFERROR(VLOOKUP(G292,'Sentrale parametere'!$A$4:$G$11,2,FALSE),0)</f>
        <v>0</v>
      </c>
      <c r="M292" s="64">
        <f>IFERROR(VLOOKUP(G292,'Sentrale parametere'!$A$4:$G$11,3,FALSE)*IF(F292="Ja",2,1),0)</f>
        <v>0</v>
      </c>
      <c r="N292" s="64">
        <f>IFERROR(VLOOKUP(G292,'Sentrale parametere'!$A$4:$G$11,4,FALSE),0)</f>
        <v>0</v>
      </c>
      <c r="O292" s="65">
        <f>IFERROR(VLOOKUP(G292,'Sentrale parametere'!$A$4:$G$11,5,FALSE),0)</f>
        <v>0</v>
      </c>
      <c r="P292" s="65">
        <f>IFERROR(VLOOKUP(G292,'Sentrale parametere'!$A$4:$G$11,6,FALSE)*IF(F292="Ja",2,1),0)</f>
        <v>0</v>
      </c>
      <c r="Q292" s="65">
        <f>IFERROR(VLOOKUP(G292,'Sentrale parametere'!$A$4:$G$11,7,FALSE),0)</f>
        <v>0</v>
      </c>
      <c r="R292" s="5">
        <f t="shared" si="24"/>
        <v>0</v>
      </c>
      <c r="S292" s="5">
        <f t="shared" si="25"/>
        <v>0</v>
      </c>
      <c r="T292" s="5">
        <f t="shared" si="26"/>
        <v>0</v>
      </c>
      <c r="U292" s="4">
        <f t="shared" si="27"/>
        <v>0</v>
      </c>
      <c r="V292" s="4">
        <f t="shared" si="28"/>
        <v>0</v>
      </c>
      <c r="W292" s="4">
        <f t="shared" si="29"/>
        <v>0</v>
      </c>
    </row>
    <row r="293" spans="1:23" customFormat="1" x14ac:dyDescent="0.25">
      <c r="A293" s="124"/>
      <c r="B293" s="119"/>
      <c r="C293" s="124"/>
      <c r="D293" s="124"/>
      <c r="E293" s="124"/>
      <c r="F293" s="123"/>
      <c r="G293" s="4"/>
      <c r="H293" s="4"/>
      <c r="I293" s="4"/>
      <c r="J293" s="4"/>
      <c r="K293" s="4"/>
      <c r="L293" s="64">
        <f>IFERROR(VLOOKUP(G293,'Sentrale parametere'!$A$4:$G$11,2,FALSE),0)</f>
        <v>0</v>
      </c>
      <c r="M293" s="64">
        <f>IFERROR(VLOOKUP(G293,'Sentrale parametere'!$A$4:$G$11,3,FALSE)*IF(F293="Ja",2,1),0)</f>
        <v>0</v>
      </c>
      <c r="N293" s="64">
        <f>IFERROR(VLOOKUP(G293,'Sentrale parametere'!$A$4:$G$11,4,FALSE),0)</f>
        <v>0</v>
      </c>
      <c r="O293" s="65">
        <f>IFERROR(VLOOKUP(G293,'Sentrale parametere'!$A$4:$G$11,5,FALSE),0)</f>
        <v>0</v>
      </c>
      <c r="P293" s="65">
        <f>IFERROR(VLOOKUP(G293,'Sentrale parametere'!$A$4:$G$11,6,FALSE)*IF(F293="Ja",2,1),0)</f>
        <v>0</v>
      </c>
      <c r="Q293" s="65">
        <f>IFERROR(VLOOKUP(G293,'Sentrale parametere'!$A$4:$G$11,7,FALSE),0)</f>
        <v>0</v>
      </c>
      <c r="R293" s="5">
        <f t="shared" si="24"/>
        <v>0</v>
      </c>
      <c r="S293" s="5">
        <f t="shared" si="25"/>
        <v>0</v>
      </c>
      <c r="T293" s="5">
        <f t="shared" si="26"/>
        <v>0</v>
      </c>
      <c r="U293" s="4">
        <f t="shared" si="27"/>
        <v>0</v>
      </c>
      <c r="V293" s="4">
        <f t="shared" si="28"/>
        <v>0</v>
      </c>
      <c r="W293" s="4">
        <f t="shared" si="29"/>
        <v>0</v>
      </c>
    </row>
    <row r="294" spans="1:23" customFormat="1" x14ac:dyDescent="0.25">
      <c r="A294" s="124"/>
      <c r="B294" s="119"/>
      <c r="C294" s="124"/>
      <c r="D294" s="124"/>
      <c r="E294" s="124"/>
      <c r="F294" s="123"/>
      <c r="G294" s="4"/>
      <c r="H294" s="4"/>
      <c r="I294" s="4"/>
      <c r="J294" s="4"/>
      <c r="K294" s="4"/>
      <c r="L294" s="64">
        <f>IFERROR(VLOOKUP(G294,'Sentrale parametere'!$A$4:$G$11,2,FALSE),0)</f>
        <v>0</v>
      </c>
      <c r="M294" s="64">
        <f>IFERROR(VLOOKUP(G294,'Sentrale parametere'!$A$4:$G$11,3,FALSE)*IF(F294="Ja",2,1),0)</f>
        <v>0</v>
      </c>
      <c r="N294" s="64">
        <f>IFERROR(VLOOKUP(G294,'Sentrale parametere'!$A$4:$G$11,4,FALSE),0)</f>
        <v>0</v>
      </c>
      <c r="O294" s="65">
        <f>IFERROR(VLOOKUP(G294,'Sentrale parametere'!$A$4:$G$11,5,FALSE),0)</f>
        <v>0</v>
      </c>
      <c r="P294" s="65">
        <f>IFERROR(VLOOKUP(G294,'Sentrale parametere'!$A$4:$G$11,6,FALSE)*IF(F294="Ja",2,1),0)</f>
        <v>0</v>
      </c>
      <c r="Q294" s="65">
        <f>IFERROR(VLOOKUP(G294,'Sentrale parametere'!$A$4:$G$11,7,FALSE),0)</f>
        <v>0</v>
      </c>
      <c r="R294" s="5">
        <f t="shared" si="24"/>
        <v>0</v>
      </c>
      <c r="S294" s="5">
        <f t="shared" si="25"/>
        <v>0</v>
      </c>
      <c r="T294" s="5">
        <f t="shared" si="26"/>
        <v>0</v>
      </c>
      <c r="U294" s="4">
        <f t="shared" si="27"/>
        <v>0</v>
      </c>
      <c r="V294" s="4">
        <f t="shared" si="28"/>
        <v>0</v>
      </c>
      <c r="W294" s="4">
        <f t="shared" si="29"/>
        <v>0</v>
      </c>
    </row>
    <row r="295" spans="1:23" customFormat="1" x14ac:dyDescent="0.25">
      <c r="A295" s="124"/>
      <c r="B295" s="119"/>
      <c r="C295" s="124"/>
      <c r="D295" s="124"/>
      <c r="E295" s="124"/>
      <c r="F295" s="123"/>
      <c r="G295" s="4"/>
      <c r="H295" s="4"/>
      <c r="I295" s="4"/>
      <c r="J295" s="4"/>
      <c r="K295" s="4"/>
      <c r="L295" s="64">
        <f>IFERROR(VLOOKUP(G295,'Sentrale parametere'!$A$4:$G$11,2,FALSE),0)</f>
        <v>0</v>
      </c>
      <c r="M295" s="64">
        <f>IFERROR(VLOOKUP(G295,'Sentrale parametere'!$A$4:$G$11,3,FALSE)*IF(F295="Ja",2,1),0)</f>
        <v>0</v>
      </c>
      <c r="N295" s="64">
        <f>IFERROR(VLOOKUP(G295,'Sentrale parametere'!$A$4:$G$11,4,FALSE),0)</f>
        <v>0</v>
      </c>
      <c r="O295" s="65">
        <f>IFERROR(VLOOKUP(G295,'Sentrale parametere'!$A$4:$G$11,5,FALSE),0)</f>
        <v>0</v>
      </c>
      <c r="P295" s="65">
        <f>IFERROR(VLOOKUP(G295,'Sentrale parametere'!$A$4:$G$11,6,FALSE)*IF(F295="Ja",2,1),0)</f>
        <v>0</v>
      </c>
      <c r="Q295" s="65">
        <f>IFERROR(VLOOKUP(G295,'Sentrale parametere'!$A$4:$G$11,7,FALSE),0)</f>
        <v>0</v>
      </c>
      <c r="R295" s="5">
        <f t="shared" si="24"/>
        <v>0</v>
      </c>
      <c r="S295" s="5">
        <f t="shared" si="25"/>
        <v>0</v>
      </c>
      <c r="T295" s="5">
        <f t="shared" si="26"/>
        <v>0</v>
      </c>
      <c r="U295" s="4">
        <f t="shared" si="27"/>
        <v>0</v>
      </c>
      <c r="V295" s="4">
        <f t="shared" si="28"/>
        <v>0</v>
      </c>
      <c r="W295" s="4">
        <f t="shared" si="29"/>
        <v>0</v>
      </c>
    </row>
    <row r="296" spans="1:23" customFormat="1" x14ac:dyDescent="0.25">
      <c r="A296" s="124"/>
      <c r="B296" s="119"/>
      <c r="C296" s="124"/>
      <c r="D296" s="124"/>
      <c r="E296" s="124"/>
      <c r="F296" s="123"/>
      <c r="G296" s="4"/>
      <c r="H296" s="4"/>
      <c r="I296" s="4"/>
      <c r="J296" s="4"/>
      <c r="K296" s="4"/>
      <c r="L296" s="64">
        <f>IFERROR(VLOOKUP(G296,'Sentrale parametere'!$A$4:$G$11,2,FALSE),0)</f>
        <v>0</v>
      </c>
      <c r="M296" s="64">
        <f>IFERROR(VLOOKUP(G296,'Sentrale parametere'!$A$4:$G$11,3,FALSE)*IF(F296="Ja",2,1),0)</f>
        <v>0</v>
      </c>
      <c r="N296" s="64">
        <f>IFERROR(VLOOKUP(G296,'Sentrale parametere'!$A$4:$G$11,4,FALSE),0)</f>
        <v>0</v>
      </c>
      <c r="O296" s="65">
        <f>IFERROR(VLOOKUP(G296,'Sentrale parametere'!$A$4:$G$11,5,FALSE),0)</f>
        <v>0</v>
      </c>
      <c r="P296" s="65">
        <f>IFERROR(VLOOKUP(G296,'Sentrale parametere'!$A$4:$G$11,6,FALSE)*IF(F296="Ja",2,1),0)</f>
        <v>0</v>
      </c>
      <c r="Q296" s="65">
        <f>IFERROR(VLOOKUP(G296,'Sentrale parametere'!$A$4:$G$11,7,FALSE),0)</f>
        <v>0</v>
      </c>
      <c r="R296" s="5">
        <f t="shared" si="24"/>
        <v>0</v>
      </c>
      <c r="S296" s="5">
        <f t="shared" si="25"/>
        <v>0</v>
      </c>
      <c r="T296" s="5">
        <f t="shared" si="26"/>
        <v>0</v>
      </c>
      <c r="U296" s="4">
        <f t="shared" si="27"/>
        <v>0</v>
      </c>
      <c r="V296" s="4">
        <f t="shared" si="28"/>
        <v>0</v>
      </c>
      <c r="W296" s="4">
        <f t="shared" si="29"/>
        <v>0</v>
      </c>
    </row>
    <row r="297" spans="1:23" customFormat="1" x14ac:dyDescent="0.25">
      <c r="A297" s="124"/>
      <c r="B297" s="119"/>
      <c r="C297" s="124"/>
      <c r="D297" s="124"/>
      <c r="E297" s="124"/>
      <c r="F297" s="123"/>
      <c r="G297" s="4"/>
      <c r="H297" s="4"/>
      <c r="I297" s="4"/>
      <c r="J297" s="4"/>
      <c r="K297" s="4"/>
      <c r="L297" s="64">
        <f>IFERROR(VLOOKUP(G297,'Sentrale parametere'!$A$4:$G$11,2,FALSE),0)</f>
        <v>0</v>
      </c>
      <c r="M297" s="64">
        <f>IFERROR(VLOOKUP(G297,'Sentrale parametere'!$A$4:$G$11,3,FALSE)*IF(F297="Ja",2,1),0)</f>
        <v>0</v>
      </c>
      <c r="N297" s="64">
        <f>IFERROR(VLOOKUP(G297,'Sentrale parametere'!$A$4:$G$11,4,FALSE),0)</f>
        <v>0</v>
      </c>
      <c r="O297" s="65">
        <f>IFERROR(VLOOKUP(G297,'Sentrale parametere'!$A$4:$G$11,5,FALSE),0)</f>
        <v>0</v>
      </c>
      <c r="P297" s="65">
        <f>IFERROR(VLOOKUP(G297,'Sentrale parametere'!$A$4:$G$11,6,FALSE)*IF(F297="Ja",2,1),0)</f>
        <v>0</v>
      </c>
      <c r="Q297" s="65">
        <f>IFERROR(VLOOKUP(G297,'Sentrale parametere'!$A$4:$G$11,7,FALSE),0)</f>
        <v>0</v>
      </c>
      <c r="R297" s="5">
        <f t="shared" si="24"/>
        <v>0</v>
      </c>
      <c r="S297" s="5">
        <f t="shared" si="25"/>
        <v>0</v>
      </c>
      <c r="T297" s="5">
        <f t="shared" si="26"/>
        <v>0</v>
      </c>
      <c r="U297" s="4">
        <f t="shared" si="27"/>
        <v>0</v>
      </c>
      <c r="V297" s="4">
        <f t="shared" si="28"/>
        <v>0</v>
      </c>
      <c r="W297" s="4">
        <f t="shared" si="29"/>
        <v>0</v>
      </c>
    </row>
    <row r="298" spans="1:23" customFormat="1" x14ac:dyDescent="0.25">
      <c r="A298" s="124"/>
      <c r="B298" s="119"/>
      <c r="C298" s="124"/>
      <c r="D298" s="124"/>
      <c r="E298" s="124"/>
      <c r="F298" s="123"/>
      <c r="G298" s="4"/>
      <c r="H298" s="4"/>
      <c r="I298" s="4"/>
      <c r="J298" s="4"/>
      <c r="K298" s="4"/>
      <c r="L298" s="64">
        <f>IFERROR(VLOOKUP(G298,'Sentrale parametere'!$A$4:$G$11,2,FALSE),0)</f>
        <v>0</v>
      </c>
      <c r="M298" s="64">
        <f>IFERROR(VLOOKUP(G298,'Sentrale parametere'!$A$4:$G$11,3,FALSE)*IF(F298="Ja",2,1),0)</f>
        <v>0</v>
      </c>
      <c r="N298" s="64">
        <f>IFERROR(VLOOKUP(G298,'Sentrale parametere'!$A$4:$G$11,4,FALSE),0)</f>
        <v>0</v>
      </c>
      <c r="O298" s="65">
        <f>IFERROR(VLOOKUP(G298,'Sentrale parametere'!$A$4:$G$11,5,FALSE),0)</f>
        <v>0</v>
      </c>
      <c r="P298" s="65">
        <f>IFERROR(VLOOKUP(G298,'Sentrale parametere'!$A$4:$G$11,6,FALSE)*IF(F298="Ja",2,1),0)</f>
        <v>0</v>
      </c>
      <c r="Q298" s="65">
        <f>IFERROR(VLOOKUP(G298,'Sentrale parametere'!$A$4:$G$11,7,FALSE),0)</f>
        <v>0</v>
      </c>
      <c r="R298" s="5">
        <f t="shared" si="24"/>
        <v>0</v>
      </c>
      <c r="S298" s="5">
        <f t="shared" si="25"/>
        <v>0</v>
      </c>
      <c r="T298" s="5">
        <f t="shared" si="26"/>
        <v>0</v>
      </c>
      <c r="U298" s="4">
        <f t="shared" si="27"/>
        <v>0</v>
      </c>
      <c r="V298" s="4">
        <f t="shared" si="28"/>
        <v>0</v>
      </c>
      <c r="W298" s="4">
        <f t="shared" si="29"/>
        <v>0</v>
      </c>
    </row>
    <row r="299" spans="1:23" customFormat="1" x14ac:dyDescent="0.25">
      <c r="A299" s="124"/>
      <c r="B299" s="119"/>
      <c r="C299" s="124"/>
      <c r="D299" s="124"/>
      <c r="E299" s="124"/>
      <c r="F299" s="123"/>
      <c r="G299" s="4"/>
      <c r="H299" s="4"/>
      <c r="I299" s="4"/>
      <c r="J299" s="4"/>
      <c r="K299" s="4"/>
      <c r="L299" s="64">
        <f>IFERROR(VLOOKUP(G299,'Sentrale parametere'!$A$4:$G$11,2,FALSE),0)</f>
        <v>0</v>
      </c>
      <c r="M299" s="64">
        <f>IFERROR(VLOOKUP(G299,'Sentrale parametere'!$A$4:$G$11,3,FALSE)*IF(F299="Ja",2,1),0)</f>
        <v>0</v>
      </c>
      <c r="N299" s="64">
        <f>IFERROR(VLOOKUP(G299,'Sentrale parametere'!$A$4:$G$11,4,FALSE),0)</f>
        <v>0</v>
      </c>
      <c r="O299" s="65">
        <f>IFERROR(VLOOKUP(G299,'Sentrale parametere'!$A$4:$G$11,5,FALSE),0)</f>
        <v>0</v>
      </c>
      <c r="P299" s="65">
        <f>IFERROR(VLOOKUP(G299,'Sentrale parametere'!$A$4:$G$11,6,FALSE)*IF(F299="Ja",2,1),0)</f>
        <v>0</v>
      </c>
      <c r="Q299" s="65">
        <f>IFERROR(VLOOKUP(G299,'Sentrale parametere'!$A$4:$G$11,7,FALSE),0)</f>
        <v>0</v>
      </c>
      <c r="R299" s="5">
        <f t="shared" si="24"/>
        <v>0</v>
      </c>
      <c r="S299" s="5">
        <f t="shared" si="25"/>
        <v>0</v>
      </c>
      <c r="T299" s="5">
        <f t="shared" si="26"/>
        <v>0</v>
      </c>
      <c r="U299" s="4">
        <f t="shared" si="27"/>
        <v>0</v>
      </c>
      <c r="V299" s="4">
        <f t="shared" si="28"/>
        <v>0</v>
      </c>
      <c r="W299" s="4">
        <f t="shared" si="29"/>
        <v>0</v>
      </c>
    </row>
    <row r="300" spans="1:23" customFormat="1" x14ac:dyDescent="0.25">
      <c r="A300" s="124"/>
      <c r="B300" s="119"/>
      <c r="C300" s="124"/>
      <c r="D300" s="124"/>
      <c r="E300" s="124"/>
      <c r="F300" s="123"/>
      <c r="G300" s="4"/>
      <c r="H300" s="4"/>
      <c r="I300" s="4"/>
      <c r="J300" s="4"/>
      <c r="K300" s="4"/>
      <c r="L300" s="64">
        <f>IFERROR(VLOOKUP(G300,'Sentrale parametere'!$A$4:$G$11,2,FALSE),0)</f>
        <v>0</v>
      </c>
      <c r="M300" s="64">
        <f>IFERROR(VLOOKUP(G300,'Sentrale parametere'!$A$4:$G$11,3,FALSE)*IF(F300="Ja",2,1),0)</f>
        <v>0</v>
      </c>
      <c r="N300" s="64">
        <f>IFERROR(VLOOKUP(G300,'Sentrale parametere'!$A$4:$G$11,4,FALSE),0)</f>
        <v>0</v>
      </c>
      <c r="O300" s="65">
        <f>IFERROR(VLOOKUP(G300,'Sentrale parametere'!$A$4:$G$11,5,FALSE),0)</f>
        <v>0</v>
      </c>
      <c r="P300" s="65">
        <f>IFERROR(VLOOKUP(G300,'Sentrale parametere'!$A$4:$G$11,6,FALSE)*IF(F300="Ja",2,1),0)</f>
        <v>0</v>
      </c>
      <c r="Q300" s="65">
        <f>IFERROR(VLOOKUP(G300,'Sentrale parametere'!$A$4:$G$11,7,FALSE),0)</f>
        <v>0</v>
      </c>
      <c r="R300" s="5">
        <f t="shared" si="24"/>
        <v>0</v>
      </c>
      <c r="S300" s="5">
        <f t="shared" si="25"/>
        <v>0</v>
      </c>
      <c r="T300" s="5">
        <f t="shared" si="26"/>
        <v>0</v>
      </c>
      <c r="U300" s="4">
        <f t="shared" si="27"/>
        <v>0</v>
      </c>
      <c r="V300" s="4">
        <f t="shared" si="28"/>
        <v>0</v>
      </c>
      <c r="W300" s="4">
        <f t="shared" si="29"/>
        <v>0</v>
      </c>
    </row>
    <row r="301" spans="1:23" customFormat="1" x14ac:dyDescent="0.25">
      <c r="A301" s="124"/>
      <c r="B301" s="119"/>
      <c r="C301" s="124"/>
      <c r="D301" s="124"/>
      <c r="E301" s="124"/>
      <c r="F301" s="123"/>
      <c r="G301" s="4"/>
      <c r="H301" s="4"/>
      <c r="I301" s="4"/>
      <c r="J301" s="4"/>
      <c r="K301" s="4"/>
      <c r="L301" s="64">
        <f>IFERROR(VLOOKUP(G301,'Sentrale parametere'!$A$4:$G$11,2,FALSE),0)</f>
        <v>0</v>
      </c>
      <c r="M301" s="64">
        <f>IFERROR(VLOOKUP(G301,'Sentrale parametere'!$A$4:$G$11,3,FALSE)*IF(F301="Ja",2,1),0)</f>
        <v>0</v>
      </c>
      <c r="N301" s="64">
        <f>IFERROR(VLOOKUP(G301,'Sentrale parametere'!$A$4:$G$11,4,FALSE),0)</f>
        <v>0</v>
      </c>
      <c r="O301" s="65">
        <f>IFERROR(VLOOKUP(G301,'Sentrale parametere'!$A$4:$G$11,5,FALSE),0)</f>
        <v>0</v>
      </c>
      <c r="P301" s="65">
        <f>IFERROR(VLOOKUP(G301,'Sentrale parametere'!$A$4:$G$11,6,FALSE)*IF(F301="Ja",2,1),0)</f>
        <v>0</v>
      </c>
      <c r="Q301" s="65">
        <f>IFERROR(VLOOKUP(G301,'Sentrale parametere'!$A$4:$G$11,7,FALSE),0)</f>
        <v>0</v>
      </c>
      <c r="R301" s="5">
        <f t="shared" si="24"/>
        <v>0</v>
      </c>
      <c r="S301" s="5">
        <f t="shared" si="25"/>
        <v>0</v>
      </c>
      <c r="T301" s="5">
        <f t="shared" si="26"/>
        <v>0</v>
      </c>
      <c r="U301" s="4">
        <f t="shared" si="27"/>
        <v>0</v>
      </c>
      <c r="V301" s="4">
        <f t="shared" si="28"/>
        <v>0</v>
      </c>
      <c r="W301" s="4">
        <f t="shared" si="29"/>
        <v>0</v>
      </c>
    </row>
    <row r="302" spans="1:23" customFormat="1" x14ac:dyDescent="0.25">
      <c r="A302" s="124"/>
      <c r="B302" s="119"/>
      <c r="C302" s="124"/>
      <c r="D302" s="124"/>
      <c r="E302" s="124"/>
      <c r="F302" s="123"/>
      <c r="G302" s="4"/>
      <c r="H302" s="4"/>
      <c r="I302" s="4"/>
      <c r="J302" s="4"/>
      <c r="K302" s="4"/>
      <c r="L302" s="64">
        <f>IFERROR(VLOOKUP(G302,'Sentrale parametere'!$A$4:$G$11,2,FALSE),0)</f>
        <v>0</v>
      </c>
      <c r="M302" s="64">
        <f>IFERROR(VLOOKUP(G302,'Sentrale parametere'!$A$4:$G$11,3,FALSE)*IF(F302="Ja",2,1),0)</f>
        <v>0</v>
      </c>
      <c r="N302" s="64">
        <f>IFERROR(VLOOKUP(G302,'Sentrale parametere'!$A$4:$G$11,4,FALSE),0)</f>
        <v>0</v>
      </c>
      <c r="O302" s="65">
        <f>IFERROR(VLOOKUP(G302,'Sentrale parametere'!$A$4:$G$11,5,FALSE),0)</f>
        <v>0</v>
      </c>
      <c r="P302" s="65">
        <f>IFERROR(VLOOKUP(G302,'Sentrale parametere'!$A$4:$G$11,6,FALSE)*IF(F302="Ja",2,1),0)</f>
        <v>0</v>
      </c>
      <c r="Q302" s="65">
        <f>IFERROR(VLOOKUP(G302,'Sentrale parametere'!$A$4:$G$11,7,FALSE),0)</f>
        <v>0</v>
      </c>
      <c r="R302" s="5">
        <f t="shared" si="24"/>
        <v>0</v>
      </c>
      <c r="S302" s="5">
        <f t="shared" si="25"/>
        <v>0</v>
      </c>
      <c r="T302" s="5">
        <f t="shared" si="26"/>
        <v>0</v>
      </c>
      <c r="U302" s="4">
        <f t="shared" si="27"/>
        <v>0</v>
      </c>
      <c r="V302" s="4">
        <f t="shared" si="28"/>
        <v>0</v>
      </c>
      <c r="W302" s="4">
        <f t="shared" si="29"/>
        <v>0</v>
      </c>
    </row>
    <row r="303" spans="1:23" customFormat="1" x14ac:dyDescent="0.25">
      <c r="A303" s="124"/>
      <c r="B303" s="119"/>
      <c r="C303" s="124"/>
      <c r="D303" s="124"/>
      <c r="E303" s="124"/>
      <c r="F303" s="123"/>
      <c r="G303" s="4"/>
      <c r="H303" s="4"/>
      <c r="I303" s="4"/>
      <c r="J303" s="4"/>
      <c r="K303" s="4"/>
      <c r="L303" s="64">
        <f>IFERROR(VLOOKUP(G303,'Sentrale parametere'!$A$4:$G$11,2,FALSE),0)</f>
        <v>0</v>
      </c>
      <c r="M303" s="64">
        <f>IFERROR(VLOOKUP(G303,'Sentrale parametere'!$A$4:$G$11,3,FALSE)*IF(F303="Ja",2,1),0)</f>
        <v>0</v>
      </c>
      <c r="N303" s="64">
        <f>IFERROR(VLOOKUP(G303,'Sentrale parametere'!$A$4:$G$11,4,FALSE),0)</f>
        <v>0</v>
      </c>
      <c r="O303" s="65">
        <f>IFERROR(VLOOKUP(G303,'Sentrale parametere'!$A$4:$G$11,5,FALSE),0)</f>
        <v>0</v>
      </c>
      <c r="P303" s="65">
        <f>IFERROR(VLOOKUP(G303,'Sentrale parametere'!$A$4:$G$11,6,FALSE)*IF(F303="Ja",2,1),0)</f>
        <v>0</v>
      </c>
      <c r="Q303" s="65">
        <f>IFERROR(VLOOKUP(G303,'Sentrale parametere'!$A$4:$G$11,7,FALSE),0)</f>
        <v>0</v>
      </c>
      <c r="R303" s="5">
        <f t="shared" si="24"/>
        <v>0</v>
      </c>
      <c r="S303" s="5">
        <f t="shared" si="25"/>
        <v>0</v>
      </c>
      <c r="T303" s="5">
        <f t="shared" si="26"/>
        <v>0</v>
      </c>
      <c r="U303" s="4">
        <f t="shared" si="27"/>
        <v>0</v>
      </c>
      <c r="V303" s="4">
        <f t="shared" si="28"/>
        <v>0</v>
      </c>
      <c r="W303" s="4">
        <f t="shared" si="29"/>
        <v>0</v>
      </c>
    </row>
    <row r="304" spans="1:23" customFormat="1" x14ac:dyDescent="0.25">
      <c r="A304" s="124"/>
      <c r="B304" s="119"/>
      <c r="C304" s="124"/>
      <c r="D304" s="124"/>
      <c r="E304" s="124"/>
      <c r="F304" s="123"/>
      <c r="G304" s="4"/>
      <c r="H304" s="4"/>
      <c r="I304" s="4"/>
      <c r="J304" s="4"/>
      <c r="K304" s="4"/>
      <c r="L304" s="64">
        <f>IFERROR(VLOOKUP(G304,'Sentrale parametere'!$A$4:$G$11,2,FALSE),0)</f>
        <v>0</v>
      </c>
      <c r="M304" s="64">
        <f>IFERROR(VLOOKUP(G304,'Sentrale parametere'!$A$4:$G$11,3,FALSE)*IF(F304="Ja",2,1),0)</f>
        <v>0</v>
      </c>
      <c r="N304" s="64">
        <f>IFERROR(VLOOKUP(G304,'Sentrale parametere'!$A$4:$G$11,4,FALSE),0)</f>
        <v>0</v>
      </c>
      <c r="O304" s="65">
        <f>IFERROR(VLOOKUP(G304,'Sentrale parametere'!$A$4:$G$11,5,FALSE),0)</f>
        <v>0</v>
      </c>
      <c r="P304" s="65">
        <f>IFERROR(VLOOKUP(G304,'Sentrale parametere'!$A$4:$G$11,6,FALSE)*IF(F304="Ja",2,1),0)</f>
        <v>0</v>
      </c>
      <c r="Q304" s="65">
        <f>IFERROR(VLOOKUP(G304,'Sentrale parametere'!$A$4:$G$11,7,FALSE),0)</f>
        <v>0</v>
      </c>
      <c r="R304" s="5">
        <f t="shared" si="24"/>
        <v>0</v>
      </c>
      <c r="S304" s="5">
        <f t="shared" si="25"/>
        <v>0</v>
      </c>
      <c r="T304" s="5">
        <f t="shared" si="26"/>
        <v>0</v>
      </c>
      <c r="U304" s="4">
        <f t="shared" si="27"/>
        <v>0</v>
      </c>
      <c r="V304" s="4">
        <f t="shared" si="28"/>
        <v>0</v>
      </c>
      <c r="W304" s="4">
        <f t="shared" si="29"/>
        <v>0</v>
      </c>
    </row>
    <row r="305" spans="1:23" customFormat="1" x14ac:dyDescent="0.25">
      <c r="A305" s="124"/>
      <c r="B305" s="119"/>
      <c r="C305" s="124"/>
      <c r="D305" s="124"/>
      <c r="E305" s="124"/>
      <c r="F305" s="123"/>
      <c r="G305" s="4"/>
      <c r="H305" s="4"/>
      <c r="I305" s="4"/>
      <c r="J305" s="4"/>
      <c r="K305" s="4"/>
      <c r="L305" s="64">
        <f>IFERROR(VLOOKUP(G305,'Sentrale parametere'!$A$4:$G$11,2,FALSE),0)</f>
        <v>0</v>
      </c>
      <c r="M305" s="64">
        <f>IFERROR(VLOOKUP(G305,'Sentrale parametere'!$A$4:$G$11,3,FALSE)*IF(F305="Ja",2,1),0)</f>
        <v>0</v>
      </c>
      <c r="N305" s="64">
        <f>IFERROR(VLOOKUP(G305,'Sentrale parametere'!$A$4:$G$11,4,FALSE),0)</f>
        <v>0</v>
      </c>
      <c r="O305" s="65">
        <f>IFERROR(VLOOKUP(G305,'Sentrale parametere'!$A$4:$G$11,5,FALSE),0)</f>
        <v>0</v>
      </c>
      <c r="P305" s="65">
        <f>IFERROR(VLOOKUP(G305,'Sentrale parametere'!$A$4:$G$11,6,FALSE)*IF(F305="Ja",2,1),0)</f>
        <v>0</v>
      </c>
      <c r="Q305" s="65">
        <f>IFERROR(VLOOKUP(G305,'Sentrale parametere'!$A$4:$G$11,7,FALSE),0)</f>
        <v>0</v>
      </c>
      <c r="R305" s="5">
        <f t="shared" si="24"/>
        <v>0</v>
      </c>
      <c r="S305" s="5">
        <f t="shared" si="25"/>
        <v>0</v>
      </c>
      <c r="T305" s="5">
        <f t="shared" si="26"/>
        <v>0</v>
      </c>
      <c r="U305" s="4">
        <f t="shared" si="27"/>
        <v>0</v>
      </c>
      <c r="V305" s="4">
        <f t="shared" si="28"/>
        <v>0</v>
      </c>
      <c r="W305" s="4">
        <f t="shared" si="29"/>
        <v>0</v>
      </c>
    </row>
    <row r="306" spans="1:23" customFormat="1" x14ac:dyDescent="0.25">
      <c r="A306" s="124"/>
      <c r="B306" s="119"/>
      <c r="C306" s="124"/>
      <c r="D306" s="124"/>
      <c r="E306" s="124"/>
      <c r="F306" s="123"/>
      <c r="G306" s="4"/>
      <c r="H306" s="4"/>
      <c r="I306" s="4"/>
      <c r="J306" s="4"/>
      <c r="K306" s="4"/>
      <c r="L306" s="64">
        <f>IFERROR(VLOOKUP(G306,'Sentrale parametere'!$A$4:$G$11,2,FALSE),0)</f>
        <v>0</v>
      </c>
      <c r="M306" s="64">
        <f>IFERROR(VLOOKUP(G306,'Sentrale parametere'!$A$4:$G$11,3,FALSE)*IF(F306="Ja",2,1),0)</f>
        <v>0</v>
      </c>
      <c r="N306" s="64">
        <f>IFERROR(VLOOKUP(G306,'Sentrale parametere'!$A$4:$G$11,4,FALSE),0)</f>
        <v>0</v>
      </c>
      <c r="O306" s="65">
        <f>IFERROR(VLOOKUP(G306,'Sentrale parametere'!$A$4:$G$11,5,FALSE),0)</f>
        <v>0</v>
      </c>
      <c r="P306" s="65">
        <f>IFERROR(VLOOKUP(G306,'Sentrale parametere'!$A$4:$G$11,6,FALSE)*IF(F306="Ja",2,1),0)</f>
        <v>0</v>
      </c>
      <c r="Q306" s="65">
        <f>IFERROR(VLOOKUP(G306,'Sentrale parametere'!$A$4:$G$11,7,FALSE),0)</f>
        <v>0</v>
      </c>
      <c r="R306" s="5">
        <f t="shared" si="24"/>
        <v>0</v>
      </c>
      <c r="S306" s="5">
        <f t="shared" si="25"/>
        <v>0</v>
      </c>
      <c r="T306" s="5">
        <f t="shared" si="26"/>
        <v>0</v>
      </c>
      <c r="U306" s="4">
        <f t="shared" si="27"/>
        <v>0</v>
      </c>
      <c r="V306" s="4">
        <f t="shared" si="28"/>
        <v>0</v>
      </c>
      <c r="W306" s="4">
        <f t="shared" si="29"/>
        <v>0</v>
      </c>
    </row>
    <row r="307" spans="1:23" customFormat="1" x14ac:dyDescent="0.25">
      <c r="A307" s="124"/>
      <c r="B307" s="119"/>
      <c r="C307" s="124"/>
      <c r="D307" s="124"/>
      <c r="E307" s="124"/>
      <c r="F307" s="123"/>
      <c r="G307" s="4"/>
      <c r="H307" s="4"/>
      <c r="I307" s="4"/>
      <c r="J307" s="4"/>
      <c r="K307" s="4"/>
      <c r="L307" s="64">
        <f>IFERROR(VLOOKUP(G307,'Sentrale parametere'!$A$4:$G$11,2,FALSE),0)</f>
        <v>0</v>
      </c>
      <c r="M307" s="64">
        <f>IFERROR(VLOOKUP(G307,'Sentrale parametere'!$A$4:$G$11,3,FALSE)*IF(F307="Ja",2,1),0)</f>
        <v>0</v>
      </c>
      <c r="N307" s="64">
        <f>IFERROR(VLOOKUP(G307,'Sentrale parametere'!$A$4:$G$11,4,FALSE),0)</f>
        <v>0</v>
      </c>
      <c r="O307" s="65">
        <f>IFERROR(VLOOKUP(G307,'Sentrale parametere'!$A$4:$G$11,5,FALSE),0)</f>
        <v>0</v>
      </c>
      <c r="P307" s="65">
        <f>IFERROR(VLOOKUP(G307,'Sentrale parametere'!$A$4:$G$11,6,FALSE)*IF(F307="Ja",2,1),0)</f>
        <v>0</v>
      </c>
      <c r="Q307" s="65">
        <f>IFERROR(VLOOKUP(G307,'Sentrale parametere'!$A$4:$G$11,7,FALSE),0)</f>
        <v>0</v>
      </c>
      <c r="R307" s="5">
        <f t="shared" si="24"/>
        <v>0</v>
      </c>
      <c r="S307" s="5">
        <f t="shared" si="25"/>
        <v>0</v>
      </c>
      <c r="T307" s="5">
        <f t="shared" si="26"/>
        <v>0</v>
      </c>
      <c r="U307" s="4">
        <f t="shared" si="27"/>
        <v>0</v>
      </c>
      <c r="V307" s="4">
        <f t="shared" si="28"/>
        <v>0</v>
      </c>
      <c r="W307" s="4">
        <f t="shared" si="29"/>
        <v>0</v>
      </c>
    </row>
    <row r="308" spans="1:23" customFormat="1" x14ac:dyDescent="0.25">
      <c r="A308" s="124"/>
      <c r="B308" s="119"/>
      <c r="C308" s="124"/>
      <c r="D308" s="124"/>
      <c r="E308" s="124"/>
      <c r="F308" s="123"/>
      <c r="G308" s="4"/>
      <c r="H308" s="4"/>
      <c r="I308" s="4"/>
      <c r="J308" s="4"/>
      <c r="K308" s="4"/>
      <c r="L308" s="64">
        <f>IFERROR(VLOOKUP(G308,'Sentrale parametere'!$A$4:$G$11,2,FALSE),0)</f>
        <v>0</v>
      </c>
      <c r="M308" s="64">
        <f>IFERROR(VLOOKUP(G308,'Sentrale parametere'!$A$4:$G$11,3,FALSE)*IF(F308="Ja",2,1),0)</f>
        <v>0</v>
      </c>
      <c r="N308" s="64">
        <f>IFERROR(VLOOKUP(G308,'Sentrale parametere'!$A$4:$G$11,4,FALSE),0)</f>
        <v>0</v>
      </c>
      <c r="O308" s="65">
        <f>IFERROR(VLOOKUP(G308,'Sentrale parametere'!$A$4:$G$11,5,FALSE),0)</f>
        <v>0</v>
      </c>
      <c r="P308" s="65">
        <f>IFERROR(VLOOKUP(G308,'Sentrale parametere'!$A$4:$G$11,6,FALSE)*IF(F308="Ja",2,1),0)</f>
        <v>0</v>
      </c>
      <c r="Q308" s="65">
        <f>IFERROR(VLOOKUP(G308,'Sentrale parametere'!$A$4:$G$11,7,FALSE),0)</f>
        <v>0</v>
      </c>
      <c r="R308" s="5">
        <f t="shared" si="24"/>
        <v>0</v>
      </c>
      <c r="S308" s="5">
        <f t="shared" si="25"/>
        <v>0</v>
      </c>
      <c r="T308" s="5">
        <f t="shared" si="26"/>
        <v>0</v>
      </c>
      <c r="U308" s="4">
        <f t="shared" si="27"/>
        <v>0</v>
      </c>
      <c r="V308" s="4">
        <f t="shared" si="28"/>
        <v>0</v>
      </c>
      <c r="W308" s="4">
        <f t="shared" si="29"/>
        <v>0</v>
      </c>
    </row>
    <row r="309" spans="1:23" customFormat="1" x14ac:dyDescent="0.25">
      <c r="A309" s="124"/>
      <c r="B309" s="119"/>
      <c r="C309" s="124"/>
      <c r="D309" s="124"/>
      <c r="E309" s="124"/>
      <c r="F309" s="123"/>
      <c r="G309" s="4"/>
      <c r="H309" s="4"/>
      <c r="I309" s="4"/>
      <c r="J309" s="4"/>
      <c r="K309" s="4"/>
      <c r="L309" s="64">
        <f>IFERROR(VLOOKUP(G309,'Sentrale parametere'!$A$4:$G$11,2,FALSE),0)</f>
        <v>0</v>
      </c>
      <c r="M309" s="64">
        <f>IFERROR(VLOOKUP(G309,'Sentrale parametere'!$A$4:$G$11,3,FALSE)*IF(F309="Ja",2,1),0)</f>
        <v>0</v>
      </c>
      <c r="N309" s="64">
        <f>IFERROR(VLOOKUP(G309,'Sentrale parametere'!$A$4:$G$11,4,FALSE),0)</f>
        <v>0</v>
      </c>
      <c r="O309" s="65">
        <f>IFERROR(VLOOKUP(G309,'Sentrale parametere'!$A$4:$G$11,5,FALSE),0)</f>
        <v>0</v>
      </c>
      <c r="P309" s="65">
        <f>IFERROR(VLOOKUP(G309,'Sentrale parametere'!$A$4:$G$11,6,FALSE)*IF(F309="Ja",2,1),0)</f>
        <v>0</v>
      </c>
      <c r="Q309" s="65">
        <f>IFERROR(VLOOKUP(G309,'Sentrale parametere'!$A$4:$G$11,7,FALSE),0)</f>
        <v>0</v>
      </c>
      <c r="R309" s="5">
        <f t="shared" si="24"/>
        <v>0</v>
      </c>
      <c r="S309" s="5">
        <f t="shared" si="25"/>
        <v>0</v>
      </c>
      <c r="T309" s="5">
        <f t="shared" si="26"/>
        <v>0</v>
      </c>
      <c r="U309" s="4">
        <f t="shared" si="27"/>
        <v>0</v>
      </c>
      <c r="V309" s="4">
        <f t="shared" si="28"/>
        <v>0</v>
      </c>
      <c r="W309" s="4">
        <f t="shared" si="29"/>
        <v>0</v>
      </c>
    </row>
    <row r="310" spans="1:23" customFormat="1" x14ac:dyDescent="0.25">
      <c r="A310" s="124"/>
      <c r="B310" s="119"/>
      <c r="C310" s="124"/>
      <c r="D310" s="124"/>
      <c r="E310" s="124"/>
      <c r="F310" s="123"/>
      <c r="G310" s="4"/>
      <c r="H310" s="4"/>
      <c r="I310" s="4"/>
      <c r="J310" s="4"/>
      <c r="K310" s="4"/>
      <c r="L310" s="64">
        <f>IFERROR(VLOOKUP(G310,'Sentrale parametere'!$A$4:$G$11,2,FALSE),0)</f>
        <v>0</v>
      </c>
      <c r="M310" s="64">
        <f>IFERROR(VLOOKUP(G310,'Sentrale parametere'!$A$4:$G$11,3,FALSE)*IF(F310="Ja",2,1),0)</f>
        <v>0</v>
      </c>
      <c r="N310" s="64">
        <f>IFERROR(VLOOKUP(G310,'Sentrale parametere'!$A$4:$G$11,4,FALSE),0)</f>
        <v>0</v>
      </c>
      <c r="O310" s="65">
        <f>IFERROR(VLOOKUP(G310,'Sentrale parametere'!$A$4:$G$11,5,FALSE),0)</f>
        <v>0</v>
      </c>
      <c r="P310" s="65">
        <f>IFERROR(VLOOKUP(G310,'Sentrale parametere'!$A$4:$G$11,6,FALSE)*IF(F310="Ja",2,1),0)</f>
        <v>0</v>
      </c>
      <c r="Q310" s="65">
        <f>IFERROR(VLOOKUP(G310,'Sentrale parametere'!$A$4:$G$11,7,FALSE),0)</f>
        <v>0</v>
      </c>
      <c r="R310" s="5">
        <f t="shared" si="24"/>
        <v>0</v>
      </c>
      <c r="S310" s="5">
        <f t="shared" si="25"/>
        <v>0</v>
      </c>
      <c r="T310" s="5">
        <f t="shared" si="26"/>
        <v>0</v>
      </c>
      <c r="U310" s="4">
        <f t="shared" si="27"/>
        <v>0</v>
      </c>
      <c r="V310" s="4">
        <f t="shared" si="28"/>
        <v>0</v>
      </c>
      <c r="W310" s="4">
        <f t="shared" si="29"/>
        <v>0</v>
      </c>
    </row>
    <row r="311" spans="1:23" customFormat="1" x14ac:dyDescent="0.25">
      <c r="A311" s="124"/>
      <c r="B311" s="119"/>
      <c r="C311" s="124"/>
      <c r="D311" s="124"/>
      <c r="E311" s="124"/>
      <c r="F311" s="123"/>
      <c r="G311" s="4"/>
      <c r="H311" s="4"/>
      <c r="I311" s="4"/>
      <c r="J311" s="4"/>
      <c r="K311" s="4"/>
      <c r="L311" s="64">
        <f>IFERROR(VLOOKUP(G311,'Sentrale parametere'!$A$4:$G$11,2,FALSE),0)</f>
        <v>0</v>
      </c>
      <c r="M311" s="64">
        <f>IFERROR(VLOOKUP(G311,'Sentrale parametere'!$A$4:$G$11,3,FALSE)*IF(F311="Ja",2,1),0)</f>
        <v>0</v>
      </c>
      <c r="N311" s="64">
        <f>IFERROR(VLOOKUP(G311,'Sentrale parametere'!$A$4:$G$11,4,FALSE),0)</f>
        <v>0</v>
      </c>
      <c r="O311" s="65">
        <f>IFERROR(VLOOKUP(G311,'Sentrale parametere'!$A$4:$G$11,5,FALSE),0)</f>
        <v>0</v>
      </c>
      <c r="P311" s="65">
        <f>IFERROR(VLOOKUP(G311,'Sentrale parametere'!$A$4:$G$11,6,FALSE)*IF(F311="Ja",2,1),0)</f>
        <v>0</v>
      </c>
      <c r="Q311" s="65">
        <f>IFERROR(VLOOKUP(G311,'Sentrale parametere'!$A$4:$G$11,7,FALSE),0)</f>
        <v>0</v>
      </c>
      <c r="R311" s="5">
        <f t="shared" si="24"/>
        <v>0</v>
      </c>
      <c r="S311" s="5">
        <f t="shared" si="25"/>
        <v>0</v>
      </c>
      <c r="T311" s="5">
        <f t="shared" si="26"/>
        <v>0</v>
      </c>
      <c r="U311" s="4">
        <f t="shared" si="27"/>
        <v>0</v>
      </c>
      <c r="V311" s="4">
        <f t="shared" si="28"/>
        <v>0</v>
      </c>
      <c r="W311" s="4">
        <f t="shared" si="29"/>
        <v>0</v>
      </c>
    </row>
    <row r="312" spans="1:23" customFormat="1" x14ac:dyDescent="0.25">
      <c r="A312" s="124"/>
      <c r="B312" s="119"/>
      <c r="C312" s="124"/>
      <c r="D312" s="124"/>
      <c r="E312" s="124"/>
      <c r="F312" s="123"/>
      <c r="G312" s="4"/>
      <c r="H312" s="4"/>
      <c r="I312" s="4"/>
      <c r="J312" s="4"/>
      <c r="K312" s="4"/>
      <c r="L312" s="64">
        <f>IFERROR(VLOOKUP(G312,'Sentrale parametere'!$A$4:$G$11,2,FALSE),0)</f>
        <v>0</v>
      </c>
      <c r="M312" s="64">
        <f>IFERROR(VLOOKUP(G312,'Sentrale parametere'!$A$4:$G$11,3,FALSE)*IF(F312="Ja",2,1),0)</f>
        <v>0</v>
      </c>
      <c r="N312" s="64">
        <f>IFERROR(VLOOKUP(G312,'Sentrale parametere'!$A$4:$G$11,4,FALSE),0)</f>
        <v>0</v>
      </c>
      <c r="O312" s="65">
        <f>IFERROR(VLOOKUP(G312,'Sentrale parametere'!$A$4:$G$11,5,FALSE),0)</f>
        <v>0</v>
      </c>
      <c r="P312" s="65">
        <f>IFERROR(VLOOKUP(G312,'Sentrale parametere'!$A$4:$G$11,6,FALSE)*IF(F312="Ja",2,1),0)</f>
        <v>0</v>
      </c>
      <c r="Q312" s="65">
        <f>IFERROR(VLOOKUP(G312,'Sentrale parametere'!$A$4:$G$11,7,FALSE),0)</f>
        <v>0</v>
      </c>
      <c r="R312" s="5">
        <f t="shared" si="24"/>
        <v>0</v>
      </c>
      <c r="S312" s="5">
        <f t="shared" si="25"/>
        <v>0</v>
      </c>
      <c r="T312" s="5">
        <f t="shared" si="26"/>
        <v>0</v>
      </c>
      <c r="U312" s="4">
        <f t="shared" si="27"/>
        <v>0</v>
      </c>
      <c r="V312" s="4">
        <f t="shared" si="28"/>
        <v>0</v>
      </c>
      <c r="W312" s="4">
        <f t="shared" si="29"/>
        <v>0</v>
      </c>
    </row>
    <row r="313" spans="1:23" customFormat="1" x14ac:dyDescent="0.25">
      <c r="A313" s="124"/>
      <c r="B313" s="119"/>
      <c r="C313" s="124"/>
      <c r="D313" s="124"/>
      <c r="E313" s="124"/>
      <c r="F313" s="123"/>
      <c r="G313" s="4"/>
      <c r="H313" s="4"/>
      <c r="I313" s="4"/>
      <c r="J313" s="4"/>
      <c r="K313" s="4"/>
      <c r="L313" s="64">
        <f>IFERROR(VLOOKUP(G313,'Sentrale parametere'!$A$4:$G$11,2,FALSE),0)</f>
        <v>0</v>
      </c>
      <c r="M313" s="64">
        <f>IFERROR(VLOOKUP(G313,'Sentrale parametere'!$A$4:$G$11,3,FALSE)*IF(F313="Ja",2,1),0)</f>
        <v>0</v>
      </c>
      <c r="N313" s="64">
        <f>IFERROR(VLOOKUP(G313,'Sentrale parametere'!$A$4:$G$11,4,FALSE),0)</f>
        <v>0</v>
      </c>
      <c r="O313" s="65">
        <f>IFERROR(VLOOKUP(G313,'Sentrale parametere'!$A$4:$G$11,5,FALSE),0)</f>
        <v>0</v>
      </c>
      <c r="P313" s="65">
        <f>IFERROR(VLOOKUP(G313,'Sentrale parametere'!$A$4:$G$11,6,FALSE)*IF(F313="Ja",2,1),0)</f>
        <v>0</v>
      </c>
      <c r="Q313" s="65">
        <f>IFERROR(VLOOKUP(G313,'Sentrale parametere'!$A$4:$G$11,7,FALSE),0)</f>
        <v>0</v>
      </c>
      <c r="R313" s="5">
        <f t="shared" si="24"/>
        <v>0</v>
      </c>
      <c r="S313" s="5">
        <f t="shared" si="25"/>
        <v>0</v>
      </c>
      <c r="T313" s="5">
        <f t="shared" si="26"/>
        <v>0</v>
      </c>
      <c r="U313" s="4">
        <f t="shared" si="27"/>
        <v>0</v>
      </c>
      <c r="V313" s="4">
        <f t="shared" si="28"/>
        <v>0</v>
      </c>
      <c r="W313" s="4">
        <f t="shared" si="29"/>
        <v>0</v>
      </c>
    </row>
    <row r="314" spans="1:23" customFormat="1" x14ac:dyDescent="0.25">
      <c r="A314" s="124"/>
      <c r="B314" s="119"/>
      <c r="C314" s="124"/>
      <c r="D314" s="124"/>
      <c r="E314" s="124"/>
      <c r="F314" s="123"/>
      <c r="G314" s="4"/>
      <c r="H314" s="4"/>
      <c r="I314" s="4"/>
      <c r="J314" s="4"/>
      <c r="K314" s="4"/>
      <c r="L314" s="64">
        <f>IFERROR(VLOOKUP(G314,'Sentrale parametere'!$A$4:$G$11,2,FALSE),0)</f>
        <v>0</v>
      </c>
      <c r="M314" s="64">
        <f>IFERROR(VLOOKUP(G314,'Sentrale parametere'!$A$4:$G$11,3,FALSE)*IF(F314="Ja",2,1),0)</f>
        <v>0</v>
      </c>
      <c r="N314" s="64">
        <f>IFERROR(VLOOKUP(G314,'Sentrale parametere'!$A$4:$G$11,4,FALSE),0)</f>
        <v>0</v>
      </c>
      <c r="O314" s="65">
        <f>IFERROR(VLOOKUP(G314,'Sentrale parametere'!$A$4:$G$11,5,FALSE),0)</f>
        <v>0</v>
      </c>
      <c r="P314" s="65">
        <f>IFERROR(VLOOKUP(G314,'Sentrale parametere'!$A$4:$G$11,6,FALSE)*IF(F314="Ja",2,1),0)</f>
        <v>0</v>
      </c>
      <c r="Q314" s="65">
        <f>IFERROR(VLOOKUP(G314,'Sentrale parametere'!$A$4:$G$11,7,FALSE),0)</f>
        <v>0</v>
      </c>
      <c r="R314" s="5">
        <f t="shared" si="24"/>
        <v>0</v>
      </c>
      <c r="S314" s="5">
        <f t="shared" si="25"/>
        <v>0</v>
      </c>
      <c r="T314" s="5">
        <f t="shared" si="26"/>
        <v>0</v>
      </c>
      <c r="U314" s="4">
        <f t="shared" si="27"/>
        <v>0</v>
      </c>
      <c r="V314" s="4">
        <f t="shared" si="28"/>
        <v>0</v>
      </c>
      <c r="W314" s="4">
        <f t="shared" si="29"/>
        <v>0</v>
      </c>
    </row>
    <row r="315" spans="1:23" customFormat="1" x14ac:dyDescent="0.25">
      <c r="A315" s="124"/>
      <c r="B315" s="119"/>
      <c r="C315" s="124"/>
      <c r="D315" s="124"/>
      <c r="E315" s="124"/>
      <c r="F315" s="123"/>
      <c r="G315" s="4"/>
      <c r="H315" s="4"/>
      <c r="I315" s="4"/>
      <c r="J315" s="4"/>
      <c r="K315" s="4"/>
      <c r="L315" s="64">
        <f>IFERROR(VLOOKUP(G315,'Sentrale parametere'!$A$4:$G$11,2,FALSE),0)</f>
        <v>0</v>
      </c>
      <c r="M315" s="64">
        <f>IFERROR(VLOOKUP(G315,'Sentrale parametere'!$A$4:$G$11,3,FALSE)*IF(F315="Ja",2,1),0)</f>
        <v>0</v>
      </c>
      <c r="N315" s="64">
        <f>IFERROR(VLOOKUP(G315,'Sentrale parametere'!$A$4:$G$11,4,FALSE),0)</f>
        <v>0</v>
      </c>
      <c r="O315" s="65">
        <f>IFERROR(VLOOKUP(G315,'Sentrale parametere'!$A$4:$G$11,5,FALSE),0)</f>
        <v>0</v>
      </c>
      <c r="P315" s="65">
        <f>IFERROR(VLOOKUP(G315,'Sentrale parametere'!$A$4:$G$11,6,FALSE)*IF(F315="Ja",2,1),0)</f>
        <v>0</v>
      </c>
      <c r="Q315" s="65">
        <f>IFERROR(VLOOKUP(G315,'Sentrale parametere'!$A$4:$G$11,7,FALSE),0)</f>
        <v>0</v>
      </c>
      <c r="R315" s="5">
        <f t="shared" si="24"/>
        <v>0</v>
      </c>
      <c r="S315" s="5">
        <f t="shared" si="25"/>
        <v>0</v>
      </c>
      <c r="T315" s="5">
        <f t="shared" si="26"/>
        <v>0</v>
      </c>
      <c r="U315" s="4">
        <f t="shared" si="27"/>
        <v>0</v>
      </c>
      <c r="V315" s="4">
        <f t="shared" si="28"/>
        <v>0</v>
      </c>
      <c r="W315" s="4">
        <f t="shared" si="29"/>
        <v>0</v>
      </c>
    </row>
    <row r="316" spans="1:23" customFormat="1" x14ac:dyDescent="0.25">
      <c r="A316" s="124"/>
      <c r="B316" s="119"/>
      <c r="C316" s="124"/>
      <c r="D316" s="124"/>
      <c r="E316" s="124"/>
      <c r="F316" s="123"/>
      <c r="G316" s="4"/>
      <c r="H316" s="4"/>
      <c r="I316" s="4"/>
      <c r="J316" s="4"/>
      <c r="K316" s="4"/>
      <c r="L316" s="64">
        <f>IFERROR(VLOOKUP(G316,'Sentrale parametere'!$A$4:$G$11,2,FALSE),0)</f>
        <v>0</v>
      </c>
      <c r="M316" s="64">
        <f>IFERROR(VLOOKUP(G316,'Sentrale parametere'!$A$4:$G$11,3,FALSE)*IF(F316="Ja",2,1),0)</f>
        <v>0</v>
      </c>
      <c r="N316" s="64">
        <f>IFERROR(VLOOKUP(G316,'Sentrale parametere'!$A$4:$G$11,4,FALSE),0)</f>
        <v>0</v>
      </c>
      <c r="O316" s="65">
        <f>IFERROR(VLOOKUP(G316,'Sentrale parametere'!$A$4:$G$11,5,FALSE),0)</f>
        <v>0</v>
      </c>
      <c r="P316" s="65">
        <f>IFERROR(VLOOKUP(G316,'Sentrale parametere'!$A$4:$G$11,6,FALSE)*IF(F316="Ja",2,1),0)</f>
        <v>0</v>
      </c>
      <c r="Q316" s="65">
        <f>IFERROR(VLOOKUP(G316,'Sentrale parametere'!$A$4:$G$11,7,FALSE),0)</f>
        <v>0</v>
      </c>
      <c r="R316" s="5">
        <f t="shared" si="24"/>
        <v>0</v>
      </c>
      <c r="S316" s="5">
        <f t="shared" si="25"/>
        <v>0</v>
      </c>
      <c r="T316" s="5">
        <f t="shared" si="26"/>
        <v>0</v>
      </c>
      <c r="U316" s="4">
        <f t="shared" si="27"/>
        <v>0</v>
      </c>
      <c r="V316" s="4">
        <f t="shared" si="28"/>
        <v>0</v>
      </c>
      <c r="W316" s="4">
        <f t="shared" si="29"/>
        <v>0</v>
      </c>
    </row>
    <row r="317" spans="1:23" customFormat="1" x14ac:dyDescent="0.25">
      <c r="A317" s="124"/>
      <c r="B317" s="119"/>
      <c r="C317" s="124"/>
      <c r="D317" s="124"/>
      <c r="E317" s="124"/>
      <c r="F317" s="123"/>
      <c r="G317" s="4"/>
      <c r="H317" s="4"/>
      <c r="I317" s="4"/>
      <c r="J317" s="4"/>
      <c r="K317" s="4"/>
      <c r="L317" s="64">
        <f>IFERROR(VLOOKUP(G317,'Sentrale parametere'!$A$4:$G$11,2,FALSE),0)</f>
        <v>0</v>
      </c>
      <c r="M317" s="64">
        <f>IFERROR(VLOOKUP(G317,'Sentrale parametere'!$A$4:$G$11,3,FALSE)*IF(F317="Ja",2,1),0)</f>
        <v>0</v>
      </c>
      <c r="N317" s="64">
        <f>IFERROR(VLOOKUP(G317,'Sentrale parametere'!$A$4:$G$11,4,FALSE),0)</f>
        <v>0</v>
      </c>
      <c r="O317" s="65">
        <f>IFERROR(VLOOKUP(G317,'Sentrale parametere'!$A$4:$G$11,5,FALSE),0)</f>
        <v>0</v>
      </c>
      <c r="P317" s="65">
        <f>IFERROR(VLOOKUP(G317,'Sentrale parametere'!$A$4:$G$11,6,FALSE)*IF(F317="Ja",2,1),0)</f>
        <v>0</v>
      </c>
      <c r="Q317" s="65">
        <f>IFERROR(VLOOKUP(G317,'Sentrale parametere'!$A$4:$G$11,7,FALSE),0)</f>
        <v>0</v>
      </c>
      <c r="R317" s="5">
        <f t="shared" si="24"/>
        <v>0</v>
      </c>
      <c r="S317" s="5">
        <f t="shared" si="25"/>
        <v>0</v>
      </c>
      <c r="T317" s="5">
        <f t="shared" si="26"/>
        <v>0</v>
      </c>
      <c r="U317" s="4">
        <f t="shared" si="27"/>
        <v>0</v>
      </c>
      <c r="V317" s="4">
        <f t="shared" si="28"/>
        <v>0</v>
      </c>
      <c r="W317" s="4">
        <f t="shared" si="29"/>
        <v>0</v>
      </c>
    </row>
    <row r="318" spans="1:23" customFormat="1" x14ac:dyDescent="0.25">
      <c r="A318" s="124"/>
      <c r="B318" s="119"/>
      <c r="C318" s="124"/>
      <c r="D318" s="124"/>
      <c r="E318" s="124"/>
      <c r="F318" s="123"/>
      <c r="G318" s="4"/>
      <c r="H318" s="4"/>
      <c r="I318" s="4"/>
      <c r="J318" s="4"/>
      <c r="K318" s="4"/>
      <c r="L318" s="64">
        <f>IFERROR(VLOOKUP(G318,'Sentrale parametere'!$A$4:$G$11,2,FALSE),0)</f>
        <v>0</v>
      </c>
      <c r="M318" s="64">
        <f>IFERROR(VLOOKUP(G318,'Sentrale parametere'!$A$4:$G$11,3,FALSE)*IF(F318="Ja",2,1),0)</f>
        <v>0</v>
      </c>
      <c r="N318" s="64">
        <f>IFERROR(VLOOKUP(G318,'Sentrale parametere'!$A$4:$G$11,4,FALSE),0)</f>
        <v>0</v>
      </c>
      <c r="O318" s="65">
        <f>IFERROR(VLOOKUP(G318,'Sentrale parametere'!$A$4:$G$11,5,FALSE),0)</f>
        <v>0</v>
      </c>
      <c r="P318" s="65">
        <f>IFERROR(VLOOKUP(G318,'Sentrale parametere'!$A$4:$G$11,6,FALSE)*IF(F318="Ja",2,1),0)</f>
        <v>0</v>
      </c>
      <c r="Q318" s="65">
        <f>IFERROR(VLOOKUP(G318,'Sentrale parametere'!$A$4:$G$11,7,FALSE),0)</f>
        <v>0</v>
      </c>
      <c r="R318" s="5">
        <f t="shared" si="24"/>
        <v>0</v>
      </c>
      <c r="S318" s="5">
        <f t="shared" si="25"/>
        <v>0</v>
      </c>
      <c r="T318" s="5">
        <f t="shared" si="26"/>
        <v>0</v>
      </c>
      <c r="U318" s="4">
        <f t="shared" si="27"/>
        <v>0</v>
      </c>
      <c r="V318" s="4">
        <f t="shared" si="28"/>
        <v>0</v>
      </c>
      <c r="W318" s="4">
        <f t="shared" si="29"/>
        <v>0</v>
      </c>
    </row>
    <row r="319" spans="1:23" customFormat="1" x14ac:dyDescent="0.25">
      <c r="A319" s="124"/>
      <c r="B319" s="119"/>
      <c r="C319" s="124"/>
      <c r="D319" s="124"/>
      <c r="E319" s="124"/>
      <c r="F319" s="123"/>
      <c r="G319" s="4"/>
      <c r="H319" s="4"/>
      <c r="I319" s="4"/>
      <c r="J319" s="4"/>
      <c r="K319" s="4"/>
      <c r="L319" s="64">
        <f>IFERROR(VLOOKUP(G319,'Sentrale parametere'!$A$4:$G$11,2,FALSE),0)</f>
        <v>0</v>
      </c>
      <c r="M319" s="64">
        <f>IFERROR(VLOOKUP(G319,'Sentrale parametere'!$A$4:$G$11,3,FALSE)*IF(F319="Ja",2,1),0)</f>
        <v>0</v>
      </c>
      <c r="N319" s="64">
        <f>IFERROR(VLOOKUP(G319,'Sentrale parametere'!$A$4:$G$11,4,FALSE),0)</f>
        <v>0</v>
      </c>
      <c r="O319" s="65">
        <f>IFERROR(VLOOKUP(G319,'Sentrale parametere'!$A$4:$G$11,5,FALSE),0)</f>
        <v>0</v>
      </c>
      <c r="P319" s="65">
        <f>IFERROR(VLOOKUP(G319,'Sentrale parametere'!$A$4:$G$11,6,FALSE)*IF(F319="Ja",2,1),0)</f>
        <v>0</v>
      </c>
      <c r="Q319" s="65">
        <f>IFERROR(VLOOKUP(G319,'Sentrale parametere'!$A$4:$G$11,7,FALSE),0)</f>
        <v>0</v>
      </c>
      <c r="R319" s="5">
        <f t="shared" si="24"/>
        <v>0</v>
      </c>
      <c r="S319" s="5">
        <f t="shared" si="25"/>
        <v>0</v>
      </c>
      <c r="T319" s="5">
        <f t="shared" si="26"/>
        <v>0</v>
      </c>
      <c r="U319" s="4">
        <f t="shared" si="27"/>
        <v>0</v>
      </c>
      <c r="V319" s="4">
        <f t="shared" si="28"/>
        <v>0</v>
      </c>
      <c r="W319" s="4">
        <f t="shared" si="29"/>
        <v>0</v>
      </c>
    </row>
    <row r="320" spans="1:23" customFormat="1" x14ac:dyDescent="0.25">
      <c r="A320" s="124"/>
      <c r="B320" s="119"/>
      <c r="C320" s="124"/>
      <c r="D320" s="124"/>
      <c r="E320" s="124"/>
      <c r="F320" s="123"/>
      <c r="G320" s="4"/>
      <c r="H320" s="4"/>
      <c r="I320" s="4"/>
      <c r="J320" s="4"/>
      <c r="K320" s="4"/>
      <c r="L320" s="64">
        <f>IFERROR(VLOOKUP(G320,'Sentrale parametere'!$A$4:$G$11,2,FALSE),0)</f>
        <v>0</v>
      </c>
      <c r="M320" s="64">
        <f>IFERROR(VLOOKUP(G320,'Sentrale parametere'!$A$4:$G$11,3,FALSE)*IF(F320="Ja",2,1),0)</f>
        <v>0</v>
      </c>
      <c r="N320" s="64">
        <f>IFERROR(VLOOKUP(G320,'Sentrale parametere'!$A$4:$G$11,4,FALSE),0)</f>
        <v>0</v>
      </c>
      <c r="O320" s="65">
        <f>IFERROR(VLOOKUP(G320,'Sentrale parametere'!$A$4:$G$11,5,FALSE),0)</f>
        <v>0</v>
      </c>
      <c r="P320" s="65">
        <f>IFERROR(VLOOKUP(G320,'Sentrale parametere'!$A$4:$G$11,6,FALSE)*IF(F320="Ja",2,1),0)</f>
        <v>0</v>
      </c>
      <c r="Q320" s="65">
        <f>IFERROR(VLOOKUP(G320,'Sentrale parametere'!$A$4:$G$11,7,FALSE),0)</f>
        <v>0</v>
      </c>
      <c r="R320" s="5">
        <f t="shared" si="24"/>
        <v>0</v>
      </c>
      <c r="S320" s="5">
        <f t="shared" si="25"/>
        <v>0</v>
      </c>
      <c r="T320" s="5">
        <f t="shared" si="26"/>
        <v>0</v>
      </c>
      <c r="U320" s="4">
        <f t="shared" si="27"/>
        <v>0</v>
      </c>
      <c r="V320" s="4">
        <f t="shared" si="28"/>
        <v>0</v>
      </c>
      <c r="W320" s="4">
        <f t="shared" si="29"/>
        <v>0</v>
      </c>
    </row>
    <row r="321" spans="1:23" customFormat="1" x14ac:dyDescent="0.25">
      <c r="A321" s="124"/>
      <c r="B321" s="119"/>
      <c r="C321" s="124"/>
      <c r="D321" s="124"/>
      <c r="E321" s="124"/>
      <c r="F321" s="123"/>
      <c r="G321" s="4"/>
      <c r="H321" s="4"/>
      <c r="I321" s="4"/>
      <c r="J321" s="4"/>
      <c r="K321" s="4"/>
      <c r="L321" s="64">
        <f>IFERROR(VLOOKUP(G321,'Sentrale parametere'!$A$4:$G$11,2,FALSE),0)</f>
        <v>0</v>
      </c>
      <c r="M321" s="64">
        <f>IFERROR(VLOOKUP(G321,'Sentrale parametere'!$A$4:$G$11,3,FALSE)*IF(F321="Ja",2,1),0)</f>
        <v>0</v>
      </c>
      <c r="N321" s="64">
        <f>IFERROR(VLOOKUP(G321,'Sentrale parametere'!$A$4:$G$11,4,FALSE),0)</f>
        <v>0</v>
      </c>
      <c r="O321" s="65">
        <f>IFERROR(VLOOKUP(G321,'Sentrale parametere'!$A$4:$G$11,5,FALSE),0)</f>
        <v>0</v>
      </c>
      <c r="P321" s="65">
        <f>IFERROR(VLOOKUP(G321,'Sentrale parametere'!$A$4:$G$11,6,FALSE)*IF(F321="Ja",2,1),0)</f>
        <v>0</v>
      </c>
      <c r="Q321" s="65">
        <f>IFERROR(VLOOKUP(G321,'Sentrale parametere'!$A$4:$G$11,7,FALSE),0)</f>
        <v>0</v>
      </c>
      <c r="R321" s="5">
        <f t="shared" si="24"/>
        <v>0</v>
      </c>
      <c r="S321" s="5">
        <f t="shared" si="25"/>
        <v>0</v>
      </c>
      <c r="T321" s="5">
        <f t="shared" si="26"/>
        <v>0</v>
      </c>
      <c r="U321" s="4">
        <f t="shared" si="27"/>
        <v>0</v>
      </c>
      <c r="V321" s="4">
        <f t="shared" si="28"/>
        <v>0</v>
      </c>
      <c r="W321" s="4">
        <f t="shared" si="29"/>
        <v>0</v>
      </c>
    </row>
    <row r="322" spans="1:23" customFormat="1" x14ac:dyDescent="0.25">
      <c r="A322" s="124"/>
      <c r="B322" s="119"/>
      <c r="C322" s="124"/>
      <c r="D322" s="124"/>
      <c r="E322" s="124"/>
      <c r="F322" s="123"/>
      <c r="G322" s="4"/>
      <c r="H322" s="4"/>
      <c r="I322" s="4"/>
      <c r="J322" s="4"/>
      <c r="K322" s="4"/>
      <c r="L322" s="64">
        <f>IFERROR(VLOOKUP(G322,'Sentrale parametere'!$A$4:$G$11,2,FALSE),0)</f>
        <v>0</v>
      </c>
      <c r="M322" s="64">
        <f>IFERROR(VLOOKUP(G322,'Sentrale parametere'!$A$4:$G$11,3,FALSE)*IF(F322="Ja",2,1),0)</f>
        <v>0</v>
      </c>
      <c r="N322" s="64">
        <f>IFERROR(VLOOKUP(G322,'Sentrale parametere'!$A$4:$G$11,4,FALSE),0)</f>
        <v>0</v>
      </c>
      <c r="O322" s="65">
        <f>IFERROR(VLOOKUP(G322,'Sentrale parametere'!$A$4:$G$11,5,FALSE),0)</f>
        <v>0</v>
      </c>
      <c r="P322" s="65">
        <f>IFERROR(VLOOKUP(G322,'Sentrale parametere'!$A$4:$G$11,6,FALSE)*IF(F322="Ja",2,1),0)</f>
        <v>0</v>
      </c>
      <c r="Q322" s="65">
        <f>IFERROR(VLOOKUP(G322,'Sentrale parametere'!$A$4:$G$11,7,FALSE),0)</f>
        <v>0</v>
      </c>
      <c r="R322" s="5">
        <f t="shared" si="24"/>
        <v>0</v>
      </c>
      <c r="S322" s="5">
        <f t="shared" si="25"/>
        <v>0</v>
      </c>
      <c r="T322" s="5">
        <f t="shared" si="26"/>
        <v>0</v>
      </c>
      <c r="U322" s="4">
        <f t="shared" si="27"/>
        <v>0</v>
      </c>
      <c r="V322" s="4">
        <f t="shared" si="28"/>
        <v>0</v>
      </c>
      <c r="W322" s="4">
        <f t="shared" si="29"/>
        <v>0</v>
      </c>
    </row>
    <row r="323" spans="1:23" customFormat="1" x14ac:dyDescent="0.25">
      <c r="A323" s="124"/>
      <c r="B323" s="119"/>
      <c r="C323" s="124"/>
      <c r="D323" s="124"/>
      <c r="E323" s="124"/>
      <c r="F323" s="123"/>
      <c r="G323" s="4"/>
      <c r="H323" s="4"/>
      <c r="I323" s="4"/>
      <c r="J323" s="4"/>
      <c r="K323" s="4"/>
      <c r="L323" s="64">
        <f>IFERROR(VLOOKUP(G323,'Sentrale parametere'!$A$4:$G$11,2,FALSE),0)</f>
        <v>0</v>
      </c>
      <c r="M323" s="64">
        <f>IFERROR(VLOOKUP(G323,'Sentrale parametere'!$A$4:$G$11,3,FALSE)*IF(F323="Ja",2,1),0)</f>
        <v>0</v>
      </c>
      <c r="N323" s="64">
        <f>IFERROR(VLOOKUP(G323,'Sentrale parametere'!$A$4:$G$11,4,FALSE),0)</f>
        <v>0</v>
      </c>
      <c r="O323" s="65">
        <f>IFERROR(VLOOKUP(G323,'Sentrale parametere'!$A$4:$G$11,5,FALSE),0)</f>
        <v>0</v>
      </c>
      <c r="P323" s="65">
        <f>IFERROR(VLOOKUP(G323,'Sentrale parametere'!$A$4:$G$11,6,FALSE)*IF(F323="Ja",2,1),0)</f>
        <v>0</v>
      </c>
      <c r="Q323" s="65">
        <f>IFERROR(VLOOKUP(G323,'Sentrale parametere'!$A$4:$G$11,7,FALSE),0)</f>
        <v>0</v>
      </c>
      <c r="R323" s="5">
        <f t="shared" ref="R323:R386" si="30">IFERROR(H323*L323,0)</f>
        <v>0</v>
      </c>
      <c r="S323" s="5">
        <f t="shared" ref="S323:S386" si="31">IFERROR(I323*M323,0)</f>
        <v>0</v>
      </c>
      <c r="T323" s="5">
        <f t="shared" ref="T323:T386" si="32">IFERROR(J323*N323,0)+IFERROR(K323*N323,0)</f>
        <v>0</v>
      </c>
      <c r="U323" s="4">
        <f t="shared" ref="U323:U386" si="33">IFERROR(H323*O323,0)</f>
        <v>0</v>
      </c>
      <c r="V323" s="4">
        <f t="shared" ref="V323:V386" si="34">IFERROR(I323*P323,0)</f>
        <v>0</v>
      </c>
      <c r="W323" s="4">
        <f t="shared" ref="W323:W386" si="35">IFERROR(J323*Q323,0)+IFERROR(K323*Q323,0)</f>
        <v>0</v>
      </c>
    </row>
    <row r="324" spans="1:23" customFormat="1" x14ac:dyDescent="0.25">
      <c r="A324" s="124"/>
      <c r="B324" s="119"/>
      <c r="C324" s="124"/>
      <c r="D324" s="124"/>
      <c r="E324" s="124"/>
      <c r="F324" s="123"/>
      <c r="G324" s="4"/>
      <c r="H324" s="4"/>
      <c r="I324" s="4"/>
      <c r="J324" s="4"/>
      <c r="K324" s="4"/>
      <c r="L324" s="64">
        <f>IFERROR(VLOOKUP(G324,'Sentrale parametere'!$A$4:$G$11,2,FALSE),0)</f>
        <v>0</v>
      </c>
      <c r="M324" s="64">
        <f>IFERROR(VLOOKUP(G324,'Sentrale parametere'!$A$4:$G$11,3,FALSE)*IF(F324="Ja",2,1),0)</f>
        <v>0</v>
      </c>
      <c r="N324" s="64">
        <f>IFERROR(VLOOKUP(G324,'Sentrale parametere'!$A$4:$G$11,4,FALSE),0)</f>
        <v>0</v>
      </c>
      <c r="O324" s="65">
        <f>IFERROR(VLOOKUP(G324,'Sentrale parametere'!$A$4:$G$11,5,FALSE),0)</f>
        <v>0</v>
      </c>
      <c r="P324" s="65">
        <f>IFERROR(VLOOKUP(G324,'Sentrale parametere'!$A$4:$G$11,6,FALSE)*IF(F324="Ja",2,1),0)</f>
        <v>0</v>
      </c>
      <c r="Q324" s="65">
        <f>IFERROR(VLOOKUP(G324,'Sentrale parametere'!$A$4:$G$11,7,FALSE),0)</f>
        <v>0</v>
      </c>
      <c r="R324" s="5">
        <f t="shared" si="30"/>
        <v>0</v>
      </c>
      <c r="S324" s="5">
        <f t="shared" si="31"/>
        <v>0</v>
      </c>
      <c r="T324" s="5">
        <f t="shared" si="32"/>
        <v>0</v>
      </c>
      <c r="U324" s="4">
        <f t="shared" si="33"/>
        <v>0</v>
      </c>
      <c r="V324" s="4">
        <f t="shared" si="34"/>
        <v>0</v>
      </c>
      <c r="W324" s="4">
        <f t="shared" si="35"/>
        <v>0</v>
      </c>
    </row>
    <row r="325" spans="1:23" customFormat="1" x14ac:dyDescent="0.25">
      <c r="A325" s="124"/>
      <c r="B325" s="119"/>
      <c r="C325" s="124"/>
      <c r="D325" s="124"/>
      <c r="E325" s="124"/>
      <c r="F325" s="123"/>
      <c r="G325" s="4"/>
      <c r="H325" s="4"/>
      <c r="I325" s="4"/>
      <c r="J325" s="4"/>
      <c r="K325" s="4"/>
      <c r="L325" s="64">
        <f>IFERROR(VLOOKUP(G325,'Sentrale parametere'!$A$4:$G$11,2,FALSE),0)</f>
        <v>0</v>
      </c>
      <c r="M325" s="64">
        <f>IFERROR(VLOOKUP(G325,'Sentrale parametere'!$A$4:$G$11,3,FALSE)*IF(F325="Ja",2,1),0)</f>
        <v>0</v>
      </c>
      <c r="N325" s="64">
        <f>IFERROR(VLOOKUP(G325,'Sentrale parametere'!$A$4:$G$11,4,FALSE),0)</f>
        <v>0</v>
      </c>
      <c r="O325" s="65">
        <f>IFERROR(VLOOKUP(G325,'Sentrale parametere'!$A$4:$G$11,5,FALSE),0)</f>
        <v>0</v>
      </c>
      <c r="P325" s="65">
        <f>IFERROR(VLOOKUP(G325,'Sentrale parametere'!$A$4:$G$11,6,FALSE)*IF(F325="Ja",2,1),0)</f>
        <v>0</v>
      </c>
      <c r="Q325" s="65">
        <f>IFERROR(VLOOKUP(G325,'Sentrale parametere'!$A$4:$G$11,7,FALSE),0)</f>
        <v>0</v>
      </c>
      <c r="R325" s="5">
        <f t="shared" si="30"/>
        <v>0</v>
      </c>
      <c r="S325" s="5">
        <f t="shared" si="31"/>
        <v>0</v>
      </c>
      <c r="T325" s="5">
        <f t="shared" si="32"/>
        <v>0</v>
      </c>
      <c r="U325" s="4">
        <f t="shared" si="33"/>
        <v>0</v>
      </c>
      <c r="V325" s="4">
        <f t="shared" si="34"/>
        <v>0</v>
      </c>
      <c r="W325" s="4">
        <f t="shared" si="35"/>
        <v>0</v>
      </c>
    </row>
    <row r="326" spans="1:23" customFormat="1" x14ac:dyDescent="0.25">
      <c r="A326" s="124"/>
      <c r="B326" s="119"/>
      <c r="C326" s="124"/>
      <c r="D326" s="124"/>
      <c r="E326" s="124"/>
      <c r="F326" s="123"/>
      <c r="G326" s="4"/>
      <c r="H326" s="4"/>
      <c r="I326" s="4"/>
      <c r="J326" s="4"/>
      <c r="K326" s="4"/>
      <c r="L326" s="64">
        <f>IFERROR(VLOOKUP(G326,'Sentrale parametere'!$A$4:$G$11,2,FALSE),0)</f>
        <v>0</v>
      </c>
      <c r="M326" s="64">
        <f>IFERROR(VLOOKUP(G326,'Sentrale parametere'!$A$4:$G$11,3,FALSE)*IF(F326="Ja",2,1),0)</f>
        <v>0</v>
      </c>
      <c r="N326" s="64">
        <f>IFERROR(VLOOKUP(G326,'Sentrale parametere'!$A$4:$G$11,4,FALSE),0)</f>
        <v>0</v>
      </c>
      <c r="O326" s="65">
        <f>IFERROR(VLOOKUP(G326,'Sentrale parametere'!$A$4:$G$11,5,FALSE),0)</f>
        <v>0</v>
      </c>
      <c r="P326" s="65">
        <f>IFERROR(VLOOKUP(G326,'Sentrale parametere'!$A$4:$G$11,6,FALSE)*IF(F326="Ja",2,1),0)</f>
        <v>0</v>
      </c>
      <c r="Q326" s="65">
        <f>IFERROR(VLOOKUP(G326,'Sentrale parametere'!$A$4:$G$11,7,FALSE),0)</f>
        <v>0</v>
      </c>
      <c r="R326" s="5">
        <f t="shared" si="30"/>
        <v>0</v>
      </c>
      <c r="S326" s="5">
        <f t="shared" si="31"/>
        <v>0</v>
      </c>
      <c r="T326" s="5">
        <f t="shared" si="32"/>
        <v>0</v>
      </c>
      <c r="U326" s="4">
        <f t="shared" si="33"/>
        <v>0</v>
      </c>
      <c r="V326" s="4">
        <f t="shared" si="34"/>
        <v>0</v>
      </c>
      <c r="W326" s="4">
        <f t="shared" si="35"/>
        <v>0</v>
      </c>
    </row>
    <row r="327" spans="1:23" customFormat="1" x14ac:dyDescent="0.25">
      <c r="A327" s="124"/>
      <c r="B327" s="119"/>
      <c r="C327" s="124"/>
      <c r="D327" s="124"/>
      <c r="E327" s="124"/>
      <c r="F327" s="123"/>
      <c r="G327" s="4"/>
      <c r="H327" s="4"/>
      <c r="I327" s="4"/>
      <c r="J327" s="4"/>
      <c r="K327" s="4"/>
      <c r="L327" s="64">
        <f>IFERROR(VLOOKUP(G327,'Sentrale parametere'!$A$4:$G$11,2,FALSE),0)</f>
        <v>0</v>
      </c>
      <c r="M327" s="64">
        <f>IFERROR(VLOOKUP(G327,'Sentrale parametere'!$A$4:$G$11,3,FALSE)*IF(F327="Ja",2,1),0)</f>
        <v>0</v>
      </c>
      <c r="N327" s="64">
        <f>IFERROR(VLOOKUP(G327,'Sentrale parametere'!$A$4:$G$11,4,FALSE),0)</f>
        <v>0</v>
      </c>
      <c r="O327" s="65">
        <f>IFERROR(VLOOKUP(G327,'Sentrale parametere'!$A$4:$G$11,5,FALSE),0)</f>
        <v>0</v>
      </c>
      <c r="P327" s="65">
        <f>IFERROR(VLOOKUP(G327,'Sentrale parametere'!$A$4:$G$11,6,FALSE)*IF(F327="Ja",2,1),0)</f>
        <v>0</v>
      </c>
      <c r="Q327" s="65">
        <f>IFERROR(VLOOKUP(G327,'Sentrale parametere'!$A$4:$G$11,7,FALSE),0)</f>
        <v>0</v>
      </c>
      <c r="R327" s="5">
        <f t="shared" si="30"/>
        <v>0</v>
      </c>
      <c r="S327" s="5">
        <f t="shared" si="31"/>
        <v>0</v>
      </c>
      <c r="T327" s="5">
        <f t="shared" si="32"/>
        <v>0</v>
      </c>
      <c r="U327" s="4">
        <f t="shared" si="33"/>
        <v>0</v>
      </c>
      <c r="V327" s="4">
        <f t="shared" si="34"/>
        <v>0</v>
      </c>
      <c r="W327" s="4">
        <f t="shared" si="35"/>
        <v>0</v>
      </c>
    </row>
    <row r="328" spans="1:23" customFormat="1" x14ac:dyDescent="0.25">
      <c r="A328" s="124"/>
      <c r="B328" s="119"/>
      <c r="C328" s="124"/>
      <c r="D328" s="124"/>
      <c r="E328" s="124"/>
      <c r="F328" s="123"/>
      <c r="G328" s="4"/>
      <c r="H328" s="4"/>
      <c r="I328" s="4"/>
      <c r="J328" s="4"/>
      <c r="K328" s="4"/>
      <c r="L328" s="64">
        <f>IFERROR(VLOOKUP(G328,'Sentrale parametere'!$A$4:$G$11,2,FALSE),0)</f>
        <v>0</v>
      </c>
      <c r="M328" s="64">
        <f>IFERROR(VLOOKUP(G328,'Sentrale parametere'!$A$4:$G$11,3,FALSE)*IF(F328="Ja",2,1),0)</f>
        <v>0</v>
      </c>
      <c r="N328" s="64">
        <f>IFERROR(VLOOKUP(G328,'Sentrale parametere'!$A$4:$G$11,4,FALSE),0)</f>
        <v>0</v>
      </c>
      <c r="O328" s="65">
        <f>IFERROR(VLOOKUP(G328,'Sentrale parametere'!$A$4:$G$11,5,FALSE),0)</f>
        <v>0</v>
      </c>
      <c r="P328" s="65">
        <f>IFERROR(VLOOKUP(G328,'Sentrale parametere'!$A$4:$G$11,6,FALSE)*IF(F328="Ja",2,1),0)</f>
        <v>0</v>
      </c>
      <c r="Q328" s="65">
        <f>IFERROR(VLOOKUP(G328,'Sentrale parametere'!$A$4:$G$11,7,FALSE),0)</f>
        <v>0</v>
      </c>
      <c r="R328" s="5">
        <f t="shared" si="30"/>
        <v>0</v>
      </c>
      <c r="S328" s="5">
        <f t="shared" si="31"/>
        <v>0</v>
      </c>
      <c r="T328" s="5">
        <f t="shared" si="32"/>
        <v>0</v>
      </c>
      <c r="U328" s="4">
        <f t="shared" si="33"/>
        <v>0</v>
      </c>
      <c r="V328" s="4">
        <f t="shared" si="34"/>
        <v>0</v>
      </c>
      <c r="W328" s="4">
        <f t="shared" si="35"/>
        <v>0</v>
      </c>
    </row>
    <row r="329" spans="1:23" customFormat="1" x14ac:dyDescent="0.25">
      <c r="A329" s="124"/>
      <c r="B329" s="119"/>
      <c r="C329" s="124"/>
      <c r="D329" s="124"/>
      <c r="E329" s="124"/>
      <c r="F329" s="123"/>
      <c r="G329" s="4"/>
      <c r="H329" s="4"/>
      <c r="I329" s="4"/>
      <c r="J329" s="4"/>
      <c r="K329" s="4"/>
      <c r="L329" s="64">
        <f>IFERROR(VLOOKUP(G329,'Sentrale parametere'!$A$4:$G$11,2,FALSE),0)</f>
        <v>0</v>
      </c>
      <c r="M329" s="64">
        <f>IFERROR(VLOOKUP(G329,'Sentrale parametere'!$A$4:$G$11,3,FALSE)*IF(F329="Ja",2,1),0)</f>
        <v>0</v>
      </c>
      <c r="N329" s="64">
        <f>IFERROR(VLOOKUP(G329,'Sentrale parametere'!$A$4:$G$11,4,FALSE),0)</f>
        <v>0</v>
      </c>
      <c r="O329" s="65">
        <f>IFERROR(VLOOKUP(G329,'Sentrale parametere'!$A$4:$G$11,5,FALSE),0)</f>
        <v>0</v>
      </c>
      <c r="P329" s="65">
        <f>IFERROR(VLOOKUP(G329,'Sentrale parametere'!$A$4:$G$11,6,FALSE)*IF(F329="Ja",2,1),0)</f>
        <v>0</v>
      </c>
      <c r="Q329" s="65">
        <f>IFERROR(VLOOKUP(G329,'Sentrale parametere'!$A$4:$G$11,7,FALSE),0)</f>
        <v>0</v>
      </c>
      <c r="R329" s="5">
        <f t="shared" si="30"/>
        <v>0</v>
      </c>
      <c r="S329" s="5">
        <f t="shared" si="31"/>
        <v>0</v>
      </c>
      <c r="T329" s="5">
        <f t="shared" si="32"/>
        <v>0</v>
      </c>
      <c r="U329" s="4">
        <f t="shared" si="33"/>
        <v>0</v>
      </c>
      <c r="V329" s="4">
        <f t="shared" si="34"/>
        <v>0</v>
      </c>
      <c r="W329" s="4">
        <f t="shared" si="35"/>
        <v>0</v>
      </c>
    </row>
    <row r="330" spans="1:23" customFormat="1" x14ac:dyDescent="0.25">
      <c r="A330" s="124"/>
      <c r="B330" s="119"/>
      <c r="C330" s="124"/>
      <c r="D330" s="124"/>
      <c r="E330" s="124"/>
      <c r="F330" s="123"/>
      <c r="G330" s="4"/>
      <c r="H330" s="4"/>
      <c r="I330" s="4"/>
      <c r="J330" s="4"/>
      <c r="K330" s="4"/>
      <c r="L330" s="64">
        <f>IFERROR(VLOOKUP(G330,'Sentrale parametere'!$A$4:$G$11,2,FALSE),0)</f>
        <v>0</v>
      </c>
      <c r="M330" s="64">
        <f>IFERROR(VLOOKUP(G330,'Sentrale parametere'!$A$4:$G$11,3,FALSE)*IF(F330="Ja",2,1),0)</f>
        <v>0</v>
      </c>
      <c r="N330" s="64">
        <f>IFERROR(VLOOKUP(G330,'Sentrale parametere'!$A$4:$G$11,4,FALSE),0)</f>
        <v>0</v>
      </c>
      <c r="O330" s="65">
        <f>IFERROR(VLOOKUP(G330,'Sentrale parametere'!$A$4:$G$11,5,FALSE),0)</f>
        <v>0</v>
      </c>
      <c r="P330" s="65">
        <f>IFERROR(VLOOKUP(G330,'Sentrale parametere'!$A$4:$G$11,6,FALSE)*IF(F330="Ja",2,1),0)</f>
        <v>0</v>
      </c>
      <c r="Q330" s="65">
        <f>IFERROR(VLOOKUP(G330,'Sentrale parametere'!$A$4:$G$11,7,FALSE),0)</f>
        <v>0</v>
      </c>
      <c r="R330" s="5">
        <f t="shared" si="30"/>
        <v>0</v>
      </c>
      <c r="S330" s="5">
        <f t="shared" si="31"/>
        <v>0</v>
      </c>
      <c r="T330" s="5">
        <f t="shared" si="32"/>
        <v>0</v>
      </c>
      <c r="U330" s="4">
        <f t="shared" si="33"/>
        <v>0</v>
      </c>
      <c r="V330" s="4">
        <f t="shared" si="34"/>
        <v>0</v>
      </c>
      <c r="W330" s="4">
        <f t="shared" si="35"/>
        <v>0</v>
      </c>
    </row>
    <row r="331" spans="1:23" customFormat="1" x14ac:dyDescent="0.25">
      <c r="A331" s="124"/>
      <c r="B331" s="119"/>
      <c r="C331" s="124"/>
      <c r="D331" s="124"/>
      <c r="E331" s="124"/>
      <c r="F331" s="123"/>
      <c r="G331" s="4"/>
      <c r="H331" s="4"/>
      <c r="I331" s="4"/>
      <c r="J331" s="4"/>
      <c r="K331" s="4"/>
      <c r="L331" s="64">
        <f>IFERROR(VLOOKUP(G331,'Sentrale parametere'!$A$4:$G$11,2,FALSE),0)</f>
        <v>0</v>
      </c>
      <c r="M331" s="64">
        <f>IFERROR(VLOOKUP(G331,'Sentrale parametere'!$A$4:$G$11,3,FALSE)*IF(F331="Ja",2,1),0)</f>
        <v>0</v>
      </c>
      <c r="N331" s="64">
        <f>IFERROR(VLOOKUP(G331,'Sentrale parametere'!$A$4:$G$11,4,FALSE),0)</f>
        <v>0</v>
      </c>
      <c r="O331" s="65">
        <f>IFERROR(VLOOKUP(G331,'Sentrale parametere'!$A$4:$G$11,5,FALSE),0)</f>
        <v>0</v>
      </c>
      <c r="P331" s="65">
        <f>IFERROR(VLOOKUP(G331,'Sentrale parametere'!$A$4:$G$11,6,FALSE)*IF(F331="Ja",2,1),0)</f>
        <v>0</v>
      </c>
      <c r="Q331" s="65">
        <f>IFERROR(VLOOKUP(G331,'Sentrale parametere'!$A$4:$G$11,7,FALSE),0)</f>
        <v>0</v>
      </c>
      <c r="R331" s="5">
        <f t="shared" si="30"/>
        <v>0</v>
      </c>
      <c r="S331" s="5">
        <f t="shared" si="31"/>
        <v>0</v>
      </c>
      <c r="T331" s="5">
        <f t="shared" si="32"/>
        <v>0</v>
      </c>
      <c r="U331" s="4">
        <f t="shared" si="33"/>
        <v>0</v>
      </c>
      <c r="V331" s="4">
        <f t="shared" si="34"/>
        <v>0</v>
      </c>
      <c r="W331" s="4">
        <f t="shared" si="35"/>
        <v>0</v>
      </c>
    </row>
    <row r="332" spans="1:23" customFormat="1" x14ac:dyDescent="0.25">
      <c r="A332" s="124"/>
      <c r="B332" s="119"/>
      <c r="C332" s="124"/>
      <c r="D332" s="124"/>
      <c r="E332" s="124"/>
      <c r="F332" s="123"/>
      <c r="G332" s="4"/>
      <c r="H332" s="4"/>
      <c r="I332" s="4"/>
      <c r="J332" s="4"/>
      <c r="K332" s="4"/>
      <c r="L332" s="64">
        <f>IFERROR(VLOOKUP(G332,'Sentrale parametere'!$A$4:$G$11,2,FALSE),0)</f>
        <v>0</v>
      </c>
      <c r="M332" s="64">
        <f>IFERROR(VLOOKUP(G332,'Sentrale parametere'!$A$4:$G$11,3,FALSE)*IF(F332="Ja",2,1),0)</f>
        <v>0</v>
      </c>
      <c r="N332" s="64">
        <f>IFERROR(VLOOKUP(G332,'Sentrale parametere'!$A$4:$G$11,4,FALSE),0)</f>
        <v>0</v>
      </c>
      <c r="O332" s="65">
        <f>IFERROR(VLOOKUP(G332,'Sentrale parametere'!$A$4:$G$11,5,FALSE),0)</f>
        <v>0</v>
      </c>
      <c r="P332" s="65">
        <f>IFERROR(VLOOKUP(G332,'Sentrale parametere'!$A$4:$G$11,6,FALSE)*IF(F332="Ja",2,1),0)</f>
        <v>0</v>
      </c>
      <c r="Q332" s="65">
        <f>IFERROR(VLOOKUP(G332,'Sentrale parametere'!$A$4:$G$11,7,FALSE),0)</f>
        <v>0</v>
      </c>
      <c r="R332" s="5">
        <f t="shared" si="30"/>
        <v>0</v>
      </c>
      <c r="S332" s="5">
        <f t="shared" si="31"/>
        <v>0</v>
      </c>
      <c r="T332" s="5">
        <f t="shared" si="32"/>
        <v>0</v>
      </c>
      <c r="U332" s="4">
        <f t="shared" si="33"/>
        <v>0</v>
      </c>
      <c r="V332" s="4">
        <f t="shared" si="34"/>
        <v>0</v>
      </c>
      <c r="W332" s="4">
        <f t="shared" si="35"/>
        <v>0</v>
      </c>
    </row>
    <row r="333" spans="1:23" customFormat="1" x14ac:dyDescent="0.25">
      <c r="A333" s="124"/>
      <c r="B333" s="119"/>
      <c r="C333" s="124"/>
      <c r="D333" s="124"/>
      <c r="E333" s="124"/>
      <c r="F333" s="123"/>
      <c r="G333" s="4"/>
      <c r="H333" s="4"/>
      <c r="I333" s="4"/>
      <c r="J333" s="4"/>
      <c r="K333" s="4"/>
      <c r="L333" s="64">
        <f>IFERROR(VLOOKUP(G333,'Sentrale parametere'!$A$4:$G$11,2,FALSE),0)</f>
        <v>0</v>
      </c>
      <c r="M333" s="64">
        <f>IFERROR(VLOOKUP(G333,'Sentrale parametere'!$A$4:$G$11,3,FALSE)*IF(F333="Ja",2,1),0)</f>
        <v>0</v>
      </c>
      <c r="N333" s="64">
        <f>IFERROR(VLOOKUP(G333,'Sentrale parametere'!$A$4:$G$11,4,FALSE),0)</f>
        <v>0</v>
      </c>
      <c r="O333" s="65">
        <f>IFERROR(VLOOKUP(G333,'Sentrale parametere'!$A$4:$G$11,5,FALSE),0)</f>
        <v>0</v>
      </c>
      <c r="P333" s="65">
        <f>IFERROR(VLOOKUP(G333,'Sentrale parametere'!$A$4:$G$11,6,FALSE)*IF(F333="Ja",2,1),0)</f>
        <v>0</v>
      </c>
      <c r="Q333" s="65">
        <f>IFERROR(VLOOKUP(G333,'Sentrale parametere'!$A$4:$G$11,7,FALSE),0)</f>
        <v>0</v>
      </c>
      <c r="R333" s="5">
        <f t="shared" si="30"/>
        <v>0</v>
      </c>
      <c r="S333" s="5">
        <f t="shared" si="31"/>
        <v>0</v>
      </c>
      <c r="T333" s="5">
        <f t="shared" si="32"/>
        <v>0</v>
      </c>
      <c r="U333" s="4">
        <f t="shared" si="33"/>
        <v>0</v>
      </c>
      <c r="V333" s="4">
        <f t="shared" si="34"/>
        <v>0</v>
      </c>
      <c r="W333" s="4">
        <f t="shared" si="35"/>
        <v>0</v>
      </c>
    </row>
    <row r="334" spans="1:23" customFormat="1" x14ac:dyDescent="0.25">
      <c r="A334" s="124"/>
      <c r="B334" s="119"/>
      <c r="C334" s="124"/>
      <c r="D334" s="124"/>
      <c r="E334" s="124"/>
      <c r="F334" s="123"/>
      <c r="G334" s="4"/>
      <c r="H334" s="4"/>
      <c r="I334" s="4"/>
      <c r="J334" s="4"/>
      <c r="K334" s="4"/>
      <c r="L334" s="64">
        <f>IFERROR(VLOOKUP(G334,'Sentrale parametere'!$A$4:$G$11,2,FALSE),0)</f>
        <v>0</v>
      </c>
      <c r="M334" s="64">
        <f>IFERROR(VLOOKUP(G334,'Sentrale parametere'!$A$4:$G$11,3,FALSE)*IF(F334="Ja",2,1),0)</f>
        <v>0</v>
      </c>
      <c r="N334" s="64">
        <f>IFERROR(VLOOKUP(G334,'Sentrale parametere'!$A$4:$G$11,4,FALSE),0)</f>
        <v>0</v>
      </c>
      <c r="O334" s="65">
        <f>IFERROR(VLOOKUP(G334,'Sentrale parametere'!$A$4:$G$11,5,FALSE),0)</f>
        <v>0</v>
      </c>
      <c r="P334" s="65">
        <f>IFERROR(VLOOKUP(G334,'Sentrale parametere'!$A$4:$G$11,6,FALSE)*IF(F334="Ja",2,1),0)</f>
        <v>0</v>
      </c>
      <c r="Q334" s="65">
        <f>IFERROR(VLOOKUP(G334,'Sentrale parametere'!$A$4:$G$11,7,FALSE),0)</f>
        <v>0</v>
      </c>
      <c r="R334" s="5">
        <f t="shared" si="30"/>
        <v>0</v>
      </c>
      <c r="S334" s="5">
        <f t="shared" si="31"/>
        <v>0</v>
      </c>
      <c r="T334" s="5">
        <f t="shared" si="32"/>
        <v>0</v>
      </c>
      <c r="U334" s="4">
        <f t="shared" si="33"/>
        <v>0</v>
      </c>
      <c r="V334" s="4">
        <f t="shared" si="34"/>
        <v>0</v>
      </c>
      <c r="W334" s="4">
        <f t="shared" si="35"/>
        <v>0</v>
      </c>
    </row>
    <row r="335" spans="1:23" customFormat="1" x14ac:dyDescent="0.25">
      <c r="A335" s="124"/>
      <c r="B335" s="119"/>
      <c r="C335" s="124"/>
      <c r="D335" s="124"/>
      <c r="E335" s="124"/>
      <c r="F335" s="123"/>
      <c r="G335" s="4"/>
      <c r="H335" s="4"/>
      <c r="I335" s="4"/>
      <c r="J335" s="4"/>
      <c r="K335" s="4"/>
      <c r="L335" s="64">
        <f>IFERROR(VLOOKUP(G335,'Sentrale parametere'!$A$4:$G$11,2,FALSE),0)</f>
        <v>0</v>
      </c>
      <c r="M335" s="64">
        <f>IFERROR(VLOOKUP(G335,'Sentrale parametere'!$A$4:$G$11,3,FALSE)*IF(F335="Ja",2,1),0)</f>
        <v>0</v>
      </c>
      <c r="N335" s="64">
        <f>IFERROR(VLOOKUP(G335,'Sentrale parametere'!$A$4:$G$11,4,FALSE),0)</f>
        <v>0</v>
      </c>
      <c r="O335" s="65">
        <f>IFERROR(VLOOKUP(G335,'Sentrale parametere'!$A$4:$G$11,5,FALSE),0)</f>
        <v>0</v>
      </c>
      <c r="P335" s="65">
        <f>IFERROR(VLOOKUP(G335,'Sentrale parametere'!$A$4:$G$11,6,FALSE)*IF(F335="Ja",2,1),0)</f>
        <v>0</v>
      </c>
      <c r="Q335" s="65">
        <f>IFERROR(VLOOKUP(G335,'Sentrale parametere'!$A$4:$G$11,7,FALSE),0)</f>
        <v>0</v>
      </c>
      <c r="R335" s="5">
        <f t="shared" si="30"/>
        <v>0</v>
      </c>
      <c r="S335" s="5">
        <f t="shared" si="31"/>
        <v>0</v>
      </c>
      <c r="T335" s="5">
        <f t="shared" si="32"/>
        <v>0</v>
      </c>
      <c r="U335" s="4">
        <f t="shared" si="33"/>
        <v>0</v>
      </c>
      <c r="V335" s="4">
        <f t="shared" si="34"/>
        <v>0</v>
      </c>
      <c r="W335" s="4">
        <f t="shared" si="35"/>
        <v>0</v>
      </c>
    </row>
    <row r="336" spans="1:23" customFormat="1" x14ac:dyDescent="0.25">
      <c r="A336" s="124"/>
      <c r="B336" s="119"/>
      <c r="C336" s="124"/>
      <c r="D336" s="124"/>
      <c r="E336" s="124"/>
      <c r="F336" s="123"/>
      <c r="G336" s="4"/>
      <c r="H336" s="4"/>
      <c r="I336" s="4"/>
      <c r="J336" s="4"/>
      <c r="K336" s="4"/>
      <c r="L336" s="64">
        <f>IFERROR(VLOOKUP(G336,'Sentrale parametere'!$A$4:$G$11,2,FALSE),0)</f>
        <v>0</v>
      </c>
      <c r="M336" s="64">
        <f>IFERROR(VLOOKUP(G336,'Sentrale parametere'!$A$4:$G$11,3,FALSE)*IF(F336="Ja",2,1),0)</f>
        <v>0</v>
      </c>
      <c r="N336" s="64">
        <f>IFERROR(VLOOKUP(G336,'Sentrale parametere'!$A$4:$G$11,4,FALSE),0)</f>
        <v>0</v>
      </c>
      <c r="O336" s="65">
        <f>IFERROR(VLOOKUP(G336,'Sentrale parametere'!$A$4:$G$11,5,FALSE),0)</f>
        <v>0</v>
      </c>
      <c r="P336" s="65">
        <f>IFERROR(VLOOKUP(G336,'Sentrale parametere'!$A$4:$G$11,6,FALSE)*IF(F336="Ja",2,1),0)</f>
        <v>0</v>
      </c>
      <c r="Q336" s="65">
        <f>IFERROR(VLOOKUP(G336,'Sentrale parametere'!$A$4:$G$11,7,FALSE),0)</f>
        <v>0</v>
      </c>
      <c r="R336" s="5">
        <f t="shared" si="30"/>
        <v>0</v>
      </c>
      <c r="S336" s="5">
        <f t="shared" si="31"/>
        <v>0</v>
      </c>
      <c r="T336" s="5">
        <f t="shared" si="32"/>
        <v>0</v>
      </c>
      <c r="U336" s="4">
        <f t="shared" si="33"/>
        <v>0</v>
      </c>
      <c r="V336" s="4">
        <f t="shared" si="34"/>
        <v>0</v>
      </c>
      <c r="W336" s="4">
        <f t="shared" si="35"/>
        <v>0</v>
      </c>
    </row>
    <row r="337" spans="1:23" customFormat="1" x14ac:dyDescent="0.25">
      <c r="A337" s="124"/>
      <c r="B337" s="119"/>
      <c r="C337" s="124"/>
      <c r="D337" s="124"/>
      <c r="E337" s="124"/>
      <c r="F337" s="123"/>
      <c r="G337" s="4"/>
      <c r="H337" s="4"/>
      <c r="I337" s="4"/>
      <c r="J337" s="4"/>
      <c r="K337" s="4"/>
      <c r="L337" s="64">
        <f>IFERROR(VLOOKUP(G337,'Sentrale parametere'!$A$4:$G$11,2,FALSE),0)</f>
        <v>0</v>
      </c>
      <c r="M337" s="64">
        <f>IFERROR(VLOOKUP(G337,'Sentrale parametere'!$A$4:$G$11,3,FALSE)*IF(F337="Ja",2,1),0)</f>
        <v>0</v>
      </c>
      <c r="N337" s="64">
        <f>IFERROR(VLOOKUP(G337,'Sentrale parametere'!$A$4:$G$11,4,FALSE),0)</f>
        <v>0</v>
      </c>
      <c r="O337" s="65">
        <f>IFERROR(VLOOKUP(G337,'Sentrale parametere'!$A$4:$G$11,5,FALSE),0)</f>
        <v>0</v>
      </c>
      <c r="P337" s="65">
        <f>IFERROR(VLOOKUP(G337,'Sentrale parametere'!$A$4:$G$11,6,FALSE)*IF(F337="Ja",2,1),0)</f>
        <v>0</v>
      </c>
      <c r="Q337" s="65">
        <f>IFERROR(VLOOKUP(G337,'Sentrale parametere'!$A$4:$G$11,7,FALSE),0)</f>
        <v>0</v>
      </c>
      <c r="R337" s="5">
        <f t="shared" si="30"/>
        <v>0</v>
      </c>
      <c r="S337" s="5">
        <f t="shared" si="31"/>
        <v>0</v>
      </c>
      <c r="T337" s="5">
        <f t="shared" si="32"/>
        <v>0</v>
      </c>
      <c r="U337" s="4">
        <f t="shared" si="33"/>
        <v>0</v>
      </c>
      <c r="V337" s="4">
        <f t="shared" si="34"/>
        <v>0</v>
      </c>
      <c r="W337" s="4">
        <f t="shared" si="35"/>
        <v>0</v>
      </c>
    </row>
    <row r="338" spans="1:23" customFormat="1" x14ac:dyDescent="0.25">
      <c r="A338" s="124"/>
      <c r="B338" s="119"/>
      <c r="C338" s="124"/>
      <c r="D338" s="124"/>
      <c r="E338" s="124"/>
      <c r="F338" s="123"/>
      <c r="G338" s="4"/>
      <c r="H338" s="4"/>
      <c r="I338" s="4"/>
      <c r="J338" s="4"/>
      <c r="K338" s="4"/>
      <c r="L338" s="64">
        <f>IFERROR(VLOOKUP(G338,'Sentrale parametere'!$A$4:$G$11,2,FALSE),0)</f>
        <v>0</v>
      </c>
      <c r="M338" s="64">
        <f>IFERROR(VLOOKUP(G338,'Sentrale parametere'!$A$4:$G$11,3,FALSE)*IF(F338="Ja",2,1),0)</f>
        <v>0</v>
      </c>
      <c r="N338" s="64">
        <f>IFERROR(VLOOKUP(G338,'Sentrale parametere'!$A$4:$G$11,4,FALSE),0)</f>
        <v>0</v>
      </c>
      <c r="O338" s="65">
        <f>IFERROR(VLOOKUP(G338,'Sentrale parametere'!$A$4:$G$11,5,FALSE),0)</f>
        <v>0</v>
      </c>
      <c r="P338" s="65">
        <f>IFERROR(VLOOKUP(G338,'Sentrale parametere'!$A$4:$G$11,6,FALSE)*IF(F338="Ja",2,1),0)</f>
        <v>0</v>
      </c>
      <c r="Q338" s="65">
        <f>IFERROR(VLOOKUP(G338,'Sentrale parametere'!$A$4:$G$11,7,FALSE),0)</f>
        <v>0</v>
      </c>
      <c r="R338" s="5">
        <f t="shared" si="30"/>
        <v>0</v>
      </c>
      <c r="S338" s="5">
        <f t="shared" si="31"/>
        <v>0</v>
      </c>
      <c r="T338" s="5">
        <f t="shared" si="32"/>
        <v>0</v>
      </c>
      <c r="U338" s="4">
        <f t="shared" si="33"/>
        <v>0</v>
      </c>
      <c r="V338" s="4">
        <f t="shared" si="34"/>
        <v>0</v>
      </c>
      <c r="W338" s="4">
        <f t="shared" si="35"/>
        <v>0</v>
      </c>
    </row>
    <row r="339" spans="1:23" customFormat="1" x14ac:dyDescent="0.25">
      <c r="A339" s="124"/>
      <c r="B339" s="119"/>
      <c r="C339" s="124"/>
      <c r="D339" s="124"/>
      <c r="E339" s="124"/>
      <c r="F339" s="123"/>
      <c r="G339" s="4"/>
      <c r="H339" s="4"/>
      <c r="I339" s="4"/>
      <c r="J339" s="4"/>
      <c r="K339" s="4"/>
      <c r="L339" s="64">
        <f>IFERROR(VLOOKUP(G339,'Sentrale parametere'!$A$4:$G$11,2,FALSE),0)</f>
        <v>0</v>
      </c>
      <c r="M339" s="64">
        <f>IFERROR(VLOOKUP(G339,'Sentrale parametere'!$A$4:$G$11,3,FALSE)*IF(F339="Ja",2,1),0)</f>
        <v>0</v>
      </c>
      <c r="N339" s="64">
        <f>IFERROR(VLOOKUP(G339,'Sentrale parametere'!$A$4:$G$11,4,FALSE),0)</f>
        <v>0</v>
      </c>
      <c r="O339" s="65">
        <f>IFERROR(VLOOKUP(G339,'Sentrale parametere'!$A$4:$G$11,5,FALSE),0)</f>
        <v>0</v>
      </c>
      <c r="P339" s="65">
        <f>IFERROR(VLOOKUP(G339,'Sentrale parametere'!$A$4:$G$11,6,FALSE)*IF(F339="Ja",2,1),0)</f>
        <v>0</v>
      </c>
      <c r="Q339" s="65">
        <f>IFERROR(VLOOKUP(G339,'Sentrale parametere'!$A$4:$G$11,7,FALSE),0)</f>
        <v>0</v>
      </c>
      <c r="R339" s="5">
        <f t="shared" si="30"/>
        <v>0</v>
      </c>
      <c r="S339" s="5">
        <f t="shared" si="31"/>
        <v>0</v>
      </c>
      <c r="T339" s="5">
        <f t="shared" si="32"/>
        <v>0</v>
      </c>
      <c r="U339" s="4">
        <f t="shared" si="33"/>
        <v>0</v>
      </c>
      <c r="V339" s="4">
        <f t="shared" si="34"/>
        <v>0</v>
      </c>
      <c r="W339" s="4">
        <f t="shared" si="35"/>
        <v>0</v>
      </c>
    </row>
    <row r="340" spans="1:23" customFormat="1" x14ac:dyDescent="0.25">
      <c r="A340" s="124"/>
      <c r="B340" s="119"/>
      <c r="C340" s="124"/>
      <c r="D340" s="124"/>
      <c r="E340" s="124"/>
      <c r="F340" s="123"/>
      <c r="G340" s="4"/>
      <c r="H340" s="4"/>
      <c r="I340" s="4"/>
      <c r="J340" s="4"/>
      <c r="K340" s="4"/>
      <c r="L340" s="64">
        <f>IFERROR(VLOOKUP(G340,'Sentrale parametere'!$A$4:$G$11,2,FALSE),0)</f>
        <v>0</v>
      </c>
      <c r="M340" s="64">
        <f>IFERROR(VLOOKUP(G340,'Sentrale parametere'!$A$4:$G$11,3,FALSE)*IF(F340="Ja",2,1),0)</f>
        <v>0</v>
      </c>
      <c r="N340" s="64">
        <f>IFERROR(VLOOKUP(G340,'Sentrale parametere'!$A$4:$G$11,4,FALSE),0)</f>
        <v>0</v>
      </c>
      <c r="O340" s="65">
        <f>IFERROR(VLOOKUP(G340,'Sentrale parametere'!$A$4:$G$11,5,FALSE),0)</f>
        <v>0</v>
      </c>
      <c r="P340" s="65">
        <f>IFERROR(VLOOKUP(G340,'Sentrale parametere'!$A$4:$G$11,6,FALSE)*IF(F340="Ja",2,1),0)</f>
        <v>0</v>
      </c>
      <c r="Q340" s="65">
        <f>IFERROR(VLOOKUP(G340,'Sentrale parametere'!$A$4:$G$11,7,FALSE),0)</f>
        <v>0</v>
      </c>
      <c r="R340" s="5">
        <f t="shared" si="30"/>
        <v>0</v>
      </c>
      <c r="S340" s="5">
        <f t="shared" si="31"/>
        <v>0</v>
      </c>
      <c r="T340" s="5">
        <f t="shared" si="32"/>
        <v>0</v>
      </c>
      <c r="U340" s="4">
        <f t="shared" si="33"/>
        <v>0</v>
      </c>
      <c r="V340" s="4">
        <f t="shared" si="34"/>
        <v>0</v>
      </c>
      <c r="W340" s="4">
        <f t="shared" si="35"/>
        <v>0</v>
      </c>
    </row>
    <row r="341" spans="1:23" customFormat="1" x14ac:dyDescent="0.25">
      <c r="A341" s="124"/>
      <c r="B341" s="119"/>
      <c r="C341" s="124"/>
      <c r="D341" s="124"/>
      <c r="E341" s="124"/>
      <c r="F341" s="123"/>
      <c r="G341" s="4"/>
      <c r="H341" s="4"/>
      <c r="I341" s="4"/>
      <c r="J341" s="4"/>
      <c r="K341" s="4"/>
      <c r="L341" s="64">
        <f>IFERROR(VLOOKUP(G341,'Sentrale parametere'!$A$4:$G$11,2,FALSE),0)</f>
        <v>0</v>
      </c>
      <c r="M341" s="64">
        <f>IFERROR(VLOOKUP(G341,'Sentrale parametere'!$A$4:$G$11,3,FALSE)*IF(F341="Ja",2,1),0)</f>
        <v>0</v>
      </c>
      <c r="N341" s="64">
        <f>IFERROR(VLOOKUP(G341,'Sentrale parametere'!$A$4:$G$11,4,FALSE),0)</f>
        <v>0</v>
      </c>
      <c r="O341" s="65">
        <f>IFERROR(VLOOKUP(G341,'Sentrale parametere'!$A$4:$G$11,5,FALSE),0)</f>
        <v>0</v>
      </c>
      <c r="P341" s="65">
        <f>IFERROR(VLOOKUP(G341,'Sentrale parametere'!$A$4:$G$11,6,FALSE)*IF(F341="Ja",2,1),0)</f>
        <v>0</v>
      </c>
      <c r="Q341" s="65">
        <f>IFERROR(VLOOKUP(G341,'Sentrale parametere'!$A$4:$G$11,7,FALSE),0)</f>
        <v>0</v>
      </c>
      <c r="R341" s="5">
        <f t="shared" si="30"/>
        <v>0</v>
      </c>
      <c r="S341" s="5">
        <f t="shared" si="31"/>
        <v>0</v>
      </c>
      <c r="T341" s="5">
        <f t="shared" si="32"/>
        <v>0</v>
      </c>
      <c r="U341" s="4">
        <f t="shared" si="33"/>
        <v>0</v>
      </c>
      <c r="V341" s="4">
        <f t="shared" si="34"/>
        <v>0</v>
      </c>
      <c r="W341" s="4">
        <f t="shared" si="35"/>
        <v>0</v>
      </c>
    </row>
    <row r="342" spans="1:23" customFormat="1" x14ac:dyDescent="0.25">
      <c r="A342" s="124"/>
      <c r="B342" s="119"/>
      <c r="C342" s="124"/>
      <c r="D342" s="124"/>
      <c r="E342" s="124"/>
      <c r="F342" s="123"/>
      <c r="G342" s="4"/>
      <c r="H342" s="4"/>
      <c r="I342" s="4"/>
      <c r="J342" s="4"/>
      <c r="K342" s="4"/>
      <c r="L342" s="64">
        <f>IFERROR(VLOOKUP(G342,'Sentrale parametere'!$A$4:$G$11,2,FALSE),0)</f>
        <v>0</v>
      </c>
      <c r="M342" s="64">
        <f>IFERROR(VLOOKUP(G342,'Sentrale parametere'!$A$4:$G$11,3,FALSE)*IF(F342="Ja",2,1),0)</f>
        <v>0</v>
      </c>
      <c r="N342" s="64">
        <f>IFERROR(VLOOKUP(G342,'Sentrale parametere'!$A$4:$G$11,4,FALSE),0)</f>
        <v>0</v>
      </c>
      <c r="O342" s="65">
        <f>IFERROR(VLOOKUP(G342,'Sentrale parametere'!$A$4:$G$11,5,FALSE),0)</f>
        <v>0</v>
      </c>
      <c r="P342" s="65">
        <f>IFERROR(VLOOKUP(G342,'Sentrale parametere'!$A$4:$G$11,6,FALSE)*IF(F342="Ja",2,1),0)</f>
        <v>0</v>
      </c>
      <c r="Q342" s="65">
        <f>IFERROR(VLOOKUP(G342,'Sentrale parametere'!$A$4:$G$11,7,FALSE),0)</f>
        <v>0</v>
      </c>
      <c r="R342" s="5">
        <f t="shared" si="30"/>
        <v>0</v>
      </c>
      <c r="S342" s="5">
        <f t="shared" si="31"/>
        <v>0</v>
      </c>
      <c r="T342" s="5">
        <f t="shared" si="32"/>
        <v>0</v>
      </c>
      <c r="U342" s="4">
        <f t="shared" si="33"/>
        <v>0</v>
      </c>
      <c r="V342" s="4">
        <f t="shared" si="34"/>
        <v>0</v>
      </c>
      <c r="W342" s="4">
        <f t="shared" si="35"/>
        <v>0</v>
      </c>
    </row>
    <row r="343" spans="1:23" customFormat="1" x14ac:dyDescent="0.25">
      <c r="A343" s="124"/>
      <c r="B343" s="119"/>
      <c r="C343" s="124"/>
      <c r="D343" s="124"/>
      <c r="E343" s="124"/>
      <c r="F343" s="123"/>
      <c r="G343" s="4"/>
      <c r="H343" s="4"/>
      <c r="I343" s="4"/>
      <c r="J343" s="4"/>
      <c r="K343" s="4"/>
      <c r="L343" s="64">
        <f>IFERROR(VLOOKUP(G343,'Sentrale parametere'!$A$4:$G$11,2,FALSE),0)</f>
        <v>0</v>
      </c>
      <c r="M343" s="64">
        <f>IFERROR(VLOOKUP(G343,'Sentrale parametere'!$A$4:$G$11,3,FALSE)*IF(F343="Ja",2,1),0)</f>
        <v>0</v>
      </c>
      <c r="N343" s="64">
        <f>IFERROR(VLOOKUP(G343,'Sentrale parametere'!$A$4:$G$11,4,FALSE),0)</f>
        <v>0</v>
      </c>
      <c r="O343" s="65">
        <f>IFERROR(VLOOKUP(G343,'Sentrale parametere'!$A$4:$G$11,5,FALSE),0)</f>
        <v>0</v>
      </c>
      <c r="P343" s="65">
        <f>IFERROR(VLOOKUP(G343,'Sentrale parametere'!$A$4:$G$11,6,FALSE)*IF(F343="Ja",2,1),0)</f>
        <v>0</v>
      </c>
      <c r="Q343" s="65">
        <f>IFERROR(VLOOKUP(G343,'Sentrale parametere'!$A$4:$G$11,7,FALSE),0)</f>
        <v>0</v>
      </c>
      <c r="R343" s="5">
        <f t="shared" si="30"/>
        <v>0</v>
      </c>
      <c r="S343" s="5">
        <f t="shared" si="31"/>
        <v>0</v>
      </c>
      <c r="T343" s="5">
        <f t="shared" si="32"/>
        <v>0</v>
      </c>
      <c r="U343" s="4">
        <f t="shared" si="33"/>
        <v>0</v>
      </c>
      <c r="V343" s="4">
        <f t="shared" si="34"/>
        <v>0</v>
      </c>
      <c r="W343" s="4">
        <f t="shared" si="35"/>
        <v>0</v>
      </c>
    </row>
    <row r="344" spans="1:23" customFormat="1" x14ac:dyDescent="0.25">
      <c r="A344" s="124"/>
      <c r="B344" s="119"/>
      <c r="C344" s="124"/>
      <c r="D344" s="124"/>
      <c r="E344" s="124"/>
      <c r="F344" s="123"/>
      <c r="G344" s="4"/>
      <c r="H344" s="4"/>
      <c r="I344" s="4"/>
      <c r="J344" s="4"/>
      <c r="K344" s="4"/>
      <c r="L344" s="64">
        <f>IFERROR(VLOOKUP(G344,'Sentrale parametere'!$A$4:$G$11,2,FALSE),0)</f>
        <v>0</v>
      </c>
      <c r="M344" s="64">
        <f>IFERROR(VLOOKUP(G344,'Sentrale parametere'!$A$4:$G$11,3,FALSE)*IF(F344="Ja",2,1),0)</f>
        <v>0</v>
      </c>
      <c r="N344" s="64">
        <f>IFERROR(VLOOKUP(G344,'Sentrale parametere'!$A$4:$G$11,4,FALSE),0)</f>
        <v>0</v>
      </c>
      <c r="O344" s="65">
        <f>IFERROR(VLOOKUP(G344,'Sentrale parametere'!$A$4:$G$11,5,FALSE),0)</f>
        <v>0</v>
      </c>
      <c r="P344" s="65">
        <f>IFERROR(VLOOKUP(G344,'Sentrale parametere'!$A$4:$G$11,6,FALSE)*IF(F344="Ja",2,1),0)</f>
        <v>0</v>
      </c>
      <c r="Q344" s="65">
        <f>IFERROR(VLOOKUP(G344,'Sentrale parametere'!$A$4:$G$11,7,FALSE),0)</f>
        <v>0</v>
      </c>
      <c r="R344" s="5">
        <f t="shared" si="30"/>
        <v>0</v>
      </c>
      <c r="S344" s="5">
        <f t="shared" si="31"/>
        <v>0</v>
      </c>
      <c r="T344" s="5">
        <f t="shared" si="32"/>
        <v>0</v>
      </c>
      <c r="U344" s="4">
        <f t="shared" si="33"/>
        <v>0</v>
      </c>
      <c r="V344" s="4">
        <f t="shared" si="34"/>
        <v>0</v>
      </c>
      <c r="W344" s="4">
        <f t="shared" si="35"/>
        <v>0</v>
      </c>
    </row>
    <row r="345" spans="1:23" customFormat="1" x14ac:dyDescent="0.25">
      <c r="A345" s="124"/>
      <c r="B345" s="119"/>
      <c r="C345" s="124"/>
      <c r="D345" s="124"/>
      <c r="E345" s="124"/>
      <c r="F345" s="123"/>
      <c r="G345" s="4"/>
      <c r="H345" s="4"/>
      <c r="I345" s="4"/>
      <c r="J345" s="4"/>
      <c r="K345" s="4"/>
      <c r="L345" s="64">
        <f>IFERROR(VLOOKUP(G345,'Sentrale parametere'!$A$4:$G$11,2,FALSE),0)</f>
        <v>0</v>
      </c>
      <c r="M345" s="64">
        <f>IFERROR(VLOOKUP(G345,'Sentrale parametere'!$A$4:$G$11,3,FALSE)*IF(F345="Ja",2,1),0)</f>
        <v>0</v>
      </c>
      <c r="N345" s="64">
        <f>IFERROR(VLOOKUP(G345,'Sentrale parametere'!$A$4:$G$11,4,FALSE),0)</f>
        <v>0</v>
      </c>
      <c r="O345" s="65">
        <f>IFERROR(VLOOKUP(G345,'Sentrale parametere'!$A$4:$G$11,5,FALSE),0)</f>
        <v>0</v>
      </c>
      <c r="P345" s="65">
        <f>IFERROR(VLOOKUP(G345,'Sentrale parametere'!$A$4:$G$11,6,FALSE)*IF(F345="Ja",2,1),0)</f>
        <v>0</v>
      </c>
      <c r="Q345" s="65">
        <f>IFERROR(VLOOKUP(G345,'Sentrale parametere'!$A$4:$G$11,7,FALSE),0)</f>
        <v>0</v>
      </c>
      <c r="R345" s="5">
        <f t="shared" si="30"/>
        <v>0</v>
      </c>
      <c r="S345" s="5">
        <f t="shared" si="31"/>
        <v>0</v>
      </c>
      <c r="T345" s="5">
        <f t="shared" si="32"/>
        <v>0</v>
      </c>
      <c r="U345" s="4">
        <f t="shared" si="33"/>
        <v>0</v>
      </c>
      <c r="V345" s="4">
        <f t="shared" si="34"/>
        <v>0</v>
      </c>
      <c r="W345" s="4">
        <f t="shared" si="35"/>
        <v>0</v>
      </c>
    </row>
    <row r="346" spans="1:23" customFormat="1" x14ac:dyDescent="0.25">
      <c r="A346" s="124"/>
      <c r="B346" s="119"/>
      <c r="C346" s="124"/>
      <c r="D346" s="124"/>
      <c r="E346" s="124"/>
      <c r="F346" s="123"/>
      <c r="G346" s="4"/>
      <c r="H346" s="4"/>
      <c r="I346" s="4"/>
      <c r="J346" s="4"/>
      <c r="K346" s="4"/>
      <c r="L346" s="64">
        <f>IFERROR(VLOOKUP(G346,'Sentrale parametere'!$A$4:$G$11,2,FALSE),0)</f>
        <v>0</v>
      </c>
      <c r="M346" s="64">
        <f>IFERROR(VLOOKUP(G346,'Sentrale parametere'!$A$4:$G$11,3,FALSE)*IF(F346="Ja",2,1),0)</f>
        <v>0</v>
      </c>
      <c r="N346" s="64">
        <f>IFERROR(VLOOKUP(G346,'Sentrale parametere'!$A$4:$G$11,4,FALSE),0)</f>
        <v>0</v>
      </c>
      <c r="O346" s="65">
        <f>IFERROR(VLOOKUP(G346,'Sentrale parametere'!$A$4:$G$11,5,FALSE),0)</f>
        <v>0</v>
      </c>
      <c r="P346" s="65">
        <f>IFERROR(VLOOKUP(G346,'Sentrale parametere'!$A$4:$G$11,6,FALSE)*IF(F346="Ja",2,1),0)</f>
        <v>0</v>
      </c>
      <c r="Q346" s="65">
        <f>IFERROR(VLOOKUP(G346,'Sentrale parametere'!$A$4:$G$11,7,FALSE),0)</f>
        <v>0</v>
      </c>
      <c r="R346" s="5">
        <f t="shared" si="30"/>
        <v>0</v>
      </c>
      <c r="S346" s="5">
        <f t="shared" si="31"/>
        <v>0</v>
      </c>
      <c r="T346" s="5">
        <f t="shared" si="32"/>
        <v>0</v>
      </c>
      <c r="U346" s="4">
        <f t="shared" si="33"/>
        <v>0</v>
      </c>
      <c r="V346" s="4">
        <f t="shared" si="34"/>
        <v>0</v>
      </c>
      <c r="W346" s="4">
        <f t="shared" si="35"/>
        <v>0</v>
      </c>
    </row>
    <row r="347" spans="1:23" customFormat="1" x14ac:dyDescent="0.25">
      <c r="A347" s="124"/>
      <c r="B347" s="119"/>
      <c r="C347" s="124"/>
      <c r="D347" s="124"/>
      <c r="E347" s="124"/>
      <c r="F347" s="123"/>
      <c r="G347" s="4"/>
      <c r="H347" s="4"/>
      <c r="I347" s="4"/>
      <c r="J347" s="4"/>
      <c r="K347" s="4"/>
      <c r="L347" s="64">
        <f>IFERROR(VLOOKUP(G347,'Sentrale parametere'!$A$4:$G$11,2,FALSE),0)</f>
        <v>0</v>
      </c>
      <c r="M347" s="64">
        <f>IFERROR(VLOOKUP(G347,'Sentrale parametere'!$A$4:$G$11,3,FALSE)*IF(F347="Ja",2,1),0)</f>
        <v>0</v>
      </c>
      <c r="N347" s="64">
        <f>IFERROR(VLOOKUP(G347,'Sentrale parametere'!$A$4:$G$11,4,FALSE),0)</f>
        <v>0</v>
      </c>
      <c r="O347" s="65">
        <f>IFERROR(VLOOKUP(G347,'Sentrale parametere'!$A$4:$G$11,5,FALSE),0)</f>
        <v>0</v>
      </c>
      <c r="P347" s="65">
        <f>IFERROR(VLOOKUP(G347,'Sentrale parametere'!$A$4:$G$11,6,FALSE)*IF(F347="Ja",2,1),0)</f>
        <v>0</v>
      </c>
      <c r="Q347" s="65">
        <f>IFERROR(VLOOKUP(G347,'Sentrale parametere'!$A$4:$G$11,7,FALSE),0)</f>
        <v>0</v>
      </c>
      <c r="R347" s="5">
        <f t="shared" si="30"/>
        <v>0</v>
      </c>
      <c r="S347" s="5">
        <f t="shared" si="31"/>
        <v>0</v>
      </c>
      <c r="T347" s="5">
        <f t="shared" si="32"/>
        <v>0</v>
      </c>
      <c r="U347" s="4">
        <f t="shared" si="33"/>
        <v>0</v>
      </c>
      <c r="V347" s="4">
        <f t="shared" si="34"/>
        <v>0</v>
      </c>
      <c r="W347" s="4">
        <f t="shared" si="35"/>
        <v>0</v>
      </c>
    </row>
    <row r="348" spans="1:23" customFormat="1" x14ac:dyDescent="0.25">
      <c r="A348" s="124"/>
      <c r="B348" s="119"/>
      <c r="C348" s="124"/>
      <c r="D348" s="124"/>
      <c r="E348" s="124"/>
      <c r="F348" s="123"/>
      <c r="G348" s="4"/>
      <c r="H348" s="4"/>
      <c r="I348" s="4"/>
      <c r="J348" s="4"/>
      <c r="K348" s="4"/>
      <c r="L348" s="64">
        <f>IFERROR(VLOOKUP(G348,'Sentrale parametere'!$A$4:$G$11,2,FALSE),0)</f>
        <v>0</v>
      </c>
      <c r="M348" s="64">
        <f>IFERROR(VLOOKUP(G348,'Sentrale parametere'!$A$4:$G$11,3,FALSE)*IF(F348="Ja",2,1),0)</f>
        <v>0</v>
      </c>
      <c r="N348" s="64">
        <f>IFERROR(VLOOKUP(G348,'Sentrale parametere'!$A$4:$G$11,4,FALSE),0)</f>
        <v>0</v>
      </c>
      <c r="O348" s="65">
        <f>IFERROR(VLOOKUP(G348,'Sentrale parametere'!$A$4:$G$11,5,FALSE),0)</f>
        <v>0</v>
      </c>
      <c r="P348" s="65">
        <f>IFERROR(VLOOKUP(G348,'Sentrale parametere'!$A$4:$G$11,6,FALSE)*IF(F348="Ja",2,1),0)</f>
        <v>0</v>
      </c>
      <c r="Q348" s="65">
        <f>IFERROR(VLOOKUP(G348,'Sentrale parametere'!$A$4:$G$11,7,FALSE),0)</f>
        <v>0</v>
      </c>
      <c r="R348" s="5">
        <f t="shared" si="30"/>
        <v>0</v>
      </c>
      <c r="S348" s="5">
        <f t="shared" si="31"/>
        <v>0</v>
      </c>
      <c r="T348" s="5">
        <f t="shared" si="32"/>
        <v>0</v>
      </c>
      <c r="U348" s="4">
        <f t="shared" si="33"/>
        <v>0</v>
      </c>
      <c r="V348" s="4">
        <f t="shared" si="34"/>
        <v>0</v>
      </c>
      <c r="W348" s="4">
        <f t="shared" si="35"/>
        <v>0</v>
      </c>
    </row>
    <row r="349" spans="1:23" customFormat="1" x14ac:dyDescent="0.25">
      <c r="A349" s="124"/>
      <c r="B349" s="119"/>
      <c r="C349" s="124"/>
      <c r="D349" s="124"/>
      <c r="E349" s="124"/>
      <c r="F349" s="123"/>
      <c r="G349" s="4"/>
      <c r="H349" s="4"/>
      <c r="I349" s="4"/>
      <c r="J349" s="4"/>
      <c r="K349" s="4"/>
      <c r="L349" s="64">
        <f>IFERROR(VLOOKUP(G349,'Sentrale parametere'!$A$4:$G$11,2,FALSE),0)</f>
        <v>0</v>
      </c>
      <c r="M349" s="64">
        <f>IFERROR(VLOOKUP(G349,'Sentrale parametere'!$A$4:$G$11,3,FALSE)*IF(F349="Ja",2,1),0)</f>
        <v>0</v>
      </c>
      <c r="N349" s="64">
        <f>IFERROR(VLOOKUP(G349,'Sentrale parametere'!$A$4:$G$11,4,FALSE),0)</f>
        <v>0</v>
      </c>
      <c r="O349" s="65">
        <f>IFERROR(VLOOKUP(G349,'Sentrale parametere'!$A$4:$G$11,5,FALSE),0)</f>
        <v>0</v>
      </c>
      <c r="P349" s="65">
        <f>IFERROR(VLOOKUP(G349,'Sentrale parametere'!$A$4:$G$11,6,FALSE)*IF(F349="Ja",2,1),0)</f>
        <v>0</v>
      </c>
      <c r="Q349" s="65">
        <f>IFERROR(VLOOKUP(G349,'Sentrale parametere'!$A$4:$G$11,7,FALSE),0)</f>
        <v>0</v>
      </c>
      <c r="R349" s="5">
        <f t="shared" si="30"/>
        <v>0</v>
      </c>
      <c r="S349" s="5">
        <f t="shared" si="31"/>
        <v>0</v>
      </c>
      <c r="T349" s="5">
        <f t="shared" si="32"/>
        <v>0</v>
      </c>
      <c r="U349" s="4">
        <f t="shared" si="33"/>
        <v>0</v>
      </c>
      <c r="V349" s="4">
        <f t="shared" si="34"/>
        <v>0</v>
      </c>
      <c r="W349" s="4">
        <f t="shared" si="35"/>
        <v>0</v>
      </c>
    </row>
    <row r="350" spans="1:23" customFormat="1" x14ac:dyDescent="0.25">
      <c r="A350" s="124"/>
      <c r="B350" s="119"/>
      <c r="C350" s="124"/>
      <c r="D350" s="124"/>
      <c r="E350" s="124"/>
      <c r="F350" s="123"/>
      <c r="G350" s="4"/>
      <c r="H350" s="4"/>
      <c r="I350" s="4"/>
      <c r="J350" s="4"/>
      <c r="K350" s="4"/>
      <c r="L350" s="64">
        <f>IFERROR(VLOOKUP(G350,'Sentrale parametere'!$A$4:$G$11,2,FALSE),0)</f>
        <v>0</v>
      </c>
      <c r="M350" s="64">
        <f>IFERROR(VLOOKUP(G350,'Sentrale parametere'!$A$4:$G$11,3,FALSE)*IF(F350="Ja",2,1),0)</f>
        <v>0</v>
      </c>
      <c r="N350" s="64">
        <f>IFERROR(VLOOKUP(G350,'Sentrale parametere'!$A$4:$G$11,4,FALSE),0)</f>
        <v>0</v>
      </c>
      <c r="O350" s="65">
        <f>IFERROR(VLOOKUP(G350,'Sentrale parametere'!$A$4:$G$11,5,FALSE),0)</f>
        <v>0</v>
      </c>
      <c r="P350" s="65">
        <f>IFERROR(VLOOKUP(G350,'Sentrale parametere'!$A$4:$G$11,6,FALSE)*IF(F350="Ja",2,1),0)</f>
        <v>0</v>
      </c>
      <c r="Q350" s="65">
        <f>IFERROR(VLOOKUP(G350,'Sentrale parametere'!$A$4:$G$11,7,FALSE),0)</f>
        <v>0</v>
      </c>
      <c r="R350" s="5">
        <f t="shared" si="30"/>
        <v>0</v>
      </c>
      <c r="S350" s="5">
        <f t="shared" si="31"/>
        <v>0</v>
      </c>
      <c r="T350" s="5">
        <f t="shared" si="32"/>
        <v>0</v>
      </c>
      <c r="U350" s="4">
        <f t="shared" si="33"/>
        <v>0</v>
      </c>
      <c r="V350" s="4">
        <f t="shared" si="34"/>
        <v>0</v>
      </c>
      <c r="W350" s="4">
        <f t="shared" si="35"/>
        <v>0</v>
      </c>
    </row>
    <row r="351" spans="1:23" customFormat="1" x14ac:dyDescent="0.25">
      <c r="A351" s="124"/>
      <c r="B351" s="119"/>
      <c r="C351" s="124"/>
      <c r="D351" s="124"/>
      <c r="E351" s="124"/>
      <c r="F351" s="123"/>
      <c r="G351" s="4"/>
      <c r="H351" s="4"/>
      <c r="I351" s="4"/>
      <c r="J351" s="4"/>
      <c r="K351" s="4"/>
      <c r="L351" s="64">
        <f>IFERROR(VLOOKUP(G351,'Sentrale parametere'!$A$4:$G$11,2,FALSE),0)</f>
        <v>0</v>
      </c>
      <c r="M351" s="64">
        <f>IFERROR(VLOOKUP(G351,'Sentrale parametere'!$A$4:$G$11,3,FALSE)*IF(F351="Ja",2,1),0)</f>
        <v>0</v>
      </c>
      <c r="N351" s="64">
        <f>IFERROR(VLOOKUP(G351,'Sentrale parametere'!$A$4:$G$11,4,FALSE),0)</f>
        <v>0</v>
      </c>
      <c r="O351" s="65">
        <f>IFERROR(VLOOKUP(G351,'Sentrale parametere'!$A$4:$G$11,5,FALSE),0)</f>
        <v>0</v>
      </c>
      <c r="P351" s="65">
        <f>IFERROR(VLOOKUP(G351,'Sentrale parametere'!$A$4:$G$11,6,FALSE)*IF(F351="Ja",2,1),0)</f>
        <v>0</v>
      </c>
      <c r="Q351" s="65">
        <f>IFERROR(VLOOKUP(G351,'Sentrale parametere'!$A$4:$G$11,7,FALSE),0)</f>
        <v>0</v>
      </c>
      <c r="R351" s="5">
        <f t="shared" si="30"/>
        <v>0</v>
      </c>
      <c r="S351" s="5">
        <f t="shared" si="31"/>
        <v>0</v>
      </c>
      <c r="T351" s="5">
        <f t="shared" si="32"/>
        <v>0</v>
      </c>
      <c r="U351" s="4">
        <f t="shared" si="33"/>
        <v>0</v>
      </c>
      <c r="V351" s="4">
        <f t="shared" si="34"/>
        <v>0</v>
      </c>
      <c r="W351" s="4">
        <f t="shared" si="35"/>
        <v>0</v>
      </c>
    </row>
    <row r="352" spans="1:23" customFormat="1" x14ac:dyDescent="0.25">
      <c r="A352" s="124"/>
      <c r="B352" s="119"/>
      <c r="C352" s="124"/>
      <c r="D352" s="124"/>
      <c r="E352" s="124"/>
      <c r="F352" s="123"/>
      <c r="G352" s="4"/>
      <c r="H352" s="4"/>
      <c r="I352" s="4"/>
      <c r="J352" s="4"/>
      <c r="K352" s="4"/>
      <c r="L352" s="64">
        <f>IFERROR(VLOOKUP(G352,'Sentrale parametere'!$A$4:$G$11,2,FALSE),0)</f>
        <v>0</v>
      </c>
      <c r="M352" s="64">
        <f>IFERROR(VLOOKUP(G352,'Sentrale parametere'!$A$4:$G$11,3,FALSE)*IF(F352="Ja",2,1),0)</f>
        <v>0</v>
      </c>
      <c r="N352" s="64">
        <f>IFERROR(VLOOKUP(G352,'Sentrale parametere'!$A$4:$G$11,4,FALSE),0)</f>
        <v>0</v>
      </c>
      <c r="O352" s="65">
        <f>IFERROR(VLOOKUP(G352,'Sentrale parametere'!$A$4:$G$11,5,FALSE),0)</f>
        <v>0</v>
      </c>
      <c r="P352" s="65">
        <f>IFERROR(VLOOKUP(G352,'Sentrale parametere'!$A$4:$G$11,6,FALSE)*IF(F352="Ja",2,1),0)</f>
        <v>0</v>
      </c>
      <c r="Q352" s="65">
        <f>IFERROR(VLOOKUP(G352,'Sentrale parametere'!$A$4:$G$11,7,FALSE),0)</f>
        <v>0</v>
      </c>
      <c r="R352" s="5">
        <f t="shared" si="30"/>
        <v>0</v>
      </c>
      <c r="S352" s="5">
        <f t="shared" si="31"/>
        <v>0</v>
      </c>
      <c r="T352" s="5">
        <f t="shared" si="32"/>
        <v>0</v>
      </c>
      <c r="U352" s="4">
        <f t="shared" si="33"/>
        <v>0</v>
      </c>
      <c r="V352" s="4">
        <f t="shared" si="34"/>
        <v>0</v>
      </c>
      <c r="W352" s="4">
        <f t="shared" si="35"/>
        <v>0</v>
      </c>
    </row>
    <row r="353" spans="1:23" customFormat="1" x14ac:dyDescent="0.25">
      <c r="A353" s="124"/>
      <c r="B353" s="119"/>
      <c r="C353" s="124"/>
      <c r="D353" s="124"/>
      <c r="E353" s="124"/>
      <c r="F353" s="123"/>
      <c r="G353" s="4"/>
      <c r="H353" s="4"/>
      <c r="I353" s="4"/>
      <c r="J353" s="4"/>
      <c r="K353" s="4"/>
      <c r="L353" s="64">
        <f>IFERROR(VLOOKUP(G353,'Sentrale parametere'!$A$4:$G$11,2,FALSE),0)</f>
        <v>0</v>
      </c>
      <c r="M353" s="64">
        <f>IFERROR(VLOOKUP(G353,'Sentrale parametere'!$A$4:$G$11,3,FALSE)*IF(F353="Ja",2,1),0)</f>
        <v>0</v>
      </c>
      <c r="N353" s="64">
        <f>IFERROR(VLOOKUP(G353,'Sentrale parametere'!$A$4:$G$11,4,FALSE),0)</f>
        <v>0</v>
      </c>
      <c r="O353" s="65">
        <f>IFERROR(VLOOKUP(G353,'Sentrale parametere'!$A$4:$G$11,5,FALSE),0)</f>
        <v>0</v>
      </c>
      <c r="P353" s="65">
        <f>IFERROR(VLOOKUP(G353,'Sentrale parametere'!$A$4:$G$11,6,FALSE)*IF(F353="Ja",2,1),0)</f>
        <v>0</v>
      </c>
      <c r="Q353" s="65">
        <f>IFERROR(VLOOKUP(G353,'Sentrale parametere'!$A$4:$G$11,7,FALSE),0)</f>
        <v>0</v>
      </c>
      <c r="R353" s="5">
        <f t="shared" si="30"/>
        <v>0</v>
      </c>
      <c r="S353" s="5">
        <f t="shared" si="31"/>
        <v>0</v>
      </c>
      <c r="T353" s="5">
        <f t="shared" si="32"/>
        <v>0</v>
      </c>
      <c r="U353" s="4">
        <f t="shared" si="33"/>
        <v>0</v>
      </c>
      <c r="V353" s="4">
        <f t="shared" si="34"/>
        <v>0</v>
      </c>
      <c r="W353" s="4">
        <f t="shared" si="35"/>
        <v>0</v>
      </c>
    </row>
    <row r="354" spans="1:23" customFormat="1" x14ac:dyDescent="0.25">
      <c r="A354" s="124"/>
      <c r="B354" s="119"/>
      <c r="C354" s="124"/>
      <c r="D354" s="124"/>
      <c r="E354" s="124"/>
      <c r="F354" s="123"/>
      <c r="G354" s="4"/>
      <c r="H354" s="4"/>
      <c r="I354" s="4"/>
      <c r="J354" s="4"/>
      <c r="K354" s="4"/>
      <c r="L354" s="64">
        <f>IFERROR(VLOOKUP(G354,'Sentrale parametere'!$A$4:$G$11,2,FALSE),0)</f>
        <v>0</v>
      </c>
      <c r="M354" s="64">
        <f>IFERROR(VLOOKUP(G354,'Sentrale parametere'!$A$4:$G$11,3,FALSE)*IF(F354="Ja",2,1),0)</f>
        <v>0</v>
      </c>
      <c r="N354" s="64">
        <f>IFERROR(VLOOKUP(G354,'Sentrale parametere'!$A$4:$G$11,4,FALSE),0)</f>
        <v>0</v>
      </c>
      <c r="O354" s="65">
        <f>IFERROR(VLOOKUP(G354,'Sentrale parametere'!$A$4:$G$11,5,FALSE),0)</f>
        <v>0</v>
      </c>
      <c r="P354" s="65">
        <f>IFERROR(VLOOKUP(G354,'Sentrale parametere'!$A$4:$G$11,6,FALSE)*IF(F354="Ja",2,1),0)</f>
        <v>0</v>
      </c>
      <c r="Q354" s="65">
        <f>IFERROR(VLOOKUP(G354,'Sentrale parametere'!$A$4:$G$11,7,FALSE),0)</f>
        <v>0</v>
      </c>
      <c r="R354" s="5">
        <f t="shared" si="30"/>
        <v>0</v>
      </c>
      <c r="S354" s="5">
        <f t="shared" si="31"/>
        <v>0</v>
      </c>
      <c r="T354" s="5">
        <f t="shared" si="32"/>
        <v>0</v>
      </c>
      <c r="U354" s="4">
        <f t="shared" si="33"/>
        <v>0</v>
      </c>
      <c r="V354" s="4">
        <f t="shared" si="34"/>
        <v>0</v>
      </c>
      <c r="W354" s="4">
        <f t="shared" si="35"/>
        <v>0</v>
      </c>
    </row>
    <row r="355" spans="1:23" customFormat="1" x14ac:dyDescent="0.25">
      <c r="A355" s="124"/>
      <c r="B355" s="119"/>
      <c r="C355" s="124"/>
      <c r="D355" s="124"/>
      <c r="E355" s="124"/>
      <c r="F355" s="123"/>
      <c r="G355" s="4"/>
      <c r="H355" s="4"/>
      <c r="I355" s="4"/>
      <c r="J355" s="4"/>
      <c r="K355" s="4"/>
      <c r="L355" s="64">
        <f>IFERROR(VLOOKUP(G355,'Sentrale parametere'!$A$4:$G$11,2,FALSE),0)</f>
        <v>0</v>
      </c>
      <c r="M355" s="64">
        <f>IFERROR(VLOOKUP(G355,'Sentrale parametere'!$A$4:$G$11,3,FALSE)*IF(F355="Ja",2,1),0)</f>
        <v>0</v>
      </c>
      <c r="N355" s="64">
        <f>IFERROR(VLOOKUP(G355,'Sentrale parametere'!$A$4:$G$11,4,FALSE),0)</f>
        <v>0</v>
      </c>
      <c r="O355" s="65">
        <f>IFERROR(VLOOKUP(G355,'Sentrale parametere'!$A$4:$G$11,5,FALSE),0)</f>
        <v>0</v>
      </c>
      <c r="P355" s="65">
        <f>IFERROR(VLOOKUP(G355,'Sentrale parametere'!$A$4:$G$11,6,FALSE)*IF(F355="Ja",2,1),0)</f>
        <v>0</v>
      </c>
      <c r="Q355" s="65">
        <f>IFERROR(VLOOKUP(G355,'Sentrale parametere'!$A$4:$G$11,7,FALSE),0)</f>
        <v>0</v>
      </c>
      <c r="R355" s="5">
        <f t="shared" si="30"/>
        <v>0</v>
      </c>
      <c r="S355" s="5">
        <f t="shared" si="31"/>
        <v>0</v>
      </c>
      <c r="T355" s="5">
        <f t="shared" si="32"/>
        <v>0</v>
      </c>
      <c r="U355" s="4">
        <f t="shared" si="33"/>
        <v>0</v>
      </c>
      <c r="V355" s="4">
        <f t="shared" si="34"/>
        <v>0</v>
      </c>
      <c r="W355" s="4">
        <f t="shared" si="35"/>
        <v>0</v>
      </c>
    </row>
    <row r="356" spans="1:23" customFormat="1" x14ac:dyDescent="0.25">
      <c r="A356" s="124"/>
      <c r="B356" s="119"/>
      <c r="C356" s="124"/>
      <c r="D356" s="124"/>
      <c r="E356" s="124"/>
      <c r="F356" s="123"/>
      <c r="G356" s="4"/>
      <c r="H356" s="4"/>
      <c r="I356" s="4"/>
      <c r="J356" s="4"/>
      <c r="K356" s="4"/>
      <c r="L356" s="64">
        <f>IFERROR(VLOOKUP(G356,'Sentrale parametere'!$A$4:$G$11,2,FALSE),0)</f>
        <v>0</v>
      </c>
      <c r="M356" s="64">
        <f>IFERROR(VLOOKUP(G356,'Sentrale parametere'!$A$4:$G$11,3,FALSE)*IF(F356="Ja",2,1),0)</f>
        <v>0</v>
      </c>
      <c r="N356" s="64">
        <f>IFERROR(VLOOKUP(G356,'Sentrale parametere'!$A$4:$G$11,4,FALSE),0)</f>
        <v>0</v>
      </c>
      <c r="O356" s="65">
        <f>IFERROR(VLOOKUP(G356,'Sentrale parametere'!$A$4:$G$11,5,FALSE),0)</f>
        <v>0</v>
      </c>
      <c r="P356" s="65">
        <f>IFERROR(VLOOKUP(G356,'Sentrale parametere'!$A$4:$G$11,6,FALSE)*IF(F356="Ja",2,1),0)</f>
        <v>0</v>
      </c>
      <c r="Q356" s="65">
        <f>IFERROR(VLOOKUP(G356,'Sentrale parametere'!$A$4:$G$11,7,FALSE),0)</f>
        <v>0</v>
      </c>
      <c r="R356" s="5">
        <f t="shared" si="30"/>
        <v>0</v>
      </c>
      <c r="S356" s="5">
        <f t="shared" si="31"/>
        <v>0</v>
      </c>
      <c r="T356" s="5">
        <f t="shared" si="32"/>
        <v>0</v>
      </c>
      <c r="U356" s="4">
        <f t="shared" si="33"/>
        <v>0</v>
      </c>
      <c r="V356" s="4">
        <f t="shared" si="34"/>
        <v>0</v>
      </c>
      <c r="W356" s="4">
        <f t="shared" si="35"/>
        <v>0</v>
      </c>
    </row>
    <row r="357" spans="1:23" customFormat="1" x14ac:dyDescent="0.25">
      <c r="A357" s="124"/>
      <c r="B357" s="119"/>
      <c r="C357" s="124"/>
      <c r="D357" s="124"/>
      <c r="E357" s="124"/>
      <c r="F357" s="123"/>
      <c r="G357" s="4"/>
      <c r="H357" s="4"/>
      <c r="I357" s="4"/>
      <c r="J357" s="4"/>
      <c r="K357" s="4"/>
      <c r="L357" s="64">
        <f>IFERROR(VLOOKUP(G357,'Sentrale parametere'!$A$4:$G$11,2,FALSE),0)</f>
        <v>0</v>
      </c>
      <c r="M357" s="64">
        <f>IFERROR(VLOOKUP(G357,'Sentrale parametere'!$A$4:$G$11,3,FALSE)*IF(F357="Ja",2,1),0)</f>
        <v>0</v>
      </c>
      <c r="N357" s="64">
        <f>IFERROR(VLOOKUP(G357,'Sentrale parametere'!$A$4:$G$11,4,FALSE),0)</f>
        <v>0</v>
      </c>
      <c r="O357" s="65">
        <f>IFERROR(VLOOKUP(G357,'Sentrale parametere'!$A$4:$G$11,5,FALSE),0)</f>
        <v>0</v>
      </c>
      <c r="P357" s="65">
        <f>IFERROR(VLOOKUP(G357,'Sentrale parametere'!$A$4:$G$11,6,FALSE)*IF(F357="Ja",2,1),0)</f>
        <v>0</v>
      </c>
      <c r="Q357" s="65">
        <f>IFERROR(VLOOKUP(G357,'Sentrale parametere'!$A$4:$G$11,7,FALSE),0)</f>
        <v>0</v>
      </c>
      <c r="R357" s="5">
        <f t="shared" si="30"/>
        <v>0</v>
      </c>
      <c r="S357" s="5">
        <f t="shared" si="31"/>
        <v>0</v>
      </c>
      <c r="T357" s="5">
        <f t="shared" si="32"/>
        <v>0</v>
      </c>
      <c r="U357" s="4">
        <f t="shared" si="33"/>
        <v>0</v>
      </c>
      <c r="V357" s="4">
        <f t="shared" si="34"/>
        <v>0</v>
      </c>
      <c r="W357" s="4">
        <f t="shared" si="35"/>
        <v>0</v>
      </c>
    </row>
    <row r="358" spans="1:23" customFormat="1" x14ac:dyDescent="0.25">
      <c r="A358" s="124"/>
      <c r="B358" s="119"/>
      <c r="C358" s="124"/>
      <c r="D358" s="124"/>
      <c r="E358" s="124"/>
      <c r="F358" s="123"/>
      <c r="G358" s="4"/>
      <c r="H358" s="4"/>
      <c r="I358" s="4"/>
      <c r="J358" s="4"/>
      <c r="K358" s="4"/>
      <c r="L358" s="64">
        <f>IFERROR(VLOOKUP(G358,'Sentrale parametere'!$A$4:$G$11,2,FALSE),0)</f>
        <v>0</v>
      </c>
      <c r="M358" s="64">
        <f>IFERROR(VLOOKUP(G358,'Sentrale parametere'!$A$4:$G$11,3,FALSE)*IF(F358="Ja",2,1),0)</f>
        <v>0</v>
      </c>
      <c r="N358" s="64">
        <f>IFERROR(VLOOKUP(G358,'Sentrale parametere'!$A$4:$G$11,4,FALSE),0)</f>
        <v>0</v>
      </c>
      <c r="O358" s="65">
        <f>IFERROR(VLOOKUP(G358,'Sentrale parametere'!$A$4:$G$11,5,FALSE),0)</f>
        <v>0</v>
      </c>
      <c r="P358" s="65">
        <f>IFERROR(VLOOKUP(G358,'Sentrale parametere'!$A$4:$G$11,6,FALSE)*IF(F358="Ja",2,1),0)</f>
        <v>0</v>
      </c>
      <c r="Q358" s="65">
        <f>IFERROR(VLOOKUP(G358,'Sentrale parametere'!$A$4:$G$11,7,FALSE),0)</f>
        <v>0</v>
      </c>
      <c r="R358" s="5">
        <f t="shared" si="30"/>
        <v>0</v>
      </c>
      <c r="S358" s="5">
        <f t="shared" si="31"/>
        <v>0</v>
      </c>
      <c r="T358" s="5">
        <f t="shared" si="32"/>
        <v>0</v>
      </c>
      <c r="U358" s="4">
        <f t="shared" si="33"/>
        <v>0</v>
      </c>
      <c r="V358" s="4">
        <f t="shared" si="34"/>
        <v>0</v>
      </c>
      <c r="W358" s="4">
        <f t="shared" si="35"/>
        <v>0</v>
      </c>
    </row>
    <row r="359" spans="1:23" customFormat="1" x14ac:dyDescent="0.25">
      <c r="A359" s="124"/>
      <c r="B359" s="119"/>
      <c r="C359" s="124"/>
      <c r="D359" s="124"/>
      <c r="E359" s="124"/>
      <c r="F359" s="123"/>
      <c r="G359" s="4"/>
      <c r="H359" s="4"/>
      <c r="I359" s="4"/>
      <c r="J359" s="4"/>
      <c r="K359" s="4"/>
      <c r="L359" s="64">
        <f>IFERROR(VLOOKUP(G359,'Sentrale parametere'!$A$4:$G$11,2,FALSE),0)</f>
        <v>0</v>
      </c>
      <c r="M359" s="64">
        <f>IFERROR(VLOOKUP(G359,'Sentrale parametere'!$A$4:$G$11,3,FALSE)*IF(F359="Ja",2,1),0)</f>
        <v>0</v>
      </c>
      <c r="N359" s="64">
        <f>IFERROR(VLOOKUP(G359,'Sentrale parametere'!$A$4:$G$11,4,FALSE),0)</f>
        <v>0</v>
      </c>
      <c r="O359" s="65">
        <f>IFERROR(VLOOKUP(G359,'Sentrale parametere'!$A$4:$G$11,5,FALSE),0)</f>
        <v>0</v>
      </c>
      <c r="P359" s="65">
        <f>IFERROR(VLOOKUP(G359,'Sentrale parametere'!$A$4:$G$11,6,FALSE)*IF(F359="Ja",2,1),0)</f>
        <v>0</v>
      </c>
      <c r="Q359" s="65">
        <f>IFERROR(VLOOKUP(G359,'Sentrale parametere'!$A$4:$G$11,7,FALSE),0)</f>
        <v>0</v>
      </c>
      <c r="R359" s="5">
        <f t="shared" si="30"/>
        <v>0</v>
      </c>
      <c r="S359" s="5">
        <f t="shared" si="31"/>
        <v>0</v>
      </c>
      <c r="T359" s="5">
        <f t="shared" si="32"/>
        <v>0</v>
      </c>
      <c r="U359" s="4">
        <f t="shared" si="33"/>
        <v>0</v>
      </c>
      <c r="V359" s="4">
        <f t="shared" si="34"/>
        <v>0</v>
      </c>
      <c r="W359" s="4">
        <f t="shared" si="35"/>
        <v>0</v>
      </c>
    </row>
    <row r="360" spans="1:23" customFormat="1" x14ac:dyDescent="0.25">
      <c r="A360" s="124"/>
      <c r="B360" s="119"/>
      <c r="C360" s="124"/>
      <c r="D360" s="124"/>
      <c r="E360" s="124"/>
      <c r="F360" s="123"/>
      <c r="G360" s="4"/>
      <c r="H360" s="4"/>
      <c r="I360" s="4"/>
      <c r="J360" s="4"/>
      <c r="K360" s="4"/>
      <c r="L360" s="64">
        <f>IFERROR(VLOOKUP(G360,'Sentrale parametere'!$A$4:$G$11,2,FALSE),0)</f>
        <v>0</v>
      </c>
      <c r="M360" s="64">
        <f>IFERROR(VLOOKUP(G360,'Sentrale parametere'!$A$4:$G$11,3,FALSE)*IF(F360="Ja",2,1),0)</f>
        <v>0</v>
      </c>
      <c r="N360" s="64">
        <f>IFERROR(VLOOKUP(G360,'Sentrale parametere'!$A$4:$G$11,4,FALSE),0)</f>
        <v>0</v>
      </c>
      <c r="O360" s="65">
        <f>IFERROR(VLOOKUP(G360,'Sentrale parametere'!$A$4:$G$11,5,FALSE),0)</f>
        <v>0</v>
      </c>
      <c r="P360" s="65">
        <f>IFERROR(VLOOKUP(G360,'Sentrale parametere'!$A$4:$G$11,6,FALSE)*IF(F360="Ja",2,1),0)</f>
        <v>0</v>
      </c>
      <c r="Q360" s="65">
        <f>IFERROR(VLOOKUP(G360,'Sentrale parametere'!$A$4:$G$11,7,FALSE),0)</f>
        <v>0</v>
      </c>
      <c r="R360" s="5">
        <f t="shared" si="30"/>
        <v>0</v>
      </c>
      <c r="S360" s="5">
        <f t="shared" si="31"/>
        <v>0</v>
      </c>
      <c r="T360" s="5">
        <f t="shared" si="32"/>
        <v>0</v>
      </c>
      <c r="U360" s="4">
        <f t="shared" si="33"/>
        <v>0</v>
      </c>
      <c r="V360" s="4">
        <f t="shared" si="34"/>
        <v>0</v>
      </c>
      <c r="W360" s="4">
        <f t="shared" si="35"/>
        <v>0</v>
      </c>
    </row>
    <row r="361" spans="1:23" customFormat="1" x14ac:dyDescent="0.25">
      <c r="A361" s="124"/>
      <c r="B361" s="119"/>
      <c r="C361" s="124"/>
      <c r="D361" s="124"/>
      <c r="E361" s="124"/>
      <c r="F361" s="123"/>
      <c r="G361" s="4"/>
      <c r="H361" s="4"/>
      <c r="I361" s="4"/>
      <c r="J361" s="4"/>
      <c r="K361" s="4"/>
      <c r="L361" s="64">
        <f>IFERROR(VLOOKUP(G361,'Sentrale parametere'!$A$4:$G$11,2,FALSE),0)</f>
        <v>0</v>
      </c>
      <c r="M361" s="64">
        <f>IFERROR(VLOOKUP(G361,'Sentrale parametere'!$A$4:$G$11,3,FALSE)*IF(F361="Ja",2,1),0)</f>
        <v>0</v>
      </c>
      <c r="N361" s="64">
        <f>IFERROR(VLOOKUP(G361,'Sentrale parametere'!$A$4:$G$11,4,FALSE),0)</f>
        <v>0</v>
      </c>
      <c r="O361" s="65">
        <f>IFERROR(VLOOKUP(G361,'Sentrale parametere'!$A$4:$G$11,5,FALSE),0)</f>
        <v>0</v>
      </c>
      <c r="P361" s="65">
        <f>IFERROR(VLOOKUP(G361,'Sentrale parametere'!$A$4:$G$11,6,FALSE)*IF(F361="Ja",2,1),0)</f>
        <v>0</v>
      </c>
      <c r="Q361" s="65">
        <f>IFERROR(VLOOKUP(G361,'Sentrale parametere'!$A$4:$G$11,7,FALSE),0)</f>
        <v>0</v>
      </c>
      <c r="R361" s="5">
        <f t="shared" si="30"/>
        <v>0</v>
      </c>
      <c r="S361" s="5">
        <f t="shared" si="31"/>
        <v>0</v>
      </c>
      <c r="T361" s="5">
        <f t="shared" si="32"/>
        <v>0</v>
      </c>
      <c r="U361" s="4">
        <f t="shared" si="33"/>
        <v>0</v>
      </c>
      <c r="V361" s="4">
        <f t="shared" si="34"/>
        <v>0</v>
      </c>
      <c r="W361" s="4">
        <f t="shared" si="35"/>
        <v>0</v>
      </c>
    </row>
    <row r="362" spans="1:23" customFormat="1" x14ac:dyDescent="0.25">
      <c r="A362" s="124"/>
      <c r="B362" s="119"/>
      <c r="C362" s="124"/>
      <c r="D362" s="124"/>
      <c r="E362" s="124"/>
      <c r="F362" s="123"/>
      <c r="G362" s="4"/>
      <c r="H362" s="4"/>
      <c r="I362" s="4"/>
      <c r="J362" s="4"/>
      <c r="K362" s="4"/>
      <c r="L362" s="64">
        <f>IFERROR(VLOOKUP(G362,'Sentrale parametere'!$A$4:$G$11,2,FALSE),0)</f>
        <v>0</v>
      </c>
      <c r="M362" s="64">
        <f>IFERROR(VLOOKUP(G362,'Sentrale parametere'!$A$4:$G$11,3,FALSE)*IF(F362="Ja",2,1),0)</f>
        <v>0</v>
      </c>
      <c r="N362" s="64">
        <f>IFERROR(VLOOKUP(G362,'Sentrale parametere'!$A$4:$G$11,4,FALSE),0)</f>
        <v>0</v>
      </c>
      <c r="O362" s="65">
        <f>IFERROR(VLOOKUP(G362,'Sentrale parametere'!$A$4:$G$11,5,FALSE),0)</f>
        <v>0</v>
      </c>
      <c r="P362" s="65">
        <f>IFERROR(VLOOKUP(G362,'Sentrale parametere'!$A$4:$G$11,6,FALSE)*IF(F362="Ja",2,1),0)</f>
        <v>0</v>
      </c>
      <c r="Q362" s="65">
        <f>IFERROR(VLOOKUP(G362,'Sentrale parametere'!$A$4:$G$11,7,FALSE),0)</f>
        <v>0</v>
      </c>
      <c r="R362" s="5">
        <f t="shared" si="30"/>
        <v>0</v>
      </c>
      <c r="S362" s="5">
        <f t="shared" si="31"/>
        <v>0</v>
      </c>
      <c r="T362" s="5">
        <f t="shared" si="32"/>
        <v>0</v>
      </c>
      <c r="U362" s="4">
        <f t="shared" si="33"/>
        <v>0</v>
      </c>
      <c r="V362" s="4">
        <f t="shared" si="34"/>
        <v>0</v>
      </c>
      <c r="W362" s="4">
        <f t="shared" si="35"/>
        <v>0</v>
      </c>
    </row>
    <row r="363" spans="1:23" customFormat="1" x14ac:dyDescent="0.25">
      <c r="A363" s="124"/>
      <c r="B363" s="119"/>
      <c r="C363" s="124"/>
      <c r="D363" s="124"/>
      <c r="E363" s="124"/>
      <c r="F363" s="123"/>
      <c r="G363" s="4"/>
      <c r="H363" s="4"/>
      <c r="I363" s="4"/>
      <c r="J363" s="4"/>
      <c r="K363" s="4"/>
      <c r="L363" s="64">
        <f>IFERROR(VLOOKUP(G363,'Sentrale parametere'!$A$4:$G$11,2,FALSE),0)</f>
        <v>0</v>
      </c>
      <c r="M363" s="64">
        <f>IFERROR(VLOOKUP(G363,'Sentrale parametere'!$A$4:$G$11,3,FALSE)*IF(F363="Ja",2,1),0)</f>
        <v>0</v>
      </c>
      <c r="N363" s="64">
        <f>IFERROR(VLOOKUP(G363,'Sentrale parametere'!$A$4:$G$11,4,FALSE),0)</f>
        <v>0</v>
      </c>
      <c r="O363" s="65">
        <f>IFERROR(VLOOKUP(G363,'Sentrale parametere'!$A$4:$G$11,5,FALSE),0)</f>
        <v>0</v>
      </c>
      <c r="P363" s="65">
        <f>IFERROR(VLOOKUP(G363,'Sentrale parametere'!$A$4:$G$11,6,FALSE)*IF(F363="Ja",2,1),0)</f>
        <v>0</v>
      </c>
      <c r="Q363" s="65">
        <f>IFERROR(VLOOKUP(G363,'Sentrale parametere'!$A$4:$G$11,7,FALSE),0)</f>
        <v>0</v>
      </c>
      <c r="R363" s="5">
        <f t="shared" si="30"/>
        <v>0</v>
      </c>
      <c r="S363" s="5">
        <f t="shared" si="31"/>
        <v>0</v>
      </c>
      <c r="T363" s="5">
        <f t="shared" si="32"/>
        <v>0</v>
      </c>
      <c r="U363" s="4">
        <f t="shared" si="33"/>
        <v>0</v>
      </c>
      <c r="V363" s="4">
        <f t="shared" si="34"/>
        <v>0</v>
      </c>
      <c r="W363" s="4">
        <f t="shared" si="35"/>
        <v>0</v>
      </c>
    </row>
    <row r="364" spans="1:23" customFormat="1" x14ac:dyDescent="0.25">
      <c r="A364" s="124"/>
      <c r="B364" s="119"/>
      <c r="C364" s="124"/>
      <c r="D364" s="124"/>
      <c r="E364" s="124"/>
      <c r="F364" s="123"/>
      <c r="G364" s="4"/>
      <c r="H364" s="4"/>
      <c r="I364" s="4"/>
      <c r="J364" s="4"/>
      <c r="K364" s="4"/>
      <c r="L364" s="64">
        <f>IFERROR(VLOOKUP(G364,'Sentrale parametere'!$A$4:$G$11,2,FALSE),0)</f>
        <v>0</v>
      </c>
      <c r="M364" s="64">
        <f>IFERROR(VLOOKUP(G364,'Sentrale parametere'!$A$4:$G$11,3,FALSE)*IF(F364="Ja",2,1),0)</f>
        <v>0</v>
      </c>
      <c r="N364" s="64">
        <f>IFERROR(VLOOKUP(G364,'Sentrale parametere'!$A$4:$G$11,4,FALSE),0)</f>
        <v>0</v>
      </c>
      <c r="O364" s="65">
        <f>IFERROR(VLOOKUP(G364,'Sentrale parametere'!$A$4:$G$11,5,FALSE),0)</f>
        <v>0</v>
      </c>
      <c r="P364" s="65">
        <f>IFERROR(VLOOKUP(G364,'Sentrale parametere'!$A$4:$G$11,6,FALSE)*IF(F364="Ja",2,1),0)</f>
        <v>0</v>
      </c>
      <c r="Q364" s="65">
        <f>IFERROR(VLOOKUP(G364,'Sentrale parametere'!$A$4:$G$11,7,FALSE),0)</f>
        <v>0</v>
      </c>
      <c r="R364" s="5">
        <f t="shared" si="30"/>
        <v>0</v>
      </c>
      <c r="S364" s="5">
        <f t="shared" si="31"/>
        <v>0</v>
      </c>
      <c r="T364" s="5">
        <f t="shared" si="32"/>
        <v>0</v>
      </c>
      <c r="U364" s="4">
        <f t="shared" si="33"/>
        <v>0</v>
      </c>
      <c r="V364" s="4">
        <f t="shared" si="34"/>
        <v>0</v>
      </c>
      <c r="W364" s="4">
        <f t="shared" si="35"/>
        <v>0</v>
      </c>
    </row>
    <row r="365" spans="1:23" customFormat="1" x14ac:dyDescent="0.25">
      <c r="A365" s="124"/>
      <c r="B365" s="119"/>
      <c r="C365" s="124"/>
      <c r="D365" s="124"/>
      <c r="E365" s="124"/>
      <c r="F365" s="123"/>
      <c r="G365" s="4"/>
      <c r="H365" s="4"/>
      <c r="I365" s="4"/>
      <c r="J365" s="4"/>
      <c r="K365" s="4"/>
      <c r="L365" s="64">
        <f>IFERROR(VLOOKUP(G365,'Sentrale parametere'!$A$4:$G$11,2,FALSE),0)</f>
        <v>0</v>
      </c>
      <c r="M365" s="64">
        <f>IFERROR(VLOOKUP(G365,'Sentrale parametere'!$A$4:$G$11,3,FALSE)*IF(F365="Ja",2,1),0)</f>
        <v>0</v>
      </c>
      <c r="N365" s="64">
        <f>IFERROR(VLOOKUP(G365,'Sentrale parametere'!$A$4:$G$11,4,FALSE),0)</f>
        <v>0</v>
      </c>
      <c r="O365" s="65">
        <f>IFERROR(VLOOKUP(G365,'Sentrale parametere'!$A$4:$G$11,5,FALSE),0)</f>
        <v>0</v>
      </c>
      <c r="P365" s="65">
        <f>IFERROR(VLOOKUP(G365,'Sentrale parametere'!$A$4:$G$11,6,FALSE)*IF(F365="Ja",2,1),0)</f>
        <v>0</v>
      </c>
      <c r="Q365" s="65">
        <f>IFERROR(VLOOKUP(G365,'Sentrale parametere'!$A$4:$G$11,7,FALSE),0)</f>
        <v>0</v>
      </c>
      <c r="R365" s="5">
        <f t="shared" si="30"/>
        <v>0</v>
      </c>
      <c r="S365" s="5">
        <f t="shared" si="31"/>
        <v>0</v>
      </c>
      <c r="T365" s="5">
        <f t="shared" si="32"/>
        <v>0</v>
      </c>
      <c r="U365" s="4">
        <f t="shared" si="33"/>
        <v>0</v>
      </c>
      <c r="V365" s="4">
        <f t="shared" si="34"/>
        <v>0</v>
      </c>
      <c r="W365" s="4">
        <f t="shared" si="35"/>
        <v>0</v>
      </c>
    </row>
    <row r="366" spans="1:23" customFormat="1" x14ac:dyDescent="0.25">
      <c r="A366" s="124"/>
      <c r="B366" s="119"/>
      <c r="C366" s="124"/>
      <c r="D366" s="124"/>
      <c r="E366" s="124"/>
      <c r="F366" s="123"/>
      <c r="G366" s="4"/>
      <c r="H366" s="4"/>
      <c r="I366" s="4"/>
      <c r="J366" s="4"/>
      <c r="K366" s="4"/>
      <c r="L366" s="64">
        <f>IFERROR(VLOOKUP(G366,'Sentrale parametere'!$A$4:$G$11,2,FALSE),0)</f>
        <v>0</v>
      </c>
      <c r="M366" s="64">
        <f>IFERROR(VLOOKUP(G366,'Sentrale parametere'!$A$4:$G$11,3,FALSE)*IF(F366="Ja",2,1),0)</f>
        <v>0</v>
      </c>
      <c r="N366" s="64">
        <f>IFERROR(VLOOKUP(G366,'Sentrale parametere'!$A$4:$G$11,4,FALSE),0)</f>
        <v>0</v>
      </c>
      <c r="O366" s="65">
        <f>IFERROR(VLOOKUP(G366,'Sentrale parametere'!$A$4:$G$11,5,FALSE),0)</f>
        <v>0</v>
      </c>
      <c r="P366" s="65">
        <f>IFERROR(VLOOKUP(G366,'Sentrale parametere'!$A$4:$G$11,6,FALSE)*IF(F366="Ja",2,1),0)</f>
        <v>0</v>
      </c>
      <c r="Q366" s="65">
        <f>IFERROR(VLOOKUP(G366,'Sentrale parametere'!$A$4:$G$11,7,FALSE),0)</f>
        <v>0</v>
      </c>
      <c r="R366" s="5">
        <f t="shared" si="30"/>
        <v>0</v>
      </c>
      <c r="S366" s="5">
        <f t="shared" si="31"/>
        <v>0</v>
      </c>
      <c r="T366" s="5">
        <f t="shared" si="32"/>
        <v>0</v>
      </c>
      <c r="U366" s="4">
        <f t="shared" si="33"/>
        <v>0</v>
      </c>
      <c r="V366" s="4">
        <f t="shared" si="34"/>
        <v>0</v>
      </c>
      <c r="W366" s="4">
        <f t="shared" si="35"/>
        <v>0</v>
      </c>
    </row>
    <row r="367" spans="1:23" customFormat="1" x14ac:dyDescent="0.25">
      <c r="A367" s="124"/>
      <c r="B367" s="119"/>
      <c r="C367" s="124"/>
      <c r="D367" s="124"/>
      <c r="E367" s="124"/>
      <c r="F367" s="123"/>
      <c r="G367" s="4"/>
      <c r="H367" s="4"/>
      <c r="I367" s="4"/>
      <c r="J367" s="4"/>
      <c r="K367" s="4"/>
      <c r="L367" s="64">
        <f>IFERROR(VLOOKUP(G367,'Sentrale parametere'!$A$4:$G$11,2,FALSE),0)</f>
        <v>0</v>
      </c>
      <c r="M367" s="64">
        <f>IFERROR(VLOOKUP(G367,'Sentrale parametere'!$A$4:$G$11,3,FALSE)*IF(F367="Ja",2,1),0)</f>
        <v>0</v>
      </c>
      <c r="N367" s="64">
        <f>IFERROR(VLOOKUP(G367,'Sentrale parametere'!$A$4:$G$11,4,FALSE),0)</f>
        <v>0</v>
      </c>
      <c r="O367" s="65">
        <f>IFERROR(VLOOKUP(G367,'Sentrale parametere'!$A$4:$G$11,5,FALSE),0)</f>
        <v>0</v>
      </c>
      <c r="P367" s="65">
        <f>IFERROR(VLOOKUP(G367,'Sentrale parametere'!$A$4:$G$11,6,FALSE)*IF(F367="Ja",2,1),0)</f>
        <v>0</v>
      </c>
      <c r="Q367" s="65">
        <f>IFERROR(VLOOKUP(G367,'Sentrale parametere'!$A$4:$G$11,7,FALSE),0)</f>
        <v>0</v>
      </c>
      <c r="R367" s="5">
        <f t="shared" si="30"/>
        <v>0</v>
      </c>
      <c r="S367" s="5">
        <f t="shared" si="31"/>
        <v>0</v>
      </c>
      <c r="T367" s="5">
        <f t="shared" si="32"/>
        <v>0</v>
      </c>
      <c r="U367" s="4">
        <f t="shared" si="33"/>
        <v>0</v>
      </c>
      <c r="V367" s="4">
        <f t="shared" si="34"/>
        <v>0</v>
      </c>
      <c r="W367" s="4">
        <f t="shared" si="35"/>
        <v>0</v>
      </c>
    </row>
    <row r="368" spans="1:23" customFormat="1" x14ac:dyDescent="0.25">
      <c r="A368" s="124"/>
      <c r="B368" s="119"/>
      <c r="C368" s="124"/>
      <c r="D368" s="124"/>
      <c r="E368" s="124"/>
      <c r="F368" s="123"/>
      <c r="G368" s="4"/>
      <c r="H368" s="4"/>
      <c r="I368" s="4"/>
      <c r="J368" s="4"/>
      <c r="K368" s="4"/>
      <c r="L368" s="64">
        <f>IFERROR(VLOOKUP(G368,'Sentrale parametere'!$A$4:$G$11,2,FALSE),0)</f>
        <v>0</v>
      </c>
      <c r="M368" s="64">
        <f>IFERROR(VLOOKUP(G368,'Sentrale parametere'!$A$4:$G$11,3,FALSE)*IF(F368="Ja",2,1),0)</f>
        <v>0</v>
      </c>
      <c r="N368" s="64">
        <f>IFERROR(VLOOKUP(G368,'Sentrale parametere'!$A$4:$G$11,4,FALSE),0)</f>
        <v>0</v>
      </c>
      <c r="O368" s="65">
        <f>IFERROR(VLOOKUP(G368,'Sentrale parametere'!$A$4:$G$11,5,FALSE),0)</f>
        <v>0</v>
      </c>
      <c r="P368" s="65">
        <f>IFERROR(VLOOKUP(G368,'Sentrale parametere'!$A$4:$G$11,6,FALSE)*IF(F368="Ja",2,1),0)</f>
        <v>0</v>
      </c>
      <c r="Q368" s="65">
        <f>IFERROR(VLOOKUP(G368,'Sentrale parametere'!$A$4:$G$11,7,FALSE),0)</f>
        <v>0</v>
      </c>
      <c r="R368" s="5">
        <f t="shared" si="30"/>
        <v>0</v>
      </c>
      <c r="S368" s="5">
        <f t="shared" si="31"/>
        <v>0</v>
      </c>
      <c r="T368" s="5">
        <f t="shared" si="32"/>
        <v>0</v>
      </c>
      <c r="U368" s="4">
        <f t="shared" si="33"/>
        <v>0</v>
      </c>
      <c r="V368" s="4">
        <f t="shared" si="34"/>
        <v>0</v>
      </c>
      <c r="W368" s="4">
        <f t="shared" si="35"/>
        <v>0</v>
      </c>
    </row>
    <row r="369" spans="1:23" customFormat="1" x14ac:dyDescent="0.25">
      <c r="A369" s="124"/>
      <c r="B369" s="119"/>
      <c r="C369" s="124"/>
      <c r="D369" s="124"/>
      <c r="E369" s="124"/>
      <c r="F369" s="123"/>
      <c r="G369" s="4"/>
      <c r="H369" s="4"/>
      <c r="I369" s="4"/>
      <c r="J369" s="4"/>
      <c r="K369" s="4"/>
      <c r="L369" s="64">
        <f>IFERROR(VLOOKUP(G369,'Sentrale parametere'!$A$4:$G$11,2,FALSE),0)</f>
        <v>0</v>
      </c>
      <c r="M369" s="64">
        <f>IFERROR(VLOOKUP(G369,'Sentrale parametere'!$A$4:$G$11,3,FALSE)*IF(F369="Ja",2,1),0)</f>
        <v>0</v>
      </c>
      <c r="N369" s="64">
        <f>IFERROR(VLOOKUP(G369,'Sentrale parametere'!$A$4:$G$11,4,FALSE),0)</f>
        <v>0</v>
      </c>
      <c r="O369" s="65">
        <f>IFERROR(VLOOKUP(G369,'Sentrale parametere'!$A$4:$G$11,5,FALSE),0)</f>
        <v>0</v>
      </c>
      <c r="P369" s="65">
        <f>IFERROR(VLOOKUP(G369,'Sentrale parametere'!$A$4:$G$11,6,FALSE)*IF(F369="Ja",2,1),0)</f>
        <v>0</v>
      </c>
      <c r="Q369" s="65">
        <f>IFERROR(VLOOKUP(G369,'Sentrale parametere'!$A$4:$G$11,7,FALSE),0)</f>
        <v>0</v>
      </c>
      <c r="R369" s="5">
        <f t="shared" si="30"/>
        <v>0</v>
      </c>
      <c r="S369" s="5">
        <f t="shared" si="31"/>
        <v>0</v>
      </c>
      <c r="T369" s="5">
        <f t="shared" si="32"/>
        <v>0</v>
      </c>
      <c r="U369" s="4">
        <f t="shared" si="33"/>
        <v>0</v>
      </c>
      <c r="V369" s="4">
        <f t="shared" si="34"/>
        <v>0</v>
      </c>
      <c r="W369" s="4">
        <f t="shared" si="35"/>
        <v>0</v>
      </c>
    </row>
    <row r="370" spans="1:23" customFormat="1" x14ac:dyDescent="0.25">
      <c r="A370" s="124"/>
      <c r="B370" s="119"/>
      <c r="C370" s="124"/>
      <c r="D370" s="124"/>
      <c r="E370" s="124"/>
      <c r="F370" s="123"/>
      <c r="G370" s="4"/>
      <c r="H370" s="4"/>
      <c r="I370" s="4"/>
      <c r="J370" s="4"/>
      <c r="K370" s="4"/>
      <c r="L370" s="64">
        <f>IFERROR(VLOOKUP(G370,'Sentrale parametere'!$A$4:$G$11,2,FALSE),0)</f>
        <v>0</v>
      </c>
      <c r="M370" s="64">
        <f>IFERROR(VLOOKUP(G370,'Sentrale parametere'!$A$4:$G$11,3,FALSE)*IF(F370="Ja",2,1),0)</f>
        <v>0</v>
      </c>
      <c r="N370" s="64">
        <f>IFERROR(VLOOKUP(G370,'Sentrale parametere'!$A$4:$G$11,4,FALSE),0)</f>
        <v>0</v>
      </c>
      <c r="O370" s="65">
        <f>IFERROR(VLOOKUP(G370,'Sentrale parametere'!$A$4:$G$11,5,FALSE),0)</f>
        <v>0</v>
      </c>
      <c r="P370" s="65">
        <f>IFERROR(VLOOKUP(G370,'Sentrale parametere'!$A$4:$G$11,6,FALSE)*IF(F370="Ja",2,1),0)</f>
        <v>0</v>
      </c>
      <c r="Q370" s="65">
        <f>IFERROR(VLOOKUP(G370,'Sentrale parametere'!$A$4:$G$11,7,FALSE),0)</f>
        <v>0</v>
      </c>
      <c r="R370" s="5">
        <f t="shared" si="30"/>
        <v>0</v>
      </c>
      <c r="S370" s="5">
        <f t="shared" si="31"/>
        <v>0</v>
      </c>
      <c r="T370" s="5">
        <f t="shared" si="32"/>
        <v>0</v>
      </c>
      <c r="U370" s="4">
        <f t="shared" si="33"/>
        <v>0</v>
      </c>
      <c r="V370" s="4">
        <f t="shared" si="34"/>
        <v>0</v>
      </c>
      <c r="W370" s="4">
        <f t="shared" si="35"/>
        <v>0</v>
      </c>
    </row>
    <row r="371" spans="1:23" customFormat="1" x14ac:dyDescent="0.25">
      <c r="A371" s="124"/>
      <c r="B371" s="119"/>
      <c r="C371" s="124"/>
      <c r="D371" s="124"/>
      <c r="E371" s="124"/>
      <c r="F371" s="123"/>
      <c r="G371" s="4"/>
      <c r="H371" s="4"/>
      <c r="I371" s="4"/>
      <c r="J371" s="4"/>
      <c r="K371" s="4"/>
      <c r="L371" s="64">
        <f>IFERROR(VLOOKUP(G371,'Sentrale parametere'!$A$4:$G$11,2,FALSE),0)</f>
        <v>0</v>
      </c>
      <c r="M371" s="64">
        <f>IFERROR(VLOOKUP(G371,'Sentrale parametere'!$A$4:$G$11,3,FALSE)*IF(F371="Ja",2,1),0)</f>
        <v>0</v>
      </c>
      <c r="N371" s="64">
        <f>IFERROR(VLOOKUP(G371,'Sentrale parametere'!$A$4:$G$11,4,FALSE),0)</f>
        <v>0</v>
      </c>
      <c r="O371" s="65">
        <f>IFERROR(VLOOKUP(G371,'Sentrale parametere'!$A$4:$G$11,5,FALSE),0)</f>
        <v>0</v>
      </c>
      <c r="P371" s="65">
        <f>IFERROR(VLOOKUP(G371,'Sentrale parametere'!$A$4:$G$11,6,FALSE)*IF(F371="Ja",2,1),0)</f>
        <v>0</v>
      </c>
      <c r="Q371" s="65">
        <f>IFERROR(VLOOKUP(G371,'Sentrale parametere'!$A$4:$G$11,7,FALSE),0)</f>
        <v>0</v>
      </c>
      <c r="R371" s="5">
        <f t="shared" si="30"/>
        <v>0</v>
      </c>
      <c r="S371" s="5">
        <f t="shared" si="31"/>
        <v>0</v>
      </c>
      <c r="T371" s="5">
        <f t="shared" si="32"/>
        <v>0</v>
      </c>
      <c r="U371" s="4">
        <f t="shared" si="33"/>
        <v>0</v>
      </c>
      <c r="V371" s="4">
        <f t="shared" si="34"/>
        <v>0</v>
      </c>
      <c r="W371" s="4">
        <f t="shared" si="35"/>
        <v>0</v>
      </c>
    </row>
    <row r="372" spans="1:23" customFormat="1" x14ac:dyDescent="0.25">
      <c r="A372" s="124"/>
      <c r="B372" s="119"/>
      <c r="C372" s="124"/>
      <c r="D372" s="124"/>
      <c r="E372" s="124"/>
      <c r="F372" s="123"/>
      <c r="G372" s="4"/>
      <c r="H372" s="4"/>
      <c r="I372" s="4"/>
      <c r="J372" s="4"/>
      <c r="K372" s="4"/>
      <c r="L372" s="64">
        <f>IFERROR(VLOOKUP(G372,'Sentrale parametere'!$A$4:$G$11,2,FALSE),0)</f>
        <v>0</v>
      </c>
      <c r="M372" s="64">
        <f>IFERROR(VLOOKUP(G372,'Sentrale parametere'!$A$4:$G$11,3,FALSE)*IF(F372="Ja",2,1),0)</f>
        <v>0</v>
      </c>
      <c r="N372" s="64">
        <f>IFERROR(VLOOKUP(G372,'Sentrale parametere'!$A$4:$G$11,4,FALSE),0)</f>
        <v>0</v>
      </c>
      <c r="O372" s="65">
        <f>IFERROR(VLOOKUP(G372,'Sentrale parametere'!$A$4:$G$11,5,FALSE),0)</f>
        <v>0</v>
      </c>
      <c r="P372" s="65">
        <f>IFERROR(VLOOKUP(G372,'Sentrale parametere'!$A$4:$G$11,6,FALSE)*IF(F372="Ja",2,1),0)</f>
        <v>0</v>
      </c>
      <c r="Q372" s="65">
        <f>IFERROR(VLOOKUP(G372,'Sentrale parametere'!$A$4:$G$11,7,FALSE),0)</f>
        <v>0</v>
      </c>
      <c r="R372" s="5">
        <f t="shared" si="30"/>
        <v>0</v>
      </c>
      <c r="S372" s="5">
        <f t="shared" si="31"/>
        <v>0</v>
      </c>
      <c r="T372" s="5">
        <f t="shared" si="32"/>
        <v>0</v>
      </c>
      <c r="U372" s="4">
        <f t="shared" si="33"/>
        <v>0</v>
      </c>
      <c r="V372" s="4">
        <f t="shared" si="34"/>
        <v>0</v>
      </c>
      <c r="W372" s="4">
        <f t="shared" si="35"/>
        <v>0</v>
      </c>
    </row>
    <row r="373" spans="1:23" customFormat="1" x14ac:dyDescent="0.25">
      <c r="A373" s="124"/>
      <c r="B373" s="119"/>
      <c r="C373" s="124"/>
      <c r="D373" s="124"/>
      <c r="E373" s="124"/>
      <c r="F373" s="123"/>
      <c r="G373" s="4"/>
      <c r="H373" s="4"/>
      <c r="I373" s="4"/>
      <c r="J373" s="4"/>
      <c r="K373" s="4"/>
      <c r="L373" s="64">
        <f>IFERROR(VLOOKUP(G373,'Sentrale parametere'!$A$4:$G$11,2,FALSE),0)</f>
        <v>0</v>
      </c>
      <c r="M373" s="64">
        <f>IFERROR(VLOOKUP(G373,'Sentrale parametere'!$A$4:$G$11,3,FALSE)*IF(F373="Ja",2,1),0)</f>
        <v>0</v>
      </c>
      <c r="N373" s="64">
        <f>IFERROR(VLOOKUP(G373,'Sentrale parametere'!$A$4:$G$11,4,FALSE),0)</f>
        <v>0</v>
      </c>
      <c r="O373" s="65">
        <f>IFERROR(VLOOKUP(G373,'Sentrale parametere'!$A$4:$G$11,5,FALSE),0)</f>
        <v>0</v>
      </c>
      <c r="P373" s="65">
        <f>IFERROR(VLOOKUP(G373,'Sentrale parametere'!$A$4:$G$11,6,FALSE)*IF(F373="Ja",2,1),0)</f>
        <v>0</v>
      </c>
      <c r="Q373" s="65">
        <f>IFERROR(VLOOKUP(G373,'Sentrale parametere'!$A$4:$G$11,7,FALSE),0)</f>
        <v>0</v>
      </c>
      <c r="R373" s="5">
        <f t="shared" si="30"/>
        <v>0</v>
      </c>
      <c r="S373" s="5">
        <f t="shared" si="31"/>
        <v>0</v>
      </c>
      <c r="T373" s="5">
        <f t="shared" si="32"/>
        <v>0</v>
      </c>
      <c r="U373" s="4">
        <f t="shared" si="33"/>
        <v>0</v>
      </c>
      <c r="V373" s="4">
        <f t="shared" si="34"/>
        <v>0</v>
      </c>
      <c r="W373" s="4">
        <f t="shared" si="35"/>
        <v>0</v>
      </c>
    </row>
    <row r="374" spans="1:23" customFormat="1" x14ac:dyDescent="0.25">
      <c r="A374" s="124"/>
      <c r="B374" s="119"/>
      <c r="C374" s="124"/>
      <c r="D374" s="124"/>
      <c r="E374" s="124"/>
      <c r="F374" s="123"/>
      <c r="G374" s="4"/>
      <c r="H374" s="4"/>
      <c r="I374" s="4"/>
      <c r="J374" s="4"/>
      <c r="K374" s="4"/>
      <c r="L374" s="64">
        <f>IFERROR(VLOOKUP(G374,'Sentrale parametere'!$A$4:$G$11,2,FALSE),0)</f>
        <v>0</v>
      </c>
      <c r="M374" s="64">
        <f>IFERROR(VLOOKUP(G374,'Sentrale parametere'!$A$4:$G$11,3,FALSE)*IF(F374="Ja",2,1),0)</f>
        <v>0</v>
      </c>
      <c r="N374" s="64">
        <f>IFERROR(VLOOKUP(G374,'Sentrale parametere'!$A$4:$G$11,4,FALSE),0)</f>
        <v>0</v>
      </c>
      <c r="O374" s="65">
        <f>IFERROR(VLOOKUP(G374,'Sentrale parametere'!$A$4:$G$11,5,FALSE),0)</f>
        <v>0</v>
      </c>
      <c r="P374" s="65">
        <f>IFERROR(VLOOKUP(G374,'Sentrale parametere'!$A$4:$G$11,6,FALSE)*IF(F374="Ja",2,1),0)</f>
        <v>0</v>
      </c>
      <c r="Q374" s="65">
        <f>IFERROR(VLOOKUP(G374,'Sentrale parametere'!$A$4:$G$11,7,FALSE),0)</f>
        <v>0</v>
      </c>
      <c r="R374" s="5">
        <f t="shared" si="30"/>
        <v>0</v>
      </c>
      <c r="S374" s="5">
        <f t="shared" si="31"/>
        <v>0</v>
      </c>
      <c r="T374" s="5">
        <f t="shared" si="32"/>
        <v>0</v>
      </c>
      <c r="U374" s="4">
        <f t="shared" si="33"/>
        <v>0</v>
      </c>
      <c r="V374" s="4">
        <f t="shared" si="34"/>
        <v>0</v>
      </c>
      <c r="W374" s="4">
        <f t="shared" si="35"/>
        <v>0</v>
      </c>
    </row>
    <row r="375" spans="1:23" customFormat="1" x14ac:dyDescent="0.25">
      <c r="A375" s="124"/>
      <c r="B375" s="119"/>
      <c r="C375" s="124"/>
      <c r="D375" s="124"/>
      <c r="E375" s="124"/>
      <c r="F375" s="123"/>
      <c r="G375" s="4"/>
      <c r="H375" s="4"/>
      <c r="I375" s="4"/>
      <c r="J375" s="4"/>
      <c r="K375" s="4"/>
      <c r="L375" s="64">
        <f>IFERROR(VLOOKUP(G375,'Sentrale parametere'!$A$4:$G$11,2,FALSE),0)</f>
        <v>0</v>
      </c>
      <c r="M375" s="64">
        <f>IFERROR(VLOOKUP(G375,'Sentrale parametere'!$A$4:$G$11,3,FALSE)*IF(F375="Ja",2,1),0)</f>
        <v>0</v>
      </c>
      <c r="N375" s="64">
        <f>IFERROR(VLOOKUP(G375,'Sentrale parametere'!$A$4:$G$11,4,FALSE),0)</f>
        <v>0</v>
      </c>
      <c r="O375" s="65">
        <f>IFERROR(VLOOKUP(G375,'Sentrale parametere'!$A$4:$G$11,5,FALSE),0)</f>
        <v>0</v>
      </c>
      <c r="P375" s="65">
        <f>IFERROR(VLOOKUP(G375,'Sentrale parametere'!$A$4:$G$11,6,FALSE)*IF(F375="Ja",2,1),0)</f>
        <v>0</v>
      </c>
      <c r="Q375" s="65">
        <f>IFERROR(VLOOKUP(G375,'Sentrale parametere'!$A$4:$G$11,7,FALSE),0)</f>
        <v>0</v>
      </c>
      <c r="R375" s="5">
        <f t="shared" si="30"/>
        <v>0</v>
      </c>
      <c r="S375" s="5">
        <f t="shared" si="31"/>
        <v>0</v>
      </c>
      <c r="T375" s="5">
        <f t="shared" si="32"/>
        <v>0</v>
      </c>
      <c r="U375" s="4">
        <f t="shared" si="33"/>
        <v>0</v>
      </c>
      <c r="V375" s="4">
        <f t="shared" si="34"/>
        <v>0</v>
      </c>
      <c r="W375" s="4">
        <f t="shared" si="35"/>
        <v>0</v>
      </c>
    </row>
    <row r="376" spans="1:23" customFormat="1" x14ac:dyDescent="0.25">
      <c r="A376" s="124"/>
      <c r="B376" s="119"/>
      <c r="C376" s="124"/>
      <c r="D376" s="124"/>
      <c r="E376" s="124"/>
      <c r="F376" s="123"/>
      <c r="G376" s="4"/>
      <c r="H376" s="4"/>
      <c r="I376" s="4"/>
      <c r="J376" s="4"/>
      <c r="K376" s="4"/>
      <c r="L376" s="64">
        <f>IFERROR(VLOOKUP(G376,'Sentrale parametere'!$A$4:$G$11,2,FALSE),0)</f>
        <v>0</v>
      </c>
      <c r="M376" s="64">
        <f>IFERROR(VLOOKUP(G376,'Sentrale parametere'!$A$4:$G$11,3,FALSE)*IF(F376="Ja",2,1),0)</f>
        <v>0</v>
      </c>
      <c r="N376" s="64">
        <f>IFERROR(VLOOKUP(G376,'Sentrale parametere'!$A$4:$G$11,4,FALSE),0)</f>
        <v>0</v>
      </c>
      <c r="O376" s="65">
        <f>IFERROR(VLOOKUP(G376,'Sentrale parametere'!$A$4:$G$11,5,FALSE),0)</f>
        <v>0</v>
      </c>
      <c r="P376" s="65">
        <f>IFERROR(VLOOKUP(G376,'Sentrale parametere'!$A$4:$G$11,6,FALSE)*IF(F376="Ja",2,1),0)</f>
        <v>0</v>
      </c>
      <c r="Q376" s="65">
        <f>IFERROR(VLOOKUP(G376,'Sentrale parametere'!$A$4:$G$11,7,FALSE),0)</f>
        <v>0</v>
      </c>
      <c r="R376" s="5">
        <f t="shared" si="30"/>
        <v>0</v>
      </c>
      <c r="S376" s="5">
        <f t="shared" si="31"/>
        <v>0</v>
      </c>
      <c r="T376" s="5">
        <f t="shared" si="32"/>
        <v>0</v>
      </c>
      <c r="U376" s="4">
        <f t="shared" si="33"/>
        <v>0</v>
      </c>
      <c r="V376" s="4">
        <f t="shared" si="34"/>
        <v>0</v>
      </c>
      <c r="W376" s="4">
        <f t="shared" si="35"/>
        <v>0</v>
      </c>
    </row>
    <row r="377" spans="1:23" customFormat="1" x14ac:dyDescent="0.25">
      <c r="A377" s="124"/>
      <c r="B377" s="119"/>
      <c r="C377" s="124"/>
      <c r="D377" s="124"/>
      <c r="E377" s="124"/>
      <c r="F377" s="123"/>
      <c r="G377" s="4"/>
      <c r="H377" s="4"/>
      <c r="I377" s="4"/>
      <c r="J377" s="4"/>
      <c r="K377" s="4"/>
      <c r="L377" s="64">
        <f>IFERROR(VLOOKUP(G377,'Sentrale parametere'!$A$4:$G$11,2,FALSE),0)</f>
        <v>0</v>
      </c>
      <c r="M377" s="64">
        <f>IFERROR(VLOOKUP(G377,'Sentrale parametere'!$A$4:$G$11,3,FALSE)*IF(F377="Ja",2,1),0)</f>
        <v>0</v>
      </c>
      <c r="N377" s="64">
        <f>IFERROR(VLOOKUP(G377,'Sentrale parametere'!$A$4:$G$11,4,FALSE),0)</f>
        <v>0</v>
      </c>
      <c r="O377" s="65">
        <f>IFERROR(VLOOKUP(G377,'Sentrale parametere'!$A$4:$G$11,5,FALSE),0)</f>
        <v>0</v>
      </c>
      <c r="P377" s="65">
        <f>IFERROR(VLOOKUP(G377,'Sentrale parametere'!$A$4:$G$11,6,FALSE)*IF(F377="Ja",2,1),0)</f>
        <v>0</v>
      </c>
      <c r="Q377" s="65">
        <f>IFERROR(VLOOKUP(G377,'Sentrale parametere'!$A$4:$G$11,7,FALSE),0)</f>
        <v>0</v>
      </c>
      <c r="R377" s="5">
        <f t="shared" si="30"/>
        <v>0</v>
      </c>
      <c r="S377" s="5">
        <f t="shared" si="31"/>
        <v>0</v>
      </c>
      <c r="T377" s="5">
        <f t="shared" si="32"/>
        <v>0</v>
      </c>
      <c r="U377" s="4">
        <f t="shared" si="33"/>
        <v>0</v>
      </c>
      <c r="V377" s="4">
        <f t="shared" si="34"/>
        <v>0</v>
      </c>
      <c r="W377" s="4">
        <f t="shared" si="35"/>
        <v>0</v>
      </c>
    </row>
    <row r="378" spans="1:23" customFormat="1" x14ac:dyDescent="0.25">
      <c r="A378" s="124"/>
      <c r="B378" s="119"/>
      <c r="C378" s="124"/>
      <c r="D378" s="124"/>
      <c r="E378" s="124"/>
      <c r="F378" s="123"/>
      <c r="G378" s="4"/>
      <c r="H378" s="4"/>
      <c r="I378" s="4"/>
      <c r="J378" s="4"/>
      <c r="K378" s="4"/>
      <c r="L378" s="64">
        <f>IFERROR(VLOOKUP(G378,'Sentrale parametere'!$A$4:$G$11,2,FALSE),0)</f>
        <v>0</v>
      </c>
      <c r="M378" s="64">
        <f>IFERROR(VLOOKUP(G378,'Sentrale parametere'!$A$4:$G$11,3,FALSE)*IF(F378="Ja",2,1),0)</f>
        <v>0</v>
      </c>
      <c r="N378" s="64">
        <f>IFERROR(VLOOKUP(G378,'Sentrale parametere'!$A$4:$G$11,4,FALSE),0)</f>
        <v>0</v>
      </c>
      <c r="O378" s="65">
        <f>IFERROR(VLOOKUP(G378,'Sentrale parametere'!$A$4:$G$11,5,FALSE),0)</f>
        <v>0</v>
      </c>
      <c r="P378" s="65">
        <f>IFERROR(VLOOKUP(G378,'Sentrale parametere'!$A$4:$G$11,6,FALSE)*IF(F378="Ja",2,1),0)</f>
        <v>0</v>
      </c>
      <c r="Q378" s="65">
        <f>IFERROR(VLOOKUP(G378,'Sentrale parametere'!$A$4:$G$11,7,FALSE),0)</f>
        <v>0</v>
      </c>
      <c r="R378" s="5">
        <f t="shared" si="30"/>
        <v>0</v>
      </c>
      <c r="S378" s="5">
        <f t="shared" si="31"/>
        <v>0</v>
      </c>
      <c r="T378" s="5">
        <f t="shared" si="32"/>
        <v>0</v>
      </c>
      <c r="U378" s="4">
        <f t="shared" si="33"/>
        <v>0</v>
      </c>
      <c r="V378" s="4">
        <f t="shared" si="34"/>
        <v>0</v>
      </c>
      <c r="W378" s="4">
        <f t="shared" si="35"/>
        <v>0</v>
      </c>
    </row>
    <row r="379" spans="1:23" customFormat="1" x14ac:dyDescent="0.25">
      <c r="A379" s="124"/>
      <c r="B379" s="119"/>
      <c r="C379" s="124"/>
      <c r="D379" s="124"/>
      <c r="E379" s="124"/>
      <c r="F379" s="123"/>
      <c r="G379" s="4"/>
      <c r="H379" s="4"/>
      <c r="I379" s="4"/>
      <c r="J379" s="4"/>
      <c r="K379" s="4"/>
      <c r="L379" s="64">
        <f>IFERROR(VLOOKUP(G379,'Sentrale parametere'!$A$4:$G$11,2,FALSE),0)</f>
        <v>0</v>
      </c>
      <c r="M379" s="64">
        <f>IFERROR(VLOOKUP(G379,'Sentrale parametere'!$A$4:$G$11,3,FALSE)*IF(F379="Ja",2,1),0)</f>
        <v>0</v>
      </c>
      <c r="N379" s="64">
        <f>IFERROR(VLOOKUP(G379,'Sentrale parametere'!$A$4:$G$11,4,FALSE),0)</f>
        <v>0</v>
      </c>
      <c r="O379" s="65">
        <f>IFERROR(VLOOKUP(G379,'Sentrale parametere'!$A$4:$G$11,5,FALSE),0)</f>
        <v>0</v>
      </c>
      <c r="P379" s="65">
        <f>IFERROR(VLOOKUP(G379,'Sentrale parametere'!$A$4:$G$11,6,FALSE)*IF(F379="Ja",2,1),0)</f>
        <v>0</v>
      </c>
      <c r="Q379" s="65">
        <f>IFERROR(VLOOKUP(G379,'Sentrale parametere'!$A$4:$G$11,7,FALSE),0)</f>
        <v>0</v>
      </c>
      <c r="R379" s="5">
        <f t="shared" si="30"/>
        <v>0</v>
      </c>
      <c r="S379" s="5">
        <f t="shared" si="31"/>
        <v>0</v>
      </c>
      <c r="T379" s="5">
        <f t="shared" si="32"/>
        <v>0</v>
      </c>
      <c r="U379" s="4">
        <f t="shared" si="33"/>
        <v>0</v>
      </c>
      <c r="V379" s="4">
        <f t="shared" si="34"/>
        <v>0</v>
      </c>
      <c r="W379" s="4">
        <f t="shared" si="35"/>
        <v>0</v>
      </c>
    </row>
    <row r="380" spans="1:23" customFormat="1" x14ac:dyDescent="0.25">
      <c r="A380" s="124"/>
      <c r="B380" s="119"/>
      <c r="C380" s="124"/>
      <c r="D380" s="124"/>
      <c r="E380" s="124"/>
      <c r="F380" s="123"/>
      <c r="G380" s="4"/>
      <c r="H380" s="4"/>
      <c r="I380" s="4"/>
      <c r="J380" s="4"/>
      <c r="K380" s="4"/>
      <c r="L380" s="64">
        <f>IFERROR(VLOOKUP(G380,'Sentrale parametere'!$A$4:$G$11,2,FALSE),0)</f>
        <v>0</v>
      </c>
      <c r="M380" s="64">
        <f>IFERROR(VLOOKUP(G380,'Sentrale parametere'!$A$4:$G$11,3,FALSE)*IF(F380="Ja",2,1),0)</f>
        <v>0</v>
      </c>
      <c r="N380" s="64">
        <f>IFERROR(VLOOKUP(G380,'Sentrale parametere'!$A$4:$G$11,4,FALSE),0)</f>
        <v>0</v>
      </c>
      <c r="O380" s="65">
        <f>IFERROR(VLOOKUP(G380,'Sentrale parametere'!$A$4:$G$11,5,FALSE),0)</f>
        <v>0</v>
      </c>
      <c r="P380" s="65">
        <f>IFERROR(VLOOKUP(G380,'Sentrale parametere'!$A$4:$G$11,6,FALSE)*IF(F380="Ja",2,1),0)</f>
        <v>0</v>
      </c>
      <c r="Q380" s="65">
        <f>IFERROR(VLOOKUP(G380,'Sentrale parametere'!$A$4:$G$11,7,FALSE),0)</f>
        <v>0</v>
      </c>
      <c r="R380" s="5">
        <f t="shared" si="30"/>
        <v>0</v>
      </c>
      <c r="S380" s="5">
        <f t="shared" si="31"/>
        <v>0</v>
      </c>
      <c r="T380" s="5">
        <f t="shared" si="32"/>
        <v>0</v>
      </c>
      <c r="U380" s="4">
        <f t="shared" si="33"/>
        <v>0</v>
      </c>
      <c r="V380" s="4">
        <f t="shared" si="34"/>
        <v>0</v>
      </c>
      <c r="W380" s="4">
        <f t="shared" si="35"/>
        <v>0</v>
      </c>
    </row>
    <row r="381" spans="1:23" customFormat="1" x14ac:dyDescent="0.25">
      <c r="A381" s="124"/>
      <c r="B381" s="119"/>
      <c r="C381" s="124"/>
      <c r="D381" s="124"/>
      <c r="E381" s="124"/>
      <c r="F381" s="123"/>
      <c r="G381" s="4"/>
      <c r="H381" s="4"/>
      <c r="I381" s="4"/>
      <c r="J381" s="4"/>
      <c r="K381" s="4"/>
      <c r="L381" s="64">
        <f>IFERROR(VLOOKUP(G381,'Sentrale parametere'!$A$4:$G$11,2,FALSE),0)</f>
        <v>0</v>
      </c>
      <c r="M381" s="64">
        <f>IFERROR(VLOOKUP(G381,'Sentrale parametere'!$A$4:$G$11,3,FALSE)*IF(F381="Ja",2,1),0)</f>
        <v>0</v>
      </c>
      <c r="N381" s="64">
        <f>IFERROR(VLOOKUP(G381,'Sentrale parametere'!$A$4:$G$11,4,FALSE),0)</f>
        <v>0</v>
      </c>
      <c r="O381" s="65">
        <f>IFERROR(VLOOKUP(G381,'Sentrale parametere'!$A$4:$G$11,5,FALSE),0)</f>
        <v>0</v>
      </c>
      <c r="P381" s="65">
        <f>IFERROR(VLOOKUP(G381,'Sentrale parametere'!$A$4:$G$11,6,FALSE)*IF(F381="Ja",2,1),0)</f>
        <v>0</v>
      </c>
      <c r="Q381" s="65">
        <f>IFERROR(VLOOKUP(G381,'Sentrale parametere'!$A$4:$G$11,7,FALSE),0)</f>
        <v>0</v>
      </c>
      <c r="R381" s="5">
        <f t="shared" si="30"/>
        <v>0</v>
      </c>
      <c r="S381" s="5">
        <f t="shared" si="31"/>
        <v>0</v>
      </c>
      <c r="T381" s="5">
        <f t="shared" si="32"/>
        <v>0</v>
      </c>
      <c r="U381" s="4">
        <f t="shared" si="33"/>
        <v>0</v>
      </c>
      <c r="V381" s="4">
        <f t="shared" si="34"/>
        <v>0</v>
      </c>
      <c r="W381" s="4">
        <f t="shared" si="35"/>
        <v>0</v>
      </c>
    </row>
    <row r="382" spans="1:23" customFormat="1" x14ac:dyDescent="0.25">
      <c r="A382" s="124"/>
      <c r="B382" s="119"/>
      <c r="C382" s="124"/>
      <c r="D382" s="124"/>
      <c r="E382" s="124"/>
      <c r="F382" s="123"/>
      <c r="G382" s="4"/>
      <c r="H382" s="4"/>
      <c r="I382" s="4"/>
      <c r="J382" s="4"/>
      <c r="K382" s="4"/>
      <c r="L382" s="64">
        <f>IFERROR(VLOOKUP(G382,'Sentrale parametere'!$A$4:$G$11,2,FALSE),0)</f>
        <v>0</v>
      </c>
      <c r="M382" s="64">
        <f>IFERROR(VLOOKUP(G382,'Sentrale parametere'!$A$4:$G$11,3,FALSE)*IF(F382="Ja",2,1),0)</f>
        <v>0</v>
      </c>
      <c r="N382" s="64">
        <f>IFERROR(VLOOKUP(G382,'Sentrale parametere'!$A$4:$G$11,4,FALSE),0)</f>
        <v>0</v>
      </c>
      <c r="O382" s="65">
        <f>IFERROR(VLOOKUP(G382,'Sentrale parametere'!$A$4:$G$11,5,FALSE),0)</f>
        <v>0</v>
      </c>
      <c r="P382" s="65">
        <f>IFERROR(VLOOKUP(G382,'Sentrale parametere'!$A$4:$G$11,6,FALSE)*IF(F382="Ja",2,1),0)</f>
        <v>0</v>
      </c>
      <c r="Q382" s="65">
        <f>IFERROR(VLOOKUP(G382,'Sentrale parametere'!$A$4:$G$11,7,FALSE),0)</f>
        <v>0</v>
      </c>
      <c r="R382" s="5">
        <f t="shared" si="30"/>
        <v>0</v>
      </c>
      <c r="S382" s="5">
        <f t="shared" si="31"/>
        <v>0</v>
      </c>
      <c r="T382" s="5">
        <f t="shared" si="32"/>
        <v>0</v>
      </c>
      <c r="U382" s="4">
        <f t="shared" si="33"/>
        <v>0</v>
      </c>
      <c r="V382" s="4">
        <f t="shared" si="34"/>
        <v>0</v>
      </c>
      <c r="W382" s="4">
        <f t="shared" si="35"/>
        <v>0</v>
      </c>
    </row>
    <row r="383" spans="1:23" customFormat="1" x14ac:dyDescent="0.25">
      <c r="A383" s="124"/>
      <c r="B383" s="119"/>
      <c r="C383" s="124"/>
      <c r="D383" s="124"/>
      <c r="E383" s="124"/>
      <c r="F383" s="123"/>
      <c r="G383" s="4"/>
      <c r="H383" s="4"/>
      <c r="I383" s="4"/>
      <c r="J383" s="4"/>
      <c r="K383" s="4"/>
      <c r="L383" s="64">
        <f>IFERROR(VLOOKUP(G383,'Sentrale parametere'!$A$4:$G$11,2,FALSE),0)</f>
        <v>0</v>
      </c>
      <c r="M383" s="64">
        <f>IFERROR(VLOOKUP(G383,'Sentrale parametere'!$A$4:$G$11,3,FALSE)*IF(F383="Ja",2,1),0)</f>
        <v>0</v>
      </c>
      <c r="N383" s="64">
        <f>IFERROR(VLOOKUP(G383,'Sentrale parametere'!$A$4:$G$11,4,FALSE),0)</f>
        <v>0</v>
      </c>
      <c r="O383" s="65">
        <f>IFERROR(VLOOKUP(G383,'Sentrale parametere'!$A$4:$G$11,5,FALSE),0)</f>
        <v>0</v>
      </c>
      <c r="P383" s="65">
        <f>IFERROR(VLOOKUP(G383,'Sentrale parametere'!$A$4:$G$11,6,FALSE)*IF(F383="Ja",2,1),0)</f>
        <v>0</v>
      </c>
      <c r="Q383" s="65">
        <f>IFERROR(VLOOKUP(G383,'Sentrale parametere'!$A$4:$G$11,7,FALSE),0)</f>
        <v>0</v>
      </c>
      <c r="R383" s="5">
        <f t="shared" si="30"/>
        <v>0</v>
      </c>
      <c r="S383" s="5">
        <f t="shared" si="31"/>
        <v>0</v>
      </c>
      <c r="T383" s="5">
        <f t="shared" si="32"/>
        <v>0</v>
      </c>
      <c r="U383" s="4">
        <f t="shared" si="33"/>
        <v>0</v>
      </c>
      <c r="V383" s="4">
        <f t="shared" si="34"/>
        <v>0</v>
      </c>
      <c r="W383" s="4">
        <f t="shared" si="35"/>
        <v>0</v>
      </c>
    </row>
    <row r="384" spans="1:23" customFormat="1" x14ac:dyDescent="0.25">
      <c r="A384" s="124"/>
      <c r="B384" s="119"/>
      <c r="C384" s="124"/>
      <c r="D384" s="124"/>
      <c r="E384" s="124"/>
      <c r="F384" s="123"/>
      <c r="G384" s="4"/>
      <c r="H384" s="4"/>
      <c r="I384" s="4"/>
      <c r="J384" s="4"/>
      <c r="K384" s="4"/>
      <c r="L384" s="64">
        <f>IFERROR(VLOOKUP(G384,'Sentrale parametere'!$A$4:$G$11,2,FALSE),0)</f>
        <v>0</v>
      </c>
      <c r="M384" s="64">
        <f>IFERROR(VLOOKUP(G384,'Sentrale parametere'!$A$4:$G$11,3,FALSE)*IF(F384="Ja",2,1),0)</f>
        <v>0</v>
      </c>
      <c r="N384" s="64">
        <f>IFERROR(VLOOKUP(G384,'Sentrale parametere'!$A$4:$G$11,4,FALSE),0)</f>
        <v>0</v>
      </c>
      <c r="O384" s="65">
        <f>IFERROR(VLOOKUP(G384,'Sentrale parametere'!$A$4:$G$11,5,FALSE),0)</f>
        <v>0</v>
      </c>
      <c r="P384" s="65">
        <f>IFERROR(VLOOKUP(G384,'Sentrale parametere'!$A$4:$G$11,6,FALSE)*IF(F384="Ja",2,1),0)</f>
        <v>0</v>
      </c>
      <c r="Q384" s="65">
        <f>IFERROR(VLOOKUP(G384,'Sentrale parametere'!$A$4:$G$11,7,FALSE),0)</f>
        <v>0</v>
      </c>
      <c r="R384" s="5">
        <f t="shared" si="30"/>
        <v>0</v>
      </c>
      <c r="S384" s="5">
        <f t="shared" si="31"/>
        <v>0</v>
      </c>
      <c r="T384" s="5">
        <f t="shared" si="32"/>
        <v>0</v>
      </c>
      <c r="U384" s="4">
        <f t="shared" si="33"/>
        <v>0</v>
      </c>
      <c r="V384" s="4">
        <f t="shared" si="34"/>
        <v>0</v>
      </c>
      <c r="W384" s="4">
        <f t="shared" si="35"/>
        <v>0</v>
      </c>
    </row>
    <row r="385" spans="1:23" customFormat="1" x14ac:dyDescent="0.25">
      <c r="A385" s="124"/>
      <c r="B385" s="119"/>
      <c r="C385" s="124"/>
      <c r="D385" s="124"/>
      <c r="E385" s="124"/>
      <c r="F385" s="123"/>
      <c r="G385" s="4"/>
      <c r="H385" s="4"/>
      <c r="I385" s="4"/>
      <c r="J385" s="4"/>
      <c r="K385" s="4"/>
      <c r="L385" s="64">
        <f>IFERROR(VLOOKUP(G385,'Sentrale parametere'!$A$4:$G$11,2,FALSE),0)</f>
        <v>0</v>
      </c>
      <c r="M385" s="64">
        <f>IFERROR(VLOOKUP(G385,'Sentrale parametere'!$A$4:$G$11,3,FALSE)*IF(F385="Ja",2,1),0)</f>
        <v>0</v>
      </c>
      <c r="N385" s="64">
        <f>IFERROR(VLOOKUP(G385,'Sentrale parametere'!$A$4:$G$11,4,FALSE),0)</f>
        <v>0</v>
      </c>
      <c r="O385" s="65">
        <f>IFERROR(VLOOKUP(G385,'Sentrale parametere'!$A$4:$G$11,5,FALSE),0)</f>
        <v>0</v>
      </c>
      <c r="P385" s="65">
        <f>IFERROR(VLOOKUP(G385,'Sentrale parametere'!$A$4:$G$11,6,FALSE)*IF(F385="Ja",2,1),0)</f>
        <v>0</v>
      </c>
      <c r="Q385" s="65">
        <f>IFERROR(VLOOKUP(G385,'Sentrale parametere'!$A$4:$G$11,7,FALSE),0)</f>
        <v>0</v>
      </c>
      <c r="R385" s="5">
        <f t="shared" si="30"/>
        <v>0</v>
      </c>
      <c r="S385" s="5">
        <f t="shared" si="31"/>
        <v>0</v>
      </c>
      <c r="T385" s="5">
        <f t="shared" si="32"/>
        <v>0</v>
      </c>
      <c r="U385" s="4">
        <f t="shared" si="33"/>
        <v>0</v>
      </c>
      <c r="V385" s="4">
        <f t="shared" si="34"/>
        <v>0</v>
      </c>
      <c r="W385" s="4">
        <f t="shared" si="35"/>
        <v>0</v>
      </c>
    </row>
    <row r="386" spans="1:23" customFormat="1" x14ac:dyDescent="0.25">
      <c r="A386" s="124"/>
      <c r="B386" s="119"/>
      <c r="C386" s="124"/>
      <c r="D386" s="124"/>
      <c r="E386" s="124"/>
      <c r="F386" s="123"/>
      <c r="G386" s="4"/>
      <c r="H386" s="4"/>
      <c r="I386" s="4"/>
      <c r="J386" s="4"/>
      <c r="K386" s="4"/>
      <c r="L386" s="64">
        <f>IFERROR(VLOOKUP(G386,'Sentrale parametere'!$A$4:$G$11,2,FALSE),0)</f>
        <v>0</v>
      </c>
      <c r="M386" s="64">
        <f>IFERROR(VLOOKUP(G386,'Sentrale parametere'!$A$4:$G$11,3,FALSE)*IF(F386="Ja",2,1),0)</f>
        <v>0</v>
      </c>
      <c r="N386" s="64">
        <f>IFERROR(VLOOKUP(G386,'Sentrale parametere'!$A$4:$G$11,4,FALSE),0)</f>
        <v>0</v>
      </c>
      <c r="O386" s="65">
        <f>IFERROR(VLOOKUP(G386,'Sentrale parametere'!$A$4:$G$11,5,FALSE),0)</f>
        <v>0</v>
      </c>
      <c r="P386" s="65">
        <f>IFERROR(VLOOKUP(G386,'Sentrale parametere'!$A$4:$G$11,6,FALSE)*IF(F386="Ja",2,1),0)</f>
        <v>0</v>
      </c>
      <c r="Q386" s="65">
        <f>IFERROR(VLOOKUP(G386,'Sentrale parametere'!$A$4:$G$11,7,FALSE),0)</f>
        <v>0</v>
      </c>
      <c r="R386" s="5">
        <f t="shared" si="30"/>
        <v>0</v>
      </c>
      <c r="S386" s="5">
        <f t="shared" si="31"/>
        <v>0</v>
      </c>
      <c r="T386" s="5">
        <f t="shared" si="32"/>
        <v>0</v>
      </c>
      <c r="U386" s="4">
        <f t="shared" si="33"/>
        <v>0</v>
      </c>
      <c r="V386" s="4">
        <f t="shared" si="34"/>
        <v>0</v>
      </c>
      <c r="W386" s="4">
        <f t="shared" si="35"/>
        <v>0</v>
      </c>
    </row>
    <row r="387" spans="1:23" customFormat="1" x14ac:dyDescent="0.25">
      <c r="A387" s="124"/>
      <c r="B387" s="119"/>
      <c r="C387" s="124"/>
      <c r="D387" s="124"/>
      <c r="E387" s="124"/>
      <c r="F387" s="123"/>
      <c r="G387" s="4"/>
      <c r="H387" s="4"/>
      <c r="I387" s="4"/>
      <c r="J387" s="4"/>
      <c r="K387" s="4"/>
      <c r="L387" s="64">
        <f>IFERROR(VLOOKUP(G387,'Sentrale parametere'!$A$4:$G$11,2,FALSE),0)</f>
        <v>0</v>
      </c>
      <c r="M387" s="64">
        <f>IFERROR(VLOOKUP(G387,'Sentrale parametere'!$A$4:$G$11,3,FALSE)*IF(F387="Ja",2,1),0)</f>
        <v>0</v>
      </c>
      <c r="N387" s="64">
        <f>IFERROR(VLOOKUP(G387,'Sentrale parametere'!$A$4:$G$11,4,FALSE),0)</f>
        <v>0</v>
      </c>
      <c r="O387" s="65">
        <f>IFERROR(VLOOKUP(G387,'Sentrale parametere'!$A$4:$G$11,5,FALSE),0)</f>
        <v>0</v>
      </c>
      <c r="P387" s="65">
        <f>IFERROR(VLOOKUP(G387,'Sentrale parametere'!$A$4:$G$11,6,FALSE)*IF(F387="Ja",2,1),0)</f>
        <v>0</v>
      </c>
      <c r="Q387" s="65">
        <f>IFERROR(VLOOKUP(G387,'Sentrale parametere'!$A$4:$G$11,7,FALSE),0)</f>
        <v>0</v>
      </c>
      <c r="R387" s="5">
        <f t="shared" ref="R387:R450" si="36">IFERROR(H387*L387,0)</f>
        <v>0</v>
      </c>
      <c r="S387" s="5">
        <f t="shared" ref="S387:S450" si="37">IFERROR(I387*M387,0)</f>
        <v>0</v>
      </c>
      <c r="T387" s="5">
        <f t="shared" ref="T387:T450" si="38">IFERROR(J387*N387,0)+IFERROR(K387*N387,0)</f>
        <v>0</v>
      </c>
      <c r="U387" s="4">
        <f t="shared" ref="U387:U450" si="39">IFERROR(H387*O387,0)</f>
        <v>0</v>
      </c>
      <c r="V387" s="4">
        <f t="shared" ref="V387:V450" si="40">IFERROR(I387*P387,0)</f>
        <v>0</v>
      </c>
      <c r="W387" s="4">
        <f t="shared" ref="W387:W450" si="41">IFERROR(J387*Q387,0)+IFERROR(K387*Q387,0)</f>
        <v>0</v>
      </c>
    </row>
    <row r="388" spans="1:23" customFormat="1" x14ac:dyDescent="0.25">
      <c r="A388" s="124"/>
      <c r="B388" s="119"/>
      <c r="C388" s="124"/>
      <c r="D388" s="124"/>
      <c r="E388" s="124"/>
      <c r="F388" s="123"/>
      <c r="G388" s="4"/>
      <c r="H388" s="4"/>
      <c r="I388" s="4"/>
      <c r="J388" s="4"/>
      <c r="K388" s="4"/>
      <c r="L388" s="64">
        <f>IFERROR(VLOOKUP(G388,'Sentrale parametere'!$A$4:$G$11,2,FALSE),0)</f>
        <v>0</v>
      </c>
      <c r="M388" s="64">
        <f>IFERROR(VLOOKUP(G388,'Sentrale parametere'!$A$4:$G$11,3,FALSE)*IF(F388="Ja",2,1),0)</f>
        <v>0</v>
      </c>
      <c r="N388" s="64">
        <f>IFERROR(VLOOKUP(G388,'Sentrale parametere'!$A$4:$G$11,4,FALSE),0)</f>
        <v>0</v>
      </c>
      <c r="O388" s="65">
        <f>IFERROR(VLOOKUP(G388,'Sentrale parametere'!$A$4:$G$11,5,FALSE),0)</f>
        <v>0</v>
      </c>
      <c r="P388" s="65">
        <f>IFERROR(VLOOKUP(G388,'Sentrale parametere'!$A$4:$G$11,6,FALSE)*IF(F388="Ja",2,1),0)</f>
        <v>0</v>
      </c>
      <c r="Q388" s="65">
        <f>IFERROR(VLOOKUP(G388,'Sentrale parametere'!$A$4:$G$11,7,FALSE),0)</f>
        <v>0</v>
      </c>
      <c r="R388" s="5">
        <f t="shared" si="36"/>
        <v>0</v>
      </c>
      <c r="S388" s="5">
        <f t="shared" si="37"/>
        <v>0</v>
      </c>
      <c r="T388" s="5">
        <f t="shared" si="38"/>
        <v>0</v>
      </c>
      <c r="U388" s="4">
        <f t="shared" si="39"/>
        <v>0</v>
      </c>
      <c r="V388" s="4">
        <f t="shared" si="40"/>
        <v>0</v>
      </c>
      <c r="W388" s="4">
        <f t="shared" si="41"/>
        <v>0</v>
      </c>
    </row>
    <row r="389" spans="1:23" customFormat="1" x14ac:dyDescent="0.25">
      <c r="A389" s="124"/>
      <c r="B389" s="119"/>
      <c r="C389" s="124"/>
      <c r="D389" s="124"/>
      <c r="E389" s="124"/>
      <c r="F389" s="123"/>
      <c r="G389" s="4"/>
      <c r="H389" s="4"/>
      <c r="I389" s="4"/>
      <c r="J389" s="4"/>
      <c r="K389" s="4"/>
      <c r="L389" s="64">
        <f>IFERROR(VLOOKUP(G389,'Sentrale parametere'!$A$4:$G$11,2,FALSE),0)</f>
        <v>0</v>
      </c>
      <c r="M389" s="64">
        <f>IFERROR(VLOOKUP(G389,'Sentrale parametere'!$A$4:$G$11,3,FALSE)*IF(F389="Ja",2,1),0)</f>
        <v>0</v>
      </c>
      <c r="N389" s="64">
        <f>IFERROR(VLOOKUP(G389,'Sentrale parametere'!$A$4:$G$11,4,FALSE),0)</f>
        <v>0</v>
      </c>
      <c r="O389" s="65">
        <f>IFERROR(VLOOKUP(G389,'Sentrale parametere'!$A$4:$G$11,5,FALSE),0)</f>
        <v>0</v>
      </c>
      <c r="P389" s="65">
        <f>IFERROR(VLOOKUP(G389,'Sentrale parametere'!$A$4:$G$11,6,FALSE)*IF(F389="Ja",2,1),0)</f>
        <v>0</v>
      </c>
      <c r="Q389" s="65">
        <f>IFERROR(VLOOKUP(G389,'Sentrale parametere'!$A$4:$G$11,7,FALSE),0)</f>
        <v>0</v>
      </c>
      <c r="R389" s="5">
        <f t="shared" si="36"/>
        <v>0</v>
      </c>
      <c r="S389" s="5">
        <f t="shared" si="37"/>
        <v>0</v>
      </c>
      <c r="T389" s="5">
        <f t="shared" si="38"/>
        <v>0</v>
      </c>
      <c r="U389" s="4">
        <f t="shared" si="39"/>
        <v>0</v>
      </c>
      <c r="V389" s="4">
        <f t="shared" si="40"/>
        <v>0</v>
      </c>
      <c r="W389" s="4">
        <f t="shared" si="41"/>
        <v>0</v>
      </c>
    </row>
    <row r="390" spans="1:23" customFormat="1" x14ac:dyDescent="0.25">
      <c r="A390" s="124"/>
      <c r="B390" s="119"/>
      <c r="C390" s="124"/>
      <c r="D390" s="124"/>
      <c r="E390" s="124"/>
      <c r="F390" s="123"/>
      <c r="G390" s="4"/>
      <c r="H390" s="4"/>
      <c r="I390" s="4"/>
      <c r="J390" s="4"/>
      <c r="K390" s="4"/>
      <c r="L390" s="64">
        <f>IFERROR(VLOOKUP(G390,'Sentrale parametere'!$A$4:$G$11,2,FALSE),0)</f>
        <v>0</v>
      </c>
      <c r="M390" s="64">
        <f>IFERROR(VLOOKUP(G390,'Sentrale parametere'!$A$4:$G$11,3,FALSE)*IF(F390="Ja",2,1),0)</f>
        <v>0</v>
      </c>
      <c r="N390" s="64">
        <f>IFERROR(VLOOKUP(G390,'Sentrale parametere'!$A$4:$G$11,4,FALSE),0)</f>
        <v>0</v>
      </c>
      <c r="O390" s="65">
        <f>IFERROR(VLOOKUP(G390,'Sentrale parametere'!$A$4:$G$11,5,FALSE),0)</f>
        <v>0</v>
      </c>
      <c r="P390" s="65">
        <f>IFERROR(VLOOKUP(G390,'Sentrale parametere'!$A$4:$G$11,6,FALSE)*IF(F390="Ja",2,1),0)</f>
        <v>0</v>
      </c>
      <c r="Q390" s="65">
        <f>IFERROR(VLOOKUP(G390,'Sentrale parametere'!$A$4:$G$11,7,FALSE),0)</f>
        <v>0</v>
      </c>
      <c r="R390" s="5">
        <f t="shared" si="36"/>
        <v>0</v>
      </c>
      <c r="S390" s="5">
        <f t="shared" si="37"/>
        <v>0</v>
      </c>
      <c r="T390" s="5">
        <f t="shared" si="38"/>
        <v>0</v>
      </c>
      <c r="U390" s="4">
        <f t="shared" si="39"/>
        <v>0</v>
      </c>
      <c r="V390" s="4">
        <f t="shared" si="40"/>
        <v>0</v>
      </c>
      <c r="W390" s="4">
        <f t="shared" si="41"/>
        <v>0</v>
      </c>
    </row>
    <row r="391" spans="1:23" customFormat="1" x14ac:dyDescent="0.25">
      <c r="A391" s="124"/>
      <c r="B391" s="119"/>
      <c r="C391" s="124"/>
      <c r="D391" s="124"/>
      <c r="E391" s="124"/>
      <c r="F391" s="123"/>
      <c r="G391" s="4"/>
      <c r="H391" s="4"/>
      <c r="I391" s="4"/>
      <c r="J391" s="4"/>
      <c r="K391" s="4"/>
      <c r="L391" s="64">
        <f>IFERROR(VLOOKUP(G391,'Sentrale parametere'!$A$4:$G$11,2,FALSE),0)</f>
        <v>0</v>
      </c>
      <c r="M391" s="64">
        <f>IFERROR(VLOOKUP(G391,'Sentrale parametere'!$A$4:$G$11,3,FALSE)*IF(F391="Ja",2,1),0)</f>
        <v>0</v>
      </c>
      <c r="N391" s="64">
        <f>IFERROR(VLOOKUP(G391,'Sentrale parametere'!$A$4:$G$11,4,FALSE),0)</f>
        <v>0</v>
      </c>
      <c r="O391" s="65">
        <f>IFERROR(VLOOKUP(G391,'Sentrale parametere'!$A$4:$G$11,5,FALSE),0)</f>
        <v>0</v>
      </c>
      <c r="P391" s="65">
        <f>IFERROR(VLOOKUP(G391,'Sentrale parametere'!$A$4:$G$11,6,FALSE)*IF(F391="Ja",2,1),0)</f>
        <v>0</v>
      </c>
      <c r="Q391" s="65">
        <f>IFERROR(VLOOKUP(G391,'Sentrale parametere'!$A$4:$G$11,7,FALSE),0)</f>
        <v>0</v>
      </c>
      <c r="R391" s="5">
        <f t="shared" si="36"/>
        <v>0</v>
      </c>
      <c r="S391" s="5">
        <f t="shared" si="37"/>
        <v>0</v>
      </c>
      <c r="T391" s="5">
        <f t="shared" si="38"/>
        <v>0</v>
      </c>
      <c r="U391" s="4">
        <f t="shared" si="39"/>
        <v>0</v>
      </c>
      <c r="V391" s="4">
        <f t="shared" si="40"/>
        <v>0</v>
      </c>
      <c r="W391" s="4">
        <f t="shared" si="41"/>
        <v>0</v>
      </c>
    </row>
    <row r="392" spans="1:23" customFormat="1" x14ac:dyDescent="0.25">
      <c r="A392" s="124"/>
      <c r="B392" s="119"/>
      <c r="C392" s="124"/>
      <c r="D392" s="124"/>
      <c r="E392" s="124"/>
      <c r="F392" s="123"/>
      <c r="G392" s="4"/>
      <c r="H392" s="4"/>
      <c r="I392" s="4"/>
      <c r="J392" s="4"/>
      <c r="K392" s="4"/>
      <c r="L392" s="64">
        <f>IFERROR(VLOOKUP(G392,'Sentrale parametere'!$A$4:$G$11,2,FALSE),0)</f>
        <v>0</v>
      </c>
      <c r="M392" s="64">
        <f>IFERROR(VLOOKUP(G392,'Sentrale parametere'!$A$4:$G$11,3,FALSE)*IF(F392="Ja",2,1),0)</f>
        <v>0</v>
      </c>
      <c r="N392" s="64">
        <f>IFERROR(VLOOKUP(G392,'Sentrale parametere'!$A$4:$G$11,4,FALSE),0)</f>
        <v>0</v>
      </c>
      <c r="O392" s="65">
        <f>IFERROR(VLOOKUP(G392,'Sentrale parametere'!$A$4:$G$11,5,FALSE),0)</f>
        <v>0</v>
      </c>
      <c r="P392" s="65">
        <f>IFERROR(VLOOKUP(G392,'Sentrale parametere'!$A$4:$G$11,6,FALSE)*IF(F392="Ja",2,1),0)</f>
        <v>0</v>
      </c>
      <c r="Q392" s="65">
        <f>IFERROR(VLOOKUP(G392,'Sentrale parametere'!$A$4:$G$11,7,FALSE),0)</f>
        <v>0</v>
      </c>
      <c r="R392" s="5">
        <f t="shared" si="36"/>
        <v>0</v>
      </c>
      <c r="S392" s="5">
        <f t="shared" si="37"/>
        <v>0</v>
      </c>
      <c r="T392" s="5">
        <f t="shared" si="38"/>
        <v>0</v>
      </c>
      <c r="U392" s="4">
        <f t="shared" si="39"/>
        <v>0</v>
      </c>
      <c r="V392" s="4">
        <f t="shared" si="40"/>
        <v>0</v>
      </c>
      <c r="W392" s="4">
        <f t="shared" si="41"/>
        <v>0</v>
      </c>
    </row>
    <row r="393" spans="1:23" customFormat="1" x14ac:dyDescent="0.25">
      <c r="A393" s="124"/>
      <c r="B393" s="119"/>
      <c r="C393" s="124"/>
      <c r="D393" s="124"/>
      <c r="E393" s="124"/>
      <c r="F393" s="123"/>
      <c r="G393" s="4"/>
      <c r="H393" s="4"/>
      <c r="I393" s="4"/>
      <c r="J393" s="4"/>
      <c r="K393" s="4"/>
      <c r="L393" s="64">
        <f>IFERROR(VLOOKUP(G393,'Sentrale parametere'!$A$4:$G$11,2,FALSE),0)</f>
        <v>0</v>
      </c>
      <c r="M393" s="64">
        <f>IFERROR(VLOOKUP(G393,'Sentrale parametere'!$A$4:$G$11,3,FALSE)*IF(F393="Ja",2,1),0)</f>
        <v>0</v>
      </c>
      <c r="N393" s="64">
        <f>IFERROR(VLOOKUP(G393,'Sentrale parametere'!$A$4:$G$11,4,FALSE),0)</f>
        <v>0</v>
      </c>
      <c r="O393" s="65">
        <f>IFERROR(VLOOKUP(G393,'Sentrale parametere'!$A$4:$G$11,5,FALSE),0)</f>
        <v>0</v>
      </c>
      <c r="P393" s="65">
        <f>IFERROR(VLOOKUP(G393,'Sentrale parametere'!$A$4:$G$11,6,FALSE)*IF(F393="Ja",2,1),0)</f>
        <v>0</v>
      </c>
      <c r="Q393" s="65">
        <f>IFERROR(VLOOKUP(G393,'Sentrale parametere'!$A$4:$G$11,7,FALSE),0)</f>
        <v>0</v>
      </c>
      <c r="R393" s="5">
        <f t="shared" si="36"/>
        <v>0</v>
      </c>
      <c r="S393" s="5">
        <f t="shared" si="37"/>
        <v>0</v>
      </c>
      <c r="T393" s="5">
        <f t="shared" si="38"/>
        <v>0</v>
      </c>
      <c r="U393" s="4">
        <f t="shared" si="39"/>
        <v>0</v>
      </c>
      <c r="V393" s="4">
        <f t="shared" si="40"/>
        <v>0</v>
      </c>
      <c r="W393" s="4">
        <f t="shared" si="41"/>
        <v>0</v>
      </c>
    </row>
    <row r="394" spans="1:23" customFormat="1" x14ac:dyDescent="0.25">
      <c r="A394" s="124"/>
      <c r="B394" s="119"/>
      <c r="C394" s="124"/>
      <c r="D394" s="124"/>
      <c r="E394" s="124"/>
      <c r="F394" s="123"/>
      <c r="G394" s="4"/>
      <c r="H394" s="4"/>
      <c r="I394" s="4"/>
      <c r="J394" s="4"/>
      <c r="K394" s="4"/>
      <c r="L394" s="64">
        <f>IFERROR(VLOOKUP(G394,'Sentrale parametere'!$A$4:$G$11,2,FALSE),0)</f>
        <v>0</v>
      </c>
      <c r="M394" s="64">
        <f>IFERROR(VLOOKUP(G394,'Sentrale parametere'!$A$4:$G$11,3,FALSE)*IF(F394="Ja",2,1),0)</f>
        <v>0</v>
      </c>
      <c r="N394" s="64">
        <f>IFERROR(VLOOKUP(G394,'Sentrale parametere'!$A$4:$G$11,4,FALSE),0)</f>
        <v>0</v>
      </c>
      <c r="O394" s="65">
        <f>IFERROR(VLOOKUP(G394,'Sentrale parametere'!$A$4:$G$11,5,FALSE),0)</f>
        <v>0</v>
      </c>
      <c r="P394" s="65">
        <f>IFERROR(VLOOKUP(G394,'Sentrale parametere'!$A$4:$G$11,6,FALSE)*IF(F394="Ja",2,1),0)</f>
        <v>0</v>
      </c>
      <c r="Q394" s="65">
        <f>IFERROR(VLOOKUP(G394,'Sentrale parametere'!$A$4:$G$11,7,FALSE),0)</f>
        <v>0</v>
      </c>
      <c r="R394" s="5">
        <f t="shared" si="36"/>
        <v>0</v>
      </c>
      <c r="S394" s="5">
        <f t="shared" si="37"/>
        <v>0</v>
      </c>
      <c r="T394" s="5">
        <f t="shared" si="38"/>
        <v>0</v>
      </c>
      <c r="U394" s="4">
        <f t="shared" si="39"/>
        <v>0</v>
      </c>
      <c r="V394" s="4">
        <f t="shared" si="40"/>
        <v>0</v>
      </c>
      <c r="W394" s="4">
        <f t="shared" si="41"/>
        <v>0</v>
      </c>
    </row>
    <row r="395" spans="1:23" customFormat="1" x14ac:dyDescent="0.25">
      <c r="A395" s="124"/>
      <c r="B395" s="119"/>
      <c r="C395" s="124"/>
      <c r="D395" s="124"/>
      <c r="E395" s="124"/>
      <c r="F395" s="123"/>
      <c r="G395" s="4"/>
      <c r="H395" s="4"/>
      <c r="I395" s="4"/>
      <c r="J395" s="4"/>
      <c r="K395" s="4"/>
      <c r="L395" s="64">
        <f>IFERROR(VLOOKUP(G395,'Sentrale parametere'!$A$4:$G$11,2,FALSE),0)</f>
        <v>0</v>
      </c>
      <c r="M395" s="64">
        <f>IFERROR(VLOOKUP(G395,'Sentrale parametere'!$A$4:$G$11,3,FALSE)*IF(F395="Ja",2,1),0)</f>
        <v>0</v>
      </c>
      <c r="N395" s="64">
        <f>IFERROR(VLOOKUP(G395,'Sentrale parametere'!$A$4:$G$11,4,FALSE),0)</f>
        <v>0</v>
      </c>
      <c r="O395" s="65">
        <f>IFERROR(VLOOKUP(G395,'Sentrale parametere'!$A$4:$G$11,5,FALSE),0)</f>
        <v>0</v>
      </c>
      <c r="P395" s="65">
        <f>IFERROR(VLOOKUP(G395,'Sentrale parametere'!$A$4:$G$11,6,FALSE)*IF(F395="Ja",2,1),0)</f>
        <v>0</v>
      </c>
      <c r="Q395" s="65">
        <f>IFERROR(VLOOKUP(G395,'Sentrale parametere'!$A$4:$G$11,7,FALSE),0)</f>
        <v>0</v>
      </c>
      <c r="R395" s="5">
        <f t="shared" si="36"/>
        <v>0</v>
      </c>
      <c r="S395" s="5">
        <f t="shared" si="37"/>
        <v>0</v>
      </c>
      <c r="T395" s="5">
        <f t="shared" si="38"/>
        <v>0</v>
      </c>
      <c r="U395" s="4">
        <f t="shared" si="39"/>
        <v>0</v>
      </c>
      <c r="V395" s="4">
        <f t="shared" si="40"/>
        <v>0</v>
      </c>
      <c r="W395" s="4">
        <f t="shared" si="41"/>
        <v>0</v>
      </c>
    </row>
    <row r="396" spans="1:23" customFormat="1" x14ac:dyDescent="0.25">
      <c r="A396" s="124"/>
      <c r="B396" s="119"/>
      <c r="C396" s="124"/>
      <c r="D396" s="124"/>
      <c r="E396" s="124"/>
      <c r="F396" s="123"/>
      <c r="G396" s="4"/>
      <c r="H396" s="4"/>
      <c r="I396" s="4"/>
      <c r="J396" s="4"/>
      <c r="K396" s="4"/>
      <c r="L396" s="64">
        <f>IFERROR(VLOOKUP(G396,'Sentrale parametere'!$A$4:$G$11,2,FALSE),0)</f>
        <v>0</v>
      </c>
      <c r="M396" s="64">
        <f>IFERROR(VLOOKUP(G396,'Sentrale parametere'!$A$4:$G$11,3,FALSE)*IF(F396="Ja",2,1),0)</f>
        <v>0</v>
      </c>
      <c r="N396" s="64">
        <f>IFERROR(VLOOKUP(G396,'Sentrale parametere'!$A$4:$G$11,4,FALSE),0)</f>
        <v>0</v>
      </c>
      <c r="O396" s="65">
        <f>IFERROR(VLOOKUP(G396,'Sentrale parametere'!$A$4:$G$11,5,FALSE),0)</f>
        <v>0</v>
      </c>
      <c r="P396" s="65">
        <f>IFERROR(VLOOKUP(G396,'Sentrale parametere'!$A$4:$G$11,6,FALSE)*IF(F396="Ja",2,1),0)</f>
        <v>0</v>
      </c>
      <c r="Q396" s="65">
        <f>IFERROR(VLOOKUP(G396,'Sentrale parametere'!$A$4:$G$11,7,FALSE),0)</f>
        <v>0</v>
      </c>
      <c r="R396" s="5">
        <f t="shared" si="36"/>
        <v>0</v>
      </c>
      <c r="S396" s="5">
        <f t="shared" si="37"/>
        <v>0</v>
      </c>
      <c r="T396" s="5">
        <f t="shared" si="38"/>
        <v>0</v>
      </c>
      <c r="U396" s="4">
        <f t="shared" si="39"/>
        <v>0</v>
      </c>
      <c r="V396" s="4">
        <f t="shared" si="40"/>
        <v>0</v>
      </c>
      <c r="W396" s="4">
        <f t="shared" si="41"/>
        <v>0</v>
      </c>
    </row>
    <row r="397" spans="1:23" customFormat="1" x14ac:dyDescent="0.25">
      <c r="A397" s="124"/>
      <c r="B397" s="119"/>
      <c r="C397" s="124"/>
      <c r="D397" s="124"/>
      <c r="E397" s="124"/>
      <c r="F397" s="123"/>
      <c r="G397" s="4"/>
      <c r="H397" s="4"/>
      <c r="I397" s="4"/>
      <c r="J397" s="4"/>
      <c r="K397" s="4"/>
      <c r="L397" s="64">
        <f>IFERROR(VLOOKUP(G397,'Sentrale parametere'!$A$4:$G$11,2,FALSE),0)</f>
        <v>0</v>
      </c>
      <c r="M397" s="64">
        <f>IFERROR(VLOOKUP(G397,'Sentrale parametere'!$A$4:$G$11,3,FALSE)*IF(F397="Ja",2,1),0)</f>
        <v>0</v>
      </c>
      <c r="N397" s="64">
        <f>IFERROR(VLOOKUP(G397,'Sentrale parametere'!$A$4:$G$11,4,FALSE),0)</f>
        <v>0</v>
      </c>
      <c r="O397" s="65">
        <f>IFERROR(VLOOKUP(G397,'Sentrale parametere'!$A$4:$G$11,5,FALSE),0)</f>
        <v>0</v>
      </c>
      <c r="P397" s="65">
        <f>IFERROR(VLOOKUP(G397,'Sentrale parametere'!$A$4:$G$11,6,FALSE)*IF(F397="Ja",2,1),0)</f>
        <v>0</v>
      </c>
      <c r="Q397" s="65">
        <f>IFERROR(VLOOKUP(G397,'Sentrale parametere'!$A$4:$G$11,7,FALSE),0)</f>
        <v>0</v>
      </c>
      <c r="R397" s="5">
        <f t="shared" si="36"/>
        <v>0</v>
      </c>
      <c r="S397" s="5">
        <f t="shared" si="37"/>
        <v>0</v>
      </c>
      <c r="T397" s="5">
        <f t="shared" si="38"/>
        <v>0</v>
      </c>
      <c r="U397" s="4">
        <f t="shared" si="39"/>
        <v>0</v>
      </c>
      <c r="V397" s="4">
        <f t="shared" si="40"/>
        <v>0</v>
      </c>
      <c r="W397" s="4">
        <f t="shared" si="41"/>
        <v>0</v>
      </c>
    </row>
    <row r="398" spans="1:23" customFormat="1" x14ac:dyDescent="0.25">
      <c r="A398" s="124"/>
      <c r="B398" s="119"/>
      <c r="C398" s="124"/>
      <c r="D398" s="124"/>
      <c r="E398" s="124"/>
      <c r="F398" s="123"/>
      <c r="G398" s="4"/>
      <c r="H398" s="4"/>
      <c r="I398" s="4"/>
      <c r="J398" s="4"/>
      <c r="K398" s="4"/>
      <c r="L398" s="64">
        <f>IFERROR(VLOOKUP(G398,'Sentrale parametere'!$A$4:$G$11,2,FALSE),0)</f>
        <v>0</v>
      </c>
      <c r="M398" s="64">
        <f>IFERROR(VLOOKUP(G398,'Sentrale parametere'!$A$4:$G$11,3,FALSE)*IF(F398="Ja",2,1),0)</f>
        <v>0</v>
      </c>
      <c r="N398" s="64">
        <f>IFERROR(VLOOKUP(G398,'Sentrale parametere'!$A$4:$G$11,4,FALSE),0)</f>
        <v>0</v>
      </c>
      <c r="O398" s="65">
        <f>IFERROR(VLOOKUP(G398,'Sentrale parametere'!$A$4:$G$11,5,FALSE),0)</f>
        <v>0</v>
      </c>
      <c r="P398" s="65">
        <f>IFERROR(VLOOKUP(G398,'Sentrale parametere'!$A$4:$G$11,6,FALSE)*IF(F398="Ja",2,1),0)</f>
        <v>0</v>
      </c>
      <c r="Q398" s="65">
        <f>IFERROR(VLOOKUP(G398,'Sentrale parametere'!$A$4:$G$11,7,FALSE),0)</f>
        <v>0</v>
      </c>
      <c r="R398" s="5">
        <f t="shared" si="36"/>
        <v>0</v>
      </c>
      <c r="S398" s="5">
        <f t="shared" si="37"/>
        <v>0</v>
      </c>
      <c r="T398" s="5">
        <f t="shared" si="38"/>
        <v>0</v>
      </c>
      <c r="U398" s="4">
        <f t="shared" si="39"/>
        <v>0</v>
      </c>
      <c r="V398" s="4">
        <f t="shared" si="40"/>
        <v>0</v>
      </c>
      <c r="W398" s="4">
        <f t="shared" si="41"/>
        <v>0</v>
      </c>
    </row>
    <row r="399" spans="1:23" customFormat="1" x14ac:dyDescent="0.25">
      <c r="A399" s="124"/>
      <c r="B399" s="119"/>
      <c r="C399" s="124"/>
      <c r="D399" s="124"/>
      <c r="E399" s="124"/>
      <c r="F399" s="123"/>
      <c r="G399" s="4"/>
      <c r="H399" s="4"/>
      <c r="I399" s="4"/>
      <c r="J399" s="4"/>
      <c r="K399" s="4"/>
      <c r="L399" s="64">
        <f>IFERROR(VLOOKUP(G399,'Sentrale parametere'!$A$4:$G$11,2,FALSE),0)</f>
        <v>0</v>
      </c>
      <c r="M399" s="64">
        <f>IFERROR(VLOOKUP(G399,'Sentrale parametere'!$A$4:$G$11,3,FALSE)*IF(F399="Ja",2,1),0)</f>
        <v>0</v>
      </c>
      <c r="N399" s="64">
        <f>IFERROR(VLOOKUP(G399,'Sentrale parametere'!$A$4:$G$11,4,FALSE),0)</f>
        <v>0</v>
      </c>
      <c r="O399" s="65">
        <f>IFERROR(VLOOKUP(G399,'Sentrale parametere'!$A$4:$G$11,5,FALSE),0)</f>
        <v>0</v>
      </c>
      <c r="P399" s="65">
        <f>IFERROR(VLOOKUP(G399,'Sentrale parametere'!$A$4:$G$11,6,FALSE)*IF(F399="Ja",2,1),0)</f>
        <v>0</v>
      </c>
      <c r="Q399" s="65">
        <f>IFERROR(VLOOKUP(G399,'Sentrale parametere'!$A$4:$G$11,7,FALSE),0)</f>
        <v>0</v>
      </c>
      <c r="R399" s="5">
        <f t="shared" si="36"/>
        <v>0</v>
      </c>
      <c r="S399" s="5">
        <f t="shared" si="37"/>
        <v>0</v>
      </c>
      <c r="T399" s="5">
        <f t="shared" si="38"/>
        <v>0</v>
      </c>
      <c r="U399" s="4">
        <f t="shared" si="39"/>
        <v>0</v>
      </c>
      <c r="V399" s="4">
        <f t="shared" si="40"/>
        <v>0</v>
      </c>
      <c r="W399" s="4">
        <f t="shared" si="41"/>
        <v>0</v>
      </c>
    </row>
    <row r="400" spans="1:23" customFormat="1" x14ac:dyDescent="0.25">
      <c r="A400" s="124"/>
      <c r="B400" s="119"/>
      <c r="C400" s="124"/>
      <c r="D400" s="124"/>
      <c r="E400" s="124"/>
      <c r="F400" s="123"/>
      <c r="G400" s="4"/>
      <c r="H400" s="4"/>
      <c r="I400" s="4"/>
      <c r="J400" s="4"/>
      <c r="K400" s="4"/>
      <c r="L400" s="64">
        <f>IFERROR(VLOOKUP(G400,'Sentrale parametere'!$A$4:$G$11,2,FALSE),0)</f>
        <v>0</v>
      </c>
      <c r="M400" s="64">
        <f>IFERROR(VLOOKUP(G400,'Sentrale parametere'!$A$4:$G$11,3,FALSE)*IF(F400="Ja",2,1),0)</f>
        <v>0</v>
      </c>
      <c r="N400" s="64">
        <f>IFERROR(VLOOKUP(G400,'Sentrale parametere'!$A$4:$G$11,4,FALSE),0)</f>
        <v>0</v>
      </c>
      <c r="O400" s="65">
        <f>IFERROR(VLOOKUP(G400,'Sentrale parametere'!$A$4:$G$11,5,FALSE),0)</f>
        <v>0</v>
      </c>
      <c r="P400" s="65">
        <f>IFERROR(VLOOKUP(G400,'Sentrale parametere'!$A$4:$G$11,6,FALSE)*IF(F400="Ja",2,1),0)</f>
        <v>0</v>
      </c>
      <c r="Q400" s="65">
        <f>IFERROR(VLOOKUP(G400,'Sentrale parametere'!$A$4:$G$11,7,FALSE),0)</f>
        <v>0</v>
      </c>
      <c r="R400" s="5">
        <f t="shared" si="36"/>
        <v>0</v>
      </c>
      <c r="S400" s="5">
        <f t="shared" si="37"/>
        <v>0</v>
      </c>
      <c r="T400" s="5">
        <f t="shared" si="38"/>
        <v>0</v>
      </c>
      <c r="U400" s="4">
        <f t="shared" si="39"/>
        <v>0</v>
      </c>
      <c r="V400" s="4">
        <f t="shared" si="40"/>
        <v>0</v>
      </c>
      <c r="W400" s="4">
        <f t="shared" si="41"/>
        <v>0</v>
      </c>
    </row>
    <row r="401" spans="1:23" customFormat="1" x14ac:dyDescent="0.25">
      <c r="A401" s="124"/>
      <c r="B401" s="119"/>
      <c r="C401" s="124"/>
      <c r="D401" s="124"/>
      <c r="E401" s="124"/>
      <c r="F401" s="123"/>
      <c r="G401" s="4"/>
      <c r="H401" s="4"/>
      <c r="I401" s="4"/>
      <c r="J401" s="4"/>
      <c r="K401" s="4"/>
      <c r="L401" s="64">
        <f>IFERROR(VLOOKUP(G401,'Sentrale parametere'!$A$4:$G$11,2,FALSE),0)</f>
        <v>0</v>
      </c>
      <c r="M401" s="64">
        <f>IFERROR(VLOOKUP(G401,'Sentrale parametere'!$A$4:$G$11,3,FALSE)*IF(F401="Ja",2,1),0)</f>
        <v>0</v>
      </c>
      <c r="N401" s="64">
        <f>IFERROR(VLOOKUP(G401,'Sentrale parametere'!$A$4:$G$11,4,FALSE),0)</f>
        <v>0</v>
      </c>
      <c r="O401" s="65">
        <f>IFERROR(VLOOKUP(G401,'Sentrale parametere'!$A$4:$G$11,5,FALSE),0)</f>
        <v>0</v>
      </c>
      <c r="P401" s="65">
        <f>IFERROR(VLOOKUP(G401,'Sentrale parametere'!$A$4:$G$11,6,FALSE)*IF(F401="Ja",2,1),0)</f>
        <v>0</v>
      </c>
      <c r="Q401" s="65">
        <f>IFERROR(VLOOKUP(G401,'Sentrale parametere'!$A$4:$G$11,7,FALSE),0)</f>
        <v>0</v>
      </c>
      <c r="R401" s="5">
        <f t="shared" si="36"/>
        <v>0</v>
      </c>
      <c r="S401" s="5">
        <f t="shared" si="37"/>
        <v>0</v>
      </c>
      <c r="T401" s="5">
        <f t="shared" si="38"/>
        <v>0</v>
      </c>
      <c r="U401" s="4">
        <f t="shared" si="39"/>
        <v>0</v>
      </c>
      <c r="V401" s="4">
        <f t="shared" si="40"/>
        <v>0</v>
      </c>
      <c r="W401" s="4">
        <f t="shared" si="41"/>
        <v>0</v>
      </c>
    </row>
    <row r="402" spans="1:23" customFormat="1" x14ac:dyDescent="0.25">
      <c r="A402" s="124"/>
      <c r="B402" s="119"/>
      <c r="C402" s="124"/>
      <c r="D402" s="124"/>
      <c r="E402" s="124"/>
      <c r="F402" s="123"/>
      <c r="G402" s="4"/>
      <c r="H402" s="4"/>
      <c r="I402" s="4"/>
      <c r="J402" s="4"/>
      <c r="K402" s="4"/>
      <c r="L402" s="64">
        <f>IFERROR(VLOOKUP(G402,'Sentrale parametere'!$A$4:$G$11,2,FALSE),0)</f>
        <v>0</v>
      </c>
      <c r="M402" s="64">
        <f>IFERROR(VLOOKUP(G402,'Sentrale parametere'!$A$4:$G$11,3,FALSE)*IF(F402="Ja",2,1),0)</f>
        <v>0</v>
      </c>
      <c r="N402" s="64">
        <f>IFERROR(VLOOKUP(G402,'Sentrale parametere'!$A$4:$G$11,4,FALSE),0)</f>
        <v>0</v>
      </c>
      <c r="O402" s="65">
        <f>IFERROR(VLOOKUP(G402,'Sentrale parametere'!$A$4:$G$11,5,FALSE),0)</f>
        <v>0</v>
      </c>
      <c r="P402" s="65">
        <f>IFERROR(VLOOKUP(G402,'Sentrale parametere'!$A$4:$G$11,6,FALSE)*IF(F402="Ja",2,1),0)</f>
        <v>0</v>
      </c>
      <c r="Q402" s="65">
        <f>IFERROR(VLOOKUP(G402,'Sentrale parametere'!$A$4:$G$11,7,FALSE),0)</f>
        <v>0</v>
      </c>
      <c r="R402" s="5">
        <f t="shared" si="36"/>
        <v>0</v>
      </c>
      <c r="S402" s="5">
        <f t="shared" si="37"/>
        <v>0</v>
      </c>
      <c r="T402" s="5">
        <f t="shared" si="38"/>
        <v>0</v>
      </c>
      <c r="U402" s="4">
        <f t="shared" si="39"/>
        <v>0</v>
      </c>
      <c r="V402" s="4">
        <f t="shared" si="40"/>
        <v>0</v>
      </c>
      <c r="W402" s="4">
        <f t="shared" si="41"/>
        <v>0</v>
      </c>
    </row>
    <row r="403" spans="1:23" customFormat="1" x14ac:dyDescent="0.25">
      <c r="A403" s="124"/>
      <c r="B403" s="119"/>
      <c r="C403" s="124"/>
      <c r="D403" s="124"/>
      <c r="E403" s="124"/>
      <c r="F403" s="123"/>
      <c r="G403" s="4"/>
      <c r="H403" s="4"/>
      <c r="I403" s="4"/>
      <c r="J403" s="4"/>
      <c r="K403" s="4"/>
      <c r="L403" s="64">
        <f>IFERROR(VLOOKUP(G403,'Sentrale parametere'!$A$4:$G$11,2,FALSE),0)</f>
        <v>0</v>
      </c>
      <c r="M403" s="64">
        <f>IFERROR(VLOOKUP(G403,'Sentrale parametere'!$A$4:$G$11,3,FALSE)*IF(F403="Ja",2,1),0)</f>
        <v>0</v>
      </c>
      <c r="N403" s="64">
        <f>IFERROR(VLOOKUP(G403,'Sentrale parametere'!$A$4:$G$11,4,FALSE),0)</f>
        <v>0</v>
      </c>
      <c r="O403" s="65">
        <f>IFERROR(VLOOKUP(G403,'Sentrale parametere'!$A$4:$G$11,5,FALSE),0)</f>
        <v>0</v>
      </c>
      <c r="P403" s="65">
        <f>IFERROR(VLOOKUP(G403,'Sentrale parametere'!$A$4:$G$11,6,FALSE)*IF(F403="Ja",2,1),0)</f>
        <v>0</v>
      </c>
      <c r="Q403" s="65">
        <f>IFERROR(VLOOKUP(G403,'Sentrale parametere'!$A$4:$G$11,7,FALSE),0)</f>
        <v>0</v>
      </c>
      <c r="R403" s="5">
        <f t="shared" si="36"/>
        <v>0</v>
      </c>
      <c r="S403" s="5">
        <f t="shared" si="37"/>
        <v>0</v>
      </c>
      <c r="T403" s="5">
        <f t="shared" si="38"/>
        <v>0</v>
      </c>
      <c r="U403" s="4">
        <f t="shared" si="39"/>
        <v>0</v>
      </c>
      <c r="V403" s="4">
        <f t="shared" si="40"/>
        <v>0</v>
      </c>
      <c r="W403" s="4">
        <f t="shared" si="41"/>
        <v>0</v>
      </c>
    </row>
    <row r="404" spans="1:23" customFormat="1" x14ac:dyDescent="0.25">
      <c r="A404" s="124"/>
      <c r="B404" s="119"/>
      <c r="C404" s="124"/>
      <c r="D404" s="124"/>
      <c r="E404" s="124"/>
      <c r="F404" s="123"/>
      <c r="G404" s="4"/>
      <c r="H404" s="4"/>
      <c r="I404" s="4"/>
      <c r="J404" s="4"/>
      <c r="K404" s="4"/>
      <c r="L404" s="64">
        <f>IFERROR(VLOOKUP(G404,'Sentrale parametere'!$A$4:$G$11,2,FALSE),0)</f>
        <v>0</v>
      </c>
      <c r="M404" s="64">
        <f>IFERROR(VLOOKUP(G404,'Sentrale parametere'!$A$4:$G$11,3,FALSE)*IF(F404="Ja",2,1),0)</f>
        <v>0</v>
      </c>
      <c r="N404" s="64">
        <f>IFERROR(VLOOKUP(G404,'Sentrale parametere'!$A$4:$G$11,4,FALSE),0)</f>
        <v>0</v>
      </c>
      <c r="O404" s="65">
        <f>IFERROR(VLOOKUP(G404,'Sentrale parametere'!$A$4:$G$11,5,FALSE),0)</f>
        <v>0</v>
      </c>
      <c r="P404" s="65">
        <f>IFERROR(VLOOKUP(G404,'Sentrale parametere'!$A$4:$G$11,6,FALSE)*IF(F404="Ja",2,1),0)</f>
        <v>0</v>
      </c>
      <c r="Q404" s="65">
        <f>IFERROR(VLOOKUP(G404,'Sentrale parametere'!$A$4:$G$11,7,FALSE),0)</f>
        <v>0</v>
      </c>
      <c r="R404" s="5">
        <f t="shared" si="36"/>
        <v>0</v>
      </c>
      <c r="S404" s="5">
        <f t="shared" si="37"/>
        <v>0</v>
      </c>
      <c r="T404" s="5">
        <f t="shared" si="38"/>
        <v>0</v>
      </c>
      <c r="U404" s="4">
        <f t="shared" si="39"/>
        <v>0</v>
      </c>
      <c r="V404" s="4">
        <f t="shared" si="40"/>
        <v>0</v>
      </c>
      <c r="W404" s="4">
        <f t="shared" si="41"/>
        <v>0</v>
      </c>
    </row>
    <row r="405" spans="1:23" customFormat="1" x14ac:dyDescent="0.25">
      <c r="A405" s="124"/>
      <c r="B405" s="119"/>
      <c r="C405" s="124"/>
      <c r="D405" s="124"/>
      <c r="E405" s="124"/>
      <c r="F405" s="123"/>
      <c r="G405" s="4"/>
      <c r="H405" s="4"/>
      <c r="I405" s="4"/>
      <c r="J405" s="4"/>
      <c r="K405" s="4"/>
      <c r="L405" s="64">
        <f>IFERROR(VLOOKUP(G405,'Sentrale parametere'!$A$4:$G$11,2,FALSE),0)</f>
        <v>0</v>
      </c>
      <c r="M405" s="64">
        <f>IFERROR(VLOOKUP(G405,'Sentrale parametere'!$A$4:$G$11,3,FALSE)*IF(F405="Ja",2,1),0)</f>
        <v>0</v>
      </c>
      <c r="N405" s="64">
        <f>IFERROR(VLOOKUP(G405,'Sentrale parametere'!$A$4:$G$11,4,FALSE),0)</f>
        <v>0</v>
      </c>
      <c r="O405" s="65">
        <f>IFERROR(VLOOKUP(G405,'Sentrale parametere'!$A$4:$G$11,5,FALSE),0)</f>
        <v>0</v>
      </c>
      <c r="P405" s="65">
        <f>IFERROR(VLOOKUP(G405,'Sentrale parametere'!$A$4:$G$11,6,FALSE)*IF(F405="Ja",2,1),0)</f>
        <v>0</v>
      </c>
      <c r="Q405" s="65">
        <f>IFERROR(VLOOKUP(G405,'Sentrale parametere'!$A$4:$G$11,7,FALSE),0)</f>
        <v>0</v>
      </c>
      <c r="R405" s="5">
        <f t="shared" si="36"/>
        <v>0</v>
      </c>
      <c r="S405" s="5">
        <f t="shared" si="37"/>
        <v>0</v>
      </c>
      <c r="T405" s="5">
        <f t="shared" si="38"/>
        <v>0</v>
      </c>
      <c r="U405" s="4">
        <f t="shared" si="39"/>
        <v>0</v>
      </c>
      <c r="V405" s="4">
        <f t="shared" si="40"/>
        <v>0</v>
      </c>
      <c r="W405" s="4">
        <f t="shared" si="41"/>
        <v>0</v>
      </c>
    </row>
    <row r="406" spans="1:23" customFormat="1" x14ac:dyDescent="0.25">
      <c r="A406" s="124"/>
      <c r="B406" s="119"/>
      <c r="C406" s="124"/>
      <c r="D406" s="124"/>
      <c r="E406" s="124"/>
      <c r="F406" s="123"/>
      <c r="G406" s="4"/>
      <c r="H406" s="4"/>
      <c r="I406" s="4"/>
      <c r="J406" s="4"/>
      <c r="K406" s="4"/>
      <c r="L406" s="64">
        <f>IFERROR(VLOOKUP(G406,'Sentrale parametere'!$A$4:$G$11,2,FALSE),0)</f>
        <v>0</v>
      </c>
      <c r="M406" s="64">
        <f>IFERROR(VLOOKUP(G406,'Sentrale parametere'!$A$4:$G$11,3,FALSE)*IF(F406="Ja",2,1),0)</f>
        <v>0</v>
      </c>
      <c r="N406" s="64">
        <f>IFERROR(VLOOKUP(G406,'Sentrale parametere'!$A$4:$G$11,4,FALSE),0)</f>
        <v>0</v>
      </c>
      <c r="O406" s="65">
        <f>IFERROR(VLOOKUP(G406,'Sentrale parametere'!$A$4:$G$11,5,FALSE),0)</f>
        <v>0</v>
      </c>
      <c r="P406" s="65">
        <f>IFERROR(VLOOKUP(G406,'Sentrale parametere'!$A$4:$G$11,6,FALSE)*IF(F406="Ja",2,1),0)</f>
        <v>0</v>
      </c>
      <c r="Q406" s="65">
        <f>IFERROR(VLOOKUP(G406,'Sentrale parametere'!$A$4:$G$11,7,FALSE),0)</f>
        <v>0</v>
      </c>
      <c r="R406" s="5">
        <f t="shared" si="36"/>
        <v>0</v>
      </c>
      <c r="S406" s="5">
        <f t="shared" si="37"/>
        <v>0</v>
      </c>
      <c r="T406" s="5">
        <f t="shared" si="38"/>
        <v>0</v>
      </c>
      <c r="U406" s="4">
        <f t="shared" si="39"/>
        <v>0</v>
      </c>
      <c r="V406" s="4">
        <f t="shared" si="40"/>
        <v>0</v>
      </c>
      <c r="W406" s="4">
        <f t="shared" si="41"/>
        <v>0</v>
      </c>
    </row>
    <row r="407" spans="1:23" customFormat="1" x14ac:dyDescent="0.25">
      <c r="A407" s="124"/>
      <c r="B407" s="119"/>
      <c r="C407" s="124"/>
      <c r="D407" s="124"/>
      <c r="E407" s="124"/>
      <c r="F407" s="123"/>
      <c r="G407" s="4"/>
      <c r="H407" s="4"/>
      <c r="I407" s="4"/>
      <c r="J407" s="4"/>
      <c r="K407" s="4"/>
      <c r="L407" s="64">
        <f>IFERROR(VLOOKUP(G407,'Sentrale parametere'!$A$4:$G$11,2,FALSE),0)</f>
        <v>0</v>
      </c>
      <c r="M407" s="64">
        <f>IFERROR(VLOOKUP(G407,'Sentrale parametere'!$A$4:$G$11,3,FALSE)*IF(F407="Ja",2,1),0)</f>
        <v>0</v>
      </c>
      <c r="N407" s="64">
        <f>IFERROR(VLOOKUP(G407,'Sentrale parametere'!$A$4:$G$11,4,FALSE),0)</f>
        <v>0</v>
      </c>
      <c r="O407" s="65">
        <f>IFERROR(VLOOKUP(G407,'Sentrale parametere'!$A$4:$G$11,5,FALSE),0)</f>
        <v>0</v>
      </c>
      <c r="P407" s="65">
        <f>IFERROR(VLOOKUP(G407,'Sentrale parametere'!$A$4:$G$11,6,FALSE)*IF(F407="Ja",2,1),0)</f>
        <v>0</v>
      </c>
      <c r="Q407" s="65">
        <f>IFERROR(VLOOKUP(G407,'Sentrale parametere'!$A$4:$G$11,7,FALSE),0)</f>
        <v>0</v>
      </c>
      <c r="R407" s="5">
        <f t="shared" si="36"/>
        <v>0</v>
      </c>
      <c r="S407" s="5">
        <f t="shared" si="37"/>
        <v>0</v>
      </c>
      <c r="T407" s="5">
        <f t="shared" si="38"/>
        <v>0</v>
      </c>
      <c r="U407" s="4">
        <f t="shared" si="39"/>
        <v>0</v>
      </c>
      <c r="V407" s="4">
        <f t="shared" si="40"/>
        <v>0</v>
      </c>
      <c r="W407" s="4">
        <f t="shared" si="41"/>
        <v>0</v>
      </c>
    </row>
    <row r="408" spans="1:23" customFormat="1" x14ac:dyDescent="0.25">
      <c r="A408" s="124"/>
      <c r="B408" s="119"/>
      <c r="C408" s="124"/>
      <c r="D408" s="124"/>
      <c r="E408" s="124"/>
      <c r="F408" s="123"/>
      <c r="G408" s="4"/>
      <c r="H408" s="4"/>
      <c r="I408" s="4"/>
      <c r="J408" s="4"/>
      <c r="K408" s="4"/>
      <c r="L408" s="64">
        <f>IFERROR(VLOOKUP(G408,'Sentrale parametere'!$A$4:$G$11,2,FALSE),0)</f>
        <v>0</v>
      </c>
      <c r="M408" s="64">
        <f>IFERROR(VLOOKUP(G408,'Sentrale parametere'!$A$4:$G$11,3,FALSE)*IF(F408="Ja",2,1),0)</f>
        <v>0</v>
      </c>
      <c r="N408" s="64">
        <f>IFERROR(VLOOKUP(G408,'Sentrale parametere'!$A$4:$G$11,4,FALSE),0)</f>
        <v>0</v>
      </c>
      <c r="O408" s="65">
        <f>IFERROR(VLOOKUP(G408,'Sentrale parametere'!$A$4:$G$11,5,FALSE),0)</f>
        <v>0</v>
      </c>
      <c r="P408" s="65">
        <f>IFERROR(VLOOKUP(G408,'Sentrale parametere'!$A$4:$G$11,6,FALSE)*IF(F408="Ja",2,1),0)</f>
        <v>0</v>
      </c>
      <c r="Q408" s="65">
        <f>IFERROR(VLOOKUP(G408,'Sentrale parametere'!$A$4:$G$11,7,FALSE),0)</f>
        <v>0</v>
      </c>
      <c r="R408" s="5">
        <f t="shared" si="36"/>
        <v>0</v>
      </c>
      <c r="S408" s="5">
        <f t="shared" si="37"/>
        <v>0</v>
      </c>
      <c r="T408" s="5">
        <f t="shared" si="38"/>
        <v>0</v>
      </c>
      <c r="U408" s="4">
        <f t="shared" si="39"/>
        <v>0</v>
      </c>
      <c r="V408" s="4">
        <f t="shared" si="40"/>
        <v>0</v>
      </c>
      <c r="W408" s="4">
        <f t="shared" si="41"/>
        <v>0</v>
      </c>
    </row>
    <row r="409" spans="1:23" customFormat="1" x14ac:dyDescent="0.25">
      <c r="A409" s="124"/>
      <c r="B409" s="119"/>
      <c r="C409" s="124"/>
      <c r="D409" s="124"/>
      <c r="E409" s="124"/>
      <c r="F409" s="123"/>
      <c r="G409" s="4"/>
      <c r="H409" s="4"/>
      <c r="I409" s="4"/>
      <c r="J409" s="4"/>
      <c r="K409" s="4"/>
      <c r="L409" s="64">
        <f>IFERROR(VLOOKUP(G409,'Sentrale parametere'!$A$4:$G$11,2,FALSE),0)</f>
        <v>0</v>
      </c>
      <c r="M409" s="64">
        <f>IFERROR(VLOOKUP(G409,'Sentrale parametere'!$A$4:$G$11,3,FALSE)*IF(F409="Ja",2,1),0)</f>
        <v>0</v>
      </c>
      <c r="N409" s="64">
        <f>IFERROR(VLOOKUP(G409,'Sentrale parametere'!$A$4:$G$11,4,FALSE),0)</f>
        <v>0</v>
      </c>
      <c r="O409" s="65">
        <f>IFERROR(VLOOKUP(G409,'Sentrale parametere'!$A$4:$G$11,5,FALSE),0)</f>
        <v>0</v>
      </c>
      <c r="P409" s="65">
        <f>IFERROR(VLOOKUP(G409,'Sentrale parametere'!$A$4:$G$11,6,FALSE)*IF(F409="Ja",2,1),0)</f>
        <v>0</v>
      </c>
      <c r="Q409" s="65">
        <f>IFERROR(VLOOKUP(G409,'Sentrale parametere'!$A$4:$G$11,7,FALSE),0)</f>
        <v>0</v>
      </c>
      <c r="R409" s="5">
        <f t="shared" si="36"/>
        <v>0</v>
      </c>
      <c r="S409" s="5">
        <f t="shared" si="37"/>
        <v>0</v>
      </c>
      <c r="T409" s="5">
        <f t="shared" si="38"/>
        <v>0</v>
      </c>
      <c r="U409" s="4">
        <f t="shared" si="39"/>
        <v>0</v>
      </c>
      <c r="V409" s="4">
        <f t="shared" si="40"/>
        <v>0</v>
      </c>
      <c r="W409" s="4">
        <f t="shared" si="41"/>
        <v>0</v>
      </c>
    </row>
    <row r="410" spans="1:23" customFormat="1" x14ac:dyDescent="0.25">
      <c r="A410" s="124"/>
      <c r="B410" s="119"/>
      <c r="C410" s="124"/>
      <c r="D410" s="124"/>
      <c r="E410" s="124"/>
      <c r="F410" s="123"/>
      <c r="G410" s="4"/>
      <c r="H410" s="4"/>
      <c r="I410" s="4"/>
      <c r="J410" s="4"/>
      <c r="K410" s="4"/>
      <c r="L410" s="64">
        <f>IFERROR(VLOOKUP(G410,'Sentrale parametere'!$A$4:$G$11,2,FALSE),0)</f>
        <v>0</v>
      </c>
      <c r="M410" s="64">
        <f>IFERROR(VLOOKUP(G410,'Sentrale parametere'!$A$4:$G$11,3,FALSE)*IF(F410="Ja",2,1),0)</f>
        <v>0</v>
      </c>
      <c r="N410" s="64">
        <f>IFERROR(VLOOKUP(G410,'Sentrale parametere'!$A$4:$G$11,4,FALSE),0)</f>
        <v>0</v>
      </c>
      <c r="O410" s="65">
        <f>IFERROR(VLOOKUP(G410,'Sentrale parametere'!$A$4:$G$11,5,FALSE),0)</f>
        <v>0</v>
      </c>
      <c r="P410" s="65">
        <f>IFERROR(VLOOKUP(G410,'Sentrale parametere'!$A$4:$G$11,6,FALSE)*IF(F410="Ja",2,1),0)</f>
        <v>0</v>
      </c>
      <c r="Q410" s="65">
        <f>IFERROR(VLOOKUP(G410,'Sentrale parametere'!$A$4:$G$11,7,FALSE),0)</f>
        <v>0</v>
      </c>
      <c r="R410" s="5">
        <f t="shared" si="36"/>
        <v>0</v>
      </c>
      <c r="S410" s="5">
        <f t="shared" si="37"/>
        <v>0</v>
      </c>
      <c r="T410" s="5">
        <f t="shared" si="38"/>
        <v>0</v>
      </c>
      <c r="U410" s="4">
        <f t="shared" si="39"/>
        <v>0</v>
      </c>
      <c r="V410" s="4">
        <f t="shared" si="40"/>
        <v>0</v>
      </c>
      <c r="W410" s="4">
        <f t="shared" si="41"/>
        <v>0</v>
      </c>
    </row>
    <row r="411" spans="1:23" customFormat="1" x14ac:dyDescent="0.25">
      <c r="A411" s="124"/>
      <c r="B411" s="119"/>
      <c r="C411" s="124"/>
      <c r="D411" s="124"/>
      <c r="E411" s="124"/>
      <c r="F411" s="123"/>
      <c r="G411" s="4"/>
      <c r="H411" s="4"/>
      <c r="I411" s="4"/>
      <c r="J411" s="4"/>
      <c r="K411" s="4"/>
      <c r="L411" s="64">
        <f>IFERROR(VLOOKUP(G411,'Sentrale parametere'!$A$4:$G$11,2,FALSE),0)</f>
        <v>0</v>
      </c>
      <c r="M411" s="64">
        <f>IFERROR(VLOOKUP(G411,'Sentrale parametere'!$A$4:$G$11,3,FALSE)*IF(F411="Ja",2,1),0)</f>
        <v>0</v>
      </c>
      <c r="N411" s="64">
        <f>IFERROR(VLOOKUP(G411,'Sentrale parametere'!$A$4:$G$11,4,FALSE),0)</f>
        <v>0</v>
      </c>
      <c r="O411" s="65">
        <f>IFERROR(VLOOKUP(G411,'Sentrale parametere'!$A$4:$G$11,5,FALSE),0)</f>
        <v>0</v>
      </c>
      <c r="P411" s="65">
        <f>IFERROR(VLOOKUP(G411,'Sentrale parametere'!$A$4:$G$11,6,FALSE)*IF(F411="Ja",2,1),0)</f>
        <v>0</v>
      </c>
      <c r="Q411" s="65">
        <f>IFERROR(VLOOKUP(G411,'Sentrale parametere'!$A$4:$G$11,7,FALSE),0)</f>
        <v>0</v>
      </c>
      <c r="R411" s="5">
        <f t="shared" si="36"/>
        <v>0</v>
      </c>
      <c r="S411" s="5">
        <f t="shared" si="37"/>
        <v>0</v>
      </c>
      <c r="T411" s="5">
        <f t="shared" si="38"/>
        <v>0</v>
      </c>
      <c r="U411" s="4">
        <f t="shared" si="39"/>
        <v>0</v>
      </c>
      <c r="V411" s="4">
        <f t="shared" si="40"/>
        <v>0</v>
      </c>
      <c r="W411" s="4">
        <f t="shared" si="41"/>
        <v>0</v>
      </c>
    </row>
    <row r="412" spans="1:23" customFormat="1" x14ac:dyDescent="0.25">
      <c r="A412" s="124"/>
      <c r="B412" s="119"/>
      <c r="C412" s="124"/>
      <c r="D412" s="124"/>
      <c r="E412" s="124"/>
      <c r="F412" s="123"/>
      <c r="G412" s="4"/>
      <c r="H412" s="4"/>
      <c r="I412" s="4"/>
      <c r="J412" s="4"/>
      <c r="K412" s="4"/>
      <c r="L412" s="64">
        <f>IFERROR(VLOOKUP(G412,'Sentrale parametere'!$A$4:$G$11,2,FALSE),0)</f>
        <v>0</v>
      </c>
      <c r="M412" s="64">
        <f>IFERROR(VLOOKUP(G412,'Sentrale parametere'!$A$4:$G$11,3,FALSE)*IF(F412="Ja",2,1),0)</f>
        <v>0</v>
      </c>
      <c r="N412" s="64">
        <f>IFERROR(VLOOKUP(G412,'Sentrale parametere'!$A$4:$G$11,4,FALSE),0)</f>
        <v>0</v>
      </c>
      <c r="O412" s="65">
        <f>IFERROR(VLOOKUP(G412,'Sentrale parametere'!$A$4:$G$11,5,FALSE),0)</f>
        <v>0</v>
      </c>
      <c r="P412" s="65">
        <f>IFERROR(VLOOKUP(G412,'Sentrale parametere'!$A$4:$G$11,6,FALSE)*IF(F412="Ja",2,1),0)</f>
        <v>0</v>
      </c>
      <c r="Q412" s="65">
        <f>IFERROR(VLOOKUP(G412,'Sentrale parametere'!$A$4:$G$11,7,FALSE),0)</f>
        <v>0</v>
      </c>
      <c r="R412" s="5">
        <f t="shared" si="36"/>
        <v>0</v>
      </c>
      <c r="S412" s="5">
        <f t="shared" si="37"/>
        <v>0</v>
      </c>
      <c r="T412" s="5">
        <f t="shared" si="38"/>
        <v>0</v>
      </c>
      <c r="U412" s="4">
        <f t="shared" si="39"/>
        <v>0</v>
      </c>
      <c r="V412" s="4">
        <f t="shared" si="40"/>
        <v>0</v>
      </c>
      <c r="W412" s="4">
        <f t="shared" si="41"/>
        <v>0</v>
      </c>
    </row>
    <row r="413" spans="1:23" customFormat="1" x14ac:dyDescent="0.25">
      <c r="A413" s="124"/>
      <c r="B413" s="119"/>
      <c r="C413" s="124"/>
      <c r="D413" s="124"/>
      <c r="E413" s="124"/>
      <c r="F413" s="123"/>
      <c r="G413" s="4"/>
      <c r="H413" s="4"/>
      <c r="I413" s="4"/>
      <c r="J413" s="4"/>
      <c r="K413" s="4"/>
      <c r="L413" s="64">
        <f>IFERROR(VLOOKUP(G413,'Sentrale parametere'!$A$4:$G$11,2,FALSE),0)</f>
        <v>0</v>
      </c>
      <c r="M413" s="64">
        <f>IFERROR(VLOOKUP(G413,'Sentrale parametere'!$A$4:$G$11,3,FALSE)*IF(F413="Ja",2,1),0)</f>
        <v>0</v>
      </c>
      <c r="N413" s="64">
        <f>IFERROR(VLOOKUP(G413,'Sentrale parametere'!$A$4:$G$11,4,FALSE),0)</f>
        <v>0</v>
      </c>
      <c r="O413" s="65">
        <f>IFERROR(VLOOKUP(G413,'Sentrale parametere'!$A$4:$G$11,5,FALSE),0)</f>
        <v>0</v>
      </c>
      <c r="P413" s="65">
        <f>IFERROR(VLOOKUP(G413,'Sentrale parametere'!$A$4:$G$11,6,FALSE)*IF(F413="Ja",2,1),0)</f>
        <v>0</v>
      </c>
      <c r="Q413" s="65">
        <f>IFERROR(VLOOKUP(G413,'Sentrale parametere'!$A$4:$G$11,7,FALSE),0)</f>
        <v>0</v>
      </c>
      <c r="R413" s="5">
        <f t="shared" si="36"/>
        <v>0</v>
      </c>
      <c r="S413" s="5">
        <f t="shared" si="37"/>
        <v>0</v>
      </c>
      <c r="T413" s="5">
        <f t="shared" si="38"/>
        <v>0</v>
      </c>
      <c r="U413" s="4">
        <f t="shared" si="39"/>
        <v>0</v>
      </c>
      <c r="V413" s="4">
        <f t="shared" si="40"/>
        <v>0</v>
      </c>
      <c r="W413" s="4">
        <f t="shared" si="41"/>
        <v>0</v>
      </c>
    </row>
    <row r="414" spans="1:23" customFormat="1" x14ac:dyDescent="0.25">
      <c r="A414" s="124"/>
      <c r="B414" s="119"/>
      <c r="C414" s="124"/>
      <c r="D414" s="124"/>
      <c r="E414" s="124"/>
      <c r="F414" s="123"/>
      <c r="G414" s="4"/>
      <c r="H414" s="4"/>
      <c r="I414" s="4"/>
      <c r="J414" s="4"/>
      <c r="K414" s="4"/>
      <c r="L414" s="64">
        <f>IFERROR(VLOOKUP(G414,'Sentrale parametere'!$A$4:$G$11,2,FALSE),0)</f>
        <v>0</v>
      </c>
      <c r="M414" s="64">
        <f>IFERROR(VLOOKUP(G414,'Sentrale parametere'!$A$4:$G$11,3,FALSE)*IF(F414="Ja",2,1),0)</f>
        <v>0</v>
      </c>
      <c r="N414" s="64">
        <f>IFERROR(VLOOKUP(G414,'Sentrale parametere'!$A$4:$G$11,4,FALSE),0)</f>
        <v>0</v>
      </c>
      <c r="O414" s="65">
        <f>IFERROR(VLOOKUP(G414,'Sentrale parametere'!$A$4:$G$11,5,FALSE),0)</f>
        <v>0</v>
      </c>
      <c r="P414" s="65">
        <f>IFERROR(VLOOKUP(G414,'Sentrale parametere'!$A$4:$G$11,6,FALSE)*IF(F414="Ja",2,1),0)</f>
        <v>0</v>
      </c>
      <c r="Q414" s="65">
        <f>IFERROR(VLOOKUP(G414,'Sentrale parametere'!$A$4:$G$11,7,FALSE),0)</f>
        <v>0</v>
      </c>
      <c r="R414" s="5">
        <f t="shared" si="36"/>
        <v>0</v>
      </c>
      <c r="S414" s="5">
        <f t="shared" si="37"/>
        <v>0</v>
      </c>
      <c r="T414" s="5">
        <f t="shared" si="38"/>
        <v>0</v>
      </c>
      <c r="U414" s="4">
        <f t="shared" si="39"/>
        <v>0</v>
      </c>
      <c r="V414" s="4">
        <f t="shared" si="40"/>
        <v>0</v>
      </c>
      <c r="W414" s="4">
        <f t="shared" si="41"/>
        <v>0</v>
      </c>
    </row>
    <row r="415" spans="1:23" customFormat="1" x14ac:dyDescent="0.25">
      <c r="A415" s="124"/>
      <c r="B415" s="119"/>
      <c r="C415" s="124"/>
      <c r="D415" s="124"/>
      <c r="E415" s="124"/>
      <c r="F415" s="123"/>
      <c r="G415" s="4"/>
      <c r="H415" s="4"/>
      <c r="I415" s="4"/>
      <c r="J415" s="4"/>
      <c r="K415" s="4"/>
      <c r="L415" s="64">
        <f>IFERROR(VLOOKUP(G415,'Sentrale parametere'!$A$4:$G$11,2,FALSE),0)</f>
        <v>0</v>
      </c>
      <c r="M415" s="64">
        <f>IFERROR(VLOOKUP(G415,'Sentrale parametere'!$A$4:$G$11,3,FALSE)*IF(F415="Ja",2,1),0)</f>
        <v>0</v>
      </c>
      <c r="N415" s="64">
        <f>IFERROR(VLOOKUP(G415,'Sentrale parametere'!$A$4:$G$11,4,FALSE),0)</f>
        <v>0</v>
      </c>
      <c r="O415" s="65">
        <f>IFERROR(VLOOKUP(G415,'Sentrale parametere'!$A$4:$G$11,5,FALSE),0)</f>
        <v>0</v>
      </c>
      <c r="P415" s="65">
        <f>IFERROR(VLOOKUP(G415,'Sentrale parametere'!$A$4:$G$11,6,FALSE)*IF(F415="Ja",2,1),0)</f>
        <v>0</v>
      </c>
      <c r="Q415" s="65">
        <f>IFERROR(VLOOKUP(G415,'Sentrale parametere'!$A$4:$G$11,7,FALSE),0)</f>
        <v>0</v>
      </c>
      <c r="R415" s="5">
        <f t="shared" si="36"/>
        <v>0</v>
      </c>
      <c r="S415" s="5">
        <f t="shared" si="37"/>
        <v>0</v>
      </c>
      <c r="T415" s="5">
        <f t="shared" si="38"/>
        <v>0</v>
      </c>
      <c r="U415" s="4">
        <f t="shared" si="39"/>
        <v>0</v>
      </c>
      <c r="V415" s="4">
        <f t="shared" si="40"/>
        <v>0</v>
      </c>
      <c r="W415" s="4">
        <f t="shared" si="41"/>
        <v>0</v>
      </c>
    </row>
    <row r="416" spans="1:23" customFormat="1" x14ac:dyDescent="0.25">
      <c r="A416" s="124"/>
      <c r="B416" s="119"/>
      <c r="C416" s="124"/>
      <c r="D416" s="124"/>
      <c r="E416" s="124"/>
      <c r="F416" s="123"/>
      <c r="G416" s="4"/>
      <c r="H416" s="4"/>
      <c r="I416" s="4"/>
      <c r="J416" s="4"/>
      <c r="K416" s="4"/>
      <c r="L416" s="64">
        <f>IFERROR(VLOOKUP(G416,'Sentrale parametere'!$A$4:$G$11,2,FALSE),0)</f>
        <v>0</v>
      </c>
      <c r="M416" s="64">
        <f>IFERROR(VLOOKUP(G416,'Sentrale parametere'!$A$4:$G$11,3,FALSE)*IF(F416="Ja",2,1),0)</f>
        <v>0</v>
      </c>
      <c r="N416" s="64">
        <f>IFERROR(VLOOKUP(G416,'Sentrale parametere'!$A$4:$G$11,4,FALSE),0)</f>
        <v>0</v>
      </c>
      <c r="O416" s="65">
        <f>IFERROR(VLOOKUP(G416,'Sentrale parametere'!$A$4:$G$11,5,FALSE),0)</f>
        <v>0</v>
      </c>
      <c r="P416" s="65">
        <f>IFERROR(VLOOKUP(G416,'Sentrale parametere'!$A$4:$G$11,6,FALSE)*IF(F416="Ja",2,1),0)</f>
        <v>0</v>
      </c>
      <c r="Q416" s="65">
        <f>IFERROR(VLOOKUP(G416,'Sentrale parametere'!$A$4:$G$11,7,FALSE),0)</f>
        <v>0</v>
      </c>
      <c r="R416" s="5">
        <f t="shared" si="36"/>
        <v>0</v>
      </c>
      <c r="S416" s="5">
        <f t="shared" si="37"/>
        <v>0</v>
      </c>
      <c r="T416" s="5">
        <f t="shared" si="38"/>
        <v>0</v>
      </c>
      <c r="U416" s="4">
        <f t="shared" si="39"/>
        <v>0</v>
      </c>
      <c r="V416" s="4">
        <f t="shared" si="40"/>
        <v>0</v>
      </c>
      <c r="W416" s="4">
        <f t="shared" si="41"/>
        <v>0</v>
      </c>
    </row>
    <row r="417" spans="1:23" customFormat="1" x14ac:dyDescent="0.25">
      <c r="A417" s="124"/>
      <c r="B417" s="119"/>
      <c r="C417" s="124"/>
      <c r="D417" s="124"/>
      <c r="E417" s="124"/>
      <c r="F417" s="123"/>
      <c r="G417" s="4"/>
      <c r="H417" s="4"/>
      <c r="I417" s="4"/>
      <c r="J417" s="4"/>
      <c r="K417" s="4"/>
      <c r="L417" s="64">
        <f>IFERROR(VLOOKUP(G417,'Sentrale parametere'!$A$4:$G$11,2,FALSE),0)</f>
        <v>0</v>
      </c>
      <c r="M417" s="64">
        <f>IFERROR(VLOOKUP(G417,'Sentrale parametere'!$A$4:$G$11,3,FALSE)*IF(F417="Ja",2,1),0)</f>
        <v>0</v>
      </c>
      <c r="N417" s="64">
        <f>IFERROR(VLOOKUP(G417,'Sentrale parametere'!$A$4:$G$11,4,FALSE),0)</f>
        <v>0</v>
      </c>
      <c r="O417" s="65">
        <f>IFERROR(VLOOKUP(G417,'Sentrale parametere'!$A$4:$G$11,5,FALSE),0)</f>
        <v>0</v>
      </c>
      <c r="P417" s="65">
        <f>IFERROR(VLOOKUP(G417,'Sentrale parametere'!$A$4:$G$11,6,FALSE)*IF(F417="Ja",2,1),0)</f>
        <v>0</v>
      </c>
      <c r="Q417" s="65">
        <f>IFERROR(VLOOKUP(G417,'Sentrale parametere'!$A$4:$G$11,7,FALSE),0)</f>
        <v>0</v>
      </c>
      <c r="R417" s="5">
        <f t="shared" si="36"/>
        <v>0</v>
      </c>
      <c r="S417" s="5">
        <f t="shared" si="37"/>
        <v>0</v>
      </c>
      <c r="T417" s="5">
        <f t="shared" si="38"/>
        <v>0</v>
      </c>
      <c r="U417" s="4">
        <f t="shared" si="39"/>
        <v>0</v>
      </c>
      <c r="V417" s="4">
        <f t="shared" si="40"/>
        <v>0</v>
      </c>
      <c r="W417" s="4">
        <f t="shared" si="41"/>
        <v>0</v>
      </c>
    </row>
    <row r="418" spans="1:23" customFormat="1" x14ac:dyDescent="0.25">
      <c r="A418" s="124"/>
      <c r="B418" s="119"/>
      <c r="C418" s="124"/>
      <c r="D418" s="124"/>
      <c r="E418" s="124"/>
      <c r="F418" s="123"/>
      <c r="G418" s="4"/>
      <c r="H418" s="4"/>
      <c r="I418" s="4"/>
      <c r="J418" s="4"/>
      <c r="K418" s="4"/>
      <c r="L418" s="64">
        <f>IFERROR(VLOOKUP(G418,'Sentrale parametere'!$A$4:$G$11,2,FALSE),0)</f>
        <v>0</v>
      </c>
      <c r="M418" s="64">
        <f>IFERROR(VLOOKUP(G418,'Sentrale parametere'!$A$4:$G$11,3,FALSE)*IF(F418="Ja",2,1),0)</f>
        <v>0</v>
      </c>
      <c r="N418" s="64">
        <f>IFERROR(VLOOKUP(G418,'Sentrale parametere'!$A$4:$G$11,4,FALSE),0)</f>
        <v>0</v>
      </c>
      <c r="O418" s="65">
        <f>IFERROR(VLOOKUP(G418,'Sentrale parametere'!$A$4:$G$11,5,FALSE),0)</f>
        <v>0</v>
      </c>
      <c r="P418" s="65">
        <f>IFERROR(VLOOKUP(G418,'Sentrale parametere'!$A$4:$G$11,6,FALSE)*IF(F418="Ja",2,1),0)</f>
        <v>0</v>
      </c>
      <c r="Q418" s="65">
        <f>IFERROR(VLOOKUP(G418,'Sentrale parametere'!$A$4:$G$11,7,FALSE),0)</f>
        <v>0</v>
      </c>
      <c r="R418" s="5">
        <f t="shared" si="36"/>
        <v>0</v>
      </c>
      <c r="S418" s="5">
        <f t="shared" si="37"/>
        <v>0</v>
      </c>
      <c r="T418" s="5">
        <f t="shared" si="38"/>
        <v>0</v>
      </c>
      <c r="U418" s="4">
        <f t="shared" si="39"/>
        <v>0</v>
      </c>
      <c r="V418" s="4">
        <f t="shared" si="40"/>
        <v>0</v>
      </c>
      <c r="W418" s="4">
        <f t="shared" si="41"/>
        <v>0</v>
      </c>
    </row>
    <row r="419" spans="1:23" customFormat="1" x14ac:dyDescent="0.25">
      <c r="A419" s="124"/>
      <c r="B419" s="119"/>
      <c r="C419" s="124"/>
      <c r="D419" s="124"/>
      <c r="E419" s="124"/>
      <c r="F419" s="123"/>
      <c r="G419" s="4"/>
      <c r="H419" s="4"/>
      <c r="I419" s="4"/>
      <c r="J419" s="4"/>
      <c r="K419" s="4"/>
      <c r="L419" s="64">
        <f>IFERROR(VLOOKUP(G419,'Sentrale parametere'!$A$4:$G$11,2,FALSE),0)</f>
        <v>0</v>
      </c>
      <c r="M419" s="64">
        <f>IFERROR(VLOOKUP(G419,'Sentrale parametere'!$A$4:$G$11,3,FALSE)*IF(F419="Ja",2,1),0)</f>
        <v>0</v>
      </c>
      <c r="N419" s="64">
        <f>IFERROR(VLOOKUP(G419,'Sentrale parametere'!$A$4:$G$11,4,FALSE),0)</f>
        <v>0</v>
      </c>
      <c r="O419" s="65">
        <f>IFERROR(VLOOKUP(G419,'Sentrale parametere'!$A$4:$G$11,5,FALSE),0)</f>
        <v>0</v>
      </c>
      <c r="P419" s="65">
        <f>IFERROR(VLOOKUP(G419,'Sentrale parametere'!$A$4:$G$11,6,FALSE)*IF(F419="Ja",2,1),0)</f>
        <v>0</v>
      </c>
      <c r="Q419" s="65">
        <f>IFERROR(VLOOKUP(G419,'Sentrale parametere'!$A$4:$G$11,7,FALSE),0)</f>
        <v>0</v>
      </c>
      <c r="R419" s="5">
        <f t="shared" si="36"/>
        <v>0</v>
      </c>
      <c r="S419" s="5">
        <f t="shared" si="37"/>
        <v>0</v>
      </c>
      <c r="T419" s="5">
        <f t="shared" si="38"/>
        <v>0</v>
      </c>
      <c r="U419" s="4">
        <f t="shared" si="39"/>
        <v>0</v>
      </c>
      <c r="V419" s="4">
        <f t="shared" si="40"/>
        <v>0</v>
      </c>
      <c r="W419" s="4">
        <f t="shared" si="41"/>
        <v>0</v>
      </c>
    </row>
    <row r="420" spans="1:23" customFormat="1" x14ac:dyDescent="0.25">
      <c r="A420" s="124"/>
      <c r="B420" s="119"/>
      <c r="C420" s="124"/>
      <c r="D420" s="124"/>
      <c r="E420" s="124"/>
      <c r="F420" s="123"/>
      <c r="G420" s="4"/>
      <c r="H420" s="4"/>
      <c r="I420" s="4"/>
      <c r="J420" s="4"/>
      <c r="K420" s="4"/>
      <c r="L420" s="64">
        <f>IFERROR(VLOOKUP(G420,'Sentrale parametere'!$A$4:$G$11,2,FALSE),0)</f>
        <v>0</v>
      </c>
      <c r="M420" s="64">
        <f>IFERROR(VLOOKUP(G420,'Sentrale parametere'!$A$4:$G$11,3,FALSE)*IF(F420="Ja",2,1),0)</f>
        <v>0</v>
      </c>
      <c r="N420" s="64">
        <f>IFERROR(VLOOKUP(G420,'Sentrale parametere'!$A$4:$G$11,4,FALSE),0)</f>
        <v>0</v>
      </c>
      <c r="O420" s="65">
        <f>IFERROR(VLOOKUP(G420,'Sentrale parametere'!$A$4:$G$11,5,FALSE),0)</f>
        <v>0</v>
      </c>
      <c r="P420" s="65">
        <f>IFERROR(VLOOKUP(G420,'Sentrale parametere'!$A$4:$G$11,6,FALSE)*IF(F420="Ja",2,1),0)</f>
        <v>0</v>
      </c>
      <c r="Q420" s="65">
        <f>IFERROR(VLOOKUP(G420,'Sentrale parametere'!$A$4:$G$11,7,FALSE),0)</f>
        <v>0</v>
      </c>
      <c r="R420" s="5">
        <f t="shared" si="36"/>
        <v>0</v>
      </c>
      <c r="S420" s="5">
        <f t="shared" si="37"/>
        <v>0</v>
      </c>
      <c r="T420" s="5">
        <f t="shared" si="38"/>
        <v>0</v>
      </c>
      <c r="U420" s="4">
        <f t="shared" si="39"/>
        <v>0</v>
      </c>
      <c r="V420" s="4">
        <f t="shared" si="40"/>
        <v>0</v>
      </c>
      <c r="W420" s="4">
        <f t="shared" si="41"/>
        <v>0</v>
      </c>
    </row>
    <row r="421" spans="1:23" customFormat="1" x14ac:dyDescent="0.25">
      <c r="A421" s="124"/>
      <c r="B421" s="119"/>
      <c r="C421" s="124"/>
      <c r="D421" s="124"/>
      <c r="E421" s="124"/>
      <c r="F421" s="123"/>
      <c r="G421" s="4"/>
      <c r="H421" s="4"/>
      <c r="I421" s="4"/>
      <c r="J421" s="4"/>
      <c r="K421" s="4"/>
      <c r="L421" s="64">
        <f>IFERROR(VLOOKUP(G421,'Sentrale parametere'!$A$4:$G$11,2,FALSE),0)</f>
        <v>0</v>
      </c>
      <c r="M421" s="64">
        <f>IFERROR(VLOOKUP(G421,'Sentrale parametere'!$A$4:$G$11,3,FALSE)*IF(F421="Ja",2,1),0)</f>
        <v>0</v>
      </c>
      <c r="N421" s="64">
        <f>IFERROR(VLOOKUP(G421,'Sentrale parametere'!$A$4:$G$11,4,FALSE),0)</f>
        <v>0</v>
      </c>
      <c r="O421" s="65">
        <f>IFERROR(VLOOKUP(G421,'Sentrale parametere'!$A$4:$G$11,5,FALSE),0)</f>
        <v>0</v>
      </c>
      <c r="P421" s="65">
        <f>IFERROR(VLOOKUP(G421,'Sentrale parametere'!$A$4:$G$11,6,FALSE)*IF(F421="Ja",2,1),0)</f>
        <v>0</v>
      </c>
      <c r="Q421" s="65">
        <f>IFERROR(VLOOKUP(G421,'Sentrale parametere'!$A$4:$G$11,7,FALSE),0)</f>
        <v>0</v>
      </c>
      <c r="R421" s="5">
        <f t="shared" si="36"/>
        <v>0</v>
      </c>
      <c r="S421" s="5">
        <f t="shared" si="37"/>
        <v>0</v>
      </c>
      <c r="T421" s="5">
        <f t="shared" si="38"/>
        <v>0</v>
      </c>
      <c r="U421" s="4">
        <f t="shared" si="39"/>
        <v>0</v>
      </c>
      <c r="V421" s="4">
        <f t="shared" si="40"/>
        <v>0</v>
      </c>
      <c r="W421" s="4">
        <f t="shared" si="41"/>
        <v>0</v>
      </c>
    </row>
    <row r="422" spans="1:23" customFormat="1" x14ac:dyDescent="0.25">
      <c r="A422" s="124"/>
      <c r="B422" s="119"/>
      <c r="C422" s="124"/>
      <c r="D422" s="124"/>
      <c r="E422" s="124"/>
      <c r="F422" s="123"/>
      <c r="G422" s="4"/>
      <c r="H422" s="4"/>
      <c r="I422" s="4"/>
      <c r="J422" s="4"/>
      <c r="K422" s="4"/>
      <c r="L422" s="64">
        <f>IFERROR(VLOOKUP(G422,'Sentrale parametere'!$A$4:$G$11,2,FALSE),0)</f>
        <v>0</v>
      </c>
      <c r="M422" s="64">
        <f>IFERROR(VLOOKUP(G422,'Sentrale parametere'!$A$4:$G$11,3,FALSE)*IF(F422="Ja",2,1),0)</f>
        <v>0</v>
      </c>
      <c r="N422" s="64">
        <f>IFERROR(VLOOKUP(G422,'Sentrale parametere'!$A$4:$G$11,4,FALSE),0)</f>
        <v>0</v>
      </c>
      <c r="O422" s="65">
        <f>IFERROR(VLOOKUP(G422,'Sentrale parametere'!$A$4:$G$11,5,FALSE),0)</f>
        <v>0</v>
      </c>
      <c r="P422" s="65">
        <f>IFERROR(VLOOKUP(G422,'Sentrale parametere'!$A$4:$G$11,6,FALSE)*IF(F422="Ja",2,1),0)</f>
        <v>0</v>
      </c>
      <c r="Q422" s="65">
        <f>IFERROR(VLOOKUP(G422,'Sentrale parametere'!$A$4:$G$11,7,FALSE),0)</f>
        <v>0</v>
      </c>
      <c r="R422" s="5">
        <f t="shared" si="36"/>
        <v>0</v>
      </c>
      <c r="S422" s="5">
        <f t="shared" si="37"/>
        <v>0</v>
      </c>
      <c r="T422" s="5">
        <f t="shared" si="38"/>
        <v>0</v>
      </c>
      <c r="U422" s="4">
        <f t="shared" si="39"/>
        <v>0</v>
      </c>
      <c r="V422" s="4">
        <f t="shared" si="40"/>
        <v>0</v>
      </c>
      <c r="W422" s="4">
        <f t="shared" si="41"/>
        <v>0</v>
      </c>
    </row>
    <row r="423" spans="1:23" customFormat="1" x14ac:dyDescent="0.25">
      <c r="A423" s="124"/>
      <c r="B423" s="119"/>
      <c r="C423" s="124"/>
      <c r="D423" s="124"/>
      <c r="E423" s="124"/>
      <c r="F423" s="123"/>
      <c r="G423" s="4"/>
      <c r="H423" s="4"/>
      <c r="I423" s="4"/>
      <c r="J423" s="4"/>
      <c r="K423" s="4"/>
      <c r="L423" s="64">
        <f>IFERROR(VLOOKUP(G423,'Sentrale parametere'!$A$4:$G$11,2,FALSE),0)</f>
        <v>0</v>
      </c>
      <c r="M423" s="64">
        <f>IFERROR(VLOOKUP(G423,'Sentrale parametere'!$A$4:$G$11,3,FALSE)*IF(F423="Ja",2,1),0)</f>
        <v>0</v>
      </c>
      <c r="N423" s="64">
        <f>IFERROR(VLOOKUP(G423,'Sentrale parametere'!$A$4:$G$11,4,FALSE),0)</f>
        <v>0</v>
      </c>
      <c r="O423" s="65">
        <f>IFERROR(VLOOKUP(G423,'Sentrale parametere'!$A$4:$G$11,5,FALSE),0)</f>
        <v>0</v>
      </c>
      <c r="P423" s="65">
        <f>IFERROR(VLOOKUP(G423,'Sentrale parametere'!$A$4:$G$11,6,FALSE)*IF(F423="Ja",2,1),0)</f>
        <v>0</v>
      </c>
      <c r="Q423" s="65">
        <f>IFERROR(VLOOKUP(G423,'Sentrale parametere'!$A$4:$G$11,7,FALSE),0)</f>
        <v>0</v>
      </c>
      <c r="R423" s="5">
        <f t="shared" si="36"/>
        <v>0</v>
      </c>
      <c r="S423" s="5">
        <f t="shared" si="37"/>
        <v>0</v>
      </c>
      <c r="T423" s="5">
        <f t="shared" si="38"/>
        <v>0</v>
      </c>
      <c r="U423" s="4">
        <f t="shared" si="39"/>
        <v>0</v>
      </c>
      <c r="V423" s="4">
        <f t="shared" si="40"/>
        <v>0</v>
      </c>
      <c r="W423" s="4">
        <f t="shared" si="41"/>
        <v>0</v>
      </c>
    </row>
    <row r="424" spans="1:23" customFormat="1" x14ac:dyDescent="0.25">
      <c r="A424" s="124"/>
      <c r="B424" s="119"/>
      <c r="C424" s="124"/>
      <c r="D424" s="124"/>
      <c r="E424" s="124"/>
      <c r="F424" s="123"/>
      <c r="G424" s="4"/>
      <c r="H424" s="4"/>
      <c r="I424" s="4"/>
      <c r="J424" s="4"/>
      <c r="K424" s="4"/>
      <c r="L424" s="64">
        <f>IFERROR(VLOOKUP(G424,'Sentrale parametere'!$A$4:$G$11,2,FALSE),0)</f>
        <v>0</v>
      </c>
      <c r="M424" s="64">
        <f>IFERROR(VLOOKUP(G424,'Sentrale parametere'!$A$4:$G$11,3,FALSE)*IF(F424="Ja",2,1),0)</f>
        <v>0</v>
      </c>
      <c r="N424" s="64">
        <f>IFERROR(VLOOKUP(G424,'Sentrale parametere'!$A$4:$G$11,4,FALSE),0)</f>
        <v>0</v>
      </c>
      <c r="O424" s="65">
        <f>IFERROR(VLOOKUP(G424,'Sentrale parametere'!$A$4:$G$11,5,FALSE),0)</f>
        <v>0</v>
      </c>
      <c r="P424" s="65">
        <f>IFERROR(VLOOKUP(G424,'Sentrale parametere'!$A$4:$G$11,6,FALSE)*IF(F424="Ja",2,1),0)</f>
        <v>0</v>
      </c>
      <c r="Q424" s="65">
        <f>IFERROR(VLOOKUP(G424,'Sentrale parametere'!$A$4:$G$11,7,FALSE),0)</f>
        <v>0</v>
      </c>
      <c r="R424" s="5">
        <f t="shared" si="36"/>
        <v>0</v>
      </c>
      <c r="S424" s="5">
        <f t="shared" si="37"/>
        <v>0</v>
      </c>
      <c r="T424" s="5">
        <f t="shared" si="38"/>
        <v>0</v>
      </c>
      <c r="U424" s="4">
        <f t="shared" si="39"/>
        <v>0</v>
      </c>
      <c r="V424" s="4">
        <f t="shared" si="40"/>
        <v>0</v>
      </c>
      <c r="W424" s="4">
        <f t="shared" si="41"/>
        <v>0</v>
      </c>
    </row>
    <row r="425" spans="1:23" customFormat="1" x14ac:dyDescent="0.25">
      <c r="A425" s="124"/>
      <c r="B425" s="119"/>
      <c r="C425" s="124"/>
      <c r="D425" s="124"/>
      <c r="E425" s="124"/>
      <c r="F425" s="123"/>
      <c r="G425" s="4"/>
      <c r="H425" s="4"/>
      <c r="I425" s="4"/>
      <c r="J425" s="4"/>
      <c r="K425" s="4"/>
      <c r="L425" s="64">
        <f>IFERROR(VLOOKUP(G425,'Sentrale parametere'!$A$4:$G$11,2,FALSE),0)</f>
        <v>0</v>
      </c>
      <c r="M425" s="64">
        <f>IFERROR(VLOOKUP(G425,'Sentrale parametere'!$A$4:$G$11,3,FALSE)*IF(F425="Ja",2,1),0)</f>
        <v>0</v>
      </c>
      <c r="N425" s="64">
        <f>IFERROR(VLOOKUP(G425,'Sentrale parametere'!$A$4:$G$11,4,FALSE),0)</f>
        <v>0</v>
      </c>
      <c r="O425" s="65">
        <f>IFERROR(VLOOKUP(G425,'Sentrale parametere'!$A$4:$G$11,5,FALSE),0)</f>
        <v>0</v>
      </c>
      <c r="P425" s="65">
        <f>IFERROR(VLOOKUP(G425,'Sentrale parametere'!$A$4:$G$11,6,FALSE)*IF(F425="Ja",2,1),0)</f>
        <v>0</v>
      </c>
      <c r="Q425" s="65">
        <f>IFERROR(VLOOKUP(G425,'Sentrale parametere'!$A$4:$G$11,7,FALSE),0)</f>
        <v>0</v>
      </c>
      <c r="R425" s="5">
        <f t="shared" si="36"/>
        <v>0</v>
      </c>
      <c r="S425" s="5">
        <f t="shared" si="37"/>
        <v>0</v>
      </c>
      <c r="T425" s="5">
        <f t="shared" si="38"/>
        <v>0</v>
      </c>
      <c r="U425" s="4">
        <f t="shared" si="39"/>
        <v>0</v>
      </c>
      <c r="V425" s="4">
        <f t="shared" si="40"/>
        <v>0</v>
      </c>
      <c r="W425" s="4">
        <f t="shared" si="41"/>
        <v>0</v>
      </c>
    </row>
    <row r="426" spans="1:23" customFormat="1" x14ac:dyDescent="0.25">
      <c r="A426" s="124"/>
      <c r="B426" s="119"/>
      <c r="C426" s="124"/>
      <c r="D426" s="124"/>
      <c r="E426" s="124"/>
      <c r="F426" s="123"/>
      <c r="G426" s="4"/>
      <c r="H426" s="4"/>
      <c r="I426" s="4"/>
      <c r="J426" s="4"/>
      <c r="K426" s="4"/>
      <c r="L426" s="64">
        <f>IFERROR(VLOOKUP(G426,'Sentrale parametere'!$A$4:$G$11,2,FALSE),0)</f>
        <v>0</v>
      </c>
      <c r="M426" s="64">
        <f>IFERROR(VLOOKUP(G426,'Sentrale parametere'!$A$4:$G$11,3,FALSE)*IF(F426="Ja",2,1),0)</f>
        <v>0</v>
      </c>
      <c r="N426" s="64">
        <f>IFERROR(VLOOKUP(G426,'Sentrale parametere'!$A$4:$G$11,4,FALSE),0)</f>
        <v>0</v>
      </c>
      <c r="O426" s="65">
        <f>IFERROR(VLOOKUP(G426,'Sentrale parametere'!$A$4:$G$11,5,FALSE),0)</f>
        <v>0</v>
      </c>
      <c r="P426" s="65">
        <f>IFERROR(VLOOKUP(G426,'Sentrale parametere'!$A$4:$G$11,6,FALSE)*IF(F426="Ja",2,1),0)</f>
        <v>0</v>
      </c>
      <c r="Q426" s="65">
        <f>IFERROR(VLOOKUP(G426,'Sentrale parametere'!$A$4:$G$11,7,FALSE),0)</f>
        <v>0</v>
      </c>
      <c r="R426" s="5">
        <f t="shared" si="36"/>
        <v>0</v>
      </c>
      <c r="S426" s="5">
        <f t="shared" si="37"/>
        <v>0</v>
      </c>
      <c r="T426" s="5">
        <f t="shared" si="38"/>
        <v>0</v>
      </c>
      <c r="U426" s="4">
        <f t="shared" si="39"/>
        <v>0</v>
      </c>
      <c r="V426" s="4">
        <f t="shared" si="40"/>
        <v>0</v>
      </c>
      <c r="W426" s="4">
        <f t="shared" si="41"/>
        <v>0</v>
      </c>
    </row>
    <row r="427" spans="1:23" customFormat="1" x14ac:dyDescent="0.25">
      <c r="A427" s="124"/>
      <c r="B427" s="119"/>
      <c r="C427" s="124"/>
      <c r="D427" s="124"/>
      <c r="E427" s="124"/>
      <c r="F427" s="123"/>
      <c r="G427" s="4"/>
      <c r="H427" s="4"/>
      <c r="I427" s="4"/>
      <c r="J427" s="4"/>
      <c r="K427" s="4"/>
      <c r="L427" s="64">
        <f>IFERROR(VLOOKUP(G427,'Sentrale parametere'!$A$4:$G$11,2,FALSE),0)</f>
        <v>0</v>
      </c>
      <c r="M427" s="64">
        <f>IFERROR(VLOOKUP(G427,'Sentrale parametere'!$A$4:$G$11,3,FALSE)*IF(F427="Ja",2,1),0)</f>
        <v>0</v>
      </c>
      <c r="N427" s="64">
        <f>IFERROR(VLOOKUP(G427,'Sentrale parametere'!$A$4:$G$11,4,FALSE),0)</f>
        <v>0</v>
      </c>
      <c r="O427" s="65">
        <f>IFERROR(VLOOKUP(G427,'Sentrale parametere'!$A$4:$G$11,5,FALSE),0)</f>
        <v>0</v>
      </c>
      <c r="P427" s="65">
        <f>IFERROR(VLOOKUP(G427,'Sentrale parametere'!$A$4:$G$11,6,FALSE)*IF(F427="Ja",2,1),0)</f>
        <v>0</v>
      </c>
      <c r="Q427" s="65">
        <f>IFERROR(VLOOKUP(G427,'Sentrale parametere'!$A$4:$G$11,7,FALSE),0)</f>
        <v>0</v>
      </c>
      <c r="R427" s="5">
        <f t="shared" si="36"/>
        <v>0</v>
      </c>
      <c r="S427" s="5">
        <f t="shared" si="37"/>
        <v>0</v>
      </c>
      <c r="T427" s="5">
        <f t="shared" si="38"/>
        <v>0</v>
      </c>
      <c r="U427" s="4">
        <f t="shared" si="39"/>
        <v>0</v>
      </c>
      <c r="V427" s="4">
        <f t="shared" si="40"/>
        <v>0</v>
      </c>
      <c r="W427" s="4">
        <f t="shared" si="41"/>
        <v>0</v>
      </c>
    </row>
    <row r="428" spans="1:23" customFormat="1" x14ac:dyDescent="0.25">
      <c r="A428" s="124"/>
      <c r="B428" s="119"/>
      <c r="C428" s="124"/>
      <c r="D428" s="124"/>
      <c r="E428" s="124"/>
      <c r="F428" s="123"/>
      <c r="G428" s="4"/>
      <c r="H428" s="4"/>
      <c r="I428" s="4"/>
      <c r="J428" s="4"/>
      <c r="K428" s="4"/>
      <c r="L428" s="64">
        <f>IFERROR(VLOOKUP(G428,'Sentrale parametere'!$A$4:$G$11,2,FALSE),0)</f>
        <v>0</v>
      </c>
      <c r="M428" s="64">
        <f>IFERROR(VLOOKUP(G428,'Sentrale parametere'!$A$4:$G$11,3,FALSE)*IF(F428="Ja",2,1),0)</f>
        <v>0</v>
      </c>
      <c r="N428" s="64">
        <f>IFERROR(VLOOKUP(G428,'Sentrale parametere'!$A$4:$G$11,4,FALSE),0)</f>
        <v>0</v>
      </c>
      <c r="O428" s="65">
        <f>IFERROR(VLOOKUP(G428,'Sentrale parametere'!$A$4:$G$11,5,FALSE),0)</f>
        <v>0</v>
      </c>
      <c r="P428" s="65">
        <f>IFERROR(VLOOKUP(G428,'Sentrale parametere'!$A$4:$G$11,6,FALSE)*IF(F428="Ja",2,1),0)</f>
        <v>0</v>
      </c>
      <c r="Q428" s="65">
        <f>IFERROR(VLOOKUP(G428,'Sentrale parametere'!$A$4:$G$11,7,FALSE),0)</f>
        <v>0</v>
      </c>
      <c r="R428" s="5">
        <f t="shared" si="36"/>
        <v>0</v>
      </c>
      <c r="S428" s="5">
        <f t="shared" si="37"/>
        <v>0</v>
      </c>
      <c r="T428" s="5">
        <f t="shared" si="38"/>
        <v>0</v>
      </c>
      <c r="U428" s="4">
        <f t="shared" si="39"/>
        <v>0</v>
      </c>
      <c r="V428" s="4">
        <f t="shared" si="40"/>
        <v>0</v>
      </c>
      <c r="W428" s="4">
        <f t="shared" si="41"/>
        <v>0</v>
      </c>
    </row>
    <row r="429" spans="1:23" customFormat="1" x14ac:dyDescent="0.25">
      <c r="A429" s="124"/>
      <c r="B429" s="119"/>
      <c r="C429" s="124"/>
      <c r="D429" s="124"/>
      <c r="E429" s="124"/>
      <c r="F429" s="123"/>
      <c r="G429" s="4"/>
      <c r="H429" s="4"/>
      <c r="I429" s="4"/>
      <c r="J429" s="4"/>
      <c r="K429" s="4"/>
      <c r="L429" s="64">
        <f>IFERROR(VLOOKUP(G429,'Sentrale parametere'!$A$4:$G$11,2,FALSE),0)</f>
        <v>0</v>
      </c>
      <c r="M429" s="64">
        <f>IFERROR(VLOOKUP(G429,'Sentrale parametere'!$A$4:$G$11,3,FALSE)*IF(F429="Ja",2,1),0)</f>
        <v>0</v>
      </c>
      <c r="N429" s="64">
        <f>IFERROR(VLOOKUP(G429,'Sentrale parametere'!$A$4:$G$11,4,FALSE),0)</f>
        <v>0</v>
      </c>
      <c r="O429" s="65">
        <f>IFERROR(VLOOKUP(G429,'Sentrale parametere'!$A$4:$G$11,5,FALSE),0)</f>
        <v>0</v>
      </c>
      <c r="P429" s="65">
        <f>IFERROR(VLOOKUP(G429,'Sentrale parametere'!$A$4:$G$11,6,FALSE)*IF(F429="Ja",2,1),0)</f>
        <v>0</v>
      </c>
      <c r="Q429" s="65">
        <f>IFERROR(VLOOKUP(G429,'Sentrale parametere'!$A$4:$G$11,7,FALSE),0)</f>
        <v>0</v>
      </c>
      <c r="R429" s="5">
        <f t="shared" si="36"/>
        <v>0</v>
      </c>
      <c r="S429" s="5">
        <f t="shared" si="37"/>
        <v>0</v>
      </c>
      <c r="T429" s="5">
        <f t="shared" si="38"/>
        <v>0</v>
      </c>
      <c r="U429" s="4">
        <f t="shared" si="39"/>
        <v>0</v>
      </c>
      <c r="V429" s="4">
        <f t="shared" si="40"/>
        <v>0</v>
      </c>
      <c r="W429" s="4">
        <f t="shared" si="41"/>
        <v>0</v>
      </c>
    </row>
    <row r="430" spans="1:23" customFormat="1" x14ac:dyDescent="0.25">
      <c r="A430" s="124"/>
      <c r="B430" s="119"/>
      <c r="C430" s="124"/>
      <c r="D430" s="124"/>
      <c r="E430" s="124"/>
      <c r="F430" s="123"/>
      <c r="G430" s="4"/>
      <c r="H430" s="4"/>
      <c r="I430" s="4"/>
      <c r="J430" s="4"/>
      <c r="K430" s="4"/>
      <c r="L430" s="64">
        <f>IFERROR(VLOOKUP(G430,'Sentrale parametere'!$A$4:$G$11,2,FALSE),0)</f>
        <v>0</v>
      </c>
      <c r="M430" s="64">
        <f>IFERROR(VLOOKUP(G430,'Sentrale parametere'!$A$4:$G$11,3,FALSE)*IF(F430="Ja",2,1),0)</f>
        <v>0</v>
      </c>
      <c r="N430" s="64">
        <f>IFERROR(VLOOKUP(G430,'Sentrale parametere'!$A$4:$G$11,4,FALSE),0)</f>
        <v>0</v>
      </c>
      <c r="O430" s="65">
        <f>IFERROR(VLOOKUP(G430,'Sentrale parametere'!$A$4:$G$11,5,FALSE),0)</f>
        <v>0</v>
      </c>
      <c r="P430" s="65">
        <f>IFERROR(VLOOKUP(G430,'Sentrale parametere'!$A$4:$G$11,6,FALSE)*IF(F430="Ja",2,1),0)</f>
        <v>0</v>
      </c>
      <c r="Q430" s="65">
        <f>IFERROR(VLOOKUP(G430,'Sentrale parametere'!$A$4:$G$11,7,FALSE),0)</f>
        <v>0</v>
      </c>
      <c r="R430" s="5">
        <f t="shared" si="36"/>
        <v>0</v>
      </c>
      <c r="S430" s="5">
        <f t="shared" si="37"/>
        <v>0</v>
      </c>
      <c r="T430" s="5">
        <f t="shared" si="38"/>
        <v>0</v>
      </c>
      <c r="U430" s="4">
        <f t="shared" si="39"/>
        <v>0</v>
      </c>
      <c r="V430" s="4">
        <f t="shared" si="40"/>
        <v>0</v>
      </c>
      <c r="W430" s="4">
        <f t="shared" si="41"/>
        <v>0</v>
      </c>
    </row>
    <row r="431" spans="1:23" customFormat="1" x14ac:dyDescent="0.25">
      <c r="A431" s="124"/>
      <c r="B431" s="119"/>
      <c r="C431" s="124"/>
      <c r="D431" s="124"/>
      <c r="E431" s="124"/>
      <c r="F431" s="123"/>
      <c r="G431" s="4"/>
      <c r="H431" s="4"/>
      <c r="I431" s="4"/>
      <c r="J431" s="4"/>
      <c r="K431" s="4"/>
      <c r="L431" s="64">
        <f>IFERROR(VLOOKUP(G431,'Sentrale parametere'!$A$4:$G$11,2,FALSE),0)</f>
        <v>0</v>
      </c>
      <c r="M431" s="64">
        <f>IFERROR(VLOOKUP(G431,'Sentrale parametere'!$A$4:$G$11,3,FALSE)*IF(F431="Ja",2,1),0)</f>
        <v>0</v>
      </c>
      <c r="N431" s="64">
        <f>IFERROR(VLOOKUP(G431,'Sentrale parametere'!$A$4:$G$11,4,FALSE),0)</f>
        <v>0</v>
      </c>
      <c r="O431" s="65">
        <f>IFERROR(VLOOKUP(G431,'Sentrale parametere'!$A$4:$G$11,5,FALSE),0)</f>
        <v>0</v>
      </c>
      <c r="P431" s="65">
        <f>IFERROR(VLOOKUP(G431,'Sentrale parametere'!$A$4:$G$11,6,FALSE)*IF(F431="Ja",2,1),0)</f>
        <v>0</v>
      </c>
      <c r="Q431" s="65">
        <f>IFERROR(VLOOKUP(G431,'Sentrale parametere'!$A$4:$G$11,7,FALSE),0)</f>
        <v>0</v>
      </c>
      <c r="R431" s="5">
        <f t="shared" si="36"/>
        <v>0</v>
      </c>
      <c r="S431" s="5">
        <f t="shared" si="37"/>
        <v>0</v>
      </c>
      <c r="T431" s="5">
        <f t="shared" si="38"/>
        <v>0</v>
      </c>
      <c r="U431" s="4">
        <f t="shared" si="39"/>
        <v>0</v>
      </c>
      <c r="V431" s="4">
        <f t="shared" si="40"/>
        <v>0</v>
      </c>
      <c r="W431" s="4">
        <f t="shared" si="41"/>
        <v>0</v>
      </c>
    </row>
    <row r="432" spans="1:23" customFormat="1" x14ac:dyDescent="0.25">
      <c r="A432" s="124"/>
      <c r="B432" s="119"/>
      <c r="C432" s="124"/>
      <c r="D432" s="124"/>
      <c r="E432" s="124"/>
      <c r="F432" s="123"/>
      <c r="G432" s="4"/>
      <c r="H432" s="4"/>
      <c r="I432" s="4"/>
      <c r="J432" s="4"/>
      <c r="K432" s="4"/>
      <c r="L432" s="64">
        <f>IFERROR(VLOOKUP(G432,'Sentrale parametere'!$A$4:$G$11,2,FALSE),0)</f>
        <v>0</v>
      </c>
      <c r="M432" s="64">
        <f>IFERROR(VLOOKUP(G432,'Sentrale parametere'!$A$4:$G$11,3,FALSE)*IF(F432="Ja",2,1),0)</f>
        <v>0</v>
      </c>
      <c r="N432" s="64">
        <f>IFERROR(VLOOKUP(G432,'Sentrale parametere'!$A$4:$G$11,4,FALSE),0)</f>
        <v>0</v>
      </c>
      <c r="O432" s="65">
        <f>IFERROR(VLOOKUP(G432,'Sentrale parametere'!$A$4:$G$11,5,FALSE),0)</f>
        <v>0</v>
      </c>
      <c r="P432" s="65">
        <f>IFERROR(VLOOKUP(G432,'Sentrale parametere'!$A$4:$G$11,6,FALSE)*IF(F432="Ja",2,1),0)</f>
        <v>0</v>
      </c>
      <c r="Q432" s="65">
        <f>IFERROR(VLOOKUP(G432,'Sentrale parametere'!$A$4:$G$11,7,FALSE),0)</f>
        <v>0</v>
      </c>
      <c r="R432" s="5">
        <f t="shared" si="36"/>
        <v>0</v>
      </c>
      <c r="S432" s="5">
        <f t="shared" si="37"/>
        <v>0</v>
      </c>
      <c r="T432" s="5">
        <f t="shared" si="38"/>
        <v>0</v>
      </c>
      <c r="U432" s="4">
        <f t="shared" si="39"/>
        <v>0</v>
      </c>
      <c r="V432" s="4">
        <f t="shared" si="40"/>
        <v>0</v>
      </c>
      <c r="W432" s="4">
        <f t="shared" si="41"/>
        <v>0</v>
      </c>
    </row>
    <row r="433" spans="1:23" customFormat="1" x14ac:dyDescent="0.25">
      <c r="A433" s="124"/>
      <c r="B433" s="119"/>
      <c r="C433" s="124"/>
      <c r="D433" s="124"/>
      <c r="E433" s="124"/>
      <c r="F433" s="123"/>
      <c r="G433" s="4"/>
      <c r="H433" s="4"/>
      <c r="I433" s="4"/>
      <c r="J433" s="4"/>
      <c r="K433" s="4"/>
      <c r="L433" s="64">
        <f>IFERROR(VLOOKUP(G433,'Sentrale parametere'!$A$4:$G$11,2,FALSE),0)</f>
        <v>0</v>
      </c>
      <c r="M433" s="64">
        <f>IFERROR(VLOOKUP(G433,'Sentrale parametere'!$A$4:$G$11,3,FALSE)*IF(F433="Ja",2,1),0)</f>
        <v>0</v>
      </c>
      <c r="N433" s="64">
        <f>IFERROR(VLOOKUP(G433,'Sentrale parametere'!$A$4:$G$11,4,FALSE),0)</f>
        <v>0</v>
      </c>
      <c r="O433" s="65">
        <f>IFERROR(VLOOKUP(G433,'Sentrale parametere'!$A$4:$G$11,5,FALSE),0)</f>
        <v>0</v>
      </c>
      <c r="P433" s="65">
        <f>IFERROR(VLOOKUP(G433,'Sentrale parametere'!$A$4:$G$11,6,FALSE)*IF(F433="Ja",2,1),0)</f>
        <v>0</v>
      </c>
      <c r="Q433" s="65">
        <f>IFERROR(VLOOKUP(G433,'Sentrale parametere'!$A$4:$G$11,7,FALSE),0)</f>
        <v>0</v>
      </c>
      <c r="R433" s="5">
        <f t="shared" si="36"/>
        <v>0</v>
      </c>
      <c r="S433" s="5">
        <f t="shared" si="37"/>
        <v>0</v>
      </c>
      <c r="T433" s="5">
        <f t="shared" si="38"/>
        <v>0</v>
      </c>
      <c r="U433" s="4">
        <f t="shared" si="39"/>
        <v>0</v>
      </c>
      <c r="V433" s="4">
        <f t="shared" si="40"/>
        <v>0</v>
      </c>
      <c r="W433" s="4">
        <f t="shared" si="41"/>
        <v>0</v>
      </c>
    </row>
    <row r="434" spans="1:23" customFormat="1" x14ac:dyDescent="0.25">
      <c r="A434" s="124"/>
      <c r="B434" s="119"/>
      <c r="C434" s="124"/>
      <c r="D434" s="124"/>
      <c r="E434" s="124"/>
      <c r="F434" s="123"/>
      <c r="G434" s="4"/>
      <c r="H434" s="4"/>
      <c r="I434" s="4"/>
      <c r="J434" s="4"/>
      <c r="K434" s="4"/>
      <c r="L434" s="64">
        <f>IFERROR(VLOOKUP(G434,'Sentrale parametere'!$A$4:$G$11,2,FALSE),0)</f>
        <v>0</v>
      </c>
      <c r="M434" s="64">
        <f>IFERROR(VLOOKUP(G434,'Sentrale parametere'!$A$4:$G$11,3,FALSE)*IF(F434="Ja",2,1),0)</f>
        <v>0</v>
      </c>
      <c r="N434" s="64">
        <f>IFERROR(VLOOKUP(G434,'Sentrale parametere'!$A$4:$G$11,4,FALSE),0)</f>
        <v>0</v>
      </c>
      <c r="O434" s="65">
        <f>IFERROR(VLOOKUP(G434,'Sentrale parametere'!$A$4:$G$11,5,FALSE),0)</f>
        <v>0</v>
      </c>
      <c r="P434" s="65">
        <f>IFERROR(VLOOKUP(G434,'Sentrale parametere'!$A$4:$G$11,6,FALSE)*IF(F434="Ja",2,1),0)</f>
        <v>0</v>
      </c>
      <c r="Q434" s="65">
        <f>IFERROR(VLOOKUP(G434,'Sentrale parametere'!$A$4:$G$11,7,FALSE),0)</f>
        <v>0</v>
      </c>
      <c r="R434" s="5">
        <f t="shared" si="36"/>
        <v>0</v>
      </c>
      <c r="S434" s="5">
        <f t="shared" si="37"/>
        <v>0</v>
      </c>
      <c r="T434" s="5">
        <f t="shared" si="38"/>
        <v>0</v>
      </c>
      <c r="U434" s="4">
        <f t="shared" si="39"/>
        <v>0</v>
      </c>
      <c r="V434" s="4">
        <f t="shared" si="40"/>
        <v>0</v>
      </c>
      <c r="W434" s="4">
        <f t="shared" si="41"/>
        <v>0</v>
      </c>
    </row>
    <row r="435" spans="1:23" customFormat="1" x14ac:dyDescent="0.25">
      <c r="A435" s="124"/>
      <c r="B435" s="119"/>
      <c r="C435" s="124"/>
      <c r="D435" s="124"/>
      <c r="E435" s="124"/>
      <c r="F435" s="123"/>
      <c r="G435" s="4"/>
      <c r="H435" s="4"/>
      <c r="I435" s="4"/>
      <c r="J435" s="4"/>
      <c r="K435" s="4"/>
      <c r="L435" s="64">
        <f>IFERROR(VLOOKUP(G435,'Sentrale parametere'!$A$4:$G$11,2,FALSE),0)</f>
        <v>0</v>
      </c>
      <c r="M435" s="64">
        <f>IFERROR(VLOOKUP(G435,'Sentrale parametere'!$A$4:$G$11,3,FALSE)*IF(F435="Ja",2,1),0)</f>
        <v>0</v>
      </c>
      <c r="N435" s="64">
        <f>IFERROR(VLOOKUP(G435,'Sentrale parametere'!$A$4:$G$11,4,FALSE),0)</f>
        <v>0</v>
      </c>
      <c r="O435" s="65">
        <f>IFERROR(VLOOKUP(G435,'Sentrale parametere'!$A$4:$G$11,5,FALSE),0)</f>
        <v>0</v>
      </c>
      <c r="P435" s="65">
        <f>IFERROR(VLOOKUP(G435,'Sentrale parametere'!$A$4:$G$11,6,FALSE)*IF(F435="Ja",2,1),0)</f>
        <v>0</v>
      </c>
      <c r="Q435" s="65">
        <f>IFERROR(VLOOKUP(G435,'Sentrale parametere'!$A$4:$G$11,7,FALSE),0)</f>
        <v>0</v>
      </c>
      <c r="R435" s="5">
        <f t="shared" si="36"/>
        <v>0</v>
      </c>
      <c r="S435" s="5">
        <f t="shared" si="37"/>
        <v>0</v>
      </c>
      <c r="T435" s="5">
        <f t="shared" si="38"/>
        <v>0</v>
      </c>
      <c r="U435" s="4">
        <f t="shared" si="39"/>
        <v>0</v>
      </c>
      <c r="V435" s="4">
        <f t="shared" si="40"/>
        <v>0</v>
      </c>
      <c r="W435" s="4">
        <f t="shared" si="41"/>
        <v>0</v>
      </c>
    </row>
    <row r="436" spans="1:23" customFormat="1" x14ac:dyDescent="0.25">
      <c r="A436" s="124"/>
      <c r="B436" s="119"/>
      <c r="C436" s="124"/>
      <c r="D436" s="124"/>
      <c r="E436" s="124"/>
      <c r="F436" s="123"/>
      <c r="G436" s="4"/>
      <c r="H436" s="4"/>
      <c r="I436" s="4"/>
      <c r="J436" s="4"/>
      <c r="K436" s="4"/>
      <c r="L436" s="64">
        <f>IFERROR(VLOOKUP(G436,'Sentrale parametere'!$A$4:$G$11,2,FALSE),0)</f>
        <v>0</v>
      </c>
      <c r="M436" s="64">
        <f>IFERROR(VLOOKUP(G436,'Sentrale parametere'!$A$4:$G$11,3,FALSE)*IF(F436="Ja",2,1),0)</f>
        <v>0</v>
      </c>
      <c r="N436" s="64">
        <f>IFERROR(VLOOKUP(G436,'Sentrale parametere'!$A$4:$G$11,4,FALSE),0)</f>
        <v>0</v>
      </c>
      <c r="O436" s="65">
        <f>IFERROR(VLOOKUP(G436,'Sentrale parametere'!$A$4:$G$11,5,FALSE),0)</f>
        <v>0</v>
      </c>
      <c r="P436" s="65">
        <f>IFERROR(VLOOKUP(G436,'Sentrale parametere'!$A$4:$G$11,6,FALSE)*IF(F436="Ja",2,1),0)</f>
        <v>0</v>
      </c>
      <c r="Q436" s="65">
        <f>IFERROR(VLOOKUP(G436,'Sentrale parametere'!$A$4:$G$11,7,FALSE),0)</f>
        <v>0</v>
      </c>
      <c r="R436" s="5">
        <f t="shared" si="36"/>
        <v>0</v>
      </c>
      <c r="S436" s="5">
        <f t="shared" si="37"/>
        <v>0</v>
      </c>
      <c r="T436" s="5">
        <f t="shared" si="38"/>
        <v>0</v>
      </c>
      <c r="U436" s="4">
        <f t="shared" si="39"/>
        <v>0</v>
      </c>
      <c r="V436" s="4">
        <f t="shared" si="40"/>
        <v>0</v>
      </c>
      <c r="W436" s="4">
        <f t="shared" si="41"/>
        <v>0</v>
      </c>
    </row>
    <row r="437" spans="1:23" customFormat="1" x14ac:dyDescent="0.25">
      <c r="A437" s="124"/>
      <c r="B437" s="119"/>
      <c r="C437" s="124"/>
      <c r="D437" s="124"/>
      <c r="E437" s="124"/>
      <c r="F437" s="123"/>
      <c r="G437" s="4"/>
      <c r="H437" s="4"/>
      <c r="I437" s="4"/>
      <c r="J437" s="4"/>
      <c r="K437" s="4"/>
      <c r="L437" s="64">
        <f>IFERROR(VLOOKUP(G437,'Sentrale parametere'!$A$4:$G$11,2,FALSE),0)</f>
        <v>0</v>
      </c>
      <c r="M437" s="64">
        <f>IFERROR(VLOOKUP(G437,'Sentrale parametere'!$A$4:$G$11,3,FALSE)*IF(F437="Ja",2,1),0)</f>
        <v>0</v>
      </c>
      <c r="N437" s="64">
        <f>IFERROR(VLOOKUP(G437,'Sentrale parametere'!$A$4:$G$11,4,FALSE),0)</f>
        <v>0</v>
      </c>
      <c r="O437" s="65">
        <f>IFERROR(VLOOKUP(G437,'Sentrale parametere'!$A$4:$G$11,5,FALSE),0)</f>
        <v>0</v>
      </c>
      <c r="P437" s="65">
        <f>IFERROR(VLOOKUP(G437,'Sentrale parametere'!$A$4:$G$11,6,FALSE)*IF(F437="Ja",2,1),0)</f>
        <v>0</v>
      </c>
      <c r="Q437" s="65">
        <f>IFERROR(VLOOKUP(G437,'Sentrale parametere'!$A$4:$G$11,7,FALSE),0)</f>
        <v>0</v>
      </c>
      <c r="R437" s="5">
        <f t="shared" si="36"/>
        <v>0</v>
      </c>
      <c r="S437" s="5">
        <f t="shared" si="37"/>
        <v>0</v>
      </c>
      <c r="T437" s="5">
        <f t="shared" si="38"/>
        <v>0</v>
      </c>
      <c r="U437" s="4">
        <f t="shared" si="39"/>
        <v>0</v>
      </c>
      <c r="V437" s="4">
        <f t="shared" si="40"/>
        <v>0</v>
      </c>
      <c r="W437" s="4">
        <f t="shared" si="41"/>
        <v>0</v>
      </c>
    </row>
    <row r="438" spans="1:23" customFormat="1" x14ac:dyDescent="0.25">
      <c r="A438" s="124"/>
      <c r="B438" s="119"/>
      <c r="C438" s="124"/>
      <c r="D438" s="124"/>
      <c r="E438" s="124"/>
      <c r="F438" s="123"/>
      <c r="G438" s="4"/>
      <c r="H438" s="4"/>
      <c r="I438" s="4"/>
      <c r="J438" s="4"/>
      <c r="K438" s="4"/>
      <c r="L438" s="64">
        <f>IFERROR(VLOOKUP(G438,'Sentrale parametere'!$A$4:$G$11,2,FALSE),0)</f>
        <v>0</v>
      </c>
      <c r="M438" s="64">
        <f>IFERROR(VLOOKUP(G438,'Sentrale parametere'!$A$4:$G$11,3,FALSE)*IF(F438="Ja",2,1),0)</f>
        <v>0</v>
      </c>
      <c r="N438" s="64">
        <f>IFERROR(VLOOKUP(G438,'Sentrale parametere'!$A$4:$G$11,4,FALSE),0)</f>
        <v>0</v>
      </c>
      <c r="O438" s="65">
        <f>IFERROR(VLOOKUP(G438,'Sentrale parametere'!$A$4:$G$11,5,FALSE),0)</f>
        <v>0</v>
      </c>
      <c r="P438" s="65">
        <f>IFERROR(VLOOKUP(G438,'Sentrale parametere'!$A$4:$G$11,6,FALSE)*IF(F438="Ja",2,1),0)</f>
        <v>0</v>
      </c>
      <c r="Q438" s="65">
        <f>IFERROR(VLOOKUP(G438,'Sentrale parametere'!$A$4:$G$11,7,FALSE),0)</f>
        <v>0</v>
      </c>
      <c r="R438" s="5">
        <f t="shared" si="36"/>
        <v>0</v>
      </c>
      <c r="S438" s="5">
        <f t="shared" si="37"/>
        <v>0</v>
      </c>
      <c r="T438" s="5">
        <f t="shared" si="38"/>
        <v>0</v>
      </c>
      <c r="U438" s="4">
        <f t="shared" si="39"/>
        <v>0</v>
      </c>
      <c r="V438" s="4">
        <f t="shared" si="40"/>
        <v>0</v>
      </c>
      <c r="W438" s="4">
        <f t="shared" si="41"/>
        <v>0</v>
      </c>
    </row>
    <row r="439" spans="1:23" customFormat="1" x14ac:dyDescent="0.25">
      <c r="A439" s="124"/>
      <c r="B439" s="119"/>
      <c r="C439" s="124"/>
      <c r="D439" s="124"/>
      <c r="E439" s="124"/>
      <c r="F439" s="123"/>
      <c r="G439" s="4"/>
      <c r="H439" s="4"/>
      <c r="I439" s="4"/>
      <c r="J439" s="4"/>
      <c r="K439" s="4"/>
      <c r="L439" s="64">
        <f>IFERROR(VLOOKUP(G439,'Sentrale parametere'!$A$4:$G$11,2,FALSE),0)</f>
        <v>0</v>
      </c>
      <c r="M439" s="64">
        <f>IFERROR(VLOOKUP(G439,'Sentrale parametere'!$A$4:$G$11,3,FALSE)*IF(F439="Ja",2,1),0)</f>
        <v>0</v>
      </c>
      <c r="N439" s="64">
        <f>IFERROR(VLOOKUP(G439,'Sentrale parametere'!$A$4:$G$11,4,FALSE),0)</f>
        <v>0</v>
      </c>
      <c r="O439" s="65">
        <f>IFERROR(VLOOKUP(G439,'Sentrale parametere'!$A$4:$G$11,5,FALSE),0)</f>
        <v>0</v>
      </c>
      <c r="P439" s="65">
        <f>IFERROR(VLOOKUP(G439,'Sentrale parametere'!$A$4:$G$11,6,FALSE)*IF(F439="Ja",2,1),0)</f>
        <v>0</v>
      </c>
      <c r="Q439" s="65">
        <f>IFERROR(VLOOKUP(G439,'Sentrale parametere'!$A$4:$G$11,7,FALSE),0)</f>
        <v>0</v>
      </c>
      <c r="R439" s="5">
        <f t="shared" si="36"/>
        <v>0</v>
      </c>
      <c r="S439" s="5">
        <f t="shared" si="37"/>
        <v>0</v>
      </c>
      <c r="T439" s="5">
        <f t="shared" si="38"/>
        <v>0</v>
      </c>
      <c r="U439" s="4">
        <f t="shared" si="39"/>
        <v>0</v>
      </c>
      <c r="V439" s="4">
        <f t="shared" si="40"/>
        <v>0</v>
      </c>
      <c r="W439" s="4">
        <f t="shared" si="41"/>
        <v>0</v>
      </c>
    </row>
    <row r="440" spans="1:23" customFormat="1" x14ac:dyDescent="0.25">
      <c r="A440" s="124"/>
      <c r="B440" s="119"/>
      <c r="C440" s="124"/>
      <c r="D440" s="124"/>
      <c r="E440" s="124"/>
      <c r="F440" s="123"/>
      <c r="G440" s="4"/>
      <c r="H440" s="4"/>
      <c r="I440" s="4"/>
      <c r="J440" s="4"/>
      <c r="K440" s="4"/>
      <c r="L440" s="64">
        <f>IFERROR(VLOOKUP(G440,'Sentrale parametere'!$A$4:$G$11,2,FALSE),0)</f>
        <v>0</v>
      </c>
      <c r="M440" s="64">
        <f>IFERROR(VLOOKUP(G440,'Sentrale parametere'!$A$4:$G$11,3,FALSE)*IF(F440="Ja",2,1),0)</f>
        <v>0</v>
      </c>
      <c r="N440" s="64">
        <f>IFERROR(VLOOKUP(G440,'Sentrale parametere'!$A$4:$G$11,4,FALSE),0)</f>
        <v>0</v>
      </c>
      <c r="O440" s="65">
        <f>IFERROR(VLOOKUP(G440,'Sentrale parametere'!$A$4:$G$11,5,FALSE),0)</f>
        <v>0</v>
      </c>
      <c r="P440" s="65">
        <f>IFERROR(VLOOKUP(G440,'Sentrale parametere'!$A$4:$G$11,6,FALSE)*IF(F440="Ja",2,1),0)</f>
        <v>0</v>
      </c>
      <c r="Q440" s="65">
        <f>IFERROR(VLOOKUP(G440,'Sentrale parametere'!$A$4:$G$11,7,FALSE),0)</f>
        <v>0</v>
      </c>
      <c r="R440" s="5">
        <f t="shared" si="36"/>
        <v>0</v>
      </c>
      <c r="S440" s="5">
        <f t="shared" si="37"/>
        <v>0</v>
      </c>
      <c r="T440" s="5">
        <f t="shared" si="38"/>
        <v>0</v>
      </c>
      <c r="U440" s="4">
        <f t="shared" si="39"/>
        <v>0</v>
      </c>
      <c r="V440" s="4">
        <f t="shared" si="40"/>
        <v>0</v>
      </c>
      <c r="W440" s="4">
        <f t="shared" si="41"/>
        <v>0</v>
      </c>
    </row>
    <row r="441" spans="1:23" customFormat="1" x14ac:dyDescent="0.25">
      <c r="A441" s="124"/>
      <c r="B441" s="119"/>
      <c r="C441" s="124"/>
      <c r="D441" s="124"/>
      <c r="E441" s="124"/>
      <c r="F441" s="123"/>
      <c r="G441" s="4"/>
      <c r="H441" s="4"/>
      <c r="I441" s="4"/>
      <c r="J441" s="4"/>
      <c r="K441" s="4"/>
      <c r="L441" s="64">
        <f>IFERROR(VLOOKUP(G441,'Sentrale parametere'!$A$4:$G$11,2,FALSE),0)</f>
        <v>0</v>
      </c>
      <c r="M441" s="64">
        <f>IFERROR(VLOOKUP(G441,'Sentrale parametere'!$A$4:$G$11,3,FALSE)*IF(F441="Ja",2,1),0)</f>
        <v>0</v>
      </c>
      <c r="N441" s="64">
        <f>IFERROR(VLOOKUP(G441,'Sentrale parametere'!$A$4:$G$11,4,FALSE),0)</f>
        <v>0</v>
      </c>
      <c r="O441" s="65">
        <f>IFERROR(VLOOKUP(G441,'Sentrale parametere'!$A$4:$G$11,5,FALSE),0)</f>
        <v>0</v>
      </c>
      <c r="P441" s="65">
        <f>IFERROR(VLOOKUP(G441,'Sentrale parametere'!$A$4:$G$11,6,FALSE)*IF(F441="Ja",2,1),0)</f>
        <v>0</v>
      </c>
      <c r="Q441" s="65">
        <f>IFERROR(VLOOKUP(G441,'Sentrale parametere'!$A$4:$G$11,7,FALSE),0)</f>
        <v>0</v>
      </c>
      <c r="R441" s="5">
        <f t="shared" si="36"/>
        <v>0</v>
      </c>
      <c r="S441" s="5">
        <f t="shared" si="37"/>
        <v>0</v>
      </c>
      <c r="T441" s="5">
        <f t="shared" si="38"/>
        <v>0</v>
      </c>
      <c r="U441" s="4">
        <f t="shared" si="39"/>
        <v>0</v>
      </c>
      <c r="V441" s="4">
        <f t="shared" si="40"/>
        <v>0</v>
      </c>
      <c r="W441" s="4">
        <f t="shared" si="41"/>
        <v>0</v>
      </c>
    </row>
    <row r="442" spans="1:23" customFormat="1" x14ac:dyDescent="0.25">
      <c r="A442" s="124"/>
      <c r="B442" s="119"/>
      <c r="C442" s="124"/>
      <c r="D442" s="124"/>
      <c r="E442" s="124"/>
      <c r="F442" s="123"/>
      <c r="G442" s="4"/>
      <c r="H442" s="4"/>
      <c r="I442" s="4"/>
      <c r="J442" s="4"/>
      <c r="K442" s="4"/>
      <c r="L442" s="64">
        <f>IFERROR(VLOOKUP(G442,'Sentrale parametere'!$A$4:$G$11,2,FALSE),0)</f>
        <v>0</v>
      </c>
      <c r="M442" s="64">
        <f>IFERROR(VLOOKUP(G442,'Sentrale parametere'!$A$4:$G$11,3,FALSE)*IF(F442="Ja",2,1),0)</f>
        <v>0</v>
      </c>
      <c r="N442" s="64">
        <f>IFERROR(VLOOKUP(G442,'Sentrale parametere'!$A$4:$G$11,4,FALSE),0)</f>
        <v>0</v>
      </c>
      <c r="O442" s="65">
        <f>IFERROR(VLOOKUP(G442,'Sentrale parametere'!$A$4:$G$11,5,FALSE),0)</f>
        <v>0</v>
      </c>
      <c r="P442" s="65">
        <f>IFERROR(VLOOKUP(G442,'Sentrale parametere'!$A$4:$G$11,6,FALSE)*IF(F442="Ja",2,1),0)</f>
        <v>0</v>
      </c>
      <c r="Q442" s="65">
        <f>IFERROR(VLOOKUP(G442,'Sentrale parametere'!$A$4:$G$11,7,FALSE),0)</f>
        <v>0</v>
      </c>
      <c r="R442" s="5">
        <f t="shared" si="36"/>
        <v>0</v>
      </c>
      <c r="S442" s="5">
        <f t="shared" si="37"/>
        <v>0</v>
      </c>
      <c r="T442" s="5">
        <f t="shared" si="38"/>
        <v>0</v>
      </c>
      <c r="U442" s="4">
        <f t="shared" si="39"/>
        <v>0</v>
      </c>
      <c r="V442" s="4">
        <f t="shared" si="40"/>
        <v>0</v>
      </c>
      <c r="W442" s="4">
        <f t="shared" si="41"/>
        <v>0</v>
      </c>
    </row>
    <row r="443" spans="1:23" customFormat="1" x14ac:dyDescent="0.25">
      <c r="A443" s="124"/>
      <c r="B443" s="119"/>
      <c r="C443" s="124"/>
      <c r="D443" s="124"/>
      <c r="E443" s="124"/>
      <c r="F443" s="123"/>
      <c r="G443" s="4"/>
      <c r="H443" s="4"/>
      <c r="I443" s="4"/>
      <c r="J443" s="4"/>
      <c r="K443" s="4"/>
      <c r="L443" s="64">
        <f>IFERROR(VLOOKUP(G443,'Sentrale parametere'!$A$4:$G$11,2,FALSE),0)</f>
        <v>0</v>
      </c>
      <c r="M443" s="64">
        <f>IFERROR(VLOOKUP(G443,'Sentrale parametere'!$A$4:$G$11,3,FALSE)*IF(F443="Ja",2,1),0)</f>
        <v>0</v>
      </c>
      <c r="N443" s="64">
        <f>IFERROR(VLOOKUP(G443,'Sentrale parametere'!$A$4:$G$11,4,FALSE),0)</f>
        <v>0</v>
      </c>
      <c r="O443" s="65">
        <f>IFERROR(VLOOKUP(G443,'Sentrale parametere'!$A$4:$G$11,5,FALSE),0)</f>
        <v>0</v>
      </c>
      <c r="P443" s="65">
        <f>IFERROR(VLOOKUP(G443,'Sentrale parametere'!$A$4:$G$11,6,FALSE)*IF(F443="Ja",2,1),0)</f>
        <v>0</v>
      </c>
      <c r="Q443" s="65">
        <f>IFERROR(VLOOKUP(G443,'Sentrale parametere'!$A$4:$G$11,7,FALSE),0)</f>
        <v>0</v>
      </c>
      <c r="R443" s="5">
        <f t="shared" si="36"/>
        <v>0</v>
      </c>
      <c r="S443" s="5">
        <f t="shared" si="37"/>
        <v>0</v>
      </c>
      <c r="T443" s="5">
        <f t="shared" si="38"/>
        <v>0</v>
      </c>
      <c r="U443" s="4">
        <f t="shared" si="39"/>
        <v>0</v>
      </c>
      <c r="V443" s="4">
        <f t="shared" si="40"/>
        <v>0</v>
      </c>
      <c r="W443" s="4">
        <f t="shared" si="41"/>
        <v>0</v>
      </c>
    </row>
    <row r="444" spans="1:23" customFormat="1" x14ac:dyDescent="0.25">
      <c r="A444" s="124"/>
      <c r="B444" s="119"/>
      <c r="C444" s="124"/>
      <c r="D444" s="124"/>
      <c r="E444" s="124"/>
      <c r="F444" s="123"/>
      <c r="G444" s="4"/>
      <c r="H444" s="4"/>
      <c r="I444" s="4"/>
      <c r="J444" s="4"/>
      <c r="K444" s="4"/>
      <c r="L444" s="64">
        <f>IFERROR(VLOOKUP(G444,'Sentrale parametere'!$A$4:$G$11,2,FALSE),0)</f>
        <v>0</v>
      </c>
      <c r="M444" s="64">
        <f>IFERROR(VLOOKUP(G444,'Sentrale parametere'!$A$4:$G$11,3,FALSE)*IF(F444="Ja",2,1),0)</f>
        <v>0</v>
      </c>
      <c r="N444" s="64">
        <f>IFERROR(VLOOKUP(G444,'Sentrale parametere'!$A$4:$G$11,4,FALSE),0)</f>
        <v>0</v>
      </c>
      <c r="O444" s="65">
        <f>IFERROR(VLOOKUP(G444,'Sentrale parametere'!$A$4:$G$11,5,FALSE),0)</f>
        <v>0</v>
      </c>
      <c r="P444" s="65">
        <f>IFERROR(VLOOKUP(G444,'Sentrale parametere'!$A$4:$G$11,6,FALSE)*IF(F444="Ja",2,1),0)</f>
        <v>0</v>
      </c>
      <c r="Q444" s="65">
        <f>IFERROR(VLOOKUP(G444,'Sentrale parametere'!$A$4:$G$11,7,FALSE),0)</f>
        <v>0</v>
      </c>
      <c r="R444" s="5">
        <f t="shared" si="36"/>
        <v>0</v>
      </c>
      <c r="S444" s="5">
        <f t="shared" si="37"/>
        <v>0</v>
      </c>
      <c r="T444" s="5">
        <f t="shared" si="38"/>
        <v>0</v>
      </c>
      <c r="U444" s="4">
        <f t="shared" si="39"/>
        <v>0</v>
      </c>
      <c r="V444" s="4">
        <f t="shared" si="40"/>
        <v>0</v>
      </c>
      <c r="W444" s="4">
        <f t="shared" si="41"/>
        <v>0</v>
      </c>
    </row>
    <row r="445" spans="1:23" customFormat="1" x14ac:dyDescent="0.25">
      <c r="A445" s="124"/>
      <c r="B445" s="119"/>
      <c r="C445" s="124"/>
      <c r="D445" s="124"/>
      <c r="E445" s="124"/>
      <c r="F445" s="123"/>
      <c r="G445" s="4"/>
      <c r="H445" s="4"/>
      <c r="I445" s="4"/>
      <c r="J445" s="4"/>
      <c r="K445" s="4"/>
      <c r="L445" s="64">
        <f>IFERROR(VLOOKUP(G445,'Sentrale parametere'!$A$4:$G$11,2,FALSE),0)</f>
        <v>0</v>
      </c>
      <c r="M445" s="64">
        <f>IFERROR(VLOOKUP(G445,'Sentrale parametere'!$A$4:$G$11,3,FALSE)*IF(F445="Ja",2,1),0)</f>
        <v>0</v>
      </c>
      <c r="N445" s="64">
        <f>IFERROR(VLOOKUP(G445,'Sentrale parametere'!$A$4:$G$11,4,FALSE),0)</f>
        <v>0</v>
      </c>
      <c r="O445" s="65">
        <f>IFERROR(VLOOKUP(G445,'Sentrale parametere'!$A$4:$G$11,5,FALSE),0)</f>
        <v>0</v>
      </c>
      <c r="P445" s="65">
        <f>IFERROR(VLOOKUP(G445,'Sentrale parametere'!$A$4:$G$11,6,FALSE)*IF(F445="Ja",2,1),0)</f>
        <v>0</v>
      </c>
      <c r="Q445" s="65">
        <f>IFERROR(VLOOKUP(G445,'Sentrale parametere'!$A$4:$G$11,7,FALSE),0)</f>
        <v>0</v>
      </c>
      <c r="R445" s="5">
        <f t="shared" si="36"/>
        <v>0</v>
      </c>
      <c r="S445" s="5">
        <f t="shared" si="37"/>
        <v>0</v>
      </c>
      <c r="T445" s="5">
        <f t="shared" si="38"/>
        <v>0</v>
      </c>
      <c r="U445" s="4">
        <f t="shared" si="39"/>
        <v>0</v>
      </c>
      <c r="V445" s="4">
        <f t="shared" si="40"/>
        <v>0</v>
      </c>
      <c r="W445" s="4">
        <f t="shared" si="41"/>
        <v>0</v>
      </c>
    </row>
    <row r="446" spans="1:23" customFormat="1" x14ac:dyDescent="0.25">
      <c r="A446" s="124"/>
      <c r="B446" s="119"/>
      <c r="C446" s="124"/>
      <c r="D446" s="124"/>
      <c r="E446" s="124"/>
      <c r="F446" s="123"/>
      <c r="G446" s="4"/>
      <c r="H446" s="4"/>
      <c r="I446" s="4"/>
      <c r="J446" s="4"/>
      <c r="K446" s="4"/>
      <c r="L446" s="64">
        <f>IFERROR(VLOOKUP(G446,'Sentrale parametere'!$A$4:$G$11,2,FALSE),0)</f>
        <v>0</v>
      </c>
      <c r="M446" s="64">
        <f>IFERROR(VLOOKUP(G446,'Sentrale parametere'!$A$4:$G$11,3,FALSE)*IF(F446="Ja",2,1),0)</f>
        <v>0</v>
      </c>
      <c r="N446" s="64">
        <f>IFERROR(VLOOKUP(G446,'Sentrale parametere'!$A$4:$G$11,4,FALSE),0)</f>
        <v>0</v>
      </c>
      <c r="O446" s="65">
        <f>IFERROR(VLOOKUP(G446,'Sentrale parametere'!$A$4:$G$11,5,FALSE),0)</f>
        <v>0</v>
      </c>
      <c r="P446" s="65">
        <f>IFERROR(VLOOKUP(G446,'Sentrale parametere'!$A$4:$G$11,6,FALSE)*IF(F446="Ja",2,1),0)</f>
        <v>0</v>
      </c>
      <c r="Q446" s="65">
        <f>IFERROR(VLOOKUP(G446,'Sentrale parametere'!$A$4:$G$11,7,FALSE),0)</f>
        <v>0</v>
      </c>
      <c r="R446" s="5">
        <f t="shared" si="36"/>
        <v>0</v>
      </c>
      <c r="S446" s="5">
        <f t="shared" si="37"/>
        <v>0</v>
      </c>
      <c r="T446" s="5">
        <f t="shared" si="38"/>
        <v>0</v>
      </c>
      <c r="U446" s="4">
        <f t="shared" si="39"/>
        <v>0</v>
      </c>
      <c r="V446" s="4">
        <f t="shared" si="40"/>
        <v>0</v>
      </c>
      <c r="W446" s="4">
        <f t="shared" si="41"/>
        <v>0</v>
      </c>
    </row>
    <row r="447" spans="1:23" customFormat="1" x14ac:dyDescent="0.25">
      <c r="A447" s="124"/>
      <c r="B447" s="119"/>
      <c r="C447" s="124"/>
      <c r="D447" s="124"/>
      <c r="E447" s="124"/>
      <c r="F447" s="123"/>
      <c r="G447" s="4"/>
      <c r="H447" s="4"/>
      <c r="I447" s="4"/>
      <c r="J447" s="4"/>
      <c r="K447" s="4"/>
      <c r="L447" s="64">
        <f>IFERROR(VLOOKUP(G447,'Sentrale parametere'!$A$4:$G$11,2,FALSE),0)</f>
        <v>0</v>
      </c>
      <c r="M447" s="64">
        <f>IFERROR(VLOOKUP(G447,'Sentrale parametere'!$A$4:$G$11,3,FALSE)*IF(F447="Ja",2,1),0)</f>
        <v>0</v>
      </c>
      <c r="N447" s="64">
        <f>IFERROR(VLOOKUP(G447,'Sentrale parametere'!$A$4:$G$11,4,FALSE),0)</f>
        <v>0</v>
      </c>
      <c r="O447" s="65">
        <f>IFERROR(VLOOKUP(G447,'Sentrale parametere'!$A$4:$G$11,5,FALSE),0)</f>
        <v>0</v>
      </c>
      <c r="P447" s="65">
        <f>IFERROR(VLOOKUP(G447,'Sentrale parametere'!$A$4:$G$11,6,FALSE)*IF(F447="Ja",2,1),0)</f>
        <v>0</v>
      </c>
      <c r="Q447" s="65">
        <f>IFERROR(VLOOKUP(G447,'Sentrale parametere'!$A$4:$G$11,7,FALSE),0)</f>
        <v>0</v>
      </c>
      <c r="R447" s="5">
        <f t="shared" si="36"/>
        <v>0</v>
      </c>
      <c r="S447" s="5">
        <f t="shared" si="37"/>
        <v>0</v>
      </c>
      <c r="T447" s="5">
        <f t="shared" si="38"/>
        <v>0</v>
      </c>
      <c r="U447" s="4">
        <f t="shared" si="39"/>
        <v>0</v>
      </c>
      <c r="V447" s="4">
        <f t="shared" si="40"/>
        <v>0</v>
      </c>
      <c r="W447" s="4">
        <f t="shared" si="41"/>
        <v>0</v>
      </c>
    </row>
    <row r="448" spans="1:23" customFormat="1" x14ac:dyDescent="0.25">
      <c r="A448" s="124"/>
      <c r="B448" s="119"/>
      <c r="C448" s="124"/>
      <c r="D448" s="124"/>
      <c r="E448" s="124"/>
      <c r="F448" s="123"/>
      <c r="G448" s="4"/>
      <c r="H448" s="4"/>
      <c r="I448" s="4"/>
      <c r="J448" s="4"/>
      <c r="K448" s="4"/>
      <c r="L448" s="64">
        <f>IFERROR(VLOOKUP(G448,'Sentrale parametere'!$A$4:$G$11,2,FALSE),0)</f>
        <v>0</v>
      </c>
      <c r="M448" s="64">
        <f>IFERROR(VLOOKUP(G448,'Sentrale parametere'!$A$4:$G$11,3,FALSE)*IF(F448="Ja",2,1),0)</f>
        <v>0</v>
      </c>
      <c r="N448" s="64">
        <f>IFERROR(VLOOKUP(G448,'Sentrale parametere'!$A$4:$G$11,4,FALSE),0)</f>
        <v>0</v>
      </c>
      <c r="O448" s="65">
        <f>IFERROR(VLOOKUP(G448,'Sentrale parametere'!$A$4:$G$11,5,FALSE),0)</f>
        <v>0</v>
      </c>
      <c r="P448" s="65">
        <f>IFERROR(VLOOKUP(G448,'Sentrale parametere'!$A$4:$G$11,6,FALSE)*IF(F448="Ja",2,1),0)</f>
        <v>0</v>
      </c>
      <c r="Q448" s="65">
        <f>IFERROR(VLOOKUP(G448,'Sentrale parametere'!$A$4:$G$11,7,FALSE),0)</f>
        <v>0</v>
      </c>
      <c r="R448" s="5">
        <f t="shared" si="36"/>
        <v>0</v>
      </c>
      <c r="S448" s="5">
        <f t="shared" si="37"/>
        <v>0</v>
      </c>
      <c r="T448" s="5">
        <f t="shared" si="38"/>
        <v>0</v>
      </c>
      <c r="U448" s="4">
        <f t="shared" si="39"/>
        <v>0</v>
      </c>
      <c r="V448" s="4">
        <f t="shared" si="40"/>
        <v>0</v>
      </c>
      <c r="W448" s="4">
        <f t="shared" si="41"/>
        <v>0</v>
      </c>
    </row>
    <row r="449" spans="1:23" customFormat="1" x14ac:dyDescent="0.25">
      <c r="A449" s="124"/>
      <c r="B449" s="119"/>
      <c r="C449" s="124"/>
      <c r="D449" s="124"/>
      <c r="E449" s="124"/>
      <c r="F449" s="123"/>
      <c r="G449" s="4"/>
      <c r="H449" s="4"/>
      <c r="I449" s="4"/>
      <c r="J449" s="4"/>
      <c r="K449" s="4"/>
      <c r="L449" s="64">
        <f>IFERROR(VLOOKUP(G449,'Sentrale parametere'!$A$4:$G$11,2,FALSE),0)</f>
        <v>0</v>
      </c>
      <c r="M449" s="64">
        <f>IFERROR(VLOOKUP(G449,'Sentrale parametere'!$A$4:$G$11,3,FALSE)*IF(F449="Ja",2,1),0)</f>
        <v>0</v>
      </c>
      <c r="N449" s="64">
        <f>IFERROR(VLOOKUP(G449,'Sentrale parametere'!$A$4:$G$11,4,FALSE),0)</f>
        <v>0</v>
      </c>
      <c r="O449" s="65">
        <f>IFERROR(VLOOKUP(G449,'Sentrale parametere'!$A$4:$G$11,5,FALSE),0)</f>
        <v>0</v>
      </c>
      <c r="P449" s="65">
        <f>IFERROR(VLOOKUP(G449,'Sentrale parametere'!$A$4:$G$11,6,FALSE)*IF(F449="Ja",2,1),0)</f>
        <v>0</v>
      </c>
      <c r="Q449" s="65">
        <f>IFERROR(VLOOKUP(G449,'Sentrale parametere'!$A$4:$G$11,7,FALSE),0)</f>
        <v>0</v>
      </c>
      <c r="R449" s="5">
        <f t="shared" si="36"/>
        <v>0</v>
      </c>
      <c r="S449" s="5">
        <f t="shared" si="37"/>
        <v>0</v>
      </c>
      <c r="T449" s="5">
        <f t="shared" si="38"/>
        <v>0</v>
      </c>
      <c r="U449" s="4">
        <f t="shared" si="39"/>
        <v>0</v>
      </c>
      <c r="V449" s="4">
        <f t="shared" si="40"/>
        <v>0</v>
      </c>
      <c r="W449" s="4">
        <f t="shared" si="41"/>
        <v>0</v>
      </c>
    </row>
    <row r="450" spans="1:23" customFormat="1" x14ac:dyDescent="0.25">
      <c r="A450" s="124"/>
      <c r="B450" s="119"/>
      <c r="C450" s="124"/>
      <c r="D450" s="124"/>
      <c r="E450" s="124"/>
      <c r="F450" s="123"/>
      <c r="G450" s="4"/>
      <c r="H450" s="4"/>
      <c r="I450" s="4"/>
      <c r="J450" s="4"/>
      <c r="K450" s="4"/>
      <c r="L450" s="64">
        <f>IFERROR(VLOOKUP(G450,'Sentrale parametere'!$A$4:$G$11,2,FALSE),0)</f>
        <v>0</v>
      </c>
      <c r="M450" s="64">
        <f>IFERROR(VLOOKUP(G450,'Sentrale parametere'!$A$4:$G$11,3,FALSE)*IF(F450="Ja",2,1),0)</f>
        <v>0</v>
      </c>
      <c r="N450" s="64">
        <f>IFERROR(VLOOKUP(G450,'Sentrale parametere'!$A$4:$G$11,4,FALSE),0)</f>
        <v>0</v>
      </c>
      <c r="O450" s="65">
        <f>IFERROR(VLOOKUP(G450,'Sentrale parametere'!$A$4:$G$11,5,FALSE),0)</f>
        <v>0</v>
      </c>
      <c r="P450" s="65">
        <f>IFERROR(VLOOKUP(G450,'Sentrale parametere'!$A$4:$G$11,6,FALSE)*IF(F450="Ja",2,1),0)</f>
        <v>0</v>
      </c>
      <c r="Q450" s="65">
        <f>IFERROR(VLOOKUP(G450,'Sentrale parametere'!$A$4:$G$11,7,FALSE),0)</f>
        <v>0</v>
      </c>
      <c r="R450" s="5">
        <f t="shared" si="36"/>
        <v>0</v>
      </c>
      <c r="S450" s="5">
        <f t="shared" si="37"/>
        <v>0</v>
      </c>
      <c r="T450" s="5">
        <f t="shared" si="38"/>
        <v>0</v>
      </c>
      <c r="U450" s="4">
        <f t="shared" si="39"/>
        <v>0</v>
      </c>
      <c r="V450" s="4">
        <f t="shared" si="40"/>
        <v>0</v>
      </c>
      <c r="W450" s="4">
        <f t="shared" si="41"/>
        <v>0</v>
      </c>
    </row>
    <row r="451" spans="1:23" customFormat="1" x14ac:dyDescent="0.25">
      <c r="A451" s="124"/>
      <c r="B451" s="119"/>
      <c r="C451" s="124"/>
      <c r="D451" s="124"/>
      <c r="E451" s="124"/>
      <c r="F451" s="123"/>
      <c r="G451" s="4"/>
      <c r="H451" s="4"/>
      <c r="I451" s="4"/>
      <c r="J451" s="4"/>
      <c r="K451" s="4"/>
      <c r="L451" s="64">
        <f>IFERROR(VLOOKUP(G451,'Sentrale parametere'!$A$4:$G$11,2,FALSE),0)</f>
        <v>0</v>
      </c>
      <c r="M451" s="64">
        <f>IFERROR(VLOOKUP(G451,'Sentrale parametere'!$A$4:$G$11,3,FALSE)*IF(F451="Ja",2,1),0)</f>
        <v>0</v>
      </c>
      <c r="N451" s="64">
        <f>IFERROR(VLOOKUP(G451,'Sentrale parametere'!$A$4:$G$11,4,FALSE),0)</f>
        <v>0</v>
      </c>
      <c r="O451" s="65">
        <f>IFERROR(VLOOKUP(G451,'Sentrale parametere'!$A$4:$G$11,5,FALSE),0)</f>
        <v>0</v>
      </c>
      <c r="P451" s="65">
        <f>IFERROR(VLOOKUP(G451,'Sentrale parametere'!$A$4:$G$11,6,FALSE)*IF(F451="Ja",2,1),0)</f>
        <v>0</v>
      </c>
      <c r="Q451" s="65">
        <f>IFERROR(VLOOKUP(G451,'Sentrale parametere'!$A$4:$G$11,7,FALSE),0)</f>
        <v>0</v>
      </c>
      <c r="R451" s="5">
        <f t="shared" ref="R451:R514" si="42">IFERROR(H451*L451,0)</f>
        <v>0</v>
      </c>
      <c r="S451" s="5">
        <f t="shared" ref="S451:S514" si="43">IFERROR(I451*M451,0)</f>
        <v>0</v>
      </c>
      <c r="T451" s="5">
        <f t="shared" ref="T451:T514" si="44">IFERROR(J451*N451,0)+IFERROR(K451*N451,0)</f>
        <v>0</v>
      </c>
      <c r="U451" s="4">
        <f t="shared" ref="U451:U514" si="45">IFERROR(H451*O451,0)</f>
        <v>0</v>
      </c>
      <c r="V451" s="4">
        <f t="shared" ref="V451:V514" si="46">IFERROR(I451*P451,0)</f>
        <v>0</v>
      </c>
      <c r="W451" s="4">
        <f t="shared" ref="W451:W514" si="47">IFERROR(J451*Q451,0)+IFERROR(K451*Q451,0)</f>
        <v>0</v>
      </c>
    </row>
    <row r="452" spans="1:23" customFormat="1" x14ac:dyDescent="0.25">
      <c r="A452" s="124"/>
      <c r="B452" s="119"/>
      <c r="C452" s="124"/>
      <c r="D452" s="124"/>
      <c r="E452" s="124"/>
      <c r="F452" s="123"/>
      <c r="G452" s="4"/>
      <c r="H452" s="4"/>
      <c r="I452" s="4"/>
      <c r="J452" s="4"/>
      <c r="K452" s="4"/>
      <c r="L452" s="64">
        <f>IFERROR(VLOOKUP(G452,'Sentrale parametere'!$A$4:$G$11,2,FALSE),0)</f>
        <v>0</v>
      </c>
      <c r="M452" s="64">
        <f>IFERROR(VLOOKUP(G452,'Sentrale parametere'!$A$4:$G$11,3,FALSE)*IF(F452="Ja",2,1),0)</f>
        <v>0</v>
      </c>
      <c r="N452" s="64">
        <f>IFERROR(VLOOKUP(G452,'Sentrale parametere'!$A$4:$G$11,4,FALSE),0)</f>
        <v>0</v>
      </c>
      <c r="O452" s="65">
        <f>IFERROR(VLOOKUP(G452,'Sentrale parametere'!$A$4:$G$11,5,FALSE),0)</f>
        <v>0</v>
      </c>
      <c r="P452" s="65">
        <f>IFERROR(VLOOKUP(G452,'Sentrale parametere'!$A$4:$G$11,6,FALSE)*IF(F452="Ja",2,1),0)</f>
        <v>0</v>
      </c>
      <c r="Q452" s="65">
        <f>IFERROR(VLOOKUP(G452,'Sentrale parametere'!$A$4:$G$11,7,FALSE),0)</f>
        <v>0</v>
      </c>
      <c r="R452" s="5">
        <f t="shared" si="42"/>
        <v>0</v>
      </c>
      <c r="S452" s="5">
        <f t="shared" si="43"/>
        <v>0</v>
      </c>
      <c r="T452" s="5">
        <f t="shared" si="44"/>
        <v>0</v>
      </c>
      <c r="U452" s="4">
        <f t="shared" si="45"/>
        <v>0</v>
      </c>
      <c r="V452" s="4">
        <f t="shared" si="46"/>
        <v>0</v>
      </c>
      <c r="W452" s="4">
        <f t="shared" si="47"/>
        <v>0</v>
      </c>
    </row>
    <row r="453" spans="1:23" customFormat="1" x14ac:dyDescent="0.25">
      <c r="A453" s="124"/>
      <c r="B453" s="119"/>
      <c r="C453" s="124"/>
      <c r="D453" s="124"/>
      <c r="E453" s="124"/>
      <c r="F453" s="123"/>
      <c r="G453" s="4"/>
      <c r="H453" s="4"/>
      <c r="I453" s="4"/>
      <c r="J453" s="4"/>
      <c r="K453" s="4"/>
      <c r="L453" s="64">
        <f>IFERROR(VLOOKUP(G453,'Sentrale parametere'!$A$4:$G$11,2,FALSE),0)</f>
        <v>0</v>
      </c>
      <c r="M453" s="64">
        <f>IFERROR(VLOOKUP(G453,'Sentrale parametere'!$A$4:$G$11,3,FALSE)*IF(F453="Ja",2,1),0)</f>
        <v>0</v>
      </c>
      <c r="N453" s="64">
        <f>IFERROR(VLOOKUP(G453,'Sentrale parametere'!$A$4:$G$11,4,FALSE),0)</f>
        <v>0</v>
      </c>
      <c r="O453" s="65">
        <f>IFERROR(VLOOKUP(G453,'Sentrale parametere'!$A$4:$G$11,5,FALSE),0)</f>
        <v>0</v>
      </c>
      <c r="P453" s="65">
        <f>IFERROR(VLOOKUP(G453,'Sentrale parametere'!$A$4:$G$11,6,FALSE)*IF(F453="Ja",2,1),0)</f>
        <v>0</v>
      </c>
      <c r="Q453" s="65">
        <f>IFERROR(VLOOKUP(G453,'Sentrale parametere'!$A$4:$G$11,7,FALSE),0)</f>
        <v>0</v>
      </c>
      <c r="R453" s="5">
        <f t="shared" si="42"/>
        <v>0</v>
      </c>
      <c r="S453" s="5">
        <f t="shared" si="43"/>
        <v>0</v>
      </c>
      <c r="T453" s="5">
        <f t="shared" si="44"/>
        <v>0</v>
      </c>
      <c r="U453" s="4">
        <f t="shared" si="45"/>
        <v>0</v>
      </c>
      <c r="V453" s="4">
        <f t="shared" si="46"/>
        <v>0</v>
      </c>
      <c r="W453" s="4">
        <f t="shared" si="47"/>
        <v>0</v>
      </c>
    </row>
    <row r="454" spans="1:23" customFormat="1" x14ac:dyDescent="0.25">
      <c r="A454" s="124"/>
      <c r="B454" s="119"/>
      <c r="C454" s="124"/>
      <c r="D454" s="124"/>
      <c r="E454" s="124"/>
      <c r="F454" s="123"/>
      <c r="G454" s="4"/>
      <c r="H454" s="4"/>
      <c r="I454" s="4"/>
      <c r="J454" s="4"/>
      <c r="K454" s="4"/>
      <c r="L454" s="64">
        <f>IFERROR(VLOOKUP(G454,'Sentrale parametere'!$A$4:$G$11,2,FALSE),0)</f>
        <v>0</v>
      </c>
      <c r="M454" s="64">
        <f>IFERROR(VLOOKUP(G454,'Sentrale parametere'!$A$4:$G$11,3,FALSE)*IF(F454="Ja",2,1),0)</f>
        <v>0</v>
      </c>
      <c r="N454" s="64">
        <f>IFERROR(VLOOKUP(G454,'Sentrale parametere'!$A$4:$G$11,4,FALSE),0)</f>
        <v>0</v>
      </c>
      <c r="O454" s="65">
        <f>IFERROR(VLOOKUP(G454,'Sentrale parametere'!$A$4:$G$11,5,FALSE),0)</f>
        <v>0</v>
      </c>
      <c r="P454" s="65">
        <f>IFERROR(VLOOKUP(G454,'Sentrale parametere'!$A$4:$G$11,6,FALSE)*IF(F454="Ja",2,1),0)</f>
        <v>0</v>
      </c>
      <c r="Q454" s="65">
        <f>IFERROR(VLOOKUP(G454,'Sentrale parametere'!$A$4:$G$11,7,FALSE),0)</f>
        <v>0</v>
      </c>
      <c r="R454" s="5">
        <f t="shared" si="42"/>
        <v>0</v>
      </c>
      <c r="S454" s="5">
        <f t="shared" si="43"/>
        <v>0</v>
      </c>
      <c r="T454" s="5">
        <f t="shared" si="44"/>
        <v>0</v>
      </c>
      <c r="U454" s="4">
        <f t="shared" si="45"/>
        <v>0</v>
      </c>
      <c r="V454" s="4">
        <f t="shared" si="46"/>
        <v>0</v>
      </c>
      <c r="W454" s="4">
        <f t="shared" si="47"/>
        <v>0</v>
      </c>
    </row>
    <row r="455" spans="1:23" customFormat="1" x14ac:dyDescent="0.25">
      <c r="A455" s="124"/>
      <c r="B455" s="119"/>
      <c r="C455" s="124"/>
      <c r="D455" s="124"/>
      <c r="E455" s="124"/>
      <c r="F455" s="123"/>
      <c r="G455" s="4"/>
      <c r="H455" s="4"/>
      <c r="I455" s="4"/>
      <c r="J455" s="4"/>
      <c r="K455" s="4"/>
      <c r="L455" s="64">
        <f>IFERROR(VLOOKUP(G455,'Sentrale parametere'!$A$4:$G$11,2,FALSE),0)</f>
        <v>0</v>
      </c>
      <c r="M455" s="64">
        <f>IFERROR(VLOOKUP(G455,'Sentrale parametere'!$A$4:$G$11,3,FALSE)*IF(F455="Ja",2,1),0)</f>
        <v>0</v>
      </c>
      <c r="N455" s="64">
        <f>IFERROR(VLOOKUP(G455,'Sentrale parametere'!$A$4:$G$11,4,FALSE),0)</f>
        <v>0</v>
      </c>
      <c r="O455" s="65">
        <f>IFERROR(VLOOKUP(G455,'Sentrale parametere'!$A$4:$G$11,5,FALSE),0)</f>
        <v>0</v>
      </c>
      <c r="P455" s="65">
        <f>IFERROR(VLOOKUP(G455,'Sentrale parametere'!$A$4:$G$11,6,FALSE)*IF(F455="Ja",2,1),0)</f>
        <v>0</v>
      </c>
      <c r="Q455" s="65">
        <f>IFERROR(VLOOKUP(G455,'Sentrale parametere'!$A$4:$G$11,7,FALSE),0)</f>
        <v>0</v>
      </c>
      <c r="R455" s="5">
        <f t="shared" si="42"/>
        <v>0</v>
      </c>
      <c r="S455" s="5">
        <f t="shared" si="43"/>
        <v>0</v>
      </c>
      <c r="T455" s="5">
        <f t="shared" si="44"/>
        <v>0</v>
      </c>
      <c r="U455" s="4">
        <f t="shared" si="45"/>
        <v>0</v>
      </c>
      <c r="V455" s="4">
        <f t="shared" si="46"/>
        <v>0</v>
      </c>
      <c r="W455" s="4">
        <f t="shared" si="47"/>
        <v>0</v>
      </c>
    </row>
    <row r="456" spans="1:23" customFormat="1" x14ac:dyDescent="0.25">
      <c r="A456" s="124"/>
      <c r="B456" s="119"/>
      <c r="C456" s="124"/>
      <c r="D456" s="124"/>
      <c r="E456" s="124"/>
      <c r="F456" s="123"/>
      <c r="G456" s="4"/>
      <c r="H456" s="4"/>
      <c r="I456" s="4"/>
      <c r="J456" s="4"/>
      <c r="K456" s="4"/>
      <c r="L456" s="64">
        <f>IFERROR(VLOOKUP(G456,'Sentrale parametere'!$A$4:$G$11,2,FALSE),0)</f>
        <v>0</v>
      </c>
      <c r="M456" s="64">
        <f>IFERROR(VLOOKUP(G456,'Sentrale parametere'!$A$4:$G$11,3,FALSE)*IF(F456="Ja",2,1),0)</f>
        <v>0</v>
      </c>
      <c r="N456" s="64">
        <f>IFERROR(VLOOKUP(G456,'Sentrale parametere'!$A$4:$G$11,4,FALSE),0)</f>
        <v>0</v>
      </c>
      <c r="O456" s="65">
        <f>IFERROR(VLOOKUP(G456,'Sentrale parametere'!$A$4:$G$11,5,FALSE),0)</f>
        <v>0</v>
      </c>
      <c r="P456" s="65">
        <f>IFERROR(VLOOKUP(G456,'Sentrale parametere'!$A$4:$G$11,6,FALSE)*IF(F456="Ja",2,1),0)</f>
        <v>0</v>
      </c>
      <c r="Q456" s="65">
        <f>IFERROR(VLOOKUP(G456,'Sentrale parametere'!$A$4:$G$11,7,FALSE),0)</f>
        <v>0</v>
      </c>
      <c r="R456" s="5">
        <f t="shared" si="42"/>
        <v>0</v>
      </c>
      <c r="S456" s="5">
        <f t="shared" si="43"/>
        <v>0</v>
      </c>
      <c r="T456" s="5">
        <f t="shared" si="44"/>
        <v>0</v>
      </c>
      <c r="U456" s="4">
        <f t="shared" si="45"/>
        <v>0</v>
      </c>
      <c r="V456" s="4">
        <f t="shared" si="46"/>
        <v>0</v>
      </c>
      <c r="W456" s="4">
        <f t="shared" si="47"/>
        <v>0</v>
      </c>
    </row>
    <row r="457" spans="1:23" customFormat="1" x14ac:dyDescent="0.25">
      <c r="A457" s="124"/>
      <c r="B457" s="119"/>
      <c r="C457" s="124"/>
      <c r="D457" s="124"/>
      <c r="E457" s="124"/>
      <c r="F457" s="123"/>
      <c r="G457" s="4"/>
      <c r="H457" s="4"/>
      <c r="I457" s="4"/>
      <c r="J457" s="4"/>
      <c r="K457" s="4"/>
      <c r="L457" s="64">
        <f>IFERROR(VLOOKUP(G457,'Sentrale parametere'!$A$4:$G$11,2,FALSE),0)</f>
        <v>0</v>
      </c>
      <c r="M457" s="64">
        <f>IFERROR(VLOOKUP(G457,'Sentrale parametere'!$A$4:$G$11,3,FALSE)*IF(F457="Ja",2,1),0)</f>
        <v>0</v>
      </c>
      <c r="N457" s="64">
        <f>IFERROR(VLOOKUP(G457,'Sentrale parametere'!$A$4:$G$11,4,FALSE),0)</f>
        <v>0</v>
      </c>
      <c r="O457" s="65">
        <f>IFERROR(VLOOKUP(G457,'Sentrale parametere'!$A$4:$G$11,5,FALSE),0)</f>
        <v>0</v>
      </c>
      <c r="P457" s="65">
        <f>IFERROR(VLOOKUP(G457,'Sentrale parametere'!$A$4:$G$11,6,FALSE)*IF(F457="Ja",2,1),0)</f>
        <v>0</v>
      </c>
      <c r="Q457" s="65">
        <f>IFERROR(VLOOKUP(G457,'Sentrale parametere'!$A$4:$G$11,7,FALSE),0)</f>
        <v>0</v>
      </c>
      <c r="R457" s="5">
        <f t="shared" si="42"/>
        <v>0</v>
      </c>
      <c r="S457" s="5">
        <f t="shared" si="43"/>
        <v>0</v>
      </c>
      <c r="T457" s="5">
        <f t="shared" si="44"/>
        <v>0</v>
      </c>
      <c r="U457" s="4">
        <f t="shared" si="45"/>
        <v>0</v>
      </c>
      <c r="V457" s="4">
        <f t="shared" si="46"/>
        <v>0</v>
      </c>
      <c r="W457" s="4">
        <f t="shared" si="47"/>
        <v>0</v>
      </c>
    </row>
    <row r="458" spans="1:23" customFormat="1" x14ac:dyDescent="0.25">
      <c r="A458" s="124"/>
      <c r="B458" s="119"/>
      <c r="C458" s="124"/>
      <c r="D458" s="124"/>
      <c r="E458" s="124"/>
      <c r="F458" s="123"/>
      <c r="G458" s="4"/>
      <c r="H458" s="4"/>
      <c r="I458" s="4"/>
      <c r="J458" s="4"/>
      <c r="K458" s="4"/>
      <c r="L458" s="64">
        <f>IFERROR(VLOOKUP(G458,'Sentrale parametere'!$A$4:$G$11,2,FALSE),0)</f>
        <v>0</v>
      </c>
      <c r="M458" s="64">
        <f>IFERROR(VLOOKUP(G458,'Sentrale parametere'!$A$4:$G$11,3,FALSE)*IF(F458="Ja",2,1),0)</f>
        <v>0</v>
      </c>
      <c r="N458" s="64">
        <f>IFERROR(VLOOKUP(G458,'Sentrale parametere'!$A$4:$G$11,4,FALSE),0)</f>
        <v>0</v>
      </c>
      <c r="O458" s="65">
        <f>IFERROR(VLOOKUP(G458,'Sentrale parametere'!$A$4:$G$11,5,FALSE),0)</f>
        <v>0</v>
      </c>
      <c r="P458" s="65">
        <f>IFERROR(VLOOKUP(G458,'Sentrale parametere'!$A$4:$G$11,6,FALSE)*IF(F458="Ja",2,1),0)</f>
        <v>0</v>
      </c>
      <c r="Q458" s="65">
        <f>IFERROR(VLOOKUP(G458,'Sentrale parametere'!$A$4:$G$11,7,FALSE),0)</f>
        <v>0</v>
      </c>
      <c r="R458" s="5">
        <f t="shared" si="42"/>
        <v>0</v>
      </c>
      <c r="S458" s="5">
        <f t="shared" si="43"/>
        <v>0</v>
      </c>
      <c r="T458" s="5">
        <f t="shared" si="44"/>
        <v>0</v>
      </c>
      <c r="U458" s="4">
        <f t="shared" si="45"/>
        <v>0</v>
      </c>
      <c r="V458" s="4">
        <f t="shared" si="46"/>
        <v>0</v>
      </c>
      <c r="W458" s="4">
        <f t="shared" si="47"/>
        <v>0</v>
      </c>
    </row>
    <row r="459" spans="1:23" customFormat="1" x14ac:dyDescent="0.25">
      <c r="A459" s="124"/>
      <c r="B459" s="119"/>
      <c r="C459" s="124"/>
      <c r="D459" s="124"/>
      <c r="E459" s="124"/>
      <c r="F459" s="123"/>
      <c r="G459" s="4"/>
      <c r="H459" s="4"/>
      <c r="I459" s="4"/>
      <c r="J459" s="4"/>
      <c r="K459" s="4"/>
      <c r="L459" s="64">
        <f>IFERROR(VLOOKUP(G459,'Sentrale parametere'!$A$4:$G$11,2,FALSE),0)</f>
        <v>0</v>
      </c>
      <c r="M459" s="64">
        <f>IFERROR(VLOOKUP(G459,'Sentrale parametere'!$A$4:$G$11,3,FALSE)*IF(F459="Ja",2,1),0)</f>
        <v>0</v>
      </c>
      <c r="N459" s="64">
        <f>IFERROR(VLOOKUP(G459,'Sentrale parametere'!$A$4:$G$11,4,FALSE),0)</f>
        <v>0</v>
      </c>
      <c r="O459" s="65">
        <f>IFERROR(VLOOKUP(G459,'Sentrale parametere'!$A$4:$G$11,5,FALSE),0)</f>
        <v>0</v>
      </c>
      <c r="P459" s="65">
        <f>IFERROR(VLOOKUP(G459,'Sentrale parametere'!$A$4:$G$11,6,FALSE)*IF(F459="Ja",2,1),0)</f>
        <v>0</v>
      </c>
      <c r="Q459" s="65">
        <f>IFERROR(VLOOKUP(G459,'Sentrale parametere'!$A$4:$G$11,7,FALSE),0)</f>
        <v>0</v>
      </c>
      <c r="R459" s="5">
        <f t="shared" si="42"/>
        <v>0</v>
      </c>
      <c r="S459" s="5">
        <f t="shared" si="43"/>
        <v>0</v>
      </c>
      <c r="T459" s="5">
        <f t="shared" si="44"/>
        <v>0</v>
      </c>
      <c r="U459" s="4">
        <f t="shared" si="45"/>
        <v>0</v>
      </c>
      <c r="V459" s="4">
        <f t="shared" si="46"/>
        <v>0</v>
      </c>
      <c r="W459" s="4">
        <f t="shared" si="47"/>
        <v>0</v>
      </c>
    </row>
    <row r="460" spans="1:23" customFormat="1" x14ac:dyDescent="0.25">
      <c r="A460" s="124"/>
      <c r="B460" s="119"/>
      <c r="C460" s="124"/>
      <c r="D460" s="124"/>
      <c r="E460" s="124"/>
      <c r="F460" s="123"/>
      <c r="G460" s="4"/>
      <c r="H460" s="4"/>
      <c r="I460" s="4"/>
      <c r="J460" s="4"/>
      <c r="K460" s="4"/>
      <c r="L460" s="64">
        <f>IFERROR(VLOOKUP(G460,'Sentrale parametere'!$A$4:$G$11,2,FALSE),0)</f>
        <v>0</v>
      </c>
      <c r="M460" s="64">
        <f>IFERROR(VLOOKUP(G460,'Sentrale parametere'!$A$4:$G$11,3,FALSE)*IF(F460="Ja",2,1),0)</f>
        <v>0</v>
      </c>
      <c r="N460" s="64">
        <f>IFERROR(VLOOKUP(G460,'Sentrale parametere'!$A$4:$G$11,4,FALSE),0)</f>
        <v>0</v>
      </c>
      <c r="O460" s="65">
        <f>IFERROR(VLOOKUP(G460,'Sentrale parametere'!$A$4:$G$11,5,FALSE),0)</f>
        <v>0</v>
      </c>
      <c r="P460" s="65">
        <f>IFERROR(VLOOKUP(G460,'Sentrale parametere'!$A$4:$G$11,6,FALSE)*IF(F460="Ja",2,1),0)</f>
        <v>0</v>
      </c>
      <c r="Q460" s="65">
        <f>IFERROR(VLOOKUP(G460,'Sentrale parametere'!$A$4:$G$11,7,FALSE),0)</f>
        <v>0</v>
      </c>
      <c r="R460" s="5">
        <f t="shared" si="42"/>
        <v>0</v>
      </c>
      <c r="S460" s="5">
        <f t="shared" si="43"/>
        <v>0</v>
      </c>
      <c r="T460" s="5">
        <f t="shared" si="44"/>
        <v>0</v>
      </c>
      <c r="U460" s="4">
        <f t="shared" si="45"/>
        <v>0</v>
      </c>
      <c r="V460" s="4">
        <f t="shared" si="46"/>
        <v>0</v>
      </c>
      <c r="W460" s="4">
        <f t="shared" si="47"/>
        <v>0</v>
      </c>
    </row>
    <row r="461" spans="1:23" customFormat="1" x14ac:dyDescent="0.25">
      <c r="A461" s="124"/>
      <c r="B461" s="119"/>
      <c r="C461" s="124"/>
      <c r="D461" s="124"/>
      <c r="E461" s="124"/>
      <c r="F461" s="123"/>
      <c r="G461" s="4"/>
      <c r="H461" s="4"/>
      <c r="I461" s="4"/>
      <c r="J461" s="4"/>
      <c r="K461" s="4"/>
      <c r="L461" s="64">
        <f>IFERROR(VLOOKUP(G461,'Sentrale parametere'!$A$4:$G$11,2,FALSE),0)</f>
        <v>0</v>
      </c>
      <c r="M461" s="64">
        <f>IFERROR(VLOOKUP(G461,'Sentrale parametere'!$A$4:$G$11,3,FALSE)*IF(F461="Ja",2,1),0)</f>
        <v>0</v>
      </c>
      <c r="N461" s="64">
        <f>IFERROR(VLOOKUP(G461,'Sentrale parametere'!$A$4:$G$11,4,FALSE),0)</f>
        <v>0</v>
      </c>
      <c r="O461" s="65">
        <f>IFERROR(VLOOKUP(G461,'Sentrale parametere'!$A$4:$G$11,5,FALSE),0)</f>
        <v>0</v>
      </c>
      <c r="P461" s="65">
        <f>IFERROR(VLOOKUP(G461,'Sentrale parametere'!$A$4:$G$11,6,FALSE)*IF(F461="Ja",2,1),0)</f>
        <v>0</v>
      </c>
      <c r="Q461" s="65">
        <f>IFERROR(VLOOKUP(G461,'Sentrale parametere'!$A$4:$G$11,7,FALSE),0)</f>
        <v>0</v>
      </c>
      <c r="R461" s="5">
        <f t="shared" si="42"/>
        <v>0</v>
      </c>
      <c r="S461" s="5">
        <f t="shared" si="43"/>
        <v>0</v>
      </c>
      <c r="T461" s="5">
        <f t="shared" si="44"/>
        <v>0</v>
      </c>
      <c r="U461" s="4">
        <f t="shared" si="45"/>
        <v>0</v>
      </c>
      <c r="V461" s="4">
        <f t="shared" si="46"/>
        <v>0</v>
      </c>
      <c r="W461" s="4">
        <f t="shared" si="47"/>
        <v>0</v>
      </c>
    </row>
    <row r="462" spans="1:23" customFormat="1" x14ac:dyDescent="0.25">
      <c r="A462" s="124"/>
      <c r="B462" s="119"/>
      <c r="C462" s="124"/>
      <c r="D462" s="124"/>
      <c r="E462" s="124"/>
      <c r="F462" s="123"/>
      <c r="G462" s="4"/>
      <c r="H462" s="4"/>
      <c r="I462" s="4"/>
      <c r="J462" s="4"/>
      <c r="K462" s="4"/>
      <c r="L462" s="64">
        <f>IFERROR(VLOOKUP(G462,'Sentrale parametere'!$A$4:$G$11,2,FALSE),0)</f>
        <v>0</v>
      </c>
      <c r="M462" s="64">
        <f>IFERROR(VLOOKUP(G462,'Sentrale parametere'!$A$4:$G$11,3,FALSE)*IF(F462="Ja",2,1),0)</f>
        <v>0</v>
      </c>
      <c r="N462" s="64">
        <f>IFERROR(VLOOKUP(G462,'Sentrale parametere'!$A$4:$G$11,4,FALSE),0)</f>
        <v>0</v>
      </c>
      <c r="O462" s="65">
        <f>IFERROR(VLOOKUP(G462,'Sentrale parametere'!$A$4:$G$11,5,FALSE),0)</f>
        <v>0</v>
      </c>
      <c r="P462" s="65">
        <f>IFERROR(VLOOKUP(G462,'Sentrale parametere'!$A$4:$G$11,6,FALSE)*IF(F462="Ja",2,1),0)</f>
        <v>0</v>
      </c>
      <c r="Q462" s="65">
        <f>IFERROR(VLOOKUP(G462,'Sentrale parametere'!$A$4:$G$11,7,FALSE),0)</f>
        <v>0</v>
      </c>
      <c r="R462" s="5">
        <f t="shared" si="42"/>
        <v>0</v>
      </c>
      <c r="S462" s="5">
        <f t="shared" si="43"/>
        <v>0</v>
      </c>
      <c r="T462" s="5">
        <f t="shared" si="44"/>
        <v>0</v>
      </c>
      <c r="U462" s="4">
        <f t="shared" si="45"/>
        <v>0</v>
      </c>
      <c r="V462" s="4">
        <f t="shared" si="46"/>
        <v>0</v>
      </c>
      <c r="W462" s="4">
        <f t="shared" si="47"/>
        <v>0</v>
      </c>
    </row>
    <row r="463" spans="1:23" customFormat="1" x14ac:dyDescent="0.25">
      <c r="A463" s="124"/>
      <c r="B463" s="119"/>
      <c r="C463" s="124"/>
      <c r="D463" s="124"/>
      <c r="E463" s="124"/>
      <c r="F463" s="123"/>
      <c r="G463" s="4"/>
      <c r="H463" s="4"/>
      <c r="I463" s="4"/>
      <c r="J463" s="4"/>
      <c r="K463" s="4"/>
      <c r="L463" s="64">
        <f>IFERROR(VLOOKUP(G463,'Sentrale parametere'!$A$4:$G$11,2,FALSE),0)</f>
        <v>0</v>
      </c>
      <c r="M463" s="64">
        <f>IFERROR(VLOOKUP(G463,'Sentrale parametere'!$A$4:$G$11,3,FALSE)*IF(F463="Ja",2,1),0)</f>
        <v>0</v>
      </c>
      <c r="N463" s="64">
        <f>IFERROR(VLOOKUP(G463,'Sentrale parametere'!$A$4:$G$11,4,FALSE),0)</f>
        <v>0</v>
      </c>
      <c r="O463" s="65">
        <f>IFERROR(VLOOKUP(G463,'Sentrale parametere'!$A$4:$G$11,5,FALSE),0)</f>
        <v>0</v>
      </c>
      <c r="P463" s="65">
        <f>IFERROR(VLOOKUP(G463,'Sentrale parametere'!$A$4:$G$11,6,FALSE)*IF(F463="Ja",2,1),0)</f>
        <v>0</v>
      </c>
      <c r="Q463" s="65">
        <f>IFERROR(VLOOKUP(G463,'Sentrale parametere'!$A$4:$G$11,7,FALSE),0)</f>
        <v>0</v>
      </c>
      <c r="R463" s="5">
        <f t="shared" si="42"/>
        <v>0</v>
      </c>
      <c r="S463" s="5">
        <f t="shared" si="43"/>
        <v>0</v>
      </c>
      <c r="T463" s="5">
        <f t="shared" si="44"/>
        <v>0</v>
      </c>
      <c r="U463" s="4">
        <f t="shared" si="45"/>
        <v>0</v>
      </c>
      <c r="V463" s="4">
        <f t="shared" si="46"/>
        <v>0</v>
      </c>
      <c r="W463" s="4">
        <f t="shared" si="47"/>
        <v>0</v>
      </c>
    </row>
    <row r="464" spans="1:23" customFormat="1" x14ac:dyDescent="0.25">
      <c r="A464" s="124"/>
      <c r="B464" s="119"/>
      <c r="C464" s="124"/>
      <c r="D464" s="124"/>
      <c r="E464" s="124"/>
      <c r="F464" s="123"/>
      <c r="G464" s="4"/>
      <c r="H464" s="4"/>
      <c r="I464" s="4"/>
      <c r="J464" s="4"/>
      <c r="K464" s="4"/>
      <c r="L464" s="64">
        <f>IFERROR(VLOOKUP(G464,'Sentrale parametere'!$A$4:$G$11,2,FALSE),0)</f>
        <v>0</v>
      </c>
      <c r="M464" s="64">
        <f>IFERROR(VLOOKUP(G464,'Sentrale parametere'!$A$4:$G$11,3,FALSE)*IF(F464="Ja",2,1),0)</f>
        <v>0</v>
      </c>
      <c r="N464" s="64">
        <f>IFERROR(VLOOKUP(G464,'Sentrale parametere'!$A$4:$G$11,4,FALSE),0)</f>
        <v>0</v>
      </c>
      <c r="O464" s="65">
        <f>IFERROR(VLOOKUP(G464,'Sentrale parametere'!$A$4:$G$11,5,FALSE),0)</f>
        <v>0</v>
      </c>
      <c r="P464" s="65">
        <f>IFERROR(VLOOKUP(G464,'Sentrale parametere'!$A$4:$G$11,6,FALSE)*IF(F464="Ja",2,1),0)</f>
        <v>0</v>
      </c>
      <c r="Q464" s="65">
        <f>IFERROR(VLOOKUP(G464,'Sentrale parametere'!$A$4:$G$11,7,FALSE),0)</f>
        <v>0</v>
      </c>
      <c r="R464" s="5">
        <f t="shared" si="42"/>
        <v>0</v>
      </c>
      <c r="S464" s="5">
        <f t="shared" si="43"/>
        <v>0</v>
      </c>
      <c r="T464" s="5">
        <f t="shared" si="44"/>
        <v>0</v>
      </c>
      <c r="U464" s="4">
        <f t="shared" si="45"/>
        <v>0</v>
      </c>
      <c r="V464" s="4">
        <f t="shared" si="46"/>
        <v>0</v>
      </c>
      <c r="W464" s="4">
        <f t="shared" si="47"/>
        <v>0</v>
      </c>
    </row>
    <row r="465" spans="1:23" customFormat="1" x14ac:dyDescent="0.25">
      <c r="A465" s="124"/>
      <c r="B465" s="119"/>
      <c r="C465" s="124"/>
      <c r="D465" s="124"/>
      <c r="E465" s="124"/>
      <c r="F465" s="123"/>
      <c r="G465" s="4"/>
      <c r="H465" s="4"/>
      <c r="I465" s="4"/>
      <c r="J465" s="4"/>
      <c r="K465" s="4"/>
      <c r="L465" s="64">
        <f>IFERROR(VLOOKUP(G465,'Sentrale parametere'!$A$4:$G$11,2,FALSE),0)</f>
        <v>0</v>
      </c>
      <c r="M465" s="64">
        <f>IFERROR(VLOOKUP(G465,'Sentrale parametere'!$A$4:$G$11,3,FALSE)*IF(F465="Ja",2,1),0)</f>
        <v>0</v>
      </c>
      <c r="N465" s="64">
        <f>IFERROR(VLOOKUP(G465,'Sentrale parametere'!$A$4:$G$11,4,FALSE),0)</f>
        <v>0</v>
      </c>
      <c r="O465" s="65">
        <f>IFERROR(VLOOKUP(G465,'Sentrale parametere'!$A$4:$G$11,5,FALSE),0)</f>
        <v>0</v>
      </c>
      <c r="P465" s="65">
        <f>IFERROR(VLOOKUP(G465,'Sentrale parametere'!$A$4:$G$11,6,FALSE)*IF(F465="Ja",2,1),0)</f>
        <v>0</v>
      </c>
      <c r="Q465" s="65">
        <f>IFERROR(VLOOKUP(G465,'Sentrale parametere'!$A$4:$G$11,7,FALSE),0)</f>
        <v>0</v>
      </c>
      <c r="R465" s="5">
        <f t="shared" si="42"/>
        <v>0</v>
      </c>
      <c r="S465" s="5">
        <f t="shared" si="43"/>
        <v>0</v>
      </c>
      <c r="T465" s="5">
        <f t="shared" si="44"/>
        <v>0</v>
      </c>
      <c r="U465" s="4">
        <f t="shared" si="45"/>
        <v>0</v>
      </c>
      <c r="V465" s="4">
        <f t="shared" si="46"/>
        <v>0</v>
      </c>
      <c r="W465" s="4">
        <f t="shared" si="47"/>
        <v>0</v>
      </c>
    </row>
    <row r="466" spans="1:23" customFormat="1" x14ac:dyDescent="0.25">
      <c r="A466" s="124"/>
      <c r="B466" s="119"/>
      <c r="C466" s="124"/>
      <c r="D466" s="124"/>
      <c r="E466" s="124"/>
      <c r="F466" s="123"/>
      <c r="G466" s="4"/>
      <c r="H466" s="4"/>
      <c r="I466" s="4"/>
      <c r="J466" s="4"/>
      <c r="K466" s="4"/>
      <c r="L466" s="64">
        <f>IFERROR(VLOOKUP(G466,'Sentrale parametere'!$A$4:$G$11,2,FALSE),0)</f>
        <v>0</v>
      </c>
      <c r="M466" s="64">
        <f>IFERROR(VLOOKUP(G466,'Sentrale parametere'!$A$4:$G$11,3,FALSE)*IF(F466="Ja",2,1),0)</f>
        <v>0</v>
      </c>
      <c r="N466" s="64">
        <f>IFERROR(VLOOKUP(G466,'Sentrale parametere'!$A$4:$G$11,4,FALSE),0)</f>
        <v>0</v>
      </c>
      <c r="O466" s="65">
        <f>IFERROR(VLOOKUP(G466,'Sentrale parametere'!$A$4:$G$11,5,FALSE),0)</f>
        <v>0</v>
      </c>
      <c r="P466" s="65">
        <f>IFERROR(VLOOKUP(G466,'Sentrale parametere'!$A$4:$G$11,6,FALSE)*IF(F466="Ja",2,1),0)</f>
        <v>0</v>
      </c>
      <c r="Q466" s="65">
        <f>IFERROR(VLOOKUP(G466,'Sentrale parametere'!$A$4:$G$11,7,FALSE),0)</f>
        <v>0</v>
      </c>
      <c r="R466" s="5">
        <f t="shared" si="42"/>
        <v>0</v>
      </c>
      <c r="S466" s="5">
        <f t="shared" si="43"/>
        <v>0</v>
      </c>
      <c r="T466" s="5">
        <f t="shared" si="44"/>
        <v>0</v>
      </c>
      <c r="U466" s="4">
        <f t="shared" si="45"/>
        <v>0</v>
      </c>
      <c r="V466" s="4">
        <f t="shared" si="46"/>
        <v>0</v>
      </c>
      <c r="W466" s="4">
        <f t="shared" si="47"/>
        <v>0</v>
      </c>
    </row>
    <row r="467" spans="1:23" customFormat="1" x14ac:dyDescent="0.25">
      <c r="A467" s="124"/>
      <c r="B467" s="119"/>
      <c r="C467" s="124"/>
      <c r="D467" s="124"/>
      <c r="E467" s="124"/>
      <c r="F467" s="123"/>
      <c r="G467" s="4"/>
      <c r="H467" s="4"/>
      <c r="I467" s="4"/>
      <c r="J467" s="4"/>
      <c r="K467" s="4"/>
      <c r="L467" s="64">
        <f>IFERROR(VLOOKUP(G467,'Sentrale parametere'!$A$4:$G$11,2,FALSE),0)</f>
        <v>0</v>
      </c>
      <c r="M467" s="64">
        <f>IFERROR(VLOOKUP(G467,'Sentrale parametere'!$A$4:$G$11,3,FALSE)*IF(F467="Ja",2,1),0)</f>
        <v>0</v>
      </c>
      <c r="N467" s="64">
        <f>IFERROR(VLOOKUP(G467,'Sentrale parametere'!$A$4:$G$11,4,FALSE),0)</f>
        <v>0</v>
      </c>
      <c r="O467" s="65">
        <f>IFERROR(VLOOKUP(G467,'Sentrale parametere'!$A$4:$G$11,5,FALSE),0)</f>
        <v>0</v>
      </c>
      <c r="P467" s="65">
        <f>IFERROR(VLOOKUP(G467,'Sentrale parametere'!$A$4:$G$11,6,FALSE)*IF(F467="Ja",2,1),0)</f>
        <v>0</v>
      </c>
      <c r="Q467" s="65">
        <f>IFERROR(VLOOKUP(G467,'Sentrale parametere'!$A$4:$G$11,7,FALSE),0)</f>
        <v>0</v>
      </c>
      <c r="R467" s="5">
        <f t="shared" si="42"/>
        <v>0</v>
      </c>
      <c r="S467" s="5">
        <f t="shared" si="43"/>
        <v>0</v>
      </c>
      <c r="T467" s="5">
        <f t="shared" si="44"/>
        <v>0</v>
      </c>
      <c r="U467" s="4">
        <f t="shared" si="45"/>
        <v>0</v>
      </c>
      <c r="V467" s="4">
        <f t="shared" si="46"/>
        <v>0</v>
      </c>
      <c r="W467" s="4">
        <f t="shared" si="47"/>
        <v>0</v>
      </c>
    </row>
    <row r="468" spans="1:23" customFormat="1" x14ac:dyDescent="0.25">
      <c r="A468" s="124"/>
      <c r="B468" s="119"/>
      <c r="C468" s="124"/>
      <c r="D468" s="124"/>
      <c r="E468" s="124"/>
      <c r="F468" s="123"/>
      <c r="G468" s="4"/>
      <c r="H468" s="4"/>
      <c r="I468" s="4"/>
      <c r="J468" s="4"/>
      <c r="K468" s="4"/>
      <c r="L468" s="64">
        <f>IFERROR(VLOOKUP(G468,'Sentrale parametere'!$A$4:$G$11,2,FALSE),0)</f>
        <v>0</v>
      </c>
      <c r="M468" s="64">
        <f>IFERROR(VLOOKUP(G468,'Sentrale parametere'!$A$4:$G$11,3,FALSE)*IF(F468="Ja",2,1),0)</f>
        <v>0</v>
      </c>
      <c r="N468" s="64">
        <f>IFERROR(VLOOKUP(G468,'Sentrale parametere'!$A$4:$G$11,4,FALSE),0)</f>
        <v>0</v>
      </c>
      <c r="O468" s="65">
        <f>IFERROR(VLOOKUP(G468,'Sentrale parametere'!$A$4:$G$11,5,FALSE),0)</f>
        <v>0</v>
      </c>
      <c r="P468" s="65">
        <f>IFERROR(VLOOKUP(G468,'Sentrale parametere'!$A$4:$G$11,6,FALSE)*IF(F468="Ja",2,1),0)</f>
        <v>0</v>
      </c>
      <c r="Q468" s="65">
        <f>IFERROR(VLOOKUP(G468,'Sentrale parametere'!$A$4:$G$11,7,FALSE),0)</f>
        <v>0</v>
      </c>
      <c r="R468" s="5">
        <f t="shared" si="42"/>
        <v>0</v>
      </c>
      <c r="S468" s="5">
        <f t="shared" si="43"/>
        <v>0</v>
      </c>
      <c r="T468" s="5">
        <f t="shared" si="44"/>
        <v>0</v>
      </c>
      <c r="U468" s="4">
        <f t="shared" si="45"/>
        <v>0</v>
      </c>
      <c r="V468" s="4">
        <f t="shared" si="46"/>
        <v>0</v>
      </c>
      <c r="W468" s="4">
        <f t="shared" si="47"/>
        <v>0</v>
      </c>
    </row>
    <row r="469" spans="1:23" customFormat="1" x14ac:dyDescent="0.25">
      <c r="A469" s="124"/>
      <c r="B469" s="119"/>
      <c r="C469" s="124"/>
      <c r="D469" s="124"/>
      <c r="E469" s="124"/>
      <c r="F469" s="123"/>
      <c r="G469" s="4"/>
      <c r="H469" s="4"/>
      <c r="I469" s="4"/>
      <c r="J469" s="4"/>
      <c r="K469" s="4"/>
      <c r="L469" s="64">
        <f>IFERROR(VLOOKUP(G469,'Sentrale parametere'!$A$4:$G$11,2,FALSE),0)</f>
        <v>0</v>
      </c>
      <c r="M469" s="64">
        <f>IFERROR(VLOOKUP(G469,'Sentrale parametere'!$A$4:$G$11,3,FALSE)*IF(F469="Ja",2,1),0)</f>
        <v>0</v>
      </c>
      <c r="N469" s="64">
        <f>IFERROR(VLOOKUP(G469,'Sentrale parametere'!$A$4:$G$11,4,FALSE),0)</f>
        <v>0</v>
      </c>
      <c r="O469" s="65">
        <f>IFERROR(VLOOKUP(G469,'Sentrale parametere'!$A$4:$G$11,5,FALSE),0)</f>
        <v>0</v>
      </c>
      <c r="P469" s="65">
        <f>IFERROR(VLOOKUP(G469,'Sentrale parametere'!$A$4:$G$11,6,FALSE)*IF(F469="Ja",2,1),0)</f>
        <v>0</v>
      </c>
      <c r="Q469" s="65">
        <f>IFERROR(VLOOKUP(G469,'Sentrale parametere'!$A$4:$G$11,7,FALSE),0)</f>
        <v>0</v>
      </c>
      <c r="R469" s="5">
        <f t="shared" si="42"/>
        <v>0</v>
      </c>
      <c r="S469" s="5">
        <f t="shared" si="43"/>
        <v>0</v>
      </c>
      <c r="T469" s="5">
        <f t="shared" si="44"/>
        <v>0</v>
      </c>
      <c r="U469" s="4">
        <f t="shared" si="45"/>
        <v>0</v>
      </c>
      <c r="V469" s="4">
        <f t="shared" si="46"/>
        <v>0</v>
      </c>
      <c r="W469" s="4">
        <f t="shared" si="47"/>
        <v>0</v>
      </c>
    </row>
    <row r="470" spans="1:23" customFormat="1" x14ac:dyDescent="0.25">
      <c r="A470" s="124"/>
      <c r="B470" s="119"/>
      <c r="C470" s="124"/>
      <c r="D470" s="124"/>
      <c r="E470" s="124"/>
      <c r="F470" s="123"/>
      <c r="G470" s="4"/>
      <c r="H470" s="4"/>
      <c r="I470" s="4"/>
      <c r="J470" s="4"/>
      <c r="K470" s="4"/>
      <c r="L470" s="64">
        <f>IFERROR(VLOOKUP(G470,'Sentrale parametere'!$A$4:$G$11,2,FALSE),0)</f>
        <v>0</v>
      </c>
      <c r="M470" s="64">
        <f>IFERROR(VLOOKUP(G470,'Sentrale parametere'!$A$4:$G$11,3,FALSE)*IF(F470="Ja",2,1),0)</f>
        <v>0</v>
      </c>
      <c r="N470" s="64">
        <f>IFERROR(VLOOKUP(G470,'Sentrale parametere'!$A$4:$G$11,4,FALSE),0)</f>
        <v>0</v>
      </c>
      <c r="O470" s="65">
        <f>IFERROR(VLOOKUP(G470,'Sentrale parametere'!$A$4:$G$11,5,FALSE),0)</f>
        <v>0</v>
      </c>
      <c r="P470" s="65">
        <f>IFERROR(VLOOKUP(G470,'Sentrale parametere'!$A$4:$G$11,6,FALSE)*IF(F470="Ja",2,1),0)</f>
        <v>0</v>
      </c>
      <c r="Q470" s="65">
        <f>IFERROR(VLOOKUP(G470,'Sentrale parametere'!$A$4:$G$11,7,FALSE),0)</f>
        <v>0</v>
      </c>
      <c r="R470" s="5">
        <f t="shared" si="42"/>
        <v>0</v>
      </c>
      <c r="S470" s="5">
        <f t="shared" si="43"/>
        <v>0</v>
      </c>
      <c r="T470" s="5">
        <f t="shared" si="44"/>
        <v>0</v>
      </c>
      <c r="U470" s="4">
        <f t="shared" si="45"/>
        <v>0</v>
      </c>
      <c r="V470" s="4">
        <f t="shared" si="46"/>
        <v>0</v>
      </c>
      <c r="W470" s="4">
        <f t="shared" si="47"/>
        <v>0</v>
      </c>
    </row>
    <row r="471" spans="1:23" customFormat="1" x14ac:dyDescent="0.25">
      <c r="A471" s="124"/>
      <c r="B471" s="119"/>
      <c r="C471" s="124"/>
      <c r="D471" s="124"/>
      <c r="E471" s="124"/>
      <c r="F471" s="123"/>
      <c r="G471" s="4"/>
      <c r="H471" s="4"/>
      <c r="I471" s="4"/>
      <c r="J471" s="4"/>
      <c r="K471" s="4"/>
      <c r="L471" s="64">
        <f>IFERROR(VLOOKUP(G471,'Sentrale parametere'!$A$4:$G$11,2,FALSE),0)</f>
        <v>0</v>
      </c>
      <c r="M471" s="64">
        <f>IFERROR(VLOOKUP(G471,'Sentrale parametere'!$A$4:$G$11,3,FALSE)*IF(F471="Ja",2,1),0)</f>
        <v>0</v>
      </c>
      <c r="N471" s="64">
        <f>IFERROR(VLOOKUP(G471,'Sentrale parametere'!$A$4:$G$11,4,FALSE),0)</f>
        <v>0</v>
      </c>
      <c r="O471" s="65">
        <f>IFERROR(VLOOKUP(G471,'Sentrale parametere'!$A$4:$G$11,5,FALSE),0)</f>
        <v>0</v>
      </c>
      <c r="P471" s="65">
        <f>IFERROR(VLOOKUP(G471,'Sentrale parametere'!$A$4:$G$11,6,FALSE)*IF(F471="Ja",2,1),0)</f>
        <v>0</v>
      </c>
      <c r="Q471" s="65">
        <f>IFERROR(VLOOKUP(G471,'Sentrale parametere'!$A$4:$G$11,7,FALSE),0)</f>
        <v>0</v>
      </c>
      <c r="R471" s="5">
        <f t="shared" si="42"/>
        <v>0</v>
      </c>
      <c r="S471" s="5">
        <f t="shared" si="43"/>
        <v>0</v>
      </c>
      <c r="T471" s="5">
        <f t="shared" si="44"/>
        <v>0</v>
      </c>
      <c r="U471" s="4">
        <f t="shared" si="45"/>
        <v>0</v>
      </c>
      <c r="V471" s="4">
        <f t="shared" si="46"/>
        <v>0</v>
      </c>
      <c r="W471" s="4">
        <f t="shared" si="47"/>
        <v>0</v>
      </c>
    </row>
    <row r="472" spans="1:23" customFormat="1" x14ac:dyDescent="0.25">
      <c r="A472" s="124"/>
      <c r="B472" s="119"/>
      <c r="C472" s="124"/>
      <c r="D472" s="124"/>
      <c r="E472" s="124"/>
      <c r="F472" s="123"/>
      <c r="G472" s="4"/>
      <c r="H472" s="4"/>
      <c r="I472" s="4"/>
      <c r="J472" s="4"/>
      <c r="K472" s="4"/>
      <c r="L472" s="64">
        <f>IFERROR(VLOOKUP(G472,'Sentrale parametere'!$A$4:$G$11,2,FALSE),0)</f>
        <v>0</v>
      </c>
      <c r="M472" s="64">
        <f>IFERROR(VLOOKUP(G472,'Sentrale parametere'!$A$4:$G$11,3,FALSE)*IF(F472="Ja",2,1),0)</f>
        <v>0</v>
      </c>
      <c r="N472" s="64">
        <f>IFERROR(VLOOKUP(G472,'Sentrale parametere'!$A$4:$G$11,4,FALSE),0)</f>
        <v>0</v>
      </c>
      <c r="O472" s="65">
        <f>IFERROR(VLOOKUP(G472,'Sentrale parametere'!$A$4:$G$11,5,FALSE),0)</f>
        <v>0</v>
      </c>
      <c r="P472" s="65">
        <f>IFERROR(VLOOKUP(G472,'Sentrale parametere'!$A$4:$G$11,6,FALSE)*IF(F472="Ja",2,1),0)</f>
        <v>0</v>
      </c>
      <c r="Q472" s="65">
        <f>IFERROR(VLOOKUP(G472,'Sentrale parametere'!$A$4:$G$11,7,FALSE),0)</f>
        <v>0</v>
      </c>
      <c r="R472" s="5">
        <f t="shared" si="42"/>
        <v>0</v>
      </c>
      <c r="S472" s="5">
        <f t="shared" si="43"/>
        <v>0</v>
      </c>
      <c r="T472" s="5">
        <f t="shared" si="44"/>
        <v>0</v>
      </c>
      <c r="U472" s="4">
        <f t="shared" si="45"/>
        <v>0</v>
      </c>
      <c r="V472" s="4">
        <f t="shared" si="46"/>
        <v>0</v>
      </c>
      <c r="W472" s="4">
        <f t="shared" si="47"/>
        <v>0</v>
      </c>
    </row>
    <row r="473" spans="1:23" customFormat="1" x14ac:dyDescent="0.25">
      <c r="A473" s="124"/>
      <c r="B473" s="119"/>
      <c r="C473" s="124"/>
      <c r="D473" s="124"/>
      <c r="E473" s="124"/>
      <c r="F473" s="123"/>
      <c r="G473" s="4"/>
      <c r="H473" s="4"/>
      <c r="I473" s="4"/>
      <c r="J473" s="4"/>
      <c r="K473" s="4"/>
      <c r="L473" s="64">
        <f>IFERROR(VLOOKUP(G473,'Sentrale parametere'!$A$4:$G$11,2,FALSE),0)</f>
        <v>0</v>
      </c>
      <c r="M473" s="64">
        <f>IFERROR(VLOOKUP(G473,'Sentrale parametere'!$A$4:$G$11,3,FALSE)*IF(F473="Ja",2,1),0)</f>
        <v>0</v>
      </c>
      <c r="N473" s="64">
        <f>IFERROR(VLOOKUP(G473,'Sentrale parametere'!$A$4:$G$11,4,FALSE),0)</f>
        <v>0</v>
      </c>
      <c r="O473" s="65">
        <f>IFERROR(VLOOKUP(G473,'Sentrale parametere'!$A$4:$G$11,5,FALSE),0)</f>
        <v>0</v>
      </c>
      <c r="P473" s="65">
        <f>IFERROR(VLOOKUP(G473,'Sentrale parametere'!$A$4:$G$11,6,FALSE)*IF(F473="Ja",2,1),0)</f>
        <v>0</v>
      </c>
      <c r="Q473" s="65">
        <f>IFERROR(VLOOKUP(G473,'Sentrale parametere'!$A$4:$G$11,7,FALSE),0)</f>
        <v>0</v>
      </c>
      <c r="R473" s="5">
        <f t="shared" si="42"/>
        <v>0</v>
      </c>
      <c r="S473" s="5">
        <f t="shared" si="43"/>
        <v>0</v>
      </c>
      <c r="T473" s="5">
        <f t="shared" si="44"/>
        <v>0</v>
      </c>
      <c r="U473" s="4">
        <f t="shared" si="45"/>
        <v>0</v>
      </c>
      <c r="V473" s="4">
        <f t="shared" si="46"/>
        <v>0</v>
      </c>
      <c r="W473" s="4">
        <f t="shared" si="47"/>
        <v>0</v>
      </c>
    </row>
    <row r="474" spans="1:23" customFormat="1" x14ac:dyDescent="0.25">
      <c r="A474" s="124"/>
      <c r="B474" s="119"/>
      <c r="C474" s="124"/>
      <c r="D474" s="124"/>
      <c r="E474" s="124"/>
      <c r="F474" s="123"/>
      <c r="G474" s="4"/>
      <c r="H474" s="4"/>
      <c r="I474" s="4"/>
      <c r="J474" s="4"/>
      <c r="K474" s="4"/>
      <c r="L474" s="64">
        <f>IFERROR(VLOOKUP(G474,'Sentrale parametere'!$A$4:$G$11,2,FALSE),0)</f>
        <v>0</v>
      </c>
      <c r="M474" s="64">
        <f>IFERROR(VLOOKUP(G474,'Sentrale parametere'!$A$4:$G$11,3,FALSE)*IF(F474="Ja",2,1),0)</f>
        <v>0</v>
      </c>
      <c r="N474" s="64">
        <f>IFERROR(VLOOKUP(G474,'Sentrale parametere'!$A$4:$G$11,4,FALSE),0)</f>
        <v>0</v>
      </c>
      <c r="O474" s="65">
        <f>IFERROR(VLOOKUP(G474,'Sentrale parametere'!$A$4:$G$11,5,FALSE),0)</f>
        <v>0</v>
      </c>
      <c r="P474" s="65">
        <f>IFERROR(VLOOKUP(G474,'Sentrale parametere'!$A$4:$G$11,6,FALSE)*IF(F474="Ja",2,1),0)</f>
        <v>0</v>
      </c>
      <c r="Q474" s="65">
        <f>IFERROR(VLOOKUP(G474,'Sentrale parametere'!$A$4:$G$11,7,FALSE),0)</f>
        <v>0</v>
      </c>
      <c r="R474" s="5">
        <f t="shared" si="42"/>
        <v>0</v>
      </c>
      <c r="S474" s="5">
        <f t="shared" si="43"/>
        <v>0</v>
      </c>
      <c r="T474" s="5">
        <f t="shared" si="44"/>
        <v>0</v>
      </c>
      <c r="U474" s="4">
        <f t="shared" si="45"/>
        <v>0</v>
      </c>
      <c r="V474" s="4">
        <f t="shared" si="46"/>
        <v>0</v>
      </c>
      <c r="W474" s="4">
        <f t="shared" si="47"/>
        <v>0</v>
      </c>
    </row>
    <row r="475" spans="1:23" customFormat="1" x14ac:dyDescent="0.25">
      <c r="A475" s="124"/>
      <c r="B475" s="119"/>
      <c r="C475" s="124"/>
      <c r="D475" s="124"/>
      <c r="E475" s="124"/>
      <c r="F475" s="123"/>
      <c r="G475" s="4"/>
      <c r="H475" s="4"/>
      <c r="I475" s="4"/>
      <c r="J475" s="4"/>
      <c r="K475" s="4"/>
      <c r="L475" s="64">
        <f>IFERROR(VLOOKUP(G475,'Sentrale parametere'!$A$4:$G$11,2,FALSE),0)</f>
        <v>0</v>
      </c>
      <c r="M475" s="64">
        <f>IFERROR(VLOOKUP(G475,'Sentrale parametere'!$A$4:$G$11,3,FALSE)*IF(F475="Ja",2,1),0)</f>
        <v>0</v>
      </c>
      <c r="N475" s="64">
        <f>IFERROR(VLOOKUP(G475,'Sentrale parametere'!$A$4:$G$11,4,FALSE),0)</f>
        <v>0</v>
      </c>
      <c r="O475" s="65">
        <f>IFERROR(VLOOKUP(G475,'Sentrale parametere'!$A$4:$G$11,5,FALSE),0)</f>
        <v>0</v>
      </c>
      <c r="P475" s="65">
        <f>IFERROR(VLOOKUP(G475,'Sentrale parametere'!$A$4:$G$11,6,FALSE)*IF(F475="Ja",2,1),0)</f>
        <v>0</v>
      </c>
      <c r="Q475" s="65">
        <f>IFERROR(VLOOKUP(G475,'Sentrale parametere'!$A$4:$G$11,7,FALSE),0)</f>
        <v>0</v>
      </c>
      <c r="R475" s="5">
        <f t="shared" si="42"/>
        <v>0</v>
      </c>
      <c r="S475" s="5">
        <f t="shared" si="43"/>
        <v>0</v>
      </c>
      <c r="T475" s="5">
        <f t="shared" si="44"/>
        <v>0</v>
      </c>
      <c r="U475" s="4">
        <f t="shared" si="45"/>
        <v>0</v>
      </c>
      <c r="V475" s="4">
        <f t="shared" si="46"/>
        <v>0</v>
      </c>
      <c r="W475" s="4">
        <f t="shared" si="47"/>
        <v>0</v>
      </c>
    </row>
    <row r="476" spans="1:23" customFormat="1" x14ac:dyDescent="0.25">
      <c r="A476" s="124"/>
      <c r="B476" s="119"/>
      <c r="C476" s="124"/>
      <c r="D476" s="124"/>
      <c r="E476" s="124"/>
      <c r="F476" s="123"/>
      <c r="G476" s="4"/>
      <c r="H476" s="4"/>
      <c r="I476" s="4"/>
      <c r="J476" s="4"/>
      <c r="K476" s="4"/>
      <c r="L476" s="64">
        <f>IFERROR(VLOOKUP(G476,'Sentrale parametere'!$A$4:$G$11,2,FALSE),0)</f>
        <v>0</v>
      </c>
      <c r="M476" s="64">
        <f>IFERROR(VLOOKUP(G476,'Sentrale parametere'!$A$4:$G$11,3,FALSE)*IF(F476="Ja",2,1),0)</f>
        <v>0</v>
      </c>
      <c r="N476" s="64">
        <f>IFERROR(VLOOKUP(G476,'Sentrale parametere'!$A$4:$G$11,4,FALSE),0)</f>
        <v>0</v>
      </c>
      <c r="O476" s="65">
        <f>IFERROR(VLOOKUP(G476,'Sentrale parametere'!$A$4:$G$11,5,FALSE),0)</f>
        <v>0</v>
      </c>
      <c r="P476" s="65">
        <f>IFERROR(VLOOKUP(G476,'Sentrale parametere'!$A$4:$G$11,6,FALSE)*IF(F476="Ja",2,1),0)</f>
        <v>0</v>
      </c>
      <c r="Q476" s="65">
        <f>IFERROR(VLOOKUP(G476,'Sentrale parametere'!$A$4:$G$11,7,FALSE),0)</f>
        <v>0</v>
      </c>
      <c r="R476" s="5">
        <f t="shared" si="42"/>
        <v>0</v>
      </c>
      <c r="S476" s="5">
        <f t="shared" si="43"/>
        <v>0</v>
      </c>
      <c r="T476" s="5">
        <f t="shared" si="44"/>
        <v>0</v>
      </c>
      <c r="U476" s="4">
        <f t="shared" si="45"/>
        <v>0</v>
      </c>
      <c r="V476" s="4">
        <f t="shared" si="46"/>
        <v>0</v>
      </c>
      <c r="W476" s="4">
        <f t="shared" si="47"/>
        <v>0</v>
      </c>
    </row>
    <row r="477" spans="1:23" customFormat="1" x14ac:dyDescent="0.25">
      <c r="A477" s="124"/>
      <c r="B477" s="119"/>
      <c r="C477" s="124"/>
      <c r="D477" s="124"/>
      <c r="E477" s="124"/>
      <c r="F477" s="123"/>
      <c r="G477" s="4"/>
      <c r="H477" s="4"/>
      <c r="I477" s="4"/>
      <c r="J477" s="4"/>
      <c r="K477" s="4"/>
      <c r="L477" s="64">
        <f>IFERROR(VLOOKUP(G477,'Sentrale parametere'!$A$4:$G$11,2,FALSE),0)</f>
        <v>0</v>
      </c>
      <c r="M477" s="64">
        <f>IFERROR(VLOOKUP(G477,'Sentrale parametere'!$A$4:$G$11,3,FALSE)*IF(F477="Ja",2,1),0)</f>
        <v>0</v>
      </c>
      <c r="N477" s="64">
        <f>IFERROR(VLOOKUP(G477,'Sentrale parametere'!$A$4:$G$11,4,FALSE),0)</f>
        <v>0</v>
      </c>
      <c r="O477" s="65">
        <f>IFERROR(VLOOKUP(G477,'Sentrale parametere'!$A$4:$G$11,5,FALSE),0)</f>
        <v>0</v>
      </c>
      <c r="P477" s="65">
        <f>IFERROR(VLOOKUP(G477,'Sentrale parametere'!$A$4:$G$11,6,FALSE)*IF(F477="Ja",2,1),0)</f>
        <v>0</v>
      </c>
      <c r="Q477" s="65">
        <f>IFERROR(VLOOKUP(G477,'Sentrale parametere'!$A$4:$G$11,7,FALSE),0)</f>
        <v>0</v>
      </c>
      <c r="R477" s="5">
        <f t="shared" si="42"/>
        <v>0</v>
      </c>
      <c r="S477" s="5">
        <f t="shared" si="43"/>
        <v>0</v>
      </c>
      <c r="T477" s="5">
        <f t="shared" si="44"/>
        <v>0</v>
      </c>
      <c r="U477" s="4">
        <f t="shared" si="45"/>
        <v>0</v>
      </c>
      <c r="V477" s="4">
        <f t="shared" si="46"/>
        <v>0</v>
      </c>
      <c r="W477" s="4">
        <f t="shared" si="47"/>
        <v>0</v>
      </c>
    </row>
    <row r="478" spans="1:23" customFormat="1" x14ac:dyDescent="0.25">
      <c r="A478" s="124"/>
      <c r="B478" s="119"/>
      <c r="C478" s="124"/>
      <c r="D478" s="124"/>
      <c r="E478" s="124"/>
      <c r="F478" s="123"/>
      <c r="G478" s="4"/>
      <c r="H478" s="4"/>
      <c r="I478" s="4"/>
      <c r="J478" s="4"/>
      <c r="K478" s="4"/>
      <c r="L478" s="64">
        <f>IFERROR(VLOOKUP(G478,'Sentrale parametere'!$A$4:$G$11,2,FALSE),0)</f>
        <v>0</v>
      </c>
      <c r="M478" s="64">
        <f>IFERROR(VLOOKUP(G478,'Sentrale parametere'!$A$4:$G$11,3,FALSE)*IF(F478="Ja",2,1),0)</f>
        <v>0</v>
      </c>
      <c r="N478" s="64">
        <f>IFERROR(VLOOKUP(G478,'Sentrale parametere'!$A$4:$G$11,4,FALSE),0)</f>
        <v>0</v>
      </c>
      <c r="O478" s="65">
        <f>IFERROR(VLOOKUP(G478,'Sentrale parametere'!$A$4:$G$11,5,FALSE),0)</f>
        <v>0</v>
      </c>
      <c r="P478" s="65">
        <f>IFERROR(VLOOKUP(G478,'Sentrale parametere'!$A$4:$G$11,6,FALSE)*IF(F478="Ja",2,1),0)</f>
        <v>0</v>
      </c>
      <c r="Q478" s="65">
        <f>IFERROR(VLOOKUP(G478,'Sentrale parametere'!$A$4:$G$11,7,FALSE),0)</f>
        <v>0</v>
      </c>
      <c r="R478" s="5">
        <f t="shared" si="42"/>
        <v>0</v>
      </c>
      <c r="S478" s="5">
        <f t="shared" si="43"/>
        <v>0</v>
      </c>
      <c r="T478" s="5">
        <f t="shared" si="44"/>
        <v>0</v>
      </c>
      <c r="U478" s="4">
        <f t="shared" si="45"/>
        <v>0</v>
      </c>
      <c r="V478" s="4">
        <f t="shared" si="46"/>
        <v>0</v>
      </c>
      <c r="W478" s="4">
        <f t="shared" si="47"/>
        <v>0</v>
      </c>
    </row>
    <row r="479" spans="1:23" customFormat="1" x14ac:dyDescent="0.25">
      <c r="A479" s="124"/>
      <c r="B479" s="119"/>
      <c r="C479" s="124"/>
      <c r="D479" s="124"/>
      <c r="E479" s="124"/>
      <c r="F479" s="123"/>
      <c r="G479" s="4"/>
      <c r="H479" s="4"/>
      <c r="I479" s="4"/>
      <c r="J479" s="4"/>
      <c r="K479" s="4"/>
      <c r="L479" s="64">
        <f>IFERROR(VLOOKUP(G479,'Sentrale parametere'!$A$4:$G$11,2,FALSE),0)</f>
        <v>0</v>
      </c>
      <c r="M479" s="64">
        <f>IFERROR(VLOOKUP(G479,'Sentrale parametere'!$A$4:$G$11,3,FALSE)*IF(F479="Ja",2,1),0)</f>
        <v>0</v>
      </c>
      <c r="N479" s="64">
        <f>IFERROR(VLOOKUP(G479,'Sentrale parametere'!$A$4:$G$11,4,FALSE),0)</f>
        <v>0</v>
      </c>
      <c r="O479" s="65">
        <f>IFERROR(VLOOKUP(G479,'Sentrale parametere'!$A$4:$G$11,5,FALSE),0)</f>
        <v>0</v>
      </c>
      <c r="P479" s="65">
        <f>IFERROR(VLOOKUP(G479,'Sentrale parametere'!$A$4:$G$11,6,FALSE)*IF(F479="Ja",2,1),0)</f>
        <v>0</v>
      </c>
      <c r="Q479" s="65">
        <f>IFERROR(VLOOKUP(G479,'Sentrale parametere'!$A$4:$G$11,7,FALSE),0)</f>
        <v>0</v>
      </c>
      <c r="R479" s="5">
        <f t="shared" si="42"/>
        <v>0</v>
      </c>
      <c r="S479" s="5">
        <f t="shared" si="43"/>
        <v>0</v>
      </c>
      <c r="T479" s="5">
        <f t="shared" si="44"/>
        <v>0</v>
      </c>
      <c r="U479" s="4">
        <f t="shared" si="45"/>
        <v>0</v>
      </c>
      <c r="V479" s="4">
        <f t="shared" si="46"/>
        <v>0</v>
      </c>
      <c r="W479" s="4">
        <f t="shared" si="47"/>
        <v>0</v>
      </c>
    </row>
    <row r="480" spans="1:23" customFormat="1" x14ac:dyDescent="0.25">
      <c r="A480" s="124"/>
      <c r="B480" s="119"/>
      <c r="C480" s="124"/>
      <c r="D480" s="124"/>
      <c r="E480" s="124"/>
      <c r="F480" s="123"/>
      <c r="G480" s="4"/>
      <c r="H480" s="4"/>
      <c r="I480" s="4"/>
      <c r="J480" s="4"/>
      <c r="K480" s="4"/>
      <c r="L480" s="64">
        <f>IFERROR(VLOOKUP(G480,'Sentrale parametere'!$A$4:$G$11,2,FALSE),0)</f>
        <v>0</v>
      </c>
      <c r="M480" s="64">
        <f>IFERROR(VLOOKUP(G480,'Sentrale parametere'!$A$4:$G$11,3,FALSE)*IF(F480="Ja",2,1),0)</f>
        <v>0</v>
      </c>
      <c r="N480" s="64">
        <f>IFERROR(VLOOKUP(G480,'Sentrale parametere'!$A$4:$G$11,4,FALSE),0)</f>
        <v>0</v>
      </c>
      <c r="O480" s="65">
        <f>IFERROR(VLOOKUP(G480,'Sentrale parametere'!$A$4:$G$11,5,FALSE),0)</f>
        <v>0</v>
      </c>
      <c r="P480" s="65">
        <f>IFERROR(VLOOKUP(G480,'Sentrale parametere'!$A$4:$G$11,6,FALSE)*IF(F480="Ja",2,1),0)</f>
        <v>0</v>
      </c>
      <c r="Q480" s="65">
        <f>IFERROR(VLOOKUP(G480,'Sentrale parametere'!$A$4:$G$11,7,FALSE),0)</f>
        <v>0</v>
      </c>
      <c r="R480" s="5">
        <f t="shared" si="42"/>
        <v>0</v>
      </c>
      <c r="S480" s="5">
        <f t="shared" si="43"/>
        <v>0</v>
      </c>
      <c r="T480" s="5">
        <f t="shared" si="44"/>
        <v>0</v>
      </c>
      <c r="U480" s="4">
        <f t="shared" si="45"/>
        <v>0</v>
      </c>
      <c r="V480" s="4">
        <f t="shared" si="46"/>
        <v>0</v>
      </c>
      <c r="W480" s="4">
        <f t="shared" si="47"/>
        <v>0</v>
      </c>
    </row>
    <row r="481" spans="1:23" customFormat="1" x14ac:dyDescent="0.25">
      <c r="A481" s="124"/>
      <c r="B481" s="119"/>
      <c r="C481" s="124"/>
      <c r="D481" s="124"/>
      <c r="E481" s="124"/>
      <c r="F481" s="123"/>
      <c r="G481" s="4"/>
      <c r="H481" s="4"/>
      <c r="I481" s="4"/>
      <c r="J481" s="4"/>
      <c r="K481" s="4"/>
      <c r="L481" s="64">
        <f>IFERROR(VLOOKUP(G481,'Sentrale parametere'!$A$4:$G$11,2,FALSE),0)</f>
        <v>0</v>
      </c>
      <c r="M481" s="64">
        <f>IFERROR(VLOOKUP(G481,'Sentrale parametere'!$A$4:$G$11,3,FALSE)*IF(F481="Ja",2,1),0)</f>
        <v>0</v>
      </c>
      <c r="N481" s="64">
        <f>IFERROR(VLOOKUP(G481,'Sentrale parametere'!$A$4:$G$11,4,FALSE),0)</f>
        <v>0</v>
      </c>
      <c r="O481" s="65">
        <f>IFERROR(VLOOKUP(G481,'Sentrale parametere'!$A$4:$G$11,5,FALSE),0)</f>
        <v>0</v>
      </c>
      <c r="P481" s="65">
        <f>IFERROR(VLOOKUP(G481,'Sentrale parametere'!$A$4:$G$11,6,FALSE)*IF(F481="Ja",2,1),0)</f>
        <v>0</v>
      </c>
      <c r="Q481" s="65">
        <f>IFERROR(VLOOKUP(G481,'Sentrale parametere'!$A$4:$G$11,7,FALSE),0)</f>
        <v>0</v>
      </c>
      <c r="R481" s="5">
        <f t="shared" si="42"/>
        <v>0</v>
      </c>
      <c r="S481" s="5">
        <f t="shared" si="43"/>
        <v>0</v>
      </c>
      <c r="T481" s="5">
        <f t="shared" si="44"/>
        <v>0</v>
      </c>
      <c r="U481" s="4">
        <f t="shared" si="45"/>
        <v>0</v>
      </c>
      <c r="V481" s="4">
        <f t="shared" si="46"/>
        <v>0</v>
      </c>
      <c r="W481" s="4">
        <f t="shared" si="47"/>
        <v>0</v>
      </c>
    </row>
    <row r="482" spans="1:23" customFormat="1" x14ac:dyDescent="0.25">
      <c r="A482" s="124"/>
      <c r="B482" s="119"/>
      <c r="C482" s="124"/>
      <c r="D482" s="124"/>
      <c r="E482" s="124"/>
      <c r="F482" s="123"/>
      <c r="G482" s="4"/>
      <c r="H482" s="4"/>
      <c r="I482" s="4"/>
      <c r="J482" s="4"/>
      <c r="K482" s="4"/>
      <c r="L482" s="64">
        <f>IFERROR(VLOOKUP(G482,'Sentrale parametere'!$A$4:$G$11,2,FALSE),0)</f>
        <v>0</v>
      </c>
      <c r="M482" s="64">
        <f>IFERROR(VLOOKUP(G482,'Sentrale parametere'!$A$4:$G$11,3,FALSE)*IF(F482="Ja",2,1),0)</f>
        <v>0</v>
      </c>
      <c r="N482" s="64">
        <f>IFERROR(VLOOKUP(G482,'Sentrale parametere'!$A$4:$G$11,4,FALSE),0)</f>
        <v>0</v>
      </c>
      <c r="O482" s="65">
        <f>IFERROR(VLOOKUP(G482,'Sentrale parametere'!$A$4:$G$11,5,FALSE),0)</f>
        <v>0</v>
      </c>
      <c r="P482" s="65">
        <f>IFERROR(VLOOKUP(G482,'Sentrale parametere'!$A$4:$G$11,6,FALSE)*IF(F482="Ja",2,1),0)</f>
        <v>0</v>
      </c>
      <c r="Q482" s="65">
        <f>IFERROR(VLOOKUP(G482,'Sentrale parametere'!$A$4:$G$11,7,FALSE),0)</f>
        <v>0</v>
      </c>
      <c r="R482" s="5">
        <f t="shared" si="42"/>
        <v>0</v>
      </c>
      <c r="S482" s="5">
        <f t="shared" si="43"/>
        <v>0</v>
      </c>
      <c r="T482" s="5">
        <f t="shared" si="44"/>
        <v>0</v>
      </c>
      <c r="U482" s="4">
        <f t="shared" si="45"/>
        <v>0</v>
      </c>
      <c r="V482" s="4">
        <f t="shared" si="46"/>
        <v>0</v>
      </c>
      <c r="W482" s="4">
        <f t="shared" si="47"/>
        <v>0</v>
      </c>
    </row>
    <row r="483" spans="1:23" customFormat="1" x14ac:dyDescent="0.25">
      <c r="A483" s="124"/>
      <c r="B483" s="119"/>
      <c r="C483" s="124"/>
      <c r="D483" s="124"/>
      <c r="E483" s="124"/>
      <c r="F483" s="123"/>
      <c r="G483" s="4"/>
      <c r="H483" s="4"/>
      <c r="I483" s="4"/>
      <c r="J483" s="4"/>
      <c r="K483" s="4"/>
      <c r="L483" s="64">
        <f>IFERROR(VLOOKUP(G483,'Sentrale parametere'!$A$4:$G$11,2,FALSE),0)</f>
        <v>0</v>
      </c>
      <c r="M483" s="64">
        <f>IFERROR(VLOOKUP(G483,'Sentrale parametere'!$A$4:$G$11,3,FALSE)*IF(F483="Ja",2,1),0)</f>
        <v>0</v>
      </c>
      <c r="N483" s="64">
        <f>IFERROR(VLOOKUP(G483,'Sentrale parametere'!$A$4:$G$11,4,FALSE),0)</f>
        <v>0</v>
      </c>
      <c r="O483" s="65">
        <f>IFERROR(VLOOKUP(G483,'Sentrale parametere'!$A$4:$G$11,5,FALSE),0)</f>
        <v>0</v>
      </c>
      <c r="P483" s="65">
        <f>IFERROR(VLOOKUP(G483,'Sentrale parametere'!$A$4:$G$11,6,FALSE)*IF(F483="Ja",2,1),0)</f>
        <v>0</v>
      </c>
      <c r="Q483" s="65">
        <f>IFERROR(VLOOKUP(G483,'Sentrale parametere'!$A$4:$G$11,7,FALSE),0)</f>
        <v>0</v>
      </c>
      <c r="R483" s="5">
        <f t="shared" si="42"/>
        <v>0</v>
      </c>
      <c r="S483" s="5">
        <f t="shared" si="43"/>
        <v>0</v>
      </c>
      <c r="T483" s="5">
        <f t="shared" si="44"/>
        <v>0</v>
      </c>
      <c r="U483" s="4">
        <f t="shared" si="45"/>
        <v>0</v>
      </c>
      <c r="V483" s="4">
        <f t="shared" si="46"/>
        <v>0</v>
      </c>
      <c r="W483" s="4">
        <f t="shared" si="47"/>
        <v>0</v>
      </c>
    </row>
    <row r="484" spans="1:23" customFormat="1" x14ac:dyDescent="0.25">
      <c r="A484" s="124"/>
      <c r="B484" s="119"/>
      <c r="C484" s="124"/>
      <c r="D484" s="124"/>
      <c r="E484" s="124"/>
      <c r="F484" s="123"/>
      <c r="G484" s="4"/>
      <c r="H484" s="4"/>
      <c r="I484" s="4"/>
      <c r="J484" s="4"/>
      <c r="K484" s="4"/>
      <c r="L484" s="64">
        <f>IFERROR(VLOOKUP(G484,'Sentrale parametere'!$A$4:$G$11,2,FALSE),0)</f>
        <v>0</v>
      </c>
      <c r="M484" s="64">
        <f>IFERROR(VLOOKUP(G484,'Sentrale parametere'!$A$4:$G$11,3,FALSE)*IF(F484="Ja",2,1),0)</f>
        <v>0</v>
      </c>
      <c r="N484" s="64">
        <f>IFERROR(VLOOKUP(G484,'Sentrale parametere'!$A$4:$G$11,4,FALSE),0)</f>
        <v>0</v>
      </c>
      <c r="O484" s="65">
        <f>IFERROR(VLOOKUP(G484,'Sentrale parametere'!$A$4:$G$11,5,FALSE),0)</f>
        <v>0</v>
      </c>
      <c r="P484" s="65">
        <f>IFERROR(VLOOKUP(G484,'Sentrale parametere'!$A$4:$G$11,6,FALSE)*IF(F484="Ja",2,1),0)</f>
        <v>0</v>
      </c>
      <c r="Q484" s="65">
        <f>IFERROR(VLOOKUP(G484,'Sentrale parametere'!$A$4:$G$11,7,FALSE),0)</f>
        <v>0</v>
      </c>
      <c r="R484" s="5">
        <f t="shared" si="42"/>
        <v>0</v>
      </c>
      <c r="S484" s="5">
        <f t="shared" si="43"/>
        <v>0</v>
      </c>
      <c r="T484" s="5">
        <f t="shared" si="44"/>
        <v>0</v>
      </c>
      <c r="U484" s="4">
        <f t="shared" si="45"/>
        <v>0</v>
      </c>
      <c r="V484" s="4">
        <f t="shared" si="46"/>
        <v>0</v>
      </c>
      <c r="W484" s="4">
        <f t="shared" si="47"/>
        <v>0</v>
      </c>
    </row>
    <row r="485" spans="1:23" customFormat="1" x14ac:dyDescent="0.25">
      <c r="A485" s="124"/>
      <c r="B485" s="119"/>
      <c r="C485" s="124"/>
      <c r="D485" s="124"/>
      <c r="E485" s="124"/>
      <c r="F485" s="123"/>
      <c r="G485" s="4"/>
      <c r="H485" s="4"/>
      <c r="I485" s="4"/>
      <c r="J485" s="4"/>
      <c r="K485" s="4"/>
      <c r="L485" s="64">
        <f>IFERROR(VLOOKUP(G485,'Sentrale parametere'!$A$4:$G$11,2,FALSE),0)</f>
        <v>0</v>
      </c>
      <c r="M485" s="64">
        <f>IFERROR(VLOOKUP(G485,'Sentrale parametere'!$A$4:$G$11,3,FALSE)*IF(F485="Ja",2,1),0)</f>
        <v>0</v>
      </c>
      <c r="N485" s="64">
        <f>IFERROR(VLOOKUP(G485,'Sentrale parametere'!$A$4:$G$11,4,FALSE),0)</f>
        <v>0</v>
      </c>
      <c r="O485" s="65">
        <f>IFERROR(VLOOKUP(G485,'Sentrale parametere'!$A$4:$G$11,5,FALSE),0)</f>
        <v>0</v>
      </c>
      <c r="P485" s="65">
        <f>IFERROR(VLOOKUP(G485,'Sentrale parametere'!$A$4:$G$11,6,FALSE)*IF(F485="Ja",2,1),0)</f>
        <v>0</v>
      </c>
      <c r="Q485" s="65">
        <f>IFERROR(VLOOKUP(G485,'Sentrale parametere'!$A$4:$G$11,7,FALSE),0)</f>
        <v>0</v>
      </c>
      <c r="R485" s="5">
        <f t="shared" si="42"/>
        <v>0</v>
      </c>
      <c r="S485" s="5">
        <f t="shared" si="43"/>
        <v>0</v>
      </c>
      <c r="T485" s="5">
        <f t="shared" si="44"/>
        <v>0</v>
      </c>
      <c r="U485" s="4">
        <f t="shared" si="45"/>
        <v>0</v>
      </c>
      <c r="V485" s="4">
        <f t="shared" si="46"/>
        <v>0</v>
      </c>
      <c r="W485" s="4">
        <f t="shared" si="47"/>
        <v>0</v>
      </c>
    </row>
    <row r="486" spans="1:23" customFormat="1" x14ac:dyDescent="0.25">
      <c r="A486" s="124"/>
      <c r="B486" s="119"/>
      <c r="C486" s="124"/>
      <c r="D486" s="124"/>
      <c r="E486" s="124"/>
      <c r="F486" s="123"/>
      <c r="G486" s="4"/>
      <c r="H486" s="4"/>
      <c r="I486" s="4"/>
      <c r="J486" s="4"/>
      <c r="K486" s="4"/>
      <c r="L486" s="64">
        <f>IFERROR(VLOOKUP(G486,'Sentrale parametere'!$A$4:$G$11,2,FALSE),0)</f>
        <v>0</v>
      </c>
      <c r="M486" s="64">
        <f>IFERROR(VLOOKUP(G486,'Sentrale parametere'!$A$4:$G$11,3,FALSE)*IF(F486="Ja",2,1),0)</f>
        <v>0</v>
      </c>
      <c r="N486" s="64">
        <f>IFERROR(VLOOKUP(G486,'Sentrale parametere'!$A$4:$G$11,4,FALSE),0)</f>
        <v>0</v>
      </c>
      <c r="O486" s="65">
        <f>IFERROR(VLOOKUP(G486,'Sentrale parametere'!$A$4:$G$11,5,FALSE),0)</f>
        <v>0</v>
      </c>
      <c r="P486" s="65">
        <f>IFERROR(VLOOKUP(G486,'Sentrale parametere'!$A$4:$G$11,6,FALSE)*IF(F486="Ja",2,1),0)</f>
        <v>0</v>
      </c>
      <c r="Q486" s="65">
        <f>IFERROR(VLOOKUP(G486,'Sentrale parametere'!$A$4:$G$11,7,FALSE),0)</f>
        <v>0</v>
      </c>
      <c r="R486" s="5">
        <f t="shared" si="42"/>
        <v>0</v>
      </c>
      <c r="S486" s="5">
        <f t="shared" si="43"/>
        <v>0</v>
      </c>
      <c r="T486" s="5">
        <f t="shared" si="44"/>
        <v>0</v>
      </c>
      <c r="U486" s="4">
        <f t="shared" si="45"/>
        <v>0</v>
      </c>
      <c r="V486" s="4">
        <f t="shared" si="46"/>
        <v>0</v>
      </c>
      <c r="W486" s="4">
        <f t="shared" si="47"/>
        <v>0</v>
      </c>
    </row>
    <row r="487" spans="1:23" customFormat="1" x14ac:dyDescent="0.25">
      <c r="A487" s="124"/>
      <c r="B487" s="119"/>
      <c r="C487" s="124"/>
      <c r="D487" s="124"/>
      <c r="E487" s="124"/>
      <c r="F487" s="123"/>
      <c r="G487" s="4"/>
      <c r="H487" s="4"/>
      <c r="I487" s="4"/>
      <c r="J487" s="4"/>
      <c r="K487" s="4"/>
      <c r="L487" s="64">
        <f>IFERROR(VLOOKUP(G487,'Sentrale parametere'!$A$4:$G$11,2,FALSE),0)</f>
        <v>0</v>
      </c>
      <c r="M487" s="64">
        <f>IFERROR(VLOOKUP(G487,'Sentrale parametere'!$A$4:$G$11,3,FALSE)*IF(F487="Ja",2,1),0)</f>
        <v>0</v>
      </c>
      <c r="N487" s="64">
        <f>IFERROR(VLOOKUP(G487,'Sentrale parametere'!$A$4:$G$11,4,FALSE),0)</f>
        <v>0</v>
      </c>
      <c r="O487" s="65">
        <f>IFERROR(VLOOKUP(G487,'Sentrale parametere'!$A$4:$G$11,5,FALSE),0)</f>
        <v>0</v>
      </c>
      <c r="P487" s="65">
        <f>IFERROR(VLOOKUP(G487,'Sentrale parametere'!$A$4:$G$11,6,FALSE)*IF(F487="Ja",2,1),0)</f>
        <v>0</v>
      </c>
      <c r="Q487" s="65">
        <f>IFERROR(VLOOKUP(G487,'Sentrale parametere'!$A$4:$G$11,7,FALSE),0)</f>
        <v>0</v>
      </c>
      <c r="R487" s="5">
        <f t="shared" si="42"/>
        <v>0</v>
      </c>
      <c r="S487" s="5">
        <f t="shared" si="43"/>
        <v>0</v>
      </c>
      <c r="T487" s="5">
        <f t="shared" si="44"/>
        <v>0</v>
      </c>
      <c r="U487" s="4">
        <f t="shared" si="45"/>
        <v>0</v>
      </c>
      <c r="V487" s="4">
        <f t="shared" si="46"/>
        <v>0</v>
      </c>
      <c r="W487" s="4">
        <f t="shared" si="47"/>
        <v>0</v>
      </c>
    </row>
    <row r="488" spans="1:23" customFormat="1" x14ac:dyDescent="0.25">
      <c r="A488" s="124"/>
      <c r="B488" s="119"/>
      <c r="C488" s="124"/>
      <c r="D488" s="124"/>
      <c r="E488" s="124"/>
      <c r="F488" s="123"/>
      <c r="G488" s="4"/>
      <c r="H488" s="4"/>
      <c r="I488" s="4"/>
      <c r="J488" s="4"/>
      <c r="K488" s="4"/>
      <c r="L488" s="64">
        <f>IFERROR(VLOOKUP(G488,'Sentrale parametere'!$A$4:$G$11,2,FALSE),0)</f>
        <v>0</v>
      </c>
      <c r="M488" s="64">
        <f>IFERROR(VLOOKUP(G488,'Sentrale parametere'!$A$4:$G$11,3,FALSE)*IF(F488="Ja",2,1),0)</f>
        <v>0</v>
      </c>
      <c r="N488" s="64">
        <f>IFERROR(VLOOKUP(G488,'Sentrale parametere'!$A$4:$G$11,4,FALSE),0)</f>
        <v>0</v>
      </c>
      <c r="O488" s="65">
        <f>IFERROR(VLOOKUP(G488,'Sentrale parametere'!$A$4:$G$11,5,FALSE),0)</f>
        <v>0</v>
      </c>
      <c r="P488" s="65">
        <f>IFERROR(VLOOKUP(G488,'Sentrale parametere'!$A$4:$G$11,6,FALSE)*IF(F488="Ja",2,1),0)</f>
        <v>0</v>
      </c>
      <c r="Q488" s="65">
        <f>IFERROR(VLOOKUP(G488,'Sentrale parametere'!$A$4:$G$11,7,FALSE),0)</f>
        <v>0</v>
      </c>
      <c r="R488" s="5">
        <f t="shared" si="42"/>
        <v>0</v>
      </c>
      <c r="S488" s="5">
        <f t="shared" si="43"/>
        <v>0</v>
      </c>
      <c r="T488" s="5">
        <f t="shared" si="44"/>
        <v>0</v>
      </c>
      <c r="U488" s="4">
        <f t="shared" si="45"/>
        <v>0</v>
      </c>
      <c r="V488" s="4">
        <f t="shared" si="46"/>
        <v>0</v>
      </c>
      <c r="W488" s="4">
        <f t="shared" si="47"/>
        <v>0</v>
      </c>
    </row>
    <row r="489" spans="1:23" customFormat="1" x14ac:dyDescent="0.25">
      <c r="A489" s="124"/>
      <c r="B489" s="119"/>
      <c r="C489" s="124"/>
      <c r="D489" s="124"/>
      <c r="E489" s="124"/>
      <c r="F489" s="123"/>
      <c r="G489" s="4"/>
      <c r="H489" s="4"/>
      <c r="I489" s="4"/>
      <c r="J489" s="4"/>
      <c r="K489" s="4"/>
      <c r="L489" s="64">
        <f>IFERROR(VLOOKUP(G489,'Sentrale parametere'!$A$4:$G$11,2,FALSE),0)</f>
        <v>0</v>
      </c>
      <c r="M489" s="64">
        <f>IFERROR(VLOOKUP(G489,'Sentrale parametere'!$A$4:$G$11,3,FALSE)*IF(F489="Ja",2,1),0)</f>
        <v>0</v>
      </c>
      <c r="N489" s="64">
        <f>IFERROR(VLOOKUP(G489,'Sentrale parametere'!$A$4:$G$11,4,FALSE),0)</f>
        <v>0</v>
      </c>
      <c r="O489" s="65">
        <f>IFERROR(VLOOKUP(G489,'Sentrale parametere'!$A$4:$G$11,5,FALSE),0)</f>
        <v>0</v>
      </c>
      <c r="P489" s="65">
        <f>IFERROR(VLOOKUP(G489,'Sentrale parametere'!$A$4:$G$11,6,FALSE)*IF(F489="Ja",2,1),0)</f>
        <v>0</v>
      </c>
      <c r="Q489" s="65">
        <f>IFERROR(VLOOKUP(G489,'Sentrale parametere'!$A$4:$G$11,7,FALSE),0)</f>
        <v>0</v>
      </c>
      <c r="R489" s="5">
        <f t="shared" si="42"/>
        <v>0</v>
      </c>
      <c r="S489" s="5">
        <f t="shared" si="43"/>
        <v>0</v>
      </c>
      <c r="T489" s="5">
        <f t="shared" si="44"/>
        <v>0</v>
      </c>
      <c r="U489" s="4">
        <f t="shared" si="45"/>
        <v>0</v>
      </c>
      <c r="V489" s="4">
        <f t="shared" si="46"/>
        <v>0</v>
      </c>
      <c r="W489" s="4">
        <f t="shared" si="47"/>
        <v>0</v>
      </c>
    </row>
    <row r="490" spans="1:23" customFormat="1" x14ac:dyDescent="0.25">
      <c r="A490" s="124"/>
      <c r="B490" s="119"/>
      <c r="C490" s="124"/>
      <c r="D490" s="124"/>
      <c r="E490" s="124"/>
      <c r="F490" s="123"/>
      <c r="G490" s="4"/>
      <c r="H490" s="4"/>
      <c r="I490" s="4"/>
      <c r="J490" s="4"/>
      <c r="K490" s="4"/>
      <c r="L490" s="64">
        <f>IFERROR(VLOOKUP(G490,'Sentrale parametere'!$A$4:$G$11,2,FALSE),0)</f>
        <v>0</v>
      </c>
      <c r="M490" s="64">
        <f>IFERROR(VLOOKUP(G490,'Sentrale parametere'!$A$4:$G$11,3,FALSE)*IF(F490="Ja",2,1),0)</f>
        <v>0</v>
      </c>
      <c r="N490" s="64">
        <f>IFERROR(VLOOKUP(G490,'Sentrale parametere'!$A$4:$G$11,4,FALSE),0)</f>
        <v>0</v>
      </c>
      <c r="O490" s="65">
        <f>IFERROR(VLOOKUP(G490,'Sentrale parametere'!$A$4:$G$11,5,FALSE),0)</f>
        <v>0</v>
      </c>
      <c r="P490" s="65">
        <f>IFERROR(VLOOKUP(G490,'Sentrale parametere'!$A$4:$G$11,6,FALSE)*IF(F490="Ja",2,1),0)</f>
        <v>0</v>
      </c>
      <c r="Q490" s="65">
        <f>IFERROR(VLOOKUP(G490,'Sentrale parametere'!$A$4:$G$11,7,FALSE),0)</f>
        <v>0</v>
      </c>
      <c r="R490" s="5">
        <f t="shared" si="42"/>
        <v>0</v>
      </c>
      <c r="S490" s="5">
        <f t="shared" si="43"/>
        <v>0</v>
      </c>
      <c r="T490" s="5">
        <f t="shared" si="44"/>
        <v>0</v>
      </c>
      <c r="U490" s="4">
        <f t="shared" si="45"/>
        <v>0</v>
      </c>
      <c r="V490" s="4">
        <f t="shared" si="46"/>
        <v>0</v>
      </c>
      <c r="W490" s="4">
        <f t="shared" si="47"/>
        <v>0</v>
      </c>
    </row>
    <row r="491" spans="1:23" customFormat="1" x14ac:dyDescent="0.25">
      <c r="A491" s="124"/>
      <c r="B491" s="119"/>
      <c r="C491" s="124"/>
      <c r="D491" s="124"/>
      <c r="E491" s="124"/>
      <c r="F491" s="123"/>
      <c r="G491" s="4"/>
      <c r="H491" s="4"/>
      <c r="I491" s="4"/>
      <c r="J491" s="4"/>
      <c r="K491" s="4"/>
      <c r="L491" s="64">
        <f>IFERROR(VLOOKUP(G491,'Sentrale parametere'!$A$4:$G$11,2,FALSE),0)</f>
        <v>0</v>
      </c>
      <c r="M491" s="64">
        <f>IFERROR(VLOOKUP(G491,'Sentrale parametere'!$A$4:$G$11,3,FALSE)*IF(F491="Ja",2,1),0)</f>
        <v>0</v>
      </c>
      <c r="N491" s="64">
        <f>IFERROR(VLOOKUP(G491,'Sentrale parametere'!$A$4:$G$11,4,FALSE),0)</f>
        <v>0</v>
      </c>
      <c r="O491" s="65">
        <f>IFERROR(VLOOKUP(G491,'Sentrale parametere'!$A$4:$G$11,5,FALSE),0)</f>
        <v>0</v>
      </c>
      <c r="P491" s="65">
        <f>IFERROR(VLOOKUP(G491,'Sentrale parametere'!$A$4:$G$11,6,FALSE)*IF(F491="Ja",2,1),0)</f>
        <v>0</v>
      </c>
      <c r="Q491" s="65">
        <f>IFERROR(VLOOKUP(G491,'Sentrale parametere'!$A$4:$G$11,7,FALSE),0)</f>
        <v>0</v>
      </c>
      <c r="R491" s="5">
        <f t="shared" si="42"/>
        <v>0</v>
      </c>
      <c r="S491" s="5">
        <f t="shared" si="43"/>
        <v>0</v>
      </c>
      <c r="T491" s="5">
        <f t="shared" si="44"/>
        <v>0</v>
      </c>
      <c r="U491" s="4">
        <f t="shared" si="45"/>
        <v>0</v>
      </c>
      <c r="V491" s="4">
        <f t="shared" si="46"/>
        <v>0</v>
      </c>
      <c r="W491" s="4">
        <f t="shared" si="47"/>
        <v>0</v>
      </c>
    </row>
    <row r="492" spans="1:23" customFormat="1" x14ac:dyDescent="0.25">
      <c r="A492" s="124"/>
      <c r="B492" s="119"/>
      <c r="C492" s="124"/>
      <c r="D492" s="124"/>
      <c r="E492" s="124"/>
      <c r="F492" s="123"/>
      <c r="G492" s="4"/>
      <c r="H492" s="4"/>
      <c r="I492" s="4"/>
      <c r="J492" s="4"/>
      <c r="K492" s="4"/>
      <c r="L492" s="64">
        <f>IFERROR(VLOOKUP(G492,'Sentrale parametere'!$A$4:$G$11,2,FALSE),0)</f>
        <v>0</v>
      </c>
      <c r="M492" s="64">
        <f>IFERROR(VLOOKUP(G492,'Sentrale parametere'!$A$4:$G$11,3,FALSE)*IF(F492="Ja",2,1),0)</f>
        <v>0</v>
      </c>
      <c r="N492" s="64">
        <f>IFERROR(VLOOKUP(G492,'Sentrale parametere'!$A$4:$G$11,4,FALSE),0)</f>
        <v>0</v>
      </c>
      <c r="O492" s="65">
        <f>IFERROR(VLOOKUP(G492,'Sentrale parametere'!$A$4:$G$11,5,FALSE),0)</f>
        <v>0</v>
      </c>
      <c r="P492" s="65">
        <f>IFERROR(VLOOKUP(G492,'Sentrale parametere'!$A$4:$G$11,6,FALSE)*IF(F492="Ja",2,1),0)</f>
        <v>0</v>
      </c>
      <c r="Q492" s="65">
        <f>IFERROR(VLOOKUP(G492,'Sentrale parametere'!$A$4:$G$11,7,FALSE),0)</f>
        <v>0</v>
      </c>
      <c r="R492" s="5">
        <f t="shared" si="42"/>
        <v>0</v>
      </c>
      <c r="S492" s="5">
        <f t="shared" si="43"/>
        <v>0</v>
      </c>
      <c r="T492" s="5">
        <f t="shared" si="44"/>
        <v>0</v>
      </c>
      <c r="U492" s="4">
        <f t="shared" si="45"/>
        <v>0</v>
      </c>
      <c r="V492" s="4">
        <f t="shared" si="46"/>
        <v>0</v>
      </c>
      <c r="W492" s="4">
        <f t="shared" si="47"/>
        <v>0</v>
      </c>
    </row>
    <row r="493" spans="1:23" customFormat="1" x14ac:dyDescent="0.25">
      <c r="A493" s="124"/>
      <c r="B493" s="119"/>
      <c r="C493" s="124"/>
      <c r="D493" s="124"/>
      <c r="E493" s="124"/>
      <c r="F493" s="123"/>
      <c r="G493" s="4"/>
      <c r="H493" s="4"/>
      <c r="I493" s="4"/>
      <c r="J493" s="4"/>
      <c r="K493" s="4"/>
      <c r="L493" s="64">
        <f>IFERROR(VLOOKUP(G493,'Sentrale parametere'!$A$4:$G$11,2,FALSE),0)</f>
        <v>0</v>
      </c>
      <c r="M493" s="64">
        <f>IFERROR(VLOOKUP(G493,'Sentrale parametere'!$A$4:$G$11,3,FALSE)*IF(F493="Ja",2,1),0)</f>
        <v>0</v>
      </c>
      <c r="N493" s="64">
        <f>IFERROR(VLOOKUP(G493,'Sentrale parametere'!$A$4:$G$11,4,FALSE),0)</f>
        <v>0</v>
      </c>
      <c r="O493" s="65">
        <f>IFERROR(VLOOKUP(G493,'Sentrale parametere'!$A$4:$G$11,5,FALSE),0)</f>
        <v>0</v>
      </c>
      <c r="P493" s="65">
        <f>IFERROR(VLOOKUP(G493,'Sentrale parametere'!$A$4:$G$11,6,FALSE)*IF(F493="Ja",2,1),0)</f>
        <v>0</v>
      </c>
      <c r="Q493" s="65">
        <f>IFERROR(VLOOKUP(G493,'Sentrale parametere'!$A$4:$G$11,7,FALSE),0)</f>
        <v>0</v>
      </c>
      <c r="R493" s="5">
        <f t="shared" si="42"/>
        <v>0</v>
      </c>
      <c r="S493" s="5">
        <f t="shared" si="43"/>
        <v>0</v>
      </c>
      <c r="T493" s="5">
        <f t="shared" si="44"/>
        <v>0</v>
      </c>
      <c r="U493" s="4">
        <f t="shared" si="45"/>
        <v>0</v>
      </c>
      <c r="V493" s="4">
        <f t="shared" si="46"/>
        <v>0</v>
      </c>
      <c r="W493" s="4">
        <f t="shared" si="47"/>
        <v>0</v>
      </c>
    </row>
    <row r="494" spans="1:23" customFormat="1" x14ac:dyDescent="0.25">
      <c r="A494" s="124"/>
      <c r="B494" s="119"/>
      <c r="C494" s="124"/>
      <c r="D494" s="124"/>
      <c r="E494" s="124"/>
      <c r="F494" s="123"/>
      <c r="G494" s="4"/>
      <c r="H494" s="4"/>
      <c r="I494" s="4"/>
      <c r="J494" s="4"/>
      <c r="K494" s="4"/>
      <c r="L494" s="64">
        <f>IFERROR(VLOOKUP(G494,'Sentrale parametere'!$A$4:$G$11,2,FALSE),0)</f>
        <v>0</v>
      </c>
      <c r="M494" s="64">
        <f>IFERROR(VLOOKUP(G494,'Sentrale parametere'!$A$4:$G$11,3,FALSE)*IF(F494="Ja",2,1),0)</f>
        <v>0</v>
      </c>
      <c r="N494" s="64">
        <f>IFERROR(VLOOKUP(G494,'Sentrale parametere'!$A$4:$G$11,4,FALSE),0)</f>
        <v>0</v>
      </c>
      <c r="O494" s="65">
        <f>IFERROR(VLOOKUP(G494,'Sentrale parametere'!$A$4:$G$11,5,FALSE),0)</f>
        <v>0</v>
      </c>
      <c r="P494" s="65">
        <f>IFERROR(VLOOKUP(G494,'Sentrale parametere'!$A$4:$G$11,6,FALSE)*IF(F494="Ja",2,1),0)</f>
        <v>0</v>
      </c>
      <c r="Q494" s="65">
        <f>IFERROR(VLOOKUP(G494,'Sentrale parametere'!$A$4:$G$11,7,FALSE),0)</f>
        <v>0</v>
      </c>
      <c r="R494" s="5">
        <f t="shared" si="42"/>
        <v>0</v>
      </c>
      <c r="S494" s="5">
        <f t="shared" si="43"/>
        <v>0</v>
      </c>
      <c r="T494" s="5">
        <f t="shared" si="44"/>
        <v>0</v>
      </c>
      <c r="U494" s="4">
        <f t="shared" si="45"/>
        <v>0</v>
      </c>
      <c r="V494" s="4">
        <f t="shared" si="46"/>
        <v>0</v>
      </c>
      <c r="W494" s="4">
        <f t="shared" si="47"/>
        <v>0</v>
      </c>
    </row>
    <row r="495" spans="1:23" customFormat="1" x14ac:dyDescent="0.25">
      <c r="A495" s="124"/>
      <c r="B495" s="119"/>
      <c r="C495" s="124"/>
      <c r="D495" s="124"/>
      <c r="E495" s="124"/>
      <c r="F495" s="123"/>
      <c r="G495" s="4"/>
      <c r="H495" s="4"/>
      <c r="I495" s="4"/>
      <c r="J495" s="4"/>
      <c r="K495" s="4"/>
      <c r="L495" s="64">
        <f>IFERROR(VLOOKUP(G495,'Sentrale parametere'!$A$4:$G$11,2,FALSE),0)</f>
        <v>0</v>
      </c>
      <c r="M495" s="64">
        <f>IFERROR(VLOOKUP(G495,'Sentrale parametere'!$A$4:$G$11,3,FALSE)*IF(F495="Ja",2,1),0)</f>
        <v>0</v>
      </c>
      <c r="N495" s="64">
        <f>IFERROR(VLOOKUP(G495,'Sentrale parametere'!$A$4:$G$11,4,FALSE),0)</f>
        <v>0</v>
      </c>
      <c r="O495" s="65">
        <f>IFERROR(VLOOKUP(G495,'Sentrale parametere'!$A$4:$G$11,5,FALSE),0)</f>
        <v>0</v>
      </c>
      <c r="P495" s="65">
        <f>IFERROR(VLOOKUP(G495,'Sentrale parametere'!$A$4:$G$11,6,FALSE)*IF(F495="Ja",2,1),0)</f>
        <v>0</v>
      </c>
      <c r="Q495" s="65">
        <f>IFERROR(VLOOKUP(G495,'Sentrale parametere'!$A$4:$G$11,7,FALSE),0)</f>
        <v>0</v>
      </c>
      <c r="R495" s="5">
        <f t="shared" si="42"/>
        <v>0</v>
      </c>
      <c r="S495" s="5">
        <f t="shared" si="43"/>
        <v>0</v>
      </c>
      <c r="T495" s="5">
        <f t="shared" si="44"/>
        <v>0</v>
      </c>
      <c r="U495" s="4">
        <f t="shared" si="45"/>
        <v>0</v>
      </c>
      <c r="V495" s="4">
        <f t="shared" si="46"/>
        <v>0</v>
      </c>
      <c r="W495" s="4">
        <f t="shared" si="47"/>
        <v>0</v>
      </c>
    </row>
    <row r="496" spans="1:23" customFormat="1" x14ac:dyDescent="0.25">
      <c r="A496" s="124"/>
      <c r="B496" s="119"/>
      <c r="C496" s="124"/>
      <c r="D496" s="124"/>
      <c r="E496" s="124"/>
      <c r="F496" s="123"/>
      <c r="G496" s="4"/>
      <c r="H496" s="4"/>
      <c r="I496" s="4"/>
      <c r="J496" s="4"/>
      <c r="K496" s="4"/>
      <c r="L496" s="64">
        <f>IFERROR(VLOOKUP(G496,'Sentrale parametere'!$A$4:$G$11,2,FALSE),0)</f>
        <v>0</v>
      </c>
      <c r="M496" s="64">
        <f>IFERROR(VLOOKUP(G496,'Sentrale parametere'!$A$4:$G$11,3,FALSE)*IF(F496="Ja",2,1),0)</f>
        <v>0</v>
      </c>
      <c r="N496" s="64">
        <f>IFERROR(VLOOKUP(G496,'Sentrale parametere'!$A$4:$G$11,4,FALSE),0)</f>
        <v>0</v>
      </c>
      <c r="O496" s="65">
        <f>IFERROR(VLOOKUP(G496,'Sentrale parametere'!$A$4:$G$11,5,FALSE),0)</f>
        <v>0</v>
      </c>
      <c r="P496" s="65">
        <f>IFERROR(VLOOKUP(G496,'Sentrale parametere'!$A$4:$G$11,6,FALSE)*IF(F496="Ja",2,1),0)</f>
        <v>0</v>
      </c>
      <c r="Q496" s="65">
        <f>IFERROR(VLOOKUP(G496,'Sentrale parametere'!$A$4:$G$11,7,FALSE),0)</f>
        <v>0</v>
      </c>
      <c r="R496" s="5">
        <f t="shared" si="42"/>
        <v>0</v>
      </c>
      <c r="S496" s="5">
        <f t="shared" si="43"/>
        <v>0</v>
      </c>
      <c r="T496" s="5">
        <f t="shared" si="44"/>
        <v>0</v>
      </c>
      <c r="U496" s="4">
        <f t="shared" si="45"/>
        <v>0</v>
      </c>
      <c r="V496" s="4">
        <f t="shared" si="46"/>
        <v>0</v>
      </c>
      <c r="W496" s="4">
        <f t="shared" si="47"/>
        <v>0</v>
      </c>
    </row>
    <row r="497" spans="1:23" customFormat="1" x14ac:dyDescent="0.25">
      <c r="A497" s="124"/>
      <c r="B497" s="119"/>
      <c r="C497" s="124"/>
      <c r="D497" s="124"/>
      <c r="E497" s="124"/>
      <c r="F497" s="123"/>
      <c r="G497" s="4"/>
      <c r="H497" s="4"/>
      <c r="I497" s="4"/>
      <c r="J497" s="4"/>
      <c r="K497" s="4"/>
      <c r="L497" s="64">
        <f>IFERROR(VLOOKUP(G497,'Sentrale parametere'!$A$4:$G$11,2,FALSE),0)</f>
        <v>0</v>
      </c>
      <c r="M497" s="64">
        <f>IFERROR(VLOOKUP(G497,'Sentrale parametere'!$A$4:$G$11,3,FALSE)*IF(F497="Ja",2,1),0)</f>
        <v>0</v>
      </c>
      <c r="N497" s="64">
        <f>IFERROR(VLOOKUP(G497,'Sentrale parametere'!$A$4:$G$11,4,FALSE),0)</f>
        <v>0</v>
      </c>
      <c r="O497" s="65">
        <f>IFERROR(VLOOKUP(G497,'Sentrale parametere'!$A$4:$G$11,5,FALSE),0)</f>
        <v>0</v>
      </c>
      <c r="P497" s="65">
        <f>IFERROR(VLOOKUP(G497,'Sentrale parametere'!$A$4:$G$11,6,FALSE)*IF(F497="Ja",2,1),0)</f>
        <v>0</v>
      </c>
      <c r="Q497" s="65">
        <f>IFERROR(VLOOKUP(G497,'Sentrale parametere'!$A$4:$G$11,7,FALSE),0)</f>
        <v>0</v>
      </c>
      <c r="R497" s="5">
        <f t="shared" si="42"/>
        <v>0</v>
      </c>
      <c r="S497" s="5">
        <f t="shared" si="43"/>
        <v>0</v>
      </c>
      <c r="T497" s="5">
        <f t="shared" si="44"/>
        <v>0</v>
      </c>
      <c r="U497" s="4">
        <f t="shared" si="45"/>
        <v>0</v>
      </c>
      <c r="V497" s="4">
        <f t="shared" si="46"/>
        <v>0</v>
      </c>
      <c r="W497" s="4">
        <f t="shared" si="47"/>
        <v>0</v>
      </c>
    </row>
    <row r="498" spans="1:23" customFormat="1" x14ac:dyDescent="0.25">
      <c r="A498" s="124"/>
      <c r="B498" s="119"/>
      <c r="C498" s="124"/>
      <c r="D498" s="124"/>
      <c r="E498" s="124"/>
      <c r="F498" s="123"/>
      <c r="G498" s="4"/>
      <c r="H498" s="4"/>
      <c r="I498" s="4"/>
      <c r="J498" s="4"/>
      <c r="K498" s="4"/>
      <c r="L498" s="64">
        <f>IFERROR(VLOOKUP(G498,'Sentrale parametere'!$A$4:$G$11,2,FALSE),0)</f>
        <v>0</v>
      </c>
      <c r="M498" s="64">
        <f>IFERROR(VLOOKUP(G498,'Sentrale parametere'!$A$4:$G$11,3,FALSE)*IF(F498="Ja",2,1),0)</f>
        <v>0</v>
      </c>
      <c r="N498" s="64">
        <f>IFERROR(VLOOKUP(G498,'Sentrale parametere'!$A$4:$G$11,4,FALSE),0)</f>
        <v>0</v>
      </c>
      <c r="O498" s="65">
        <f>IFERROR(VLOOKUP(G498,'Sentrale parametere'!$A$4:$G$11,5,FALSE),0)</f>
        <v>0</v>
      </c>
      <c r="P498" s="65">
        <f>IFERROR(VLOOKUP(G498,'Sentrale parametere'!$A$4:$G$11,6,FALSE)*IF(F498="Ja",2,1),0)</f>
        <v>0</v>
      </c>
      <c r="Q498" s="65">
        <f>IFERROR(VLOOKUP(G498,'Sentrale parametere'!$A$4:$G$11,7,FALSE),0)</f>
        <v>0</v>
      </c>
      <c r="R498" s="5">
        <f t="shared" si="42"/>
        <v>0</v>
      </c>
      <c r="S498" s="5">
        <f t="shared" si="43"/>
        <v>0</v>
      </c>
      <c r="T498" s="5">
        <f t="shared" si="44"/>
        <v>0</v>
      </c>
      <c r="U498" s="4">
        <f t="shared" si="45"/>
        <v>0</v>
      </c>
      <c r="V498" s="4">
        <f t="shared" si="46"/>
        <v>0</v>
      </c>
      <c r="W498" s="4">
        <f t="shared" si="47"/>
        <v>0</v>
      </c>
    </row>
    <row r="499" spans="1:23" customFormat="1" x14ac:dyDescent="0.25">
      <c r="A499" s="124"/>
      <c r="B499" s="119"/>
      <c r="C499" s="124"/>
      <c r="D499" s="124"/>
      <c r="E499" s="124"/>
      <c r="F499" s="123"/>
      <c r="G499" s="4"/>
      <c r="H499" s="4"/>
      <c r="I499" s="4"/>
      <c r="J499" s="4"/>
      <c r="K499" s="4"/>
      <c r="L499" s="64">
        <f>IFERROR(VLOOKUP(G499,'Sentrale parametere'!$A$4:$G$11,2,FALSE),0)</f>
        <v>0</v>
      </c>
      <c r="M499" s="64">
        <f>IFERROR(VLOOKUP(G499,'Sentrale parametere'!$A$4:$G$11,3,FALSE)*IF(F499="Ja",2,1),0)</f>
        <v>0</v>
      </c>
      <c r="N499" s="64">
        <f>IFERROR(VLOOKUP(G499,'Sentrale parametere'!$A$4:$G$11,4,FALSE),0)</f>
        <v>0</v>
      </c>
      <c r="O499" s="65">
        <f>IFERROR(VLOOKUP(G499,'Sentrale parametere'!$A$4:$G$11,5,FALSE),0)</f>
        <v>0</v>
      </c>
      <c r="P499" s="65">
        <f>IFERROR(VLOOKUP(G499,'Sentrale parametere'!$A$4:$G$11,6,FALSE)*IF(F499="Ja",2,1),0)</f>
        <v>0</v>
      </c>
      <c r="Q499" s="65">
        <f>IFERROR(VLOOKUP(G499,'Sentrale parametere'!$A$4:$G$11,7,FALSE),0)</f>
        <v>0</v>
      </c>
      <c r="R499" s="5">
        <f t="shared" si="42"/>
        <v>0</v>
      </c>
      <c r="S499" s="5">
        <f t="shared" si="43"/>
        <v>0</v>
      </c>
      <c r="T499" s="5">
        <f t="shared" si="44"/>
        <v>0</v>
      </c>
      <c r="U499" s="4">
        <f t="shared" si="45"/>
        <v>0</v>
      </c>
      <c r="V499" s="4">
        <f t="shared" si="46"/>
        <v>0</v>
      </c>
      <c r="W499" s="4">
        <f t="shared" si="47"/>
        <v>0</v>
      </c>
    </row>
    <row r="500" spans="1:23" customFormat="1" x14ac:dyDescent="0.25">
      <c r="A500" s="124"/>
      <c r="B500" s="119"/>
      <c r="C500" s="124"/>
      <c r="D500" s="124"/>
      <c r="E500" s="124"/>
      <c r="F500" s="123"/>
      <c r="G500" s="4"/>
      <c r="H500" s="4"/>
      <c r="I500" s="4"/>
      <c r="J500" s="4"/>
      <c r="K500" s="4"/>
      <c r="L500" s="64">
        <f>IFERROR(VLOOKUP(G500,'Sentrale parametere'!$A$4:$G$11,2,FALSE),0)</f>
        <v>0</v>
      </c>
      <c r="M500" s="64">
        <f>IFERROR(VLOOKUP(G500,'Sentrale parametere'!$A$4:$G$11,3,FALSE)*IF(F500="Ja",2,1),0)</f>
        <v>0</v>
      </c>
      <c r="N500" s="64">
        <f>IFERROR(VLOOKUP(G500,'Sentrale parametere'!$A$4:$G$11,4,FALSE),0)</f>
        <v>0</v>
      </c>
      <c r="O500" s="65">
        <f>IFERROR(VLOOKUP(G500,'Sentrale parametere'!$A$4:$G$11,5,FALSE),0)</f>
        <v>0</v>
      </c>
      <c r="P500" s="65">
        <f>IFERROR(VLOOKUP(G500,'Sentrale parametere'!$A$4:$G$11,6,FALSE)*IF(F500="Ja",2,1),0)</f>
        <v>0</v>
      </c>
      <c r="Q500" s="65">
        <f>IFERROR(VLOOKUP(G500,'Sentrale parametere'!$A$4:$G$11,7,FALSE),0)</f>
        <v>0</v>
      </c>
      <c r="R500" s="5">
        <f t="shared" si="42"/>
        <v>0</v>
      </c>
      <c r="S500" s="5">
        <f t="shared" si="43"/>
        <v>0</v>
      </c>
      <c r="T500" s="5">
        <f t="shared" si="44"/>
        <v>0</v>
      </c>
      <c r="U500" s="4">
        <f t="shared" si="45"/>
        <v>0</v>
      </c>
      <c r="V500" s="4">
        <f t="shared" si="46"/>
        <v>0</v>
      </c>
      <c r="W500" s="4">
        <f t="shared" si="47"/>
        <v>0</v>
      </c>
    </row>
    <row r="501" spans="1:23" customFormat="1" x14ac:dyDescent="0.25">
      <c r="A501" s="124"/>
      <c r="B501" s="119"/>
      <c r="C501" s="124"/>
      <c r="D501" s="124"/>
      <c r="E501" s="124"/>
      <c r="F501" s="123"/>
      <c r="G501" s="4"/>
      <c r="H501" s="4"/>
      <c r="I501" s="4"/>
      <c r="J501" s="4"/>
      <c r="K501" s="4"/>
      <c r="L501" s="64">
        <f>IFERROR(VLOOKUP(G501,'Sentrale parametere'!$A$4:$G$11,2,FALSE),0)</f>
        <v>0</v>
      </c>
      <c r="M501" s="64">
        <f>IFERROR(VLOOKUP(G501,'Sentrale parametere'!$A$4:$G$11,3,FALSE)*IF(F501="Ja",2,1),0)</f>
        <v>0</v>
      </c>
      <c r="N501" s="64">
        <f>IFERROR(VLOOKUP(G501,'Sentrale parametere'!$A$4:$G$11,4,FALSE),0)</f>
        <v>0</v>
      </c>
      <c r="O501" s="65">
        <f>IFERROR(VLOOKUP(G501,'Sentrale parametere'!$A$4:$G$11,5,FALSE),0)</f>
        <v>0</v>
      </c>
      <c r="P501" s="65">
        <f>IFERROR(VLOOKUP(G501,'Sentrale parametere'!$A$4:$G$11,6,FALSE)*IF(F501="Ja",2,1),0)</f>
        <v>0</v>
      </c>
      <c r="Q501" s="65">
        <f>IFERROR(VLOOKUP(G501,'Sentrale parametere'!$A$4:$G$11,7,FALSE),0)</f>
        <v>0</v>
      </c>
      <c r="R501" s="5">
        <f t="shared" si="42"/>
        <v>0</v>
      </c>
      <c r="S501" s="5">
        <f t="shared" si="43"/>
        <v>0</v>
      </c>
      <c r="T501" s="5">
        <f t="shared" si="44"/>
        <v>0</v>
      </c>
      <c r="U501" s="4">
        <f t="shared" si="45"/>
        <v>0</v>
      </c>
      <c r="V501" s="4">
        <f t="shared" si="46"/>
        <v>0</v>
      </c>
      <c r="W501" s="4">
        <f t="shared" si="47"/>
        <v>0</v>
      </c>
    </row>
    <row r="502" spans="1:23" customFormat="1" x14ac:dyDescent="0.25">
      <c r="A502" s="124"/>
      <c r="B502" s="119"/>
      <c r="C502" s="124"/>
      <c r="D502" s="124"/>
      <c r="E502" s="124"/>
      <c r="F502" s="123"/>
      <c r="G502" s="4"/>
      <c r="H502" s="4"/>
      <c r="I502" s="4"/>
      <c r="J502" s="4"/>
      <c r="K502" s="4"/>
      <c r="L502" s="64">
        <f>IFERROR(VLOOKUP(G502,'Sentrale parametere'!$A$4:$G$11,2,FALSE),0)</f>
        <v>0</v>
      </c>
      <c r="M502" s="64">
        <f>IFERROR(VLOOKUP(G502,'Sentrale parametere'!$A$4:$G$11,3,FALSE)*IF(F502="Ja",2,1),0)</f>
        <v>0</v>
      </c>
      <c r="N502" s="64">
        <f>IFERROR(VLOOKUP(G502,'Sentrale parametere'!$A$4:$G$11,4,FALSE),0)</f>
        <v>0</v>
      </c>
      <c r="O502" s="65">
        <f>IFERROR(VLOOKUP(G502,'Sentrale parametere'!$A$4:$G$11,5,FALSE),0)</f>
        <v>0</v>
      </c>
      <c r="P502" s="65">
        <f>IFERROR(VLOOKUP(G502,'Sentrale parametere'!$A$4:$G$11,6,FALSE)*IF(F502="Ja",2,1),0)</f>
        <v>0</v>
      </c>
      <c r="Q502" s="65">
        <f>IFERROR(VLOOKUP(G502,'Sentrale parametere'!$A$4:$G$11,7,FALSE),0)</f>
        <v>0</v>
      </c>
      <c r="R502" s="5">
        <f t="shared" si="42"/>
        <v>0</v>
      </c>
      <c r="S502" s="5">
        <f t="shared" si="43"/>
        <v>0</v>
      </c>
      <c r="T502" s="5">
        <f t="shared" si="44"/>
        <v>0</v>
      </c>
      <c r="U502" s="4">
        <f t="shared" si="45"/>
        <v>0</v>
      </c>
      <c r="V502" s="4">
        <f t="shared" si="46"/>
        <v>0</v>
      </c>
      <c r="W502" s="4">
        <f t="shared" si="47"/>
        <v>0</v>
      </c>
    </row>
    <row r="503" spans="1:23" customFormat="1" x14ac:dyDescent="0.25">
      <c r="A503" s="124"/>
      <c r="B503" s="119"/>
      <c r="C503" s="124"/>
      <c r="D503" s="124"/>
      <c r="E503" s="124"/>
      <c r="F503" s="123"/>
      <c r="G503" s="4"/>
      <c r="H503" s="4"/>
      <c r="I503" s="4"/>
      <c r="J503" s="4"/>
      <c r="K503" s="4"/>
      <c r="L503" s="64">
        <f>IFERROR(VLOOKUP(G503,'Sentrale parametere'!$A$4:$G$11,2,FALSE),0)</f>
        <v>0</v>
      </c>
      <c r="M503" s="64">
        <f>IFERROR(VLOOKUP(G503,'Sentrale parametere'!$A$4:$G$11,3,FALSE)*IF(F503="Ja",2,1),0)</f>
        <v>0</v>
      </c>
      <c r="N503" s="64">
        <f>IFERROR(VLOOKUP(G503,'Sentrale parametere'!$A$4:$G$11,4,FALSE),0)</f>
        <v>0</v>
      </c>
      <c r="O503" s="65">
        <f>IFERROR(VLOOKUP(G503,'Sentrale parametere'!$A$4:$G$11,5,FALSE),0)</f>
        <v>0</v>
      </c>
      <c r="P503" s="65">
        <f>IFERROR(VLOOKUP(G503,'Sentrale parametere'!$A$4:$G$11,6,FALSE)*IF(F503="Ja",2,1),0)</f>
        <v>0</v>
      </c>
      <c r="Q503" s="65">
        <f>IFERROR(VLOOKUP(G503,'Sentrale parametere'!$A$4:$G$11,7,FALSE),0)</f>
        <v>0</v>
      </c>
      <c r="R503" s="5">
        <f t="shared" si="42"/>
        <v>0</v>
      </c>
      <c r="S503" s="5">
        <f t="shared" si="43"/>
        <v>0</v>
      </c>
      <c r="T503" s="5">
        <f t="shared" si="44"/>
        <v>0</v>
      </c>
      <c r="U503" s="4">
        <f t="shared" si="45"/>
        <v>0</v>
      </c>
      <c r="V503" s="4">
        <f t="shared" si="46"/>
        <v>0</v>
      </c>
      <c r="W503" s="4">
        <f t="shared" si="47"/>
        <v>0</v>
      </c>
    </row>
    <row r="504" spans="1:23" customFormat="1" x14ac:dyDescent="0.25">
      <c r="A504" s="124"/>
      <c r="B504" s="119"/>
      <c r="C504" s="124"/>
      <c r="D504" s="124"/>
      <c r="E504" s="124"/>
      <c r="F504" s="123"/>
      <c r="G504" s="4"/>
      <c r="H504" s="4"/>
      <c r="I504" s="4"/>
      <c r="J504" s="4"/>
      <c r="K504" s="4"/>
      <c r="L504" s="64">
        <f>IFERROR(VLOOKUP(G504,'Sentrale parametere'!$A$4:$G$11,2,FALSE),0)</f>
        <v>0</v>
      </c>
      <c r="M504" s="64">
        <f>IFERROR(VLOOKUP(G504,'Sentrale parametere'!$A$4:$G$11,3,FALSE)*IF(F504="Ja",2,1),0)</f>
        <v>0</v>
      </c>
      <c r="N504" s="64">
        <f>IFERROR(VLOOKUP(G504,'Sentrale parametere'!$A$4:$G$11,4,FALSE),0)</f>
        <v>0</v>
      </c>
      <c r="O504" s="65">
        <f>IFERROR(VLOOKUP(G504,'Sentrale parametere'!$A$4:$G$11,5,FALSE),0)</f>
        <v>0</v>
      </c>
      <c r="P504" s="65">
        <f>IFERROR(VLOOKUP(G504,'Sentrale parametere'!$A$4:$G$11,6,FALSE)*IF(F504="Ja",2,1),0)</f>
        <v>0</v>
      </c>
      <c r="Q504" s="65">
        <f>IFERROR(VLOOKUP(G504,'Sentrale parametere'!$A$4:$G$11,7,FALSE),0)</f>
        <v>0</v>
      </c>
      <c r="R504" s="5">
        <f t="shared" si="42"/>
        <v>0</v>
      </c>
      <c r="S504" s="5">
        <f t="shared" si="43"/>
        <v>0</v>
      </c>
      <c r="T504" s="5">
        <f t="shared" si="44"/>
        <v>0</v>
      </c>
      <c r="U504" s="4">
        <f t="shared" si="45"/>
        <v>0</v>
      </c>
      <c r="V504" s="4">
        <f t="shared" si="46"/>
        <v>0</v>
      </c>
      <c r="W504" s="4">
        <f t="shared" si="47"/>
        <v>0</v>
      </c>
    </row>
    <row r="505" spans="1:23" customFormat="1" x14ac:dyDescent="0.25">
      <c r="A505" s="124"/>
      <c r="B505" s="119"/>
      <c r="C505" s="124"/>
      <c r="D505" s="124"/>
      <c r="E505" s="124"/>
      <c r="F505" s="123"/>
      <c r="G505" s="4"/>
      <c r="H505" s="4"/>
      <c r="I505" s="4"/>
      <c r="J505" s="4"/>
      <c r="K505" s="4"/>
      <c r="L505" s="64">
        <f>IFERROR(VLOOKUP(G505,'Sentrale parametere'!$A$4:$G$11,2,FALSE),0)</f>
        <v>0</v>
      </c>
      <c r="M505" s="64">
        <f>IFERROR(VLOOKUP(G505,'Sentrale parametere'!$A$4:$G$11,3,FALSE)*IF(F505="Ja",2,1),0)</f>
        <v>0</v>
      </c>
      <c r="N505" s="64">
        <f>IFERROR(VLOOKUP(G505,'Sentrale parametere'!$A$4:$G$11,4,FALSE),0)</f>
        <v>0</v>
      </c>
      <c r="O505" s="65">
        <f>IFERROR(VLOOKUP(G505,'Sentrale parametere'!$A$4:$G$11,5,FALSE),0)</f>
        <v>0</v>
      </c>
      <c r="P505" s="65">
        <f>IFERROR(VLOOKUP(G505,'Sentrale parametere'!$A$4:$G$11,6,FALSE)*IF(F505="Ja",2,1),0)</f>
        <v>0</v>
      </c>
      <c r="Q505" s="65">
        <f>IFERROR(VLOOKUP(G505,'Sentrale parametere'!$A$4:$G$11,7,FALSE),0)</f>
        <v>0</v>
      </c>
      <c r="R505" s="5">
        <f t="shared" si="42"/>
        <v>0</v>
      </c>
      <c r="S505" s="5">
        <f t="shared" si="43"/>
        <v>0</v>
      </c>
      <c r="T505" s="5">
        <f t="shared" si="44"/>
        <v>0</v>
      </c>
      <c r="U505" s="4">
        <f t="shared" si="45"/>
        <v>0</v>
      </c>
      <c r="V505" s="4">
        <f t="shared" si="46"/>
        <v>0</v>
      </c>
      <c r="W505" s="4">
        <f t="shared" si="47"/>
        <v>0</v>
      </c>
    </row>
    <row r="506" spans="1:23" customFormat="1" x14ac:dyDescent="0.25">
      <c r="A506" s="124"/>
      <c r="B506" s="119"/>
      <c r="C506" s="124"/>
      <c r="D506" s="124"/>
      <c r="E506" s="124"/>
      <c r="F506" s="123"/>
      <c r="G506" s="4"/>
      <c r="H506" s="4"/>
      <c r="I506" s="4"/>
      <c r="J506" s="4"/>
      <c r="K506" s="4"/>
      <c r="L506" s="64">
        <f>IFERROR(VLOOKUP(G506,'Sentrale parametere'!$A$4:$G$11,2,FALSE),0)</f>
        <v>0</v>
      </c>
      <c r="M506" s="64">
        <f>IFERROR(VLOOKUP(G506,'Sentrale parametere'!$A$4:$G$11,3,FALSE)*IF(F506="Ja",2,1),0)</f>
        <v>0</v>
      </c>
      <c r="N506" s="64">
        <f>IFERROR(VLOOKUP(G506,'Sentrale parametere'!$A$4:$G$11,4,FALSE),0)</f>
        <v>0</v>
      </c>
      <c r="O506" s="65">
        <f>IFERROR(VLOOKUP(G506,'Sentrale parametere'!$A$4:$G$11,5,FALSE),0)</f>
        <v>0</v>
      </c>
      <c r="P506" s="65">
        <f>IFERROR(VLOOKUP(G506,'Sentrale parametere'!$A$4:$G$11,6,FALSE)*IF(F506="Ja",2,1),0)</f>
        <v>0</v>
      </c>
      <c r="Q506" s="65">
        <f>IFERROR(VLOOKUP(G506,'Sentrale parametere'!$A$4:$G$11,7,FALSE),0)</f>
        <v>0</v>
      </c>
      <c r="R506" s="5">
        <f t="shared" si="42"/>
        <v>0</v>
      </c>
      <c r="S506" s="5">
        <f t="shared" si="43"/>
        <v>0</v>
      </c>
      <c r="T506" s="5">
        <f t="shared" si="44"/>
        <v>0</v>
      </c>
      <c r="U506" s="4">
        <f t="shared" si="45"/>
        <v>0</v>
      </c>
      <c r="V506" s="4">
        <f t="shared" si="46"/>
        <v>0</v>
      </c>
      <c r="W506" s="4">
        <f t="shared" si="47"/>
        <v>0</v>
      </c>
    </row>
    <row r="507" spans="1:23" customFormat="1" x14ac:dyDescent="0.25">
      <c r="A507" s="124"/>
      <c r="B507" s="119"/>
      <c r="C507" s="124"/>
      <c r="D507" s="124"/>
      <c r="E507" s="124"/>
      <c r="F507" s="123"/>
      <c r="G507" s="4"/>
      <c r="H507" s="4"/>
      <c r="I507" s="4"/>
      <c r="J507" s="4"/>
      <c r="K507" s="4"/>
      <c r="L507" s="64">
        <f>IFERROR(VLOOKUP(G507,'Sentrale parametere'!$A$4:$G$11,2,FALSE),0)</f>
        <v>0</v>
      </c>
      <c r="M507" s="64">
        <f>IFERROR(VLOOKUP(G507,'Sentrale parametere'!$A$4:$G$11,3,FALSE)*IF(F507="Ja",2,1),0)</f>
        <v>0</v>
      </c>
      <c r="N507" s="64">
        <f>IFERROR(VLOOKUP(G507,'Sentrale parametere'!$A$4:$G$11,4,FALSE),0)</f>
        <v>0</v>
      </c>
      <c r="O507" s="65">
        <f>IFERROR(VLOOKUP(G507,'Sentrale parametere'!$A$4:$G$11,5,FALSE),0)</f>
        <v>0</v>
      </c>
      <c r="P507" s="65">
        <f>IFERROR(VLOOKUP(G507,'Sentrale parametere'!$A$4:$G$11,6,FALSE)*IF(F507="Ja",2,1),0)</f>
        <v>0</v>
      </c>
      <c r="Q507" s="65">
        <f>IFERROR(VLOOKUP(G507,'Sentrale parametere'!$A$4:$G$11,7,FALSE),0)</f>
        <v>0</v>
      </c>
      <c r="R507" s="5">
        <f t="shared" si="42"/>
        <v>0</v>
      </c>
      <c r="S507" s="5">
        <f t="shared" si="43"/>
        <v>0</v>
      </c>
      <c r="T507" s="5">
        <f t="shared" si="44"/>
        <v>0</v>
      </c>
      <c r="U507" s="4">
        <f t="shared" si="45"/>
        <v>0</v>
      </c>
      <c r="V507" s="4">
        <f t="shared" si="46"/>
        <v>0</v>
      </c>
      <c r="W507" s="4">
        <f t="shared" si="47"/>
        <v>0</v>
      </c>
    </row>
    <row r="508" spans="1:23" customFormat="1" x14ac:dyDescent="0.25">
      <c r="A508" s="124"/>
      <c r="B508" s="119"/>
      <c r="C508" s="124"/>
      <c r="D508" s="124"/>
      <c r="E508" s="124"/>
      <c r="F508" s="123"/>
      <c r="G508" s="4"/>
      <c r="H508" s="4"/>
      <c r="I508" s="4"/>
      <c r="J508" s="4"/>
      <c r="K508" s="4"/>
      <c r="L508" s="64">
        <f>IFERROR(VLOOKUP(G508,'Sentrale parametere'!$A$4:$G$11,2,FALSE),0)</f>
        <v>0</v>
      </c>
      <c r="M508" s="64">
        <f>IFERROR(VLOOKUP(G508,'Sentrale parametere'!$A$4:$G$11,3,FALSE)*IF(F508="Ja",2,1),0)</f>
        <v>0</v>
      </c>
      <c r="N508" s="64">
        <f>IFERROR(VLOOKUP(G508,'Sentrale parametere'!$A$4:$G$11,4,FALSE),0)</f>
        <v>0</v>
      </c>
      <c r="O508" s="65">
        <f>IFERROR(VLOOKUP(G508,'Sentrale parametere'!$A$4:$G$11,5,FALSE),0)</f>
        <v>0</v>
      </c>
      <c r="P508" s="65">
        <f>IFERROR(VLOOKUP(G508,'Sentrale parametere'!$A$4:$G$11,6,FALSE)*IF(F508="Ja",2,1),0)</f>
        <v>0</v>
      </c>
      <c r="Q508" s="65">
        <f>IFERROR(VLOOKUP(G508,'Sentrale parametere'!$A$4:$G$11,7,FALSE),0)</f>
        <v>0</v>
      </c>
      <c r="R508" s="5">
        <f t="shared" si="42"/>
        <v>0</v>
      </c>
      <c r="S508" s="5">
        <f t="shared" si="43"/>
        <v>0</v>
      </c>
      <c r="T508" s="5">
        <f t="shared" si="44"/>
        <v>0</v>
      </c>
      <c r="U508" s="4">
        <f t="shared" si="45"/>
        <v>0</v>
      </c>
      <c r="V508" s="4">
        <f t="shared" si="46"/>
        <v>0</v>
      </c>
      <c r="W508" s="4">
        <f t="shared" si="47"/>
        <v>0</v>
      </c>
    </row>
    <row r="509" spans="1:23" customFormat="1" x14ac:dyDescent="0.25">
      <c r="A509" s="124"/>
      <c r="B509" s="119"/>
      <c r="C509" s="124"/>
      <c r="D509" s="124"/>
      <c r="E509" s="124"/>
      <c r="F509" s="123"/>
      <c r="G509" s="4"/>
      <c r="H509" s="4"/>
      <c r="I509" s="4"/>
      <c r="J509" s="4"/>
      <c r="K509" s="4"/>
      <c r="L509" s="64">
        <f>IFERROR(VLOOKUP(G509,'Sentrale parametere'!$A$4:$G$11,2,FALSE),0)</f>
        <v>0</v>
      </c>
      <c r="M509" s="64">
        <f>IFERROR(VLOOKUP(G509,'Sentrale parametere'!$A$4:$G$11,3,FALSE)*IF(F509="Ja",2,1),0)</f>
        <v>0</v>
      </c>
      <c r="N509" s="64">
        <f>IFERROR(VLOOKUP(G509,'Sentrale parametere'!$A$4:$G$11,4,FALSE),0)</f>
        <v>0</v>
      </c>
      <c r="O509" s="65">
        <f>IFERROR(VLOOKUP(G509,'Sentrale parametere'!$A$4:$G$11,5,FALSE),0)</f>
        <v>0</v>
      </c>
      <c r="P509" s="65">
        <f>IFERROR(VLOOKUP(G509,'Sentrale parametere'!$A$4:$G$11,6,FALSE)*IF(F509="Ja",2,1),0)</f>
        <v>0</v>
      </c>
      <c r="Q509" s="65">
        <f>IFERROR(VLOOKUP(G509,'Sentrale parametere'!$A$4:$G$11,7,FALSE),0)</f>
        <v>0</v>
      </c>
      <c r="R509" s="5">
        <f t="shared" si="42"/>
        <v>0</v>
      </c>
      <c r="S509" s="5">
        <f t="shared" si="43"/>
        <v>0</v>
      </c>
      <c r="T509" s="5">
        <f t="shared" si="44"/>
        <v>0</v>
      </c>
      <c r="U509" s="4">
        <f t="shared" si="45"/>
        <v>0</v>
      </c>
      <c r="V509" s="4">
        <f t="shared" si="46"/>
        <v>0</v>
      </c>
      <c r="W509" s="4">
        <f t="shared" si="47"/>
        <v>0</v>
      </c>
    </row>
    <row r="510" spans="1:23" customFormat="1" x14ac:dyDescent="0.25">
      <c r="A510" s="124"/>
      <c r="B510" s="119"/>
      <c r="C510" s="124"/>
      <c r="D510" s="124"/>
      <c r="E510" s="124"/>
      <c r="F510" s="123"/>
      <c r="G510" s="4"/>
      <c r="H510" s="4"/>
      <c r="I510" s="4"/>
      <c r="J510" s="4"/>
      <c r="K510" s="4"/>
      <c r="L510" s="64">
        <f>IFERROR(VLOOKUP(G510,'Sentrale parametere'!$A$4:$G$11,2,FALSE),0)</f>
        <v>0</v>
      </c>
      <c r="M510" s="64">
        <f>IFERROR(VLOOKUP(G510,'Sentrale parametere'!$A$4:$G$11,3,FALSE)*IF(F510="Ja",2,1),0)</f>
        <v>0</v>
      </c>
      <c r="N510" s="64">
        <f>IFERROR(VLOOKUP(G510,'Sentrale parametere'!$A$4:$G$11,4,FALSE),0)</f>
        <v>0</v>
      </c>
      <c r="O510" s="65">
        <f>IFERROR(VLOOKUP(G510,'Sentrale parametere'!$A$4:$G$11,5,FALSE),0)</f>
        <v>0</v>
      </c>
      <c r="P510" s="65">
        <f>IFERROR(VLOOKUP(G510,'Sentrale parametere'!$A$4:$G$11,6,FALSE)*IF(F510="Ja",2,1),0)</f>
        <v>0</v>
      </c>
      <c r="Q510" s="65">
        <f>IFERROR(VLOOKUP(G510,'Sentrale parametere'!$A$4:$G$11,7,FALSE),0)</f>
        <v>0</v>
      </c>
      <c r="R510" s="5">
        <f t="shared" si="42"/>
        <v>0</v>
      </c>
      <c r="S510" s="5">
        <f t="shared" si="43"/>
        <v>0</v>
      </c>
      <c r="T510" s="5">
        <f t="shared" si="44"/>
        <v>0</v>
      </c>
      <c r="U510" s="4">
        <f t="shared" si="45"/>
        <v>0</v>
      </c>
      <c r="V510" s="4">
        <f t="shared" si="46"/>
        <v>0</v>
      </c>
      <c r="W510" s="4">
        <f t="shared" si="47"/>
        <v>0</v>
      </c>
    </row>
    <row r="511" spans="1:23" customFormat="1" x14ac:dyDescent="0.25">
      <c r="A511" s="124"/>
      <c r="B511" s="119"/>
      <c r="C511" s="124"/>
      <c r="D511" s="124"/>
      <c r="E511" s="124"/>
      <c r="F511" s="123"/>
      <c r="G511" s="4"/>
      <c r="H511" s="4"/>
      <c r="I511" s="4"/>
      <c r="J511" s="4"/>
      <c r="K511" s="4"/>
      <c r="L511" s="64">
        <f>IFERROR(VLOOKUP(G511,'Sentrale parametere'!$A$4:$G$11,2,FALSE),0)</f>
        <v>0</v>
      </c>
      <c r="M511" s="64">
        <f>IFERROR(VLOOKUP(G511,'Sentrale parametere'!$A$4:$G$11,3,FALSE)*IF(F511="Ja",2,1),0)</f>
        <v>0</v>
      </c>
      <c r="N511" s="64">
        <f>IFERROR(VLOOKUP(G511,'Sentrale parametere'!$A$4:$G$11,4,FALSE),0)</f>
        <v>0</v>
      </c>
      <c r="O511" s="65">
        <f>IFERROR(VLOOKUP(G511,'Sentrale parametere'!$A$4:$G$11,5,FALSE),0)</f>
        <v>0</v>
      </c>
      <c r="P511" s="65">
        <f>IFERROR(VLOOKUP(G511,'Sentrale parametere'!$A$4:$G$11,6,FALSE)*IF(F511="Ja",2,1),0)</f>
        <v>0</v>
      </c>
      <c r="Q511" s="65">
        <f>IFERROR(VLOOKUP(G511,'Sentrale parametere'!$A$4:$G$11,7,FALSE),0)</f>
        <v>0</v>
      </c>
      <c r="R511" s="5">
        <f t="shared" si="42"/>
        <v>0</v>
      </c>
      <c r="S511" s="5">
        <f t="shared" si="43"/>
        <v>0</v>
      </c>
      <c r="T511" s="5">
        <f t="shared" si="44"/>
        <v>0</v>
      </c>
      <c r="U511" s="4">
        <f t="shared" si="45"/>
        <v>0</v>
      </c>
      <c r="V511" s="4">
        <f t="shared" si="46"/>
        <v>0</v>
      </c>
      <c r="W511" s="4">
        <f t="shared" si="47"/>
        <v>0</v>
      </c>
    </row>
    <row r="512" spans="1:23" customFormat="1" x14ac:dyDescent="0.25">
      <c r="A512" s="124"/>
      <c r="B512" s="119"/>
      <c r="C512" s="124"/>
      <c r="D512" s="124"/>
      <c r="E512" s="124"/>
      <c r="F512" s="123"/>
      <c r="G512" s="4"/>
      <c r="H512" s="4"/>
      <c r="I512" s="4"/>
      <c r="J512" s="4"/>
      <c r="K512" s="4"/>
      <c r="L512" s="64">
        <f>IFERROR(VLOOKUP(G512,'Sentrale parametere'!$A$4:$G$11,2,FALSE),0)</f>
        <v>0</v>
      </c>
      <c r="M512" s="64">
        <f>IFERROR(VLOOKUP(G512,'Sentrale parametere'!$A$4:$G$11,3,FALSE)*IF(F512="Ja",2,1),0)</f>
        <v>0</v>
      </c>
      <c r="N512" s="64">
        <f>IFERROR(VLOOKUP(G512,'Sentrale parametere'!$A$4:$G$11,4,FALSE),0)</f>
        <v>0</v>
      </c>
      <c r="O512" s="65">
        <f>IFERROR(VLOOKUP(G512,'Sentrale parametere'!$A$4:$G$11,5,FALSE),0)</f>
        <v>0</v>
      </c>
      <c r="P512" s="65">
        <f>IFERROR(VLOOKUP(G512,'Sentrale parametere'!$A$4:$G$11,6,FALSE)*IF(F512="Ja",2,1),0)</f>
        <v>0</v>
      </c>
      <c r="Q512" s="65">
        <f>IFERROR(VLOOKUP(G512,'Sentrale parametere'!$A$4:$G$11,7,FALSE),0)</f>
        <v>0</v>
      </c>
      <c r="R512" s="5">
        <f t="shared" si="42"/>
        <v>0</v>
      </c>
      <c r="S512" s="5">
        <f t="shared" si="43"/>
        <v>0</v>
      </c>
      <c r="T512" s="5">
        <f t="shared" si="44"/>
        <v>0</v>
      </c>
      <c r="U512" s="4">
        <f t="shared" si="45"/>
        <v>0</v>
      </c>
      <c r="V512" s="4">
        <f t="shared" si="46"/>
        <v>0</v>
      </c>
      <c r="W512" s="4">
        <f t="shared" si="47"/>
        <v>0</v>
      </c>
    </row>
    <row r="513" spans="1:23" customFormat="1" x14ac:dyDescent="0.25">
      <c r="A513" s="124"/>
      <c r="B513" s="119"/>
      <c r="C513" s="124"/>
      <c r="D513" s="124"/>
      <c r="E513" s="124"/>
      <c r="F513" s="123"/>
      <c r="G513" s="4"/>
      <c r="H513" s="4"/>
      <c r="I513" s="4"/>
      <c r="J513" s="4"/>
      <c r="K513" s="4"/>
      <c r="L513" s="64">
        <f>IFERROR(VLOOKUP(G513,'Sentrale parametere'!$A$4:$G$11,2,FALSE),0)</f>
        <v>0</v>
      </c>
      <c r="M513" s="64">
        <f>IFERROR(VLOOKUP(G513,'Sentrale parametere'!$A$4:$G$11,3,FALSE)*IF(F513="Ja",2,1),0)</f>
        <v>0</v>
      </c>
      <c r="N513" s="64">
        <f>IFERROR(VLOOKUP(G513,'Sentrale parametere'!$A$4:$G$11,4,FALSE),0)</f>
        <v>0</v>
      </c>
      <c r="O513" s="65">
        <f>IFERROR(VLOOKUP(G513,'Sentrale parametere'!$A$4:$G$11,5,FALSE),0)</f>
        <v>0</v>
      </c>
      <c r="P513" s="65">
        <f>IFERROR(VLOOKUP(G513,'Sentrale parametere'!$A$4:$G$11,6,FALSE)*IF(F513="Ja",2,1),0)</f>
        <v>0</v>
      </c>
      <c r="Q513" s="65">
        <f>IFERROR(VLOOKUP(G513,'Sentrale parametere'!$A$4:$G$11,7,FALSE),0)</f>
        <v>0</v>
      </c>
      <c r="R513" s="5">
        <f t="shared" si="42"/>
        <v>0</v>
      </c>
      <c r="S513" s="5">
        <f t="shared" si="43"/>
        <v>0</v>
      </c>
      <c r="T513" s="5">
        <f t="shared" si="44"/>
        <v>0</v>
      </c>
      <c r="U513" s="4">
        <f t="shared" si="45"/>
        <v>0</v>
      </c>
      <c r="V513" s="4">
        <f t="shared" si="46"/>
        <v>0</v>
      </c>
      <c r="W513" s="4">
        <f t="shared" si="47"/>
        <v>0</v>
      </c>
    </row>
    <row r="514" spans="1:23" customFormat="1" x14ac:dyDescent="0.25">
      <c r="A514" s="124"/>
      <c r="B514" s="119"/>
      <c r="C514" s="124"/>
      <c r="D514" s="124"/>
      <c r="E514" s="124"/>
      <c r="F514" s="123"/>
      <c r="G514" s="4"/>
      <c r="H514" s="4"/>
      <c r="I514" s="4"/>
      <c r="J514" s="4"/>
      <c r="K514" s="4"/>
      <c r="L514" s="64">
        <f>IFERROR(VLOOKUP(G514,'Sentrale parametere'!$A$4:$G$11,2,FALSE),0)</f>
        <v>0</v>
      </c>
      <c r="M514" s="64">
        <f>IFERROR(VLOOKUP(G514,'Sentrale parametere'!$A$4:$G$11,3,FALSE)*IF(F514="Ja",2,1),0)</f>
        <v>0</v>
      </c>
      <c r="N514" s="64">
        <f>IFERROR(VLOOKUP(G514,'Sentrale parametere'!$A$4:$G$11,4,FALSE),0)</f>
        <v>0</v>
      </c>
      <c r="O514" s="65">
        <f>IFERROR(VLOOKUP(G514,'Sentrale parametere'!$A$4:$G$11,5,FALSE),0)</f>
        <v>0</v>
      </c>
      <c r="P514" s="65">
        <f>IFERROR(VLOOKUP(G514,'Sentrale parametere'!$A$4:$G$11,6,FALSE)*IF(F514="Ja",2,1),0)</f>
        <v>0</v>
      </c>
      <c r="Q514" s="65">
        <f>IFERROR(VLOOKUP(G514,'Sentrale parametere'!$A$4:$G$11,7,FALSE),0)</f>
        <v>0</v>
      </c>
      <c r="R514" s="5">
        <f t="shared" si="42"/>
        <v>0</v>
      </c>
      <c r="S514" s="5">
        <f t="shared" si="43"/>
        <v>0</v>
      </c>
      <c r="T514" s="5">
        <f t="shared" si="44"/>
        <v>0</v>
      </c>
      <c r="U514" s="4">
        <f t="shared" si="45"/>
        <v>0</v>
      </c>
      <c r="V514" s="4">
        <f t="shared" si="46"/>
        <v>0</v>
      </c>
      <c r="W514" s="4">
        <f t="shared" si="47"/>
        <v>0</v>
      </c>
    </row>
    <row r="515" spans="1:23" customFormat="1" x14ac:dyDescent="0.25">
      <c r="A515" s="124"/>
      <c r="B515" s="119"/>
      <c r="C515" s="124"/>
      <c r="D515" s="124"/>
      <c r="E515" s="124"/>
      <c r="F515" s="123"/>
      <c r="G515" s="4"/>
      <c r="H515" s="4"/>
      <c r="I515" s="4"/>
      <c r="J515" s="4"/>
      <c r="K515" s="4"/>
      <c r="L515" s="64">
        <f>IFERROR(VLOOKUP(G515,'Sentrale parametere'!$A$4:$G$11,2,FALSE),0)</f>
        <v>0</v>
      </c>
      <c r="M515" s="64">
        <f>IFERROR(VLOOKUP(G515,'Sentrale parametere'!$A$4:$G$11,3,FALSE)*IF(F515="Ja",2,1),0)</f>
        <v>0</v>
      </c>
      <c r="N515" s="64">
        <f>IFERROR(VLOOKUP(G515,'Sentrale parametere'!$A$4:$G$11,4,FALSE),0)</f>
        <v>0</v>
      </c>
      <c r="O515" s="65">
        <f>IFERROR(VLOOKUP(G515,'Sentrale parametere'!$A$4:$G$11,5,FALSE),0)</f>
        <v>0</v>
      </c>
      <c r="P515" s="65">
        <f>IFERROR(VLOOKUP(G515,'Sentrale parametere'!$A$4:$G$11,6,FALSE)*IF(F515="Ja",2,1),0)</f>
        <v>0</v>
      </c>
      <c r="Q515" s="65">
        <f>IFERROR(VLOOKUP(G515,'Sentrale parametere'!$A$4:$G$11,7,FALSE),0)</f>
        <v>0</v>
      </c>
      <c r="R515" s="5">
        <f t="shared" ref="R515:R578" si="48">IFERROR(H515*L515,0)</f>
        <v>0</v>
      </c>
      <c r="S515" s="5">
        <f t="shared" ref="S515:S578" si="49">IFERROR(I515*M515,0)</f>
        <v>0</v>
      </c>
      <c r="T515" s="5">
        <f t="shared" ref="T515:T578" si="50">IFERROR(J515*N515,0)+IFERROR(K515*N515,0)</f>
        <v>0</v>
      </c>
      <c r="U515" s="4">
        <f t="shared" ref="U515:U578" si="51">IFERROR(H515*O515,0)</f>
        <v>0</v>
      </c>
      <c r="V515" s="4">
        <f t="shared" ref="V515:V578" si="52">IFERROR(I515*P515,0)</f>
        <v>0</v>
      </c>
      <c r="W515" s="4">
        <f t="shared" ref="W515:W578" si="53">IFERROR(J515*Q515,0)+IFERROR(K515*Q515,0)</f>
        <v>0</v>
      </c>
    </row>
    <row r="516" spans="1:23" customFormat="1" x14ac:dyDescent="0.25">
      <c r="A516" s="124"/>
      <c r="B516" s="119"/>
      <c r="C516" s="124"/>
      <c r="D516" s="124"/>
      <c r="E516" s="124"/>
      <c r="F516" s="123"/>
      <c r="G516" s="4"/>
      <c r="H516" s="4"/>
      <c r="I516" s="4"/>
      <c r="J516" s="4"/>
      <c r="K516" s="4"/>
      <c r="L516" s="64">
        <f>IFERROR(VLOOKUP(G516,'Sentrale parametere'!$A$4:$G$11,2,FALSE),0)</f>
        <v>0</v>
      </c>
      <c r="M516" s="64">
        <f>IFERROR(VLOOKUP(G516,'Sentrale parametere'!$A$4:$G$11,3,FALSE)*IF(F516="Ja",2,1),0)</f>
        <v>0</v>
      </c>
      <c r="N516" s="64">
        <f>IFERROR(VLOOKUP(G516,'Sentrale parametere'!$A$4:$G$11,4,FALSE),0)</f>
        <v>0</v>
      </c>
      <c r="O516" s="65">
        <f>IFERROR(VLOOKUP(G516,'Sentrale parametere'!$A$4:$G$11,5,FALSE),0)</f>
        <v>0</v>
      </c>
      <c r="P516" s="65">
        <f>IFERROR(VLOOKUP(G516,'Sentrale parametere'!$A$4:$G$11,6,FALSE)*IF(F516="Ja",2,1),0)</f>
        <v>0</v>
      </c>
      <c r="Q516" s="65">
        <f>IFERROR(VLOOKUP(G516,'Sentrale parametere'!$A$4:$G$11,7,FALSE),0)</f>
        <v>0</v>
      </c>
      <c r="R516" s="5">
        <f t="shared" si="48"/>
        <v>0</v>
      </c>
      <c r="S516" s="5">
        <f t="shared" si="49"/>
        <v>0</v>
      </c>
      <c r="T516" s="5">
        <f t="shared" si="50"/>
        <v>0</v>
      </c>
      <c r="U516" s="4">
        <f t="shared" si="51"/>
        <v>0</v>
      </c>
      <c r="V516" s="4">
        <f t="shared" si="52"/>
        <v>0</v>
      </c>
      <c r="W516" s="4">
        <f t="shared" si="53"/>
        <v>0</v>
      </c>
    </row>
    <row r="517" spans="1:23" customFormat="1" x14ac:dyDescent="0.25">
      <c r="A517" s="124"/>
      <c r="B517" s="119"/>
      <c r="C517" s="124"/>
      <c r="D517" s="124"/>
      <c r="E517" s="124"/>
      <c r="F517" s="123"/>
      <c r="G517" s="4"/>
      <c r="H517" s="4"/>
      <c r="I517" s="4"/>
      <c r="J517" s="4"/>
      <c r="K517" s="4"/>
      <c r="L517" s="64">
        <f>IFERROR(VLOOKUP(G517,'Sentrale parametere'!$A$4:$G$11,2,FALSE),0)</f>
        <v>0</v>
      </c>
      <c r="M517" s="64">
        <f>IFERROR(VLOOKUP(G517,'Sentrale parametere'!$A$4:$G$11,3,FALSE)*IF(F517="Ja",2,1),0)</f>
        <v>0</v>
      </c>
      <c r="N517" s="64">
        <f>IFERROR(VLOOKUP(G517,'Sentrale parametere'!$A$4:$G$11,4,FALSE),0)</f>
        <v>0</v>
      </c>
      <c r="O517" s="65">
        <f>IFERROR(VLOOKUP(G517,'Sentrale parametere'!$A$4:$G$11,5,FALSE),0)</f>
        <v>0</v>
      </c>
      <c r="P517" s="65">
        <f>IFERROR(VLOOKUP(G517,'Sentrale parametere'!$A$4:$G$11,6,FALSE)*IF(F517="Ja",2,1),0)</f>
        <v>0</v>
      </c>
      <c r="Q517" s="65">
        <f>IFERROR(VLOOKUP(G517,'Sentrale parametere'!$A$4:$G$11,7,FALSE),0)</f>
        <v>0</v>
      </c>
      <c r="R517" s="5">
        <f t="shared" si="48"/>
        <v>0</v>
      </c>
      <c r="S517" s="5">
        <f t="shared" si="49"/>
        <v>0</v>
      </c>
      <c r="T517" s="5">
        <f t="shared" si="50"/>
        <v>0</v>
      </c>
      <c r="U517" s="4">
        <f t="shared" si="51"/>
        <v>0</v>
      </c>
      <c r="V517" s="4">
        <f t="shared" si="52"/>
        <v>0</v>
      </c>
      <c r="W517" s="4">
        <f t="shared" si="53"/>
        <v>0</v>
      </c>
    </row>
    <row r="518" spans="1:23" customFormat="1" x14ac:dyDescent="0.25">
      <c r="A518" s="124"/>
      <c r="B518" s="119"/>
      <c r="C518" s="124"/>
      <c r="D518" s="124"/>
      <c r="E518" s="124"/>
      <c r="F518" s="123"/>
      <c r="G518" s="4"/>
      <c r="H518" s="4"/>
      <c r="I518" s="4"/>
      <c r="J518" s="4"/>
      <c r="K518" s="4"/>
      <c r="L518" s="64">
        <f>IFERROR(VLOOKUP(G518,'Sentrale parametere'!$A$4:$G$11,2,FALSE),0)</f>
        <v>0</v>
      </c>
      <c r="M518" s="64">
        <f>IFERROR(VLOOKUP(G518,'Sentrale parametere'!$A$4:$G$11,3,FALSE)*IF(F518="Ja",2,1),0)</f>
        <v>0</v>
      </c>
      <c r="N518" s="64">
        <f>IFERROR(VLOOKUP(G518,'Sentrale parametere'!$A$4:$G$11,4,FALSE),0)</f>
        <v>0</v>
      </c>
      <c r="O518" s="65">
        <f>IFERROR(VLOOKUP(G518,'Sentrale parametere'!$A$4:$G$11,5,FALSE),0)</f>
        <v>0</v>
      </c>
      <c r="P518" s="65">
        <f>IFERROR(VLOOKUP(G518,'Sentrale parametere'!$A$4:$G$11,6,FALSE)*IF(F518="Ja",2,1),0)</f>
        <v>0</v>
      </c>
      <c r="Q518" s="65">
        <f>IFERROR(VLOOKUP(G518,'Sentrale parametere'!$A$4:$G$11,7,FALSE),0)</f>
        <v>0</v>
      </c>
      <c r="R518" s="5">
        <f t="shared" si="48"/>
        <v>0</v>
      </c>
      <c r="S518" s="5">
        <f t="shared" si="49"/>
        <v>0</v>
      </c>
      <c r="T518" s="5">
        <f t="shared" si="50"/>
        <v>0</v>
      </c>
      <c r="U518" s="4">
        <f t="shared" si="51"/>
        <v>0</v>
      </c>
      <c r="V518" s="4">
        <f t="shared" si="52"/>
        <v>0</v>
      </c>
      <c r="W518" s="4">
        <f t="shared" si="53"/>
        <v>0</v>
      </c>
    </row>
    <row r="519" spans="1:23" customFormat="1" x14ac:dyDescent="0.25">
      <c r="A519" s="124"/>
      <c r="B519" s="119"/>
      <c r="C519" s="124"/>
      <c r="D519" s="124"/>
      <c r="E519" s="124"/>
      <c r="F519" s="123"/>
      <c r="G519" s="4"/>
      <c r="H519" s="4"/>
      <c r="I519" s="4"/>
      <c r="J519" s="4"/>
      <c r="K519" s="4"/>
      <c r="L519" s="64">
        <f>IFERROR(VLOOKUP(G519,'Sentrale parametere'!$A$4:$G$11,2,FALSE),0)</f>
        <v>0</v>
      </c>
      <c r="M519" s="64">
        <f>IFERROR(VLOOKUP(G519,'Sentrale parametere'!$A$4:$G$11,3,FALSE)*IF(F519="Ja",2,1),0)</f>
        <v>0</v>
      </c>
      <c r="N519" s="64">
        <f>IFERROR(VLOOKUP(G519,'Sentrale parametere'!$A$4:$G$11,4,FALSE),0)</f>
        <v>0</v>
      </c>
      <c r="O519" s="65">
        <f>IFERROR(VLOOKUP(G519,'Sentrale parametere'!$A$4:$G$11,5,FALSE),0)</f>
        <v>0</v>
      </c>
      <c r="P519" s="65">
        <f>IFERROR(VLOOKUP(G519,'Sentrale parametere'!$A$4:$G$11,6,FALSE)*IF(F519="Ja",2,1),0)</f>
        <v>0</v>
      </c>
      <c r="Q519" s="65">
        <f>IFERROR(VLOOKUP(G519,'Sentrale parametere'!$A$4:$G$11,7,FALSE),0)</f>
        <v>0</v>
      </c>
      <c r="R519" s="5">
        <f t="shared" si="48"/>
        <v>0</v>
      </c>
      <c r="S519" s="5">
        <f t="shared" si="49"/>
        <v>0</v>
      </c>
      <c r="T519" s="5">
        <f t="shared" si="50"/>
        <v>0</v>
      </c>
      <c r="U519" s="4">
        <f t="shared" si="51"/>
        <v>0</v>
      </c>
      <c r="V519" s="4">
        <f t="shared" si="52"/>
        <v>0</v>
      </c>
      <c r="W519" s="4">
        <f t="shared" si="53"/>
        <v>0</v>
      </c>
    </row>
    <row r="520" spans="1:23" customFormat="1" x14ac:dyDescent="0.25">
      <c r="A520" s="124"/>
      <c r="B520" s="119"/>
      <c r="C520" s="124"/>
      <c r="D520" s="124"/>
      <c r="E520" s="124"/>
      <c r="F520" s="123"/>
      <c r="G520" s="4"/>
      <c r="H520" s="4"/>
      <c r="I520" s="4"/>
      <c r="J520" s="4"/>
      <c r="K520" s="4"/>
      <c r="L520" s="64">
        <f>IFERROR(VLOOKUP(G520,'Sentrale parametere'!$A$4:$G$11,2,FALSE),0)</f>
        <v>0</v>
      </c>
      <c r="M520" s="64">
        <f>IFERROR(VLOOKUP(G520,'Sentrale parametere'!$A$4:$G$11,3,FALSE)*IF(F520="Ja",2,1),0)</f>
        <v>0</v>
      </c>
      <c r="N520" s="64">
        <f>IFERROR(VLOOKUP(G520,'Sentrale parametere'!$A$4:$G$11,4,FALSE),0)</f>
        <v>0</v>
      </c>
      <c r="O520" s="65">
        <f>IFERROR(VLOOKUP(G520,'Sentrale parametere'!$A$4:$G$11,5,FALSE),0)</f>
        <v>0</v>
      </c>
      <c r="P520" s="65">
        <f>IFERROR(VLOOKUP(G520,'Sentrale parametere'!$A$4:$G$11,6,FALSE)*IF(F520="Ja",2,1),0)</f>
        <v>0</v>
      </c>
      <c r="Q520" s="65">
        <f>IFERROR(VLOOKUP(G520,'Sentrale parametere'!$A$4:$G$11,7,FALSE),0)</f>
        <v>0</v>
      </c>
      <c r="R520" s="5">
        <f t="shared" si="48"/>
        <v>0</v>
      </c>
      <c r="S520" s="5">
        <f t="shared" si="49"/>
        <v>0</v>
      </c>
      <c r="T520" s="5">
        <f t="shared" si="50"/>
        <v>0</v>
      </c>
      <c r="U520" s="4">
        <f t="shared" si="51"/>
        <v>0</v>
      </c>
      <c r="V520" s="4">
        <f t="shared" si="52"/>
        <v>0</v>
      </c>
      <c r="W520" s="4">
        <f t="shared" si="53"/>
        <v>0</v>
      </c>
    </row>
    <row r="521" spans="1:23" customFormat="1" x14ac:dyDescent="0.25">
      <c r="A521" s="124"/>
      <c r="B521" s="119"/>
      <c r="C521" s="124"/>
      <c r="D521" s="124"/>
      <c r="E521" s="124"/>
      <c r="F521" s="123"/>
      <c r="G521" s="4"/>
      <c r="H521" s="4"/>
      <c r="I521" s="4"/>
      <c r="J521" s="4"/>
      <c r="K521" s="4"/>
      <c r="L521" s="64">
        <f>IFERROR(VLOOKUP(G521,'Sentrale parametere'!$A$4:$G$11,2,FALSE),0)</f>
        <v>0</v>
      </c>
      <c r="M521" s="64">
        <f>IFERROR(VLOOKUP(G521,'Sentrale parametere'!$A$4:$G$11,3,FALSE)*IF(F521="Ja",2,1),0)</f>
        <v>0</v>
      </c>
      <c r="N521" s="64">
        <f>IFERROR(VLOOKUP(G521,'Sentrale parametere'!$A$4:$G$11,4,FALSE),0)</f>
        <v>0</v>
      </c>
      <c r="O521" s="65">
        <f>IFERROR(VLOOKUP(G521,'Sentrale parametere'!$A$4:$G$11,5,FALSE),0)</f>
        <v>0</v>
      </c>
      <c r="P521" s="65">
        <f>IFERROR(VLOOKUP(G521,'Sentrale parametere'!$A$4:$G$11,6,FALSE)*IF(F521="Ja",2,1),0)</f>
        <v>0</v>
      </c>
      <c r="Q521" s="65">
        <f>IFERROR(VLOOKUP(G521,'Sentrale parametere'!$A$4:$G$11,7,FALSE),0)</f>
        <v>0</v>
      </c>
      <c r="R521" s="5">
        <f t="shared" si="48"/>
        <v>0</v>
      </c>
      <c r="S521" s="5">
        <f t="shared" si="49"/>
        <v>0</v>
      </c>
      <c r="T521" s="5">
        <f t="shared" si="50"/>
        <v>0</v>
      </c>
      <c r="U521" s="4">
        <f t="shared" si="51"/>
        <v>0</v>
      </c>
      <c r="V521" s="4">
        <f t="shared" si="52"/>
        <v>0</v>
      </c>
      <c r="W521" s="4">
        <f t="shared" si="53"/>
        <v>0</v>
      </c>
    </row>
    <row r="522" spans="1:23" customFormat="1" x14ac:dyDescent="0.25">
      <c r="A522" s="124"/>
      <c r="B522" s="119"/>
      <c r="C522" s="124"/>
      <c r="D522" s="124"/>
      <c r="E522" s="124"/>
      <c r="F522" s="123"/>
      <c r="G522" s="4"/>
      <c r="H522" s="4"/>
      <c r="I522" s="4"/>
      <c r="J522" s="4"/>
      <c r="K522" s="4"/>
      <c r="L522" s="64">
        <f>IFERROR(VLOOKUP(G522,'Sentrale parametere'!$A$4:$G$11,2,FALSE),0)</f>
        <v>0</v>
      </c>
      <c r="M522" s="64">
        <f>IFERROR(VLOOKUP(G522,'Sentrale parametere'!$A$4:$G$11,3,FALSE)*IF(F522="Ja",2,1),0)</f>
        <v>0</v>
      </c>
      <c r="N522" s="64">
        <f>IFERROR(VLOOKUP(G522,'Sentrale parametere'!$A$4:$G$11,4,FALSE),0)</f>
        <v>0</v>
      </c>
      <c r="O522" s="65">
        <f>IFERROR(VLOOKUP(G522,'Sentrale parametere'!$A$4:$G$11,5,FALSE),0)</f>
        <v>0</v>
      </c>
      <c r="P522" s="65">
        <f>IFERROR(VLOOKUP(G522,'Sentrale parametere'!$A$4:$G$11,6,FALSE)*IF(F522="Ja",2,1),0)</f>
        <v>0</v>
      </c>
      <c r="Q522" s="65">
        <f>IFERROR(VLOOKUP(G522,'Sentrale parametere'!$A$4:$G$11,7,FALSE),0)</f>
        <v>0</v>
      </c>
      <c r="R522" s="5">
        <f t="shared" si="48"/>
        <v>0</v>
      </c>
      <c r="S522" s="5">
        <f t="shared" si="49"/>
        <v>0</v>
      </c>
      <c r="T522" s="5">
        <f t="shared" si="50"/>
        <v>0</v>
      </c>
      <c r="U522" s="4">
        <f t="shared" si="51"/>
        <v>0</v>
      </c>
      <c r="V522" s="4">
        <f t="shared" si="52"/>
        <v>0</v>
      </c>
      <c r="W522" s="4">
        <f t="shared" si="53"/>
        <v>0</v>
      </c>
    </row>
    <row r="523" spans="1:23" customFormat="1" x14ac:dyDescent="0.25">
      <c r="A523" s="124"/>
      <c r="B523" s="119"/>
      <c r="C523" s="124"/>
      <c r="D523" s="124"/>
      <c r="E523" s="124"/>
      <c r="F523" s="123"/>
      <c r="G523" s="4"/>
      <c r="H523" s="4"/>
      <c r="I523" s="4"/>
      <c r="J523" s="4"/>
      <c r="K523" s="4"/>
      <c r="L523" s="64">
        <f>IFERROR(VLOOKUP(G523,'Sentrale parametere'!$A$4:$G$11,2,FALSE),0)</f>
        <v>0</v>
      </c>
      <c r="M523" s="64">
        <f>IFERROR(VLOOKUP(G523,'Sentrale parametere'!$A$4:$G$11,3,FALSE)*IF(F523="Ja",2,1),0)</f>
        <v>0</v>
      </c>
      <c r="N523" s="64">
        <f>IFERROR(VLOOKUP(G523,'Sentrale parametere'!$A$4:$G$11,4,FALSE),0)</f>
        <v>0</v>
      </c>
      <c r="O523" s="65">
        <f>IFERROR(VLOOKUP(G523,'Sentrale parametere'!$A$4:$G$11,5,FALSE),0)</f>
        <v>0</v>
      </c>
      <c r="P523" s="65">
        <f>IFERROR(VLOOKUP(G523,'Sentrale parametere'!$A$4:$G$11,6,FALSE)*IF(F523="Ja",2,1),0)</f>
        <v>0</v>
      </c>
      <c r="Q523" s="65">
        <f>IFERROR(VLOOKUP(G523,'Sentrale parametere'!$A$4:$G$11,7,FALSE),0)</f>
        <v>0</v>
      </c>
      <c r="R523" s="5">
        <f t="shared" si="48"/>
        <v>0</v>
      </c>
      <c r="S523" s="5">
        <f t="shared" si="49"/>
        <v>0</v>
      </c>
      <c r="T523" s="5">
        <f t="shared" si="50"/>
        <v>0</v>
      </c>
      <c r="U523" s="4">
        <f t="shared" si="51"/>
        <v>0</v>
      </c>
      <c r="V523" s="4">
        <f t="shared" si="52"/>
        <v>0</v>
      </c>
      <c r="W523" s="4">
        <f t="shared" si="53"/>
        <v>0</v>
      </c>
    </row>
    <row r="524" spans="1:23" customFormat="1" x14ac:dyDescent="0.25">
      <c r="A524" s="124"/>
      <c r="B524" s="119"/>
      <c r="C524" s="124"/>
      <c r="D524" s="124"/>
      <c r="E524" s="124"/>
      <c r="F524" s="123"/>
      <c r="G524" s="4"/>
      <c r="H524" s="4"/>
      <c r="I524" s="4"/>
      <c r="J524" s="4"/>
      <c r="K524" s="4"/>
      <c r="L524" s="64">
        <f>IFERROR(VLOOKUP(G524,'Sentrale parametere'!$A$4:$G$11,2,FALSE),0)</f>
        <v>0</v>
      </c>
      <c r="M524" s="64">
        <f>IFERROR(VLOOKUP(G524,'Sentrale parametere'!$A$4:$G$11,3,FALSE)*IF(F524="Ja",2,1),0)</f>
        <v>0</v>
      </c>
      <c r="N524" s="64">
        <f>IFERROR(VLOOKUP(G524,'Sentrale parametere'!$A$4:$G$11,4,FALSE),0)</f>
        <v>0</v>
      </c>
      <c r="O524" s="65">
        <f>IFERROR(VLOOKUP(G524,'Sentrale parametere'!$A$4:$G$11,5,FALSE),0)</f>
        <v>0</v>
      </c>
      <c r="P524" s="65">
        <f>IFERROR(VLOOKUP(G524,'Sentrale parametere'!$A$4:$G$11,6,FALSE)*IF(F524="Ja",2,1),0)</f>
        <v>0</v>
      </c>
      <c r="Q524" s="65">
        <f>IFERROR(VLOOKUP(G524,'Sentrale parametere'!$A$4:$G$11,7,FALSE),0)</f>
        <v>0</v>
      </c>
      <c r="R524" s="5">
        <f t="shared" si="48"/>
        <v>0</v>
      </c>
      <c r="S524" s="5">
        <f t="shared" si="49"/>
        <v>0</v>
      </c>
      <c r="T524" s="5">
        <f t="shared" si="50"/>
        <v>0</v>
      </c>
      <c r="U524" s="4">
        <f t="shared" si="51"/>
        <v>0</v>
      </c>
      <c r="V524" s="4">
        <f t="shared" si="52"/>
        <v>0</v>
      </c>
      <c r="W524" s="4">
        <f t="shared" si="53"/>
        <v>0</v>
      </c>
    </row>
    <row r="525" spans="1:23" customFormat="1" x14ac:dyDescent="0.25">
      <c r="A525" s="124"/>
      <c r="B525" s="119"/>
      <c r="C525" s="124"/>
      <c r="D525" s="124"/>
      <c r="E525" s="124"/>
      <c r="F525" s="123"/>
      <c r="G525" s="4"/>
      <c r="H525" s="4"/>
      <c r="I525" s="4"/>
      <c r="J525" s="4"/>
      <c r="K525" s="4"/>
      <c r="L525" s="64">
        <f>IFERROR(VLOOKUP(G525,'Sentrale parametere'!$A$4:$G$11,2,FALSE),0)</f>
        <v>0</v>
      </c>
      <c r="M525" s="64">
        <f>IFERROR(VLOOKUP(G525,'Sentrale parametere'!$A$4:$G$11,3,FALSE)*IF(F525="Ja",2,1),0)</f>
        <v>0</v>
      </c>
      <c r="N525" s="64">
        <f>IFERROR(VLOOKUP(G525,'Sentrale parametere'!$A$4:$G$11,4,FALSE),0)</f>
        <v>0</v>
      </c>
      <c r="O525" s="65">
        <f>IFERROR(VLOOKUP(G525,'Sentrale parametere'!$A$4:$G$11,5,FALSE),0)</f>
        <v>0</v>
      </c>
      <c r="P525" s="65">
        <f>IFERROR(VLOOKUP(G525,'Sentrale parametere'!$A$4:$G$11,6,FALSE)*IF(F525="Ja",2,1),0)</f>
        <v>0</v>
      </c>
      <c r="Q525" s="65">
        <f>IFERROR(VLOOKUP(G525,'Sentrale parametere'!$A$4:$G$11,7,FALSE),0)</f>
        <v>0</v>
      </c>
      <c r="R525" s="5">
        <f t="shared" si="48"/>
        <v>0</v>
      </c>
      <c r="S525" s="5">
        <f t="shared" si="49"/>
        <v>0</v>
      </c>
      <c r="T525" s="5">
        <f t="shared" si="50"/>
        <v>0</v>
      </c>
      <c r="U525" s="4">
        <f t="shared" si="51"/>
        <v>0</v>
      </c>
      <c r="V525" s="4">
        <f t="shared" si="52"/>
        <v>0</v>
      </c>
      <c r="W525" s="4">
        <f t="shared" si="53"/>
        <v>0</v>
      </c>
    </row>
    <row r="526" spans="1:23" customFormat="1" x14ac:dyDescent="0.25">
      <c r="A526" s="124"/>
      <c r="B526" s="119"/>
      <c r="C526" s="124"/>
      <c r="D526" s="124"/>
      <c r="E526" s="124"/>
      <c r="F526" s="123"/>
      <c r="G526" s="4"/>
      <c r="H526" s="4"/>
      <c r="I526" s="4"/>
      <c r="J526" s="4"/>
      <c r="K526" s="4"/>
      <c r="L526" s="64">
        <f>IFERROR(VLOOKUP(G526,'Sentrale parametere'!$A$4:$G$11,2,FALSE),0)</f>
        <v>0</v>
      </c>
      <c r="M526" s="64">
        <f>IFERROR(VLOOKUP(G526,'Sentrale parametere'!$A$4:$G$11,3,FALSE)*IF(F526="Ja",2,1),0)</f>
        <v>0</v>
      </c>
      <c r="N526" s="64">
        <f>IFERROR(VLOOKUP(G526,'Sentrale parametere'!$A$4:$G$11,4,FALSE),0)</f>
        <v>0</v>
      </c>
      <c r="O526" s="65">
        <f>IFERROR(VLOOKUP(G526,'Sentrale parametere'!$A$4:$G$11,5,FALSE),0)</f>
        <v>0</v>
      </c>
      <c r="P526" s="65">
        <f>IFERROR(VLOOKUP(G526,'Sentrale parametere'!$A$4:$G$11,6,FALSE)*IF(F526="Ja",2,1),0)</f>
        <v>0</v>
      </c>
      <c r="Q526" s="65">
        <f>IFERROR(VLOOKUP(G526,'Sentrale parametere'!$A$4:$G$11,7,FALSE),0)</f>
        <v>0</v>
      </c>
      <c r="R526" s="5">
        <f t="shared" si="48"/>
        <v>0</v>
      </c>
      <c r="S526" s="5">
        <f t="shared" si="49"/>
        <v>0</v>
      </c>
      <c r="T526" s="5">
        <f t="shared" si="50"/>
        <v>0</v>
      </c>
      <c r="U526" s="4">
        <f t="shared" si="51"/>
        <v>0</v>
      </c>
      <c r="V526" s="4">
        <f t="shared" si="52"/>
        <v>0</v>
      </c>
      <c r="W526" s="4">
        <f t="shared" si="53"/>
        <v>0</v>
      </c>
    </row>
    <row r="527" spans="1:23" customFormat="1" x14ac:dyDescent="0.25">
      <c r="A527" s="124"/>
      <c r="B527" s="119"/>
      <c r="C527" s="124"/>
      <c r="D527" s="124"/>
      <c r="E527" s="124"/>
      <c r="F527" s="123"/>
      <c r="G527" s="4"/>
      <c r="H527" s="4"/>
      <c r="I527" s="4"/>
      <c r="J527" s="4"/>
      <c r="K527" s="4"/>
      <c r="L527" s="64">
        <f>IFERROR(VLOOKUP(G527,'Sentrale parametere'!$A$4:$G$11,2,FALSE),0)</f>
        <v>0</v>
      </c>
      <c r="M527" s="64">
        <f>IFERROR(VLOOKUP(G527,'Sentrale parametere'!$A$4:$G$11,3,FALSE)*IF(F527="Ja",2,1),0)</f>
        <v>0</v>
      </c>
      <c r="N527" s="64">
        <f>IFERROR(VLOOKUP(G527,'Sentrale parametere'!$A$4:$G$11,4,FALSE),0)</f>
        <v>0</v>
      </c>
      <c r="O527" s="65">
        <f>IFERROR(VLOOKUP(G527,'Sentrale parametere'!$A$4:$G$11,5,FALSE),0)</f>
        <v>0</v>
      </c>
      <c r="P527" s="65">
        <f>IFERROR(VLOOKUP(G527,'Sentrale parametere'!$A$4:$G$11,6,FALSE)*IF(F527="Ja",2,1),0)</f>
        <v>0</v>
      </c>
      <c r="Q527" s="65">
        <f>IFERROR(VLOOKUP(G527,'Sentrale parametere'!$A$4:$G$11,7,FALSE),0)</f>
        <v>0</v>
      </c>
      <c r="R527" s="5">
        <f t="shared" si="48"/>
        <v>0</v>
      </c>
      <c r="S527" s="5">
        <f t="shared" si="49"/>
        <v>0</v>
      </c>
      <c r="T527" s="5">
        <f t="shared" si="50"/>
        <v>0</v>
      </c>
      <c r="U527" s="4">
        <f t="shared" si="51"/>
        <v>0</v>
      </c>
      <c r="V527" s="4">
        <f t="shared" si="52"/>
        <v>0</v>
      </c>
      <c r="W527" s="4">
        <f t="shared" si="53"/>
        <v>0</v>
      </c>
    </row>
    <row r="528" spans="1:23" customFormat="1" x14ac:dyDescent="0.25">
      <c r="A528" s="124"/>
      <c r="B528" s="119"/>
      <c r="C528" s="124"/>
      <c r="D528" s="124"/>
      <c r="E528" s="124"/>
      <c r="F528" s="123"/>
      <c r="G528" s="4"/>
      <c r="H528" s="4"/>
      <c r="I528" s="4"/>
      <c r="J528" s="4"/>
      <c r="K528" s="4"/>
      <c r="L528" s="64">
        <f>IFERROR(VLOOKUP(G528,'Sentrale parametere'!$A$4:$G$11,2,FALSE),0)</f>
        <v>0</v>
      </c>
      <c r="M528" s="64">
        <f>IFERROR(VLOOKUP(G528,'Sentrale parametere'!$A$4:$G$11,3,FALSE)*IF(F528="Ja",2,1),0)</f>
        <v>0</v>
      </c>
      <c r="N528" s="64">
        <f>IFERROR(VLOOKUP(G528,'Sentrale parametere'!$A$4:$G$11,4,FALSE),0)</f>
        <v>0</v>
      </c>
      <c r="O528" s="65">
        <f>IFERROR(VLOOKUP(G528,'Sentrale parametere'!$A$4:$G$11,5,FALSE),0)</f>
        <v>0</v>
      </c>
      <c r="P528" s="65">
        <f>IFERROR(VLOOKUP(G528,'Sentrale parametere'!$A$4:$G$11,6,FALSE)*IF(F528="Ja",2,1),0)</f>
        <v>0</v>
      </c>
      <c r="Q528" s="65">
        <f>IFERROR(VLOOKUP(G528,'Sentrale parametere'!$A$4:$G$11,7,FALSE),0)</f>
        <v>0</v>
      </c>
      <c r="R528" s="5">
        <f t="shared" si="48"/>
        <v>0</v>
      </c>
      <c r="S528" s="5">
        <f t="shared" si="49"/>
        <v>0</v>
      </c>
      <c r="T528" s="5">
        <f t="shared" si="50"/>
        <v>0</v>
      </c>
      <c r="U528" s="4">
        <f t="shared" si="51"/>
        <v>0</v>
      </c>
      <c r="V528" s="4">
        <f t="shared" si="52"/>
        <v>0</v>
      </c>
      <c r="W528" s="4">
        <f t="shared" si="53"/>
        <v>0</v>
      </c>
    </row>
    <row r="529" spans="1:23" customFormat="1" x14ac:dyDescent="0.25">
      <c r="A529" s="124"/>
      <c r="B529" s="119"/>
      <c r="C529" s="124"/>
      <c r="D529" s="124"/>
      <c r="E529" s="124"/>
      <c r="F529" s="123"/>
      <c r="G529" s="4"/>
      <c r="H529" s="4"/>
      <c r="I529" s="4"/>
      <c r="J529" s="4"/>
      <c r="K529" s="4"/>
      <c r="L529" s="64">
        <f>IFERROR(VLOOKUP(G529,'Sentrale parametere'!$A$4:$G$11,2,FALSE),0)</f>
        <v>0</v>
      </c>
      <c r="M529" s="64">
        <f>IFERROR(VLOOKUP(G529,'Sentrale parametere'!$A$4:$G$11,3,FALSE)*IF(F529="Ja",2,1),0)</f>
        <v>0</v>
      </c>
      <c r="N529" s="64">
        <f>IFERROR(VLOOKUP(G529,'Sentrale parametere'!$A$4:$G$11,4,FALSE),0)</f>
        <v>0</v>
      </c>
      <c r="O529" s="65">
        <f>IFERROR(VLOOKUP(G529,'Sentrale parametere'!$A$4:$G$11,5,FALSE),0)</f>
        <v>0</v>
      </c>
      <c r="P529" s="65">
        <f>IFERROR(VLOOKUP(G529,'Sentrale parametere'!$A$4:$G$11,6,FALSE)*IF(F529="Ja",2,1),0)</f>
        <v>0</v>
      </c>
      <c r="Q529" s="65">
        <f>IFERROR(VLOOKUP(G529,'Sentrale parametere'!$A$4:$G$11,7,FALSE),0)</f>
        <v>0</v>
      </c>
      <c r="R529" s="5">
        <f t="shared" si="48"/>
        <v>0</v>
      </c>
      <c r="S529" s="5">
        <f t="shared" si="49"/>
        <v>0</v>
      </c>
      <c r="T529" s="5">
        <f t="shared" si="50"/>
        <v>0</v>
      </c>
      <c r="U529" s="4">
        <f t="shared" si="51"/>
        <v>0</v>
      </c>
      <c r="V529" s="4">
        <f t="shared" si="52"/>
        <v>0</v>
      </c>
      <c r="W529" s="4">
        <f t="shared" si="53"/>
        <v>0</v>
      </c>
    </row>
    <row r="530" spans="1:23" customFormat="1" x14ac:dyDescent="0.25">
      <c r="A530" s="124"/>
      <c r="B530" s="119"/>
      <c r="C530" s="124"/>
      <c r="D530" s="124"/>
      <c r="E530" s="124"/>
      <c r="F530" s="123"/>
      <c r="G530" s="4"/>
      <c r="H530" s="4"/>
      <c r="I530" s="4"/>
      <c r="J530" s="4"/>
      <c r="K530" s="4"/>
      <c r="L530" s="64">
        <f>IFERROR(VLOOKUP(G530,'Sentrale parametere'!$A$4:$G$11,2,FALSE),0)</f>
        <v>0</v>
      </c>
      <c r="M530" s="64">
        <f>IFERROR(VLOOKUP(G530,'Sentrale parametere'!$A$4:$G$11,3,FALSE)*IF(F530="Ja",2,1),0)</f>
        <v>0</v>
      </c>
      <c r="N530" s="64">
        <f>IFERROR(VLOOKUP(G530,'Sentrale parametere'!$A$4:$G$11,4,FALSE),0)</f>
        <v>0</v>
      </c>
      <c r="O530" s="65">
        <f>IFERROR(VLOOKUP(G530,'Sentrale parametere'!$A$4:$G$11,5,FALSE),0)</f>
        <v>0</v>
      </c>
      <c r="P530" s="65">
        <f>IFERROR(VLOOKUP(G530,'Sentrale parametere'!$A$4:$G$11,6,FALSE)*IF(F530="Ja",2,1),0)</f>
        <v>0</v>
      </c>
      <c r="Q530" s="65">
        <f>IFERROR(VLOOKUP(G530,'Sentrale parametere'!$A$4:$G$11,7,FALSE),0)</f>
        <v>0</v>
      </c>
      <c r="R530" s="5">
        <f t="shared" si="48"/>
        <v>0</v>
      </c>
      <c r="S530" s="5">
        <f t="shared" si="49"/>
        <v>0</v>
      </c>
      <c r="T530" s="5">
        <f t="shared" si="50"/>
        <v>0</v>
      </c>
      <c r="U530" s="4">
        <f t="shared" si="51"/>
        <v>0</v>
      </c>
      <c r="V530" s="4">
        <f t="shared" si="52"/>
        <v>0</v>
      </c>
      <c r="W530" s="4">
        <f t="shared" si="53"/>
        <v>0</v>
      </c>
    </row>
    <row r="531" spans="1:23" customFormat="1" x14ac:dyDescent="0.25">
      <c r="A531" s="124"/>
      <c r="B531" s="119"/>
      <c r="C531" s="124"/>
      <c r="D531" s="124"/>
      <c r="E531" s="124"/>
      <c r="F531" s="123"/>
      <c r="G531" s="4"/>
      <c r="H531" s="4"/>
      <c r="I531" s="4"/>
      <c r="J531" s="4"/>
      <c r="K531" s="4"/>
      <c r="L531" s="64">
        <f>IFERROR(VLOOKUP(G531,'Sentrale parametere'!$A$4:$G$11,2,FALSE),0)</f>
        <v>0</v>
      </c>
      <c r="M531" s="64">
        <f>IFERROR(VLOOKUP(G531,'Sentrale parametere'!$A$4:$G$11,3,FALSE)*IF(F531="Ja",2,1),0)</f>
        <v>0</v>
      </c>
      <c r="N531" s="64">
        <f>IFERROR(VLOOKUP(G531,'Sentrale parametere'!$A$4:$G$11,4,FALSE),0)</f>
        <v>0</v>
      </c>
      <c r="O531" s="65">
        <f>IFERROR(VLOOKUP(G531,'Sentrale parametere'!$A$4:$G$11,5,FALSE),0)</f>
        <v>0</v>
      </c>
      <c r="P531" s="65">
        <f>IFERROR(VLOOKUP(G531,'Sentrale parametere'!$A$4:$G$11,6,FALSE)*IF(F531="Ja",2,1),0)</f>
        <v>0</v>
      </c>
      <c r="Q531" s="65">
        <f>IFERROR(VLOOKUP(G531,'Sentrale parametere'!$A$4:$G$11,7,FALSE),0)</f>
        <v>0</v>
      </c>
      <c r="R531" s="5">
        <f t="shared" si="48"/>
        <v>0</v>
      </c>
      <c r="S531" s="5">
        <f t="shared" si="49"/>
        <v>0</v>
      </c>
      <c r="T531" s="5">
        <f t="shared" si="50"/>
        <v>0</v>
      </c>
      <c r="U531" s="4">
        <f t="shared" si="51"/>
        <v>0</v>
      </c>
      <c r="V531" s="4">
        <f t="shared" si="52"/>
        <v>0</v>
      </c>
      <c r="W531" s="4">
        <f t="shared" si="53"/>
        <v>0</v>
      </c>
    </row>
    <row r="532" spans="1:23" customFormat="1" x14ac:dyDescent="0.25">
      <c r="A532" s="124"/>
      <c r="B532" s="119"/>
      <c r="C532" s="124"/>
      <c r="D532" s="124"/>
      <c r="E532" s="124"/>
      <c r="F532" s="123"/>
      <c r="G532" s="4"/>
      <c r="H532" s="4"/>
      <c r="I532" s="4"/>
      <c r="J532" s="4"/>
      <c r="K532" s="4"/>
      <c r="L532" s="64">
        <f>IFERROR(VLOOKUP(G532,'Sentrale parametere'!$A$4:$G$11,2,FALSE),0)</f>
        <v>0</v>
      </c>
      <c r="M532" s="64">
        <f>IFERROR(VLOOKUP(G532,'Sentrale parametere'!$A$4:$G$11,3,FALSE)*IF(F532="Ja",2,1),0)</f>
        <v>0</v>
      </c>
      <c r="N532" s="64">
        <f>IFERROR(VLOOKUP(G532,'Sentrale parametere'!$A$4:$G$11,4,FALSE),0)</f>
        <v>0</v>
      </c>
      <c r="O532" s="65">
        <f>IFERROR(VLOOKUP(G532,'Sentrale parametere'!$A$4:$G$11,5,FALSE),0)</f>
        <v>0</v>
      </c>
      <c r="P532" s="65">
        <f>IFERROR(VLOOKUP(G532,'Sentrale parametere'!$A$4:$G$11,6,FALSE)*IF(F532="Ja",2,1),0)</f>
        <v>0</v>
      </c>
      <c r="Q532" s="65">
        <f>IFERROR(VLOOKUP(G532,'Sentrale parametere'!$A$4:$G$11,7,FALSE),0)</f>
        <v>0</v>
      </c>
      <c r="R532" s="5">
        <f t="shared" si="48"/>
        <v>0</v>
      </c>
      <c r="S532" s="5">
        <f t="shared" si="49"/>
        <v>0</v>
      </c>
      <c r="T532" s="5">
        <f t="shared" si="50"/>
        <v>0</v>
      </c>
      <c r="U532" s="4">
        <f t="shared" si="51"/>
        <v>0</v>
      </c>
      <c r="V532" s="4">
        <f t="shared" si="52"/>
        <v>0</v>
      </c>
      <c r="W532" s="4">
        <f t="shared" si="53"/>
        <v>0</v>
      </c>
    </row>
    <row r="533" spans="1:23" customFormat="1" x14ac:dyDescent="0.25">
      <c r="A533" s="124"/>
      <c r="B533" s="119"/>
      <c r="C533" s="124"/>
      <c r="D533" s="124"/>
      <c r="E533" s="124"/>
      <c r="F533" s="123"/>
      <c r="G533" s="4"/>
      <c r="H533" s="4"/>
      <c r="I533" s="4"/>
      <c r="J533" s="4"/>
      <c r="K533" s="4"/>
      <c r="L533" s="64">
        <f>IFERROR(VLOOKUP(G533,'Sentrale parametere'!$A$4:$G$11,2,FALSE),0)</f>
        <v>0</v>
      </c>
      <c r="M533" s="64">
        <f>IFERROR(VLOOKUP(G533,'Sentrale parametere'!$A$4:$G$11,3,FALSE)*IF(F533="Ja",2,1),0)</f>
        <v>0</v>
      </c>
      <c r="N533" s="64">
        <f>IFERROR(VLOOKUP(G533,'Sentrale parametere'!$A$4:$G$11,4,FALSE),0)</f>
        <v>0</v>
      </c>
      <c r="O533" s="65">
        <f>IFERROR(VLOOKUP(G533,'Sentrale parametere'!$A$4:$G$11,5,FALSE),0)</f>
        <v>0</v>
      </c>
      <c r="P533" s="65">
        <f>IFERROR(VLOOKUP(G533,'Sentrale parametere'!$A$4:$G$11,6,FALSE)*IF(F533="Ja",2,1),0)</f>
        <v>0</v>
      </c>
      <c r="Q533" s="65">
        <f>IFERROR(VLOOKUP(G533,'Sentrale parametere'!$A$4:$G$11,7,FALSE),0)</f>
        <v>0</v>
      </c>
      <c r="R533" s="5">
        <f t="shared" si="48"/>
        <v>0</v>
      </c>
      <c r="S533" s="5">
        <f t="shared" si="49"/>
        <v>0</v>
      </c>
      <c r="T533" s="5">
        <f t="shared" si="50"/>
        <v>0</v>
      </c>
      <c r="U533" s="4">
        <f t="shared" si="51"/>
        <v>0</v>
      </c>
      <c r="V533" s="4">
        <f t="shared" si="52"/>
        <v>0</v>
      </c>
      <c r="W533" s="4">
        <f t="shared" si="53"/>
        <v>0</v>
      </c>
    </row>
    <row r="534" spans="1:23" customFormat="1" x14ac:dyDescent="0.25">
      <c r="A534" s="124"/>
      <c r="B534" s="119"/>
      <c r="C534" s="124"/>
      <c r="D534" s="124"/>
      <c r="E534" s="124"/>
      <c r="F534" s="123"/>
      <c r="G534" s="4"/>
      <c r="H534" s="4"/>
      <c r="I534" s="4"/>
      <c r="J534" s="4"/>
      <c r="K534" s="4"/>
      <c r="L534" s="64">
        <f>IFERROR(VLOOKUP(G534,'Sentrale parametere'!$A$4:$G$11,2,FALSE),0)</f>
        <v>0</v>
      </c>
      <c r="M534" s="64">
        <f>IFERROR(VLOOKUP(G534,'Sentrale parametere'!$A$4:$G$11,3,FALSE)*IF(F534="Ja",2,1),0)</f>
        <v>0</v>
      </c>
      <c r="N534" s="64">
        <f>IFERROR(VLOOKUP(G534,'Sentrale parametere'!$A$4:$G$11,4,FALSE),0)</f>
        <v>0</v>
      </c>
      <c r="O534" s="65">
        <f>IFERROR(VLOOKUP(G534,'Sentrale parametere'!$A$4:$G$11,5,FALSE),0)</f>
        <v>0</v>
      </c>
      <c r="P534" s="65">
        <f>IFERROR(VLOOKUP(G534,'Sentrale parametere'!$A$4:$G$11,6,FALSE)*IF(F534="Ja",2,1),0)</f>
        <v>0</v>
      </c>
      <c r="Q534" s="65">
        <f>IFERROR(VLOOKUP(G534,'Sentrale parametere'!$A$4:$G$11,7,FALSE),0)</f>
        <v>0</v>
      </c>
      <c r="R534" s="5">
        <f t="shared" si="48"/>
        <v>0</v>
      </c>
      <c r="S534" s="5">
        <f t="shared" si="49"/>
        <v>0</v>
      </c>
      <c r="T534" s="5">
        <f t="shared" si="50"/>
        <v>0</v>
      </c>
      <c r="U534" s="4">
        <f t="shared" si="51"/>
        <v>0</v>
      </c>
      <c r="V534" s="4">
        <f t="shared" si="52"/>
        <v>0</v>
      </c>
      <c r="W534" s="4">
        <f t="shared" si="53"/>
        <v>0</v>
      </c>
    </row>
    <row r="535" spans="1:23" customFormat="1" x14ac:dyDescent="0.25">
      <c r="A535" s="124"/>
      <c r="B535" s="119"/>
      <c r="C535" s="124"/>
      <c r="D535" s="124"/>
      <c r="E535" s="124"/>
      <c r="F535" s="123"/>
      <c r="G535" s="4"/>
      <c r="H535" s="4"/>
      <c r="I535" s="4"/>
      <c r="J535" s="4"/>
      <c r="K535" s="4"/>
      <c r="L535" s="64">
        <f>IFERROR(VLOOKUP(G535,'Sentrale parametere'!$A$4:$G$11,2,FALSE),0)</f>
        <v>0</v>
      </c>
      <c r="M535" s="64">
        <f>IFERROR(VLOOKUP(G535,'Sentrale parametere'!$A$4:$G$11,3,FALSE)*IF(F535="Ja",2,1),0)</f>
        <v>0</v>
      </c>
      <c r="N535" s="64">
        <f>IFERROR(VLOOKUP(G535,'Sentrale parametere'!$A$4:$G$11,4,FALSE),0)</f>
        <v>0</v>
      </c>
      <c r="O535" s="65">
        <f>IFERROR(VLOOKUP(G535,'Sentrale parametere'!$A$4:$G$11,5,FALSE),0)</f>
        <v>0</v>
      </c>
      <c r="P535" s="65">
        <f>IFERROR(VLOOKUP(G535,'Sentrale parametere'!$A$4:$G$11,6,FALSE)*IF(F535="Ja",2,1),0)</f>
        <v>0</v>
      </c>
      <c r="Q535" s="65">
        <f>IFERROR(VLOOKUP(G535,'Sentrale parametere'!$A$4:$G$11,7,FALSE),0)</f>
        <v>0</v>
      </c>
      <c r="R535" s="5">
        <f t="shared" si="48"/>
        <v>0</v>
      </c>
      <c r="S535" s="5">
        <f t="shared" si="49"/>
        <v>0</v>
      </c>
      <c r="T535" s="5">
        <f t="shared" si="50"/>
        <v>0</v>
      </c>
      <c r="U535" s="4">
        <f t="shared" si="51"/>
        <v>0</v>
      </c>
      <c r="V535" s="4">
        <f t="shared" si="52"/>
        <v>0</v>
      </c>
      <c r="W535" s="4">
        <f t="shared" si="53"/>
        <v>0</v>
      </c>
    </row>
    <row r="536" spans="1:23" customFormat="1" x14ac:dyDescent="0.25">
      <c r="A536" s="124"/>
      <c r="B536" s="119"/>
      <c r="C536" s="124"/>
      <c r="D536" s="124"/>
      <c r="E536" s="124"/>
      <c r="F536" s="123"/>
      <c r="G536" s="4"/>
      <c r="H536" s="4"/>
      <c r="I536" s="4"/>
      <c r="J536" s="4"/>
      <c r="K536" s="4"/>
      <c r="L536" s="64">
        <f>IFERROR(VLOOKUP(G536,'Sentrale parametere'!$A$4:$G$11,2,FALSE),0)</f>
        <v>0</v>
      </c>
      <c r="M536" s="64">
        <f>IFERROR(VLOOKUP(G536,'Sentrale parametere'!$A$4:$G$11,3,FALSE)*IF(F536="Ja",2,1),0)</f>
        <v>0</v>
      </c>
      <c r="N536" s="64">
        <f>IFERROR(VLOOKUP(G536,'Sentrale parametere'!$A$4:$G$11,4,FALSE),0)</f>
        <v>0</v>
      </c>
      <c r="O536" s="65">
        <f>IFERROR(VLOOKUP(G536,'Sentrale parametere'!$A$4:$G$11,5,FALSE),0)</f>
        <v>0</v>
      </c>
      <c r="P536" s="65">
        <f>IFERROR(VLOOKUP(G536,'Sentrale parametere'!$A$4:$G$11,6,FALSE)*IF(F536="Ja",2,1),0)</f>
        <v>0</v>
      </c>
      <c r="Q536" s="65">
        <f>IFERROR(VLOOKUP(G536,'Sentrale parametere'!$A$4:$G$11,7,FALSE),0)</f>
        <v>0</v>
      </c>
      <c r="R536" s="5">
        <f t="shared" si="48"/>
        <v>0</v>
      </c>
      <c r="S536" s="5">
        <f t="shared" si="49"/>
        <v>0</v>
      </c>
      <c r="T536" s="5">
        <f t="shared" si="50"/>
        <v>0</v>
      </c>
      <c r="U536" s="4">
        <f t="shared" si="51"/>
        <v>0</v>
      </c>
      <c r="V536" s="4">
        <f t="shared" si="52"/>
        <v>0</v>
      </c>
      <c r="W536" s="4">
        <f t="shared" si="53"/>
        <v>0</v>
      </c>
    </row>
    <row r="537" spans="1:23" customFormat="1" x14ac:dyDescent="0.25">
      <c r="A537" s="124"/>
      <c r="B537" s="119"/>
      <c r="C537" s="124"/>
      <c r="D537" s="124"/>
      <c r="E537" s="124"/>
      <c r="F537" s="123"/>
      <c r="G537" s="4"/>
      <c r="H537" s="4"/>
      <c r="I537" s="4"/>
      <c r="J537" s="4"/>
      <c r="K537" s="4"/>
      <c r="L537" s="64">
        <f>IFERROR(VLOOKUP(G537,'Sentrale parametere'!$A$4:$G$11,2,FALSE),0)</f>
        <v>0</v>
      </c>
      <c r="M537" s="64">
        <f>IFERROR(VLOOKUP(G537,'Sentrale parametere'!$A$4:$G$11,3,FALSE)*IF(F537="Ja",2,1),0)</f>
        <v>0</v>
      </c>
      <c r="N537" s="64">
        <f>IFERROR(VLOOKUP(G537,'Sentrale parametere'!$A$4:$G$11,4,FALSE),0)</f>
        <v>0</v>
      </c>
      <c r="O537" s="65">
        <f>IFERROR(VLOOKUP(G537,'Sentrale parametere'!$A$4:$G$11,5,FALSE),0)</f>
        <v>0</v>
      </c>
      <c r="P537" s="65">
        <f>IFERROR(VLOOKUP(G537,'Sentrale parametere'!$A$4:$G$11,6,FALSE)*IF(F537="Ja",2,1),0)</f>
        <v>0</v>
      </c>
      <c r="Q537" s="65">
        <f>IFERROR(VLOOKUP(G537,'Sentrale parametere'!$A$4:$G$11,7,FALSE),0)</f>
        <v>0</v>
      </c>
      <c r="R537" s="5">
        <f t="shared" si="48"/>
        <v>0</v>
      </c>
      <c r="S537" s="5">
        <f t="shared" si="49"/>
        <v>0</v>
      </c>
      <c r="T537" s="5">
        <f t="shared" si="50"/>
        <v>0</v>
      </c>
      <c r="U537" s="4">
        <f t="shared" si="51"/>
        <v>0</v>
      </c>
      <c r="V537" s="4">
        <f t="shared" si="52"/>
        <v>0</v>
      </c>
      <c r="W537" s="4">
        <f t="shared" si="53"/>
        <v>0</v>
      </c>
    </row>
    <row r="538" spans="1:23" customFormat="1" x14ac:dyDescent="0.25">
      <c r="A538" s="124"/>
      <c r="B538" s="119"/>
      <c r="C538" s="124"/>
      <c r="D538" s="124"/>
      <c r="E538" s="124"/>
      <c r="F538" s="123"/>
      <c r="G538" s="4"/>
      <c r="H538" s="4"/>
      <c r="I538" s="4"/>
      <c r="J538" s="4"/>
      <c r="K538" s="4"/>
      <c r="L538" s="64">
        <f>IFERROR(VLOOKUP(G538,'Sentrale parametere'!$A$4:$G$11,2,FALSE),0)</f>
        <v>0</v>
      </c>
      <c r="M538" s="64">
        <f>IFERROR(VLOOKUP(G538,'Sentrale parametere'!$A$4:$G$11,3,FALSE)*IF(F538="Ja",2,1),0)</f>
        <v>0</v>
      </c>
      <c r="N538" s="64">
        <f>IFERROR(VLOOKUP(G538,'Sentrale parametere'!$A$4:$G$11,4,FALSE),0)</f>
        <v>0</v>
      </c>
      <c r="O538" s="65">
        <f>IFERROR(VLOOKUP(G538,'Sentrale parametere'!$A$4:$G$11,5,FALSE),0)</f>
        <v>0</v>
      </c>
      <c r="P538" s="65">
        <f>IFERROR(VLOOKUP(G538,'Sentrale parametere'!$A$4:$G$11,6,FALSE)*IF(F538="Ja",2,1),0)</f>
        <v>0</v>
      </c>
      <c r="Q538" s="65">
        <f>IFERROR(VLOOKUP(G538,'Sentrale parametere'!$A$4:$G$11,7,FALSE),0)</f>
        <v>0</v>
      </c>
      <c r="R538" s="5">
        <f t="shared" si="48"/>
        <v>0</v>
      </c>
      <c r="S538" s="5">
        <f t="shared" si="49"/>
        <v>0</v>
      </c>
      <c r="T538" s="5">
        <f t="shared" si="50"/>
        <v>0</v>
      </c>
      <c r="U538" s="4">
        <f t="shared" si="51"/>
        <v>0</v>
      </c>
      <c r="V538" s="4">
        <f t="shared" si="52"/>
        <v>0</v>
      </c>
      <c r="W538" s="4">
        <f t="shared" si="53"/>
        <v>0</v>
      </c>
    </row>
    <row r="539" spans="1:23" customFormat="1" x14ac:dyDescent="0.25">
      <c r="A539" s="124"/>
      <c r="B539" s="119"/>
      <c r="C539" s="124"/>
      <c r="D539" s="124"/>
      <c r="E539" s="124"/>
      <c r="F539" s="123"/>
      <c r="G539" s="4"/>
      <c r="H539" s="4"/>
      <c r="I539" s="4"/>
      <c r="J539" s="4"/>
      <c r="K539" s="4"/>
      <c r="L539" s="64">
        <f>IFERROR(VLOOKUP(G539,'Sentrale parametere'!$A$4:$G$11,2,FALSE),0)</f>
        <v>0</v>
      </c>
      <c r="M539" s="64">
        <f>IFERROR(VLOOKUP(G539,'Sentrale parametere'!$A$4:$G$11,3,FALSE)*IF(F539="Ja",2,1),0)</f>
        <v>0</v>
      </c>
      <c r="N539" s="64">
        <f>IFERROR(VLOOKUP(G539,'Sentrale parametere'!$A$4:$G$11,4,FALSE),0)</f>
        <v>0</v>
      </c>
      <c r="O539" s="65">
        <f>IFERROR(VLOOKUP(G539,'Sentrale parametere'!$A$4:$G$11,5,FALSE),0)</f>
        <v>0</v>
      </c>
      <c r="P539" s="65">
        <f>IFERROR(VLOOKUP(G539,'Sentrale parametere'!$A$4:$G$11,6,FALSE)*IF(F539="Ja",2,1),0)</f>
        <v>0</v>
      </c>
      <c r="Q539" s="65">
        <f>IFERROR(VLOOKUP(G539,'Sentrale parametere'!$A$4:$G$11,7,FALSE),0)</f>
        <v>0</v>
      </c>
      <c r="R539" s="5">
        <f t="shared" si="48"/>
        <v>0</v>
      </c>
      <c r="S539" s="5">
        <f t="shared" si="49"/>
        <v>0</v>
      </c>
      <c r="T539" s="5">
        <f t="shared" si="50"/>
        <v>0</v>
      </c>
      <c r="U539" s="4">
        <f t="shared" si="51"/>
        <v>0</v>
      </c>
      <c r="V539" s="4">
        <f t="shared" si="52"/>
        <v>0</v>
      </c>
      <c r="W539" s="4">
        <f t="shared" si="53"/>
        <v>0</v>
      </c>
    </row>
    <row r="540" spans="1:23" customFormat="1" x14ac:dyDescent="0.25">
      <c r="A540" s="124"/>
      <c r="B540" s="119"/>
      <c r="C540" s="124"/>
      <c r="D540" s="124"/>
      <c r="E540" s="124"/>
      <c r="F540" s="123"/>
      <c r="G540" s="4"/>
      <c r="H540" s="4"/>
      <c r="I540" s="4"/>
      <c r="J540" s="4"/>
      <c r="K540" s="4"/>
      <c r="L540" s="64">
        <f>IFERROR(VLOOKUP(G540,'Sentrale parametere'!$A$4:$G$11,2,FALSE),0)</f>
        <v>0</v>
      </c>
      <c r="M540" s="64">
        <f>IFERROR(VLOOKUP(G540,'Sentrale parametere'!$A$4:$G$11,3,FALSE)*IF(F540="Ja",2,1),0)</f>
        <v>0</v>
      </c>
      <c r="N540" s="64">
        <f>IFERROR(VLOOKUP(G540,'Sentrale parametere'!$A$4:$G$11,4,FALSE),0)</f>
        <v>0</v>
      </c>
      <c r="O540" s="65">
        <f>IFERROR(VLOOKUP(G540,'Sentrale parametere'!$A$4:$G$11,5,FALSE),0)</f>
        <v>0</v>
      </c>
      <c r="P540" s="65">
        <f>IFERROR(VLOOKUP(G540,'Sentrale parametere'!$A$4:$G$11,6,FALSE)*IF(F540="Ja",2,1),0)</f>
        <v>0</v>
      </c>
      <c r="Q540" s="65">
        <f>IFERROR(VLOOKUP(G540,'Sentrale parametere'!$A$4:$G$11,7,FALSE),0)</f>
        <v>0</v>
      </c>
      <c r="R540" s="5">
        <f t="shared" si="48"/>
        <v>0</v>
      </c>
      <c r="S540" s="5">
        <f t="shared" si="49"/>
        <v>0</v>
      </c>
      <c r="T540" s="5">
        <f t="shared" si="50"/>
        <v>0</v>
      </c>
      <c r="U540" s="4">
        <f t="shared" si="51"/>
        <v>0</v>
      </c>
      <c r="V540" s="4">
        <f t="shared" si="52"/>
        <v>0</v>
      </c>
      <c r="W540" s="4">
        <f t="shared" si="53"/>
        <v>0</v>
      </c>
    </row>
    <row r="541" spans="1:23" customFormat="1" x14ac:dyDescent="0.25">
      <c r="A541" s="124"/>
      <c r="B541" s="119"/>
      <c r="C541" s="124"/>
      <c r="D541" s="124"/>
      <c r="E541" s="124"/>
      <c r="F541" s="123"/>
      <c r="G541" s="4"/>
      <c r="H541" s="4"/>
      <c r="I541" s="4"/>
      <c r="J541" s="4"/>
      <c r="K541" s="4"/>
      <c r="L541" s="64">
        <f>IFERROR(VLOOKUP(G541,'Sentrale parametere'!$A$4:$G$11,2,FALSE),0)</f>
        <v>0</v>
      </c>
      <c r="M541" s="64">
        <f>IFERROR(VLOOKUP(G541,'Sentrale parametere'!$A$4:$G$11,3,FALSE)*IF(F541="Ja",2,1),0)</f>
        <v>0</v>
      </c>
      <c r="N541" s="64">
        <f>IFERROR(VLOOKUP(G541,'Sentrale parametere'!$A$4:$G$11,4,FALSE),0)</f>
        <v>0</v>
      </c>
      <c r="O541" s="65">
        <f>IFERROR(VLOOKUP(G541,'Sentrale parametere'!$A$4:$G$11,5,FALSE),0)</f>
        <v>0</v>
      </c>
      <c r="P541" s="65">
        <f>IFERROR(VLOOKUP(G541,'Sentrale parametere'!$A$4:$G$11,6,FALSE)*IF(F541="Ja",2,1),0)</f>
        <v>0</v>
      </c>
      <c r="Q541" s="65">
        <f>IFERROR(VLOOKUP(G541,'Sentrale parametere'!$A$4:$G$11,7,FALSE),0)</f>
        <v>0</v>
      </c>
      <c r="R541" s="5">
        <f t="shared" si="48"/>
        <v>0</v>
      </c>
      <c r="S541" s="5">
        <f t="shared" si="49"/>
        <v>0</v>
      </c>
      <c r="T541" s="5">
        <f t="shared" si="50"/>
        <v>0</v>
      </c>
      <c r="U541" s="4">
        <f t="shared" si="51"/>
        <v>0</v>
      </c>
      <c r="V541" s="4">
        <f t="shared" si="52"/>
        <v>0</v>
      </c>
      <c r="W541" s="4">
        <f t="shared" si="53"/>
        <v>0</v>
      </c>
    </row>
    <row r="542" spans="1:23" customFormat="1" x14ac:dyDescent="0.25">
      <c r="A542" s="124"/>
      <c r="B542" s="119"/>
      <c r="C542" s="124"/>
      <c r="D542" s="124"/>
      <c r="E542" s="124"/>
      <c r="F542" s="123"/>
      <c r="G542" s="4"/>
      <c r="H542" s="4"/>
      <c r="I542" s="4"/>
      <c r="J542" s="4"/>
      <c r="K542" s="4"/>
      <c r="L542" s="64">
        <f>IFERROR(VLOOKUP(G542,'Sentrale parametere'!$A$4:$G$11,2,FALSE),0)</f>
        <v>0</v>
      </c>
      <c r="M542" s="64">
        <f>IFERROR(VLOOKUP(G542,'Sentrale parametere'!$A$4:$G$11,3,FALSE)*IF(F542="Ja",2,1),0)</f>
        <v>0</v>
      </c>
      <c r="N542" s="64">
        <f>IFERROR(VLOOKUP(G542,'Sentrale parametere'!$A$4:$G$11,4,FALSE),0)</f>
        <v>0</v>
      </c>
      <c r="O542" s="65">
        <f>IFERROR(VLOOKUP(G542,'Sentrale parametere'!$A$4:$G$11,5,FALSE),0)</f>
        <v>0</v>
      </c>
      <c r="P542" s="65">
        <f>IFERROR(VLOOKUP(G542,'Sentrale parametere'!$A$4:$G$11,6,FALSE)*IF(F542="Ja",2,1),0)</f>
        <v>0</v>
      </c>
      <c r="Q542" s="65">
        <f>IFERROR(VLOOKUP(G542,'Sentrale parametere'!$A$4:$G$11,7,FALSE),0)</f>
        <v>0</v>
      </c>
      <c r="R542" s="5">
        <f t="shared" si="48"/>
        <v>0</v>
      </c>
      <c r="S542" s="5">
        <f t="shared" si="49"/>
        <v>0</v>
      </c>
      <c r="T542" s="5">
        <f t="shared" si="50"/>
        <v>0</v>
      </c>
      <c r="U542" s="4">
        <f t="shared" si="51"/>
        <v>0</v>
      </c>
      <c r="V542" s="4">
        <f t="shared" si="52"/>
        <v>0</v>
      </c>
      <c r="W542" s="4">
        <f t="shared" si="53"/>
        <v>0</v>
      </c>
    </row>
    <row r="543" spans="1:23" customFormat="1" x14ac:dyDescent="0.25">
      <c r="A543" s="124"/>
      <c r="B543" s="119"/>
      <c r="C543" s="124"/>
      <c r="D543" s="124"/>
      <c r="E543" s="124"/>
      <c r="F543" s="123"/>
      <c r="G543" s="4"/>
      <c r="H543" s="4"/>
      <c r="I543" s="4"/>
      <c r="J543" s="4"/>
      <c r="K543" s="4"/>
      <c r="L543" s="64">
        <f>IFERROR(VLOOKUP(G543,'Sentrale parametere'!$A$4:$G$11,2,FALSE),0)</f>
        <v>0</v>
      </c>
      <c r="M543" s="64">
        <f>IFERROR(VLOOKUP(G543,'Sentrale parametere'!$A$4:$G$11,3,FALSE)*IF(F543="Ja",2,1),0)</f>
        <v>0</v>
      </c>
      <c r="N543" s="64">
        <f>IFERROR(VLOOKUP(G543,'Sentrale parametere'!$A$4:$G$11,4,FALSE),0)</f>
        <v>0</v>
      </c>
      <c r="O543" s="65">
        <f>IFERROR(VLOOKUP(G543,'Sentrale parametere'!$A$4:$G$11,5,FALSE),0)</f>
        <v>0</v>
      </c>
      <c r="P543" s="65">
        <f>IFERROR(VLOOKUP(G543,'Sentrale parametere'!$A$4:$G$11,6,FALSE)*IF(F543="Ja",2,1),0)</f>
        <v>0</v>
      </c>
      <c r="Q543" s="65">
        <f>IFERROR(VLOOKUP(G543,'Sentrale parametere'!$A$4:$G$11,7,FALSE),0)</f>
        <v>0</v>
      </c>
      <c r="R543" s="5">
        <f t="shared" si="48"/>
        <v>0</v>
      </c>
      <c r="S543" s="5">
        <f t="shared" si="49"/>
        <v>0</v>
      </c>
      <c r="T543" s="5">
        <f t="shared" si="50"/>
        <v>0</v>
      </c>
      <c r="U543" s="4">
        <f t="shared" si="51"/>
        <v>0</v>
      </c>
      <c r="V543" s="4">
        <f t="shared" si="52"/>
        <v>0</v>
      </c>
      <c r="W543" s="4">
        <f t="shared" si="53"/>
        <v>0</v>
      </c>
    </row>
    <row r="544" spans="1:23" customFormat="1" x14ac:dyDescent="0.25">
      <c r="A544" s="124"/>
      <c r="B544" s="119"/>
      <c r="C544" s="124"/>
      <c r="D544" s="124"/>
      <c r="E544" s="124"/>
      <c r="F544" s="123"/>
      <c r="G544" s="4"/>
      <c r="H544" s="4"/>
      <c r="I544" s="4"/>
      <c r="J544" s="4"/>
      <c r="K544" s="4"/>
      <c r="L544" s="64">
        <f>IFERROR(VLOOKUP(G544,'Sentrale parametere'!$A$4:$G$11,2,FALSE),0)</f>
        <v>0</v>
      </c>
      <c r="M544" s="64">
        <f>IFERROR(VLOOKUP(G544,'Sentrale parametere'!$A$4:$G$11,3,FALSE)*IF(F544="Ja",2,1),0)</f>
        <v>0</v>
      </c>
      <c r="N544" s="64">
        <f>IFERROR(VLOOKUP(G544,'Sentrale parametere'!$A$4:$G$11,4,FALSE),0)</f>
        <v>0</v>
      </c>
      <c r="O544" s="65">
        <f>IFERROR(VLOOKUP(G544,'Sentrale parametere'!$A$4:$G$11,5,FALSE),0)</f>
        <v>0</v>
      </c>
      <c r="P544" s="65">
        <f>IFERROR(VLOOKUP(G544,'Sentrale parametere'!$A$4:$G$11,6,FALSE)*IF(F544="Ja",2,1),0)</f>
        <v>0</v>
      </c>
      <c r="Q544" s="65">
        <f>IFERROR(VLOOKUP(G544,'Sentrale parametere'!$A$4:$G$11,7,FALSE),0)</f>
        <v>0</v>
      </c>
      <c r="R544" s="5">
        <f t="shared" si="48"/>
        <v>0</v>
      </c>
      <c r="S544" s="5">
        <f t="shared" si="49"/>
        <v>0</v>
      </c>
      <c r="T544" s="5">
        <f t="shared" si="50"/>
        <v>0</v>
      </c>
      <c r="U544" s="4">
        <f t="shared" si="51"/>
        <v>0</v>
      </c>
      <c r="V544" s="4">
        <f t="shared" si="52"/>
        <v>0</v>
      </c>
      <c r="W544" s="4">
        <f t="shared" si="53"/>
        <v>0</v>
      </c>
    </row>
    <row r="545" spans="1:23" customFormat="1" x14ac:dyDescent="0.25">
      <c r="A545" s="124"/>
      <c r="B545" s="119"/>
      <c r="C545" s="124"/>
      <c r="D545" s="124"/>
      <c r="E545" s="124"/>
      <c r="F545" s="123"/>
      <c r="G545" s="4"/>
      <c r="H545" s="4"/>
      <c r="I545" s="4"/>
      <c r="J545" s="4"/>
      <c r="K545" s="4"/>
      <c r="L545" s="64">
        <f>IFERROR(VLOOKUP(G545,'Sentrale parametere'!$A$4:$G$11,2,FALSE),0)</f>
        <v>0</v>
      </c>
      <c r="M545" s="64">
        <f>IFERROR(VLOOKUP(G545,'Sentrale parametere'!$A$4:$G$11,3,FALSE)*IF(F545="Ja",2,1),0)</f>
        <v>0</v>
      </c>
      <c r="N545" s="64">
        <f>IFERROR(VLOOKUP(G545,'Sentrale parametere'!$A$4:$G$11,4,FALSE),0)</f>
        <v>0</v>
      </c>
      <c r="O545" s="65">
        <f>IFERROR(VLOOKUP(G545,'Sentrale parametere'!$A$4:$G$11,5,FALSE),0)</f>
        <v>0</v>
      </c>
      <c r="P545" s="65">
        <f>IFERROR(VLOOKUP(G545,'Sentrale parametere'!$A$4:$G$11,6,FALSE)*IF(F545="Ja",2,1),0)</f>
        <v>0</v>
      </c>
      <c r="Q545" s="65">
        <f>IFERROR(VLOOKUP(G545,'Sentrale parametere'!$A$4:$G$11,7,FALSE),0)</f>
        <v>0</v>
      </c>
      <c r="R545" s="5">
        <f t="shared" si="48"/>
        <v>0</v>
      </c>
      <c r="S545" s="5">
        <f t="shared" si="49"/>
        <v>0</v>
      </c>
      <c r="T545" s="5">
        <f t="shared" si="50"/>
        <v>0</v>
      </c>
      <c r="U545" s="4">
        <f t="shared" si="51"/>
        <v>0</v>
      </c>
      <c r="V545" s="4">
        <f t="shared" si="52"/>
        <v>0</v>
      </c>
      <c r="W545" s="4">
        <f t="shared" si="53"/>
        <v>0</v>
      </c>
    </row>
    <row r="546" spans="1:23" customFormat="1" x14ac:dyDescent="0.25">
      <c r="A546" s="124"/>
      <c r="B546" s="119"/>
      <c r="C546" s="124"/>
      <c r="D546" s="124"/>
      <c r="E546" s="124"/>
      <c r="F546" s="123"/>
      <c r="G546" s="4"/>
      <c r="H546" s="4"/>
      <c r="I546" s="4"/>
      <c r="J546" s="4"/>
      <c r="K546" s="4"/>
      <c r="L546" s="64">
        <f>IFERROR(VLOOKUP(G546,'Sentrale parametere'!$A$4:$G$11,2,FALSE),0)</f>
        <v>0</v>
      </c>
      <c r="M546" s="64">
        <f>IFERROR(VLOOKUP(G546,'Sentrale parametere'!$A$4:$G$11,3,FALSE)*IF(F546="Ja",2,1),0)</f>
        <v>0</v>
      </c>
      <c r="N546" s="64">
        <f>IFERROR(VLOOKUP(G546,'Sentrale parametere'!$A$4:$G$11,4,FALSE),0)</f>
        <v>0</v>
      </c>
      <c r="O546" s="65">
        <f>IFERROR(VLOOKUP(G546,'Sentrale parametere'!$A$4:$G$11,5,FALSE),0)</f>
        <v>0</v>
      </c>
      <c r="P546" s="65">
        <f>IFERROR(VLOOKUP(G546,'Sentrale parametere'!$A$4:$G$11,6,FALSE)*IF(F546="Ja",2,1),0)</f>
        <v>0</v>
      </c>
      <c r="Q546" s="65">
        <f>IFERROR(VLOOKUP(G546,'Sentrale parametere'!$A$4:$G$11,7,FALSE),0)</f>
        <v>0</v>
      </c>
      <c r="R546" s="5">
        <f t="shared" si="48"/>
        <v>0</v>
      </c>
      <c r="S546" s="5">
        <f t="shared" si="49"/>
        <v>0</v>
      </c>
      <c r="T546" s="5">
        <f t="shared" si="50"/>
        <v>0</v>
      </c>
      <c r="U546" s="4">
        <f t="shared" si="51"/>
        <v>0</v>
      </c>
      <c r="V546" s="4">
        <f t="shared" si="52"/>
        <v>0</v>
      </c>
      <c r="W546" s="4">
        <f t="shared" si="53"/>
        <v>0</v>
      </c>
    </row>
    <row r="547" spans="1:23" customFormat="1" x14ac:dyDescent="0.25">
      <c r="A547" s="124"/>
      <c r="B547" s="119"/>
      <c r="C547" s="124"/>
      <c r="D547" s="124"/>
      <c r="E547" s="124"/>
      <c r="F547" s="123"/>
      <c r="G547" s="4"/>
      <c r="H547" s="4"/>
      <c r="I547" s="4"/>
      <c r="J547" s="4"/>
      <c r="K547" s="4"/>
      <c r="L547" s="64">
        <f>IFERROR(VLOOKUP(G547,'Sentrale parametere'!$A$4:$G$11,2,FALSE),0)</f>
        <v>0</v>
      </c>
      <c r="M547" s="64">
        <f>IFERROR(VLOOKUP(G547,'Sentrale parametere'!$A$4:$G$11,3,FALSE)*IF(F547="Ja",2,1),0)</f>
        <v>0</v>
      </c>
      <c r="N547" s="64">
        <f>IFERROR(VLOOKUP(G547,'Sentrale parametere'!$A$4:$G$11,4,FALSE),0)</f>
        <v>0</v>
      </c>
      <c r="O547" s="65">
        <f>IFERROR(VLOOKUP(G547,'Sentrale parametere'!$A$4:$G$11,5,FALSE),0)</f>
        <v>0</v>
      </c>
      <c r="P547" s="65">
        <f>IFERROR(VLOOKUP(G547,'Sentrale parametere'!$A$4:$G$11,6,FALSE)*IF(F547="Ja",2,1),0)</f>
        <v>0</v>
      </c>
      <c r="Q547" s="65">
        <f>IFERROR(VLOOKUP(G547,'Sentrale parametere'!$A$4:$G$11,7,FALSE),0)</f>
        <v>0</v>
      </c>
      <c r="R547" s="5">
        <f t="shared" si="48"/>
        <v>0</v>
      </c>
      <c r="S547" s="5">
        <f t="shared" si="49"/>
        <v>0</v>
      </c>
      <c r="T547" s="5">
        <f t="shared" si="50"/>
        <v>0</v>
      </c>
      <c r="U547" s="4">
        <f t="shared" si="51"/>
        <v>0</v>
      </c>
      <c r="V547" s="4">
        <f t="shared" si="52"/>
        <v>0</v>
      </c>
      <c r="W547" s="4">
        <f t="shared" si="53"/>
        <v>0</v>
      </c>
    </row>
    <row r="548" spans="1:23" customFormat="1" x14ac:dyDescent="0.25">
      <c r="A548" s="124"/>
      <c r="B548" s="119"/>
      <c r="C548" s="124"/>
      <c r="D548" s="124"/>
      <c r="E548" s="124"/>
      <c r="F548" s="123"/>
      <c r="G548" s="4"/>
      <c r="H548" s="4"/>
      <c r="I548" s="4"/>
      <c r="J548" s="4"/>
      <c r="K548" s="4"/>
      <c r="L548" s="64">
        <f>IFERROR(VLOOKUP(G548,'Sentrale parametere'!$A$4:$G$11,2,FALSE),0)</f>
        <v>0</v>
      </c>
      <c r="M548" s="64">
        <f>IFERROR(VLOOKUP(G548,'Sentrale parametere'!$A$4:$G$11,3,FALSE)*IF(F548="Ja",2,1),0)</f>
        <v>0</v>
      </c>
      <c r="N548" s="64">
        <f>IFERROR(VLOOKUP(G548,'Sentrale parametere'!$A$4:$G$11,4,FALSE),0)</f>
        <v>0</v>
      </c>
      <c r="O548" s="65">
        <f>IFERROR(VLOOKUP(G548,'Sentrale parametere'!$A$4:$G$11,5,FALSE),0)</f>
        <v>0</v>
      </c>
      <c r="P548" s="65">
        <f>IFERROR(VLOOKUP(G548,'Sentrale parametere'!$A$4:$G$11,6,FALSE)*IF(F548="Ja",2,1),0)</f>
        <v>0</v>
      </c>
      <c r="Q548" s="65">
        <f>IFERROR(VLOOKUP(G548,'Sentrale parametere'!$A$4:$G$11,7,FALSE),0)</f>
        <v>0</v>
      </c>
      <c r="R548" s="5">
        <f t="shared" si="48"/>
        <v>0</v>
      </c>
      <c r="S548" s="5">
        <f t="shared" si="49"/>
        <v>0</v>
      </c>
      <c r="T548" s="5">
        <f t="shared" si="50"/>
        <v>0</v>
      </c>
      <c r="U548" s="4">
        <f t="shared" si="51"/>
        <v>0</v>
      </c>
      <c r="V548" s="4">
        <f t="shared" si="52"/>
        <v>0</v>
      </c>
      <c r="W548" s="4">
        <f t="shared" si="53"/>
        <v>0</v>
      </c>
    </row>
    <row r="549" spans="1:23" customFormat="1" x14ac:dyDescent="0.25">
      <c r="A549" s="124"/>
      <c r="B549" s="119"/>
      <c r="C549" s="124"/>
      <c r="D549" s="124"/>
      <c r="E549" s="124"/>
      <c r="F549" s="123"/>
      <c r="G549" s="4"/>
      <c r="H549" s="4"/>
      <c r="I549" s="4"/>
      <c r="J549" s="4"/>
      <c r="K549" s="4"/>
      <c r="L549" s="64">
        <f>IFERROR(VLOOKUP(G549,'Sentrale parametere'!$A$4:$G$11,2,FALSE),0)</f>
        <v>0</v>
      </c>
      <c r="M549" s="64">
        <f>IFERROR(VLOOKUP(G549,'Sentrale parametere'!$A$4:$G$11,3,FALSE)*IF(F549="Ja",2,1),0)</f>
        <v>0</v>
      </c>
      <c r="N549" s="64">
        <f>IFERROR(VLOOKUP(G549,'Sentrale parametere'!$A$4:$G$11,4,FALSE),0)</f>
        <v>0</v>
      </c>
      <c r="O549" s="65">
        <f>IFERROR(VLOOKUP(G549,'Sentrale parametere'!$A$4:$G$11,5,FALSE),0)</f>
        <v>0</v>
      </c>
      <c r="P549" s="65">
        <f>IFERROR(VLOOKUP(G549,'Sentrale parametere'!$A$4:$G$11,6,FALSE)*IF(F549="Ja",2,1),0)</f>
        <v>0</v>
      </c>
      <c r="Q549" s="65">
        <f>IFERROR(VLOOKUP(G549,'Sentrale parametere'!$A$4:$G$11,7,FALSE),0)</f>
        <v>0</v>
      </c>
      <c r="R549" s="5">
        <f t="shared" si="48"/>
        <v>0</v>
      </c>
      <c r="S549" s="5">
        <f t="shared" si="49"/>
        <v>0</v>
      </c>
      <c r="T549" s="5">
        <f t="shared" si="50"/>
        <v>0</v>
      </c>
      <c r="U549" s="4">
        <f t="shared" si="51"/>
        <v>0</v>
      </c>
      <c r="V549" s="4">
        <f t="shared" si="52"/>
        <v>0</v>
      </c>
      <c r="W549" s="4">
        <f t="shared" si="53"/>
        <v>0</v>
      </c>
    </row>
    <row r="550" spans="1:23" customFormat="1" x14ac:dyDescent="0.25">
      <c r="A550" s="124"/>
      <c r="B550" s="119"/>
      <c r="C550" s="124"/>
      <c r="D550" s="124"/>
      <c r="E550" s="124"/>
      <c r="F550" s="123"/>
      <c r="G550" s="4"/>
      <c r="H550" s="4"/>
      <c r="I550" s="4"/>
      <c r="J550" s="4"/>
      <c r="K550" s="4"/>
      <c r="L550" s="64">
        <f>IFERROR(VLOOKUP(G550,'Sentrale parametere'!$A$4:$G$11,2,FALSE),0)</f>
        <v>0</v>
      </c>
      <c r="M550" s="64">
        <f>IFERROR(VLOOKUP(G550,'Sentrale parametere'!$A$4:$G$11,3,FALSE)*IF(F550="Ja",2,1),0)</f>
        <v>0</v>
      </c>
      <c r="N550" s="64">
        <f>IFERROR(VLOOKUP(G550,'Sentrale parametere'!$A$4:$G$11,4,FALSE),0)</f>
        <v>0</v>
      </c>
      <c r="O550" s="65">
        <f>IFERROR(VLOOKUP(G550,'Sentrale parametere'!$A$4:$G$11,5,FALSE),0)</f>
        <v>0</v>
      </c>
      <c r="P550" s="65">
        <f>IFERROR(VLOOKUP(G550,'Sentrale parametere'!$A$4:$G$11,6,FALSE)*IF(F550="Ja",2,1),0)</f>
        <v>0</v>
      </c>
      <c r="Q550" s="65">
        <f>IFERROR(VLOOKUP(G550,'Sentrale parametere'!$A$4:$G$11,7,FALSE),0)</f>
        <v>0</v>
      </c>
      <c r="R550" s="5">
        <f t="shared" si="48"/>
        <v>0</v>
      </c>
      <c r="S550" s="5">
        <f t="shared" si="49"/>
        <v>0</v>
      </c>
      <c r="T550" s="5">
        <f t="shared" si="50"/>
        <v>0</v>
      </c>
      <c r="U550" s="4">
        <f t="shared" si="51"/>
        <v>0</v>
      </c>
      <c r="V550" s="4">
        <f t="shared" si="52"/>
        <v>0</v>
      </c>
      <c r="W550" s="4">
        <f t="shared" si="53"/>
        <v>0</v>
      </c>
    </row>
    <row r="551" spans="1:23" customFormat="1" x14ac:dyDescent="0.25">
      <c r="A551" s="124"/>
      <c r="B551" s="119"/>
      <c r="C551" s="124"/>
      <c r="D551" s="124"/>
      <c r="E551" s="124"/>
      <c r="F551" s="123"/>
      <c r="G551" s="4"/>
      <c r="H551" s="4"/>
      <c r="I551" s="4"/>
      <c r="J551" s="4"/>
      <c r="K551" s="4"/>
      <c r="L551" s="64">
        <f>IFERROR(VLOOKUP(G551,'Sentrale parametere'!$A$4:$G$11,2,FALSE),0)</f>
        <v>0</v>
      </c>
      <c r="M551" s="64">
        <f>IFERROR(VLOOKUP(G551,'Sentrale parametere'!$A$4:$G$11,3,FALSE)*IF(F551="Ja",2,1),0)</f>
        <v>0</v>
      </c>
      <c r="N551" s="64">
        <f>IFERROR(VLOOKUP(G551,'Sentrale parametere'!$A$4:$G$11,4,FALSE),0)</f>
        <v>0</v>
      </c>
      <c r="O551" s="65">
        <f>IFERROR(VLOOKUP(G551,'Sentrale parametere'!$A$4:$G$11,5,FALSE),0)</f>
        <v>0</v>
      </c>
      <c r="P551" s="65">
        <f>IFERROR(VLOOKUP(G551,'Sentrale parametere'!$A$4:$G$11,6,FALSE)*IF(F551="Ja",2,1),0)</f>
        <v>0</v>
      </c>
      <c r="Q551" s="65">
        <f>IFERROR(VLOOKUP(G551,'Sentrale parametere'!$A$4:$G$11,7,FALSE),0)</f>
        <v>0</v>
      </c>
      <c r="R551" s="5">
        <f t="shared" si="48"/>
        <v>0</v>
      </c>
      <c r="S551" s="5">
        <f t="shared" si="49"/>
        <v>0</v>
      </c>
      <c r="T551" s="5">
        <f t="shared" si="50"/>
        <v>0</v>
      </c>
      <c r="U551" s="4">
        <f t="shared" si="51"/>
        <v>0</v>
      </c>
      <c r="V551" s="4">
        <f t="shared" si="52"/>
        <v>0</v>
      </c>
      <c r="W551" s="4">
        <f t="shared" si="53"/>
        <v>0</v>
      </c>
    </row>
    <row r="552" spans="1:23" customFormat="1" x14ac:dyDescent="0.25">
      <c r="A552" s="124"/>
      <c r="B552" s="119"/>
      <c r="C552" s="124"/>
      <c r="D552" s="124"/>
      <c r="E552" s="124"/>
      <c r="F552" s="123"/>
      <c r="G552" s="4"/>
      <c r="H552" s="4"/>
      <c r="I552" s="4"/>
      <c r="J552" s="4"/>
      <c r="K552" s="4"/>
      <c r="L552" s="64">
        <f>IFERROR(VLOOKUP(G552,'Sentrale parametere'!$A$4:$G$11,2,FALSE),0)</f>
        <v>0</v>
      </c>
      <c r="M552" s="64">
        <f>IFERROR(VLOOKUP(G552,'Sentrale parametere'!$A$4:$G$11,3,FALSE)*IF(F552="Ja",2,1),0)</f>
        <v>0</v>
      </c>
      <c r="N552" s="64">
        <f>IFERROR(VLOOKUP(G552,'Sentrale parametere'!$A$4:$G$11,4,FALSE),0)</f>
        <v>0</v>
      </c>
      <c r="O552" s="65">
        <f>IFERROR(VLOOKUP(G552,'Sentrale parametere'!$A$4:$G$11,5,FALSE),0)</f>
        <v>0</v>
      </c>
      <c r="P552" s="65">
        <f>IFERROR(VLOOKUP(G552,'Sentrale parametere'!$A$4:$G$11,6,FALSE)*IF(F552="Ja",2,1),0)</f>
        <v>0</v>
      </c>
      <c r="Q552" s="65">
        <f>IFERROR(VLOOKUP(G552,'Sentrale parametere'!$A$4:$G$11,7,FALSE),0)</f>
        <v>0</v>
      </c>
      <c r="R552" s="5">
        <f t="shared" si="48"/>
        <v>0</v>
      </c>
      <c r="S552" s="5">
        <f t="shared" si="49"/>
        <v>0</v>
      </c>
      <c r="T552" s="5">
        <f t="shared" si="50"/>
        <v>0</v>
      </c>
      <c r="U552" s="4">
        <f t="shared" si="51"/>
        <v>0</v>
      </c>
      <c r="V552" s="4">
        <f t="shared" si="52"/>
        <v>0</v>
      </c>
      <c r="W552" s="4">
        <f t="shared" si="53"/>
        <v>0</v>
      </c>
    </row>
    <row r="553" spans="1:23" customFormat="1" x14ac:dyDescent="0.25">
      <c r="A553" s="124"/>
      <c r="B553" s="119"/>
      <c r="C553" s="124"/>
      <c r="D553" s="124"/>
      <c r="E553" s="124"/>
      <c r="F553" s="123"/>
      <c r="G553" s="4"/>
      <c r="H553" s="4"/>
      <c r="I553" s="4"/>
      <c r="J553" s="4"/>
      <c r="K553" s="4"/>
      <c r="L553" s="64">
        <f>IFERROR(VLOOKUP(G553,'Sentrale parametere'!$A$4:$G$11,2,FALSE),0)</f>
        <v>0</v>
      </c>
      <c r="M553" s="64">
        <f>IFERROR(VLOOKUP(G553,'Sentrale parametere'!$A$4:$G$11,3,FALSE)*IF(F553="Ja",2,1),0)</f>
        <v>0</v>
      </c>
      <c r="N553" s="64">
        <f>IFERROR(VLOOKUP(G553,'Sentrale parametere'!$A$4:$G$11,4,FALSE),0)</f>
        <v>0</v>
      </c>
      <c r="O553" s="65">
        <f>IFERROR(VLOOKUP(G553,'Sentrale parametere'!$A$4:$G$11,5,FALSE),0)</f>
        <v>0</v>
      </c>
      <c r="P553" s="65">
        <f>IFERROR(VLOOKUP(G553,'Sentrale parametere'!$A$4:$G$11,6,FALSE)*IF(F553="Ja",2,1),0)</f>
        <v>0</v>
      </c>
      <c r="Q553" s="65">
        <f>IFERROR(VLOOKUP(G553,'Sentrale parametere'!$A$4:$G$11,7,FALSE),0)</f>
        <v>0</v>
      </c>
      <c r="R553" s="5">
        <f t="shared" si="48"/>
        <v>0</v>
      </c>
      <c r="S553" s="5">
        <f t="shared" si="49"/>
        <v>0</v>
      </c>
      <c r="T553" s="5">
        <f t="shared" si="50"/>
        <v>0</v>
      </c>
      <c r="U553" s="4">
        <f t="shared" si="51"/>
        <v>0</v>
      </c>
      <c r="V553" s="4">
        <f t="shared" si="52"/>
        <v>0</v>
      </c>
      <c r="W553" s="4">
        <f t="shared" si="53"/>
        <v>0</v>
      </c>
    </row>
    <row r="554" spans="1:23" customFormat="1" x14ac:dyDescent="0.25">
      <c r="A554" s="124"/>
      <c r="B554" s="119"/>
      <c r="C554" s="124"/>
      <c r="D554" s="124"/>
      <c r="E554" s="124"/>
      <c r="F554" s="123"/>
      <c r="G554" s="4"/>
      <c r="H554" s="4"/>
      <c r="I554" s="4"/>
      <c r="J554" s="4"/>
      <c r="K554" s="4"/>
      <c r="L554" s="64">
        <f>IFERROR(VLOOKUP(G554,'Sentrale parametere'!$A$4:$G$11,2,FALSE),0)</f>
        <v>0</v>
      </c>
      <c r="M554" s="64">
        <f>IFERROR(VLOOKUP(G554,'Sentrale parametere'!$A$4:$G$11,3,FALSE)*IF(F554="Ja",2,1),0)</f>
        <v>0</v>
      </c>
      <c r="N554" s="64">
        <f>IFERROR(VLOOKUP(G554,'Sentrale parametere'!$A$4:$G$11,4,FALSE),0)</f>
        <v>0</v>
      </c>
      <c r="O554" s="65">
        <f>IFERROR(VLOOKUP(G554,'Sentrale parametere'!$A$4:$G$11,5,FALSE),0)</f>
        <v>0</v>
      </c>
      <c r="P554" s="65">
        <f>IFERROR(VLOOKUP(G554,'Sentrale parametere'!$A$4:$G$11,6,FALSE)*IF(F554="Ja",2,1),0)</f>
        <v>0</v>
      </c>
      <c r="Q554" s="65">
        <f>IFERROR(VLOOKUP(G554,'Sentrale parametere'!$A$4:$G$11,7,FALSE),0)</f>
        <v>0</v>
      </c>
      <c r="R554" s="5">
        <f t="shared" si="48"/>
        <v>0</v>
      </c>
      <c r="S554" s="5">
        <f t="shared" si="49"/>
        <v>0</v>
      </c>
      <c r="T554" s="5">
        <f t="shared" si="50"/>
        <v>0</v>
      </c>
      <c r="U554" s="4">
        <f t="shared" si="51"/>
        <v>0</v>
      </c>
      <c r="V554" s="4">
        <f t="shared" si="52"/>
        <v>0</v>
      </c>
      <c r="W554" s="4">
        <f t="shared" si="53"/>
        <v>0</v>
      </c>
    </row>
    <row r="555" spans="1:23" customFormat="1" x14ac:dyDescent="0.25">
      <c r="A555" s="124"/>
      <c r="B555" s="119"/>
      <c r="C555" s="124"/>
      <c r="D555" s="124"/>
      <c r="E555" s="124"/>
      <c r="F555" s="123"/>
      <c r="G555" s="4"/>
      <c r="H555" s="4"/>
      <c r="I555" s="4"/>
      <c r="J555" s="4"/>
      <c r="K555" s="4"/>
      <c r="L555" s="64">
        <f>IFERROR(VLOOKUP(G555,'Sentrale parametere'!$A$4:$G$11,2,FALSE),0)</f>
        <v>0</v>
      </c>
      <c r="M555" s="64">
        <f>IFERROR(VLOOKUP(G555,'Sentrale parametere'!$A$4:$G$11,3,FALSE)*IF(F555="Ja",2,1),0)</f>
        <v>0</v>
      </c>
      <c r="N555" s="64">
        <f>IFERROR(VLOOKUP(G555,'Sentrale parametere'!$A$4:$G$11,4,FALSE),0)</f>
        <v>0</v>
      </c>
      <c r="O555" s="65">
        <f>IFERROR(VLOOKUP(G555,'Sentrale parametere'!$A$4:$G$11,5,FALSE),0)</f>
        <v>0</v>
      </c>
      <c r="P555" s="65">
        <f>IFERROR(VLOOKUP(G555,'Sentrale parametere'!$A$4:$G$11,6,FALSE)*IF(F555="Ja",2,1),0)</f>
        <v>0</v>
      </c>
      <c r="Q555" s="65">
        <f>IFERROR(VLOOKUP(G555,'Sentrale parametere'!$A$4:$G$11,7,FALSE),0)</f>
        <v>0</v>
      </c>
      <c r="R555" s="5">
        <f t="shared" si="48"/>
        <v>0</v>
      </c>
      <c r="S555" s="5">
        <f t="shared" si="49"/>
        <v>0</v>
      </c>
      <c r="T555" s="5">
        <f t="shared" si="50"/>
        <v>0</v>
      </c>
      <c r="U555" s="4">
        <f t="shared" si="51"/>
        <v>0</v>
      </c>
      <c r="V555" s="4">
        <f t="shared" si="52"/>
        <v>0</v>
      </c>
      <c r="W555" s="4">
        <f t="shared" si="53"/>
        <v>0</v>
      </c>
    </row>
    <row r="556" spans="1:23" customFormat="1" x14ac:dyDescent="0.25">
      <c r="A556" s="124"/>
      <c r="B556" s="119"/>
      <c r="C556" s="124"/>
      <c r="D556" s="124"/>
      <c r="E556" s="124"/>
      <c r="F556" s="123"/>
      <c r="G556" s="4"/>
      <c r="H556" s="4"/>
      <c r="I556" s="4"/>
      <c r="J556" s="4"/>
      <c r="K556" s="4"/>
      <c r="L556" s="64">
        <f>IFERROR(VLOOKUP(G556,'Sentrale parametere'!$A$4:$G$11,2,FALSE),0)</f>
        <v>0</v>
      </c>
      <c r="M556" s="64">
        <f>IFERROR(VLOOKUP(G556,'Sentrale parametere'!$A$4:$G$11,3,FALSE)*IF(F556="Ja",2,1),0)</f>
        <v>0</v>
      </c>
      <c r="N556" s="64">
        <f>IFERROR(VLOOKUP(G556,'Sentrale parametere'!$A$4:$G$11,4,FALSE),0)</f>
        <v>0</v>
      </c>
      <c r="O556" s="65">
        <f>IFERROR(VLOOKUP(G556,'Sentrale parametere'!$A$4:$G$11,5,FALSE),0)</f>
        <v>0</v>
      </c>
      <c r="P556" s="65">
        <f>IFERROR(VLOOKUP(G556,'Sentrale parametere'!$A$4:$G$11,6,FALSE)*IF(F556="Ja",2,1),0)</f>
        <v>0</v>
      </c>
      <c r="Q556" s="65">
        <f>IFERROR(VLOOKUP(G556,'Sentrale parametere'!$A$4:$G$11,7,FALSE),0)</f>
        <v>0</v>
      </c>
      <c r="R556" s="5">
        <f t="shared" si="48"/>
        <v>0</v>
      </c>
      <c r="S556" s="5">
        <f t="shared" si="49"/>
        <v>0</v>
      </c>
      <c r="T556" s="5">
        <f t="shared" si="50"/>
        <v>0</v>
      </c>
      <c r="U556" s="4">
        <f t="shared" si="51"/>
        <v>0</v>
      </c>
      <c r="V556" s="4">
        <f t="shared" si="52"/>
        <v>0</v>
      </c>
      <c r="W556" s="4">
        <f t="shared" si="53"/>
        <v>0</v>
      </c>
    </row>
    <row r="557" spans="1:23" customFormat="1" x14ac:dyDescent="0.25">
      <c r="A557" s="124"/>
      <c r="B557" s="119"/>
      <c r="C557" s="124"/>
      <c r="D557" s="124"/>
      <c r="E557" s="124"/>
      <c r="F557" s="123"/>
      <c r="G557" s="4"/>
      <c r="H557" s="4"/>
      <c r="I557" s="4"/>
      <c r="J557" s="4"/>
      <c r="K557" s="4"/>
      <c r="L557" s="64">
        <f>IFERROR(VLOOKUP(G557,'Sentrale parametere'!$A$4:$G$11,2,FALSE),0)</f>
        <v>0</v>
      </c>
      <c r="M557" s="64">
        <f>IFERROR(VLOOKUP(G557,'Sentrale parametere'!$A$4:$G$11,3,FALSE)*IF(F557="Ja",2,1),0)</f>
        <v>0</v>
      </c>
      <c r="N557" s="64">
        <f>IFERROR(VLOOKUP(G557,'Sentrale parametere'!$A$4:$G$11,4,FALSE),0)</f>
        <v>0</v>
      </c>
      <c r="O557" s="65">
        <f>IFERROR(VLOOKUP(G557,'Sentrale parametere'!$A$4:$G$11,5,FALSE),0)</f>
        <v>0</v>
      </c>
      <c r="P557" s="65">
        <f>IFERROR(VLOOKUP(G557,'Sentrale parametere'!$A$4:$G$11,6,FALSE)*IF(F557="Ja",2,1),0)</f>
        <v>0</v>
      </c>
      <c r="Q557" s="65">
        <f>IFERROR(VLOOKUP(G557,'Sentrale parametere'!$A$4:$G$11,7,FALSE),0)</f>
        <v>0</v>
      </c>
      <c r="R557" s="5">
        <f t="shared" si="48"/>
        <v>0</v>
      </c>
      <c r="S557" s="5">
        <f t="shared" si="49"/>
        <v>0</v>
      </c>
      <c r="T557" s="5">
        <f t="shared" si="50"/>
        <v>0</v>
      </c>
      <c r="U557" s="4">
        <f t="shared" si="51"/>
        <v>0</v>
      </c>
      <c r="V557" s="4">
        <f t="shared" si="52"/>
        <v>0</v>
      </c>
      <c r="W557" s="4">
        <f t="shared" si="53"/>
        <v>0</v>
      </c>
    </row>
    <row r="558" spans="1:23" customFormat="1" x14ac:dyDescent="0.25">
      <c r="A558" s="124"/>
      <c r="B558" s="119"/>
      <c r="C558" s="124"/>
      <c r="D558" s="124"/>
      <c r="E558" s="124"/>
      <c r="F558" s="123"/>
      <c r="G558" s="4"/>
      <c r="H558" s="4"/>
      <c r="I558" s="4"/>
      <c r="J558" s="4"/>
      <c r="K558" s="4"/>
      <c r="L558" s="64">
        <f>IFERROR(VLOOKUP(G558,'Sentrale parametere'!$A$4:$G$11,2,FALSE),0)</f>
        <v>0</v>
      </c>
      <c r="M558" s="64">
        <f>IFERROR(VLOOKUP(G558,'Sentrale parametere'!$A$4:$G$11,3,FALSE)*IF(F558="Ja",2,1),0)</f>
        <v>0</v>
      </c>
      <c r="N558" s="64">
        <f>IFERROR(VLOOKUP(G558,'Sentrale parametere'!$A$4:$G$11,4,FALSE),0)</f>
        <v>0</v>
      </c>
      <c r="O558" s="65">
        <f>IFERROR(VLOOKUP(G558,'Sentrale parametere'!$A$4:$G$11,5,FALSE),0)</f>
        <v>0</v>
      </c>
      <c r="P558" s="65">
        <f>IFERROR(VLOOKUP(G558,'Sentrale parametere'!$A$4:$G$11,6,FALSE)*IF(F558="Ja",2,1),0)</f>
        <v>0</v>
      </c>
      <c r="Q558" s="65">
        <f>IFERROR(VLOOKUP(G558,'Sentrale parametere'!$A$4:$G$11,7,FALSE),0)</f>
        <v>0</v>
      </c>
      <c r="R558" s="5">
        <f t="shared" si="48"/>
        <v>0</v>
      </c>
      <c r="S558" s="5">
        <f t="shared" si="49"/>
        <v>0</v>
      </c>
      <c r="T558" s="5">
        <f t="shared" si="50"/>
        <v>0</v>
      </c>
      <c r="U558" s="4">
        <f t="shared" si="51"/>
        <v>0</v>
      </c>
      <c r="V558" s="4">
        <f t="shared" si="52"/>
        <v>0</v>
      </c>
      <c r="W558" s="4">
        <f t="shared" si="53"/>
        <v>0</v>
      </c>
    </row>
    <row r="559" spans="1:23" customFormat="1" x14ac:dyDescent="0.25">
      <c r="A559" s="124"/>
      <c r="B559" s="119"/>
      <c r="C559" s="124"/>
      <c r="D559" s="124"/>
      <c r="E559" s="124"/>
      <c r="F559" s="123"/>
      <c r="G559" s="4"/>
      <c r="H559" s="4"/>
      <c r="I559" s="4"/>
      <c r="J559" s="4"/>
      <c r="K559" s="4"/>
      <c r="L559" s="64">
        <f>IFERROR(VLOOKUP(G559,'Sentrale parametere'!$A$4:$G$11,2,FALSE),0)</f>
        <v>0</v>
      </c>
      <c r="M559" s="64">
        <f>IFERROR(VLOOKUP(G559,'Sentrale parametere'!$A$4:$G$11,3,FALSE)*IF(F559="Ja",2,1),0)</f>
        <v>0</v>
      </c>
      <c r="N559" s="64">
        <f>IFERROR(VLOOKUP(G559,'Sentrale parametere'!$A$4:$G$11,4,FALSE),0)</f>
        <v>0</v>
      </c>
      <c r="O559" s="65">
        <f>IFERROR(VLOOKUP(G559,'Sentrale parametere'!$A$4:$G$11,5,FALSE),0)</f>
        <v>0</v>
      </c>
      <c r="P559" s="65">
        <f>IFERROR(VLOOKUP(G559,'Sentrale parametere'!$A$4:$G$11,6,FALSE)*IF(F559="Ja",2,1),0)</f>
        <v>0</v>
      </c>
      <c r="Q559" s="65">
        <f>IFERROR(VLOOKUP(G559,'Sentrale parametere'!$A$4:$G$11,7,FALSE),0)</f>
        <v>0</v>
      </c>
      <c r="R559" s="5">
        <f t="shared" si="48"/>
        <v>0</v>
      </c>
      <c r="S559" s="5">
        <f t="shared" si="49"/>
        <v>0</v>
      </c>
      <c r="T559" s="5">
        <f t="shared" si="50"/>
        <v>0</v>
      </c>
      <c r="U559" s="4">
        <f t="shared" si="51"/>
        <v>0</v>
      </c>
      <c r="V559" s="4">
        <f t="shared" si="52"/>
        <v>0</v>
      </c>
      <c r="W559" s="4">
        <f t="shared" si="53"/>
        <v>0</v>
      </c>
    </row>
    <row r="560" spans="1:23" customFormat="1" x14ac:dyDescent="0.25">
      <c r="A560" s="124"/>
      <c r="B560" s="119"/>
      <c r="C560" s="124"/>
      <c r="D560" s="124"/>
      <c r="E560" s="124"/>
      <c r="F560" s="123"/>
      <c r="G560" s="4"/>
      <c r="H560" s="4"/>
      <c r="I560" s="4"/>
      <c r="J560" s="4"/>
      <c r="K560" s="4"/>
      <c r="L560" s="64">
        <f>IFERROR(VLOOKUP(G560,'Sentrale parametere'!$A$4:$G$11,2,FALSE),0)</f>
        <v>0</v>
      </c>
      <c r="M560" s="64">
        <f>IFERROR(VLOOKUP(G560,'Sentrale parametere'!$A$4:$G$11,3,FALSE)*IF(F560="Ja",2,1),0)</f>
        <v>0</v>
      </c>
      <c r="N560" s="64">
        <f>IFERROR(VLOOKUP(G560,'Sentrale parametere'!$A$4:$G$11,4,FALSE),0)</f>
        <v>0</v>
      </c>
      <c r="O560" s="65">
        <f>IFERROR(VLOOKUP(G560,'Sentrale parametere'!$A$4:$G$11,5,FALSE),0)</f>
        <v>0</v>
      </c>
      <c r="P560" s="65">
        <f>IFERROR(VLOOKUP(G560,'Sentrale parametere'!$A$4:$G$11,6,FALSE)*IF(F560="Ja",2,1),0)</f>
        <v>0</v>
      </c>
      <c r="Q560" s="65">
        <f>IFERROR(VLOOKUP(G560,'Sentrale parametere'!$A$4:$G$11,7,FALSE),0)</f>
        <v>0</v>
      </c>
      <c r="R560" s="5">
        <f t="shared" si="48"/>
        <v>0</v>
      </c>
      <c r="S560" s="5">
        <f t="shared" si="49"/>
        <v>0</v>
      </c>
      <c r="T560" s="5">
        <f t="shared" si="50"/>
        <v>0</v>
      </c>
      <c r="U560" s="4">
        <f t="shared" si="51"/>
        <v>0</v>
      </c>
      <c r="V560" s="4">
        <f t="shared" si="52"/>
        <v>0</v>
      </c>
      <c r="W560" s="4">
        <f t="shared" si="53"/>
        <v>0</v>
      </c>
    </row>
    <row r="561" spans="1:23" customFormat="1" x14ac:dyDescent="0.25">
      <c r="A561" s="124"/>
      <c r="B561" s="119"/>
      <c r="C561" s="124"/>
      <c r="D561" s="124"/>
      <c r="E561" s="124"/>
      <c r="F561" s="123"/>
      <c r="G561" s="4"/>
      <c r="H561" s="4"/>
      <c r="I561" s="4"/>
      <c r="J561" s="4"/>
      <c r="K561" s="4"/>
      <c r="L561" s="64">
        <f>IFERROR(VLOOKUP(G561,'Sentrale parametere'!$A$4:$G$11,2,FALSE),0)</f>
        <v>0</v>
      </c>
      <c r="M561" s="64">
        <f>IFERROR(VLOOKUP(G561,'Sentrale parametere'!$A$4:$G$11,3,FALSE)*IF(F561="Ja",2,1),0)</f>
        <v>0</v>
      </c>
      <c r="N561" s="64">
        <f>IFERROR(VLOOKUP(G561,'Sentrale parametere'!$A$4:$G$11,4,FALSE),0)</f>
        <v>0</v>
      </c>
      <c r="O561" s="65">
        <f>IFERROR(VLOOKUP(G561,'Sentrale parametere'!$A$4:$G$11,5,FALSE),0)</f>
        <v>0</v>
      </c>
      <c r="P561" s="65">
        <f>IFERROR(VLOOKUP(G561,'Sentrale parametere'!$A$4:$G$11,6,FALSE)*IF(F561="Ja",2,1),0)</f>
        <v>0</v>
      </c>
      <c r="Q561" s="65">
        <f>IFERROR(VLOOKUP(G561,'Sentrale parametere'!$A$4:$G$11,7,FALSE),0)</f>
        <v>0</v>
      </c>
      <c r="R561" s="5">
        <f t="shared" si="48"/>
        <v>0</v>
      </c>
      <c r="S561" s="5">
        <f t="shared" si="49"/>
        <v>0</v>
      </c>
      <c r="T561" s="5">
        <f t="shared" si="50"/>
        <v>0</v>
      </c>
      <c r="U561" s="4">
        <f t="shared" si="51"/>
        <v>0</v>
      </c>
      <c r="V561" s="4">
        <f t="shared" si="52"/>
        <v>0</v>
      </c>
      <c r="W561" s="4">
        <f t="shared" si="53"/>
        <v>0</v>
      </c>
    </row>
    <row r="562" spans="1:23" customFormat="1" x14ac:dyDescent="0.25">
      <c r="A562" s="124"/>
      <c r="B562" s="119"/>
      <c r="C562" s="124"/>
      <c r="D562" s="124"/>
      <c r="E562" s="124"/>
      <c r="F562" s="123"/>
      <c r="G562" s="4"/>
      <c r="H562" s="4"/>
      <c r="I562" s="4"/>
      <c r="J562" s="4"/>
      <c r="K562" s="4"/>
      <c r="L562" s="64">
        <f>IFERROR(VLOOKUP(G562,'Sentrale parametere'!$A$4:$G$11,2,FALSE),0)</f>
        <v>0</v>
      </c>
      <c r="M562" s="64">
        <f>IFERROR(VLOOKUP(G562,'Sentrale parametere'!$A$4:$G$11,3,FALSE)*IF(F562="Ja",2,1),0)</f>
        <v>0</v>
      </c>
      <c r="N562" s="64">
        <f>IFERROR(VLOOKUP(G562,'Sentrale parametere'!$A$4:$G$11,4,FALSE),0)</f>
        <v>0</v>
      </c>
      <c r="O562" s="65">
        <f>IFERROR(VLOOKUP(G562,'Sentrale parametere'!$A$4:$G$11,5,FALSE),0)</f>
        <v>0</v>
      </c>
      <c r="P562" s="65">
        <f>IFERROR(VLOOKUP(G562,'Sentrale parametere'!$A$4:$G$11,6,FALSE)*IF(F562="Ja",2,1),0)</f>
        <v>0</v>
      </c>
      <c r="Q562" s="65">
        <f>IFERROR(VLOOKUP(G562,'Sentrale parametere'!$A$4:$G$11,7,FALSE),0)</f>
        <v>0</v>
      </c>
      <c r="R562" s="5">
        <f t="shared" si="48"/>
        <v>0</v>
      </c>
      <c r="S562" s="5">
        <f t="shared" si="49"/>
        <v>0</v>
      </c>
      <c r="T562" s="5">
        <f t="shared" si="50"/>
        <v>0</v>
      </c>
      <c r="U562" s="4">
        <f t="shared" si="51"/>
        <v>0</v>
      </c>
      <c r="V562" s="4">
        <f t="shared" si="52"/>
        <v>0</v>
      </c>
      <c r="W562" s="4">
        <f t="shared" si="53"/>
        <v>0</v>
      </c>
    </row>
    <row r="563" spans="1:23" customFormat="1" x14ac:dyDescent="0.25">
      <c r="A563" s="124"/>
      <c r="B563" s="119"/>
      <c r="C563" s="124"/>
      <c r="D563" s="124"/>
      <c r="E563" s="124"/>
      <c r="F563" s="123"/>
      <c r="G563" s="4"/>
      <c r="H563" s="4"/>
      <c r="I563" s="4"/>
      <c r="J563" s="4"/>
      <c r="K563" s="4"/>
      <c r="L563" s="64">
        <f>IFERROR(VLOOKUP(G563,'Sentrale parametere'!$A$4:$G$11,2,FALSE),0)</f>
        <v>0</v>
      </c>
      <c r="M563" s="64">
        <f>IFERROR(VLOOKUP(G563,'Sentrale parametere'!$A$4:$G$11,3,FALSE)*IF(F563="Ja",2,1),0)</f>
        <v>0</v>
      </c>
      <c r="N563" s="64">
        <f>IFERROR(VLOOKUP(G563,'Sentrale parametere'!$A$4:$G$11,4,FALSE),0)</f>
        <v>0</v>
      </c>
      <c r="O563" s="65">
        <f>IFERROR(VLOOKUP(G563,'Sentrale parametere'!$A$4:$G$11,5,FALSE),0)</f>
        <v>0</v>
      </c>
      <c r="P563" s="65">
        <f>IFERROR(VLOOKUP(G563,'Sentrale parametere'!$A$4:$G$11,6,FALSE)*IF(F563="Ja",2,1),0)</f>
        <v>0</v>
      </c>
      <c r="Q563" s="65">
        <f>IFERROR(VLOOKUP(G563,'Sentrale parametere'!$A$4:$G$11,7,FALSE),0)</f>
        <v>0</v>
      </c>
      <c r="R563" s="5">
        <f t="shared" si="48"/>
        <v>0</v>
      </c>
      <c r="S563" s="5">
        <f t="shared" si="49"/>
        <v>0</v>
      </c>
      <c r="T563" s="5">
        <f t="shared" si="50"/>
        <v>0</v>
      </c>
      <c r="U563" s="4">
        <f t="shared" si="51"/>
        <v>0</v>
      </c>
      <c r="V563" s="4">
        <f t="shared" si="52"/>
        <v>0</v>
      </c>
      <c r="W563" s="4">
        <f t="shared" si="53"/>
        <v>0</v>
      </c>
    </row>
    <row r="564" spans="1:23" customFormat="1" x14ac:dyDescent="0.25">
      <c r="A564" s="124"/>
      <c r="B564" s="119"/>
      <c r="C564" s="124"/>
      <c r="D564" s="124"/>
      <c r="E564" s="124"/>
      <c r="F564" s="123"/>
      <c r="G564" s="4"/>
      <c r="H564" s="4"/>
      <c r="I564" s="4"/>
      <c r="J564" s="4"/>
      <c r="K564" s="4"/>
      <c r="L564" s="64">
        <f>IFERROR(VLOOKUP(G564,'Sentrale parametere'!$A$4:$G$11,2,FALSE),0)</f>
        <v>0</v>
      </c>
      <c r="M564" s="64">
        <f>IFERROR(VLOOKUP(G564,'Sentrale parametere'!$A$4:$G$11,3,FALSE)*IF(F564="Ja",2,1),0)</f>
        <v>0</v>
      </c>
      <c r="N564" s="64">
        <f>IFERROR(VLOOKUP(G564,'Sentrale parametere'!$A$4:$G$11,4,FALSE),0)</f>
        <v>0</v>
      </c>
      <c r="O564" s="65">
        <f>IFERROR(VLOOKUP(G564,'Sentrale parametere'!$A$4:$G$11,5,FALSE),0)</f>
        <v>0</v>
      </c>
      <c r="P564" s="65">
        <f>IFERROR(VLOOKUP(G564,'Sentrale parametere'!$A$4:$G$11,6,FALSE)*IF(F564="Ja",2,1),0)</f>
        <v>0</v>
      </c>
      <c r="Q564" s="65">
        <f>IFERROR(VLOOKUP(G564,'Sentrale parametere'!$A$4:$G$11,7,FALSE),0)</f>
        <v>0</v>
      </c>
      <c r="R564" s="5">
        <f t="shared" si="48"/>
        <v>0</v>
      </c>
      <c r="S564" s="5">
        <f t="shared" si="49"/>
        <v>0</v>
      </c>
      <c r="T564" s="5">
        <f t="shared" si="50"/>
        <v>0</v>
      </c>
      <c r="U564" s="4">
        <f t="shared" si="51"/>
        <v>0</v>
      </c>
      <c r="V564" s="4">
        <f t="shared" si="52"/>
        <v>0</v>
      </c>
      <c r="W564" s="4">
        <f t="shared" si="53"/>
        <v>0</v>
      </c>
    </row>
    <row r="565" spans="1:23" customFormat="1" x14ac:dyDescent="0.25">
      <c r="A565" s="124"/>
      <c r="B565" s="119"/>
      <c r="C565" s="124"/>
      <c r="D565" s="124"/>
      <c r="E565" s="124"/>
      <c r="F565" s="123"/>
      <c r="G565" s="4"/>
      <c r="H565" s="4"/>
      <c r="I565" s="4"/>
      <c r="J565" s="4"/>
      <c r="K565" s="4"/>
      <c r="L565" s="64">
        <f>IFERROR(VLOOKUP(G565,'Sentrale parametere'!$A$4:$G$11,2,FALSE),0)</f>
        <v>0</v>
      </c>
      <c r="M565" s="64">
        <f>IFERROR(VLOOKUP(G565,'Sentrale parametere'!$A$4:$G$11,3,FALSE)*IF(F565="Ja",2,1),0)</f>
        <v>0</v>
      </c>
      <c r="N565" s="64">
        <f>IFERROR(VLOOKUP(G565,'Sentrale parametere'!$A$4:$G$11,4,FALSE),0)</f>
        <v>0</v>
      </c>
      <c r="O565" s="65">
        <f>IFERROR(VLOOKUP(G565,'Sentrale parametere'!$A$4:$G$11,5,FALSE),0)</f>
        <v>0</v>
      </c>
      <c r="P565" s="65">
        <f>IFERROR(VLOOKUP(G565,'Sentrale parametere'!$A$4:$G$11,6,FALSE)*IF(F565="Ja",2,1),0)</f>
        <v>0</v>
      </c>
      <c r="Q565" s="65">
        <f>IFERROR(VLOOKUP(G565,'Sentrale parametere'!$A$4:$G$11,7,FALSE),0)</f>
        <v>0</v>
      </c>
      <c r="R565" s="5">
        <f t="shared" si="48"/>
        <v>0</v>
      </c>
      <c r="S565" s="5">
        <f t="shared" si="49"/>
        <v>0</v>
      </c>
      <c r="T565" s="5">
        <f t="shared" si="50"/>
        <v>0</v>
      </c>
      <c r="U565" s="4">
        <f t="shared" si="51"/>
        <v>0</v>
      </c>
      <c r="V565" s="4">
        <f t="shared" si="52"/>
        <v>0</v>
      </c>
      <c r="W565" s="4">
        <f t="shared" si="53"/>
        <v>0</v>
      </c>
    </row>
    <row r="566" spans="1:23" customFormat="1" x14ac:dyDescent="0.25">
      <c r="A566" s="124"/>
      <c r="B566" s="119"/>
      <c r="C566" s="124"/>
      <c r="D566" s="124"/>
      <c r="E566" s="124"/>
      <c r="F566" s="123"/>
      <c r="G566" s="4"/>
      <c r="H566" s="4"/>
      <c r="I566" s="4"/>
      <c r="J566" s="4"/>
      <c r="K566" s="4"/>
      <c r="L566" s="64">
        <f>IFERROR(VLOOKUP(G566,'Sentrale parametere'!$A$4:$G$11,2,FALSE),0)</f>
        <v>0</v>
      </c>
      <c r="M566" s="64">
        <f>IFERROR(VLOOKUP(G566,'Sentrale parametere'!$A$4:$G$11,3,FALSE)*IF(F566="Ja",2,1),0)</f>
        <v>0</v>
      </c>
      <c r="N566" s="64">
        <f>IFERROR(VLOOKUP(G566,'Sentrale parametere'!$A$4:$G$11,4,FALSE),0)</f>
        <v>0</v>
      </c>
      <c r="O566" s="65">
        <f>IFERROR(VLOOKUP(G566,'Sentrale parametere'!$A$4:$G$11,5,FALSE),0)</f>
        <v>0</v>
      </c>
      <c r="P566" s="65">
        <f>IFERROR(VLOOKUP(G566,'Sentrale parametere'!$A$4:$G$11,6,FALSE)*IF(F566="Ja",2,1),0)</f>
        <v>0</v>
      </c>
      <c r="Q566" s="65">
        <f>IFERROR(VLOOKUP(G566,'Sentrale parametere'!$A$4:$G$11,7,FALSE),0)</f>
        <v>0</v>
      </c>
      <c r="R566" s="5">
        <f t="shared" si="48"/>
        <v>0</v>
      </c>
      <c r="S566" s="5">
        <f t="shared" si="49"/>
        <v>0</v>
      </c>
      <c r="T566" s="5">
        <f t="shared" si="50"/>
        <v>0</v>
      </c>
      <c r="U566" s="4">
        <f t="shared" si="51"/>
        <v>0</v>
      </c>
      <c r="V566" s="4">
        <f t="shared" si="52"/>
        <v>0</v>
      </c>
      <c r="W566" s="4">
        <f t="shared" si="53"/>
        <v>0</v>
      </c>
    </row>
    <row r="567" spans="1:23" customFormat="1" x14ac:dyDescent="0.25">
      <c r="A567" s="124"/>
      <c r="B567" s="119"/>
      <c r="C567" s="124"/>
      <c r="D567" s="124"/>
      <c r="E567" s="124"/>
      <c r="F567" s="123"/>
      <c r="G567" s="4"/>
      <c r="H567" s="4"/>
      <c r="I567" s="4"/>
      <c r="J567" s="4"/>
      <c r="K567" s="4"/>
      <c r="L567" s="64">
        <f>IFERROR(VLOOKUP(G567,'Sentrale parametere'!$A$4:$G$11,2,FALSE),0)</f>
        <v>0</v>
      </c>
      <c r="M567" s="64">
        <f>IFERROR(VLOOKUP(G567,'Sentrale parametere'!$A$4:$G$11,3,FALSE)*IF(F567="Ja",2,1),0)</f>
        <v>0</v>
      </c>
      <c r="N567" s="64">
        <f>IFERROR(VLOOKUP(G567,'Sentrale parametere'!$A$4:$G$11,4,FALSE),0)</f>
        <v>0</v>
      </c>
      <c r="O567" s="65">
        <f>IFERROR(VLOOKUP(G567,'Sentrale parametere'!$A$4:$G$11,5,FALSE),0)</f>
        <v>0</v>
      </c>
      <c r="P567" s="65">
        <f>IFERROR(VLOOKUP(G567,'Sentrale parametere'!$A$4:$G$11,6,FALSE)*IF(F567="Ja",2,1),0)</f>
        <v>0</v>
      </c>
      <c r="Q567" s="65">
        <f>IFERROR(VLOOKUP(G567,'Sentrale parametere'!$A$4:$G$11,7,FALSE),0)</f>
        <v>0</v>
      </c>
      <c r="R567" s="5">
        <f t="shared" si="48"/>
        <v>0</v>
      </c>
      <c r="S567" s="5">
        <f t="shared" si="49"/>
        <v>0</v>
      </c>
      <c r="T567" s="5">
        <f t="shared" si="50"/>
        <v>0</v>
      </c>
      <c r="U567" s="4">
        <f t="shared" si="51"/>
        <v>0</v>
      </c>
      <c r="V567" s="4">
        <f t="shared" si="52"/>
        <v>0</v>
      </c>
      <c r="W567" s="4">
        <f t="shared" si="53"/>
        <v>0</v>
      </c>
    </row>
    <row r="568" spans="1:23" customFormat="1" x14ac:dyDescent="0.25">
      <c r="A568" s="124"/>
      <c r="B568" s="119"/>
      <c r="C568" s="124"/>
      <c r="D568" s="124"/>
      <c r="E568" s="124"/>
      <c r="F568" s="123"/>
      <c r="G568" s="4"/>
      <c r="H568" s="4"/>
      <c r="I568" s="4"/>
      <c r="J568" s="4"/>
      <c r="K568" s="4"/>
      <c r="L568" s="64">
        <f>IFERROR(VLOOKUP(G568,'Sentrale parametere'!$A$4:$G$11,2,FALSE),0)</f>
        <v>0</v>
      </c>
      <c r="M568" s="64">
        <f>IFERROR(VLOOKUP(G568,'Sentrale parametere'!$A$4:$G$11,3,FALSE)*IF(F568="Ja",2,1),0)</f>
        <v>0</v>
      </c>
      <c r="N568" s="64">
        <f>IFERROR(VLOOKUP(G568,'Sentrale parametere'!$A$4:$G$11,4,FALSE),0)</f>
        <v>0</v>
      </c>
      <c r="O568" s="65">
        <f>IFERROR(VLOOKUP(G568,'Sentrale parametere'!$A$4:$G$11,5,FALSE),0)</f>
        <v>0</v>
      </c>
      <c r="P568" s="65">
        <f>IFERROR(VLOOKUP(G568,'Sentrale parametere'!$A$4:$G$11,6,FALSE)*IF(F568="Ja",2,1),0)</f>
        <v>0</v>
      </c>
      <c r="Q568" s="65">
        <f>IFERROR(VLOOKUP(G568,'Sentrale parametere'!$A$4:$G$11,7,FALSE),0)</f>
        <v>0</v>
      </c>
      <c r="R568" s="5">
        <f t="shared" si="48"/>
        <v>0</v>
      </c>
      <c r="S568" s="5">
        <f t="shared" si="49"/>
        <v>0</v>
      </c>
      <c r="T568" s="5">
        <f t="shared" si="50"/>
        <v>0</v>
      </c>
      <c r="U568" s="4">
        <f t="shared" si="51"/>
        <v>0</v>
      </c>
      <c r="V568" s="4">
        <f t="shared" si="52"/>
        <v>0</v>
      </c>
      <c r="W568" s="4">
        <f t="shared" si="53"/>
        <v>0</v>
      </c>
    </row>
    <row r="569" spans="1:23" customFormat="1" x14ac:dyDescent="0.25">
      <c r="A569" s="124"/>
      <c r="B569" s="119"/>
      <c r="C569" s="124"/>
      <c r="D569" s="124"/>
      <c r="E569" s="124"/>
      <c r="F569" s="123"/>
      <c r="G569" s="4"/>
      <c r="H569" s="4"/>
      <c r="I569" s="4"/>
      <c r="J569" s="4"/>
      <c r="K569" s="4"/>
      <c r="L569" s="64">
        <f>IFERROR(VLOOKUP(G569,'Sentrale parametere'!$A$4:$G$11,2,FALSE),0)</f>
        <v>0</v>
      </c>
      <c r="M569" s="64">
        <f>IFERROR(VLOOKUP(G569,'Sentrale parametere'!$A$4:$G$11,3,FALSE)*IF(F569="Ja",2,1),0)</f>
        <v>0</v>
      </c>
      <c r="N569" s="64">
        <f>IFERROR(VLOOKUP(G569,'Sentrale parametere'!$A$4:$G$11,4,FALSE),0)</f>
        <v>0</v>
      </c>
      <c r="O569" s="65">
        <f>IFERROR(VLOOKUP(G569,'Sentrale parametere'!$A$4:$G$11,5,FALSE),0)</f>
        <v>0</v>
      </c>
      <c r="P569" s="65">
        <f>IFERROR(VLOOKUP(G569,'Sentrale parametere'!$A$4:$G$11,6,FALSE)*IF(F569="Ja",2,1),0)</f>
        <v>0</v>
      </c>
      <c r="Q569" s="65">
        <f>IFERROR(VLOOKUP(G569,'Sentrale parametere'!$A$4:$G$11,7,FALSE),0)</f>
        <v>0</v>
      </c>
      <c r="R569" s="5">
        <f t="shared" si="48"/>
        <v>0</v>
      </c>
      <c r="S569" s="5">
        <f t="shared" si="49"/>
        <v>0</v>
      </c>
      <c r="T569" s="5">
        <f t="shared" si="50"/>
        <v>0</v>
      </c>
      <c r="U569" s="4">
        <f t="shared" si="51"/>
        <v>0</v>
      </c>
      <c r="V569" s="4">
        <f t="shared" si="52"/>
        <v>0</v>
      </c>
      <c r="W569" s="4">
        <f t="shared" si="53"/>
        <v>0</v>
      </c>
    </row>
    <row r="570" spans="1:23" customFormat="1" x14ac:dyDescent="0.25">
      <c r="A570" s="124"/>
      <c r="B570" s="119"/>
      <c r="C570" s="124"/>
      <c r="D570" s="124"/>
      <c r="E570" s="124"/>
      <c r="F570" s="123"/>
      <c r="G570" s="4"/>
      <c r="H570" s="4"/>
      <c r="I570" s="4"/>
      <c r="J570" s="4"/>
      <c r="K570" s="4"/>
      <c r="L570" s="64">
        <f>IFERROR(VLOOKUP(G570,'Sentrale parametere'!$A$4:$G$11,2,FALSE),0)</f>
        <v>0</v>
      </c>
      <c r="M570" s="64">
        <f>IFERROR(VLOOKUP(G570,'Sentrale parametere'!$A$4:$G$11,3,FALSE)*IF(F570="Ja",2,1),0)</f>
        <v>0</v>
      </c>
      <c r="N570" s="64">
        <f>IFERROR(VLOOKUP(G570,'Sentrale parametere'!$A$4:$G$11,4,FALSE),0)</f>
        <v>0</v>
      </c>
      <c r="O570" s="65">
        <f>IFERROR(VLOOKUP(G570,'Sentrale parametere'!$A$4:$G$11,5,FALSE),0)</f>
        <v>0</v>
      </c>
      <c r="P570" s="65">
        <f>IFERROR(VLOOKUP(G570,'Sentrale parametere'!$A$4:$G$11,6,FALSE)*IF(F570="Ja",2,1),0)</f>
        <v>0</v>
      </c>
      <c r="Q570" s="65">
        <f>IFERROR(VLOOKUP(G570,'Sentrale parametere'!$A$4:$G$11,7,FALSE),0)</f>
        <v>0</v>
      </c>
      <c r="R570" s="5">
        <f t="shared" si="48"/>
        <v>0</v>
      </c>
      <c r="S570" s="5">
        <f t="shared" si="49"/>
        <v>0</v>
      </c>
      <c r="T570" s="5">
        <f t="shared" si="50"/>
        <v>0</v>
      </c>
      <c r="U570" s="4">
        <f t="shared" si="51"/>
        <v>0</v>
      </c>
      <c r="V570" s="4">
        <f t="shared" si="52"/>
        <v>0</v>
      </c>
      <c r="W570" s="4">
        <f t="shared" si="53"/>
        <v>0</v>
      </c>
    </row>
    <row r="571" spans="1:23" customFormat="1" x14ac:dyDescent="0.25">
      <c r="A571" s="124"/>
      <c r="B571" s="119"/>
      <c r="C571" s="124"/>
      <c r="D571" s="124"/>
      <c r="E571" s="124"/>
      <c r="F571" s="123"/>
      <c r="G571" s="4"/>
      <c r="H571" s="4"/>
      <c r="I571" s="4"/>
      <c r="J571" s="4"/>
      <c r="K571" s="4"/>
      <c r="L571" s="64">
        <f>IFERROR(VLOOKUP(G571,'Sentrale parametere'!$A$4:$G$11,2,FALSE),0)</f>
        <v>0</v>
      </c>
      <c r="M571" s="64">
        <f>IFERROR(VLOOKUP(G571,'Sentrale parametere'!$A$4:$G$11,3,FALSE)*IF(F571="Ja",2,1),0)</f>
        <v>0</v>
      </c>
      <c r="N571" s="64">
        <f>IFERROR(VLOOKUP(G571,'Sentrale parametere'!$A$4:$G$11,4,FALSE),0)</f>
        <v>0</v>
      </c>
      <c r="O571" s="65">
        <f>IFERROR(VLOOKUP(G571,'Sentrale parametere'!$A$4:$G$11,5,FALSE),0)</f>
        <v>0</v>
      </c>
      <c r="P571" s="65">
        <f>IFERROR(VLOOKUP(G571,'Sentrale parametere'!$A$4:$G$11,6,FALSE)*IF(F571="Ja",2,1),0)</f>
        <v>0</v>
      </c>
      <c r="Q571" s="65">
        <f>IFERROR(VLOOKUP(G571,'Sentrale parametere'!$A$4:$G$11,7,FALSE),0)</f>
        <v>0</v>
      </c>
      <c r="R571" s="5">
        <f t="shared" si="48"/>
        <v>0</v>
      </c>
      <c r="S571" s="5">
        <f t="shared" si="49"/>
        <v>0</v>
      </c>
      <c r="T571" s="5">
        <f t="shared" si="50"/>
        <v>0</v>
      </c>
      <c r="U571" s="4">
        <f t="shared" si="51"/>
        <v>0</v>
      </c>
      <c r="V571" s="4">
        <f t="shared" si="52"/>
        <v>0</v>
      </c>
      <c r="W571" s="4">
        <f t="shared" si="53"/>
        <v>0</v>
      </c>
    </row>
    <row r="572" spans="1:23" customFormat="1" x14ac:dyDescent="0.25">
      <c r="A572" s="124"/>
      <c r="B572" s="119"/>
      <c r="C572" s="124"/>
      <c r="D572" s="124"/>
      <c r="E572" s="124"/>
      <c r="F572" s="123"/>
      <c r="G572" s="4"/>
      <c r="H572" s="4"/>
      <c r="I572" s="4"/>
      <c r="J572" s="4"/>
      <c r="K572" s="4"/>
      <c r="L572" s="64">
        <f>IFERROR(VLOOKUP(G572,'Sentrale parametere'!$A$4:$G$11,2,FALSE),0)</f>
        <v>0</v>
      </c>
      <c r="M572" s="64">
        <f>IFERROR(VLOOKUP(G572,'Sentrale parametere'!$A$4:$G$11,3,FALSE)*IF(F572="Ja",2,1),0)</f>
        <v>0</v>
      </c>
      <c r="N572" s="64">
        <f>IFERROR(VLOOKUP(G572,'Sentrale parametere'!$A$4:$G$11,4,FALSE),0)</f>
        <v>0</v>
      </c>
      <c r="O572" s="65">
        <f>IFERROR(VLOOKUP(G572,'Sentrale parametere'!$A$4:$G$11,5,FALSE),0)</f>
        <v>0</v>
      </c>
      <c r="P572" s="65">
        <f>IFERROR(VLOOKUP(G572,'Sentrale parametere'!$A$4:$G$11,6,FALSE)*IF(F572="Ja",2,1),0)</f>
        <v>0</v>
      </c>
      <c r="Q572" s="65">
        <f>IFERROR(VLOOKUP(G572,'Sentrale parametere'!$A$4:$G$11,7,FALSE),0)</f>
        <v>0</v>
      </c>
      <c r="R572" s="5">
        <f t="shared" si="48"/>
        <v>0</v>
      </c>
      <c r="S572" s="5">
        <f t="shared" si="49"/>
        <v>0</v>
      </c>
      <c r="T572" s="5">
        <f t="shared" si="50"/>
        <v>0</v>
      </c>
      <c r="U572" s="4">
        <f t="shared" si="51"/>
        <v>0</v>
      </c>
      <c r="V572" s="4">
        <f t="shared" si="52"/>
        <v>0</v>
      </c>
      <c r="W572" s="4">
        <f t="shared" si="53"/>
        <v>0</v>
      </c>
    </row>
    <row r="573" spans="1:23" customFormat="1" x14ac:dyDescent="0.25">
      <c r="A573" s="124"/>
      <c r="B573" s="119"/>
      <c r="C573" s="124"/>
      <c r="D573" s="124"/>
      <c r="E573" s="124"/>
      <c r="F573" s="123"/>
      <c r="G573" s="4"/>
      <c r="H573" s="4"/>
      <c r="I573" s="4"/>
      <c r="J573" s="4"/>
      <c r="K573" s="4"/>
      <c r="L573" s="64">
        <f>IFERROR(VLOOKUP(G573,'Sentrale parametere'!$A$4:$G$11,2,FALSE),0)</f>
        <v>0</v>
      </c>
      <c r="M573" s="64">
        <f>IFERROR(VLOOKUP(G573,'Sentrale parametere'!$A$4:$G$11,3,FALSE)*IF(F573="Ja",2,1),0)</f>
        <v>0</v>
      </c>
      <c r="N573" s="64">
        <f>IFERROR(VLOOKUP(G573,'Sentrale parametere'!$A$4:$G$11,4,FALSE),0)</f>
        <v>0</v>
      </c>
      <c r="O573" s="65">
        <f>IFERROR(VLOOKUP(G573,'Sentrale parametere'!$A$4:$G$11,5,FALSE),0)</f>
        <v>0</v>
      </c>
      <c r="P573" s="65">
        <f>IFERROR(VLOOKUP(G573,'Sentrale parametere'!$A$4:$G$11,6,FALSE)*IF(F573="Ja",2,1),0)</f>
        <v>0</v>
      </c>
      <c r="Q573" s="65">
        <f>IFERROR(VLOOKUP(G573,'Sentrale parametere'!$A$4:$G$11,7,FALSE),0)</f>
        <v>0</v>
      </c>
      <c r="R573" s="5">
        <f t="shared" si="48"/>
        <v>0</v>
      </c>
      <c r="S573" s="5">
        <f t="shared" si="49"/>
        <v>0</v>
      </c>
      <c r="T573" s="5">
        <f t="shared" si="50"/>
        <v>0</v>
      </c>
      <c r="U573" s="4">
        <f t="shared" si="51"/>
        <v>0</v>
      </c>
      <c r="V573" s="4">
        <f t="shared" si="52"/>
        <v>0</v>
      </c>
      <c r="W573" s="4">
        <f t="shared" si="53"/>
        <v>0</v>
      </c>
    </row>
    <row r="574" spans="1:23" customFormat="1" x14ac:dyDescent="0.25">
      <c r="A574" s="124"/>
      <c r="B574" s="119"/>
      <c r="C574" s="124"/>
      <c r="D574" s="124"/>
      <c r="E574" s="124"/>
      <c r="F574" s="123"/>
      <c r="G574" s="4"/>
      <c r="H574" s="4"/>
      <c r="I574" s="4"/>
      <c r="J574" s="4"/>
      <c r="K574" s="4"/>
      <c r="L574" s="64">
        <f>IFERROR(VLOOKUP(G574,'Sentrale parametere'!$A$4:$G$11,2,FALSE),0)</f>
        <v>0</v>
      </c>
      <c r="M574" s="64">
        <f>IFERROR(VLOOKUP(G574,'Sentrale parametere'!$A$4:$G$11,3,FALSE)*IF(F574="Ja",2,1),0)</f>
        <v>0</v>
      </c>
      <c r="N574" s="64">
        <f>IFERROR(VLOOKUP(G574,'Sentrale parametere'!$A$4:$G$11,4,FALSE),0)</f>
        <v>0</v>
      </c>
      <c r="O574" s="65">
        <f>IFERROR(VLOOKUP(G574,'Sentrale parametere'!$A$4:$G$11,5,FALSE),0)</f>
        <v>0</v>
      </c>
      <c r="P574" s="65">
        <f>IFERROR(VLOOKUP(G574,'Sentrale parametere'!$A$4:$G$11,6,FALSE)*IF(F574="Ja",2,1),0)</f>
        <v>0</v>
      </c>
      <c r="Q574" s="65">
        <f>IFERROR(VLOOKUP(G574,'Sentrale parametere'!$A$4:$G$11,7,FALSE),0)</f>
        <v>0</v>
      </c>
      <c r="R574" s="5">
        <f t="shared" si="48"/>
        <v>0</v>
      </c>
      <c r="S574" s="5">
        <f t="shared" si="49"/>
        <v>0</v>
      </c>
      <c r="T574" s="5">
        <f t="shared" si="50"/>
        <v>0</v>
      </c>
      <c r="U574" s="4">
        <f t="shared" si="51"/>
        <v>0</v>
      </c>
      <c r="V574" s="4">
        <f t="shared" si="52"/>
        <v>0</v>
      </c>
      <c r="W574" s="4">
        <f t="shared" si="53"/>
        <v>0</v>
      </c>
    </row>
    <row r="575" spans="1:23" customFormat="1" x14ac:dyDescent="0.25">
      <c r="A575" s="124"/>
      <c r="B575" s="119"/>
      <c r="C575" s="124"/>
      <c r="D575" s="124"/>
      <c r="E575" s="124"/>
      <c r="F575" s="123"/>
      <c r="G575" s="4"/>
      <c r="H575" s="4"/>
      <c r="I575" s="4"/>
      <c r="J575" s="4"/>
      <c r="K575" s="4"/>
      <c r="L575" s="64">
        <f>IFERROR(VLOOKUP(G575,'Sentrale parametere'!$A$4:$G$11,2,FALSE),0)</f>
        <v>0</v>
      </c>
      <c r="M575" s="64">
        <f>IFERROR(VLOOKUP(G575,'Sentrale parametere'!$A$4:$G$11,3,FALSE)*IF(F575="Ja",2,1),0)</f>
        <v>0</v>
      </c>
      <c r="N575" s="64">
        <f>IFERROR(VLOOKUP(G575,'Sentrale parametere'!$A$4:$G$11,4,FALSE),0)</f>
        <v>0</v>
      </c>
      <c r="O575" s="65">
        <f>IFERROR(VLOOKUP(G575,'Sentrale parametere'!$A$4:$G$11,5,FALSE),0)</f>
        <v>0</v>
      </c>
      <c r="P575" s="65">
        <f>IFERROR(VLOOKUP(G575,'Sentrale parametere'!$A$4:$G$11,6,FALSE)*IF(F575="Ja",2,1),0)</f>
        <v>0</v>
      </c>
      <c r="Q575" s="65">
        <f>IFERROR(VLOOKUP(G575,'Sentrale parametere'!$A$4:$G$11,7,FALSE),0)</f>
        <v>0</v>
      </c>
      <c r="R575" s="5">
        <f t="shared" si="48"/>
        <v>0</v>
      </c>
      <c r="S575" s="5">
        <f t="shared" si="49"/>
        <v>0</v>
      </c>
      <c r="T575" s="5">
        <f t="shared" si="50"/>
        <v>0</v>
      </c>
      <c r="U575" s="4">
        <f t="shared" si="51"/>
        <v>0</v>
      </c>
      <c r="V575" s="4">
        <f t="shared" si="52"/>
        <v>0</v>
      </c>
      <c r="W575" s="4">
        <f t="shared" si="53"/>
        <v>0</v>
      </c>
    </row>
    <row r="576" spans="1:23" customFormat="1" x14ac:dyDescent="0.25">
      <c r="A576" s="124"/>
      <c r="B576" s="119"/>
      <c r="C576" s="124"/>
      <c r="D576" s="124"/>
      <c r="E576" s="124"/>
      <c r="F576" s="123"/>
      <c r="G576" s="4"/>
      <c r="H576" s="4"/>
      <c r="I576" s="4"/>
      <c r="J576" s="4"/>
      <c r="K576" s="4"/>
      <c r="L576" s="64">
        <f>IFERROR(VLOOKUP(G576,'Sentrale parametere'!$A$4:$G$11,2,FALSE),0)</f>
        <v>0</v>
      </c>
      <c r="M576" s="64">
        <f>IFERROR(VLOOKUP(G576,'Sentrale parametere'!$A$4:$G$11,3,FALSE)*IF(F576="Ja",2,1),0)</f>
        <v>0</v>
      </c>
      <c r="N576" s="64">
        <f>IFERROR(VLOOKUP(G576,'Sentrale parametere'!$A$4:$G$11,4,FALSE),0)</f>
        <v>0</v>
      </c>
      <c r="O576" s="65">
        <f>IFERROR(VLOOKUP(G576,'Sentrale parametere'!$A$4:$G$11,5,FALSE),0)</f>
        <v>0</v>
      </c>
      <c r="P576" s="65">
        <f>IFERROR(VLOOKUP(G576,'Sentrale parametere'!$A$4:$G$11,6,FALSE)*IF(F576="Ja",2,1),0)</f>
        <v>0</v>
      </c>
      <c r="Q576" s="65">
        <f>IFERROR(VLOOKUP(G576,'Sentrale parametere'!$A$4:$G$11,7,FALSE),0)</f>
        <v>0</v>
      </c>
      <c r="R576" s="5">
        <f t="shared" si="48"/>
        <v>0</v>
      </c>
      <c r="S576" s="5">
        <f t="shared" si="49"/>
        <v>0</v>
      </c>
      <c r="T576" s="5">
        <f t="shared" si="50"/>
        <v>0</v>
      </c>
      <c r="U576" s="4">
        <f t="shared" si="51"/>
        <v>0</v>
      </c>
      <c r="V576" s="4">
        <f t="shared" si="52"/>
        <v>0</v>
      </c>
      <c r="W576" s="4">
        <f t="shared" si="53"/>
        <v>0</v>
      </c>
    </row>
    <row r="577" spans="1:23" customFormat="1" x14ac:dyDescent="0.25">
      <c r="A577" s="124"/>
      <c r="B577" s="119"/>
      <c r="C577" s="124"/>
      <c r="D577" s="124"/>
      <c r="E577" s="124"/>
      <c r="F577" s="123"/>
      <c r="G577" s="4"/>
      <c r="H577" s="4"/>
      <c r="I577" s="4"/>
      <c r="J577" s="4"/>
      <c r="K577" s="4"/>
      <c r="L577" s="64">
        <f>IFERROR(VLOOKUP(G577,'Sentrale parametere'!$A$4:$G$11,2,FALSE),0)</f>
        <v>0</v>
      </c>
      <c r="M577" s="64">
        <f>IFERROR(VLOOKUP(G577,'Sentrale parametere'!$A$4:$G$11,3,FALSE)*IF(F577="Ja",2,1),0)</f>
        <v>0</v>
      </c>
      <c r="N577" s="64">
        <f>IFERROR(VLOOKUP(G577,'Sentrale parametere'!$A$4:$G$11,4,FALSE),0)</f>
        <v>0</v>
      </c>
      <c r="O577" s="65">
        <f>IFERROR(VLOOKUP(G577,'Sentrale parametere'!$A$4:$G$11,5,FALSE),0)</f>
        <v>0</v>
      </c>
      <c r="P577" s="65">
        <f>IFERROR(VLOOKUP(G577,'Sentrale parametere'!$A$4:$G$11,6,FALSE)*IF(F577="Ja",2,1),0)</f>
        <v>0</v>
      </c>
      <c r="Q577" s="65">
        <f>IFERROR(VLOOKUP(G577,'Sentrale parametere'!$A$4:$G$11,7,FALSE),0)</f>
        <v>0</v>
      </c>
      <c r="R577" s="5">
        <f t="shared" si="48"/>
        <v>0</v>
      </c>
      <c r="S577" s="5">
        <f t="shared" si="49"/>
        <v>0</v>
      </c>
      <c r="T577" s="5">
        <f t="shared" si="50"/>
        <v>0</v>
      </c>
      <c r="U577" s="4">
        <f t="shared" si="51"/>
        <v>0</v>
      </c>
      <c r="V577" s="4">
        <f t="shared" si="52"/>
        <v>0</v>
      </c>
      <c r="W577" s="4">
        <f t="shared" si="53"/>
        <v>0</v>
      </c>
    </row>
    <row r="578" spans="1:23" customFormat="1" x14ac:dyDescent="0.25">
      <c r="A578" s="124"/>
      <c r="B578" s="119"/>
      <c r="C578" s="124"/>
      <c r="D578" s="124"/>
      <c r="E578" s="124"/>
      <c r="F578" s="123"/>
      <c r="G578" s="4"/>
      <c r="H578" s="4"/>
      <c r="I578" s="4"/>
      <c r="J578" s="4"/>
      <c r="K578" s="4"/>
      <c r="L578" s="64">
        <f>IFERROR(VLOOKUP(G578,'Sentrale parametere'!$A$4:$G$11,2,FALSE),0)</f>
        <v>0</v>
      </c>
      <c r="M578" s="64">
        <f>IFERROR(VLOOKUP(G578,'Sentrale parametere'!$A$4:$G$11,3,FALSE)*IF(F578="Ja",2,1),0)</f>
        <v>0</v>
      </c>
      <c r="N578" s="64">
        <f>IFERROR(VLOOKUP(G578,'Sentrale parametere'!$A$4:$G$11,4,FALSE),0)</f>
        <v>0</v>
      </c>
      <c r="O578" s="65">
        <f>IFERROR(VLOOKUP(G578,'Sentrale parametere'!$A$4:$G$11,5,FALSE),0)</f>
        <v>0</v>
      </c>
      <c r="P578" s="65">
        <f>IFERROR(VLOOKUP(G578,'Sentrale parametere'!$A$4:$G$11,6,FALSE)*IF(F578="Ja",2,1),0)</f>
        <v>0</v>
      </c>
      <c r="Q578" s="65">
        <f>IFERROR(VLOOKUP(G578,'Sentrale parametere'!$A$4:$G$11,7,FALSE),0)</f>
        <v>0</v>
      </c>
      <c r="R578" s="5">
        <f t="shared" si="48"/>
        <v>0</v>
      </c>
      <c r="S578" s="5">
        <f t="shared" si="49"/>
        <v>0</v>
      </c>
      <c r="T578" s="5">
        <f t="shared" si="50"/>
        <v>0</v>
      </c>
      <c r="U578" s="4">
        <f t="shared" si="51"/>
        <v>0</v>
      </c>
      <c r="V578" s="4">
        <f t="shared" si="52"/>
        <v>0</v>
      </c>
      <c r="W578" s="4">
        <f t="shared" si="53"/>
        <v>0</v>
      </c>
    </row>
    <row r="579" spans="1:23" customFormat="1" x14ac:dyDescent="0.25">
      <c r="A579" s="124"/>
      <c r="B579" s="119"/>
      <c r="C579" s="124"/>
      <c r="D579" s="124"/>
      <c r="E579" s="124"/>
      <c r="F579" s="123"/>
      <c r="G579" s="4"/>
      <c r="H579" s="4"/>
      <c r="I579" s="4"/>
      <c r="J579" s="4"/>
      <c r="K579" s="4"/>
      <c r="L579" s="64">
        <f>IFERROR(VLOOKUP(G579,'Sentrale parametere'!$A$4:$G$11,2,FALSE),0)</f>
        <v>0</v>
      </c>
      <c r="M579" s="64">
        <f>IFERROR(VLOOKUP(G579,'Sentrale parametere'!$A$4:$G$11,3,FALSE)*IF(F579="Ja",2,1),0)</f>
        <v>0</v>
      </c>
      <c r="N579" s="64">
        <f>IFERROR(VLOOKUP(G579,'Sentrale parametere'!$A$4:$G$11,4,FALSE),0)</f>
        <v>0</v>
      </c>
      <c r="O579" s="65">
        <f>IFERROR(VLOOKUP(G579,'Sentrale parametere'!$A$4:$G$11,5,FALSE),0)</f>
        <v>0</v>
      </c>
      <c r="P579" s="65">
        <f>IFERROR(VLOOKUP(G579,'Sentrale parametere'!$A$4:$G$11,6,FALSE)*IF(F579="Ja",2,1),0)</f>
        <v>0</v>
      </c>
      <c r="Q579" s="65">
        <f>IFERROR(VLOOKUP(G579,'Sentrale parametere'!$A$4:$G$11,7,FALSE),0)</f>
        <v>0</v>
      </c>
      <c r="R579" s="5">
        <f t="shared" ref="R579:R642" si="54">IFERROR(H579*L579,0)</f>
        <v>0</v>
      </c>
      <c r="S579" s="5">
        <f t="shared" ref="S579:S642" si="55">IFERROR(I579*M579,0)</f>
        <v>0</v>
      </c>
      <c r="T579" s="5">
        <f t="shared" ref="T579:T642" si="56">IFERROR(J579*N579,0)+IFERROR(K579*N579,0)</f>
        <v>0</v>
      </c>
      <c r="U579" s="4">
        <f t="shared" ref="U579:U642" si="57">IFERROR(H579*O579,0)</f>
        <v>0</v>
      </c>
      <c r="V579" s="4">
        <f t="shared" ref="V579:V642" si="58">IFERROR(I579*P579,0)</f>
        <v>0</v>
      </c>
      <c r="W579" s="4">
        <f t="shared" ref="W579:W642" si="59">IFERROR(J579*Q579,0)+IFERROR(K579*Q579,0)</f>
        <v>0</v>
      </c>
    </row>
    <row r="580" spans="1:23" customFormat="1" x14ac:dyDescent="0.25">
      <c r="A580" s="124"/>
      <c r="B580" s="119"/>
      <c r="C580" s="124"/>
      <c r="D580" s="124"/>
      <c r="E580" s="124"/>
      <c r="F580" s="123"/>
      <c r="G580" s="4"/>
      <c r="H580" s="4"/>
      <c r="I580" s="4"/>
      <c r="J580" s="4"/>
      <c r="K580" s="4"/>
      <c r="L580" s="64">
        <f>IFERROR(VLOOKUP(G580,'Sentrale parametere'!$A$4:$G$11,2,FALSE),0)</f>
        <v>0</v>
      </c>
      <c r="M580" s="64">
        <f>IFERROR(VLOOKUP(G580,'Sentrale parametere'!$A$4:$G$11,3,FALSE)*IF(F580="Ja",2,1),0)</f>
        <v>0</v>
      </c>
      <c r="N580" s="64">
        <f>IFERROR(VLOOKUP(G580,'Sentrale parametere'!$A$4:$G$11,4,FALSE),0)</f>
        <v>0</v>
      </c>
      <c r="O580" s="65">
        <f>IFERROR(VLOOKUP(G580,'Sentrale parametere'!$A$4:$G$11,5,FALSE),0)</f>
        <v>0</v>
      </c>
      <c r="P580" s="65">
        <f>IFERROR(VLOOKUP(G580,'Sentrale parametere'!$A$4:$G$11,6,FALSE)*IF(F580="Ja",2,1),0)</f>
        <v>0</v>
      </c>
      <c r="Q580" s="65">
        <f>IFERROR(VLOOKUP(G580,'Sentrale parametere'!$A$4:$G$11,7,FALSE),0)</f>
        <v>0</v>
      </c>
      <c r="R580" s="5">
        <f t="shared" si="54"/>
        <v>0</v>
      </c>
      <c r="S580" s="5">
        <f t="shared" si="55"/>
        <v>0</v>
      </c>
      <c r="T580" s="5">
        <f t="shared" si="56"/>
        <v>0</v>
      </c>
      <c r="U580" s="4">
        <f t="shared" si="57"/>
        <v>0</v>
      </c>
      <c r="V580" s="4">
        <f t="shared" si="58"/>
        <v>0</v>
      </c>
      <c r="W580" s="4">
        <f t="shared" si="59"/>
        <v>0</v>
      </c>
    </row>
    <row r="581" spans="1:23" customFormat="1" x14ac:dyDescent="0.25">
      <c r="A581" s="124"/>
      <c r="B581" s="119"/>
      <c r="C581" s="124"/>
      <c r="D581" s="124"/>
      <c r="E581" s="124"/>
      <c r="F581" s="123"/>
      <c r="G581" s="4"/>
      <c r="H581" s="4"/>
      <c r="I581" s="4"/>
      <c r="J581" s="4"/>
      <c r="K581" s="4"/>
      <c r="L581" s="64">
        <f>IFERROR(VLOOKUP(G581,'Sentrale parametere'!$A$4:$G$11,2,FALSE),0)</f>
        <v>0</v>
      </c>
      <c r="M581" s="64">
        <f>IFERROR(VLOOKUP(G581,'Sentrale parametere'!$A$4:$G$11,3,FALSE)*IF(F581="Ja",2,1),0)</f>
        <v>0</v>
      </c>
      <c r="N581" s="64">
        <f>IFERROR(VLOOKUP(G581,'Sentrale parametere'!$A$4:$G$11,4,FALSE),0)</f>
        <v>0</v>
      </c>
      <c r="O581" s="65">
        <f>IFERROR(VLOOKUP(G581,'Sentrale parametere'!$A$4:$G$11,5,FALSE),0)</f>
        <v>0</v>
      </c>
      <c r="P581" s="65">
        <f>IFERROR(VLOOKUP(G581,'Sentrale parametere'!$A$4:$G$11,6,FALSE)*IF(F581="Ja",2,1),0)</f>
        <v>0</v>
      </c>
      <c r="Q581" s="65">
        <f>IFERROR(VLOOKUP(G581,'Sentrale parametere'!$A$4:$G$11,7,FALSE),0)</f>
        <v>0</v>
      </c>
      <c r="R581" s="5">
        <f t="shared" si="54"/>
        <v>0</v>
      </c>
      <c r="S581" s="5">
        <f t="shared" si="55"/>
        <v>0</v>
      </c>
      <c r="T581" s="5">
        <f t="shared" si="56"/>
        <v>0</v>
      </c>
      <c r="U581" s="4">
        <f t="shared" si="57"/>
        <v>0</v>
      </c>
      <c r="V581" s="4">
        <f t="shared" si="58"/>
        <v>0</v>
      </c>
      <c r="W581" s="4">
        <f t="shared" si="59"/>
        <v>0</v>
      </c>
    </row>
    <row r="582" spans="1:23" customFormat="1" x14ac:dyDescent="0.25">
      <c r="A582" s="124"/>
      <c r="B582" s="119"/>
      <c r="C582" s="124"/>
      <c r="D582" s="124"/>
      <c r="E582" s="124"/>
      <c r="F582" s="123"/>
      <c r="G582" s="4"/>
      <c r="H582" s="4"/>
      <c r="I582" s="4"/>
      <c r="J582" s="4"/>
      <c r="K582" s="4"/>
      <c r="L582" s="64">
        <f>IFERROR(VLOOKUP(G582,'Sentrale parametere'!$A$4:$G$11,2,FALSE),0)</f>
        <v>0</v>
      </c>
      <c r="M582" s="64">
        <f>IFERROR(VLOOKUP(G582,'Sentrale parametere'!$A$4:$G$11,3,FALSE)*IF(F582="Ja",2,1),0)</f>
        <v>0</v>
      </c>
      <c r="N582" s="64">
        <f>IFERROR(VLOOKUP(G582,'Sentrale parametere'!$A$4:$G$11,4,FALSE),0)</f>
        <v>0</v>
      </c>
      <c r="O582" s="65">
        <f>IFERROR(VLOOKUP(G582,'Sentrale parametere'!$A$4:$G$11,5,FALSE),0)</f>
        <v>0</v>
      </c>
      <c r="P582" s="65">
        <f>IFERROR(VLOOKUP(G582,'Sentrale parametere'!$A$4:$G$11,6,FALSE)*IF(F582="Ja",2,1),0)</f>
        <v>0</v>
      </c>
      <c r="Q582" s="65">
        <f>IFERROR(VLOOKUP(G582,'Sentrale parametere'!$A$4:$G$11,7,FALSE),0)</f>
        <v>0</v>
      </c>
      <c r="R582" s="5">
        <f t="shared" si="54"/>
        <v>0</v>
      </c>
      <c r="S582" s="5">
        <f t="shared" si="55"/>
        <v>0</v>
      </c>
      <c r="T582" s="5">
        <f t="shared" si="56"/>
        <v>0</v>
      </c>
      <c r="U582" s="4">
        <f t="shared" si="57"/>
        <v>0</v>
      </c>
      <c r="V582" s="4">
        <f t="shared" si="58"/>
        <v>0</v>
      </c>
      <c r="W582" s="4">
        <f t="shared" si="59"/>
        <v>0</v>
      </c>
    </row>
    <row r="583" spans="1:23" customFormat="1" x14ac:dyDescent="0.25">
      <c r="A583" s="124"/>
      <c r="B583" s="119"/>
      <c r="C583" s="124"/>
      <c r="D583" s="124"/>
      <c r="E583" s="124"/>
      <c r="F583" s="123"/>
      <c r="G583" s="4"/>
      <c r="H583" s="4"/>
      <c r="I583" s="4"/>
      <c r="J583" s="4"/>
      <c r="K583" s="4"/>
      <c r="L583" s="64">
        <f>IFERROR(VLOOKUP(G583,'Sentrale parametere'!$A$4:$G$11,2,FALSE),0)</f>
        <v>0</v>
      </c>
      <c r="M583" s="64">
        <f>IFERROR(VLOOKUP(G583,'Sentrale parametere'!$A$4:$G$11,3,FALSE)*IF(F583="Ja",2,1),0)</f>
        <v>0</v>
      </c>
      <c r="N583" s="64">
        <f>IFERROR(VLOOKUP(G583,'Sentrale parametere'!$A$4:$G$11,4,FALSE),0)</f>
        <v>0</v>
      </c>
      <c r="O583" s="65">
        <f>IFERROR(VLOOKUP(G583,'Sentrale parametere'!$A$4:$G$11,5,FALSE),0)</f>
        <v>0</v>
      </c>
      <c r="P583" s="65">
        <f>IFERROR(VLOOKUP(G583,'Sentrale parametere'!$A$4:$G$11,6,FALSE)*IF(F583="Ja",2,1),0)</f>
        <v>0</v>
      </c>
      <c r="Q583" s="65">
        <f>IFERROR(VLOOKUP(G583,'Sentrale parametere'!$A$4:$G$11,7,FALSE),0)</f>
        <v>0</v>
      </c>
      <c r="R583" s="5">
        <f t="shared" si="54"/>
        <v>0</v>
      </c>
      <c r="S583" s="5">
        <f t="shared" si="55"/>
        <v>0</v>
      </c>
      <c r="T583" s="5">
        <f t="shared" si="56"/>
        <v>0</v>
      </c>
      <c r="U583" s="4">
        <f t="shared" si="57"/>
        <v>0</v>
      </c>
      <c r="V583" s="4">
        <f t="shared" si="58"/>
        <v>0</v>
      </c>
      <c r="W583" s="4">
        <f t="shared" si="59"/>
        <v>0</v>
      </c>
    </row>
    <row r="584" spans="1:23" customFormat="1" x14ac:dyDescent="0.25">
      <c r="A584" s="124"/>
      <c r="B584" s="119"/>
      <c r="C584" s="124"/>
      <c r="D584" s="124"/>
      <c r="E584" s="124"/>
      <c r="F584" s="123"/>
      <c r="G584" s="4"/>
      <c r="H584" s="4"/>
      <c r="I584" s="4"/>
      <c r="J584" s="4"/>
      <c r="K584" s="4"/>
      <c r="L584" s="64">
        <f>IFERROR(VLOOKUP(G584,'Sentrale parametere'!$A$4:$G$11,2,FALSE),0)</f>
        <v>0</v>
      </c>
      <c r="M584" s="64">
        <f>IFERROR(VLOOKUP(G584,'Sentrale parametere'!$A$4:$G$11,3,FALSE)*IF(F584="Ja",2,1),0)</f>
        <v>0</v>
      </c>
      <c r="N584" s="64">
        <f>IFERROR(VLOOKUP(G584,'Sentrale parametere'!$A$4:$G$11,4,FALSE),0)</f>
        <v>0</v>
      </c>
      <c r="O584" s="65">
        <f>IFERROR(VLOOKUP(G584,'Sentrale parametere'!$A$4:$G$11,5,FALSE),0)</f>
        <v>0</v>
      </c>
      <c r="P584" s="65">
        <f>IFERROR(VLOOKUP(G584,'Sentrale parametere'!$A$4:$G$11,6,FALSE)*IF(F584="Ja",2,1),0)</f>
        <v>0</v>
      </c>
      <c r="Q584" s="65">
        <f>IFERROR(VLOOKUP(G584,'Sentrale parametere'!$A$4:$G$11,7,FALSE),0)</f>
        <v>0</v>
      </c>
      <c r="R584" s="5">
        <f t="shared" si="54"/>
        <v>0</v>
      </c>
      <c r="S584" s="5">
        <f t="shared" si="55"/>
        <v>0</v>
      </c>
      <c r="T584" s="5">
        <f t="shared" si="56"/>
        <v>0</v>
      </c>
      <c r="U584" s="4">
        <f t="shared" si="57"/>
        <v>0</v>
      </c>
      <c r="V584" s="4">
        <f t="shared" si="58"/>
        <v>0</v>
      </c>
      <c r="W584" s="4">
        <f t="shared" si="59"/>
        <v>0</v>
      </c>
    </row>
    <row r="585" spans="1:23" customFormat="1" x14ac:dyDescent="0.25">
      <c r="A585" s="124"/>
      <c r="B585" s="119"/>
      <c r="C585" s="124"/>
      <c r="D585" s="124"/>
      <c r="E585" s="124"/>
      <c r="F585" s="123"/>
      <c r="G585" s="4"/>
      <c r="H585" s="4"/>
      <c r="I585" s="4"/>
      <c r="J585" s="4"/>
      <c r="K585" s="4"/>
      <c r="L585" s="64">
        <f>IFERROR(VLOOKUP(G585,'Sentrale parametere'!$A$4:$G$11,2,FALSE),0)</f>
        <v>0</v>
      </c>
      <c r="M585" s="64">
        <f>IFERROR(VLOOKUP(G585,'Sentrale parametere'!$A$4:$G$11,3,FALSE)*IF(F585="Ja",2,1),0)</f>
        <v>0</v>
      </c>
      <c r="N585" s="64">
        <f>IFERROR(VLOOKUP(G585,'Sentrale parametere'!$A$4:$G$11,4,FALSE),0)</f>
        <v>0</v>
      </c>
      <c r="O585" s="65">
        <f>IFERROR(VLOOKUP(G585,'Sentrale parametere'!$A$4:$G$11,5,FALSE),0)</f>
        <v>0</v>
      </c>
      <c r="P585" s="65">
        <f>IFERROR(VLOOKUP(G585,'Sentrale parametere'!$A$4:$G$11,6,FALSE)*IF(F585="Ja",2,1),0)</f>
        <v>0</v>
      </c>
      <c r="Q585" s="65">
        <f>IFERROR(VLOOKUP(G585,'Sentrale parametere'!$A$4:$G$11,7,FALSE),0)</f>
        <v>0</v>
      </c>
      <c r="R585" s="5">
        <f t="shared" si="54"/>
        <v>0</v>
      </c>
      <c r="S585" s="5">
        <f t="shared" si="55"/>
        <v>0</v>
      </c>
      <c r="T585" s="5">
        <f t="shared" si="56"/>
        <v>0</v>
      </c>
      <c r="U585" s="4">
        <f t="shared" si="57"/>
        <v>0</v>
      </c>
      <c r="V585" s="4">
        <f t="shared" si="58"/>
        <v>0</v>
      </c>
      <c r="W585" s="4">
        <f t="shared" si="59"/>
        <v>0</v>
      </c>
    </row>
    <row r="586" spans="1:23" customFormat="1" x14ac:dyDescent="0.25">
      <c r="A586" s="124"/>
      <c r="B586" s="119"/>
      <c r="C586" s="124"/>
      <c r="D586" s="124"/>
      <c r="E586" s="124"/>
      <c r="F586" s="123"/>
      <c r="G586" s="4"/>
      <c r="H586" s="4"/>
      <c r="I586" s="4"/>
      <c r="J586" s="4"/>
      <c r="K586" s="4"/>
      <c r="L586" s="64">
        <f>IFERROR(VLOOKUP(G586,'Sentrale parametere'!$A$4:$G$11,2,FALSE),0)</f>
        <v>0</v>
      </c>
      <c r="M586" s="64">
        <f>IFERROR(VLOOKUP(G586,'Sentrale parametere'!$A$4:$G$11,3,FALSE)*IF(F586="Ja",2,1),0)</f>
        <v>0</v>
      </c>
      <c r="N586" s="64">
        <f>IFERROR(VLOOKUP(G586,'Sentrale parametere'!$A$4:$G$11,4,FALSE),0)</f>
        <v>0</v>
      </c>
      <c r="O586" s="65">
        <f>IFERROR(VLOOKUP(G586,'Sentrale parametere'!$A$4:$G$11,5,FALSE),0)</f>
        <v>0</v>
      </c>
      <c r="P586" s="65">
        <f>IFERROR(VLOOKUP(G586,'Sentrale parametere'!$A$4:$G$11,6,FALSE)*IF(F586="Ja",2,1),0)</f>
        <v>0</v>
      </c>
      <c r="Q586" s="65">
        <f>IFERROR(VLOOKUP(G586,'Sentrale parametere'!$A$4:$G$11,7,FALSE),0)</f>
        <v>0</v>
      </c>
      <c r="R586" s="5">
        <f t="shared" si="54"/>
        <v>0</v>
      </c>
      <c r="S586" s="5">
        <f t="shared" si="55"/>
        <v>0</v>
      </c>
      <c r="T586" s="5">
        <f t="shared" si="56"/>
        <v>0</v>
      </c>
      <c r="U586" s="4">
        <f t="shared" si="57"/>
        <v>0</v>
      </c>
      <c r="V586" s="4">
        <f t="shared" si="58"/>
        <v>0</v>
      </c>
      <c r="W586" s="4">
        <f t="shared" si="59"/>
        <v>0</v>
      </c>
    </row>
    <row r="587" spans="1:23" customFormat="1" x14ac:dyDescent="0.25">
      <c r="A587" s="124"/>
      <c r="B587" s="119"/>
      <c r="C587" s="124"/>
      <c r="D587" s="124"/>
      <c r="E587" s="124"/>
      <c r="F587" s="123"/>
      <c r="G587" s="4"/>
      <c r="H587" s="4"/>
      <c r="I587" s="4"/>
      <c r="J587" s="4"/>
      <c r="K587" s="4"/>
      <c r="L587" s="64">
        <f>IFERROR(VLOOKUP(G587,'Sentrale parametere'!$A$4:$G$11,2,FALSE),0)</f>
        <v>0</v>
      </c>
      <c r="M587" s="64">
        <f>IFERROR(VLOOKUP(G587,'Sentrale parametere'!$A$4:$G$11,3,FALSE)*IF(F587="Ja",2,1),0)</f>
        <v>0</v>
      </c>
      <c r="N587" s="64">
        <f>IFERROR(VLOOKUP(G587,'Sentrale parametere'!$A$4:$G$11,4,FALSE),0)</f>
        <v>0</v>
      </c>
      <c r="O587" s="65">
        <f>IFERROR(VLOOKUP(G587,'Sentrale parametere'!$A$4:$G$11,5,FALSE),0)</f>
        <v>0</v>
      </c>
      <c r="P587" s="65">
        <f>IFERROR(VLOOKUP(G587,'Sentrale parametere'!$A$4:$G$11,6,FALSE)*IF(F587="Ja",2,1),0)</f>
        <v>0</v>
      </c>
      <c r="Q587" s="65">
        <f>IFERROR(VLOOKUP(G587,'Sentrale parametere'!$A$4:$G$11,7,FALSE),0)</f>
        <v>0</v>
      </c>
      <c r="R587" s="5">
        <f t="shared" si="54"/>
        <v>0</v>
      </c>
      <c r="S587" s="5">
        <f t="shared" si="55"/>
        <v>0</v>
      </c>
      <c r="T587" s="5">
        <f t="shared" si="56"/>
        <v>0</v>
      </c>
      <c r="U587" s="4">
        <f t="shared" si="57"/>
        <v>0</v>
      </c>
      <c r="V587" s="4">
        <f t="shared" si="58"/>
        <v>0</v>
      </c>
      <c r="W587" s="4">
        <f t="shared" si="59"/>
        <v>0</v>
      </c>
    </row>
    <row r="588" spans="1:23" customFormat="1" x14ac:dyDescent="0.25">
      <c r="A588" s="124"/>
      <c r="B588" s="119"/>
      <c r="C588" s="124"/>
      <c r="D588" s="124"/>
      <c r="E588" s="124"/>
      <c r="F588" s="123"/>
      <c r="G588" s="4"/>
      <c r="H588" s="4"/>
      <c r="I588" s="4"/>
      <c r="J588" s="4"/>
      <c r="K588" s="4"/>
      <c r="L588" s="64">
        <f>IFERROR(VLOOKUP(G588,'Sentrale parametere'!$A$4:$G$11,2,FALSE),0)</f>
        <v>0</v>
      </c>
      <c r="M588" s="64">
        <f>IFERROR(VLOOKUP(G588,'Sentrale parametere'!$A$4:$G$11,3,FALSE)*IF(F588="Ja",2,1),0)</f>
        <v>0</v>
      </c>
      <c r="N588" s="64">
        <f>IFERROR(VLOOKUP(G588,'Sentrale parametere'!$A$4:$G$11,4,FALSE),0)</f>
        <v>0</v>
      </c>
      <c r="O588" s="65">
        <f>IFERROR(VLOOKUP(G588,'Sentrale parametere'!$A$4:$G$11,5,FALSE),0)</f>
        <v>0</v>
      </c>
      <c r="P588" s="65">
        <f>IFERROR(VLOOKUP(G588,'Sentrale parametere'!$A$4:$G$11,6,FALSE)*IF(F588="Ja",2,1),0)</f>
        <v>0</v>
      </c>
      <c r="Q588" s="65">
        <f>IFERROR(VLOOKUP(G588,'Sentrale parametere'!$A$4:$G$11,7,FALSE),0)</f>
        <v>0</v>
      </c>
      <c r="R588" s="5">
        <f t="shared" si="54"/>
        <v>0</v>
      </c>
      <c r="S588" s="5">
        <f t="shared" si="55"/>
        <v>0</v>
      </c>
      <c r="T588" s="5">
        <f t="shared" si="56"/>
        <v>0</v>
      </c>
      <c r="U588" s="4">
        <f t="shared" si="57"/>
        <v>0</v>
      </c>
      <c r="V588" s="4">
        <f t="shared" si="58"/>
        <v>0</v>
      </c>
      <c r="W588" s="4">
        <f t="shared" si="59"/>
        <v>0</v>
      </c>
    </row>
    <row r="589" spans="1:23" customFormat="1" x14ac:dyDescent="0.25">
      <c r="A589" s="124"/>
      <c r="B589" s="119"/>
      <c r="C589" s="124"/>
      <c r="D589" s="124"/>
      <c r="E589" s="124"/>
      <c r="F589" s="123"/>
      <c r="G589" s="4"/>
      <c r="H589" s="4"/>
      <c r="I589" s="4"/>
      <c r="J589" s="4"/>
      <c r="K589" s="4"/>
      <c r="L589" s="64">
        <f>IFERROR(VLOOKUP(G589,'Sentrale parametere'!$A$4:$G$11,2,FALSE),0)</f>
        <v>0</v>
      </c>
      <c r="M589" s="64">
        <f>IFERROR(VLOOKUP(G589,'Sentrale parametere'!$A$4:$G$11,3,FALSE)*IF(F589="Ja",2,1),0)</f>
        <v>0</v>
      </c>
      <c r="N589" s="64">
        <f>IFERROR(VLOOKUP(G589,'Sentrale parametere'!$A$4:$G$11,4,FALSE),0)</f>
        <v>0</v>
      </c>
      <c r="O589" s="65">
        <f>IFERROR(VLOOKUP(G589,'Sentrale parametere'!$A$4:$G$11,5,FALSE),0)</f>
        <v>0</v>
      </c>
      <c r="P589" s="65">
        <f>IFERROR(VLOOKUP(G589,'Sentrale parametere'!$A$4:$G$11,6,FALSE)*IF(F589="Ja",2,1),0)</f>
        <v>0</v>
      </c>
      <c r="Q589" s="65">
        <f>IFERROR(VLOOKUP(G589,'Sentrale parametere'!$A$4:$G$11,7,FALSE),0)</f>
        <v>0</v>
      </c>
      <c r="R589" s="5">
        <f t="shared" si="54"/>
        <v>0</v>
      </c>
      <c r="S589" s="5">
        <f t="shared" si="55"/>
        <v>0</v>
      </c>
      <c r="T589" s="5">
        <f t="shared" si="56"/>
        <v>0</v>
      </c>
      <c r="U589" s="4">
        <f t="shared" si="57"/>
        <v>0</v>
      </c>
      <c r="V589" s="4">
        <f t="shared" si="58"/>
        <v>0</v>
      </c>
      <c r="W589" s="4">
        <f t="shared" si="59"/>
        <v>0</v>
      </c>
    </row>
    <row r="590" spans="1:23" customFormat="1" x14ac:dyDescent="0.25">
      <c r="A590" s="124"/>
      <c r="B590" s="119"/>
      <c r="C590" s="124"/>
      <c r="D590" s="124"/>
      <c r="E590" s="124"/>
      <c r="F590" s="123"/>
      <c r="G590" s="4"/>
      <c r="H590" s="4"/>
      <c r="I590" s="4"/>
      <c r="J590" s="4"/>
      <c r="K590" s="4"/>
      <c r="L590" s="64">
        <f>IFERROR(VLOOKUP(G590,'Sentrale parametere'!$A$4:$G$11,2,FALSE),0)</f>
        <v>0</v>
      </c>
      <c r="M590" s="64">
        <f>IFERROR(VLOOKUP(G590,'Sentrale parametere'!$A$4:$G$11,3,FALSE)*IF(F590="Ja",2,1),0)</f>
        <v>0</v>
      </c>
      <c r="N590" s="64">
        <f>IFERROR(VLOOKUP(G590,'Sentrale parametere'!$A$4:$G$11,4,FALSE),0)</f>
        <v>0</v>
      </c>
      <c r="O590" s="65">
        <f>IFERROR(VLOOKUP(G590,'Sentrale parametere'!$A$4:$G$11,5,FALSE),0)</f>
        <v>0</v>
      </c>
      <c r="P590" s="65">
        <f>IFERROR(VLOOKUP(G590,'Sentrale parametere'!$A$4:$G$11,6,FALSE)*IF(F590="Ja",2,1),0)</f>
        <v>0</v>
      </c>
      <c r="Q590" s="65">
        <f>IFERROR(VLOOKUP(G590,'Sentrale parametere'!$A$4:$G$11,7,FALSE),0)</f>
        <v>0</v>
      </c>
      <c r="R590" s="5">
        <f t="shared" si="54"/>
        <v>0</v>
      </c>
      <c r="S590" s="5">
        <f t="shared" si="55"/>
        <v>0</v>
      </c>
      <c r="T590" s="5">
        <f t="shared" si="56"/>
        <v>0</v>
      </c>
      <c r="U590" s="4">
        <f t="shared" si="57"/>
        <v>0</v>
      </c>
      <c r="V590" s="4">
        <f t="shared" si="58"/>
        <v>0</v>
      </c>
      <c r="W590" s="4">
        <f t="shared" si="59"/>
        <v>0</v>
      </c>
    </row>
    <row r="591" spans="1:23" customFormat="1" x14ac:dyDescent="0.25">
      <c r="A591" s="124"/>
      <c r="B591" s="119"/>
      <c r="C591" s="124"/>
      <c r="D591" s="124"/>
      <c r="E591" s="124"/>
      <c r="F591" s="123"/>
      <c r="G591" s="4"/>
      <c r="H591" s="4"/>
      <c r="I591" s="4"/>
      <c r="J591" s="4"/>
      <c r="K591" s="4"/>
      <c r="L591" s="64">
        <f>IFERROR(VLOOKUP(G591,'Sentrale parametere'!$A$4:$G$11,2,FALSE),0)</f>
        <v>0</v>
      </c>
      <c r="M591" s="64">
        <f>IFERROR(VLOOKUP(G591,'Sentrale parametere'!$A$4:$G$11,3,FALSE)*IF(F591="Ja",2,1),0)</f>
        <v>0</v>
      </c>
      <c r="N591" s="64">
        <f>IFERROR(VLOOKUP(G591,'Sentrale parametere'!$A$4:$G$11,4,FALSE),0)</f>
        <v>0</v>
      </c>
      <c r="O591" s="65">
        <f>IFERROR(VLOOKUP(G591,'Sentrale parametere'!$A$4:$G$11,5,FALSE),0)</f>
        <v>0</v>
      </c>
      <c r="P591" s="65">
        <f>IFERROR(VLOOKUP(G591,'Sentrale parametere'!$A$4:$G$11,6,FALSE)*IF(F591="Ja",2,1),0)</f>
        <v>0</v>
      </c>
      <c r="Q591" s="65">
        <f>IFERROR(VLOOKUP(G591,'Sentrale parametere'!$A$4:$G$11,7,FALSE),0)</f>
        <v>0</v>
      </c>
      <c r="R591" s="5">
        <f t="shared" si="54"/>
        <v>0</v>
      </c>
      <c r="S591" s="5">
        <f t="shared" si="55"/>
        <v>0</v>
      </c>
      <c r="T591" s="5">
        <f t="shared" si="56"/>
        <v>0</v>
      </c>
      <c r="U591" s="4">
        <f t="shared" si="57"/>
        <v>0</v>
      </c>
      <c r="V591" s="4">
        <f t="shared" si="58"/>
        <v>0</v>
      </c>
      <c r="W591" s="4">
        <f t="shared" si="59"/>
        <v>0</v>
      </c>
    </row>
    <row r="592" spans="1:23" customFormat="1" x14ac:dyDescent="0.25">
      <c r="A592" s="124"/>
      <c r="B592" s="119"/>
      <c r="C592" s="124"/>
      <c r="D592" s="124"/>
      <c r="E592" s="124"/>
      <c r="F592" s="123"/>
      <c r="G592" s="4"/>
      <c r="H592" s="4"/>
      <c r="I592" s="4"/>
      <c r="J592" s="4"/>
      <c r="K592" s="4"/>
      <c r="L592" s="64">
        <f>IFERROR(VLOOKUP(G592,'Sentrale parametere'!$A$4:$G$11,2,FALSE),0)</f>
        <v>0</v>
      </c>
      <c r="M592" s="64">
        <f>IFERROR(VLOOKUP(G592,'Sentrale parametere'!$A$4:$G$11,3,FALSE)*IF(F592="Ja",2,1),0)</f>
        <v>0</v>
      </c>
      <c r="N592" s="64">
        <f>IFERROR(VLOOKUP(G592,'Sentrale parametere'!$A$4:$G$11,4,FALSE),0)</f>
        <v>0</v>
      </c>
      <c r="O592" s="65">
        <f>IFERROR(VLOOKUP(G592,'Sentrale parametere'!$A$4:$G$11,5,FALSE),0)</f>
        <v>0</v>
      </c>
      <c r="P592" s="65">
        <f>IFERROR(VLOOKUP(G592,'Sentrale parametere'!$A$4:$G$11,6,FALSE)*IF(F592="Ja",2,1),0)</f>
        <v>0</v>
      </c>
      <c r="Q592" s="65">
        <f>IFERROR(VLOOKUP(G592,'Sentrale parametere'!$A$4:$G$11,7,FALSE),0)</f>
        <v>0</v>
      </c>
      <c r="R592" s="5">
        <f t="shared" si="54"/>
        <v>0</v>
      </c>
      <c r="S592" s="5">
        <f t="shared" si="55"/>
        <v>0</v>
      </c>
      <c r="T592" s="5">
        <f t="shared" si="56"/>
        <v>0</v>
      </c>
      <c r="U592" s="4">
        <f t="shared" si="57"/>
        <v>0</v>
      </c>
      <c r="V592" s="4">
        <f t="shared" si="58"/>
        <v>0</v>
      </c>
      <c r="W592" s="4">
        <f t="shared" si="59"/>
        <v>0</v>
      </c>
    </row>
    <row r="593" spans="1:23" customFormat="1" x14ac:dyDescent="0.25">
      <c r="A593" s="124"/>
      <c r="B593" s="119"/>
      <c r="C593" s="124"/>
      <c r="D593" s="124"/>
      <c r="E593" s="124"/>
      <c r="F593" s="123"/>
      <c r="G593" s="4"/>
      <c r="H593" s="4"/>
      <c r="I593" s="4"/>
      <c r="J593" s="4"/>
      <c r="K593" s="4"/>
      <c r="L593" s="64">
        <f>IFERROR(VLOOKUP(G593,'Sentrale parametere'!$A$4:$G$11,2,FALSE),0)</f>
        <v>0</v>
      </c>
      <c r="M593" s="64">
        <f>IFERROR(VLOOKUP(G593,'Sentrale parametere'!$A$4:$G$11,3,FALSE)*IF(F593="Ja",2,1),0)</f>
        <v>0</v>
      </c>
      <c r="N593" s="64">
        <f>IFERROR(VLOOKUP(G593,'Sentrale parametere'!$A$4:$G$11,4,FALSE),0)</f>
        <v>0</v>
      </c>
      <c r="O593" s="65">
        <f>IFERROR(VLOOKUP(G593,'Sentrale parametere'!$A$4:$G$11,5,FALSE),0)</f>
        <v>0</v>
      </c>
      <c r="P593" s="65">
        <f>IFERROR(VLOOKUP(G593,'Sentrale parametere'!$A$4:$G$11,6,FALSE)*IF(F593="Ja",2,1),0)</f>
        <v>0</v>
      </c>
      <c r="Q593" s="65">
        <f>IFERROR(VLOOKUP(G593,'Sentrale parametere'!$A$4:$G$11,7,FALSE),0)</f>
        <v>0</v>
      </c>
      <c r="R593" s="5">
        <f t="shared" si="54"/>
        <v>0</v>
      </c>
      <c r="S593" s="5">
        <f t="shared" si="55"/>
        <v>0</v>
      </c>
      <c r="T593" s="5">
        <f t="shared" si="56"/>
        <v>0</v>
      </c>
      <c r="U593" s="4">
        <f t="shared" si="57"/>
        <v>0</v>
      </c>
      <c r="V593" s="4">
        <f t="shared" si="58"/>
        <v>0</v>
      </c>
      <c r="W593" s="4">
        <f t="shared" si="59"/>
        <v>0</v>
      </c>
    </row>
    <row r="594" spans="1:23" customFormat="1" x14ac:dyDescent="0.25">
      <c r="A594" s="124"/>
      <c r="B594" s="119"/>
      <c r="C594" s="124"/>
      <c r="D594" s="124"/>
      <c r="E594" s="124"/>
      <c r="F594" s="123"/>
      <c r="G594" s="4"/>
      <c r="H594" s="4"/>
      <c r="I594" s="4"/>
      <c r="J594" s="4"/>
      <c r="K594" s="4"/>
      <c r="L594" s="64">
        <f>IFERROR(VLOOKUP(G594,'Sentrale parametere'!$A$4:$G$11,2,FALSE),0)</f>
        <v>0</v>
      </c>
      <c r="M594" s="64">
        <f>IFERROR(VLOOKUP(G594,'Sentrale parametere'!$A$4:$G$11,3,FALSE)*IF(F594="Ja",2,1),0)</f>
        <v>0</v>
      </c>
      <c r="N594" s="64">
        <f>IFERROR(VLOOKUP(G594,'Sentrale parametere'!$A$4:$G$11,4,FALSE),0)</f>
        <v>0</v>
      </c>
      <c r="O594" s="65">
        <f>IFERROR(VLOOKUP(G594,'Sentrale parametere'!$A$4:$G$11,5,FALSE),0)</f>
        <v>0</v>
      </c>
      <c r="P594" s="65">
        <f>IFERROR(VLOOKUP(G594,'Sentrale parametere'!$A$4:$G$11,6,FALSE)*IF(F594="Ja",2,1),0)</f>
        <v>0</v>
      </c>
      <c r="Q594" s="65">
        <f>IFERROR(VLOOKUP(G594,'Sentrale parametere'!$A$4:$G$11,7,FALSE),0)</f>
        <v>0</v>
      </c>
      <c r="R594" s="5">
        <f t="shared" si="54"/>
        <v>0</v>
      </c>
      <c r="S594" s="5">
        <f t="shared" si="55"/>
        <v>0</v>
      </c>
      <c r="T594" s="5">
        <f t="shared" si="56"/>
        <v>0</v>
      </c>
      <c r="U594" s="4">
        <f t="shared" si="57"/>
        <v>0</v>
      </c>
      <c r="V594" s="4">
        <f t="shared" si="58"/>
        <v>0</v>
      </c>
      <c r="W594" s="4">
        <f t="shared" si="59"/>
        <v>0</v>
      </c>
    </row>
    <row r="595" spans="1:23" customFormat="1" x14ac:dyDescent="0.25">
      <c r="A595" s="124"/>
      <c r="B595" s="119"/>
      <c r="C595" s="124"/>
      <c r="D595" s="124"/>
      <c r="E595" s="124"/>
      <c r="F595" s="123"/>
      <c r="G595" s="4"/>
      <c r="H595" s="4"/>
      <c r="I595" s="4"/>
      <c r="J595" s="4"/>
      <c r="K595" s="4"/>
      <c r="L595" s="64">
        <f>IFERROR(VLOOKUP(G595,'Sentrale parametere'!$A$4:$G$11,2,FALSE),0)</f>
        <v>0</v>
      </c>
      <c r="M595" s="64">
        <f>IFERROR(VLOOKUP(G595,'Sentrale parametere'!$A$4:$G$11,3,FALSE)*IF(F595="Ja",2,1),0)</f>
        <v>0</v>
      </c>
      <c r="N595" s="64">
        <f>IFERROR(VLOOKUP(G595,'Sentrale parametere'!$A$4:$G$11,4,FALSE),0)</f>
        <v>0</v>
      </c>
      <c r="O595" s="65">
        <f>IFERROR(VLOOKUP(G595,'Sentrale parametere'!$A$4:$G$11,5,FALSE),0)</f>
        <v>0</v>
      </c>
      <c r="P595" s="65">
        <f>IFERROR(VLOOKUP(G595,'Sentrale parametere'!$A$4:$G$11,6,FALSE)*IF(F595="Ja",2,1),0)</f>
        <v>0</v>
      </c>
      <c r="Q595" s="65">
        <f>IFERROR(VLOOKUP(G595,'Sentrale parametere'!$A$4:$G$11,7,FALSE),0)</f>
        <v>0</v>
      </c>
      <c r="R595" s="5">
        <f t="shared" si="54"/>
        <v>0</v>
      </c>
      <c r="S595" s="5">
        <f t="shared" si="55"/>
        <v>0</v>
      </c>
      <c r="T595" s="5">
        <f t="shared" si="56"/>
        <v>0</v>
      </c>
      <c r="U595" s="4">
        <f t="shared" si="57"/>
        <v>0</v>
      </c>
      <c r="V595" s="4">
        <f t="shared" si="58"/>
        <v>0</v>
      </c>
      <c r="W595" s="4">
        <f t="shared" si="59"/>
        <v>0</v>
      </c>
    </row>
    <row r="596" spans="1:23" customFormat="1" x14ac:dyDescent="0.25">
      <c r="A596" s="124"/>
      <c r="B596" s="119"/>
      <c r="C596" s="124"/>
      <c r="D596" s="124"/>
      <c r="E596" s="124"/>
      <c r="F596" s="123"/>
      <c r="G596" s="4"/>
      <c r="H596" s="4"/>
      <c r="I596" s="4"/>
      <c r="J596" s="4"/>
      <c r="K596" s="4"/>
      <c r="L596" s="64">
        <f>IFERROR(VLOOKUP(G596,'Sentrale parametere'!$A$4:$G$11,2,FALSE),0)</f>
        <v>0</v>
      </c>
      <c r="M596" s="64">
        <f>IFERROR(VLOOKUP(G596,'Sentrale parametere'!$A$4:$G$11,3,FALSE)*IF(F596="Ja",2,1),0)</f>
        <v>0</v>
      </c>
      <c r="N596" s="64">
        <f>IFERROR(VLOOKUP(G596,'Sentrale parametere'!$A$4:$G$11,4,FALSE),0)</f>
        <v>0</v>
      </c>
      <c r="O596" s="65">
        <f>IFERROR(VLOOKUP(G596,'Sentrale parametere'!$A$4:$G$11,5,FALSE),0)</f>
        <v>0</v>
      </c>
      <c r="P596" s="65">
        <f>IFERROR(VLOOKUP(G596,'Sentrale parametere'!$A$4:$G$11,6,FALSE)*IF(F596="Ja",2,1),0)</f>
        <v>0</v>
      </c>
      <c r="Q596" s="65">
        <f>IFERROR(VLOOKUP(G596,'Sentrale parametere'!$A$4:$G$11,7,FALSE),0)</f>
        <v>0</v>
      </c>
      <c r="R596" s="5">
        <f t="shared" si="54"/>
        <v>0</v>
      </c>
      <c r="S596" s="5">
        <f t="shared" si="55"/>
        <v>0</v>
      </c>
      <c r="T596" s="5">
        <f t="shared" si="56"/>
        <v>0</v>
      </c>
      <c r="U596" s="4">
        <f t="shared" si="57"/>
        <v>0</v>
      </c>
      <c r="V596" s="4">
        <f t="shared" si="58"/>
        <v>0</v>
      </c>
      <c r="W596" s="4">
        <f t="shared" si="59"/>
        <v>0</v>
      </c>
    </row>
    <row r="597" spans="1:23" customFormat="1" x14ac:dyDescent="0.25">
      <c r="A597" s="124"/>
      <c r="B597" s="119"/>
      <c r="C597" s="124"/>
      <c r="D597" s="124"/>
      <c r="E597" s="124"/>
      <c r="F597" s="123"/>
      <c r="G597" s="4"/>
      <c r="H597" s="4"/>
      <c r="I597" s="4"/>
      <c r="J597" s="4"/>
      <c r="K597" s="4"/>
      <c r="L597" s="64">
        <f>IFERROR(VLOOKUP(G597,'Sentrale parametere'!$A$4:$G$11,2,FALSE),0)</f>
        <v>0</v>
      </c>
      <c r="M597" s="64">
        <f>IFERROR(VLOOKUP(G597,'Sentrale parametere'!$A$4:$G$11,3,FALSE)*IF(F597="Ja",2,1),0)</f>
        <v>0</v>
      </c>
      <c r="N597" s="64">
        <f>IFERROR(VLOOKUP(G597,'Sentrale parametere'!$A$4:$G$11,4,FALSE),0)</f>
        <v>0</v>
      </c>
      <c r="O597" s="65">
        <f>IFERROR(VLOOKUP(G597,'Sentrale parametere'!$A$4:$G$11,5,FALSE),0)</f>
        <v>0</v>
      </c>
      <c r="P597" s="65">
        <f>IFERROR(VLOOKUP(G597,'Sentrale parametere'!$A$4:$G$11,6,FALSE)*IF(F597="Ja",2,1),0)</f>
        <v>0</v>
      </c>
      <c r="Q597" s="65">
        <f>IFERROR(VLOOKUP(G597,'Sentrale parametere'!$A$4:$G$11,7,FALSE),0)</f>
        <v>0</v>
      </c>
      <c r="R597" s="5">
        <f t="shared" si="54"/>
        <v>0</v>
      </c>
      <c r="S597" s="5">
        <f t="shared" si="55"/>
        <v>0</v>
      </c>
      <c r="T597" s="5">
        <f t="shared" si="56"/>
        <v>0</v>
      </c>
      <c r="U597" s="4">
        <f t="shared" si="57"/>
        <v>0</v>
      </c>
      <c r="V597" s="4">
        <f t="shared" si="58"/>
        <v>0</v>
      </c>
      <c r="W597" s="4">
        <f t="shared" si="59"/>
        <v>0</v>
      </c>
    </row>
    <row r="598" spans="1:23" customFormat="1" x14ac:dyDescent="0.25">
      <c r="A598" s="124"/>
      <c r="B598" s="119"/>
      <c r="C598" s="124"/>
      <c r="D598" s="124"/>
      <c r="E598" s="124"/>
      <c r="F598" s="123"/>
      <c r="G598" s="4"/>
      <c r="H598" s="4"/>
      <c r="I598" s="4"/>
      <c r="J598" s="4"/>
      <c r="K598" s="4"/>
      <c r="L598" s="64">
        <f>IFERROR(VLOOKUP(G598,'Sentrale parametere'!$A$4:$G$11,2,FALSE),0)</f>
        <v>0</v>
      </c>
      <c r="M598" s="64">
        <f>IFERROR(VLOOKUP(G598,'Sentrale parametere'!$A$4:$G$11,3,FALSE)*IF(F598="Ja",2,1),0)</f>
        <v>0</v>
      </c>
      <c r="N598" s="64">
        <f>IFERROR(VLOOKUP(G598,'Sentrale parametere'!$A$4:$G$11,4,FALSE),0)</f>
        <v>0</v>
      </c>
      <c r="O598" s="65">
        <f>IFERROR(VLOOKUP(G598,'Sentrale parametere'!$A$4:$G$11,5,FALSE),0)</f>
        <v>0</v>
      </c>
      <c r="P598" s="65">
        <f>IFERROR(VLOOKUP(G598,'Sentrale parametere'!$A$4:$G$11,6,FALSE)*IF(F598="Ja",2,1),0)</f>
        <v>0</v>
      </c>
      <c r="Q598" s="65">
        <f>IFERROR(VLOOKUP(G598,'Sentrale parametere'!$A$4:$G$11,7,FALSE),0)</f>
        <v>0</v>
      </c>
      <c r="R598" s="5">
        <f t="shared" si="54"/>
        <v>0</v>
      </c>
      <c r="S598" s="5">
        <f t="shared" si="55"/>
        <v>0</v>
      </c>
      <c r="T598" s="5">
        <f t="shared" si="56"/>
        <v>0</v>
      </c>
      <c r="U598" s="4">
        <f t="shared" si="57"/>
        <v>0</v>
      </c>
      <c r="V598" s="4">
        <f t="shared" si="58"/>
        <v>0</v>
      </c>
      <c r="W598" s="4">
        <f t="shared" si="59"/>
        <v>0</v>
      </c>
    </row>
    <row r="599" spans="1:23" customFormat="1" x14ac:dyDescent="0.25">
      <c r="A599" s="124"/>
      <c r="B599" s="119"/>
      <c r="C599" s="124"/>
      <c r="D599" s="124"/>
      <c r="E599" s="124"/>
      <c r="F599" s="123"/>
      <c r="G599" s="4"/>
      <c r="H599" s="4"/>
      <c r="I599" s="4"/>
      <c r="J599" s="4"/>
      <c r="K599" s="4"/>
      <c r="L599" s="64">
        <f>IFERROR(VLOOKUP(G599,'Sentrale parametere'!$A$4:$G$11,2,FALSE),0)</f>
        <v>0</v>
      </c>
      <c r="M599" s="64">
        <f>IFERROR(VLOOKUP(G599,'Sentrale parametere'!$A$4:$G$11,3,FALSE)*IF(F599="Ja",2,1),0)</f>
        <v>0</v>
      </c>
      <c r="N599" s="64">
        <f>IFERROR(VLOOKUP(G599,'Sentrale parametere'!$A$4:$G$11,4,FALSE),0)</f>
        <v>0</v>
      </c>
      <c r="O599" s="65">
        <f>IFERROR(VLOOKUP(G599,'Sentrale parametere'!$A$4:$G$11,5,FALSE),0)</f>
        <v>0</v>
      </c>
      <c r="P599" s="65">
        <f>IFERROR(VLOOKUP(G599,'Sentrale parametere'!$A$4:$G$11,6,FALSE)*IF(F599="Ja",2,1),0)</f>
        <v>0</v>
      </c>
      <c r="Q599" s="65">
        <f>IFERROR(VLOOKUP(G599,'Sentrale parametere'!$A$4:$G$11,7,FALSE),0)</f>
        <v>0</v>
      </c>
      <c r="R599" s="5">
        <f t="shared" si="54"/>
        <v>0</v>
      </c>
      <c r="S599" s="5">
        <f t="shared" si="55"/>
        <v>0</v>
      </c>
      <c r="T599" s="5">
        <f t="shared" si="56"/>
        <v>0</v>
      </c>
      <c r="U599" s="4">
        <f t="shared" si="57"/>
        <v>0</v>
      </c>
      <c r="V599" s="4">
        <f t="shared" si="58"/>
        <v>0</v>
      </c>
      <c r="W599" s="4">
        <f t="shared" si="59"/>
        <v>0</v>
      </c>
    </row>
    <row r="600" spans="1:23" customFormat="1" x14ac:dyDescent="0.25">
      <c r="A600" s="124"/>
      <c r="B600" s="119"/>
      <c r="C600" s="124"/>
      <c r="D600" s="124"/>
      <c r="E600" s="124"/>
      <c r="F600" s="123"/>
      <c r="G600" s="4"/>
      <c r="H600" s="4"/>
      <c r="I600" s="4"/>
      <c r="J600" s="4"/>
      <c r="K600" s="4"/>
      <c r="L600" s="64">
        <f>IFERROR(VLOOKUP(G600,'Sentrale parametere'!$A$4:$G$11,2,FALSE),0)</f>
        <v>0</v>
      </c>
      <c r="M600" s="64">
        <f>IFERROR(VLOOKUP(G600,'Sentrale parametere'!$A$4:$G$11,3,FALSE)*IF(F600="Ja",2,1),0)</f>
        <v>0</v>
      </c>
      <c r="N600" s="64">
        <f>IFERROR(VLOOKUP(G600,'Sentrale parametere'!$A$4:$G$11,4,FALSE),0)</f>
        <v>0</v>
      </c>
      <c r="O600" s="65">
        <f>IFERROR(VLOOKUP(G600,'Sentrale parametere'!$A$4:$G$11,5,FALSE),0)</f>
        <v>0</v>
      </c>
      <c r="P600" s="65">
        <f>IFERROR(VLOOKUP(G600,'Sentrale parametere'!$A$4:$G$11,6,FALSE)*IF(F600="Ja",2,1),0)</f>
        <v>0</v>
      </c>
      <c r="Q600" s="65">
        <f>IFERROR(VLOOKUP(G600,'Sentrale parametere'!$A$4:$G$11,7,FALSE),0)</f>
        <v>0</v>
      </c>
      <c r="R600" s="5">
        <f t="shared" si="54"/>
        <v>0</v>
      </c>
      <c r="S600" s="5">
        <f t="shared" si="55"/>
        <v>0</v>
      </c>
      <c r="T600" s="5">
        <f t="shared" si="56"/>
        <v>0</v>
      </c>
      <c r="U600" s="4">
        <f t="shared" si="57"/>
        <v>0</v>
      </c>
      <c r="V600" s="4">
        <f t="shared" si="58"/>
        <v>0</v>
      </c>
      <c r="W600" s="4">
        <f t="shared" si="59"/>
        <v>0</v>
      </c>
    </row>
    <row r="601" spans="1:23" customFormat="1" x14ac:dyDescent="0.25">
      <c r="A601" s="124"/>
      <c r="B601" s="119"/>
      <c r="C601" s="124"/>
      <c r="D601" s="124"/>
      <c r="E601" s="124"/>
      <c r="F601" s="123"/>
      <c r="G601" s="4"/>
      <c r="H601" s="4"/>
      <c r="I601" s="4"/>
      <c r="J601" s="4"/>
      <c r="K601" s="4"/>
      <c r="L601" s="64">
        <f>IFERROR(VLOOKUP(G601,'Sentrale parametere'!$A$4:$G$11,2,FALSE),0)</f>
        <v>0</v>
      </c>
      <c r="M601" s="64">
        <f>IFERROR(VLOOKUP(G601,'Sentrale parametere'!$A$4:$G$11,3,FALSE)*IF(F601="Ja",2,1),0)</f>
        <v>0</v>
      </c>
      <c r="N601" s="64">
        <f>IFERROR(VLOOKUP(G601,'Sentrale parametere'!$A$4:$G$11,4,FALSE),0)</f>
        <v>0</v>
      </c>
      <c r="O601" s="65">
        <f>IFERROR(VLOOKUP(G601,'Sentrale parametere'!$A$4:$G$11,5,FALSE),0)</f>
        <v>0</v>
      </c>
      <c r="P601" s="65">
        <f>IFERROR(VLOOKUP(G601,'Sentrale parametere'!$A$4:$G$11,6,FALSE)*IF(F601="Ja",2,1),0)</f>
        <v>0</v>
      </c>
      <c r="Q601" s="65">
        <f>IFERROR(VLOOKUP(G601,'Sentrale parametere'!$A$4:$G$11,7,FALSE),0)</f>
        <v>0</v>
      </c>
      <c r="R601" s="5">
        <f t="shared" si="54"/>
        <v>0</v>
      </c>
      <c r="S601" s="5">
        <f t="shared" si="55"/>
        <v>0</v>
      </c>
      <c r="T601" s="5">
        <f t="shared" si="56"/>
        <v>0</v>
      </c>
      <c r="U601" s="4">
        <f t="shared" si="57"/>
        <v>0</v>
      </c>
      <c r="V601" s="4">
        <f t="shared" si="58"/>
        <v>0</v>
      </c>
      <c r="W601" s="4">
        <f t="shared" si="59"/>
        <v>0</v>
      </c>
    </row>
    <row r="602" spans="1:23" customFormat="1" x14ac:dyDescent="0.25">
      <c r="A602" s="124"/>
      <c r="B602" s="119"/>
      <c r="C602" s="124"/>
      <c r="D602" s="124"/>
      <c r="E602" s="124"/>
      <c r="F602" s="123"/>
      <c r="G602" s="4"/>
      <c r="H602" s="4"/>
      <c r="I602" s="4"/>
      <c r="J602" s="4"/>
      <c r="K602" s="4"/>
      <c r="L602" s="64">
        <f>IFERROR(VLOOKUP(G602,'Sentrale parametere'!$A$4:$G$11,2,FALSE),0)</f>
        <v>0</v>
      </c>
      <c r="M602" s="64">
        <f>IFERROR(VLOOKUP(G602,'Sentrale parametere'!$A$4:$G$11,3,FALSE)*IF(F602="Ja",2,1),0)</f>
        <v>0</v>
      </c>
      <c r="N602" s="64">
        <f>IFERROR(VLOOKUP(G602,'Sentrale parametere'!$A$4:$G$11,4,FALSE),0)</f>
        <v>0</v>
      </c>
      <c r="O602" s="65">
        <f>IFERROR(VLOOKUP(G602,'Sentrale parametere'!$A$4:$G$11,5,FALSE),0)</f>
        <v>0</v>
      </c>
      <c r="P602" s="65">
        <f>IFERROR(VLOOKUP(G602,'Sentrale parametere'!$A$4:$G$11,6,FALSE)*IF(F602="Ja",2,1),0)</f>
        <v>0</v>
      </c>
      <c r="Q602" s="65">
        <f>IFERROR(VLOOKUP(G602,'Sentrale parametere'!$A$4:$G$11,7,FALSE),0)</f>
        <v>0</v>
      </c>
      <c r="R602" s="5">
        <f t="shared" si="54"/>
        <v>0</v>
      </c>
      <c r="S602" s="5">
        <f t="shared" si="55"/>
        <v>0</v>
      </c>
      <c r="T602" s="5">
        <f t="shared" si="56"/>
        <v>0</v>
      </c>
      <c r="U602" s="4">
        <f t="shared" si="57"/>
        <v>0</v>
      </c>
      <c r="V602" s="4">
        <f t="shared" si="58"/>
        <v>0</v>
      </c>
      <c r="W602" s="4">
        <f t="shared" si="59"/>
        <v>0</v>
      </c>
    </row>
    <row r="603" spans="1:23" customFormat="1" x14ac:dyDescent="0.25">
      <c r="A603" s="124"/>
      <c r="B603" s="119"/>
      <c r="C603" s="124"/>
      <c r="D603" s="124"/>
      <c r="E603" s="124"/>
      <c r="F603" s="123"/>
      <c r="G603" s="4"/>
      <c r="H603" s="4"/>
      <c r="I603" s="4"/>
      <c r="J603" s="4"/>
      <c r="K603" s="4"/>
      <c r="L603" s="64">
        <f>IFERROR(VLOOKUP(G603,'Sentrale parametere'!$A$4:$G$11,2,FALSE),0)</f>
        <v>0</v>
      </c>
      <c r="M603" s="64">
        <f>IFERROR(VLOOKUP(G603,'Sentrale parametere'!$A$4:$G$11,3,FALSE)*IF(F603="Ja",2,1),0)</f>
        <v>0</v>
      </c>
      <c r="N603" s="64">
        <f>IFERROR(VLOOKUP(G603,'Sentrale parametere'!$A$4:$G$11,4,FALSE),0)</f>
        <v>0</v>
      </c>
      <c r="O603" s="65">
        <f>IFERROR(VLOOKUP(G603,'Sentrale parametere'!$A$4:$G$11,5,FALSE),0)</f>
        <v>0</v>
      </c>
      <c r="P603" s="65">
        <f>IFERROR(VLOOKUP(G603,'Sentrale parametere'!$A$4:$G$11,6,FALSE)*IF(F603="Ja",2,1),0)</f>
        <v>0</v>
      </c>
      <c r="Q603" s="65">
        <f>IFERROR(VLOOKUP(G603,'Sentrale parametere'!$A$4:$G$11,7,FALSE),0)</f>
        <v>0</v>
      </c>
      <c r="R603" s="5">
        <f t="shared" si="54"/>
        <v>0</v>
      </c>
      <c r="S603" s="5">
        <f t="shared" si="55"/>
        <v>0</v>
      </c>
      <c r="T603" s="5">
        <f t="shared" si="56"/>
        <v>0</v>
      </c>
      <c r="U603" s="4">
        <f t="shared" si="57"/>
        <v>0</v>
      </c>
      <c r="V603" s="4">
        <f t="shared" si="58"/>
        <v>0</v>
      </c>
      <c r="W603" s="4">
        <f t="shared" si="59"/>
        <v>0</v>
      </c>
    </row>
    <row r="604" spans="1:23" customFormat="1" x14ac:dyDescent="0.25">
      <c r="A604" s="124"/>
      <c r="B604" s="119"/>
      <c r="C604" s="124"/>
      <c r="D604" s="124"/>
      <c r="E604" s="124"/>
      <c r="F604" s="123"/>
      <c r="G604" s="4"/>
      <c r="H604" s="4"/>
      <c r="I604" s="4"/>
      <c r="J604" s="4"/>
      <c r="K604" s="4"/>
      <c r="L604" s="64">
        <f>IFERROR(VLOOKUP(G604,'Sentrale parametere'!$A$4:$G$11,2,FALSE),0)</f>
        <v>0</v>
      </c>
      <c r="M604" s="64">
        <f>IFERROR(VLOOKUP(G604,'Sentrale parametere'!$A$4:$G$11,3,FALSE)*IF(F604="Ja",2,1),0)</f>
        <v>0</v>
      </c>
      <c r="N604" s="64">
        <f>IFERROR(VLOOKUP(G604,'Sentrale parametere'!$A$4:$G$11,4,FALSE),0)</f>
        <v>0</v>
      </c>
      <c r="O604" s="65">
        <f>IFERROR(VLOOKUP(G604,'Sentrale parametere'!$A$4:$G$11,5,FALSE),0)</f>
        <v>0</v>
      </c>
      <c r="P604" s="65">
        <f>IFERROR(VLOOKUP(G604,'Sentrale parametere'!$A$4:$G$11,6,FALSE)*IF(F604="Ja",2,1),0)</f>
        <v>0</v>
      </c>
      <c r="Q604" s="65">
        <f>IFERROR(VLOOKUP(G604,'Sentrale parametere'!$A$4:$G$11,7,FALSE),0)</f>
        <v>0</v>
      </c>
      <c r="R604" s="5">
        <f t="shared" si="54"/>
        <v>0</v>
      </c>
      <c r="S604" s="5">
        <f t="shared" si="55"/>
        <v>0</v>
      </c>
      <c r="T604" s="5">
        <f t="shared" si="56"/>
        <v>0</v>
      </c>
      <c r="U604" s="4">
        <f t="shared" si="57"/>
        <v>0</v>
      </c>
      <c r="V604" s="4">
        <f t="shared" si="58"/>
        <v>0</v>
      </c>
      <c r="W604" s="4">
        <f t="shared" si="59"/>
        <v>0</v>
      </c>
    </row>
    <row r="605" spans="1:23" customFormat="1" x14ac:dyDescent="0.25">
      <c r="A605" s="124"/>
      <c r="B605" s="119"/>
      <c r="C605" s="124"/>
      <c r="D605" s="124"/>
      <c r="E605" s="124"/>
      <c r="F605" s="123"/>
      <c r="G605" s="4"/>
      <c r="H605" s="4"/>
      <c r="I605" s="4"/>
      <c r="J605" s="4"/>
      <c r="K605" s="4"/>
      <c r="L605" s="64">
        <f>IFERROR(VLOOKUP(G605,'Sentrale parametere'!$A$4:$G$11,2,FALSE),0)</f>
        <v>0</v>
      </c>
      <c r="M605" s="64">
        <f>IFERROR(VLOOKUP(G605,'Sentrale parametere'!$A$4:$G$11,3,FALSE)*IF(F605="Ja",2,1),0)</f>
        <v>0</v>
      </c>
      <c r="N605" s="64">
        <f>IFERROR(VLOOKUP(G605,'Sentrale parametere'!$A$4:$G$11,4,FALSE),0)</f>
        <v>0</v>
      </c>
      <c r="O605" s="65">
        <f>IFERROR(VLOOKUP(G605,'Sentrale parametere'!$A$4:$G$11,5,FALSE),0)</f>
        <v>0</v>
      </c>
      <c r="P605" s="65">
        <f>IFERROR(VLOOKUP(G605,'Sentrale parametere'!$A$4:$G$11,6,FALSE)*IF(F605="Ja",2,1),0)</f>
        <v>0</v>
      </c>
      <c r="Q605" s="65">
        <f>IFERROR(VLOOKUP(G605,'Sentrale parametere'!$A$4:$G$11,7,FALSE),0)</f>
        <v>0</v>
      </c>
      <c r="R605" s="5">
        <f t="shared" si="54"/>
        <v>0</v>
      </c>
      <c r="S605" s="5">
        <f t="shared" si="55"/>
        <v>0</v>
      </c>
      <c r="T605" s="5">
        <f t="shared" si="56"/>
        <v>0</v>
      </c>
      <c r="U605" s="4">
        <f t="shared" si="57"/>
        <v>0</v>
      </c>
      <c r="V605" s="4">
        <f t="shared" si="58"/>
        <v>0</v>
      </c>
      <c r="W605" s="4">
        <f t="shared" si="59"/>
        <v>0</v>
      </c>
    </row>
    <row r="606" spans="1:23" customFormat="1" x14ac:dyDescent="0.25">
      <c r="A606" s="124"/>
      <c r="B606" s="119"/>
      <c r="C606" s="124"/>
      <c r="D606" s="124"/>
      <c r="E606" s="124"/>
      <c r="F606" s="123"/>
      <c r="G606" s="4"/>
      <c r="H606" s="4"/>
      <c r="I606" s="4"/>
      <c r="J606" s="4"/>
      <c r="K606" s="4"/>
      <c r="L606" s="64">
        <f>IFERROR(VLOOKUP(G606,'Sentrale parametere'!$A$4:$G$11,2,FALSE),0)</f>
        <v>0</v>
      </c>
      <c r="M606" s="64">
        <f>IFERROR(VLOOKUP(G606,'Sentrale parametere'!$A$4:$G$11,3,FALSE)*IF(F606="Ja",2,1),0)</f>
        <v>0</v>
      </c>
      <c r="N606" s="64">
        <f>IFERROR(VLOOKUP(G606,'Sentrale parametere'!$A$4:$G$11,4,FALSE),0)</f>
        <v>0</v>
      </c>
      <c r="O606" s="65">
        <f>IFERROR(VLOOKUP(G606,'Sentrale parametere'!$A$4:$G$11,5,FALSE),0)</f>
        <v>0</v>
      </c>
      <c r="P606" s="65">
        <f>IFERROR(VLOOKUP(G606,'Sentrale parametere'!$A$4:$G$11,6,FALSE)*IF(F606="Ja",2,1),0)</f>
        <v>0</v>
      </c>
      <c r="Q606" s="65">
        <f>IFERROR(VLOOKUP(G606,'Sentrale parametere'!$A$4:$G$11,7,FALSE),0)</f>
        <v>0</v>
      </c>
      <c r="R606" s="5">
        <f t="shared" si="54"/>
        <v>0</v>
      </c>
      <c r="S606" s="5">
        <f t="shared" si="55"/>
        <v>0</v>
      </c>
      <c r="T606" s="5">
        <f t="shared" si="56"/>
        <v>0</v>
      </c>
      <c r="U606" s="4">
        <f t="shared" si="57"/>
        <v>0</v>
      </c>
      <c r="V606" s="4">
        <f t="shared" si="58"/>
        <v>0</v>
      </c>
      <c r="W606" s="4">
        <f t="shared" si="59"/>
        <v>0</v>
      </c>
    </row>
    <row r="607" spans="1:23" customFormat="1" x14ac:dyDescent="0.25">
      <c r="A607" s="124"/>
      <c r="B607" s="119"/>
      <c r="C607" s="124"/>
      <c r="D607" s="124"/>
      <c r="E607" s="124"/>
      <c r="F607" s="123"/>
      <c r="G607" s="4"/>
      <c r="H607" s="4"/>
      <c r="I607" s="4"/>
      <c r="J607" s="4"/>
      <c r="K607" s="4"/>
      <c r="L607" s="64">
        <f>IFERROR(VLOOKUP(G607,'Sentrale parametere'!$A$4:$G$11,2,FALSE),0)</f>
        <v>0</v>
      </c>
      <c r="M607" s="64">
        <f>IFERROR(VLOOKUP(G607,'Sentrale parametere'!$A$4:$G$11,3,FALSE)*IF(F607="Ja",2,1),0)</f>
        <v>0</v>
      </c>
      <c r="N607" s="64">
        <f>IFERROR(VLOOKUP(G607,'Sentrale parametere'!$A$4:$G$11,4,FALSE),0)</f>
        <v>0</v>
      </c>
      <c r="O607" s="65">
        <f>IFERROR(VLOOKUP(G607,'Sentrale parametere'!$A$4:$G$11,5,FALSE),0)</f>
        <v>0</v>
      </c>
      <c r="P607" s="65">
        <f>IFERROR(VLOOKUP(G607,'Sentrale parametere'!$A$4:$G$11,6,FALSE)*IF(F607="Ja",2,1),0)</f>
        <v>0</v>
      </c>
      <c r="Q607" s="65">
        <f>IFERROR(VLOOKUP(G607,'Sentrale parametere'!$A$4:$G$11,7,FALSE),0)</f>
        <v>0</v>
      </c>
      <c r="R607" s="5">
        <f t="shared" si="54"/>
        <v>0</v>
      </c>
      <c r="S607" s="5">
        <f t="shared" si="55"/>
        <v>0</v>
      </c>
      <c r="T607" s="5">
        <f t="shared" si="56"/>
        <v>0</v>
      </c>
      <c r="U607" s="4">
        <f t="shared" si="57"/>
        <v>0</v>
      </c>
      <c r="V607" s="4">
        <f t="shared" si="58"/>
        <v>0</v>
      </c>
      <c r="W607" s="4">
        <f t="shared" si="59"/>
        <v>0</v>
      </c>
    </row>
    <row r="608" spans="1:23" customFormat="1" x14ac:dyDescent="0.25">
      <c r="A608" s="124"/>
      <c r="B608" s="119"/>
      <c r="C608" s="124"/>
      <c r="D608" s="124"/>
      <c r="E608" s="124"/>
      <c r="F608" s="123"/>
      <c r="G608" s="4"/>
      <c r="H608" s="4"/>
      <c r="I608" s="4"/>
      <c r="J608" s="4"/>
      <c r="K608" s="4"/>
      <c r="L608" s="64">
        <f>IFERROR(VLOOKUP(G608,'Sentrale parametere'!$A$4:$G$11,2,FALSE),0)</f>
        <v>0</v>
      </c>
      <c r="M608" s="64">
        <f>IFERROR(VLOOKUP(G608,'Sentrale parametere'!$A$4:$G$11,3,FALSE)*IF(F608="Ja",2,1),0)</f>
        <v>0</v>
      </c>
      <c r="N608" s="64">
        <f>IFERROR(VLOOKUP(G608,'Sentrale parametere'!$A$4:$G$11,4,FALSE),0)</f>
        <v>0</v>
      </c>
      <c r="O608" s="65">
        <f>IFERROR(VLOOKUP(G608,'Sentrale parametere'!$A$4:$G$11,5,FALSE),0)</f>
        <v>0</v>
      </c>
      <c r="P608" s="65">
        <f>IFERROR(VLOOKUP(G608,'Sentrale parametere'!$A$4:$G$11,6,FALSE)*IF(F608="Ja",2,1),0)</f>
        <v>0</v>
      </c>
      <c r="Q608" s="65">
        <f>IFERROR(VLOOKUP(G608,'Sentrale parametere'!$A$4:$G$11,7,FALSE),0)</f>
        <v>0</v>
      </c>
      <c r="R608" s="5">
        <f t="shared" si="54"/>
        <v>0</v>
      </c>
      <c r="S608" s="5">
        <f t="shared" si="55"/>
        <v>0</v>
      </c>
      <c r="T608" s="5">
        <f t="shared" si="56"/>
        <v>0</v>
      </c>
      <c r="U608" s="4">
        <f t="shared" si="57"/>
        <v>0</v>
      </c>
      <c r="V608" s="4">
        <f t="shared" si="58"/>
        <v>0</v>
      </c>
      <c r="W608" s="4">
        <f t="shared" si="59"/>
        <v>0</v>
      </c>
    </row>
    <row r="609" spans="1:23" customFormat="1" x14ac:dyDescent="0.25">
      <c r="A609" s="124"/>
      <c r="B609" s="119"/>
      <c r="C609" s="124"/>
      <c r="D609" s="124"/>
      <c r="E609" s="124"/>
      <c r="F609" s="123"/>
      <c r="G609" s="4"/>
      <c r="H609" s="4"/>
      <c r="I609" s="4"/>
      <c r="J609" s="4"/>
      <c r="K609" s="4"/>
      <c r="L609" s="64">
        <f>IFERROR(VLOOKUP(G609,'Sentrale parametere'!$A$4:$G$11,2,FALSE),0)</f>
        <v>0</v>
      </c>
      <c r="M609" s="64">
        <f>IFERROR(VLOOKUP(G609,'Sentrale parametere'!$A$4:$G$11,3,FALSE)*IF(F609="Ja",2,1),0)</f>
        <v>0</v>
      </c>
      <c r="N609" s="64">
        <f>IFERROR(VLOOKUP(G609,'Sentrale parametere'!$A$4:$G$11,4,FALSE),0)</f>
        <v>0</v>
      </c>
      <c r="O609" s="65">
        <f>IFERROR(VLOOKUP(G609,'Sentrale parametere'!$A$4:$G$11,5,FALSE),0)</f>
        <v>0</v>
      </c>
      <c r="P609" s="65">
        <f>IFERROR(VLOOKUP(G609,'Sentrale parametere'!$A$4:$G$11,6,FALSE)*IF(F609="Ja",2,1),0)</f>
        <v>0</v>
      </c>
      <c r="Q609" s="65">
        <f>IFERROR(VLOOKUP(G609,'Sentrale parametere'!$A$4:$G$11,7,FALSE),0)</f>
        <v>0</v>
      </c>
      <c r="R609" s="5">
        <f t="shared" si="54"/>
        <v>0</v>
      </c>
      <c r="S609" s="5">
        <f t="shared" si="55"/>
        <v>0</v>
      </c>
      <c r="T609" s="5">
        <f t="shared" si="56"/>
        <v>0</v>
      </c>
      <c r="U609" s="4">
        <f t="shared" si="57"/>
        <v>0</v>
      </c>
      <c r="V609" s="4">
        <f t="shared" si="58"/>
        <v>0</v>
      </c>
      <c r="W609" s="4">
        <f t="shared" si="59"/>
        <v>0</v>
      </c>
    </row>
    <row r="610" spans="1:23" customFormat="1" x14ac:dyDescent="0.25">
      <c r="A610" s="124"/>
      <c r="B610" s="119"/>
      <c r="C610" s="124"/>
      <c r="D610" s="124"/>
      <c r="E610" s="124"/>
      <c r="F610" s="123"/>
      <c r="G610" s="4"/>
      <c r="H610" s="4"/>
      <c r="I610" s="4"/>
      <c r="J610" s="4"/>
      <c r="K610" s="4"/>
      <c r="L610" s="64">
        <f>IFERROR(VLOOKUP(G610,'Sentrale parametere'!$A$4:$G$11,2,FALSE),0)</f>
        <v>0</v>
      </c>
      <c r="M610" s="64">
        <f>IFERROR(VLOOKUP(G610,'Sentrale parametere'!$A$4:$G$11,3,FALSE)*IF(F610="Ja",2,1),0)</f>
        <v>0</v>
      </c>
      <c r="N610" s="64">
        <f>IFERROR(VLOOKUP(G610,'Sentrale parametere'!$A$4:$G$11,4,FALSE),0)</f>
        <v>0</v>
      </c>
      <c r="O610" s="65">
        <f>IFERROR(VLOOKUP(G610,'Sentrale parametere'!$A$4:$G$11,5,FALSE),0)</f>
        <v>0</v>
      </c>
      <c r="P610" s="65">
        <f>IFERROR(VLOOKUP(G610,'Sentrale parametere'!$A$4:$G$11,6,FALSE)*IF(F610="Ja",2,1),0)</f>
        <v>0</v>
      </c>
      <c r="Q610" s="65">
        <f>IFERROR(VLOOKUP(G610,'Sentrale parametere'!$A$4:$G$11,7,FALSE),0)</f>
        <v>0</v>
      </c>
      <c r="R610" s="5">
        <f t="shared" si="54"/>
        <v>0</v>
      </c>
      <c r="S610" s="5">
        <f t="shared" si="55"/>
        <v>0</v>
      </c>
      <c r="T610" s="5">
        <f t="shared" si="56"/>
        <v>0</v>
      </c>
      <c r="U610" s="4">
        <f t="shared" si="57"/>
        <v>0</v>
      </c>
      <c r="V610" s="4">
        <f t="shared" si="58"/>
        <v>0</v>
      </c>
      <c r="W610" s="4">
        <f t="shared" si="59"/>
        <v>0</v>
      </c>
    </row>
    <row r="611" spans="1:23" customFormat="1" x14ac:dyDescent="0.25">
      <c r="A611" s="124"/>
      <c r="B611" s="119"/>
      <c r="C611" s="124"/>
      <c r="D611" s="124"/>
      <c r="E611" s="124"/>
      <c r="F611" s="123"/>
      <c r="G611" s="4"/>
      <c r="H611" s="4"/>
      <c r="I611" s="4"/>
      <c r="J611" s="4"/>
      <c r="K611" s="4"/>
      <c r="L611" s="64">
        <f>IFERROR(VLOOKUP(G611,'Sentrale parametere'!$A$4:$G$11,2,FALSE),0)</f>
        <v>0</v>
      </c>
      <c r="M611" s="64">
        <f>IFERROR(VLOOKUP(G611,'Sentrale parametere'!$A$4:$G$11,3,FALSE)*IF(F611="Ja",2,1),0)</f>
        <v>0</v>
      </c>
      <c r="N611" s="64">
        <f>IFERROR(VLOOKUP(G611,'Sentrale parametere'!$A$4:$G$11,4,FALSE),0)</f>
        <v>0</v>
      </c>
      <c r="O611" s="65">
        <f>IFERROR(VLOOKUP(G611,'Sentrale parametere'!$A$4:$G$11,5,FALSE),0)</f>
        <v>0</v>
      </c>
      <c r="P611" s="65">
        <f>IFERROR(VLOOKUP(G611,'Sentrale parametere'!$A$4:$G$11,6,FALSE)*IF(F611="Ja",2,1),0)</f>
        <v>0</v>
      </c>
      <c r="Q611" s="65">
        <f>IFERROR(VLOOKUP(G611,'Sentrale parametere'!$A$4:$G$11,7,FALSE),0)</f>
        <v>0</v>
      </c>
      <c r="R611" s="5">
        <f t="shared" si="54"/>
        <v>0</v>
      </c>
      <c r="S611" s="5">
        <f t="shared" si="55"/>
        <v>0</v>
      </c>
      <c r="T611" s="5">
        <f t="shared" si="56"/>
        <v>0</v>
      </c>
      <c r="U611" s="4">
        <f t="shared" si="57"/>
        <v>0</v>
      </c>
      <c r="V611" s="4">
        <f t="shared" si="58"/>
        <v>0</v>
      </c>
      <c r="W611" s="4">
        <f t="shared" si="59"/>
        <v>0</v>
      </c>
    </row>
    <row r="612" spans="1:23" customFormat="1" x14ac:dyDescent="0.25">
      <c r="A612" s="124"/>
      <c r="B612" s="119"/>
      <c r="C612" s="124"/>
      <c r="D612" s="124"/>
      <c r="E612" s="124"/>
      <c r="F612" s="123"/>
      <c r="G612" s="4"/>
      <c r="H612" s="4"/>
      <c r="I612" s="4"/>
      <c r="J612" s="4"/>
      <c r="K612" s="4"/>
      <c r="L612" s="64">
        <f>IFERROR(VLOOKUP(G612,'Sentrale parametere'!$A$4:$G$11,2,FALSE),0)</f>
        <v>0</v>
      </c>
      <c r="M612" s="64">
        <f>IFERROR(VLOOKUP(G612,'Sentrale parametere'!$A$4:$G$11,3,FALSE)*IF(F612="Ja",2,1),0)</f>
        <v>0</v>
      </c>
      <c r="N612" s="64">
        <f>IFERROR(VLOOKUP(G612,'Sentrale parametere'!$A$4:$G$11,4,FALSE),0)</f>
        <v>0</v>
      </c>
      <c r="O612" s="65">
        <f>IFERROR(VLOOKUP(G612,'Sentrale parametere'!$A$4:$G$11,5,FALSE),0)</f>
        <v>0</v>
      </c>
      <c r="P612" s="65">
        <f>IFERROR(VLOOKUP(G612,'Sentrale parametere'!$A$4:$G$11,6,FALSE)*IF(F612="Ja",2,1),0)</f>
        <v>0</v>
      </c>
      <c r="Q612" s="65">
        <f>IFERROR(VLOOKUP(G612,'Sentrale parametere'!$A$4:$G$11,7,FALSE),0)</f>
        <v>0</v>
      </c>
      <c r="R612" s="5">
        <f t="shared" si="54"/>
        <v>0</v>
      </c>
      <c r="S612" s="5">
        <f t="shared" si="55"/>
        <v>0</v>
      </c>
      <c r="T612" s="5">
        <f t="shared" si="56"/>
        <v>0</v>
      </c>
      <c r="U612" s="4">
        <f t="shared" si="57"/>
        <v>0</v>
      </c>
      <c r="V612" s="4">
        <f t="shared" si="58"/>
        <v>0</v>
      </c>
      <c r="W612" s="4">
        <f t="shared" si="59"/>
        <v>0</v>
      </c>
    </row>
    <row r="613" spans="1:23" customFormat="1" x14ac:dyDescent="0.25">
      <c r="A613" s="124"/>
      <c r="B613" s="119"/>
      <c r="C613" s="124"/>
      <c r="D613" s="124"/>
      <c r="E613" s="124"/>
      <c r="F613" s="123"/>
      <c r="G613" s="4"/>
      <c r="H613" s="4"/>
      <c r="I613" s="4"/>
      <c r="J613" s="4"/>
      <c r="K613" s="4"/>
      <c r="L613" s="64">
        <f>IFERROR(VLOOKUP(G613,'Sentrale parametere'!$A$4:$G$11,2,FALSE),0)</f>
        <v>0</v>
      </c>
      <c r="M613" s="64">
        <f>IFERROR(VLOOKUP(G613,'Sentrale parametere'!$A$4:$G$11,3,FALSE)*IF(F613="Ja",2,1),0)</f>
        <v>0</v>
      </c>
      <c r="N613" s="64">
        <f>IFERROR(VLOOKUP(G613,'Sentrale parametere'!$A$4:$G$11,4,FALSE),0)</f>
        <v>0</v>
      </c>
      <c r="O613" s="65">
        <f>IFERROR(VLOOKUP(G613,'Sentrale parametere'!$A$4:$G$11,5,FALSE),0)</f>
        <v>0</v>
      </c>
      <c r="P613" s="65">
        <f>IFERROR(VLOOKUP(G613,'Sentrale parametere'!$A$4:$G$11,6,FALSE)*IF(F613="Ja",2,1),0)</f>
        <v>0</v>
      </c>
      <c r="Q613" s="65">
        <f>IFERROR(VLOOKUP(G613,'Sentrale parametere'!$A$4:$G$11,7,FALSE),0)</f>
        <v>0</v>
      </c>
      <c r="R613" s="5">
        <f t="shared" si="54"/>
        <v>0</v>
      </c>
      <c r="S613" s="5">
        <f t="shared" si="55"/>
        <v>0</v>
      </c>
      <c r="T613" s="5">
        <f t="shared" si="56"/>
        <v>0</v>
      </c>
      <c r="U613" s="4">
        <f t="shared" si="57"/>
        <v>0</v>
      </c>
      <c r="V613" s="4">
        <f t="shared" si="58"/>
        <v>0</v>
      </c>
      <c r="W613" s="4">
        <f t="shared" si="59"/>
        <v>0</v>
      </c>
    </row>
    <row r="614" spans="1:23" customFormat="1" x14ac:dyDescent="0.25">
      <c r="A614" s="124"/>
      <c r="B614" s="119"/>
      <c r="C614" s="124"/>
      <c r="D614" s="124"/>
      <c r="E614" s="124"/>
      <c r="F614" s="123"/>
      <c r="G614" s="4"/>
      <c r="H614" s="4"/>
      <c r="I614" s="4"/>
      <c r="J614" s="4"/>
      <c r="K614" s="4"/>
      <c r="L614" s="64">
        <f>IFERROR(VLOOKUP(G614,'Sentrale parametere'!$A$4:$G$11,2,FALSE),0)</f>
        <v>0</v>
      </c>
      <c r="M614" s="64">
        <f>IFERROR(VLOOKUP(G614,'Sentrale parametere'!$A$4:$G$11,3,FALSE)*IF(F614="Ja",2,1),0)</f>
        <v>0</v>
      </c>
      <c r="N614" s="64">
        <f>IFERROR(VLOOKUP(G614,'Sentrale parametere'!$A$4:$G$11,4,FALSE),0)</f>
        <v>0</v>
      </c>
      <c r="O614" s="65">
        <f>IFERROR(VLOOKUP(G614,'Sentrale parametere'!$A$4:$G$11,5,FALSE),0)</f>
        <v>0</v>
      </c>
      <c r="P614" s="65">
        <f>IFERROR(VLOOKUP(G614,'Sentrale parametere'!$A$4:$G$11,6,FALSE)*IF(F614="Ja",2,1),0)</f>
        <v>0</v>
      </c>
      <c r="Q614" s="65">
        <f>IFERROR(VLOOKUP(G614,'Sentrale parametere'!$A$4:$G$11,7,FALSE),0)</f>
        <v>0</v>
      </c>
      <c r="R614" s="5">
        <f t="shared" si="54"/>
        <v>0</v>
      </c>
      <c r="S614" s="5">
        <f t="shared" si="55"/>
        <v>0</v>
      </c>
      <c r="T614" s="5">
        <f t="shared" si="56"/>
        <v>0</v>
      </c>
      <c r="U614" s="4">
        <f t="shared" si="57"/>
        <v>0</v>
      </c>
      <c r="V614" s="4">
        <f t="shared" si="58"/>
        <v>0</v>
      </c>
      <c r="W614" s="4">
        <f t="shared" si="59"/>
        <v>0</v>
      </c>
    </row>
    <row r="615" spans="1:23" customFormat="1" x14ac:dyDescent="0.25">
      <c r="A615" s="124"/>
      <c r="B615" s="119"/>
      <c r="C615" s="124"/>
      <c r="D615" s="124"/>
      <c r="E615" s="124"/>
      <c r="F615" s="123"/>
      <c r="G615" s="4"/>
      <c r="H615" s="4"/>
      <c r="I615" s="4"/>
      <c r="J615" s="4"/>
      <c r="K615" s="4"/>
      <c r="L615" s="64">
        <f>IFERROR(VLOOKUP(G615,'Sentrale parametere'!$A$4:$G$11,2,FALSE),0)</f>
        <v>0</v>
      </c>
      <c r="M615" s="64">
        <f>IFERROR(VLOOKUP(G615,'Sentrale parametere'!$A$4:$G$11,3,FALSE)*IF(F615="Ja",2,1),0)</f>
        <v>0</v>
      </c>
      <c r="N615" s="64">
        <f>IFERROR(VLOOKUP(G615,'Sentrale parametere'!$A$4:$G$11,4,FALSE),0)</f>
        <v>0</v>
      </c>
      <c r="O615" s="65">
        <f>IFERROR(VLOOKUP(G615,'Sentrale parametere'!$A$4:$G$11,5,FALSE),0)</f>
        <v>0</v>
      </c>
      <c r="P615" s="65">
        <f>IFERROR(VLOOKUP(G615,'Sentrale parametere'!$A$4:$G$11,6,FALSE)*IF(F615="Ja",2,1),0)</f>
        <v>0</v>
      </c>
      <c r="Q615" s="65">
        <f>IFERROR(VLOOKUP(G615,'Sentrale parametere'!$A$4:$G$11,7,FALSE),0)</f>
        <v>0</v>
      </c>
      <c r="R615" s="5">
        <f t="shared" si="54"/>
        <v>0</v>
      </c>
      <c r="S615" s="5">
        <f t="shared" si="55"/>
        <v>0</v>
      </c>
      <c r="T615" s="5">
        <f t="shared" si="56"/>
        <v>0</v>
      </c>
      <c r="U615" s="4">
        <f t="shared" si="57"/>
        <v>0</v>
      </c>
      <c r="V615" s="4">
        <f t="shared" si="58"/>
        <v>0</v>
      </c>
      <c r="W615" s="4">
        <f t="shared" si="59"/>
        <v>0</v>
      </c>
    </row>
    <row r="616" spans="1:23" customFormat="1" x14ac:dyDescent="0.25">
      <c r="A616" s="124"/>
      <c r="B616" s="119"/>
      <c r="C616" s="124"/>
      <c r="D616" s="124"/>
      <c r="E616" s="124"/>
      <c r="F616" s="123"/>
      <c r="G616" s="4"/>
      <c r="H616" s="4"/>
      <c r="I616" s="4"/>
      <c r="J616" s="4"/>
      <c r="K616" s="4"/>
      <c r="L616" s="64">
        <f>IFERROR(VLOOKUP(G616,'Sentrale parametere'!$A$4:$G$11,2,FALSE),0)</f>
        <v>0</v>
      </c>
      <c r="M616" s="64">
        <f>IFERROR(VLOOKUP(G616,'Sentrale parametere'!$A$4:$G$11,3,FALSE)*IF(F616="Ja",2,1),0)</f>
        <v>0</v>
      </c>
      <c r="N616" s="64">
        <f>IFERROR(VLOOKUP(G616,'Sentrale parametere'!$A$4:$G$11,4,FALSE),0)</f>
        <v>0</v>
      </c>
      <c r="O616" s="65">
        <f>IFERROR(VLOOKUP(G616,'Sentrale parametere'!$A$4:$G$11,5,FALSE),0)</f>
        <v>0</v>
      </c>
      <c r="P616" s="65">
        <f>IFERROR(VLOOKUP(G616,'Sentrale parametere'!$A$4:$G$11,6,FALSE)*IF(F616="Ja",2,1),0)</f>
        <v>0</v>
      </c>
      <c r="Q616" s="65">
        <f>IFERROR(VLOOKUP(G616,'Sentrale parametere'!$A$4:$G$11,7,FALSE),0)</f>
        <v>0</v>
      </c>
      <c r="R616" s="5">
        <f t="shared" si="54"/>
        <v>0</v>
      </c>
      <c r="S616" s="5">
        <f t="shared" si="55"/>
        <v>0</v>
      </c>
      <c r="T616" s="5">
        <f t="shared" si="56"/>
        <v>0</v>
      </c>
      <c r="U616" s="4">
        <f t="shared" si="57"/>
        <v>0</v>
      </c>
      <c r="V616" s="4">
        <f t="shared" si="58"/>
        <v>0</v>
      </c>
      <c r="W616" s="4">
        <f t="shared" si="59"/>
        <v>0</v>
      </c>
    </row>
    <row r="617" spans="1:23" customFormat="1" x14ac:dyDescent="0.25">
      <c r="A617" s="124"/>
      <c r="B617" s="119"/>
      <c r="C617" s="124"/>
      <c r="D617" s="124"/>
      <c r="E617" s="124"/>
      <c r="F617" s="123"/>
      <c r="G617" s="4"/>
      <c r="H617" s="4"/>
      <c r="I617" s="4"/>
      <c r="J617" s="4"/>
      <c r="K617" s="4"/>
      <c r="L617" s="64">
        <f>IFERROR(VLOOKUP(G617,'Sentrale parametere'!$A$4:$G$11,2,FALSE),0)</f>
        <v>0</v>
      </c>
      <c r="M617" s="64">
        <f>IFERROR(VLOOKUP(G617,'Sentrale parametere'!$A$4:$G$11,3,FALSE)*IF(F617="Ja",2,1),0)</f>
        <v>0</v>
      </c>
      <c r="N617" s="64">
        <f>IFERROR(VLOOKUP(G617,'Sentrale parametere'!$A$4:$G$11,4,FALSE),0)</f>
        <v>0</v>
      </c>
      <c r="O617" s="65">
        <f>IFERROR(VLOOKUP(G617,'Sentrale parametere'!$A$4:$G$11,5,FALSE),0)</f>
        <v>0</v>
      </c>
      <c r="P617" s="65">
        <f>IFERROR(VLOOKUP(G617,'Sentrale parametere'!$A$4:$G$11,6,FALSE)*IF(F617="Ja",2,1),0)</f>
        <v>0</v>
      </c>
      <c r="Q617" s="65">
        <f>IFERROR(VLOOKUP(G617,'Sentrale parametere'!$A$4:$G$11,7,FALSE),0)</f>
        <v>0</v>
      </c>
      <c r="R617" s="5">
        <f t="shared" si="54"/>
        <v>0</v>
      </c>
      <c r="S617" s="5">
        <f t="shared" si="55"/>
        <v>0</v>
      </c>
      <c r="T617" s="5">
        <f t="shared" si="56"/>
        <v>0</v>
      </c>
      <c r="U617" s="4">
        <f t="shared" si="57"/>
        <v>0</v>
      </c>
      <c r="V617" s="4">
        <f t="shared" si="58"/>
        <v>0</v>
      </c>
      <c r="W617" s="4">
        <f t="shared" si="59"/>
        <v>0</v>
      </c>
    </row>
    <row r="618" spans="1:23" customFormat="1" x14ac:dyDescent="0.25">
      <c r="A618" s="124"/>
      <c r="B618" s="119"/>
      <c r="C618" s="124"/>
      <c r="D618" s="124"/>
      <c r="E618" s="124"/>
      <c r="F618" s="123"/>
      <c r="G618" s="4"/>
      <c r="H618" s="4"/>
      <c r="I618" s="4"/>
      <c r="J618" s="4"/>
      <c r="K618" s="4"/>
      <c r="L618" s="64">
        <f>IFERROR(VLOOKUP(G618,'Sentrale parametere'!$A$4:$G$11,2,FALSE),0)</f>
        <v>0</v>
      </c>
      <c r="M618" s="64">
        <f>IFERROR(VLOOKUP(G618,'Sentrale parametere'!$A$4:$G$11,3,FALSE)*IF(F618="Ja",2,1),0)</f>
        <v>0</v>
      </c>
      <c r="N618" s="64">
        <f>IFERROR(VLOOKUP(G618,'Sentrale parametere'!$A$4:$G$11,4,FALSE),0)</f>
        <v>0</v>
      </c>
      <c r="O618" s="65">
        <f>IFERROR(VLOOKUP(G618,'Sentrale parametere'!$A$4:$G$11,5,FALSE),0)</f>
        <v>0</v>
      </c>
      <c r="P618" s="65">
        <f>IFERROR(VLOOKUP(G618,'Sentrale parametere'!$A$4:$G$11,6,FALSE)*IF(F618="Ja",2,1),0)</f>
        <v>0</v>
      </c>
      <c r="Q618" s="65">
        <f>IFERROR(VLOOKUP(G618,'Sentrale parametere'!$A$4:$G$11,7,FALSE),0)</f>
        <v>0</v>
      </c>
      <c r="R618" s="5">
        <f t="shared" si="54"/>
        <v>0</v>
      </c>
      <c r="S618" s="5">
        <f t="shared" si="55"/>
        <v>0</v>
      </c>
      <c r="T618" s="5">
        <f t="shared" si="56"/>
        <v>0</v>
      </c>
      <c r="U618" s="4">
        <f t="shared" si="57"/>
        <v>0</v>
      </c>
      <c r="V618" s="4">
        <f t="shared" si="58"/>
        <v>0</v>
      </c>
      <c r="W618" s="4">
        <f t="shared" si="59"/>
        <v>0</v>
      </c>
    </row>
    <row r="619" spans="1:23" customFormat="1" x14ac:dyDescent="0.25">
      <c r="A619" s="124"/>
      <c r="B619" s="119"/>
      <c r="C619" s="124"/>
      <c r="D619" s="124"/>
      <c r="E619" s="124"/>
      <c r="F619" s="123"/>
      <c r="G619" s="4"/>
      <c r="H619" s="4"/>
      <c r="I619" s="4"/>
      <c r="J619" s="4"/>
      <c r="K619" s="4"/>
      <c r="L619" s="64">
        <f>IFERROR(VLOOKUP(G619,'Sentrale parametere'!$A$4:$G$11,2,FALSE),0)</f>
        <v>0</v>
      </c>
      <c r="M619" s="64">
        <f>IFERROR(VLOOKUP(G619,'Sentrale parametere'!$A$4:$G$11,3,FALSE)*IF(F619="Ja",2,1),0)</f>
        <v>0</v>
      </c>
      <c r="N619" s="64">
        <f>IFERROR(VLOOKUP(G619,'Sentrale parametere'!$A$4:$G$11,4,FALSE),0)</f>
        <v>0</v>
      </c>
      <c r="O619" s="65">
        <f>IFERROR(VLOOKUP(G619,'Sentrale parametere'!$A$4:$G$11,5,FALSE),0)</f>
        <v>0</v>
      </c>
      <c r="P619" s="65">
        <f>IFERROR(VLOOKUP(G619,'Sentrale parametere'!$A$4:$G$11,6,FALSE)*IF(F619="Ja",2,1),0)</f>
        <v>0</v>
      </c>
      <c r="Q619" s="65">
        <f>IFERROR(VLOOKUP(G619,'Sentrale parametere'!$A$4:$G$11,7,FALSE),0)</f>
        <v>0</v>
      </c>
      <c r="R619" s="5">
        <f t="shared" si="54"/>
        <v>0</v>
      </c>
      <c r="S619" s="5">
        <f t="shared" si="55"/>
        <v>0</v>
      </c>
      <c r="T619" s="5">
        <f t="shared" si="56"/>
        <v>0</v>
      </c>
      <c r="U619" s="4">
        <f t="shared" si="57"/>
        <v>0</v>
      </c>
      <c r="V619" s="4">
        <f t="shared" si="58"/>
        <v>0</v>
      </c>
      <c r="W619" s="4">
        <f t="shared" si="59"/>
        <v>0</v>
      </c>
    </row>
    <row r="620" spans="1:23" customFormat="1" x14ac:dyDescent="0.25">
      <c r="A620" s="124"/>
      <c r="B620" s="119"/>
      <c r="C620" s="124"/>
      <c r="D620" s="124"/>
      <c r="E620" s="124"/>
      <c r="F620" s="123"/>
      <c r="G620" s="4"/>
      <c r="H620" s="4"/>
      <c r="I620" s="4"/>
      <c r="J620" s="4"/>
      <c r="K620" s="4"/>
      <c r="L620" s="64">
        <f>IFERROR(VLOOKUP(G620,'Sentrale parametere'!$A$4:$G$11,2,FALSE),0)</f>
        <v>0</v>
      </c>
      <c r="M620" s="64">
        <f>IFERROR(VLOOKUP(G620,'Sentrale parametere'!$A$4:$G$11,3,FALSE)*IF(F620="Ja",2,1),0)</f>
        <v>0</v>
      </c>
      <c r="N620" s="64">
        <f>IFERROR(VLOOKUP(G620,'Sentrale parametere'!$A$4:$G$11,4,FALSE),0)</f>
        <v>0</v>
      </c>
      <c r="O620" s="65">
        <f>IFERROR(VLOOKUP(G620,'Sentrale parametere'!$A$4:$G$11,5,FALSE),0)</f>
        <v>0</v>
      </c>
      <c r="P620" s="65">
        <f>IFERROR(VLOOKUP(G620,'Sentrale parametere'!$A$4:$G$11,6,FALSE)*IF(F620="Ja",2,1),0)</f>
        <v>0</v>
      </c>
      <c r="Q620" s="65">
        <f>IFERROR(VLOOKUP(G620,'Sentrale parametere'!$A$4:$G$11,7,FALSE),0)</f>
        <v>0</v>
      </c>
      <c r="R620" s="5">
        <f t="shared" si="54"/>
        <v>0</v>
      </c>
      <c r="S620" s="5">
        <f t="shared" si="55"/>
        <v>0</v>
      </c>
      <c r="T620" s="5">
        <f t="shared" si="56"/>
        <v>0</v>
      </c>
      <c r="U620" s="4">
        <f t="shared" si="57"/>
        <v>0</v>
      </c>
      <c r="V620" s="4">
        <f t="shared" si="58"/>
        <v>0</v>
      </c>
      <c r="W620" s="4">
        <f t="shared" si="59"/>
        <v>0</v>
      </c>
    </row>
    <row r="621" spans="1:23" customFormat="1" x14ac:dyDescent="0.25">
      <c r="A621" s="124"/>
      <c r="B621" s="119"/>
      <c r="C621" s="124"/>
      <c r="D621" s="124"/>
      <c r="E621" s="124"/>
      <c r="F621" s="123"/>
      <c r="G621" s="4"/>
      <c r="H621" s="4"/>
      <c r="I621" s="4"/>
      <c r="J621" s="4"/>
      <c r="K621" s="4"/>
      <c r="L621" s="64">
        <f>IFERROR(VLOOKUP(G621,'Sentrale parametere'!$A$4:$G$11,2,FALSE),0)</f>
        <v>0</v>
      </c>
      <c r="M621" s="64">
        <f>IFERROR(VLOOKUP(G621,'Sentrale parametere'!$A$4:$G$11,3,FALSE)*IF(F621="Ja",2,1),0)</f>
        <v>0</v>
      </c>
      <c r="N621" s="64">
        <f>IFERROR(VLOOKUP(G621,'Sentrale parametere'!$A$4:$G$11,4,FALSE),0)</f>
        <v>0</v>
      </c>
      <c r="O621" s="65">
        <f>IFERROR(VLOOKUP(G621,'Sentrale parametere'!$A$4:$G$11,5,FALSE),0)</f>
        <v>0</v>
      </c>
      <c r="P621" s="65">
        <f>IFERROR(VLOOKUP(G621,'Sentrale parametere'!$A$4:$G$11,6,FALSE)*IF(F621="Ja",2,1),0)</f>
        <v>0</v>
      </c>
      <c r="Q621" s="65">
        <f>IFERROR(VLOOKUP(G621,'Sentrale parametere'!$A$4:$G$11,7,FALSE),0)</f>
        <v>0</v>
      </c>
      <c r="R621" s="5">
        <f t="shared" si="54"/>
        <v>0</v>
      </c>
      <c r="S621" s="5">
        <f t="shared" si="55"/>
        <v>0</v>
      </c>
      <c r="T621" s="5">
        <f t="shared" si="56"/>
        <v>0</v>
      </c>
      <c r="U621" s="4">
        <f t="shared" si="57"/>
        <v>0</v>
      </c>
      <c r="V621" s="4">
        <f t="shared" si="58"/>
        <v>0</v>
      </c>
      <c r="W621" s="4">
        <f t="shared" si="59"/>
        <v>0</v>
      </c>
    </row>
    <row r="622" spans="1:23" customFormat="1" x14ac:dyDescent="0.25">
      <c r="A622" s="124"/>
      <c r="B622" s="119"/>
      <c r="C622" s="124"/>
      <c r="D622" s="124"/>
      <c r="E622" s="124"/>
      <c r="F622" s="123"/>
      <c r="G622" s="4"/>
      <c r="H622" s="4"/>
      <c r="I622" s="4"/>
      <c r="J622" s="4"/>
      <c r="K622" s="4"/>
      <c r="L622" s="64">
        <f>IFERROR(VLOOKUP(G622,'Sentrale parametere'!$A$4:$G$11,2,FALSE),0)</f>
        <v>0</v>
      </c>
      <c r="M622" s="64">
        <f>IFERROR(VLOOKUP(G622,'Sentrale parametere'!$A$4:$G$11,3,FALSE)*IF(F622="Ja",2,1),0)</f>
        <v>0</v>
      </c>
      <c r="N622" s="64">
        <f>IFERROR(VLOOKUP(G622,'Sentrale parametere'!$A$4:$G$11,4,FALSE),0)</f>
        <v>0</v>
      </c>
      <c r="O622" s="65">
        <f>IFERROR(VLOOKUP(G622,'Sentrale parametere'!$A$4:$G$11,5,FALSE),0)</f>
        <v>0</v>
      </c>
      <c r="P622" s="65">
        <f>IFERROR(VLOOKUP(G622,'Sentrale parametere'!$A$4:$G$11,6,FALSE)*IF(F622="Ja",2,1),0)</f>
        <v>0</v>
      </c>
      <c r="Q622" s="65">
        <f>IFERROR(VLOOKUP(G622,'Sentrale parametere'!$A$4:$G$11,7,FALSE),0)</f>
        <v>0</v>
      </c>
      <c r="R622" s="5">
        <f t="shared" si="54"/>
        <v>0</v>
      </c>
      <c r="S622" s="5">
        <f t="shared" si="55"/>
        <v>0</v>
      </c>
      <c r="T622" s="5">
        <f t="shared" si="56"/>
        <v>0</v>
      </c>
      <c r="U622" s="4">
        <f t="shared" si="57"/>
        <v>0</v>
      </c>
      <c r="V622" s="4">
        <f t="shared" si="58"/>
        <v>0</v>
      </c>
      <c r="W622" s="4">
        <f t="shared" si="59"/>
        <v>0</v>
      </c>
    </row>
    <row r="623" spans="1:23" customFormat="1" x14ac:dyDescent="0.25">
      <c r="A623" s="124"/>
      <c r="B623" s="119"/>
      <c r="C623" s="124"/>
      <c r="D623" s="124"/>
      <c r="E623" s="124"/>
      <c r="F623" s="123"/>
      <c r="G623" s="4"/>
      <c r="H623" s="4"/>
      <c r="I623" s="4"/>
      <c r="J623" s="4"/>
      <c r="K623" s="4"/>
      <c r="L623" s="64">
        <f>IFERROR(VLOOKUP(G623,'Sentrale parametere'!$A$4:$G$11,2,FALSE),0)</f>
        <v>0</v>
      </c>
      <c r="M623" s="64">
        <f>IFERROR(VLOOKUP(G623,'Sentrale parametere'!$A$4:$G$11,3,FALSE)*IF(F623="Ja",2,1),0)</f>
        <v>0</v>
      </c>
      <c r="N623" s="64">
        <f>IFERROR(VLOOKUP(G623,'Sentrale parametere'!$A$4:$G$11,4,FALSE),0)</f>
        <v>0</v>
      </c>
      <c r="O623" s="65">
        <f>IFERROR(VLOOKUP(G623,'Sentrale parametere'!$A$4:$G$11,5,FALSE),0)</f>
        <v>0</v>
      </c>
      <c r="P623" s="65">
        <f>IFERROR(VLOOKUP(G623,'Sentrale parametere'!$A$4:$G$11,6,FALSE)*IF(F623="Ja",2,1),0)</f>
        <v>0</v>
      </c>
      <c r="Q623" s="65">
        <f>IFERROR(VLOOKUP(G623,'Sentrale parametere'!$A$4:$G$11,7,FALSE),0)</f>
        <v>0</v>
      </c>
      <c r="R623" s="5">
        <f t="shared" si="54"/>
        <v>0</v>
      </c>
      <c r="S623" s="5">
        <f t="shared" si="55"/>
        <v>0</v>
      </c>
      <c r="T623" s="5">
        <f t="shared" si="56"/>
        <v>0</v>
      </c>
      <c r="U623" s="4">
        <f t="shared" si="57"/>
        <v>0</v>
      </c>
      <c r="V623" s="4">
        <f t="shared" si="58"/>
        <v>0</v>
      </c>
      <c r="W623" s="4">
        <f t="shared" si="59"/>
        <v>0</v>
      </c>
    </row>
    <row r="624" spans="1:23" customFormat="1" x14ac:dyDescent="0.25">
      <c r="A624" s="124"/>
      <c r="B624" s="119"/>
      <c r="C624" s="124"/>
      <c r="D624" s="124"/>
      <c r="E624" s="124"/>
      <c r="F624" s="123"/>
      <c r="G624" s="4"/>
      <c r="H624" s="4"/>
      <c r="I624" s="4"/>
      <c r="J624" s="4"/>
      <c r="K624" s="4"/>
      <c r="L624" s="64">
        <f>IFERROR(VLOOKUP(G624,'Sentrale parametere'!$A$4:$G$11,2,FALSE),0)</f>
        <v>0</v>
      </c>
      <c r="M624" s="64">
        <f>IFERROR(VLOOKUP(G624,'Sentrale parametere'!$A$4:$G$11,3,FALSE)*IF(F624="Ja",2,1),0)</f>
        <v>0</v>
      </c>
      <c r="N624" s="64">
        <f>IFERROR(VLOOKUP(G624,'Sentrale parametere'!$A$4:$G$11,4,FALSE),0)</f>
        <v>0</v>
      </c>
      <c r="O624" s="65">
        <f>IFERROR(VLOOKUP(G624,'Sentrale parametere'!$A$4:$G$11,5,FALSE),0)</f>
        <v>0</v>
      </c>
      <c r="P624" s="65">
        <f>IFERROR(VLOOKUP(G624,'Sentrale parametere'!$A$4:$G$11,6,FALSE)*IF(F624="Ja",2,1),0)</f>
        <v>0</v>
      </c>
      <c r="Q624" s="65">
        <f>IFERROR(VLOOKUP(G624,'Sentrale parametere'!$A$4:$G$11,7,FALSE),0)</f>
        <v>0</v>
      </c>
      <c r="R624" s="5">
        <f t="shared" si="54"/>
        <v>0</v>
      </c>
      <c r="S624" s="5">
        <f t="shared" si="55"/>
        <v>0</v>
      </c>
      <c r="T624" s="5">
        <f t="shared" si="56"/>
        <v>0</v>
      </c>
      <c r="U624" s="4">
        <f t="shared" si="57"/>
        <v>0</v>
      </c>
      <c r="V624" s="4">
        <f t="shared" si="58"/>
        <v>0</v>
      </c>
      <c r="W624" s="4">
        <f t="shared" si="59"/>
        <v>0</v>
      </c>
    </row>
    <row r="625" spans="1:23" customFormat="1" x14ac:dyDescent="0.25">
      <c r="A625" s="124"/>
      <c r="B625" s="119"/>
      <c r="C625" s="124"/>
      <c r="D625" s="124"/>
      <c r="E625" s="124"/>
      <c r="F625" s="123"/>
      <c r="G625" s="4"/>
      <c r="H625" s="4"/>
      <c r="I625" s="4"/>
      <c r="J625" s="4"/>
      <c r="K625" s="4"/>
      <c r="L625" s="64">
        <f>IFERROR(VLOOKUP(G625,'Sentrale parametere'!$A$4:$G$11,2,FALSE),0)</f>
        <v>0</v>
      </c>
      <c r="M625" s="64">
        <f>IFERROR(VLOOKUP(G625,'Sentrale parametere'!$A$4:$G$11,3,FALSE)*IF(F625="Ja",2,1),0)</f>
        <v>0</v>
      </c>
      <c r="N625" s="64">
        <f>IFERROR(VLOOKUP(G625,'Sentrale parametere'!$A$4:$G$11,4,FALSE),0)</f>
        <v>0</v>
      </c>
      <c r="O625" s="65">
        <f>IFERROR(VLOOKUP(G625,'Sentrale parametere'!$A$4:$G$11,5,FALSE),0)</f>
        <v>0</v>
      </c>
      <c r="P625" s="65">
        <f>IFERROR(VLOOKUP(G625,'Sentrale parametere'!$A$4:$G$11,6,FALSE)*IF(F625="Ja",2,1),0)</f>
        <v>0</v>
      </c>
      <c r="Q625" s="65">
        <f>IFERROR(VLOOKUP(G625,'Sentrale parametere'!$A$4:$G$11,7,FALSE),0)</f>
        <v>0</v>
      </c>
      <c r="R625" s="5">
        <f t="shared" si="54"/>
        <v>0</v>
      </c>
      <c r="S625" s="5">
        <f t="shared" si="55"/>
        <v>0</v>
      </c>
      <c r="T625" s="5">
        <f t="shared" si="56"/>
        <v>0</v>
      </c>
      <c r="U625" s="4">
        <f t="shared" si="57"/>
        <v>0</v>
      </c>
      <c r="V625" s="4">
        <f t="shared" si="58"/>
        <v>0</v>
      </c>
      <c r="W625" s="4">
        <f t="shared" si="59"/>
        <v>0</v>
      </c>
    </row>
    <row r="626" spans="1:23" customFormat="1" x14ac:dyDescent="0.25">
      <c r="A626" s="124"/>
      <c r="B626" s="119"/>
      <c r="C626" s="124"/>
      <c r="D626" s="124"/>
      <c r="E626" s="124"/>
      <c r="F626" s="123"/>
      <c r="G626" s="4"/>
      <c r="H626" s="4"/>
      <c r="I626" s="4"/>
      <c r="J626" s="4"/>
      <c r="K626" s="4"/>
      <c r="L626" s="64">
        <f>IFERROR(VLOOKUP(G626,'Sentrale parametere'!$A$4:$G$11,2,FALSE),0)</f>
        <v>0</v>
      </c>
      <c r="M626" s="64">
        <f>IFERROR(VLOOKUP(G626,'Sentrale parametere'!$A$4:$G$11,3,FALSE)*IF(F626="Ja",2,1),0)</f>
        <v>0</v>
      </c>
      <c r="N626" s="64">
        <f>IFERROR(VLOOKUP(G626,'Sentrale parametere'!$A$4:$G$11,4,FALSE),0)</f>
        <v>0</v>
      </c>
      <c r="O626" s="65">
        <f>IFERROR(VLOOKUP(G626,'Sentrale parametere'!$A$4:$G$11,5,FALSE),0)</f>
        <v>0</v>
      </c>
      <c r="P626" s="65">
        <f>IFERROR(VLOOKUP(G626,'Sentrale parametere'!$A$4:$G$11,6,FALSE)*IF(F626="Ja",2,1),0)</f>
        <v>0</v>
      </c>
      <c r="Q626" s="65">
        <f>IFERROR(VLOOKUP(G626,'Sentrale parametere'!$A$4:$G$11,7,FALSE),0)</f>
        <v>0</v>
      </c>
      <c r="R626" s="5">
        <f t="shared" si="54"/>
        <v>0</v>
      </c>
      <c r="S626" s="5">
        <f t="shared" si="55"/>
        <v>0</v>
      </c>
      <c r="T626" s="5">
        <f t="shared" si="56"/>
        <v>0</v>
      </c>
      <c r="U626" s="4">
        <f t="shared" si="57"/>
        <v>0</v>
      </c>
      <c r="V626" s="4">
        <f t="shared" si="58"/>
        <v>0</v>
      </c>
      <c r="W626" s="4">
        <f t="shared" si="59"/>
        <v>0</v>
      </c>
    </row>
    <row r="627" spans="1:23" customFormat="1" x14ac:dyDescent="0.25">
      <c r="A627" s="124"/>
      <c r="B627" s="119"/>
      <c r="C627" s="124"/>
      <c r="D627" s="124"/>
      <c r="E627" s="124"/>
      <c r="F627" s="123"/>
      <c r="G627" s="4"/>
      <c r="H627" s="4"/>
      <c r="I627" s="4"/>
      <c r="J627" s="4"/>
      <c r="K627" s="4"/>
      <c r="L627" s="64">
        <f>IFERROR(VLOOKUP(G627,'Sentrale parametere'!$A$4:$G$11,2,FALSE),0)</f>
        <v>0</v>
      </c>
      <c r="M627" s="64">
        <f>IFERROR(VLOOKUP(G627,'Sentrale parametere'!$A$4:$G$11,3,FALSE)*IF(F627="Ja",2,1),0)</f>
        <v>0</v>
      </c>
      <c r="N627" s="64">
        <f>IFERROR(VLOOKUP(G627,'Sentrale parametere'!$A$4:$G$11,4,FALSE),0)</f>
        <v>0</v>
      </c>
      <c r="O627" s="65">
        <f>IFERROR(VLOOKUP(G627,'Sentrale parametere'!$A$4:$G$11,5,FALSE),0)</f>
        <v>0</v>
      </c>
      <c r="P627" s="65">
        <f>IFERROR(VLOOKUP(G627,'Sentrale parametere'!$A$4:$G$11,6,FALSE)*IF(F627="Ja",2,1),0)</f>
        <v>0</v>
      </c>
      <c r="Q627" s="65">
        <f>IFERROR(VLOOKUP(G627,'Sentrale parametere'!$A$4:$G$11,7,FALSE),0)</f>
        <v>0</v>
      </c>
      <c r="R627" s="5">
        <f t="shared" si="54"/>
        <v>0</v>
      </c>
      <c r="S627" s="5">
        <f t="shared" si="55"/>
        <v>0</v>
      </c>
      <c r="T627" s="5">
        <f t="shared" si="56"/>
        <v>0</v>
      </c>
      <c r="U627" s="4">
        <f t="shared" si="57"/>
        <v>0</v>
      </c>
      <c r="V627" s="4">
        <f t="shared" si="58"/>
        <v>0</v>
      </c>
      <c r="W627" s="4">
        <f t="shared" si="59"/>
        <v>0</v>
      </c>
    </row>
    <row r="628" spans="1:23" customFormat="1" x14ac:dyDescent="0.25">
      <c r="A628" s="124"/>
      <c r="B628" s="119"/>
      <c r="C628" s="124"/>
      <c r="D628" s="124"/>
      <c r="E628" s="124"/>
      <c r="F628" s="123"/>
      <c r="G628" s="4"/>
      <c r="H628" s="4"/>
      <c r="I628" s="4"/>
      <c r="J628" s="4"/>
      <c r="K628" s="4"/>
      <c r="L628" s="64">
        <f>IFERROR(VLOOKUP(G628,'Sentrale parametere'!$A$4:$G$11,2,FALSE),0)</f>
        <v>0</v>
      </c>
      <c r="M628" s="64">
        <f>IFERROR(VLOOKUP(G628,'Sentrale parametere'!$A$4:$G$11,3,FALSE)*IF(F628="Ja",2,1),0)</f>
        <v>0</v>
      </c>
      <c r="N628" s="64">
        <f>IFERROR(VLOOKUP(G628,'Sentrale parametere'!$A$4:$G$11,4,FALSE),0)</f>
        <v>0</v>
      </c>
      <c r="O628" s="65">
        <f>IFERROR(VLOOKUP(G628,'Sentrale parametere'!$A$4:$G$11,5,FALSE),0)</f>
        <v>0</v>
      </c>
      <c r="P628" s="65">
        <f>IFERROR(VLOOKUP(G628,'Sentrale parametere'!$A$4:$G$11,6,FALSE)*IF(F628="Ja",2,1),0)</f>
        <v>0</v>
      </c>
      <c r="Q628" s="65">
        <f>IFERROR(VLOOKUP(G628,'Sentrale parametere'!$A$4:$G$11,7,FALSE),0)</f>
        <v>0</v>
      </c>
      <c r="R628" s="5">
        <f t="shared" si="54"/>
        <v>0</v>
      </c>
      <c r="S628" s="5">
        <f t="shared" si="55"/>
        <v>0</v>
      </c>
      <c r="T628" s="5">
        <f t="shared" si="56"/>
        <v>0</v>
      </c>
      <c r="U628" s="4">
        <f t="shared" si="57"/>
        <v>0</v>
      </c>
      <c r="V628" s="4">
        <f t="shared" si="58"/>
        <v>0</v>
      </c>
      <c r="W628" s="4">
        <f t="shared" si="59"/>
        <v>0</v>
      </c>
    </row>
    <row r="629" spans="1:23" customFormat="1" x14ac:dyDescent="0.25">
      <c r="A629" s="124"/>
      <c r="B629" s="119"/>
      <c r="C629" s="124"/>
      <c r="D629" s="124"/>
      <c r="E629" s="124"/>
      <c r="F629" s="123"/>
      <c r="G629" s="4"/>
      <c r="H629" s="4"/>
      <c r="I629" s="4"/>
      <c r="J629" s="4"/>
      <c r="K629" s="4"/>
      <c r="L629" s="64">
        <f>IFERROR(VLOOKUP(G629,'Sentrale parametere'!$A$4:$G$11,2,FALSE),0)</f>
        <v>0</v>
      </c>
      <c r="M629" s="64">
        <f>IFERROR(VLOOKUP(G629,'Sentrale parametere'!$A$4:$G$11,3,FALSE)*IF(F629="Ja",2,1),0)</f>
        <v>0</v>
      </c>
      <c r="N629" s="64">
        <f>IFERROR(VLOOKUP(G629,'Sentrale parametere'!$A$4:$G$11,4,FALSE),0)</f>
        <v>0</v>
      </c>
      <c r="O629" s="65">
        <f>IFERROR(VLOOKUP(G629,'Sentrale parametere'!$A$4:$G$11,5,FALSE),0)</f>
        <v>0</v>
      </c>
      <c r="P629" s="65">
        <f>IFERROR(VLOOKUP(G629,'Sentrale parametere'!$A$4:$G$11,6,FALSE)*IF(F629="Ja",2,1),0)</f>
        <v>0</v>
      </c>
      <c r="Q629" s="65">
        <f>IFERROR(VLOOKUP(G629,'Sentrale parametere'!$A$4:$G$11,7,FALSE),0)</f>
        <v>0</v>
      </c>
      <c r="R629" s="5">
        <f t="shared" si="54"/>
        <v>0</v>
      </c>
      <c r="S629" s="5">
        <f t="shared" si="55"/>
        <v>0</v>
      </c>
      <c r="T629" s="5">
        <f t="shared" si="56"/>
        <v>0</v>
      </c>
      <c r="U629" s="4">
        <f t="shared" si="57"/>
        <v>0</v>
      </c>
      <c r="V629" s="4">
        <f t="shared" si="58"/>
        <v>0</v>
      </c>
      <c r="W629" s="4">
        <f t="shared" si="59"/>
        <v>0</v>
      </c>
    </row>
    <row r="630" spans="1:23" customFormat="1" x14ac:dyDescent="0.25">
      <c r="A630" s="124"/>
      <c r="B630" s="119"/>
      <c r="C630" s="124"/>
      <c r="D630" s="124"/>
      <c r="E630" s="124"/>
      <c r="F630" s="123"/>
      <c r="G630" s="4"/>
      <c r="H630" s="4"/>
      <c r="I630" s="4"/>
      <c r="J630" s="4"/>
      <c r="K630" s="4"/>
      <c r="L630" s="64">
        <f>IFERROR(VLOOKUP(G630,'Sentrale parametere'!$A$4:$G$11,2,FALSE),0)</f>
        <v>0</v>
      </c>
      <c r="M630" s="64">
        <f>IFERROR(VLOOKUP(G630,'Sentrale parametere'!$A$4:$G$11,3,FALSE)*IF(F630="Ja",2,1),0)</f>
        <v>0</v>
      </c>
      <c r="N630" s="64">
        <f>IFERROR(VLOOKUP(G630,'Sentrale parametere'!$A$4:$G$11,4,FALSE),0)</f>
        <v>0</v>
      </c>
      <c r="O630" s="65">
        <f>IFERROR(VLOOKUP(G630,'Sentrale parametere'!$A$4:$G$11,5,FALSE),0)</f>
        <v>0</v>
      </c>
      <c r="P630" s="65">
        <f>IFERROR(VLOOKUP(G630,'Sentrale parametere'!$A$4:$G$11,6,FALSE)*IF(F630="Ja",2,1),0)</f>
        <v>0</v>
      </c>
      <c r="Q630" s="65">
        <f>IFERROR(VLOOKUP(G630,'Sentrale parametere'!$A$4:$G$11,7,FALSE),0)</f>
        <v>0</v>
      </c>
      <c r="R630" s="5">
        <f t="shared" si="54"/>
        <v>0</v>
      </c>
      <c r="S630" s="5">
        <f t="shared" si="55"/>
        <v>0</v>
      </c>
      <c r="T630" s="5">
        <f t="shared" si="56"/>
        <v>0</v>
      </c>
      <c r="U630" s="4">
        <f t="shared" si="57"/>
        <v>0</v>
      </c>
      <c r="V630" s="4">
        <f t="shared" si="58"/>
        <v>0</v>
      </c>
      <c r="W630" s="4">
        <f t="shared" si="59"/>
        <v>0</v>
      </c>
    </row>
    <row r="631" spans="1:23" customFormat="1" x14ac:dyDescent="0.25">
      <c r="A631" s="124"/>
      <c r="B631" s="119"/>
      <c r="C631" s="124"/>
      <c r="D631" s="124"/>
      <c r="E631" s="124"/>
      <c r="F631" s="123"/>
      <c r="G631" s="4"/>
      <c r="H631" s="4"/>
      <c r="I631" s="4"/>
      <c r="J631" s="4"/>
      <c r="K631" s="4"/>
      <c r="L631" s="64">
        <f>IFERROR(VLOOKUP(G631,'Sentrale parametere'!$A$4:$G$11,2,FALSE),0)</f>
        <v>0</v>
      </c>
      <c r="M631" s="64">
        <f>IFERROR(VLOOKUP(G631,'Sentrale parametere'!$A$4:$G$11,3,FALSE)*IF(F631="Ja",2,1),0)</f>
        <v>0</v>
      </c>
      <c r="N631" s="64">
        <f>IFERROR(VLOOKUP(G631,'Sentrale parametere'!$A$4:$G$11,4,FALSE),0)</f>
        <v>0</v>
      </c>
      <c r="O631" s="65">
        <f>IFERROR(VLOOKUP(G631,'Sentrale parametere'!$A$4:$G$11,5,FALSE),0)</f>
        <v>0</v>
      </c>
      <c r="P631" s="65">
        <f>IFERROR(VLOOKUP(G631,'Sentrale parametere'!$A$4:$G$11,6,FALSE)*IF(F631="Ja",2,1),0)</f>
        <v>0</v>
      </c>
      <c r="Q631" s="65">
        <f>IFERROR(VLOOKUP(G631,'Sentrale parametere'!$A$4:$G$11,7,FALSE),0)</f>
        <v>0</v>
      </c>
      <c r="R631" s="5">
        <f t="shared" si="54"/>
        <v>0</v>
      </c>
      <c r="S631" s="5">
        <f t="shared" si="55"/>
        <v>0</v>
      </c>
      <c r="T631" s="5">
        <f t="shared" si="56"/>
        <v>0</v>
      </c>
      <c r="U631" s="4">
        <f t="shared" si="57"/>
        <v>0</v>
      </c>
      <c r="V631" s="4">
        <f t="shared" si="58"/>
        <v>0</v>
      </c>
      <c r="W631" s="4">
        <f t="shared" si="59"/>
        <v>0</v>
      </c>
    </row>
    <row r="632" spans="1:23" customFormat="1" x14ac:dyDescent="0.25">
      <c r="A632" s="124"/>
      <c r="B632" s="119"/>
      <c r="C632" s="124"/>
      <c r="D632" s="124"/>
      <c r="E632" s="124"/>
      <c r="F632" s="123"/>
      <c r="G632" s="4"/>
      <c r="H632" s="4"/>
      <c r="I632" s="4"/>
      <c r="J632" s="4"/>
      <c r="K632" s="4"/>
      <c r="L632" s="64">
        <f>IFERROR(VLOOKUP(G632,'Sentrale parametere'!$A$4:$G$11,2,FALSE),0)</f>
        <v>0</v>
      </c>
      <c r="M632" s="64">
        <f>IFERROR(VLOOKUP(G632,'Sentrale parametere'!$A$4:$G$11,3,FALSE)*IF(F632="Ja",2,1),0)</f>
        <v>0</v>
      </c>
      <c r="N632" s="64">
        <f>IFERROR(VLOOKUP(G632,'Sentrale parametere'!$A$4:$G$11,4,FALSE),0)</f>
        <v>0</v>
      </c>
      <c r="O632" s="65">
        <f>IFERROR(VLOOKUP(G632,'Sentrale parametere'!$A$4:$G$11,5,FALSE),0)</f>
        <v>0</v>
      </c>
      <c r="P632" s="65">
        <f>IFERROR(VLOOKUP(G632,'Sentrale parametere'!$A$4:$G$11,6,FALSE)*IF(F632="Ja",2,1),0)</f>
        <v>0</v>
      </c>
      <c r="Q632" s="65">
        <f>IFERROR(VLOOKUP(G632,'Sentrale parametere'!$A$4:$G$11,7,FALSE),0)</f>
        <v>0</v>
      </c>
      <c r="R632" s="5">
        <f t="shared" si="54"/>
        <v>0</v>
      </c>
      <c r="S632" s="5">
        <f t="shared" si="55"/>
        <v>0</v>
      </c>
      <c r="T632" s="5">
        <f t="shared" si="56"/>
        <v>0</v>
      </c>
      <c r="U632" s="4">
        <f t="shared" si="57"/>
        <v>0</v>
      </c>
      <c r="V632" s="4">
        <f t="shared" si="58"/>
        <v>0</v>
      </c>
      <c r="W632" s="4">
        <f t="shared" si="59"/>
        <v>0</v>
      </c>
    </row>
    <row r="633" spans="1:23" customFormat="1" x14ac:dyDescent="0.25">
      <c r="A633" s="124"/>
      <c r="B633" s="119"/>
      <c r="C633" s="124"/>
      <c r="D633" s="124"/>
      <c r="E633" s="124"/>
      <c r="F633" s="123"/>
      <c r="G633" s="4"/>
      <c r="H633" s="4"/>
      <c r="I633" s="4"/>
      <c r="J633" s="4"/>
      <c r="K633" s="4"/>
      <c r="L633" s="64">
        <f>IFERROR(VLOOKUP(G633,'Sentrale parametere'!$A$4:$G$11,2,FALSE),0)</f>
        <v>0</v>
      </c>
      <c r="M633" s="64">
        <f>IFERROR(VLOOKUP(G633,'Sentrale parametere'!$A$4:$G$11,3,FALSE)*IF(F633="Ja",2,1),0)</f>
        <v>0</v>
      </c>
      <c r="N633" s="64">
        <f>IFERROR(VLOOKUP(G633,'Sentrale parametere'!$A$4:$G$11,4,FALSE),0)</f>
        <v>0</v>
      </c>
      <c r="O633" s="65">
        <f>IFERROR(VLOOKUP(G633,'Sentrale parametere'!$A$4:$G$11,5,FALSE),0)</f>
        <v>0</v>
      </c>
      <c r="P633" s="65">
        <f>IFERROR(VLOOKUP(G633,'Sentrale parametere'!$A$4:$G$11,6,FALSE)*IF(F633="Ja",2,1),0)</f>
        <v>0</v>
      </c>
      <c r="Q633" s="65">
        <f>IFERROR(VLOOKUP(G633,'Sentrale parametere'!$A$4:$G$11,7,FALSE),0)</f>
        <v>0</v>
      </c>
      <c r="R633" s="5">
        <f t="shared" si="54"/>
        <v>0</v>
      </c>
      <c r="S633" s="5">
        <f t="shared" si="55"/>
        <v>0</v>
      </c>
      <c r="T633" s="5">
        <f t="shared" si="56"/>
        <v>0</v>
      </c>
      <c r="U633" s="4">
        <f t="shared" si="57"/>
        <v>0</v>
      </c>
      <c r="V633" s="4">
        <f t="shared" si="58"/>
        <v>0</v>
      </c>
      <c r="W633" s="4">
        <f t="shared" si="59"/>
        <v>0</v>
      </c>
    </row>
    <row r="634" spans="1:23" customFormat="1" x14ac:dyDescent="0.25">
      <c r="A634" s="124"/>
      <c r="B634" s="119"/>
      <c r="C634" s="124"/>
      <c r="D634" s="124"/>
      <c r="E634" s="124"/>
      <c r="F634" s="123"/>
      <c r="G634" s="4"/>
      <c r="H634" s="4"/>
      <c r="I634" s="4"/>
      <c r="J634" s="4"/>
      <c r="K634" s="4"/>
      <c r="L634" s="64">
        <f>IFERROR(VLOOKUP(G634,'Sentrale parametere'!$A$4:$G$11,2,FALSE),0)</f>
        <v>0</v>
      </c>
      <c r="M634" s="64">
        <f>IFERROR(VLOOKUP(G634,'Sentrale parametere'!$A$4:$G$11,3,FALSE)*IF(F634="Ja",2,1),0)</f>
        <v>0</v>
      </c>
      <c r="N634" s="64">
        <f>IFERROR(VLOOKUP(G634,'Sentrale parametere'!$A$4:$G$11,4,FALSE),0)</f>
        <v>0</v>
      </c>
      <c r="O634" s="65">
        <f>IFERROR(VLOOKUP(G634,'Sentrale parametere'!$A$4:$G$11,5,FALSE),0)</f>
        <v>0</v>
      </c>
      <c r="P634" s="65">
        <f>IFERROR(VLOOKUP(G634,'Sentrale parametere'!$A$4:$G$11,6,FALSE)*IF(F634="Ja",2,1),0)</f>
        <v>0</v>
      </c>
      <c r="Q634" s="65">
        <f>IFERROR(VLOOKUP(G634,'Sentrale parametere'!$A$4:$G$11,7,FALSE),0)</f>
        <v>0</v>
      </c>
      <c r="R634" s="5">
        <f t="shared" si="54"/>
        <v>0</v>
      </c>
      <c r="S634" s="5">
        <f t="shared" si="55"/>
        <v>0</v>
      </c>
      <c r="T634" s="5">
        <f t="shared" si="56"/>
        <v>0</v>
      </c>
      <c r="U634" s="4">
        <f t="shared" si="57"/>
        <v>0</v>
      </c>
      <c r="V634" s="4">
        <f t="shared" si="58"/>
        <v>0</v>
      </c>
      <c r="W634" s="4">
        <f t="shared" si="59"/>
        <v>0</v>
      </c>
    </row>
    <row r="635" spans="1:23" customFormat="1" x14ac:dyDescent="0.25">
      <c r="A635" s="124"/>
      <c r="B635" s="119"/>
      <c r="C635" s="124"/>
      <c r="D635" s="124"/>
      <c r="E635" s="124"/>
      <c r="F635" s="123"/>
      <c r="G635" s="4"/>
      <c r="H635" s="4"/>
      <c r="I635" s="4"/>
      <c r="J635" s="4"/>
      <c r="K635" s="4"/>
      <c r="L635" s="64">
        <f>IFERROR(VLOOKUP(G635,'Sentrale parametere'!$A$4:$G$11,2,FALSE),0)</f>
        <v>0</v>
      </c>
      <c r="M635" s="64">
        <f>IFERROR(VLOOKUP(G635,'Sentrale parametere'!$A$4:$G$11,3,FALSE)*IF(F635="Ja",2,1),0)</f>
        <v>0</v>
      </c>
      <c r="N635" s="64">
        <f>IFERROR(VLOOKUP(G635,'Sentrale parametere'!$A$4:$G$11,4,FALSE),0)</f>
        <v>0</v>
      </c>
      <c r="O635" s="65">
        <f>IFERROR(VLOOKUP(G635,'Sentrale parametere'!$A$4:$G$11,5,FALSE),0)</f>
        <v>0</v>
      </c>
      <c r="P635" s="65">
        <f>IFERROR(VLOOKUP(G635,'Sentrale parametere'!$A$4:$G$11,6,FALSE)*IF(F635="Ja",2,1),0)</f>
        <v>0</v>
      </c>
      <c r="Q635" s="65">
        <f>IFERROR(VLOOKUP(G635,'Sentrale parametere'!$A$4:$G$11,7,FALSE),0)</f>
        <v>0</v>
      </c>
      <c r="R635" s="5">
        <f t="shared" si="54"/>
        <v>0</v>
      </c>
      <c r="S635" s="5">
        <f t="shared" si="55"/>
        <v>0</v>
      </c>
      <c r="T635" s="5">
        <f t="shared" si="56"/>
        <v>0</v>
      </c>
      <c r="U635" s="4">
        <f t="shared" si="57"/>
        <v>0</v>
      </c>
      <c r="V635" s="4">
        <f t="shared" si="58"/>
        <v>0</v>
      </c>
      <c r="W635" s="4">
        <f t="shared" si="59"/>
        <v>0</v>
      </c>
    </row>
    <row r="636" spans="1:23" customFormat="1" x14ac:dyDescent="0.25">
      <c r="A636" s="124"/>
      <c r="B636" s="119"/>
      <c r="C636" s="124"/>
      <c r="D636" s="124"/>
      <c r="E636" s="124"/>
      <c r="F636" s="123"/>
      <c r="G636" s="4"/>
      <c r="H636" s="4"/>
      <c r="I636" s="4"/>
      <c r="J636" s="4"/>
      <c r="K636" s="4"/>
      <c r="L636" s="64">
        <f>IFERROR(VLOOKUP(G636,'Sentrale parametere'!$A$4:$G$11,2,FALSE),0)</f>
        <v>0</v>
      </c>
      <c r="M636" s="64">
        <f>IFERROR(VLOOKUP(G636,'Sentrale parametere'!$A$4:$G$11,3,FALSE)*IF(F636="Ja",2,1),0)</f>
        <v>0</v>
      </c>
      <c r="N636" s="64">
        <f>IFERROR(VLOOKUP(G636,'Sentrale parametere'!$A$4:$G$11,4,FALSE),0)</f>
        <v>0</v>
      </c>
      <c r="O636" s="65">
        <f>IFERROR(VLOOKUP(G636,'Sentrale parametere'!$A$4:$G$11,5,FALSE),0)</f>
        <v>0</v>
      </c>
      <c r="P636" s="65">
        <f>IFERROR(VLOOKUP(G636,'Sentrale parametere'!$A$4:$G$11,6,FALSE)*IF(F636="Ja",2,1),0)</f>
        <v>0</v>
      </c>
      <c r="Q636" s="65">
        <f>IFERROR(VLOOKUP(G636,'Sentrale parametere'!$A$4:$G$11,7,FALSE),0)</f>
        <v>0</v>
      </c>
      <c r="R636" s="5">
        <f t="shared" si="54"/>
        <v>0</v>
      </c>
      <c r="S636" s="5">
        <f t="shared" si="55"/>
        <v>0</v>
      </c>
      <c r="T636" s="5">
        <f t="shared" si="56"/>
        <v>0</v>
      </c>
      <c r="U636" s="4">
        <f t="shared" si="57"/>
        <v>0</v>
      </c>
      <c r="V636" s="4">
        <f t="shared" si="58"/>
        <v>0</v>
      </c>
      <c r="W636" s="4">
        <f t="shared" si="59"/>
        <v>0</v>
      </c>
    </row>
    <row r="637" spans="1:23" customFormat="1" x14ac:dyDescent="0.25">
      <c r="A637" s="124"/>
      <c r="B637" s="119"/>
      <c r="C637" s="124"/>
      <c r="D637" s="124"/>
      <c r="E637" s="124"/>
      <c r="F637" s="123"/>
      <c r="G637" s="4"/>
      <c r="H637" s="4"/>
      <c r="I637" s="4"/>
      <c r="J637" s="4"/>
      <c r="K637" s="4"/>
      <c r="L637" s="64">
        <f>IFERROR(VLOOKUP(G637,'Sentrale parametere'!$A$4:$G$11,2,FALSE),0)</f>
        <v>0</v>
      </c>
      <c r="M637" s="64">
        <f>IFERROR(VLOOKUP(G637,'Sentrale parametere'!$A$4:$G$11,3,FALSE)*IF(F637="Ja",2,1),0)</f>
        <v>0</v>
      </c>
      <c r="N637" s="64">
        <f>IFERROR(VLOOKUP(G637,'Sentrale parametere'!$A$4:$G$11,4,FALSE),0)</f>
        <v>0</v>
      </c>
      <c r="O637" s="65">
        <f>IFERROR(VLOOKUP(G637,'Sentrale parametere'!$A$4:$G$11,5,FALSE),0)</f>
        <v>0</v>
      </c>
      <c r="P637" s="65">
        <f>IFERROR(VLOOKUP(G637,'Sentrale parametere'!$A$4:$G$11,6,FALSE)*IF(F637="Ja",2,1),0)</f>
        <v>0</v>
      </c>
      <c r="Q637" s="65">
        <f>IFERROR(VLOOKUP(G637,'Sentrale parametere'!$A$4:$G$11,7,FALSE),0)</f>
        <v>0</v>
      </c>
      <c r="R637" s="5">
        <f t="shared" si="54"/>
        <v>0</v>
      </c>
      <c r="S637" s="5">
        <f t="shared" si="55"/>
        <v>0</v>
      </c>
      <c r="T637" s="5">
        <f t="shared" si="56"/>
        <v>0</v>
      </c>
      <c r="U637" s="4">
        <f t="shared" si="57"/>
        <v>0</v>
      </c>
      <c r="V637" s="4">
        <f t="shared" si="58"/>
        <v>0</v>
      </c>
      <c r="W637" s="4">
        <f t="shared" si="59"/>
        <v>0</v>
      </c>
    </row>
    <row r="638" spans="1:23" customFormat="1" x14ac:dyDescent="0.25">
      <c r="A638" s="124"/>
      <c r="B638" s="119"/>
      <c r="C638" s="124"/>
      <c r="D638" s="124"/>
      <c r="E638" s="124"/>
      <c r="F638" s="123"/>
      <c r="G638" s="4"/>
      <c r="H638" s="4"/>
      <c r="I638" s="4"/>
      <c r="J638" s="4"/>
      <c r="K638" s="4"/>
      <c r="L638" s="64">
        <f>IFERROR(VLOOKUP(G638,'Sentrale parametere'!$A$4:$G$11,2,FALSE),0)</f>
        <v>0</v>
      </c>
      <c r="M638" s="64">
        <f>IFERROR(VLOOKUP(G638,'Sentrale parametere'!$A$4:$G$11,3,FALSE)*IF(F638="Ja",2,1),0)</f>
        <v>0</v>
      </c>
      <c r="N638" s="64">
        <f>IFERROR(VLOOKUP(G638,'Sentrale parametere'!$A$4:$G$11,4,FALSE),0)</f>
        <v>0</v>
      </c>
      <c r="O638" s="65">
        <f>IFERROR(VLOOKUP(G638,'Sentrale parametere'!$A$4:$G$11,5,FALSE),0)</f>
        <v>0</v>
      </c>
      <c r="P638" s="65">
        <f>IFERROR(VLOOKUP(G638,'Sentrale parametere'!$A$4:$G$11,6,FALSE)*IF(F638="Ja",2,1),0)</f>
        <v>0</v>
      </c>
      <c r="Q638" s="65">
        <f>IFERROR(VLOOKUP(G638,'Sentrale parametere'!$A$4:$G$11,7,FALSE),0)</f>
        <v>0</v>
      </c>
      <c r="R638" s="5">
        <f t="shared" si="54"/>
        <v>0</v>
      </c>
      <c r="S638" s="5">
        <f t="shared" si="55"/>
        <v>0</v>
      </c>
      <c r="T638" s="5">
        <f t="shared" si="56"/>
        <v>0</v>
      </c>
      <c r="U638" s="4">
        <f t="shared" si="57"/>
        <v>0</v>
      </c>
      <c r="V638" s="4">
        <f t="shared" si="58"/>
        <v>0</v>
      </c>
      <c r="W638" s="4">
        <f t="shared" si="59"/>
        <v>0</v>
      </c>
    </row>
    <row r="639" spans="1:23" customFormat="1" x14ac:dyDescent="0.25">
      <c r="A639" s="124"/>
      <c r="B639" s="119"/>
      <c r="C639" s="124"/>
      <c r="D639" s="124"/>
      <c r="E639" s="124"/>
      <c r="F639" s="123"/>
      <c r="G639" s="4"/>
      <c r="H639" s="4"/>
      <c r="I639" s="4"/>
      <c r="J639" s="4"/>
      <c r="K639" s="4"/>
      <c r="L639" s="64">
        <f>IFERROR(VLOOKUP(G639,'Sentrale parametere'!$A$4:$G$11,2,FALSE),0)</f>
        <v>0</v>
      </c>
      <c r="M639" s="64">
        <f>IFERROR(VLOOKUP(G639,'Sentrale parametere'!$A$4:$G$11,3,FALSE)*IF(F639="Ja",2,1),0)</f>
        <v>0</v>
      </c>
      <c r="N639" s="64">
        <f>IFERROR(VLOOKUP(G639,'Sentrale parametere'!$A$4:$G$11,4,FALSE),0)</f>
        <v>0</v>
      </c>
      <c r="O639" s="65">
        <f>IFERROR(VLOOKUP(G639,'Sentrale parametere'!$A$4:$G$11,5,FALSE),0)</f>
        <v>0</v>
      </c>
      <c r="P639" s="65">
        <f>IFERROR(VLOOKUP(G639,'Sentrale parametere'!$A$4:$G$11,6,FALSE)*IF(F639="Ja",2,1),0)</f>
        <v>0</v>
      </c>
      <c r="Q639" s="65">
        <f>IFERROR(VLOOKUP(G639,'Sentrale parametere'!$A$4:$G$11,7,FALSE),0)</f>
        <v>0</v>
      </c>
      <c r="R639" s="5">
        <f t="shared" si="54"/>
        <v>0</v>
      </c>
      <c r="S639" s="5">
        <f t="shared" si="55"/>
        <v>0</v>
      </c>
      <c r="T639" s="5">
        <f t="shared" si="56"/>
        <v>0</v>
      </c>
      <c r="U639" s="4">
        <f t="shared" si="57"/>
        <v>0</v>
      </c>
      <c r="V639" s="4">
        <f t="shared" si="58"/>
        <v>0</v>
      </c>
      <c r="W639" s="4">
        <f t="shared" si="59"/>
        <v>0</v>
      </c>
    </row>
    <row r="640" spans="1:23" customFormat="1" x14ac:dyDescent="0.25">
      <c r="A640" s="124"/>
      <c r="B640" s="119"/>
      <c r="C640" s="124"/>
      <c r="D640" s="124"/>
      <c r="E640" s="124"/>
      <c r="F640" s="123"/>
      <c r="G640" s="4"/>
      <c r="H640" s="4"/>
      <c r="I640" s="4"/>
      <c r="J640" s="4"/>
      <c r="K640" s="4"/>
      <c r="L640" s="64">
        <f>IFERROR(VLOOKUP(G640,'Sentrale parametere'!$A$4:$G$11,2,FALSE),0)</f>
        <v>0</v>
      </c>
      <c r="M640" s="64">
        <f>IFERROR(VLOOKUP(G640,'Sentrale parametere'!$A$4:$G$11,3,FALSE)*IF(F640="Ja",2,1),0)</f>
        <v>0</v>
      </c>
      <c r="N640" s="64">
        <f>IFERROR(VLOOKUP(G640,'Sentrale parametere'!$A$4:$G$11,4,FALSE),0)</f>
        <v>0</v>
      </c>
      <c r="O640" s="65">
        <f>IFERROR(VLOOKUP(G640,'Sentrale parametere'!$A$4:$G$11,5,FALSE),0)</f>
        <v>0</v>
      </c>
      <c r="P640" s="65">
        <f>IFERROR(VLOOKUP(G640,'Sentrale parametere'!$A$4:$G$11,6,FALSE)*IF(F640="Ja",2,1),0)</f>
        <v>0</v>
      </c>
      <c r="Q640" s="65">
        <f>IFERROR(VLOOKUP(G640,'Sentrale parametere'!$A$4:$G$11,7,FALSE),0)</f>
        <v>0</v>
      </c>
      <c r="R640" s="5">
        <f t="shared" si="54"/>
        <v>0</v>
      </c>
      <c r="S640" s="5">
        <f t="shared" si="55"/>
        <v>0</v>
      </c>
      <c r="T640" s="5">
        <f t="shared" si="56"/>
        <v>0</v>
      </c>
      <c r="U640" s="4">
        <f t="shared" si="57"/>
        <v>0</v>
      </c>
      <c r="V640" s="4">
        <f t="shared" si="58"/>
        <v>0</v>
      </c>
      <c r="W640" s="4">
        <f t="shared" si="59"/>
        <v>0</v>
      </c>
    </row>
    <row r="641" spans="1:23" customFormat="1" x14ac:dyDescent="0.25">
      <c r="A641" s="124"/>
      <c r="B641" s="119"/>
      <c r="C641" s="124"/>
      <c r="D641" s="124"/>
      <c r="E641" s="124"/>
      <c r="F641" s="123"/>
      <c r="G641" s="4"/>
      <c r="H641" s="4"/>
      <c r="I641" s="4"/>
      <c r="J641" s="4"/>
      <c r="K641" s="4"/>
      <c r="L641" s="64">
        <f>IFERROR(VLOOKUP(G641,'Sentrale parametere'!$A$4:$G$11,2,FALSE),0)</f>
        <v>0</v>
      </c>
      <c r="M641" s="64">
        <f>IFERROR(VLOOKUP(G641,'Sentrale parametere'!$A$4:$G$11,3,FALSE)*IF(F641="Ja",2,1),0)</f>
        <v>0</v>
      </c>
      <c r="N641" s="64">
        <f>IFERROR(VLOOKUP(G641,'Sentrale parametere'!$A$4:$G$11,4,FALSE),0)</f>
        <v>0</v>
      </c>
      <c r="O641" s="65">
        <f>IFERROR(VLOOKUP(G641,'Sentrale parametere'!$A$4:$G$11,5,FALSE),0)</f>
        <v>0</v>
      </c>
      <c r="P641" s="65">
        <f>IFERROR(VLOOKUP(G641,'Sentrale parametere'!$A$4:$G$11,6,FALSE)*IF(F641="Ja",2,1),0)</f>
        <v>0</v>
      </c>
      <c r="Q641" s="65">
        <f>IFERROR(VLOOKUP(G641,'Sentrale parametere'!$A$4:$G$11,7,FALSE),0)</f>
        <v>0</v>
      </c>
      <c r="R641" s="5">
        <f t="shared" si="54"/>
        <v>0</v>
      </c>
      <c r="S641" s="5">
        <f t="shared" si="55"/>
        <v>0</v>
      </c>
      <c r="T641" s="5">
        <f t="shared" si="56"/>
        <v>0</v>
      </c>
      <c r="U641" s="4">
        <f t="shared" si="57"/>
        <v>0</v>
      </c>
      <c r="V641" s="4">
        <f t="shared" si="58"/>
        <v>0</v>
      </c>
      <c r="W641" s="4">
        <f t="shared" si="59"/>
        <v>0</v>
      </c>
    </row>
    <row r="642" spans="1:23" customFormat="1" x14ac:dyDescent="0.25">
      <c r="A642" s="124"/>
      <c r="B642" s="119"/>
      <c r="C642" s="124"/>
      <c r="D642" s="124"/>
      <c r="E642" s="124"/>
      <c r="F642" s="123"/>
      <c r="G642" s="4"/>
      <c r="H642" s="4"/>
      <c r="I642" s="4"/>
      <c r="J642" s="4"/>
      <c r="K642" s="4"/>
      <c r="L642" s="64">
        <f>IFERROR(VLOOKUP(G642,'Sentrale parametere'!$A$4:$G$11,2,FALSE),0)</f>
        <v>0</v>
      </c>
      <c r="M642" s="64">
        <f>IFERROR(VLOOKUP(G642,'Sentrale parametere'!$A$4:$G$11,3,FALSE)*IF(F642="Ja",2,1),0)</f>
        <v>0</v>
      </c>
      <c r="N642" s="64">
        <f>IFERROR(VLOOKUP(G642,'Sentrale parametere'!$A$4:$G$11,4,FALSE),0)</f>
        <v>0</v>
      </c>
      <c r="O642" s="65">
        <f>IFERROR(VLOOKUP(G642,'Sentrale parametere'!$A$4:$G$11,5,FALSE),0)</f>
        <v>0</v>
      </c>
      <c r="P642" s="65">
        <f>IFERROR(VLOOKUP(G642,'Sentrale parametere'!$A$4:$G$11,6,FALSE)*IF(F642="Ja",2,1),0)</f>
        <v>0</v>
      </c>
      <c r="Q642" s="65">
        <f>IFERROR(VLOOKUP(G642,'Sentrale parametere'!$A$4:$G$11,7,FALSE),0)</f>
        <v>0</v>
      </c>
      <c r="R642" s="5">
        <f t="shared" si="54"/>
        <v>0</v>
      </c>
      <c r="S642" s="5">
        <f t="shared" si="55"/>
        <v>0</v>
      </c>
      <c r="T642" s="5">
        <f t="shared" si="56"/>
        <v>0</v>
      </c>
      <c r="U642" s="4">
        <f t="shared" si="57"/>
        <v>0</v>
      </c>
      <c r="V642" s="4">
        <f t="shared" si="58"/>
        <v>0</v>
      </c>
      <c r="W642" s="4">
        <f t="shared" si="59"/>
        <v>0</v>
      </c>
    </row>
    <row r="643" spans="1:23" customFormat="1" x14ac:dyDescent="0.25">
      <c r="A643" s="124"/>
      <c r="B643" s="119"/>
      <c r="C643" s="124"/>
      <c r="D643" s="124"/>
      <c r="E643" s="124"/>
      <c r="F643" s="123"/>
      <c r="G643" s="4"/>
      <c r="H643" s="4"/>
      <c r="I643" s="4"/>
      <c r="J643" s="4"/>
      <c r="K643" s="4"/>
      <c r="L643" s="64">
        <f>IFERROR(VLOOKUP(G643,'Sentrale parametere'!$A$4:$G$11,2,FALSE),0)</f>
        <v>0</v>
      </c>
      <c r="M643" s="64">
        <f>IFERROR(VLOOKUP(G643,'Sentrale parametere'!$A$4:$G$11,3,FALSE)*IF(F643="Ja",2,1),0)</f>
        <v>0</v>
      </c>
      <c r="N643" s="64">
        <f>IFERROR(VLOOKUP(G643,'Sentrale parametere'!$A$4:$G$11,4,FALSE),0)</f>
        <v>0</v>
      </c>
      <c r="O643" s="65">
        <f>IFERROR(VLOOKUP(G643,'Sentrale parametere'!$A$4:$G$11,5,FALSE),0)</f>
        <v>0</v>
      </c>
      <c r="P643" s="65">
        <f>IFERROR(VLOOKUP(G643,'Sentrale parametere'!$A$4:$G$11,6,FALSE)*IF(F643="Ja",2,1),0)</f>
        <v>0</v>
      </c>
      <c r="Q643" s="65">
        <f>IFERROR(VLOOKUP(G643,'Sentrale parametere'!$A$4:$G$11,7,FALSE),0)</f>
        <v>0</v>
      </c>
      <c r="R643" s="5">
        <f t="shared" ref="R643:R706" si="60">IFERROR(H643*L643,0)</f>
        <v>0</v>
      </c>
      <c r="S643" s="5">
        <f t="shared" ref="S643:S706" si="61">IFERROR(I643*M643,0)</f>
        <v>0</v>
      </c>
      <c r="T643" s="5">
        <f t="shared" ref="T643:T706" si="62">IFERROR(J643*N643,0)+IFERROR(K643*N643,0)</f>
        <v>0</v>
      </c>
      <c r="U643" s="4">
        <f t="shared" ref="U643:U706" si="63">IFERROR(H643*O643,0)</f>
        <v>0</v>
      </c>
      <c r="V643" s="4">
        <f t="shared" ref="V643:V706" si="64">IFERROR(I643*P643,0)</f>
        <v>0</v>
      </c>
      <c r="W643" s="4">
        <f t="shared" ref="W643:W706" si="65">IFERROR(J643*Q643,0)+IFERROR(K643*Q643,0)</f>
        <v>0</v>
      </c>
    </row>
    <row r="644" spans="1:23" customFormat="1" x14ac:dyDescent="0.25">
      <c r="A644" s="124"/>
      <c r="B644" s="119"/>
      <c r="C644" s="124"/>
      <c r="D644" s="124"/>
      <c r="E644" s="124"/>
      <c r="F644" s="123"/>
      <c r="G644" s="4"/>
      <c r="H644" s="4"/>
      <c r="I644" s="4"/>
      <c r="J644" s="4"/>
      <c r="K644" s="4"/>
      <c r="L644" s="64">
        <f>IFERROR(VLOOKUP(G644,'Sentrale parametere'!$A$4:$G$11,2,FALSE),0)</f>
        <v>0</v>
      </c>
      <c r="M644" s="64">
        <f>IFERROR(VLOOKUP(G644,'Sentrale parametere'!$A$4:$G$11,3,FALSE)*IF(F644="Ja",2,1),0)</f>
        <v>0</v>
      </c>
      <c r="N644" s="64">
        <f>IFERROR(VLOOKUP(G644,'Sentrale parametere'!$A$4:$G$11,4,FALSE),0)</f>
        <v>0</v>
      </c>
      <c r="O644" s="65">
        <f>IFERROR(VLOOKUP(G644,'Sentrale parametere'!$A$4:$G$11,5,FALSE),0)</f>
        <v>0</v>
      </c>
      <c r="P644" s="65">
        <f>IFERROR(VLOOKUP(G644,'Sentrale parametere'!$A$4:$G$11,6,FALSE)*IF(F644="Ja",2,1),0)</f>
        <v>0</v>
      </c>
      <c r="Q644" s="65">
        <f>IFERROR(VLOOKUP(G644,'Sentrale parametere'!$A$4:$G$11,7,FALSE),0)</f>
        <v>0</v>
      </c>
      <c r="R644" s="5">
        <f t="shared" si="60"/>
        <v>0</v>
      </c>
      <c r="S644" s="5">
        <f t="shared" si="61"/>
        <v>0</v>
      </c>
      <c r="T644" s="5">
        <f t="shared" si="62"/>
        <v>0</v>
      </c>
      <c r="U644" s="4">
        <f t="shared" si="63"/>
        <v>0</v>
      </c>
      <c r="V644" s="4">
        <f t="shared" si="64"/>
        <v>0</v>
      </c>
      <c r="W644" s="4">
        <f t="shared" si="65"/>
        <v>0</v>
      </c>
    </row>
    <row r="645" spans="1:23" customFormat="1" x14ac:dyDescent="0.25">
      <c r="A645" s="124"/>
      <c r="B645" s="119"/>
      <c r="C645" s="124"/>
      <c r="D645" s="124"/>
      <c r="E645" s="124"/>
      <c r="F645" s="123"/>
      <c r="G645" s="4"/>
      <c r="H645" s="4"/>
      <c r="I645" s="4"/>
      <c r="J645" s="4"/>
      <c r="K645" s="4"/>
      <c r="L645" s="64">
        <f>IFERROR(VLOOKUP(G645,'Sentrale parametere'!$A$4:$G$11,2,FALSE),0)</f>
        <v>0</v>
      </c>
      <c r="M645" s="64">
        <f>IFERROR(VLOOKUP(G645,'Sentrale parametere'!$A$4:$G$11,3,FALSE)*IF(F645="Ja",2,1),0)</f>
        <v>0</v>
      </c>
      <c r="N645" s="64">
        <f>IFERROR(VLOOKUP(G645,'Sentrale parametere'!$A$4:$G$11,4,FALSE),0)</f>
        <v>0</v>
      </c>
      <c r="O645" s="65">
        <f>IFERROR(VLOOKUP(G645,'Sentrale parametere'!$A$4:$G$11,5,FALSE),0)</f>
        <v>0</v>
      </c>
      <c r="P645" s="65">
        <f>IFERROR(VLOOKUP(G645,'Sentrale parametere'!$A$4:$G$11,6,FALSE)*IF(F645="Ja",2,1),0)</f>
        <v>0</v>
      </c>
      <c r="Q645" s="65">
        <f>IFERROR(VLOOKUP(G645,'Sentrale parametere'!$A$4:$G$11,7,FALSE),0)</f>
        <v>0</v>
      </c>
      <c r="R645" s="5">
        <f t="shared" si="60"/>
        <v>0</v>
      </c>
      <c r="S645" s="5">
        <f t="shared" si="61"/>
        <v>0</v>
      </c>
      <c r="T645" s="5">
        <f t="shared" si="62"/>
        <v>0</v>
      </c>
      <c r="U645" s="4">
        <f t="shared" si="63"/>
        <v>0</v>
      </c>
      <c r="V645" s="4">
        <f t="shared" si="64"/>
        <v>0</v>
      </c>
      <c r="W645" s="4">
        <f t="shared" si="65"/>
        <v>0</v>
      </c>
    </row>
    <row r="646" spans="1:23" customFormat="1" x14ac:dyDescent="0.25">
      <c r="A646" s="124"/>
      <c r="B646" s="119"/>
      <c r="C646" s="124"/>
      <c r="D646" s="124"/>
      <c r="E646" s="124"/>
      <c r="F646" s="123"/>
      <c r="G646" s="4"/>
      <c r="H646" s="4"/>
      <c r="I646" s="4"/>
      <c r="J646" s="4"/>
      <c r="K646" s="4"/>
      <c r="L646" s="64">
        <f>IFERROR(VLOOKUP(G646,'Sentrale parametere'!$A$4:$G$11,2,FALSE),0)</f>
        <v>0</v>
      </c>
      <c r="M646" s="64">
        <f>IFERROR(VLOOKUP(G646,'Sentrale parametere'!$A$4:$G$11,3,FALSE)*IF(F646="Ja",2,1),0)</f>
        <v>0</v>
      </c>
      <c r="N646" s="64">
        <f>IFERROR(VLOOKUP(G646,'Sentrale parametere'!$A$4:$G$11,4,FALSE),0)</f>
        <v>0</v>
      </c>
      <c r="O646" s="65">
        <f>IFERROR(VLOOKUP(G646,'Sentrale parametere'!$A$4:$G$11,5,FALSE),0)</f>
        <v>0</v>
      </c>
      <c r="P646" s="65">
        <f>IFERROR(VLOOKUP(G646,'Sentrale parametere'!$A$4:$G$11,6,FALSE)*IF(F646="Ja",2,1),0)</f>
        <v>0</v>
      </c>
      <c r="Q646" s="65">
        <f>IFERROR(VLOOKUP(G646,'Sentrale parametere'!$A$4:$G$11,7,FALSE),0)</f>
        <v>0</v>
      </c>
      <c r="R646" s="5">
        <f t="shared" si="60"/>
        <v>0</v>
      </c>
      <c r="S646" s="5">
        <f t="shared" si="61"/>
        <v>0</v>
      </c>
      <c r="T646" s="5">
        <f t="shared" si="62"/>
        <v>0</v>
      </c>
      <c r="U646" s="4">
        <f t="shared" si="63"/>
        <v>0</v>
      </c>
      <c r="V646" s="4">
        <f t="shared" si="64"/>
        <v>0</v>
      </c>
      <c r="W646" s="4">
        <f t="shared" si="65"/>
        <v>0</v>
      </c>
    </row>
    <row r="647" spans="1:23" customFormat="1" x14ac:dyDescent="0.25">
      <c r="A647" s="124"/>
      <c r="B647" s="119"/>
      <c r="C647" s="124"/>
      <c r="D647" s="124"/>
      <c r="E647" s="124"/>
      <c r="F647" s="123"/>
      <c r="G647" s="4"/>
      <c r="H647" s="4"/>
      <c r="I647" s="4"/>
      <c r="J647" s="4"/>
      <c r="K647" s="4"/>
      <c r="L647" s="64">
        <f>IFERROR(VLOOKUP(G647,'Sentrale parametere'!$A$4:$G$11,2,FALSE),0)</f>
        <v>0</v>
      </c>
      <c r="M647" s="64">
        <f>IFERROR(VLOOKUP(G647,'Sentrale parametere'!$A$4:$G$11,3,FALSE)*IF(F647="Ja",2,1),0)</f>
        <v>0</v>
      </c>
      <c r="N647" s="64">
        <f>IFERROR(VLOOKUP(G647,'Sentrale parametere'!$A$4:$G$11,4,FALSE),0)</f>
        <v>0</v>
      </c>
      <c r="O647" s="65">
        <f>IFERROR(VLOOKUP(G647,'Sentrale parametere'!$A$4:$G$11,5,FALSE),0)</f>
        <v>0</v>
      </c>
      <c r="P647" s="65">
        <f>IFERROR(VLOOKUP(G647,'Sentrale parametere'!$A$4:$G$11,6,FALSE)*IF(F647="Ja",2,1),0)</f>
        <v>0</v>
      </c>
      <c r="Q647" s="65">
        <f>IFERROR(VLOOKUP(G647,'Sentrale parametere'!$A$4:$G$11,7,FALSE),0)</f>
        <v>0</v>
      </c>
      <c r="R647" s="5">
        <f t="shared" si="60"/>
        <v>0</v>
      </c>
      <c r="S647" s="5">
        <f t="shared" si="61"/>
        <v>0</v>
      </c>
      <c r="T647" s="5">
        <f t="shared" si="62"/>
        <v>0</v>
      </c>
      <c r="U647" s="4">
        <f t="shared" si="63"/>
        <v>0</v>
      </c>
      <c r="V647" s="4">
        <f t="shared" si="64"/>
        <v>0</v>
      </c>
      <c r="W647" s="4">
        <f t="shared" si="65"/>
        <v>0</v>
      </c>
    </row>
    <row r="648" spans="1:23" customFormat="1" x14ac:dyDescent="0.25">
      <c r="A648" s="124"/>
      <c r="B648" s="119"/>
      <c r="C648" s="124"/>
      <c r="D648" s="124"/>
      <c r="E648" s="124"/>
      <c r="F648" s="123"/>
      <c r="G648" s="4"/>
      <c r="H648" s="4"/>
      <c r="I648" s="4"/>
      <c r="J648" s="4"/>
      <c r="K648" s="4"/>
      <c r="L648" s="64">
        <f>IFERROR(VLOOKUP(G648,'Sentrale parametere'!$A$4:$G$11,2,FALSE),0)</f>
        <v>0</v>
      </c>
      <c r="M648" s="64">
        <f>IFERROR(VLOOKUP(G648,'Sentrale parametere'!$A$4:$G$11,3,FALSE)*IF(F648="Ja",2,1),0)</f>
        <v>0</v>
      </c>
      <c r="N648" s="64">
        <f>IFERROR(VLOOKUP(G648,'Sentrale parametere'!$A$4:$G$11,4,FALSE),0)</f>
        <v>0</v>
      </c>
      <c r="O648" s="65">
        <f>IFERROR(VLOOKUP(G648,'Sentrale parametere'!$A$4:$G$11,5,FALSE),0)</f>
        <v>0</v>
      </c>
      <c r="P648" s="65">
        <f>IFERROR(VLOOKUP(G648,'Sentrale parametere'!$A$4:$G$11,6,FALSE)*IF(F648="Ja",2,1),0)</f>
        <v>0</v>
      </c>
      <c r="Q648" s="65">
        <f>IFERROR(VLOOKUP(G648,'Sentrale parametere'!$A$4:$G$11,7,FALSE),0)</f>
        <v>0</v>
      </c>
      <c r="R648" s="5">
        <f t="shared" si="60"/>
        <v>0</v>
      </c>
      <c r="S648" s="5">
        <f t="shared" si="61"/>
        <v>0</v>
      </c>
      <c r="T648" s="5">
        <f t="shared" si="62"/>
        <v>0</v>
      </c>
      <c r="U648" s="4">
        <f t="shared" si="63"/>
        <v>0</v>
      </c>
      <c r="V648" s="4">
        <f t="shared" si="64"/>
        <v>0</v>
      </c>
      <c r="W648" s="4">
        <f t="shared" si="65"/>
        <v>0</v>
      </c>
    </row>
    <row r="649" spans="1:23" customFormat="1" x14ac:dyDescent="0.25">
      <c r="A649" s="124"/>
      <c r="B649" s="119"/>
      <c r="C649" s="124"/>
      <c r="D649" s="124"/>
      <c r="E649" s="124"/>
      <c r="F649" s="123"/>
      <c r="G649" s="4"/>
      <c r="H649" s="4"/>
      <c r="I649" s="4"/>
      <c r="J649" s="4"/>
      <c r="K649" s="4"/>
      <c r="L649" s="64">
        <f>IFERROR(VLOOKUP(G649,'Sentrale parametere'!$A$4:$G$11,2,FALSE),0)</f>
        <v>0</v>
      </c>
      <c r="M649" s="64">
        <f>IFERROR(VLOOKUP(G649,'Sentrale parametere'!$A$4:$G$11,3,FALSE)*IF(F649="Ja",2,1),0)</f>
        <v>0</v>
      </c>
      <c r="N649" s="64">
        <f>IFERROR(VLOOKUP(G649,'Sentrale parametere'!$A$4:$G$11,4,FALSE),0)</f>
        <v>0</v>
      </c>
      <c r="O649" s="65">
        <f>IFERROR(VLOOKUP(G649,'Sentrale parametere'!$A$4:$G$11,5,FALSE),0)</f>
        <v>0</v>
      </c>
      <c r="P649" s="65">
        <f>IFERROR(VLOOKUP(G649,'Sentrale parametere'!$A$4:$G$11,6,FALSE)*IF(F649="Ja",2,1),0)</f>
        <v>0</v>
      </c>
      <c r="Q649" s="65">
        <f>IFERROR(VLOOKUP(G649,'Sentrale parametere'!$A$4:$G$11,7,FALSE),0)</f>
        <v>0</v>
      </c>
      <c r="R649" s="5">
        <f t="shared" si="60"/>
        <v>0</v>
      </c>
      <c r="S649" s="5">
        <f t="shared" si="61"/>
        <v>0</v>
      </c>
      <c r="T649" s="5">
        <f t="shared" si="62"/>
        <v>0</v>
      </c>
      <c r="U649" s="4">
        <f t="shared" si="63"/>
        <v>0</v>
      </c>
      <c r="V649" s="4">
        <f t="shared" si="64"/>
        <v>0</v>
      </c>
      <c r="W649" s="4">
        <f t="shared" si="65"/>
        <v>0</v>
      </c>
    </row>
    <row r="650" spans="1:23" customFormat="1" x14ac:dyDescent="0.25">
      <c r="A650" s="124"/>
      <c r="B650" s="119"/>
      <c r="C650" s="124"/>
      <c r="D650" s="124"/>
      <c r="E650" s="124"/>
      <c r="F650" s="123"/>
      <c r="G650" s="4"/>
      <c r="H650" s="4"/>
      <c r="I650" s="4"/>
      <c r="J650" s="4"/>
      <c r="K650" s="4"/>
      <c r="L650" s="64">
        <f>IFERROR(VLOOKUP(G650,'Sentrale parametere'!$A$4:$G$11,2,FALSE),0)</f>
        <v>0</v>
      </c>
      <c r="M650" s="64">
        <f>IFERROR(VLOOKUP(G650,'Sentrale parametere'!$A$4:$G$11,3,FALSE)*IF(F650="Ja",2,1),0)</f>
        <v>0</v>
      </c>
      <c r="N650" s="64">
        <f>IFERROR(VLOOKUP(G650,'Sentrale parametere'!$A$4:$G$11,4,FALSE),0)</f>
        <v>0</v>
      </c>
      <c r="O650" s="65">
        <f>IFERROR(VLOOKUP(G650,'Sentrale parametere'!$A$4:$G$11,5,FALSE),0)</f>
        <v>0</v>
      </c>
      <c r="P650" s="65">
        <f>IFERROR(VLOOKUP(G650,'Sentrale parametere'!$A$4:$G$11,6,FALSE)*IF(F650="Ja",2,1),0)</f>
        <v>0</v>
      </c>
      <c r="Q650" s="65">
        <f>IFERROR(VLOOKUP(G650,'Sentrale parametere'!$A$4:$G$11,7,FALSE),0)</f>
        <v>0</v>
      </c>
      <c r="R650" s="5">
        <f t="shared" si="60"/>
        <v>0</v>
      </c>
      <c r="S650" s="5">
        <f t="shared" si="61"/>
        <v>0</v>
      </c>
      <c r="T650" s="5">
        <f t="shared" si="62"/>
        <v>0</v>
      </c>
      <c r="U650" s="4">
        <f t="shared" si="63"/>
        <v>0</v>
      </c>
      <c r="V650" s="4">
        <f t="shared" si="64"/>
        <v>0</v>
      </c>
      <c r="W650" s="4">
        <f t="shared" si="65"/>
        <v>0</v>
      </c>
    </row>
    <row r="651" spans="1:23" customFormat="1" x14ac:dyDescent="0.25">
      <c r="A651" s="124"/>
      <c r="B651" s="119"/>
      <c r="C651" s="124"/>
      <c r="D651" s="124"/>
      <c r="E651" s="124"/>
      <c r="F651" s="123"/>
      <c r="G651" s="4"/>
      <c r="H651" s="4"/>
      <c r="I651" s="4"/>
      <c r="J651" s="4"/>
      <c r="K651" s="4"/>
      <c r="L651" s="64">
        <f>IFERROR(VLOOKUP(G651,'Sentrale parametere'!$A$4:$G$11,2,FALSE),0)</f>
        <v>0</v>
      </c>
      <c r="M651" s="64">
        <f>IFERROR(VLOOKUP(G651,'Sentrale parametere'!$A$4:$G$11,3,FALSE)*IF(F651="Ja",2,1),0)</f>
        <v>0</v>
      </c>
      <c r="N651" s="64">
        <f>IFERROR(VLOOKUP(G651,'Sentrale parametere'!$A$4:$G$11,4,FALSE),0)</f>
        <v>0</v>
      </c>
      <c r="O651" s="65">
        <f>IFERROR(VLOOKUP(G651,'Sentrale parametere'!$A$4:$G$11,5,FALSE),0)</f>
        <v>0</v>
      </c>
      <c r="P651" s="65">
        <f>IFERROR(VLOOKUP(G651,'Sentrale parametere'!$A$4:$G$11,6,FALSE)*IF(F651="Ja",2,1),0)</f>
        <v>0</v>
      </c>
      <c r="Q651" s="65">
        <f>IFERROR(VLOOKUP(G651,'Sentrale parametere'!$A$4:$G$11,7,FALSE),0)</f>
        <v>0</v>
      </c>
      <c r="R651" s="5">
        <f t="shared" si="60"/>
        <v>0</v>
      </c>
      <c r="S651" s="5">
        <f t="shared" si="61"/>
        <v>0</v>
      </c>
      <c r="T651" s="5">
        <f t="shared" si="62"/>
        <v>0</v>
      </c>
      <c r="U651" s="4">
        <f t="shared" si="63"/>
        <v>0</v>
      </c>
      <c r="V651" s="4">
        <f t="shared" si="64"/>
        <v>0</v>
      </c>
      <c r="W651" s="4">
        <f t="shared" si="65"/>
        <v>0</v>
      </c>
    </row>
    <row r="652" spans="1:23" customFormat="1" x14ac:dyDescent="0.25">
      <c r="A652" s="124"/>
      <c r="B652" s="119"/>
      <c r="C652" s="124"/>
      <c r="D652" s="124"/>
      <c r="E652" s="124"/>
      <c r="F652" s="123"/>
      <c r="G652" s="4"/>
      <c r="H652" s="4"/>
      <c r="I652" s="4"/>
      <c r="J652" s="4"/>
      <c r="K652" s="4"/>
      <c r="L652" s="64">
        <f>IFERROR(VLOOKUP(G652,'Sentrale parametere'!$A$4:$G$11,2,FALSE),0)</f>
        <v>0</v>
      </c>
      <c r="M652" s="64">
        <f>IFERROR(VLOOKUP(G652,'Sentrale parametere'!$A$4:$G$11,3,FALSE)*IF(F652="Ja",2,1),0)</f>
        <v>0</v>
      </c>
      <c r="N652" s="64">
        <f>IFERROR(VLOOKUP(G652,'Sentrale parametere'!$A$4:$G$11,4,FALSE),0)</f>
        <v>0</v>
      </c>
      <c r="O652" s="65">
        <f>IFERROR(VLOOKUP(G652,'Sentrale parametere'!$A$4:$G$11,5,FALSE),0)</f>
        <v>0</v>
      </c>
      <c r="P652" s="65">
        <f>IFERROR(VLOOKUP(G652,'Sentrale parametere'!$A$4:$G$11,6,FALSE)*IF(F652="Ja",2,1),0)</f>
        <v>0</v>
      </c>
      <c r="Q652" s="65">
        <f>IFERROR(VLOOKUP(G652,'Sentrale parametere'!$A$4:$G$11,7,FALSE),0)</f>
        <v>0</v>
      </c>
      <c r="R652" s="5">
        <f t="shared" si="60"/>
        <v>0</v>
      </c>
      <c r="S652" s="5">
        <f t="shared" si="61"/>
        <v>0</v>
      </c>
      <c r="T652" s="5">
        <f t="shared" si="62"/>
        <v>0</v>
      </c>
      <c r="U652" s="4">
        <f t="shared" si="63"/>
        <v>0</v>
      </c>
      <c r="V652" s="4">
        <f t="shared" si="64"/>
        <v>0</v>
      </c>
      <c r="W652" s="4">
        <f t="shared" si="65"/>
        <v>0</v>
      </c>
    </row>
    <row r="653" spans="1:23" customFormat="1" x14ac:dyDescent="0.25">
      <c r="A653" s="124"/>
      <c r="B653" s="119"/>
      <c r="C653" s="124"/>
      <c r="D653" s="124"/>
      <c r="E653" s="124"/>
      <c r="F653" s="123"/>
      <c r="G653" s="4"/>
      <c r="H653" s="4"/>
      <c r="I653" s="4"/>
      <c r="J653" s="4"/>
      <c r="K653" s="4"/>
      <c r="L653" s="64">
        <f>IFERROR(VLOOKUP(G653,'Sentrale parametere'!$A$4:$G$11,2,FALSE),0)</f>
        <v>0</v>
      </c>
      <c r="M653" s="64">
        <f>IFERROR(VLOOKUP(G653,'Sentrale parametere'!$A$4:$G$11,3,FALSE)*IF(F653="Ja",2,1),0)</f>
        <v>0</v>
      </c>
      <c r="N653" s="64">
        <f>IFERROR(VLOOKUP(G653,'Sentrale parametere'!$A$4:$G$11,4,FALSE),0)</f>
        <v>0</v>
      </c>
      <c r="O653" s="65">
        <f>IFERROR(VLOOKUP(G653,'Sentrale parametere'!$A$4:$G$11,5,FALSE),0)</f>
        <v>0</v>
      </c>
      <c r="P653" s="65">
        <f>IFERROR(VLOOKUP(G653,'Sentrale parametere'!$A$4:$G$11,6,FALSE)*IF(F653="Ja",2,1),0)</f>
        <v>0</v>
      </c>
      <c r="Q653" s="65">
        <f>IFERROR(VLOOKUP(G653,'Sentrale parametere'!$A$4:$G$11,7,FALSE),0)</f>
        <v>0</v>
      </c>
      <c r="R653" s="5">
        <f t="shared" si="60"/>
        <v>0</v>
      </c>
      <c r="S653" s="5">
        <f t="shared" si="61"/>
        <v>0</v>
      </c>
      <c r="T653" s="5">
        <f t="shared" si="62"/>
        <v>0</v>
      </c>
      <c r="U653" s="4">
        <f t="shared" si="63"/>
        <v>0</v>
      </c>
      <c r="V653" s="4">
        <f t="shared" si="64"/>
        <v>0</v>
      </c>
      <c r="W653" s="4">
        <f t="shared" si="65"/>
        <v>0</v>
      </c>
    </row>
    <row r="654" spans="1:23" customFormat="1" x14ac:dyDescent="0.25">
      <c r="A654" s="124"/>
      <c r="B654" s="119"/>
      <c r="C654" s="124"/>
      <c r="D654" s="124"/>
      <c r="E654" s="124"/>
      <c r="F654" s="123"/>
      <c r="G654" s="4"/>
      <c r="H654" s="4"/>
      <c r="I654" s="4"/>
      <c r="J654" s="4"/>
      <c r="K654" s="4"/>
      <c r="L654" s="64">
        <f>IFERROR(VLOOKUP(G654,'Sentrale parametere'!$A$4:$G$11,2,FALSE),0)</f>
        <v>0</v>
      </c>
      <c r="M654" s="64">
        <f>IFERROR(VLOOKUP(G654,'Sentrale parametere'!$A$4:$G$11,3,FALSE)*IF(F654="Ja",2,1),0)</f>
        <v>0</v>
      </c>
      <c r="N654" s="64">
        <f>IFERROR(VLOOKUP(G654,'Sentrale parametere'!$A$4:$G$11,4,FALSE),0)</f>
        <v>0</v>
      </c>
      <c r="O654" s="65">
        <f>IFERROR(VLOOKUP(G654,'Sentrale parametere'!$A$4:$G$11,5,FALSE),0)</f>
        <v>0</v>
      </c>
      <c r="P654" s="65">
        <f>IFERROR(VLOOKUP(G654,'Sentrale parametere'!$A$4:$G$11,6,FALSE)*IF(F654="Ja",2,1),0)</f>
        <v>0</v>
      </c>
      <c r="Q654" s="65">
        <f>IFERROR(VLOOKUP(G654,'Sentrale parametere'!$A$4:$G$11,7,FALSE),0)</f>
        <v>0</v>
      </c>
      <c r="R654" s="5">
        <f t="shared" si="60"/>
        <v>0</v>
      </c>
      <c r="S654" s="5">
        <f t="shared" si="61"/>
        <v>0</v>
      </c>
      <c r="T654" s="5">
        <f t="shared" si="62"/>
        <v>0</v>
      </c>
      <c r="U654" s="4">
        <f t="shared" si="63"/>
        <v>0</v>
      </c>
      <c r="V654" s="4">
        <f t="shared" si="64"/>
        <v>0</v>
      </c>
      <c r="W654" s="4">
        <f t="shared" si="65"/>
        <v>0</v>
      </c>
    </row>
    <row r="655" spans="1:23" customFormat="1" x14ac:dyDescent="0.25">
      <c r="A655" s="124"/>
      <c r="B655" s="119"/>
      <c r="C655" s="124"/>
      <c r="D655" s="124"/>
      <c r="E655" s="124"/>
      <c r="F655" s="123"/>
      <c r="G655" s="4"/>
      <c r="H655" s="4"/>
      <c r="I655" s="4"/>
      <c r="J655" s="4"/>
      <c r="K655" s="4"/>
      <c r="L655" s="64">
        <f>IFERROR(VLOOKUP(G655,'Sentrale parametere'!$A$4:$G$11,2,FALSE),0)</f>
        <v>0</v>
      </c>
      <c r="M655" s="64">
        <f>IFERROR(VLOOKUP(G655,'Sentrale parametere'!$A$4:$G$11,3,FALSE)*IF(F655="Ja",2,1),0)</f>
        <v>0</v>
      </c>
      <c r="N655" s="64">
        <f>IFERROR(VLOOKUP(G655,'Sentrale parametere'!$A$4:$G$11,4,FALSE),0)</f>
        <v>0</v>
      </c>
      <c r="O655" s="65">
        <f>IFERROR(VLOOKUP(G655,'Sentrale parametere'!$A$4:$G$11,5,FALSE),0)</f>
        <v>0</v>
      </c>
      <c r="P655" s="65">
        <f>IFERROR(VLOOKUP(G655,'Sentrale parametere'!$A$4:$G$11,6,FALSE)*IF(F655="Ja",2,1),0)</f>
        <v>0</v>
      </c>
      <c r="Q655" s="65">
        <f>IFERROR(VLOOKUP(G655,'Sentrale parametere'!$A$4:$G$11,7,FALSE),0)</f>
        <v>0</v>
      </c>
      <c r="R655" s="5">
        <f t="shared" si="60"/>
        <v>0</v>
      </c>
      <c r="S655" s="5">
        <f t="shared" si="61"/>
        <v>0</v>
      </c>
      <c r="T655" s="5">
        <f t="shared" si="62"/>
        <v>0</v>
      </c>
      <c r="U655" s="4">
        <f t="shared" si="63"/>
        <v>0</v>
      </c>
      <c r="V655" s="4">
        <f t="shared" si="64"/>
        <v>0</v>
      </c>
      <c r="W655" s="4">
        <f t="shared" si="65"/>
        <v>0</v>
      </c>
    </row>
    <row r="656" spans="1:23" customFormat="1" x14ac:dyDescent="0.25">
      <c r="A656" s="124"/>
      <c r="B656" s="119"/>
      <c r="C656" s="124"/>
      <c r="D656" s="124"/>
      <c r="E656" s="124"/>
      <c r="F656" s="123"/>
      <c r="G656" s="4"/>
      <c r="H656" s="4"/>
      <c r="I656" s="4"/>
      <c r="J656" s="4"/>
      <c r="K656" s="4"/>
      <c r="L656" s="64">
        <f>IFERROR(VLOOKUP(G656,'Sentrale parametere'!$A$4:$G$11,2,FALSE),0)</f>
        <v>0</v>
      </c>
      <c r="M656" s="64">
        <f>IFERROR(VLOOKUP(G656,'Sentrale parametere'!$A$4:$G$11,3,FALSE)*IF(F656="Ja",2,1),0)</f>
        <v>0</v>
      </c>
      <c r="N656" s="64">
        <f>IFERROR(VLOOKUP(G656,'Sentrale parametere'!$A$4:$G$11,4,FALSE),0)</f>
        <v>0</v>
      </c>
      <c r="O656" s="65">
        <f>IFERROR(VLOOKUP(G656,'Sentrale parametere'!$A$4:$G$11,5,FALSE),0)</f>
        <v>0</v>
      </c>
      <c r="P656" s="65">
        <f>IFERROR(VLOOKUP(G656,'Sentrale parametere'!$A$4:$G$11,6,FALSE)*IF(F656="Ja",2,1),0)</f>
        <v>0</v>
      </c>
      <c r="Q656" s="65">
        <f>IFERROR(VLOOKUP(G656,'Sentrale parametere'!$A$4:$G$11,7,FALSE),0)</f>
        <v>0</v>
      </c>
      <c r="R656" s="5">
        <f t="shared" si="60"/>
        <v>0</v>
      </c>
      <c r="S656" s="5">
        <f t="shared" si="61"/>
        <v>0</v>
      </c>
      <c r="T656" s="5">
        <f t="shared" si="62"/>
        <v>0</v>
      </c>
      <c r="U656" s="4">
        <f t="shared" si="63"/>
        <v>0</v>
      </c>
      <c r="V656" s="4">
        <f t="shared" si="64"/>
        <v>0</v>
      </c>
      <c r="W656" s="4">
        <f t="shared" si="65"/>
        <v>0</v>
      </c>
    </row>
    <row r="657" spans="1:23" customFormat="1" x14ac:dyDescent="0.25">
      <c r="A657" s="124"/>
      <c r="B657" s="119"/>
      <c r="C657" s="124"/>
      <c r="D657" s="124"/>
      <c r="E657" s="124"/>
      <c r="F657" s="123"/>
      <c r="G657" s="4"/>
      <c r="H657" s="4"/>
      <c r="I657" s="4"/>
      <c r="J657" s="4"/>
      <c r="K657" s="4"/>
      <c r="L657" s="64">
        <f>IFERROR(VLOOKUP(G657,'Sentrale parametere'!$A$4:$G$11,2,FALSE),0)</f>
        <v>0</v>
      </c>
      <c r="M657" s="64">
        <f>IFERROR(VLOOKUP(G657,'Sentrale parametere'!$A$4:$G$11,3,FALSE)*IF(F657="Ja",2,1),0)</f>
        <v>0</v>
      </c>
      <c r="N657" s="64">
        <f>IFERROR(VLOOKUP(G657,'Sentrale parametere'!$A$4:$G$11,4,FALSE),0)</f>
        <v>0</v>
      </c>
      <c r="O657" s="65">
        <f>IFERROR(VLOOKUP(G657,'Sentrale parametere'!$A$4:$G$11,5,FALSE),0)</f>
        <v>0</v>
      </c>
      <c r="P657" s="65">
        <f>IFERROR(VLOOKUP(G657,'Sentrale parametere'!$A$4:$G$11,6,FALSE)*IF(F657="Ja",2,1),0)</f>
        <v>0</v>
      </c>
      <c r="Q657" s="65">
        <f>IFERROR(VLOOKUP(G657,'Sentrale parametere'!$A$4:$G$11,7,FALSE),0)</f>
        <v>0</v>
      </c>
      <c r="R657" s="5">
        <f t="shared" si="60"/>
        <v>0</v>
      </c>
      <c r="S657" s="5">
        <f t="shared" si="61"/>
        <v>0</v>
      </c>
      <c r="T657" s="5">
        <f t="shared" si="62"/>
        <v>0</v>
      </c>
      <c r="U657" s="4">
        <f t="shared" si="63"/>
        <v>0</v>
      </c>
      <c r="V657" s="4">
        <f t="shared" si="64"/>
        <v>0</v>
      </c>
      <c r="W657" s="4">
        <f t="shared" si="65"/>
        <v>0</v>
      </c>
    </row>
    <row r="658" spans="1:23" customFormat="1" x14ac:dyDescent="0.25">
      <c r="A658" s="124"/>
      <c r="B658" s="119"/>
      <c r="C658" s="124"/>
      <c r="D658" s="124"/>
      <c r="E658" s="124"/>
      <c r="F658" s="123"/>
      <c r="G658" s="4"/>
      <c r="H658" s="4"/>
      <c r="I658" s="4"/>
      <c r="J658" s="4"/>
      <c r="K658" s="4"/>
      <c r="L658" s="64">
        <f>IFERROR(VLOOKUP(G658,'Sentrale parametere'!$A$4:$G$11,2,FALSE),0)</f>
        <v>0</v>
      </c>
      <c r="M658" s="64">
        <f>IFERROR(VLOOKUP(G658,'Sentrale parametere'!$A$4:$G$11,3,FALSE)*IF(F658="Ja",2,1),0)</f>
        <v>0</v>
      </c>
      <c r="N658" s="64">
        <f>IFERROR(VLOOKUP(G658,'Sentrale parametere'!$A$4:$G$11,4,FALSE),0)</f>
        <v>0</v>
      </c>
      <c r="O658" s="65">
        <f>IFERROR(VLOOKUP(G658,'Sentrale parametere'!$A$4:$G$11,5,FALSE),0)</f>
        <v>0</v>
      </c>
      <c r="P658" s="65">
        <f>IFERROR(VLOOKUP(G658,'Sentrale parametere'!$A$4:$G$11,6,FALSE)*IF(F658="Ja",2,1),0)</f>
        <v>0</v>
      </c>
      <c r="Q658" s="65">
        <f>IFERROR(VLOOKUP(G658,'Sentrale parametere'!$A$4:$G$11,7,FALSE),0)</f>
        <v>0</v>
      </c>
      <c r="R658" s="5">
        <f t="shared" si="60"/>
        <v>0</v>
      </c>
      <c r="S658" s="5">
        <f t="shared" si="61"/>
        <v>0</v>
      </c>
      <c r="T658" s="5">
        <f t="shared" si="62"/>
        <v>0</v>
      </c>
      <c r="U658" s="4">
        <f t="shared" si="63"/>
        <v>0</v>
      </c>
      <c r="V658" s="4">
        <f t="shared" si="64"/>
        <v>0</v>
      </c>
      <c r="W658" s="4">
        <f t="shared" si="65"/>
        <v>0</v>
      </c>
    </row>
    <row r="659" spans="1:23" customFormat="1" x14ac:dyDescent="0.25">
      <c r="A659" s="124"/>
      <c r="B659" s="119"/>
      <c r="C659" s="124"/>
      <c r="D659" s="124"/>
      <c r="E659" s="124"/>
      <c r="F659" s="123"/>
      <c r="G659" s="4"/>
      <c r="H659" s="4"/>
      <c r="I659" s="4"/>
      <c r="J659" s="4"/>
      <c r="K659" s="4"/>
      <c r="L659" s="64">
        <f>IFERROR(VLOOKUP(G659,'Sentrale parametere'!$A$4:$G$11,2,FALSE),0)</f>
        <v>0</v>
      </c>
      <c r="M659" s="64">
        <f>IFERROR(VLOOKUP(G659,'Sentrale parametere'!$A$4:$G$11,3,FALSE)*IF(F659="Ja",2,1),0)</f>
        <v>0</v>
      </c>
      <c r="N659" s="64">
        <f>IFERROR(VLOOKUP(G659,'Sentrale parametere'!$A$4:$G$11,4,FALSE),0)</f>
        <v>0</v>
      </c>
      <c r="O659" s="65">
        <f>IFERROR(VLOOKUP(G659,'Sentrale parametere'!$A$4:$G$11,5,FALSE),0)</f>
        <v>0</v>
      </c>
      <c r="P659" s="65">
        <f>IFERROR(VLOOKUP(G659,'Sentrale parametere'!$A$4:$G$11,6,FALSE)*IF(F659="Ja",2,1),0)</f>
        <v>0</v>
      </c>
      <c r="Q659" s="65">
        <f>IFERROR(VLOOKUP(G659,'Sentrale parametere'!$A$4:$G$11,7,FALSE),0)</f>
        <v>0</v>
      </c>
      <c r="R659" s="5">
        <f t="shared" si="60"/>
        <v>0</v>
      </c>
      <c r="S659" s="5">
        <f t="shared" si="61"/>
        <v>0</v>
      </c>
      <c r="T659" s="5">
        <f t="shared" si="62"/>
        <v>0</v>
      </c>
      <c r="U659" s="4">
        <f t="shared" si="63"/>
        <v>0</v>
      </c>
      <c r="V659" s="4">
        <f t="shared" si="64"/>
        <v>0</v>
      </c>
      <c r="W659" s="4">
        <f t="shared" si="65"/>
        <v>0</v>
      </c>
    </row>
    <row r="660" spans="1:23" customFormat="1" x14ac:dyDescent="0.25">
      <c r="A660" s="124"/>
      <c r="B660" s="119"/>
      <c r="C660" s="124"/>
      <c r="D660" s="124"/>
      <c r="E660" s="124"/>
      <c r="F660" s="123"/>
      <c r="G660" s="4"/>
      <c r="H660" s="4"/>
      <c r="I660" s="4"/>
      <c r="J660" s="4"/>
      <c r="K660" s="4"/>
      <c r="L660" s="64">
        <f>IFERROR(VLOOKUP(G660,'Sentrale parametere'!$A$4:$G$11,2,FALSE),0)</f>
        <v>0</v>
      </c>
      <c r="M660" s="64">
        <f>IFERROR(VLOOKUP(G660,'Sentrale parametere'!$A$4:$G$11,3,FALSE)*IF(F660="Ja",2,1),0)</f>
        <v>0</v>
      </c>
      <c r="N660" s="64">
        <f>IFERROR(VLOOKUP(G660,'Sentrale parametere'!$A$4:$G$11,4,FALSE),0)</f>
        <v>0</v>
      </c>
      <c r="O660" s="65">
        <f>IFERROR(VLOOKUP(G660,'Sentrale parametere'!$A$4:$G$11,5,FALSE),0)</f>
        <v>0</v>
      </c>
      <c r="P660" s="65">
        <f>IFERROR(VLOOKUP(G660,'Sentrale parametere'!$A$4:$G$11,6,FALSE)*IF(F660="Ja",2,1),0)</f>
        <v>0</v>
      </c>
      <c r="Q660" s="65">
        <f>IFERROR(VLOOKUP(G660,'Sentrale parametere'!$A$4:$G$11,7,FALSE),0)</f>
        <v>0</v>
      </c>
      <c r="R660" s="5">
        <f t="shared" si="60"/>
        <v>0</v>
      </c>
      <c r="S660" s="5">
        <f t="shared" si="61"/>
        <v>0</v>
      </c>
      <c r="T660" s="5">
        <f t="shared" si="62"/>
        <v>0</v>
      </c>
      <c r="U660" s="4">
        <f t="shared" si="63"/>
        <v>0</v>
      </c>
      <c r="V660" s="4">
        <f t="shared" si="64"/>
        <v>0</v>
      </c>
      <c r="W660" s="4">
        <f t="shared" si="65"/>
        <v>0</v>
      </c>
    </row>
    <row r="661" spans="1:23" customFormat="1" x14ac:dyDescent="0.25">
      <c r="A661" s="124"/>
      <c r="B661" s="119"/>
      <c r="C661" s="124"/>
      <c r="D661" s="124"/>
      <c r="E661" s="124"/>
      <c r="F661" s="123"/>
      <c r="G661" s="4"/>
      <c r="H661" s="4"/>
      <c r="I661" s="4"/>
      <c r="J661" s="4"/>
      <c r="K661" s="4"/>
      <c r="L661" s="64">
        <f>IFERROR(VLOOKUP(G661,'Sentrale parametere'!$A$4:$G$11,2,FALSE),0)</f>
        <v>0</v>
      </c>
      <c r="M661" s="64">
        <f>IFERROR(VLOOKUP(G661,'Sentrale parametere'!$A$4:$G$11,3,FALSE)*IF(F661="Ja",2,1),0)</f>
        <v>0</v>
      </c>
      <c r="N661" s="64">
        <f>IFERROR(VLOOKUP(G661,'Sentrale parametere'!$A$4:$G$11,4,FALSE),0)</f>
        <v>0</v>
      </c>
      <c r="O661" s="65">
        <f>IFERROR(VLOOKUP(G661,'Sentrale parametere'!$A$4:$G$11,5,FALSE),0)</f>
        <v>0</v>
      </c>
      <c r="P661" s="65">
        <f>IFERROR(VLOOKUP(G661,'Sentrale parametere'!$A$4:$G$11,6,FALSE)*IF(F661="Ja",2,1),0)</f>
        <v>0</v>
      </c>
      <c r="Q661" s="65">
        <f>IFERROR(VLOOKUP(G661,'Sentrale parametere'!$A$4:$G$11,7,FALSE),0)</f>
        <v>0</v>
      </c>
      <c r="R661" s="5">
        <f t="shared" si="60"/>
        <v>0</v>
      </c>
      <c r="S661" s="5">
        <f t="shared" si="61"/>
        <v>0</v>
      </c>
      <c r="T661" s="5">
        <f t="shared" si="62"/>
        <v>0</v>
      </c>
      <c r="U661" s="4">
        <f t="shared" si="63"/>
        <v>0</v>
      </c>
      <c r="V661" s="4">
        <f t="shared" si="64"/>
        <v>0</v>
      </c>
      <c r="W661" s="4">
        <f t="shared" si="65"/>
        <v>0</v>
      </c>
    </row>
    <row r="662" spans="1:23" customFormat="1" x14ac:dyDescent="0.25">
      <c r="A662" s="124"/>
      <c r="B662" s="119"/>
      <c r="C662" s="124"/>
      <c r="D662" s="124"/>
      <c r="E662" s="124"/>
      <c r="F662" s="123"/>
      <c r="G662" s="4"/>
      <c r="H662" s="4"/>
      <c r="I662" s="4"/>
      <c r="J662" s="4"/>
      <c r="K662" s="4"/>
      <c r="L662" s="64">
        <f>IFERROR(VLOOKUP(G662,'Sentrale parametere'!$A$4:$G$11,2,FALSE),0)</f>
        <v>0</v>
      </c>
      <c r="M662" s="64">
        <f>IFERROR(VLOOKUP(G662,'Sentrale parametere'!$A$4:$G$11,3,FALSE)*IF(F662="Ja",2,1),0)</f>
        <v>0</v>
      </c>
      <c r="N662" s="64">
        <f>IFERROR(VLOOKUP(G662,'Sentrale parametere'!$A$4:$G$11,4,FALSE),0)</f>
        <v>0</v>
      </c>
      <c r="O662" s="65">
        <f>IFERROR(VLOOKUP(G662,'Sentrale parametere'!$A$4:$G$11,5,FALSE),0)</f>
        <v>0</v>
      </c>
      <c r="P662" s="65">
        <f>IFERROR(VLOOKUP(G662,'Sentrale parametere'!$A$4:$G$11,6,FALSE)*IF(F662="Ja",2,1),0)</f>
        <v>0</v>
      </c>
      <c r="Q662" s="65">
        <f>IFERROR(VLOOKUP(G662,'Sentrale parametere'!$A$4:$G$11,7,FALSE),0)</f>
        <v>0</v>
      </c>
      <c r="R662" s="5">
        <f t="shared" si="60"/>
        <v>0</v>
      </c>
      <c r="S662" s="5">
        <f t="shared" si="61"/>
        <v>0</v>
      </c>
      <c r="T662" s="5">
        <f t="shared" si="62"/>
        <v>0</v>
      </c>
      <c r="U662" s="4">
        <f t="shared" si="63"/>
        <v>0</v>
      </c>
      <c r="V662" s="4">
        <f t="shared" si="64"/>
        <v>0</v>
      </c>
      <c r="W662" s="4">
        <f t="shared" si="65"/>
        <v>0</v>
      </c>
    </row>
    <row r="663" spans="1:23" customFormat="1" x14ac:dyDescent="0.25">
      <c r="A663" s="124"/>
      <c r="B663" s="119"/>
      <c r="C663" s="124"/>
      <c r="D663" s="124"/>
      <c r="E663" s="124"/>
      <c r="F663" s="123"/>
      <c r="G663" s="4"/>
      <c r="H663" s="4"/>
      <c r="I663" s="4"/>
      <c r="J663" s="4"/>
      <c r="K663" s="4"/>
      <c r="L663" s="64">
        <f>IFERROR(VLOOKUP(G663,'Sentrale parametere'!$A$4:$G$11,2,FALSE),0)</f>
        <v>0</v>
      </c>
      <c r="M663" s="64">
        <f>IFERROR(VLOOKUP(G663,'Sentrale parametere'!$A$4:$G$11,3,FALSE)*IF(F663="Ja",2,1),0)</f>
        <v>0</v>
      </c>
      <c r="N663" s="64">
        <f>IFERROR(VLOOKUP(G663,'Sentrale parametere'!$A$4:$G$11,4,FALSE),0)</f>
        <v>0</v>
      </c>
      <c r="O663" s="65">
        <f>IFERROR(VLOOKUP(G663,'Sentrale parametere'!$A$4:$G$11,5,FALSE),0)</f>
        <v>0</v>
      </c>
      <c r="P663" s="65">
        <f>IFERROR(VLOOKUP(G663,'Sentrale parametere'!$A$4:$G$11,6,FALSE)*IF(F663="Ja",2,1),0)</f>
        <v>0</v>
      </c>
      <c r="Q663" s="65">
        <f>IFERROR(VLOOKUP(G663,'Sentrale parametere'!$A$4:$G$11,7,FALSE),0)</f>
        <v>0</v>
      </c>
      <c r="R663" s="5">
        <f t="shared" si="60"/>
        <v>0</v>
      </c>
      <c r="S663" s="5">
        <f t="shared" si="61"/>
        <v>0</v>
      </c>
      <c r="T663" s="5">
        <f t="shared" si="62"/>
        <v>0</v>
      </c>
      <c r="U663" s="4">
        <f t="shared" si="63"/>
        <v>0</v>
      </c>
      <c r="V663" s="4">
        <f t="shared" si="64"/>
        <v>0</v>
      </c>
      <c r="W663" s="4">
        <f t="shared" si="65"/>
        <v>0</v>
      </c>
    </row>
    <row r="664" spans="1:23" customFormat="1" x14ac:dyDescent="0.25">
      <c r="A664" s="124"/>
      <c r="B664" s="119"/>
      <c r="C664" s="124"/>
      <c r="D664" s="124"/>
      <c r="E664" s="124"/>
      <c r="F664" s="123"/>
      <c r="G664" s="4"/>
      <c r="H664" s="4"/>
      <c r="I664" s="4"/>
      <c r="J664" s="4"/>
      <c r="K664" s="4"/>
      <c r="L664" s="64">
        <f>IFERROR(VLOOKUP(G664,'Sentrale parametere'!$A$4:$G$11,2,FALSE),0)</f>
        <v>0</v>
      </c>
      <c r="M664" s="64">
        <f>IFERROR(VLOOKUP(G664,'Sentrale parametere'!$A$4:$G$11,3,FALSE)*IF(F664="Ja",2,1),0)</f>
        <v>0</v>
      </c>
      <c r="N664" s="64">
        <f>IFERROR(VLOOKUP(G664,'Sentrale parametere'!$A$4:$G$11,4,FALSE),0)</f>
        <v>0</v>
      </c>
      <c r="O664" s="65">
        <f>IFERROR(VLOOKUP(G664,'Sentrale parametere'!$A$4:$G$11,5,FALSE),0)</f>
        <v>0</v>
      </c>
      <c r="P664" s="65">
        <f>IFERROR(VLOOKUP(G664,'Sentrale parametere'!$A$4:$G$11,6,FALSE)*IF(F664="Ja",2,1),0)</f>
        <v>0</v>
      </c>
      <c r="Q664" s="65">
        <f>IFERROR(VLOOKUP(G664,'Sentrale parametere'!$A$4:$G$11,7,FALSE),0)</f>
        <v>0</v>
      </c>
      <c r="R664" s="5">
        <f t="shared" si="60"/>
        <v>0</v>
      </c>
      <c r="S664" s="5">
        <f t="shared" si="61"/>
        <v>0</v>
      </c>
      <c r="T664" s="5">
        <f t="shared" si="62"/>
        <v>0</v>
      </c>
      <c r="U664" s="4">
        <f t="shared" si="63"/>
        <v>0</v>
      </c>
      <c r="V664" s="4">
        <f t="shared" si="64"/>
        <v>0</v>
      </c>
      <c r="W664" s="4">
        <f t="shared" si="65"/>
        <v>0</v>
      </c>
    </row>
    <row r="665" spans="1:23" customFormat="1" x14ac:dyDescent="0.25">
      <c r="A665" s="124"/>
      <c r="B665" s="119"/>
      <c r="C665" s="124"/>
      <c r="D665" s="124"/>
      <c r="E665" s="124"/>
      <c r="F665" s="123"/>
      <c r="G665" s="4"/>
      <c r="H665" s="4"/>
      <c r="I665" s="4"/>
      <c r="J665" s="4"/>
      <c r="K665" s="4"/>
      <c r="L665" s="64">
        <f>IFERROR(VLOOKUP(G665,'Sentrale parametere'!$A$4:$G$11,2,FALSE),0)</f>
        <v>0</v>
      </c>
      <c r="M665" s="64">
        <f>IFERROR(VLOOKUP(G665,'Sentrale parametere'!$A$4:$G$11,3,FALSE)*IF(F665="Ja",2,1),0)</f>
        <v>0</v>
      </c>
      <c r="N665" s="64">
        <f>IFERROR(VLOOKUP(G665,'Sentrale parametere'!$A$4:$G$11,4,FALSE),0)</f>
        <v>0</v>
      </c>
      <c r="O665" s="65">
        <f>IFERROR(VLOOKUP(G665,'Sentrale parametere'!$A$4:$G$11,5,FALSE),0)</f>
        <v>0</v>
      </c>
      <c r="P665" s="65">
        <f>IFERROR(VLOOKUP(G665,'Sentrale parametere'!$A$4:$G$11,6,FALSE)*IF(F665="Ja",2,1),0)</f>
        <v>0</v>
      </c>
      <c r="Q665" s="65">
        <f>IFERROR(VLOOKUP(G665,'Sentrale parametere'!$A$4:$G$11,7,FALSE),0)</f>
        <v>0</v>
      </c>
      <c r="R665" s="5">
        <f t="shared" si="60"/>
        <v>0</v>
      </c>
      <c r="S665" s="5">
        <f t="shared" si="61"/>
        <v>0</v>
      </c>
      <c r="T665" s="5">
        <f t="shared" si="62"/>
        <v>0</v>
      </c>
      <c r="U665" s="4">
        <f t="shared" si="63"/>
        <v>0</v>
      </c>
      <c r="V665" s="4">
        <f t="shared" si="64"/>
        <v>0</v>
      </c>
      <c r="W665" s="4">
        <f t="shared" si="65"/>
        <v>0</v>
      </c>
    </row>
    <row r="666" spans="1:23" customFormat="1" x14ac:dyDescent="0.25">
      <c r="A666" s="124"/>
      <c r="B666" s="119"/>
      <c r="C666" s="124"/>
      <c r="D666" s="124"/>
      <c r="E666" s="124"/>
      <c r="F666" s="123"/>
      <c r="G666" s="4"/>
      <c r="H666" s="4"/>
      <c r="I666" s="4"/>
      <c r="J666" s="4"/>
      <c r="K666" s="4"/>
      <c r="L666" s="64">
        <f>IFERROR(VLOOKUP(G666,'Sentrale parametere'!$A$4:$G$11,2,FALSE),0)</f>
        <v>0</v>
      </c>
      <c r="M666" s="64">
        <f>IFERROR(VLOOKUP(G666,'Sentrale parametere'!$A$4:$G$11,3,FALSE)*IF(F666="Ja",2,1),0)</f>
        <v>0</v>
      </c>
      <c r="N666" s="64">
        <f>IFERROR(VLOOKUP(G666,'Sentrale parametere'!$A$4:$G$11,4,FALSE),0)</f>
        <v>0</v>
      </c>
      <c r="O666" s="65">
        <f>IFERROR(VLOOKUP(G666,'Sentrale parametere'!$A$4:$G$11,5,FALSE),0)</f>
        <v>0</v>
      </c>
      <c r="P666" s="65">
        <f>IFERROR(VLOOKUP(G666,'Sentrale parametere'!$A$4:$G$11,6,FALSE)*IF(F666="Ja",2,1),0)</f>
        <v>0</v>
      </c>
      <c r="Q666" s="65">
        <f>IFERROR(VLOOKUP(G666,'Sentrale parametere'!$A$4:$G$11,7,FALSE),0)</f>
        <v>0</v>
      </c>
      <c r="R666" s="5">
        <f t="shared" si="60"/>
        <v>0</v>
      </c>
      <c r="S666" s="5">
        <f t="shared" si="61"/>
        <v>0</v>
      </c>
      <c r="T666" s="5">
        <f t="shared" si="62"/>
        <v>0</v>
      </c>
      <c r="U666" s="4">
        <f t="shared" si="63"/>
        <v>0</v>
      </c>
      <c r="V666" s="4">
        <f t="shared" si="64"/>
        <v>0</v>
      </c>
      <c r="W666" s="4">
        <f t="shared" si="65"/>
        <v>0</v>
      </c>
    </row>
    <row r="667" spans="1:23" customFormat="1" x14ac:dyDescent="0.25">
      <c r="A667" s="124"/>
      <c r="B667" s="119"/>
      <c r="C667" s="124"/>
      <c r="D667" s="124"/>
      <c r="E667" s="124"/>
      <c r="F667" s="123"/>
      <c r="G667" s="4"/>
      <c r="H667" s="4"/>
      <c r="I667" s="4"/>
      <c r="J667" s="4"/>
      <c r="K667" s="4"/>
      <c r="L667" s="64">
        <f>IFERROR(VLOOKUP(G667,'Sentrale parametere'!$A$4:$G$11,2,FALSE),0)</f>
        <v>0</v>
      </c>
      <c r="M667" s="64">
        <f>IFERROR(VLOOKUP(G667,'Sentrale parametere'!$A$4:$G$11,3,FALSE)*IF(F667="Ja",2,1),0)</f>
        <v>0</v>
      </c>
      <c r="N667" s="64">
        <f>IFERROR(VLOOKUP(G667,'Sentrale parametere'!$A$4:$G$11,4,FALSE),0)</f>
        <v>0</v>
      </c>
      <c r="O667" s="65">
        <f>IFERROR(VLOOKUP(G667,'Sentrale parametere'!$A$4:$G$11,5,FALSE),0)</f>
        <v>0</v>
      </c>
      <c r="P667" s="65">
        <f>IFERROR(VLOOKUP(G667,'Sentrale parametere'!$A$4:$G$11,6,FALSE)*IF(F667="Ja",2,1),0)</f>
        <v>0</v>
      </c>
      <c r="Q667" s="65">
        <f>IFERROR(VLOOKUP(G667,'Sentrale parametere'!$A$4:$G$11,7,FALSE),0)</f>
        <v>0</v>
      </c>
      <c r="R667" s="5">
        <f t="shared" si="60"/>
        <v>0</v>
      </c>
      <c r="S667" s="5">
        <f t="shared" si="61"/>
        <v>0</v>
      </c>
      <c r="T667" s="5">
        <f t="shared" si="62"/>
        <v>0</v>
      </c>
      <c r="U667" s="4">
        <f t="shared" si="63"/>
        <v>0</v>
      </c>
      <c r="V667" s="4">
        <f t="shared" si="64"/>
        <v>0</v>
      </c>
      <c r="W667" s="4">
        <f t="shared" si="65"/>
        <v>0</v>
      </c>
    </row>
    <row r="668" spans="1:23" customFormat="1" x14ac:dyDescent="0.25">
      <c r="A668" s="124"/>
      <c r="B668" s="119"/>
      <c r="C668" s="124"/>
      <c r="D668" s="124"/>
      <c r="E668" s="124"/>
      <c r="F668" s="123"/>
      <c r="G668" s="4"/>
      <c r="H668" s="4"/>
      <c r="I668" s="4"/>
      <c r="J668" s="4"/>
      <c r="K668" s="4"/>
      <c r="L668" s="64">
        <f>IFERROR(VLOOKUP(G668,'Sentrale parametere'!$A$4:$G$11,2,FALSE),0)</f>
        <v>0</v>
      </c>
      <c r="M668" s="64">
        <f>IFERROR(VLOOKUP(G668,'Sentrale parametere'!$A$4:$G$11,3,FALSE)*IF(F668="Ja",2,1),0)</f>
        <v>0</v>
      </c>
      <c r="N668" s="64">
        <f>IFERROR(VLOOKUP(G668,'Sentrale parametere'!$A$4:$G$11,4,FALSE),0)</f>
        <v>0</v>
      </c>
      <c r="O668" s="65">
        <f>IFERROR(VLOOKUP(G668,'Sentrale parametere'!$A$4:$G$11,5,FALSE),0)</f>
        <v>0</v>
      </c>
      <c r="P668" s="65">
        <f>IFERROR(VLOOKUP(G668,'Sentrale parametere'!$A$4:$G$11,6,FALSE)*IF(F668="Ja",2,1),0)</f>
        <v>0</v>
      </c>
      <c r="Q668" s="65">
        <f>IFERROR(VLOOKUP(G668,'Sentrale parametere'!$A$4:$G$11,7,FALSE),0)</f>
        <v>0</v>
      </c>
      <c r="R668" s="5">
        <f t="shared" si="60"/>
        <v>0</v>
      </c>
      <c r="S668" s="5">
        <f t="shared" si="61"/>
        <v>0</v>
      </c>
      <c r="T668" s="5">
        <f t="shared" si="62"/>
        <v>0</v>
      </c>
      <c r="U668" s="4">
        <f t="shared" si="63"/>
        <v>0</v>
      </c>
      <c r="V668" s="4">
        <f t="shared" si="64"/>
        <v>0</v>
      </c>
      <c r="W668" s="4">
        <f t="shared" si="65"/>
        <v>0</v>
      </c>
    </row>
    <row r="669" spans="1:23" customFormat="1" x14ac:dyDescent="0.25">
      <c r="A669" s="124"/>
      <c r="B669" s="119"/>
      <c r="C669" s="124"/>
      <c r="D669" s="124"/>
      <c r="E669" s="124"/>
      <c r="F669" s="123"/>
      <c r="G669" s="4"/>
      <c r="H669" s="4"/>
      <c r="I669" s="4"/>
      <c r="J669" s="4"/>
      <c r="K669" s="4"/>
      <c r="L669" s="64">
        <f>IFERROR(VLOOKUP(G669,'Sentrale parametere'!$A$4:$G$11,2,FALSE),0)</f>
        <v>0</v>
      </c>
      <c r="M669" s="64">
        <f>IFERROR(VLOOKUP(G669,'Sentrale parametere'!$A$4:$G$11,3,FALSE)*IF(F669="Ja",2,1),0)</f>
        <v>0</v>
      </c>
      <c r="N669" s="64">
        <f>IFERROR(VLOOKUP(G669,'Sentrale parametere'!$A$4:$G$11,4,FALSE),0)</f>
        <v>0</v>
      </c>
      <c r="O669" s="65">
        <f>IFERROR(VLOOKUP(G669,'Sentrale parametere'!$A$4:$G$11,5,FALSE),0)</f>
        <v>0</v>
      </c>
      <c r="P669" s="65">
        <f>IFERROR(VLOOKUP(G669,'Sentrale parametere'!$A$4:$G$11,6,FALSE)*IF(F669="Ja",2,1),0)</f>
        <v>0</v>
      </c>
      <c r="Q669" s="65">
        <f>IFERROR(VLOOKUP(G669,'Sentrale parametere'!$A$4:$G$11,7,FALSE),0)</f>
        <v>0</v>
      </c>
      <c r="R669" s="5">
        <f t="shared" si="60"/>
        <v>0</v>
      </c>
      <c r="S669" s="5">
        <f t="shared" si="61"/>
        <v>0</v>
      </c>
      <c r="T669" s="5">
        <f t="shared" si="62"/>
        <v>0</v>
      </c>
      <c r="U669" s="4">
        <f t="shared" si="63"/>
        <v>0</v>
      </c>
      <c r="V669" s="4">
        <f t="shared" si="64"/>
        <v>0</v>
      </c>
      <c r="W669" s="4">
        <f t="shared" si="65"/>
        <v>0</v>
      </c>
    </row>
    <row r="670" spans="1:23" customFormat="1" x14ac:dyDescent="0.25">
      <c r="A670" s="124"/>
      <c r="B670" s="119"/>
      <c r="C670" s="124"/>
      <c r="D670" s="124"/>
      <c r="E670" s="124"/>
      <c r="F670" s="123"/>
      <c r="G670" s="4"/>
      <c r="H670" s="4"/>
      <c r="I670" s="4"/>
      <c r="J670" s="4"/>
      <c r="K670" s="4"/>
      <c r="L670" s="64">
        <f>IFERROR(VLOOKUP(G670,'Sentrale parametere'!$A$4:$G$11,2,FALSE),0)</f>
        <v>0</v>
      </c>
      <c r="M670" s="64">
        <f>IFERROR(VLOOKUP(G670,'Sentrale parametere'!$A$4:$G$11,3,FALSE)*IF(F670="Ja",2,1),0)</f>
        <v>0</v>
      </c>
      <c r="N670" s="64">
        <f>IFERROR(VLOOKUP(G670,'Sentrale parametere'!$A$4:$G$11,4,FALSE),0)</f>
        <v>0</v>
      </c>
      <c r="O670" s="65">
        <f>IFERROR(VLOOKUP(G670,'Sentrale parametere'!$A$4:$G$11,5,FALSE),0)</f>
        <v>0</v>
      </c>
      <c r="P670" s="65">
        <f>IFERROR(VLOOKUP(G670,'Sentrale parametere'!$A$4:$G$11,6,FALSE)*IF(F670="Ja",2,1),0)</f>
        <v>0</v>
      </c>
      <c r="Q670" s="65">
        <f>IFERROR(VLOOKUP(G670,'Sentrale parametere'!$A$4:$G$11,7,FALSE),0)</f>
        <v>0</v>
      </c>
      <c r="R670" s="5">
        <f t="shared" si="60"/>
        <v>0</v>
      </c>
      <c r="S670" s="5">
        <f t="shared" si="61"/>
        <v>0</v>
      </c>
      <c r="T670" s="5">
        <f t="shared" si="62"/>
        <v>0</v>
      </c>
      <c r="U670" s="4">
        <f t="shared" si="63"/>
        <v>0</v>
      </c>
      <c r="V670" s="4">
        <f t="shared" si="64"/>
        <v>0</v>
      </c>
      <c r="W670" s="4">
        <f t="shared" si="65"/>
        <v>0</v>
      </c>
    </row>
    <row r="671" spans="1:23" customFormat="1" x14ac:dyDescent="0.25">
      <c r="A671" s="124"/>
      <c r="B671" s="119"/>
      <c r="C671" s="124"/>
      <c r="D671" s="124"/>
      <c r="E671" s="124"/>
      <c r="F671" s="123"/>
      <c r="G671" s="4"/>
      <c r="H671" s="4"/>
      <c r="I671" s="4"/>
      <c r="J671" s="4"/>
      <c r="K671" s="4"/>
      <c r="L671" s="64">
        <f>IFERROR(VLOOKUP(G671,'Sentrale parametere'!$A$4:$G$11,2,FALSE),0)</f>
        <v>0</v>
      </c>
      <c r="M671" s="64">
        <f>IFERROR(VLOOKUP(G671,'Sentrale parametere'!$A$4:$G$11,3,FALSE)*IF(F671="Ja",2,1),0)</f>
        <v>0</v>
      </c>
      <c r="N671" s="64">
        <f>IFERROR(VLOOKUP(G671,'Sentrale parametere'!$A$4:$G$11,4,FALSE),0)</f>
        <v>0</v>
      </c>
      <c r="O671" s="65">
        <f>IFERROR(VLOOKUP(G671,'Sentrale parametere'!$A$4:$G$11,5,FALSE),0)</f>
        <v>0</v>
      </c>
      <c r="P671" s="65">
        <f>IFERROR(VLOOKUP(G671,'Sentrale parametere'!$A$4:$G$11,6,FALSE)*IF(F671="Ja",2,1),0)</f>
        <v>0</v>
      </c>
      <c r="Q671" s="65">
        <f>IFERROR(VLOOKUP(G671,'Sentrale parametere'!$A$4:$G$11,7,FALSE),0)</f>
        <v>0</v>
      </c>
      <c r="R671" s="5">
        <f t="shared" si="60"/>
        <v>0</v>
      </c>
      <c r="S671" s="5">
        <f t="shared" si="61"/>
        <v>0</v>
      </c>
      <c r="T671" s="5">
        <f t="shared" si="62"/>
        <v>0</v>
      </c>
      <c r="U671" s="4">
        <f t="shared" si="63"/>
        <v>0</v>
      </c>
      <c r="V671" s="4">
        <f t="shared" si="64"/>
        <v>0</v>
      </c>
      <c r="W671" s="4">
        <f t="shared" si="65"/>
        <v>0</v>
      </c>
    </row>
    <row r="672" spans="1:23" customFormat="1" x14ac:dyDescent="0.25">
      <c r="A672" s="124"/>
      <c r="B672" s="119"/>
      <c r="C672" s="124"/>
      <c r="D672" s="124"/>
      <c r="E672" s="124"/>
      <c r="F672" s="123"/>
      <c r="G672" s="4"/>
      <c r="H672" s="4"/>
      <c r="I672" s="4"/>
      <c r="J672" s="4"/>
      <c r="K672" s="4"/>
      <c r="L672" s="64">
        <f>IFERROR(VLOOKUP(G672,'Sentrale parametere'!$A$4:$G$11,2,FALSE),0)</f>
        <v>0</v>
      </c>
      <c r="M672" s="64">
        <f>IFERROR(VLOOKUP(G672,'Sentrale parametere'!$A$4:$G$11,3,FALSE)*IF(F672="Ja",2,1),0)</f>
        <v>0</v>
      </c>
      <c r="N672" s="64">
        <f>IFERROR(VLOOKUP(G672,'Sentrale parametere'!$A$4:$G$11,4,FALSE),0)</f>
        <v>0</v>
      </c>
      <c r="O672" s="65">
        <f>IFERROR(VLOOKUP(G672,'Sentrale parametere'!$A$4:$G$11,5,FALSE),0)</f>
        <v>0</v>
      </c>
      <c r="P672" s="65">
        <f>IFERROR(VLOOKUP(G672,'Sentrale parametere'!$A$4:$G$11,6,FALSE)*IF(F672="Ja",2,1),0)</f>
        <v>0</v>
      </c>
      <c r="Q672" s="65">
        <f>IFERROR(VLOOKUP(G672,'Sentrale parametere'!$A$4:$G$11,7,FALSE),0)</f>
        <v>0</v>
      </c>
      <c r="R672" s="5">
        <f t="shared" si="60"/>
        <v>0</v>
      </c>
      <c r="S672" s="5">
        <f t="shared" si="61"/>
        <v>0</v>
      </c>
      <c r="T672" s="5">
        <f t="shared" si="62"/>
        <v>0</v>
      </c>
      <c r="U672" s="4">
        <f t="shared" si="63"/>
        <v>0</v>
      </c>
      <c r="V672" s="4">
        <f t="shared" si="64"/>
        <v>0</v>
      </c>
      <c r="W672" s="4">
        <f t="shared" si="65"/>
        <v>0</v>
      </c>
    </row>
    <row r="673" spans="1:23" customFormat="1" x14ac:dyDescent="0.25">
      <c r="A673" s="124"/>
      <c r="B673" s="119"/>
      <c r="C673" s="124"/>
      <c r="D673" s="124"/>
      <c r="E673" s="124"/>
      <c r="F673" s="123"/>
      <c r="G673" s="4"/>
      <c r="H673" s="4"/>
      <c r="I673" s="4"/>
      <c r="J673" s="4"/>
      <c r="K673" s="4"/>
      <c r="L673" s="64">
        <f>IFERROR(VLOOKUP(G673,'Sentrale parametere'!$A$4:$G$11,2,FALSE),0)</f>
        <v>0</v>
      </c>
      <c r="M673" s="64">
        <f>IFERROR(VLOOKUP(G673,'Sentrale parametere'!$A$4:$G$11,3,FALSE)*IF(F673="Ja",2,1),0)</f>
        <v>0</v>
      </c>
      <c r="N673" s="64">
        <f>IFERROR(VLOOKUP(G673,'Sentrale parametere'!$A$4:$G$11,4,FALSE),0)</f>
        <v>0</v>
      </c>
      <c r="O673" s="65">
        <f>IFERROR(VLOOKUP(G673,'Sentrale parametere'!$A$4:$G$11,5,FALSE),0)</f>
        <v>0</v>
      </c>
      <c r="P673" s="65">
        <f>IFERROR(VLOOKUP(G673,'Sentrale parametere'!$A$4:$G$11,6,FALSE)*IF(F673="Ja",2,1),0)</f>
        <v>0</v>
      </c>
      <c r="Q673" s="65">
        <f>IFERROR(VLOOKUP(G673,'Sentrale parametere'!$A$4:$G$11,7,FALSE),0)</f>
        <v>0</v>
      </c>
      <c r="R673" s="5">
        <f t="shared" si="60"/>
        <v>0</v>
      </c>
      <c r="S673" s="5">
        <f t="shared" si="61"/>
        <v>0</v>
      </c>
      <c r="T673" s="5">
        <f t="shared" si="62"/>
        <v>0</v>
      </c>
      <c r="U673" s="4">
        <f t="shared" si="63"/>
        <v>0</v>
      </c>
      <c r="V673" s="4">
        <f t="shared" si="64"/>
        <v>0</v>
      </c>
      <c r="W673" s="4">
        <f t="shared" si="65"/>
        <v>0</v>
      </c>
    </row>
    <row r="674" spans="1:23" customFormat="1" x14ac:dyDescent="0.25">
      <c r="A674" s="124"/>
      <c r="B674" s="119"/>
      <c r="C674" s="124"/>
      <c r="D674" s="124"/>
      <c r="E674" s="124"/>
      <c r="F674" s="123"/>
      <c r="G674" s="4"/>
      <c r="H674" s="4"/>
      <c r="I674" s="4"/>
      <c r="J674" s="4"/>
      <c r="K674" s="4"/>
      <c r="L674" s="64">
        <f>IFERROR(VLOOKUP(G674,'Sentrale parametere'!$A$4:$G$11,2,FALSE),0)</f>
        <v>0</v>
      </c>
      <c r="M674" s="64">
        <f>IFERROR(VLOOKUP(G674,'Sentrale parametere'!$A$4:$G$11,3,FALSE)*IF(F674="Ja",2,1),0)</f>
        <v>0</v>
      </c>
      <c r="N674" s="64">
        <f>IFERROR(VLOOKUP(G674,'Sentrale parametere'!$A$4:$G$11,4,FALSE),0)</f>
        <v>0</v>
      </c>
      <c r="O674" s="65">
        <f>IFERROR(VLOOKUP(G674,'Sentrale parametere'!$A$4:$G$11,5,FALSE),0)</f>
        <v>0</v>
      </c>
      <c r="P674" s="65">
        <f>IFERROR(VLOOKUP(G674,'Sentrale parametere'!$A$4:$G$11,6,FALSE)*IF(F674="Ja",2,1),0)</f>
        <v>0</v>
      </c>
      <c r="Q674" s="65">
        <f>IFERROR(VLOOKUP(G674,'Sentrale parametere'!$A$4:$G$11,7,FALSE),0)</f>
        <v>0</v>
      </c>
      <c r="R674" s="5">
        <f t="shared" si="60"/>
        <v>0</v>
      </c>
      <c r="S674" s="5">
        <f t="shared" si="61"/>
        <v>0</v>
      </c>
      <c r="T674" s="5">
        <f t="shared" si="62"/>
        <v>0</v>
      </c>
      <c r="U674" s="4">
        <f t="shared" si="63"/>
        <v>0</v>
      </c>
      <c r="V674" s="4">
        <f t="shared" si="64"/>
        <v>0</v>
      </c>
      <c r="W674" s="4">
        <f t="shared" si="65"/>
        <v>0</v>
      </c>
    </row>
    <row r="675" spans="1:23" customFormat="1" x14ac:dyDescent="0.25">
      <c r="A675" s="124"/>
      <c r="B675" s="119"/>
      <c r="C675" s="124"/>
      <c r="D675" s="124"/>
      <c r="E675" s="124"/>
      <c r="F675" s="123"/>
      <c r="G675" s="4"/>
      <c r="H675" s="4"/>
      <c r="I675" s="4"/>
      <c r="J675" s="4"/>
      <c r="K675" s="4"/>
      <c r="L675" s="64">
        <f>IFERROR(VLOOKUP(G675,'Sentrale parametere'!$A$4:$G$11,2,FALSE),0)</f>
        <v>0</v>
      </c>
      <c r="M675" s="64">
        <f>IFERROR(VLOOKUP(G675,'Sentrale parametere'!$A$4:$G$11,3,FALSE)*IF(F675="Ja",2,1),0)</f>
        <v>0</v>
      </c>
      <c r="N675" s="64">
        <f>IFERROR(VLOOKUP(G675,'Sentrale parametere'!$A$4:$G$11,4,FALSE),0)</f>
        <v>0</v>
      </c>
      <c r="O675" s="65">
        <f>IFERROR(VLOOKUP(G675,'Sentrale parametere'!$A$4:$G$11,5,FALSE),0)</f>
        <v>0</v>
      </c>
      <c r="P675" s="65">
        <f>IFERROR(VLOOKUP(G675,'Sentrale parametere'!$A$4:$G$11,6,FALSE)*IF(F675="Ja",2,1),0)</f>
        <v>0</v>
      </c>
      <c r="Q675" s="65">
        <f>IFERROR(VLOOKUP(G675,'Sentrale parametere'!$A$4:$G$11,7,FALSE),0)</f>
        <v>0</v>
      </c>
      <c r="R675" s="5">
        <f t="shared" si="60"/>
        <v>0</v>
      </c>
      <c r="S675" s="5">
        <f t="shared" si="61"/>
        <v>0</v>
      </c>
      <c r="T675" s="5">
        <f t="shared" si="62"/>
        <v>0</v>
      </c>
      <c r="U675" s="4">
        <f t="shared" si="63"/>
        <v>0</v>
      </c>
      <c r="V675" s="4">
        <f t="shared" si="64"/>
        <v>0</v>
      </c>
      <c r="W675" s="4">
        <f t="shared" si="65"/>
        <v>0</v>
      </c>
    </row>
    <row r="676" spans="1:23" customFormat="1" x14ac:dyDescent="0.25">
      <c r="A676" s="124"/>
      <c r="B676" s="119"/>
      <c r="C676" s="124"/>
      <c r="D676" s="124"/>
      <c r="E676" s="124"/>
      <c r="F676" s="123"/>
      <c r="G676" s="4"/>
      <c r="H676" s="4"/>
      <c r="I676" s="4"/>
      <c r="J676" s="4"/>
      <c r="K676" s="4"/>
      <c r="L676" s="64">
        <f>IFERROR(VLOOKUP(G676,'Sentrale parametere'!$A$4:$G$11,2,FALSE),0)</f>
        <v>0</v>
      </c>
      <c r="M676" s="64">
        <f>IFERROR(VLOOKUP(G676,'Sentrale parametere'!$A$4:$G$11,3,FALSE)*IF(F676="Ja",2,1),0)</f>
        <v>0</v>
      </c>
      <c r="N676" s="64">
        <f>IFERROR(VLOOKUP(G676,'Sentrale parametere'!$A$4:$G$11,4,FALSE),0)</f>
        <v>0</v>
      </c>
      <c r="O676" s="65">
        <f>IFERROR(VLOOKUP(G676,'Sentrale parametere'!$A$4:$G$11,5,FALSE),0)</f>
        <v>0</v>
      </c>
      <c r="P676" s="65">
        <f>IFERROR(VLOOKUP(G676,'Sentrale parametere'!$A$4:$G$11,6,FALSE)*IF(F676="Ja",2,1),0)</f>
        <v>0</v>
      </c>
      <c r="Q676" s="65">
        <f>IFERROR(VLOOKUP(G676,'Sentrale parametere'!$A$4:$G$11,7,FALSE),0)</f>
        <v>0</v>
      </c>
      <c r="R676" s="5">
        <f t="shared" si="60"/>
        <v>0</v>
      </c>
      <c r="S676" s="5">
        <f t="shared" si="61"/>
        <v>0</v>
      </c>
      <c r="T676" s="5">
        <f t="shared" si="62"/>
        <v>0</v>
      </c>
      <c r="U676" s="4">
        <f t="shared" si="63"/>
        <v>0</v>
      </c>
      <c r="V676" s="4">
        <f t="shared" si="64"/>
        <v>0</v>
      </c>
      <c r="W676" s="4">
        <f t="shared" si="65"/>
        <v>0</v>
      </c>
    </row>
    <row r="677" spans="1:23" customFormat="1" x14ac:dyDescent="0.25">
      <c r="A677" s="124"/>
      <c r="B677" s="119"/>
      <c r="C677" s="124"/>
      <c r="D677" s="124"/>
      <c r="E677" s="124"/>
      <c r="F677" s="123"/>
      <c r="G677" s="4"/>
      <c r="H677" s="4"/>
      <c r="I677" s="4"/>
      <c r="J677" s="4"/>
      <c r="K677" s="4"/>
      <c r="L677" s="64">
        <f>IFERROR(VLOOKUP(G677,'Sentrale parametere'!$A$4:$G$11,2,FALSE),0)</f>
        <v>0</v>
      </c>
      <c r="M677" s="64">
        <f>IFERROR(VLOOKUP(G677,'Sentrale parametere'!$A$4:$G$11,3,FALSE)*IF(F677="Ja",2,1),0)</f>
        <v>0</v>
      </c>
      <c r="N677" s="64">
        <f>IFERROR(VLOOKUP(G677,'Sentrale parametere'!$A$4:$G$11,4,FALSE),0)</f>
        <v>0</v>
      </c>
      <c r="O677" s="65">
        <f>IFERROR(VLOOKUP(G677,'Sentrale parametere'!$A$4:$G$11,5,FALSE),0)</f>
        <v>0</v>
      </c>
      <c r="P677" s="65">
        <f>IFERROR(VLOOKUP(G677,'Sentrale parametere'!$A$4:$G$11,6,FALSE)*IF(F677="Ja",2,1),0)</f>
        <v>0</v>
      </c>
      <c r="Q677" s="65">
        <f>IFERROR(VLOOKUP(G677,'Sentrale parametere'!$A$4:$G$11,7,FALSE),0)</f>
        <v>0</v>
      </c>
      <c r="R677" s="5">
        <f t="shared" si="60"/>
        <v>0</v>
      </c>
      <c r="S677" s="5">
        <f t="shared" si="61"/>
        <v>0</v>
      </c>
      <c r="T677" s="5">
        <f t="shared" si="62"/>
        <v>0</v>
      </c>
      <c r="U677" s="4">
        <f t="shared" si="63"/>
        <v>0</v>
      </c>
      <c r="V677" s="4">
        <f t="shared" si="64"/>
        <v>0</v>
      </c>
      <c r="W677" s="4">
        <f t="shared" si="65"/>
        <v>0</v>
      </c>
    </row>
    <row r="678" spans="1:23" customFormat="1" x14ac:dyDescent="0.25">
      <c r="A678" s="124"/>
      <c r="B678" s="119"/>
      <c r="C678" s="124"/>
      <c r="D678" s="124"/>
      <c r="E678" s="124"/>
      <c r="F678" s="123"/>
      <c r="G678" s="4"/>
      <c r="H678" s="4"/>
      <c r="I678" s="4"/>
      <c r="J678" s="4"/>
      <c r="K678" s="4"/>
      <c r="L678" s="64">
        <f>IFERROR(VLOOKUP(G678,'Sentrale parametere'!$A$4:$G$11,2,FALSE),0)</f>
        <v>0</v>
      </c>
      <c r="M678" s="64">
        <f>IFERROR(VLOOKUP(G678,'Sentrale parametere'!$A$4:$G$11,3,FALSE)*IF(F678="Ja",2,1),0)</f>
        <v>0</v>
      </c>
      <c r="N678" s="64">
        <f>IFERROR(VLOOKUP(G678,'Sentrale parametere'!$A$4:$G$11,4,FALSE),0)</f>
        <v>0</v>
      </c>
      <c r="O678" s="65">
        <f>IFERROR(VLOOKUP(G678,'Sentrale parametere'!$A$4:$G$11,5,FALSE),0)</f>
        <v>0</v>
      </c>
      <c r="P678" s="65">
        <f>IFERROR(VLOOKUP(G678,'Sentrale parametere'!$A$4:$G$11,6,FALSE)*IF(F678="Ja",2,1),0)</f>
        <v>0</v>
      </c>
      <c r="Q678" s="65">
        <f>IFERROR(VLOOKUP(G678,'Sentrale parametere'!$A$4:$G$11,7,FALSE),0)</f>
        <v>0</v>
      </c>
      <c r="R678" s="5">
        <f t="shared" si="60"/>
        <v>0</v>
      </c>
      <c r="S678" s="5">
        <f t="shared" si="61"/>
        <v>0</v>
      </c>
      <c r="T678" s="5">
        <f t="shared" si="62"/>
        <v>0</v>
      </c>
      <c r="U678" s="4">
        <f t="shared" si="63"/>
        <v>0</v>
      </c>
      <c r="V678" s="4">
        <f t="shared" si="64"/>
        <v>0</v>
      </c>
      <c r="W678" s="4">
        <f t="shared" si="65"/>
        <v>0</v>
      </c>
    </row>
    <row r="679" spans="1:23" customFormat="1" x14ac:dyDescent="0.25">
      <c r="A679" s="124"/>
      <c r="B679" s="119"/>
      <c r="C679" s="124"/>
      <c r="D679" s="124"/>
      <c r="E679" s="124"/>
      <c r="F679" s="123"/>
      <c r="G679" s="4"/>
      <c r="H679" s="4"/>
      <c r="I679" s="4"/>
      <c r="J679" s="4"/>
      <c r="K679" s="4"/>
      <c r="L679" s="64">
        <f>IFERROR(VLOOKUP(G679,'Sentrale parametere'!$A$4:$G$11,2,FALSE),0)</f>
        <v>0</v>
      </c>
      <c r="M679" s="64">
        <f>IFERROR(VLOOKUP(G679,'Sentrale parametere'!$A$4:$G$11,3,FALSE)*IF(F679="Ja",2,1),0)</f>
        <v>0</v>
      </c>
      <c r="N679" s="64">
        <f>IFERROR(VLOOKUP(G679,'Sentrale parametere'!$A$4:$G$11,4,FALSE),0)</f>
        <v>0</v>
      </c>
      <c r="O679" s="65">
        <f>IFERROR(VLOOKUP(G679,'Sentrale parametere'!$A$4:$G$11,5,FALSE),0)</f>
        <v>0</v>
      </c>
      <c r="P679" s="65">
        <f>IFERROR(VLOOKUP(G679,'Sentrale parametere'!$A$4:$G$11,6,FALSE)*IF(F679="Ja",2,1),0)</f>
        <v>0</v>
      </c>
      <c r="Q679" s="65">
        <f>IFERROR(VLOOKUP(G679,'Sentrale parametere'!$A$4:$G$11,7,FALSE),0)</f>
        <v>0</v>
      </c>
      <c r="R679" s="5">
        <f t="shared" si="60"/>
        <v>0</v>
      </c>
      <c r="S679" s="5">
        <f t="shared" si="61"/>
        <v>0</v>
      </c>
      <c r="T679" s="5">
        <f t="shared" si="62"/>
        <v>0</v>
      </c>
      <c r="U679" s="4">
        <f t="shared" si="63"/>
        <v>0</v>
      </c>
      <c r="V679" s="4">
        <f t="shared" si="64"/>
        <v>0</v>
      </c>
      <c r="W679" s="4">
        <f t="shared" si="65"/>
        <v>0</v>
      </c>
    </row>
    <row r="680" spans="1:23" customFormat="1" x14ac:dyDescent="0.25">
      <c r="A680" s="124"/>
      <c r="B680" s="119"/>
      <c r="C680" s="124"/>
      <c r="D680" s="124"/>
      <c r="E680" s="124"/>
      <c r="F680" s="123"/>
      <c r="G680" s="4"/>
      <c r="H680" s="4"/>
      <c r="I680" s="4"/>
      <c r="J680" s="4"/>
      <c r="K680" s="4"/>
      <c r="L680" s="64">
        <f>IFERROR(VLOOKUP(G680,'Sentrale parametere'!$A$4:$G$11,2,FALSE),0)</f>
        <v>0</v>
      </c>
      <c r="M680" s="64">
        <f>IFERROR(VLOOKUP(G680,'Sentrale parametere'!$A$4:$G$11,3,FALSE)*IF(F680="Ja",2,1),0)</f>
        <v>0</v>
      </c>
      <c r="N680" s="64">
        <f>IFERROR(VLOOKUP(G680,'Sentrale parametere'!$A$4:$G$11,4,FALSE),0)</f>
        <v>0</v>
      </c>
      <c r="O680" s="65">
        <f>IFERROR(VLOOKUP(G680,'Sentrale parametere'!$A$4:$G$11,5,FALSE),0)</f>
        <v>0</v>
      </c>
      <c r="P680" s="65">
        <f>IFERROR(VLOOKUP(G680,'Sentrale parametere'!$A$4:$G$11,6,FALSE)*IF(F680="Ja",2,1),0)</f>
        <v>0</v>
      </c>
      <c r="Q680" s="65">
        <f>IFERROR(VLOOKUP(G680,'Sentrale parametere'!$A$4:$G$11,7,FALSE),0)</f>
        <v>0</v>
      </c>
      <c r="R680" s="5">
        <f t="shared" si="60"/>
        <v>0</v>
      </c>
      <c r="S680" s="5">
        <f t="shared" si="61"/>
        <v>0</v>
      </c>
      <c r="T680" s="5">
        <f t="shared" si="62"/>
        <v>0</v>
      </c>
      <c r="U680" s="4">
        <f t="shared" si="63"/>
        <v>0</v>
      </c>
      <c r="V680" s="4">
        <f t="shared" si="64"/>
        <v>0</v>
      </c>
      <c r="W680" s="4">
        <f t="shared" si="65"/>
        <v>0</v>
      </c>
    </row>
    <row r="681" spans="1:23" customFormat="1" x14ac:dyDescent="0.25">
      <c r="A681" s="124"/>
      <c r="B681" s="119"/>
      <c r="C681" s="124"/>
      <c r="D681" s="124"/>
      <c r="E681" s="124"/>
      <c r="F681" s="123"/>
      <c r="G681" s="4"/>
      <c r="H681" s="4"/>
      <c r="I681" s="4"/>
      <c r="J681" s="4"/>
      <c r="K681" s="4"/>
      <c r="L681" s="64">
        <f>IFERROR(VLOOKUP(G681,'Sentrale parametere'!$A$4:$G$11,2,FALSE),0)</f>
        <v>0</v>
      </c>
      <c r="M681" s="64">
        <f>IFERROR(VLOOKUP(G681,'Sentrale parametere'!$A$4:$G$11,3,FALSE)*IF(F681="Ja",2,1),0)</f>
        <v>0</v>
      </c>
      <c r="N681" s="64">
        <f>IFERROR(VLOOKUP(G681,'Sentrale parametere'!$A$4:$G$11,4,FALSE),0)</f>
        <v>0</v>
      </c>
      <c r="O681" s="65">
        <f>IFERROR(VLOOKUP(G681,'Sentrale parametere'!$A$4:$G$11,5,FALSE),0)</f>
        <v>0</v>
      </c>
      <c r="P681" s="65">
        <f>IFERROR(VLOOKUP(G681,'Sentrale parametere'!$A$4:$G$11,6,FALSE)*IF(F681="Ja",2,1),0)</f>
        <v>0</v>
      </c>
      <c r="Q681" s="65">
        <f>IFERROR(VLOOKUP(G681,'Sentrale parametere'!$A$4:$G$11,7,FALSE),0)</f>
        <v>0</v>
      </c>
      <c r="R681" s="5">
        <f t="shared" si="60"/>
        <v>0</v>
      </c>
      <c r="S681" s="5">
        <f t="shared" si="61"/>
        <v>0</v>
      </c>
      <c r="T681" s="5">
        <f t="shared" si="62"/>
        <v>0</v>
      </c>
      <c r="U681" s="4">
        <f t="shared" si="63"/>
        <v>0</v>
      </c>
      <c r="V681" s="4">
        <f t="shared" si="64"/>
        <v>0</v>
      </c>
      <c r="W681" s="4">
        <f t="shared" si="65"/>
        <v>0</v>
      </c>
    </row>
    <row r="682" spans="1:23" customFormat="1" x14ac:dyDescent="0.25">
      <c r="A682" s="124"/>
      <c r="B682" s="119"/>
      <c r="C682" s="124"/>
      <c r="D682" s="124"/>
      <c r="E682" s="124"/>
      <c r="F682" s="123"/>
      <c r="G682" s="4"/>
      <c r="H682" s="4"/>
      <c r="I682" s="4"/>
      <c r="J682" s="4"/>
      <c r="K682" s="4"/>
      <c r="L682" s="64">
        <f>IFERROR(VLOOKUP(G682,'Sentrale parametere'!$A$4:$G$11,2,FALSE),0)</f>
        <v>0</v>
      </c>
      <c r="M682" s="64">
        <f>IFERROR(VLOOKUP(G682,'Sentrale parametere'!$A$4:$G$11,3,FALSE)*IF(F682="Ja",2,1),0)</f>
        <v>0</v>
      </c>
      <c r="N682" s="64">
        <f>IFERROR(VLOOKUP(G682,'Sentrale parametere'!$A$4:$G$11,4,FALSE),0)</f>
        <v>0</v>
      </c>
      <c r="O682" s="65">
        <f>IFERROR(VLOOKUP(G682,'Sentrale parametere'!$A$4:$G$11,5,FALSE),0)</f>
        <v>0</v>
      </c>
      <c r="P682" s="65">
        <f>IFERROR(VLOOKUP(G682,'Sentrale parametere'!$A$4:$G$11,6,FALSE)*IF(F682="Ja",2,1),0)</f>
        <v>0</v>
      </c>
      <c r="Q682" s="65">
        <f>IFERROR(VLOOKUP(G682,'Sentrale parametere'!$A$4:$G$11,7,FALSE),0)</f>
        <v>0</v>
      </c>
      <c r="R682" s="5">
        <f t="shared" si="60"/>
        <v>0</v>
      </c>
      <c r="S682" s="5">
        <f t="shared" si="61"/>
        <v>0</v>
      </c>
      <c r="T682" s="5">
        <f t="shared" si="62"/>
        <v>0</v>
      </c>
      <c r="U682" s="4">
        <f t="shared" si="63"/>
        <v>0</v>
      </c>
      <c r="V682" s="4">
        <f t="shared" si="64"/>
        <v>0</v>
      </c>
      <c r="W682" s="4">
        <f t="shared" si="65"/>
        <v>0</v>
      </c>
    </row>
    <row r="683" spans="1:23" customFormat="1" x14ac:dyDescent="0.25">
      <c r="A683" s="124"/>
      <c r="B683" s="119"/>
      <c r="C683" s="124"/>
      <c r="D683" s="124"/>
      <c r="E683" s="124"/>
      <c r="F683" s="123"/>
      <c r="G683" s="4"/>
      <c r="H683" s="4"/>
      <c r="I683" s="4"/>
      <c r="J683" s="4"/>
      <c r="K683" s="4"/>
      <c r="L683" s="64">
        <f>IFERROR(VLOOKUP(G683,'Sentrale parametere'!$A$4:$G$11,2,FALSE),0)</f>
        <v>0</v>
      </c>
      <c r="M683" s="64">
        <f>IFERROR(VLOOKUP(G683,'Sentrale parametere'!$A$4:$G$11,3,FALSE)*IF(F683="Ja",2,1),0)</f>
        <v>0</v>
      </c>
      <c r="N683" s="64">
        <f>IFERROR(VLOOKUP(G683,'Sentrale parametere'!$A$4:$G$11,4,FALSE),0)</f>
        <v>0</v>
      </c>
      <c r="O683" s="65">
        <f>IFERROR(VLOOKUP(G683,'Sentrale parametere'!$A$4:$G$11,5,FALSE),0)</f>
        <v>0</v>
      </c>
      <c r="P683" s="65">
        <f>IFERROR(VLOOKUP(G683,'Sentrale parametere'!$A$4:$G$11,6,FALSE)*IF(F683="Ja",2,1),0)</f>
        <v>0</v>
      </c>
      <c r="Q683" s="65">
        <f>IFERROR(VLOOKUP(G683,'Sentrale parametere'!$A$4:$G$11,7,FALSE),0)</f>
        <v>0</v>
      </c>
      <c r="R683" s="5">
        <f t="shared" si="60"/>
        <v>0</v>
      </c>
      <c r="S683" s="5">
        <f t="shared" si="61"/>
        <v>0</v>
      </c>
      <c r="T683" s="5">
        <f t="shared" si="62"/>
        <v>0</v>
      </c>
      <c r="U683" s="4">
        <f t="shared" si="63"/>
        <v>0</v>
      </c>
      <c r="V683" s="4">
        <f t="shared" si="64"/>
        <v>0</v>
      </c>
      <c r="W683" s="4">
        <f t="shared" si="65"/>
        <v>0</v>
      </c>
    </row>
    <row r="684" spans="1:23" customFormat="1" x14ac:dyDescent="0.25">
      <c r="A684" s="124"/>
      <c r="B684" s="119"/>
      <c r="C684" s="124"/>
      <c r="D684" s="124"/>
      <c r="E684" s="124"/>
      <c r="F684" s="123"/>
      <c r="G684" s="4"/>
      <c r="H684" s="4"/>
      <c r="I684" s="4"/>
      <c r="J684" s="4"/>
      <c r="K684" s="4"/>
      <c r="L684" s="64">
        <f>IFERROR(VLOOKUP(G684,'Sentrale parametere'!$A$4:$G$11,2,FALSE),0)</f>
        <v>0</v>
      </c>
      <c r="M684" s="64">
        <f>IFERROR(VLOOKUP(G684,'Sentrale parametere'!$A$4:$G$11,3,FALSE)*IF(F684="Ja",2,1),0)</f>
        <v>0</v>
      </c>
      <c r="N684" s="64">
        <f>IFERROR(VLOOKUP(G684,'Sentrale parametere'!$A$4:$G$11,4,FALSE),0)</f>
        <v>0</v>
      </c>
      <c r="O684" s="65">
        <f>IFERROR(VLOOKUP(G684,'Sentrale parametere'!$A$4:$G$11,5,FALSE),0)</f>
        <v>0</v>
      </c>
      <c r="P684" s="65">
        <f>IFERROR(VLOOKUP(G684,'Sentrale parametere'!$A$4:$G$11,6,FALSE)*IF(F684="Ja",2,1),0)</f>
        <v>0</v>
      </c>
      <c r="Q684" s="65">
        <f>IFERROR(VLOOKUP(G684,'Sentrale parametere'!$A$4:$G$11,7,FALSE),0)</f>
        <v>0</v>
      </c>
      <c r="R684" s="5">
        <f t="shared" si="60"/>
        <v>0</v>
      </c>
      <c r="S684" s="5">
        <f t="shared" si="61"/>
        <v>0</v>
      </c>
      <c r="T684" s="5">
        <f t="shared" si="62"/>
        <v>0</v>
      </c>
      <c r="U684" s="4">
        <f t="shared" si="63"/>
        <v>0</v>
      </c>
      <c r="V684" s="4">
        <f t="shared" si="64"/>
        <v>0</v>
      </c>
      <c r="W684" s="4">
        <f t="shared" si="65"/>
        <v>0</v>
      </c>
    </row>
    <row r="685" spans="1:23" customFormat="1" x14ac:dyDescent="0.25">
      <c r="A685" s="124"/>
      <c r="B685" s="119"/>
      <c r="C685" s="124"/>
      <c r="D685" s="124"/>
      <c r="E685" s="124"/>
      <c r="F685" s="123"/>
      <c r="G685" s="4"/>
      <c r="H685" s="4"/>
      <c r="I685" s="4"/>
      <c r="J685" s="4"/>
      <c r="K685" s="4"/>
      <c r="L685" s="64">
        <f>IFERROR(VLOOKUP(G685,'Sentrale parametere'!$A$4:$G$11,2,FALSE),0)</f>
        <v>0</v>
      </c>
      <c r="M685" s="64">
        <f>IFERROR(VLOOKUP(G685,'Sentrale parametere'!$A$4:$G$11,3,FALSE)*IF(F685="Ja",2,1),0)</f>
        <v>0</v>
      </c>
      <c r="N685" s="64">
        <f>IFERROR(VLOOKUP(G685,'Sentrale parametere'!$A$4:$G$11,4,FALSE),0)</f>
        <v>0</v>
      </c>
      <c r="O685" s="65">
        <f>IFERROR(VLOOKUP(G685,'Sentrale parametere'!$A$4:$G$11,5,FALSE),0)</f>
        <v>0</v>
      </c>
      <c r="P685" s="65">
        <f>IFERROR(VLOOKUP(G685,'Sentrale parametere'!$A$4:$G$11,6,FALSE)*IF(F685="Ja",2,1),0)</f>
        <v>0</v>
      </c>
      <c r="Q685" s="65">
        <f>IFERROR(VLOOKUP(G685,'Sentrale parametere'!$A$4:$G$11,7,FALSE),0)</f>
        <v>0</v>
      </c>
      <c r="R685" s="5">
        <f t="shared" si="60"/>
        <v>0</v>
      </c>
      <c r="S685" s="5">
        <f t="shared" si="61"/>
        <v>0</v>
      </c>
      <c r="T685" s="5">
        <f t="shared" si="62"/>
        <v>0</v>
      </c>
      <c r="U685" s="4">
        <f t="shared" si="63"/>
        <v>0</v>
      </c>
      <c r="V685" s="4">
        <f t="shared" si="64"/>
        <v>0</v>
      </c>
      <c r="W685" s="4">
        <f t="shared" si="65"/>
        <v>0</v>
      </c>
    </row>
    <row r="686" spans="1:23" customFormat="1" x14ac:dyDescent="0.25">
      <c r="A686" s="124"/>
      <c r="B686" s="119"/>
      <c r="C686" s="124"/>
      <c r="D686" s="124"/>
      <c r="E686" s="124"/>
      <c r="F686" s="123"/>
      <c r="G686" s="4"/>
      <c r="H686" s="4"/>
      <c r="I686" s="4"/>
      <c r="J686" s="4"/>
      <c r="K686" s="4"/>
      <c r="L686" s="64">
        <f>IFERROR(VLOOKUP(G686,'Sentrale parametere'!$A$4:$G$11,2,FALSE),0)</f>
        <v>0</v>
      </c>
      <c r="M686" s="64">
        <f>IFERROR(VLOOKUP(G686,'Sentrale parametere'!$A$4:$G$11,3,FALSE)*IF(F686="Ja",2,1),0)</f>
        <v>0</v>
      </c>
      <c r="N686" s="64">
        <f>IFERROR(VLOOKUP(G686,'Sentrale parametere'!$A$4:$G$11,4,FALSE),0)</f>
        <v>0</v>
      </c>
      <c r="O686" s="65">
        <f>IFERROR(VLOOKUP(G686,'Sentrale parametere'!$A$4:$G$11,5,FALSE),0)</f>
        <v>0</v>
      </c>
      <c r="P686" s="65">
        <f>IFERROR(VLOOKUP(G686,'Sentrale parametere'!$A$4:$G$11,6,FALSE)*IF(F686="Ja",2,1),0)</f>
        <v>0</v>
      </c>
      <c r="Q686" s="65">
        <f>IFERROR(VLOOKUP(G686,'Sentrale parametere'!$A$4:$G$11,7,FALSE),0)</f>
        <v>0</v>
      </c>
      <c r="R686" s="5">
        <f t="shared" si="60"/>
        <v>0</v>
      </c>
      <c r="S686" s="5">
        <f t="shared" si="61"/>
        <v>0</v>
      </c>
      <c r="T686" s="5">
        <f t="shared" si="62"/>
        <v>0</v>
      </c>
      <c r="U686" s="4">
        <f t="shared" si="63"/>
        <v>0</v>
      </c>
      <c r="V686" s="4">
        <f t="shared" si="64"/>
        <v>0</v>
      </c>
      <c r="W686" s="4">
        <f t="shared" si="65"/>
        <v>0</v>
      </c>
    </row>
    <row r="687" spans="1:23" customFormat="1" x14ac:dyDescent="0.25">
      <c r="A687" s="124"/>
      <c r="B687" s="119"/>
      <c r="C687" s="124"/>
      <c r="D687" s="124"/>
      <c r="E687" s="124"/>
      <c r="F687" s="123"/>
      <c r="G687" s="4"/>
      <c r="H687" s="4"/>
      <c r="I687" s="4"/>
      <c r="J687" s="4"/>
      <c r="K687" s="4"/>
      <c r="L687" s="64">
        <f>IFERROR(VLOOKUP(G687,'Sentrale parametere'!$A$4:$G$11,2,FALSE),0)</f>
        <v>0</v>
      </c>
      <c r="M687" s="64">
        <f>IFERROR(VLOOKUP(G687,'Sentrale parametere'!$A$4:$G$11,3,FALSE)*IF(F687="Ja",2,1),0)</f>
        <v>0</v>
      </c>
      <c r="N687" s="64">
        <f>IFERROR(VLOOKUP(G687,'Sentrale parametere'!$A$4:$G$11,4,FALSE),0)</f>
        <v>0</v>
      </c>
      <c r="O687" s="65">
        <f>IFERROR(VLOOKUP(G687,'Sentrale parametere'!$A$4:$G$11,5,FALSE),0)</f>
        <v>0</v>
      </c>
      <c r="P687" s="65">
        <f>IFERROR(VLOOKUP(G687,'Sentrale parametere'!$A$4:$G$11,6,FALSE)*IF(F687="Ja",2,1),0)</f>
        <v>0</v>
      </c>
      <c r="Q687" s="65">
        <f>IFERROR(VLOOKUP(G687,'Sentrale parametere'!$A$4:$G$11,7,FALSE),0)</f>
        <v>0</v>
      </c>
      <c r="R687" s="5">
        <f t="shared" si="60"/>
        <v>0</v>
      </c>
      <c r="S687" s="5">
        <f t="shared" si="61"/>
        <v>0</v>
      </c>
      <c r="T687" s="5">
        <f t="shared" si="62"/>
        <v>0</v>
      </c>
      <c r="U687" s="4">
        <f t="shared" si="63"/>
        <v>0</v>
      </c>
      <c r="V687" s="4">
        <f t="shared" si="64"/>
        <v>0</v>
      </c>
      <c r="W687" s="4">
        <f t="shared" si="65"/>
        <v>0</v>
      </c>
    </row>
    <row r="688" spans="1:23" customFormat="1" x14ac:dyDescent="0.25">
      <c r="A688" s="124"/>
      <c r="B688" s="119"/>
      <c r="C688" s="124"/>
      <c r="D688" s="124"/>
      <c r="E688" s="124"/>
      <c r="F688" s="123"/>
      <c r="G688" s="4"/>
      <c r="H688" s="4"/>
      <c r="I688" s="4"/>
      <c r="J688" s="4"/>
      <c r="K688" s="4"/>
      <c r="L688" s="64">
        <f>IFERROR(VLOOKUP(G688,'Sentrale parametere'!$A$4:$G$11,2,FALSE),0)</f>
        <v>0</v>
      </c>
      <c r="M688" s="64">
        <f>IFERROR(VLOOKUP(G688,'Sentrale parametere'!$A$4:$G$11,3,FALSE)*IF(F688="Ja",2,1),0)</f>
        <v>0</v>
      </c>
      <c r="N688" s="64">
        <f>IFERROR(VLOOKUP(G688,'Sentrale parametere'!$A$4:$G$11,4,FALSE),0)</f>
        <v>0</v>
      </c>
      <c r="O688" s="65">
        <f>IFERROR(VLOOKUP(G688,'Sentrale parametere'!$A$4:$G$11,5,FALSE),0)</f>
        <v>0</v>
      </c>
      <c r="P688" s="65">
        <f>IFERROR(VLOOKUP(G688,'Sentrale parametere'!$A$4:$G$11,6,FALSE)*IF(F688="Ja",2,1),0)</f>
        <v>0</v>
      </c>
      <c r="Q688" s="65">
        <f>IFERROR(VLOOKUP(G688,'Sentrale parametere'!$A$4:$G$11,7,FALSE),0)</f>
        <v>0</v>
      </c>
      <c r="R688" s="5">
        <f t="shared" si="60"/>
        <v>0</v>
      </c>
      <c r="S688" s="5">
        <f t="shared" si="61"/>
        <v>0</v>
      </c>
      <c r="T688" s="5">
        <f t="shared" si="62"/>
        <v>0</v>
      </c>
      <c r="U688" s="4">
        <f t="shared" si="63"/>
        <v>0</v>
      </c>
      <c r="V688" s="4">
        <f t="shared" si="64"/>
        <v>0</v>
      </c>
      <c r="W688" s="4">
        <f t="shared" si="65"/>
        <v>0</v>
      </c>
    </row>
    <row r="689" spans="1:23" customFormat="1" x14ac:dyDescent="0.25">
      <c r="A689" s="124"/>
      <c r="B689" s="119"/>
      <c r="C689" s="124"/>
      <c r="D689" s="124"/>
      <c r="E689" s="124"/>
      <c r="F689" s="123"/>
      <c r="G689" s="4"/>
      <c r="H689" s="4"/>
      <c r="I689" s="4"/>
      <c r="J689" s="4"/>
      <c r="K689" s="4"/>
      <c r="L689" s="64">
        <f>IFERROR(VLOOKUP(G689,'Sentrale parametere'!$A$4:$G$11,2,FALSE),0)</f>
        <v>0</v>
      </c>
      <c r="M689" s="64">
        <f>IFERROR(VLOOKUP(G689,'Sentrale parametere'!$A$4:$G$11,3,FALSE)*IF(F689="Ja",2,1),0)</f>
        <v>0</v>
      </c>
      <c r="N689" s="64">
        <f>IFERROR(VLOOKUP(G689,'Sentrale parametere'!$A$4:$G$11,4,FALSE),0)</f>
        <v>0</v>
      </c>
      <c r="O689" s="65">
        <f>IFERROR(VLOOKUP(G689,'Sentrale parametere'!$A$4:$G$11,5,FALSE),0)</f>
        <v>0</v>
      </c>
      <c r="P689" s="65">
        <f>IFERROR(VLOOKUP(G689,'Sentrale parametere'!$A$4:$G$11,6,FALSE)*IF(F689="Ja",2,1),0)</f>
        <v>0</v>
      </c>
      <c r="Q689" s="65">
        <f>IFERROR(VLOOKUP(G689,'Sentrale parametere'!$A$4:$G$11,7,FALSE),0)</f>
        <v>0</v>
      </c>
      <c r="R689" s="5">
        <f t="shared" si="60"/>
        <v>0</v>
      </c>
      <c r="S689" s="5">
        <f t="shared" si="61"/>
        <v>0</v>
      </c>
      <c r="T689" s="5">
        <f t="shared" si="62"/>
        <v>0</v>
      </c>
      <c r="U689" s="4">
        <f t="shared" si="63"/>
        <v>0</v>
      </c>
      <c r="V689" s="4">
        <f t="shared" si="64"/>
        <v>0</v>
      </c>
      <c r="W689" s="4">
        <f t="shared" si="65"/>
        <v>0</v>
      </c>
    </row>
    <row r="690" spans="1:23" customFormat="1" x14ac:dyDescent="0.25">
      <c r="A690" s="124"/>
      <c r="B690" s="119"/>
      <c r="C690" s="124"/>
      <c r="D690" s="124"/>
      <c r="E690" s="124"/>
      <c r="F690" s="123"/>
      <c r="G690" s="4"/>
      <c r="H690" s="4"/>
      <c r="I690" s="4"/>
      <c r="J690" s="4"/>
      <c r="K690" s="4"/>
      <c r="L690" s="64">
        <f>IFERROR(VLOOKUP(G690,'Sentrale parametere'!$A$4:$G$11,2,FALSE),0)</f>
        <v>0</v>
      </c>
      <c r="M690" s="64">
        <f>IFERROR(VLOOKUP(G690,'Sentrale parametere'!$A$4:$G$11,3,FALSE)*IF(F690="Ja",2,1),0)</f>
        <v>0</v>
      </c>
      <c r="N690" s="64">
        <f>IFERROR(VLOOKUP(G690,'Sentrale parametere'!$A$4:$G$11,4,FALSE),0)</f>
        <v>0</v>
      </c>
      <c r="O690" s="65">
        <f>IFERROR(VLOOKUP(G690,'Sentrale parametere'!$A$4:$G$11,5,FALSE),0)</f>
        <v>0</v>
      </c>
      <c r="P690" s="65">
        <f>IFERROR(VLOOKUP(G690,'Sentrale parametere'!$A$4:$G$11,6,FALSE)*IF(F690="Ja",2,1),0)</f>
        <v>0</v>
      </c>
      <c r="Q690" s="65">
        <f>IFERROR(VLOOKUP(G690,'Sentrale parametere'!$A$4:$G$11,7,FALSE),0)</f>
        <v>0</v>
      </c>
      <c r="R690" s="5">
        <f t="shared" si="60"/>
        <v>0</v>
      </c>
      <c r="S690" s="5">
        <f t="shared" si="61"/>
        <v>0</v>
      </c>
      <c r="T690" s="5">
        <f t="shared" si="62"/>
        <v>0</v>
      </c>
      <c r="U690" s="4">
        <f t="shared" si="63"/>
        <v>0</v>
      </c>
      <c r="V690" s="4">
        <f t="shared" si="64"/>
        <v>0</v>
      </c>
      <c r="W690" s="4">
        <f t="shared" si="65"/>
        <v>0</v>
      </c>
    </row>
    <row r="691" spans="1:23" customFormat="1" x14ac:dyDescent="0.25">
      <c r="A691" s="124"/>
      <c r="B691" s="119"/>
      <c r="C691" s="124"/>
      <c r="D691" s="124"/>
      <c r="E691" s="124"/>
      <c r="F691" s="123"/>
      <c r="G691" s="4"/>
      <c r="H691" s="4"/>
      <c r="I691" s="4"/>
      <c r="J691" s="4"/>
      <c r="K691" s="4"/>
      <c r="L691" s="64">
        <f>IFERROR(VLOOKUP(G691,'Sentrale parametere'!$A$4:$G$11,2,FALSE),0)</f>
        <v>0</v>
      </c>
      <c r="M691" s="64">
        <f>IFERROR(VLOOKUP(G691,'Sentrale parametere'!$A$4:$G$11,3,FALSE)*IF(F691="Ja",2,1),0)</f>
        <v>0</v>
      </c>
      <c r="N691" s="64">
        <f>IFERROR(VLOOKUP(G691,'Sentrale parametere'!$A$4:$G$11,4,FALSE),0)</f>
        <v>0</v>
      </c>
      <c r="O691" s="65">
        <f>IFERROR(VLOOKUP(G691,'Sentrale parametere'!$A$4:$G$11,5,FALSE),0)</f>
        <v>0</v>
      </c>
      <c r="P691" s="65">
        <f>IFERROR(VLOOKUP(G691,'Sentrale parametere'!$A$4:$G$11,6,FALSE)*IF(F691="Ja",2,1),0)</f>
        <v>0</v>
      </c>
      <c r="Q691" s="65">
        <f>IFERROR(VLOOKUP(G691,'Sentrale parametere'!$A$4:$G$11,7,FALSE),0)</f>
        <v>0</v>
      </c>
      <c r="R691" s="5">
        <f t="shared" si="60"/>
        <v>0</v>
      </c>
      <c r="S691" s="5">
        <f t="shared" si="61"/>
        <v>0</v>
      </c>
      <c r="T691" s="5">
        <f t="shared" si="62"/>
        <v>0</v>
      </c>
      <c r="U691" s="4">
        <f t="shared" si="63"/>
        <v>0</v>
      </c>
      <c r="V691" s="4">
        <f t="shared" si="64"/>
        <v>0</v>
      </c>
      <c r="W691" s="4">
        <f t="shared" si="65"/>
        <v>0</v>
      </c>
    </row>
    <row r="692" spans="1:23" customFormat="1" x14ac:dyDescent="0.25">
      <c r="A692" s="124"/>
      <c r="B692" s="119"/>
      <c r="C692" s="124"/>
      <c r="D692" s="124"/>
      <c r="E692" s="124"/>
      <c r="F692" s="123"/>
      <c r="G692" s="4"/>
      <c r="H692" s="4"/>
      <c r="I692" s="4"/>
      <c r="J692" s="4"/>
      <c r="K692" s="4"/>
      <c r="L692" s="64">
        <f>IFERROR(VLOOKUP(G692,'Sentrale parametere'!$A$4:$G$11,2,FALSE),0)</f>
        <v>0</v>
      </c>
      <c r="M692" s="64">
        <f>IFERROR(VLOOKUP(G692,'Sentrale parametere'!$A$4:$G$11,3,FALSE)*IF(F692="Ja",2,1),0)</f>
        <v>0</v>
      </c>
      <c r="N692" s="64">
        <f>IFERROR(VLOOKUP(G692,'Sentrale parametere'!$A$4:$G$11,4,FALSE),0)</f>
        <v>0</v>
      </c>
      <c r="O692" s="65">
        <f>IFERROR(VLOOKUP(G692,'Sentrale parametere'!$A$4:$G$11,5,FALSE),0)</f>
        <v>0</v>
      </c>
      <c r="P692" s="65">
        <f>IFERROR(VLOOKUP(G692,'Sentrale parametere'!$A$4:$G$11,6,FALSE)*IF(F692="Ja",2,1),0)</f>
        <v>0</v>
      </c>
      <c r="Q692" s="65">
        <f>IFERROR(VLOOKUP(G692,'Sentrale parametere'!$A$4:$G$11,7,FALSE),0)</f>
        <v>0</v>
      </c>
      <c r="R692" s="5">
        <f t="shared" si="60"/>
        <v>0</v>
      </c>
      <c r="S692" s="5">
        <f t="shared" si="61"/>
        <v>0</v>
      </c>
      <c r="T692" s="5">
        <f t="shared" si="62"/>
        <v>0</v>
      </c>
      <c r="U692" s="4">
        <f t="shared" si="63"/>
        <v>0</v>
      </c>
      <c r="V692" s="4">
        <f t="shared" si="64"/>
        <v>0</v>
      </c>
      <c r="W692" s="4">
        <f t="shared" si="65"/>
        <v>0</v>
      </c>
    </row>
    <row r="693" spans="1:23" customFormat="1" x14ac:dyDescent="0.25">
      <c r="A693" s="124"/>
      <c r="B693" s="119"/>
      <c r="C693" s="124"/>
      <c r="D693" s="124"/>
      <c r="E693" s="124"/>
      <c r="F693" s="123"/>
      <c r="G693" s="4"/>
      <c r="H693" s="4"/>
      <c r="I693" s="4"/>
      <c r="J693" s="4"/>
      <c r="K693" s="4"/>
      <c r="L693" s="64">
        <f>IFERROR(VLOOKUP(G693,'Sentrale parametere'!$A$4:$G$11,2,FALSE),0)</f>
        <v>0</v>
      </c>
      <c r="M693" s="64">
        <f>IFERROR(VLOOKUP(G693,'Sentrale parametere'!$A$4:$G$11,3,FALSE)*IF(F693="Ja",2,1),0)</f>
        <v>0</v>
      </c>
      <c r="N693" s="64">
        <f>IFERROR(VLOOKUP(G693,'Sentrale parametere'!$A$4:$G$11,4,FALSE),0)</f>
        <v>0</v>
      </c>
      <c r="O693" s="65">
        <f>IFERROR(VLOOKUP(G693,'Sentrale parametere'!$A$4:$G$11,5,FALSE),0)</f>
        <v>0</v>
      </c>
      <c r="P693" s="65">
        <f>IFERROR(VLOOKUP(G693,'Sentrale parametere'!$A$4:$G$11,6,FALSE)*IF(F693="Ja",2,1),0)</f>
        <v>0</v>
      </c>
      <c r="Q693" s="65">
        <f>IFERROR(VLOOKUP(G693,'Sentrale parametere'!$A$4:$G$11,7,FALSE),0)</f>
        <v>0</v>
      </c>
      <c r="R693" s="5">
        <f t="shared" si="60"/>
        <v>0</v>
      </c>
      <c r="S693" s="5">
        <f t="shared" si="61"/>
        <v>0</v>
      </c>
      <c r="T693" s="5">
        <f t="shared" si="62"/>
        <v>0</v>
      </c>
      <c r="U693" s="4">
        <f t="shared" si="63"/>
        <v>0</v>
      </c>
      <c r="V693" s="4">
        <f t="shared" si="64"/>
        <v>0</v>
      </c>
      <c r="W693" s="4">
        <f t="shared" si="65"/>
        <v>0</v>
      </c>
    </row>
    <row r="694" spans="1:23" customFormat="1" x14ac:dyDescent="0.25">
      <c r="A694" s="124"/>
      <c r="B694" s="119"/>
      <c r="C694" s="124"/>
      <c r="D694" s="124"/>
      <c r="E694" s="124"/>
      <c r="F694" s="123"/>
      <c r="G694" s="4"/>
      <c r="H694" s="4"/>
      <c r="I694" s="4"/>
      <c r="J694" s="4"/>
      <c r="K694" s="4"/>
      <c r="L694" s="64">
        <f>IFERROR(VLOOKUP(G694,'Sentrale parametere'!$A$4:$G$11,2,FALSE),0)</f>
        <v>0</v>
      </c>
      <c r="M694" s="64">
        <f>IFERROR(VLOOKUP(G694,'Sentrale parametere'!$A$4:$G$11,3,FALSE)*IF(F694="Ja",2,1),0)</f>
        <v>0</v>
      </c>
      <c r="N694" s="64">
        <f>IFERROR(VLOOKUP(G694,'Sentrale parametere'!$A$4:$G$11,4,FALSE),0)</f>
        <v>0</v>
      </c>
      <c r="O694" s="65">
        <f>IFERROR(VLOOKUP(G694,'Sentrale parametere'!$A$4:$G$11,5,FALSE),0)</f>
        <v>0</v>
      </c>
      <c r="P694" s="65">
        <f>IFERROR(VLOOKUP(G694,'Sentrale parametere'!$A$4:$G$11,6,FALSE)*IF(F694="Ja",2,1),0)</f>
        <v>0</v>
      </c>
      <c r="Q694" s="65">
        <f>IFERROR(VLOOKUP(G694,'Sentrale parametere'!$A$4:$G$11,7,FALSE),0)</f>
        <v>0</v>
      </c>
      <c r="R694" s="5">
        <f t="shared" si="60"/>
        <v>0</v>
      </c>
      <c r="S694" s="5">
        <f t="shared" si="61"/>
        <v>0</v>
      </c>
      <c r="T694" s="5">
        <f t="shared" si="62"/>
        <v>0</v>
      </c>
      <c r="U694" s="4">
        <f t="shared" si="63"/>
        <v>0</v>
      </c>
      <c r="V694" s="4">
        <f t="shared" si="64"/>
        <v>0</v>
      </c>
      <c r="W694" s="4">
        <f t="shared" si="65"/>
        <v>0</v>
      </c>
    </row>
    <row r="695" spans="1:23" customFormat="1" x14ac:dyDescent="0.25">
      <c r="A695" s="124"/>
      <c r="B695" s="119"/>
      <c r="C695" s="124"/>
      <c r="D695" s="124"/>
      <c r="E695" s="124"/>
      <c r="F695" s="123"/>
      <c r="G695" s="4"/>
      <c r="H695" s="4"/>
      <c r="I695" s="4"/>
      <c r="J695" s="4"/>
      <c r="K695" s="4"/>
      <c r="L695" s="64">
        <f>IFERROR(VLOOKUP(G695,'Sentrale parametere'!$A$4:$G$11,2,FALSE),0)</f>
        <v>0</v>
      </c>
      <c r="M695" s="64">
        <f>IFERROR(VLOOKUP(G695,'Sentrale parametere'!$A$4:$G$11,3,FALSE)*IF(F695="Ja",2,1),0)</f>
        <v>0</v>
      </c>
      <c r="N695" s="64">
        <f>IFERROR(VLOOKUP(G695,'Sentrale parametere'!$A$4:$G$11,4,FALSE),0)</f>
        <v>0</v>
      </c>
      <c r="O695" s="65">
        <f>IFERROR(VLOOKUP(G695,'Sentrale parametere'!$A$4:$G$11,5,FALSE),0)</f>
        <v>0</v>
      </c>
      <c r="P695" s="65">
        <f>IFERROR(VLOOKUP(G695,'Sentrale parametere'!$A$4:$G$11,6,FALSE)*IF(F695="Ja",2,1),0)</f>
        <v>0</v>
      </c>
      <c r="Q695" s="65">
        <f>IFERROR(VLOOKUP(G695,'Sentrale parametere'!$A$4:$G$11,7,FALSE),0)</f>
        <v>0</v>
      </c>
      <c r="R695" s="5">
        <f t="shared" si="60"/>
        <v>0</v>
      </c>
      <c r="S695" s="5">
        <f t="shared" si="61"/>
        <v>0</v>
      </c>
      <c r="T695" s="5">
        <f t="shared" si="62"/>
        <v>0</v>
      </c>
      <c r="U695" s="4">
        <f t="shared" si="63"/>
        <v>0</v>
      </c>
      <c r="V695" s="4">
        <f t="shared" si="64"/>
        <v>0</v>
      </c>
      <c r="W695" s="4">
        <f t="shared" si="65"/>
        <v>0</v>
      </c>
    </row>
    <row r="696" spans="1:23" customFormat="1" x14ac:dyDescent="0.25">
      <c r="A696" s="124"/>
      <c r="B696" s="119"/>
      <c r="C696" s="124"/>
      <c r="D696" s="124"/>
      <c r="E696" s="124"/>
      <c r="F696" s="123"/>
      <c r="G696" s="4"/>
      <c r="H696" s="4"/>
      <c r="I696" s="4"/>
      <c r="J696" s="4"/>
      <c r="K696" s="4"/>
      <c r="L696" s="64">
        <f>IFERROR(VLOOKUP(G696,'Sentrale parametere'!$A$4:$G$11,2,FALSE),0)</f>
        <v>0</v>
      </c>
      <c r="M696" s="64">
        <f>IFERROR(VLOOKUP(G696,'Sentrale parametere'!$A$4:$G$11,3,FALSE)*IF(F696="Ja",2,1),0)</f>
        <v>0</v>
      </c>
      <c r="N696" s="64">
        <f>IFERROR(VLOOKUP(G696,'Sentrale parametere'!$A$4:$G$11,4,FALSE),0)</f>
        <v>0</v>
      </c>
      <c r="O696" s="65">
        <f>IFERROR(VLOOKUP(G696,'Sentrale parametere'!$A$4:$G$11,5,FALSE),0)</f>
        <v>0</v>
      </c>
      <c r="P696" s="65">
        <f>IFERROR(VLOOKUP(G696,'Sentrale parametere'!$A$4:$G$11,6,FALSE)*IF(F696="Ja",2,1),0)</f>
        <v>0</v>
      </c>
      <c r="Q696" s="65">
        <f>IFERROR(VLOOKUP(G696,'Sentrale parametere'!$A$4:$G$11,7,FALSE),0)</f>
        <v>0</v>
      </c>
      <c r="R696" s="5">
        <f t="shared" si="60"/>
        <v>0</v>
      </c>
      <c r="S696" s="5">
        <f t="shared" si="61"/>
        <v>0</v>
      </c>
      <c r="T696" s="5">
        <f t="shared" si="62"/>
        <v>0</v>
      </c>
      <c r="U696" s="4">
        <f t="shared" si="63"/>
        <v>0</v>
      </c>
      <c r="V696" s="4">
        <f t="shared" si="64"/>
        <v>0</v>
      </c>
      <c r="W696" s="4">
        <f t="shared" si="65"/>
        <v>0</v>
      </c>
    </row>
    <row r="697" spans="1:23" customFormat="1" x14ac:dyDescent="0.25">
      <c r="A697" s="124"/>
      <c r="B697" s="119"/>
      <c r="C697" s="124"/>
      <c r="D697" s="124"/>
      <c r="E697" s="124"/>
      <c r="F697" s="123"/>
      <c r="G697" s="4"/>
      <c r="H697" s="4"/>
      <c r="I697" s="4"/>
      <c r="J697" s="4"/>
      <c r="K697" s="4"/>
      <c r="L697" s="64">
        <f>IFERROR(VLOOKUP(G697,'Sentrale parametere'!$A$4:$G$11,2,FALSE),0)</f>
        <v>0</v>
      </c>
      <c r="M697" s="64">
        <f>IFERROR(VLOOKUP(G697,'Sentrale parametere'!$A$4:$G$11,3,FALSE)*IF(F697="Ja",2,1),0)</f>
        <v>0</v>
      </c>
      <c r="N697" s="64">
        <f>IFERROR(VLOOKUP(G697,'Sentrale parametere'!$A$4:$G$11,4,FALSE),0)</f>
        <v>0</v>
      </c>
      <c r="O697" s="65">
        <f>IFERROR(VLOOKUP(G697,'Sentrale parametere'!$A$4:$G$11,5,FALSE),0)</f>
        <v>0</v>
      </c>
      <c r="P697" s="65">
        <f>IFERROR(VLOOKUP(G697,'Sentrale parametere'!$A$4:$G$11,6,FALSE)*IF(F697="Ja",2,1),0)</f>
        <v>0</v>
      </c>
      <c r="Q697" s="65">
        <f>IFERROR(VLOOKUP(G697,'Sentrale parametere'!$A$4:$G$11,7,FALSE),0)</f>
        <v>0</v>
      </c>
      <c r="R697" s="5">
        <f t="shared" si="60"/>
        <v>0</v>
      </c>
      <c r="S697" s="5">
        <f t="shared" si="61"/>
        <v>0</v>
      </c>
      <c r="T697" s="5">
        <f t="shared" si="62"/>
        <v>0</v>
      </c>
      <c r="U697" s="4">
        <f t="shared" si="63"/>
        <v>0</v>
      </c>
      <c r="V697" s="4">
        <f t="shared" si="64"/>
        <v>0</v>
      </c>
      <c r="W697" s="4">
        <f t="shared" si="65"/>
        <v>0</v>
      </c>
    </row>
    <row r="698" spans="1:23" customFormat="1" x14ac:dyDescent="0.25">
      <c r="A698" s="124"/>
      <c r="B698" s="119"/>
      <c r="C698" s="124"/>
      <c r="D698" s="124"/>
      <c r="E698" s="124"/>
      <c r="F698" s="123"/>
      <c r="G698" s="4"/>
      <c r="H698" s="4"/>
      <c r="I698" s="4"/>
      <c r="J698" s="4"/>
      <c r="K698" s="4"/>
      <c r="L698" s="64">
        <f>IFERROR(VLOOKUP(G698,'Sentrale parametere'!$A$4:$G$11,2,FALSE),0)</f>
        <v>0</v>
      </c>
      <c r="M698" s="64">
        <f>IFERROR(VLOOKUP(G698,'Sentrale parametere'!$A$4:$G$11,3,FALSE)*IF(F698="Ja",2,1),0)</f>
        <v>0</v>
      </c>
      <c r="N698" s="64">
        <f>IFERROR(VLOOKUP(G698,'Sentrale parametere'!$A$4:$G$11,4,FALSE),0)</f>
        <v>0</v>
      </c>
      <c r="O698" s="65">
        <f>IFERROR(VLOOKUP(G698,'Sentrale parametere'!$A$4:$G$11,5,FALSE),0)</f>
        <v>0</v>
      </c>
      <c r="P698" s="65">
        <f>IFERROR(VLOOKUP(G698,'Sentrale parametere'!$A$4:$G$11,6,FALSE)*IF(F698="Ja",2,1),0)</f>
        <v>0</v>
      </c>
      <c r="Q698" s="65">
        <f>IFERROR(VLOOKUP(G698,'Sentrale parametere'!$A$4:$G$11,7,FALSE),0)</f>
        <v>0</v>
      </c>
      <c r="R698" s="5">
        <f t="shared" si="60"/>
        <v>0</v>
      </c>
      <c r="S698" s="5">
        <f t="shared" si="61"/>
        <v>0</v>
      </c>
      <c r="T698" s="5">
        <f t="shared" si="62"/>
        <v>0</v>
      </c>
      <c r="U698" s="4">
        <f t="shared" si="63"/>
        <v>0</v>
      </c>
      <c r="V698" s="4">
        <f t="shared" si="64"/>
        <v>0</v>
      </c>
      <c r="W698" s="4">
        <f t="shared" si="65"/>
        <v>0</v>
      </c>
    </row>
    <row r="699" spans="1:23" customFormat="1" x14ac:dyDescent="0.25">
      <c r="A699" s="124"/>
      <c r="B699" s="119"/>
      <c r="C699" s="124"/>
      <c r="D699" s="124"/>
      <c r="E699" s="124"/>
      <c r="F699" s="123"/>
      <c r="G699" s="4"/>
      <c r="H699" s="4"/>
      <c r="I699" s="4"/>
      <c r="J699" s="4"/>
      <c r="K699" s="4"/>
      <c r="L699" s="64">
        <f>IFERROR(VLOOKUP(G699,'Sentrale parametere'!$A$4:$G$11,2,FALSE),0)</f>
        <v>0</v>
      </c>
      <c r="M699" s="64">
        <f>IFERROR(VLOOKUP(G699,'Sentrale parametere'!$A$4:$G$11,3,FALSE)*IF(F699="Ja",2,1),0)</f>
        <v>0</v>
      </c>
      <c r="N699" s="64">
        <f>IFERROR(VLOOKUP(G699,'Sentrale parametere'!$A$4:$G$11,4,FALSE),0)</f>
        <v>0</v>
      </c>
      <c r="O699" s="65">
        <f>IFERROR(VLOOKUP(G699,'Sentrale parametere'!$A$4:$G$11,5,FALSE),0)</f>
        <v>0</v>
      </c>
      <c r="P699" s="65">
        <f>IFERROR(VLOOKUP(G699,'Sentrale parametere'!$A$4:$G$11,6,FALSE)*IF(F699="Ja",2,1),0)</f>
        <v>0</v>
      </c>
      <c r="Q699" s="65">
        <f>IFERROR(VLOOKUP(G699,'Sentrale parametere'!$A$4:$G$11,7,FALSE),0)</f>
        <v>0</v>
      </c>
      <c r="R699" s="5">
        <f t="shared" si="60"/>
        <v>0</v>
      </c>
      <c r="S699" s="5">
        <f t="shared" si="61"/>
        <v>0</v>
      </c>
      <c r="T699" s="5">
        <f t="shared" si="62"/>
        <v>0</v>
      </c>
      <c r="U699" s="4">
        <f t="shared" si="63"/>
        <v>0</v>
      </c>
      <c r="V699" s="4">
        <f t="shared" si="64"/>
        <v>0</v>
      </c>
      <c r="W699" s="4">
        <f t="shared" si="65"/>
        <v>0</v>
      </c>
    </row>
    <row r="700" spans="1:23" customFormat="1" x14ac:dyDescent="0.25">
      <c r="A700" s="124"/>
      <c r="B700" s="119"/>
      <c r="C700" s="124"/>
      <c r="D700" s="124"/>
      <c r="E700" s="124"/>
      <c r="F700" s="123"/>
      <c r="G700" s="4"/>
      <c r="H700" s="4"/>
      <c r="I700" s="4"/>
      <c r="J700" s="4"/>
      <c r="K700" s="4"/>
      <c r="L700" s="64">
        <f>IFERROR(VLOOKUP(G700,'Sentrale parametere'!$A$4:$G$11,2,FALSE),0)</f>
        <v>0</v>
      </c>
      <c r="M700" s="64">
        <f>IFERROR(VLOOKUP(G700,'Sentrale parametere'!$A$4:$G$11,3,FALSE)*IF(F700="Ja",2,1),0)</f>
        <v>0</v>
      </c>
      <c r="N700" s="64">
        <f>IFERROR(VLOOKUP(G700,'Sentrale parametere'!$A$4:$G$11,4,FALSE),0)</f>
        <v>0</v>
      </c>
      <c r="O700" s="65">
        <f>IFERROR(VLOOKUP(G700,'Sentrale parametere'!$A$4:$G$11,5,FALSE),0)</f>
        <v>0</v>
      </c>
      <c r="P700" s="65">
        <f>IFERROR(VLOOKUP(G700,'Sentrale parametere'!$A$4:$G$11,6,FALSE)*IF(F700="Ja",2,1),0)</f>
        <v>0</v>
      </c>
      <c r="Q700" s="65">
        <f>IFERROR(VLOOKUP(G700,'Sentrale parametere'!$A$4:$G$11,7,FALSE),0)</f>
        <v>0</v>
      </c>
      <c r="R700" s="5">
        <f t="shared" si="60"/>
        <v>0</v>
      </c>
      <c r="S700" s="5">
        <f t="shared" si="61"/>
        <v>0</v>
      </c>
      <c r="T700" s="5">
        <f t="shared" si="62"/>
        <v>0</v>
      </c>
      <c r="U700" s="4">
        <f t="shared" si="63"/>
        <v>0</v>
      </c>
      <c r="V700" s="4">
        <f t="shared" si="64"/>
        <v>0</v>
      </c>
      <c r="W700" s="4">
        <f t="shared" si="65"/>
        <v>0</v>
      </c>
    </row>
    <row r="701" spans="1:23" customFormat="1" x14ac:dyDescent="0.25">
      <c r="A701" s="124"/>
      <c r="B701" s="119"/>
      <c r="C701" s="124"/>
      <c r="D701" s="124"/>
      <c r="E701" s="124"/>
      <c r="F701" s="123"/>
      <c r="G701" s="4"/>
      <c r="H701" s="4"/>
      <c r="I701" s="4"/>
      <c r="J701" s="4"/>
      <c r="K701" s="4"/>
      <c r="L701" s="64">
        <f>IFERROR(VLOOKUP(G701,'Sentrale parametere'!$A$4:$G$11,2,FALSE),0)</f>
        <v>0</v>
      </c>
      <c r="M701" s="64">
        <f>IFERROR(VLOOKUP(G701,'Sentrale parametere'!$A$4:$G$11,3,FALSE)*IF(F701="Ja",2,1),0)</f>
        <v>0</v>
      </c>
      <c r="N701" s="64">
        <f>IFERROR(VLOOKUP(G701,'Sentrale parametere'!$A$4:$G$11,4,FALSE),0)</f>
        <v>0</v>
      </c>
      <c r="O701" s="65">
        <f>IFERROR(VLOOKUP(G701,'Sentrale parametere'!$A$4:$G$11,5,FALSE),0)</f>
        <v>0</v>
      </c>
      <c r="P701" s="65">
        <f>IFERROR(VLOOKUP(G701,'Sentrale parametere'!$A$4:$G$11,6,FALSE)*IF(F701="Ja",2,1),0)</f>
        <v>0</v>
      </c>
      <c r="Q701" s="65">
        <f>IFERROR(VLOOKUP(G701,'Sentrale parametere'!$A$4:$G$11,7,FALSE),0)</f>
        <v>0</v>
      </c>
      <c r="R701" s="5">
        <f t="shared" si="60"/>
        <v>0</v>
      </c>
      <c r="S701" s="5">
        <f t="shared" si="61"/>
        <v>0</v>
      </c>
      <c r="T701" s="5">
        <f t="shared" si="62"/>
        <v>0</v>
      </c>
      <c r="U701" s="4">
        <f t="shared" si="63"/>
        <v>0</v>
      </c>
      <c r="V701" s="4">
        <f t="shared" si="64"/>
        <v>0</v>
      </c>
      <c r="W701" s="4">
        <f t="shared" si="65"/>
        <v>0</v>
      </c>
    </row>
    <row r="702" spans="1:23" customFormat="1" x14ac:dyDescent="0.25">
      <c r="A702" s="124"/>
      <c r="B702" s="119"/>
      <c r="C702" s="124"/>
      <c r="D702" s="124"/>
      <c r="E702" s="124"/>
      <c r="F702" s="123"/>
      <c r="G702" s="4"/>
      <c r="H702" s="4"/>
      <c r="I702" s="4"/>
      <c r="J702" s="4"/>
      <c r="K702" s="4"/>
      <c r="L702" s="64">
        <f>IFERROR(VLOOKUP(G702,'Sentrale parametere'!$A$4:$G$11,2,FALSE),0)</f>
        <v>0</v>
      </c>
      <c r="M702" s="64">
        <f>IFERROR(VLOOKUP(G702,'Sentrale parametere'!$A$4:$G$11,3,FALSE)*IF(F702="Ja",2,1),0)</f>
        <v>0</v>
      </c>
      <c r="N702" s="64">
        <f>IFERROR(VLOOKUP(G702,'Sentrale parametere'!$A$4:$G$11,4,FALSE),0)</f>
        <v>0</v>
      </c>
      <c r="O702" s="65">
        <f>IFERROR(VLOOKUP(G702,'Sentrale parametere'!$A$4:$G$11,5,FALSE),0)</f>
        <v>0</v>
      </c>
      <c r="P702" s="65">
        <f>IFERROR(VLOOKUP(G702,'Sentrale parametere'!$A$4:$G$11,6,FALSE)*IF(F702="Ja",2,1),0)</f>
        <v>0</v>
      </c>
      <c r="Q702" s="65">
        <f>IFERROR(VLOOKUP(G702,'Sentrale parametere'!$A$4:$G$11,7,FALSE),0)</f>
        <v>0</v>
      </c>
      <c r="R702" s="5">
        <f t="shared" si="60"/>
        <v>0</v>
      </c>
      <c r="S702" s="5">
        <f t="shared" si="61"/>
        <v>0</v>
      </c>
      <c r="T702" s="5">
        <f t="shared" si="62"/>
        <v>0</v>
      </c>
      <c r="U702" s="4">
        <f t="shared" si="63"/>
        <v>0</v>
      </c>
      <c r="V702" s="4">
        <f t="shared" si="64"/>
        <v>0</v>
      </c>
      <c r="W702" s="4">
        <f t="shared" si="65"/>
        <v>0</v>
      </c>
    </row>
    <row r="703" spans="1:23" customFormat="1" x14ac:dyDescent="0.25">
      <c r="A703" s="124"/>
      <c r="B703" s="119"/>
      <c r="C703" s="124"/>
      <c r="D703" s="124"/>
      <c r="E703" s="124"/>
      <c r="F703" s="123"/>
      <c r="G703" s="4"/>
      <c r="H703" s="4"/>
      <c r="I703" s="4"/>
      <c r="J703" s="4"/>
      <c r="K703" s="4"/>
      <c r="L703" s="64">
        <f>IFERROR(VLOOKUP(G703,'Sentrale parametere'!$A$4:$G$11,2,FALSE),0)</f>
        <v>0</v>
      </c>
      <c r="M703" s="64">
        <f>IFERROR(VLOOKUP(G703,'Sentrale parametere'!$A$4:$G$11,3,FALSE)*IF(F703="Ja",2,1),0)</f>
        <v>0</v>
      </c>
      <c r="N703" s="64">
        <f>IFERROR(VLOOKUP(G703,'Sentrale parametere'!$A$4:$G$11,4,FALSE),0)</f>
        <v>0</v>
      </c>
      <c r="O703" s="65">
        <f>IFERROR(VLOOKUP(G703,'Sentrale parametere'!$A$4:$G$11,5,FALSE),0)</f>
        <v>0</v>
      </c>
      <c r="P703" s="65">
        <f>IFERROR(VLOOKUP(G703,'Sentrale parametere'!$A$4:$G$11,6,FALSE)*IF(F703="Ja",2,1),0)</f>
        <v>0</v>
      </c>
      <c r="Q703" s="65">
        <f>IFERROR(VLOOKUP(G703,'Sentrale parametere'!$A$4:$G$11,7,FALSE),0)</f>
        <v>0</v>
      </c>
      <c r="R703" s="5">
        <f t="shared" si="60"/>
        <v>0</v>
      </c>
      <c r="S703" s="5">
        <f t="shared" si="61"/>
        <v>0</v>
      </c>
      <c r="T703" s="5">
        <f t="shared" si="62"/>
        <v>0</v>
      </c>
      <c r="U703" s="4">
        <f t="shared" si="63"/>
        <v>0</v>
      </c>
      <c r="V703" s="4">
        <f t="shared" si="64"/>
        <v>0</v>
      </c>
      <c r="W703" s="4">
        <f t="shared" si="65"/>
        <v>0</v>
      </c>
    </row>
    <row r="704" spans="1:23" customFormat="1" x14ac:dyDescent="0.25">
      <c r="A704" s="124"/>
      <c r="B704" s="119"/>
      <c r="C704" s="124"/>
      <c r="D704" s="124"/>
      <c r="E704" s="124"/>
      <c r="F704" s="123"/>
      <c r="G704" s="4"/>
      <c r="H704" s="4"/>
      <c r="I704" s="4"/>
      <c r="J704" s="4"/>
      <c r="K704" s="4"/>
      <c r="L704" s="64">
        <f>IFERROR(VLOOKUP(G704,'Sentrale parametere'!$A$4:$G$11,2,FALSE),0)</f>
        <v>0</v>
      </c>
      <c r="M704" s="64">
        <f>IFERROR(VLOOKUP(G704,'Sentrale parametere'!$A$4:$G$11,3,FALSE)*IF(F704="Ja",2,1),0)</f>
        <v>0</v>
      </c>
      <c r="N704" s="64">
        <f>IFERROR(VLOOKUP(G704,'Sentrale parametere'!$A$4:$G$11,4,FALSE),0)</f>
        <v>0</v>
      </c>
      <c r="O704" s="65">
        <f>IFERROR(VLOOKUP(G704,'Sentrale parametere'!$A$4:$G$11,5,FALSE),0)</f>
        <v>0</v>
      </c>
      <c r="P704" s="65">
        <f>IFERROR(VLOOKUP(G704,'Sentrale parametere'!$A$4:$G$11,6,FALSE)*IF(F704="Ja",2,1),0)</f>
        <v>0</v>
      </c>
      <c r="Q704" s="65">
        <f>IFERROR(VLOOKUP(G704,'Sentrale parametere'!$A$4:$G$11,7,FALSE),0)</f>
        <v>0</v>
      </c>
      <c r="R704" s="5">
        <f t="shared" si="60"/>
        <v>0</v>
      </c>
      <c r="S704" s="5">
        <f t="shared" si="61"/>
        <v>0</v>
      </c>
      <c r="T704" s="5">
        <f t="shared" si="62"/>
        <v>0</v>
      </c>
      <c r="U704" s="4">
        <f t="shared" si="63"/>
        <v>0</v>
      </c>
      <c r="V704" s="4">
        <f t="shared" si="64"/>
        <v>0</v>
      </c>
      <c r="W704" s="4">
        <f t="shared" si="65"/>
        <v>0</v>
      </c>
    </row>
    <row r="705" spans="1:23" customFormat="1" x14ac:dyDescent="0.25">
      <c r="A705" s="124"/>
      <c r="B705" s="119"/>
      <c r="C705" s="124"/>
      <c r="D705" s="124"/>
      <c r="E705" s="124"/>
      <c r="F705" s="123"/>
      <c r="G705" s="4"/>
      <c r="H705" s="4"/>
      <c r="I705" s="4"/>
      <c r="J705" s="4"/>
      <c r="K705" s="4"/>
      <c r="L705" s="64">
        <f>IFERROR(VLOOKUP(G705,'Sentrale parametere'!$A$4:$G$11,2,FALSE),0)</f>
        <v>0</v>
      </c>
      <c r="M705" s="64">
        <f>IFERROR(VLOOKUP(G705,'Sentrale parametere'!$A$4:$G$11,3,FALSE)*IF(F705="Ja",2,1),0)</f>
        <v>0</v>
      </c>
      <c r="N705" s="64">
        <f>IFERROR(VLOOKUP(G705,'Sentrale parametere'!$A$4:$G$11,4,FALSE),0)</f>
        <v>0</v>
      </c>
      <c r="O705" s="65">
        <f>IFERROR(VLOOKUP(G705,'Sentrale parametere'!$A$4:$G$11,5,FALSE),0)</f>
        <v>0</v>
      </c>
      <c r="P705" s="65">
        <f>IFERROR(VLOOKUP(G705,'Sentrale parametere'!$A$4:$G$11,6,FALSE)*IF(F705="Ja",2,1),0)</f>
        <v>0</v>
      </c>
      <c r="Q705" s="65">
        <f>IFERROR(VLOOKUP(G705,'Sentrale parametere'!$A$4:$G$11,7,FALSE),0)</f>
        <v>0</v>
      </c>
      <c r="R705" s="5">
        <f t="shared" si="60"/>
        <v>0</v>
      </c>
      <c r="S705" s="5">
        <f t="shared" si="61"/>
        <v>0</v>
      </c>
      <c r="T705" s="5">
        <f t="shared" si="62"/>
        <v>0</v>
      </c>
      <c r="U705" s="4">
        <f t="shared" si="63"/>
        <v>0</v>
      </c>
      <c r="V705" s="4">
        <f t="shared" si="64"/>
        <v>0</v>
      </c>
      <c r="W705" s="4">
        <f t="shared" si="65"/>
        <v>0</v>
      </c>
    </row>
    <row r="706" spans="1:23" customFormat="1" x14ac:dyDescent="0.25">
      <c r="A706" s="124"/>
      <c r="B706" s="119"/>
      <c r="C706" s="124"/>
      <c r="D706" s="124"/>
      <c r="E706" s="124"/>
      <c r="F706" s="123"/>
      <c r="G706" s="4"/>
      <c r="H706" s="4"/>
      <c r="I706" s="4"/>
      <c r="J706" s="4"/>
      <c r="K706" s="4"/>
      <c r="L706" s="64">
        <f>IFERROR(VLOOKUP(G706,'Sentrale parametere'!$A$4:$G$11,2,FALSE),0)</f>
        <v>0</v>
      </c>
      <c r="M706" s="64">
        <f>IFERROR(VLOOKUP(G706,'Sentrale parametere'!$A$4:$G$11,3,FALSE)*IF(F706="Ja",2,1),0)</f>
        <v>0</v>
      </c>
      <c r="N706" s="64">
        <f>IFERROR(VLOOKUP(G706,'Sentrale parametere'!$A$4:$G$11,4,FALSE),0)</f>
        <v>0</v>
      </c>
      <c r="O706" s="65">
        <f>IFERROR(VLOOKUP(G706,'Sentrale parametere'!$A$4:$G$11,5,FALSE),0)</f>
        <v>0</v>
      </c>
      <c r="P706" s="65">
        <f>IFERROR(VLOOKUP(G706,'Sentrale parametere'!$A$4:$G$11,6,FALSE)*IF(F706="Ja",2,1),0)</f>
        <v>0</v>
      </c>
      <c r="Q706" s="65">
        <f>IFERROR(VLOOKUP(G706,'Sentrale parametere'!$A$4:$G$11,7,FALSE),0)</f>
        <v>0</v>
      </c>
      <c r="R706" s="5">
        <f t="shared" si="60"/>
        <v>0</v>
      </c>
      <c r="S706" s="5">
        <f t="shared" si="61"/>
        <v>0</v>
      </c>
      <c r="T706" s="5">
        <f t="shared" si="62"/>
        <v>0</v>
      </c>
      <c r="U706" s="4">
        <f t="shared" si="63"/>
        <v>0</v>
      </c>
      <c r="V706" s="4">
        <f t="shared" si="64"/>
        <v>0</v>
      </c>
      <c r="W706" s="4">
        <f t="shared" si="65"/>
        <v>0</v>
      </c>
    </row>
    <row r="707" spans="1:23" customFormat="1" x14ac:dyDescent="0.25">
      <c r="A707" s="124"/>
      <c r="B707" s="119"/>
      <c r="C707" s="124"/>
      <c r="D707" s="124"/>
      <c r="E707" s="124"/>
      <c r="F707" s="123"/>
      <c r="G707" s="4"/>
      <c r="H707" s="4"/>
      <c r="I707" s="4"/>
      <c r="J707" s="4"/>
      <c r="K707" s="4"/>
      <c r="L707" s="64">
        <f>IFERROR(VLOOKUP(G707,'Sentrale parametere'!$A$4:$G$11,2,FALSE),0)</f>
        <v>0</v>
      </c>
      <c r="M707" s="64">
        <f>IFERROR(VLOOKUP(G707,'Sentrale parametere'!$A$4:$G$11,3,FALSE)*IF(F707="Ja",2,1),0)</f>
        <v>0</v>
      </c>
      <c r="N707" s="64">
        <f>IFERROR(VLOOKUP(G707,'Sentrale parametere'!$A$4:$G$11,4,FALSE),0)</f>
        <v>0</v>
      </c>
      <c r="O707" s="65">
        <f>IFERROR(VLOOKUP(G707,'Sentrale parametere'!$A$4:$G$11,5,FALSE),0)</f>
        <v>0</v>
      </c>
      <c r="P707" s="65">
        <f>IFERROR(VLOOKUP(G707,'Sentrale parametere'!$A$4:$G$11,6,FALSE)*IF(F707="Ja",2,1),0)</f>
        <v>0</v>
      </c>
      <c r="Q707" s="65">
        <f>IFERROR(VLOOKUP(G707,'Sentrale parametere'!$A$4:$G$11,7,FALSE),0)</f>
        <v>0</v>
      </c>
      <c r="R707" s="5">
        <f t="shared" ref="R707:R770" si="66">IFERROR(H707*L707,0)</f>
        <v>0</v>
      </c>
      <c r="S707" s="5">
        <f t="shared" ref="S707:S770" si="67">IFERROR(I707*M707,0)</f>
        <v>0</v>
      </c>
      <c r="T707" s="5">
        <f t="shared" ref="T707:T770" si="68">IFERROR(J707*N707,0)+IFERROR(K707*N707,0)</f>
        <v>0</v>
      </c>
      <c r="U707" s="4">
        <f t="shared" ref="U707:U770" si="69">IFERROR(H707*O707,0)</f>
        <v>0</v>
      </c>
      <c r="V707" s="4">
        <f t="shared" ref="V707:V770" si="70">IFERROR(I707*P707,0)</f>
        <v>0</v>
      </c>
      <c r="W707" s="4">
        <f t="shared" ref="W707:W770" si="71">IFERROR(J707*Q707,0)+IFERROR(K707*Q707,0)</f>
        <v>0</v>
      </c>
    </row>
    <row r="708" spans="1:23" customFormat="1" x14ac:dyDescent="0.25">
      <c r="A708" s="124"/>
      <c r="B708" s="119"/>
      <c r="C708" s="124"/>
      <c r="D708" s="124"/>
      <c r="E708" s="124"/>
      <c r="F708" s="123"/>
      <c r="G708" s="4"/>
      <c r="H708" s="4"/>
      <c r="I708" s="4"/>
      <c r="J708" s="4"/>
      <c r="K708" s="4"/>
      <c r="L708" s="64">
        <f>IFERROR(VLOOKUP(G708,'Sentrale parametere'!$A$4:$G$11,2,FALSE),0)</f>
        <v>0</v>
      </c>
      <c r="M708" s="64">
        <f>IFERROR(VLOOKUP(G708,'Sentrale parametere'!$A$4:$G$11,3,FALSE)*IF(F708="Ja",2,1),0)</f>
        <v>0</v>
      </c>
      <c r="N708" s="64">
        <f>IFERROR(VLOOKUP(G708,'Sentrale parametere'!$A$4:$G$11,4,FALSE),0)</f>
        <v>0</v>
      </c>
      <c r="O708" s="65">
        <f>IFERROR(VLOOKUP(G708,'Sentrale parametere'!$A$4:$G$11,5,FALSE),0)</f>
        <v>0</v>
      </c>
      <c r="P708" s="65">
        <f>IFERROR(VLOOKUP(G708,'Sentrale parametere'!$A$4:$G$11,6,FALSE)*IF(F708="Ja",2,1),0)</f>
        <v>0</v>
      </c>
      <c r="Q708" s="65">
        <f>IFERROR(VLOOKUP(G708,'Sentrale parametere'!$A$4:$G$11,7,FALSE),0)</f>
        <v>0</v>
      </c>
      <c r="R708" s="5">
        <f t="shared" si="66"/>
        <v>0</v>
      </c>
      <c r="S708" s="5">
        <f t="shared" si="67"/>
        <v>0</v>
      </c>
      <c r="T708" s="5">
        <f t="shared" si="68"/>
        <v>0</v>
      </c>
      <c r="U708" s="4">
        <f t="shared" si="69"/>
        <v>0</v>
      </c>
      <c r="V708" s="4">
        <f t="shared" si="70"/>
        <v>0</v>
      </c>
      <c r="W708" s="4">
        <f t="shared" si="71"/>
        <v>0</v>
      </c>
    </row>
    <row r="709" spans="1:23" customFormat="1" x14ac:dyDescent="0.25">
      <c r="A709" s="124"/>
      <c r="B709" s="119"/>
      <c r="C709" s="124"/>
      <c r="D709" s="124"/>
      <c r="E709" s="124"/>
      <c r="F709" s="123"/>
      <c r="G709" s="4"/>
      <c r="H709" s="4"/>
      <c r="I709" s="4"/>
      <c r="J709" s="4"/>
      <c r="K709" s="4"/>
      <c r="L709" s="64">
        <f>IFERROR(VLOOKUP(G709,'Sentrale parametere'!$A$4:$G$11,2,FALSE),0)</f>
        <v>0</v>
      </c>
      <c r="M709" s="64">
        <f>IFERROR(VLOOKUP(G709,'Sentrale parametere'!$A$4:$G$11,3,FALSE)*IF(F709="Ja",2,1),0)</f>
        <v>0</v>
      </c>
      <c r="N709" s="64">
        <f>IFERROR(VLOOKUP(G709,'Sentrale parametere'!$A$4:$G$11,4,FALSE),0)</f>
        <v>0</v>
      </c>
      <c r="O709" s="65">
        <f>IFERROR(VLOOKUP(G709,'Sentrale parametere'!$A$4:$G$11,5,FALSE),0)</f>
        <v>0</v>
      </c>
      <c r="P709" s="65">
        <f>IFERROR(VLOOKUP(G709,'Sentrale parametere'!$A$4:$G$11,6,FALSE)*IF(F709="Ja",2,1),0)</f>
        <v>0</v>
      </c>
      <c r="Q709" s="65">
        <f>IFERROR(VLOOKUP(G709,'Sentrale parametere'!$A$4:$G$11,7,FALSE),0)</f>
        <v>0</v>
      </c>
      <c r="R709" s="5">
        <f t="shared" si="66"/>
        <v>0</v>
      </c>
      <c r="S709" s="5">
        <f t="shared" si="67"/>
        <v>0</v>
      </c>
      <c r="T709" s="5">
        <f t="shared" si="68"/>
        <v>0</v>
      </c>
      <c r="U709" s="4">
        <f t="shared" si="69"/>
        <v>0</v>
      </c>
      <c r="V709" s="4">
        <f t="shared" si="70"/>
        <v>0</v>
      </c>
      <c r="W709" s="4">
        <f t="shared" si="71"/>
        <v>0</v>
      </c>
    </row>
    <row r="710" spans="1:23" customFormat="1" x14ac:dyDescent="0.25">
      <c r="A710" s="124"/>
      <c r="B710" s="119"/>
      <c r="C710" s="124"/>
      <c r="D710" s="124"/>
      <c r="E710" s="124"/>
      <c r="F710" s="123"/>
      <c r="G710" s="4"/>
      <c r="H710" s="4"/>
      <c r="I710" s="4"/>
      <c r="J710" s="4"/>
      <c r="K710" s="4"/>
      <c r="L710" s="64">
        <f>IFERROR(VLOOKUP(G710,'Sentrale parametere'!$A$4:$G$11,2,FALSE),0)</f>
        <v>0</v>
      </c>
      <c r="M710" s="64">
        <f>IFERROR(VLOOKUP(G710,'Sentrale parametere'!$A$4:$G$11,3,FALSE)*IF(F710="Ja",2,1),0)</f>
        <v>0</v>
      </c>
      <c r="N710" s="64">
        <f>IFERROR(VLOOKUP(G710,'Sentrale parametere'!$A$4:$G$11,4,FALSE),0)</f>
        <v>0</v>
      </c>
      <c r="O710" s="65">
        <f>IFERROR(VLOOKUP(G710,'Sentrale parametere'!$A$4:$G$11,5,FALSE),0)</f>
        <v>0</v>
      </c>
      <c r="P710" s="65">
        <f>IFERROR(VLOOKUP(G710,'Sentrale parametere'!$A$4:$G$11,6,FALSE)*IF(F710="Ja",2,1),0)</f>
        <v>0</v>
      </c>
      <c r="Q710" s="65">
        <f>IFERROR(VLOOKUP(G710,'Sentrale parametere'!$A$4:$G$11,7,FALSE),0)</f>
        <v>0</v>
      </c>
      <c r="R710" s="5">
        <f t="shared" si="66"/>
        <v>0</v>
      </c>
      <c r="S710" s="5">
        <f t="shared" si="67"/>
        <v>0</v>
      </c>
      <c r="T710" s="5">
        <f t="shared" si="68"/>
        <v>0</v>
      </c>
      <c r="U710" s="4">
        <f t="shared" si="69"/>
        <v>0</v>
      </c>
      <c r="V710" s="4">
        <f t="shared" si="70"/>
        <v>0</v>
      </c>
      <c r="W710" s="4">
        <f t="shared" si="71"/>
        <v>0</v>
      </c>
    </row>
    <row r="711" spans="1:23" customFormat="1" x14ac:dyDescent="0.25">
      <c r="A711" s="124"/>
      <c r="B711" s="119"/>
      <c r="C711" s="124"/>
      <c r="D711" s="124"/>
      <c r="E711" s="124"/>
      <c r="F711" s="123"/>
      <c r="G711" s="4"/>
      <c r="H711" s="4"/>
      <c r="I711" s="4"/>
      <c r="J711" s="4"/>
      <c r="K711" s="4"/>
      <c r="L711" s="64">
        <f>IFERROR(VLOOKUP(G711,'Sentrale parametere'!$A$4:$G$11,2,FALSE),0)</f>
        <v>0</v>
      </c>
      <c r="M711" s="64">
        <f>IFERROR(VLOOKUP(G711,'Sentrale parametere'!$A$4:$G$11,3,FALSE)*IF(F711="Ja",2,1),0)</f>
        <v>0</v>
      </c>
      <c r="N711" s="64">
        <f>IFERROR(VLOOKUP(G711,'Sentrale parametere'!$A$4:$G$11,4,FALSE),0)</f>
        <v>0</v>
      </c>
      <c r="O711" s="65">
        <f>IFERROR(VLOOKUP(G711,'Sentrale parametere'!$A$4:$G$11,5,FALSE),0)</f>
        <v>0</v>
      </c>
      <c r="P711" s="65">
        <f>IFERROR(VLOOKUP(G711,'Sentrale parametere'!$A$4:$G$11,6,FALSE)*IF(F711="Ja",2,1),0)</f>
        <v>0</v>
      </c>
      <c r="Q711" s="65">
        <f>IFERROR(VLOOKUP(G711,'Sentrale parametere'!$A$4:$G$11,7,FALSE),0)</f>
        <v>0</v>
      </c>
      <c r="R711" s="5">
        <f t="shared" si="66"/>
        <v>0</v>
      </c>
      <c r="S711" s="5">
        <f t="shared" si="67"/>
        <v>0</v>
      </c>
      <c r="T711" s="5">
        <f t="shared" si="68"/>
        <v>0</v>
      </c>
      <c r="U711" s="4">
        <f t="shared" si="69"/>
        <v>0</v>
      </c>
      <c r="V711" s="4">
        <f t="shared" si="70"/>
        <v>0</v>
      </c>
      <c r="W711" s="4">
        <f t="shared" si="71"/>
        <v>0</v>
      </c>
    </row>
    <row r="712" spans="1:23" customFormat="1" x14ac:dyDescent="0.25">
      <c r="A712" s="124"/>
      <c r="B712" s="119"/>
      <c r="C712" s="124"/>
      <c r="D712" s="124"/>
      <c r="E712" s="124"/>
      <c r="F712" s="123"/>
      <c r="G712" s="4"/>
      <c r="H712" s="4"/>
      <c r="I712" s="4"/>
      <c r="J712" s="4"/>
      <c r="K712" s="4"/>
      <c r="L712" s="64">
        <f>IFERROR(VLOOKUP(G712,'Sentrale parametere'!$A$4:$G$11,2,FALSE),0)</f>
        <v>0</v>
      </c>
      <c r="M712" s="64">
        <f>IFERROR(VLOOKUP(G712,'Sentrale parametere'!$A$4:$G$11,3,FALSE)*IF(F712="Ja",2,1),0)</f>
        <v>0</v>
      </c>
      <c r="N712" s="64">
        <f>IFERROR(VLOOKUP(G712,'Sentrale parametere'!$A$4:$G$11,4,FALSE),0)</f>
        <v>0</v>
      </c>
      <c r="O712" s="65">
        <f>IFERROR(VLOOKUP(G712,'Sentrale parametere'!$A$4:$G$11,5,FALSE),0)</f>
        <v>0</v>
      </c>
      <c r="P712" s="65">
        <f>IFERROR(VLOOKUP(G712,'Sentrale parametere'!$A$4:$G$11,6,FALSE)*IF(F712="Ja",2,1),0)</f>
        <v>0</v>
      </c>
      <c r="Q712" s="65">
        <f>IFERROR(VLOOKUP(G712,'Sentrale parametere'!$A$4:$G$11,7,FALSE),0)</f>
        <v>0</v>
      </c>
      <c r="R712" s="5">
        <f t="shared" si="66"/>
        <v>0</v>
      </c>
      <c r="S712" s="5">
        <f t="shared" si="67"/>
        <v>0</v>
      </c>
      <c r="T712" s="5">
        <f t="shared" si="68"/>
        <v>0</v>
      </c>
      <c r="U712" s="4">
        <f t="shared" si="69"/>
        <v>0</v>
      </c>
      <c r="V712" s="4">
        <f t="shared" si="70"/>
        <v>0</v>
      </c>
      <c r="W712" s="4">
        <f t="shared" si="71"/>
        <v>0</v>
      </c>
    </row>
    <row r="713" spans="1:23" customFormat="1" x14ac:dyDescent="0.25">
      <c r="A713" s="124"/>
      <c r="B713" s="119"/>
      <c r="C713" s="124"/>
      <c r="D713" s="124"/>
      <c r="E713" s="124"/>
      <c r="F713" s="123"/>
      <c r="G713" s="4"/>
      <c r="H713" s="4"/>
      <c r="I713" s="4"/>
      <c r="J713" s="4"/>
      <c r="K713" s="4"/>
      <c r="L713" s="64">
        <f>IFERROR(VLOOKUP(G713,'Sentrale parametere'!$A$4:$G$11,2,FALSE),0)</f>
        <v>0</v>
      </c>
      <c r="M713" s="64">
        <f>IFERROR(VLOOKUP(G713,'Sentrale parametere'!$A$4:$G$11,3,FALSE)*IF(F713="Ja",2,1),0)</f>
        <v>0</v>
      </c>
      <c r="N713" s="64">
        <f>IFERROR(VLOOKUP(G713,'Sentrale parametere'!$A$4:$G$11,4,FALSE),0)</f>
        <v>0</v>
      </c>
      <c r="O713" s="65">
        <f>IFERROR(VLOOKUP(G713,'Sentrale parametere'!$A$4:$G$11,5,FALSE),0)</f>
        <v>0</v>
      </c>
      <c r="P713" s="65">
        <f>IFERROR(VLOOKUP(G713,'Sentrale parametere'!$A$4:$G$11,6,FALSE)*IF(F713="Ja",2,1),0)</f>
        <v>0</v>
      </c>
      <c r="Q713" s="65">
        <f>IFERROR(VLOOKUP(G713,'Sentrale parametere'!$A$4:$G$11,7,FALSE),0)</f>
        <v>0</v>
      </c>
      <c r="R713" s="5">
        <f t="shared" si="66"/>
        <v>0</v>
      </c>
      <c r="S713" s="5">
        <f t="shared" si="67"/>
        <v>0</v>
      </c>
      <c r="T713" s="5">
        <f t="shared" si="68"/>
        <v>0</v>
      </c>
      <c r="U713" s="4">
        <f t="shared" si="69"/>
        <v>0</v>
      </c>
      <c r="V713" s="4">
        <f t="shared" si="70"/>
        <v>0</v>
      </c>
      <c r="W713" s="4">
        <f t="shared" si="71"/>
        <v>0</v>
      </c>
    </row>
    <row r="714" spans="1:23" customFormat="1" x14ac:dyDescent="0.25">
      <c r="A714" s="124"/>
      <c r="B714" s="119"/>
      <c r="C714" s="124"/>
      <c r="D714" s="124"/>
      <c r="E714" s="124"/>
      <c r="F714" s="123"/>
      <c r="G714" s="4"/>
      <c r="H714" s="4"/>
      <c r="I714" s="4"/>
      <c r="J714" s="4"/>
      <c r="K714" s="4"/>
      <c r="L714" s="64">
        <f>IFERROR(VLOOKUP(G714,'Sentrale parametere'!$A$4:$G$11,2,FALSE),0)</f>
        <v>0</v>
      </c>
      <c r="M714" s="64">
        <f>IFERROR(VLOOKUP(G714,'Sentrale parametere'!$A$4:$G$11,3,FALSE)*IF(F714="Ja",2,1),0)</f>
        <v>0</v>
      </c>
      <c r="N714" s="64">
        <f>IFERROR(VLOOKUP(G714,'Sentrale parametere'!$A$4:$G$11,4,FALSE),0)</f>
        <v>0</v>
      </c>
      <c r="O714" s="65">
        <f>IFERROR(VLOOKUP(G714,'Sentrale parametere'!$A$4:$G$11,5,FALSE),0)</f>
        <v>0</v>
      </c>
      <c r="P714" s="65">
        <f>IFERROR(VLOOKUP(G714,'Sentrale parametere'!$A$4:$G$11,6,FALSE)*IF(F714="Ja",2,1),0)</f>
        <v>0</v>
      </c>
      <c r="Q714" s="65">
        <f>IFERROR(VLOOKUP(G714,'Sentrale parametere'!$A$4:$G$11,7,FALSE),0)</f>
        <v>0</v>
      </c>
      <c r="R714" s="5">
        <f t="shared" si="66"/>
        <v>0</v>
      </c>
      <c r="S714" s="5">
        <f t="shared" si="67"/>
        <v>0</v>
      </c>
      <c r="T714" s="5">
        <f t="shared" si="68"/>
        <v>0</v>
      </c>
      <c r="U714" s="4">
        <f t="shared" si="69"/>
        <v>0</v>
      </c>
      <c r="V714" s="4">
        <f t="shared" si="70"/>
        <v>0</v>
      </c>
      <c r="W714" s="4">
        <f t="shared" si="71"/>
        <v>0</v>
      </c>
    </row>
    <row r="715" spans="1:23" customFormat="1" x14ac:dyDescent="0.25">
      <c r="A715" s="124"/>
      <c r="B715" s="119"/>
      <c r="C715" s="124"/>
      <c r="D715" s="124"/>
      <c r="E715" s="124"/>
      <c r="F715" s="123"/>
      <c r="G715" s="4"/>
      <c r="H715" s="4"/>
      <c r="I715" s="4"/>
      <c r="J715" s="4"/>
      <c r="K715" s="4"/>
      <c r="L715" s="64">
        <f>IFERROR(VLOOKUP(G715,'Sentrale parametere'!$A$4:$G$11,2,FALSE),0)</f>
        <v>0</v>
      </c>
      <c r="M715" s="64">
        <f>IFERROR(VLOOKUP(G715,'Sentrale parametere'!$A$4:$G$11,3,FALSE)*IF(F715="Ja",2,1),0)</f>
        <v>0</v>
      </c>
      <c r="N715" s="64">
        <f>IFERROR(VLOOKUP(G715,'Sentrale parametere'!$A$4:$G$11,4,FALSE),0)</f>
        <v>0</v>
      </c>
      <c r="O715" s="65">
        <f>IFERROR(VLOOKUP(G715,'Sentrale parametere'!$A$4:$G$11,5,FALSE),0)</f>
        <v>0</v>
      </c>
      <c r="P715" s="65">
        <f>IFERROR(VLOOKUP(G715,'Sentrale parametere'!$A$4:$G$11,6,FALSE)*IF(F715="Ja",2,1),0)</f>
        <v>0</v>
      </c>
      <c r="Q715" s="65">
        <f>IFERROR(VLOOKUP(G715,'Sentrale parametere'!$A$4:$G$11,7,FALSE),0)</f>
        <v>0</v>
      </c>
      <c r="R715" s="5">
        <f t="shared" si="66"/>
        <v>0</v>
      </c>
      <c r="S715" s="5">
        <f t="shared" si="67"/>
        <v>0</v>
      </c>
      <c r="T715" s="5">
        <f t="shared" si="68"/>
        <v>0</v>
      </c>
      <c r="U715" s="4">
        <f t="shared" si="69"/>
        <v>0</v>
      </c>
      <c r="V715" s="4">
        <f t="shared" si="70"/>
        <v>0</v>
      </c>
      <c r="W715" s="4">
        <f t="shared" si="71"/>
        <v>0</v>
      </c>
    </row>
    <row r="716" spans="1:23" customFormat="1" x14ac:dyDescent="0.25">
      <c r="A716" s="124"/>
      <c r="B716" s="119"/>
      <c r="C716" s="124"/>
      <c r="D716" s="124"/>
      <c r="E716" s="124"/>
      <c r="F716" s="123"/>
      <c r="G716" s="4"/>
      <c r="H716" s="4"/>
      <c r="I716" s="4"/>
      <c r="J716" s="4"/>
      <c r="K716" s="4"/>
      <c r="L716" s="64">
        <f>IFERROR(VLOOKUP(G716,'Sentrale parametere'!$A$4:$G$11,2,FALSE),0)</f>
        <v>0</v>
      </c>
      <c r="M716" s="64">
        <f>IFERROR(VLOOKUP(G716,'Sentrale parametere'!$A$4:$G$11,3,FALSE)*IF(F716="Ja",2,1),0)</f>
        <v>0</v>
      </c>
      <c r="N716" s="64">
        <f>IFERROR(VLOOKUP(G716,'Sentrale parametere'!$A$4:$G$11,4,FALSE),0)</f>
        <v>0</v>
      </c>
      <c r="O716" s="65">
        <f>IFERROR(VLOOKUP(G716,'Sentrale parametere'!$A$4:$G$11,5,FALSE),0)</f>
        <v>0</v>
      </c>
      <c r="P716" s="65">
        <f>IFERROR(VLOOKUP(G716,'Sentrale parametere'!$A$4:$G$11,6,FALSE)*IF(F716="Ja",2,1),0)</f>
        <v>0</v>
      </c>
      <c r="Q716" s="65">
        <f>IFERROR(VLOOKUP(G716,'Sentrale parametere'!$A$4:$G$11,7,FALSE),0)</f>
        <v>0</v>
      </c>
      <c r="R716" s="5">
        <f t="shared" si="66"/>
        <v>0</v>
      </c>
      <c r="S716" s="5">
        <f t="shared" si="67"/>
        <v>0</v>
      </c>
      <c r="T716" s="5">
        <f t="shared" si="68"/>
        <v>0</v>
      </c>
      <c r="U716" s="4">
        <f t="shared" si="69"/>
        <v>0</v>
      </c>
      <c r="V716" s="4">
        <f t="shared" si="70"/>
        <v>0</v>
      </c>
      <c r="W716" s="4">
        <f t="shared" si="71"/>
        <v>0</v>
      </c>
    </row>
    <row r="717" spans="1:23" customFormat="1" x14ac:dyDescent="0.25">
      <c r="A717" s="124"/>
      <c r="B717" s="119"/>
      <c r="C717" s="124"/>
      <c r="D717" s="124"/>
      <c r="E717" s="124"/>
      <c r="F717" s="123"/>
      <c r="G717" s="4"/>
      <c r="H717" s="4"/>
      <c r="I717" s="4"/>
      <c r="J717" s="4"/>
      <c r="K717" s="4"/>
      <c r="L717" s="64">
        <f>IFERROR(VLOOKUP(G717,'Sentrale parametere'!$A$4:$G$11,2,FALSE),0)</f>
        <v>0</v>
      </c>
      <c r="M717" s="64">
        <f>IFERROR(VLOOKUP(G717,'Sentrale parametere'!$A$4:$G$11,3,FALSE)*IF(F717="Ja",2,1),0)</f>
        <v>0</v>
      </c>
      <c r="N717" s="64">
        <f>IFERROR(VLOOKUP(G717,'Sentrale parametere'!$A$4:$G$11,4,FALSE),0)</f>
        <v>0</v>
      </c>
      <c r="O717" s="65">
        <f>IFERROR(VLOOKUP(G717,'Sentrale parametere'!$A$4:$G$11,5,FALSE),0)</f>
        <v>0</v>
      </c>
      <c r="P717" s="65">
        <f>IFERROR(VLOOKUP(G717,'Sentrale parametere'!$A$4:$G$11,6,FALSE)*IF(F717="Ja",2,1),0)</f>
        <v>0</v>
      </c>
      <c r="Q717" s="65">
        <f>IFERROR(VLOOKUP(G717,'Sentrale parametere'!$A$4:$G$11,7,FALSE),0)</f>
        <v>0</v>
      </c>
      <c r="R717" s="5">
        <f t="shared" si="66"/>
        <v>0</v>
      </c>
      <c r="S717" s="5">
        <f t="shared" si="67"/>
        <v>0</v>
      </c>
      <c r="T717" s="5">
        <f t="shared" si="68"/>
        <v>0</v>
      </c>
      <c r="U717" s="4">
        <f t="shared" si="69"/>
        <v>0</v>
      </c>
      <c r="V717" s="4">
        <f t="shared" si="70"/>
        <v>0</v>
      </c>
      <c r="W717" s="4">
        <f t="shared" si="71"/>
        <v>0</v>
      </c>
    </row>
    <row r="718" spans="1:23" customFormat="1" x14ac:dyDescent="0.25">
      <c r="A718" s="124"/>
      <c r="B718" s="119"/>
      <c r="C718" s="124"/>
      <c r="D718" s="124"/>
      <c r="E718" s="124"/>
      <c r="F718" s="123"/>
      <c r="G718" s="4"/>
      <c r="H718" s="4"/>
      <c r="I718" s="4"/>
      <c r="J718" s="4"/>
      <c r="K718" s="4"/>
      <c r="L718" s="64">
        <f>IFERROR(VLOOKUP(G718,'Sentrale parametere'!$A$4:$G$11,2,FALSE),0)</f>
        <v>0</v>
      </c>
      <c r="M718" s="64">
        <f>IFERROR(VLOOKUP(G718,'Sentrale parametere'!$A$4:$G$11,3,FALSE)*IF(F718="Ja",2,1),0)</f>
        <v>0</v>
      </c>
      <c r="N718" s="64">
        <f>IFERROR(VLOOKUP(G718,'Sentrale parametere'!$A$4:$G$11,4,FALSE),0)</f>
        <v>0</v>
      </c>
      <c r="O718" s="65">
        <f>IFERROR(VLOOKUP(G718,'Sentrale parametere'!$A$4:$G$11,5,FALSE),0)</f>
        <v>0</v>
      </c>
      <c r="P718" s="65">
        <f>IFERROR(VLOOKUP(G718,'Sentrale parametere'!$A$4:$G$11,6,FALSE)*IF(F718="Ja",2,1),0)</f>
        <v>0</v>
      </c>
      <c r="Q718" s="65">
        <f>IFERROR(VLOOKUP(G718,'Sentrale parametere'!$A$4:$G$11,7,FALSE),0)</f>
        <v>0</v>
      </c>
      <c r="R718" s="5">
        <f t="shared" si="66"/>
        <v>0</v>
      </c>
      <c r="S718" s="5">
        <f t="shared" si="67"/>
        <v>0</v>
      </c>
      <c r="T718" s="5">
        <f t="shared" si="68"/>
        <v>0</v>
      </c>
      <c r="U718" s="4">
        <f t="shared" si="69"/>
        <v>0</v>
      </c>
      <c r="V718" s="4">
        <f t="shared" si="70"/>
        <v>0</v>
      </c>
      <c r="W718" s="4">
        <f t="shared" si="71"/>
        <v>0</v>
      </c>
    </row>
    <row r="719" spans="1:23" customFormat="1" x14ac:dyDescent="0.25">
      <c r="A719" s="124"/>
      <c r="B719" s="119"/>
      <c r="C719" s="124"/>
      <c r="D719" s="124"/>
      <c r="E719" s="124"/>
      <c r="F719" s="123"/>
      <c r="G719" s="4"/>
      <c r="H719" s="4"/>
      <c r="I719" s="4"/>
      <c r="J719" s="4"/>
      <c r="K719" s="4"/>
      <c r="L719" s="64">
        <f>IFERROR(VLOOKUP(G719,'Sentrale parametere'!$A$4:$G$11,2,FALSE),0)</f>
        <v>0</v>
      </c>
      <c r="M719" s="64">
        <f>IFERROR(VLOOKUP(G719,'Sentrale parametere'!$A$4:$G$11,3,FALSE)*IF(F719="Ja",2,1),0)</f>
        <v>0</v>
      </c>
      <c r="N719" s="64">
        <f>IFERROR(VLOOKUP(G719,'Sentrale parametere'!$A$4:$G$11,4,FALSE),0)</f>
        <v>0</v>
      </c>
      <c r="O719" s="65">
        <f>IFERROR(VLOOKUP(G719,'Sentrale parametere'!$A$4:$G$11,5,FALSE),0)</f>
        <v>0</v>
      </c>
      <c r="P719" s="65">
        <f>IFERROR(VLOOKUP(G719,'Sentrale parametere'!$A$4:$G$11,6,FALSE)*IF(F719="Ja",2,1),0)</f>
        <v>0</v>
      </c>
      <c r="Q719" s="65">
        <f>IFERROR(VLOOKUP(G719,'Sentrale parametere'!$A$4:$G$11,7,FALSE),0)</f>
        <v>0</v>
      </c>
      <c r="R719" s="5">
        <f t="shared" si="66"/>
        <v>0</v>
      </c>
      <c r="S719" s="5">
        <f t="shared" si="67"/>
        <v>0</v>
      </c>
      <c r="T719" s="5">
        <f t="shared" si="68"/>
        <v>0</v>
      </c>
      <c r="U719" s="4">
        <f t="shared" si="69"/>
        <v>0</v>
      </c>
      <c r="V719" s="4">
        <f t="shared" si="70"/>
        <v>0</v>
      </c>
      <c r="W719" s="4">
        <f t="shared" si="71"/>
        <v>0</v>
      </c>
    </row>
    <row r="720" spans="1:23" customFormat="1" x14ac:dyDescent="0.25">
      <c r="A720" s="124"/>
      <c r="B720" s="119"/>
      <c r="C720" s="124"/>
      <c r="D720" s="124"/>
      <c r="E720" s="124"/>
      <c r="F720" s="123"/>
      <c r="G720" s="4"/>
      <c r="H720" s="4"/>
      <c r="I720" s="4"/>
      <c r="J720" s="4"/>
      <c r="K720" s="4"/>
      <c r="L720" s="64">
        <f>IFERROR(VLOOKUP(G720,'Sentrale parametere'!$A$4:$G$11,2,FALSE),0)</f>
        <v>0</v>
      </c>
      <c r="M720" s="64">
        <f>IFERROR(VLOOKUP(G720,'Sentrale parametere'!$A$4:$G$11,3,FALSE)*IF(F720="Ja",2,1),0)</f>
        <v>0</v>
      </c>
      <c r="N720" s="64">
        <f>IFERROR(VLOOKUP(G720,'Sentrale parametere'!$A$4:$G$11,4,FALSE),0)</f>
        <v>0</v>
      </c>
      <c r="O720" s="65">
        <f>IFERROR(VLOOKUP(G720,'Sentrale parametere'!$A$4:$G$11,5,FALSE),0)</f>
        <v>0</v>
      </c>
      <c r="P720" s="65">
        <f>IFERROR(VLOOKUP(G720,'Sentrale parametere'!$A$4:$G$11,6,FALSE)*IF(F720="Ja",2,1),0)</f>
        <v>0</v>
      </c>
      <c r="Q720" s="65">
        <f>IFERROR(VLOOKUP(G720,'Sentrale parametere'!$A$4:$G$11,7,FALSE),0)</f>
        <v>0</v>
      </c>
      <c r="R720" s="5">
        <f t="shared" si="66"/>
        <v>0</v>
      </c>
      <c r="S720" s="5">
        <f t="shared" si="67"/>
        <v>0</v>
      </c>
      <c r="T720" s="5">
        <f t="shared" si="68"/>
        <v>0</v>
      </c>
      <c r="U720" s="4">
        <f t="shared" si="69"/>
        <v>0</v>
      </c>
      <c r="V720" s="4">
        <f t="shared" si="70"/>
        <v>0</v>
      </c>
      <c r="W720" s="4">
        <f t="shared" si="71"/>
        <v>0</v>
      </c>
    </row>
    <row r="721" spans="1:23" customFormat="1" x14ac:dyDescent="0.25">
      <c r="A721" s="124"/>
      <c r="B721" s="119"/>
      <c r="C721" s="124"/>
      <c r="D721" s="124"/>
      <c r="E721" s="124"/>
      <c r="F721" s="123"/>
      <c r="G721" s="4"/>
      <c r="H721" s="4"/>
      <c r="I721" s="4"/>
      <c r="J721" s="4"/>
      <c r="K721" s="4"/>
      <c r="L721" s="64">
        <f>IFERROR(VLOOKUP(G721,'Sentrale parametere'!$A$4:$G$11,2,FALSE),0)</f>
        <v>0</v>
      </c>
      <c r="M721" s="64">
        <f>IFERROR(VLOOKUP(G721,'Sentrale parametere'!$A$4:$G$11,3,FALSE)*IF(F721="Ja",2,1),0)</f>
        <v>0</v>
      </c>
      <c r="N721" s="64">
        <f>IFERROR(VLOOKUP(G721,'Sentrale parametere'!$A$4:$G$11,4,FALSE),0)</f>
        <v>0</v>
      </c>
      <c r="O721" s="65">
        <f>IFERROR(VLOOKUP(G721,'Sentrale parametere'!$A$4:$G$11,5,FALSE),0)</f>
        <v>0</v>
      </c>
      <c r="P721" s="65">
        <f>IFERROR(VLOOKUP(G721,'Sentrale parametere'!$A$4:$G$11,6,FALSE)*IF(F721="Ja",2,1),0)</f>
        <v>0</v>
      </c>
      <c r="Q721" s="65">
        <f>IFERROR(VLOOKUP(G721,'Sentrale parametere'!$A$4:$G$11,7,FALSE),0)</f>
        <v>0</v>
      </c>
      <c r="R721" s="5">
        <f t="shared" si="66"/>
        <v>0</v>
      </c>
      <c r="S721" s="5">
        <f t="shared" si="67"/>
        <v>0</v>
      </c>
      <c r="T721" s="5">
        <f t="shared" si="68"/>
        <v>0</v>
      </c>
      <c r="U721" s="4">
        <f t="shared" si="69"/>
        <v>0</v>
      </c>
      <c r="V721" s="4">
        <f t="shared" si="70"/>
        <v>0</v>
      </c>
      <c r="W721" s="4">
        <f t="shared" si="71"/>
        <v>0</v>
      </c>
    </row>
    <row r="722" spans="1:23" customFormat="1" x14ac:dyDescent="0.25">
      <c r="A722" s="124"/>
      <c r="B722" s="119"/>
      <c r="C722" s="124"/>
      <c r="D722" s="124"/>
      <c r="E722" s="124"/>
      <c r="F722" s="123"/>
      <c r="G722" s="4"/>
      <c r="H722" s="4"/>
      <c r="I722" s="4"/>
      <c r="J722" s="4"/>
      <c r="K722" s="4"/>
      <c r="L722" s="64">
        <f>IFERROR(VLOOKUP(G722,'Sentrale parametere'!$A$4:$G$11,2,FALSE),0)</f>
        <v>0</v>
      </c>
      <c r="M722" s="64">
        <f>IFERROR(VLOOKUP(G722,'Sentrale parametere'!$A$4:$G$11,3,FALSE)*IF(F722="Ja",2,1),0)</f>
        <v>0</v>
      </c>
      <c r="N722" s="64">
        <f>IFERROR(VLOOKUP(G722,'Sentrale parametere'!$A$4:$G$11,4,FALSE),0)</f>
        <v>0</v>
      </c>
      <c r="O722" s="65">
        <f>IFERROR(VLOOKUP(G722,'Sentrale parametere'!$A$4:$G$11,5,FALSE),0)</f>
        <v>0</v>
      </c>
      <c r="P722" s="65">
        <f>IFERROR(VLOOKUP(G722,'Sentrale parametere'!$A$4:$G$11,6,FALSE)*IF(F722="Ja",2,1),0)</f>
        <v>0</v>
      </c>
      <c r="Q722" s="65">
        <f>IFERROR(VLOOKUP(G722,'Sentrale parametere'!$A$4:$G$11,7,FALSE),0)</f>
        <v>0</v>
      </c>
      <c r="R722" s="5">
        <f t="shared" si="66"/>
        <v>0</v>
      </c>
      <c r="S722" s="5">
        <f t="shared" si="67"/>
        <v>0</v>
      </c>
      <c r="T722" s="5">
        <f t="shared" si="68"/>
        <v>0</v>
      </c>
      <c r="U722" s="4">
        <f t="shared" si="69"/>
        <v>0</v>
      </c>
      <c r="V722" s="4">
        <f t="shared" si="70"/>
        <v>0</v>
      </c>
      <c r="W722" s="4">
        <f t="shared" si="71"/>
        <v>0</v>
      </c>
    </row>
    <row r="723" spans="1:23" customFormat="1" x14ac:dyDescent="0.25">
      <c r="A723" s="124"/>
      <c r="B723" s="119"/>
      <c r="C723" s="124"/>
      <c r="D723" s="124"/>
      <c r="E723" s="124"/>
      <c r="F723" s="123"/>
      <c r="G723" s="4"/>
      <c r="H723" s="4"/>
      <c r="I723" s="4"/>
      <c r="J723" s="4"/>
      <c r="K723" s="4"/>
      <c r="L723" s="64">
        <f>IFERROR(VLOOKUP(G723,'Sentrale parametere'!$A$4:$G$11,2,FALSE),0)</f>
        <v>0</v>
      </c>
      <c r="M723" s="64">
        <f>IFERROR(VLOOKUP(G723,'Sentrale parametere'!$A$4:$G$11,3,FALSE)*IF(F723="Ja",2,1),0)</f>
        <v>0</v>
      </c>
      <c r="N723" s="64">
        <f>IFERROR(VLOOKUP(G723,'Sentrale parametere'!$A$4:$G$11,4,FALSE),0)</f>
        <v>0</v>
      </c>
      <c r="O723" s="65">
        <f>IFERROR(VLOOKUP(G723,'Sentrale parametere'!$A$4:$G$11,5,FALSE),0)</f>
        <v>0</v>
      </c>
      <c r="P723" s="65">
        <f>IFERROR(VLOOKUP(G723,'Sentrale parametere'!$A$4:$G$11,6,FALSE)*IF(F723="Ja",2,1),0)</f>
        <v>0</v>
      </c>
      <c r="Q723" s="65">
        <f>IFERROR(VLOOKUP(G723,'Sentrale parametere'!$A$4:$G$11,7,FALSE),0)</f>
        <v>0</v>
      </c>
      <c r="R723" s="5">
        <f t="shared" si="66"/>
        <v>0</v>
      </c>
      <c r="S723" s="5">
        <f t="shared" si="67"/>
        <v>0</v>
      </c>
      <c r="T723" s="5">
        <f t="shared" si="68"/>
        <v>0</v>
      </c>
      <c r="U723" s="4">
        <f t="shared" si="69"/>
        <v>0</v>
      </c>
      <c r="V723" s="4">
        <f t="shared" si="70"/>
        <v>0</v>
      </c>
      <c r="W723" s="4">
        <f t="shared" si="71"/>
        <v>0</v>
      </c>
    </row>
    <row r="724" spans="1:23" customFormat="1" x14ac:dyDescent="0.25">
      <c r="A724" s="124"/>
      <c r="B724" s="119"/>
      <c r="C724" s="124"/>
      <c r="D724" s="124"/>
      <c r="E724" s="124"/>
      <c r="F724" s="123"/>
      <c r="G724" s="4"/>
      <c r="H724" s="4"/>
      <c r="I724" s="4"/>
      <c r="J724" s="4"/>
      <c r="K724" s="4"/>
      <c r="L724" s="64">
        <f>IFERROR(VLOOKUP(G724,'Sentrale parametere'!$A$4:$G$11,2,FALSE),0)</f>
        <v>0</v>
      </c>
      <c r="M724" s="64">
        <f>IFERROR(VLOOKUP(G724,'Sentrale parametere'!$A$4:$G$11,3,FALSE)*IF(F724="Ja",2,1),0)</f>
        <v>0</v>
      </c>
      <c r="N724" s="64">
        <f>IFERROR(VLOOKUP(G724,'Sentrale parametere'!$A$4:$G$11,4,FALSE),0)</f>
        <v>0</v>
      </c>
      <c r="O724" s="65">
        <f>IFERROR(VLOOKUP(G724,'Sentrale parametere'!$A$4:$G$11,5,FALSE),0)</f>
        <v>0</v>
      </c>
      <c r="P724" s="65">
        <f>IFERROR(VLOOKUP(G724,'Sentrale parametere'!$A$4:$G$11,6,FALSE)*IF(F724="Ja",2,1),0)</f>
        <v>0</v>
      </c>
      <c r="Q724" s="65">
        <f>IFERROR(VLOOKUP(G724,'Sentrale parametere'!$A$4:$G$11,7,FALSE),0)</f>
        <v>0</v>
      </c>
      <c r="R724" s="5">
        <f t="shared" si="66"/>
        <v>0</v>
      </c>
      <c r="S724" s="5">
        <f t="shared" si="67"/>
        <v>0</v>
      </c>
      <c r="T724" s="5">
        <f t="shared" si="68"/>
        <v>0</v>
      </c>
      <c r="U724" s="4">
        <f t="shared" si="69"/>
        <v>0</v>
      </c>
      <c r="V724" s="4">
        <f t="shared" si="70"/>
        <v>0</v>
      </c>
      <c r="W724" s="4">
        <f t="shared" si="71"/>
        <v>0</v>
      </c>
    </row>
    <row r="725" spans="1:23" customFormat="1" x14ac:dyDescent="0.25">
      <c r="A725" s="124"/>
      <c r="B725" s="119"/>
      <c r="C725" s="124"/>
      <c r="D725" s="124"/>
      <c r="E725" s="124"/>
      <c r="F725" s="123"/>
      <c r="G725" s="4"/>
      <c r="H725" s="4"/>
      <c r="I725" s="4"/>
      <c r="J725" s="4"/>
      <c r="K725" s="4"/>
      <c r="L725" s="64">
        <f>IFERROR(VLOOKUP(G725,'Sentrale parametere'!$A$4:$G$11,2,FALSE),0)</f>
        <v>0</v>
      </c>
      <c r="M725" s="64">
        <f>IFERROR(VLOOKUP(G725,'Sentrale parametere'!$A$4:$G$11,3,FALSE)*IF(F725="Ja",2,1),0)</f>
        <v>0</v>
      </c>
      <c r="N725" s="64">
        <f>IFERROR(VLOOKUP(G725,'Sentrale parametere'!$A$4:$G$11,4,FALSE),0)</f>
        <v>0</v>
      </c>
      <c r="O725" s="65">
        <f>IFERROR(VLOOKUP(G725,'Sentrale parametere'!$A$4:$G$11,5,FALSE),0)</f>
        <v>0</v>
      </c>
      <c r="P725" s="65">
        <f>IFERROR(VLOOKUP(G725,'Sentrale parametere'!$A$4:$G$11,6,FALSE)*IF(F725="Ja",2,1),0)</f>
        <v>0</v>
      </c>
      <c r="Q725" s="65">
        <f>IFERROR(VLOOKUP(G725,'Sentrale parametere'!$A$4:$G$11,7,FALSE),0)</f>
        <v>0</v>
      </c>
      <c r="R725" s="5">
        <f t="shared" si="66"/>
        <v>0</v>
      </c>
      <c r="S725" s="5">
        <f t="shared" si="67"/>
        <v>0</v>
      </c>
      <c r="T725" s="5">
        <f t="shared" si="68"/>
        <v>0</v>
      </c>
      <c r="U725" s="4">
        <f t="shared" si="69"/>
        <v>0</v>
      </c>
      <c r="V725" s="4">
        <f t="shared" si="70"/>
        <v>0</v>
      </c>
      <c r="W725" s="4">
        <f t="shared" si="71"/>
        <v>0</v>
      </c>
    </row>
    <row r="726" spans="1:23" customFormat="1" x14ac:dyDescent="0.25">
      <c r="A726" s="124"/>
      <c r="B726" s="119"/>
      <c r="C726" s="124"/>
      <c r="D726" s="124"/>
      <c r="E726" s="124"/>
      <c r="F726" s="123"/>
      <c r="G726" s="4"/>
      <c r="H726" s="4"/>
      <c r="I726" s="4"/>
      <c r="J726" s="4"/>
      <c r="K726" s="4"/>
      <c r="L726" s="64">
        <f>IFERROR(VLOOKUP(G726,'Sentrale parametere'!$A$4:$G$11,2,FALSE),0)</f>
        <v>0</v>
      </c>
      <c r="M726" s="64">
        <f>IFERROR(VLOOKUP(G726,'Sentrale parametere'!$A$4:$G$11,3,FALSE)*IF(F726="Ja",2,1),0)</f>
        <v>0</v>
      </c>
      <c r="N726" s="64">
        <f>IFERROR(VLOOKUP(G726,'Sentrale parametere'!$A$4:$G$11,4,FALSE),0)</f>
        <v>0</v>
      </c>
      <c r="O726" s="65">
        <f>IFERROR(VLOOKUP(G726,'Sentrale parametere'!$A$4:$G$11,5,FALSE),0)</f>
        <v>0</v>
      </c>
      <c r="P726" s="65">
        <f>IFERROR(VLOOKUP(G726,'Sentrale parametere'!$A$4:$G$11,6,FALSE)*IF(F726="Ja",2,1),0)</f>
        <v>0</v>
      </c>
      <c r="Q726" s="65">
        <f>IFERROR(VLOOKUP(G726,'Sentrale parametere'!$A$4:$G$11,7,FALSE),0)</f>
        <v>0</v>
      </c>
      <c r="R726" s="5">
        <f t="shared" si="66"/>
        <v>0</v>
      </c>
      <c r="S726" s="5">
        <f t="shared" si="67"/>
        <v>0</v>
      </c>
      <c r="T726" s="5">
        <f t="shared" si="68"/>
        <v>0</v>
      </c>
      <c r="U726" s="4">
        <f t="shared" si="69"/>
        <v>0</v>
      </c>
      <c r="V726" s="4">
        <f t="shared" si="70"/>
        <v>0</v>
      </c>
      <c r="W726" s="4">
        <f t="shared" si="71"/>
        <v>0</v>
      </c>
    </row>
    <row r="727" spans="1:23" customFormat="1" x14ac:dyDescent="0.25">
      <c r="A727" s="124"/>
      <c r="B727" s="119"/>
      <c r="C727" s="124"/>
      <c r="D727" s="124"/>
      <c r="E727" s="124"/>
      <c r="F727" s="123"/>
      <c r="G727" s="4"/>
      <c r="H727" s="4"/>
      <c r="I727" s="4"/>
      <c r="J727" s="4"/>
      <c r="K727" s="4"/>
      <c r="L727" s="64">
        <f>IFERROR(VLOOKUP(G727,'Sentrale parametere'!$A$4:$G$11,2,FALSE),0)</f>
        <v>0</v>
      </c>
      <c r="M727" s="64">
        <f>IFERROR(VLOOKUP(G727,'Sentrale parametere'!$A$4:$G$11,3,FALSE)*IF(F727="Ja",2,1),0)</f>
        <v>0</v>
      </c>
      <c r="N727" s="64">
        <f>IFERROR(VLOOKUP(G727,'Sentrale parametere'!$A$4:$G$11,4,FALSE),0)</f>
        <v>0</v>
      </c>
      <c r="O727" s="65">
        <f>IFERROR(VLOOKUP(G727,'Sentrale parametere'!$A$4:$G$11,5,FALSE),0)</f>
        <v>0</v>
      </c>
      <c r="P727" s="65">
        <f>IFERROR(VLOOKUP(G727,'Sentrale parametere'!$A$4:$G$11,6,FALSE)*IF(F727="Ja",2,1),0)</f>
        <v>0</v>
      </c>
      <c r="Q727" s="65">
        <f>IFERROR(VLOOKUP(G727,'Sentrale parametere'!$A$4:$G$11,7,FALSE),0)</f>
        <v>0</v>
      </c>
      <c r="R727" s="5">
        <f t="shared" si="66"/>
        <v>0</v>
      </c>
      <c r="S727" s="5">
        <f t="shared" si="67"/>
        <v>0</v>
      </c>
      <c r="T727" s="5">
        <f t="shared" si="68"/>
        <v>0</v>
      </c>
      <c r="U727" s="4">
        <f t="shared" si="69"/>
        <v>0</v>
      </c>
      <c r="V727" s="4">
        <f t="shared" si="70"/>
        <v>0</v>
      </c>
      <c r="W727" s="4">
        <f t="shared" si="71"/>
        <v>0</v>
      </c>
    </row>
    <row r="728" spans="1:23" customFormat="1" x14ac:dyDescent="0.25">
      <c r="A728" s="124"/>
      <c r="B728" s="119"/>
      <c r="C728" s="124"/>
      <c r="D728" s="124"/>
      <c r="E728" s="124"/>
      <c r="F728" s="123"/>
      <c r="G728" s="4"/>
      <c r="H728" s="4"/>
      <c r="I728" s="4"/>
      <c r="J728" s="4"/>
      <c r="K728" s="4"/>
      <c r="L728" s="64">
        <f>IFERROR(VLOOKUP(G728,'Sentrale parametere'!$A$4:$G$11,2,FALSE),0)</f>
        <v>0</v>
      </c>
      <c r="M728" s="64">
        <f>IFERROR(VLOOKUP(G728,'Sentrale parametere'!$A$4:$G$11,3,FALSE)*IF(F728="Ja",2,1),0)</f>
        <v>0</v>
      </c>
      <c r="N728" s="64">
        <f>IFERROR(VLOOKUP(G728,'Sentrale parametere'!$A$4:$G$11,4,FALSE),0)</f>
        <v>0</v>
      </c>
      <c r="O728" s="65">
        <f>IFERROR(VLOOKUP(G728,'Sentrale parametere'!$A$4:$G$11,5,FALSE),0)</f>
        <v>0</v>
      </c>
      <c r="P728" s="65">
        <f>IFERROR(VLOOKUP(G728,'Sentrale parametere'!$A$4:$G$11,6,FALSE)*IF(F728="Ja",2,1),0)</f>
        <v>0</v>
      </c>
      <c r="Q728" s="65">
        <f>IFERROR(VLOOKUP(G728,'Sentrale parametere'!$A$4:$G$11,7,FALSE),0)</f>
        <v>0</v>
      </c>
      <c r="R728" s="5">
        <f t="shared" si="66"/>
        <v>0</v>
      </c>
      <c r="S728" s="5">
        <f t="shared" si="67"/>
        <v>0</v>
      </c>
      <c r="T728" s="5">
        <f t="shared" si="68"/>
        <v>0</v>
      </c>
      <c r="U728" s="4">
        <f t="shared" si="69"/>
        <v>0</v>
      </c>
      <c r="V728" s="4">
        <f t="shared" si="70"/>
        <v>0</v>
      </c>
      <c r="W728" s="4">
        <f t="shared" si="71"/>
        <v>0</v>
      </c>
    </row>
    <row r="729" spans="1:23" customFormat="1" x14ac:dyDescent="0.25">
      <c r="A729" s="124"/>
      <c r="B729" s="119"/>
      <c r="C729" s="124"/>
      <c r="D729" s="124"/>
      <c r="E729" s="124"/>
      <c r="F729" s="123"/>
      <c r="G729" s="4"/>
      <c r="H729" s="4"/>
      <c r="I729" s="4"/>
      <c r="J729" s="4"/>
      <c r="K729" s="4"/>
      <c r="L729" s="64">
        <f>IFERROR(VLOOKUP(G729,'Sentrale parametere'!$A$4:$G$11,2,FALSE),0)</f>
        <v>0</v>
      </c>
      <c r="M729" s="64">
        <f>IFERROR(VLOOKUP(G729,'Sentrale parametere'!$A$4:$G$11,3,FALSE)*IF(F729="Ja",2,1),0)</f>
        <v>0</v>
      </c>
      <c r="N729" s="64">
        <f>IFERROR(VLOOKUP(G729,'Sentrale parametere'!$A$4:$G$11,4,FALSE),0)</f>
        <v>0</v>
      </c>
      <c r="O729" s="65">
        <f>IFERROR(VLOOKUP(G729,'Sentrale parametere'!$A$4:$G$11,5,FALSE),0)</f>
        <v>0</v>
      </c>
      <c r="P729" s="65">
        <f>IFERROR(VLOOKUP(G729,'Sentrale parametere'!$A$4:$G$11,6,FALSE)*IF(F729="Ja",2,1),0)</f>
        <v>0</v>
      </c>
      <c r="Q729" s="65">
        <f>IFERROR(VLOOKUP(G729,'Sentrale parametere'!$A$4:$G$11,7,FALSE),0)</f>
        <v>0</v>
      </c>
      <c r="R729" s="5">
        <f t="shared" si="66"/>
        <v>0</v>
      </c>
      <c r="S729" s="5">
        <f t="shared" si="67"/>
        <v>0</v>
      </c>
      <c r="T729" s="5">
        <f t="shared" si="68"/>
        <v>0</v>
      </c>
      <c r="U729" s="4">
        <f t="shared" si="69"/>
        <v>0</v>
      </c>
      <c r="V729" s="4">
        <f t="shared" si="70"/>
        <v>0</v>
      </c>
      <c r="W729" s="4">
        <f t="shared" si="71"/>
        <v>0</v>
      </c>
    </row>
    <row r="730" spans="1:23" customFormat="1" x14ac:dyDescent="0.25">
      <c r="A730" s="124"/>
      <c r="B730" s="119"/>
      <c r="C730" s="124"/>
      <c r="D730" s="124"/>
      <c r="E730" s="124"/>
      <c r="F730" s="123"/>
      <c r="G730" s="4"/>
      <c r="H730" s="4"/>
      <c r="I730" s="4"/>
      <c r="J730" s="4"/>
      <c r="K730" s="4"/>
      <c r="L730" s="64">
        <f>IFERROR(VLOOKUP(G730,'Sentrale parametere'!$A$4:$G$11,2,FALSE),0)</f>
        <v>0</v>
      </c>
      <c r="M730" s="64">
        <f>IFERROR(VLOOKUP(G730,'Sentrale parametere'!$A$4:$G$11,3,FALSE)*IF(F730="Ja",2,1),0)</f>
        <v>0</v>
      </c>
      <c r="N730" s="64">
        <f>IFERROR(VLOOKUP(G730,'Sentrale parametere'!$A$4:$G$11,4,FALSE),0)</f>
        <v>0</v>
      </c>
      <c r="O730" s="65">
        <f>IFERROR(VLOOKUP(G730,'Sentrale parametere'!$A$4:$G$11,5,FALSE),0)</f>
        <v>0</v>
      </c>
      <c r="P730" s="65">
        <f>IFERROR(VLOOKUP(G730,'Sentrale parametere'!$A$4:$G$11,6,FALSE)*IF(F730="Ja",2,1),0)</f>
        <v>0</v>
      </c>
      <c r="Q730" s="65">
        <f>IFERROR(VLOOKUP(G730,'Sentrale parametere'!$A$4:$G$11,7,FALSE),0)</f>
        <v>0</v>
      </c>
      <c r="R730" s="5">
        <f t="shared" si="66"/>
        <v>0</v>
      </c>
      <c r="S730" s="5">
        <f t="shared" si="67"/>
        <v>0</v>
      </c>
      <c r="T730" s="5">
        <f t="shared" si="68"/>
        <v>0</v>
      </c>
      <c r="U730" s="4">
        <f t="shared" si="69"/>
        <v>0</v>
      </c>
      <c r="V730" s="4">
        <f t="shared" si="70"/>
        <v>0</v>
      </c>
      <c r="W730" s="4">
        <f t="shared" si="71"/>
        <v>0</v>
      </c>
    </row>
    <row r="731" spans="1:23" customFormat="1" x14ac:dyDescent="0.25">
      <c r="A731" s="124"/>
      <c r="B731" s="119"/>
      <c r="C731" s="124"/>
      <c r="D731" s="124"/>
      <c r="E731" s="124"/>
      <c r="F731" s="123"/>
      <c r="G731" s="4"/>
      <c r="H731" s="4"/>
      <c r="I731" s="4"/>
      <c r="J731" s="4"/>
      <c r="K731" s="4"/>
      <c r="L731" s="64">
        <f>IFERROR(VLOOKUP(G731,'Sentrale parametere'!$A$4:$G$11,2,FALSE),0)</f>
        <v>0</v>
      </c>
      <c r="M731" s="64">
        <f>IFERROR(VLOOKUP(G731,'Sentrale parametere'!$A$4:$G$11,3,FALSE)*IF(F731="Ja",2,1),0)</f>
        <v>0</v>
      </c>
      <c r="N731" s="64">
        <f>IFERROR(VLOOKUP(G731,'Sentrale parametere'!$A$4:$G$11,4,FALSE),0)</f>
        <v>0</v>
      </c>
      <c r="O731" s="65">
        <f>IFERROR(VLOOKUP(G731,'Sentrale parametere'!$A$4:$G$11,5,FALSE),0)</f>
        <v>0</v>
      </c>
      <c r="P731" s="65">
        <f>IFERROR(VLOOKUP(G731,'Sentrale parametere'!$A$4:$G$11,6,FALSE)*IF(F731="Ja",2,1),0)</f>
        <v>0</v>
      </c>
      <c r="Q731" s="65">
        <f>IFERROR(VLOOKUP(G731,'Sentrale parametere'!$A$4:$G$11,7,FALSE),0)</f>
        <v>0</v>
      </c>
      <c r="R731" s="5">
        <f t="shared" si="66"/>
        <v>0</v>
      </c>
      <c r="S731" s="5">
        <f t="shared" si="67"/>
        <v>0</v>
      </c>
      <c r="T731" s="5">
        <f t="shared" si="68"/>
        <v>0</v>
      </c>
      <c r="U731" s="4">
        <f t="shared" si="69"/>
        <v>0</v>
      </c>
      <c r="V731" s="4">
        <f t="shared" si="70"/>
        <v>0</v>
      </c>
      <c r="W731" s="4">
        <f t="shared" si="71"/>
        <v>0</v>
      </c>
    </row>
    <row r="732" spans="1:23" customFormat="1" x14ac:dyDescent="0.25">
      <c r="A732" s="124"/>
      <c r="B732" s="119"/>
      <c r="C732" s="124"/>
      <c r="D732" s="124"/>
      <c r="E732" s="124"/>
      <c r="F732" s="123"/>
      <c r="G732" s="4"/>
      <c r="H732" s="4"/>
      <c r="I732" s="4"/>
      <c r="J732" s="4"/>
      <c r="K732" s="4"/>
      <c r="L732" s="64">
        <f>IFERROR(VLOOKUP(G732,'Sentrale parametere'!$A$4:$G$11,2,FALSE),0)</f>
        <v>0</v>
      </c>
      <c r="M732" s="64">
        <f>IFERROR(VLOOKUP(G732,'Sentrale parametere'!$A$4:$G$11,3,FALSE)*IF(F732="Ja",2,1),0)</f>
        <v>0</v>
      </c>
      <c r="N732" s="64">
        <f>IFERROR(VLOOKUP(G732,'Sentrale parametere'!$A$4:$G$11,4,FALSE),0)</f>
        <v>0</v>
      </c>
      <c r="O732" s="65">
        <f>IFERROR(VLOOKUP(G732,'Sentrale parametere'!$A$4:$G$11,5,FALSE),0)</f>
        <v>0</v>
      </c>
      <c r="P732" s="65">
        <f>IFERROR(VLOOKUP(G732,'Sentrale parametere'!$A$4:$G$11,6,FALSE)*IF(F732="Ja",2,1),0)</f>
        <v>0</v>
      </c>
      <c r="Q732" s="65">
        <f>IFERROR(VLOOKUP(G732,'Sentrale parametere'!$A$4:$G$11,7,FALSE),0)</f>
        <v>0</v>
      </c>
      <c r="R732" s="5">
        <f t="shared" si="66"/>
        <v>0</v>
      </c>
      <c r="S732" s="5">
        <f t="shared" si="67"/>
        <v>0</v>
      </c>
      <c r="T732" s="5">
        <f t="shared" si="68"/>
        <v>0</v>
      </c>
      <c r="U732" s="4">
        <f t="shared" si="69"/>
        <v>0</v>
      </c>
      <c r="V732" s="4">
        <f t="shared" si="70"/>
        <v>0</v>
      </c>
      <c r="W732" s="4">
        <f t="shared" si="71"/>
        <v>0</v>
      </c>
    </row>
    <row r="733" spans="1:23" customFormat="1" x14ac:dyDescent="0.25">
      <c r="A733" s="124"/>
      <c r="B733" s="119"/>
      <c r="C733" s="124"/>
      <c r="D733" s="124"/>
      <c r="E733" s="124"/>
      <c r="F733" s="123"/>
      <c r="G733" s="4"/>
      <c r="H733" s="4"/>
      <c r="I733" s="4"/>
      <c r="J733" s="4"/>
      <c r="K733" s="4"/>
      <c r="L733" s="64">
        <f>IFERROR(VLOOKUP(G733,'Sentrale parametere'!$A$4:$G$11,2,FALSE),0)</f>
        <v>0</v>
      </c>
      <c r="M733" s="64">
        <f>IFERROR(VLOOKUP(G733,'Sentrale parametere'!$A$4:$G$11,3,FALSE)*IF(F733="Ja",2,1),0)</f>
        <v>0</v>
      </c>
      <c r="N733" s="64">
        <f>IFERROR(VLOOKUP(G733,'Sentrale parametere'!$A$4:$G$11,4,FALSE),0)</f>
        <v>0</v>
      </c>
      <c r="O733" s="65">
        <f>IFERROR(VLOOKUP(G733,'Sentrale parametere'!$A$4:$G$11,5,FALSE),0)</f>
        <v>0</v>
      </c>
      <c r="P733" s="65">
        <f>IFERROR(VLOOKUP(G733,'Sentrale parametere'!$A$4:$G$11,6,FALSE)*IF(F733="Ja",2,1),0)</f>
        <v>0</v>
      </c>
      <c r="Q733" s="65">
        <f>IFERROR(VLOOKUP(G733,'Sentrale parametere'!$A$4:$G$11,7,FALSE),0)</f>
        <v>0</v>
      </c>
      <c r="R733" s="5">
        <f t="shared" si="66"/>
        <v>0</v>
      </c>
      <c r="S733" s="5">
        <f t="shared" si="67"/>
        <v>0</v>
      </c>
      <c r="T733" s="5">
        <f t="shared" si="68"/>
        <v>0</v>
      </c>
      <c r="U733" s="4">
        <f t="shared" si="69"/>
        <v>0</v>
      </c>
      <c r="V733" s="4">
        <f t="shared" si="70"/>
        <v>0</v>
      </c>
      <c r="W733" s="4">
        <f t="shared" si="71"/>
        <v>0</v>
      </c>
    </row>
    <row r="734" spans="1:23" customFormat="1" x14ac:dyDescent="0.25">
      <c r="A734" s="124"/>
      <c r="B734" s="119"/>
      <c r="C734" s="124"/>
      <c r="D734" s="124"/>
      <c r="E734" s="124"/>
      <c r="F734" s="123"/>
      <c r="G734" s="4"/>
      <c r="H734" s="4"/>
      <c r="I734" s="4"/>
      <c r="J734" s="4"/>
      <c r="K734" s="4"/>
      <c r="L734" s="64">
        <f>IFERROR(VLOOKUP(G734,'Sentrale parametere'!$A$4:$G$11,2,FALSE),0)</f>
        <v>0</v>
      </c>
      <c r="M734" s="64">
        <f>IFERROR(VLOOKUP(G734,'Sentrale parametere'!$A$4:$G$11,3,FALSE)*IF(F734="Ja",2,1),0)</f>
        <v>0</v>
      </c>
      <c r="N734" s="64">
        <f>IFERROR(VLOOKUP(G734,'Sentrale parametere'!$A$4:$G$11,4,FALSE),0)</f>
        <v>0</v>
      </c>
      <c r="O734" s="65">
        <f>IFERROR(VLOOKUP(G734,'Sentrale parametere'!$A$4:$G$11,5,FALSE),0)</f>
        <v>0</v>
      </c>
      <c r="P734" s="65">
        <f>IFERROR(VLOOKUP(G734,'Sentrale parametere'!$A$4:$G$11,6,FALSE)*IF(F734="Ja",2,1),0)</f>
        <v>0</v>
      </c>
      <c r="Q734" s="65">
        <f>IFERROR(VLOOKUP(G734,'Sentrale parametere'!$A$4:$G$11,7,FALSE),0)</f>
        <v>0</v>
      </c>
      <c r="R734" s="5">
        <f t="shared" si="66"/>
        <v>0</v>
      </c>
      <c r="S734" s="5">
        <f t="shared" si="67"/>
        <v>0</v>
      </c>
      <c r="T734" s="5">
        <f t="shared" si="68"/>
        <v>0</v>
      </c>
      <c r="U734" s="4">
        <f t="shared" si="69"/>
        <v>0</v>
      </c>
      <c r="V734" s="4">
        <f t="shared" si="70"/>
        <v>0</v>
      </c>
      <c r="W734" s="4">
        <f t="shared" si="71"/>
        <v>0</v>
      </c>
    </row>
    <row r="735" spans="1:23" customFormat="1" x14ac:dyDescent="0.25">
      <c r="A735" s="124"/>
      <c r="B735" s="119"/>
      <c r="C735" s="124"/>
      <c r="D735" s="124"/>
      <c r="E735" s="124"/>
      <c r="F735" s="123"/>
      <c r="G735" s="4"/>
      <c r="H735" s="4"/>
      <c r="I735" s="4"/>
      <c r="J735" s="4"/>
      <c r="K735" s="4"/>
      <c r="L735" s="64">
        <f>IFERROR(VLOOKUP(G735,'Sentrale parametere'!$A$4:$G$11,2,FALSE),0)</f>
        <v>0</v>
      </c>
      <c r="M735" s="64">
        <f>IFERROR(VLOOKUP(G735,'Sentrale parametere'!$A$4:$G$11,3,FALSE)*IF(F735="Ja",2,1),0)</f>
        <v>0</v>
      </c>
      <c r="N735" s="64">
        <f>IFERROR(VLOOKUP(G735,'Sentrale parametere'!$A$4:$G$11,4,FALSE),0)</f>
        <v>0</v>
      </c>
      <c r="O735" s="65">
        <f>IFERROR(VLOOKUP(G735,'Sentrale parametere'!$A$4:$G$11,5,FALSE),0)</f>
        <v>0</v>
      </c>
      <c r="P735" s="65">
        <f>IFERROR(VLOOKUP(G735,'Sentrale parametere'!$A$4:$G$11,6,FALSE)*IF(F735="Ja",2,1),0)</f>
        <v>0</v>
      </c>
      <c r="Q735" s="65">
        <f>IFERROR(VLOOKUP(G735,'Sentrale parametere'!$A$4:$G$11,7,FALSE),0)</f>
        <v>0</v>
      </c>
      <c r="R735" s="5">
        <f t="shared" si="66"/>
        <v>0</v>
      </c>
      <c r="S735" s="5">
        <f t="shared" si="67"/>
        <v>0</v>
      </c>
      <c r="T735" s="5">
        <f t="shared" si="68"/>
        <v>0</v>
      </c>
      <c r="U735" s="4">
        <f t="shared" si="69"/>
        <v>0</v>
      </c>
      <c r="V735" s="4">
        <f t="shared" si="70"/>
        <v>0</v>
      </c>
      <c r="W735" s="4">
        <f t="shared" si="71"/>
        <v>0</v>
      </c>
    </row>
    <row r="736" spans="1:23" customFormat="1" x14ac:dyDescent="0.25">
      <c r="A736" s="124"/>
      <c r="B736" s="119"/>
      <c r="C736" s="124"/>
      <c r="D736" s="124"/>
      <c r="E736" s="124"/>
      <c r="F736" s="123"/>
      <c r="G736" s="4"/>
      <c r="H736" s="4"/>
      <c r="I736" s="4"/>
      <c r="J736" s="4"/>
      <c r="K736" s="4"/>
      <c r="L736" s="64">
        <f>IFERROR(VLOOKUP(G736,'Sentrale parametere'!$A$4:$G$11,2,FALSE),0)</f>
        <v>0</v>
      </c>
      <c r="M736" s="64">
        <f>IFERROR(VLOOKUP(G736,'Sentrale parametere'!$A$4:$G$11,3,FALSE)*IF(F736="Ja",2,1),0)</f>
        <v>0</v>
      </c>
      <c r="N736" s="64">
        <f>IFERROR(VLOOKUP(G736,'Sentrale parametere'!$A$4:$G$11,4,FALSE),0)</f>
        <v>0</v>
      </c>
      <c r="O736" s="65">
        <f>IFERROR(VLOOKUP(G736,'Sentrale parametere'!$A$4:$G$11,5,FALSE),0)</f>
        <v>0</v>
      </c>
      <c r="P736" s="65">
        <f>IFERROR(VLOOKUP(G736,'Sentrale parametere'!$A$4:$G$11,6,FALSE)*IF(F736="Ja",2,1),0)</f>
        <v>0</v>
      </c>
      <c r="Q736" s="65">
        <f>IFERROR(VLOOKUP(G736,'Sentrale parametere'!$A$4:$G$11,7,FALSE),0)</f>
        <v>0</v>
      </c>
      <c r="R736" s="5">
        <f t="shared" si="66"/>
        <v>0</v>
      </c>
      <c r="S736" s="5">
        <f t="shared" si="67"/>
        <v>0</v>
      </c>
      <c r="T736" s="5">
        <f t="shared" si="68"/>
        <v>0</v>
      </c>
      <c r="U736" s="4">
        <f t="shared" si="69"/>
        <v>0</v>
      </c>
      <c r="V736" s="4">
        <f t="shared" si="70"/>
        <v>0</v>
      </c>
      <c r="W736" s="4">
        <f t="shared" si="71"/>
        <v>0</v>
      </c>
    </row>
    <row r="737" spans="1:23" customFormat="1" x14ac:dyDescent="0.25">
      <c r="A737" s="124"/>
      <c r="B737" s="119"/>
      <c r="C737" s="124"/>
      <c r="D737" s="124"/>
      <c r="E737" s="124"/>
      <c r="F737" s="123"/>
      <c r="G737" s="4"/>
      <c r="H737" s="4"/>
      <c r="I737" s="4"/>
      <c r="J737" s="4"/>
      <c r="K737" s="4"/>
      <c r="L737" s="64">
        <f>IFERROR(VLOOKUP(G737,'Sentrale parametere'!$A$4:$G$11,2,FALSE),0)</f>
        <v>0</v>
      </c>
      <c r="M737" s="64">
        <f>IFERROR(VLOOKUP(G737,'Sentrale parametere'!$A$4:$G$11,3,FALSE)*IF(F737="Ja",2,1),0)</f>
        <v>0</v>
      </c>
      <c r="N737" s="64">
        <f>IFERROR(VLOOKUP(G737,'Sentrale parametere'!$A$4:$G$11,4,FALSE),0)</f>
        <v>0</v>
      </c>
      <c r="O737" s="65">
        <f>IFERROR(VLOOKUP(G737,'Sentrale parametere'!$A$4:$G$11,5,FALSE),0)</f>
        <v>0</v>
      </c>
      <c r="P737" s="65">
        <f>IFERROR(VLOOKUP(G737,'Sentrale parametere'!$A$4:$G$11,6,FALSE)*IF(F737="Ja",2,1),0)</f>
        <v>0</v>
      </c>
      <c r="Q737" s="65">
        <f>IFERROR(VLOOKUP(G737,'Sentrale parametere'!$A$4:$G$11,7,FALSE),0)</f>
        <v>0</v>
      </c>
      <c r="R737" s="5">
        <f t="shared" si="66"/>
        <v>0</v>
      </c>
      <c r="S737" s="5">
        <f t="shared" si="67"/>
        <v>0</v>
      </c>
      <c r="T737" s="5">
        <f t="shared" si="68"/>
        <v>0</v>
      </c>
      <c r="U737" s="4">
        <f t="shared" si="69"/>
        <v>0</v>
      </c>
      <c r="V737" s="4">
        <f t="shared" si="70"/>
        <v>0</v>
      </c>
      <c r="W737" s="4">
        <f t="shared" si="71"/>
        <v>0</v>
      </c>
    </row>
    <row r="738" spans="1:23" customFormat="1" x14ac:dyDescent="0.25">
      <c r="A738" s="124"/>
      <c r="B738" s="119"/>
      <c r="C738" s="124"/>
      <c r="D738" s="124"/>
      <c r="E738" s="124"/>
      <c r="F738" s="123"/>
      <c r="G738" s="4"/>
      <c r="H738" s="4"/>
      <c r="I738" s="4"/>
      <c r="J738" s="4"/>
      <c r="K738" s="4"/>
      <c r="L738" s="64">
        <f>IFERROR(VLOOKUP(G738,'Sentrale parametere'!$A$4:$G$11,2,FALSE),0)</f>
        <v>0</v>
      </c>
      <c r="M738" s="64">
        <f>IFERROR(VLOOKUP(G738,'Sentrale parametere'!$A$4:$G$11,3,FALSE)*IF(F738="Ja",2,1),0)</f>
        <v>0</v>
      </c>
      <c r="N738" s="64">
        <f>IFERROR(VLOOKUP(G738,'Sentrale parametere'!$A$4:$G$11,4,FALSE),0)</f>
        <v>0</v>
      </c>
      <c r="O738" s="65">
        <f>IFERROR(VLOOKUP(G738,'Sentrale parametere'!$A$4:$G$11,5,FALSE),0)</f>
        <v>0</v>
      </c>
      <c r="P738" s="65">
        <f>IFERROR(VLOOKUP(G738,'Sentrale parametere'!$A$4:$G$11,6,FALSE)*IF(F738="Ja",2,1),0)</f>
        <v>0</v>
      </c>
      <c r="Q738" s="65">
        <f>IFERROR(VLOOKUP(G738,'Sentrale parametere'!$A$4:$G$11,7,FALSE),0)</f>
        <v>0</v>
      </c>
      <c r="R738" s="5">
        <f t="shared" si="66"/>
        <v>0</v>
      </c>
      <c r="S738" s="5">
        <f t="shared" si="67"/>
        <v>0</v>
      </c>
      <c r="T738" s="5">
        <f t="shared" si="68"/>
        <v>0</v>
      </c>
      <c r="U738" s="4">
        <f t="shared" si="69"/>
        <v>0</v>
      </c>
      <c r="V738" s="4">
        <f t="shared" si="70"/>
        <v>0</v>
      </c>
      <c r="W738" s="4">
        <f t="shared" si="71"/>
        <v>0</v>
      </c>
    </row>
    <row r="739" spans="1:23" customFormat="1" x14ac:dyDescent="0.25">
      <c r="A739" s="124"/>
      <c r="B739" s="119"/>
      <c r="C739" s="124"/>
      <c r="D739" s="124"/>
      <c r="E739" s="124"/>
      <c r="F739" s="123"/>
      <c r="G739" s="4"/>
      <c r="H739" s="4"/>
      <c r="I739" s="4"/>
      <c r="J739" s="4"/>
      <c r="K739" s="4"/>
      <c r="L739" s="64">
        <f>IFERROR(VLOOKUP(G739,'Sentrale parametere'!$A$4:$G$11,2,FALSE),0)</f>
        <v>0</v>
      </c>
      <c r="M739" s="64">
        <f>IFERROR(VLOOKUP(G739,'Sentrale parametere'!$A$4:$G$11,3,FALSE)*IF(F739="Ja",2,1),0)</f>
        <v>0</v>
      </c>
      <c r="N739" s="64">
        <f>IFERROR(VLOOKUP(G739,'Sentrale parametere'!$A$4:$G$11,4,FALSE),0)</f>
        <v>0</v>
      </c>
      <c r="O739" s="65">
        <f>IFERROR(VLOOKUP(G739,'Sentrale parametere'!$A$4:$G$11,5,FALSE),0)</f>
        <v>0</v>
      </c>
      <c r="P739" s="65">
        <f>IFERROR(VLOOKUP(G739,'Sentrale parametere'!$A$4:$G$11,6,FALSE)*IF(F739="Ja",2,1),0)</f>
        <v>0</v>
      </c>
      <c r="Q739" s="65">
        <f>IFERROR(VLOOKUP(G739,'Sentrale parametere'!$A$4:$G$11,7,FALSE),0)</f>
        <v>0</v>
      </c>
      <c r="R739" s="5">
        <f t="shared" si="66"/>
        <v>0</v>
      </c>
      <c r="S739" s="5">
        <f t="shared" si="67"/>
        <v>0</v>
      </c>
      <c r="T739" s="5">
        <f t="shared" si="68"/>
        <v>0</v>
      </c>
      <c r="U739" s="4">
        <f t="shared" si="69"/>
        <v>0</v>
      </c>
      <c r="V739" s="4">
        <f t="shared" si="70"/>
        <v>0</v>
      </c>
      <c r="W739" s="4">
        <f t="shared" si="71"/>
        <v>0</v>
      </c>
    </row>
    <row r="740" spans="1:23" customFormat="1" x14ac:dyDescent="0.25">
      <c r="A740" s="124"/>
      <c r="B740" s="119"/>
      <c r="C740" s="124"/>
      <c r="D740" s="124"/>
      <c r="E740" s="124"/>
      <c r="F740" s="123"/>
      <c r="G740" s="4"/>
      <c r="H740" s="4"/>
      <c r="I740" s="4"/>
      <c r="J740" s="4"/>
      <c r="K740" s="4"/>
      <c r="L740" s="64">
        <f>IFERROR(VLOOKUP(G740,'Sentrale parametere'!$A$4:$G$11,2,FALSE),0)</f>
        <v>0</v>
      </c>
      <c r="M740" s="64">
        <f>IFERROR(VLOOKUP(G740,'Sentrale parametere'!$A$4:$G$11,3,FALSE)*IF(F740="Ja",2,1),0)</f>
        <v>0</v>
      </c>
      <c r="N740" s="64">
        <f>IFERROR(VLOOKUP(G740,'Sentrale parametere'!$A$4:$G$11,4,FALSE),0)</f>
        <v>0</v>
      </c>
      <c r="O740" s="65">
        <f>IFERROR(VLOOKUP(G740,'Sentrale parametere'!$A$4:$G$11,5,FALSE),0)</f>
        <v>0</v>
      </c>
      <c r="P740" s="65">
        <f>IFERROR(VLOOKUP(G740,'Sentrale parametere'!$A$4:$G$11,6,FALSE)*IF(F740="Ja",2,1),0)</f>
        <v>0</v>
      </c>
      <c r="Q740" s="65">
        <f>IFERROR(VLOOKUP(G740,'Sentrale parametere'!$A$4:$G$11,7,FALSE),0)</f>
        <v>0</v>
      </c>
      <c r="R740" s="5">
        <f t="shared" si="66"/>
        <v>0</v>
      </c>
      <c r="S740" s="5">
        <f t="shared" si="67"/>
        <v>0</v>
      </c>
      <c r="T740" s="5">
        <f t="shared" si="68"/>
        <v>0</v>
      </c>
      <c r="U740" s="4">
        <f t="shared" si="69"/>
        <v>0</v>
      </c>
      <c r="V740" s="4">
        <f t="shared" si="70"/>
        <v>0</v>
      </c>
      <c r="W740" s="4">
        <f t="shared" si="71"/>
        <v>0</v>
      </c>
    </row>
    <row r="741" spans="1:23" customFormat="1" x14ac:dyDescent="0.25">
      <c r="A741" s="124"/>
      <c r="B741" s="119"/>
      <c r="C741" s="124"/>
      <c r="D741" s="124"/>
      <c r="E741" s="124"/>
      <c r="F741" s="123"/>
      <c r="G741" s="4"/>
      <c r="H741" s="4"/>
      <c r="I741" s="4"/>
      <c r="J741" s="4"/>
      <c r="K741" s="4"/>
      <c r="L741" s="64">
        <f>IFERROR(VLOOKUP(G741,'Sentrale parametere'!$A$4:$G$11,2,FALSE),0)</f>
        <v>0</v>
      </c>
      <c r="M741" s="64">
        <f>IFERROR(VLOOKUP(G741,'Sentrale parametere'!$A$4:$G$11,3,FALSE)*IF(F741="Ja",2,1),0)</f>
        <v>0</v>
      </c>
      <c r="N741" s="64">
        <f>IFERROR(VLOOKUP(G741,'Sentrale parametere'!$A$4:$G$11,4,FALSE),0)</f>
        <v>0</v>
      </c>
      <c r="O741" s="65">
        <f>IFERROR(VLOOKUP(G741,'Sentrale parametere'!$A$4:$G$11,5,FALSE),0)</f>
        <v>0</v>
      </c>
      <c r="P741" s="65">
        <f>IFERROR(VLOOKUP(G741,'Sentrale parametere'!$A$4:$G$11,6,FALSE)*IF(F741="Ja",2,1),0)</f>
        <v>0</v>
      </c>
      <c r="Q741" s="65">
        <f>IFERROR(VLOOKUP(G741,'Sentrale parametere'!$A$4:$G$11,7,FALSE),0)</f>
        <v>0</v>
      </c>
      <c r="R741" s="5">
        <f t="shared" si="66"/>
        <v>0</v>
      </c>
      <c r="S741" s="5">
        <f t="shared" si="67"/>
        <v>0</v>
      </c>
      <c r="T741" s="5">
        <f t="shared" si="68"/>
        <v>0</v>
      </c>
      <c r="U741" s="4">
        <f t="shared" si="69"/>
        <v>0</v>
      </c>
      <c r="V741" s="4">
        <f t="shared" si="70"/>
        <v>0</v>
      </c>
      <c r="W741" s="4">
        <f t="shared" si="71"/>
        <v>0</v>
      </c>
    </row>
    <row r="742" spans="1:23" customFormat="1" x14ac:dyDescent="0.25">
      <c r="A742" s="124"/>
      <c r="B742" s="119"/>
      <c r="C742" s="124"/>
      <c r="D742" s="124"/>
      <c r="E742" s="124"/>
      <c r="F742" s="123"/>
      <c r="G742" s="4"/>
      <c r="H742" s="4"/>
      <c r="I742" s="4"/>
      <c r="J742" s="4"/>
      <c r="K742" s="4"/>
      <c r="L742" s="64">
        <f>IFERROR(VLOOKUP(G742,'Sentrale parametere'!$A$4:$G$11,2,FALSE),0)</f>
        <v>0</v>
      </c>
      <c r="M742" s="64">
        <f>IFERROR(VLOOKUP(G742,'Sentrale parametere'!$A$4:$G$11,3,FALSE)*IF(F742="Ja",2,1),0)</f>
        <v>0</v>
      </c>
      <c r="N742" s="64">
        <f>IFERROR(VLOOKUP(G742,'Sentrale parametere'!$A$4:$G$11,4,FALSE),0)</f>
        <v>0</v>
      </c>
      <c r="O742" s="65">
        <f>IFERROR(VLOOKUP(G742,'Sentrale parametere'!$A$4:$G$11,5,FALSE),0)</f>
        <v>0</v>
      </c>
      <c r="P742" s="65">
        <f>IFERROR(VLOOKUP(G742,'Sentrale parametere'!$A$4:$G$11,6,FALSE)*IF(F742="Ja",2,1),0)</f>
        <v>0</v>
      </c>
      <c r="Q742" s="65">
        <f>IFERROR(VLOOKUP(G742,'Sentrale parametere'!$A$4:$G$11,7,FALSE),0)</f>
        <v>0</v>
      </c>
      <c r="R742" s="5">
        <f t="shared" si="66"/>
        <v>0</v>
      </c>
      <c r="S742" s="5">
        <f t="shared" si="67"/>
        <v>0</v>
      </c>
      <c r="T742" s="5">
        <f t="shared" si="68"/>
        <v>0</v>
      </c>
      <c r="U742" s="4">
        <f t="shared" si="69"/>
        <v>0</v>
      </c>
      <c r="V742" s="4">
        <f t="shared" si="70"/>
        <v>0</v>
      </c>
      <c r="W742" s="4">
        <f t="shared" si="71"/>
        <v>0</v>
      </c>
    </row>
    <row r="743" spans="1:23" customFormat="1" x14ac:dyDescent="0.25">
      <c r="A743" s="124"/>
      <c r="B743" s="119"/>
      <c r="C743" s="124"/>
      <c r="D743" s="124"/>
      <c r="E743" s="124"/>
      <c r="F743" s="123"/>
      <c r="G743" s="4"/>
      <c r="H743" s="4"/>
      <c r="I743" s="4"/>
      <c r="J743" s="4"/>
      <c r="K743" s="4"/>
      <c r="L743" s="64">
        <f>IFERROR(VLOOKUP(G743,'Sentrale parametere'!$A$4:$G$11,2,FALSE),0)</f>
        <v>0</v>
      </c>
      <c r="M743" s="64">
        <f>IFERROR(VLOOKUP(G743,'Sentrale parametere'!$A$4:$G$11,3,FALSE)*IF(F743="Ja",2,1),0)</f>
        <v>0</v>
      </c>
      <c r="N743" s="64">
        <f>IFERROR(VLOOKUP(G743,'Sentrale parametere'!$A$4:$G$11,4,FALSE),0)</f>
        <v>0</v>
      </c>
      <c r="O743" s="65">
        <f>IFERROR(VLOOKUP(G743,'Sentrale parametere'!$A$4:$G$11,5,FALSE),0)</f>
        <v>0</v>
      </c>
      <c r="P743" s="65">
        <f>IFERROR(VLOOKUP(G743,'Sentrale parametere'!$A$4:$G$11,6,FALSE)*IF(F743="Ja",2,1),0)</f>
        <v>0</v>
      </c>
      <c r="Q743" s="65">
        <f>IFERROR(VLOOKUP(G743,'Sentrale parametere'!$A$4:$G$11,7,FALSE),0)</f>
        <v>0</v>
      </c>
      <c r="R743" s="5">
        <f t="shared" si="66"/>
        <v>0</v>
      </c>
      <c r="S743" s="5">
        <f t="shared" si="67"/>
        <v>0</v>
      </c>
      <c r="T743" s="5">
        <f t="shared" si="68"/>
        <v>0</v>
      </c>
      <c r="U743" s="4">
        <f t="shared" si="69"/>
        <v>0</v>
      </c>
      <c r="V743" s="4">
        <f t="shared" si="70"/>
        <v>0</v>
      </c>
      <c r="W743" s="4">
        <f t="shared" si="71"/>
        <v>0</v>
      </c>
    </row>
    <row r="744" spans="1:23" customFormat="1" x14ac:dyDescent="0.25">
      <c r="A744" s="124"/>
      <c r="B744" s="119"/>
      <c r="C744" s="124"/>
      <c r="D744" s="124"/>
      <c r="E744" s="124"/>
      <c r="F744" s="123"/>
      <c r="G744" s="4"/>
      <c r="H744" s="4"/>
      <c r="I744" s="4"/>
      <c r="J744" s="4"/>
      <c r="K744" s="4"/>
      <c r="L744" s="64">
        <f>IFERROR(VLOOKUP(G744,'Sentrale parametere'!$A$4:$G$11,2,FALSE),0)</f>
        <v>0</v>
      </c>
      <c r="M744" s="64">
        <f>IFERROR(VLOOKUP(G744,'Sentrale parametere'!$A$4:$G$11,3,FALSE)*IF(F744="Ja",2,1),0)</f>
        <v>0</v>
      </c>
      <c r="N744" s="64">
        <f>IFERROR(VLOOKUP(G744,'Sentrale parametere'!$A$4:$G$11,4,FALSE),0)</f>
        <v>0</v>
      </c>
      <c r="O744" s="65">
        <f>IFERROR(VLOOKUP(G744,'Sentrale parametere'!$A$4:$G$11,5,FALSE),0)</f>
        <v>0</v>
      </c>
      <c r="P744" s="65">
        <f>IFERROR(VLOOKUP(G744,'Sentrale parametere'!$A$4:$G$11,6,FALSE)*IF(F744="Ja",2,1),0)</f>
        <v>0</v>
      </c>
      <c r="Q744" s="65">
        <f>IFERROR(VLOOKUP(G744,'Sentrale parametere'!$A$4:$G$11,7,FALSE),0)</f>
        <v>0</v>
      </c>
      <c r="R744" s="5">
        <f t="shared" si="66"/>
        <v>0</v>
      </c>
      <c r="S744" s="5">
        <f t="shared" si="67"/>
        <v>0</v>
      </c>
      <c r="T744" s="5">
        <f t="shared" si="68"/>
        <v>0</v>
      </c>
      <c r="U744" s="4">
        <f t="shared" si="69"/>
        <v>0</v>
      </c>
      <c r="V744" s="4">
        <f t="shared" si="70"/>
        <v>0</v>
      </c>
      <c r="W744" s="4">
        <f t="shared" si="71"/>
        <v>0</v>
      </c>
    </row>
    <row r="745" spans="1:23" customFormat="1" x14ac:dyDescent="0.25">
      <c r="A745" s="124"/>
      <c r="B745" s="119"/>
      <c r="C745" s="124"/>
      <c r="D745" s="124"/>
      <c r="E745" s="124"/>
      <c r="F745" s="123"/>
      <c r="G745" s="4"/>
      <c r="H745" s="4"/>
      <c r="I745" s="4"/>
      <c r="J745" s="4"/>
      <c r="K745" s="4"/>
      <c r="L745" s="64">
        <f>IFERROR(VLOOKUP(G745,'Sentrale parametere'!$A$4:$G$11,2,FALSE),0)</f>
        <v>0</v>
      </c>
      <c r="M745" s="64">
        <f>IFERROR(VLOOKUP(G745,'Sentrale parametere'!$A$4:$G$11,3,FALSE)*IF(F745="Ja",2,1),0)</f>
        <v>0</v>
      </c>
      <c r="N745" s="64">
        <f>IFERROR(VLOOKUP(G745,'Sentrale parametere'!$A$4:$G$11,4,FALSE),0)</f>
        <v>0</v>
      </c>
      <c r="O745" s="65">
        <f>IFERROR(VLOOKUP(G745,'Sentrale parametere'!$A$4:$G$11,5,FALSE),0)</f>
        <v>0</v>
      </c>
      <c r="P745" s="65">
        <f>IFERROR(VLOOKUP(G745,'Sentrale parametere'!$A$4:$G$11,6,FALSE)*IF(F745="Ja",2,1),0)</f>
        <v>0</v>
      </c>
      <c r="Q745" s="65">
        <f>IFERROR(VLOOKUP(G745,'Sentrale parametere'!$A$4:$G$11,7,FALSE),0)</f>
        <v>0</v>
      </c>
      <c r="R745" s="5">
        <f t="shared" si="66"/>
        <v>0</v>
      </c>
      <c r="S745" s="5">
        <f t="shared" si="67"/>
        <v>0</v>
      </c>
      <c r="T745" s="5">
        <f t="shared" si="68"/>
        <v>0</v>
      </c>
      <c r="U745" s="4">
        <f t="shared" si="69"/>
        <v>0</v>
      </c>
      <c r="V745" s="4">
        <f t="shared" si="70"/>
        <v>0</v>
      </c>
      <c r="W745" s="4">
        <f t="shared" si="71"/>
        <v>0</v>
      </c>
    </row>
    <row r="746" spans="1:23" customFormat="1" x14ac:dyDescent="0.25">
      <c r="A746" s="124"/>
      <c r="B746" s="119"/>
      <c r="C746" s="124"/>
      <c r="D746" s="124"/>
      <c r="E746" s="124"/>
      <c r="F746" s="123"/>
      <c r="G746" s="4"/>
      <c r="H746" s="4"/>
      <c r="I746" s="4"/>
      <c r="J746" s="4"/>
      <c r="K746" s="4"/>
      <c r="L746" s="64">
        <f>IFERROR(VLOOKUP(G746,'Sentrale parametere'!$A$4:$G$11,2,FALSE),0)</f>
        <v>0</v>
      </c>
      <c r="M746" s="64">
        <f>IFERROR(VLOOKUP(G746,'Sentrale parametere'!$A$4:$G$11,3,FALSE)*IF(F746="Ja",2,1),0)</f>
        <v>0</v>
      </c>
      <c r="N746" s="64">
        <f>IFERROR(VLOOKUP(G746,'Sentrale parametere'!$A$4:$G$11,4,FALSE),0)</f>
        <v>0</v>
      </c>
      <c r="O746" s="65">
        <f>IFERROR(VLOOKUP(G746,'Sentrale parametere'!$A$4:$G$11,5,FALSE),0)</f>
        <v>0</v>
      </c>
      <c r="P746" s="65">
        <f>IFERROR(VLOOKUP(G746,'Sentrale parametere'!$A$4:$G$11,6,FALSE)*IF(F746="Ja",2,1),0)</f>
        <v>0</v>
      </c>
      <c r="Q746" s="65">
        <f>IFERROR(VLOOKUP(G746,'Sentrale parametere'!$A$4:$G$11,7,FALSE),0)</f>
        <v>0</v>
      </c>
      <c r="R746" s="5">
        <f t="shared" si="66"/>
        <v>0</v>
      </c>
      <c r="S746" s="5">
        <f t="shared" si="67"/>
        <v>0</v>
      </c>
      <c r="T746" s="5">
        <f t="shared" si="68"/>
        <v>0</v>
      </c>
      <c r="U746" s="4">
        <f t="shared" si="69"/>
        <v>0</v>
      </c>
      <c r="V746" s="4">
        <f t="shared" si="70"/>
        <v>0</v>
      </c>
      <c r="W746" s="4">
        <f t="shared" si="71"/>
        <v>0</v>
      </c>
    </row>
    <row r="747" spans="1:23" customFormat="1" x14ac:dyDescent="0.25">
      <c r="A747" s="124"/>
      <c r="B747" s="119"/>
      <c r="C747" s="124"/>
      <c r="D747" s="124"/>
      <c r="E747" s="124"/>
      <c r="F747" s="123"/>
      <c r="G747" s="4"/>
      <c r="H747" s="4"/>
      <c r="I747" s="4"/>
      <c r="J747" s="4"/>
      <c r="K747" s="4"/>
      <c r="L747" s="64">
        <f>IFERROR(VLOOKUP(G747,'Sentrale parametere'!$A$4:$G$11,2,FALSE),0)</f>
        <v>0</v>
      </c>
      <c r="M747" s="64">
        <f>IFERROR(VLOOKUP(G747,'Sentrale parametere'!$A$4:$G$11,3,FALSE)*IF(F747="Ja",2,1),0)</f>
        <v>0</v>
      </c>
      <c r="N747" s="64">
        <f>IFERROR(VLOOKUP(G747,'Sentrale parametere'!$A$4:$G$11,4,FALSE),0)</f>
        <v>0</v>
      </c>
      <c r="O747" s="65">
        <f>IFERROR(VLOOKUP(G747,'Sentrale parametere'!$A$4:$G$11,5,FALSE),0)</f>
        <v>0</v>
      </c>
      <c r="P747" s="65">
        <f>IFERROR(VLOOKUP(G747,'Sentrale parametere'!$A$4:$G$11,6,FALSE)*IF(F747="Ja",2,1),0)</f>
        <v>0</v>
      </c>
      <c r="Q747" s="65">
        <f>IFERROR(VLOOKUP(G747,'Sentrale parametere'!$A$4:$G$11,7,FALSE),0)</f>
        <v>0</v>
      </c>
      <c r="R747" s="5">
        <f t="shared" si="66"/>
        <v>0</v>
      </c>
      <c r="S747" s="5">
        <f t="shared" si="67"/>
        <v>0</v>
      </c>
      <c r="T747" s="5">
        <f t="shared" si="68"/>
        <v>0</v>
      </c>
      <c r="U747" s="4">
        <f t="shared" si="69"/>
        <v>0</v>
      </c>
      <c r="V747" s="4">
        <f t="shared" si="70"/>
        <v>0</v>
      </c>
      <c r="W747" s="4">
        <f t="shared" si="71"/>
        <v>0</v>
      </c>
    </row>
    <row r="748" spans="1:23" customFormat="1" x14ac:dyDescent="0.25">
      <c r="A748" s="124"/>
      <c r="B748" s="119"/>
      <c r="C748" s="124"/>
      <c r="D748" s="124"/>
      <c r="E748" s="124"/>
      <c r="F748" s="123"/>
      <c r="G748" s="4"/>
      <c r="H748" s="4"/>
      <c r="I748" s="4"/>
      <c r="J748" s="4"/>
      <c r="K748" s="4"/>
      <c r="L748" s="64">
        <f>IFERROR(VLOOKUP(G748,'Sentrale parametere'!$A$4:$G$11,2,FALSE),0)</f>
        <v>0</v>
      </c>
      <c r="M748" s="64">
        <f>IFERROR(VLOOKUP(G748,'Sentrale parametere'!$A$4:$G$11,3,FALSE)*IF(F748="Ja",2,1),0)</f>
        <v>0</v>
      </c>
      <c r="N748" s="64">
        <f>IFERROR(VLOOKUP(G748,'Sentrale parametere'!$A$4:$G$11,4,FALSE),0)</f>
        <v>0</v>
      </c>
      <c r="O748" s="65">
        <f>IFERROR(VLOOKUP(G748,'Sentrale parametere'!$A$4:$G$11,5,FALSE),0)</f>
        <v>0</v>
      </c>
      <c r="P748" s="65">
        <f>IFERROR(VLOOKUP(G748,'Sentrale parametere'!$A$4:$G$11,6,FALSE)*IF(F748="Ja",2,1),0)</f>
        <v>0</v>
      </c>
      <c r="Q748" s="65">
        <f>IFERROR(VLOOKUP(G748,'Sentrale parametere'!$A$4:$G$11,7,FALSE),0)</f>
        <v>0</v>
      </c>
      <c r="R748" s="5">
        <f t="shared" si="66"/>
        <v>0</v>
      </c>
      <c r="S748" s="5">
        <f t="shared" si="67"/>
        <v>0</v>
      </c>
      <c r="T748" s="5">
        <f t="shared" si="68"/>
        <v>0</v>
      </c>
      <c r="U748" s="4">
        <f t="shared" si="69"/>
        <v>0</v>
      </c>
      <c r="V748" s="4">
        <f t="shared" si="70"/>
        <v>0</v>
      </c>
      <c r="W748" s="4">
        <f t="shared" si="71"/>
        <v>0</v>
      </c>
    </row>
    <row r="749" spans="1:23" customFormat="1" x14ac:dyDescent="0.25">
      <c r="A749" s="124"/>
      <c r="B749" s="119"/>
      <c r="C749" s="124"/>
      <c r="D749" s="124"/>
      <c r="E749" s="124"/>
      <c r="F749" s="123"/>
      <c r="G749" s="4"/>
      <c r="H749" s="4"/>
      <c r="I749" s="4"/>
      <c r="J749" s="4"/>
      <c r="K749" s="4"/>
      <c r="L749" s="64">
        <f>IFERROR(VLOOKUP(G749,'Sentrale parametere'!$A$4:$G$11,2,FALSE),0)</f>
        <v>0</v>
      </c>
      <c r="M749" s="64">
        <f>IFERROR(VLOOKUP(G749,'Sentrale parametere'!$A$4:$G$11,3,FALSE)*IF(F749="Ja",2,1),0)</f>
        <v>0</v>
      </c>
      <c r="N749" s="64">
        <f>IFERROR(VLOOKUP(G749,'Sentrale parametere'!$A$4:$G$11,4,FALSE),0)</f>
        <v>0</v>
      </c>
      <c r="O749" s="65">
        <f>IFERROR(VLOOKUP(G749,'Sentrale parametere'!$A$4:$G$11,5,FALSE),0)</f>
        <v>0</v>
      </c>
      <c r="P749" s="65">
        <f>IFERROR(VLOOKUP(G749,'Sentrale parametere'!$A$4:$G$11,6,FALSE)*IF(F749="Ja",2,1),0)</f>
        <v>0</v>
      </c>
      <c r="Q749" s="65">
        <f>IFERROR(VLOOKUP(G749,'Sentrale parametere'!$A$4:$G$11,7,FALSE),0)</f>
        <v>0</v>
      </c>
      <c r="R749" s="5">
        <f t="shared" si="66"/>
        <v>0</v>
      </c>
      <c r="S749" s="5">
        <f t="shared" si="67"/>
        <v>0</v>
      </c>
      <c r="T749" s="5">
        <f t="shared" si="68"/>
        <v>0</v>
      </c>
      <c r="U749" s="4">
        <f t="shared" si="69"/>
        <v>0</v>
      </c>
      <c r="V749" s="4">
        <f t="shared" si="70"/>
        <v>0</v>
      </c>
      <c r="W749" s="4">
        <f t="shared" si="71"/>
        <v>0</v>
      </c>
    </row>
    <row r="750" spans="1:23" customFormat="1" x14ac:dyDescent="0.25">
      <c r="A750" s="124"/>
      <c r="B750" s="119"/>
      <c r="C750" s="124"/>
      <c r="D750" s="124"/>
      <c r="E750" s="124"/>
      <c r="F750" s="123"/>
      <c r="G750" s="4"/>
      <c r="H750" s="4"/>
      <c r="I750" s="4"/>
      <c r="J750" s="4"/>
      <c r="K750" s="4"/>
      <c r="L750" s="64">
        <f>IFERROR(VLOOKUP(G750,'Sentrale parametere'!$A$4:$G$11,2,FALSE),0)</f>
        <v>0</v>
      </c>
      <c r="M750" s="64">
        <f>IFERROR(VLOOKUP(G750,'Sentrale parametere'!$A$4:$G$11,3,FALSE)*IF(F750="Ja",2,1),0)</f>
        <v>0</v>
      </c>
      <c r="N750" s="64">
        <f>IFERROR(VLOOKUP(G750,'Sentrale parametere'!$A$4:$G$11,4,FALSE),0)</f>
        <v>0</v>
      </c>
      <c r="O750" s="65">
        <f>IFERROR(VLOOKUP(G750,'Sentrale parametere'!$A$4:$G$11,5,FALSE),0)</f>
        <v>0</v>
      </c>
      <c r="P750" s="65">
        <f>IFERROR(VLOOKUP(G750,'Sentrale parametere'!$A$4:$G$11,6,FALSE)*IF(F750="Ja",2,1),0)</f>
        <v>0</v>
      </c>
      <c r="Q750" s="65">
        <f>IFERROR(VLOOKUP(G750,'Sentrale parametere'!$A$4:$G$11,7,FALSE),0)</f>
        <v>0</v>
      </c>
      <c r="R750" s="5">
        <f t="shared" si="66"/>
        <v>0</v>
      </c>
      <c r="S750" s="5">
        <f t="shared" si="67"/>
        <v>0</v>
      </c>
      <c r="T750" s="5">
        <f t="shared" si="68"/>
        <v>0</v>
      </c>
      <c r="U750" s="4">
        <f t="shared" si="69"/>
        <v>0</v>
      </c>
      <c r="V750" s="4">
        <f t="shared" si="70"/>
        <v>0</v>
      </c>
      <c r="W750" s="4">
        <f t="shared" si="71"/>
        <v>0</v>
      </c>
    </row>
    <row r="751" spans="1:23" customFormat="1" x14ac:dyDescent="0.25">
      <c r="A751" s="124"/>
      <c r="B751" s="119"/>
      <c r="C751" s="124"/>
      <c r="D751" s="124"/>
      <c r="E751" s="124"/>
      <c r="F751" s="123"/>
      <c r="G751" s="4"/>
      <c r="H751" s="4"/>
      <c r="I751" s="4"/>
      <c r="J751" s="4"/>
      <c r="K751" s="4"/>
      <c r="L751" s="64">
        <f>IFERROR(VLOOKUP(G751,'Sentrale parametere'!$A$4:$G$11,2,FALSE),0)</f>
        <v>0</v>
      </c>
      <c r="M751" s="64">
        <f>IFERROR(VLOOKUP(G751,'Sentrale parametere'!$A$4:$G$11,3,FALSE)*IF(F751="Ja",2,1),0)</f>
        <v>0</v>
      </c>
      <c r="N751" s="64">
        <f>IFERROR(VLOOKUP(G751,'Sentrale parametere'!$A$4:$G$11,4,FALSE),0)</f>
        <v>0</v>
      </c>
      <c r="O751" s="65">
        <f>IFERROR(VLOOKUP(G751,'Sentrale parametere'!$A$4:$G$11,5,FALSE),0)</f>
        <v>0</v>
      </c>
      <c r="P751" s="65">
        <f>IFERROR(VLOOKUP(G751,'Sentrale parametere'!$A$4:$G$11,6,FALSE)*IF(F751="Ja",2,1),0)</f>
        <v>0</v>
      </c>
      <c r="Q751" s="65">
        <f>IFERROR(VLOOKUP(G751,'Sentrale parametere'!$A$4:$G$11,7,FALSE),0)</f>
        <v>0</v>
      </c>
      <c r="R751" s="5">
        <f t="shared" si="66"/>
        <v>0</v>
      </c>
      <c r="S751" s="5">
        <f t="shared" si="67"/>
        <v>0</v>
      </c>
      <c r="T751" s="5">
        <f t="shared" si="68"/>
        <v>0</v>
      </c>
      <c r="U751" s="4">
        <f t="shared" si="69"/>
        <v>0</v>
      </c>
      <c r="V751" s="4">
        <f t="shared" si="70"/>
        <v>0</v>
      </c>
      <c r="W751" s="4">
        <f t="shared" si="71"/>
        <v>0</v>
      </c>
    </row>
    <row r="752" spans="1:23" customFormat="1" x14ac:dyDescent="0.25">
      <c r="A752" s="124"/>
      <c r="B752" s="119"/>
      <c r="C752" s="124"/>
      <c r="D752" s="124"/>
      <c r="E752" s="124"/>
      <c r="F752" s="123"/>
      <c r="G752" s="4"/>
      <c r="H752" s="4"/>
      <c r="I752" s="4"/>
      <c r="J752" s="4"/>
      <c r="K752" s="4"/>
      <c r="L752" s="64">
        <f>IFERROR(VLOOKUP(G752,'Sentrale parametere'!$A$4:$G$11,2,FALSE),0)</f>
        <v>0</v>
      </c>
      <c r="M752" s="64">
        <f>IFERROR(VLOOKUP(G752,'Sentrale parametere'!$A$4:$G$11,3,FALSE)*IF(F752="Ja",2,1),0)</f>
        <v>0</v>
      </c>
      <c r="N752" s="64">
        <f>IFERROR(VLOOKUP(G752,'Sentrale parametere'!$A$4:$G$11,4,FALSE),0)</f>
        <v>0</v>
      </c>
      <c r="O752" s="65">
        <f>IFERROR(VLOOKUP(G752,'Sentrale parametere'!$A$4:$G$11,5,FALSE),0)</f>
        <v>0</v>
      </c>
      <c r="P752" s="65">
        <f>IFERROR(VLOOKUP(G752,'Sentrale parametere'!$A$4:$G$11,6,FALSE)*IF(F752="Ja",2,1),0)</f>
        <v>0</v>
      </c>
      <c r="Q752" s="65">
        <f>IFERROR(VLOOKUP(G752,'Sentrale parametere'!$A$4:$G$11,7,FALSE),0)</f>
        <v>0</v>
      </c>
      <c r="R752" s="5">
        <f t="shared" si="66"/>
        <v>0</v>
      </c>
      <c r="S752" s="5">
        <f t="shared" si="67"/>
        <v>0</v>
      </c>
      <c r="T752" s="5">
        <f t="shared" si="68"/>
        <v>0</v>
      </c>
      <c r="U752" s="4">
        <f t="shared" si="69"/>
        <v>0</v>
      </c>
      <c r="V752" s="4">
        <f t="shared" si="70"/>
        <v>0</v>
      </c>
      <c r="W752" s="4">
        <f t="shared" si="71"/>
        <v>0</v>
      </c>
    </row>
    <row r="753" spans="1:23" customFormat="1" x14ac:dyDescent="0.25">
      <c r="A753" s="124"/>
      <c r="B753" s="119"/>
      <c r="C753" s="124"/>
      <c r="D753" s="124"/>
      <c r="E753" s="124"/>
      <c r="F753" s="123"/>
      <c r="G753" s="4"/>
      <c r="H753" s="4"/>
      <c r="I753" s="4"/>
      <c r="J753" s="4"/>
      <c r="K753" s="4"/>
      <c r="L753" s="64">
        <f>IFERROR(VLOOKUP(G753,'Sentrale parametere'!$A$4:$G$11,2,FALSE),0)</f>
        <v>0</v>
      </c>
      <c r="M753" s="64">
        <f>IFERROR(VLOOKUP(G753,'Sentrale parametere'!$A$4:$G$11,3,FALSE)*IF(F753="Ja",2,1),0)</f>
        <v>0</v>
      </c>
      <c r="N753" s="64">
        <f>IFERROR(VLOOKUP(G753,'Sentrale parametere'!$A$4:$G$11,4,FALSE),0)</f>
        <v>0</v>
      </c>
      <c r="O753" s="65">
        <f>IFERROR(VLOOKUP(G753,'Sentrale parametere'!$A$4:$G$11,5,FALSE),0)</f>
        <v>0</v>
      </c>
      <c r="P753" s="65">
        <f>IFERROR(VLOOKUP(G753,'Sentrale parametere'!$A$4:$G$11,6,FALSE)*IF(F753="Ja",2,1),0)</f>
        <v>0</v>
      </c>
      <c r="Q753" s="65">
        <f>IFERROR(VLOOKUP(G753,'Sentrale parametere'!$A$4:$G$11,7,FALSE),0)</f>
        <v>0</v>
      </c>
      <c r="R753" s="5">
        <f t="shared" si="66"/>
        <v>0</v>
      </c>
      <c r="S753" s="5">
        <f t="shared" si="67"/>
        <v>0</v>
      </c>
      <c r="T753" s="5">
        <f t="shared" si="68"/>
        <v>0</v>
      </c>
      <c r="U753" s="4">
        <f t="shared" si="69"/>
        <v>0</v>
      </c>
      <c r="V753" s="4">
        <f t="shared" si="70"/>
        <v>0</v>
      </c>
      <c r="W753" s="4">
        <f t="shared" si="71"/>
        <v>0</v>
      </c>
    </row>
    <row r="754" spans="1:23" customFormat="1" x14ac:dyDescent="0.25">
      <c r="A754" s="124"/>
      <c r="B754" s="119"/>
      <c r="C754" s="124"/>
      <c r="D754" s="124"/>
      <c r="E754" s="124"/>
      <c r="F754" s="123"/>
      <c r="G754" s="4"/>
      <c r="H754" s="4"/>
      <c r="I754" s="4"/>
      <c r="J754" s="4"/>
      <c r="K754" s="4"/>
      <c r="L754" s="64">
        <f>IFERROR(VLOOKUP(G754,'Sentrale parametere'!$A$4:$G$11,2,FALSE),0)</f>
        <v>0</v>
      </c>
      <c r="M754" s="64">
        <f>IFERROR(VLOOKUP(G754,'Sentrale parametere'!$A$4:$G$11,3,FALSE)*IF(F754="Ja",2,1),0)</f>
        <v>0</v>
      </c>
      <c r="N754" s="64">
        <f>IFERROR(VLOOKUP(G754,'Sentrale parametere'!$A$4:$G$11,4,FALSE),0)</f>
        <v>0</v>
      </c>
      <c r="O754" s="65">
        <f>IFERROR(VLOOKUP(G754,'Sentrale parametere'!$A$4:$G$11,5,FALSE),0)</f>
        <v>0</v>
      </c>
      <c r="P754" s="65">
        <f>IFERROR(VLOOKUP(G754,'Sentrale parametere'!$A$4:$G$11,6,FALSE)*IF(F754="Ja",2,1),0)</f>
        <v>0</v>
      </c>
      <c r="Q754" s="65">
        <f>IFERROR(VLOOKUP(G754,'Sentrale parametere'!$A$4:$G$11,7,FALSE),0)</f>
        <v>0</v>
      </c>
      <c r="R754" s="5">
        <f t="shared" si="66"/>
        <v>0</v>
      </c>
      <c r="S754" s="5">
        <f t="shared" si="67"/>
        <v>0</v>
      </c>
      <c r="T754" s="5">
        <f t="shared" si="68"/>
        <v>0</v>
      </c>
      <c r="U754" s="4">
        <f t="shared" si="69"/>
        <v>0</v>
      </c>
      <c r="V754" s="4">
        <f t="shared" si="70"/>
        <v>0</v>
      </c>
      <c r="W754" s="4">
        <f t="shared" si="71"/>
        <v>0</v>
      </c>
    </row>
    <row r="755" spans="1:23" customFormat="1" x14ac:dyDescent="0.25">
      <c r="A755" s="124"/>
      <c r="B755" s="119"/>
      <c r="C755" s="124"/>
      <c r="D755" s="124"/>
      <c r="E755" s="124"/>
      <c r="F755" s="123"/>
      <c r="G755" s="4"/>
      <c r="H755" s="4"/>
      <c r="I755" s="4"/>
      <c r="J755" s="4"/>
      <c r="K755" s="4"/>
      <c r="L755" s="64">
        <f>IFERROR(VLOOKUP(G755,'Sentrale parametere'!$A$4:$G$11,2,FALSE),0)</f>
        <v>0</v>
      </c>
      <c r="M755" s="64">
        <f>IFERROR(VLOOKUP(G755,'Sentrale parametere'!$A$4:$G$11,3,FALSE)*IF(F755="Ja",2,1),0)</f>
        <v>0</v>
      </c>
      <c r="N755" s="64">
        <f>IFERROR(VLOOKUP(G755,'Sentrale parametere'!$A$4:$G$11,4,FALSE),0)</f>
        <v>0</v>
      </c>
      <c r="O755" s="65">
        <f>IFERROR(VLOOKUP(G755,'Sentrale parametere'!$A$4:$G$11,5,FALSE),0)</f>
        <v>0</v>
      </c>
      <c r="P755" s="65">
        <f>IFERROR(VLOOKUP(G755,'Sentrale parametere'!$A$4:$G$11,6,FALSE)*IF(F755="Ja",2,1),0)</f>
        <v>0</v>
      </c>
      <c r="Q755" s="65">
        <f>IFERROR(VLOOKUP(G755,'Sentrale parametere'!$A$4:$G$11,7,FALSE),0)</f>
        <v>0</v>
      </c>
      <c r="R755" s="5">
        <f t="shared" si="66"/>
        <v>0</v>
      </c>
      <c r="S755" s="5">
        <f t="shared" si="67"/>
        <v>0</v>
      </c>
      <c r="T755" s="5">
        <f t="shared" si="68"/>
        <v>0</v>
      </c>
      <c r="U755" s="4">
        <f t="shared" si="69"/>
        <v>0</v>
      </c>
      <c r="V755" s="4">
        <f t="shared" si="70"/>
        <v>0</v>
      </c>
      <c r="W755" s="4">
        <f t="shared" si="71"/>
        <v>0</v>
      </c>
    </row>
    <row r="756" spans="1:23" customFormat="1" x14ac:dyDescent="0.25">
      <c r="A756" s="124"/>
      <c r="B756" s="119"/>
      <c r="C756" s="124"/>
      <c r="D756" s="124"/>
      <c r="E756" s="124"/>
      <c r="F756" s="123"/>
      <c r="G756" s="4"/>
      <c r="H756" s="4"/>
      <c r="I756" s="4"/>
      <c r="J756" s="4"/>
      <c r="K756" s="4"/>
      <c r="L756" s="64">
        <f>IFERROR(VLOOKUP(G756,'Sentrale parametere'!$A$4:$G$11,2,FALSE),0)</f>
        <v>0</v>
      </c>
      <c r="M756" s="64">
        <f>IFERROR(VLOOKUP(G756,'Sentrale parametere'!$A$4:$G$11,3,FALSE)*IF(F756="Ja",2,1),0)</f>
        <v>0</v>
      </c>
      <c r="N756" s="64">
        <f>IFERROR(VLOOKUP(G756,'Sentrale parametere'!$A$4:$G$11,4,FALSE),0)</f>
        <v>0</v>
      </c>
      <c r="O756" s="65">
        <f>IFERROR(VLOOKUP(G756,'Sentrale parametere'!$A$4:$G$11,5,FALSE),0)</f>
        <v>0</v>
      </c>
      <c r="P756" s="65">
        <f>IFERROR(VLOOKUP(G756,'Sentrale parametere'!$A$4:$G$11,6,FALSE)*IF(F756="Ja",2,1),0)</f>
        <v>0</v>
      </c>
      <c r="Q756" s="65">
        <f>IFERROR(VLOOKUP(G756,'Sentrale parametere'!$A$4:$G$11,7,FALSE),0)</f>
        <v>0</v>
      </c>
      <c r="R756" s="5">
        <f t="shared" si="66"/>
        <v>0</v>
      </c>
      <c r="S756" s="5">
        <f t="shared" si="67"/>
        <v>0</v>
      </c>
      <c r="T756" s="5">
        <f t="shared" si="68"/>
        <v>0</v>
      </c>
      <c r="U756" s="4">
        <f t="shared" si="69"/>
        <v>0</v>
      </c>
      <c r="V756" s="4">
        <f t="shared" si="70"/>
        <v>0</v>
      </c>
      <c r="W756" s="4">
        <f t="shared" si="71"/>
        <v>0</v>
      </c>
    </row>
    <row r="757" spans="1:23" customFormat="1" x14ac:dyDescent="0.25">
      <c r="A757" s="124"/>
      <c r="B757" s="119"/>
      <c r="C757" s="124"/>
      <c r="D757" s="124"/>
      <c r="E757" s="124"/>
      <c r="F757" s="123"/>
      <c r="G757" s="4"/>
      <c r="H757" s="4"/>
      <c r="I757" s="4"/>
      <c r="J757" s="4"/>
      <c r="K757" s="4"/>
      <c r="L757" s="64">
        <f>IFERROR(VLOOKUP(G757,'Sentrale parametere'!$A$4:$G$11,2,FALSE),0)</f>
        <v>0</v>
      </c>
      <c r="M757" s="64">
        <f>IFERROR(VLOOKUP(G757,'Sentrale parametere'!$A$4:$G$11,3,FALSE)*IF(F757="Ja",2,1),0)</f>
        <v>0</v>
      </c>
      <c r="N757" s="64">
        <f>IFERROR(VLOOKUP(G757,'Sentrale parametere'!$A$4:$G$11,4,FALSE),0)</f>
        <v>0</v>
      </c>
      <c r="O757" s="65">
        <f>IFERROR(VLOOKUP(G757,'Sentrale parametere'!$A$4:$G$11,5,FALSE),0)</f>
        <v>0</v>
      </c>
      <c r="P757" s="65">
        <f>IFERROR(VLOOKUP(G757,'Sentrale parametere'!$A$4:$G$11,6,FALSE)*IF(F757="Ja",2,1),0)</f>
        <v>0</v>
      </c>
      <c r="Q757" s="65">
        <f>IFERROR(VLOOKUP(G757,'Sentrale parametere'!$A$4:$G$11,7,FALSE),0)</f>
        <v>0</v>
      </c>
      <c r="R757" s="5">
        <f t="shared" si="66"/>
        <v>0</v>
      </c>
      <c r="S757" s="5">
        <f t="shared" si="67"/>
        <v>0</v>
      </c>
      <c r="T757" s="5">
        <f t="shared" si="68"/>
        <v>0</v>
      </c>
      <c r="U757" s="4">
        <f t="shared" si="69"/>
        <v>0</v>
      </c>
      <c r="V757" s="4">
        <f t="shared" si="70"/>
        <v>0</v>
      </c>
      <c r="W757" s="4">
        <f t="shared" si="71"/>
        <v>0</v>
      </c>
    </row>
    <row r="758" spans="1:23" customFormat="1" x14ac:dyDescent="0.25">
      <c r="A758" s="124"/>
      <c r="B758" s="119"/>
      <c r="C758" s="124"/>
      <c r="D758" s="124"/>
      <c r="E758" s="124"/>
      <c r="F758" s="123"/>
      <c r="G758" s="4"/>
      <c r="H758" s="4"/>
      <c r="I758" s="4"/>
      <c r="J758" s="4"/>
      <c r="K758" s="4"/>
      <c r="L758" s="64">
        <f>IFERROR(VLOOKUP(G758,'Sentrale parametere'!$A$4:$G$11,2,FALSE),0)</f>
        <v>0</v>
      </c>
      <c r="M758" s="64">
        <f>IFERROR(VLOOKUP(G758,'Sentrale parametere'!$A$4:$G$11,3,FALSE)*IF(F758="Ja",2,1),0)</f>
        <v>0</v>
      </c>
      <c r="N758" s="64">
        <f>IFERROR(VLOOKUP(G758,'Sentrale parametere'!$A$4:$G$11,4,FALSE),0)</f>
        <v>0</v>
      </c>
      <c r="O758" s="65">
        <f>IFERROR(VLOOKUP(G758,'Sentrale parametere'!$A$4:$G$11,5,FALSE),0)</f>
        <v>0</v>
      </c>
      <c r="P758" s="65">
        <f>IFERROR(VLOOKUP(G758,'Sentrale parametere'!$A$4:$G$11,6,FALSE)*IF(F758="Ja",2,1),0)</f>
        <v>0</v>
      </c>
      <c r="Q758" s="65">
        <f>IFERROR(VLOOKUP(G758,'Sentrale parametere'!$A$4:$G$11,7,FALSE),0)</f>
        <v>0</v>
      </c>
      <c r="R758" s="5">
        <f t="shared" si="66"/>
        <v>0</v>
      </c>
      <c r="S758" s="5">
        <f t="shared" si="67"/>
        <v>0</v>
      </c>
      <c r="T758" s="5">
        <f t="shared" si="68"/>
        <v>0</v>
      </c>
      <c r="U758" s="4">
        <f t="shared" si="69"/>
        <v>0</v>
      </c>
      <c r="V758" s="4">
        <f t="shared" si="70"/>
        <v>0</v>
      </c>
      <c r="W758" s="4">
        <f t="shared" si="71"/>
        <v>0</v>
      </c>
    </row>
    <row r="759" spans="1:23" customFormat="1" x14ac:dyDescent="0.25">
      <c r="A759" s="124"/>
      <c r="B759" s="119"/>
      <c r="C759" s="124"/>
      <c r="D759" s="124"/>
      <c r="E759" s="124"/>
      <c r="F759" s="123"/>
      <c r="G759" s="4"/>
      <c r="H759" s="4"/>
      <c r="I759" s="4"/>
      <c r="J759" s="4"/>
      <c r="K759" s="4"/>
      <c r="L759" s="64">
        <f>IFERROR(VLOOKUP(G759,'Sentrale parametere'!$A$4:$G$11,2,FALSE),0)</f>
        <v>0</v>
      </c>
      <c r="M759" s="64">
        <f>IFERROR(VLOOKUP(G759,'Sentrale parametere'!$A$4:$G$11,3,FALSE)*IF(F759="Ja",2,1),0)</f>
        <v>0</v>
      </c>
      <c r="N759" s="64">
        <f>IFERROR(VLOOKUP(G759,'Sentrale parametere'!$A$4:$G$11,4,FALSE),0)</f>
        <v>0</v>
      </c>
      <c r="O759" s="65">
        <f>IFERROR(VLOOKUP(G759,'Sentrale parametere'!$A$4:$G$11,5,FALSE),0)</f>
        <v>0</v>
      </c>
      <c r="P759" s="65">
        <f>IFERROR(VLOOKUP(G759,'Sentrale parametere'!$A$4:$G$11,6,FALSE)*IF(F759="Ja",2,1),0)</f>
        <v>0</v>
      </c>
      <c r="Q759" s="65">
        <f>IFERROR(VLOOKUP(G759,'Sentrale parametere'!$A$4:$G$11,7,FALSE),0)</f>
        <v>0</v>
      </c>
      <c r="R759" s="5">
        <f t="shared" si="66"/>
        <v>0</v>
      </c>
      <c r="S759" s="5">
        <f t="shared" si="67"/>
        <v>0</v>
      </c>
      <c r="T759" s="5">
        <f t="shared" si="68"/>
        <v>0</v>
      </c>
      <c r="U759" s="4">
        <f t="shared" si="69"/>
        <v>0</v>
      </c>
      <c r="V759" s="4">
        <f t="shared" si="70"/>
        <v>0</v>
      </c>
      <c r="W759" s="4">
        <f t="shared" si="71"/>
        <v>0</v>
      </c>
    </row>
    <row r="760" spans="1:23" customFormat="1" x14ac:dyDescent="0.25">
      <c r="A760" s="124"/>
      <c r="B760" s="119"/>
      <c r="C760" s="124"/>
      <c r="D760" s="124"/>
      <c r="E760" s="124"/>
      <c r="F760" s="123"/>
      <c r="G760" s="4"/>
      <c r="H760" s="4"/>
      <c r="I760" s="4"/>
      <c r="J760" s="4"/>
      <c r="K760" s="4"/>
      <c r="L760" s="64">
        <f>IFERROR(VLOOKUP(G760,'Sentrale parametere'!$A$4:$G$11,2,FALSE),0)</f>
        <v>0</v>
      </c>
      <c r="M760" s="64">
        <f>IFERROR(VLOOKUP(G760,'Sentrale parametere'!$A$4:$G$11,3,FALSE)*IF(F760="Ja",2,1),0)</f>
        <v>0</v>
      </c>
      <c r="N760" s="64">
        <f>IFERROR(VLOOKUP(G760,'Sentrale parametere'!$A$4:$G$11,4,FALSE),0)</f>
        <v>0</v>
      </c>
      <c r="O760" s="65">
        <f>IFERROR(VLOOKUP(G760,'Sentrale parametere'!$A$4:$G$11,5,FALSE),0)</f>
        <v>0</v>
      </c>
      <c r="P760" s="65">
        <f>IFERROR(VLOOKUP(G760,'Sentrale parametere'!$A$4:$G$11,6,FALSE)*IF(F760="Ja",2,1),0)</f>
        <v>0</v>
      </c>
      <c r="Q760" s="65">
        <f>IFERROR(VLOOKUP(G760,'Sentrale parametere'!$A$4:$G$11,7,FALSE),0)</f>
        <v>0</v>
      </c>
      <c r="R760" s="5">
        <f t="shared" si="66"/>
        <v>0</v>
      </c>
      <c r="S760" s="5">
        <f t="shared" si="67"/>
        <v>0</v>
      </c>
      <c r="T760" s="5">
        <f t="shared" si="68"/>
        <v>0</v>
      </c>
      <c r="U760" s="4">
        <f t="shared" si="69"/>
        <v>0</v>
      </c>
      <c r="V760" s="4">
        <f t="shared" si="70"/>
        <v>0</v>
      </c>
      <c r="W760" s="4">
        <f t="shared" si="71"/>
        <v>0</v>
      </c>
    </row>
    <row r="761" spans="1:23" customFormat="1" x14ac:dyDescent="0.25">
      <c r="A761" s="124"/>
      <c r="B761" s="119"/>
      <c r="C761" s="124"/>
      <c r="D761" s="124"/>
      <c r="E761" s="124"/>
      <c r="F761" s="123"/>
      <c r="G761" s="4"/>
      <c r="H761" s="4"/>
      <c r="I761" s="4"/>
      <c r="J761" s="4"/>
      <c r="K761" s="4"/>
      <c r="L761" s="64">
        <f>IFERROR(VLOOKUP(G761,'Sentrale parametere'!$A$4:$G$11,2,FALSE),0)</f>
        <v>0</v>
      </c>
      <c r="M761" s="64">
        <f>IFERROR(VLOOKUP(G761,'Sentrale parametere'!$A$4:$G$11,3,FALSE)*IF(F761="Ja",2,1),0)</f>
        <v>0</v>
      </c>
      <c r="N761" s="64">
        <f>IFERROR(VLOOKUP(G761,'Sentrale parametere'!$A$4:$G$11,4,FALSE),0)</f>
        <v>0</v>
      </c>
      <c r="O761" s="65">
        <f>IFERROR(VLOOKUP(G761,'Sentrale parametere'!$A$4:$G$11,5,FALSE),0)</f>
        <v>0</v>
      </c>
      <c r="P761" s="65">
        <f>IFERROR(VLOOKUP(G761,'Sentrale parametere'!$A$4:$G$11,6,FALSE)*IF(F761="Ja",2,1),0)</f>
        <v>0</v>
      </c>
      <c r="Q761" s="65">
        <f>IFERROR(VLOOKUP(G761,'Sentrale parametere'!$A$4:$G$11,7,FALSE),0)</f>
        <v>0</v>
      </c>
      <c r="R761" s="5">
        <f t="shared" si="66"/>
        <v>0</v>
      </c>
      <c r="S761" s="5">
        <f t="shared" si="67"/>
        <v>0</v>
      </c>
      <c r="T761" s="5">
        <f t="shared" si="68"/>
        <v>0</v>
      </c>
      <c r="U761" s="4">
        <f t="shared" si="69"/>
        <v>0</v>
      </c>
      <c r="V761" s="4">
        <f t="shared" si="70"/>
        <v>0</v>
      </c>
      <c r="W761" s="4">
        <f t="shared" si="71"/>
        <v>0</v>
      </c>
    </row>
    <row r="762" spans="1:23" customFormat="1" x14ac:dyDescent="0.25">
      <c r="A762" s="124"/>
      <c r="B762" s="119"/>
      <c r="C762" s="124"/>
      <c r="D762" s="124"/>
      <c r="E762" s="124"/>
      <c r="F762" s="123"/>
      <c r="G762" s="4"/>
      <c r="H762" s="4"/>
      <c r="I762" s="4"/>
      <c r="J762" s="4"/>
      <c r="K762" s="4"/>
      <c r="L762" s="64">
        <f>IFERROR(VLOOKUP(G762,'Sentrale parametere'!$A$4:$G$11,2,FALSE),0)</f>
        <v>0</v>
      </c>
      <c r="M762" s="64">
        <f>IFERROR(VLOOKUP(G762,'Sentrale parametere'!$A$4:$G$11,3,FALSE)*IF(F762="Ja",2,1),0)</f>
        <v>0</v>
      </c>
      <c r="N762" s="64">
        <f>IFERROR(VLOOKUP(G762,'Sentrale parametere'!$A$4:$G$11,4,FALSE),0)</f>
        <v>0</v>
      </c>
      <c r="O762" s="65">
        <f>IFERROR(VLOOKUP(G762,'Sentrale parametere'!$A$4:$G$11,5,FALSE),0)</f>
        <v>0</v>
      </c>
      <c r="P762" s="65">
        <f>IFERROR(VLOOKUP(G762,'Sentrale parametere'!$A$4:$G$11,6,FALSE)*IF(F762="Ja",2,1),0)</f>
        <v>0</v>
      </c>
      <c r="Q762" s="65">
        <f>IFERROR(VLOOKUP(G762,'Sentrale parametere'!$A$4:$G$11,7,FALSE),0)</f>
        <v>0</v>
      </c>
      <c r="R762" s="5">
        <f t="shared" si="66"/>
        <v>0</v>
      </c>
      <c r="S762" s="5">
        <f t="shared" si="67"/>
        <v>0</v>
      </c>
      <c r="T762" s="5">
        <f t="shared" si="68"/>
        <v>0</v>
      </c>
      <c r="U762" s="4">
        <f t="shared" si="69"/>
        <v>0</v>
      </c>
      <c r="V762" s="4">
        <f t="shared" si="70"/>
        <v>0</v>
      </c>
      <c r="W762" s="4">
        <f t="shared" si="71"/>
        <v>0</v>
      </c>
    </row>
    <row r="763" spans="1:23" customFormat="1" x14ac:dyDescent="0.25">
      <c r="A763" s="124"/>
      <c r="B763" s="119"/>
      <c r="C763" s="124"/>
      <c r="D763" s="124"/>
      <c r="E763" s="124"/>
      <c r="F763" s="123"/>
      <c r="G763" s="4"/>
      <c r="H763" s="4"/>
      <c r="I763" s="4"/>
      <c r="J763" s="4"/>
      <c r="K763" s="4"/>
      <c r="L763" s="64">
        <f>IFERROR(VLOOKUP(G763,'Sentrale parametere'!$A$4:$G$11,2,FALSE),0)</f>
        <v>0</v>
      </c>
      <c r="M763" s="64">
        <f>IFERROR(VLOOKUP(G763,'Sentrale parametere'!$A$4:$G$11,3,FALSE)*IF(F763="Ja",2,1),0)</f>
        <v>0</v>
      </c>
      <c r="N763" s="64">
        <f>IFERROR(VLOOKUP(G763,'Sentrale parametere'!$A$4:$G$11,4,FALSE),0)</f>
        <v>0</v>
      </c>
      <c r="O763" s="65">
        <f>IFERROR(VLOOKUP(G763,'Sentrale parametere'!$A$4:$G$11,5,FALSE),0)</f>
        <v>0</v>
      </c>
      <c r="P763" s="65">
        <f>IFERROR(VLOOKUP(G763,'Sentrale parametere'!$A$4:$G$11,6,FALSE)*IF(F763="Ja",2,1),0)</f>
        <v>0</v>
      </c>
      <c r="Q763" s="65">
        <f>IFERROR(VLOOKUP(G763,'Sentrale parametere'!$A$4:$G$11,7,FALSE),0)</f>
        <v>0</v>
      </c>
      <c r="R763" s="5">
        <f t="shared" si="66"/>
        <v>0</v>
      </c>
      <c r="S763" s="5">
        <f t="shared" si="67"/>
        <v>0</v>
      </c>
      <c r="T763" s="5">
        <f t="shared" si="68"/>
        <v>0</v>
      </c>
      <c r="U763" s="4">
        <f t="shared" si="69"/>
        <v>0</v>
      </c>
      <c r="V763" s="4">
        <f t="shared" si="70"/>
        <v>0</v>
      </c>
      <c r="W763" s="4">
        <f t="shared" si="71"/>
        <v>0</v>
      </c>
    </row>
    <row r="764" spans="1:23" customFormat="1" x14ac:dyDescent="0.25">
      <c r="A764" s="124"/>
      <c r="B764" s="119"/>
      <c r="C764" s="124"/>
      <c r="D764" s="124"/>
      <c r="E764" s="124"/>
      <c r="F764" s="123"/>
      <c r="G764" s="4"/>
      <c r="H764" s="4"/>
      <c r="I764" s="4"/>
      <c r="J764" s="4"/>
      <c r="K764" s="4"/>
      <c r="L764" s="64">
        <f>IFERROR(VLOOKUP(G764,'Sentrale parametere'!$A$4:$G$11,2,FALSE),0)</f>
        <v>0</v>
      </c>
      <c r="M764" s="64">
        <f>IFERROR(VLOOKUP(G764,'Sentrale parametere'!$A$4:$G$11,3,FALSE)*IF(F764="Ja",2,1),0)</f>
        <v>0</v>
      </c>
      <c r="N764" s="64">
        <f>IFERROR(VLOOKUP(G764,'Sentrale parametere'!$A$4:$G$11,4,FALSE),0)</f>
        <v>0</v>
      </c>
      <c r="O764" s="65">
        <f>IFERROR(VLOOKUP(G764,'Sentrale parametere'!$A$4:$G$11,5,FALSE),0)</f>
        <v>0</v>
      </c>
      <c r="P764" s="65">
        <f>IFERROR(VLOOKUP(G764,'Sentrale parametere'!$A$4:$G$11,6,FALSE)*IF(F764="Ja",2,1),0)</f>
        <v>0</v>
      </c>
      <c r="Q764" s="65">
        <f>IFERROR(VLOOKUP(G764,'Sentrale parametere'!$A$4:$G$11,7,FALSE),0)</f>
        <v>0</v>
      </c>
      <c r="R764" s="5">
        <f t="shared" si="66"/>
        <v>0</v>
      </c>
      <c r="S764" s="5">
        <f t="shared" si="67"/>
        <v>0</v>
      </c>
      <c r="T764" s="5">
        <f t="shared" si="68"/>
        <v>0</v>
      </c>
      <c r="U764" s="4">
        <f t="shared" si="69"/>
        <v>0</v>
      </c>
      <c r="V764" s="4">
        <f t="shared" si="70"/>
        <v>0</v>
      </c>
      <c r="W764" s="4">
        <f t="shared" si="71"/>
        <v>0</v>
      </c>
    </row>
    <row r="765" spans="1:23" customFormat="1" x14ac:dyDescent="0.25">
      <c r="A765" s="124"/>
      <c r="B765" s="119"/>
      <c r="C765" s="124"/>
      <c r="D765" s="124"/>
      <c r="E765" s="124"/>
      <c r="F765" s="123"/>
      <c r="G765" s="4"/>
      <c r="H765" s="4"/>
      <c r="I765" s="4"/>
      <c r="J765" s="4"/>
      <c r="K765" s="4"/>
      <c r="L765" s="64">
        <f>IFERROR(VLOOKUP(G765,'Sentrale parametere'!$A$4:$G$11,2,FALSE),0)</f>
        <v>0</v>
      </c>
      <c r="M765" s="64">
        <f>IFERROR(VLOOKUP(G765,'Sentrale parametere'!$A$4:$G$11,3,FALSE)*IF(F765="Ja",2,1),0)</f>
        <v>0</v>
      </c>
      <c r="N765" s="64">
        <f>IFERROR(VLOOKUP(G765,'Sentrale parametere'!$A$4:$G$11,4,FALSE),0)</f>
        <v>0</v>
      </c>
      <c r="O765" s="65">
        <f>IFERROR(VLOOKUP(G765,'Sentrale parametere'!$A$4:$G$11,5,FALSE),0)</f>
        <v>0</v>
      </c>
      <c r="P765" s="65">
        <f>IFERROR(VLOOKUP(G765,'Sentrale parametere'!$A$4:$G$11,6,FALSE)*IF(F765="Ja",2,1),0)</f>
        <v>0</v>
      </c>
      <c r="Q765" s="65">
        <f>IFERROR(VLOOKUP(G765,'Sentrale parametere'!$A$4:$G$11,7,FALSE),0)</f>
        <v>0</v>
      </c>
      <c r="R765" s="5">
        <f t="shared" si="66"/>
        <v>0</v>
      </c>
      <c r="S765" s="5">
        <f t="shared" si="67"/>
        <v>0</v>
      </c>
      <c r="T765" s="5">
        <f t="shared" si="68"/>
        <v>0</v>
      </c>
      <c r="U765" s="4">
        <f t="shared" si="69"/>
        <v>0</v>
      </c>
      <c r="V765" s="4">
        <f t="shared" si="70"/>
        <v>0</v>
      </c>
      <c r="W765" s="4">
        <f t="shared" si="71"/>
        <v>0</v>
      </c>
    </row>
    <row r="766" spans="1:23" customFormat="1" x14ac:dyDescent="0.25">
      <c r="A766" s="124"/>
      <c r="B766" s="119"/>
      <c r="C766" s="124"/>
      <c r="D766" s="124"/>
      <c r="E766" s="124"/>
      <c r="F766" s="123"/>
      <c r="G766" s="4"/>
      <c r="H766" s="4"/>
      <c r="I766" s="4"/>
      <c r="J766" s="4"/>
      <c r="K766" s="4"/>
      <c r="L766" s="64">
        <f>IFERROR(VLOOKUP(G766,'Sentrale parametere'!$A$4:$G$11,2,FALSE),0)</f>
        <v>0</v>
      </c>
      <c r="M766" s="64">
        <f>IFERROR(VLOOKUP(G766,'Sentrale parametere'!$A$4:$G$11,3,FALSE)*IF(F766="Ja",2,1),0)</f>
        <v>0</v>
      </c>
      <c r="N766" s="64">
        <f>IFERROR(VLOOKUP(G766,'Sentrale parametere'!$A$4:$G$11,4,FALSE),0)</f>
        <v>0</v>
      </c>
      <c r="O766" s="65">
        <f>IFERROR(VLOOKUP(G766,'Sentrale parametere'!$A$4:$G$11,5,FALSE),0)</f>
        <v>0</v>
      </c>
      <c r="P766" s="65">
        <f>IFERROR(VLOOKUP(G766,'Sentrale parametere'!$A$4:$G$11,6,FALSE)*IF(F766="Ja",2,1),0)</f>
        <v>0</v>
      </c>
      <c r="Q766" s="65">
        <f>IFERROR(VLOOKUP(G766,'Sentrale parametere'!$A$4:$G$11,7,FALSE),0)</f>
        <v>0</v>
      </c>
      <c r="R766" s="5">
        <f t="shared" si="66"/>
        <v>0</v>
      </c>
      <c r="S766" s="5">
        <f t="shared" si="67"/>
        <v>0</v>
      </c>
      <c r="T766" s="5">
        <f t="shared" si="68"/>
        <v>0</v>
      </c>
      <c r="U766" s="4">
        <f t="shared" si="69"/>
        <v>0</v>
      </c>
      <c r="V766" s="4">
        <f t="shared" si="70"/>
        <v>0</v>
      </c>
      <c r="W766" s="4">
        <f t="shared" si="71"/>
        <v>0</v>
      </c>
    </row>
    <row r="767" spans="1:23" customFormat="1" x14ac:dyDescent="0.25">
      <c r="A767" s="124"/>
      <c r="B767" s="119"/>
      <c r="C767" s="124"/>
      <c r="D767" s="124"/>
      <c r="E767" s="124"/>
      <c r="F767" s="123"/>
      <c r="G767" s="4"/>
      <c r="H767" s="4"/>
      <c r="I767" s="4"/>
      <c r="J767" s="4"/>
      <c r="K767" s="4"/>
      <c r="L767" s="64">
        <f>IFERROR(VLOOKUP(G767,'Sentrale parametere'!$A$4:$G$11,2,FALSE),0)</f>
        <v>0</v>
      </c>
      <c r="M767" s="64">
        <f>IFERROR(VLOOKUP(G767,'Sentrale parametere'!$A$4:$G$11,3,FALSE)*IF(F767="Ja",2,1),0)</f>
        <v>0</v>
      </c>
      <c r="N767" s="64">
        <f>IFERROR(VLOOKUP(G767,'Sentrale parametere'!$A$4:$G$11,4,FALSE),0)</f>
        <v>0</v>
      </c>
      <c r="O767" s="65">
        <f>IFERROR(VLOOKUP(G767,'Sentrale parametere'!$A$4:$G$11,5,FALSE),0)</f>
        <v>0</v>
      </c>
      <c r="P767" s="65">
        <f>IFERROR(VLOOKUP(G767,'Sentrale parametere'!$A$4:$G$11,6,FALSE)*IF(F767="Ja",2,1),0)</f>
        <v>0</v>
      </c>
      <c r="Q767" s="65">
        <f>IFERROR(VLOOKUP(G767,'Sentrale parametere'!$A$4:$G$11,7,FALSE),0)</f>
        <v>0</v>
      </c>
      <c r="R767" s="5">
        <f t="shared" si="66"/>
        <v>0</v>
      </c>
      <c r="S767" s="5">
        <f t="shared" si="67"/>
        <v>0</v>
      </c>
      <c r="T767" s="5">
        <f t="shared" si="68"/>
        <v>0</v>
      </c>
      <c r="U767" s="4">
        <f t="shared" si="69"/>
        <v>0</v>
      </c>
      <c r="V767" s="4">
        <f t="shared" si="70"/>
        <v>0</v>
      </c>
      <c r="W767" s="4">
        <f t="shared" si="71"/>
        <v>0</v>
      </c>
    </row>
    <row r="768" spans="1:23" customFormat="1" x14ac:dyDescent="0.25">
      <c r="A768" s="124"/>
      <c r="B768" s="119"/>
      <c r="C768" s="124"/>
      <c r="D768" s="124"/>
      <c r="E768" s="124"/>
      <c r="F768" s="123"/>
      <c r="G768" s="4"/>
      <c r="H768" s="4"/>
      <c r="I768" s="4"/>
      <c r="J768" s="4"/>
      <c r="K768" s="4"/>
      <c r="L768" s="64">
        <f>IFERROR(VLOOKUP(G768,'Sentrale parametere'!$A$4:$G$11,2,FALSE),0)</f>
        <v>0</v>
      </c>
      <c r="M768" s="64">
        <f>IFERROR(VLOOKUP(G768,'Sentrale parametere'!$A$4:$G$11,3,FALSE)*IF(F768="Ja",2,1),0)</f>
        <v>0</v>
      </c>
      <c r="N768" s="64">
        <f>IFERROR(VLOOKUP(G768,'Sentrale parametere'!$A$4:$G$11,4,FALSE),0)</f>
        <v>0</v>
      </c>
      <c r="O768" s="65">
        <f>IFERROR(VLOOKUP(G768,'Sentrale parametere'!$A$4:$G$11,5,FALSE),0)</f>
        <v>0</v>
      </c>
      <c r="P768" s="65">
        <f>IFERROR(VLOOKUP(G768,'Sentrale parametere'!$A$4:$G$11,6,FALSE)*IF(F768="Ja",2,1),0)</f>
        <v>0</v>
      </c>
      <c r="Q768" s="65">
        <f>IFERROR(VLOOKUP(G768,'Sentrale parametere'!$A$4:$G$11,7,FALSE),0)</f>
        <v>0</v>
      </c>
      <c r="R768" s="5">
        <f t="shared" si="66"/>
        <v>0</v>
      </c>
      <c r="S768" s="5">
        <f t="shared" si="67"/>
        <v>0</v>
      </c>
      <c r="T768" s="5">
        <f t="shared" si="68"/>
        <v>0</v>
      </c>
      <c r="U768" s="4">
        <f t="shared" si="69"/>
        <v>0</v>
      </c>
      <c r="V768" s="4">
        <f t="shared" si="70"/>
        <v>0</v>
      </c>
      <c r="W768" s="4">
        <f t="shared" si="71"/>
        <v>0</v>
      </c>
    </row>
    <row r="769" spans="1:23" customFormat="1" x14ac:dyDescent="0.25">
      <c r="A769" s="124"/>
      <c r="B769" s="119"/>
      <c r="C769" s="124"/>
      <c r="D769" s="124"/>
      <c r="E769" s="124"/>
      <c r="F769" s="123"/>
      <c r="G769" s="4"/>
      <c r="H769" s="4"/>
      <c r="I769" s="4"/>
      <c r="J769" s="4"/>
      <c r="K769" s="4"/>
      <c r="L769" s="64">
        <f>IFERROR(VLOOKUP(G769,'Sentrale parametere'!$A$4:$G$11,2,FALSE),0)</f>
        <v>0</v>
      </c>
      <c r="M769" s="64">
        <f>IFERROR(VLOOKUP(G769,'Sentrale parametere'!$A$4:$G$11,3,FALSE)*IF(F769="Ja",2,1),0)</f>
        <v>0</v>
      </c>
      <c r="N769" s="64">
        <f>IFERROR(VLOOKUP(G769,'Sentrale parametere'!$A$4:$G$11,4,FALSE),0)</f>
        <v>0</v>
      </c>
      <c r="O769" s="65">
        <f>IFERROR(VLOOKUP(G769,'Sentrale parametere'!$A$4:$G$11,5,FALSE),0)</f>
        <v>0</v>
      </c>
      <c r="P769" s="65">
        <f>IFERROR(VLOOKUP(G769,'Sentrale parametere'!$A$4:$G$11,6,FALSE)*IF(F769="Ja",2,1),0)</f>
        <v>0</v>
      </c>
      <c r="Q769" s="65">
        <f>IFERROR(VLOOKUP(G769,'Sentrale parametere'!$A$4:$G$11,7,FALSE),0)</f>
        <v>0</v>
      </c>
      <c r="R769" s="5">
        <f t="shared" si="66"/>
        <v>0</v>
      </c>
      <c r="S769" s="5">
        <f t="shared" si="67"/>
        <v>0</v>
      </c>
      <c r="T769" s="5">
        <f t="shared" si="68"/>
        <v>0</v>
      </c>
      <c r="U769" s="4">
        <f t="shared" si="69"/>
        <v>0</v>
      </c>
      <c r="V769" s="4">
        <f t="shared" si="70"/>
        <v>0</v>
      </c>
      <c r="W769" s="4">
        <f t="shared" si="71"/>
        <v>0</v>
      </c>
    </row>
    <row r="770" spans="1:23" customFormat="1" x14ac:dyDescent="0.25">
      <c r="A770" s="124"/>
      <c r="B770" s="119"/>
      <c r="C770" s="124"/>
      <c r="D770" s="124"/>
      <c r="E770" s="124"/>
      <c r="F770" s="123"/>
      <c r="G770" s="4"/>
      <c r="H770" s="4"/>
      <c r="I770" s="4"/>
      <c r="J770" s="4"/>
      <c r="K770" s="4"/>
      <c r="L770" s="64">
        <f>IFERROR(VLOOKUP(G770,'Sentrale parametere'!$A$4:$G$11,2,FALSE),0)</f>
        <v>0</v>
      </c>
      <c r="M770" s="64">
        <f>IFERROR(VLOOKUP(G770,'Sentrale parametere'!$A$4:$G$11,3,FALSE)*IF(F770="Ja",2,1),0)</f>
        <v>0</v>
      </c>
      <c r="N770" s="64">
        <f>IFERROR(VLOOKUP(G770,'Sentrale parametere'!$A$4:$G$11,4,FALSE),0)</f>
        <v>0</v>
      </c>
      <c r="O770" s="65">
        <f>IFERROR(VLOOKUP(G770,'Sentrale parametere'!$A$4:$G$11,5,FALSE),0)</f>
        <v>0</v>
      </c>
      <c r="P770" s="65">
        <f>IFERROR(VLOOKUP(G770,'Sentrale parametere'!$A$4:$G$11,6,FALSE)*IF(F770="Ja",2,1),0)</f>
        <v>0</v>
      </c>
      <c r="Q770" s="65">
        <f>IFERROR(VLOOKUP(G770,'Sentrale parametere'!$A$4:$G$11,7,FALSE),0)</f>
        <v>0</v>
      </c>
      <c r="R770" s="5">
        <f t="shared" si="66"/>
        <v>0</v>
      </c>
      <c r="S770" s="5">
        <f t="shared" si="67"/>
        <v>0</v>
      </c>
      <c r="T770" s="5">
        <f t="shared" si="68"/>
        <v>0</v>
      </c>
      <c r="U770" s="4">
        <f t="shared" si="69"/>
        <v>0</v>
      </c>
      <c r="V770" s="4">
        <f t="shared" si="70"/>
        <v>0</v>
      </c>
      <c r="W770" s="4">
        <f t="shared" si="71"/>
        <v>0</v>
      </c>
    </row>
    <row r="771" spans="1:23" customFormat="1" x14ac:dyDescent="0.25">
      <c r="A771" s="124"/>
      <c r="B771" s="119"/>
      <c r="C771" s="124"/>
      <c r="D771" s="124"/>
      <c r="E771" s="124"/>
      <c r="F771" s="123"/>
      <c r="G771" s="4"/>
      <c r="H771" s="4"/>
      <c r="I771" s="4"/>
      <c r="J771" s="4"/>
      <c r="K771" s="4"/>
      <c r="L771" s="64">
        <f>IFERROR(VLOOKUP(G771,'Sentrale parametere'!$A$4:$G$11,2,FALSE),0)</f>
        <v>0</v>
      </c>
      <c r="M771" s="64">
        <f>IFERROR(VLOOKUP(G771,'Sentrale parametere'!$A$4:$G$11,3,FALSE)*IF(F771="Ja",2,1),0)</f>
        <v>0</v>
      </c>
      <c r="N771" s="64">
        <f>IFERROR(VLOOKUP(G771,'Sentrale parametere'!$A$4:$G$11,4,FALSE),0)</f>
        <v>0</v>
      </c>
      <c r="O771" s="65">
        <f>IFERROR(VLOOKUP(G771,'Sentrale parametere'!$A$4:$G$11,5,FALSE),0)</f>
        <v>0</v>
      </c>
      <c r="P771" s="65">
        <f>IFERROR(VLOOKUP(G771,'Sentrale parametere'!$A$4:$G$11,6,FALSE)*IF(F771="Ja",2,1),0)</f>
        <v>0</v>
      </c>
      <c r="Q771" s="65">
        <f>IFERROR(VLOOKUP(G771,'Sentrale parametere'!$A$4:$G$11,7,FALSE),0)</f>
        <v>0</v>
      </c>
      <c r="R771" s="5">
        <f t="shared" ref="R771:R834" si="72">IFERROR(H771*L771,0)</f>
        <v>0</v>
      </c>
      <c r="S771" s="5">
        <f t="shared" ref="S771:S834" si="73">IFERROR(I771*M771,0)</f>
        <v>0</v>
      </c>
      <c r="T771" s="5">
        <f t="shared" ref="T771:T834" si="74">IFERROR(J771*N771,0)+IFERROR(K771*N771,0)</f>
        <v>0</v>
      </c>
      <c r="U771" s="4">
        <f t="shared" ref="U771:U834" si="75">IFERROR(H771*O771,0)</f>
        <v>0</v>
      </c>
      <c r="V771" s="4">
        <f t="shared" ref="V771:V834" si="76">IFERROR(I771*P771,0)</f>
        <v>0</v>
      </c>
      <c r="W771" s="4">
        <f t="shared" ref="W771:W834" si="77">IFERROR(J771*Q771,0)+IFERROR(K771*Q771,0)</f>
        <v>0</v>
      </c>
    </row>
    <row r="772" spans="1:23" customFormat="1" x14ac:dyDescent="0.25">
      <c r="A772" s="124"/>
      <c r="B772" s="119"/>
      <c r="C772" s="124"/>
      <c r="D772" s="124"/>
      <c r="E772" s="124"/>
      <c r="F772" s="123"/>
      <c r="G772" s="4"/>
      <c r="H772" s="4"/>
      <c r="I772" s="4"/>
      <c r="J772" s="4"/>
      <c r="K772" s="4"/>
      <c r="L772" s="64">
        <f>IFERROR(VLOOKUP(G772,'Sentrale parametere'!$A$4:$G$11,2,FALSE),0)</f>
        <v>0</v>
      </c>
      <c r="M772" s="64">
        <f>IFERROR(VLOOKUP(G772,'Sentrale parametere'!$A$4:$G$11,3,FALSE)*IF(F772="Ja",2,1),0)</f>
        <v>0</v>
      </c>
      <c r="N772" s="64">
        <f>IFERROR(VLOOKUP(G772,'Sentrale parametere'!$A$4:$G$11,4,FALSE),0)</f>
        <v>0</v>
      </c>
      <c r="O772" s="65">
        <f>IFERROR(VLOOKUP(G772,'Sentrale parametere'!$A$4:$G$11,5,FALSE),0)</f>
        <v>0</v>
      </c>
      <c r="P772" s="65">
        <f>IFERROR(VLOOKUP(G772,'Sentrale parametere'!$A$4:$G$11,6,FALSE)*IF(F772="Ja",2,1),0)</f>
        <v>0</v>
      </c>
      <c r="Q772" s="65">
        <f>IFERROR(VLOOKUP(G772,'Sentrale parametere'!$A$4:$G$11,7,FALSE),0)</f>
        <v>0</v>
      </c>
      <c r="R772" s="5">
        <f t="shared" si="72"/>
        <v>0</v>
      </c>
      <c r="S772" s="5">
        <f t="shared" si="73"/>
        <v>0</v>
      </c>
      <c r="T772" s="5">
        <f t="shared" si="74"/>
        <v>0</v>
      </c>
      <c r="U772" s="4">
        <f t="shared" si="75"/>
        <v>0</v>
      </c>
      <c r="V772" s="4">
        <f t="shared" si="76"/>
        <v>0</v>
      </c>
      <c r="W772" s="4">
        <f t="shared" si="77"/>
        <v>0</v>
      </c>
    </row>
    <row r="773" spans="1:23" customFormat="1" x14ac:dyDescent="0.25">
      <c r="A773" s="124"/>
      <c r="B773" s="119"/>
      <c r="C773" s="124"/>
      <c r="D773" s="124"/>
      <c r="E773" s="124"/>
      <c r="F773" s="123"/>
      <c r="G773" s="4"/>
      <c r="H773" s="4"/>
      <c r="I773" s="4"/>
      <c r="J773" s="4"/>
      <c r="K773" s="4"/>
      <c r="L773" s="64">
        <f>IFERROR(VLOOKUP(G773,'Sentrale parametere'!$A$4:$G$11,2,FALSE),0)</f>
        <v>0</v>
      </c>
      <c r="M773" s="64">
        <f>IFERROR(VLOOKUP(G773,'Sentrale parametere'!$A$4:$G$11,3,FALSE)*IF(F773="Ja",2,1),0)</f>
        <v>0</v>
      </c>
      <c r="N773" s="64">
        <f>IFERROR(VLOOKUP(G773,'Sentrale parametere'!$A$4:$G$11,4,FALSE),0)</f>
        <v>0</v>
      </c>
      <c r="O773" s="65">
        <f>IFERROR(VLOOKUP(G773,'Sentrale parametere'!$A$4:$G$11,5,FALSE),0)</f>
        <v>0</v>
      </c>
      <c r="P773" s="65">
        <f>IFERROR(VLOOKUP(G773,'Sentrale parametere'!$A$4:$G$11,6,FALSE)*IF(F773="Ja",2,1),0)</f>
        <v>0</v>
      </c>
      <c r="Q773" s="65">
        <f>IFERROR(VLOOKUP(G773,'Sentrale parametere'!$A$4:$G$11,7,FALSE),0)</f>
        <v>0</v>
      </c>
      <c r="R773" s="5">
        <f t="shared" si="72"/>
        <v>0</v>
      </c>
      <c r="S773" s="5">
        <f t="shared" si="73"/>
        <v>0</v>
      </c>
      <c r="T773" s="5">
        <f t="shared" si="74"/>
        <v>0</v>
      </c>
      <c r="U773" s="4">
        <f t="shared" si="75"/>
        <v>0</v>
      </c>
      <c r="V773" s="4">
        <f t="shared" si="76"/>
        <v>0</v>
      </c>
      <c r="W773" s="4">
        <f t="shared" si="77"/>
        <v>0</v>
      </c>
    </row>
    <row r="774" spans="1:23" customFormat="1" x14ac:dyDescent="0.25">
      <c r="A774" s="124"/>
      <c r="B774" s="119"/>
      <c r="C774" s="124"/>
      <c r="D774" s="124"/>
      <c r="E774" s="124"/>
      <c r="F774" s="123"/>
      <c r="G774" s="4"/>
      <c r="H774" s="4"/>
      <c r="I774" s="4"/>
      <c r="J774" s="4"/>
      <c r="K774" s="4"/>
      <c r="L774" s="64">
        <f>IFERROR(VLOOKUP(G774,'Sentrale parametere'!$A$4:$G$11,2,FALSE),0)</f>
        <v>0</v>
      </c>
      <c r="M774" s="64">
        <f>IFERROR(VLOOKUP(G774,'Sentrale parametere'!$A$4:$G$11,3,FALSE)*IF(F774="Ja",2,1),0)</f>
        <v>0</v>
      </c>
      <c r="N774" s="64">
        <f>IFERROR(VLOOKUP(G774,'Sentrale parametere'!$A$4:$G$11,4,FALSE),0)</f>
        <v>0</v>
      </c>
      <c r="O774" s="65">
        <f>IFERROR(VLOOKUP(G774,'Sentrale parametere'!$A$4:$G$11,5,FALSE),0)</f>
        <v>0</v>
      </c>
      <c r="P774" s="65">
        <f>IFERROR(VLOOKUP(G774,'Sentrale parametere'!$A$4:$G$11,6,FALSE)*IF(F774="Ja",2,1),0)</f>
        <v>0</v>
      </c>
      <c r="Q774" s="65">
        <f>IFERROR(VLOOKUP(G774,'Sentrale parametere'!$A$4:$G$11,7,FALSE),0)</f>
        <v>0</v>
      </c>
      <c r="R774" s="5">
        <f t="shared" si="72"/>
        <v>0</v>
      </c>
      <c r="S774" s="5">
        <f t="shared" si="73"/>
        <v>0</v>
      </c>
      <c r="T774" s="5">
        <f t="shared" si="74"/>
        <v>0</v>
      </c>
      <c r="U774" s="4">
        <f t="shared" si="75"/>
        <v>0</v>
      </c>
      <c r="V774" s="4">
        <f t="shared" si="76"/>
        <v>0</v>
      </c>
      <c r="W774" s="4">
        <f t="shared" si="77"/>
        <v>0</v>
      </c>
    </row>
    <row r="775" spans="1:23" customFormat="1" x14ac:dyDescent="0.25">
      <c r="A775" s="124"/>
      <c r="B775" s="119"/>
      <c r="C775" s="124"/>
      <c r="D775" s="124"/>
      <c r="E775" s="124"/>
      <c r="F775" s="123"/>
      <c r="G775" s="4"/>
      <c r="H775" s="4"/>
      <c r="I775" s="4"/>
      <c r="J775" s="4"/>
      <c r="K775" s="4"/>
      <c r="L775" s="64">
        <f>IFERROR(VLOOKUP(G775,'Sentrale parametere'!$A$4:$G$11,2,FALSE),0)</f>
        <v>0</v>
      </c>
      <c r="M775" s="64">
        <f>IFERROR(VLOOKUP(G775,'Sentrale parametere'!$A$4:$G$11,3,FALSE)*IF(F775="Ja",2,1),0)</f>
        <v>0</v>
      </c>
      <c r="N775" s="64">
        <f>IFERROR(VLOOKUP(G775,'Sentrale parametere'!$A$4:$G$11,4,FALSE),0)</f>
        <v>0</v>
      </c>
      <c r="O775" s="65">
        <f>IFERROR(VLOOKUP(G775,'Sentrale parametere'!$A$4:$G$11,5,FALSE),0)</f>
        <v>0</v>
      </c>
      <c r="P775" s="65">
        <f>IFERROR(VLOOKUP(G775,'Sentrale parametere'!$A$4:$G$11,6,FALSE)*IF(F775="Ja",2,1),0)</f>
        <v>0</v>
      </c>
      <c r="Q775" s="65">
        <f>IFERROR(VLOOKUP(G775,'Sentrale parametere'!$A$4:$G$11,7,FALSE),0)</f>
        <v>0</v>
      </c>
      <c r="R775" s="5">
        <f t="shared" si="72"/>
        <v>0</v>
      </c>
      <c r="S775" s="5">
        <f t="shared" si="73"/>
        <v>0</v>
      </c>
      <c r="T775" s="5">
        <f t="shared" si="74"/>
        <v>0</v>
      </c>
      <c r="U775" s="4">
        <f t="shared" si="75"/>
        <v>0</v>
      </c>
      <c r="V775" s="4">
        <f t="shared" si="76"/>
        <v>0</v>
      </c>
      <c r="W775" s="4">
        <f t="shared" si="77"/>
        <v>0</v>
      </c>
    </row>
    <row r="776" spans="1:23" customFormat="1" x14ac:dyDescent="0.25">
      <c r="A776" s="124"/>
      <c r="B776" s="119"/>
      <c r="C776" s="124"/>
      <c r="D776" s="124"/>
      <c r="E776" s="124"/>
      <c r="F776" s="123"/>
      <c r="G776" s="4"/>
      <c r="H776" s="4"/>
      <c r="I776" s="4"/>
      <c r="J776" s="4"/>
      <c r="K776" s="4"/>
      <c r="L776" s="64">
        <f>IFERROR(VLOOKUP(G776,'Sentrale parametere'!$A$4:$G$11,2,FALSE),0)</f>
        <v>0</v>
      </c>
      <c r="M776" s="64">
        <f>IFERROR(VLOOKUP(G776,'Sentrale parametere'!$A$4:$G$11,3,FALSE)*IF(F776="Ja",2,1),0)</f>
        <v>0</v>
      </c>
      <c r="N776" s="64">
        <f>IFERROR(VLOOKUP(G776,'Sentrale parametere'!$A$4:$G$11,4,FALSE),0)</f>
        <v>0</v>
      </c>
      <c r="O776" s="65">
        <f>IFERROR(VLOOKUP(G776,'Sentrale parametere'!$A$4:$G$11,5,FALSE),0)</f>
        <v>0</v>
      </c>
      <c r="P776" s="65">
        <f>IFERROR(VLOOKUP(G776,'Sentrale parametere'!$A$4:$G$11,6,FALSE)*IF(F776="Ja",2,1),0)</f>
        <v>0</v>
      </c>
      <c r="Q776" s="65">
        <f>IFERROR(VLOOKUP(G776,'Sentrale parametere'!$A$4:$G$11,7,FALSE),0)</f>
        <v>0</v>
      </c>
      <c r="R776" s="5">
        <f t="shared" si="72"/>
        <v>0</v>
      </c>
      <c r="S776" s="5">
        <f t="shared" si="73"/>
        <v>0</v>
      </c>
      <c r="T776" s="5">
        <f t="shared" si="74"/>
        <v>0</v>
      </c>
      <c r="U776" s="4">
        <f t="shared" si="75"/>
        <v>0</v>
      </c>
      <c r="V776" s="4">
        <f t="shared" si="76"/>
        <v>0</v>
      </c>
      <c r="W776" s="4">
        <f t="shared" si="77"/>
        <v>0</v>
      </c>
    </row>
    <row r="777" spans="1:23" customFormat="1" x14ac:dyDescent="0.25">
      <c r="A777" s="124"/>
      <c r="B777" s="119"/>
      <c r="C777" s="124"/>
      <c r="D777" s="124"/>
      <c r="E777" s="124"/>
      <c r="F777" s="123"/>
      <c r="G777" s="4"/>
      <c r="H777" s="4"/>
      <c r="I777" s="4"/>
      <c r="J777" s="4"/>
      <c r="K777" s="4"/>
      <c r="L777" s="64">
        <f>IFERROR(VLOOKUP(G777,'Sentrale parametere'!$A$4:$G$11,2,FALSE),0)</f>
        <v>0</v>
      </c>
      <c r="M777" s="64">
        <f>IFERROR(VLOOKUP(G777,'Sentrale parametere'!$A$4:$G$11,3,FALSE)*IF(F777="Ja",2,1),0)</f>
        <v>0</v>
      </c>
      <c r="N777" s="64">
        <f>IFERROR(VLOOKUP(G777,'Sentrale parametere'!$A$4:$G$11,4,FALSE),0)</f>
        <v>0</v>
      </c>
      <c r="O777" s="65">
        <f>IFERROR(VLOOKUP(G777,'Sentrale parametere'!$A$4:$G$11,5,FALSE),0)</f>
        <v>0</v>
      </c>
      <c r="P777" s="65">
        <f>IFERROR(VLOOKUP(G777,'Sentrale parametere'!$A$4:$G$11,6,FALSE)*IF(F777="Ja",2,1),0)</f>
        <v>0</v>
      </c>
      <c r="Q777" s="65">
        <f>IFERROR(VLOOKUP(G777,'Sentrale parametere'!$A$4:$G$11,7,FALSE),0)</f>
        <v>0</v>
      </c>
      <c r="R777" s="5">
        <f t="shared" si="72"/>
        <v>0</v>
      </c>
      <c r="S777" s="5">
        <f t="shared" si="73"/>
        <v>0</v>
      </c>
      <c r="T777" s="5">
        <f t="shared" si="74"/>
        <v>0</v>
      </c>
      <c r="U777" s="4">
        <f t="shared" si="75"/>
        <v>0</v>
      </c>
      <c r="V777" s="4">
        <f t="shared" si="76"/>
        <v>0</v>
      </c>
      <c r="W777" s="4">
        <f t="shared" si="77"/>
        <v>0</v>
      </c>
    </row>
    <row r="778" spans="1:23" customFormat="1" x14ac:dyDescent="0.25">
      <c r="A778" s="124"/>
      <c r="B778" s="119"/>
      <c r="C778" s="124"/>
      <c r="D778" s="124"/>
      <c r="E778" s="124"/>
      <c r="F778" s="123"/>
      <c r="G778" s="4"/>
      <c r="H778" s="4"/>
      <c r="I778" s="4"/>
      <c r="J778" s="4"/>
      <c r="K778" s="4"/>
      <c r="L778" s="64">
        <f>IFERROR(VLOOKUP(G778,'Sentrale parametere'!$A$4:$G$11,2,FALSE),0)</f>
        <v>0</v>
      </c>
      <c r="M778" s="64">
        <f>IFERROR(VLOOKUP(G778,'Sentrale parametere'!$A$4:$G$11,3,FALSE)*IF(F778="Ja",2,1),0)</f>
        <v>0</v>
      </c>
      <c r="N778" s="64">
        <f>IFERROR(VLOOKUP(G778,'Sentrale parametere'!$A$4:$G$11,4,FALSE),0)</f>
        <v>0</v>
      </c>
      <c r="O778" s="65">
        <f>IFERROR(VLOOKUP(G778,'Sentrale parametere'!$A$4:$G$11,5,FALSE),0)</f>
        <v>0</v>
      </c>
      <c r="P778" s="65">
        <f>IFERROR(VLOOKUP(G778,'Sentrale parametere'!$A$4:$G$11,6,FALSE)*IF(F778="Ja",2,1),0)</f>
        <v>0</v>
      </c>
      <c r="Q778" s="65">
        <f>IFERROR(VLOOKUP(G778,'Sentrale parametere'!$A$4:$G$11,7,FALSE),0)</f>
        <v>0</v>
      </c>
      <c r="R778" s="5">
        <f t="shared" si="72"/>
        <v>0</v>
      </c>
      <c r="S778" s="5">
        <f t="shared" si="73"/>
        <v>0</v>
      </c>
      <c r="T778" s="5">
        <f t="shared" si="74"/>
        <v>0</v>
      </c>
      <c r="U778" s="4">
        <f t="shared" si="75"/>
        <v>0</v>
      </c>
      <c r="V778" s="4">
        <f t="shared" si="76"/>
        <v>0</v>
      </c>
      <c r="W778" s="4">
        <f t="shared" si="77"/>
        <v>0</v>
      </c>
    </row>
    <row r="779" spans="1:23" customFormat="1" x14ac:dyDescent="0.25">
      <c r="A779" s="124"/>
      <c r="B779" s="119"/>
      <c r="C779" s="124"/>
      <c r="D779" s="124"/>
      <c r="E779" s="124"/>
      <c r="F779" s="123"/>
      <c r="G779" s="4"/>
      <c r="H779" s="4"/>
      <c r="I779" s="4"/>
      <c r="J779" s="4"/>
      <c r="K779" s="4"/>
      <c r="L779" s="64">
        <f>IFERROR(VLOOKUP(G779,'Sentrale parametere'!$A$4:$G$11,2,FALSE),0)</f>
        <v>0</v>
      </c>
      <c r="M779" s="64">
        <f>IFERROR(VLOOKUP(G779,'Sentrale parametere'!$A$4:$G$11,3,FALSE)*IF(F779="Ja",2,1),0)</f>
        <v>0</v>
      </c>
      <c r="N779" s="64">
        <f>IFERROR(VLOOKUP(G779,'Sentrale parametere'!$A$4:$G$11,4,FALSE),0)</f>
        <v>0</v>
      </c>
      <c r="O779" s="65">
        <f>IFERROR(VLOOKUP(G779,'Sentrale parametere'!$A$4:$G$11,5,FALSE),0)</f>
        <v>0</v>
      </c>
      <c r="P779" s="65">
        <f>IFERROR(VLOOKUP(G779,'Sentrale parametere'!$A$4:$G$11,6,FALSE)*IF(F779="Ja",2,1),0)</f>
        <v>0</v>
      </c>
      <c r="Q779" s="65">
        <f>IFERROR(VLOOKUP(G779,'Sentrale parametere'!$A$4:$G$11,7,FALSE),0)</f>
        <v>0</v>
      </c>
      <c r="R779" s="5">
        <f t="shared" si="72"/>
        <v>0</v>
      </c>
      <c r="S779" s="5">
        <f t="shared" si="73"/>
        <v>0</v>
      </c>
      <c r="T779" s="5">
        <f t="shared" si="74"/>
        <v>0</v>
      </c>
      <c r="U779" s="4">
        <f t="shared" si="75"/>
        <v>0</v>
      </c>
      <c r="V779" s="4">
        <f t="shared" si="76"/>
        <v>0</v>
      </c>
      <c r="W779" s="4">
        <f t="shared" si="77"/>
        <v>0</v>
      </c>
    </row>
    <row r="780" spans="1:23" customFormat="1" x14ac:dyDescent="0.25">
      <c r="A780" s="124"/>
      <c r="B780" s="119"/>
      <c r="C780" s="124"/>
      <c r="D780" s="124"/>
      <c r="E780" s="124"/>
      <c r="F780" s="123"/>
      <c r="G780" s="4"/>
      <c r="H780" s="4"/>
      <c r="I780" s="4"/>
      <c r="J780" s="4"/>
      <c r="K780" s="4"/>
      <c r="L780" s="64">
        <f>IFERROR(VLOOKUP(G780,'Sentrale parametere'!$A$4:$G$11,2,FALSE),0)</f>
        <v>0</v>
      </c>
      <c r="M780" s="64">
        <f>IFERROR(VLOOKUP(G780,'Sentrale parametere'!$A$4:$G$11,3,FALSE)*IF(F780="Ja",2,1),0)</f>
        <v>0</v>
      </c>
      <c r="N780" s="64">
        <f>IFERROR(VLOOKUP(G780,'Sentrale parametere'!$A$4:$G$11,4,FALSE),0)</f>
        <v>0</v>
      </c>
      <c r="O780" s="65">
        <f>IFERROR(VLOOKUP(G780,'Sentrale parametere'!$A$4:$G$11,5,FALSE),0)</f>
        <v>0</v>
      </c>
      <c r="P780" s="65">
        <f>IFERROR(VLOOKUP(G780,'Sentrale parametere'!$A$4:$G$11,6,FALSE)*IF(F780="Ja",2,1),0)</f>
        <v>0</v>
      </c>
      <c r="Q780" s="65">
        <f>IFERROR(VLOOKUP(G780,'Sentrale parametere'!$A$4:$G$11,7,FALSE),0)</f>
        <v>0</v>
      </c>
      <c r="R780" s="5">
        <f t="shared" si="72"/>
        <v>0</v>
      </c>
      <c r="S780" s="5">
        <f t="shared" si="73"/>
        <v>0</v>
      </c>
      <c r="T780" s="5">
        <f t="shared" si="74"/>
        <v>0</v>
      </c>
      <c r="U780" s="4">
        <f t="shared" si="75"/>
        <v>0</v>
      </c>
      <c r="V780" s="4">
        <f t="shared" si="76"/>
        <v>0</v>
      </c>
      <c r="W780" s="4">
        <f t="shared" si="77"/>
        <v>0</v>
      </c>
    </row>
    <row r="781" spans="1:23" customFormat="1" x14ac:dyDescent="0.25">
      <c r="A781" s="124"/>
      <c r="B781" s="119"/>
      <c r="C781" s="124"/>
      <c r="D781" s="124"/>
      <c r="E781" s="124"/>
      <c r="F781" s="123"/>
      <c r="G781" s="4"/>
      <c r="H781" s="4"/>
      <c r="I781" s="4"/>
      <c r="J781" s="4"/>
      <c r="K781" s="4"/>
      <c r="L781" s="64">
        <f>IFERROR(VLOOKUP(G781,'Sentrale parametere'!$A$4:$G$11,2,FALSE),0)</f>
        <v>0</v>
      </c>
      <c r="M781" s="64">
        <f>IFERROR(VLOOKUP(G781,'Sentrale parametere'!$A$4:$G$11,3,FALSE)*IF(F781="Ja",2,1),0)</f>
        <v>0</v>
      </c>
      <c r="N781" s="64">
        <f>IFERROR(VLOOKUP(G781,'Sentrale parametere'!$A$4:$G$11,4,FALSE),0)</f>
        <v>0</v>
      </c>
      <c r="O781" s="65">
        <f>IFERROR(VLOOKUP(G781,'Sentrale parametere'!$A$4:$G$11,5,FALSE),0)</f>
        <v>0</v>
      </c>
      <c r="P781" s="65">
        <f>IFERROR(VLOOKUP(G781,'Sentrale parametere'!$A$4:$G$11,6,FALSE)*IF(F781="Ja",2,1),0)</f>
        <v>0</v>
      </c>
      <c r="Q781" s="65">
        <f>IFERROR(VLOOKUP(G781,'Sentrale parametere'!$A$4:$G$11,7,FALSE),0)</f>
        <v>0</v>
      </c>
      <c r="R781" s="5">
        <f t="shared" si="72"/>
        <v>0</v>
      </c>
      <c r="S781" s="5">
        <f t="shared" si="73"/>
        <v>0</v>
      </c>
      <c r="T781" s="5">
        <f t="shared" si="74"/>
        <v>0</v>
      </c>
      <c r="U781" s="4">
        <f t="shared" si="75"/>
        <v>0</v>
      </c>
      <c r="V781" s="4">
        <f t="shared" si="76"/>
        <v>0</v>
      </c>
      <c r="W781" s="4">
        <f t="shared" si="77"/>
        <v>0</v>
      </c>
    </row>
    <row r="782" spans="1:23" customFormat="1" x14ac:dyDescent="0.25">
      <c r="A782" s="124"/>
      <c r="B782" s="119"/>
      <c r="C782" s="124"/>
      <c r="D782" s="124"/>
      <c r="E782" s="124"/>
      <c r="F782" s="123"/>
      <c r="G782" s="4"/>
      <c r="H782" s="4"/>
      <c r="I782" s="4"/>
      <c r="J782" s="4"/>
      <c r="K782" s="4"/>
      <c r="L782" s="64">
        <f>IFERROR(VLOOKUP(G782,'Sentrale parametere'!$A$4:$G$11,2,FALSE),0)</f>
        <v>0</v>
      </c>
      <c r="M782" s="64">
        <f>IFERROR(VLOOKUP(G782,'Sentrale parametere'!$A$4:$G$11,3,FALSE)*IF(F782="Ja",2,1),0)</f>
        <v>0</v>
      </c>
      <c r="N782" s="64">
        <f>IFERROR(VLOOKUP(G782,'Sentrale parametere'!$A$4:$G$11,4,FALSE),0)</f>
        <v>0</v>
      </c>
      <c r="O782" s="65">
        <f>IFERROR(VLOOKUP(G782,'Sentrale parametere'!$A$4:$G$11,5,FALSE),0)</f>
        <v>0</v>
      </c>
      <c r="P782" s="65">
        <f>IFERROR(VLOOKUP(G782,'Sentrale parametere'!$A$4:$G$11,6,FALSE)*IF(F782="Ja",2,1),0)</f>
        <v>0</v>
      </c>
      <c r="Q782" s="65">
        <f>IFERROR(VLOOKUP(G782,'Sentrale parametere'!$A$4:$G$11,7,FALSE),0)</f>
        <v>0</v>
      </c>
      <c r="R782" s="5">
        <f t="shared" si="72"/>
        <v>0</v>
      </c>
      <c r="S782" s="5">
        <f t="shared" si="73"/>
        <v>0</v>
      </c>
      <c r="T782" s="5">
        <f t="shared" si="74"/>
        <v>0</v>
      </c>
      <c r="U782" s="4">
        <f t="shared" si="75"/>
        <v>0</v>
      </c>
      <c r="V782" s="4">
        <f t="shared" si="76"/>
        <v>0</v>
      </c>
      <c r="W782" s="4">
        <f t="shared" si="77"/>
        <v>0</v>
      </c>
    </row>
    <row r="783" spans="1:23" customFormat="1" x14ac:dyDescent="0.25">
      <c r="A783" s="124"/>
      <c r="B783" s="119"/>
      <c r="C783" s="124"/>
      <c r="D783" s="124"/>
      <c r="E783" s="124"/>
      <c r="F783" s="123"/>
      <c r="G783" s="4"/>
      <c r="H783" s="4"/>
      <c r="I783" s="4"/>
      <c r="J783" s="4"/>
      <c r="K783" s="4"/>
      <c r="L783" s="64">
        <f>IFERROR(VLOOKUP(G783,'Sentrale parametere'!$A$4:$G$11,2,FALSE),0)</f>
        <v>0</v>
      </c>
      <c r="M783" s="64">
        <f>IFERROR(VLOOKUP(G783,'Sentrale parametere'!$A$4:$G$11,3,FALSE)*IF(F783="Ja",2,1),0)</f>
        <v>0</v>
      </c>
      <c r="N783" s="64">
        <f>IFERROR(VLOOKUP(G783,'Sentrale parametere'!$A$4:$G$11,4,FALSE),0)</f>
        <v>0</v>
      </c>
      <c r="O783" s="65">
        <f>IFERROR(VLOOKUP(G783,'Sentrale parametere'!$A$4:$G$11,5,FALSE),0)</f>
        <v>0</v>
      </c>
      <c r="P783" s="65">
        <f>IFERROR(VLOOKUP(G783,'Sentrale parametere'!$A$4:$G$11,6,FALSE)*IF(F783="Ja",2,1),0)</f>
        <v>0</v>
      </c>
      <c r="Q783" s="65">
        <f>IFERROR(VLOOKUP(G783,'Sentrale parametere'!$A$4:$G$11,7,FALSE),0)</f>
        <v>0</v>
      </c>
      <c r="R783" s="5">
        <f t="shared" si="72"/>
        <v>0</v>
      </c>
      <c r="S783" s="5">
        <f t="shared" si="73"/>
        <v>0</v>
      </c>
      <c r="T783" s="5">
        <f t="shared" si="74"/>
        <v>0</v>
      </c>
      <c r="U783" s="4">
        <f t="shared" si="75"/>
        <v>0</v>
      </c>
      <c r="V783" s="4">
        <f t="shared" si="76"/>
        <v>0</v>
      </c>
      <c r="W783" s="4">
        <f t="shared" si="77"/>
        <v>0</v>
      </c>
    </row>
    <row r="784" spans="1:23" customFormat="1" x14ac:dyDescent="0.25">
      <c r="A784" s="124"/>
      <c r="B784" s="119"/>
      <c r="C784" s="124"/>
      <c r="D784" s="124"/>
      <c r="E784" s="124"/>
      <c r="F784" s="123"/>
      <c r="G784" s="4"/>
      <c r="H784" s="4"/>
      <c r="I784" s="4"/>
      <c r="J784" s="4"/>
      <c r="K784" s="4"/>
      <c r="L784" s="64">
        <f>IFERROR(VLOOKUP(G784,'Sentrale parametere'!$A$4:$G$11,2,FALSE),0)</f>
        <v>0</v>
      </c>
      <c r="M784" s="64">
        <f>IFERROR(VLOOKUP(G784,'Sentrale parametere'!$A$4:$G$11,3,FALSE)*IF(F784="Ja",2,1),0)</f>
        <v>0</v>
      </c>
      <c r="N784" s="64">
        <f>IFERROR(VLOOKUP(G784,'Sentrale parametere'!$A$4:$G$11,4,FALSE),0)</f>
        <v>0</v>
      </c>
      <c r="O784" s="65">
        <f>IFERROR(VLOOKUP(G784,'Sentrale parametere'!$A$4:$G$11,5,FALSE),0)</f>
        <v>0</v>
      </c>
      <c r="P784" s="65">
        <f>IFERROR(VLOOKUP(G784,'Sentrale parametere'!$A$4:$G$11,6,FALSE)*IF(F784="Ja",2,1),0)</f>
        <v>0</v>
      </c>
      <c r="Q784" s="65">
        <f>IFERROR(VLOOKUP(G784,'Sentrale parametere'!$A$4:$G$11,7,FALSE),0)</f>
        <v>0</v>
      </c>
      <c r="R784" s="5">
        <f t="shared" si="72"/>
        <v>0</v>
      </c>
      <c r="S784" s="5">
        <f t="shared" si="73"/>
        <v>0</v>
      </c>
      <c r="T784" s="5">
        <f t="shared" si="74"/>
        <v>0</v>
      </c>
      <c r="U784" s="4">
        <f t="shared" si="75"/>
        <v>0</v>
      </c>
      <c r="V784" s="4">
        <f t="shared" si="76"/>
        <v>0</v>
      </c>
      <c r="W784" s="4">
        <f t="shared" si="77"/>
        <v>0</v>
      </c>
    </row>
    <row r="785" spans="1:23" customFormat="1" x14ac:dyDescent="0.25">
      <c r="A785" s="124"/>
      <c r="B785" s="119"/>
      <c r="C785" s="124"/>
      <c r="D785" s="124"/>
      <c r="E785" s="124"/>
      <c r="F785" s="123"/>
      <c r="G785" s="4"/>
      <c r="H785" s="4"/>
      <c r="I785" s="4"/>
      <c r="J785" s="4"/>
      <c r="K785" s="4"/>
      <c r="L785" s="64">
        <f>IFERROR(VLOOKUP(G785,'Sentrale parametere'!$A$4:$G$11,2,FALSE),0)</f>
        <v>0</v>
      </c>
      <c r="M785" s="64">
        <f>IFERROR(VLOOKUP(G785,'Sentrale parametere'!$A$4:$G$11,3,FALSE)*IF(F785="Ja",2,1),0)</f>
        <v>0</v>
      </c>
      <c r="N785" s="64">
        <f>IFERROR(VLOOKUP(G785,'Sentrale parametere'!$A$4:$G$11,4,FALSE),0)</f>
        <v>0</v>
      </c>
      <c r="O785" s="65">
        <f>IFERROR(VLOOKUP(G785,'Sentrale parametere'!$A$4:$G$11,5,FALSE),0)</f>
        <v>0</v>
      </c>
      <c r="P785" s="65">
        <f>IFERROR(VLOOKUP(G785,'Sentrale parametere'!$A$4:$G$11,6,FALSE)*IF(F785="Ja",2,1),0)</f>
        <v>0</v>
      </c>
      <c r="Q785" s="65">
        <f>IFERROR(VLOOKUP(G785,'Sentrale parametere'!$A$4:$G$11,7,FALSE),0)</f>
        <v>0</v>
      </c>
      <c r="R785" s="5">
        <f t="shared" si="72"/>
        <v>0</v>
      </c>
      <c r="S785" s="5">
        <f t="shared" si="73"/>
        <v>0</v>
      </c>
      <c r="T785" s="5">
        <f t="shared" si="74"/>
        <v>0</v>
      </c>
      <c r="U785" s="4">
        <f t="shared" si="75"/>
        <v>0</v>
      </c>
      <c r="V785" s="4">
        <f t="shared" si="76"/>
        <v>0</v>
      </c>
      <c r="W785" s="4">
        <f t="shared" si="77"/>
        <v>0</v>
      </c>
    </row>
    <row r="786" spans="1:23" customFormat="1" x14ac:dyDescent="0.25">
      <c r="A786" s="124"/>
      <c r="B786" s="119"/>
      <c r="C786" s="124"/>
      <c r="D786" s="124"/>
      <c r="E786" s="124"/>
      <c r="F786" s="123"/>
      <c r="G786" s="4"/>
      <c r="H786" s="4"/>
      <c r="I786" s="4"/>
      <c r="J786" s="4"/>
      <c r="K786" s="4"/>
      <c r="L786" s="64">
        <f>IFERROR(VLOOKUP(G786,'Sentrale parametere'!$A$4:$G$11,2,FALSE),0)</f>
        <v>0</v>
      </c>
      <c r="M786" s="64">
        <f>IFERROR(VLOOKUP(G786,'Sentrale parametere'!$A$4:$G$11,3,FALSE)*IF(F786="Ja",2,1),0)</f>
        <v>0</v>
      </c>
      <c r="N786" s="64">
        <f>IFERROR(VLOOKUP(G786,'Sentrale parametere'!$A$4:$G$11,4,FALSE),0)</f>
        <v>0</v>
      </c>
      <c r="O786" s="65">
        <f>IFERROR(VLOOKUP(G786,'Sentrale parametere'!$A$4:$G$11,5,FALSE),0)</f>
        <v>0</v>
      </c>
      <c r="P786" s="65">
        <f>IFERROR(VLOOKUP(G786,'Sentrale parametere'!$A$4:$G$11,6,FALSE)*IF(F786="Ja",2,1),0)</f>
        <v>0</v>
      </c>
      <c r="Q786" s="65">
        <f>IFERROR(VLOOKUP(G786,'Sentrale parametere'!$A$4:$G$11,7,FALSE),0)</f>
        <v>0</v>
      </c>
      <c r="R786" s="5">
        <f t="shared" si="72"/>
        <v>0</v>
      </c>
      <c r="S786" s="5">
        <f t="shared" si="73"/>
        <v>0</v>
      </c>
      <c r="T786" s="5">
        <f t="shared" si="74"/>
        <v>0</v>
      </c>
      <c r="U786" s="4">
        <f t="shared" si="75"/>
        <v>0</v>
      </c>
      <c r="V786" s="4">
        <f t="shared" si="76"/>
        <v>0</v>
      </c>
      <c r="W786" s="4">
        <f t="shared" si="77"/>
        <v>0</v>
      </c>
    </row>
    <row r="787" spans="1:23" customFormat="1" x14ac:dyDescent="0.25">
      <c r="A787" s="124"/>
      <c r="B787" s="119"/>
      <c r="C787" s="124"/>
      <c r="D787" s="124"/>
      <c r="E787" s="124"/>
      <c r="F787" s="123"/>
      <c r="G787" s="4"/>
      <c r="H787" s="4"/>
      <c r="I787" s="4"/>
      <c r="J787" s="4"/>
      <c r="K787" s="4"/>
      <c r="L787" s="64">
        <f>IFERROR(VLOOKUP(G787,'Sentrale parametere'!$A$4:$G$11,2,FALSE),0)</f>
        <v>0</v>
      </c>
      <c r="M787" s="64">
        <f>IFERROR(VLOOKUP(G787,'Sentrale parametere'!$A$4:$G$11,3,FALSE)*IF(F787="Ja",2,1),0)</f>
        <v>0</v>
      </c>
      <c r="N787" s="64">
        <f>IFERROR(VLOOKUP(G787,'Sentrale parametere'!$A$4:$G$11,4,FALSE),0)</f>
        <v>0</v>
      </c>
      <c r="O787" s="65">
        <f>IFERROR(VLOOKUP(G787,'Sentrale parametere'!$A$4:$G$11,5,FALSE),0)</f>
        <v>0</v>
      </c>
      <c r="P787" s="65">
        <f>IFERROR(VLOOKUP(G787,'Sentrale parametere'!$A$4:$G$11,6,FALSE)*IF(F787="Ja",2,1),0)</f>
        <v>0</v>
      </c>
      <c r="Q787" s="65">
        <f>IFERROR(VLOOKUP(G787,'Sentrale parametere'!$A$4:$G$11,7,FALSE),0)</f>
        <v>0</v>
      </c>
      <c r="R787" s="5">
        <f t="shared" si="72"/>
        <v>0</v>
      </c>
      <c r="S787" s="5">
        <f t="shared" si="73"/>
        <v>0</v>
      </c>
      <c r="T787" s="5">
        <f t="shared" si="74"/>
        <v>0</v>
      </c>
      <c r="U787" s="4">
        <f t="shared" si="75"/>
        <v>0</v>
      </c>
      <c r="V787" s="4">
        <f t="shared" si="76"/>
        <v>0</v>
      </c>
      <c r="W787" s="4">
        <f t="shared" si="77"/>
        <v>0</v>
      </c>
    </row>
    <row r="788" spans="1:23" customFormat="1" x14ac:dyDescent="0.25">
      <c r="A788" s="124"/>
      <c r="B788" s="119"/>
      <c r="C788" s="124"/>
      <c r="D788" s="124"/>
      <c r="E788" s="124"/>
      <c r="F788" s="123"/>
      <c r="G788" s="4"/>
      <c r="H788" s="4"/>
      <c r="I788" s="4"/>
      <c r="J788" s="4"/>
      <c r="K788" s="4"/>
      <c r="L788" s="64">
        <f>IFERROR(VLOOKUP(G788,'Sentrale parametere'!$A$4:$G$11,2,FALSE),0)</f>
        <v>0</v>
      </c>
      <c r="M788" s="64">
        <f>IFERROR(VLOOKUP(G788,'Sentrale parametere'!$A$4:$G$11,3,FALSE)*IF(F788="Ja",2,1),0)</f>
        <v>0</v>
      </c>
      <c r="N788" s="64">
        <f>IFERROR(VLOOKUP(G788,'Sentrale parametere'!$A$4:$G$11,4,FALSE),0)</f>
        <v>0</v>
      </c>
      <c r="O788" s="65">
        <f>IFERROR(VLOOKUP(G788,'Sentrale parametere'!$A$4:$G$11,5,FALSE),0)</f>
        <v>0</v>
      </c>
      <c r="P788" s="65">
        <f>IFERROR(VLOOKUP(G788,'Sentrale parametere'!$A$4:$G$11,6,FALSE)*IF(F788="Ja",2,1),0)</f>
        <v>0</v>
      </c>
      <c r="Q788" s="65">
        <f>IFERROR(VLOOKUP(G788,'Sentrale parametere'!$A$4:$G$11,7,FALSE),0)</f>
        <v>0</v>
      </c>
      <c r="R788" s="5">
        <f t="shared" si="72"/>
        <v>0</v>
      </c>
      <c r="S788" s="5">
        <f t="shared" si="73"/>
        <v>0</v>
      </c>
      <c r="T788" s="5">
        <f t="shared" si="74"/>
        <v>0</v>
      </c>
      <c r="U788" s="4">
        <f t="shared" si="75"/>
        <v>0</v>
      </c>
      <c r="V788" s="4">
        <f t="shared" si="76"/>
        <v>0</v>
      </c>
      <c r="W788" s="4">
        <f t="shared" si="77"/>
        <v>0</v>
      </c>
    </row>
    <row r="789" spans="1:23" customFormat="1" x14ac:dyDescent="0.25">
      <c r="A789" s="124"/>
      <c r="B789" s="119"/>
      <c r="C789" s="124"/>
      <c r="D789" s="124"/>
      <c r="E789" s="124"/>
      <c r="F789" s="123"/>
      <c r="G789" s="4"/>
      <c r="H789" s="4"/>
      <c r="I789" s="4"/>
      <c r="J789" s="4"/>
      <c r="K789" s="4"/>
      <c r="L789" s="64">
        <f>IFERROR(VLOOKUP(G789,'Sentrale parametere'!$A$4:$G$11,2,FALSE),0)</f>
        <v>0</v>
      </c>
      <c r="M789" s="64">
        <f>IFERROR(VLOOKUP(G789,'Sentrale parametere'!$A$4:$G$11,3,FALSE)*IF(F789="Ja",2,1),0)</f>
        <v>0</v>
      </c>
      <c r="N789" s="64">
        <f>IFERROR(VLOOKUP(G789,'Sentrale parametere'!$A$4:$G$11,4,FALSE),0)</f>
        <v>0</v>
      </c>
      <c r="O789" s="65">
        <f>IFERROR(VLOOKUP(G789,'Sentrale parametere'!$A$4:$G$11,5,FALSE),0)</f>
        <v>0</v>
      </c>
      <c r="P789" s="65">
        <f>IFERROR(VLOOKUP(G789,'Sentrale parametere'!$A$4:$G$11,6,FALSE)*IF(F789="Ja",2,1),0)</f>
        <v>0</v>
      </c>
      <c r="Q789" s="65">
        <f>IFERROR(VLOOKUP(G789,'Sentrale parametere'!$A$4:$G$11,7,FALSE),0)</f>
        <v>0</v>
      </c>
      <c r="R789" s="5">
        <f t="shared" si="72"/>
        <v>0</v>
      </c>
      <c r="S789" s="5">
        <f t="shared" si="73"/>
        <v>0</v>
      </c>
      <c r="T789" s="5">
        <f t="shared" si="74"/>
        <v>0</v>
      </c>
      <c r="U789" s="4">
        <f t="shared" si="75"/>
        <v>0</v>
      </c>
      <c r="V789" s="4">
        <f t="shared" si="76"/>
        <v>0</v>
      </c>
      <c r="W789" s="4">
        <f t="shared" si="77"/>
        <v>0</v>
      </c>
    </row>
    <row r="790" spans="1:23" customFormat="1" x14ac:dyDescent="0.25">
      <c r="A790" s="124"/>
      <c r="B790" s="119"/>
      <c r="C790" s="124"/>
      <c r="D790" s="124"/>
      <c r="E790" s="124"/>
      <c r="F790" s="123"/>
      <c r="G790" s="4"/>
      <c r="H790" s="4"/>
      <c r="I790" s="4"/>
      <c r="J790" s="4"/>
      <c r="K790" s="4"/>
      <c r="L790" s="64">
        <f>IFERROR(VLOOKUP(G790,'Sentrale parametere'!$A$4:$G$11,2,FALSE),0)</f>
        <v>0</v>
      </c>
      <c r="M790" s="64">
        <f>IFERROR(VLOOKUP(G790,'Sentrale parametere'!$A$4:$G$11,3,FALSE)*IF(F790="Ja",2,1),0)</f>
        <v>0</v>
      </c>
      <c r="N790" s="64">
        <f>IFERROR(VLOOKUP(G790,'Sentrale parametere'!$A$4:$G$11,4,FALSE),0)</f>
        <v>0</v>
      </c>
      <c r="O790" s="65">
        <f>IFERROR(VLOOKUP(G790,'Sentrale parametere'!$A$4:$G$11,5,FALSE),0)</f>
        <v>0</v>
      </c>
      <c r="P790" s="65">
        <f>IFERROR(VLOOKUP(G790,'Sentrale parametere'!$A$4:$G$11,6,FALSE)*IF(F790="Ja",2,1),0)</f>
        <v>0</v>
      </c>
      <c r="Q790" s="65">
        <f>IFERROR(VLOOKUP(G790,'Sentrale parametere'!$A$4:$G$11,7,FALSE),0)</f>
        <v>0</v>
      </c>
      <c r="R790" s="5">
        <f t="shared" si="72"/>
        <v>0</v>
      </c>
      <c r="S790" s="5">
        <f t="shared" si="73"/>
        <v>0</v>
      </c>
      <c r="T790" s="5">
        <f t="shared" si="74"/>
        <v>0</v>
      </c>
      <c r="U790" s="4">
        <f t="shared" si="75"/>
        <v>0</v>
      </c>
      <c r="V790" s="4">
        <f t="shared" si="76"/>
        <v>0</v>
      </c>
      <c r="W790" s="4">
        <f t="shared" si="77"/>
        <v>0</v>
      </c>
    </row>
    <row r="791" spans="1:23" customFormat="1" x14ac:dyDescent="0.25">
      <c r="A791" s="124"/>
      <c r="B791" s="119"/>
      <c r="C791" s="124"/>
      <c r="D791" s="124"/>
      <c r="E791" s="124"/>
      <c r="F791" s="123"/>
      <c r="G791" s="4"/>
      <c r="H791" s="4"/>
      <c r="I791" s="4"/>
      <c r="J791" s="4"/>
      <c r="K791" s="4"/>
      <c r="L791" s="64">
        <f>IFERROR(VLOOKUP(G791,'Sentrale parametere'!$A$4:$G$11,2,FALSE),0)</f>
        <v>0</v>
      </c>
      <c r="M791" s="64">
        <f>IFERROR(VLOOKUP(G791,'Sentrale parametere'!$A$4:$G$11,3,FALSE)*IF(F791="Ja",2,1),0)</f>
        <v>0</v>
      </c>
      <c r="N791" s="64">
        <f>IFERROR(VLOOKUP(G791,'Sentrale parametere'!$A$4:$G$11,4,FALSE),0)</f>
        <v>0</v>
      </c>
      <c r="O791" s="65">
        <f>IFERROR(VLOOKUP(G791,'Sentrale parametere'!$A$4:$G$11,5,FALSE),0)</f>
        <v>0</v>
      </c>
      <c r="P791" s="65">
        <f>IFERROR(VLOOKUP(G791,'Sentrale parametere'!$A$4:$G$11,6,FALSE)*IF(F791="Ja",2,1),0)</f>
        <v>0</v>
      </c>
      <c r="Q791" s="65">
        <f>IFERROR(VLOOKUP(G791,'Sentrale parametere'!$A$4:$G$11,7,FALSE),0)</f>
        <v>0</v>
      </c>
      <c r="R791" s="5">
        <f t="shared" si="72"/>
        <v>0</v>
      </c>
      <c r="S791" s="5">
        <f t="shared" si="73"/>
        <v>0</v>
      </c>
      <c r="T791" s="5">
        <f t="shared" si="74"/>
        <v>0</v>
      </c>
      <c r="U791" s="4">
        <f t="shared" si="75"/>
        <v>0</v>
      </c>
      <c r="V791" s="4">
        <f t="shared" si="76"/>
        <v>0</v>
      </c>
      <c r="W791" s="4">
        <f t="shared" si="77"/>
        <v>0</v>
      </c>
    </row>
    <row r="792" spans="1:23" customFormat="1" x14ac:dyDescent="0.25">
      <c r="A792" s="124"/>
      <c r="B792" s="119"/>
      <c r="C792" s="124"/>
      <c r="D792" s="124"/>
      <c r="E792" s="124"/>
      <c r="F792" s="123"/>
      <c r="G792" s="4"/>
      <c r="H792" s="4"/>
      <c r="I792" s="4"/>
      <c r="J792" s="4"/>
      <c r="K792" s="4"/>
      <c r="L792" s="64">
        <f>IFERROR(VLOOKUP(G792,'Sentrale parametere'!$A$4:$G$11,2,FALSE),0)</f>
        <v>0</v>
      </c>
      <c r="M792" s="64">
        <f>IFERROR(VLOOKUP(G792,'Sentrale parametere'!$A$4:$G$11,3,FALSE)*IF(F792="Ja",2,1),0)</f>
        <v>0</v>
      </c>
      <c r="N792" s="64">
        <f>IFERROR(VLOOKUP(G792,'Sentrale parametere'!$A$4:$G$11,4,FALSE),0)</f>
        <v>0</v>
      </c>
      <c r="O792" s="65">
        <f>IFERROR(VLOOKUP(G792,'Sentrale parametere'!$A$4:$G$11,5,FALSE),0)</f>
        <v>0</v>
      </c>
      <c r="P792" s="65">
        <f>IFERROR(VLOOKUP(G792,'Sentrale parametere'!$A$4:$G$11,6,FALSE)*IF(F792="Ja",2,1),0)</f>
        <v>0</v>
      </c>
      <c r="Q792" s="65">
        <f>IFERROR(VLOOKUP(G792,'Sentrale parametere'!$A$4:$G$11,7,FALSE),0)</f>
        <v>0</v>
      </c>
      <c r="R792" s="5">
        <f t="shared" si="72"/>
        <v>0</v>
      </c>
      <c r="S792" s="5">
        <f t="shared" si="73"/>
        <v>0</v>
      </c>
      <c r="T792" s="5">
        <f t="shared" si="74"/>
        <v>0</v>
      </c>
      <c r="U792" s="4">
        <f t="shared" si="75"/>
        <v>0</v>
      </c>
      <c r="V792" s="4">
        <f t="shared" si="76"/>
        <v>0</v>
      </c>
      <c r="W792" s="4">
        <f t="shared" si="77"/>
        <v>0</v>
      </c>
    </row>
    <row r="793" spans="1:23" customFormat="1" x14ac:dyDescent="0.25">
      <c r="A793" s="124"/>
      <c r="B793" s="119"/>
      <c r="C793" s="124"/>
      <c r="D793" s="124"/>
      <c r="E793" s="124"/>
      <c r="F793" s="123"/>
      <c r="G793" s="4"/>
      <c r="H793" s="4"/>
      <c r="I793" s="4"/>
      <c r="J793" s="4"/>
      <c r="K793" s="4"/>
      <c r="L793" s="64">
        <f>IFERROR(VLOOKUP(G793,'Sentrale parametere'!$A$4:$G$11,2,FALSE),0)</f>
        <v>0</v>
      </c>
      <c r="M793" s="64">
        <f>IFERROR(VLOOKUP(G793,'Sentrale parametere'!$A$4:$G$11,3,FALSE)*IF(F793="Ja",2,1),0)</f>
        <v>0</v>
      </c>
      <c r="N793" s="64">
        <f>IFERROR(VLOOKUP(G793,'Sentrale parametere'!$A$4:$G$11,4,FALSE),0)</f>
        <v>0</v>
      </c>
      <c r="O793" s="65">
        <f>IFERROR(VLOOKUP(G793,'Sentrale parametere'!$A$4:$G$11,5,FALSE),0)</f>
        <v>0</v>
      </c>
      <c r="P793" s="65">
        <f>IFERROR(VLOOKUP(G793,'Sentrale parametere'!$A$4:$G$11,6,FALSE)*IF(F793="Ja",2,1),0)</f>
        <v>0</v>
      </c>
      <c r="Q793" s="65">
        <f>IFERROR(VLOOKUP(G793,'Sentrale parametere'!$A$4:$G$11,7,FALSE),0)</f>
        <v>0</v>
      </c>
      <c r="R793" s="5">
        <f t="shared" si="72"/>
        <v>0</v>
      </c>
      <c r="S793" s="5">
        <f t="shared" si="73"/>
        <v>0</v>
      </c>
      <c r="T793" s="5">
        <f t="shared" si="74"/>
        <v>0</v>
      </c>
      <c r="U793" s="4">
        <f t="shared" si="75"/>
        <v>0</v>
      </c>
      <c r="V793" s="4">
        <f t="shared" si="76"/>
        <v>0</v>
      </c>
      <c r="W793" s="4">
        <f t="shared" si="77"/>
        <v>0</v>
      </c>
    </row>
    <row r="794" spans="1:23" customFormat="1" x14ac:dyDescent="0.25">
      <c r="A794" s="124"/>
      <c r="B794" s="119"/>
      <c r="C794" s="124"/>
      <c r="D794" s="124"/>
      <c r="E794" s="124"/>
      <c r="F794" s="123"/>
      <c r="G794" s="4"/>
      <c r="H794" s="4"/>
      <c r="I794" s="4"/>
      <c r="J794" s="4"/>
      <c r="K794" s="4"/>
      <c r="L794" s="64">
        <f>IFERROR(VLOOKUP(G794,'Sentrale parametere'!$A$4:$G$11,2,FALSE),0)</f>
        <v>0</v>
      </c>
      <c r="M794" s="64">
        <f>IFERROR(VLOOKUP(G794,'Sentrale parametere'!$A$4:$G$11,3,FALSE)*IF(F794="Ja",2,1),0)</f>
        <v>0</v>
      </c>
      <c r="N794" s="64">
        <f>IFERROR(VLOOKUP(G794,'Sentrale parametere'!$A$4:$G$11,4,FALSE),0)</f>
        <v>0</v>
      </c>
      <c r="O794" s="65">
        <f>IFERROR(VLOOKUP(G794,'Sentrale parametere'!$A$4:$G$11,5,FALSE),0)</f>
        <v>0</v>
      </c>
      <c r="P794" s="65">
        <f>IFERROR(VLOOKUP(G794,'Sentrale parametere'!$A$4:$G$11,6,FALSE)*IF(F794="Ja",2,1),0)</f>
        <v>0</v>
      </c>
      <c r="Q794" s="65">
        <f>IFERROR(VLOOKUP(G794,'Sentrale parametere'!$A$4:$G$11,7,FALSE),0)</f>
        <v>0</v>
      </c>
      <c r="R794" s="5">
        <f t="shared" si="72"/>
        <v>0</v>
      </c>
      <c r="S794" s="5">
        <f t="shared" si="73"/>
        <v>0</v>
      </c>
      <c r="T794" s="5">
        <f t="shared" si="74"/>
        <v>0</v>
      </c>
      <c r="U794" s="4">
        <f t="shared" si="75"/>
        <v>0</v>
      </c>
      <c r="V794" s="4">
        <f t="shared" si="76"/>
        <v>0</v>
      </c>
      <c r="W794" s="4">
        <f t="shared" si="77"/>
        <v>0</v>
      </c>
    </row>
    <row r="795" spans="1:23" customFormat="1" x14ac:dyDescent="0.25">
      <c r="A795" s="124"/>
      <c r="B795" s="119"/>
      <c r="C795" s="124"/>
      <c r="D795" s="124"/>
      <c r="E795" s="124"/>
      <c r="F795" s="123"/>
      <c r="G795" s="4"/>
      <c r="H795" s="4"/>
      <c r="I795" s="4"/>
      <c r="J795" s="4"/>
      <c r="K795" s="4"/>
      <c r="L795" s="64">
        <f>IFERROR(VLOOKUP(G795,'Sentrale parametere'!$A$4:$G$11,2,FALSE),0)</f>
        <v>0</v>
      </c>
      <c r="M795" s="64">
        <f>IFERROR(VLOOKUP(G795,'Sentrale parametere'!$A$4:$G$11,3,FALSE)*IF(F795="Ja",2,1),0)</f>
        <v>0</v>
      </c>
      <c r="N795" s="64">
        <f>IFERROR(VLOOKUP(G795,'Sentrale parametere'!$A$4:$G$11,4,FALSE),0)</f>
        <v>0</v>
      </c>
      <c r="O795" s="65">
        <f>IFERROR(VLOOKUP(G795,'Sentrale parametere'!$A$4:$G$11,5,FALSE),0)</f>
        <v>0</v>
      </c>
      <c r="P795" s="65">
        <f>IFERROR(VLOOKUP(G795,'Sentrale parametere'!$A$4:$G$11,6,FALSE)*IF(F795="Ja",2,1),0)</f>
        <v>0</v>
      </c>
      <c r="Q795" s="65">
        <f>IFERROR(VLOOKUP(G795,'Sentrale parametere'!$A$4:$G$11,7,FALSE),0)</f>
        <v>0</v>
      </c>
      <c r="R795" s="5">
        <f t="shared" si="72"/>
        <v>0</v>
      </c>
      <c r="S795" s="5">
        <f t="shared" si="73"/>
        <v>0</v>
      </c>
      <c r="T795" s="5">
        <f t="shared" si="74"/>
        <v>0</v>
      </c>
      <c r="U795" s="4">
        <f t="shared" si="75"/>
        <v>0</v>
      </c>
      <c r="V795" s="4">
        <f t="shared" si="76"/>
        <v>0</v>
      </c>
      <c r="W795" s="4">
        <f t="shared" si="77"/>
        <v>0</v>
      </c>
    </row>
    <row r="796" spans="1:23" customFormat="1" x14ac:dyDescent="0.25">
      <c r="A796" s="124"/>
      <c r="B796" s="119"/>
      <c r="C796" s="124"/>
      <c r="D796" s="124"/>
      <c r="E796" s="124"/>
      <c r="F796" s="123"/>
      <c r="G796" s="4"/>
      <c r="H796" s="4"/>
      <c r="I796" s="4"/>
      <c r="J796" s="4"/>
      <c r="K796" s="4"/>
      <c r="L796" s="64">
        <f>IFERROR(VLOOKUP(G796,'Sentrale parametere'!$A$4:$G$11,2,FALSE),0)</f>
        <v>0</v>
      </c>
      <c r="M796" s="64">
        <f>IFERROR(VLOOKUP(G796,'Sentrale parametere'!$A$4:$G$11,3,FALSE)*IF(F796="Ja",2,1),0)</f>
        <v>0</v>
      </c>
      <c r="N796" s="64">
        <f>IFERROR(VLOOKUP(G796,'Sentrale parametere'!$A$4:$G$11,4,FALSE),0)</f>
        <v>0</v>
      </c>
      <c r="O796" s="65">
        <f>IFERROR(VLOOKUP(G796,'Sentrale parametere'!$A$4:$G$11,5,FALSE),0)</f>
        <v>0</v>
      </c>
      <c r="P796" s="65">
        <f>IFERROR(VLOOKUP(G796,'Sentrale parametere'!$A$4:$G$11,6,FALSE)*IF(F796="Ja",2,1),0)</f>
        <v>0</v>
      </c>
      <c r="Q796" s="65">
        <f>IFERROR(VLOOKUP(G796,'Sentrale parametere'!$A$4:$G$11,7,FALSE),0)</f>
        <v>0</v>
      </c>
      <c r="R796" s="5">
        <f t="shared" si="72"/>
        <v>0</v>
      </c>
      <c r="S796" s="5">
        <f t="shared" si="73"/>
        <v>0</v>
      </c>
      <c r="T796" s="5">
        <f t="shared" si="74"/>
        <v>0</v>
      </c>
      <c r="U796" s="4">
        <f t="shared" si="75"/>
        <v>0</v>
      </c>
      <c r="V796" s="4">
        <f t="shared" si="76"/>
        <v>0</v>
      </c>
      <c r="W796" s="4">
        <f t="shared" si="77"/>
        <v>0</v>
      </c>
    </row>
    <row r="797" spans="1:23" customFormat="1" x14ac:dyDescent="0.25">
      <c r="A797" s="124"/>
      <c r="B797" s="119"/>
      <c r="C797" s="124"/>
      <c r="D797" s="124"/>
      <c r="E797" s="124"/>
      <c r="F797" s="123"/>
      <c r="G797" s="4"/>
      <c r="H797" s="4"/>
      <c r="I797" s="4"/>
      <c r="J797" s="4"/>
      <c r="K797" s="4"/>
      <c r="L797" s="64">
        <f>IFERROR(VLOOKUP(G797,'Sentrale parametere'!$A$4:$G$11,2,FALSE),0)</f>
        <v>0</v>
      </c>
      <c r="M797" s="64">
        <f>IFERROR(VLOOKUP(G797,'Sentrale parametere'!$A$4:$G$11,3,FALSE)*IF(F797="Ja",2,1),0)</f>
        <v>0</v>
      </c>
      <c r="N797" s="64">
        <f>IFERROR(VLOOKUP(G797,'Sentrale parametere'!$A$4:$G$11,4,FALSE),0)</f>
        <v>0</v>
      </c>
      <c r="O797" s="65">
        <f>IFERROR(VLOOKUP(G797,'Sentrale parametere'!$A$4:$G$11,5,FALSE),0)</f>
        <v>0</v>
      </c>
      <c r="P797" s="65">
        <f>IFERROR(VLOOKUP(G797,'Sentrale parametere'!$A$4:$G$11,6,FALSE)*IF(F797="Ja",2,1),0)</f>
        <v>0</v>
      </c>
      <c r="Q797" s="65">
        <f>IFERROR(VLOOKUP(G797,'Sentrale parametere'!$A$4:$G$11,7,FALSE),0)</f>
        <v>0</v>
      </c>
      <c r="R797" s="5">
        <f t="shared" si="72"/>
        <v>0</v>
      </c>
      <c r="S797" s="5">
        <f t="shared" si="73"/>
        <v>0</v>
      </c>
      <c r="T797" s="5">
        <f t="shared" si="74"/>
        <v>0</v>
      </c>
      <c r="U797" s="4">
        <f t="shared" si="75"/>
        <v>0</v>
      </c>
      <c r="V797" s="4">
        <f t="shared" si="76"/>
        <v>0</v>
      </c>
      <c r="W797" s="4">
        <f t="shared" si="77"/>
        <v>0</v>
      </c>
    </row>
    <row r="798" spans="1:23" customFormat="1" x14ac:dyDescent="0.25">
      <c r="A798" s="124"/>
      <c r="B798" s="119"/>
      <c r="C798" s="124"/>
      <c r="D798" s="124"/>
      <c r="E798" s="124"/>
      <c r="F798" s="123"/>
      <c r="G798" s="4"/>
      <c r="H798" s="4"/>
      <c r="I798" s="4"/>
      <c r="J798" s="4"/>
      <c r="K798" s="4"/>
      <c r="L798" s="64">
        <f>IFERROR(VLOOKUP(G798,'Sentrale parametere'!$A$4:$G$11,2,FALSE),0)</f>
        <v>0</v>
      </c>
      <c r="M798" s="64">
        <f>IFERROR(VLOOKUP(G798,'Sentrale parametere'!$A$4:$G$11,3,FALSE)*IF(F798="Ja",2,1),0)</f>
        <v>0</v>
      </c>
      <c r="N798" s="64">
        <f>IFERROR(VLOOKUP(G798,'Sentrale parametere'!$A$4:$G$11,4,FALSE),0)</f>
        <v>0</v>
      </c>
      <c r="O798" s="65">
        <f>IFERROR(VLOOKUP(G798,'Sentrale parametere'!$A$4:$G$11,5,FALSE),0)</f>
        <v>0</v>
      </c>
      <c r="P798" s="65">
        <f>IFERROR(VLOOKUP(G798,'Sentrale parametere'!$A$4:$G$11,6,FALSE)*IF(F798="Ja",2,1),0)</f>
        <v>0</v>
      </c>
      <c r="Q798" s="65">
        <f>IFERROR(VLOOKUP(G798,'Sentrale parametere'!$A$4:$G$11,7,FALSE),0)</f>
        <v>0</v>
      </c>
      <c r="R798" s="5">
        <f t="shared" si="72"/>
        <v>0</v>
      </c>
      <c r="S798" s="5">
        <f t="shared" si="73"/>
        <v>0</v>
      </c>
      <c r="T798" s="5">
        <f t="shared" si="74"/>
        <v>0</v>
      </c>
      <c r="U798" s="4">
        <f t="shared" si="75"/>
        <v>0</v>
      </c>
      <c r="V798" s="4">
        <f t="shared" si="76"/>
        <v>0</v>
      </c>
      <c r="W798" s="4">
        <f t="shared" si="77"/>
        <v>0</v>
      </c>
    </row>
    <row r="799" spans="1:23" customFormat="1" x14ac:dyDescent="0.25">
      <c r="A799" s="124"/>
      <c r="B799" s="119"/>
      <c r="C799" s="124"/>
      <c r="D799" s="124"/>
      <c r="E799" s="124"/>
      <c r="F799" s="123"/>
      <c r="G799" s="4"/>
      <c r="H799" s="4"/>
      <c r="I799" s="4"/>
      <c r="J799" s="4"/>
      <c r="K799" s="4"/>
      <c r="L799" s="64">
        <f>IFERROR(VLOOKUP(G799,'Sentrale parametere'!$A$4:$G$11,2,FALSE),0)</f>
        <v>0</v>
      </c>
      <c r="M799" s="64">
        <f>IFERROR(VLOOKUP(G799,'Sentrale parametere'!$A$4:$G$11,3,FALSE)*IF(F799="Ja",2,1),0)</f>
        <v>0</v>
      </c>
      <c r="N799" s="64">
        <f>IFERROR(VLOOKUP(G799,'Sentrale parametere'!$A$4:$G$11,4,FALSE),0)</f>
        <v>0</v>
      </c>
      <c r="O799" s="65">
        <f>IFERROR(VLOOKUP(G799,'Sentrale parametere'!$A$4:$G$11,5,FALSE),0)</f>
        <v>0</v>
      </c>
      <c r="P799" s="65">
        <f>IFERROR(VLOOKUP(G799,'Sentrale parametere'!$A$4:$G$11,6,FALSE)*IF(F799="Ja",2,1),0)</f>
        <v>0</v>
      </c>
      <c r="Q799" s="65">
        <f>IFERROR(VLOOKUP(G799,'Sentrale parametere'!$A$4:$G$11,7,FALSE),0)</f>
        <v>0</v>
      </c>
      <c r="R799" s="5">
        <f t="shared" si="72"/>
        <v>0</v>
      </c>
      <c r="S799" s="5">
        <f t="shared" si="73"/>
        <v>0</v>
      </c>
      <c r="T799" s="5">
        <f t="shared" si="74"/>
        <v>0</v>
      </c>
      <c r="U799" s="4">
        <f t="shared" si="75"/>
        <v>0</v>
      </c>
      <c r="V799" s="4">
        <f t="shared" si="76"/>
        <v>0</v>
      </c>
      <c r="W799" s="4">
        <f t="shared" si="77"/>
        <v>0</v>
      </c>
    </row>
    <row r="800" spans="1:23" customFormat="1" x14ac:dyDescent="0.25">
      <c r="A800" s="124"/>
      <c r="B800" s="119"/>
      <c r="C800" s="124"/>
      <c r="D800" s="124"/>
      <c r="E800" s="124"/>
      <c r="F800" s="123"/>
      <c r="G800" s="4"/>
      <c r="H800" s="4"/>
      <c r="I800" s="4"/>
      <c r="J800" s="4"/>
      <c r="K800" s="4"/>
      <c r="L800" s="64">
        <f>IFERROR(VLOOKUP(G800,'Sentrale parametere'!$A$4:$G$11,2,FALSE),0)</f>
        <v>0</v>
      </c>
      <c r="M800" s="64">
        <f>IFERROR(VLOOKUP(G800,'Sentrale parametere'!$A$4:$G$11,3,FALSE)*IF(F800="Ja",2,1),0)</f>
        <v>0</v>
      </c>
      <c r="N800" s="64">
        <f>IFERROR(VLOOKUP(G800,'Sentrale parametere'!$A$4:$G$11,4,FALSE),0)</f>
        <v>0</v>
      </c>
      <c r="O800" s="65">
        <f>IFERROR(VLOOKUP(G800,'Sentrale parametere'!$A$4:$G$11,5,FALSE),0)</f>
        <v>0</v>
      </c>
      <c r="P800" s="65">
        <f>IFERROR(VLOOKUP(G800,'Sentrale parametere'!$A$4:$G$11,6,FALSE)*IF(F800="Ja",2,1),0)</f>
        <v>0</v>
      </c>
      <c r="Q800" s="65">
        <f>IFERROR(VLOOKUP(G800,'Sentrale parametere'!$A$4:$G$11,7,FALSE),0)</f>
        <v>0</v>
      </c>
      <c r="R800" s="5">
        <f t="shared" si="72"/>
        <v>0</v>
      </c>
      <c r="S800" s="5">
        <f t="shared" si="73"/>
        <v>0</v>
      </c>
      <c r="T800" s="5">
        <f t="shared" si="74"/>
        <v>0</v>
      </c>
      <c r="U800" s="4">
        <f t="shared" si="75"/>
        <v>0</v>
      </c>
      <c r="V800" s="4">
        <f t="shared" si="76"/>
        <v>0</v>
      </c>
      <c r="W800" s="4">
        <f t="shared" si="77"/>
        <v>0</v>
      </c>
    </row>
    <row r="801" spans="1:23" customFormat="1" x14ac:dyDescent="0.25">
      <c r="A801" s="124"/>
      <c r="B801" s="119"/>
      <c r="C801" s="124"/>
      <c r="D801" s="124"/>
      <c r="E801" s="124"/>
      <c r="F801" s="123"/>
      <c r="G801" s="4"/>
      <c r="H801" s="4"/>
      <c r="I801" s="4"/>
      <c r="J801" s="4"/>
      <c r="K801" s="4"/>
      <c r="L801" s="64">
        <f>IFERROR(VLOOKUP(G801,'Sentrale parametere'!$A$4:$G$11,2,FALSE),0)</f>
        <v>0</v>
      </c>
      <c r="M801" s="64">
        <f>IFERROR(VLOOKUP(G801,'Sentrale parametere'!$A$4:$G$11,3,FALSE)*IF(F801="Ja",2,1),0)</f>
        <v>0</v>
      </c>
      <c r="N801" s="64">
        <f>IFERROR(VLOOKUP(G801,'Sentrale parametere'!$A$4:$G$11,4,FALSE),0)</f>
        <v>0</v>
      </c>
      <c r="O801" s="65">
        <f>IFERROR(VLOOKUP(G801,'Sentrale parametere'!$A$4:$G$11,5,FALSE),0)</f>
        <v>0</v>
      </c>
      <c r="P801" s="65">
        <f>IFERROR(VLOOKUP(G801,'Sentrale parametere'!$A$4:$G$11,6,FALSE)*IF(F801="Ja",2,1),0)</f>
        <v>0</v>
      </c>
      <c r="Q801" s="65">
        <f>IFERROR(VLOOKUP(G801,'Sentrale parametere'!$A$4:$G$11,7,FALSE),0)</f>
        <v>0</v>
      </c>
      <c r="R801" s="5">
        <f t="shared" si="72"/>
        <v>0</v>
      </c>
      <c r="S801" s="5">
        <f t="shared" si="73"/>
        <v>0</v>
      </c>
      <c r="T801" s="5">
        <f t="shared" si="74"/>
        <v>0</v>
      </c>
      <c r="U801" s="4">
        <f t="shared" si="75"/>
        <v>0</v>
      </c>
      <c r="V801" s="4">
        <f t="shared" si="76"/>
        <v>0</v>
      </c>
      <c r="W801" s="4">
        <f t="shared" si="77"/>
        <v>0</v>
      </c>
    </row>
    <row r="802" spans="1:23" customFormat="1" x14ac:dyDescent="0.25">
      <c r="A802" s="124"/>
      <c r="B802" s="119"/>
      <c r="C802" s="124"/>
      <c r="D802" s="124"/>
      <c r="E802" s="124"/>
      <c r="F802" s="123"/>
      <c r="G802" s="4"/>
      <c r="H802" s="4"/>
      <c r="I802" s="4"/>
      <c r="J802" s="4"/>
      <c r="K802" s="4"/>
      <c r="L802" s="64">
        <f>IFERROR(VLOOKUP(G802,'Sentrale parametere'!$A$4:$G$11,2,FALSE),0)</f>
        <v>0</v>
      </c>
      <c r="M802" s="64">
        <f>IFERROR(VLOOKUP(G802,'Sentrale parametere'!$A$4:$G$11,3,FALSE)*IF(F802="Ja",2,1),0)</f>
        <v>0</v>
      </c>
      <c r="N802" s="64">
        <f>IFERROR(VLOOKUP(G802,'Sentrale parametere'!$A$4:$G$11,4,FALSE),0)</f>
        <v>0</v>
      </c>
      <c r="O802" s="65">
        <f>IFERROR(VLOOKUP(G802,'Sentrale parametere'!$A$4:$G$11,5,FALSE),0)</f>
        <v>0</v>
      </c>
      <c r="P802" s="65">
        <f>IFERROR(VLOOKUP(G802,'Sentrale parametere'!$A$4:$G$11,6,FALSE)*IF(F802="Ja",2,1),0)</f>
        <v>0</v>
      </c>
      <c r="Q802" s="65">
        <f>IFERROR(VLOOKUP(G802,'Sentrale parametere'!$A$4:$G$11,7,FALSE),0)</f>
        <v>0</v>
      </c>
      <c r="R802" s="5">
        <f t="shared" si="72"/>
        <v>0</v>
      </c>
      <c r="S802" s="5">
        <f t="shared" si="73"/>
        <v>0</v>
      </c>
      <c r="T802" s="5">
        <f t="shared" si="74"/>
        <v>0</v>
      </c>
      <c r="U802" s="4">
        <f t="shared" si="75"/>
        <v>0</v>
      </c>
      <c r="V802" s="4">
        <f t="shared" si="76"/>
        <v>0</v>
      </c>
      <c r="W802" s="4">
        <f t="shared" si="77"/>
        <v>0</v>
      </c>
    </row>
    <row r="803" spans="1:23" customFormat="1" x14ac:dyDescent="0.25">
      <c r="A803" s="124"/>
      <c r="B803" s="119"/>
      <c r="C803" s="124"/>
      <c r="D803" s="124"/>
      <c r="E803" s="124"/>
      <c r="F803" s="123"/>
      <c r="G803" s="4"/>
      <c r="H803" s="4"/>
      <c r="I803" s="4"/>
      <c r="J803" s="4"/>
      <c r="K803" s="4"/>
      <c r="L803" s="64">
        <f>IFERROR(VLOOKUP(G803,'Sentrale parametere'!$A$4:$G$11,2,FALSE),0)</f>
        <v>0</v>
      </c>
      <c r="M803" s="64">
        <f>IFERROR(VLOOKUP(G803,'Sentrale parametere'!$A$4:$G$11,3,FALSE)*IF(F803="Ja",2,1),0)</f>
        <v>0</v>
      </c>
      <c r="N803" s="64">
        <f>IFERROR(VLOOKUP(G803,'Sentrale parametere'!$A$4:$G$11,4,FALSE),0)</f>
        <v>0</v>
      </c>
      <c r="O803" s="65">
        <f>IFERROR(VLOOKUP(G803,'Sentrale parametere'!$A$4:$G$11,5,FALSE),0)</f>
        <v>0</v>
      </c>
      <c r="P803" s="65">
        <f>IFERROR(VLOOKUP(G803,'Sentrale parametere'!$A$4:$G$11,6,FALSE)*IF(F803="Ja",2,1),0)</f>
        <v>0</v>
      </c>
      <c r="Q803" s="65">
        <f>IFERROR(VLOOKUP(G803,'Sentrale parametere'!$A$4:$G$11,7,FALSE),0)</f>
        <v>0</v>
      </c>
      <c r="R803" s="5">
        <f t="shared" si="72"/>
        <v>0</v>
      </c>
      <c r="S803" s="5">
        <f t="shared" si="73"/>
        <v>0</v>
      </c>
      <c r="T803" s="5">
        <f t="shared" si="74"/>
        <v>0</v>
      </c>
      <c r="U803" s="4">
        <f t="shared" si="75"/>
        <v>0</v>
      </c>
      <c r="V803" s="4">
        <f t="shared" si="76"/>
        <v>0</v>
      </c>
      <c r="W803" s="4">
        <f t="shared" si="77"/>
        <v>0</v>
      </c>
    </row>
    <row r="804" spans="1:23" customFormat="1" x14ac:dyDescent="0.25">
      <c r="A804" s="124"/>
      <c r="B804" s="119"/>
      <c r="C804" s="124"/>
      <c r="D804" s="124"/>
      <c r="E804" s="124"/>
      <c r="F804" s="123"/>
      <c r="G804" s="4"/>
      <c r="H804" s="4"/>
      <c r="I804" s="4"/>
      <c r="J804" s="4"/>
      <c r="K804" s="4"/>
      <c r="L804" s="64">
        <f>IFERROR(VLOOKUP(G804,'Sentrale parametere'!$A$4:$G$11,2,FALSE),0)</f>
        <v>0</v>
      </c>
      <c r="M804" s="64">
        <f>IFERROR(VLOOKUP(G804,'Sentrale parametere'!$A$4:$G$11,3,FALSE)*IF(F804="Ja",2,1),0)</f>
        <v>0</v>
      </c>
      <c r="N804" s="64">
        <f>IFERROR(VLOOKUP(G804,'Sentrale parametere'!$A$4:$G$11,4,FALSE),0)</f>
        <v>0</v>
      </c>
      <c r="O804" s="65">
        <f>IFERROR(VLOOKUP(G804,'Sentrale parametere'!$A$4:$G$11,5,FALSE),0)</f>
        <v>0</v>
      </c>
      <c r="P804" s="65">
        <f>IFERROR(VLOOKUP(G804,'Sentrale parametere'!$A$4:$G$11,6,FALSE)*IF(F804="Ja",2,1),0)</f>
        <v>0</v>
      </c>
      <c r="Q804" s="65">
        <f>IFERROR(VLOOKUP(G804,'Sentrale parametere'!$A$4:$G$11,7,FALSE),0)</f>
        <v>0</v>
      </c>
      <c r="R804" s="5">
        <f t="shared" si="72"/>
        <v>0</v>
      </c>
      <c r="S804" s="5">
        <f t="shared" si="73"/>
        <v>0</v>
      </c>
      <c r="T804" s="5">
        <f t="shared" si="74"/>
        <v>0</v>
      </c>
      <c r="U804" s="4">
        <f t="shared" si="75"/>
        <v>0</v>
      </c>
      <c r="V804" s="4">
        <f t="shared" si="76"/>
        <v>0</v>
      </c>
      <c r="W804" s="4">
        <f t="shared" si="77"/>
        <v>0</v>
      </c>
    </row>
    <row r="805" spans="1:23" customFormat="1" x14ac:dyDescent="0.25">
      <c r="A805" s="124"/>
      <c r="B805" s="119"/>
      <c r="C805" s="124"/>
      <c r="D805" s="124"/>
      <c r="E805" s="124"/>
      <c r="F805" s="123"/>
      <c r="G805" s="4"/>
      <c r="H805" s="4"/>
      <c r="I805" s="4"/>
      <c r="J805" s="4"/>
      <c r="K805" s="4"/>
      <c r="L805" s="64">
        <f>IFERROR(VLOOKUP(G805,'Sentrale parametere'!$A$4:$G$11,2,FALSE),0)</f>
        <v>0</v>
      </c>
      <c r="M805" s="64">
        <f>IFERROR(VLOOKUP(G805,'Sentrale parametere'!$A$4:$G$11,3,FALSE)*IF(F805="Ja",2,1),0)</f>
        <v>0</v>
      </c>
      <c r="N805" s="64">
        <f>IFERROR(VLOOKUP(G805,'Sentrale parametere'!$A$4:$G$11,4,FALSE),0)</f>
        <v>0</v>
      </c>
      <c r="O805" s="65">
        <f>IFERROR(VLOOKUP(G805,'Sentrale parametere'!$A$4:$G$11,5,FALSE),0)</f>
        <v>0</v>
      </c>
      <c r="P805" s="65">
        <f>IFERROR(VLOOKUP(G805,'Sentrale parametere'!$A$4:$G$11,6,FALSE)*IF(F805="Ja",2,1),0)</f>
        <v>0</v>
      </c>
      <c r="Q805" s="65">
        <f>IFERROR(VLOOKUP(G805,'Sentrale parametere'!$A$4:$G$11,7,FALSE),0)</f>
        <v>0</v>
      </c>
      <c r="R805" s="5">
        <f t="shared" si="72"/>
        <v>0</v>
      </c>
      <c r="S805" s="5">
        <f t="shared" si="73"/>
        <v>0</v>
      </c>
      <c r="T805" s="5">
        <f t="shared" si="74"/>
        <v>0</v>
      </c>
      <c r="U805" s="4">
        <f t="shared" si="75"/>
        <v>0</v>
      </c>
      <c r="V805" s="4">
        <f t="shared" si="76"/>
        <v>0</v>
      </c>
      <c r="W805" s="4">
        <f t="shared" si="77"/>
        <v>0</v>
      </c>
    </row>
    <row r="806" spans="1:23" customFormat="1" x14ac:dyDescent="0.25">
      <c r="A806" s="124"/>
      <c r="B806" s="119"/>
      <c r="C806" s="124"/>
      <c r="D806" s="124"/>
      <c r="E806" s="124"/>
      <c r="F806" s="123"/>
      <c r="G806" s="4"/>
      <c r="H806" s="4"/>
      <c r="I806" s="4"/>
      <c r="J806" s="4"/>
      <c r="K806" s="4"/>
      <c r="L806" s="64">
        <f>IFERROR(VLOOKUP(G806,'Sentrale parametere'!$A$4:$G$11,2,FALSE),0)</f>
        <v>0</v>
      </c>
      <c r="M806" s="64">
        <f>IFERROR(VLOOKUP(G806,'Sentrale parametere'!$A$4:$G$11,3,FALSE)*IF(F806="Ja",2,1),0)</f>
        <v>0</v>
      </c>
      <c r="N806" s="64">
        <f>IFERROR(VLOOKUP(G806,'Sentrale parametere'!$A$4:$G$11,4,FALSE),0)</f>
        <v>0</v>
      </c>
      <c r="O806" s="65">
        <f>IFERROR(VLOOKUP(G806,'Sentrale parametere'!$A$4:$G$11,5,FALSE),0)</f>
        <v>0</v>
      </c>
      <c r="P806" s="65">
        <f>IFERROR(VLOOKUP(G806,'Sentrale parametere'!$A$4:$G$11,6,FALSE)*IF(F806="Ja",2,1),0)</f>
        <v>0</v>
      </c>
      <c r="Q806" s="65">
        <f>IFERROR(VLOOKUP(G806,'Sentrale parametere'!$A$4:$G$11,7,FALSE),0)</f>
        <v>0</v>
      </c>
      <c r="R806" s="5">
        <f t="shared" si="72"/>
        <v>0</v>
      </c>
      <c r="S806" s="5">
        <f t="shared" si="73"/>
        <v>0</v>
      </c>
      <c r="T806" s="5">
        <f t="shared" si="74"/>
        <v>0</v>
      </c>
      <c r="U806" s="4">
        <f t="shared" si="75"/>
        <v>0</v>
      </c>
      <c r="V806" s="4">
        <f t="shared" si="76"/>
        <v>0</v>
      </c>
      <c r="W806" s="4">
        <f t="shared" si="77"/>
        <v>0</v>
      </c>
    </row>
    <row r="807" spans="1:23" customFormat="1" x14ac:dyDescent="0.25">
      <c r="A807" s="124"/>
      <c r="B807" s="119"/>
      <c r="C807" s="124"/>
      <c r="D807" s="124"/>
      <c r="E807" s="124"/>
      <c r="F807" s="123"/>
      <c r="G807" s="4"/>
      <c r="H807" s="4"/>
      <c r="I807" s="4"/>
      <c r="J807" s="4"/>
      <c r="K807" s="4"/>
      <c r="L807" s="64">
        <f>IFERROR(VLOOKUP(G807,'Sentrale parametere'!$A$4:$G$11,2,FALSE),0)</f>
        <v>0</v>
      </c>
      <c r="M807" s="64">
        <f>IFERROR(VLOOKUP(G807,'Sentrale parametere'!$A$4:$G$11,3,FALSE)*IF(F807="Ja",2,1),0)</f>
        <v>0</v>
      </c>
      <c r="N807" s="64">
        <f>IFERROR(VLOOKUP(G807,'Sentrale parametere'!$A$4:$G$11,4,FALSE),0)</f>
        <v>0</v>
      </c>
      <c r="O807" s="65">
        <f>IFERROR(VLOOKUP(G807,'Sentrale parametere'!$A$4:$G$11,5,FALSE),0)</f>
        <v>0</v>
      </c>
      <c r="P807" s="65">
        <f>IFERROR(VLOOKUP(G807,'Sentrale parametere'!$A$4:$G$11,6,FALSE)*IF(F807="Ja",2,1),0)</f>
        <v>0</v>
      </c>
      <c r="Q807" s="65">
        <f>IFERROR(VLOOKUP(G807,'Sentrale parametere'!$A$4:$G$11,7,FALSE),0)</f>
        <v>0</v>
      </c>
      <c r="R807" s="5">
        <f t="shared" si="72"/>
        <v>0</v>
      </c>
      <c r="S807" s="5">
        <f t="shared" si="73"/>
        <v>0</v>
      </c>
      <c r="T807" s="5">
        <f t="shared" si="74"/>
        <v>0</v>
      </c>
      <c r="U807" s="4">
        <f t="shared" si="75"/>
        <v>0</v>
      </c>
      <c r="V807" s="4">
        <f t="shared" si="76"/>
        <v>0</v>
      </c>
      <c r="W807" s="4">
        <f t="shared" si="77"/>
        <v>0</v>
      </c>
    </row>
    <row r="808" spans="1:23" customFormat="1" x14ac:dyDescent="0.25">
      <c r="A808" s="124"/>
      <c r="B808" s="119"/>
      <c r="C808" s="124"/>
      <c r="D808" s="124"/>
      <c r="E808" s="124"/>
      <c r="F808" s="123"/>
      <c r="G808" s="4"/>
      <c r="H808" s="4"/>
      <c r="I808" s="4"/>
      <c r="J808" s="4"/>
      <c r="K808" s="4"/>
      <c r="L808" s="64">
        <f>IFERROR(VLOOKUP(G808,'Sentrale parametere'!$A$4:$G$11,2,FALSE),0)</f>
        <v>0</v>
      </c>
      <c r="M808" s="64">
        <f>IFERROR(VLOOKUP(G808,'Sentrale parametere'!$A$4:$G$11,3,FALSE)*IF(F808="Ja",2,1),0)</f>
        <v>0</v>
      </c>
      <c r="N808" s="64">
        <f>IFERROR(VLOOKUP(G808,'Sentrale parametere'!$A$4:$G$11,4,FALSE),0)</f>
        <v>0</v>
      </c>
      <c r="O808" s="65">
        <f>IFERROR(VLOOKUP(G808,'Sentrale parametere'!$A$4:$G$11,5,FALSE),0)</f>
        <v>0</v>
      </c>
      <c r="P808" s="65">
        <f>IFERROR(VLOOKUP(G808,'Sentrale parametere'!$A$4:$G$11,6,FALSE)*IF(F808="Ja",2,1),0)</f>
        <v>0</v>
      </c>
      <c r="Q808" s="65">
        <f>IFERROR(VLOOKUP(G808,'Sentrale parametere'!$A$4:$G$11,7,FALSE),0)</f>
        <v>0</v>
      </c>
      <c r="R808" s="5">
        <f t="shared" si="72"/>
        <v>0</v>
      </c>
      <c r="S808" s="5">
        <f t="shared" si="73"/>
        <v>0</v>
      </c>
      <c r="T808" s="5">
        <f t="shared" si="74"/>
        <v>0</v>
      </c>
      <c r="U808" s="4">
        <f t="shared" si="75"/>
        <v>0</v>
      </c>
      <c r="V808" s="4">
        <f t="shared" si="76"/>
        <v>0</v>
      </c>
      <c r="W808" s="4">
        <f t="shared" si="77"/>
        <v>0</v>
      </c>
    </row>
    <row r="809" spans="1:23" customFormat="1" x14ac:dyDescent="0.25">
      <c r="A809" s="124"/>
      <c r="B809" s="119"/>
      <c r="C809" s="124"/>
      <c r="D809" s="124"/>
      <c r="E809" s="124"/>
      <c r="F809" s="123"/>
      <c r="G809" s="4"/>
      <c r="H809" s="4"/>
      <c r="I809" s="4"/>
      <c r="J809" s="4"/>
      <c r="K809" s="4"/>
      <c r="L809" s="64">
        <f>IFERROR(VLOOKUP(G809,'Sentrale parametere'!$A$4:$G$11,2,FALSE),0)</f>
        <v>0</v>
      </c>
      <c r="M809" s="64">
        <f>IFERROR(VLOOKUP(G809,'Sentrale parametere'!$A$4:$G$11,3,FALSE)*IF(F809="Ja",2,1),0)</f>
        <v>0</v>
      </c>
      <c r="N809" s="64">
        <f>IFERROR(VLOOKUP(G809,'Sentrale parametere'!$A$4:$G$11,4,FALSE),0)</f>
        <v>0</v>
      </c>
      <c r="O809" s="65">
        <f>IFERROR(VLOOKUP(G809,'Sentrale parametere'!$A$4:$G$11,5,FALSE),0)</f>
        <v>0</v>
      </c>
      <c r="P809" s="65">
        <f>IFERROR(VLOOKUP(G809,'Sentrale parametere'!$A$4:$G$11,6,FALSE)*IF(F809="Ja",2,1),0)</f>
        <v>0</v>
      </c>
      <c r="Q809" s="65">
        <f>IFERROR(VLOOKUP(G809,'Sentrale parametere'!$A$4:$G$11,7,FALSE),0)</f>
        <v>0</v>
      </c>
      <c r="R809" s="5">
        <f t="shared" si="72"/>
        <v>0</v>
      </c>
      <c r="S809" s="5">
        <f t="shared" si="73"/>
        <v>0</v>
      </c>
      <c r="T809" s="5">
        <f t="shared" si="74"/>
        <v>0</v>
      </c>
      <c r="U809" s="4">
        <f t="shared" si="75"/>
        <v>0</v>
      </c>
      <c r="V809" s="4">
        <f t="shared" si="76"/>
        <v>0</v>
      </c>
      <c r="W809" s="4">
        <f t="shared" si="77"/>
        <v>0</v>
      </c>
    </row>
    <row r="810" spans="1:23" customFormat="1" x14ac:dyDescent="0.25">
      <c r="A810" s="124"/>
      <c r="B810" s="119"/>
      <c r="C810" s="124"/>
      <c r="D810" s="124"/>
      <c r="E810" s="124"/>
      <c r="F810" s="123"/>
      <c r="G810" s="4"/>
      <c r="H810" s="4"/>
      <c r="I810" s="4"/>
      <c r="J810" s="4"/>
      <c r="K810" s="4"/>
      <c r="L810" s="64">
        <f>IFERROR(VLOOKUP(G810,'Sentrale parametere'!$A$4:$G$11,2,FALSE),0)</f>
        <v>0</v>
      </c>
      <c r="M810" s="64">
        <f>IFERROR(VLOOKUP(G810,'Sentrale parametere'!$A$4:$G$11,3,FALSE)*IF(F810="Ja",2,1),0)</f>
        <v>0</v>
      </c>
      <c r="N810" s="64">
        <f>IFERROR(VLOOKUP(G810,'Sentrale parametere'!$A$4:$G$11,4,FALSE),0)</f>
        <v>0</v>
      </c>
      <c r="O810" s="65">
        <f>IFERROR(VLOOKUP(G810,'Sentrale parametere'!$A$4:$G$11,5,FALSE),0)</f>
        <v>0</v>
      </c>
      <c r="P810" s="65">
        <f>IFERROR(VLOOKUP(G810,'Sentrale parametere'!$A$4:$G$11,6,FALSE)*IF(F810="Ja",2,1),0)</f>
        <v>0</v>
      </c>
      <c r="Q810" s="65">
        <f>IFERROR(VLOOKUP(G810,'Sentrale parametere'!$A$4:$G$11,7,FALSE),0)</f>
        <v>0</v>
      </c>
      <c r="R810" s="5">
        <f t="shared" si="72"/>
        <v>0</v>
      </c>
      <c r="S810" s="5">
        <f t="shared" si="73"/>
        <v>0</v>
      </c>
      <c r="T810" s="5">
        <f t="shared" si="74"/>
        <v>0</v>
      </c>
      <c r="U810" s="4">
        <f t="shared" si="75"/>
        <v>0</v>
      </c>
      <c r="V810" s="4">
        <f t="shared" si="76"/>
        <v>0</v>
      </c>
      <c r="W810" s="4">
        <f t="shared" si="77"/>
        <v>0</v>
      </c>
    </row>
    <row r="811" spans="1:23" customFormat="1" x14ac:dyDescent="0.25">
      <c r="A811" s="124"/>
      <c r="B811" s="119"/>
      <c r="C811" s="124"/>
      <c r="D811" s="124"/>
      <c r="E811" s="124"/>
      <c r="F811" s="123"/>
      <c r="G811" s="4"/>
      <c r="H811" s="4"/>
      <c r="I811" s="4"/>
      <c r="J811" s="4"/>
      <c r="K811" s="4"/>
      <c r="L811" s="64">
        <f>IFERROR(VLOOKUP(G811,'Sentrale parametere'!$A$4:$G$11,2,FALSE),0)</f>
        <v>0</v>
      </c>
      <c r="M811" s="64">
        <f>IFERROR(VLOOKUP(G811,'Sentrale parametere'!$A$4:$G$11,3,FALSE)*IF(F811="Ja",2,1),0)</f>
        <v>0</v>
      </c>
      <c r="N811" s="64">
        <f>IFERROR(VLOOKUP(G811,'Sentrale parametere'!$A$4:$G$11,4,FALSE),0)</f>
        <v>0</v>
      </c>
      <c r="O811" s="65">
        <f>IFERROR(VLOOKUP(G811,'Sentrale parametere'!$A$4:$G$11,5,FALSE),0)</f>
        <v>0</v>
      </c>
      <c r="P811" s="65">
        <f>IFERROR(VLOOKUP(G811,'Sentrale parametere'!$A$4:$G$11,6,FALSE)*IF(F811="Ja",2,1),0)</f>
        <v>0</v>
      </c>
      <c r="Q811" s="65">
        <f>IFERROR(VLOOKUP(G811,'Sentrale parametere'!$A$4:$G$11,7,FALSE),0)</f>
        <v>0</v>
      </c>
      <c r="R811" s="5">
        <f t="shared" si="72"/>
        <v>0</v>
      </c>
      <c r="S811" s="5">
        <f t="shared" si="73"/>
        <v>0</v>
      </c>
      <c r="T811" s="5">
        <f t="shared" si="74"/>
        <v>0</v>
      </c>
      <c r="U811" s="4">
        <f t="shared" si="75"/>
        <v>0</v>
      </c>
      <c r="V811" s="4">
        <f t="shared" si="76"/>
        <v>0</v>
      </c>
      <c r="W811" s="4">
        <f t="shared" si="77"/>
        <v>0</v>
      </c>
    </row>
    <row r="812" spans="1:23" customFormat="1" x14ac:dyDescent="0.25">
      <c r="A812" s="124"/>
      <c r="B812" s="119"/>
      <c r="C812" s="124"/>
      <c r="D812" s="124"/>
      <c r="E812" s="124"/>
      <c r="F812" s="123"/>
      <c r="G812" s="4"/>
      <c r="H812" s="4"/>
      <c r="I812" s="4"/>
      <c r="J812" s="4"/>
      <c r="K812" s="4"/>
      <c r="L812" s="64">
        <f>IFERROR(VLOOKUP(G812,'Sentrale parametere'!$A$4:$G$11,2,FALSE),0)</f>
        <v>0</v>
      </c>
      <c r="M812" s="64">
        <f>IFERROR(VLOOKUP(G812,'Sentrale parametere'!$A$4:$G$11,3,FALSE)*IF(F812="Ja",2,1),0)</f>
        <v>0</v>
      </c>
      <c r="N812" s="64">
        <f>IFERROR(VLOOKUP(G812,'Sentrale parametere'!$A$4:$G$11,4,FALSE),0)</f>
        <v>0</v>
      </c>
      <c r="O812" s="65">
        <f>IFERROR(VLOOKUP(G812,'Sentrale parametere'!$A$4:$G$11,5,FALSE),0)</f>
        <v>0</v>
      </c>
      <c r="P812" s="65">
        <f>IFERROR(VLOOKUP(G812,'Sentrale parametere'!$A$4:$G$11,6,FALSE)*IF(F812="Ja",2,1),0)</f>
        <v>0</v>
      </c>
      <c r="Q812" s="65">
        <f>IFERROR(VLOOKUP(G812,'Sentrale parametere'!$A$4:$G$11,7,FALSE),0)</f>
        <v>0</v>
      </c>
      <c r="R812" s="5">
        <f t="shared" si="72"/>
        <v>0</v>
      </c>
      <c r="S812" s="5">
        <f t="shared" si="73"/>
        <v>0</v>
      </c>
      <c r="T812" s="5">
        <f t="shared" si="74"/>
        <v>0</v>
      </c>
      <c r="U812" s="4">
        <f t="shared" si="75"/>
        <v>0</v>
      </c>
      <c r="V812" s="4">
        <f t="shared" si="76"/>
        <v>0</v>
      </c>
      <c r="W812" s="4">
        <f t="shared" si="77"/>
        <v>0</v>
      </c>
    </row>
    <row r="813" spans="1:23" customFormat="1" x14ac:dyDescent="0.25">
      <c r="A813" s="124"/>
      <c r="B813" s="119"/>
      <c r="C813" s="124"/>
      <c r="D813" s="124"/>
      <c r="E813" s="124"/>
      <c r="F813" s="123"/>
      <c r="G813" s="4"/>
      <c r="H813" s="4"/>
      <c r="I813" s="4"/>
      <c r="J813" s="4"/>
      <c r="K813" s="4"/>
      <c r="L813" s="64">
        <f>IFERROR(VLOOKUP(G813,'Sentrale parametere'!$A$4:$G$11,2,FALSE),0)</f>
        <v>0</v>
      </c>
      <c r="M813" s="64">
        <f>IFERROR(VLOOKUP(G813,'Sentrale parametere'!$A$4:$G$11,3,FALSE)*IF(F813="Ja",2,1),0)</f>
        <v>0</v>
      </c>
      <c r="N813" s="64">
        <f>IFERROR(VLOOKUP(G813,'Sentrale parametere'!$A$4:$G$11,4,FALSE),0)</f>
        <v>0</v>
      </c>
      <c r="O813" s="65">
        <f>IFERROR(VLOOKUP(G813,'Sentrale parametere'!$A$4:$G$11,5,FALSE),0)</f>
        <v>0</v>
      </c>
      <c r="P813" s="65">
        <f>IFERROR(VLOOKUP(G813,'Sentrale parametere'!$A$4:$G$11,6,FALSE)*IF(F813="Ja",2,1),0)</f>
        <v>0</v>
      </c>
      <c r="Q813" s="65">
        <f>IFERROR(VLOOKUP(G813,'Sentrale parametere'!$A$4:$G$11,7,FALSE),0)</f>
        <v>0</v>
      </c>
      <c r="R813" s="5">
        <f t="shared" si="72"/>
        <v>0</v>
      </c>
      <c r="S813" s="5">
        <f t="shared" si="73"/>
        <v>0</v>
      </c>
      <c r="T813" s="5">
        <f t="shared" si="74"/>
        <v>0</v>
      </c>
      <c r="U813" s="4">
        <f t="shared" si="75"/>
        <v>0</v>
      </c>
      <c r="V813" s="4">
        <f t="shared" si="76"/>
        <v>0</v>
      </c>
      <c r="W813" s="4">
        <f t="shared" si="77"/>
        <v>0</v>
      </c>
    </row>
    <row r="814" spans="1:23" customFormat="1" x14ac:dyDescent="0.25">
      <c r="A814" s="124"/>
      <c r="B814" s="119"/>
      <c r="C814" s="124"/>
      <c r="D814" s="124"/>
      <c r="E814" s="124"/>
      <c r="F814" s="123"/>
      <c r="G814" s="4"/>
      <c r="H814" s="4"/>
      <c r="I814" s="4"/>
      <c r="J814" s="4"/>
      <c r="K814" s="4"/>
      <c r="L814" s="64">
        <f>IFERROR(VLOOKUP(G814,'Sentrale parametere'!$A$4:$G$11,2,FALSE),0)</f>
        <v>0</v>
      </c>
      <c r="M814" s="64">
        <f>IFERROR(VLOOKUP(G814,'Sentrale parametere'!$A$4:$G$11,3,FALSE)*IF(F814="Ja",2,1),0)</f>
        <v>0</v>
      </c>
      <c r="N814" s="64">
        <f>IFERROR(VLOOKUP(G814,'Sentrale parametere'!$A$4:$G$11,4,FALSE),0)</f>
        <v>0</v>
      </c>
      <c r="O814" s="65">
        <f>IFERROR(VLOOKUP(G814,'Sentrale parametere'!$A$4:$G$11,5,FALSE),0)</f>
        <v>0</v>
      </c>
      <c r="P814" s="65">
        <f>IFERROR(VLOOKUP(G814,'Sentrale parametere'!$A$4:$G$11,6,FALSE)*IF(F814="Ja",2,1),0)</f>
        <v>0</v>
      </c>
      <c r="Q814" s="65">
        <f>IFERROR(VLOOKUP(G814,'Sentrale parametere'!$A$4:$G$11,7,FALSE),0)</f>
        <v>0</v>
      </c>
      <c r="R814" s="5">
        <f t="shared" si="72"/>
        <v>0</v>
      </c>
      <c r="S814" s="5">
        <f t="shared" si="73"/>
        <v>0</v>
      </c>
      <c r="T814" s="5">
        <f t="shared" si="74"/>
        <v>0</v>
      </c>
      <c r="U814" s="4">
        <f t="shared" si="75"/>
        <v>0</v>
      </c>
      <c r="V814" s="4">
        <f t="shared" si="76"/>
        <v>0</v>
      </c>
      <c r="W814" s="4">
        <f t="shared" si="77"/>
        <v>0</v>
      </c>
    </row>
    <row r="815" spans="1:23" customFormat="1" x14ac:dyDescent="0.25">
      <c r="A815" s="124"/>
      <c r="B815" s="119"/>
      <c r="C815" s="124"/>
      <c r="D815" s="124"/>
      <c r="E815" s="124"/>
      <c r="F815" s="123"/>
      <c r="G815" s="4"/>
      <c r="H815" s="4"/>
      <c r="I815" s="4"/>
      <c r="J815" s="4"/>
      <c r="K815" s="4"/>
      <c r="L815" s="64">
        <f>IFERROR(VLOOKUP(G815,'Sentrale parametere'!$A$4:$G$11,2,FALSE),0)</f>
        <v>0</v>
      </c>
      <c r="M815" s="64">
        <f>IFERROR(VLOOKUP(G815,'Sentrale parametere'!$A$4:$G$11,3,FALSE)*IF(F815="Ja",2,1),0)</f>
        <v>0</v>
      </c>
      <c r="N815" s="64">
        <f>IFERROR(VLOOKUP(G815,'Sentrale parametere'!$A$4:$G$11,4,FALSE),0)</f>
        <v>0</v>
      </c>
      <c r="O815" s="65">
        <f>IFERROR(VLOOKUP(G815,'Sentrale parametere'!$A$4:$G$11,5,FALSE),0)</f>
        <v>0</v>
      </c>
      <c r="P815" s="65">
        <f>IFERROR(VLOOKUP(G815,'Sentrale parametere'!$A$4:$G$11,6,FALSE)*IF(F815="Ja",2,1),0)</f>
        <v>0</v>
      </c>
      <c r="Q815" s="65">
        <f>IFERROR(VLOOKUP(G815,'Sentrale parametere'!$A$4:$G$11,7,FALSE),0)</f>
        <v>0</v>
      </c>
      <c r="R815" s="5">
        <f t="shared" si="72"/>
        <v>0</v>
      </c>
      <c r="S815" s="5">
        <f t="shared" si="73"/>
        <v>0</v>
      </c>
      <c r="T815" s="5">
        <f t="shared" si="74"/>
        <v>0</v>
      </c>
      <c r="U815" s="4">
        <f t="shared" si="75"/>
        <v>0</v>
      </c>
      <c r="V815" s="4">
        <f t="shared" si="76"/>
        <v>0</v>
      </c>
      <c r="W815" s="4">
        <f t="shared" si="77"/>
        <v>0</v>
      </c>
    </row>
    <row r="816" spans="1:23" customFormat="1" x14ac:dyDescent="0.25">
      <c r="A816" s="124"/>
      <c r="B816" s="119"/>
      <c r="C816" s="124"/>
      <c r="D816" s="124"/>
      <c r="E816" s="124"/>
      <c r="F816" s="123"/>
      <c r="G816" s="4"/>
      <c r="H816" s="4"/>
      <c r="I816" s="4"/>
      <c r="J816" s="4"/>
      <c r="K816" s="4"/>
      <c r="L816" s="64">
        <f>IFERROR(VLOOKUP(G816,'Sentrale parametere'!$A$4:$G$11,2,FALSE),0)</f>
        <v>0</v>
      </c>
      <c r="M816" s="64">
        <f>IFERROR(VLOOKUP(G816,'Sentrale parametere'!$A$4:$G$11,3,FALSE)*IF(F816="Ja",2,1),0)</f>
        <v>0</v>
      </c>
      <c r="N816" s="64">
        <f>IFERROR(VLOOKUP(G816,'Sentrale parametere'!$A$4:$G$11,4,FALSE),0)</f>
        <v>0</v>
      </c>
      <c r="O816" s="65">
        <f>IFERROR(VLOOKUP(G816,'Sentrale parametere'!$A$4:$G$11,5,FALSE),0)</f>
        <v>0</v>
      </c>
      <c r="P816" s="65">
        <f>IFERROR(VLOOKUP(G816,'Sentrale parametere'!$A$4:$G$11,6,FALSE)*IF(F816="Ja",2,1),0)</f>
        <v>0</v>
      </c>
      <c r="Q816" s="65">
        <f>IFERROR(VLOOKUP(G816,'Sentrale parametere'!$A$4:$G$11,7,FALSE),0)</f>
        <v>0</v>
      </c>
      <c r="R816" s="5">
        <f t="shared" si="72"/>
        <v>0</v>
      </c>
      <c r="S816" s="5">
        <f t="shared" si="73"/>
        <v>0</v>
      </c>
      <c r="T816" s="5">
        <f t="shared" si="74"/>
        <v>0</v>
      </c>
      <c r="U816" s="4">
        <f t="shared" si="75"/>
        <v>0</v>
      </c>
      <c r="V816" s="4">
        <f t="shared" si="76"/>
        <v>0</v>
      </c>
      <c r="W816" s="4">
        <f t="shared" si="77"/>
        <v>0</v>
      </c>
    </row>
    <row r="817" spans="1:23" customFormat="1" x14ac:dyDescent="0.25">
      <c r="A817" s="124"/>
      <c r="B817" s="119"/>
      <c r="C817" s="124"/>
      <c r="D817" s="124"/>
      <c r="E817" s="124"/>
      <c r="F817" s="123"/>
      <c r="G817" s="4"/>
      <c r="H817" s="4"/>
      <c r="I817" s="4"/>
      <c r="J817" s="4"/>
      <c r="K817" s="4"/>
      <c r="L817" s="64">
        <f>IFERROR(VLOOKUP(G817,'Sentrale parametere'!$A$4:$G$11,2,FALSE),0)</f>
        <v>0</v>
      </c>
      <c r="M817" s="64">
        <f>IFERROR(VLOOKUP(G817,'Sentrale parametere'!$A$4:$G$11,3,FALSE)*IF(F817="Ja",2,1),0)</f>
        <v>0</v>
      </c>
      <c r="N817" s="64">
        <f>IFERROR(VLOOKUP(G817,'Sentrale parametere'!$A$4:$G$11,4,FALSE),0)</f>
        <v>0</v>
      </c>
      <c r="O817" s="65">
        <f>IFERROR(VLOOKUP(G817,'Sentrale parametere'!$A$4:$G$11,5,FALSE),0)</f>
        <v>0</v>
      </c>
      <c r="P817" s="65">
        <f>IFERROR(VLOOKUP(G817,'Sentrale parametere'!$A$4:$G$11,6,FALSE)*IF(F817="Ja",2,1),0)</f>
        <v>0</v>
      </c>
      <c r="Q817" s="65">
        <f>IFERROR(VLOOKUP(G817,'Sentrale parametere'!$A$4:$G$11,7,FALSE),0)</f>
        <v>0</v>
      </c>
      <c r="R817" s="5">
        <f t="shared" si="72"/>
        <v>0</v>
      </c>
      <c r="S817" s="5">
        <f t="shared" si="73"/>
        <v>0</v>
      </c>
      <c r="T817" s="5">
        <f t="shared" si="74"/>
        <v>0</v>
      </c>
      <c r="U817" s="4">
        <f t="shared" si="75"/>
        <v>0</v>
      </c>
      <c r="V817" s="4">
        <f t="shared" si="76"/>
        <v>0</v>
      </c>
      <c r="W817" s="4">
        <f t="shared" si="77"/>
        <v>0</v>
      </c>
    </row>
    <row r="818" spans="1:23" customFormat="1" x14ac:dyDescent="0.25">
      <c r="A818" s="124"/>
      <c r="B818" s="119"/>
      <c r="C818" s="124"/>
      <c r="D818" s="124"/>
      <c r="E818" s="124"/>
      <c r="F818" s="123"/>
      <c r="G818" s="4"/>
      <c r="H818" s="4"/>
      <c r="I818" s="4"/>
      <c r="J818" s="4"/>
      <c r="K818" s="4"/>
      <c r="L818" s="64">
        <f>IFERROR(VLOOKUP(G818,'Sentrale parametere'!$A$4:$G$11,2,FALSE),0)</f>
        <v>0</v>
      </c>
      <c r="M818" s="64">
        <f>IFERROR(VLOOKUP(G818,'Sentrale parametere'!$A$4:$G$11,3,FALSE)*IF(F818="Ja",2,1),0)</f>
        <v>0</v>
      </c>
      <c r="N818" s="64">
        <f>IFERROR(VLOOKUP(G818,'Sentrale parametere'!$A$4:$G$11,4,FALSE),0)</f>
        <v>0</v>
      </c>
      <c r="O818" s="65">
        <f>IFERROR(VLOOKUP(G818,'Sentrale parametere'!$A$4:$G$11,5,FALSE),0)</f>
        <v>0</v>
      </c>
      <c r="P818" s="65">
        <f>IFERROR(VLOOKUP(G818,'Sentrale parametere'!$A$4:$G$11,6,FALSE)*IF(F818="Ja",2,1),0)</f>
        <v>0</v>
      </c>
      <c r="Q818" s="65">
        <f>IFERROR(VLOOKUP(G818,'Sentrale parametere'!$A$4:$G$11,7,FALSE),0)</f>
        <v>0</v>
      </c>
      <c r="R818" s="5">
        <f t="shared" si="72"/>
        <v>0</v>
      </c>
      <c r="S818" s="5">
        <f t="shared" si="73"/>
        <v>0</v>
      </c>
      <c r="T818" s="5">
        <f t="shared" si="74"/>
        <v>0</v>
      </c>
      <c r="U818" s="4">
        <f t="shared" si="75"/>
        <v>0</v>
      </c>
      <c r="V818" s="4">
        <f t="shared" si="76"/>
        <v>0</v>
      </c>
      <c r="W818" s="4">
        <f t="shared" si="77"/>
        <v>0</v>
      </c>
    </row>
    <row r="819" spans="1:23" customFormat="1" x14ac:dyDescent="0.25">
      <c r="A819" s="124"/>
      <c r="B819" s="119"/>
      <c r="C819" s="124"/>
      <c r="D819" s="124"/>
      <c r="E819" s="124"/>
      <c r="F819" s="123"/>
      <c r="G819" s="4"/>
      <c r="H819" s="4"/>
      <c r="I819" s="4"/>
      <c r="J819" s="4"/>
      <c r="K819" s="4"/>
      <c r="L819" s="64">
        <f>IFERROR(VLOOKUP(G819,'Sentrale parametere'!$A$4:$G$11,2,FALSE),0)</f>
        <v>0</v>
      </c>
      <c r="M819" s="64">
        <f>IFERROR(VLOOKUP(G819,'Sentrale parametere'!$A$4:$G$11,3,FALSE)*IF(F819="Ja",2,1),0)</f>
        <v>0</v>
      </c>
      <c r="N819" s="64">
        <f>IFERROR(VLOOKUP(G819,'Sentrale parametere'!$A$4:$G$11,4,FALSE),0)</f>
        <v>0</v>
      </c>
      <c r="O819" s="65">
        <f>IFERROR(VLOOKUP(G819,'Sentrale parametere'!$A$4:$G$11,5,FALSE),0)</f>
        <v>0</v>
      </c>
      <c r="P819" s="65">
        <f>IFERROR(VLOOKUP(G819,'Sentrale parametere'!$A$4:$G$11,6,FALSE)*IF(F819="Ja",2,1),0)</f>
        <v>0</v>
      </c>
      <c r="Q819" s="65">
        <f>IFERROR(VLOOKUP(G819,'Sentrale parametere'!$A$4:$G$11,7,FALSE),0)</f>
        <v>0</v>
      </c>
      <c r="R819" s="5">
        <f t="shared" si="72"/>
        <v>0</v>
      </c>
      <c r="S819" s="5">
        <f t="shared" si="73"/>
        <v>0</v>
      </c>
      <c r="T819" s="5">
        <f t="shared" si="74"/>
        <v>0</v>
      </c>
      <c r="U819" s="4">
        <f t="shared" si="75"/>
        <v>0</v>
      </c>
      <c r="V819" s="4">
        <f t="shared" si="76"/>
        <v>0</v>
      </c>
      <c r="W819" s="4">
        <f t="shared" si="77"/>
        <v>0</v>
      </c>
    </row>
    <row r="820" spans="1:23" customFormat="1" x14ac:dyDescent="0.25">
      <c r="A820" s="124"/>
      <c r="B820" s="119"/>
      <c r="C820" s="124"/>
      <c r="D820" s="124"/>
      <c r="E820" s="124"/>
      <c r="F820" s="123"/>
      <c r="G820" s="4"/>
      <c r="H820" s="4"/>
      <c r="I820" s="4"/>
      <c r="J820" s="4"/>
      <c r="K820" s="4"/>
      <c r="L820" s="64">
        <f>IFERROR(VLOOKUP(G820,'Sentrale parametere'!$A$4:$G$11,2,FALSE),0)</f>
        <v>0</v>
      </c>
      <c r="M820" s="64">
        <f>IFERROR(VLOOKUP(G820,'Sentrale parametere'!$A$4:$G$11,3,FALSE)*IF(F820="Ja",2,1),0)</f>
        <v>0</v>
      </c>
      <c r="N820" s="64">
        <f>IFERROR(VLOOKUP(G820,'Sentrale parametere'!$A$4:$G$11,4,FALSE),0)</f>
        <v>0</v>
      </c>
      <c r="O820" s="65">
        <f>IFERROR(VLOOKUP(G820,'Sentrale parametere'!$A$4:$G$11,5,FALSE),0)</f>
        <v>0</v>
      </c>
      <c r="P820" s="65">
        <f>IFERROR(VLOOKUP(G820,'Sentrale parametere'!$A$4:$G$11,6,FALSE)*IF(F820="Ja",2,1),0)</f>
        <v>0</v>
      </c>
      <c r="Q820" s="65">
        <f>IFERROR(VLOOKUP(G820,'Sentrale parametere'!$A$4:$G$11,7,FALSE),0)</f>
        <v>0</v>
      </c>
      <c r="R820" s="5">
        <f t="shared" si="72"/>
        <v>0</v>
      </c>
      <c r="S820" s="5">
        <f t="shared" si="73"/>
        <v>0</v>
      </c>
      <c r="T820" s="5">
        <f t="shared" si="74"/>
        <v>0</v>
      </c>
      <c r="U820" s="4">
        <f t="shared" si="75"/>
        <v>0</v>
      </c>
      <c r="V820" s="4">
        <f t="shared" si="76"/>
        <v>0</v>
      </c>
      <c r="W820" s="4">
        <f t="shared" si="77"/>
        <v>0</v>
      </c>
    </row>
    <row r="821" spans="1:23" customFormat="1" x14ac:dyDescent="0.25">
      <c r="A821" s="124"/>
      <c r="B821" s="119"/>
      <c r="C821" s="124"/>
      <c r="D821" s="124"/>
      <c r="E821" s="124"/>
      <c r="F821" s="123"/>
      <c r="G821" s="4"/>
      <c r="H821" s="4"/>
      <c r="I821" s="4"/>
      <c r="J821" s="4"/>
      <c r="K821" s="4"/>
      <c r="L821" s="64">
        <f>IFERROR(VLOOKUP(G821,'Sentrale parametere'!$A$4:$G$11,2,FALSE),0)</f>
        <v>0</v>
      </c>
      <c r="M821" s="64">
        <f>IFERROR(VLOOKUP(G821,'Sentrale parametere'!$A$4:$G$11,3,FALSE)*IF(F821="Ja",2,1),0)</f>
        <v>0</v>
      </c>
      <c r="N821" s="64">
        <f>IFERROR(VLOOKUP(G821,'Sentrale parametere'!$A$4:$G$11,4,FALSE),0)</f>
        <v>0</v>
      </c>
      <c r="O821" s="65">
        <f>IFERROR(VLOOKUP(G821,'Sentrale parametere'!$A$4:$G$11,5,FALSE),0)</f>
        <v>0</v>
      </c>
      <c r="P821" s="65">
        <f>IFERROR(VLOOKUP(G821,'Sentrale parametere'!$A$4:$G$11,6,FALSE)*IF(F821="Ja",2,1),0)</f>
        <v>0</v>
      </c>
      <c r="Q821" s="65">
        <f>IFERROR(VLOOKUP(G821,'Sentrale parametere'!$A$4:$G$11,7,FALSE),0)</f>
        <v>0</v>
      </c>
      <c r="R821" s="5">
        <f t="shared" si="72"/>
        <v>0</v>
      </c>
      <c r="S821" s="5">
        <f t="shared" si="73"/>
        <v>0</v>
      </c>
      <c r="T821" s="5">
        <f t="shared" si="74"/>
        <v>0</v>
      </c>
      <c r="U821" s="4">
        <f t="shared" si="75"/>
        <v>0</v>
      </c>
      <c r="V821" s="4">
        <f t="shared" si="76"/>
        <v>0</v>
      </c>
      <c r="W821" s="4">
        <f t="shared" si="77"/>
        <v>0</v>
      </c>
    </row>
    <row r="822" spans="1:23" customFormat="1" x14ac:dyDescent="0.25">
      <c r="A822" s="124"/>
      <c r="B822" s="119"/>
      <c r="C822" s="124"/>
      <c r="D822" s="124"/>
      <c r="E822" s="124"/>
      <c r="F822" s="123"/>
      <c r="G822" s="4"/>
      <c r="H822" s="4"/>
      <c r="I822" s="4"/>
      <c r="J822" s="4"/>
      <c r="K822" s="4"/>
      <c r="L822" s="64">
        <f>IFERROR(VLOOKUP(G822,'Sentrale parametere'!$A$4:$G$11,2,FALSE),0)</f>
        <v>0</v>
      </c>
      <c r="M822" s="64">
        <f>IFERROR(VLOOKUP(G822,'Sentrale parametere'!$A$4:$G$11,3,FALSE)*IF(F822="Ja",2,1),0)</f>
        <v>0</v>
      </c>
      <c r="N822" s="64">
        <f>IFERROR(VLOOKUP(G822,'Sentrale parametere'!$A$4:$G$11,4,FALSE),0)</f>
        <v>0</v>
      </c>
      <c r="O822" s="65">
        <f>IFERROR(VLOOKUP(G822,'Sentrale parametere'!$A$4:$G$11,5,FALSE),0)</f>
        <v>0</v>
      </c>
      <c r="P822" s="65">
        <f>IFERROR(VLOOKUP(G822,'Sentrale parametere'!$A$4:$G$11,6,FALSE)*IF(F822="Ja",2,1),0)</f>
        <v>0</v>
      </c>
      <c r="Q822" s="65">
        <f>IFERROR(VLOOKUP(G822,'Sentrale parametere'!$A$4:$G$11,7,FALSE),0)</f>
        <v>0</v>
      </c>
      <c r="R822" s="5">
        <f t="shared" si="72"/>
        <v>0</v>
      </c>
      <c r="S822" s="5">
        <f t="shared" si="73"/>
        <v>0</v>
      </c>
      <c r="T822" s="5">
        <f t="shared" si="74"/>
        <v>0</v>
      </c>
      <c r="U822" s="4">
        <f t="shared" si="75"/>
        <v>0</v>
      </c>
      <c r="V822" s="4">
        <f t="shared" si="76"/>
        <v>0</v>
      </c>
      <c r="W822" s="4">
        <f t="shared" si="77"/>
        <v>0</v>
      </c>
    </row>
    <row r="823" spans="1:23" customFormat="1" x14ac:dyDescent="0.25">
      <c r="A823" s="124"/>
      <c r="B823" s="119"/>
      <c r="C823" s="124"/>
      <c r="D823" s="124"/>
      <c r="E823" s="124"/>
      <c r="F823" s="123"/>
      <c r="G823" s="4"/>
      <c r="H823" s="4"/>
      <c r="I823" s="4"/>
      <c r="J823" s="4"/>
      <c r="K823" s="4"/>
      <c r="L823" s="64">
        <f>IFERROR(VLOOKUP(G823,'Sentrale parametere'!$A$4:$G$11,2,FALSE),0)</f>
        <v>0</v>
      </c>
      <c r="M823" s="64">
        <f>IFERROR(VLOOKUP(G823,'Sentrale parametere'!$A$4:$G$11,3,FALSE)*IF(F823="Ja",2,1),0)</f>
        <v>0</v>
      </c>
      <c r="N823" s="64">
        <f>IFERROR(VLOOKUP(G823,'Sentrale parametere'!$A$4:$G$11,4,FALSE),0)</f>
        <v>0</v>
      </c>
      <c r="O823" s="65">
        <f>IFERROR(VLOOKUP(G823,'Sentrale parametere'!$A$4:$G$11,5,FALSE),0)</f>
        <v>0</v>
      </c>
      <c r="P823" s="65">
        <f>IFERROR(VLOOKUP(G823,'Sentrale parametere'!$A$4:$G$11,6,FALSE)*IF(F823="Ja",2,1),0)</f>
        <v>0</v>
      </c>
      <c r="Q823" s="65">
        <f>IFERROR(VLOOKUP(G823,'Sentrale parametere'!$A$4:$G$11,7,FALSE),0)</f>
        <v>0</v>
      </c>
      <c r="R823" s="5">
        <f t="shared" si="72"/>
        <v>0</v>
      </c>
      <c r="S823" s="5">
        <f t="shared" si="73"/>
        <v>0</v>
      </c>
      <c r="T823" s="5">
        <f t="shared" si="74"/>
        <v>0</v>
      </c>
      <c r="U823" s="4">
        <f t="shared" si="75"/>
        <v>0</v>
      </c>
      <c r="V823" s="4">
        <f t="shared" si="76"/>
        <v>0</v>
      </c>
      <c r="W823" s="4">
        <f t="shared" si="77"/>
        <v>0</v>
      </c>
    </row>
    <row r="824" spans="1:23" customFormat="1" x14ac:dyDescent="0.25">
      <c r="A824" s="124"/>
      <c r="B824" s="119"/>
      <c r="C824" s="124"/>
      <c r="D824" s="124"/>
      <c r="E824" s="124"/>
      <c r="F824" s="123"/>
      <c r="G824" s="4"/>
      <c r="H824" s="4"/>
      <c r="I824" s="4"/>
      <c r="J824" s="4"/>
      <c r="K824" s="4"/>
      <c r="L824" s="64">
        <f>IFERROR(VLOOKUP(G824,'Sentrale parametere'!$A$4:$G$11,2,FALSE),0)</f>
        <v>0</v>
      </c>
      <c r="M824" s="64">
        <f>IFERROR(VLOOKUP(G824,'Sentrale parametere'!$A$4:$G$11,3,FALSE)*IF(F824="Ja",2,1),0)</f>
        <v>0</v>
      </c>
      <c r="N824" s="64">
        <f>IFERROR(VLOOKUP(G824,'Sentrale parametere'!$A$4:$G$11,4,FALSE),0)</f>
        <v>0</v>
      </c>
      <c r="O824" s="65">
        <f>IFERROR(VLOOKUP(G824,'Sentrale parametere'!$A$4:$G$11,5,FALSE),0)</f>
        <v>0</v>
      </c>
      <c r="P824" s="65">
        <f>IFERROR(VLOOKUP(G824,'Sentrale parametere'!$A$4:$G$11,6,FALSE)*IF(F824="Ja",2,1),0)</f>
        <v>0</v>
      </c>
      <c r="Q824" s="65">
        <f>IFERROR(VLOOKUP(G824,'Sentrale parametere'!$A$4:$G$11,7,FALSE),0)</f>
        <v>0</v>
      </c>
      <c r="R824" s="5">
        <f t="shared" si="72"/>
        <v>0</v>
      </c>
      <c r="S824" s="5">
        <f t="shared" si="73"/>
        <v>0</v>
      </c>
      <c r="T824" s="5">
        <f t="shared" si="74"/>
        <v>0</v>
      </c>
      <c r="U824" s="4">
        <f t="shared" si="75"/>
        <v>0</v>
      </c>
      <c r="V824" s="4">
        <f t="shared" si="76"/>
        <v>0</v>
      </c>
      <c r="W824" s="4">
        <f t="shared" si="77"/>
        <v>0</v>
      </c>
    </row>
    <row r="825" spans="1:23" customFormat="1" x14ac:dyDescent="0.25">
      <c r="A825" s="124"/>
      <c r="B825" s="119"/>
      <c r="C825" s="124"/>
      <c r="D825" s="124"/>
      <c r="E825" s="124"/>
      <c r="F825" s="123"/>
      <c r="G825" s="4"/>
      <c r="H825" s="4"/>
      <c r="I825" s="4"/>
      <c r="J825" s="4"/>
      <c r="K825" s="4"/>
      <c r="L825" s="64">
        <f>IFERROR(VLOOKUP(G825,'Sentrale parametere'!$A$4:$G$11,2,FALSE),0)</f>
        <v>0</v>
      </c>
      <c r="M825" s="64">
        <f>IFERROR(VLOOKUP(G825,'Sentrale parametere'!$A$4:$G$11,3,FALSE)*IF(F825="Ja",2,1),0)</f>
        <v>0</v>
      </c>
      <c r="N825" s="64">
        <f>IFERROR(VLOOKUP(G825,'Sentrale parametere'!$A$4:$G$11,4,FALSE),0)</f>
        <v>0</v>
      </c>
      <c r="O825" s="65">
        <f>IFERROR(VLOOKUP(G825,'Sentrale parametere'!$A$4:$G$11,5,FALSE),0)</f>
        <v>0</v>
      </c>
      <c r="P825" s="65">
        <f>IFERROR(VLOOKUP(G825,'Sentrale parametere'!$A$4:$G$11,6,FALSE)*IF(F825="Ja",2,1),0)</f>
        <v>0</v>
      </c>
      <c r="Q825" s="65">
        <f>IFERROR(VLOOKUP(G825,'Sentrale parametere'!$A$4:$G$11,7,FALSE),0)</f>
        <v>0</v>
      </c>
      <c r="R825" s="5">
        <f t="shared" si="72"/>
        <v>0</v>
      </c>
      <c r="S825" s="5">
        <f t="shared" si="73"/>
        <v>0</v>
      </c>
      <c r="T825" s="5">
        <f t="shared" si="74"/>
        <v>0</v>
      </c>
      <c r="U825" s="4">
        <f t="shared" si="75"/>
        <v>0</v>
      </c>
      <c r="V825" s="4">
        <f t="shared" si="76"/>
        <v>0</v>
      </c>
      <c r="W825" s="4">
        <f t="shared" si="77"/>
        <v>0</v>
      </c>
    </row>
    <row r="826" spans="1:23" customFormat="1" x14ac:dyDescent="0.25">
      <c r="A826" s="124"/>
      <c r="B826" s="119"/>
      <c r="C826" s="124"/>
      <c r="D826" s="124"/>
      <c r="E826" s="124"/>
      <c r="F826" s="123"/>
      <c r="G826" s="4"/>
      <c r="H826" s="4"/>
      <c r="I826" s="4"/>
      <c r="J826" s="4"/>
      <c r="K826" s="4"/>
      <c r="L826" s="64">
        <f>IFERROR(VLOOKUP(G826,'Sentrale parametere'!$A$4:$G$11,2,FALSE),0)</f>
        <v>0</v>
      </c>
      <c r="M826" s="64">
        <f>IFERROR(VLOOKUP(G826,'Sentrale parametere'!$A$4:$G$11,3,FALSE)*IF(F826="Ja",2,1),0)</f>
        <v>0</v>
      </c>
      <c r="N826" s="64">
        <f>IFERROR(VLOOKUP(G826,'Sentrale parametere'!$A$4:$G$11,4,FALSE),0)</f>
        <v>0</v>
      </c>
      <c r="O826" s="65">
        <f>IFERROR(VLOOKUP(G826,'Sentrale parametere'!$A$4:$G$11,5,FALSE),0)</f>
        <v>0</v>
      </c>
      <c r="P826" s="65">
        <f>IFERROR(VLOOKUP(G826,'Sentrale parametere'!$A$4:$G$11,6,FALSE)*IF(F826="Ja",2,1),0)</f>
        <v>0</v>
      </c>
      <c r="Q826" s="65">
        <f>IFERROR(VLOOKUP(G826,'Sentrale parametere'!$A$4:$G$11,7,FALSE),0)</f>
        <v>0</v>
      </c>
      <c r="R826" s="5">
        <f t="shared" si="72"/>
        <v>0</v>
      </c>
      <c r="S826" s="5">
        <f t="shared" si="73"/>
        <v>0</v>
      </c>
      <c r="T826" s="5">
        <f t="shared" si="74"/>
        <v>0</v>
      </c>
      <c r="U826" s="4">
        <f t="shared" si="75"/>
        <v>0</v>
      </c>
      <c r="V826" s="4">
        <f t="shared" si="76"/>
        <v>0</v>
      </c>
      <c r="W826" s="4">
        <f t="shared" si="77"/>
        <v>0</v>
      </c>
    </row>
    <row r="827" spans="1:23" customFormat="1" x14ac:dyDescent="0.25">
      <c r="A827" s="124"/>
      <c r="B827" s="119"/>
      <c r="C827" s="124"/>
      <c r="D827" s="124"/>
      <c r="E827" s="124"/>
      <c r="F827" s="123"/>
      <c r="G827" s="4"/>
      <c r="H827" s="4"/>
      <c r="I827" s="4"/>
      <c r="J827" s="4"/>
      <c r="K827" s="4"/>
      <c r="L827" s="64">
        <f>IFERROR(VLOOKUP(G827,'Sentrale parametere'!$A$4:$G$11,2,FALSE),0)</f>
        <v>0</v>
      </c>
      <c r="M827" s="64">
        <f>IFERROR(VLOOKUP(G827,'Sentrale parametere'!$A$4:$G$11,3,FALSE)*IF(F827="Ja",2,1),0)</f>
        <v>0</v>
      </c>
      <c r="N827" s="64">
        <f>IFERROR(VLOOKUP(G827,'Sentrale parametere'!$A$4:$G$11,4,FALSE),0)</f>
        <v>0</v>
      </c>
      <c r="O827" s="65">
        <f>IFERROR(VLOOKUP(G827,'Sentrale parametere'!$A$4:$G$11,5,FALSE),0)</f>
        <v>0</v>
      </c>
      <c r="P827" s="65">
        <f>IFERROR(VLOOKUP(G827,'Sentrale parametere'!$A$4:$G$11,6,FALSE)*IF(F827="Ja",2,1),0)</f>
        <v>0</v>
      </c>
      <c r="Q827" s="65">
        <f>IFERROR(VLOOKUP(G827,'Sentrale parametere'!$A$4:$G$11,7,FALSE),0)</f>
        <v>0</v>
      </c>
      <c r="R827" s="5">
        <f t="shared" si="72"/>
        <v>0</v>
      </c>
      <c r="S827" s="5">
        <f t="shared" si="73"/>
        <v>0</v>
      </c>
      <c r="T827" s="5">
        <f t="shared" si="74"/>
        <v>0</v>
      </c>
      <c r="U827" s="4">
        <f t="shared" si="75"/>
        <v>0</v>
      </c>
      <c r="V827" s="4">
        <f t="shared" si="76"/>
        <v>0</v>
      </c>
      <c r="W827" s="4">
        <f t="shared" si="77"/>
        <v>0</v>
      </c>
    </row>
    <row r="828" spans="1:23" customFormat="1" x14ac:dyDescent="0.25">
      <c r="A828" s="124"/>
      <c r="B828" s="119"/>
      <c r="C828" s="124"/>
      <c r="D828" s="124"/>
      <c r="E828" s="124"/>
      <c r="F828" s="123"/>
      <c r="G828" s="4"/>
      <c r="H828" s="4"/>
      <c r="I828" s="4"/>
      <c r="J828" s="4"/>
      <c r="K828" s="4"/>
      <c r="L828" s="64">
        <f>IFERROR(VLOOKUP(G828,'Sentrale parametere'!$A$4:$G$11,2,FALSE),0)</f>
        <v>0</v>
      </c>
      <c r="M828" s="64">
        <f>IFERROR(VLOOKUP(G828,'Sentrale parametere'!$A$4:$G$11,3,FALSE)*IF(F828="Ja",2,1),0)</f>
        <v>0</v>
      </c>
      <c r="N828" s="64">
        <f>IFERROR(VLOOKUP(G828,'Sentrale parametere'!$A$4:$G$11,4,FALSE),0)</f>
        <v>0</v>
      </c>
      <c r="O828" s="65">
        <f>IFERROR(VLOOKUP(G828,'Sentrale parametere'!$A$4:$G$11,5,FALSE),0)</f>
        <v>0</v>
      </c>
      <c r="P828" s="65">
        <f>IFERROR(VLOOKUP(G828,'Sentrale parametere'!$A$4:$G$11,6,FALSE)*IF(F828="Ja",2,1),0)</f>
        <v>0</v>
      </c>
      <c r="Q828" s="65">
        <f>IFERROR(VLOOKUP(G828,'Sentrale parametere'!$A$4:$G$11,7,FALSE),0)</f>
        <v>0</v>
      </c>
      <c r="R828" s="5">
        <f t="shared" si="72"/>
        <v>0</v>
      </c>
      <c r="S828" s="5">
        <f t="shared" si="73"/>
        <v>0</v>
      </c>
      <c r="T828" s="5">
        <f t="shared" si="74"/>
        <v>0</v>
      </c>
      <c r="U828" s="4">
        <f t="shared" si="75"/>
        <v>0</v>
      </c>
      <c r="V828" s="4">
        <f t="shared" si="76"/>
        <v>0</v>
      </c>
      <c r="W828" s="4">
        <f t="shared" si="77"/>
        <v>0</v>
      </c>
    </row>
    <row r="829" spans="1:23" customFormat="1" x14ac:dyDescent="0.25">
      <c r="A829" s="124"/>
      <c r="B829" s="119"/>
      <c r="C829" s="124"/>
      <c r="D829" s="124"/>
      <c r="E829" s="124"/>
      <c r="F829" s="123"/>
      <c r="G829" s="4"/>
      <c r="H829" s="4"/>
      <c r="I829" s="4"/>
      <c r="J829" s="4"/>
      <c r="K829" s="4"/>
      <c r="L829" s="64">
        <f>IFERROR(VLOOKUP(G829,'Sentrale parametere'!$A$4:$G$11,2,FALSE),0)</f>
        <v>0</v>
      </c>
      <c r="M829" s="64">
        <f>IFERROR(VLOOKUP(G829,'Sentrale parametere'!$A$4:$G$11,3,FALSE)*IF(F829="Ja",2,1),0)</f>
        <v>0</v>
      </c>
      <c r="N829" s="64">
        <f>IFERROR(VLOOKUP(G829,'Sentrale parametere'!$A$4:$G$11,4,FALSE),0)</f>
        <v>0</v>
      </c>
      <c r="O829" s="65">
        <f>IFERROR(VLOOKUP(G829,'Sentrale parametere'!$A$4:$G$11,5,FALSE),0)</f>
        <v>0</v>
      </c>
      <c r="P829" s="65">
        <f>IFERROR(VLOOKUP(G829,'Sentrale parametere'!$A$4:$G$11,6,FALSE)*IF(F829="Ja",2,1),0)</f>
        <v>0</v>
      </c>
      <c r="Q829" s="65">
        <f>IFERROR(VLOOKUP(G829,'Sentrale parametere'!$A$4:$G$11,7,FALSE),0)</f>
        <v>0</v>
      </c>
      <c r="R829" s="5">
        <f t="shared" si="72"/>
        <v>0</v>
      </c>
      <c r="S829" s="5">
        <f t="shared" si="73"/>
        <v>0</v>
      </c>
      <c r="T829" s="5">
        <f t="shared" si="74"/>
        <v>0</v>
      </c>
      <c r="U829" s="4">
        <f t="shared" si="75"/>
        <v>0</v>
      </c>
      <c r="V829" s="4">
        <f t="shared" si="76"/>
        <v>0</v>
      </c>
      <c r="W829" s="4">
        <f t="shared" si="77"/>
        <v>0</v>
      </c>
    </row>
    <row r="830" spans="1:23" customFormat="1" x14ac:dyDescent="0.25">
      <c r="A830" s="124"/>
      <c r="B830" s="119"/>
      <c r="C830" s="124"/>
      <c r="D830" s="124"/>
      <c r="E830" s="124"/>
      <c r="F830" s="123"/>
      <c r="G830" s="4"/>
      <c r="H830" s="4"/>
      <c r="I830" s="4"/>
      <c r="J830" s="4"/>
      <c r="K830" s="4"/>
      <c r="L830" s="64">
        <f>IFERROR(VLOOKUP(G830,'Sentrale parametere'!$A$4:$G$11,2,FALSE),0)</f>
        <v>0</v>
      </c>
      <c r="M830" s="64">
        <f>IFERROR(VLOOKUP(G830,'Sentrale parametere'!$A$4:$G$11,3,FALSE)*IF(F830="Ja",2,1),0)</f>
        <v>0</v>
      </c>
      <c r="N830" s="64">
        <f>IFERROR(VLOOKUP(G830,'Sentrale parametere'!$A$4:$G$11,4,FALSE),0)</f>
        <v>0</v>
      </c>
      <c r="O830" s="65">
        <f>IFERROR(VLOOKUP(G830,'Sentrale parametere'!$A$4:$G$11,5,FALSE),0)</f>
        <v>0</v>
      </c>
      <c r="P830" s="65">
        <f>IFERROR(VLOOKUP(G830,'Sentrale parametere'!$A$4:$G$11,6,FALSE)*IF(F830="Ja",2,1),0)</f>
        <v>0</v>
      </c>
      <c r="Q830" s="65">
        <f>IFERROR(VLOOKUP(G830,'Sentrale parametere'!$A$4:$G$11,7,FALSE),0)</f>
        <v>0</v>
      </c>
      <c r="R830" s="5">
        <f t="shared" si="72"/>
        <v>0</v>
      </c>
      <c r="S830" s="5">
        <f t="shared" si="73"/>
        <v>0</v>
      </c>
      <c r="T830" s="5">
        <f t="shared" si="74"/>
        <v>0</v>
      </c>
      <c r="U830" s="4">
        <f t="shared" si="75"/>
        <v>0</v>
      </c>
      <c r="V830" s="4">
        <f t="shared" si="76"/>
        <v>0</v>
      </c>
      <c r="W830" s="4">
        <f t="shared" si="77"/>
        <v>0</v>
      </c>
    </row>
    <row r="831" spans="1:23" customFormat="1" x14ac:dyDescent="0.25">
      <c r="A831" s="124"/>
      <c r="B831" s="119"/>
      <c r="C831" s="124"/>
      <c r="D831" s="124"/>
      <c r="E831" s="124"/>
      <c r="F831" s="123"/>
      <c r="G831" s="4"/>
      <c r="H831" s="4"/>
      <c r="I831" s="4"/>
      <c r="J831" s="4"/>
      <c r="K831" s="4"/>
      <c r="L831" s="64">
        <f>IFERROR(VLOOKUP(G831,'Sentrale parametere'!$A$4:$G$11,2,FALSE),0)</f>
        <v>0</v>
      </c>
      <c r="M831" s="64">
        <f>IFERROR(VLOOKUP(G831,'Sentrale parametere'!$A$4:$G$11,3,FALSE)*IF(F831="Ja",2,1),0)</f>
        <v>0</v>
      </c>
      <c r="N831" s="64">
        <f>IFERROR(VLOOKUP(G831,'Sentrale parametere'!$A$4:$G$11,4,FALSE),0)</f>
        <v>0</v>
      </c>
      <c r="O831" s="65">
        <f>IFERROR(VLOOKUP(G831,'Sentrale parametere'!$A$4:$G$11,5,FALSE),0)</f>
        <v>0</v>
      </c>
      <c r="P831" s="65">
        <f>IFERROR(VLOOKUP(G831,'Sentrale parametere'!$A$4:$G$11,6,FALSE)*IF(F831="Ja",2,1),0)</f>
        <v>0</v>
      </c>
      <c r="Q831" s="65">
        <f>IFERROR(VLOOKUP(G831,'Sentrale parametere'!$A$4:$G$11,7,FALSE),0)</f>
        <v>0</v>
      </c>
      <c r="R831" s="5">
        <f t="shared" si="72"/>
        <v>0</v>
      </c>
      <c r="S831" s="5">
        <f t="shared" si="73"/>
        <v>0</v>
      </c>
      <c r="T831" s="5">
        <f t="shared" si="74"/>
        <v>0</v>
      </c>
      <c r="U831" s="4">
        <f t="shared" si="75"/>
        <v>0</v>
      </c>
      <c r="V831" s="4">
        <f t="shared" si="76"/>
        <v>0</v>
      </c>
      <c r="W831" s="4">
        <f t="shared" si="77"/>
        <v>0</v>
      </c>
    </row>
    <row r="832" spans="1:23" customFormat="1" x14ac:dyDescent="0.25">
      <c r="A832" s="124"/>
      <c r="B832" s="119"/>
      <c r="C832" s="124"/>
      <c r="D832" s="124"/>
      <c r="E832" s="124"/>
      <c r="F832" s="123"/>
      <c r="G832" s="4"/>
      <c r="H832" s="4"/>
      <c r="I832" s="4"/>
      <c r="J832" s="4"/>
      <c r="K832" s="4"/>
      <c r="L832" s="64">
        <f>IFERROR(VLOOKUP(G832,'Sentrale parametere'!$A$4:$G$11,2,FALSE),0)</f>
        <v>0</v>
      </c>
      <c r="M832" s="64">
        <f>IFERROR(VLOOKUP(G832,'Sentrale parametere'!$A$4:$G$11,3,FALSE)*IF(F832="Ja",2,1),0)</f>
        <v>0</v>
      </c>
      <c r="N832" s="64">
        <f>IFERROR(VLOOKUP(G832,'Sentrale parametere'!$A$4:$G$11,4,FALSE),0)</f>
        <v>0</v>
      </c>
      <c r="O832" s="65">
        <f>IFERROR(VLOOKUP(G832,'Sentrale parametere'!$A$4:$G$11,5,FALSE),0)</f>
        <v>0</v>
      </c>
      <c r="P832" s="65">
        <f>IFERROR(VLOOKUP(G832,'Sentrale parametere'!$A$4:$G$11,6,FALSE)*IF(F832="Ja",2,1),0)</f>
        <v>0</v>
      </c>
      <c r="Q832" s="65">
        <f>IFERROR(VLOOKUP(G832,'Sentrale parametere'!$A$4:$G$11,7,FALSE),0)</f>
        <v>0</v>
      </c>
      <c r="R832" s="5">
        <f t="shared" si="72"/>
        <v>0</v>
      </c>
      <c r="S832" s="5">
        <f t="shared" si="73"/>
        <v>0</v>
      </c>
      <c r="T832" s="5">
        <f t="shared" si="74"/>
        <v>0</v>
      </c>
      <c r="U832" s="4">
        <f t="shared" si="75"/>
        <v>0</v>
      </c>
      <c r="V832" s="4">
        <f t="shared" si="76"/>
        <v>0</v>
      </c>
      <c r="W832" s="4">
        <f t="shared" si="77"/>
        <v>0</v>
      </c>
    </row>
    <row r="833" spans="1:23" customFormat="1" x14ac:dyDescent="0.25">
      <c r="A833" s="124"/>
      <c r="B833" s="119"/>
      <c r="C833" s="124"/>
      <c r="D833" s="124"/>
      <c r="E833" s="124"/>
      <c r="F833" s="123"/>
      <c r="G833" s="4"/>
      <c r="H833" s="4"/>
      <c r="I833" s="4"/>
      <c r="J833" s="4"/>
      <c r="K833" s="4"/>
      <c r="L833" s="64">
        <f>IFERROR(VLOOKUP(G833,'Sentrale parametere'!$A$4:$G$11,2,FALSE),0)</f>
        <v>0</v>
      </c>
      <c r="M833" s="64">
        <f>IFERROR(VLOOKUP(G833,'Sentrale parametere'!$A$4:$G$11,3,FALSE)*IF(F833="Ja",2,1),0)</f>
        <v>0</v>
      </c>
      <c r="N833" s="64">
        <f>IFERROR(VLOOKUP(G833,'Sentrale parametere'!$A$4:$G$11,4,FALSE),0)</f>
        <v>0</v>
      </c>
      <c r="O833" s="65">
        <f>IFERROR(VLOOKUP(G833,'Sentrale parametere'!$A$4:$G$11,5,FALSE),0)</f>
        <v>0</v>
      </c>
      <c r="P833" s="65">
        <f>IFERROR(VLOOKUP(G833,'Sentrale parametere'!$A$4:$G$11,6,FALSE)*IF(F833="Ja",2,1),0)</f>
        <v>0</v>
      </c>
      <c r="Q833" s="65">
        <f>IFERROR(VLOOKUP(G833,'Sentrale parametere'!$A$4:$G$11,7,FALSE),0)</f>
        <v>0</v>
      </c>
      <c r="R833" s="5">
        <f t="shared" si="72"/>
        <v>0</v>
      </c>
      <c r="S833" s="5">
        <f t="shared" si="73"/>
        <v>0</v>
      </c>
      <c r="T833" s="5">
        <f t="shared" si="74"/>
        <v>0</v>
      </c>
      <c r="U833" s="4">
        <f t="shared" si="75"/>
        <v>0</v>
      </c>
      <c r="V833" s="4">
        <f t="shared" si="76"/>
        <v>0</v>
      </c>
      <c r="W833" s="4">
        <f t="shared" si="77"/>
        <v>0</v>
      </c>
    </row>
    <row r="834" spans="1:23" customFormat="1" x14ac:dyDescent="0.25">
      <c r="A834" s="124"/>
      <c r="B834" s="119"/>
      <c r="C834" s="124"/>
      <c r="D834" s="124"/>
      <c r="E834" s="124"/>
      <c r="F834" s="123"/>
      <c r="G834" s="4"/>
      <c r="H834" s="4"/>
      <c r="I834" s="4"/>
      <c r="J834" s="4"/>
      <c r="K834" s="4"/>
      <c r="L834" s="64">
        <f>IFERROR(VLOOKUP(G834,'Sentrale parametere'!$A$4:$G$11,2,FALSE),0)</f>
        <v>0</v>
      </c>
      <c r="M834" s="64">
        <f>IFERROR(VLOOKUP(G834,'Sentrale parametere'!$A$4:$G$11,3,FALSE)*IF(F834="Ja",2,1),0)</f>
        <v>0</v>
      </c>
      <c r="N834" s="64">
        <f>IFERROR(VLOOKUP(G834,'Sentrale parametere'!$A$4:$G$11,4,FALSE),0)</f>
        <v>0</v>
      </c>
      <c r="O834" s="65">
        <f>IFERROR(VLOOKUP(G834,'Sentrale parametere'!$A$4:$G$11,5,FALSE),0)</f>
        <v>0</v>
      </c>
      <c r="P834" s="65">
        <f>IFERROR(VLOOKUP(G834,'Sentrale parametere'!$A$4:$G$11,6,FALSE)*IF(F834="Ja",2,1),0)</f>
        <v>0</v>
      </c>
      <c r="Q834" s="65">
        <f>IFERROR(VLOOKUP(G834,'Sentrale parametere'!$A$4:$G$11,7,FALSE),0)</f>
        <v>0</v>
      </c>
      <c r="R834" s="5">
        <f t="shared" si="72"/>
        <v>0</v>
      </c>
      <c r="S834" s="5">
        <f t="shared" si="73"/>
        <v>0</v>
      </c>
      <c r="T834" s="5">
        <f t="shared" si="74"/>
        <v>0</v>
      </c>
      <c r="U834" s="4">
        <f t="shared" si="75"/>
        <v>0</v>
      </c>
      <c r="V834" s="4">
        <f t="shared" si="76"/>
        <v>0</v>
      </c>
      <c r="W834" s="4">
        <f t="shared" si="77"/>
        <v>0</v>
      </c>
    </row>
    <row r="835" spans="1:23" customFormat="1" x14ac:dyDescent="0.25">
      <c r="A835" s="124"/>
      <c r="B835" s="119"/>
      <c r="C835" s="124"/>
      <c r="D835" s="124"/>
      <c r="E835" s="124"/>
      <c r="F835" s="123"/>
      <c r="G835" s="4"/>
      <c r="H835" s="4"/>
      <c r="I835" s="4"/>
      <c r="J835" s="4"/>
      <c r="K835" s="4"/>
      <c r="L835" s="64">
        <f>IFERROR(VLOOKUP(G835,'Sentrale parametere'!$A$4:$G$11,2,FALSE),0)</f>
        <v>0</v>
      </c>
      <c r="M835" s="64">
        <f>IFERROR(VLOOKUP(G835,'Sentrale parametere'!$A$4:$G$11,3,FALSE)*IF(F835="Ja",2,1),0)</f>
        <v>0</v>
      </c>
      <c r="N835" s="64">
        <f>IFERROR(VLOOKUP(G835,'Sentrale parametere'!$A$4:$G$11,4,FALSE),0)</f>
        <v>0</v>
      </c>
      <c r="O835" s="65">
        <f>IFERROR(VLOOKUP(G835,'Sentrale parametere'!$A$4:$G$11,5,FALSE),0)</f>
        <v>0</v>
      </c>
      <c r="P835" s="65">
        <f>IFERROR(VLOOKUP(G835,'Sentrale parametere'!$A$4:$G$11,6,FALSE)*IF(F835="Ja",2,1),0)</f>
        <v>0</v>
      </c>
      <c r="Q835" s="65">
        <f>IFERROR(VLOOKUP(G835,'Sentrale parametere'!$A$4:$G$11,7,FALSE),0)</f>
        <v>0</v>
      </c>
      <c r="R835" s="5">
        <f t="shared" ref="R835:R876" si="78">IFERROR(H835*L835,0)</f>
        <v>0</v>
      </c>
      <c r="S835" s="5">
        <f t="shared" ref="S835:S876" si="79">IFERROR(I835*M835,0)</f>
        <v>0</v>
      </c>
      <c r="T835" s="5">
        <f t="shared" ref="T835:T876" si="80">IFERROR(J835*N835,0)+IFERROR(K835*N835,0)</f>
        <v>0</v>
      </c>
      <c r="U835" s="4">
        <f t="shared" ref="U835:U876" si="81">IFERROR(H835*O835,0)</f>
        <v>0</v>
      </c>
      <c r="V835" s="4">
        <f t="shared" ref="V835:V876" si="82">IFERROR(I835*P835,0)</f>
        <v>0</v>
      </c>
      <c r="W835" s="4">
        <f t="shared" ref="W835:W876" si="83">IFERROR(J835*Q835,0)+IFERROR(K835*Q835,0)</f>
        <v>0</v>
      </c>
    </row>
    <row r="836" spans="1:23" customFormat="1" x14ac:dyDescent="0.25">
      <c r="A836" s="124"/>
      <c r="B836" s="119"/>
      <c r="C836" s="124"/>
      <c r="D836" s="124"/>
      <c r="E836" s="124"/>
      <c r="F836" s="123"/>
      <c r="G836" s="4"/>
      <c r="H836" s="4"/>
      <c r="I836" s="4"/>
      <c r="J836" s="4"/>
      <c r="K836" s="4"/>
      <c r="L836" s="64">
        <f>IFERROR(VLOOKUP(G836,'Sentrale parametere'!$A$4:$G$11,2,FALSE),0)</f>
        <v>0</v>
      </c>
      <c r="M836" s="64">
        <f>IFERROR(VLOOKUP(G836,'Sentrale parametere'!$A$4:$G$11,3,FALSE)*IF(F836="Ja",2,1),0)</f>
        <v>0</v>
      </c>
      <c r="N836" s="64">
        <f>IFERROR(VLOOKUP(G836,'Sentrale parametere'!$A$4:$G$11,4,FALSE),0)</f>
        <v>0</v>
      </c>
      <c r="O836" s="65">
        <f>IFERROR(VLOOKUP(G836,'Sentrale parametere'!$A$4:$G$11,5,FALSE),0)</f>
        <v>0</v>
      </c>
      <c r="P836" s="65">
        <f>IFERROR(VLOOKUP(G836,'Sentrale parametere'!$A$4:$G$11,6,FALSE)*IF(F836="Ja",2,1),0)</f>
        <v>0</v>
      </c>
      <c r="Q836" s="65">
        <f>IFERROR(VLOOKUP(G836,'Sentrale parametere'!$A$4:$G$11,7,FALSE),0)</f>
        <v>0</v>
      </c>
      <c r="R836" s="5">
        <f t="shared" si="78"/>
        <v>0</v>
      </c>
      <c r="S836" s="5">
        <f t="shared" si="79"/>
        <v>0</v>
      </c>
      <c r="T836" s="5">
        <f t="shared" si="80"/>
        <v>0</v>
      </c>
      <c r="U836" s="4">
        <f t="shared" si="81"/>
        <v>0</v>
      </c>
      <c r="V836" s="4">
        <f t="shared" si="82"/>
        <v>0</v>
      </c>
      <c r="W836" s="4">
        <f t="shared" si="83"/>
        <v>0</v>
      </c>
    </row>
    <row r="837" spans="1:23" customFormat="1" x14ac:dyDescent="0.25">
      <c r="A837" s="124"/>
      <c r="B837" s="119"/>
      <c r="C837" s="124"/>
      <c r="D837" s="124"/>
      <c r="E837" s="124"/>
      <c r="F837" s="123"/>
      <c r="G837" s="4"/>
      <c r="H837" s="4"/>
      <c r="I837" s="4"/>
      <c r="J837" s="4"/>
      <c r="K837" s="4"/>
      <c r="L837" s="64">
        <f>IFERROR(VLOOKUP(G837,'Sentrale parametere'!$A$4:$G$11,2,FALSE),0)</f>
        <v>0</v>
      </c>
      <c r="M837" s="64">
        <f>IFERROR(VLOOKUP(G837,'Sentrale parametere'!$A$4:$G$11,3,FALSE)*IF(F837="Ja",2,1),0)</f>
        <v>0</v>
      </c>
      <c r="N837" s="64">
        <f>IFERROR(VLOOKUP(G837,'Sentrale parametere'!$A$4:$G$11,4,FALSE),0)</f>
        <v>0</v>
      </c>
      <c r="O837" s="65">
        <f>IFERROR(VLOOKUP(G837,'Sentrale parametere'!$A$4:$G$11,5,FALSE),0)</f>
        <v>0</v>
      </c>
      <c r="P837" s="65">
        <f>IFERROR(VLOOKUP(G837,'Sentrale parametere'!$A$4:$G$11,6,FALSE)*IF(F837="Ja",2,1),0)</f>
        <v>0</v>
      </c>
      <c r="Q837" s="65">
        <f>IFERROR(VLOOKUP(G837,'Sentrale parametere'!$A$4:$G$11,7,FALSE),0)</f>
        <v>0</v>
      </c>
      <c r="R837" s="5">
        <f t="shared" si="78"/>
        <v>0</v>
      </c>
      <c r="S837" s="5">
        <f t="shared" si="79"/>
        <v>0</v>
      </c>
      <c r="T837" s="5">
        <f t="shared" si="80"/>
        <v>0</v>
      </c>
      <c r="U837" s="4">
        <f t="shared" si="81"/>
        <v>0</v>
      </c>
      <c r="V837" s="4">
        <f t="shared" si="82"/>
        <v>0</v>
      </c>
      <c r="W837" s="4">
        <f t="shared" si="83"/>
        <v>0</v>
      </c>
    </row>
    <row r="838" spans="1:23" customFormat="1" x14ac:dyDescent="0.25">
      <c r="A838" s="124"/>
      <c r="B838" s="119"/>
      <c r="C838" s="124"/>
      <c r="D838" s="124"/>
      <c r="E838" s="124"/>
      <c r="F838" s="123"/>
      <c r="G838" s="4"/>
      <c r="H838" s="4"/>
      <c r="I838" s="4"/>
      <c r="J838" s="4"/>
      <c r="K838" s="4"/>
      <c r="L838" s="64">
        <f>IFERROR(VLOOKUP(G838,'Sentrale parametere'!$A$4:$G$11,2,FALSE),0)</f>
        <v>0</v>
      </c>
      <c r="M838" s="64">
        <f>IFERROR(VLOOKUP(G838,'Sentrale parametere'!$A$4:$G$11,3,FALSE)*IF(F838="Ja",2,1),0)</f>
        <v>0</v>
      </c>
      <c r="N838" s="64">
        <f>IFERROR(VLOOKUP(G838,'Sentrale parametere'!$A$4:$G$11,4,FALSE),0)</f>
        <v>0</v>
      </c>
      <c r="O838" s="65">
        <f>IFERROR(VLOOKUP(G838,'Sentrale parametere'!$A$4:$G$11,5,FALSE),0)</f>
        <v>0</v>
      </c>
      <c r="P838" s="65">
        <f>IFERROR(VLOOKUP(G838,'Sentrale parametere'!$A$4:$G$11,6,FALSE)*IF(F838="Ja",2,1),0)</f>
        <v>0</v>
      </c>
      <c r="Q838" s="65">
        <f>IFERROR(VLOOKUP(G838,'Sentrale parametere'!$A$4:$G$11,7,FALSE),0)</f>
        <v>0</v>
      </c>
      <c r="R838" s="5">
        <f t="shared" si="78"/>
        <v>0</v>
      </c>
      <c r="S838" s="5">
        <f t="shared" si="79"/>
        <v>0</v>
      </c>
      <c r="T838" s="5">
        <f t="shared" si="80"/>
        <v>0</v>
      </c>
      <c r="U838" s="4">
        <f t="shared" si="81"/>
        <v>0</v>
      </c>
      <c r="V838" s="4">
        <f t="shared" si="82"/>
        <v>0</v>
      </c>
      <c r="W838" s="4">
        <f t="shared" si="83"/>
        <v>0</v>
      </c>
    </row>
    <row r="839" spans="1:23" customFormat="1" x14ac:dyDescent="0.25">
      <c r="A839" s="124"/>
      <c r="B839" s="119"/>
      <c r="C839" s="124"/>
      <c r="D839" s="124"/>
      <c r="E839" s="124"/>
      <c r="F839" s="123"/>
      <c r="G839" s="4"/>
      <c r="H839" s="4"/>
      <c r="I839" s="4"/>
      <c r="J839" s="4"/>
      <c r="K839" s="4"/>
      <c r="L839" s="64">
        <f>IFERROR(VLOOKUP(G839,'Sentrale parametere'!$A$4:$G$11,2,FALSE),0)</f>
        <v>0</v>
      </c>
      <c r="M839" s="64">
        <f>IFERROR(VLOOKUP(G839,'Sentrale parametere'!$A$4:$G$11,3,FALSE)*IF(F839="Ja",2,1),0)</f>
        <v>0</v>
      </c>
      <c r="N839" s="64">
        <f>IFERROR(VLOOKUP(G839,'Sentrale parametere'!$A$4:$G$11,4,FALSE),0)</f>
        <v>0</v>
      </c>
      <c r="O839" s="65">
        <f>IFERROR(VLOOKUP(G839,'Sentrale parametere'!$A$4:$G$11,5,FALSE),0)</f>
        <v>0</v>
      </c>
      <c r="P839" s="65">
        <f>IFERROR(VLOOKUP(G839,'Sentrale parametere'!$A$4:$G$11,6,FALSE)*IF(F839="Ja",2,1),0)</f>
        <v>0</v>
      </c>
      <c r="Q839" s="65">
        <f>IFERROR(VLOOKUP(G839,'Sentrale parametere'!$A$4:$G$11,7,FALSE),0)</f>
        <v>0</v>
      </c>
      <c r="R839" s="5">
        <f t="shared" si="78"/>
        <v>0</v>
      </c>
      <c r="S839" s="5">
        <f t="shared" si="79"/>
        <v>0</v>
      </c>
      <c r="T839" s="5">
        <f t="shared" si="80"/>
        <v>0</v>
      </c>
      <c r="U839" s="4">
        <f t="shared" si="81"/>
        <v>0</v>
      </c>
      <c r="V839" s="4">
        <f t="shared" si="82"/>
        <v>0</v>
      </c>
      <c r="W839" s="4">
        <f t="shared" si="83"/>
        <v>0</v>
      </c>
    </row>
    <row r="840" spans="1:23" customFormat="1" x14ac:dyDescent="0.25">
      <c r="A840" s="124"/>
      <c r="B840" s="119"/>
      <c r="C840" s="124"/>
      <c r="D840" s="124"/>
      <c r="E840" s="124"/>
      <c r="F840" s="123"/>
      <c r="G840" s="4"/>
      <c r="H840" s="4"/>
      <c r="I840" s="4"/>
      <c r="J840" s="4"/>
      <c r="K840" s="4"/>
      <c r="L840" s="64">
        <f>IFERROR(VLOOKUP(G840,'Sentrale parametere'!$A$4:$G$11,2,FALSE),0)</f>
        <v>0</v>
      </c>
      <c r="M840" s="64">
        <f>IFERROR(VLOOKUP(G840,'Sentrale parametere'!$A$4:$G$11,3,FALSE)*IF(F840="Ja",2,1),0)</f>
        <v>0</v>
      </c>
      <c r="N840" s="64">
        <f>IFERROR(VLOOKUP(G840,'Sentrale parametere'!$A$4:$G$11,4,FALSE),0)</f>
        <v>0</v>
      </c>
      <c r="O840" s="65">
        <f>IFERROR(VLOOKUP(G840,'Sentrale parametere'!$A$4:$G$11,5,FALSE),0)</f>
        <v>0</v>
      </c>
      <c r="P840" s="65">
        <f>IFERROR(VLOOKUP(G840,'Sentrale parametere'!$A$4:$G$11,6,FALSE)*IF(F840="Ja",2,1),0)</f>
        <v>0</v>
      </c>
      <c r="Q840" s="65">
        <f>IFERROR(VLOOKUP(G840,'Sentrale parametere'!$A$4:$G$11,7,FALSE),0)</f>
        <v>0</v>
      </c>
      <c r="R840" s="5">
        <f t="shared" si="78"/>
        <v>0</v>
      </c>
      <c r="S840" s="5">
        <f t="shared" si="79"/>
        <v>0</v>
      </c>
      <c r="T840" s="5">
        <f t="shared" si="80"/>
        <v>0</v>
      </c>
      <c r="U840" s="4">
        <f t="shared" si="81"/>
        <v>0</v>
      </c>
      <c r="V840" s="4">
        <f t="shared" si="82"/>
        <v>0</v>
      </c>
      <c r="W840" s="4">
        <f t="shared" si="83"/>
        <v>0</v>
      </c>
    </row>
    <row r="841" spans="1:23" customFormat="1" x14ac:dyDescent="0.25">
      <c r="A841" s="124"/>
      <c r="B841" s="119"/>
      <c r="C841" s="124"/>
      <c r="D841" s="124"/>
      <c r="E841" s="124"/>
      <c r="F841" s="123"/>
      <c r="G841" s="4"/>
      <c r="H841" s="4"/>
      <c r="I841" s="4"/>
      <c r="J841" s="4"/>
      <c r="K841" s="4"/>
      <c r="L841" s="64">
        <f>IFERROR(VLOOKUP(G841,'Sentrale parametere'!$A$4:$G$11,2,FALSE),0)</f>
        <v>0</v>
      </c>
      <c r="M841" s="64">
        <f>IFERROR(VLOOKUP(G841,'Sentrale parametere'!$A$4:$G$11,3,FALSE)*IF(F841="Ja",2,1),0)</f>
        <v>0</v>
      </c>
      <c r="N841" s="64">
        <f>IFERROR(VLOOKUP(G841,'Sentrale parametere'!$A$4:$G$11,4,FALSE),0)</f>
        <v>0</v>
      </c>
      <c r="O841" s="65">
        <f>IFERROR(VLOOKUP(G841,'Sentrale parametere'!$A$4:$G$11,5,FALSE),0)</f>
        <v>0</v>
      </c>
      <c r="P841" s="65">
        <f>IFERROR(VLOOKUP(G841,'Sentrale parametere'!$A$4:$G$11,6,FALSE)*IF(F841="Ja",2,1),0)</f>
        <v>0</v>
      </c>
      <c r="Q841" s="65">
        <f>IFERROR(VLOOKUP(G841,'Sentrale parametere'!$A$4:$G$11,7,FALSE),0)</f>
        <v>0</v>
      </c>
      <c r="R841" s="5">
        <f t="shared" si="78"/>
        <v>0</v>
      </c>
      <c r="S841" s="5">
        <f t="shared" si="79"/>
        <v>0</v>
      </c>
      <c r="T841" s="5">
        <f t="shared" si="80"/>
        <v>0</v>
      </c>
      <c r="U841" s="4">
        <f t="shared" si="81"/>
        <v>0</v>
      </c>
      <c r="V841" s="4">
        <f t="shared" si="82"/>
        <v>0</v>
      </c>
      <c r="W841" s="4">
        <f t="shared" si="83"/>
        <v>0</v>
      </c>
    </row>
    <row r="842" spans="1:23" customFormat="1" x14ac:dyDescent="0.25">
      <c r="A842" s="124"/>
      <c r="B842" s="119"/>
      <c r="C842" s="124"/>
      <c r="D842" s="124"/>
      <c r="E842" s="124"/>
      <c r="F842" s="123"/>
      <c r="G842" s="4"/>
      <c r="H842" s="4"/>
      <c r="I842" s="4"/>
      <c r="J842" s="4"/>
      <c r="K842" s="4"/>
      <c r="L842" s="64">
        <f>IFERROR(VLOOKUP(G842,'Sentrale parametere'!$A$4:$G$11,2,FALSE),0)</f>
        <v>0</v>
      </c>
      <c r="M842" s="64">
        <f>IFERROR(VLOOKUP(G842,'Sentrale parametere'!$A$4:$G$11,3,FALSE)*IF(F842="Ja",2,1),0)</f>
        <v>0</v>
      </c>
      <c r="N842" s="64">
        <f>IFERROR(VLOOKUP(G842,'Sentrale parametere'!$A$4:$G$11,4,FALSE),0)</f>
        <v>0</v>
      </c>
      <c r="O842" s="65">
        <f>IFERROR(VLOOKUP(G842,'Sentrale parametere'!$A$4:$G$11,5,FALSE),0)</f>
        <v>0</v>
      </c>
      <c r="P842" s="65">
        <f>IFERROR(VLOOKUP(G842,'Sentrale parametere'!$A$4:$G$11,6,FALSE)*IF(F842="Ja",2,1),0)</f>
        <v>0</v>
      </c>
      <c r="Q842" s="65">
        <f>IFERROR(VLOOKUP(G842,'Sentrale parametere'!$A$4:$G$11,7,FALSE),0)</f>
        <v>0</v>
      </c>
      <c r="R842" s="5">
        <f t="shared" si="78"/>
        <v>0</v>
      </c>
      <c r="S842" s="5">
        <f t="shared" si="79"/>
        <v>0</v>
      </c>
      <c r="T842" s="5">
        <f t="shared" si="80"/>
        <v>0</v>
      </c>
      <c r="U842" s="4">
        <f t="shared" si="81"/>
        <v>0</v>
      </c>
      <c r="V842" s="4">
        <f t="shared" si="82"/>
        <v>0</v>
      </c>
      <c r="W842" s="4">
        <f t="shared" si="83"/>
        <v>0</v>
      </c>
    </row>
    <row r="843" spans="1:23" customFormat="1" x14ac:dyDescent="0.25">
      <c r="A843" s="124"/>
      <c r="B843" s="119"/>
      <c r="C843" s="124"/>
      <c r="D843" s="124"/>
      <c r="E843" s="124"/>
      <c r="F843" s="123"/>
      <c r="G843" s="4"/>
      <c r="H843" s="4"/>
      <c r="I843" s="4"/>
      <c r="J843" s="4"/>
      <c r="K843" s="4"/>
      <c r="L843" s="64">
        <f>IFERROR(VLOOKUP(G843,'Sentrale parametere'!$A$4:$G$11,2,FALSE),0)</f>
        <v>0</v>
      </c>
      <c r="M843" s="64">
        <f>IFERROR(VLOOKUP(G843,'Sentrale parametere'!$A$4:$G$11,3,FALSE)*IF(F843="Ja",2,1),0)</f>
        <v>0</v>
      </c>
      <c r="N843" s="64">
        <f>IFERROR(VLOOKUP(G843,'Sentrale parametere'!$A$4:$G$11,4,FALSE),0)</f>
        <v>0</v>
      </c>
      <c r="O843" s="65">
        <f>IFERROR(VLOOKUP(G843,'Sentrale parametere'!$A$4:$G$11,5,FALSE),0)</f>
        <v>0</v>
      </c>
      <c r="P843" s="65">
        <f>IFERROR(VLOOKUP(G843,'Sentrale parametere'!$A$4:$G$11,6,FALSE)*IF(F843="Ja",2,1),0)</f>
        <v>0</v>
      </c>
      <c r="Q843" s="65">
        <f>IFERROR(VLOOKUP(G843,'Sentrale parametere'!$A$4:$G$11,7,FALSE),0)</f>
        <v>0</v>
      </c>
      <c r="R843" s="5">
        <f t="shared" si="78"/>
        <v>0</v>
      </c>
      <c r="S843" s="5">
        <f t="shared" si="79"/>
        <v>0</v>
      </c>
      <c r="T843" s="5">
        <f t="shared" si="80"/>
        <v>0</v>
      </c>
      <c r="U843" s="4">
        <f t="shared" si="81"/>
        <v>0</v>
      </c>
      <c r="V843" s="4">
        <f t="shared" si="82"/>
        <v>0</v>
      </c>
      <c r="W843" s="4">
        <f t="shared" si="83"/>
        <v>0</v>
      </c>
    </row>
    <row r="844" spans="1:23" customFormat="1" x14ac:dyDescent="0.25">
      <c r="A844" s="124"/>
      <c r="B844" s="119"/>
      <c r="C844" s="124"/>
      <c r="D844" s="124"/>
      <c r="E844" s="124"/>
      <c r="F844" s="123"/>
      <c r="G844" s="4"/>
      <c r="H844" s="4"/>
      <c r="I844" s="4"/>
      <c r="J844" s="4"/>
      <c r="K844" s="4"/>
      <c r="L844" s="64">
        <f>IFERROR(VLOOKUP(G844,'Sentrale parametere'!$A$4:$G$11,2,FALSE),0)</f>
        <v>0</v>
      </c>
      <c r="M844" s="64">
        <f>IFERROR(VLOOKUP(G844,'Sentrale parametere'!$A$4:$G$11,3,FALSE)*IF(F844="Ja",2,1),0)</f>
        <v>0</v>
      </c>
      <c r="N844" s="64">
        <f>IFERROR(VLOOKUP(G844,'Sentrale parametere'!$A$4:$G$11,4,FALSE),0)</f>
        <v>0</v>
      </c>
      <c r="O844" s="65">
        <f>IFERROR(VLOOKUP(G844,'Sentrale parametere'!$A$4:$G$11,5,FALSE),0)</f>
        <v>0</v>
      </c>
      <c r="P844" s="65">
        <f>IFERROR(VLOOKUP(G844,'Sentrale parametere'!$A$4:$G$11,6,FALSE)*IF(F844="Ja",2,1),0)</f>
        <v>0</v>
      </c>
      <c r="Q844" s="65">
        <f>IFERROR(VLOOKUP(G844,'Sentrale parametere'!$A$4:$G$11,7,FALSE),0)</f>
        <v>0</v>
      </c>
      <c r="R844" s="5">
        <f t="shared" si="78"/>
        <v>0</v>
      </c>
      <c r="S844" s="5">
        <f t="shared" si="79"/>
        <v>0</v>
      </c>
      <c r="T844" s="5">
        <f t="shared" si="80"/>
        <v>0</v>
      </c>
      <c r="U844" s="4">
        <f t="shared" si="81"/>
        <v>0</v>
      </c>
      <c r="V844" s="4">
        <f t="shared" si="82"/>
        <v>0</v>
      </c>
      <c r="W844" s="4">
        <f t="shared" si="83"/>
        <v>0</v>
      </c>
    </row>
    <row r="845" spans="1:23" customFormat="1" x14ac:dyDescent="0.25">
      <c r="A845" s="124"/>
      <c r="B845" s="119"/>
      <c r="C845" s="124"/>
      <c r="D845" s="124"/>
      <c r="E845" s="124"/>
      <c r="F845" s="123"/>
      <c r="G845" s="4"/>
      <c r="H845" s="4"/>
      <c r="I845" s="4"/>
      <c r="J845" s="4"/>
      <c r="K845" s="4"/>
      <c r="L845" s="64">
        <f>IFERROR(VLOOKUP(G845,'Sentrale parametere'!$A$4:$G$11,2,FALSE),0)</f>
        <v>0</v>
      </c>
      <c r="M845" s="64">
        <f>IFERROR(VLOOKUP(G845,'Sentrale parametere'!$A$4:$G$11,3,FALSE)*IF(F845="Ja",2,1),0)</f>
        <v>0</v>
      </c>
      <c r="N845" s="64">
        <f>IFERROR(VLOOKUP(G845,'Sentrale parametere'!$A$4:$G$11,4,FALSE),0)</f>
        <v>0</v>
      </c>
      <c r="O845" s="65">
        <f>IFERROR(VLOOKUP(G845,'Sentrale parametere'!$A$4:$G$11,5,FALSE),0)</f>
        <v>0</v>
      </c>
      <c r="P845" s="65">
        <f>IFERROR(VLOOKUP(G845,'Sentrale parametere'!$A$4:$G$11,6,FALSE)*IF(F845="Ja",2,1),0)</f>
        <v>0</v>
      </c>
      <c r="Q845" s="65">
        <f>IFERROR(VLOOKUP(G845,'Sentrale parametere'!$A$4:$G$11,7,FALSE),0)</f>
        <v>0</v>
      </c>
      <c r="R845" s="5">
        <f t="shared" si="78"/>
        <v>0</v>
      </c>
      <c r="S845" s="5">
        <f t="shared" si="79"/>
        <v>0</v>
      </c>
      <c r="T845" s="5">
        <f t="shared" si="80"/>
        <v>0</v>
      </c>
      <c r="U845" s="4">
        <f t="shared" si="81"/>
        <v>0</v>
      </c>
      <c r="V845" s="4">
        <f t="shared" si="82"/>
        <v>0</v>
      </c>
      <c r="W845" s="4">
        <f t="shared" si="83"/>
        <v>0</v>
      </c>
    </row>
    <row r="846" spans="1:23" customFormat="1" x14ac:dyDescent="0.25">
      <c r="A846" s="124"/>
      <c r="B846" s="119"/>
      <c r="C846" s="124"/>
      <c r="D846" s="124"/>
      <c r="E846" s="124"/>
      <c r="F846" s="123"/>
      <c r="G846" s="4"/>
      <c r="H846" s="4"/>
      <c r="I846" s="4"/>
      <c r="J846" s="4"/>
      <c r="K846" s="4"/>
      <c r="L846" s="64">
        <f>IFERROR(VLOOKUP(G846,'Sentrale parametere'!$A$4:$G$11,2,FALSE),0)</f>
        <v>0</v>
      </c>
      <c r="M846" s="64">
        <f>IFERROR(VLOOKUP(G846,'Sentrale parametere'!$A$4:$G$11,3,FALSE)*IF(F846="Ja",2,1),0)</f>
        <v>0</v>
      </c>
      <c r="N846" s="64">
        <f>IFERROR(VLOOKUP(G846,'Sentrale parametere'!$A$4:$G$11,4,FALSE),0)</f>
        <v>0</v>
      </c>
      <c r="O846" s="65">
        <f>IFERROR(VLOOKUP(G846,'Sentrale parametere'!$A$4:$G$11,5,FALSE),0)</f>
        <v>0</v>
      </c>
      <c r="P846" s="65">
        <f>IFERROR(VLOOKUP(G846,'Sentrale parametere'!$A$4:$G$11,6,FALSE)*IF(F846="Ja",2,1),0)</f>
        <v>0</v>
      </c>
      <c r="Q846" s="65">
        <f>IFERROR(VLOOKUP(G846,'Sentrale parametere'!$A$4:$G$11,7,FALSE),0)</f>
        <v>0</v>
      </c>
      <c r="R846" s="5">
        <f t="shared" si="78"/>
        <v>0</v>
      </c>
      <c r="S846" s="5">
        <f t="shared" si="79"/>
        <v>0</v>
      </c>
      <c r="T846" s="5">
        <f t="shared" si="80"/>
        <v>0</v>
      </c>
      <c r="U846" s="4">
        <f t="shared" si="81"/>
        <v>0</v>
      </c>
      <c r="V846" s="4">
        <f t="shared" si="82"/>
        <v>0</v>
      </c>
      <c r="W846" s="4">
        <f t="shared" si="83"/>
        <v>0</v>
      </c>
    </row>
    <row r="847" spans="1:23" customFormat="1" x14ac:dyDescent="0.25">
      <c r="A847" s="124"/>
      <c r="B847" s="119"/>
      <c r="C847" s="124"/>
      <c r="D847" s="124"/>
      <c r="E847" s="124"/>
      <c r="F847" s="123"/>
      <c r="G847" s="4"/>
      <c r="H847" s="4"/>
      <c r="I847" s="4"/>
      <c r="J847" s="4"/>
      <c r="K847" s="4"/>
      <c r="L847" s="64">
        <f>IFERROR(VLOOKUP(G847,'Sentrale parametere'!$A$4:$G$11,2,FALSE),0)</f>
        <v>0</v>
      </c>
      <c r="M847" s="64">
        <f>IFERROR(VLOOKUP(G847,'Sentrale parametere'!$A$4:$G$11,3,FALSE)*IF(F847="Ja",2,1),0)</f>
        <v>0</v>
      </c>
      <c r="N847" s="64">
        <f>IFERROR(VLOOKUP(G847,'Sentrale parametere'!$A$4:$G$11,4,FALSE),0)</f>
        <v>0</v>
      </c>
      <c r="O847" s="65">
        <f>IFERROR(VLOOKUP(G847,'Sentrale parametere'!$A$4:$G$11,5,FALSE),0)</f>
        <v>0</v>
      </c>
      <c r="P847" s="65">
        <f>IFERROR(VLOOKUP(G847,'Sentrale parametere'!$A$4:$G$11,6,FALSE)*IF(F847="Ja",2,1),0)</f>
        <v>0</v>
      </c>
      <c r="Q847" s="65">
        <f>IFERROR(VLOOKUP(G847,'Sentrale parametere'!$A$4:$G$11,7,FALSE),0)</f>
        <v>0</v>
      </c>
      <c r="R847" s="5">
        <f t="shared" si="78"/>
        <v>0</v>
      </c>
      <c r="S847" s="5">
        <f t="shared" si="79"/>
        <v>0</v>
      </c>
      <c r="T847" s="5">
        <f t="shared" si="80"/>
        <v>0</v>
      </c>
      <c r="U847" s="4">
        <f t="shared" si="81"/>
        <v>0</v>
      </c>
      <c r="V847" s="4">
        <f t="shared" si="82"/>
        <v>0</v>
      </c>
      <c r="W847" s="4">
        <f t="shared" si="83"/>
        <v>0</v>
      </c>
    </row>
    <row r="848" spans="1:23" customFormat="1" x14ac:dyDescent="0.25">
      <c r="A848" s="124"/>
      <c r="B848" s="119"/>
      <c r="C848" s="124"/>
      <c r="D848" s="124"/>
      <c r="E848" s="124"/>
      <c r="F848" s="123"/>
      <c r="G848" s="4"/>
      <c r="H848" s="4"/>
      <c r="I848" s="4"/>
      <c r="J848" s="4"/>
      <c r="K848" s="4"/>
      <c r="L848" s="64">
        <f>IFERROR(VLOOKUP(G848,'Sentrale parametere'!$A$4:$G$11,2,FALSE),0)</f>
        <v>0</v>
      </c>
      <c r="M848" s="64">
        <f>IFERROR(VLOOKUP(G848,'Sentrale parametere'!$A$4:$G$11,3,FALSE)*IF(F848="Ja",2,1),0)</f>
        <v>0</v>
      </c>
      <c r="N848" s="64">
        <f>IFERROR(VLOOKUP(G848,'Sentrale parametere'!$A$4:$G$11,4,FALSE),0)</f>
        <v>0</v>
      </c>
      <c r="O848" s="65">
        <f>IFERROR(VLOOKUP(G848,'Sentrale parametere'!$A$4:$G$11,5,FALSE),0)</f>
        <v>0</v>
      </c>
      <c r="P848" s="65">
        <f>IFERROR(VLOOKUP(G848,'Sentrale parametere'!$A$4:$G$11,6,FALSE)*IF(F848="Ja",2,1),0)</f>
        <v>0</v>
      </c>
      <c r="Q848" s="65">
        <f>IFERROR(VLOOKUP(G848,'Sentrale parametere'!$A$4:$G$11,7,FALSE),0)</f>
        <v>0</v>
      </c>
      <c r="R848" s="5">
        <f t="shared" si="78"/>
        <v>0</v>
      </c>
      <c r="S848" s="5">
        <f t="shared" si="79"/>
        <v>0</v>
      </c>
      <c r="T848" s="5">
        <f t="shared" si="80"/>
        <v>0</v>
      </c>
      <c r="U848" s="4">
        <f t="shared" si="81"/>
        <v>0</v>
      </c>
      <c r="V848" s="4">
        <f t="shared" si="82"/>
        <v>0</v>
      </c>
      <c r="W848" s="4">
        <f t="shared" si="83"/>
        <v>0</v>
      </c>
    </row>
    <row r="849" spans="1:23" customFormat="1" x14ac:dyDescent="0.25">
      <c r="A849" s="124"/>
      <c r="B849" s="119"/>
      <c r="C849" s="124"/>
      <c r="D849" s="124"/>
      <c r="E849" s="124"/>
      <c r="F849" s="123"/>
      <c r="G849" s="4"/>
      <c r="H849" s="4"/>
      <c r="I849" s="4"/>
      <c r="J849" s="4"/>
      <c r="K849" s="4"/>
      <c r="L849" s="64">
        <f>IFERROR(VLOOKUP(G849,'Sentrale parametere'!$A$4:$G$11,2,FALSE),0)</f>
        <v>0</v>
      </c>
      <c r="M849" s="64">
        <f>IFERROR(VLOOKUP(G849,'Sentrale parametere'!$A$4:$G$11,3,FALSE)*IF(F849="Ja",2,1),0)</f>
        <v>0</v>
      </c>
      <c r="N849" s="64">
        <f>IFERROR(VLOOKUP(G849,'Sentrale parametere'!$A$4:$G$11,4,FALSE),0)</f>
        <v>0</v>
      </c>
      <c r="O849" s="65">
        <f>IFERROR(VLOOKUP(G849,'Sentrale parametere'!$A$4:$G$11,5,FALSE),0)</f>
        <v>0</v>
      </c>
      <c r="P849" s="65">
        <f>IFERROR(VLOOKUP(G849,'Sentrale parametere'!$A$4:$G$11,6,FALSE)*IF(F849="Ja",2,1),0)</f>
        <v>0</v>
      </c>
      <c r="Q849" s="65">
        <f>IFERROR(VLOOKUP(G849,'Sentrale parametere'!$A$4:$G$11,7,FALSE),0)</f>
        <v>0</v>
      </c>
      <c r="R849" s="5">
        <f t="shared" si="78"/>
        <v>0</v>
      </c>
      <c r="S849" s="5">
        <f t="shared" si="79"/>
        <v>0</v>
      </c>
      <c r="T849" s="5">
        <f t="shared" si="80"/>
        <v>0</v>
      </c>
      <c r="U849" s="4">
        <f t="shared" si="81"/>
        <v>0</v>
      </c>
      <c r="V849" s="4">
        <f t="shared" si="82"/>
        <v>0</v>
      </c>
      <c r="W849" s="4">
        <f t="shared" si="83"/>
        <v>0</v>
      </c>
    </row>
    <row r="850" spans="1:23" customFormat="1" x14ac:dyDescent="0.25">
      <c r="A850" s="124"/>
      <c r="B850" s="119"/>
      <c r="C850" s="124"/>
      <c r="D850" s="124"/>
      <c r="E850" s="124"/>
      <c r="F850" s="123"/>
      <c r="G850" s="4"/>
      <c r="H850" s="4"/>
      <c r="I850" s="4"/>
      <c r="J850" s="4"/>
      <c r="K850" s="4"/>
      <c r="L850" s="64">
        <f>IFERROR(VLOOKUP(G850,'Sentrale parametere'!$A$4:$G$11,2,FALSE),0)</f>
        <v>0</v>
      </c>
      <c r="M850" s="64">
        <f>IFERROR(VLOOKUP(G850,'Sentrale parametere'!$A$4:$G$11,3,FALSE)*IF(F850="Ja",2,1),0)</f>
        <v>0</v>
      </c>
      <c r="N850" s="64">
        <f>IFERROR(VLOOKUP(G850,'Sentrale parametere'!$A$4:$G$11,4,FALSE),0)</f>
        <v>0</v>
      </c>
      <c r="O850" s="65">
        <f>IFERROR(VLOOKUP(G850,'Sentrale parametere'!$A$4:$G$11,5,FALSE),0)</f>
        <v>0</v>
      </c>
      <c r="P850" s="65">
        <f>IFERROR(VLOOKUP(G850,'Sentrale parametere'!$A$4:$G$11,6,FALSE)*IF(F850="Ja",2,1),0)</f>
        <v>0</v>
      </c>
      <c r="Q850" s="65">
        <f>IFERROR(VLOOKUP(G850,'Sentrale parametere'!$A$4:$G$11,7,FALSE),0)</f>
        <v>0</v>
      </c>
      <c r="R850" s="5">
        <f t="shared" si="78"/>
        <v>0</v>
      </c>
      <c r="S850" s="5">
        <f t="shared" si="79"/>
        <v>0</v>
      </c>
      <c r="T850" s="5">
        <f t="shared" si="80"/>
        <v>0</v>
      </c>
      <c r="U850" s="4">
        <f t="shared" si="81"/>
        <v>0</v>
      </c>
      <c r="V850" s="4">
        <f t="shared" si="82"/>
        <v>0</v>
      </c>
      <c r="W850" s="4">
        <f t="shared" si="83"/>
        <v>0</v>
      </c>
    </row>
    <row r="851" spans="1:23" customFormat="1" x14ac:dyDescent="0.25">
      <c r="A851" s="124"/>
      <c r="B851" s="119"/>
      <c r="C851" s="124"/>
      <c r="D851" s="124"/>
      <c r="E851" s="124"/>
      <c r="F851" s="123"/>
      <c r="G851" s="4"/>
      <c r="H851" s="4"/>
      <c r="I851" s="4"/>
      <c r="J851" s="4"/>
      <c r="K851" s="4"/>
      <c r="L851" s="64">
        <f>IFERROR(VLOOKUP(G851,'Sentrale parametere'!$A$4:$G$11,2,FALSE),0)</f>
        <v>0</v>
      </c>
      <c r="M851" s="64">
        <f>IFERROR(VLOOKUP(G851,'Sentrale parametere'!$A$4:$G$11,3,FALSE)*IF(F851="Ja",2,1),0)</f>
        <v>0</v>
      </c>
      <c r="N851" s="64">
        <f>IFERROR(VLOOKUP(G851,'Sentrale parametere'!$A$4:$G$11,4,FALSE),0)</f>
        <v>0</v>
      </c>
      <c r="O851" s="65">
        <f>IFERROR(VLOOKUP(G851,'Sentrale parametere'!$A$4:$G$11,5,FALSE),0)</f>
        <v>0</v>
      </c>
      <c r="P851" s="65">
        <f>IFERROR(VLOOKUP(G851,'Sentrale parametere'!$A$4:$G$11,6,FALSE)*IF(F851="Ja",2,1),0)</f>
        <v>0</v>
      </c>
      <c r="Q851" s="65">
        <f>IFERROR(VLOOKUP(G851,'Sentrale parametere'!$A$4:$G$11,7,FALSE),0)</f>
        <v>0</v>
      </c>
      <c r="R851" s="5">
        <f t="shared" si="78"/>
        <v>0</v>
      </c>
      <c r="S851" s="5">
        <f t="shared" si="79"/>
        <v>0</v>
      </c>
      <c r="T851" s="5">
        <f t="shared" si="80"/>
        <v>0</v>
      </c>
      <c r="U851" s="4">
        <f t="shared" si="81"/>
        <v>0</v>
      </c>
      <c r="V851" s="4">
        <f t="shared" si="82"/>
        <v>0</v>
      </c>
      <c r="W851" s="4">
        <f t="shared" si="83"/>
        <v>0</v>
      </c>
    </row>
    <row r="852" spans="1:23" customFormat="1" x14ac:dyDescent="0.25">
      <c r="A852" s="124"/>
      <c r="B852" s="119"/>
      <c r="C852" s="124"/>
      <c r="D852" s="124"/>
      <c r="E852" s="124"/>
      <c r="F852" s="123"/>
      <c r="G852" s="4"/>
      <c r="H852" s="4"/>
      <c r="I852" s="4"/>
      <c r="J852" s="4"/>
      <c r="K852" s="4"/>
      <c r="L852" s="64">
        <f>IFERROR(VLOOKUP(G852,'Sentrale parametere'!$A$4:$G$11,2,FALSE),0)</f>
        <v>0</v>
      </c>
      <c r="M852" s="64">
        <f>IFERROR(VLOOKUP(G852,'Sentrale parametere'!$A$4:$G$11,3,FALSE)*IF(F852="Ja",2,1),0)</f>
        <v>0</v>
      </c>
      <c r="N852" s="64">
        <f>IFERROR(VLOOKUP(G852,'Sentrale parametere'!$A$4:$G$11,4,FALSE),0)</f>
        <v>0</v>
      </c>
      <c r="O852" s="65">
        <f>IFERROR(VLOOKUP(G852,'Sentrale parametere'!$A$4:$G$11,5,FALSE),0)</f>
        <v>0</v>
      </c>
      <c r="P852" s="65">
        <f>IFERROR(VLOOKUP(G852,'Sentrale parametere'!$A$4:$G$11,6,FALSE)*IF(F852="Ja",2,1),0)</f>
        <v>0</v>
      </c>
      <c r="Q852" s="65">
        <f>IFERROR(VLOOKUP(G852,'Sentrale parametere'!$A$4:$G$11,7,FALSE),0)</f>
        <v>0</v>
      </c>
      <c r="R852" s="5">
        <f t="shared" si="78"/>
        <v>0</v>
      </c>
      <c r="S852" s="5">
        <f t="shared" si="79"/>
        <v>0</v>
      </c>
      <c r="T852" s="5">
        <f t="shared" si="80"/>
        <v>0</v>
      </c>
      <c r="U852" s="4">
        <f t="shared" si="81"/>
        <v>0</v>
      </c>
      <c r="V852" s="4">
        <f t="shared" si="82"/>
        <v>0</v>
      </c>
      <c r="W852" s="4">
        <f t="shared" si="83"/>
        <v>0</v>
      </c>
    </row>
    <row r="853" spans="1:23" customFormat="1" x14ac:dyDescent="0.25">
      <c r="A853" s="124"/>
      <c r="B853" s="119"/>
      <c r="C853" s="124"/>
      <c r="D853" s="124"/>
      <c r="E853" s="124"/>
      <c r="F853" s="123"/>
      <c r="G853" s="4"/>
      <c r="H853" s="4"/>
      <c r="I853" s="4"/>
      <c r="J853" s="4"/>
      <c r="K853" s="4"/>
      <c r="L853" s="64">
        <f>IFERROR(VLOOKUP(G853,'Sentrale parametere'!$A$4:$G$11,2,FALSE),0)</f>
        <v>0</v>
      </c>
      <c r="M853" s="64">
        <f>IFERROR(VLOOKUP(G853,'Sentrale parametere'!$A$4:$G$11,3,FALSE)*IF(F853="Ja",2,1),0)</f>
        <v>0</v>
      </c>
      <c r="N853" s="64">
        <f>IFERROR(VLOOKUP(G853,'Sentrale parametere'!$A$4:$G$11,4,FALSE),0)</f>
        <v>0</v>
      </c>
      <c r="O853" s="65">
        <f>IFERROR(VLOOKUP(G853,'Sentrale parametere'!$A$4:$G$11,5,FALSE),0)</f>
        <v>0</v>
      </c>
      <c r="P853" s="65">
        <f>IFERROR(VLOOKUP(G853,'Sentrale parametere'!$A$4:$G$11,6,FALSE)*IF(F853="Ja",2,1),0)</f>
        <v>0</v>
      </c>
      <c r="Q853" s="65">
        <f>IFERROR(VLOOKUP(G853,'Sentrale parametere'!$A$4:$G$11,7,FALSE),0)</f>
        <v>0</v>
      </c>
      <c r="R853" s="5">
        <f t="shared" si="78"/>
        <v>0</v>
      </c>
      <c r="S853" s="5">
        <f t="shared" si="79"/>
        <v>0</v>
      </c>
      <c r="T853" s="5">
        <f t="shared" si="80"/>
        <v>0</v>
      </c>
      <c r="U853" s="4">
        <f t="shared" si="81"/>
        <v>0</v>
      </c>
      <c r="V853" s="4">
        <f t="shared" si="82"/>
        <v>0</v>
      </c>
      <c r="W853" s="4">
        <f t="shared" si="83"/>
        <v>0</v>
      </c>
    </row>
    <row r="854" spans="1:23" customFormat="1" x14ac:dyDescent="0.25">
      <c r="A854" s="124"/>
      <c r="B854" s="119"/>
      <c r="C854" s="124"/>
      <c r="D854" s="124"/>
      <c r="E854" s="124"/>
      <c r="F854" s="123"/>
      <c r="G854" s="4"/>
      <c r="H854" s="4"/>
      <c r="I854" s="4"/>
      <c r="J854" s="4"/>
      <c r="K854" s="4"/>
      <c r="L854" s="64">
        <f>IFERROR(VLOOKUP(G854,'Sentrale parametere'!$A$4:$G$11,2,FALSE),0)</f>
        <v>0</v>
      </c>
      <c r="M854" s="64">
        <f>IFERROR(VLOOKUP(G854,'Sentrale parametere'!$A$4:$G$11,3,FALSE)*IF(F854="Ja",2,1),0)</f>
        <v>0</v>
      </c>
      <c r="N854" s="64">
        <f>IFERROR(VLOOKUP(G854,'Sentrale parametere'!$A$4:$G$11,4,FALSE),0)</f>
        <v>0</v>
      </c>
      <c r="O854" s="65">
        <f>IFERROR(VLOOKUP(G854,'Sentrale parametere'!$A$4:$G$11,5,FALSE),0)</f>
        <v>0</v>
      </c>
      <c r="P854" s="65">
        <f>IFERROR(VLOOKUP(G854,'Sentrale parametere'!$A$4:$G$11,6,FALSE)*IF(F854="Ja",2,1),0)</f>
        <v>0</v>
      </c>
      <c r="Q854" s="65">
        <f>IFERROR(VLOOKUP(G854,'Sentrale parametere'!$A$4:$G$11,7,FALSE),0)</f>
        <v>0</v>
      </c>
      <c r="R854" s="5">
        <f t="shared" si="78"/>
        <v>0</v>
      </c>
      <c r="S854" s="5">
        <f t="shared" si="79"/>
        <v>0</v>
      </c>
      <c r="T854" s="5">
        <f t="shared" si="80"/>
        <v>0</v>
      </c>
      <c r="U854" s="4">
        <f t="shared" si="81"/>
        <v>0</v>
      </c>
      <c r="V854" s="4">
        <f t="shared" si="82"/>
        <v>0</v>
      </c>
      <c r="W854" s="4">
        <f t="shared" si="83"/>
        <v>0</v>
      </c>
    </row>
    <row r="855" spans="1:23" customFormat="1" x14ac:dyDescent="0.25">
      <c r="A855" s="124"/>
      <c r="B855" s="119"/>
      <c r="C855" s="124"/>
      <c r="D855" s="124"/>
      <c r="E855" s="124"/>
      <c r="F855" s="123"/>
      <c r="G855" s="4"/>
      <c r="H855" s="4"/>
      <c r="I855" s="4"/>
      <c r="J855" s="4"/>
      <c r="K855" s="4"/>
      <c r="L855" s="64">
        <f>IFERROR(VLOOKUP(G855,'Sentrale parametere'!$A$4:$G$11,2,FALSE),0)</f>
        <v>0</v>
      </c>
      <c r="M855" s="64">
        <f>IFERROR(VLOOKUP(G855,'Sentrale parametere'!$A$4:$G$11,3,FALSE)*IF(F855="Ja",2,1),0)</f>
        <v>0</v>
      </c>
      <c r="N855" s="64">
        <f>IFERROR(VLOOKUP(G855,'Sentrale parametere'!$A$4:$G$11,4,FALSE),0)</f>
        <v>0</v>
      </c>
      <c r="O855" s="65">
        <f>IFERROR(VLOOKUP(G855,'Sentrale parametere'!$A$4:$G$11,5,FALSE),0)</f>
        <v>0</v>
      </c>
      <c r="P855" s="65">
        <f>IFERROR(VLOOKUP(G855,'Sentrale parametere'!$A$4:$G$11,6,FALSE)*IF(F855="Ja",2,1),0)</f>
        <v>0</v>
      </c>
      <c r="Q855" s="65">
        <f>IFERROR(VLOOKUP(G855,'Sentrale parametere'!$A$4:$G$11,7,FALSE),0)</f>
        <v>0</v>
      </c>
      <c r="R855" s="5">
        <f t="shared" si="78"/>
        <v>0</v>
      </c>
      <c r="S855" s="5">
        <f t="shared" si="79"/>
        <v>0</v>
      </c>
      <c r="T855" s="5">
        <f t="shared" si="80"/>
        <v>0</v>
      </c>
      <c r="U855" s="4">
        <f t="shared" si="81"/>
        <v>0</v>
      </c>
      <c r="V855" s="4">
        <f t="shared" si="82"/>
        <v>0</v>
      </c>
      <c r="W855" s="4">
        <f t="shared" si="83"/>
        <v>0</v>
      </c>
    </row>
    <row r="856" spans="1:23" customFormat="1" x14ac:dyDescent="0.25">
      <c r="A856" s="124"/>
      <c r="B856" s="119"/>
      <c r="C856" s="124"/>
      <c r="D856" s="124"/>
      <c r="E856" s="124"/>
      <c r="F856" s="123"/>
      <c r="G856" s="4"/>
      <c r="H856" s="4"/>
      <c r="I856" s="4"/>
      <c r="J856" s="4"/>
      <c r="K856" s="4"/>
      <c r="L856" s="64">
        <f>IFERROR(VLOOKUP(G856,'Sentrale parametere'!$A$4:$G$11,2,FALSE),0)</f>
        <v>0</v>
      </c>
      <c r="M856" s="64">
        <f>IFERROR(VLOOKUP(G856,'Sentrale parametere'!$A$4:$G$11,3,FALSE)*IF(F856="Ja",2,1),0)</f>
        <v>0</v>
      </c>
      <c r="N856" s="64">
        <f>IFERROR(VLOOKUP(G856,'Sentrale parametere'!$A$4:$G$11,4,FALSE),0)</f>
        <v>0</v>
      </c>
      <c r="O856" s="65">
        <f>IFERROR(VLOOKUP(G856,'Sentrale parametere'!$A$4:$G$11,5,FALSE),0)</f>
        <v>0</v>
      </c>
      <c r="P856" s="65">
        <f>IFERROR(VLOOKUP(G856,'Sentrale parametere'!$A$4:$G$11,6,FALSE)*IF(F856="Ja",2,1),0)</f>
        <v>0</v>
      </c>
      <c r="Q856" s="65">
        <f>IFERROR(VLOOKUP(G856,'Sentrale parametere'!$A$4:$G$11,7,FALSE),0)</f>
        <v>0</v>
      </c>
      <c r="R856" s="5">
        <f t="shared" si="78"/>
        <v>0</v>
      </c>
      <c r="S856" s="5">
        <f t="shared" si="79"/>
        <v>0</v>
      </c>
      <c r="T856" s="5">
        <f t="shared" si="80"/>
        <v>0</v>
      </c>
      <c r="U856" s="4">
        <f t="shared" si="81"/>
        <v>0</v>
      </c>
      <c r="V856" s="4">
        <f t="shared" si="82"/>
        <v>0</v>
      </c>
      <c r="W856" s="4">
        <f t="shared" si="83"/>
        <v>0</v>
      </c>
    </row>
    <row r="857" spans="1:23" customFormat="1" x14ac:dyDescent="0.25">
      <c r="A857" s="124"/>
      <c r="B857" s="119"/>
      <c r="C857" s="124"/>
      <c r="D857" s="124"/>
      <c r="E857" s="124"/>
      <c r="F857" s="123"/>
      <c r="G857" s="4"/>
      <c r="H857" s="4"/>
      <c r="I857" s="4"/>
      <c r="J857" s="4"/>
      <c r="K857" s="4"/>
      <c r="L857" s="64">
        <f>IFERROR(VLOOKUP(G857,'Sentrale parametere'!$A$4:$G$11,2,FALSE),0)</f>
        <v>0</v>
      </c>
      <c r="M857" s="64">
        <f>IFERROR(VLOOKUP(G857,'Sentrale parametere'!$A$4:$G$11,3,FALSE)*IF(F857="Ja",2,1),0)</f>
        <v>0</v>
      </c>
      <c r="N857" s="64">
        <f>IFERROR(VLOOKUP(G857,'Sentrale parametere'!$A$4:$G$11,4,FALSE),0)</f>
        <v>0</v>
      </c>
      <c r="O857" s="65">
        <f>IFERROR(VLOOKUP(G857,'Sentrale parametere'!$A$4:$G$11,5,FALSE),0)</f>
        <v>0</v>
      </c>
      <c r="P857" s="65">
        <f>IFERROR(VLOOKUP(G857,'Sentrale parametere'!$A$4:$G$11,6,FALSE)*IF(F857="Ja",2,1),0)</f>
        <v>0</v>
      </c>
      <c r="Q857" s="65">
        <f>IFERROR(VLOOKUP(G857,'Sentrale parametere'!$A$4:$G$11,7,FALSE),0)</f>
        <v>0</v>
      </c>
      <c r="R857" s="5">
        <f t="shared" si="78"/>
        <v>0</v>
      </c>
      <c r="S857" s="5">
        <f t="shared" si="79"/>
        <v>0</v>
      </c>
      <c r="T857" s="5">
        <f t="shared" si="80"/>
        <v>0</v>
      </c>
      <c r="U857" s="4">
        <f t="shared" si="81"/>
        <v>0</v>
      </c>
      <c r="V857" s="4">
        <f t="shared" si="82"/>
        <v>0</v>
      </c>
      <c r="W857" s="4">
        <f t="shared" si="83"/>
        <v>0</v>
      </c>
    </row>
    <row r="858" spans="1:23" customFormat="1" x14ac:dyDescent="0.25">
      <c r="A858" s="124"/>
      <c r="B858" s="119"/>
      <c r="C858" s="124"/>
      <c r="D858" s="124"/>
      <c r="E858" s="124"/>
      <c r="F858" s="123"/>
      <c r="G858" s="4"/>
      <c r="H858" s="4"/>
      <c r="I858" s="4"/>
      <c r="J858" s="4"/>
      <c r="K858" s="4"/>
      <c r="L858" s="64">
        <f>IFERROR(VLOOKUP(G858,'Sentrale parametere'!$A$4:$G$11,2,FALSE),0)</f>
        <v>0</v>
      </c>
      <c r="M858" s="64">
        <f>IFERROR(VLOOKUP(G858,'Sentrale parametere'!$A$4:$G$11,3,FALSE)*IF(F858="Ja",2,1),0)</f>
        <v>0</v>
      </c>
      <c r="N858" s="64">
        <f>IFERROR(VLOOKUP(G858,'Sentrale parametere'!$A$4:$G$11,4,FALSE),0)</f>
        <v>0</v>
      </c>
      <c r="O858" s="65">
        <f>IFERROR(VLOOKUP(G858,'Sentrale parametere'!$A$4:$G$11,5,FALSE),0)</f>
        <v>0</v>
      </c>
      <c r="P858" s="65">
        <f>IFERROR(VLOOKUP(G858,'Sentrale parametere'!$A$4:$G$11,6,FALSE)*IF(F858="Ja",2,1),0)</f>
        <v>0</v>
      </c>
      <c r="Q858" s="65">
        <f>IFERROR(VLOOKUP(G858,'Sentrale parametere'!$A$4:$G$11,7,FALSE),0)</f>
        <v>0</v>
      </c>
      <c r="R858" s="5">
        <f t="shared" si="78"/>
        <v>0</v>
      </c>
      <c r="S858" s="5">
        <f t="shared" si="79"/>
        <v>0</v>
      </c>
      <c r="T858" s="5">
        <f t="shared" si="80"/>
        <v>0</v>
      </c>
      <c r="U858" s="4">
        <f t="shared" si="81"/>
        <v>0</v>
      </c>
      <c r="V858" s="4">
        <f t="shared" si="82"/>
        <v>0</v>
      </c>
      <c r="W858" s="4">
        <f t="shared" si="83"/>
        <v>0</v>
      </c>
    </row>
    <row r="859" spans="1:23" customFormat="1" x14ac:dyDescent="0.25">
      <c r="A859" s="124"/>
      <c r="B859" s="119"/>
      <c r="C859" s="124"/>
      <c r="D859" s="124"/>
      <c r="E859" s="124"/>
      <c r="F859" s="123"/>
      <c r="G859" s="4"/>
      <c r="H859" s="4"/>
      <c r="I859" s="4"/>
      <c r="J859" s="4"/>
      <c r="K859" s="4"/>
      <c r="L859" s="64">
        <f>IFERROR(VLOOKUP(G859,'Sentrale parametere'!$A$4:$G$11,2,FALSE),0)</f>
        <v>0</v>
      </c>
      <c r="M859" s="64">
        <f>IFERROR(VLOOKUP(G859,'Sentrale parametere'!$A$4:$G$11,3,FALSE)*IF(F859="Ja",2,1),0)</f>
        <v>0</v>
      </c>
      <c r="N859" s="64">
        <f>IFERROR(VLOOKUP(G859,'Sentrale parametere'!$A$4:$G$11,4,FALSE),0)</f>
        <v>0</v>
      </c>
      <c r="O859" s="65">
        <f>IFERROR(VLOOKUP(G859,'Sentrale parametere'!$A$4:$G$11,5,FALSE),0)</f>
        <v>0</v>
      </c>
      <c r="P859" s="65">
        <f>IFERROR(VLOOKUP(G859,'Sentrale parametere'!$A$4:$G$11,6,FALSE)*IF(F859="Ja",2,1),0)</f>
        <v>0</v>
      </c>
      <c r="Q859" s="65">
        <f>IFERROR(VLOOKUP(G859,'Sentrale parametere'!$A$4:$G$11,7,FALSE),0)</f>
        <v>0</v>
      </c>
      <c r="R859" s="5">
        <f t="shared" si="78"/>
        <v>0</v>
      </c>
      <c r="S859" s="5">
        <f t="shared" si="79"/>
        <v>0</v>
      </c>
      <c r="T859" s="5">
        <f t="shared" si="80"/>
        <v>0</v>
      </c>
      <c r="U859" s="4">
        <f t="shared" si="81"/>
        <v>0</v>
      </c>
      <c r="V859" s="4">
        <f t="shared" si="82"/>
        <v>0</v>
      </c>
      <c r="W859" s="4">
        <f t="shared" si="83"/>
        <v>0</v>
      </c>
    </row>
    <row r="860" spans="1:23" customFormat="1" x14ac:dyDescent="0.25">
      <c r="A860" s="124"/>
      <c r="B860" s="119"/>
      <c r="C860" s="124"/>
      <c r="D860" s="124"/>
      <c r="E860" s="124"/>
      <c r="F860" s="123"/>
      <c r="G860" s="4"/>
      <c r="H860" s="4"/>
      <c r="I860" s="4"/>
      <c r="J860" s="4"/>
      <c r="K860" s="4"/>
      <c r="L860" s="64">
        <f>IFERROR(VLOOKUP(G860,'Sentrale parametere'!$A$4:$G$11,2,FALSE),0)</f>
        <v>0</v>
      </c>
      <c r="M860" s="64">
        <f>IFERROR(VLOOKUP(G860,'Sentrale parametere'!$A$4:$G$11,3,FALSE)*IF(F860="Ja",2,1),0)</f>
        <v>0</v>
      </c>
      <c r="N860" s="64">
        <f>IFERROR(VLOOKUP(G860,'Sentrale parametere'!$A$4:$G$11,4,FALSE),0)</f>
        <v>0</v>
      </c>
      <c r="O860" s="65">
        <f>IFERROR(VLOOKUP(G860,'Sentrale parametere'!$A$4:$G$11,5,FALSE),0)</f>
        <v>0</v>
      </c>
      <c r="P860" s="65">
        <f>IFERROR(VLOOKUP(G860,'Sentrale parametere'!$A$4:$G$11,6,FALSE)*IF(F860="Ja",2,1),0)</f>
        <v>0</v>
      </c>
      <c r="Q860" s="65">
        <f>IFERROR(VLOOKUP(G860,'Sentrale parametere'!$A$4:$G$11,7,FALSE),0)</f>
        <v>0</v>
      </c>
      <c r="R860" s="5">
        <f t="shared" si="78"/>
        <v>0</v>
      </c>
      <c r="S860" s="5">
        <f t="shared" si="79"/>
        <v>0</v>
      </c>
      <c r="T860" s="5">
        <f t="shared" si="80"/>
        <v>0</v>
      </c>
      <c r="U860" s="4">
        <f t="shared" si="81"/>
        <v>0</v>
      </c>
      <c r="V860" s="4">
        <f t="shared" si="82"/>
        <v>0</v>
      </c>
      <c r="W860" s="4">
        <f t="shared" si="83"/>
        <v>0</v>
      </c>
    </row>
    <row r="861" spans="1:23" customFormat="1" x14ac:dyDescent="0.25">
      <c r="A861" s="124"/>
      <c r="B861" s="119"/>
      <c r="C861" s="124"/>
      <c r="D861" s="124"/>
      <c r="E861" s="124"/>
      <c r="F861" s="123"/>
      <c r="G861" s="4"/>
      <c r="H861" s="4"/>
      <c r="I861" s="4"/>
      <c r="J861" s="4"/>
      <c r="K861" s="4"/>
      <c r="L861" s="64">
        <f>IFERROR(VLOOKUP(G861,'Sentrale parametere'!$A$4:$G$11,2,FALSE),0)</f>
        <v>0</v>
      </c>
      <c r="M861" s="64">
        <f>IFERROR(VLOOKUP(G861,'Sentrale parametere'!$A$4:$G$11,3,FALSE)*IF(F861="Ja",2,1),0)</f>
        <v>0</v>
      </c>
      <c r="N861" s="64">
        <f>IFERROR(VLOOKUP(G861,'Sentrale parametere'!$A$4:$G$11,4,FALSE),0)</f>
        <v>0</v>
      </c>
      <c r="O861" s="65">
        <f>IFERROR(VLOOKUP(G861,'Sentrale parametere'!$A$4:$G$11,5,FALSE),0)</f>
        <v>0</v>
      </c>
      <c r="P861" s="65">
        <f>IFERROR(VLOOKUP(G861,'Sentrale parametere'!$A$4:$G$11,6,FALSE)*IF(F861="Ja",2,1),0)</f>
        <v>0</v>
      </c>
      <c r="Q861" s="65">
        <f>IFERROR(VLOOKUP(G861,'Sentrale parametere'!$A$4:$G$11,7,FALSE),0)</f>
        <v>0</v>
      </c>
      <c r="R861" s="5">
        <f t="shared" si="78"/>
        <v>0</v>
      </c>
      <c r="S861" s="5">
        <f t="shared" si="79"/>
        <v>0</v>
      </c>
      <c r="T861" s="5">
        <f t="shared" si="80"/>
        <v>0</v>
      </c>
      <c r="U861" s="4">
        <f t="shared" si="81"/>
        <v>0</v>
      </c>
      <c r="V861" s="4">
        <f t="shared" si="82"/>
        <v>0</v>
      </c>
      <c r="W861" s="4">
        <f t="shared" si="83"/>
        <v>0</v>
      </c>
    </row>
    <row r="862" spans="1:23" customFormat="1" x14ac:dyDescent="0.25">
      <c r="A862" s="124"/>
      <c r="B862" s="119"/>
      <c r="C862" s="124"/>
      <c r="D862" s="124"/>
      <c r="E862" s="124"/>
      <c r="F862" s="123"/>
      <c r="G862" s="4"/>
      <c r="H862" s="4"/>
      <c r="I862" s="4"/>
      <c r="J862" s="4"/>
      <c r="K862" s="4"/>
      <c r="L862" s="64">
        <f>IFERROR(VLOOKUP(G862,'Sentrale parametere'!$A$4:$G$11,2,FALSE),0)</f>
        <v>0</v>
      </c>
      <c r="M862" s="64">
        <f>IFERROR(VLOOKUP(G862,'Sentrale parametere'!$A$4:$G$11,3,FALSE)*IF(F862="Ja",2,1),0)</f>
        <v>0</v>
      </c>
      <c r="N862" s="64">
        <f>IFERROR(VLOOKUP(G862,'Sentrale parametere'!$A$4:$G$11,4,FALSE),0)</f>
        <v>0</v>
      </c>
      <c r="O862" s="65">
        <f>IFERROR(VLOOKUP(G862,'Sentrale parametere'!$A$4:$G$11,5,FALSE),0)</f>
        <v>0</v>
      </c>
      <c r="P862" s="65">
        <f>IFERROR(VLOOKUP(G862,'Sentrale parametere'!$A$4:$G$11,6,FALSE)*IF(F862="Ja",2,1),0)</f>
        <v>0</v>
      </c>
      <c r="Q862" s="65">
        <f>IFERROR(VLOOKUP(G862,'Sentrale parametere'!$A$4:$G$11,7,FALSE),0)</f>
        <v>0</v>
      </c>
      <c r="R862" s="5">
        <f t="shared" si="78"/>
        <v>0</v>
      </c>
      <c r="S862" s="5">
        <f t="shared" si="79"/>
        <v>0</v>
      </c>
      <c r="T862" s="5">
        <f t="shared" si="80"/>
        <v>0</v>
      </c>
      <c r="U862" s="4">
        <f t="shared" si="81"/>
        <v>0</v>
      </c>
      <c r="V862" s="4">
        <f t="shared" si="82"/>
        <v>0</v>
      </c>
      <c r="W862" s="4">
        <f t="shared" si="83"/>
        <v>0</v>
      </c>
    </row>
    <row r="863" spans="1:23" customFormat="1" x14ac:dyDescent="0.25">
      <c r="A863" s="124"/>
      <c r="B863" s="119"/>
      <c r="C863" s="124"/>
      <c r="D863" s="124"/>
      <c r="E863" s="124"/>
      <c r="F863" s="123"/>
      <c r="G863" s="4"/>
      <c r="H863" s="4"/>
      <c r="I863" s="4"/>
      <c r="J863" s="4"/>
      <c r="K863" s="4"/>
      <c r="L863" s="64">
        <f>IFERROR(VLOOKUP(G863,'Sentrale parametere'!$A$4:$G$11,2,FALSE),0)</f>
        <v>0</v>
      </c>
      <c r="M863" s="64">
        <f>IFERROR(VLOOKUP(G863,'Sentrale parametere'!$A$4:$G$11,3,FALSE)*IF(F863="Ja",2,1),0)</f>
        <v>0</v>
      </c>
      <c r="N863" s="64">
        <f>IFERROR(VLOOKUP(G863,'Sentrale parametere'!$A$4:$G$11,4,FALSE),0)</f>
        <v>0</v>
      </c>
      <c r="O863" s="65">
        <f>IFERROR(VLOOKUP(G863,'Sentrale parametere'!$A$4:$G$11,5,FALSE),0)</f>
        <v>0</v>
      </c>
      <c r="P863" s="65">
        <f>IFERROR(VLOOKUP(G863,'Sentrale parametere'!$A$4:$G$11,6,FALSE)*IF(F863="Ja",2,1),0)</f>
        <v>0</v>
      </c>
      <c r="Q863" s="65">
        <f>IFERROR(VLOOKUP(G863,'Sentrale parametere'!$A$4:$G$11,7,FALSE),0)</f>
        <v>0</v>
      </c>
      <c r="R863" s="5">
        <f t="shared" si="78"/>
        <v>0</v>
      </c>
      <c r="S863" s="5">
        <f t="shared" si="79"/>
        <v>0</v>
      </c>
      <c r="T863" s="5">
        <f t="shared" si="80"/>
        <v>0</v>
      </c>
      <c r="U863" s="4">
        <f t="shared" si="81"/>
        <v>0</v>
      </c>
      <c r="V863" s="4">
        <f t="shared" si="82"/>
        <v>0</v>
      </c>
      <c r="W863" s="4">
        <f t="shared" si="83"/>
        <v>0</v>
      </c>
    </row>
    <row r="864" spans="1:23" customFormat="1" x14ac:dyDescent="0.25">
      <c r="A864" s="124"/>
      <c r="B864" s="119"/>
      <c r="C864" s="124"/>
      <c r="D864" s="124"/>
      <c r="E864" s="124"/>
      <c r="F864" s="123"/>
      <c r="G864" s="4"/>
      <c r="H864" s="4"/>
      <c r="I864" s="4"/>
      <c r="J864" s="4"/>
      <c r="K864" s="4"/>
      <c r="L864" s="64">
        <f>IFERROR(VLOOKUP(G864,'Sentrale parametere'!$A$4:$G$11,2,FALSE),0)</f>
        <v>0</v>
      </c>
      <c r="M864" s="64">
        <f>IFERROR(VLOOKUP(G864,'Sentrale parametere'!$A$4:$G$11,3,FALSE)*IF(F864="Ja",2,1),0)</f>
        <v>0</v>
      </c>
      <c r="N864" s="64">
        <f>IFERROR(VLOOKUP(G864,'Sentrale parametere'!$A$4:$G$11,4,FALSE),0)</f>
        <v>0</v>
      </c>
      <c r="O864" s="65">
        <f>IFERROR(VLOOKUP(G864,'Sentrale parametere'!$A$4:$G$11,5,FALSE),0)</f>
        <v>0</v>
      </c>
      <c r="P864" s="65">
        <f>IFERROR(VLOOKUP(G864,'Sentrale parametere'!$A$4:$G$11,6,FALSE)*IF(F864="Ja",2,1),0)</f>
        <v>0</v>
      </c>
      <c r="Q864" s="65">
        <f>IFERROR(VLOOKUP(G864,'Sentrale parametere'!$A$4:$G$11,7,FALSE),0)</f>
        <v>0</v>
      </c>
      <c r="R864" s="5">
        <f t="shared" si="78"/>
        <v>0</v>
      </c>
      <c r="S864" s="5">
        <f t="shared" si="79"/>
        <v>0</v>
      </c>
      <c r="T864" s="5">
        <f t="shared" si="80"/>
        <v>0</v>
      </c>
      <c r="U864" s="4">
        <f t="shared" si="81"/>
        <v>0</v>
      </c>
      <c r="V864" s="4">
        <f t="shared" si="82"/>
        <v>0</v>
      </c>
      <c r="W864" s="4">
        <f t="shared" si="83"/>
        <v>0</v>
      </c>
    </row>
    <row r="865" spans="1:23" customFormat="1" x14ac:dyDescent="0.25">
      <c r="A865" s="124"/>
      <c r="B865" s="119"/>
      <c r="C865" s="124"/>
      <c r="D865" s="124"/>
      <c r="E865" s="124"/>
      <c r="F865" s="123"/>
      <c r="G865" s="4"/>
      <c r="H865" s="4"/>
      <c r="I865" s="4"/>
      <c r="J865" s="4"/>
      <c r="K865" s="4"/>
      <c r="L865" s="64">
        <f>IFERROR(VLOOKUP(G865,'Sentrale parametere'!$A$4:$G$11,2,FALSE),0)</f>
        <v>0</v>
      </c>
      <c r="M865" s="64">
        <f>IFERROR(VLOOKUP(G865,'Sentrale parametere'!$A$4:$G$11,3,FALSE)*IF(F865="Ja",2,1),0)</f>
        <v>0</v>
      </c>
      <c r="N865" s="64">
        <f>IFERROR(VLOOKUP(G865,'Sentrale parametere'!$A$4:$G$11,4,FALSE),0)</f>
        <v>0</v>
      </c>
      <c r="O865" s="65">
        <f>IFERROR(VLOOKUP(G865,'Sentrale parametere'!$A$4:$G$11,5,FALSE),0)</f>
        <v>0</v>
      </c>
      <c r="P865" s="65">
        <f>IFERROR(VLOOKUP(G865,'Sentrale parametere'!$A$4:$G$11,6,FALSE)*IF(F865="Ja",2,1),0)</f>
        <v>0</v>
      </c>
      <c r="Q865" s="65">
        <f>IFERROR(VLOOKUP(G865,'Sentrale parametere'!$A$4:$G$11,7,FALSE),0)</f>
        <v>0</v>
      </c>
      <c r="R865" s="5">
        <f t="shared" si="78"/>
        <v>0</v>
      </c>
      <c r="S865" s="5">
        <f t="shared" si="79"/>
        <v>0</v>
      </c>
      <c r="T865" s="5">
        <f t="shared" si="80"/>
        <v>0</v>
      </c>
      <c r="U865" s="4">
        <f t="shared" si="81"/>
        <v>0</v>
      </c>
      <c r="V865" s="4">
        <f t="shared" si="82"/>
        <v>0</v>
      </c>
      <c r="W865" s="4">
        <f t="shared" si="83"/>
        <v>0</v>
      </c>
    </row>
    <row r="866" spans="1:23" customFormat="1" x14ac:dyDescent="0.25">
      <c r="A866" s="124"/>
      <c r="B866" s="119"/>
      <c r="C866" s="124"/>
      <c r="D866" s="124"/>
      <c r="E866" s="124"/>
      <c r="F866" s="123"/>
      <c r="G866" s="4"/>
      <c r="H866" s="4"/>
      <c r="I866" s="4"/>
      <c r="J866" s="4"/>
      <c r="K866" s="4"/>
      <c r="L866" s="64">
        <f>IFERROR(VLOOKUP(G866,'Sentrale parametere'!$A$4:$G$11,2,FALSE),0)</f>
        <v>0</v>
      </c>
      <c r="M866" s="64">
        <f>IFERROR(VLOOKUP(G866,'Sentrale parametere'!$A$4:$G$11,3,FALSE)*IF(F866="Ja",2,1),0)</f>
        <v>0</v>
      </c>
      <c r="N866" s="64">
        <f>IFERROR(VLOOKUP(G866,'Sentrale parametere'!$A$4:$G$11,4,FALSE),0)</f>
        <v>0</v>
      </c>
      <c r="O866" s="65">
        <f>IFERROR(VLOOKUP(G866,'Sentrale parametere'!$A$4:$G$11,5,FALSE),0)</f>
        <v>0</v>
      </c>
      <c r="P866" s="65">
        <f>IFERROR(VLOOKUP(G866,'Sentrale parametere'!$A$4:$G$11,6,FALSE)*IF(F866="Ja",2,1),0)</f>
        <v>0</v>
      </c>
      <c r="Q866" s="65">
        <f>IFERROR(VLOOKUP(G866,'Sentrale parametere'!$A$4:$G$11,7,FALSE),0)</f>
        <v>0</v>
      </c>
      <c r="R866" s="5">
        <f t="shared" si="78"/>
        <v>0</v>
      </c>
      <c r="S866" s="5">
        <f t="shared" si="79"/>
        <v>0</v>
      </c>
      <c r="T866" s="5">
        <f t="shared" si="80"/>
        <v>0</v>
      </c>
      <c r="U866" s="4">
        <f t="shared" si="81"/>
        <v>0</v>
      </c>
      <c r="V866" s="4">
        <f t="shared" si="82"/>
        <v>0</v>
      </c>
      <c r="W866" s="4">
        <f t="shared" si="83"/>
        <v>0</v>
      </c>
    </row>
    <row r="867" spans="1:23" customFormat="1" x14ac:dyDescent="0.25">
      <c r="A867" s="124"/>
      <c r="B867" s="119"/>
      <c r="C867" s="124"/>
      <c r="D867" s="124"/>
      <c r="E867" s="124"/>
      <c r="F867" s="123"/>
      <c r="G867" s="4"/>
      <c r="H867" s="4"/>
      <c r="I867" s="4"/>
      <c r="J867" s="4"/>
      <c r="K867" s="4"/>
      <c r="L867" s="64">
        <f>IFERROR(VLOOKUP(G867,'Sentrale parametere'!$A$4:$G$11,2,FALSE),0)</f>
        <v>0</v>
      </c>
      <c r="M867" s="64">
        <f>IFERROR(VLOOKUP(G867,'Sentrale parametere'!$A$4:$G$11,3,FALSE)*IF(F867="Ja",2,1),0)</f>
        <v>0</v>
      </c>
      <c r="N867" s="64">
        <f>IFERROR(VLOOKUP(G867,'Sentrale parametere'!$A$4:$G$11,4,FALSE),0)</f>
        <v>0</v>
      </c>
      <c r="O867" s="65">
        <f>IFERROR(VLOOKUP(G867,'Sentrale parametere'!$A$4:$G$11,5,FALSE),0)</f>
        <v>0</v>
      </c>
      <c r="P867" s="65">
        <f>IFERROR(VLOOKUP(G867,'Sentrale parametere'!$A$4:$G$11,6,FALSE)*IF(F867="Ja",2,1),0)</f>
        <v>0</v>
      </c>
      <c r="Q867" s="65">
        <f>IFERROR(VLOOKUP(G867,'Sentrale parametere'!$A$4:$G$11,7,FALSE),0)</f>
        <v>0</v>
      </c>
      <c r="R867" s="5">
        <f t="shared" si="78"/>
        <v>0</v>
      </c>
      <c r="S867" s="5">
        <f t="shared" si="79"/>
        <v>0</v>
      </c>
      <c r="T867" s="5">
        <f t="shared" si="80"/>
        <v>0</v>
      </c>
      <c r="U867" s="4">
        <f t="shared" si="81"/>
        <v>0</v>
      </c>
      <c r="V867" s="4">
        <f t="shared" si="82"/>
        <v>0</v>
      </c>
      <c r="W867" s="4">
        <f t="shared" si="83"/>
        <v>0</v>
      </c>
    </row>
    <row r="868" spans="1:23" customFormat="1" x14ac:dyDescent="0.25">
      <c r="A868" s="124"/>
      <c r="B868" s="119"/>
      <c r="C868" s="124"/>
      <c r="D868" s="124"/>
      <c r="E868" s="124"/>
      <c r="F868" s="123"/>
      <c r="G868" s="4"/>
      <c r="H868" s="4"/>
      <c r="I868" s="4"/>
      <c r="J868" s="4"/>
      <c r="K868" s="4"/>
      <c r="L868" s="64">
        <f>IFERROR(VLOOKUP(G868,'Sentrale parametere'!$A$4:$G$11,2,FALSE),0)</f>
        <v>0</v>
      </c>
      <c r="M868" s="64">
        <f>IFERROR(VLOOKUP(G868,'Sentrale parametere'!$A$4:$G$11,3,FALSE)*IF(F868="Ja",2,1),0)</f>
        <v>0</v>
      </c>
      <c r="N868" s="64">
        <f>IFERROR(VLOOKUP(G868,'Sentrale parametere'!$A$4:$G$11,4,FALSE),0)</f>
        <v>0</v>
      </c>
      <c r="O868" s="65">
        <f>IFERROR(VLOOKUP(G868,'Sentrale parametere'!$A$4:$G$11,5,FALSE),0)</f>
        <v>0</v>
      </c>
      <c r="P868" s="65">
        <f>IFERROR(VLOOKUP(G868,'Sentrale parametere'!$A$4:$G$11,6,FALSE)*IF(F868="Ja",2,1),0)</f>
        <v>0</v>
      </c>
      <c r="Q868" s="65">
        <f>IFERROR(VLOOKUP(G868,'Sentrale parametere'!$A$4:$G$11,7,FALSE),0)</f>
        <v>0</v>
      </c>
      <c r="R868" s="5">
        <f t="shared" si="78"/>
        <v>0</v>
      </c>
      <c r="S868" s="5">
        <f t="shared" si="79"/>
        <v>0</v>
      </c>
      <c r="T868" s="5">
        <f t="shared" si="80"/>
        <v>0</v>
      </c>
      <c r="U868" s="4">
        <f t="shared" si="81"/>
        <v>0</v>
      </c>
      <c r="V868" s="4">
        <f t="shared" si="82"/>
        <v>0</v>
      </c>
      <c r="W868" s="4">
        <f t="shared" si="83"/>
        <v>0</v>
      </c>
    </row>
    <row r="869" spans="1:23" customFormat="1" x14ac:dyDescent="0.25">
      <c r="A869" s="124"/>
      <c r="B869" s="119"/>
      <c r="C869" s="124"/>
      <c r="D869" s="124"/>
      <c r="E869" s="124"/>
      <c r="F869" s="123"/>
      <c r="G869" s="4"/>
      <c r="H869" s="4"/>
      <c r="I869" s="4"/>
      <c r="J869" s="4"/>
      <c r="K869" s="4"/>
      <c r="L869" s="64">
        <f>IFERROR(VLOOKUP(G869,'Sentrale parametere'!$A$4:$G$11,2,FALSE),0)</f>
        <v>0</v>
      </c>
      <c r="M869" s="64">
        <f>IFERROR(VLOOKUP(G869,'Sentrale parametere'!$A$4:$G$11,3,FALSE)*IF(F869="Ja",2,1),0)</f>
        <v>0</v>
      </c>
      <c r="N869" s="64">
        <f>IFERROR(VLOOKUP(G869,'Sentrale parametere'!$A$4:$G$11,4,FALSE),0)</f>
        <v>0</v>
      </c>
      <c r="O869" s="65">
        <f>IFERROR(VLOOKUP(G869,'Sentrale parametere'!$A$4:$G$11,5,FALSE),0)</f>
        <v>0</v>
      </c>
      <c r="P869" s="65">
        <f>IFERROR(VLOOKUP(G869,'Sentrale parametere'!$A$4:$G$11,6,FALSE)*IF(F869="Ja",2,1),0)</f>
        <v>0</v>
      </c>
      <c r="Q869" s="65">
        <f>IFERROR(VLOOKUP(G869,'Sentrale parametere'!$A$4:$G$11,7,FALSE),0)</f>
        <v>0</v>
      </c>
      <c r="R869" s="5">
        <f t="shared" si="78"/>
        <v>0</v>
      </c>
      <c r="S869" s="5">
        <f t="shared" si="79"/>
        <v>0</v>
      </c>
      <c r="T869" s="5">
        <f t="shared" si="80"/>
        <v>0</v>
      </c>
      <c r="U869" s="4">
        <f t="shared" si="81"/>
        <v>0</v>
      </c>
      <c r="V869" s="4">
        <f t="shared" si="82"/>
        <v>0</v>
      </c>
      <c r="W869" s="4">
        <f t="shared" si="83"/>
        <v>0</v>
      </c>
    </row>
    <row r="870" spans="1:23" customFormat="1" x14ac:dyDescent="0.25">
      <c r="A870" s="124"/>
      <c r="B870" s="119"/>
      <c r="C870" s="124"/>
      <c r="D870" s="124"/>
      <c r="E870" s="124"/>
      <c r="F870" s="123"/>
      <c r="G870" s="4"/>
      <c r="H870" s="4"/>
      <c r="I870" s="4"/>
      <c r="J870" s="4"/>
      <c r="K870" s="4"/>
      <c r="L870" s="64">
        <f>IFERROR(VLOOKUP(G870,'Sentrale parametere'!$A$4:$G$11,2,FALSE),0)</f>
        <v>0</v>
      </c>
      <c r="M870" s="64">
        <f>IFERROR(VLOOKUP(G870,'Sentrale parametere'!$A$4:$G$11,3,FALSE)*IF(F870="Ja",2,1),0)</f>
        <v>0</v>
      </c>
      <c r="N870" s="64">
        <f>IFERROR(VLOOKUP(G870,'Sentrale parametere'!$A$4:$G$11,4,FALSE),0)</f>
        <v>0</v>
      </c>
      <c r="O870" s="65">
        <f>IFERROR(VLOOKUP(G870,'Sentrale parametere'!$A$4:$G$11,5,FALSE),0)</f>
        <v>0</v>
      </c>
      <c r="P870" s="65">
        <f>IFERROR(VLOOKUP(G870,'Sentrale parametere'!$A$4:$G$11,6,FALSE)*IF(F870="Ja",2,1),0)</f>
        <v>0</v>
      </c>
      <c r="Q870" s="65">
        <f>IFERROR(VLOOKUP(G870,'Sentrale parametere'!$A$4:$G$11,7,FALSE),0)</f>
        <v>0</v>
      </c>
      <c r="R870" s="5">
        <f t="shared" si="78"/>
        <v>0</v>
      </c>
      <c r="S870" s="5">
        <f t="shared" si="79"/>
        <v>0</v>
      </c>
      <c r="T870" s="5">
        <f t="shared" si="80"/>
        <v>0</v>
      </c>
      <c r="U870" s="4">
        <f t="shared" si="81"/>
        <v>0</v>
      </c>
      <c r="V870" s="4">
        <f t="shared" si="82"/>
        <v>0</v>
      </c>
      <c r="W870" s="4">
        <f t="shared" si="83"/>
        <v>0</v>
      </c>
    </row>
    <row r="871" spans="1:23" customFormat="1" x14ac:dyDescent="0.25">
      <c r="A871" s="124"/>
      <c r="B871" s="119"/>
      <c r="C871" s="124"/>
      <c r="D871" s="124"/>
      <c r="E871" s="124"/>
      <c r="F871" s="123"/>
      <c r="G871" s="4"/>
      <c r="H871" s="4"/>
      <c r="I871" s="4"/>
      <c r="J871" s="4"/>
      <c r="K871" s="4"/>
      <c r="L871" s="64">
        <f>IFERROR(VLOOKUP(G871,'Sentrale parametere'!$A$4:$G$11,2,FALSE),0)</f>
        <v>0</v>
      </c>
      <c r="M871" s="64">
        <f>IFERROR(VLOOKUP(G871,'Sentrale parametere'!$A$4:$G$11,3,FALSE)*IF(F871="Ja",2,1),0)</f>
        <v>0</v>
      </c>
      <c r="N871" s="64">
        <f>IFERROR(VLOOKUP(G871,'Sentrale parametere'!$A$4:$G$11,4,FALSE),0)</f>
        <v>0</v>
      </c>
      <c r="O871" s="65">
        <f>IFERROR(VLOOKUP(G871,'Sentrale parametere'!$A$4:$G$11,5,FALSE),0)</f>
        <v>0</v>
      </c>
      <c r="P871" s="65">
        <f>IFERROR(VLOOKUP(G871,'Sentrale parametere'!$A$4:$G$11,6,FALSE)*IF(F871="Ja",2,1),0)</f>
        <v>0</v>
      </c>
      <c r="Q871" s="65">
        <f>IFERROR(VLOOKUP(G871,'Sentrale parametere'!$A$4:$G$11,7,FALSE),0)</f>
        <v>0</v>
      </c>
      <c r="R871" s="5">
        <f t="shared" si="78"/>
        <v>0</v>
      </c>
      <c r="S871" s="5">
        <f t="shared" si="79"/>
        <v>0</v>
      </c>
      <c r="T871" s="5">
        <f t="shared" si="80"/>
        <v>0</v>
      </c>
      <c r="U871" s="4">
        <f t="shared" si="81"/>
        <v>0</v>
      </c>
      <c r="V871" s="4">
        <f t="shared" si="82"/>
        <v>0</v>
      </c>
      <c r="W871" s="4">
        <f t="shared" si="83"/>
        <v>0</v>
      </c>
    </row>
    <row r="872" spans="1:23" customFormat="1" x14ac:dyDescent="0.25">
      <c r="A872" s="124"/>
      <c r="B872" s="119"/>
      <c r="C872" s="124"/>
      <c r="D872" s="124"/>
      <c r="E872" s="124"/>
      <c r="F872" s="123"/>
      <c r="G872" s="4"/>
      <c r="H872" s="4"/>
      <c r="I872" s="4"/>
      <c r="J872" s="4"/>
      <c r="K872" s="4"/>
      <c r="L872" s="64">
        <f>IFERROR(VLOOKUP(G872,'Sentrale parametere'!$A$4:$G$11,2,FALSE),0)</f>
        <v>0</v>
      </c>
      <c r="M872" s="64">
        <f>IFERROR(VLOOKUP(G872,'Sentrale parametere'!$A$4:$G$11,3,FALSE)*IF(F872="Ja",2,1),0)</f>
        <v>0</v>
      </c>
      <c r="N872" s="64">
        <f>IFERROR(VLOOKUP(G872,'Sentrale parametere'!$A$4:$G$11,4,FALSE),0)</f>
        <v>0</v>
      </c>
      <c r="O872" s="65">
        <f>IFERROR(VLOOKUP(G872,'Sentrale parametere'!$A$4:$G$11,5,FALSE),0)</f>
        <v>0</v>
      </c>
      <c r="P872" s="65">
        <f>IFERROR(VLOOKUP(G872,'Sentrale parametere'!$A$4:$G$11,6,FALSE)*IF(F872="Ja",2,1),0)</f>
        <v>0</v>
      </c>
      <c r="Q872" s="65">
        <f>IFERROR(VLOOKUP(G872,'Sentrale parametere'!$A$4:$G$11,7,FALSE),0)</f>
        <v>0</v>
      </c>
      <c r="R872" s="5">
        <f t="shared" si="78"/>
        <v>0</v>
      </c>
      <c r="S872" s="5">
        <f t="shared" si="79"/>
        <v>0</v>
      </c>
      <c r="T872" s="5">
        <f t="shared" si="80"/>
        <v>0</v>
      </c>
      <c r="U872" s="4">
        <f t="shared" si="81"/>
        <v>0</v>
      </c>
      <c r="V872" s="4">
        <f t="shared" si="82"/>
        <v>0</v>
      </c>
      <c r="W872" s="4">
        <f t="shared" si="83"/>
        <v>0</v>
      </c>
    </row>
    <row r="873" spans="1:23" customFormat="1" x14ac:dyDescent="0.25">
      <c r="A873" s="124"/>
      <c r="B873" s="119"/>
      <c r="C873" s="124"/>
      <c r="D873" s="124"/>
      <c r="E873" s="124"/>
      <c r="F873" s="123"/>
      <c r="G873" s="4"/>
      <c r="H873" s="4"/>
      <c r="I873" s="4"/>
      <c r="J873" s="4"/>
      <c r="K873" s="4"/>
      <c r="L873" s="64">
        <f>IFERROR(VLOOKUP(G873,'Sentrale parametere'!$A$4:$G$11,2,FALSE),0)</f>
        <v>0</v>
      </c>
      <c r="M873" s="64">
        <f>IFERROR(VLOOKUP(G873,'Sentrale parametere'!$A$4:$G$11,3,FALSE)*IF(F873="Ja",2,1),0)</f>
        <v>0</v>
      </c>
      <c r="N873" s="64">
        <f>IFERROR(VLOOKUP(G873,'Sentrale parametere'!$A$4:$G$11,4,FALSE),0)</f>
        <v>0</v>
      </c>
      <c r="O873" s="65">
        <f>IFERROR(VLOOKUP(G873,'Sentrale parametere'!$A$4:$G$11,5,FALSE),0)</f>
        <v>0</v>
      </c>
      <c r="P873" s="65">
        <f>IFERROR(VLOOKUP(G873,'Sentrale parametere'!$A$4:$G$11,6,FALSE)*IF(F873="Ja",2,1),0)</f>
        <v>0</v>
      </c>
      <c r="Q873" s="65">
        <f>IFERROR(VLOOKUP(G873,'Sentrale parametere'!$A$4:$G$11,7,FALSE),0)</f>
        <v>0</v>
      </c>
      <c r="R873" s="5">
        <f t="shared" si="78"/>
        <v>0</v>
      </c>
      <c r="S873" s="5">
        <f t="shared" si="79"/>
        <v>0</v>
      </c>
      <c r="T873" s="5">
        <f t="shared" si="80"/>
        <v>0</v>
      </c>
      <c r="U873" s="4">
        <f t="shared" si="81"/>
        <v>0</v>
      </c>
      <c r="V873" s="4">
        <f t="shared" si="82"/>
        <v>0</v>
      </c>
      <c r="W873" s="4">
        <f t="shared" si="83"/>
        <v>0</v>
      </c>
    </row>
    <row r="874" spans="1:23" customFormat="1" x14ac:dyDescent="0.25">
      <c r="A874" s="124"/>
      <c r="B874" s="119"/>
      <c r="C874" s="124"/>
      <c r="D874" s="124"/>
      <c r="E874" s="124"/>
      <c r="F874" s="123"/>
      <c r="G874" s="4"/>
      <c r="H874" s="4"/>
      <c r="I874" s="4"/>
      <c r="J874" s="4"/>
      <c r="K874" s="4"/>
      <c r="L874" s="64">
        <f>IFERROR(VLOOKUP(G874,'Sentrale parametere'!$A$4:$G$11,2,FALSE),0)</f>
        <v>0</v>
      </c>
      <c r="M874" s="64">
        <f>IFERROR(VLOOKUP(G874,'Sentrale parametere'!$A$4:$G$11,3,FALSE)*IF(F874="Ja",2,1),0)</f>
        <v>0</v>
      </c>
      <c r="N874" s="64">
        <f>IFERROR(VLOOKUP(G874,'Sentrale parametere'!$A$4:$G$11,4,FALSE),0)</f>
        <v>0</v>
      </c>
      <c r="O874" s="65">
        <f>IFERROR(VLOOKUP(G874,'Sentrale parametere'!$A$4:$G$11,5,FALSE),0)</f>
        <v>0</v>
      </c>
      <c r="P874" s="65">
        <f>IFERROR(VLOOKUP(G874,'Sentrale parametere'!$A$4:$G$11,6,FALSE)*IF(F874="Ja",2,1),0)</f>
        <v>0</v>
      </c>
      <c r="Q874" s="65">
        <f>IFERROR(VLOOKUP(G874,'Sentrale parametere'!$A$4:$G$11,7,FALSE),0)</f>
        <v>0</v>
      </c>
      <c r="R874" s="5">
        <f t="shared" si="78"/>
        <v>0</v>
      </c>
      <c r="S874" s="5">
        <f t="shared" si="79"/>
        <v>0</v>
      </c>
      <c r="T874" s="5">
        <f t="shared" si="80"/>
        <v>0</v>
      </c>
      <c r="U874" s="4">
        <f t="shared" si="81"/>
        <v>0</v>
      </c>
      <c r="V874" s="4">
        <f t="shared" si="82"/>
        <v>0</v>
      </c>
      <c r="W874" s="4">
        <f t="shared" si="83"/>
        <v>0</v>
      </c>
    </row>
    <row r="875" spans="1:23" customFormat="1" x14ac:dyDescent="0.25">
      <c r="A875" s="124"/>
      <c r="B875" s="119"/>
      <c r="C875" s="124"/>
      <c r="D875" s="124"/>
      <c r="E875" s="124"/>
      <c r="F875" s="123"/>
      <c r="G875" s="4"/>
      <c r="H875" s="4"/>
      <c r="I875" s="4"/>
      <c r="J875" s="4"/>
      <c r="K875" s="4"/>
      <c r="L875" s="64">
        <f>IFERROR(VLOOKUP(G875,'Sentrale parametere'!$A$4:$G$11,2,FALSE),0)</f>
        <v>0</v>
      </c>
      <c r="M875" s="64">
        <f>IFERROR(VLOOKUP(G875,'Sentrale parametere'!$A$4:$G$11,3,FALSE)*IF(F875="Ja",2,1),0)</f>
        <v>0</v>
      </c>
      <c r="N875" s="64">
        <f>IFERROR(VLOOKUP(G875,'Sentrale parametere'!$A$4:$G$11,4,FALSE),0)</f>
        <v>0</v>
      </c>
      <c r="O875" s="65">
        <f>IFERROR(VLOOKUP(G875,'Sentrale parametere'!$A$4:$G$11,5,FALSE),0)</f>
        <v>0</v>
      </c>
      <c r="P875" s="65">
        <f>IFERROR(VLOOKUP(G875,'Sentrale parametere'!$A$4:$G$11,6,FALSE)*IF(F875="Ja",2,1),0)</f>
        <v>0</v>
      </c>
      <c r="Q875" s="65">
        <f>IFERROR(VLOOKUP(G875,'Sentrale parametere'!$A$4:$G$11,7,FALSE),0)</f>
        <v>0</v>
      </c>
      <c r="R875" s="5">
        <f t="shared" si="78"/>
        <v>0</v>
      </c>
      <c r="S875" s="5">
        <f t="shared" si="79"/>
        <v>0</v>
      </c>
      <c r="T875" s="5">
        <f t="shared" si="80"/>
        <v>0</v>
      </c>
      <c r="U875" s="4">
        <f t="shared" si="81"/>
        <v>0</v>
      </c>
      <c r="V875" s="4">
        <f t="shared" si="82"/>
        <v>0</v>
      </c>
      <c r="W875" s="4">
        <f t="shared" si="83"/>
        <v>0</v>
      </c>
    </row>
    <row r="876" spans="1:23" customFormat="1" x14ac:dyDescent="0.25">
      <c r="A876" s="124"/>
      <c r="B876" s="119"/>
      <c r="C876" s="124"/>
      <c r="D876" s="124"/>
      <c r="E876" s="124"/>
      <c r="F876" s="123"/>
      <c r="G876" s="4"/>
      <c r="H876" s="4"/>
      <c r="I876" s="4"/>
      <c r="J876" s="4"/>
      <c r="K876" s="4"/>
      <c r="L876" s="64">
        <f>IFERROR(VLOOKUP(G876,'Sentrale parametere'!$A$4:$G$11,2,FALSE),0)</f>
        <v>0</v>
      </c>
      <c r="M876" s="64">
        <f>IFERROR(VLOOKUP(G876,'Sentrale parametere'!$A$4:$G$11,3,FALSE)*IF(F876="Ja",2,1),0)</f>
        <v>0</v>
      </c>
      <c r="N876" s="64">
        <f>IFERROR(VLOOKUP(G876,'Sentrale parametere'!$A$4:$G$11,4,FALSE),0)</f>
        <v>0</v>
      </c>
      <c r="O876" s="65">
        <f>IFERROR(VLOOKUP(G876,'Sentrale parametere'!$A$4:$G$11,5,FALSE),0)</f>
        <v>0</v>
      </c>
      <c r="P876" s="65">
        <f>IFERROR(VLOOKUP(G876,'Sentrale parametere'!$A$4:$G$11,6,FALSE)*IF(F876="Ja",2,1),0)</f>
        <v>0</v>
      </c>
      <c r="Q876" s="65">
        <f>IFERROR(VLOOKUP(G876,'Sentrale parametere'!$A$4:$G$11,7,FALSE),0)</f>
        <v>0</v>
      </c>
      <c r="R876" s="5">
        <f t="shared" si="78"/>
        <v>0</v>
      </c>
      <c r="S876" s="5">
        <f t="shared" si="79"/>
        <v>0</v>
      </c>
      <c r="T876" s="5">
        <f t="shared" si="80"/>
        <v>0</v>
      </c>
      <c r="U876" s="4">
        <f t="shared" si="81"/>
        <v>0</v>
      </c>
      <c r="V876" s="4">
        <f t="shared" si="82"/>
        <v>0</v>
      </c>
      <c r="W876" s="4">
        <f t="shared" si="83"/>
        <v>0</v>
      </c>
    </row>
  </sheetData>
  <dataValidations count="1">
    <dataValidation type="list" allowBlank="1" showInputMessage="1" showErrorMessage="1" sqref="F2:F876">
      <formula1>Ja_Nei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'Enheter, modell og år'!$A$2:$A$31</xm:f>
          </x14:formula1>
          <xm:sqref>B2</xm:sqref>
        </x14:dataValidation>
        <x14:dataValidation type="list" allowBlank="1" showInputMessage="1" showErrorMessage="1">
          <x14:formula1>
            <xm:f>'Sentrale parametere'!$A$4:$A$11</xm:f>
          </x14:formula1>
          <xm:sqref>G2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AO34"/>
  <sheetViews>
    <sheetView workbookViewId="0"/>
  </sheetViews>
  <sheetFormatPr baseColWidth="10" defaultRowHeight="15" x14ac:dyDescent="0.25"/>
  <cols>
    <col min="1" max="1" width="48.7109375" bestFit="1" customWidth="1"/>
    <col min="2" max="2" width="19.85546875" bestFit="1" customWidth="1"/>
    <col min="3" max="3" width="19" bestFit="1" customWidth="1"/>
    <col min="4" max="4" width="10.5703125" bestFit="1" customWidth="1"/>
    <col min="5" max="5" width="11.7109375" bestFit="1" customWidth="1"/>
    <col min="6" max="6" width="19.85546875" bestFit="1" customWidth="1"/>
  </cols>
  <sheetData>
    <row r="1" spans="1:41" x14ac:dyDescent="0.25">
      <c r="A1" s="14"/>
      <c r="B1" s="26">
        <f>'Enheter, modell og år'!$F$2</f>
        <v>2018</v>
      </c>
      <c r="C1" s="27">
        <f>'Enheter, modell og år'!$F$2</f>
        <v>2018</v>
      </c>
      <c r="D1" s="27">
        <f>'Enheter, modell og år'!$F$2</f>
        <v>2018</v>
      </c>
      <c r="E1" s="27">
        <f>'Enheter, modell og år'!$F$2</f>
        <v>2018</v>
      </c>
      <c r="F1" s="28">
        <f>'Enheter, modell og år'!$F$2</f>
        <v>2018</v>
      </c>
      <c r="G1" s="26">
        <f>B1+1</f>
        <v>2019</v>
      </c>
      <c r="H1" s="27">
        <f t="shared" ref="H1:AO1" si="0">C1+1</f>
        <v>2019</v>
      </c>
      <c r="I1" s="27">
        <f t="shared" si="0"/>
        <v>2019</v>
      </c>
      <c r="J1" s="27">
        <f t="shared" si="0"/>
        <v>2019</v>
      </c>
      <c r="K1" s="28">
        <f t="shared" si="0"/>
        <v>2019</v>
      </c>
      <c r="L1" s="26">
        <f t="shared" si="0"/>
        <v>2020</v>
      </c>
      <c r="M1" s="27">
        <f t="shared" si="0"/>
        <v>2020</v>
      </c>
      <c r="N1" s="27">
        <f t="shared" si="0"/>
        <v>2020</v>
      </c>
      <c r="O1" s="27">
        <f t="shared" si="0"/>
        <v>2020</v>
      </c>
      <c r="P1" s="28">
        <f t="shared" si="0"/>
        <v>2020</v>
      </c>
      <c r="Q1" s="26">
        <f t="shared" si="0"/>
        <v>2021</v>
      </c>
      <c r="R1" s="27">
        <f t="shared" si="0"/>
        <v>2021</v>
      </c>
      <c r="S1" s="27">
        <f t="shared" si="0"/>
        <v>2021</v>
      </c>
      <c r="T1" s="27">
        <f t="shared" si="0"/>
        <v>2021</v>
      </c>
      <c r="U1" s="28">
        <f t="shared" si="0"/>
        <v>2021</v>
      </c>
      <c r="V1" s="26">
        <f t="shared" si="0"/>
        <v>2022</v>
      </c>
      <c r="W1" s="27">
        <f t="shared" si="0"/>
        <v>2022</v>
      </c>
      <c r="X1" s="27">
        <f t="shared" si="0"/>
        <v>2022</v>
      </c>
      <c r="Y1" s="27">
        <f t="shared" si="0"/>
        <v>2022</v>
      </c>
      <c r="Z1" s="28">
        <f t="shared" si="0"/>
        <v>2022</v>
      </c>
      <c r="AA1" s="26">
        <f t="shared" si="0"/>
        <v>2023</v>
      </c>
      <c r="AB1" s="27">
        <f t="shared" si="0"/>
        <v>2023</v>
      </c>
      <c r="AC1" s="27">
        <f t="shared" si="0"/>
        <v>2023</v>
      </c>
      <c r="AD1" s="27">
        <f t="shared" si="0"/>
        <v>2023</v>
      </c>
      <c r="AE1" s="28">
        <f t="shared" si="0"/>
        <v>2023</v>
      </c>
      <c r="AF1" s="26">
        <f t="shared" si="0"/>
        <v>2024</v>
      </c>
      <c r="AG1" s="27">
        <f t="shared" si="0"/>
        <v>2024</v>
      </c>
      <c r="AH1" s="27">
        <f t="shared" si="0"/>
        <v>2024</v>
      </c>
      <c r="AI1" s="27">
        <f t="shared" si="0"/>
        <v>2024</v>
      </c>
      <c r="AJ1" s="28">
        <f t="shared" si="0"/>
        <v>2024</v>
      </c>
      <c r="AK1" s="26">
        <f t="shared" si="0"/>
        <v>2025</v>
      </c>
      <c r="AL1" s="27">
        <f t="shared" si="0"/>
        <v>2025</v>
      </c>
      <c r="AM1" s="27">
        <f t="shared" si="0"/>
        <v>2025</v>
      </c>
      <c r="AN1" s="27">
        <f t="shared" si="0"/>
        <v>2025</v>
      </c>
      <c r="AO1" s="28">
        <f t="shared" si="0"/>
        <v>2025</v>
      </c>
    </row>
    <row r="2" spans="1:41" x14ac:dyDescent="0.25">
      <c r="A2" s="24" t="s">
        <v>0</v>
      </c>
      <c r="B2" s="23" t="s">
        <v>21</v>
      </c>
      <c r="C2" s="24" t="s">
        <v>27</v>
      </c>
      <c r="D2" s="24" t="s">
        <v>22</v>
      </c>
      <c r="E2" s="24" t="s">
        <v>23</v>
      </c>
      <c r="F2" s="25" t="s">
        <v>24</v>
      </c>
      <c r="G2" s="23" t="str">
        <f>$B$2&amp;G1</f>
        <v>Avlagte doktorgrader2019</v>
      </c>
      <c r="H2" s="24" t="str">
        <f>$C$2&amp;H1</f>
        <v>Publikasjonspoeng2019</v>
      </c>
      <c r="I2" s="24" t="str">
        <f>$D$2&amp;I1</f>
        <v>EU-inntekt2019</v>
      </c>
      <c r="J2" s="24" t="str">
        <f>$E$2&amp;J1</f>
        <v>NFR-inntekt2019</v>
      </c>
      <c r="K2" s="25" t="str">
        <f>$F$2&amp;K1</f>
        <v>BOA (eksl. EU og NFR)2019</v>
      </c>
      <c r="L2" s="23" t="str">
        <f>$B$2&amp;L1</f>
        <v>Avlagte doktorgrader2020</v>
      </c>
      <c r="M2" s="24" t="str">
        <f>$C$2&amp;M1</f>
        <v>Publikasjonspoeng2020</v>
      </c>
      <c r="N2" s="24" t="str">
        <f>$D$2&amp;N1</f>
        <v>EU-inntekt2020</v>
      </c>
      <c r="O2" s="24" t="str">
        <f>$E$2&amp;O1</f>
        <v>NFR-inntekt2020</v>
      </c>
      <c r="P2" s="25" t="str">
        <f>$F$2&amp;P1</f>
        <v>BOA (eksl. EU og NFR)2020</v>
      </c>
      <c r="Q2" s="23" t="str">
        <f>$B$2&amp;Q1</f>
        <v>Avlagte doktorgrader2021</v>
      </c>
      <c r="R2" s="24" t="str">
        <f>$C$2&amp;R1</f>
        <v>Publikasjonspoeng2021</v>
      </c>
      <c r="S2" s="24" t="str">
        <f>$D$2&amp;S1</f>
        <v>EU-inntekt2021</v>
      </c>
      <c r="T2" s="24" t="str">
        <f>$E$2&amp;T1</f>
        <v>NFR-inntekt2021</v>
      </c>
      <c r="U2" s="25" t="str">
        <f>$F$2&amp;U1</f>
        <v>BOA (eksl. EU og NFR)2021</v>
      </c>
      <c r="V2" s="23" t="str">
        <f>$B$2&amp;V1</f>
        <v>Avlagte doktorgrader2022</v>
      </c>
      <c r="W2" s="24" t="str">
        <f>$C$2&amp;W1</f>
        <v>Publikasjonspoeng2022</v>
      </c>
      <c r="X2" s="24" t="str">
        <f>$D$2&amp;X1</f>
        <v>EU-inntekt2022</v>
      </c>
      <c r="Y2" s="24" t="str">
        <f>$E$2&amp;Y1</f>
        <v>NFR-inntekt2022</v>
      </c>
      <c r="Z2" s="25" t="str">
        <f>$F$2&amp;Z1</f>
        <v>BOA (eksl. EU og NFR)2022</v>
      </c>
      <c r="AA2" s="23" t="str">
        <f>$B$2&amp;AA1</f>
        <v>Avlagte doktorgrader2023</v>
      </c>
      <c r="AB2" s="24" t="str">
        <f>$C$2&amp;AB1</f>
        <v>Publikasjonspoeng2023</v>
      </c>
      <c r="AC2" s="24" t="str">
        <f>$D$2&amp;AC1</f>
        <v>EU-inntekt2023</v>
      </c>
      <c r="AD2" s="24" t="str">
        <f>$E$2&amp;AD1</f>
        <v>NFR-inntekt2023</v>
      </c>
      <c r="AE2" s="25" t="str">
        <f>$F$2&amp;AE1</f>
        <v>BOA (eksl. EU og NFR)2023</v>
      </c>
      <c r="AF2" s="23" t="str">
        <f>$B$2&amp;AF1</f>
        <v>Avlagte doktorgrader2024</v>
      </c>
      <c r="AG2" s="24" t="str">
        <f>$C$2&amp;AG1</f>
        <v>Publikasjonspoeng2024</v>
      </c>
      <c r="AH2" s="24" t="str">
        <f>$D$2&amp;AH1</f>
        <v>EU-inntekt2024</v>
      </c>
      <c r="AI2" s="24" t="str">
        <f>$E$2&amp;AI1</f>
        <v>NFR-inntekt2024</v>
      </c>
      <c r="AJ2" s="25" t="str">
        <f>$F$2&amp;AJ1</f>
        <v>BOA (eksl. EU og NFR)2024</v>
      </c>
      <c r="AK2" s="23" t="str">
        <f>$B$2&amp;AK1</f>
        <v>Avlagte doktorgrader2025</v>
      </c>
      <c r="AL2" s="24" t="str">
        <f>$C$2&amp;AL1</f>
        <v>Publikasjonspoeng2025</v>
      </c>
      <c r="AM2" s="24" t="str">
        <f>$D$2&amp;AM1</f>
        <v>EU-inntekt2025</v>
      </c>
      <c r="AN2" s="24" t="str">
        <f>$E$2&amp;AN1</f>
        <v>NFR-inntekt2025</v>
      </c>
      <c r="AO2" s="25" t="str">
        <f>$F$2&amp;AO1</f>
        <v>BOA (eksl. EU og NFR)2025</v>
      </c>
    </row>
    <row r="3" spans="1:41" x14ac:dyDescent="0.25">
      <c r="A3" s="14">
        <f>'Enheter, modell og år'!A2</f>
        <v>0</v>
      </c>
      <c r="B3" s="120"/>
      <c r="C3" s="121"/>
      <c r="D3" s="121"/>
      <c r="E3" s="121"/>
      <c r="F3" s="122"/>
      <c r="G3" s="29">
        <f>IFERROR((1+Utviklingsbaner!E3)*B3,0)</f>
        <v>0</v>
      </c>
      <c r="H3" s="19">
        <f>IFERROR((1+Utviklingsbaner!F3)*C3,0)</f>
        <v>0</v>
      </c>
      <c r="I3" s="19">
        <f>IFERROR((1+Utviklingsbaner!G3)*D3,0)</f>
        <v>0</v>
      </c>
      <c r="J3" s="19">
        <f>IFERROR((1+Utviklingsbaner!H3)*E3,0)</f>
        <v>0</v>
      </c>
      <c r="K3" s="19">
        <f>IFERROR((1+Utviklingsbaner!I3)*F3,0)</f>
        <v>0</v>
      </c>
      <c r="L3" s="29">
        <f>IFERROR((1+Utviklingsbaner!E36)*G3,0)</f>
        <v>0</v>
      </c>
      <c r="M3" s="19">
        <f>IFERROR((1+Utviklingsbaner!F36)*H3,0)</f>
        <v>0</v>
      </c>
      <c r="N3" s="19">
        <f>IFERROR((1+Utviklingsbaner!G36)*I3,0)</f>
        <v>0</v>
      </c>
      <c r="O3" s="19">
        <f>IFERROR((1+Utviklingsbaner!H36)*J3,0)</f>
        <v>0</v>
      </c>
      <c r="P3" s="19">
        <f>IFERROR((1+Utviklingsbaner!I36)*K3,0)</f>
        <v>0</v>
      </c>
      <c r="Q3" s="29">
        <f>IFERROR((1+Utviklingsbaner!E69)*L3,0)</f>
        <v>0</v>
      </c>
      <c r="R3" s="19">
        <f>IFERROR((1+Utviklingsbaner!F69)*M3,0)</f>
        <v>0</v>
      </c>
      <c r="S3" s="19">
        <f>IFERROR((1+Utviklingsbaner!G69)*N3,0)</f>
        <v>0</v>
      </c>
      <c r="T3" s="19">
        <f>IFERROR((1+Utviklingsbaner!H69)*O3,0)</f>
        <v>0</v>
      </c>
      <c r="U3" s="19">
        <f>IFERROR((1+Utviklingsbaner!I69)*P3,0)</f>
        <v>0</v>
      </c>
      <c r="V3" s="29">
        <f>IFERROR((1+Utviklingsbaner!E102)*Q3,0)</f>
        <v>0</v>
      </c>
      <c r="W3" s="19">
        <f>IFERROR((1+Utviklingsbaner!F102)*R3,0)</f>
        <v>0</v>
      </c>
      <c r="X3" s="19">
        <f>IFERROR((1+Utviklingsbaner!G102)*S3,0)</f>
        <v>0</v>
      </c>
      <c r="Y3" s="19">
        <f>IFERROR((1+Utviklingsbaner!H102)*T3,0)</f>
        <v>0</v>
      </c>
      <c r="Z3" s="19">
        <f>IFERROR((1+Utviklingsbaner!I102)*U3,0)</f>
        <v>0</v>
      </c>
      <c r="AA3" s="29">
        <f>IFERROR((1+Utviklingsbaner!E135)*V3,0)</f>
        <v>0</v>
      </c>
      <c r="AB3" s="19">
        <f>IFERROR((1+Utviklingsbaner!F135)*W3,0)</f>
        <v>0</v>
      </c>
      <c r="AC3" s="19">
        <f>IFERROR((1+Utviklingsbaner!G135)*X3,0)</f>
        <v>0</v>
      </c>
      <c r="AD3" s="19">
        <f>IFERROR((1+Utviklingsbaner!H135)*Y3,0)</f>
        <v>0</v>
      </c>
      <c r="AE3" s="19">
        <f>IFERROR((1+Utviklingsbaner!I135)*Z3,0)</f>
        <v>0</v>
      </c>
      <c r="AF3" s="29">
        <f>IFERROR((1+Utviklingsbaner!E168)*AA3,0)</f>
        <v>0</v>
      </c>
      <c r="AG3" s="19">
        <f>IFERROR((1+Utviklingsbaner!F168)*AB3,0)</f>
        <v>0</v>
      </c>
      <c r="AH3" s="19">
        <f>IFERROR((1+Utviklingsbaner!G168)*AC3,0)</f>
        <v>0</v>
      </c>
      <c r="AI3" s="19">
        <f>IFERROR((1+Utviklingsbaner!H168)*AD3,0)</f>
        <v>0</v>
      </c>
      <c r="AJ3" s="19">
        <f>IFERROR((1+Utviklingsbaner!I168)*AE3,0)</f>
        <v>0</v>
      </c>
      <c r="AK3" s="29">
        <f>IFERROR((1+Utviklingsbaner!E201)*AF3,0)</f>
        <v>0</v>
      </c>
      <c r="AL3" s="19">
        <f>IFERROR((1+Utviklingsbaner!F201)*AG3,0)</f>
        <v>0</v>
      </c>
      <c r="AM3" s="19">
        <f>IFERROR((1+Utviklingsbaner!G201)*AH3,0)</f>
        <v>0</v>
      </c>
      <c r="AN3" s="19">
        <f>IFERROR((1+Utviklingsbaner!H201)*AI3,0)</f>
        <v>0</v>
      </c>
      <c r="AO3" s="41">
        <f>IFERROR((1+Utviklingsbaner!I201)*AJ3,0)</f>
        <v>0</v>
      </c>
    </row>
    <row r="4" spans="1:41" x14ac:dyDescent="0.25">
      <c r="A4" s="14">
        <f>'Enheter, modell og år'!A3</f>
        <v>0</v>
      </c>
      <c r="B4" s="120"/>
      <c r="C4" s="121"/>
      <c r="D4" s="121"/>
      <c r="E4" s="121"/>
      <c r="F4" s="122"/>
      <c r="G4" s="29">
        <f>IFERROR((1+Utviklingsbaner!E4)*B4,0)</f>
        <v>0</v>
      </c>
      <c r="H4" s="19">
        <f>IFERROR((1+Utviklingsbaner!F4)*C4,0)</f>
        <v>0</v>
      </c>
      <c r="I4" s="19">
        <f>IFERROR((1+Utviklingsbaner!G4)*D4,0)</f>
        <v>0</v>
      </c>
      <c r="J4" s="19">
        <f>IFERROR((1+Utviklingsbaner!H4)*E4,0)</f>
        <v>0</v>
      </c>
      <c r="K4" s="19">
        <f>IFERROR((1+Utviklingsbaner!I4)*F4,0)</f>
        <v>0</v>
      </c>
      <c r="L4" s="29">
        <f>IFERROR((1+Utviklingsbaner!E37)*G4,0)</f>
        <v>0</v>
      </c>
      <c r="M4" s="19">
        <f>IFERROR((1+Utviklingsbaner!F37)*H4,0)</f>
        <v>0</v>
      </c>
      <c r="N4" s="19">
        <f>IFERROR((1+Utviklingsbaner!G37)*I4,0)</f>
        <v>0</v>
      </c>
      <c r="O4" s="19">
        <f>IFERROR((1+Utviklingsbaner!H37)*J4,0)</f>
        <v>0</v>
      </c>
      <c r="P4" s="19">
        <f>IFERROR((1+Utviklingsbaner!I37)*K4,0)</f>
        <v>0</v>
      </c>
      <c r="Q4" s="29">
        <f>IFERROR((1+Utviklingsbaner!E70)*L4,0)</f>
        <v>0</v>
      </c>
      <c r="R4" s="19">
        <f>IFERROR((1+Utviklingsbaner!F70)*M4,0)</f>
        <v>0</v>
      </c>
      <c r="S4" s="19">
        <f>IFERROR((1+Utviklingsbaner!G70)*N4,0)</f>
        <v>0</v>
      </c>
      <c r="T4" s="19">
        <f>IFERROR((1+Utviklingsbaner!H70)*O4,0)</f>
        <v>0</v>
      </c>
      <c r="U4" s="19">
        <f>IFERROR((1+Utviklingsbaner!I70)*P4,0)</f>
        <v>0</v>
      </c>
      <c r="V4" s="29">
        <f>IFERROR((1+Utviklingsbaner!E103)*Q4,0)</f>
        <v>0</v>
      </c>
      <c r="W4" s="19">
        <f>IFERROR((1+Utviklingsbaner!F103)*R4,0)</f>
        <v>0</v>
      </c>
      <c r="X4" s="19">
        <f>IFERROR((1+Utviklingsbaner!G103)*S4,0)</f>
        <v>0</v>
      </c>
      <c r="Y4" s="19">
        <f>IFERROR((1+Utviklingsbaner!H103)*T4,0)</f>
        <v>0</v>
      </c>
      <c r="Z4" s="19">
        <f>IFERROR((1+Utviklingsbaner!I103)*U4,0)</f>
        <v>0</v>
      </c>
      <c r="AA4" s="29">
        <f>IFERROR((1+Utviklingsbaner!E136)*V4,0)</f>
        <v>0</v>
      </c>
      <c r="AB4" s="19">
        <f>IFERROR((1+Utviklingsbaner!F136)*W4,0)</f>
        <v>0</v>
      </c>
      <c r="AC4" s="19">
        <f>IFERROR((1+Utviklingsbaner!G136)*X4,0)</f>
        <v>0</v>
      </c>
      <c r="AD4" s="19">
        <f>IFERROR((1+Utviklingsbaner!H136)*Y4,0)</f>
        <v>0</v>
      </c>
      <c r="AE4" s="19">
        <f>IFERROR((1+Utviklingsbaner!I136)*Z4,0)</f>
        <v>0</v>
      </c>
      <c r="AF4" s="29">
        <f>IFERROR((1+Utviklingsbaner!E169)*AA4,0)</f>
        <v>0</v>
      </c>
      <c r="AG4" s="19">
        <f>IFERROR((1+Utviklingsbaner!F169)*AB4,0)</f>
        <v>0</v>
      </c>
      <c r="AH4" s="19">
        <f>IFERROR((1+Utviklingsbaner!G169)*AC4,0)</f>
        <v>0</v>
      </c>
      <c r="AI4" s="19">
        <f>IFERROR((1+Utviklingsbaner!H169)*AD4,0)</f>
        <v>0</v>
      </c>
      <c r="AJ4" s="19">
        <f>IFERROR((1+Utviklingsbaner!I169)*AE4,0)</f>
        <v>0</v>
      </c>
      <c r="AK4" s="29">
        <f>IFERROR((1+Utviklingsbaner!E202)*AF4,0)</f>
        <v>0</v>
      </c>
      <c r="AL4" s="19">
        <f>IFERROR((1+Utviklingsbaner!F202)*AG4,0)</f>
        <v>0</v>
      </c>
      <c r="AM4" s="19">
        <f>IFERROR((1+Utviklingsbaner!G202)*AH4,0)</f>
        <v>0</v>
      </c>
      <c r="AN4" s="19">
        <f>IFERROR((1+Utviklingsbaner!H202)*AI4,0)</f>
        <v>0</v>
      </c>
      <c r="AO4" s="41">
        <f>IFERROR((1+Utviklingsbaner!I202)*AJ4,0)</f>
        <v>0</v>
      </c>
    </row>
    <row r="5" spans="1:41" x14ac:dyDescent="0.25">
      <c r="A5" s="14">
        <f>'Enheter, modell og år'!A4</f>
        <v>0</v>
      </c>
      <c r="B5" s="120"/>
      <c r="C5" s="121"/>
      <c r="D5" s="121"/>
      <c r="E5" s="121"/>
      <c r="F5" s="122"/>
      <c r="G5" s="29">
        <f>IFERROR((1+Utviklingsbaner!E5)*B5,0)</f>
        <v>0</v>
      </c>
      <c r="H5" s="19">
        <f>IFERROR((1+Utviklingsbaner!F5)*C5,0)</f>
        <v>0</v>
      </c>
      <c r="I5" s="19">
        <f>IFERROR((1+Utviklingsbaner!G5)*D5,0)</f>
        <v>0</v>
      </c>
      <c r="J5" s="19">
        <f>IFERROR((1+Utviklingsbaner!H5)*E5,0)</f>
        <v>0</v>
      </c>
      <c r="K5" s="19">
        <f>IFERROR((1+Utviklingsbaner!I5)*F5,0)</f>
        <v>0</v>
      </c>
      <c r="L5" s="29">
        <f>IFERROR((1+Utviklingsbaner!E38)*G5,0)</f>
        <v>0</v>
      </c>
      <c r="M5" s="19">
        <f>IFERROR((1+Utviklingsbaner!F38)*H5,0)</f>
        <v>0</v>
      </c>
      <c r="N5" s="19">
        <f>IFERROR((1+Utviklingsbaner!G38)*I5,0)</f>
        <v>0</v>
      </c>
      <c r="O5" s="19">
        <f>IFERROR((1+Utviklingsbaner!H38)*J5,0)</f>
        <v>0</v>
      </c>
      <c r="P5" s="19">
        <f>IFERROR((1+Utviklingsbaner!I38)*K5,0)</f>
        <v>0</v>
      </c>
      <c r="Q5" s="29">
        <f>IFERROR((1+Utviklingsbaner!E71)*L5,0)</f>
        <v>0</v>
      </c>
      <c r="R5" s="19">
        <f>IFERROR((1+Utviklingsbaner!F71)*M5,0)</f>
        <v>0</v>
      </c>
      <c r="S5" s="19">
        <f>IFERROR((1+Utviklingsbaner!G71)*N5,0)</f>
        <v>0</v>
      </c>
      <c r="T5" s="19">
        <f>IFERROR((1+Utviklingsbaner!H71)*O5,0)</f>
        <v>0</v>
      </c>
      <c r="U5" s="19">
        <f>IFERROR((1+Utviklingsbaner!I71)*P5,0)</f>
        <v>0</v>
      </c>
      <c r="V5" s="29">
        <f>IFERROR((1+Utviklingsbaner!E104)*Q5,0)</f>
        <v>0</v>
      </c>
      <c r="W5" s="19">
        <f>IFERROR((1+Utviklingsbaner!F104)*R5,0)</f>
        <v>0</v>
      </c>
      <c r="X5" s="19">
        <f>IFERROR((1+Utviklingsbaner!G104)*S5,0)</f>
        <v>0</v>
      </c>
      <c r="Y5" s="19">
        <f>IFERROR((1+Utviklingsbaner!H104)*T5,0)</f>
        <v>0</v>
      </c>
      <c r="Z5" s="19">
        <f>IFERROR((1+Utviklingsbaner!I104)*U5,0)</f>
        <v>0</v>
      </c>
      <c r="AA5" s="29">
        <f>IFERROR((1+Utviklingsbaner!E137)*V5,0)</f>
        <v>0</v>
      </c>
      <c r="AB5" s="19">
        <f>IFERROR((1+Utviklingsbaner!F137)*W5,0)</f>
        <v>0</v>
      </c>
      <c r="AC5" s="19">
        <f>IFERROR((1+Utviklingsbaner!G137)*X5,0)</f>
        <v>0</v>
      </c>
      <c r="AD5" s="19">
        <f>IFERROR((1+Utviklingsbaner!H137)*Y5,0)</f>
        <v>0</v>
      </c>
      <c r="AE5" s="19">
        <f>IFERROR((1+Utviklingsbaner!I137)*Z5,0)</f>
        <v>0</v>
      </c>
      <c r="AF5" s="29">
        <f>IFERROR((1+Utviklingsbaner!E170)*AA5,0)</f>
        <v>0</v>
      </c>
      <c r="AG5" s="19">
        <f>IFERROR((1+Utviklingsbaner!F170)*AB5,0)</f>
        <v>0</v>
      </c>
      <c r="AH5" s="19">
        <f>IFERROR((1+Utviklingsbaner!G170)*AC5,0)</f>
        <v>0</v>
      </c>
      <c r="AI5" s="19">
        <f>IFERROR((1+Utviklingsbaner!H170)*AD5,0)</f>
        <v>0</v>
      </c>
      <c r="AJ5" s="19">
        <f>IFERROR((1+Utviklingsbaner!I170)*AE5,0)</f>
        <v>0</v>
      </c>
      <c r="AK5" s="29">
        <f>IFERROR((1+Utviklingsbaner!E203)*AF5,0)</f>
        <v>0</v>
      </c>
      <c r="AL5" s="19">
        <f>IFERROR((1+Utviklingsbaner!F203)*AG5,0)</f>
        <v>0</v>
      </c>
      <c r="AM5" s="19">
        <f>IFERROR((1+Utviklingsbaner!G203)*AH5,0)</f>
        <v>0</v>
      </c>
      <c r="AN5" s="19">
        <f>IFERROR((1+Utviklingsbaner!H203)*AI5,0)</f>
        <v>0</v>
      </c>
      <c r="AO5" s="41">
        <f>IFERROR((1+Utviklingsbaner!I203)*AJ5,0)</f>
        <v>0</v>
      </c>
    </row>
    <row r="6" spans="1:41" x14ac:dyDescent="0.25">
      <c r="A6" s="14">
        <f>'Enheter, modell og år'!A5</f>
        <v>0</v>
      </c>
      <c r="B6" s="120"/>
      <c r="C6" s="121"/>
      <c r="D6" s="121"/>
      <c r="E6" s="121"/>
      <c r="F6" s="122"/>
      <c r="G6" s="29">
        <f>IFERROR((1+Utviklingsbaner!E6)*B6,0)</f>
        <v>0</v>
      </c>
      <c r="H6" s="19">
        <f>IFERROR((1+Utviklingsbaner!F6)*C6,0)</f>
        <v>0</v>
      </c>
      <c r="I6" s="19">
        <f>IFERROR((1+Utviklingsbaner!G6)*D6,0)</f>
        <v>0</v>
      </c>
      <c r="J6" s="19">
        <f>IFERROR((1+Utviklingsbaner!H6)*E6,0)</f>
        <v>0</v>
      </c>
      <c r="K6" s="19">
        <f>IFERROR((1+Utviklingsbaner!I6)*F6,0)</f>
        <v>0</v>
      </c>
      <c r="L6" s="29">
        <f>IFERROR((1+Utviklingsbaner!E39)*G6,0)</f>
        <v>0</v>
      </c>
      <c r="M6" s="19">
        <f>IFERROR((1+Utviklingsbaner!F39)*H6,0)</f>
        <v>0</v>
      </c>
      <c r="N6" s="19">
        <f>IFERROR((1+Utviklingsbaner!G39)*I6,0)</f>
        <v>0</v>
      </c>
      <c r="O6" s="19">
        <f>IFERROR((1+Utviklingsbaner!H39)*J6,0)</f>
        <v>0</v>
      </c>
      <c r="P6" s="19">
        <f>IFERROR((1+Utviklingsbaner!I39)*K6,0)</f>
        <v>0</v>
      </c>
      <c r="Q6" s="29">
        <f>IFERROR((1+Utviklingsbaner!E72)*L6,0)</f>
        <v>0</v>
      </c>
      <c r="R6" s="19">
        <f>IFERROR((1+Utviklingsbaner!F72)*M6,0)</f>
        <v>0</v>
      </c>
      <c r="S6" s="19">
        <f>IFERROR((1+Utviklingsbaner!G72)*N6,0)</f>
        <v>0</v>
      </c>
      <c r="T6" s="19">
        <f>IFERROR((1+Utviklingsbaner!H72)*O6,0)</f>
        <v>0</v>
      </c>
      <c r="U6" s="19">
        <f>IFERROR((1+Utviklingsbaner!I72)*P6,0)</f>
        <v>0</v>
      </c>
      <c r="V6" s="29">
        <f>IFERROR((1+Utviklingsbaner!E105)*Q6,0)</f>
        <v>0</v>
      </c>
      <c r="W6" s="19">
        <f>IFERROR((1+Utviklingsbaner!F105)*R6,0)</f>
        <v>0</v>
      </c>
      <c r="X6" s="19">
        <f>IFERROR((1+Utviklingsbaner!G105)*S6,0)</f>
        <v>0</v>
      </c>
      <c r="Y6" s="19">
        <f>IFERROR((1+Utviklingsbaner!H105)*T6,0)</f>
        <v>0</v>
      </c>
      <c r="Z6" s="19">
        <f>IFERROR((1+Utviklingsbaner!I105)*U6,0)</f>
        <v>0</v>
      </c>
      <c r="AA6" s="29">
        <f>IFERROR((1+Utviklingsbaner!E138)*V6,0)</f>
        <v>0</v>
      </c>
      <c r="AB6" s="19">
        <f>IFERROR((1+Utviklingsbaner!F138)*W6,0)</f>
        <v>0</v>
      </c>
      <c r="AC6" s="19">
        <f>IFERROR((1+Utviklingsbaner!G138)*X6,0)</f>
        <v>0</v>
      </c>
      <c r="AD6" s="19">
        <f>IFERROR((1+Utviklingsbaner!H138)*Y6,0)</f>
        <v>0</v>
      </c>
      <c r="AE6" s="19">
        <f>IFERROR((1+Utviklingsbaner!I138)*Z6,0)</f>
        <v>0</v>
      </c>
      <c r="AF6" s="29">
        <f>IFERROR((1+Utviklingsbaner!E171)*AA6,0)</f>
        <v>0</v>
      </c>
      <c r="AG6" s="19">
        <f>IFERROR((1+Utviklingsbaner!F171)*AB6,0)</f>
        <v>0</v>
      </c>
      <c r="AH6" s="19">
        <f>IFERROR((1+Utviklingsbaner!G171)*AC6,0)</f>
        <v>0</v>
      </c>
      <c r="AI6" s="19">
        <f>IFERROR((1+Utviklingsbaner!H171)*AD6,0)</f>
        <v>0</v>
      </c>
      <c r="AJ6" s="19">
        <f>IFERROR((1+Utviklingsbaner!I171)*AE6,0)</f>
        <v>0</v>
      </c>
      <c r="AK6" s="29">
        <f>IFERROR((1+Utviklingsbaner!E204)*AF6,0)</f>
        <v>0</v>
      </c>
      <c r="AL6" s="19">
        <f>IFERROR((1+Utviklingsbaner!F204)*AG6,0)</f>
        <v>0</v>
      </c>
      <c r="AM6" s="19">
        <f>IFERROR((1+Utviklingsbaner!G204)*AH6,0)</f>
        <v>0</v>
      </c>
      <c r="AN6" s="19">
        <f>IFERROR((1+Utviklingsbaner!H204)*AI6,0)</f>
        <v>0</v>
      </c>
      <c r="AO6" s="41">
        <f>IFERROR((1+Utviklingsbaner!I204)*AJ6,0)</f>
        <v>0</v>
      </c>
    </row>
    <row r="7" spans="1:41" x14ac:dyDescent="0.25">
      <c r="A7" s="14">
        <f>'Enheter, modell og år'!A6</f>
        <v>0</v>
      </c>
      <c r="B7" s="120"/>
      <c r="C7" s="121"/>
      <c r="D7" s="121"/>
      <c r="E7" s="121"/>
      <c r="F7" s="122"/>
      <c r="G7" s="29">
        <f>IFERROR((1+Utviklingsbaner!E7)*B7,0)</f>
        <v>0</v>
      </c>
      <c r="H7" s="19">
        <f>IFERROR((1+Utviklingsbaner!F7)*C7,0)</f>
        <v>0</v>
      </c>
      <c r="I7" s="19">
        <f>IFERROR((1+Utviklingsbaner!G7)*D7,0)</f>
        <v>0</v>
      </c>
      <c r="J7" s="19">
        <f>IFERROR((1+Utviklingsbaner!H7)*E7,0)</f>
        <v>0</v>
      </c>
      <c r="K7" s="19">
        <f>IFERROR((1+Utviklingsbaner!I7)*F7,0)</f>
        <v>0</v>
      </c>
      <c r="L7" s="29">
        <f>IFERROR((1+Utviklingsbaner!E40)*G7,0)</f>
        <v>0</v>
      </c>
      <c r="M7" s="19">
        <f>IFERROR((1+Utviklingsbaner!F40)*H7,0)</f>
        <v>0</v>
      </c>
      <c r="N7" s="19">
        <f>IFERROR((1+Utviklingsbaner!G40)*I7,0)</f>
        <v>0</v>
      </c>
      <c r="O7" s="19">
        <f>IFERROR((1+Utviklingsbaner!H40)*J7,0)</f>
        <v>0</v>
      </c>
      <c r="P7" s="19">
        <f>IFERROR((1+Utviklingsbaner!I40)*K7,0)</f>
        <v>0</v>
      </c>
      <c r="Q7" s="29">
        <f>IFERROR((1+Utviklingsbaner!E73)*L7,0)</f>
        <v>0</v>
      </c>
      <c r="R7" s="19">
        <f>IFERROR((1+Utviklingsbaner!F73)*M7,0)</f>
        <v>0</v>
      </c>
      <c r="S7" s="19">
        <f>IFERROR((1+Utviklingsbaner!G73)*N7,0)</f>
        <v>0</v>
      </c>
      <c r="T7" s="19">
        <f>IFERROR((1+Utviklingsbaner!H73)*O7,0)</f>
        <v>0</v>
      </c>
      <c r="U7" s="19">
        <f>IFERROR((1+Utviklingsbaner!I73)*P7,0)</f>
        <v>0</v>
      </c>
      <c r="V7" s="29">
        <f>IFERROR((1+Utviklingsbaner!E106)*Q7,0)</f>
        <v>0</v>
      </c>
      <c r="W7" s="19">
        <f>IFERROR((1+Utviklingsbaner!F106)*R7,0)</f>
        <v>0</v>
      </c>
      <c r="X7" s="19">
        <f>IFERROR((1+Utviklingsbaner!G106)*S7,0)</f>
        <v>0</v>
      </c>
      <c r="Y7" s="19">
        <f>IFERROR((1+Utviklingsbaner!H106)*T7,0)</f>
        <v>0</v>
      </c>
      <c r="Z7" s="19">
        <f>IFERROR((1+Utviklingsbaner!I106)*U7,0)</f>
        <v>0</v>
      </c>
      <c r="AA7" s="29">
        <f>IFERROR((1+Utviklingsbaner!E139)*V7,0)</f>
        <v>0</v>
      </c>
      <c r="AB7" s="19">
        <f>IFERROR((1+Utviklingsbaner!F139)*W7,0)</f>
        <v>0</v>
      </c>
      <c r="AC7" s="19">
        <f>IFERROR((1+Utviklingsbaner!G139)*X7,0)</f>
        <v>0</v>
      </c>
      <c r="AD7" s="19">
        <f>IFERROR((1+Utviklingsbaner!H139)*Y7,0)</f>
        <v>0</v>
      </c>
      <c r="AE7" s="19">
        <f>IFERROR((1+Utviklingsbaner!I139)*Z7,0)</f>
        <v>0</v>
      </c>
      <c r="AF7" s="29">
        <f>IFERROR((1+Utviklingsbaner!E172)*AA7,0)</f>
        <v>0</v>
      </c>
      <c r="AG7" s="19">
        <f>IFERROR((1+Utviklingsbaner!F172)*AB7,0)</f>
        <v>0</v>
      </c>
      <c r="AH7" s="19">
        <f>IFERROR((1+Utviklingsbaner!G172)*AC7,0)</f>
        <v>0</v>
      </c>
      <c r="AI7" s="19">
        <f>IFERROR((1+Utviklingsbaner!H172)*AD7,0)</f>
        <v>0</v>
      </c>
      <c r="AJ7" s="19">
        <f>IFERROR((1+Utviklingsbaner!I172)*AE7,0)</f>
        <v>0</v>
      </c>
      <c r="AK7" s="29">
        <f>IFERROR((1+Utviklingsbaner!E205)*AF7,0)</f>
        <v>0</v>
      </c>
      <c r="AL7" s="19">
        <f>IFERROR((1+Utviklingsbaner!F205)*AG7,0)</f>
        <v>0</v>
      </c>
      <c r="AM7" s="19">
        <f>IFERROR((1+Utviklingsbaner!G205)*AH7,0)</f>
        <v>0</v>
      </c>
      <c r="AN7" s="19">
        <f>IFERROR((1+Utviklingsbaner!H205)*AI7,0)</f>
        <v>0</v>
      </c>
      <c r="AO7" s="41">
        <f>IFERROR((1+Utviklingsbaner!I205)*AJ7,0)</f>
        <v>0</v>
      </c>
    </row>
    <row r="8" spans="1:41" x14ac:dyDescent="0.25">
      <c r="A8" s="14">
        <f>'Enheter, modell og år'!A7</f>
        <v>0</v>
      </c>
      <c r="B8" s="120"/>
      <c r="C8" s="121"/>
      <c r="D8" s="121"/>
      <c r="E8" s="121"/>
      <c r="F8" s="122"/>
      <c r="G8" s="29">
        <f>IFERROR((1+Utviklingsbaner!E8)*B8,0)</f>
        <v>0</v>
      </c>
      <c r="H8" s="19">
        <f>IFERROR((1+Utviklingsbaner!F8)*C8,0)</f>
        <v>0</v>
      </c>
      <c r="I8" s="19">
        <f>IFERROR((1+Utviklingsbaner!G8)*D8,0)</f>
        <v>0</v>
      </c>
      <c r="J8" s="19">
        <f>IFERROR((1+Utviklingsbaner!H8)*E8,0)</f>
        <v>0</v>
      </c>
      <c r="K8" s="19">
        <f>IFERROR((1+Utviklingsbaner!I8)*F8,0)</f>
        <v>0</v>
      </c>
      <c r="L8" s="29">
        <f>IFERROR((1+Utviklingsbaner!E41)*G8,0)</f>
        <v>0</v>
      </c>
      <c r="M8" s="19">
        <f>IFERROR((1+Utviklingsbaner!F41)*H8,0)</f>
        <v>0</v>
      </c>
      <c r="N8" s="19">
        <f>IFERROR((1+Utviklingsbaner!G41)*I8,0)</f>
        <v>0</v>
      </c>
      <c r="O8" s="19">
        <f>IFERROR((1+Utviklingsbaner!H41)*J8,0)</f>
        <v>0</v>
      </c>
      <c r="P8" s="19">
        <f>IFERROR((1+Utviklingsbaner!I41)*K8,0)</f>
        <v>0</v>
      </c>
      <c r="Q8" s="29">
        <f>IFERROR((1+Utviklingsbaner!E74)*L8,0)</f>
        <v>0</v>
      </c>
      <c r="R8" s="19">
        <f>IFERROR((1+Utviklingsbaner!F74)*M8,0)</f>
        <v>0</v>
      </c>
      <c r="S8" s="19">
        <f>IFERROR((1+Utviklingsbaner!G74)*N8,0)</f>
        <v>0</v>
      </c>
      <c r="T8" s="19">
        <f>IFERROR((1+Utviklingsbaner!H74)*O8,0)</f>
        <v>0</v>
      </c>
      <c r="U8" s="19">
        <f>IFERROR((1+Utviklingsbaner!I74)*P8,0)</f>
        <v>0</v>
      </c>
      <c r="V8" s="29">
        <f>IFERROR((1+Utviklingsbaner!E107)*Q8,0)</f>
        <v>0</v>
      </c>
      <c r="W8" s="19">
        <f>IFERROR((1+Utviklingsbaner!F107)*R8,0)</f>
        <v>0</v>
      </c>
      <c r="X8" s="19">
        <f>IFERROR((1+Utviklingsbaner!G107)*S8,0)</f>
        <v>0</v>
      </c>
      <c r="Y8" s="19">
        <f>IFERROR((1+Utviklingsbaner!H107)*T8,0)</f>
        <v>0</v>
      </c>
      <c r="Z8" s="19">
        <f>IFERROR((1+Utviklingsbaner!I107)*U8,0)</f>
        <v>0</v>
      </c>
      <c r="AA8" s="29">
        <f>IFERROR((1+Utviklingsbaner!E140)*V8,0)</f>
        <v>0</v>
      </c>
      <c r="AB8" s="19">
        <f>IFERROR((1+Utviklingsbaner!F140)*W8,0)</f>
        <v>0</v>
      </c>
      <c r="AC8" s="19">
        <f>IFERROR((1+Utviklingsbaner!G140)*X8,0)</f>
        <v>0</v>
      </c>
      <c r="AD8" s="19">
        <f>IFERROR((1+Utviklingsbaner!H140)*Y8,0)</f>
        <v>0</v>
      </c>
      <c r="AE8" s="19">
        <f>IFERROR((1+Utviklingsbaner!I140)*Z8,0)</f>
        <v>0</v>
      </c>
      <c r="AF8" s="29">
        <f>IFERROR((1+Utviklingsbaner!E173)*AA8,0)</f>
        <v>0</v>
      </c>
      <c r="AG8" s="19">
        <f>IFERROR((1+Utviklingsbaner!F173)*AB8,0)</f>
        <v>0</v>
      </c>
      <c r="AH8" s="19">
        <f>IFERROR((1+Utviklingsbaner!G173)*AC8,0)</f>
        <v>0</v>
      </c>
      <c r="AI8" s="19">
        <f>IFERROR((1+Utviklingsbaner!H173)*AD8,0)</f>
        <v>0</v>
      </c>
      <c r="AJ8" s="19">
        <f>IFERROR((1+Utviklingsbaner!I173)*AE8,0)</f>
        <v>0</v>
      </c>
      <c r="AK8" s="29">
        <f>IFERROR((1+Utviklingsbaner!E206)*AF8,0)</f>
        <v>0</v>
      </c>
      <c r="AL8" s="19">
        <f>IFERROR((1+Utviklingsbaner!F206)*AG8,0)</f>
        <v>0</v>
      </c>
      <c r="AM8" s="19">
        <f>IFERROR((1+Utviklingsbaner!G206)*AH8,0)</f>
        <v>0</v>
      </c>
      <c r="AN8" s="19">
        <f>IFERROR((1+Utviklingsbaner!H206)*AI8,0)</f>
        <v>0</v>
      </c>
      <c r="AO8" s="41">
        <f>IFERROR((1+Utviklingsbaner!I206)*AJ8,0)</f>
        <v>0</v>
      </c>
    </row>
    <row r="9" spans="1:41" x14ac:dyDescent="0.25">
      <c r="A9" s="14">
        <f>'Enheter, modell og år'!A8</f>
        <v>0</v>
      </c>
      <c r="B9" s="120"/>
      <c r="C9" s="121"/>
      <c r="D9" s="121"/>
      <c r="E9" s="121"/>
      <c r="F9" s="122"/>
      <c r="G9" s="29">
        <f>IFERROR((1+Utviklingsbaner!E9)*B9,0)</f>
        <v>0</v>
      </c>
      <c r="H9" s="19">
        <f>IFERROR((1+Utviklingsbaner!F9)*C9,0)</f>
        <v>0</v>
      </c>
      <c r="I9" s="19">
        <f>IFERROR((1+Utviklingsbaner!G9)*D9,0)</f>
        <v>0</v>
      </c>
      <c r="J9" s="19">
        <f>IFERROR((1+Utviklingsbaner!H9)*E9,0)</f>
        <v>0</v>
      </c>
      <c r="K9" s="19">
        <f>IFERROR((1+Utviklingsbaner!I9)*F9,0)</f>
        <v>0</v>
      </c>
      <c r="L9" s="29">
        <f>IFERROR((1+Utviklingsbaner!E42)*G9,0)</f>
        <v>0</v>
      </c>
      <c r="M9" s="19">
        <f>IFERROR((1+Utviklingsbaner!F42)*H9,0)</f>
        <v>0</v>
      </c>
      <c r="N9" s="19">
        <f>IFERROR((1+Utviklingsbaner!G42)*I9,0)</f>
        <v>0</v>
      </c>
      <c r="O9" s="19">
        <f>IFERROR((1+Utviklingsbaner!H42)*J9,0)</f>
        <v>0</v>
      </c>
      <c r="P9" s="19">
        <f>IFERROR((1+Utviklingsbaner!I42)*K9,0)</f>
        <v>0</v>
      </c>
      <c r="Q9" s="29">
        <f>IFERROR((1+Utviklingsbaner!E75)*L9,0)</f>
        <v>0</v>
      </c>
      <c r="R9" s="19">
        <f>IFERROR((1+Utviklingsbaner!F75)*M9,0)</f>
        <v>0</v>
      </c>
      <c r="S9" s="19">
        <f>IFERROR((1+Utviklingsbaner!G75)*N9,0)</f>
        <v>0</v>
      </c>
      <c r="T9" s="19">
        <f>IFERROR((1+Utviklingsbaner!H75)*O9,0)</f>
        <v>0</v>
      </c>
      <c r="U9" s="19">
        <f>IFERROR((1+Utviklingsbaner!I75)*P9,0)</f>
        <v>0</v>
      </c>
      <c r="V9" s="29">
        <f>IFERROR((1+Utviklingsbaner!E108)*Q9,0)</f>
        <v>0</v>
      </c>
      <c r="W9" s="19">
        <f>IFERROR((1+Utviklingsbaner!F108)*R9,0)</f>
        <v>0</v>
      </c>
      <c r="X9" s="19">
        <f>IFERROR((1+Utviklingsbaner!G108)*S9,0)</f>
        <v>0</v>
      </c>
      <c r="Y9" s="19">
        <f>IFERROR((1+Utviklingsbaner!H108)*T9,0)</f>
        <v>0</v>
      </c>
      <c r="Z9" s="19">
        <f>IFERROR((1+Utviklingsbaner!I108)*U9,0)</f>
        <v>0</v>
      </c>
      <c r="AA9" s="29">
        <f>IFERROR((1+Utviklingsbaner!E141)*V9,0)</f>
        <v>0</v>
      </c>
      <c r="AB9" s="19">
        <f>IFERROR((1+Utviklingsbaner!F141)*W9,0)</f>
        <v>0</v>
      </c>
      <c r="AC9" s="19">
        <f>IFERROR((1+Utviklingsbaner!G141)*X9,0)</f>
        <v>0</v>
      </c>
      <c r="AD9" s="19">
        <f>IFERROR((1+Utviklingsbaner!H141)*Y9,0)</f>
        <v>0</v>
      </c>
      <c r="AE9" s="19">
        <f>IFERROR((1+Utviklingsbaner!I141)*Z9,0)</f>
        <v>0</v>
      </c>
      <c r="AF9" s="29">
        <f>IFERROR((1+Utviklingsbaner!E174)*AA9,0)</f>
        <v>0</v>
      </c>
      <c r="AG9" s="19">
        <f>IFERROR((1+Utviklingsbaner!F174)*AB9,0)</f>
        <v>0</v>
      </c>
      <c r="AH9" s="19">
        <f>IFERROR((1+Utviklingsbaner!G174)*AC9,0)</f>
        <v>0</v>
      </c>
      <c r="AI9" s="19">
        <f>IFERROR((1+Utviklingsbaner!H174)*AD9,0)</f>
        <v>0</v>
      </c>
      <c r="AJ9" s="19">
        <f>IFERROR((1+Utviklingsbaner!I174)*AE9,0)</f>
        <v>0</v>
      </c>
      <c r="AK9" s="29">
        <f>IFERROR((1+Utviklingsbaner!E207)*AF9,0)</f>
        <v>0</v>
      </c>
      <c r="AL9" s="19">
        <f>IFERROR((1+Utviklingsbaner!F207)*AG9,0)</f>
        <v>0</v>
      </c>
      <c r="AM9" s="19">
        <f>IFERROR((1+Utviklingsbaner!G207)*AH9,0)</f>
        <v>0</v>
      </c>
      <c r="AN9" s="19">
        <f>IFERROR((1+Utviklingsbaner!H207)*AI9,0)</f>
        <v>0</v>
      </c>
      <c r="AO9" s="41">
        <f>IFERROR((1+Utviklingsbaner!I207)*AJ9,0)</f>
        <v>0</v>
      </c>
    </row>
    <row r="10" spans="1:41" x14ac:dyDescent="0.25">
      <c r="A10" s="14">
        <f>'Enheter, modell og år'!A9</f>
        <v>0</v>
      </c>
      <c r="B10" s="120"/>
      <c r="C10" s="121"/>
      <c r="D10" s="121"/>
      <c r="E10" s="121"/>
      <c r="F10" s="122"/>
      <c r="G10" s="29">
        <f>IFERROR((1+Utviklingsbaner!E10)*B10,0)</f>
        <v>0</v>
      </c>
      <c r="H10" s="19">
        <f>IFERROR((1+Utviklingsbaner!F10)*C10,0)</f>
        <v>0</v>
      </c>
      <c r="I10" s="19">
        <f>IFERROR((1+Utviklingsbaner!G10)*D10,0)</f>
        <v>0</v>
      </c>
      <c r="J10" s="19">
        <f>IFERROR((1+Utviklingsbaner!H10)*E10,0)</f>
        <v>0</v>
      </c>
      <c r="K10" s="19">
        <f>IFERROR((1+Utviklingsbaner!I10)*F10,0)</f>
        <v>0</v>
      </c>
      <c r="L10" s="29">
        <f>IFERROR((1+Utviklingsbaner!E43)*G10,0)</f>
        <v>0</v>
      </c>
      <c r="M10" s="19">
        <f>IFERROR((1+Utviklingsbaner!F43)*H10,0)</f>
        <v>0</v>
      </c>
      <c r="N10" s="19">
        <f>IFERROR((1+Utviklingsbaner!G43)*I10,0)</f>
        <v>0</v>
      </c>
      <c r="O10" s="19">
        <f>IFERROR((1+Utviklingsbaner!H43)*J10,0)</f>
        <v>0</v>
      </c>
      <c r="P10" s="19">
        <f>IFERROR((1+Utviklingsbaner!I43)*K10,0)</f>
        <v>0</v>
      </c>
      <c r="Q10" s="29">
        <f>IFERROR((1+Utviklingsbaner!E76)*L10,0)</f>
        <v>0</v>
      </c>
      <c r="R10" s="19">
        <f>IFERROR((1+Utviklingsbaner!F76)*M10,0)</f>
        <v>0</v>
      </c>
      <c r="S10" s="19">
        <f>IFERROR((1+Utviklingsbaner!G76)*N10,0)</f>
        <v>0</v>
      </c>
      <c r="T10" s="19">
        <f>IFERROR((1+Utviklingsbaner!H76)*O10,0)</f>
        <v>0</v>
      </c>
      <c r="U10" s="19">
        <f>IFERROR((1+Utviklingsbaner!I76)*P10,0)</f>
        <v>0</v>
      </c>
      <c r="V10" s="29">
        <f>IFERROR((1+Utviklingsbaner!E109)*Q10,0)</f>
        <v>0</v>
      </c>
      <c r="W10" s="19">
        <f>IFERROR((1+Utviklingsbaner!F109)*R10,0)</f>
        <v>0</v>
      </c>
      <c r="X10" s="19">
        <f>IFERROR((1+Utviklingsbaner!G109)*S10,0)</f>
        <v>0</v>
      </c>
      <c r="Y10" s="19">
        <f>IFERROR((1+Utviklingsbaner!H109)*T10,0)</f>
        <v>0</v>
      </c>
      <c r="Z10" s="19">
        <f>IFERROR((1+Utviklingsbaner!I109)*U10,0)</f>
        <v>0</v>
      </c>
      <c r="AA10" s="29">
        <f>IFERROR((1+Utviklingsbaner!E142)*V10,0)</f>
        <v>0</v>
      </c>
      <c r="AB10" s="19">
        <f>IFERROR((1+Utviklingsbaner!F142)*W10,0)</f>
        <v>0</v>
      </c>
      <c r="AC10" s="19">
        <f>IFERROR((1+Utviklingsbaner!G142)*X10,0)</f>
        <v>0</v>
      </c>
      <c r="AD10" s="19">
        <f>IFERROR((1+Utviklingsbaner!H142)*Y10,0)</f>
        <v>0</v>
      </c>
      <c r="AE10" s="19">
        <f>IFERROR((1+Utviklingsbaner!I142)*Z10,0)</f>
        <v>0</v>
      </c>
      <c r="AF10" s="29">
        <f>IFERROR((1+Utviklingsbaner!E175)*AA10,0)</f>
        <v>0</v>
      </c>
      <c r="AG10" s="19">
        <f>IFERROR((1+Utviklingsbaner!F175)*AB10,0)</f>
        <v>0</v>
      </c>
      <c r="AH10" s="19">
        <f>IFERROR((1+Utviklingsbaner!G175)*AC10,0)</f>
        <v>0</v>
      </c>
      <c r="AI10" s="19">
        <f>IFERROR((1+Utviklingsbaner!H175)*AD10,0)</f>
        <v>0</v>
      </c>
      <c r="AJ10" s="19">
        <f>IFERROR((1+Utviklingsbaner!I175)*AE10,0)</f>
        <v>0</v>
      </c>
      <c r="AK10" s="29">
        <f>IFERROR((1+Utviklingsbaner!E208)*AF10,0)</f>
        <v>0</v>
      </c>
      <c r="AL10" s="19">
        <f>IFERROR((1+Utviklingsbaner!F208)*AG10,0)</f>
        <v>0</v>
      </c>
      <c r="AM10" s="19">
        <f>IFERROR((1+Utviklingsbaner!G208)*AH10,0)</f>
        <v>0</v>
      </c>
      <c r="AN10" s="19">
        <f>IFERROR((1+Utviklingsbaner!H208)*AI10,0)</f>
        <v>0</v>
      </c>
      <c r="AO10" s="41">
        <f>IFERROR((1+Utviklingsbaner!I208)*AJ10,0)</f>
        <v>0</v>
      </c>
    </row>
    <row r="11" spans="1:41" x14ac:dyDescent="0.25">
      <c r="A11" s="14">
        <f>'Enheter, modell og år'!A10</f>
        <v>0</v>
      </c>
      <c r="B11" s="120"/>
      <c r="C11" s="121"/>
      <c r="D11" s="121"/>
      <c r="E11" s="121"/>
      <c r="F11" s="122"/>
      <c r="G11" s="29">
        <f>IFERROR((1+Utviklingsbaner!E11)*B11,0)</f>
        <v>0</v>
      </c>
      <c r="H11" s="19">
        <f>IFERROR((1+Utviklingsbaner!F11)*C11,0)</f>
        <v>0</v>
      </c>
      <c r="I11" s="19">
        <f>IFERROR((1+Utviklingsbaner!G11)*D11,0)</f>
        <v>0</v>
      </c>
      <c r="J11" s="19">
        <f>IFERROR((1+Utviklingsbaner!H11)*E11,0)</f>
        <v>0</v>
      </c>
      <c r="K11" s="19">
        <f>IFERROR((1+Utviklingsbaner!I11)*F11,0)</f>
        <v>0</v>
      </c>
      <c r="L11" s="29">
        <f>IFERROR((1+Utviklingsbaner!E44)*G11,0)</f>
        <v>0</v>
      </c>
      <c r="M11" s="19">
        <f>IFERROR((1+Utviklingsbaner!F44)*H11,0)</f>
        <v>0</v>
      </c>
      <c r="N11" s="19">
        <f>IFERROR((1+Utviklingsbaner!G44)*I11,0)</f>
        <v>0</v>
      </c>
      <c r="O11" s="19">
        <f>IFERROR((1+Utviklingsbaner!H44)*J11,0)</f>
        <v>0</v>
      </c>
      <c r="P11" s="19">
        <f>IFERROR((1+Utviklingsbaner!I44)*K11,0)</f>
        <v>0</v>
      </c>
      <c r="Q11" s="29">
        <f>IFERROR((1+Utviklingsbaner!E77)*L11,0)</f>
        <v>0</v>
      </c>
      <c r="R11" s="19">
        <f>IFERROR((1+Utviklingsbaner!F77)*M11,0)</f>
        <v>0</v>
      </c>
      <c r="S11" s="19">
        <f>IFERROR((1+Utviklingsbaner!G77)*N11,0)</f>
        <v>0</v>
      </c>
      <c r="T11" s="19">
        <f>IFERROR((1+Utviklingsbaner!H77)*O11,0)</f>
        <v>0</v>
      </c>
      <c r="U11" s="19">
        <f>IFERROR((1+Utviklingsbaner!I77)*P11,0)</f>
        <v>0</v>
      </c>
      <c r="V11" s="29">
        <f>IFERROR((1+Utviklingsbaner!E110)*Q11,0)</f>
        <v>0</v>
      </c>
      <c r="W11" s="19">
        <f>IFERROR((1+Utviklingsbaner!F110)*R11,0)</f>
        <v>0</v>
      </c>
      <c r="X11" s="19">
        <f>IFERROR((1+Utviklingsbaner!G110)*S11,0)</f>
        <v>0</v>
      </c>
      <c r="Y11" s="19">
        <f>IFERROR((1+Utviklingsbaner!H110)*T11,0)</f>
        <v>0</v>
      </c>
      <c r="Z11" s="19">
        <f>IFERROR((1+Utviklingsbaner!I110)*U11,0)</f>
        <v>0</v>
      </c>
      <c r="AA11" s="29">
        <f>IFERROR((1+Utviklingsbaner!E143)*V11,0)</f>
        <v>0</v>
      </c>
      <c r="AB11" s="19">
        <f>IFERROR((1+Utviklingsbaner!F143)*W11,0)</f>
        <v>0</v>
      </c>
      <c r="AC11" s="19">
        <f>IFERROR((1+Utviklingsbaner!G143)*X11,0)</f>
        <v>0</v>
      </c>
      <c r="AD11" s="19">
        <f>IFERROR((1+Utviklingsbaner!H143)*Y11,0)</f>
        <v>0</v>
      </c>
      <c r="AE11" s="19">
        <f>IFERROR((1+Utviklingsbaner!I143)*Z11,0)</f>
        <v>0</v>
      </c>
      <c r="AF11" s="29">
        <f>IFERROR((1+Utviklingsbaner!E176)*AA11,0)</f>
        <v>0</v>
      </c>
      <c r="AG11" s="19">
        <f>IFERROR((1+Utviklingsbaner!F176)*AB11,0)</f>
        <v>0</v>
      </c>
      <c r="AH11" s="19">
        <f>IFERROR((1+Utviklingsbaner!G176)*AC11,0)</f>
        <v>0</v>
      </c>
      <c r="AI11" s="19">
        <f>IFERROR((1+Utviklingsbaner!H176)*AD11,0)</f>
        <v>0</v>
      </c>
      <c r="AJ11" s="19">
        <f>IFERROR((1+Utviklingsbaner!I176)*AE11,0)</f>
        <v>0</v>
      </c>
      <c r="AK11" s="29">
        <f>IFERROR((1+Utviklingsbaner!E209)*AF11,0)</f>
        <v>0</v>
      </c>
      <c r="AL11" s="19">
        <f>IFERROR((1+Utviklingsbaner!F209)*AG11,0)</f>
        <v>0</v>
      </c>
      <c r="AM11" s="19">
        <f>IFERROR((1+Utviklingsbaner!G209)*AH11,0)</f>
        <v>0</v>
      </c>
      <c r="AN11" s="19">
        <f>IFERROR((1+Utviklingsbaner!H209)*AI11,0)</f>
        <v>0</v>
      </c>
      <c r="AO11" s="41">
        <f>IFERROR((1+Utviklingsbaner!I209)*AJ11,0)</f>
        <v>0</v>
      </c>
    </row>
    <row r="12" spans="1:41" x14ac:dyDescent="0.25">
      <c r="A12" s="14">
        <f>'Enheter, modell og år'!A11</f>
        <v>0</v>
      </c>
      <c r="B12" s="120"/>
      <c r="C12" s="121"/>
      <c r="D12" s="121"/>
      <c r="E12" s="121"/>
      <c r="F12" s="122"/>
      <c r="G12" s="29">
        <f>IFERROR((1+Utviklingsbaner!E12)*B12,0)</f>
        <v>0</v>
      </c>
      <c r="H12" s="19">
        <f>IFERROR((1+Utviklingsbaner!F12)*C12,0)</f>
        <v>0</v>
      </c>
      <c r="I12" s="19">
        <f>IFERROR((1+Utviklingsbaner!G12)*D12,0)</f>
        <v>0</v>
      </c>
      <c r="J12" s="19">
        <f>IFERROR((1+Utviklingsbaner!H12)*E12,0)</f>
        <v>0</v>
      </c>
      <c r="K12" s="19">
        <f>IFERROR((1+Utviklingsbaner!I12)*F12,0)</f>
        <v>0</v>
      </c>
      <c r="L12" s="29">
        <f>IFERROR((1+Utviklingsbaner!E45)*G12,0)</f>
        <v>0</v>
      </c>
      <c r="M12" s="19">
        <f>IFERROR((1+Utviklingsbaner!F45)*H12,0)</f>
        <v>0</v>
      </c>
      <c r="N12" s="19">
        <f>IFERROR((1+Utviklingsbaner!G45)*I12,0)</f>
        <v>0</v>
      </c>
      <c r="O12" s="19">
        <f>IFERROR((1+Utviklingsbaner!H45)*J12,0)</f>
        <v>0</v>
      </c>
      <c r="P12" s="19">
        <f>IFERROR((1+Utviklingsbaner!I45)*K12,0)</f>
        <v>0</v>
      </c>
      <c r="Q12" s="29">
        <f>IFERROR((1+Utviklingsbaner!E78)*L12,0)</f>
        <v>0</v>
      </c>
      <c r="R12" s="19">
        <f>IFERROR((1+Utviklingsbaner!F78)*M12,0)</f>
        <v>0</v>
      </c>
      <c r="S12" s="19">
        <f>IFERROR((1+Utviklingsbaner!G78)*N12,0)</f>
        <v>0</v>
      </c>
      <c r="T12" s="19">
        <f>IFERROR((1+Utviklingsbaner!H78)*O12,0)</f>
        <v>0</v>
      </c>
      <c r="U12" s="19">
        <f>IFERROR((1+Utviklingsbaner!I78)*P12,0)</f>
        <v>0</v>
      </c>
      <c r="V12" s="29">
        <f>IFERROR((1+Utviklingsbaner!E111)*Q12,0)</f>
        <v>0</v>
      </c>
      <c r="W12" s="19">
        <f>IFERROR((1+Utviklingsbaner!F111)*R12,0)</f>
        <v>0</v>
      </c>
      <c r="X12" s="19">
        <f>IFERROR((1+Utviklingsbaner!G111)*S12,0)</f>
        <v>0</v>
      </c>
      <c r="Y12" s="19">
        <f>IFERROR((1+Utviklingsbaner!H111)*T12,0)</f>
        <v>0</v>
      </c>
      <c r="Z12" s="19">
        <f>IFERROR((1+Utviklingsbaner!I111)*U12,0)</f>
        <v>0</v>
      </c>
      <c r="AA12" s="29">
        <f>IFERROR((1+Utviklingsbaner!E144)*V12,0)</f>
        <v>0</v>
      </c>
      <c r="AB12" s="19">
        <f>IFERROR((1+Utviklingsbaner!F144)*W12,0)</f>
        <v>0</v>
      </c>
      <c r="AC12" s="19">
        <f>IFERROR((1+Utviklingsbaner!G144)*X12,0)</f>
        <v>0</v>
      </c>
      <c r="AD12" s="19">
        <f>IFERROR((1+Utviklingsbaner!H144)*Y12,0)</f>
        <v>0</v>
      </c>
      <c r="AE12" s="19">
        <f>IFERROR((1+Utviklingsbaner!I144)*Z12,0)</f>
        <v>0</v>
      </c>
      <c r="AF12" s="29">
        <f>IFERROR((1+Utviklingsbaner!E177)*AA12,0)</f>
        <v>0</v>
      </c>
      <c r="AG12" s="19">
        <f>IFERROR((1+Utviklingsbaner!F177)*AB12,0)</f>
        <v>0</v>
      </c>
      <c r="AH12" s="19">
        <f>IFERROR((1+Utviklingsbaner!G177)*AC12,0)</f>
        <v>0</v>
      </c>
      <c r="AI12" s="19">
        <f>IFERROR((1+Utviklingsbaner!H177)*AD12,0)</f>
        <v>0</v>
      </c>
      <c r="AJ12" s="19">
        <f>IFERROR((1+Utviklingsbaner!I177)*AE12,0)</f>
        <v>0</v>
      </c>
      <c r="AK12" s="29">
        <f>IFERROR((1+Utviklingsbaner!E210)*AF12,0)</f>
        <v>0</v>
      </c>
      <c r="AL12" s="19">
        <f>IFERROR((1+Utviklingsbaner!F210)*AG12,0)</f>
        <v>0</v>
      </c>
      <c r="AM12" s="19">
        <f>IFERROR((1+Utviklingsbaner!G210)*AH12,0)</f>
        <v>0</v>
      </c>
      <c r="AN12" s="19">
        <f>IFERROR((1+Utviklingsbaner!H210)*AI12,0)</f>
        <v>0</v>
      </c>
      <c r="AO12" s="41">
        <f>IFERROR((1+Utviklingsbaner!I210)*AJ12,0)</f>
        <v>0</v>
      </c>
    </row>
    <row r="13" spans="1:41" x14ac:dyDescent="0.25">
      <c r="A13" s="14">
        <f>'Enheter, modell og år'!A12</f>
        <v>0</v>
      </c>
      <c r="B13" s="120"/>
      <c r="C13" s="121"/>
      <c r="D13" s="121"/>
      <c r="E13" s="121"/>
      <c r="F13" s="122"/>
      <c r="G13" s="29">
        <f>IFERROR((1+Utviklingsbaner!E13)*B13,0)</f>
        <v>0</v>
      </c>
      <c r="H13" s="19">
        <f>IFERROR((1+Utviklingsbaner!F13)*C13,0)</f>
        <v>0</v>
      </c>
      <c r="I13" s="19">
        <f>IFERROR((1+Utviklingsbaner!G13)*D13,0)</f>
        <v>0</v>
      </c>
      <c r="J13" s="19">
        <f>IFERROR((1+Utviklingsbaner!H13)*E13,0)</f>
        <v>0</v>
      </c>
      <c r="K13" s="19">
        <f>IFERROR((1+Utviklingsbaner!I13)*F13,0)</f>
        <v>0</v>
      </c>
      <c r="L13" s="29">
        <f>IFERROR((1+Utviklingsbaner!E46)*G13,0)</f>
        <v>0</v>
      </c>
      <c r="M13" s="19">
        <f>IFERROR((1+Utviklingsbaner!F46)*H13,0)</f>
        <v>0</v>
      </c>
      <c r="N13" s="19">
        <f>IFERROR((1+Utviklingsbaner!G46)*I13,0)</f>
        <v>0</v>
      </c>
      <c r="O13" s="19">
        <f>IFERROR((1+Utviklingsbaner!H46)*J13,0)</f>
        <v>0</v>
      </c>
      <c r="P13" s="19">
        <f>IFERROR((1+Utviklingsbaner!I46)*K13,0)</f>
        <v>0</v>
      </c>
      <c r="Q13" s="29">
        <f>IFERROR((1+Utviklingsbaner!E79)*L13,0)</f>
        <v>0</v>
      </c>
      <c r="R13" s="19">
        <f>IFERROR((1+Utviklingsbaner!F79)*M13,0)</f>
        <v>0</v>
      </c>
      <c r="S13" s="19">
        <f>IFERROR((1+Utviklingsbaner!G79)*N13,0)</f>
        <v>0</v>
      </c>
      <c r="T13" s="19">
        <f>IFERROR((1+Utviklingsbaner!H79)*O13,0)</f>
        <v>0</v>
      </c>
      <c r="U13" s="19">
        <f>IFERROR((1+Utviklingsbaner!I79)*P13,0)</f>
        <v>0</v>
      </c>
      <c r="V13" s="29">
        <f>IFERROR((1+Utviklingsbaner!E112)*Q13,0)</f>
        <v>0</v>
      </c>
      <c r="W13" s="19">
        <f>IFERROR((1+Utviklingsbaner!F112)*R13,0)</f>
        <v>0</v>
      </c>
      <c r="X13" s="19">
        <f>IFERROR((1+Utviklingsbaner!G112)*S13,0)</f>
        <v>0</v>
      </c>
      <c r="Y13" s="19">
        <f>IFERROR((1+Utviklingsbaner!H112)*T13,0)</f>
        <v>0</v>
      </c>
      <c r="Z13" s="19">
        <f>IFERROR((1+Utviklingsbaner!I112)*U13,0)</f>
        <v>0</v>
      </c>
      <c r="AA13" s="29">
        <f>IFERROR((1+Utviklingsbaner!E145)*V13,0)</f>
        <v>0</v>
      </c>
      <c r="AB13" s="19">
        <f>IFERROR((1+Utviklingsbaner!F145)*W13,0)</f>
        <v>0</v>
      </c>
      <c r="AC13" s="19">
        <f>IFERROR((1+Utviklingsbaner!G145)*X13,0)</f>
        <v>0</v>
      </c>
      <c r="AD13" s="19">
        <f>IFERROR((1+Utviklingsbaner!H145)*Y13,0)</f>
        <v>0</v>
      </c>
      <c r="AE13" s="19">
        <f>IFERROR((1+Utviklingsbaner!I145)*Z13,0)</f>
        <v>0</v>
      </c>
      <c r="AF13" s="29">
        <f>IFERROR((1+Utviklingsbaner!E178)*AA13,0)</f>
        <v>0</v>
      </c>
      <c r="AG13" s="19">
        <f>IFERROR((1+Utviklingsbaner!F178)*AB13,0)</f>
        <v>0</v>
      </c>
      <c r="AH13" s="19">
        <f>IFERROR((1+Utviklingsbaner!G178)*AC13,0)</f>
        <v>0</v>
      </c>
      <c r="AI13" s="19">
        <f>IFERROR((1+Utviklingsbaner!H178)*AD13,0)</f>
        <v>0</v>
      </c>
      <c r="AJ13" s="19">
        <f>IFERROR((1+Utviklingsbaner!I178)*AE13,0)</f>
        <v>0</v>
      </c>
      <c r="AK13" s="29">
        <f>IFERROR((1+Utviklingsbaner!E211)*AF13,0)</f>
        <v>0</v>
      </c>
      <c r="AL13" s="19">
        <f>IFERROR((1+Utviklingsbaner!F211)*AG13,0)</f>
        <v>0</v>
      </c>
      <c r="AM13" s="19">
        <f>IFERROR((1+Utviklingsbaner!G211)*AH13,0)</f>
        <v>0</v>
      </c>
      <c r="AN13" s="19">
        <f>IFERROR((1+Utviklingsbaner!H211)*AI13,0)</f>
        <v>0</v>
      </c>
      <c r="AO13" s="41">
        <f>IFERROR((1+Utviklingsbaner!I211)*AJ13,0)</f>
        <v>0</v>
      </c>
    </row>
    <row r="14" spans="1:41" x14ac:dyDescent="0.25">
      <c r="A14" s="14">
        <f>'Enheter, modell og år'!A13</f>
        <v>0</v>
      </c>
      <c r="B14" s="120"/>
      <c r="C14" s="121"/>
      <c r="D14" s="121"/>
      <c r="E14" s="121"/>
      <c r="F14" s="122"/>
      <c r="G14" s="29">
        <f>IFERROR((1+Utviklingsbaner!E14)*B14,0)</f>
        <v>0</v>
      </c>
      <c r="H14" s="19">
        <f>IFERROR((1+Utviklingsbaner!F14)*C14,0)</f>
        <v>0</v>
      </c>
      <c r="I14" s="19">
        <f>IFERROR((1+Utviklingsbaner!G14)*D14,0)</f>
        <v>0</v>
      </c>
      <c r="J14" s="19">
        <f>IFERROR((1+Utviklingsbaner!H14)*E14,0)</f>
        <v>0</v>
      </c>
      <c r="K14" s="19">
        <f>IFERROR((1+Utviklingsbaner!I14)*F14,0)</f>
        <v>0</v>
      </c>
      <c r="L14" s="29">
        <f>IFERROR((1+Utviklingsbaner!E47)*G14,0)</f>
        <v>0</v>
      </c>
      <c r="M14" s="19">
        <f>IFERROR((1+Utviklingsbaner!F47)*H14,0)</f>
        <v>0</v>
      </c>
      <c r="N14" s="19">
        <f>IFERROR((1+Utviklingsbaner!G47)*I14,0)</f>
        <v>0</v>
      </c>
      <c r="O14" s="19">
        <f>IFERROR((1+Utviklingsbaner!H47)*J14,0)</f>
        <v>0</v>
      </c>
      <c r="P14" s="19">
        <f>IFERROR((1+Utviklingsbaner!I47)*K14,0)</f>
        <v>0</v>
      </c>
      <c r="Q14" s="29">
        <f>IFERROR((1+Utviklingsbaner!E80)*L14,0)</f>
        <v>0</v>
      </c>
      <c r="R14" s="19">
        <f>IFERROR((1+Utviklingsbaner!F80)*M14,0)</f>
        <v>0</v>
      </c>
      <c r="S14" s="19">
        <f>IFERROR((1+Utviklingsbaner!G80)*N14,0)</f>
        <v>0</v>
      </c>
      <c r="T14" s="19">
        <f>IFERROR((1+Utviklingsbaner!H80)*O14,0)</f>
        <v>0</v>
      </c>
      <c r="U14" s="19">
        <f>IFERROR((1+Utviklingsbaner!I80)*P14,0)</f>
        <v>0</v>
      </c>
      <c r="V14" s="29">
        <f>IFERROR((1+Utviklingsbaner!E113)*Q14,0)</f>
        <v>0</v>
      </c>
      <c r="W14" s="19">
        <f>IFERROR((1+Utviklingsbaner!F113)*R14,0)</f>
        <v>0</v>
      </c>
      <c r="X14" s="19">
        <f>IFERROR((1+Utviklingsbaner!G113)*S14,0)</f>
        <v>0</v>
      </c>
      <c r="Y14" s="19">
        <f>IFERROR((1+Utviklingsbaner!H113)*T14,0)</f>
        <v>0</v>
      </c>
      <c r="Z14" s="19">
        <f>IFERROR((1+Utviklingsbaner!I113)*U14,0)</f>
        <v>0</v>
      </c>
      <c r="AA14" s="29">
        <f>IFERROR((1+Utviklingsbaner!E146)*V14,0)</f>
        <v>0</v>
      </c>
      <c r="AB14" s="19">
        <f>IFERROR((1+Utviklingsbaner!F146)*W14,0)</f>
        <v>0</v>
      </c>
      <c r="AC14" s="19">
        <f>IFERROR((1+Utviklingsbaner!G146)*X14,0)</f>
        <v>0</v>
      </c>
      <c r="AD14" s="19">
        <f>IFERROR((1+Utviklingsbaner!H146)*Y14,0)</f>
        <v>0</v>
      </c>
      <c r="AE14" s="19">
        <f>IFERROR((1+Utviklingsbaner!I146)*Z14,0)</f>
        <v>0</v>
      </c>
      <c r="AF14" s="29">
        <f>IFERROR((1+Utviklingsbaner!E179)*AA14,0)</f>
        <v>0</v>
      </c>
      <c r="AG14" s="19">
        <f>IFERROR((1+Utviklingsbaner!F179)*AB14,0)</f>
        <v>0</v>
      </c>
      <c r="AH14" s="19">
        <f>IFERROR((1+Utviklingsbaner!G179)*AC14,0)</f>
        <v>0</v>
      </c>
      <c r="AI14" s="19">
        <f>IFERROR((1+Utviklingsbaner!H179)*AD14,0)</f>
        <v>0</v>
      </c>
      <c r="AJ14" s="19">
        <f>IFERROR((1+Utviklingsbaner!I179)*AE14,0)</f>
        <v>0</v>
      </c>
      <c r="AK14" s="29">
        <f>IFERROR((1+Utviklingsbaner!E212)*AF14,0)</f>
        <v>0</v>
      </c>
      <c r="AL14" s="19">
        <f>IFERROR((1+Utviklingsbaner!F212)*AG14,0)</f>
        <v>0</v>
      </c>
      <c r="AM14" s="19">
        <f>IFERROR((1+Utviklingsbaner!G212)*AH14,0)</f>
        <v>0</v>
      </c>
      <c r="AN14" s="19">
        <f>IFERROR((1+Utviklingsbaner!H212)*AI14,0)</f>
        <v>0</v>
      </c>
      <c r="AO14" s="41">
        <f>IFERROR((1+Utviklingsbaner!I212)*AJ14,0)</f>
        <v>0</v>
      </c>
    </row>
    <row r="15" spans="1:41" x14ac:dyDescent="0.25">
      <c r="A15" s="14">
        <f>'Enheter, modell og år'!A14</f>
        <v>0</v>
      </c>
      <c r="B15" s="120"/>
      <c r="C15" s="121"/>
      <c r="D15" s="121"/>
      <c r="E15" s="121"/>
      <c r="F15" s="122"/>
      <c r="G15" s="29">
        <f>IFERROR((1+Utviklingsbaner!E15)*B15,0)</f>
        <v>0</v>
      </c>
      <c r="H15" s="19">
        <f>IFERROR((1+Utviklingsbaner!F15)*C15,0)</f>
        <v>0</v>
      </c>
      <c r="I15" s="19">
        <f>IFERROR((1+Utviklingsbaner!G15)*D15,0)</f>
        <v>0</v>
      </c>
      <c r="J15" s="19">
        <f>IFERROR((1+Utviklingsbaner!H15)*E15,0)</f>
        <v>0</v>
      </c>
      <c r="K15" s="19">
        <f>IFERROR((1+Utviklingsbaner!I15)*F15,0)</f>
        <v>0</v>
      </c>
      <c r="L15" s="29">
        <f>IFERROR((1+Utviklingsbaner!E48)*G15,0)</f>
        <v>0</v>
      </c>
      <c r="M15" s="19">
        <f>IFERROR((1+Utviklingsbaner!F48)*H15,0)</f>
        <v>0</v>
      </c>
      <c r="N15" s="19">
        <f>IFERROR((1+Utviklingsbaner!G48)*I15,0)</f>
        <v>0</v>
      </c>
      <c r="O15" s="19">
        <f>IFERROR((1+Utviklingsbaner!H48)*J15,0)</f>
        <v>0</v>
      </c>
      <c r="P15" s="19">
        <f>IFERROR((1+Utviklingsbaner!I48)*K15,0)</f>
        <v>0</v>
      </c>
      <c r="Q15" s="29">
        <f>IFERROR((1+Utviklingsbaner!E81)*L15,0)</f>
        <v>0</v>
      </c>
      <c r="R15" s="19">
        <f>IFERROR((1+Utviklingsbaner!F81)*M15,0)</f>
        <v>0</v>
      </c>
      <c r="S15" s="19">
        <f>IFERROR((1+Utviklingsbaner!G81)*N15,0)</f>
        <v>0</v>
      </c>
      <c r="T15" s="19">
        <f>IFERROR((1+Utviklingsbaner!H81)*O15,0)</f>
        <v>0</v>
      </c>
      <c r="U15" s="19">
        <f>IFERROR((1+Utviklingsbaner!I81)*P15,0)</f>
        <v>0</v>
      </c>
      <c r="V15" s="29">
        <f>IFERROR((1+Utviklingsbaner!E114)*Q15,0)</f>
        <v>0</v>
      </c>
      <c r="W15" s="19">
        <f>IFERROR((1+Utviklingsbaner!F114)*R15,0)</f>
        <v>0</v>
      </c>
      <c r="X15" s="19">
        <f>IFERROR((1+Utviklingsbaner!G114)*S15,0)</f>
        <v>0</v>
      </c>
      <c r="Y15" s="19">
        <f>IFERROR((1+Utviklingsbaner!H114)*T15,0)</f>
        <v>0</v>
      </c>
      <c r="Z15" s="19">
        <f>IFERROR((1+Utviklingsbaner!I114)*U15,0)</f>
        <v>0</v>
      </c>
      <c r="AA15" s="29">
        <f>IFERROR((1+Utviklingsbaner!E147)*V15,0)</f>
        <v>0</v>
      </c>
      <c r="AB15" s="19">
        <f>IFERROR((1+Utviklingsbaner!F147)*W15,0)</f>
        <v>0</v>
      </c>
      <c r="AC15" s="19">
        <f>IFERROR((1+Utviklingsbaner!G147)*X15,0)</f>
        <v>0</v>
      </c>
      <c r="AD15" s="19">
        <f>IFERROR((1+Utviklingsbaner!H147)*Y15,0)</f>
        <v>0</v>
      </c>
      <c r="AE15" s="19">
        <f>IFERROR((1+Utviklingsbaner!I147)*Z15,0)</f>
        <v>0</v>
      </c>
      <c r="AF15" s="29">
        <f>IFERROR((1+Utviklingsbaner!E180)*AA15,0)</f>
        <v>0</v>
      </c>
      <c r="AG15" s="19">
        <f>IFERROR((1+Utviklingsbaner!F180)*AB15,0)</f>
        <v>0</v>
      </c>
      <c r="AH15" s="19">
        <f>IFERROR((1+Utviklingsbaner!G180)*AC15,0)</f>
        <v>0</v>
      </c>
      <c r="AI15" s="19">
        <f>IFERROR((1+Utviklingsbaner!H180)*AD15,0)</f>
        <v>0</v>
      </c>
      <c r="AJ15" s="19">
        <f>IFERROR((1+Utviklingsbaner!I180)*AE15,0)</f>
        <v>0</v>
      </c>
      <c r="AK15" s="29">
        <f>IFERROR((1+Utviklingsbaner!E213)*AF15,0)</f>
        <v>0</v>
      </c>
      <c r="AL15" s="19">
        <f>IFERROR((1+Utviklingsbaner!F213)*AG15,0)</f>
        <v>0</v>
      </c>
      <c r="AM15" s="19">
        <f>IFERROR((1+Utviklingsbaner!G213)*AH15,0)</f>
        <v>0</v>
      </c>
      <c r="AN15" s="19">
        <f>IFERROR((1+Utviklingsbaner!H213)*AI15,0)</f>
        <v>0</v>
      </c>
      <c r="AO15" s="41">
        <f>IFERROR((1+Utviklingsbaner!I213)*AJ15,0)</f>
        <v>0</v>
      </c>
    </row>
    <row r="16" spans="1:41" x14ac:dyDescent="0.25">
      <c r="A16" s="14">
        <f>'Enheter, modell og år'!A15</f>
        <v>0</v>
      </c>
      <c r="B16" s="120"/>
      <c r="C16" s="121"/>
      <c r="D16" s="121"/>
      <c r="E16" s="121"/>
      <c r="F16" s="122"/>
      <c r="G16" s="29">
        <f>IFERROR((1+Utviklingsbaner!E16)*B16,0)</f>
        <v>0</v>
      </c>
      <c r="H16" s="19">
        <f>IFERROR((1+Utviklingsbaner!F16)*C16,0)</f>
        <v>0</v>
      </c>
      <c r="I16" s="19">
        <f>IFERROR((1+Utviklingsbaner!G16)*D16,0)</f>
        <v>0</v>
      </c>
      <c r="J16" s="19">
        <f>IFERROR((1+Utviklingsbaner!H16)*E16,0)</f>
        <v>0</v>
      </c>
      <c r="K16" s="19">
        <f>IFERROR((1+Utviklingsbaner!I16)*F16,0)</f>
        <v>0</v>
      </c>
      <c r="L16" s="29">
        <f>IFERROR((1+Utviklingsbaner!E49)*G16,0)</f>
        <v>0</v>
      </c>
      <c r="M16" s="19">
        <f>IFERROR((1+Utviklingsbaner!F49)*H16,0)</f>
        <v>0</v>
      </c>
      <c r="N16" s="19">
        <f>IFERROR((1+Utviklingsbaner!G49)*I16,0)</f>
        <v>0</v>
      </c>
      <c r="O16" s="19">
        <f>IFERROR((1+Utviklingsbaner!H49)*J16,0)</f>
        <v>0</v>
      </c>
      <c r="P16" s="19">
        <f>IFERROR((1+Utviklingsbaner!I49)*K16,0)</f>
        <v>0</v>
      </c>
      <c r="Q16" s="29">
        <f>IFERROR((1+Utviklingsbaner!E82)*L16,0)</f>
        <v>0</v>
      </c>
      <c r="R16" s="19">
        <f>IFERROR((1+Utviklingsbaner!F82)*M16,0)</f>
        <v>0</v>
      </c>
      <c r="S16" s="19">
        <f>IFERROR((1+Utviklingsbaner!G82)*N16,0)</f>
        <v>0</v>
      </c>
      <c r="T16" s="19">
        <f>IFERROR((1+Utviklingsbaner!H82)*O16,0)</f>
        <v>0</v>
      </c>
      <c r="U16" s="19">
        <f>IFERROR((1+Utviklingsbaner!I82)*P16,0)</f>
        <v>0</v>
      </c>
      <c r="V16" s="29">
        <f>IFERROR((1+Utviklingsbaner!E115)*Q16,0)</f>
        <v>0</v>
      </c>
      <c r="W16" s="19">
        <f>IFERROR((1+Utviklingsbaner!F115)*R16,0)</f>
        <v>0</v>
      </c>
      <c r="X16" s="19">
        <f>IFERROR((1+Utviklingsbaner!G115)*S16,0)</f>
        <v>0</v>
      </c>
      <c r="Y16" s="19">
        <f>IFERROR((1+Utviklingsbaner!H115)*T16,0)</f>
        <v>0</v>
      </c>
      <c r="Z16" s="19">
        <f>IFERROR((1+Utviklingsbaner!I115)*U16,0)</f>
        <v>0</v>
      </c>
      <c r="AA16" s="29">
        <f>IFERROR((1+Utviklingsbaner!E148)*V16,0)</f>
        <v>0</v>
      </c>
      <c r="AB16" s="19">
        <f>IFERROR((1+Utviklingsbaner!F148)*W16,0)</f>
        <v>0</v>
      </c>
      <c r="AC16" s="19">
        <f>IFERROR((1+Utviklingsbaner!G148)*X16,0)</f>
        <v>0</v>
      </c>
      <c r="AD16" s="19">
        <f>IFERROR((1+Utviklingsbaner!H148)*Y16,0)</f>
        <v>0</v>
      </c>
      <c r="AE16" s="19">
        <f>IFERROR((1+Utviklingsbaner!I148)*Z16,0)</f>
        <v>0</v>
      </c>
      <c r="AF16" s="29">
        <f>IFERROR((1+Utviklingsbaner!E181)*AA16,0)</f>
        <v>0</v>
      </c>
      <c r="AG16" s="19">
        <f>IFERROR((1+Utviklingsbaner!F181)*AB16,0)</f>
        <v>0</v>
      </c>
      <c r="AH16" s="19">
        <f>IFERROR((1+Utviklingsbaner!G181)*AC16,0)</f>
        <v>0</v>
      </c>
      <c r="AI16" s="19">
        <f>IFERROR((1+Utviklingsbaner!H181)*AD16,0)</f>
        <v>0</v>
      </c>
      <c r="AJ16" s="19">
        <f>IFERROR((1+Utviklingsbaner!I181)*AE16,0)</f>
        <v>0</v>
      </c>
      <c r="AK16" s="29">
        <f>IFERROR((1+Utviklingsbaner!E214)*AF16,0)</f>
        <v>0</v>
      </c>
      <c r="AL16" s="19">
        <f>IFERROR((1+Utviklingsbaner!F214)*AG16,0)</f>
        <v>0</v>
      </c>
      <c r="AM16" s="19">
        <f>IFERROR((1+Utviklingsbaner!G214)*AH16,0)</f>
        <v>0</v>
      </c>
      <c r="AN16" s="19">
        <f>IFERROR((1+Utviklingsbaner!H214)*AI16,0)</f>
        <v>0</v>
      </c>
      <c r="AO16" s="41">
        <f>IFERROR((1+Utviklingsbaner!I214)*AJ16,0)</f>
        <v>0</v>
      </c>
    </row>
    <row r="17" spans="1:41" x14ac:dyDescent="0.25">
      <c r="A17" s="14">
        <f>'Enheter, modell og år'!A16</f>
        <v>0</v>
      </c>
      <c r="B17" s="120"/>
      <c r="C17" s="121"/>
      <c r="D17" s="121"/>
      <c r="E17" s="121"/>
      <c r="F17" s="122"/>
      <c r="G17" s="29">
        <f>IFERROR((1+Utviklingsbaner!E17)*B17,0)</f>
        <v>0</v>
      </c>
      <c r="H17" s="19">
        <f>IFERROR((1+Utviklingsbaner!F17)*C17,0)</f>
        <v>0</v>
      </c>
      <c r="I17" s="19">
        <f>IFERROR((1+Utviklingsbaner!G17)*D17,0)</f>
        <v>0</v>
      </c>
      <c r="J17" s="19">
        <f>IFERROR((1+Utviklingsbaner!H17)*E17,0)</f>
        <v>0</v>
      </c>
      <c r="K17" s="19">
        <f>IFERROR((1+Utviklingsbaner!I17)*F17,0)</f>
        <v>0</v>
      </c>
      <c r="L17" s="29">
        <f>IFERROR((1+Utviklingsbaner!E50)*G17,0)</f>
        <v>0</v>
      </c>
      <c r="M17" s="19">
        <f>IFERROR((1+Utviklingsbaner!F50)*H17,0)</f>
        <v>0</v>
      </c>
      <c r="N17" s="19">
        <f>IFERROR((1+Utviklingsbaner!G50)*I17,0)</f>
        <v>0</v>
      </c>
      <c r="O17" s="19">
        <f>IFERROR((1+Utviklingsbaner!H50)*J17,0)</f>
        <v>0</v>
      </c>
      <c r="P17" s="19">
        <f>IFERROR((1+Utviklingsbaner!I50)*K17,0)</f>
        <v>0</v>
      </c>
      <c r="Q17" s="29">
        <f>IFERROR((1+Utviklingsbaner!E83)*L17,0)</f>
        <v>0</v>
      </c>
      <c r="R17" s="19">
        <f>IFERROR((1+Utviklingsbaner!F83)*M17,0)</f>
        <v>0</v>
      </c>
      <c r="S17" s="19">
        <f>IFERROR((1+Utviklingsbaner!G83)*N17,0)</f>
        <v>0</v>
      </c>
      <c r="T17" s="19">
        <f>IFERROR((1+Utviklingsbaner!H83)*O17,0)</f>
        <v>0</v>
      </c>
      <c r="U17" s="19">
        <f>IFERROR((1+Utviklingsbaner!I83)*P17,0)</f>
        <v>0</v>
      </c>
      <c r="V17" s="29">
        <f>IFERROR((1+Utviklingsbaner!E116)*Q17,0)</f>
        <v>0</v>
      </c>
      <c r="W17" s="19">
        <f>IFERROR((1+Utviklingsbaner!F116)*R17,0)</f>
        <v>0</v>
      </c>
      <c r="X17" s="19">
        <f>IFERROR((1+Utviklingsbaner!G116)*S17,0)</f>
        <v>0</v>
      </c>
      <c r="Y17" s="19">
        <f>IFERROR((1+Utviklingsbaner!H116)*T17,0)</f>
        <v>0</v>
      </c>
      <c r="Z17" s="19">
        <f>IFERROR((1+Utviklingsbaner!I116)*U17,0)</f>
        <v>0</v>
      </c>
      <c r="AA17" s="29">
        <f>IFERROR((1+Utviklingsbaner!E149)*V17,0)</f>
        <v>0</v>
      </c>
      <c r="AB17" s="19">
        <f>IFERROR((1+Utviklingsbaner!F149)*W17,0)</f>
        <v>0</v>
      </c>
      <c r="AC17" s="19">
        <f>IFERROR((1+Utviklingsbaner!G149)*X17,0)</f>
        <v>0</v>
      </c>
      <c r="AD17" s="19">
        <f>IFERROR((1+Utviklingsbaner!H149)*Y17,0)</f>
        <v>0</v>
      </c>
      <c r="AE17" s="19">
        <f>IFERROR((1+Utviklingsbaner!I149)*Z17,0)</f>
        <v>0</v>
      </c>
      <c r="AF17" s="29">
        <f>IFERROR((1+Utviklingsbaner!E182)*AA17,0)</f>
        <v>0</v>
      </c>
      <c r="AG17" s="19">
        <f>IFERROR((1+Utviklingsbaner!F182)*AB17,0)</f>
        <v>0</v>
      </c>
      <c r="AH17" s="19">
        <f>IFERROR((1+Utviklingsbaner!G182)*AC17,0)</f>
        <v>0</v>
      </c>
      <c r="AI17" s="19">
        <f>IFERROR((1+Utviklingsbaner!H182)*AD17,0)</f>
        <v>0</v>
      </c>
      <c r="AJ17" s="19">
        <f>IFERROR((1+Utviklingsbaner!I182)*AE17,0)</f>
        <v>0</v>
      </c>
      <c r="AK17" s="29">
        <f>IFERROR((1+Utviklingsbaner!E215)*AF17,0)</f>
        <v>0</v>
      </c>
      <c r="AL17" s="19">
        <f>IFERROR((1+Utviklingsbaner!F215)*AG17,0)</f>
        <v>0</v>
      </c>
      <c r="AM17" s="19">
        <f>IFERROR((1+Utviklingsbaner!G215)*AH17,0)</f>
        <v>0</v>
      </c>
      <c r="AN17" s="19">
        <f>IFERROR((1+Utviklingsbaner!H215)*AI17,0)</f>
        <v>0</v>
      </c>
      <c r="AO17" s="41">
        <f>IFERROR((1+Utviklingsbaner!I215)*AJ17,0)</f>
        <v>0</v>
      </c>
    </row>
    <row r="18" spans="1:41" x14ac:dyDescent="0.25">
      <c r="A18" s="14">
        <f>'Enheter, modell og år'!A17</f>
        <v>0</v>
      </c>
      <c r="B18" s="120"/>
      <c r="C18" s="121"/>
      <c r="D18" s="121"/>
      <c r="E18" s="121"/>
      <c r="F18" s="122"/>
      <c r="G18" s="29">
        <f>IFERROR((1+Utviklingsbaner!E18)*B18,0)</f>
        <v>0</v>
      </c>
      <c r="H18" s="19">
        <f>IFERROR((1+Utviklingsbaner!F18)*C18,0)</f>
        <v>0</v>
      </c>
      <c r="I18" s="19">
        <f>IFERROR((1+Utviklingsbaner!G18)*D18,0)</f>
        <v>0</v>
      </c>
      <c r="J18" s="19">
        <f>IFERROR((1+Utviklingsbaner!H18)*E18,0)</f>
        <v>0</v>
      </c>
      <c r="K18" s="19">
        <f>IFERROR((1+Utviklingsbaner!I18)*F18,0)</f>
        <v>0</v>
      </c>
      <c r="L18" s="29">
        <f>IFERROR((1+Utviklingsbaner!E51)*G18,0)</f>
        <v>0</v>
      </c>
      <c r="M18" s="19">
        <f>IFERROR((1+Utviklingsbaner!F51)*H18,0)</f>
        <v>0</v>
      </c>
      <c r="N18" s="19">
        <f>IFERROR((1+Utviklingsbaner!G51)*I18,0)</f>
        <v>0</v>
      </c>
      <c r="O18" s="19">
        <f>IFERROR((1+Utviklingsbaner!H51)*J18,0)</f>
        <v>0</v>
      </c>
      <c r="P18" s="19">
        <f>IFERROR((1+Utviklingsbaner!I51)*K18,0)</f>
        <v>0</v>
      </c>
      <c r="Q18" s="29">
        <f>IFERROR((1+Utviklingsbaner!E84)*L18,0)</f>
        <v>0</v>
      </c>
      <c r="R18" s="19">
        <f>IFERROR((1+Utviklingsbaner!F84)*M18,0)</f>
        <v>0</v>
      </c>
      <c r="S18" s="19">
        <f>IFERROR((1+Utviklingsbaner!G84)*N18,0)</f>
        <v>0</v>
      </c>
      <c r="T18" s="19">
        <f>IFERROR((1+Utviklingsbaner!H84)*O18,0)</f>
        <v>0</v>
      </c>
      <c r="U18" s="19">
        <f>IFERROR((1+Utviklingsbaner!I84)*P18,0)</f>
        <v>0</v>
      </c>
      <c r="V18" s="29">
        <f>IFERROR((1+Utviklingsbaner!E117)*Q18,0)</f>
        <v>0</v>
      </c>
      <c r="W18" s="19">
        <f>IFERROR((1+Utviklingsbaner!F117)*R18,0)</f>
        <v>0</v>
      </c>
      <c r="X18" s="19">
        <f>IFERROR((1+Utviklingsbaner!G117)*S18,0)</f>
        <v>0</v>
      </c>
      <c r="Y18" s="19">
        <f>IFERROR((1+Utviklingsbaner!H117)*T18,0)</f>
        <v>0</v>
      </c>
      <c r="Z18" s="19">
        <f>IFERROR((1+Utviklingsbaner!I117)*U18,0)</f>
        <v>0</v>
      </c>
      <c r="AA18" s="29">
        <f>IFERROR((1+Utviklingsbaner!E150)*V18,0)</f>
        <v>0</v>
      </c>
      <c r="AB18" s="19">
        <f>IFERROR((1+Utviklingsbaner!F150)*W18,0)</f>
        <v>0</v>
      </c>
      <c r="AC18" s="19">
        <f>IFERROR((1+Utviklingsbaner!G150)*X18,0)</f>
        <v>0</v>
      </c>
      <c r="AD18" s="19">
        <f>IFERROR((1+Utviklingsbaner!H150)*Y18,0)</f>
        <v>0</v>
      </c>
      <c r="AE18" s="19">
        <f>IFERROR((1+Utviklingsbaner!I150)*Z18,0)</f>
        <v>0</v>
      </c>
      <c r="AF18" s="29">
        <f>IFERROR((1+Utviklingsbaner!E183)*AA18,0)</f>
        <v>0</v>
      </c>
      <c r="AG18" s="19">
        <f>IFERROR((1+Utviklingsbaner!F183)*AB18,0)</f>
        <v>0</v>
      </c>
      <c r="AH18" s="19">
        <f>IFERROR((1+Utviklingsbaner!G183)*AC18,0)</f>
        <v>0</v>
      </c>
      <c r="AI18" s="19">
        <f>IFERROR((1+Utviklingsbaner!H183)*AD18,0)</f>
        <v>0</v>
      </c>
      <c r="AJ18" s="19">
        <f>IFERROR((1+Utviklingsbaner!I183)*AE18,0)</f>
        <v>0</v>
      </c>
      <c r="AK18" s="29">
        <f>IFERROR((1+Utviklingsbaner!E216)*AF18,0)</f>
        <v>0</v>
      </c>
      <c r="AL18" s="19">
        <f>IFERROR((1+Utviklingsbaner!F216)*AG18,0)</f>
        <v>0</v>
      </c>
      <c r="AM18" s="19">
        <f>IFERROR((1+Utviklingsbaner!G216)*AH18,0)</f>
        <v>0</v>
      </c>
      <c r="AN18" s="19">
        <f>IFERROR((1+Utviklingsbaner!H216)*AI18,0)</f>
        <v>0</v>
      </c>
      <c r="AO18" s="41">
        <f>IFERROR((1+Utviklingsbaner!I216)*AJ18,0)</f>
        <v>0</v>
      </c>
    </row>
    <row r="19" spans="1:41" x14ac:dyDescent="0.25">
      <c r="A19" s="14">
        <f>'Enheter, modell og år'!A18</f>
        <v>0</v>
      </c>
      <c r="B19" s="120"/>
      <c r="C19" s="121"/>
      <c r="D19" s="121"/>
      <c r="E19" s="121"/>
      <c r="F19" s="122"/>
      <c r="G19" s="29">
        <f>IFERROR((1+Utviklingsbaner!E19)*B19,0)</f>
        <v>0</v>
      </c>
      <c r="H19" s="19">
        <f>IFERROR((1+Utviklingsbaner!F19)*C19,0)</f>
        <v>0</v>
      </c>
      <c r="I19" s="19">
        <f>IFERROR((1+Utviklingsbaner!G19)*D19,0)</f>
        <v>0</v>
      </c>
      <c r="J19" s="19">
        <f>IFERROR((1+Utviklingsbaner!H19)*E19,0)</f>
        <v>0</v>
      </c>
      <c r="K19" s="19">
        <f>IFERROR((1+Utviklingsbaner!I19)*F19,0)</f>
        <v>0</v>
      </c>
      <c r="L19" s="29">
        <f>IFERROR((1+Utviklingsbaner!E52)*G19,0)</f>
        <v>0</v>
      </c>
      <c r="M19" s="19">
        <f>IFERROR((1+Utviklingsbaner!F52)*H19,0)</f>
        <v>0</v>
      </c>
      <c r="N19" s="19">
        <f>IFERROR((1+Utviklingsbaner!G52)*I19,0)</f>
        <v>0</v>
      </c>
      <c r="O19" s="19">
        <f>IFERROR((1+Utviklingsbaner!H52)*J19,0)</f>
        <v>0</v>
      </c>
      <c r="P19" s="19">
        <f>IFERROR((1+Utviklingsbaner!I52)*K19,0)</f>
        <v>0</v>
      </c>
      <c r="Q19" s="29">
        <f>IFERROR((1+Utviklingsbaner!E85)*L19,0)</f>
        <v>0</v>
      </c>
      <c r="R19" s="19">
        <f>IFERROR((1+Utviklingsbaner!F85)*M19,0)</f>
        <v>0</v>
      </c>
      <c r="S19" s="19">
        <f>IFERROR((1+Utviklingsbaner!G85)*N19,0)</f>
        <v>0</v>
      </c>
      <c r="T19" s="19">
        <f>IFERROR((1+Utviklingsbaner!H85)*O19,0)</f>
        <v>0</v>
      </c>
      <c r="U19" s="19">
        <f>IFERROR((1+Utviklingsbaner!I85)*P19,0)</f>
        <v>0</v>
      </c>
      <c r="V19" s="29">
        <f>IFERROR((1+Utviklingsbaner!E118)*Q19,0)</f>
        <v>0</v>
      </c>
      <c r="W19" s="19">
        <f>IFERROR((1+Utviklingsbaner!F118)*R19,0)</f>
        <v>0</v>
      </c>
      <c r="X19" s="19">
        <f>IFERROR((1+Utviklingsbaner!G118)*S19,0)</f>
        <v>0</v>
      </c>
      <c r="Y19" s="19">
        <f>IFERROR((1+Utviklingsbaner!H118)*T19,0)</f>
        <v>0</v>
      </c>
      <c r="Z19" s="19">
        <f>IFERROR((1+Utviklingsbaner!I118)*U19,0)</f>
        <v>0</v>
      </c>
      <c r="AA19" s="29">
        <f>IFERROR((1+Utviklingsbaner!E151)*V19,0)</f>
        <v>0</v>
      </c>
      <c r="AB19" s="19">
        <f>IFERROR((1+Utviklingsbaner!F151)*W19,0)</f>
        <v>0</v>
      </c>
      <c r="AC19" s="19">
        <f>IFERROR((1+Utviklingsbaner!G151)*X19,0)</f>
        <v>0</v>
      </c>
      <c r="AD19" s="19">
        <f>IFERROR((1+Utviklingsbaner!H151)*Y19,0)</f>
        <v>0</v>
      </c>
      <c r="AE19" s="19">
        <f>IFERROR((1+Utviklingsbaner!I151)*Z19,0)</f>
        <v>0</v>
      </c>
      <c r="AF19" s="29">
        <f>IFERROR((1+Utviklingsbaner!E184)*AA19,0)</f>
        <v>0</v>
      </c>
      <c r="AG19" s="19">
        <f>IFERROR((1+Utviklingsbaner!F184)*AB19,0)</f>
        <v>0</v>
      </c>
      <c r="AH19" s="19">
        <f>IFERROR((1+Utviklingsbaner!G184)*AC19,0)</f>
        <v>0</v>
      </c>
      <c r="AI19" s="19">
        <f>IFERROR((1+Utviklingsbaner!H184)*AD19,0)</f>
        <v>0</v>
      </c>
      <c r="AJ19" s="19">
        <f>IFERROR((1+Utviklingsbaner!I184)*AE19,0)</f>
        <v>0</v>
      </c>
      <c r="AK19" s="29">
        <f>IFERROR((1+Utviklingsbaner!E217)*AF19,0)</f>
        <v>0</v>
      </c>
      <c r="AL19" s="19">
        <f>IFERROR((1+Utviklingsbaner!F217)*AG19,0)</f>
        <v>0</v>
      </c>
      <c r="AM19" s="19">
        <f>IFERROR((1+Utviklingsbaner!G217)*AH19,0)</f>
        <v>0</v>
      </c>
      <c r="AN19" s="19">
        <f>IFERROR((1+Utviklingsbaner!H217)*AI19,0)</f>
        <v>0</v>
      </c>
      <c r="AO19" s="41">
        <f>IFERROR((1+Utviklingsbaner!I217)*AJ19,0)</f>
        <v>0</v>
      </c>
    </row>
    <row r="20" spans="1:41" x14ac:dyDescent="0.25">
      <c r="A20" s="14">
        <f>'Enheter, modell og år'!A19</f>
        <v>0</v>
      </c>
      <c r="B20" s="120"/>
      <c r="C20" s="121"/>
      <c r="D20" s="121"/>
      <c r="E20" s="121"/>
      <c r="F20" s="122"/>
      <c r="G20" s="29">
        <f>IFERROR((1+Utviklingsbaner!E20)*B20,0)</f>
        <v>0</v>
      </c>
      <c r="H20" s="19">
        <f>IFERROR((1+Utviklingsbaner!F20)*C20,0)</f>
        <v>0</v>
      </c>
      <c r="I20" s="19">
        <f>IFERROR((1+Utviklingsbaner!G20)*D20,0)</f>
        <v>0</v>
      </c>
      <c r="J20" s="19">
        <f>IFERROR((1+Utviklingsbaner!H20)*E20,0)</f>
        <v>0</v>
      </c>
      <c r="K20" s="19">
        <f>IFERROR((1+Utviklingsbaner!I20)*F20,0)</f>
        <v>0</v>
      </c>
      <c r="L20" s="29">
        <f>IFERROR((1+Utviklingsbaner!E53)*G20,0)</f>
        <v>0</v>
      </c>
      <c r="M20" s="19">
        <f>IFERROR((1+Utviklingsbaner!F53)*H20,0)</f>
        <v>0</v>
      </c>
      <c r="N20" s="19">
        <f>IFERROR((1+Utviklingsbaner!G53)*I20,0)</f>
        <v>0</v>
      </c>
      <c r="O20" s="19">
        <f>IFERROR((1+Utviklingsbaner!H53)*J20,0)</f>
        <v>0</v>
      </c>
      <c r="P20" s="19">
        <f>IFERROR((1+Utviklingsbaner!I53)*K20,0)</f>
        <v>0</v>
      </c>
      <c r="Q20" s="29">
        <f>IFERROR((1+Utviklingsbaner!E86)*L20,0)</f>
        <v>0</v>
      </c>
      <c r="R20" s="19">
        <f>IFERROR((1+Utviklingsbaner!F86)*M20,0)</f>
        <v>0</v>
      </c>
      <c r="S20" s="19">
        <f>IFERROR((1+Utviklingsbaner!G86)*N20,0)</f>
        <v>0</v>
      </c>
      <c r="T20" s="19">
        <f>IFERROR((1+Utviklingsbaner!H86)*O20,0)</f>
        <v>0</v>
      </c>
      <c r="U20" s="19">
        <f>IFERROR((1+Utviklingsbaner!I86)*P20,0)</f>
        <v>0</v>
      </c>
      <c r="V20" s="29">
        <f>IFERROR((1+Utviklingsbaner!E119)*Q20,0)</f>
        <v>0</v>
      </c>
      <c r="W20" s="19">
        <f>IFERROR((1+Utviklingsbaner!F119)*R20,0)</f>
        <v>0</v>
      </c>
      <c r="X20" s="19">
        <f>IFERROR((1+Utviklingsbaner!G119)*S20,0)</f>
        <v>0</v>
      </c>
      <c r="Y20" s="19">
        <f>IFERROR((1+Utviklingsbaner!H119)*T20,0)</f>
        <v>0</v>
      </c>
      <c r="Z20" s="19">
        <f>IFERROR((1+Utviklingsbaner!I119)*U20,0)</f>
        <v>0</v>
      </c>
      <c r="AA20" s="29">
        <f>IFERROR((1+Utviklingsbaner!E152)*V20,0)</f>
        <v>0</v>
      </c>
      <c r="AB20" s="19">
        <f>IFERROR((1+Utviklingsbaner!F152)*W20,0)</f>
        <v>0</v>
      </c>
      <c r="AC20" s="19">
        <f>IFERROR((1+Utviklingsbaner!G152)*X20,0)</f>
        <v>0</v>
      </c>
      <c r="AD20" s="19">
        <f>IFERROR((1+Utviklingsbaner!H152)*Y20,0)</f>
        <v>0</v>
      </c>
      <c r="AE20" s="19">
        <f>IFERROR((1+Utviklingsbaner!I152)*Z20,0)</f>
        <v>0</v>
      </c>
      <c r="AF20" s="29">
        <f>IFERROR((1+Utviklingsbaner!E185)*AA20,0)</f>
        <v>0</v>
      </c>
      <c r="AG20" s="19">
        <f>IFERROR((1+Utviklingsbaner!F185)*AB20,0)</f>
        <v>0</v>
      </c>
      <c r="AH20" s="19">
        <f>IFERROR((1+Utviklingsbaner!G185)*AC20,0)</f>
        <v>0</v>
      </c>
      <c r="AI20" s="19">
        <f>IFERROR((1+Utviklingsbaner!H185)*AD20,0)</f>
        <v>0</v>
      </c>
      <c r="AJ20" s="19">
        <f>IFERROR((1+Utviklingsbaner!I185)*AE20,0)</f>
        <v>0</v>
      </c>
      <c r="AK20" s="29">
        <f>IFERROR((1+Utviklingsbaner!E218)*AF20,0)</f>
        <v>0</v>
      </c>
      <c r="AL20" s="19">
        <f>IFERROR((1+Utviklingsbaner!F218)*AG20,0)</f>
        <v>0</v>
      </c>
      <c r="AM20" s="19">
        <f>IFERROR((1+Utviklingsbaner!G218)*AH20,0)</f>
        <v>0</v>
      </c>
      <c r="AN20" s="19">
        <f>IFERROR((1+Utviklingsbaner!H218)*AI20,0)</f>
        <v>0</v>
      </c>
      <c r="AO20" s="41">
        <f>IFERROR((1+Utviklingsbaner!I218)*AJ20,0)</f>
        <v>0</v>
      </c>
    </row>
    <row r="21" spans="1:41" x14ac:dyDescent="0.25">
      <c r="A21" s="14">
        <f>'Enheter, modell og år'!A20</f>
        <v>0</v>
      </c>
      <c r="B21" s="120"/>
      <c r="C21" s="121"/>
      <c r="D21" s="121"/>
      <c r="E21" s="121"/>
      <c r="F21" s="122"/>
      <c r="G21" s="29">
        <f>IFERROR((1+Utviklingsbaner!E21)*B21,0)</f>
        <v>0</v>
      </c>
      <c r="H21" s="19">
        <f>IFERROR((1+Utviklingsbaner!F21)*C21,0)</f>
        <v>0</v>
      </c>
      <c r="I21" s="19">
        <f>IFERROR((1+Utviklingsbaner!G21)*D21,0)</f>
        <v>0</v>
      </c>
      <c r="J21" s="19">
        <f>IFERROR((1+Utviklingsbaner!H21)*E21,0)</f>
        <v>0</v>
      </c>
      <c r="K21" s="19">
        <f>IFERROR((1+Utviklingsbaner!I21)*F21,0)</f>
        <v>0</v>
      </c>
      <c r="L21" s="29">
        <f>IFERROR((1+Utviklingsbaner!E54)*G21,0)</f>
        <v>0</v>
      </c>
      <c r="M21" s="19">
        <f>IFERROR((1+Utviklingsbaner!F54)*H21,0)</f>
        <v>0</v>
      </c>
      <c r="N21" s="19">
        <f>IFERROR((1+Utviklingsbaner!G54)*I21,0)</f>
        <v>0</v>
      </c>
      <c r="O21" s="19">
        <f>IFERROR((1+Utviklingsbaner!H54)*J21,0)</f>
        <v>0</v>
      </c>
      <c r="P21" s="19">
        <f>IFERROR((1+Utviklingsbaner!I54)*K21,0)</f>
        <v>0</v>
      </c>
      <c r="Q21" s="29">
        <f>IFERROR((1+Utviklingsbaner!E87)*L21,0)</f>
        <v>0</v>
      </c>
      <c r="R21" s="19">
        <f>IFERROR((1+Utviklingsbaner!F87)*M21,0)</f>
        <v>0</v>
      </c>
      <c r="S21" s="19">
        <f>IFERROR((1+Utviklingsbaner!G87)*N21,0)</f>
        <v>0</v>
      </c>
      <c r="T21" s="19">
        <f>IFERROR((1+Utviklingsbaner!H87)*O21,0)</f>
        <v>0</v>
      </c>
      <c r="U21" s="19">
        <f>IFERROR((1+Utviklingsbaner!I87)*P21,0)</f>
        <v>0</v>
      </c>
      <c r="V21" s="29">
        <f>IFERROR((1+Utviklingsbaner!E120)*Q21,0)</f>
        <v>0</v>
      </c>
      <c r="W21" s="19">
        <f>IFERROR((1+Utviklingsbaner!F120)*R21,0)</f>
        <v>0</v>
      </c>
      <c r="X21" s="19">
        <f>IFERROR((1+Utviklingsbaner!G120)*S21,0)</f>
        <v>0</v>
      </c>
      <c r="Y21" s="19">
        <f>IFERROR((1+Utviklingsbaner!H120)*T21,0)</f>
        <v>0</v>
      </c>
      <c r="Z21" s="19">
        <f>IFERROR((1+Utviklingsbaner!I120)*U21,0)</f>
        <v>0</v>
      </c>
      <c r="AA21" s="29">
        <f>IFERROR((1+Utviklingsbaner!E153)*V21,0)</f>
        <v>0</v>
      </c>
      <c r="AB21" s="19">
        <f>IFERROR((1+Utviklingsbaner!F153)*W21,0)</f>
        <v>0</v>
      </c>
      <c r="AC21" s="19">
        <f>IFERROR((1+Utviklingsbaner!G153)*X21,0)</f>
        <v>0</v>
      </c>
      <c r="AD21" s="19">
        <f>IFERROR((1+Utviklingsbaner!H153)*Y21,0)</f>
        <v>0</v>
      </c>
      <c r="AE21" s="19">
        <f>IFERROR((1+Utviklingsbaner!I153)*Z21,0)</f>
        <v>0</v>
      </c>
      <c r="AF21" s="29">
        <f>IFERROR((1+Utviklingsbaner!E186)*AA21,0)</f>
        <v>0</v>
      </c>
      <c r="AG21" s="19">
        <f>IFERROR((1+Utviklingsbaner!F186)*AB21,0)</f>
        <v>0</v>
      </c>
      <c r="AH21" s="19">
        <f>IFERROR((1+Utviklingsbaner!G186)*AC21,0)</f>
        <v>0</v>
      </c>
      <c r="AI21" s="19">
        <f>IFERROR((1+Utviklingsbaner!H186)*AD21,0)</f>
        <v>0</v>
      </c>
      <c r="AJ21" s="19">
        <f>IFERROR((1+Utviklingsbaner!I186)*AE21,0)</f>
        <v>0</v>
      </c>
      <c r="AK21" s="29">
        <f>IFERROR((1+Utviklingsbaner!E219)*AF21,0)</f>
        <v>0</v>
      </c>
      <c r="AL21" s="19">
        <f>IFERROR((1+Utviklingsbaner!F219)*AG21,0)</f>
        <v>0</v>
      </c>
      <c r="AM21" s="19">
        <f>IFERROR((1+Utviklingsbaner!G219)*AH21,0)</f>
        <v>0</v>
      </c>
      <c r="AN21" s="19">
        <f>IFERROR((1+Utviklingsbaner!H219)*AI21,0)</f>
        <v>0</v>
      </c>
      <c r="AO21" s="41">
        <f>IFERROR((1+Utviklingsbaner!I219)*AJ21,0)</f>
        <v>0</v>
      </c>
    </row>
    <row r="22" spans="1:41" x14ac:dyDescent="0.25">
      <c r="A22" s="14">
        <f>'Enheter, modell og år'!A21</f>
        <v>0</v>
      </c>
      <c r="B22" s="120"/>
      <c r="C22" s="121"/>
      <c r="D22" s="121"/>
      <c r="E22" s="121"/>
      <c r="F22" s="122"/>
      <c r="G22" s="29">
        <f>IFERROR((1+Utviklingsbaner!E22)*B22,0)</f>
        <v>0</v>
      </c>
      <c r="H22" s="19">
        <f>IFERROR((1+Utviklingsbaner!F22)*C22,0)</f>
        <v>0</v>
      </c>
      <c r="I22" s="19">
        <f>IFERROR((1+Utviklingsbaner!G22)*D22,0)</f>
        <v>0</v>
      </c>
      <c r="J22" s="19">
        <f>IFERROR((1+Utviklingsbaner!H22)*E22,0)</f>
        <v>0</v>
      </c>
      <c r="K22" s="19">
        <f>IFERROR((1+Utviklingsbaner!I22)*F22,0)</f>
        <v>0</v>
      </c>
      <c r="L22" s="29">
        <f>IFERROR((1+Utviklingsbaner!E55)*G22,0)</f>
        <v>0</v>
      </c>
      <c r="M22" s="19">
        <f>IFERROR((1+Utviklingsbaner!F55)*H22,0)</f>
        <v>0</v>
      </c>
      <c r="N22" s="19">
        <f>IFERROR((1+Utviklingsbaner!G55)*I22,0)</f>
        <v>0</v>
      </c>
      <c r="O22" s="19">
        <f>IFERROR((1+Utviklingsbaner!H55)*J22,0)</f>
        <v>0</v>
      </c>
      <c r="P22" s="19">
        <f>IFERROR((1+Utviklingsbaner!I55)*K22,0)</f>
        <v>0</v>
      </c>
      <c r="Q22" s="29">
        <f>IFERROR((1+Utviklingsbaner!E88)*L22,0)</f>
        <v>0</v>
      </c>
      <c r="R22" s="19">
        <f>IFERROR((1+Utviklingsbaner!F88)*M22,0)</f>
        <v>0</v>
      </c>
      <c r="S22" s="19">
        <f>IFERROR((1+Utviklingsbaner!G88)*N22,0)</f>
        <v>0</v>
      </c>
      <c r="T22" s="19">
        <f>IFERROR((1+Utviklingsbaner!H88)*O22,0)</f>
        <v>0</v>
      </c>
      <c r="U22" s="19">
        <f>IFERROR((1+Utviklingsbaner!I88)*P22,0)</f>
        <v>0</v>
      </c>
      <c r="V22" s="29">
        <f>IFERROR((1+Utviklingsbaner!E121)*Q22,0)</f>
        <v>0</v>
      </c>
      <c r="W22" s="19">
        <f>IFERROR((1+Utviklingsbaner!F121)*R22,0)</f>
        <v>0</v>
      </c>
      <c r="X22" s="19">
        <f>IFERROR((1+Utviklingsbaner!G121)*S22,0)</f>
        <v>0</v>
      </c>
      <c r="Y22" s="19">
        <f>IFERROR((1+Utviklingsbaner!H121)*T22,0)</f>
        <v>0</v>
      </c>
      <c r="Z22" s="19">
        <f>IFERROR((1+Utviklingsbaner!I121)*U22,0)</f>
        <v>0</v>
      </c>
      <c r="AA22" s="29">
        <f>IFERROR((1+Utviklingsbaner!E154)*V22,0)</f>
        <v>0</v>
      </c>
      <c r="AB22" s="19">
        <f>IFERROR((1+Utviklingsbaner!F154)*W22,0)</f>
        <v>0</v>
      </c>
      <c r="AC22" s="19">
        <f>IFERROR((1+Utviklingsbaner!G154)*X22,0)</f>
        <v>0</v>
      </c>
      <c r="AD22" s="19">
        <f>IFERROR((1+Utviklingsbaner!H154)*Y22,0)</f>
        <v>0</v>
      </c>
      <c r="AE22" s="19">
        <f>IFERROR((1+Utviklingsbaner!I154)*Z22,0)</f>
        <v>0</v>
      </c>
      <c r="AF22" s="29">
        <f>IFERROR((1+Utviklingsbaner!E187)*AA22,0)</f>
        <v>0</v>
      </c>
      <c r="AG22" s="19">
        <f>IFERROR((1+Utviklingsbaner!F187)*AB22,0)</f>
        <v>0</v>
      </c>
      <c r="AH22" s="19">
        <f>IFERROR((1+Utviklingsbaner!G187)*AC22,0)</f>
        <v>0</v>
      </c>
      <c r="AI22" s="19">
        <f>IFERROR((1+Utviklingsbaner!H187)*AD22,0)</f>
        <v>0</v>
      </c>
      <c r="AJ22" s="19">
        <f>IFERROR((1+Utviklingsbaner!I187)*AE22,0)</f>
        <v>0</v>
      </c>
      <c r="AK22" s="29">
        <f>IFERROR((1+Utviklingsbaner!E220)*AF22,0)</f>
        <v>0</v>
      </c>
      <c r="AL22" s="19">
        <f>IFERROR((1+Utviklingsbaner!F220)*AG22,0)</f>
        <v>0</v>
      </c>
      <c r="AM22" s="19">
        <f>IFERROR((1+Utviklingsbaner!G220)*AH22,0)</f>
        <v>0</v>
      </c>
      <c r="AN22" s="19">
        <f>IFERROR((1+Utviklingsbaner!H220)*AI22,0)</f>
        <v>0</v>
      </c>
      <c r="AO22" s="41">
        <f>IFERROR((1+Utviklingsbaner!I220)*AJ22,0)</f>
        <v>0</v>
      </c>
    </row>
    <row r="23" spans="1:41" x14ac:dyDescent="0.25">
      <c r="A23" s="14">
        <f>'Enheter, modell og år'!A22</f>
        <v>0</v>
      </c>
      <c r="B23" s="120"/>
      <c r="C23" s="121"/>
      <c r="D23" s="121"/>
      <c r="E23" s="121"/>
      <c r="F23" s="122"/>
      <c r="G23" s="29">
        <f>IFERROR((1+Utviklingsbaner!E23)*B23,0)</f>
        <v>0</v>
      </c>
      <c r="H23" s="19">
        <f>IFERROR((1+Utviklingsbaner!F23)*C23,0)</f>
        <v>0</v>
      </c>
      <c r="I23" s="19">
        <f>IFERROR((1+Utviklingsbaner!G23)*D23,0)</f>
        <v>0</v>
      </c>
      <c r="J23" s="19">
        <f>IFERROR((1+Utviklingsbaner!H23)*E23,0)</f>
        <v>0</v>
      </c>
      <c r="K23" s="19">
        <f>IFERROR((1+Utviklingsbaner!I23)*F23,0)</f>
        <v>0</v>
      </c>
      <c r="L23" s="29">
        <f>IFERROR((1+Utviklingsbaner!E56)*G23,0)</f>
        <v>0</v>
      </c>
      <c r="M23" s="19">
        <f>IFERROR((1+Utviklingsbaner!F56)*H23,0)</f>
        <v>0</v>
      </c>
      <c r="N23" s="19">
        <f>IFERROR((1+Utviklingsbaner!G56)*I23,0)</f>
        <v>0</v>
      </c>
      <c r="O23" s="19">
        <f>IFERROR((1+Utviklingsbaner!H56)*J23,0)</f>
        <v>0</v>
      </c>
      <c r="P23" s="19">
        <f>IFERROR((1+Utviklingsbaner!I56)*K23,0)</f>
        <v>0</v>
      </c>
      <c r="Q23" s="29">
        <f>IFERROR((1+Utviklingsbaner!E89)*L23,0)</f>
        <v>0</v>
      </c>
      <c r="R23" s="19">
        <f>IFERROR((1+Utviklingsbaner!F89)*M23,0)</f>
        <v>0</v>
      </c>
      <c r="S23" s="19">
        <f>IFERROR((1+Utviklingsbaner!G89)*N23,0)</f>
        <v>0</v>
      </c>
      <c r="T23" s="19">
        <f>IFERROR((1+Utviklingsbaner!H89)*O23,0)</f>
        <v>0</v>
      </c>
      <c r="U23" s="19">
        <f>IFERROR((1+Utviklingsbaner!I89)*P23,0)</f>
        <v>0</v>
      </c>
      <c r="V23" s="29">
        <f>IFERROR((1+Utviklingsbaner!E122)*Q23,0)</f>
        <v>0</v>
      </c>
      <c r="W23" s="19">
        <f>IFERROR((1+Utviklingsbaner!F122)*R23,0)</f>
        <v>0</v>
      </c>
      <c r="X23" s="19">
        <f>IFERROR((1+Utviklingsbaner!G122)*S23,0)</f>
        <v>0</v>
      </c>
      <c r="Y23" s="19">
        <f>IFERROR((1+Utviklingsbaner!H122)*T23,0)</f>
        <v>0</v>
      </c>
      <c r="Z23" s="19">
        <f>IFERROR((1+Utviklingsbaner!I122)*U23,0)</f>
        <v>0</v>
      </c>
      <c r="AA23" s="29">
        <f>IFERROR((1+Utviklingsbaner!E155)*V23,0)</f>
        <v>0</v>
      </c>
      <c r="AB23" s="19">
        <f>IFERROR((1+Utviklingsbaner!F155)*W23,0)</f>
        <v>0</v>
      </c>
      <c r="AC23" s="19">
        <f>IFERROR((1+Utviklingsbaner!G155)*X23,0)</f>
        <v>0</v>
      </c>
      <c r="AD23" s="19">
        <f>IFERROR((1+Utviklingsbaner!H155)*Y23,0)</f>
        <v>0</v>
      </c>
      <c r="AE23" s="19">
        <f>IFERROR((1+Utviklingsbaner!I155)*Z23,0)</f>
        <v>0</v>
      </c>
      <c r="AF23" s="29">
        <f>IFERROR((1+Utviklingsbaner!E188)*AA23,0)</f>
        <v>0</v>
      </c>
      <c r="AG23" s="19">
        <f>IFERROR((1+Utviklingsbaner!F188)*AB23,0)</f>
        <v>0</v>
      </c>
      <c r="AH23" s="19">
        <f>IFERROR((1+Utviklingsbaner!G188)*AC23,0)</f>
        <v>0</v>
      </c>
      <c r="AI23" s="19">
        <f>IFERROR((1+Utviklingsbaner!H188)*AD23,0)</f>
        <v>0</v>
      </c>
      <c r="AJ23" s="19">
        <f>IFERROR((1+Utviklingsbaner!I188)*AE23,0)</f>
        <v>0</v>
      </c>
      <c r="AK23" s="29">
        <f>IFERROR((1+Utviklingsbaner!E221)*AF23,0)</f>
        <v>0</v>
      </c>
      <c r="AL23" s="19">
        <f>IFERROR((1+Utviklingsbaner!F221)*AG23,0)</f>
        <v>0</v>
      </c>
      <c r="AM23" s="19">
        <f>IFERROR((1+Utviklingsbaner!G221)*AH23,0)</f>
        <v>0</v>
      </c>
      <c r="AN23" s="19">
        <f>IFERROR((1+Utviklingsbaner!H221)*AI23,0)</f>
        <v>0</v>
      </c>
      <c r="AO23" s="41">
        <f>IFERROR((1+Utviklingsbaner!I221)*AJ23,0)</f>
        <v>0</v>
      </c>
    </row>
    <row r="24" spans="1:41" x14ac:dyDescent="0.25">
      <c r="A24" s="14">
        <f>'Enheter, modell og år'!A23</f>
        <v>0</v>
      </c>
      <c r="B24" s="120"/>
      <c r="C24" s="121"/>
      <c r="D24" s="121"/>
      <c r="E24" s="121"/>
      <c r="F24" s="122"/>
      <c r="G24" s="29">
        <f>IFERROR((1+Utviklingsbaner!E24)*B24,0)</f>
        <v>0</v>
      </c>
      <c r="H24" s="19">
        <f>IFERROR((1+Utviklingsbaner!F24)*C24,0)</f>
        <v>0</v>
      </c>
      <c r="I24" s="19">
        <f>IFERROR((1+Utviklingsbaner!G24)*D24,0)</f>
        <v>0</v>
      </c>
      <c r="J24" s="19">
        <f>IFERROR((1+Utviklingsbaner!H24)*E24,0)</f>
        <v>0</v>
      </c>
      <c r="K24" s="19">
        <f>IFERROR((1+Utviklingsbaner!I24)*F24,0)</f>
        <v>0</v>
      </c>
      <c r="L24" s="29">
        <f>IFERROR((1+Utviklingsbaner!E57)*G24,0)</f>
        <v>0</v>
      </c>
      <c r="M24" s="19">
        <f>IFERROR((1+Utviklingsbaner!F57)*H24,0)</f>
        <v>0</v>
      </c>
      <c r="N24" s="19">
        <f>IFERROR((1+Utviklingsbaner!G57)*I24,0)</f>
        <v>0</v>
      </c>
      <c r="O24" s="19">
        <f>IFERROR((1+Utviklingsbaner!H57)*J24,0)</f>
        <v>0</v>
      </c>
      <c r="P24" s="19">
        <f>IFERROR((1+Utviklingsbaner!I57)*K24,0)</f>
        <v>0</v>
      </c>
      <c r="Q24" s="29">
        <f>IFERROR((1+Utviklingsbaner!E90)*L24,0)</f>
        <v>0</v>
      </c>
      <c r="R24" s="19">
        <f>IFERROR((1+Utviklingsbaner!F90)*M24,0)</f>
        <v>0</v>
      </c>
      <c r="S24" s="19">
        <f>IFERROR((1+Utviklingsbaner!G90)*N24,0)</f>
        <v>0</v>
      </c>
      <c r="T24" s="19">
        <f>IFERROR((1+Utviklingsbaner!H90)*O24,0)</f>
        <v>0</v>
      </c>
      <c r="U24" s="19">
        <f>IFERROR((1+Utviklingsbaner!I90)*P24,0)</f>
        <v>0</v>
      </c>
      <c r="V24" s="29">
        <f>IFERROR((1+Utviklingsbaner!E123)*Q24,0)</f>
        <v>0</v>
      </c>
      <c r="W24" s="19">
        <f>IFERROR((1+Utviklingsbaner!F123)*R24,0)</f>
        <v>0</v>
      </c>
      <c r="X24" s="19">
        <f>IFERROR((1+Utviklingsbaner!G123)*S24,0)</f>
        <v>0</v>
      </c>
      <c r="Y24" s="19">
        <f>IFERROR((1+Utviklingsbaner!H123)*T24,0)</f>
        <v>0</v>
      </c>
      <c r="Z24" s="19">
        <f>IFERROR((1+Utviklingsbaner!I123)*U24,0)</f>
        <v>0</v>
      </c>
      <c r="AA24" s="29">
        <f>IFERROR((1+Utviklingsbaner!E156)*V24,0)</f>
        <v>0</v>
      </c>
      <c r="AB24" s="19">
        <f>IFERROR((1+Utviklingsbaner!F156)*W24,0)</f>
        <v>0</v>
      </c>
      <c r="AC24" s="19">
        <f>IFERROR((1+Utviklingsbaner!G156)*X24,0)</f>
        <v>0</v>
      </c>
      <c r="AD24" s="19">
        <f>IFERROR((1+Utviklingsbaner!H156)*Y24,0)</f>
        <v>0</v>
      </c>
      <c r="AE24" s="19">
        <f>IFERROR((1+Utviklingsbaner!I156)*Z24,0)</f>
        <v>0</v>
      </c>
      <c r="AF24" s="29">
        <f>IFERROR((1+Utviklingsbaner!E189)*AA24,0)</f>
        <v>0</v>
      </c>
      <c r="AG24" s="19">
        <f>IFERROR((1+Utviklingsbaner!F189)*AB24,0)</f>
        <v>0</v>
      </c>
      <c r="AH24" s="19">
        <f>IFERROR((1+Utviklingsbaner!G189)*AC24,0)</f>
        <v>0</v>
      </c>
      <c r="AI24" s="19">
        <f>IFERROR((1+Utviklingsbaner!H189)*AD24,0)</f>
        <v>0</v>
      </c>
      <c r="AJ24" s="19">
        <f>IFERROR((1+Utviklingsbaner!I189)*AE24,0)</f>
        <v>0</v>
      </c>
      <c r="AK24" s="29">
        <f>IFERROR((1+Utviklingsbaner!E222)*AF24,0)</f>
        <v>0</v>
      </c>
      <c r="AL24" s="19">
        <f>IFERROR((1+Utviklingsbaner!F222)*AG24,0)</f>
        <v>0</v>
      </c>
      <c r="AM24" s="19">
        <f>IFERROR((1+Utviklingsbaner!G222)*AH24,0)</f>
        <v>0</v>
      </c>
      <c r="AN24" s="19">
        <f>IFERROR((1+Utviklingsbaner!H222)*AI24,0)</f>
        <v>0</v>
      </c>
      <c r="AO24" s="41">
        <f>IFERROR((1+Utviklingsbaner!I222)*AJ24,0)</f>
        <v>0</v>
      </c>
    </row>
    <row r="25" spans="1:41" x14ac:dyDescent="0.25">
      <c r="A25" s="14">
        <f>'Enheter, modell og år'!A24</f>
        <v>0</v>
      </c>
      <c r="B25" s="120"/>
      <c r="C25" s="121"/>
      <c r="D25" s="121"/>
      <c r="E25" s="121"/>
      <c r="F25" s="122"/>
      <c r="G25" s="29">
        <f>IFERROR((1+Utviklingsbaner!E25)*B25,0)</f>
        <v>0</v>
      </c>
      <c r="H25" s="19">
        <f>IFERROR((1+Utviklingsbaner!F25)*C25,0)</f>
        <v>0</v>
      </c>
      <c r="I25" s="19">
        <f>IFERROR((1+Utviklingsbaner!G25)*D25,0)</f>
        <v>0</v>
      </c>
      <c r="J25" s="19">
        <f>IFERROR((1+Utviklingsbaner!H25)*E25,0)</f>
        <v>0</v>
      </c>
      <c r="K25" s="19">
        <f>IFERROR((1+Utviklingsbaner!I25)*F25,0)</f>
        <v>0</v>
      </c>
      <c r="L25" s="29">
        <f>IFERROR((1+Utviklingsbaner!E58)*G25,0)</f>
        <v>0</v>
      </c>
      <c r="M25" s="19">
        <f>IFERROR((1+Utviklingsbaner!F58)*H25,0)</f>
        <v>0</v>
      </c>
      <c r="N25" s="19">
        <f>IFERROR((1+Utviklingsbaner!G58)*I25,0)</f>
        <v>0</v>
      </c>
      <c r="O25" s="19">
        <f>IFERROR((1+Utviklingsbaner!H58)*J25,0)</f>
        <v>0</v>
      </c>
      <c r="P25" s="19">
        <f>IFERROR((1+Utviklingsbaner!I58)*K25,0)</f>
        <v>0</v>
      </c>
      <c r="Q25" s="29">
        <f>IFERROR((1+Utviklingsbaner!E91)*L25,0)</f>
        <v>0</v>
      </c>
      <c r="R25" s="19">
        <f>IFERROR((1+Utviklingsbaner!F91)*M25,0)</f>
        <v>0</v>
      </c>
      <c r="S25" s="19">
        <f>IFERROR((1+Utviklingsbaner!G91)*N25,0)</f>
        <v>0</v>
      </c>
      <c r="T25" s="19">
        <f>IFERROR((1+Utviklingsbaner!H91)*O25,0)</f>
        <v>0</v>
      </c>
      <c r="U25" s="19">
        <f>IFERROR((1+Utviklingsbaner!I91)*P25,0)</f>
        <v>0</v>
      </c>
      <c r="V25" s="29">
        <f>IFERROR((1+Utviklingsbaner!E124)*Q25,0)</f>
        <v>0</v>
      </c>
      <c r="W25" s="19">
        <f>IFERROR((1+Utviklingsbaner!F124)*R25,0)</f>
        <v>0</v>
      </c>
      <c r="X25" s="19">
        <f>IFERROR((1+Utviklingsbaner!G124)*S25,0)</f>
        <v>0</v>
      </c>
      <c r="Y25" s="19">
        <f>IFERROR((1+Utviklingsbaner!H124)*T25,0)</f>
        <v>0</v>
      </c>
      <c r="Z25" s="19">
        <f>IFERROR((1+Utviklingsbaner!I124)*U25,0)</f>
        <v>0</v>
      </c>
      <c r="AA25" s="29">
        <f>IFERROR((1+Utviklingsbaner!E157)*V25,0)</f>
        <v>0</v>
      </c>
      <c r="AB25" s="19">
        <f>IFERROR((1+Utviklingsbaner!F157)*W25,0)</f>
        <v>0</v>
      </c>
      <c r="AC25" s="19">
        <f>IFERROR((1+Utviklingsbaner!G157)*X25,0)</f>
        <v>0</v>
      </c>
      <c r="AD25" s="19">
        <f>IFERROR((1+Utviklingsbaner!H157)*Y25,0)</f>
        <v>0</v>
      </c>
      <c r="AE25" s="19">
        <f>IFERROR((1+Utviklingsbaner!I157)*Z25,0)</f>
        <v>0</v>
      </c>
      <c r="AF25" s="29">
        <f>IFERROR((1+Utviklingsbaner!E190)*AA25,0)</f>
        <v>0</v>
      </c>
      <c r="AG25" s="19">
        <f>IFERROR((1+Utviklingsbaner!F190)*AB25,0)</f>
        <v>0</v>
      </c>
      <c r="AH25" s="19">
        <f>IFERROR((1+Utviklingsbaner!G190)*AC25,0)</f>
        <v>0</v>
      </c>
      <c r="AI25" s="19">
        <f>IFERROR((1+Utviklingsbaner!H190)*AD25,0)</f>
        <v>0</v>
      </c>
      <c r="AJ25" s="19">
        <f>IFERROR((1+Utviklingsbaner!I190)*AE25,0)</f>
        <v>0</v>
      </c>
      <c r="AK25" s="29">
        <f>IFERROR((1+Utviklingsbaner!E223)*AF25,0)</f>
        <v>0</v>
      </c>
      <c r="AL25" s="19">
        <f>IFERROR((1+Utviklingsbaner!F223)*AG25,0)</f>
        <v>0</v>
      </c>
      <c r="AM25" s="19">
        <f>IFERROR((1+Utviklingsbaner!G223)*AH25,0)</f>
        <v>0</v>
      </c>
      <c r="AN25" s="19">
        <f>IFERROR((1+Utviklingsbaner!H223)*AI25,0)</f>
        <v>0</v>
      </c>
      <c r="AO25" s="41">
        <f>IFERROR((1+Utviklingsbaner!I223)*AJ25,0)</f>
        <v>0</v>
      </c>
    </row>
    <row r="26" spans="1:41" x14ac:dyDescent="0.25">
      <c r="A26" s="14">
        <f>'Enheter, modell og år'!A25</f>
        <v>0</v>
      </c>
      <c r="B26" s="120"/>
      <c r="C26" s="121"/>
      <c r="D26" s="121"/>
      <c r="E26" s="121"/>
      <c r="F26" s="122"/>
      <c r="G26" s="29">
        <f>IFERROR((1+Utviklingsbaner!E26)*B26,0)</f>
        <v>0</v>
      </c>
      <c r="H26" s="19">
        <f>IFERROR((1+Utviklingsbaner!F26)*C26,0)</f>
        <v>0</v>
      </c>
      <c r="I26" s="19">
        <f>IFERROR((1+Utviklingsbaner!G26)*D26,0)</f>
        <v>0</v>
      </c>
      <c r="J26" s="19">
        <f>IFERROR((1+Utviklingsbaner!H26)*E26,0)</f>
        <v>0</v>
      </c>
      <c r="K26" s="19">
        <f>IFERROR((1+Utviklingsbaner!I26)*F26,0)</f>
        <v>0</v>
      </c>
      <c r="L26" s="29">
        <f>IFERROR((1+Utviklingsbaner!E59)*G26,0)</f>
        <v>0</v>
      </c>
      <c r="M26" s="19">
        <f>IFERROR((1+Utviklingsbaner!F59)*H26,0)</f>
        <v>0</v>
      </c>
      <c r="N26" s="19">
        <f>IFERROR((1+Utviklingsbaner!G59)*I26,0)</f>
        <v>0</v>
      </c>
      <c r="O26" s="19">
        <f>IFERROR((1+Utviklingsbaner!H59)*J26,0)</f>
        <v>0</v>
      </c>
      <c r="P26" s="19">
        <f>IFERROR((1+Utviklingsbaner!I59)*K26,0)</f>
        <v>0</v>
      </c>
      <c r="Q26" s="29">
        <f>IFERROR((1+Utviklingsbaner!E92)*L26,0)</f>
        <v>0</v>
      </c>
      <c r="R26" s="19">
        <f>IFERROR((1+Utviklingsbaner!F92)*M26,0)</f>
        <v>0</v>
      </c>
      <c r="S26" s="19">
        <f>IFERROR((1+Utviklingsbaner!G92)*N26,0)</f>
        <v>0</v>
      </c>
      <c r="T26" s="19">
        <f>IFERROR((1+Utviklingsbaner!H92)*O26,0)</f>
        <v>0</v>
      </c>
      <c r="U26" s="19">
        <f>IFERROR((1+Utviklingsbaner!I92)*P26,0)</f>
        <v>0</v>
      </c>
      <c r="V26" s="29">
        <f>IFERROR((1+Utviklingsbaner!E125)*Q26,0)</f>
        <v>0</v>
      </c>
      <c r="W26" s="19">
        <f>IFERROR((1+Utviklingsbaner!F125)*R26,0)</f>
        <v>0</v>
      </c>
      <c r="X26" s="19">
        <f>IFERROR((1+Utviklingsbaner!G125)*S26,0)</f>
        <v>0</v>
      </c>
      <c r="Y26" s="19">
        <f>IFERROR((1+Utviklingsbaner!H125)*T26,0)</f>
        <v>0</v>
      </c>
      <c r="Z26" s="19">
        <f>IFERROR((1+Utviklingsbaner!I125)*U26,0)</f>
        <v>0</v>
      </c>
      <c r="AA26" s="29">
        <f>IFERROR((1+Utviklingsbaner!E158)*V26,0)</f>
        <v>0</v>
      </c>
      <c r="AB26" s="19">
        <f>IFERROR((1+Utviklingsbaner!F158)*W26,0)</f>
        <v>0</v>
      </c>
      <c r="AC26" s="19">
        <f>IFERROR((1+Utviklingsbaner!G158)*X26,0)</f>
        <v>0</v>
      </c>
      <c r="AD26" s="19">
        <f>IFERROR((1+Utviklingsbaner!H158)*Y26,0)</f>
        <v>0</v>
      </c>
      <c r="AE26" s="19">
        <f>IFERROR((1+Utviklingsbaner!I158)*Z26,0)</f>
        <v>0</v>
      </c>
      <c r="AF26" s="29">
        <f>IFERROR((1+Utviklingsbaner!E191)*AA26,0)</f>
        <v>0</v>
      </c>
      <c r="AG26" s="19">
        <f>IFERROR((1+Utviklingsbaner!F191)*AB26,0)</f>
        <v>0</v>
      </c>
      <c r="AH26" s="19">
        <f>IFERROR((1+Utviklingsbaner!G191)*AC26,0)</f>
        <v>0</v>
      </c>
      <c r="AI26" s="19">
        <f>IFERROR((1+Utviklingsbaner!H191)*AD26,0)</f>
        <v>0</v>
      </c>
      <c r="AJ26" s="19">
        <f>IFERROR((1+Utviklingsbaner!I191)*AE26,0)</f>
        <v>0</v>
      </c>
      <c r="AK26" s="29">
        <f>IFERROR((1+Utviklingsbaner!E224)*AF26,0)</f>
        <v>0</v>
      </c>
      <c r="AL26" s="19">
        <f>IFERROR((1+Utviklingsbaner!F224)*AG26,0)</f>
        <v>0</v>
      </c>
      <c r="AM26" s="19">
        <f>IFERROR((1+Utviklingsbaner!G224)*AH26,0)</f>
        <v>0</v>
      </c>
      <c r="AN26" s="19">
        <f>IFERROR((1+Utviklingsbaner!H224)*AI26,0)</f>
        <v>0</v>
      </c>
      <c r="AO26" s="41">
        <f>IFERROR((1+Utviklingsbaner!I224)*AJ26,0)</f>
        <v>0</v>
      </c>
    </row>
    <row r="27" spans="1:41" x14ac:dyDescent="0.25">
      <c r="A27" s="14">
        <f>'Enheter, modell og år'!A26</f>
        <v>0</v>
      </c>
      <c r="B27" s="120"/>
      <c r="C27" s="121"/>
      <c r="D27" s="121"/>
      <c r="E27" s="121"/>
      <c r="F27" s="122"/>
      <c r="G27" s="29">
        <f>IFERROR((1+Utviklingsbaner!E27)*B27,0)</f>
        <v>0</v>
      </c>
      <c r="H27" s="19">
        <f>IFERROR((1+Utviklingsbaner!F27)*C27,0)</f>
        <v>0</v>
      </c>
      <c r="I27" s="19">
        <f>IFERROR((1+Utviklingsbaner!G27)*D27,0)</f>
        <v>0</v>
      </c>
      <c r="J27" s="19">
        <f>IFERROR((1+Utviklingsbaner!H27)*E27,0)</f>
        <v>0</v>
      </c>
      <c r="K27" s="19">
        <f>IFERROR((1+Utviklingsbaner!I27)*F27,0)</f>
        <v>0</v>
      </c>
      <c r="L27" s="29">
        <f>IFERROR((1+Utviklingsbaner!E60)*G27,0)</f>
        <v>0</v>
      </c>
      <c r="M27" s="19">
        <f>IFERROR((1+Utviklingsbaner!F60)*H27,0)</f>
        <v>0</v>
      </c>
      <c r="N27" s="19">
        <f>IFERROR((1+Utviklingsbaner!G60)*I27,0)</f>
        <v>0</v>
      </c>
      <c r="O27" s="19">
        <f>IFERROR((1+Utviklingsbaner!H60)*J27,0)</f>
        <v>0</v>
      </c>
      <c r="P27" s="19">
        <f>IFERROR((1+Utviklingsbaner!I60)*K27,0)</f>
        <v>0</v>
      </c>
      <c r="Q27" s="29">
        <f>IFERROR((1+Utviklingsbaner!E93)*L27,0)</f>
        <v>0</v>
      </c>
      <c r="R27" s="19">
        <f>IFERROR((1+Utviklingsbaner!F93)*M27,0)</f>
        <v>0</v>
      </c>
      <c r="S27" s="19">
        <f>IFERROR((1+Utviklingsbaner!G93)*N27,0)</f>
        <v>0</v>
      </c>
      <c r="T27" s="19">
        <f>IFERROR((1+Utviklingsbaner!H93)*O27,0)</f>
        <v>0</v>
      </c>
      <c r="U27" s="19">
        <f>IFERROR((1+Utviklingsbaner!I93)*P27,0)</f>
        <v>0</v>
      </c>
      <c r="V27" s="29">
        <f>IFERROR((1+Utviklingsbaner!E126)*Q27,0)</f>
        <v>0</v>
      </c>
      <c r="W27" s="19">
        <f>IFERROR((1+Utviklingsbaner!F126)*R27,0)</f>
        <v>0</v>
      </c>
      <c r="X27" s="19">
        <f>IFERROR((1+Utviklingsbaner!G126)*S27,0)</f>
        <v>0</v>
      </c>
      <c r="Y27" s="19">
        <f>IFERROR((1+Utviklingsbaner!H126)*T27,0)</f>
        <v>0</v>
      </c>
      <c r="Z27" s="19">
        <f>IFERROR((1+Utviklingsbaner!I126)*U27,0)</f>
        <v>0</v>
      </c>
      <c r="AA27" s="29">
        <f>IFERROR((1+Utviklingsbaner!E159)*V27,0)</f>
        <v>0</v>
      </c>
      <c r="AB27" s="19">
        <f>IFERROR((1+Utviklingsbaner!F159)*W27,0)</f>
        <v>0</v>
      </c>
      <c r="AC27" s="19">
        <f>IFERROR((1+Utviklingsbaner!G159)*X27,0)</f>
        <v>0</v>
      </c>
      <c r="AD27" s="19">
        <f>IFERROR((1+Utviklingsbaner!H159)*Y27,0)</f>
        <v>0</v>
      </c>
      <c r="AE27" s="19">
        <f>IFERROR((1+Utviklingsbaner!I159)*Z27,0)</f>
        <v>0</v>
      </c>
      <c r="AF27" s="29">
        <f>IFERROR((1+Utviklingsbaner!E192)*AA27,0)</f>
        <v>0</v>
      </c>
      <c r="AG27" s="19">
        <f>IFERROR((1+Utviklingsbaner!F192)*AB27,0)</f>
        <v>0</v>
      </c>
      <c r="AH27" s="19">
        <f>IFERROR((1+Utviklingsbaner!G192)*AC27,0)</f>
        <v>0</v>
      </c>
      <c r="AI27" s="19">
        <f>IFERROR((1+Utviklingsbaner!H192)*AD27,0)</f>
        <v>0</v>
      </c>
      <c r="AJ27" s="19">
        <f>IFERROR((1+Utviklingsbaner!I192)*AE27,0)</f>
        <v>0</v>
      </c>
      <c r="AK27" s="29">
        <f>IFERROR((1+Utviklingsbaner!E225)*AF27,0)</f>
        <v>0</v>
      </c>
      <c r="AL27" s="19">
        <f>IFERROR((1+Utviklingsbaner!F225)*AG27,0)</f>
        <v>0</v>
      </c>
      <c r="AM27" s="19">
        <f>IFERROR((1+Utviklingsbaner!G225)*AH27,0)</f>
        <v>0</v>
      </c>
      <c r="AN27" s="19">
        <f>IFERROR((1+Utviklingsbaner!H225)*AI27,0)</f>
        <v>0</v>
      </c>
      <c r="AO27" s="41">
        <f>IFERROR((1+Utviklingsbaner!I225)*AJ27,0)</f>
        <v>0</v>
      </c>
    </row>
    <row r="28" spans="1:41" x14ac:dyDescent="0.25">
      <c r="A28" s="14">
        <f>'Enheter, modell og år'!A27</f>
        <v>0</v>
      </c>
      <c r="B28" s="120"/>
      <c r="C28" s="121"/>
      <c r="D28" s="121"/>
      <c r="E28" s="121"/>
      <c r="F28" s="122"/>
      <c r="G28" s="29">
        <f>IFERROR((1+Utviklingsbaner!E28)*B28,0)</f>
        <v>0</v>
      </c>
      <c r="H28" s="19">
        <f>IFERROR((1+Utviklingsbaner!F28)*C28,0)</f>
        <v>0</v>
      </c>
      <c r="I28" s="19">
        <f>IFERROR((1+Utviklingsbaner!G28)*D28,0)</f>
        <v>0</v>
      </c>
      <c r="J28" s="19">
        <f>IFERROR((1+Utviklingsbaner!H28)*E28,0)</f>
        <v>0</v>
      </c>
      <c r="K28" s="19">
        <f>IFERROR((1+Utviklingsbaner!I28)*F28,0)</f>
        <v>0</v>
      </c>
      <c r="L28" s="29">
        <f>IFERROR((1+Utviklingsbaner!E61)*G28,0)</f>
        <v>0</v>
      </c>
      <c r="M28" s="19">
        <f>IFERROR((1+Utviklingsbaner!F61)*H28,0)</f>
        <v>0</v>
      </c>
      <c r="N28" s="19">
        <f>IFERROR((1+Utviklingsbaner!G61)*I28,0)</f>
        <v>0</v>
      </c>
      <c r="O28" s="19">
        <f>IFERROR((1+Utviklingsbaner!H61)*J28,0)</f>
        <v>0</v>
      </c>
      <c r="P28" s="19">
        <f>IFERROR((1+Utviklingsbaner!I61)*K28,0)</f>
        <v>0</v>
      </c>
      <c r="Q28" s="29">
        <f>IFERROR((1+Utviklingsbaner!E94)*L28,0)</f>
        <v>0</v>
      </c>
      <c r="R28" s="19">
        <f>IFERROR((1+Utviklingsbaner!F94)*M28,0)</f>
        <v>0</v>
      </c>
      <c r="S28" s="19">
        <f>IFERROR((1+Utviklingsbaner!G94)*N28,0)</f>
        <v>0</v>
      </c>
      <c r="T28" s="19">
        <f>IFERROR((1+Utviklingsbaner!H94)*O28,0)</f>
        <v>0</v>
      </c>
      <c r="U28" s="19">
        <f>IFERROR((1+Utviklingsbaner!I94)*P28,0)</f>
        <v>0</v>
      </c>
      <c r="V28" s="29">
        <f>IFERROR((1+Utviklingsbaner!E127)*Q28,0)</f>
        <v>0</v>
      </c>
      <c r="W28" s="19">
        <f>IFERROR((1+Utviklingsbaner!F127)*R28,0)</f>
        <v>0</v>
      </c>
      <c r="X28" s="19">
        <f>IFERROR((1+Utviklingsbaner!G127)*S28,0)</f>
        <v>0</v>
      </c>
      <c r="Y28" s="19">
        <f>IFERROR((1+Utviklingsbaner!H127)*T28,0)</f>
        <v>0</v>
      </c>
      <c r="Z28" s="19">
        <f>IFERROR((1+Utviklingsbaner!I127)*U28,0)</f>
        <v>0</v>
      </c>
      <c r="AA28" s="29">
        <f>IFERROR((1+Utviklingsbaner!E160)*V28,0)</f>
        <v>0</v>
      </c>
      <c r="AB28" s="19">
        <f>IFERROR((1+Utviklingsbaner!F160)*W28,0)</f>
        <v>0</v>
      </c>
      <c r="AC28" s="19">
        <f>IFERROR((1+Utviklingsbaner!G160)*X28,0)</f>
        <v>0</v>
      </c>
      <c r="AD28" s="19">
        <f>IFERROR((1+Utviklingsbaner!H160)*Y28,0)</f>
        <v>0</v>
      </c>
      <c r="AE28" s="19">
        <f>IFERROR((1+Utviklingsbaner!I160)*Z28,0)</f>
        <v>0</v>
      </c>
      <c r="AF28" s="29">
        <f>IFERROR((1+Utviklingsbaner!E193)*AA28,0)</f>
        <v>0</v>
      </c>
      <c r="AG28" s="19">
        <f>IFERROR((1+Utviklingsbaner!F193)*AB28,0)</f>
        <v>0</v>
      </c>
      <c r="AH28" s="19">
        <f>IFERROR((1+Utviklingsbaner!G193)*AC28,0)</f>
        <v>0</v>
      </c>
      <c r="AI28" s="19">
        <f>IFERROR((1+Utviklingsbaner!H193)*AD28,0)</f>
        <v>0</v>
      </c>
      <c r="AJ28" s="19">
        <f>IFERROR((1+Utviklingsbaner!I193)*AE28,0)</f>
        <v>0</v>
      </c>
      <c r="AK28" s="29">
        <f>IFERROR((1+Utviklingsbaner!E226)*AF28,0)</f>
        <v>0</v>
      </c>
      <c r="AL28" s="19">
        <f>IFERROR((1+Utviklingsbaner!F226)*AG28,0)</f>
        <v>0</v>
      </c>
      <c r="AM28" s="19">
        <f>IFERROR((1+Utviklingsbaner!G226)*AH28,0)</f>
        <v>0</v>
      </c>
      <c r="AN28" s="19">
        <f>IFERROR((1+Utviklingsbaner!H226)*AI28,0)</f>
        <v>0</v>
      </c>
      <c r="AO28" s="41">
        <f>IFERROR((1+Utviklingsbaner!I226)*AJ28,0)</f>
        <v>0</v>
      </c>
    </row>
    <row r="29" spans="1:41" x14ac:dyDescent="0.25">
      <c r="A29" s="14">
        <f>'Enheter, modell og år'!A28</f>
        <v>0</v>
      </c>
      <c r="B29" s="120"/>
      <c r="C29" s="121"/>
      <c r="D29" s="121"/>
      <c r="E29" s="121"/>
      <c r="F29" s="122"/>
      <c r="G29" s="29">
        <f>IFERROR((1+Utviklingsbaner!E29)*B29,0)</f>
        <v>0</v>
      </c>
      <c r="H29" s="19">
        <f>IFERROR((1+Utviklingsbaner!F29)*C29,0)</f>
        <v>0</v>
      </c>
      <c r="I29" s="19">
        <f>IFERROR((1+Utviklingsbaner!G29)*D29,0)</f>
        <v>0</v>
      </c>
      <c r="J29" s="19">
        <f>IFERROR((1+Utviklingsbaner!H29)*E29,0)</f>
        <v>0</v>
      </c>
      <c r="K29" s="19">
        <f>IFERROR((1+Utviklingsbaner!I29)*F29,0)</f>
        <v>0</v>
      </c>
      <c r="L29" s="29">
        <f>IFERROR((1+Utviklingsbaner!E62)*G29,0)</f>
        <v>0</v>
      </c>
      <c r="M29" s="19">
        <f>IFERROR((1+Utviklingsbaner!F62)*H29,0)</f>
        <v>0</v>
      </c>
      <c r="N29" s="19">
        <f>IFERROR((1+Utviklingsbaner!G62)*I29,0)</f>
        <v>0</v>
      </c>
      <c r="O29" s="19">
        <f>IFERROR((1+Utviklingsbaner!H62)*J29,0)</f>
        <v>0</v>
      </c>
      <c r="P29" s="19">
        <f>IFERROR((1+Utviklingsbaner!I62)*K29,0)</f>
        <v>0</v>
      </c>
      <c r="Q29" s="29">
        <f>IFERROR((1+Utviklingsbaner!E95)*L29,0)</f>
        <v>0</v>
      </c>
      <c r="R29" s="19">
        <f>IFERROR((1+Utviklingsbaner!F95)*M29,0)</f>
        <v>0</v>
      </c>
      <c r="S29" s="19">
        <f>IFERROR((1+Utviklingsbaner!G95)*N29,0)</f>
        <v>0</v>
      </c>
      <c r="T29" s="19">
        <f>IFERROR((1+Utviklingsbaner!H95)*O29,0)</f>
        <v>0</v>
      </c>
      <c r="U29" s="19">
        <f>IFERROR((1+Utviklingsbaner!I95)*P29,0)</f>
        <v>0</v>
      </c>
      <c r="V29" s="29">
        <f>IFERROR((1+Utviklingsbaner!E128)*Q29,0)</f>
        <v>0</v>
      </c>
      <c r="W29" s="19">
        <f>IFERROR((1+Utviklingsbaner!F128)*R29,0)</f>
        <v>0</v>
      </c>
      <c r="X29" s="19">
        <f>IFERROR((1+Utviklingsbaner!G128)*S29,0)</f>
        <v>0</v>
      </c>
      <c r="Y29" s="19">
        <f>IFERROR((1+Utviklingsbaner!H128)*T29,0)</f>
        <v>0</v>
      </c>
      <c r="Z29" s="19">
        <f>IFERROR((1+Utviklingsbaner!I128)*U29,0)</f>
        <v>0</v>
      </c>
      <c r="AA29" s="29">
        <f>IFERROR((1+Utviklingsbaner!E161)*V29,0)</f>
        <v>0</v>
      </c>
      <c r="AB29" s="19">
        <f>IFERROR((1+Utviklingsbaner!F161)*W29,0)</f>
        <v>0</v>
      </c>
      <c r="AC29" s="19">
        <f>IFERROR((1+Utviklingsbaner!G161)*X29,0)</f>
        <v>0</v>
      </c>
      <c r="AD29" s="19">
        <f>IFERROR((1+Utviklingsbaner!H161)*Y29,0)</f>
        <v>0</v>
      </c>
      <c r="AE29" s="19">
        <f>IFERROR((1+Utviklingsbaner!I161)*Z29,0)</f>
        <v>0</v>
      </c>
      <c r="AF29" s="29">
        <f>IFERROR((1+Utviklingsbaner!E194)*AA29,0)</f>
        <v>0</v>
      </c>
      <c r="AG29" s="19">
        <f>IFERROR((1+Utviklingsbaner!F194)*AB29,0)</f>
        <v>0</v>
      </c>
      <c r="AH29" s="19">
        <f>IFERROR((1+Utviklingsbaner!G194)*AC29,0)</f>
        <v>0</v>
      </c>
      <c r="AI29" s="19">
        <f>IFERROR((1+Utviklingsbaner!H194)*AD29,0)</f>
        <v>0</v>
      </c>
      <c r="AJ29" s="19">
        <f>IFERROR((1+Utviklingsbaner!I194)*AE29,0)</f>
        <v>0</v>
      </c>
      <c r="AK29" s="29">
        <f>IFERROR((1+Utviklingsbaner!E227)*AF29,0)</f>
        <v>0</v>
      </c>
      <c r="AL29" s="19">
        <f>IFERROR((1+Utviklingsbaner!F227)*AG29,0)</f>
        <v>0</v>
      </c>
      <c r="AM29" s="19">
        <f>IFERROR((1+Utviklingsbaner!G227)*AH29,0)</f>
        <v>0</v>
      </c>
      <c r="AN29" s="19">
        <f>IFERROR((1+Utviklingsbaner!H227)*AI29,0)</f>
        <v>0</v>
      </c>
      <c r="AO29" s="41">
        <f>IFERROR((1+Utviklingsbaner!I227)*AJ29,0)</f>
        <v>0</v>
      </c>
    </row>
    <row r="30" spans="1:41" x14ac:dyDescent="0.25">
      <c r="A30" s="14">
        <f>'Enheter, modell og år'!A29</f>
        <v>0</v>
      </c>
      <c r="B30" s="120"/>
      <c r="C30" s="121"/>
      <c r="D30" s="121"/>
      <c r="E30" s="121"/>
      <c r="F30" s="122"/>
      <c r="G30" s="29">
        <f>IFERROR((1+Utviklingsbaner!E30)*B30,0)</f>
        <v>0</v>
      </c>
      <c r="H30" s="19">
        <f>IFERROR((1+Utviklingsbaner!F30)*C30,0)</f>
        <v>0</v>
      </c>
      <c r="I30" s="19">
        <f>IFERROR((1+Utviklingsbaner!G30)*D30,0)</f>
        <v>0</v>
      </c>
      <c r="J30" s="19">
        <f>IFERROR((1+Utviklingsbaner!H30)*E30,0)</f>
        <v>0</v>
      </c>
      <c r="K30" s="19">
        <f>IFERROR((1+Utviklingsbaner!I30)*F30,0)</f>
        <v>0</v>
      </c>
      <c r="L30" s="29">
        <f>IFERROR((1+Utviklingsbaner!E63)*G30,0)</f>
        <v>0</v>
      </c>
      <c r="M30" s="19">
        <f>IFERROR((1+Utviklingsbaner!F63)*H30,0)</f>
        <v>0</v>
      </c>
      <c r="N30" s="19">
        <f>IFERROR((1+Utviklingsbaner!G63)*I30,0)</f>
        <v>0</v>
      </c>
      <c r="O30" s="19">
        <f>IFERROR((1+Utviklingsbaner!H63)*J30,0)</f>
        <v>0</v>
      </c>
      <c r="P30" s="19">
        <f>IFERROR((1+Utviklingsbaner!I63)*K30,0)</f>
        <v>0</v>
      </c>
      <c r="Q30" s="29">
        <f>IFERROR((1+Utviklingsbaner!E96)*L30,0)</f>
        <v>0</v>
      </c>
      <c r="R30" s="19">
        <f>IFERROR((1+Utviklingsbaner!F96)*M30,0)</f>
        <v>0</v>
      </c>
      <c r="S30" s="19">
        <f>IFERROR((1+Utviklingsbaner!G96)*N30,0)</f>
        <v>0</v>
      </c>
      <c r="T30" s="19">
        <f>IFERROR((1+Utviklingsbaner!H96)*O30,0)</f>
        <v>0</v>
      </c>
      <c r="U30" s="19">
        <f>IFERROR((1+Utviklingsbaner!I96)*P30,0)</f>
        <v>0</v>
      </c>
      <c r="V30" s="29">
        <f>IFERROR((1+Utviklingsbaner!E129)*Q30,0)</f>
        <v>0</v>
      </c>
      <c r="W30" s="19">
        <f>IFERROR((1+Utviklingsbaner!F129)*R30,0)</f>
        <v>0</v>
      </c>
      <c r="X30" s="19">
        <f>IFERROR((1+Utviklingsbaner!G129)*S30,0)</f>
        <v>0</v>
      </c>
      <c r="Y30" s="19">
        <f>IFERROR((1+Utviklingsbaner!H129)*T30,0)</f>
        <v>0</v>
      </c>
      <c r="Z30" s="19">
        <f>IFERROR((1+Utviklingsbaner!I129)*U30,0)</f>
        <v>0</v>
      </c>
      <c r="AA30" s="29">
        <f>IFERROR((1+Utviklingsbaner!E162)*V30,0)</f>
        <v>0</v>
      </c>
      <c r="AB30" s="19">
        <f>IFERROR((1+Utviklingsbaner!F162)*W30,0)</f>
        <v>0</v>
      </c>
      <c r="AC30" s="19">
        <f>IFERROR((1+Utviklingsbaner!G162)*X30,0)</f>
        <v>0</v>
      </c>
      <c r="AD30" s="19">
        <f>IFERROR((1+Utviklingsbaner!H162)*Y30,0)</f>
        <v>0</v>
      </c>
      <c r="AE30" s="19">
        <f>IFERROR((1+Utviklingsbaner!I162)*Z30,0)</f>
        <v>0</v>
      </c>
      <c r="AF30" s="29">
        <f>IFERROR((1+Utviklingsbaner!E195)*AA30,0)</f>
        <v>0</v>
      </c>
      <c r="AG30" s="19">
        <f>IFERROR((1+Utviklingsbaner!F195)*AB30,0)</f>
        <v>0</v>
      </c>
      <c r="AH30" s="19">
        <f>IFERROR((1+Utviklingsbaner!G195)*AC30,0)</f>
        <v>0</v>
      </c>
      <c r="AI30" s="19">
        <f>IFERROR((1+Utviklingsbaner!H195)*AD30,0)</f>
        <v>0</v>
      </c>
      <c r="AJ30" s="19">
        <f>IFERROR((1+Utviklingsbaner!I195)*AE30,0)</f>
        <v>0</v>
      </c>
      <c r="AK30" s="29">
        <f>IFERROR((1+Utviklingsbaner!E228)*AF30,0)</f>
        <v>0</v>
      </c>
      <c r="AL30" s="19">
        <f>IFERROR((1+Utviklingsbaner!F228)*AG30,0)</f>
        <v>0</v>
      </c>
      <c r="AM30" s="19">
        <f>IFERROR((1+Utviklingsbaner!G228)*AH30,0)</f>
        <v>0</v>
      </c>
      <c r="AN30" s="19">
        <f>IFERROR((1+Utviklingsbaner!H228)*AI30,0)</f>
        <v>0</v>
      </c>
      <c r="AO30" s="41">
        <f>IFERROR((1+Utviklingsbaner!I228)*AJ30,0)</f>
        <v>0</v>
      </c>
    </row>
    <row r="31" spans="1:41" x14ac:dyDescent="0.25">
      <c r="A31" s="14">
        <f>'Enheter, modell og år'!A30</f>
        <v>0</v>
      </c>
      <c r="B31" s="120"/>
      <c r="C31" s="121"/>
      <c r="D31" s="121"/>
      <c r="E31" s="121"/>
      <c r="F31" s="122"/>
      <c r="G31" s="29">
        <f>IFERROR((1+Utviklingsbaner!E31)*B31,0)</f>
        <v>0</v>
      </c>
      <c r="H31" s="19">
        <f>IFERROR((1+Utviklingsbaner!F31)*C31,0)</f>
        <v>0</v>
      </c>
      <c r="I31" s="19">
        <f>IFERROR((1+Utviklingsbaner!G31)*D31,0)</f>
        <v>0</v>
      </c>
      <c r="J31" s="19">
        <f>IFERROR((1+Utviklingsbaner!H31)*E31,0)</f>
        <v>0</v>
      </c>
      <c r="K31" s="19">
        <f>IFERROR((1+Utviklingsbaner!I31)*F31,0)</f>
        <v>0</v>
      </c>
      <c r="L31" s="29">
        <f>IFERROR((1+Utviklingsbaner!E64)*G31,0)</f>
        <v>0</v>
      </c>
      <c r="M31" s="19">
        <f>IFERROR((1+Utviklingsbaner!F64)*H31,0)</f>
        <v>0</v>
      </c>
      <c r="N31" s="19">
        <f>IFERROR((1+Utviklingsbaner!G64)*I31,0)</f>
        <v>0</v>
      </c>
      <c r="O31" s="19">
        <f>IFERROR((1+Utviklingsbaner!H64)*J31,0)</f>
        <v>0</v>
      </c>
      <c r="P31" s="19">
        <f>IFERROR((1+Utviklingsbaner!I64)*K31,0)</f>
        <v>0</v>
      </c>
      <c r="Q31" s="29">
        <f>IFERROR((1+Utviklingsbaner!E97)*L31,0)</f>
        <v>0</v>
      </c>
      <c r="R31" s="19">
        <f>IFERROR((1+Utviklingsbaner!F97)*M31,0)</f>
        <v>0</v>
      </c>
      <c r="S31" s="19">
        <f>IFERROR((1+Utviklingsbaner!G97)*N31,0)</f>
        <v>0</v>
      </c>
      <c r="T31" s="19">
        <f>IFERROR((1+Utviklingsbaner!H97)*O31,0)</f>
        <v>0</v>
      </c>
      <c r="U31" s="19">
        <f>IFERROR((1+Utviklingsbaner!I97)*P31,0)</f>
        <v>0</v>
      </c>
      <c r="V31" s="29">
        <f>IFERROR((1+Utviklingsbaner!E130)*Q31,0)</f>
        <v>0</v>
      </c>
      <c r="W31" s="19">
        <f>IFERROR((1+Utviklingsbaner!F130)*R31,0)</f>
        <v>0</v>
      </c>
      <c r="X31" s="19">
        <f>IFERROR((1+Utviklingsbaner!G130)*S31,0)</f>
        <v>0</v>
      </c>
      <c r="Y31" s="19">
        <f>IFERROR((1+Utviklingsbaner!H130)*T31,0)</f>
        <v>0</v>
      </c>
      <c r="Z31" s="19">
        <f>IFERROR((1+Utviklingsbaner!I130)*U31,0)</f>
        <v>0</v>
      </c>
      <c r="AA31" s="29">
        <f>IFERROR((1+Utviklingsbaner!E163)*V31,0)</f>
        <v>0</v>
      </c>
      <c r="AB31" s="19">
        <f>IFERROR((1+Utviklingsbaner!F163)*W31,0)</f>
        <v>0</v>
      </c>
      <c r="AC31" s="19">
        <f>IFERROR((1+Utviklingsbaner!G163)*X31,0)</f>
        <v>0</v>
      </c>
      <c r="AD31" s="19">
        <f>IFERROR((1+Utviklingsbaner!H163)*Y31,0)</f>
        <v>0</v>
      </c>
      <c r="AE31" s="19">
        <f>IFERROR((1+Utviklingsbaner!I163)*Z31,0)</f>
        <v>0</v>
      </c>
      <c r="AF31" s="29">
        <f>IFERROR((1+Utviklingsbaner!E196)*AA31,0)</f>
        <v>0</v>
      </c>
      <c r="AG31" s="19">
        <f>IFERROR((1+Utviklingsbaner!F196)*AB31,0)</f>
        <v>0</v>
      </c>
      <c r="AH31" s="19">
        <f>IFERROR((1+Utviklingsbaner!G196)*AC31,0)</f>
        <v>0</v>
      </c>
      <c r="AI31" s="19">
        <f>IFERROR((1+Utviklingsbaner!H196)*AD31,0)</f>
        <v>0</v>
      </c>
      <c r="AJ31" s="19">
        <f>IFERROR((1+Utviklingsbaner!I196)*AE31,0)</f>
        <v>0</v>
      </c>
      <c r="AK31" s="29">
        <f>IFERROR((1+Utviklingsbaner!E229)*AF31,0)</f>
        <v>0</v>
      </c>
      <c r="AL31" s="19">
        <f>IFERROR((1+Utviklingsbaner!F229)*AG31,0)</f>
        <v>0</v>
      </c>
      <c r="AM31" s="19">
        <f>IFERROR((1+Utviklingsbaner!G229)*AH31,0)</f>
        <v>0</v>
      </c>
      <c r="AN31" s="19">
        <f>IFERROR((1+Utviklingsbaner!H229)*AI31,0)</f>
        <v>0</v>
      </c>
      <c r="AO31" s="41">
        <f>IFERROR((1+Utviklingsbaner!I229)*AJ31,0)</f>
        <v>0</v>
      </c>
    </row>
    <row r="32" spans="1:41" x14ac:dyDescent="0.25">
      <c r="A32" s="14">
        <f>'Enheter, modell og år'!A31</f>
        <v>0</v>
      </c>
      <c r="B32" s="120"/>
      <c r="C32" s="121"/>
      <c r="D32" s="121"/>
      <c r="E32" s="121"/>
      <c r="F32" s="122"/>
      <c r="G32" s="29">
        <f>IFERROR((1+Utviklingsbaner!E32)*B32,0)</f>
        <v>0</v>
      </c>
      <c r="H32" s="19">
        <f>IFERROR((1+Utviklingsbaner!F32)*C32,0)</f>
        <v>0</v>
      </c>
      <c r="I32" s="19">
        <f>IFERROR((1+Utviklingsbaner!G32)*D32,0)</f>
        <v>0</v>
      </c>
      <c r="J32" s="19">
        <f>IFERROR((1+Utviklingsbaner!H32)*E32,0)</f>
        <v>0</v>
      </c>
      <c r="K32" s="19">
        <f>IFERROR((1+Utviklingsbaner!I32)*F32,0)</f>
        <v>0</v>
      </c>
      <c r="L32" s="29">
        <f>IFERROR((1+Utviklingsbaner!E65)*G32,0)</f>
        <v>0</v>
      </c>
      <c r="M32" s="19">
        <f>IFERROR((1+Utviklingsbaner!F65)*H32,0)</f>
        <v>0</v>
      </c>
      <c r="N32" s="19">
        <f>IFERROR((1+Utviklingsbaner!G65)*I32,0)</f>
        <v>0</v>
      </c>
      <c r="O32" s="19">
        <f>IFERROR((1+Utviklingsbaner!H65)*J32,0)</f>
        <v>0</v>
      </c>
      <c r="P32" s="19">
        <f>IFERROR((1+Utviklingsbaner!I65)*K32,0)</f>
        <v>0</v>
      </c>
      <c r="Q32" s="29">
        <f>IFERROR((1+Utviklingsbaner!E98)*L32,0)</f>
        <v>0</v>
      </c>
      <c r="R32" s="19">
        <f>IFERROR((1+Utviklingsbaner!F98)*M32,0)</f>
        <v>0</v>
      </c>
      <c r="S32" s="19">
        <f>IFERROR((1+Utviklingsbaner!G98)*N32,0)</f>
        <v>0</v>
      </c>
      <c r="T32" s="19">
        <f>IFERROR((1+Utviklingsbaner!H98)*O32,0)</f>
        <v>0</v>
      </c>
      <c r="U32" s="19">
        <f>IFERROR((1+Utviklingsbaner!I98)*P32,0)</f>
        <v>0</v>
      </c>
      <c r="V32" s="29">
        <f>IFERROR((1+Utviklingsbaner!E131)*Q32,0)</f>
        <v>0</v>
      </c>
      <c r="W32" s="19">
        <f>IFERROR((1+Utviklingsbaner!F131)*R32,0)</f>
        <v>0</v>
      </c>
      <c r="X32" s="19">
        <f>IFERROR((1+Utviklingsbaner!G131)*S32,0)</f>
        <v>0</v>
      </c>
      <c r="Y32" s="19">
        <f>IFERROR((1+Utviklingsbaner!H131)*T32,0)</f>
        <v>0</v>
      </c>
      <c r="Z32" s="19">
        <f>IFERROR((1+Utviklingsbaner!I131)*U32,0)</f>
        <v>0</v>
      </c>
      <c r="AA32" s="29">
        <f>IFERROR((1+Utviklingsbaner!E164)*V32,0)</f>
        <v>0</v>
      </c>
      <c r="AB32" s="19">
        <f>IFERROR((1+Utviklingsbaner!F164)*W32,0)</f>
        <v>0</v>
      </c>
      <c r="AC32" s="19">
        <f>IFERROR((1+Utviklingsbaner!G164)*X32,0)</f>
        <v>0</v>
      </c>
      <c r="AD32" s="19">
        <f>IFERROR((1+Utviklingsbaner!H164)*Y32,0)</f>
        <v>0</v>
      </c>
      <c r="AE32" s="19">
        <f>IFERROR((1+Utviklingsbaner!I164)*Z32,0)</f>
        <v>0</v>
      </c>
      <c r="AF32" s="29">
        <f>IFERROR((1+Utviklingsbaner!E197)*AA32,0)</f>
        <v>0</v>
      </c>
      <c r="AG32" s="19">
        <f>IFERROR((1+Utviklingsbaner!F197)*AB32,0)</f>
        <v>0</v>
      </c>
      <c r="AH32" s="19">
        <f>IFERROR((1+Utviklingsbaner!G197)*AC32,0)</f>
        <v>0</v>
      </c>
      <c r="AI32" s="19">
        <f>IFERROR((1+Utviklingsbaner!H197)*AD32,0)</f>
        <v>0</v>
      </c>
      <c r="AJ32" s="19">
        <f>IFERROR((1+Utviklingsbaner!I197)*AE32,0)</f>
        <v>0</v>
      </c>
      <c r="AK32" s="29">
        <f>IFERROR((1+Utviklingsbaner!E230)*AF32,0)</f>
        <v>0</v>
      </c>
      <c r="AL32" s="19">
        <f>IFERROR((1+Utviklingsbaner!F230)*AG32,0)</f>
        <v>0</v>
      </c>
      <c r="AM32" s="19">
        <f>IFERROR((1+Utviklingsbaner!G230)*AH32,0)</f>
        <v>0</v>
      </c>
      <c r="AN32" s="19">
        <f>IFERROR((1+Utviklingsbaner!H230)*AI32,0)</f>
        <v>0</v>
      </c>
      <c r="AO32" s="41">
        <f>IFERROR((1+Utviklingsbaner!I230)*AJ32,0)</f>
        <v>0</v>
      </c>
    </row>
    <row r="33" spans="1:41" x14ac:dyDescent="0.25">
      <c r="A33" s="24" t="s">
        <v>11</v>
      </c>
      <c r="B33" s="44">
        <f>SUM(B3:B32)</f>
        <v>0</v>
      </c>
      <c r="C33" s="42">
        <f t="shared" ref="C33:K33" si="1">SUM(C3:C32)</f>
        <v>0</v>
      </c>
      <c r="D33" s="42">
        <f t="shared" si="1"/>
        <v>0</v>
      </c>
      <c r="E33" s="42">
        <f t="shared" si="1"/>
        <v>0</v>
      </c>
      <c r="F33" s="43">
        <f t="shared" si="1"/>
        <v>0</v>
      </c>
      <c r="G33" s="44">
        <f>SUM(G3:G32)</f>
        <v>0</v>
      </c>
      <c r="H33" s="42">
        <f t="shared" si="1"/>
        <v>0</v>
      </c>
      <c r="I33" s="42">
        <f t="shared" si="1"/>
        <v>0</v>
      </c>
      <c r="J33" s="42">
        <f t="shared" si="1"/>
        <v>0</v>
      </c>
      <c r="K33" s="43">
        <f t="shared" si="1"/>
        <v>0</v>
      </c>
      <c r="L33" s="44">
        <f>SUM(L3:L32)</f>
        <v>0</v>
      </c>
      <c r="M33" s="42">
        <f t="shared" ref="M33:P33" si="2">SUM(M3:M32)</f>
        <v>0</v>
      </c>
      <c r="N33" s="42">
        <f t="shared" si="2"/>
        <v>0</v>
      </c>
      <c r="O33" s="42">
        <f t="shared" si="2"/>
        <v>0</v>
      </c>
      <c r="P33" s="43">
        <f t="shared" si="2"/>
        <v>0</v>
      </c>
      <c r="Q33" s="44">
        <f>SUM(Q3:Q32)</f>
        <v>0</v>
      </c>
      <c r="R33" s="42">
        <f t="shared" ref="R33:U33" si="3">SUM(R3:R32)</f>
        <v>0</v>
      </c>
      <c r="S33" s="42">
        <f t="shared" si="3"/>
        <v>0</v>
      </c>
      <c r="T33" s="42">
        <f t="shared" si="3"/>
        <v>0</v>
      </c>
      <c r="U33" s="43">
        <f t="shared" si="3"/>
        <v>0</v>
      </c>
      <c r="V33" s="44">
        <f>SUM(V3:V32)</f>
        <v>0</v>
      </c>
      <c r="W33" s="42">
        <f t="shared" ref="W33:Z33" si="4">SUM(W3:W32)</f>
        <v>0</v>
      </c>
      <c r="X33" s="42">
        <f t="shared" si="4"/>
        <v>0</v>
      </c>
      <c r="Y33" s="42">
        <f t="shared" si="4"/>
        <v>0</v>
      </c>
      <c r="Z33" s="43">
        <f t="shared" si="4"/>
        <v>0</v>
      </c>
      <c r="AA33" s="44">
        <f>SUM(AA3:AA32)</f>
        <v>0</v>
      </c>
      <c r="AB33" s="42">
        <f t="shared" ref="AB33:AE33" si="5">SUM(AB3:AB32)</f>
        <v>0</v>
      </c>
      <c r="AC33" s="42">
        <f t="shared" si="5"/>
        <v>0</v>
      </c>
      <c r="AD33" s="42">
        <f t="shared" si="5"/>
        <v>0</v>
      </c>
      <c r="AE33" s="43">
        <f t="shared" si="5"/>
        <v>0</v>
      </c>
      <c r="AF33" s="44">
        <f>SUM(AF3:AF32)</f>
        <v>0</v>
      </c>
      <c r="AG33" s="42">
        <f t="shared" ref="AG33:AJ33" si="6">SUM(AG3:AG32)</f>
        <v>0</v>
      </c>
      <c r="AH33" s="42">
        <f t="shared" si="6"/>
        <v>0</v>
      </c>
      <c r="AI33" s="42">
        <f t="shared" si="6"/>
        <v>0</v>
      </c>
      <c r="AJ33" s="43">
        <f t="shared" si="6"/>
        <v>0</v>
      </c>
      <c r="AK33" s="44">
        <f>SUM(AK3:AK32)</f>
        <v>0</v>
      </c>
      <c r="AL33" s="42">
        <f t="shared" ref="AL33:AO33" si="7">SUM(AL3:AL32)</f>
        <v>0</v>
      </c>
      <c r="AM33" s="42">
        <f t="shared" si="7"/>
        <v>0</v>
      </c>
      <c r="AN33" s="42">
        <f t="shared" si="7"/>
        <v>0</v>
      </c>
      <c r="AO33" s="43">
        <f t="shared" si="7"/>
        <v>0</v>
      </c>
    </row>
    <row r="34" spans="1:41" x14ac:dyDescent="0.25">
      <c r="A34" t="s">
        <v>115</v>
      </c>
      <c r="G34" s="70" t="e">
        <f>G33/B33-1</f>
        <v>#DIV/0!</v>
      </c>
      <c r="H34" s="70" t="e">
        <f t="shared" ref="H34:AO34" si="8">H33/C33-1</f>
        <v>#DIV/0!</v>
      </c>
      <c r="I34" s="70" t="e">
        <f t="shared" si="8"/>
        <v>#DIV/0!</v>
      </c>
      <c r="J34" s="70" t="e">
        <f t="shared" si="8"/>
        <v>#DIV/0!</v>
      </c>
      <c r="K34" s="70" t="e">
        <f t="shared" si="8"/>
        <v>#DIV/0!</v>
      </c>
      <c r="L34" s="70" t="e">
        <f t="shared" si="8"/>
        <v>#DIV/0!</v>
      </c>
      <c r="M34" s="70" t="e">
        <f t="shared" si="8"/>
        <v>#DIV/0!</v>
      </c>
      <c r="N34" s="70" t="e">
        <f t="shared" si="8"/>
        <v>#DIV/0!</v>
      </c>
      <c r="O34" s="70" t="e">
        <f t="shared" si="8"/>
        <v>#DIV/0!</v>
      </c>
      <c r="P34" s="70" t="e">
        <f t="shared" si="8"/>
        <v>#DIV/0!</v>
      </c>
      <c r="Q34" s="70" t="e">
        <f t="shared" si="8"/>
        <v>#DIV/0!</v>
      </c>
      <c r="R34" s="70" t="e">
        <f t="shared" si="8"/>
        <v>#DIV/0!</v>
      </c>
      <c r="S34" s="70" t="e">
        <f t="shared" si="8"/>
        <v>#DIV/0!</v>
      </c>
      <c r="T34" s="70" t="e">
        <f t="shared" si="8"/>
        <v>#DIV/0!</v>
      </c>
      <c r="U34" s="70" t="e">
        <f t="shared" si="8"/>
        <v>#DIV/0!</v>
      </c>
      <c r="V34" s="70" t="e">
        <f t="shared" si="8"/>
        <v>#DIV/0!</v>
      </c>
      <c r="W34" s="70" t="e">
        <f t="shared" si="8"/>
        <v>#DIV/0!</v>
      </c>
      <c r="X34" s="70" t="e">
        <f t="shared" si="8"/>
        <v>#DIV/0!</v>
      </c>
      <c r="Y34" s="70" t="e">
        <f t="shared" si="8"/>
        <v>#DIV/0!</v>
      </c>
      <c r="Z34" s="70" t="e">
        <f t="shared" si="8"/>
        <v>#DIV/0!</v>
      </c>
      <c r="AA34" s="70" t="e">
        <f t="shared" si="8"/>
        <v>#DIV/0!</v>
      </c>
      <c r="AB34" s="70" t="e">
        <f t="shared" si="8"/>
        <v>#DIV/0!</v>
      </c>
      <c r="AC34" s="70" t="e">
        <f t="shared" si="8"/>
        <v>#DIV/0!</v>
      </c>
      <c r="AD34" s="70" t="e">
        <f t="shared" si="8"/>
        <v>#DIV/0!</v>
      </c>
      <c r="AE34" s="70" t="e">
        <f t="shared" si="8"/>
        <v>#DIV/0!</v>
      </c>
      <c r="AF34" s="70" t="e">
        <f t="shared" si="8"/>
        <v>#DIV/0!</v>
      </c>
      <c r="AG34" s="70" t="e">
        <f t="shared" si="8"/>
        <v>#DIV/0!</v>
      </c>
      <c r="AH34" s="70" t="e">
        <f t="shared" si="8"/>
        <v>#DIV/0!</v>
      </c>
      <c r="AI34" s="70" t="e">
        <f t="shared" si="8"/>
        <v>#DIV/0!</v>
      </c>
      <c r="AJ34" s="70" t="e">
        <f t="shared" si="8"/>
        <v>#DIV/0!</v>
      </c>
      <c r="AK34" s="70" t="e">
        <f t="shared" si="8"/>
        <v>#DIV/0!</v>
      </c>
      <c r="AL34" s="70" t="e">
        <f t="shared" si="8"/>
        <v>#DIV/0!</v>
      </c>
      <c r="AM34" s="70" t="e">
        <f t="shared" si="8"/>
        <v>#DIV/0!</v>
      </c>
      <c r="AN34" s="70" t="e">
        <f t="shared" si="8"/>
        <v>#DIV/0!</v>
      </c>
      <c r="AO34" s="70" t="e">
        <f t="shared" si="8"/>
        <v>#DIV/0!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9"/>
  <dimension ref="A1:AU50"/>
  <sheetViews>
    <sheetView workbookViewId="0">
      <selection activeCell="J4" sqref="J4"/>
    </sheetView>
  </sheetViews>
  <sheetFormatPr baseColWidth="10" defaultRowHeight="15" x14ac:dyDescent="0.25"/>
  <cols>
    <col min="1" max="1" width="16.42578125" customWidth="1"/>
    <col min="2" max="2" width="16.42578125" bestFit="1" customWidth="1"/>
    <col min="3" max="3" width="14.7109375" bestFit="1" customWidth="1"/>
    <col min="4" max="4" width="20.5703125" bestFit="1" customWidth="1"/>
    <col min="5" max="5" width="20.5703125" customWidth="1"/>
    <col min="6" max="6" width="11.42578125" customWidth="1"/>
    <col min="7" max="7" width="18.140625" bestFit="1" customWidth="1"/>
    <col min="16" max="16" width="12.28515625" bestFit="1" customWidth="1"/>
  </cols>
  <sheetData>
    <row r="1" spans="1:47" ht="15.75" x14ac:dyDescent="0.25">
      <c r="C1" s="200" t="str">
        <f>IF('Sentrale parametere'!B75=0,"Bevilgning i "&amp;C2&amp; " i "&amp;C2&amp;"-kr","Bevilgning i "&amp;C2&amp; " i "&amp;H2&amp;"-kr")</f>
        <v>Bevilgning i 2017 i 2017-kr</v>
      </c>
      <c r="D1" s="201"/>
      <c r="E1" s="201"/>
      <c r="F1" s="201"/>
      <c r="G1" s="202"/>
      <c r="H1" s="200" t="str">
        <f>IF('Sentrale parametere'!B75=0,"Bevilgning i "&amp;H2&amp; " i "&amp;H2-1&amp;"-kr","Bevilgning i "&amp;H2&amp; " i "&amp;H2&amp;"-kr")</f>
        <v>Bevilgning i 2018 i 2017-kr</v>
      </c>
      <c r="I1" s="201"/>
      <c r="J1" s="201"/>
      <c r="K1" s="201"/>
      <c r="L1" s="202"/>
      <c r="M1" s="200"/>
      <c r="N1" s="201"/>
      <c r="O1" s="201"/>
      <c r="P1" s="201"/>
      <c r="Q1" s="202"/>
      <c r="R1" s="200"/>
      <c r="S1" s="201"/>
      <c r="T1" s="201"/>
      <c r="U1" s="201"/>
      <c r="V1" s="202"/>
      <c r="W1" s="200"/>
      <c r="X1" s="201"/>
      <c r="Y1" s="201"/>
      <c r="Z1" s="201"/>
      <c r="AA1" s="202"/>
      <c r="AB1" s="200"/>
      <c r="AC1" s="201"/>
      <c r="AD1" s="201"/>
      <c r="AE1" s="201"/>
      <c r="AF1" s="202"/>
      <c r="AG1" s="200"/>
      <c r="AH1" s="201"/>
      <c r="AI1" s="201"/>
      <c r="AJ1" s="201"/>
      <c r="AK1" s="202"/>
      <c r="AL1" s="200"/>
      <c r="AM1" s="201"/>
      <c r="AN1" s="201"/>
      <c r="AO1" s="201"/>
      <c r="AP1" s="202"/>
      <c r="AQ1" s="200"/>
      <c r="AR1" s="201"/>
      <c r="AS1" s="201"/>
      <c r="AT1" s="201"/>
      <c r="AU1" s="202"/>
    </row>
    <row r="2" spans="1:47" ht="15" customHeight="1" x14ac:dyDescent="0.25">
      <c r="C2" s="40">
        <f>'Enheter, modell og år'!$F$2-1</f>
        <v>2017</v>
      </c>
      <c r="D2" s="14">
        <f>'Enheter, modell og år'!$F$2-1</f>
        <v>2017</v>
      </c>
      <c r="E2" s="14">
        <f>'Enheter, modell og år'!$F$2-1</f>
        <v>2017</v>
      </c>
      <c r="F2" s="14">
        <f>'Enheter, modell og år'!$F$2-1</f>
        <v>2017</v>
      </c>
      <c r="G2" s="48">
        <f>'Enheter, modell og år'!$F$2-1</f>
        <v>2017</v>
      </c>
      <c r="H2" s="40">
        <f>'Enheter, modell og år'!$F$2</f>
        <v>2018</v>
      </c>
      <c r="I2" s="14">
        <f>'Enheter, modell og år'!$F$2</f>
        <v>2018</v>
      </c>
      <c r="J2" s="14">
        <f>'Enheter, modell og år'!$F$2</f>
        <v>2018</v>
      </c>
      <c r="K2" s="14">
        <f>'Enheter, modell og år'!$F$2</f>
        <v>2018</v>
      </c>
      <c r="L2" s="48">
        <f>'Enheter, modell og år'!$F$2</f>
        <v>2018</v>
      </c>
      <c r="M2" s="40">
        <f>H2+1</f>
        <v>2019</v>
      </c>
      <c r="N2" s="14">
        <f t="shared" ref="N2:AM2" si="0">I2+1</f>
        <v>2019</v>
      </c>
      <c r="O2" s="14">
        <f t="shared" si="0"/>
        <v>2019</v>
      </c>
      <c r="P2" s="14">
        <f t="shared" si="0"/>
        <v>2019</v>
      </c>
      <c r="Q2" s="48">
        <f t="shared" si="0"/>
        <v>2019</v>
      </c>
      <c r="R2" s="40">
        <f t="shared" si="0"/>
        <v>2020</v>
      </c>
      <c r="S2" s="14">
        <f t="shared" si="0"/>
        <v>2020</v>
      </c>
      <c r="T2" s="14">
        <f t="shared" si="0"/>
        <v>2020</v>
      </c>
      <c r="U2" s="14">
        <f t="shared" si="0"/>
        <v>2020</v>
      </c>
      <c r="V2" s="48">
        <f t="shared" si="0"/>
        <v>2020</v>
      </c>
      <c r="W2" s="40">
        <f t="shared" si="0"/>
        <v>2021</v>
      </c>
      <c r="X2" s="14">
        <f t="shared" si="0"/>
        <v>2021</v>
      </c>
      <c r="Y2" s="14">
        <f t="shared" si="0"/>
        <v>2021</v>
      </c>
      <c r="Z2" s="14">
        <f t="shared" si="0"/>
        <v>2021</v>
      </c>
      <c r="AA2" s="48">
        <f t="shared" si="0"/>
        <v>2021</v>
      </c>
      <c r="AB2" s="40">
        <f t="shared" si="0"/>
        <v>2022</v>
      </c>
      <c r="AC2" s="14">
        <f t="shared" si="0"/>
        <v>2022</v>
      </c>
      <c r="AD2" s="14">
        <f t="shared" si="0"/>
        <v>2022</v>
      </c>
      <c r="AE2" s="14">
        <f t="shared" si="0"/>
        <v>2022</v>
      </c>
      <c r="AF2" s="48">
        <f t="shared" si="0"/>
        <v>2022</v>
      </c>
      <c r="AG2" s="40">
        <f t="shared" si="0"/>
        <v>2023</v>
      </c>
      <c r="AH2" s="14">
        <f t="shared" si="0"/>
        <v>2023</v>
      </c>
      <c r="AI2" s="14">
        <f t="shared" si="0"/>
        <v>2023</v>
      </c>
      <c r="AJ2" s="14">
        <f t="shared" si="0"/>
        <v>2023</v>
      </c>
      <c r="AK2" s="48">
        <f t="shared" si="0"/>
        <v>2023</v>
      </c>
      <c r="AL2" s="40">
        <f t="shared" si="0"/>
        <v>2024</v>
      </c>
      <c r="AM2" s="14">
        <f t="shared" si="0"/>
        <v>2024</v>
      </c>
      <c r="AN2" s="14">
        <f>AI2+1</f>
        <v>2024</v>
      </c>
      <c r="AO2" s="14">
        <f t="shared" ref="AO2:AQ2" si="1">AJ2+1</f>
        <v>2024</v>
      </c>
      <c r="AP2" s="48">
        <f t="shared" si="1"/>
        <v>2024</v>
      </c>
      <c r="AQ2" s="40">
        <f t="shared" si="1"/>
        <v>2025</v>
      </c>
      <c r="AR2" s="14">
        <f>AM2+1</f>
        <v>2025</v>
      </c>
      <c r="AS2" s="14">
        <f>AN2+1</f>
        <v>2025</v>
      </c>
      <c r="AT2" s="14">
        <f t="shared" ref="AT2:AU2" si="2">AO2+1</f>
        <v>2025</v>
      </c>
      <c r="AU2" s="48">
        <f t="shared" si="2"/>
        <v>2025</v>
      </c>
    </row>
    <row r="3" spans="1:47" s="1" customFormat="1" ht="15" customHeight="1" x14ac:dyDescent="0.25">
      <c r="A3" s="1" t="str">
        <f>'Enheter, modell og år'!A1</f>
        <v>Enheter</v>
      </c>
      <c r="B3" s="1" t="str">
        <f>'Enheter, modell og år'!B1</f>
        <v>Type enhet</v>
      </c>
      <c r="C3" s="24" t="s">
        <v>28</v>
      </c>
      <c r="D3" s="24" t="s">
        <v>29</v>
      </c>
      <c r="E3" s="24" t="s">
        <v>30</v>
      </c>
      <c r="F3" s="24" t="s">
        <v>36</v>
      </c>
      <c r="G3" s="24" t="str">
        <f>"Total bevilgning"&amp;" "&amp;'Enheter, modell og år'!E2</f>
        <v>Total bevilgning RFM</v>
      </c>
      <c r="H3" s="24" t="str">
        <f>$C$3&amp;" "&amp;H2</f>
        <v>Basisbevilgning 2018</v>
      </c>
      <c r="I3" s="24" t="str">
        <f>$D$3&amp;" "&amp;I2</f>
        <v>Utdanningsbevilgning 2018</v>
      </c>
      <c r="J3" s="24" t="str">
        <f>$E$3&amp;" "&amp;J2</f>
        <v>Forskningsbevilgning 2018</v>
      </c>
      <c r="K3" s="24" t="str">
        <f>$F$3&amp;" "&amp;K2</f>
        <v>SO-bev 2018</v>
      </c>
      <c r="L3" s="24" t="str">
        <f>$G$3&amp;" "&amp;L2</f>
        <v>Total bevilgning RFM 2018</v>
      </c>
      <c r="M3" s="24" t="str">
        <f>$C$3&amp;" "&amp;M2</f>
        <v>Basisbevilgning 2019</v>
      </c>
      <c r="N3" s="24" t="str">
        <f>$D$3&amp;" "&amp;N2</f>
        <v>Utdanningsbevilgning 2019</v>
      </c>
      <c r="O3" s="24" t="str">
        <f>$E$3&amp;" "&amp;O2</f>
        <v>Forskningsbevilgning 2019</v>
      </c>
      <c r="P3" s="24" t="str">
        <f>$F$3&amp;" "&amp;P2</f>
        <v>SO-bev 2019</v>
      </c>
      <c r="Q3" s="24" t="str">
        <f>$G$3&amp;" "&amp;Q2</f>
        <v>Total bevilgning RFM 2019</v>
      </c>
      <c r="R3" s="24" t="str">
        <f>$C$3&amp;" "&amp;R2</f>
        <v>Basisbevilgning 2020</v>
      </c>
      <c r="S3" s="24" t="str">
        <f>$D$3&amp;" "&amp;S2</f>
        <v>Utdanningsbevilgning 2020</v>
      </c>
      <c r="T3" s="24" t="str">
        <f>$E$3&amp;" "&amp;T2</f>
        <v>Forskningsbevilgning 2020</v>
      </c>
      <c r="U3" s="24" t="str">
        <f>$F$3&amp;" "&amp;U2</f>
        <v>SO-bev 2020</v>
      </c>
      <c r="V3" s="24" t="str">
        <f>$G$3&amp;" "&amp;V2</f>
        <v>Total bevilgning RFM 2020</v>
      </c>
      <c r="W3" s="24" t="str">
        <f>$C$3&amp;" "&amp;W2</f>
        <v>Basisbevilgning 2021</v>
      </c>
      <c r="X3" s="24" t="str">
        <f>$D$3&amp;" "&amp;X2</f>
        <v>Utdanningsbevilgning 2021</v>
      </c>
      <c r="Y3" s="24" t="str">
        <f>$E$3&amp;" "&amp;Y2</f>
        <v>Forskningsbevilgning 2021</v>
      </c>
      <c r="Z3" s="24" t="str">
        <f>$F$3&amp;" "&amp;Z2</f>
        <v>SO-bev 2021</v>
      </c>
      <c r="AA3" s="24" t="str">
        <f>$G$3&amp;" "&amp;AA2</f>
        <v>Total bevilgning RFM 2021</v>
      </c>
      <c r="AB3" s="24" t="str">
        <f>$C$3&amp;" "&amp;AB2</f>
        <v>Basisbevilgning 2022</v>
      </c>
      <c r="AC3" s="24" t="str">
        <f>$D$3&amp;" "&amp;AC2</f>
        <v>Utdanningsbevilgning 2022</v>
      </c>
      <c r="AD3" s="24" t="str">
        <f>$E$3&amp;" "&amp;AD2</f>
        <v>Forskningsbevilgning 2022</v>
      </c>
      <c r="AE3" s="24" t="str">
        <f>$F$3&amp;" "&amp;AE2</f>
        <v>SO-bev 2022</v>
      </c>
      <c r="AF3" s="24" t="str">
        <f>$G$3&amp;" "&amp;AF2</f>
        <v>Total bevilgning RFM 2022</v>
      </c>
      <c r="AG3" s="24" t="str">
        <f>$C$3&amp;" "&amp;AG2</f>
        <v>Basisbevilgning 2023</v>
      </c>
      <c r="AH3" s="24" t="str">
        <f>$D$3&amp;" "&amp;AH2</f>
        <v>Utdanningsbevilgning 2023</v>
      </c>
      <c r="AI3" s="24" t="str">
        <f>$E$3&amp;" "&amp;AI2</f>
        <v>Forskningsbevilgning 2023</v>
      </c>
      <c r="AJ3" s="24" t="str">
        <f>$F$3&amp;" "&amp;AJ2</f>
        <v>SO-bev 2023</v>
      </c>
      <c r="AK3" s="24" t="str">
        <f>$G$3&amp;" "&amp;AK2</f>
        <v>Total bevilgning RFM 2023</v>
      </c>
      <c r="AL3" s="24" t="str">
        <f>$C$3&amp;" "&amp;AL2</f>
        <v>Basisbevilgning 2024</v>
      </c>
      <c r="AM3" s="24" t="str">
        <f>$D$3&amp;" "&amp;AM2</f>
        <v>Utdanningsbevilgning 2024</v>
      </c>
      <c r="AN3" s="24" t="str">
        <f>$E$3&amp;" "&amp;AN2</f>
        <v>Forskningsbevilgning 2024</v>
      </c>
      <c r="AO3" s="24" t="str">
        <f>$F$3&amp;" "&amp;AO2</f>
        <v>SO-bev 2024</v>
      </c>
      <c r="AP3" s="24" t="str">
        <f>$G$3&amp;" "&amp;AP2</f>
        <v>Total bevilgning RFM 2024</v>
      </c>
      <c r="AQ3" s="24" t="str">
        <f>$C$3&amp;" "&amp;AQ2</f>
        <v>Basisbevilgning 2025</v>
      </c>
      <c r="AR3" s="24" t="str">
        <f>$D$3&amp;" "&amp;AR2</f>
        <v>Utdanningsbevilgning 2025</v>
      </c>
      <c r="AS3" s="24" t="str">
        <f>$E$3&amp;" "&amp;AS2</f>
        <v>Forskningsbevilgning 2025</v>
      </c>
      <c r="AT3" s="24" t="str">
        <f>$F$3&amp;" "&amp;AT2</f>
        <v>SO-bev 2025</v>
      </c>
      <c r="AU3" s="24" t="str">
        <f>$G$3&amp;" "&amp;AU2</f>
        <v>Total bevilgning RFM 2025</v>
      </c>
    </row>
    <row r="4" spans="1:47" ht="15" customHeight="1" x14ac:dyDescent="0.25">
      <c r="A4" s="91">
        <f>'Enheter, modell og år'!A2</f>
        <v>0</v>
      </c>
      <c r="B4" s="91">
        <f>'Enheter, modell og år'!B2</f>
        <v>0</v>
      </c>
      <c r="C4" s="45">
        <f>'Sentrale parametere'!B40*(1+'Sentrale parametere'!$B$75)</f>
        <v>0</v>
      </c>
      <c r="D4" s="19">
        <f>'Sentrale parametere'!C40*(1+'Sentrale parametere'!$B$75)</f>
        <v>0</v>
      </c>
      <c r="E4" s="19">
        <f>'Sentrale parametere'!D40*(1+'Sentrale parametere'!$B$75)</f>
        <v>0</v>
      </c>
      <c r="F4" s="19">
        <f>'Sentrale parametere'!E40*(1+'Sentrale parametere'!$B$75)</f>
        <v>0</v>
      </c>
      <c r="G4" s="30">
        <f>SUM(C4:F4)</f>
        <v>0</v>
      </c>
      <c r="H4" s="45">
        <f>IF($B4=Oppslag!$D$2,IF('Sentrale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modell'!C$4:C$33)))*(IF($B4=Oppslag!$D$2,'Tot bev lokal modell'!C4/SUMIF('Tot bev lokal modell'!$B$4:$B$33,Oppslag!$D$2,'Tot bev lokal modell'!C$4:C$33),0))+'Utvikling basis'!B38,'Tot bev lokal modell'!C4+'Utvikling basis'!B38),'Tot bev lokal modell'!C4+'Utvikling basis'!B38)</f>
        <v>0</v>
      </c>
      <c r="I4" s="19">
        <f>'Utdanningsbev lokal mod'!E4</f>
        <v>0</v>
      </c>
      <c r="J4" s="19">
        <f>'Forskningsbev lokal mod'!G4</f>
        <v>0</v>
      </c>
      <c r="K4" s="19">
        <f>IF('Sentrale parametere'!$B$31="Ja",IFERROR(($F4/$F$34)*('Tot bev overordnet modell'!L$34*HLOOKUP(K$2,'Sentrale parametere'!$D$30:$K$31,2,FALSE)),0),'SO-bevilgning'!B4)</f>
        <v>0</v>
      </c>
      <c r="L4" s="30">
        <f>SUM(H4:K4)</f>
        <v>0</v>
      </c>
      <c r="M4" s="45">
        <f>IF($B4=Oppslag!$D$2,IF('Sentrale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modell'!H$4:H$33)))*(IF($B4=Oppslag!$D$2,'Tot bev lokal modell'!H4/SUMIF('Tot bev lokal modell'!$B$4:$B$33,Oppslag!$D$2,'Tot bev lokal modell'!H$4:H$33),0))+'Utvikling basis'!C38,'Tot bev lokal modell'!H4+'Utvikling basis'!C38),'Tot bev lokal modell'!H4+'Utvikling basis'!C38)</f>
        <v>0</v>
      </c>
      <c r="N4" s="49">
        <f>I4+(HLOOKUP(N$3,'Utdanningsbev lokal mod'!$B$1:$AG$33,ROW('Utdanningsbev lokal mod'!I4),FALSE)-HLOOKUP(I$3,'Utdanningsbev lokal mod'!$B$1:$AG$33,ROW('Utdanningsbev lokal mod'!E4),FALSE))</f>
        <v>0</v>
      </c>
      <c r="O4" s="19">
        <f>J4+(HLOOKUP(O$3,'Forskningsbev lokal mod'!$B$1:$AW$33,ROW('Forskningsbev lokal mod'!M4),FALSE)-HLOOKUP(J$3,'Forskningsbev lokal mod'!$B$1:$AW$33,ROW('Forskningsbev lokal mod'!G4),FALSE))</f>
        <v>0</v>
      </c>
      <c r="P4" s="19">
        <f>IF('Sentrale parametere'!$B$31="Ja",IFERROR(($F4/$F$34)*('Tot bev overordnet modell'!Q$34*HLOOKUP(P$2,'Sentrale parametere'!$D$30:$K$31,2,FALSE)),0),'SO-bevilgning'!C4)</f>
        <v>0</v>
      </c>
      <c r="Q4" s="30">
        <f>SUM(M4:P4)</f>
        <v>0</v>
      </c>
      <c r="R4" s="45">
        <f>IF($B4=Oppslag!$D$2,IF('Sentrale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modell'!M$4:M$33)))*(IF($B4=Oppslag!$D$2,'Tot bev lokal modell'!M4/SUMIF('Tot bev lokal modell'!$B$4:$B$33,Oppslag!$D$2,'Tot bev lokal modell'!M$4:M$33),0))+'Utvikling basis'!D38,'Tot bev lokal modell'!M4+'Utvikling basis'!D38),'Tot bev lokal modell'!M4+'Utvikling basis'!D38)</f>
        <v>0</v>
      </c>
      <c r="S4" s="49">
        <f>N4+(HLOOKUP(S$3,'Utdanningsbev lokal mod'!$B$1:$AG$33,ROW('Utdanningsbev lokal mod'!N4),FALSE)-HLOOKUP(N$3,'Utdanningsbev lokal mod'!$B$1:$AG$33,ROW('Utdanningsbev lokal mod'!J4),FALSE))</f>
        <v>0</v>
      </c>
      <c r="T4" s="19">
        <f>O4+(HLOOKUP(T$3,'Forskningsbev lokal mod'!$B$1:$AW$33,ROW('Forskningsbev lokal mod'!R4),FALSE)-HLOOKUP(O$3,'Forskningsbev lokal mod'!$B$1:$AW$33,ROW('Forskningsbev lokal mod'!L4),FALSE))</f>
        <v>0</v>
      </c>
      <c r="U4" s="19">
        <f>IF('Sentrale parametere'!$B$31="Ja",IFERROR(($F4/$F$34)*('Tot bev overordnet modell'!V$34*HLOOKUP(U$2,'Sentrale parametere'!$D$30:$K$31,2,FALSE)),0),'SO-bevilgning'!D4)</f>
        <v>0</v>
      </c>
      <c r="V4" s="30">
        <f>SUM(R4:U4)</f>
        <v>0</v>
      </c>
      <c r="W4" s="45">
        <f>IF($B4=Oppslag!$D$2,IF('Sentrale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modell'!R$4:R$33)))*(IF($B4=Oppslag!$D$2,'Tot bev lokal modell'!R4/SUMIF('Tot bev lokal modell'!$B$4:$B$33,Oppslag!$D$2,'Tot bev lokal modell'!R$4:R$33),0))+'Utvikling basis'!E38,'Tot bev lokal modell'!R4+'Utvikling basis'!E38),'Tot bev lokal modell'!R4+'Utvikling basis'!E38)</f>
        <v>0</v>
      </c>
      <c r="X4" s="49">
        <f>S4+(HLOOKUP(X$3,'Utdanningsbev lokal mod'!$B$1:$AG$33,ROW('Utdanningsbev lokal mod'!S4),FALSE)-HLOOKUP(S$3,'Utdanningsbev lokal mod'!$B$1:$AG$33,ROW('Utdanningsbev lokal mod'!O4),FALSE))</f>
        <v>0</v>
      </c>
      <c r="Y4" s="19">
        <f>T4+(HLOOKUP(Y$3,'Forskningsbev lokal mod'!$B$1:$AW$33,ROW('Forskningsbev lokal mod'!W4),FALSE)-HLOOKUP(T$3,'Forskningsbev lokal mod'!$B$1:$AW$33,ROW('Forskningsbev lokal mod'!Q4),FALSE))</f>
        <v>0</v>
      </c>
      <c r="Z4" s="19">
        <f>IF('Sentrale parametere'!$B$31="Ja",IFERROR(($F4/$F$34)*('Tot bev overordnet modell'!AA$34*HLOOKUP(Z$2,'Sentrale parametere'!$D$30:$K$31,2,FALSE)),0),'SO-bevilgning'!E4)</f>
        <v>0</v>
      </c>
      <c r="AA4" s="30">
        <f>SUM(W4:Z4)</f>
        <v>0</v>
      </c>
      <c r="AB4" s="45">
        <f>IF($B4=Oppslag!$D$2,IF('Sentrale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modell'!W$4:W$33)))*(IF($B4=Oppslag!$D$2,'Tot bev lokal modell'!W4/SUMIF('Tot bev lokal modell'!$B$4:$B$33,Oppslag!$D$2,'Tot bev lokal modell'!W$4:W$33),0))+'Utvikling basis'!F38,'Tot bev lokal modell'!W4+'Utvikling basis'!F38),'Tot bev lokal modell'!W4+'Utvikling basis'!F38)</f>
        <v>0</v>
      </c>
      <c r="AC4" s="49">
        <f>X4+(HLOOKUP(AC$3,'Utdanningsbev lokal mod'!$B$1:$AG$33,ROW('Utdanningsbev lokal mod'!X4),FALSE)-HLOOKUP(X$3,'Utdanningsbev lokal mod'!$B$1:$AG$33,ROW('Utdanningsbev lokal mod'!T4),FALSE))</f>
        <v>0</v>
      </c>
      <c r="AD4" s="19">
        <f>Y4+(HLOOKUP(AD$3,'Forskningsbev lokal mod'!$B$1:$AW$33,ROW('Forskningsbev lokal mod'!AB4),FALSE)-HLOOKUP(Y$3,'Forskningsbev lokal mod'!$B$1:$AW$33,ROW('Forskningsbev lokal mod'!V4),FALSE))</f>
        <v>0</v>
      </c>
      <c r="AE4" s="19">
        <f>IF('Sentrale parametere'!$B$31="Ja",IFERROR(($F4/$F$34)*('Tot bev overordnet modell'!AF$34*HLOOKUP(AE$2,'Sentrale parametere'!$D$30:$K$31,2,FALSE)),0),'SO-bevilgning'!F4)</f>
        <v>0</v>
      </c>
      <c r="AF4" s="30">
        <f>SUM(AB4:AE4)</f>
        <v>0</v>
      </c>
      <c r="AG4" s="45">
        <f>IF($B4=Oppslag!$D$2,IF('Sentrale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modell'!AB$4:AB$33)))*(IF($B4=Oppslag!$D$2,'Tot bev lokal modell'!AB4/SUMIF('Tot bev lokal modell'!$B$4:$B$33,Oppslag!$D$2,'Tot bev lokal modell'!AB$4:AB$33),0))+'Utvikling basis'!G38,'Tot bev lokal modell'!AB4+'Utvikling basis'!G38),'Tot bev lokal modell'!AB4+'Utvikling basis'!G38)</f>
        <v>0</v>
      </c>
      <c r="AH4" s="49">
        <f>AC4+(HLOOKUP(AH$3,'Utdanningsbev lokal mod'!$B$1:$AG$33,ROW('Utdanningsbev lokal mod'!AC4),FALSE)-HLOOKUP(AC$3,'Utdanningsbev lokal mod'!$B$1:$AG$33,ROW('Utdanningsbev lokal mod'!Y4),FALSE))</f>
        <v>0</v>
      </c>
      <c r="AI4" s="19">
        <f>AD4+(HLOOKUP(AI$3,'Forskningsbev lokal mod'!$B$1:$AW$33,ROW('Forskningsbev lokal mod'!AG4),FALSE)-HLOOKUP(AD$3,'Forskningsbev lokal mod'!$B$1:$AW$33,ROW('Forskningsbev lokal mod'!AA4),FALSE))</f>
        <v>0</v>
      </c>
      <c r="AJ4" s="19">
        <f>IF('Sentrale parametere'!$B$31="Ja",IFERROR(($F4/$F$34)*('Tot bev overordnet modell'!AK$34*HLOOKUP(AJ$2,'Sentrale parametere'!$D$30:$K$31,2,FALSE)),0),'SO-bevilgning'!G4)</f>
        <v>0</v>
      </c>
      <c r="AK4" s="30">
        <f>SUM(AG4:AJ4)</f>
        <v>0</v>
      </c>
      <c r="AL4" s="45">
        <f>IF($B4=Oppslag!$D$2,IF('Sentrale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modell'!AG$4:AG$33)))*(IF($B4=Oppslag!$D$2,'Tot bev lokal modell'!AG4/SUMIF('Tot bev lokal modell'!$B$4:$B$33,Oppslag!$D$2,'Tot bev lokal modell'!AG$4:AG$33),0))+'Utvikling basis'!H38,'Tot bev lokal modell'!AG4+'Utvikling basis'!H38),'Tot bev lokal modell'!AG4+'Utvikling basis'!H38)</f>
        <v>0</v>
      </c>
      <c r="AM4" s="49">
        <f>AH4+(HLOOKUP(AM$3,'Utdanningsbev lokal mod'!$B$1:$AG$33,ROW('Utdanningsbev lokal mod'!AH4),FALSE)-HLOOKUP(AH$3,'Utdanningsbev lokal mod'!$B$1:$AG$33,ROW('Utdanningsbev lokal mod'!AD4),FALSE))</f>
        <v>0</v>
      </c>
      <c r="AN4" s="19">
        <f>AI4+(HLOOKUP(AN$3,'Forskningsbev lokal mod'!$B$1:$AW$33,ROW('Forskningsbev lokal mod'!AL4),FALSE)-HLOOKUP(AI$3,'Forskningsbev lokal mod'!$B$1:$AW$33,ROW('Forskningsbev lokal mod'!AF4),FALSE))</f>
        <v>0</v>
      </c>
      <c r="AO4" s="19">
        <f>IF('Sentrale parametere'!$B$31="Ja",IFERROR(($F4/$F$34)*('Tot bev overordnet modell'!AP$34*HLOOKUP(AO$2,'Sentrale parametere'!$D$30:$K$31,2,FALSE)),0),'SO-bevilgning'!H4)</f>
        <v>0</v>
      </c>
      <c r="AP4" s="30">
        <f>SUM(AL4:AO4)</f>
        <v>0</v>
      </c>
      <c r="AQ4" s="45">
        <f>IF($B4=Oppslag!$D$2,IF('Sentrale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modell'!AL$4:AL$33)))*(IF($B4=Oppslag!$D$2,'Tot bev lokal modell'!AL4/SUMIF('Tot bev lokal modell'!$B$4:$B$33,Oppslag!$D$2,'Tot bev lokal modell'!AL$4:AL$33),0))+'Utvikling basis'!I38,'Tot bev lokal modell'!AL4+'Utvikling basis'!I38),'Tot bev lokal modell'!AL4+'Utvikling basis'!I38)</f>
        <v>0</v>
      </c>
      <c r="AR4" s="49">
        <f>AM4+(HLOOKUP(AR$3,'Utdanningsbev lokal mod'!$B$1:$AG$33,ROW('Utdanningsbev lokal mod'!AM4),FALSE)-HLOOKUP(AM$3,'Utdanningsbev lokal mod'!$B$1:$AG$33,ROW('Utdanningsbev lokal mod'!AI4),FALSE))</f>
        <v>0</v>
      </c>
      <c r="AS4" s="19">
        <f>AN4+(HLOOKUP(AS$3,'Forskningsbev lokal mod'!$B$1:$AW$33,ROW('Forskningsbev lokal mod'!AQ4),FALSE)-HLOOKUP(AN$3,'Forskningsbev lokal mod'!$B$1:$AW$33,ROW('Forskningsbev lokal mod'!AK4),FALSE))</f>
        <v>0</v>
      </c>
      <c r="AT4" s="19">
        <f>IF('Sentrale parametere'!$B$31="Ja",IFERROR(($F4/$F$34)*('Tot bev overordnet modell'!AU$34*HLOOKUP(AT$2,'Sentrale parametere'!$D$30:$K$31,2,FALSE)),0),'SO-bevilgning'!I4)</f>
        <v>0</v>
      </c>
      <c r="AU4" s="30">
        <f>SUM(AQ4:AT4)</f>
        <v>0</v>
      </c>
    </row>
    <row r="5" spans="1:47" ht="15" customHeight="1" x14ac:dyDescent="0.25">
      <c r="A5" s="91">
        <f>'Enheter, modell og år'!A3</f>
        <v>0</v>
      </c>
      <c r="B5" s="91">
        <f>'Enheter, modell og år'!B3</f>
        <v>0</v>
      </c>
      <c r="C5" s="45">
        <f>'Sentrale parametere'!B41*(1+'Sentrale parametere'!$B$75)</f>
        <v>0</v>
      </c>
      <c r="D5" s="19">
        <f>'Sentrale parametere'!C41*(1+'Sentrale parametere'!$B$75)</f>
        <v>0</v>
      </c>
      <c r="E5" s="19">
        <f>'Sentrale parametere'!D41*(1+'Sentrale parametere'!$B$75)</f>
        <v>0</v>
      </c>
      <c r="F5" s="19">
        <f>'Sentrale parametere'!E41*(1+'Sentrale parametere'!$B$75)</f>
        <v>0</v>
      </c>
      <c r="G5" s="30">
        <f t="shared" ref="G5:G14" si="3">SUM(C5:F5)</f>
        <v>0</v>
      </c>
      <c r="H5" s="45">
        <f>IF($B5=Oppslag!$D$2,IF('Sentrale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modell'!C$4:C$33)))*(IF($B5=Oppslag!$D$2,'Tot bev lokal modell'!C5/SUMIF('Tot bev lokal modell'!$B$4:$B$33,Oppslag!$D$2,'Tot bev lokal modell'!C$4:C$33),0))+'Utvikling basis'!B39,'Tot bev lokal modell'!C5+'Utvikling basis'!B39),'Tot bev lokal modell'!C5+'Utvikling basis'!B39)</f>
        <v>0</v>
      </c>
      <c r="I5" s="19">
        <f>'Utdanningsbev lokal mod'!E5</f>
        <v>0</v>
      </c>
      <c r="J5" s="19">
        <f>'Forskningsbev lokal mod'!G5</f>
        <v>0</v>
      </c>
      <c r="K5" s="19">
        <f>IF('Sentrale parametere'!$B$31="Ja",IFERROR(($F5/$F$34)*('Tot bev overordnet modell'!L$34*HLOOKUP(K$2,'Sentrale parametere'!$D$30:$K$31,2,FALSE)),0),'SO-bevilgning'!B5)</f>
        <v>0</v>
      </c>
      <c r="L5" s="30">
        <f t="shared" ref="L5:L14" si="4">SUM(H5:K5)</f>
        <v>0</v>
      </c>
      <c r="M5" s="45">
        <f>IF($B5=Oppslag!$D$2,IF('Sentrale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modell'!H$4:H$33)))*(IF($B5=Oppslag!$D$2,'Tot bev lokal modell'!H5/SUMIF('Tot bev lokal modell'!$B$4:$B$33,Oppslag!$D$2,'Tot bev lokal modell'!H$4:H$33),0))+'Utvikling basis'!C39,'Tot bev lokal modell'!H5+'Utvikling basis'!C39),'Tot bev lokal modell'!H5+'Utvikling basis'!C39)</f>
        <v>0</v>
      </c>
      <c r="N5" s="49">
        <f>I5+(HLOOKUP(N$3,'Utdanningsbev lokal mod'!$B$1:$AG$33,ROW('Utdanningsbev lokal mod'!I5),FALSE)-HLOOKUP(I$3,'Utdanningsbev lokal mod'!$B$1:$AG$33,ROW('Utdanningsbev lokal mod'!E5),FALSE))</f>
        <v>0</v>
      </c>
      <c r="O5" s="19">
        <f>J5+(HLOOKUP(O$3,'Forskningsbev lokal mod'!$B$1:$AW$33,ROW('Forskningsbev lokal mod'!M5),FALSE)-HLOOKUP(J$3,'Forskningsbev lokal mod'!$B$1:$AW$33,ROW('Forskningsbev lokal mod'!G5),FALSE))</f>
        <v>0</v>
      </c>
      <c r="P5" s="19">
        <f>IF('Sentrale parametere'!$B$31="Ja",IFERROR(($F5/$F$34)*('Tot bev overordnet modell'!Q$34*HLOOKUP(P$2,'Sentrale parametere'!$D$30:$K$31,2,FALSE)),0),'SO-bevilgning'!C5)</f>
        <v>0</v>
      </c>
      <c r="Q5" s="30">
        <f t="shared" ref="Q5:Q14" si="5">SUM(M5:P5)</f>
        <v>0</v>
      </c>
      <c r="R5" s="45">
        <f>IF($B5=Oppslag!$D$2,IF('Sentrale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modell'!M$4:M$33)))*(IF($B5=Oppslag!$D$2,'Tot bev lokal modell'!M5/SUMIF('Tot bev lokal modell'!$B$4:$B$33,Oppslag!$D$2,'Tot bev lokal modell'!M$4:M$33),0))+'Utvikling basis'!D39,'Tot bev lokal modell'!M5+'Utvikling basis'!D39),'Tot bev lokal modell'!M5+'Utvikling basis'!D39)</f>
        <v>0</v>
      </c>
      <c r="S5" s="49">
        <f>N5+(HLOOKUP(S$3,'Utdanningsbev lokal mod'!$B$1:$AG$33,ROW('Utdanningsbev lokal mod'!N5),FALSE)-HLOOKUP(N$3,'Utdanningsbev lokal mod'!$B$1:$AG$33,ROW('Utdanningsbev lokal mod'!J5),FALSE))</f>
        <v>0</v>
      </c>
      <c r="T5" s="19">
        <f>O5+(HLOOKUP(T$3,'Forskningsbev lokal mod'!$B$1:$AW$33,ROW('Forskningsbev lokal mod'!R5),FALSE)-HLOOKUP(O$3,'Forskningsbev lokal mod'!$B$1:$AW$33,ROW('Forskningsbev lokal mod'!L5),FALSE))</f>
        <v>0</v>
      </c>
      <c r="U5" s="19">
        <f>IF('Sentrale parametere'!$B$31="Ja",IFERROR(($F5/$F$34)*('Tot bev overordnet modell'!V$34*HLOOKUP(U$2,'Sentrale parametere'!$D$30:$K$31,2,FALSE)),0),'SO-bevilgning'!D5)</f>
        <v>0</v>
      </c>
      <c r="V5" s="30">
        <f t="shared" ref="V5:V14" si="6">SUM(R5:U5)</f>
        <v>0</v>
      </c>
      <c r="W5" s="45">
        <f>IF($B5=Oppslag!$D$2,IF('Sentrale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modell'!R$4:R$33)))*(IF($B5=Oppslag!$D$2,'Tot bev lokal modell'!R5/SUMIF('Tot bev lokal modell'!$B$4:$B$33,Oppslag!$D$2,'Tot bev lokal modell'!R$4:R$33),0))+'Utvikling basis'!E39,'Tot bev lokal modell'!R5+'Utvikling basis'!E39),'Tot bev lokal modell'!R5+'Utvikling basis'!E39)</f>
        <v>0</v>
      </c>
      <c r="X5" s="49">
        <f>S5+(HLOOKUP(X$3,'Utdanningsbev lokal mod'!$B$1:$AG$33,ROW('Utdanningsbev lokal mod'!S5),FALSE)-HLOOKUP(S$3,'Utdanningsbev lokal mod'!$B$1:$AG$33,ROW('Utdanningsbev lokal mod'!O5),FALSE))</f>
        <v>0</v>
      </c>
      <c r="Y5" s="19">
        <f>T5+(HLOOKUP(Y$3,'Forskningsbev lokal mod'!$B$1:$AW$33,ROW('Forskningsbev lokal mod'!W5),FALSE)-HLOOKUP(T$3,'Forskningsbev lokal mod'!$B$1:$AW$33,ROW('Forskningsbev lokal mod'!Q5),FALSE))</f>
        <v>0</v>
      </c>
      <c r="Z5" s="19">
        <f>IF('Sentrale parametere'!$B$31="Ja",IFERROR(($F5/$F$34)*('Tot bev overordnet modell'!AA$34*HLOOKUP(Z$2,'Sentrale parametere'!$D$30:$K$31,2,FALSE)),0),'SO-bevilgning'!E5)</f>
        <v>0</v>
      </c>
      <c r="AA5" s="30">
        <f t="shared" ref="AA5:AA14" si="7">SUM(W5:Z5)</f>
        <v>0</v>
      </c>
      <c r="AB5" s="45">
        <f>IF($B5=Oppslag!$D$2,IF('Sentrale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modell'!W$4:W$33)))*(IF($B5=Oppslag!$D$2,'Tot bev lokal modell'!W5/SUMIF('Tot bev lokal modell'!$B$4:$B$33,Oppslag!$D$2,'Tot bev lokal modell'!W$4:W$33),0))+'Utvikling basis'!F39,'Tot bev lokal modell'!W5+'Utvikling basis'!F39),'Tot bev lokal modell'!W5+'Utvikling basis'!F39)</f>
        <v>0</v>
      </c>
      <c r="AC5" s="49">
        <f>X5+(HLOOKUP(AC$3,'Utdanningsbev lokal mod'!$B$1:$AG$33,ROW('Utdanningsbev lokal mod'!X5),FALSE)-HLOOKUP(X$3,'Utdanningsbev lokal mod'!$B$1:$AG$33,ROW('Utdanningsbev lokal mod'!T5),FALSE))</f>
        <v>0</v>
      </c>
      <c r="AD5" s="19">
        <f>Y5+(HLOOKUP(AD$3,'Forskningsbev lokal mod'!$B$1:$AW$33,ROW('Forskningsbev lokal mod'!AB5),FALSE)-HLOOKUP(Y$3,'Forskningsbev lokal mod'!$B$1:$AW$33,ROW('Forskningsbev lokal mod'!V5),FALSE))</f>
        <v>0</v>
      </c>
      <c r="AE5" s="19">
        <f>IF('Sentrale parametere'!$B$31="Ja",IFERROR(($F5/$F$34)*('Tot bev overordnet modell'!AF$34*HLOOKUP(AE$2,'Sentrale parametere'!$D$30:$K$31,2,FALSE)),0),'SO-bevilgning'!F5)</f>
        <v>0</v>
      </c>
      <c r="AF5" s="30">
        <f t="shared" ref="AF5:AF14" si="8">SUM(AB5:AE5)</f>
        <v>0</v>
      </c>
      <c r="AG5" s="45">
        <f>IF($B5=Oppslag!$D$2,IF('Sentrale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modell'!AB$4:AB$33)))*(IF($B5=Oppslag!$D$2,'Tot bev lokal modell'!AB5/SUMIF('Tot bev lokal modell'!$B$4:$B$33,Oppslag!$D$2,'Tot bev lokal modell'!AB$4:AB$33),0))+'Utvikling basis'!G39,'Tot bev lokal modell'!AB5+'Utvikling basis'!G39),'Tot bev lokal modell'!AB5+'Utvikling basis'!G39)</f>
        <v>0</v>
      </c>
      <c r="AH5" s="49">
        <f>AC5+(HLOOKUP(AH$3,'Utdanningsbev lokal mod'!$B$1:$AG$33,ROW('Utdanningsbev lokal mod'!AC5),FALSE)-HLOOKUP(AC$3,'Utdanningsbev lokal mod'!$B$1:$AG$33,ROW('Utdanningsbev lokal mod'!Y5),FALSE))</f>
        <v>0</v>
      </c>
      <c r="AI5" s="19">
        <f>AD5+(HLOOKUP(AI$3,'Forskningsbev lokal mod'!$B$1:$AW$33,ROW('Forskningsbev lokal mod'!AG5),FALSE)-HLOOKUP(AD$3,'Forskningsbev lokal mod'!$B$1:$AW$33,ROW('Forskningsbev lokal mod'!AA5),FALSE))</f>
        <v>0</v>
      </c>
      <c r="AJ5" s="19">
        <f>IF('Sentrale parametere'!$B$31="Ja",IFERROR(($F5/$F$34)*('Tot bev overordnet modell'!AK$34*HLOOKUP(AJ$2,'Sentrale parametere'!$D$30:$K$31,2,FALSE)),0),'SO-bevilgning'!G5)</f>
        <v>0</v>
      </c>
      <c r="AK5" s="30">
        <f t="shared" ref="AK5:AK14" si="9">SUM(AG5:AJ5)</f>
        <v>0</v>
      </c>
      <c r="AL5" s="45">
        <f>IF($B5=Oppslag!$D$2,IF('Sentrale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modell'!AG$4:AG$33)))*(IF($B5=Oppslag!$D$2,'Tot bev lokal modell'!AG5/SUMIF('Tot bev lokal modell'!$B$4:$B$33,Oppslag!$D$2,'Tot bev lokal modell'!AG$4:AG$33),0))+'Utvikling basis'!H39,'Tot bev lokal modell'!AG5+'Utvikling basis'!H39),'Tot bev lokal modell'!AG5+'Utvikling basis'!H39)</f>
        <v>0</v>
      </c>
      <c r="AM5" s="49">
        <f>AH5+(HLOOKUP(AM$3,'Utdanningsbev lokal mod'!$B$1:$AG$33,ROW('Utdanningsbev lokal mod'!AH5),FALSE)-HLOOKUP(AH$3,'Utdanningsbev lokal mod'!$B$1:$AG$33,ROW('Utdanningsbev lokal mod'!AD5),FALSE))</f>
        <v>0</v>
      </c>
      <c r="AN5" s="19">
        <f>AI5+(HLOOKUP(AN$3,'Forskningsbev lokal mod'!$B$1:$AW$33,ROW('Forskningsbev lokal mod'!AL5),FALSE)-HLOOKUP(AI$3,'Forskningsbev lokal mod'!$B$1:$AW$33,ROW('Forskningsbev lokal mod'!AF5),FALSE))</f>
        <v>0</v>
      </c>
      <c r="AO5" s="19">
        <f>IF('Sentrale parametere'!$B$31="Ja",IFERROR(($F5/$F$34)*('Tot bev overordnet modell'!AP$34*HLOOKUP(AO$2,'Sentrale parametere'!$D$30:$K$31,2,FALSE)),0),'SO-bevilgning'!H5)</f>
        <v>0</v>
      </c>
      <c r="AP5" s="30">
        <f t="shared" ref="AP5:AP14" si="10">SUM(AL5:AO5)</f>
        <v>0</v>
      </c>
      <c r="AQ5" s="45">
        <f>IF($B5=Oppslag!$D$2,IF('Sentrale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modell'!AL$4:AL$33)))*(IF($B5=Oppslag!$D$2,'Tot bev lokal modell'!AL5/SUMIF('Tot bev lokal modell'!$B$4:$B$33,Oppslag!$D$2,'Tot bev lokal modell'!AL$4:AL$33),0))+'Utvikling basis'!I39,'Tot bev lokal modell'!AL5+'Utvikling basis'!I39),'Tot bev lokal modell'!AL5+'Utvikling basis'!I39)</f>
        <v>0</v>
      </c>
      <c r="AR5" s="49">
        <f>AM5+(HLOOKUP(AR$3,'Utdanningsbev lokal mod'!$B$1:$AG$33,ROW('Utdanningsbev lokal mod'!AM5),FALSE)-HLOOKUP(AM$3,'Utdanningsbev lokal mod'!$B$1:$AG$33,ROW('Utdanningsbev lokal mod'!AI5),FALSE))</f>
        <v>0</v>
      </c>
      <c r="AS5" s="19">
        <f>AN5+(HLOOKUP(AS$3,'Forskningsbev lokal mod'!$B$1:$AW$33,ROW('Forskningsbev lokal mod'!AQ5),FALSE)-HLOOKUP(AN$3,'Forskningsbev lokal mod'!$B$1:$AW$33,ROW('Forskningsbev lokal mod'!AK5),FALSE))</f>
        <v>0</v>
      </c>
      <c r="AT5" s="19">
        <f>IF('Sentrale parametere'!$B$31="Ja",IFERROR(($F5/$F$34)*('Tot bev overordnet modell'!AU$34*HLOOKUP(AT$2,'Sentrale parametere'!$D$30:$K$31,2,FALSE)),0),'SO-bevilgning'!I5)</f>
        <v>0</v>
      </c>
      <c r="AU5" s="30">
        <f t="shared" ref="AU5:AU14" si="11">SUM(AQ5:AT5)</f>
        <v>0</v>
      </c>
    </row>
    <row r="6" spans="1:47" ht="15" customHeight="1" x14ac:dyDescent="0.25">
      <c r="A6" s="91">
        <f>'Enheter, modell og år'!A4</f>
        <v>0</v>
      </c>
      <c r="B6" s="91">
        <f>'Enheter, modell og år'!B4</f>
        <v>0</v>
      </c>
      <c r="C6" s="45">
        <f>'Sentrale parametere'!B42*(1+'Sentrale parametere'!$B$75)</f>
        <v>0</v>
      </c>
      <c r="D6" s="19">
        <f>'Sentrale parametere'!C42*(1+'Sentrale parametere'!$B$75)</f>
        <v>0</v>
      </c>
      <c r="E6" s="19">
        <f>'Sentrale parametere'!D42*(1+'Sentrale parametere'!$B$75)</f>
        <v>0</v>
      </c>
      <c r="F6" s="19">
        <f>'Sentrale parametere'!E42*(1+'Sentrale parametere'!$B$75)</f>
        <v>0</v>
      </c>
      <c r="G6" s="30">
        <f t="shared" si="3"/>
        <v>0</v>
      </c>
      <c r="H6" s="45">
        <f>IF($B6=Oppslag!$D$2,IF('Sentrale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modell'!C$4:C$33)))*(IF($B6=Oppslag!$D$2,'Tot bev lokal modell'!C6/SUMIF('Tot bev lokal modell'!$B$4:$B$33,Oppslag!$D$2,'Tot bev lokal modell'!C$4:C$33),0))+'Utvikling basis'!B40,'Tot bev lokal modell'!C6+'Utvikling basis'!B40),'Tot bev lokal modell'!C6+'Utvikling basis'!B40)</f>
        <v>0</v>
      </c>
      <c r="I6" s="19">
        <f>'Utdanningsbev lokal mod'!E6</f>
        <v>0</v>
      </c>
      <c r="J6" s="19">
        <f>'Forskningsbev lokal mod'!G6</f>
        <v>0</v>
      </c>
      <c r="K6" s="19">
        <f>IF('Sentrale parametere'!$B$31="Ja",IFERROR(($F6/$F$34)*('Tot bev overordnet modell'!L$34*HLOOKUP(K$2,'Sentrale parametere'!$D$30:$K$31,2,FALSE)),0),'SO-bevilgning'!B6)</f>
        <v>0</v>
      </c>
      <c r="L6" s="30">
        <f t="shared" si="4"/>
        <v>0</v>
      </c>
      <c r="M6" s="45">
        <f>IF($B6=Oppslag!$D$2,IF('Sentrale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modell'!H$4:H$33)))*(IF($B6=Oppslag!$D$2,'Tot bev lokal modell'!H6/SUMIF('Tot bev lokal modell'!$B$4:$B$33,Oppslag!$D$2,'Tot bev lokal modell'!H$4:H$33),0))+'Utvikling basis'!C40,'Tot bev lokal modell'!H6+'Utvikling basis'!C40),'Tot bev lokal modell'!H6+'Utvikling basis'!C40)</f>
        <v>0</v>
      </c>
      <c r="N6" s="49">
        <f>I6+(HLOOKUP(N$3,'Utdanningsbev lokal mod'!$B$1:$AG$33,ROW('Utdanningsbev lokal mod'!I6),FALSE)-HLOOKUP(I$3,'Utdanningsbev lokal mod'!$B$1:$AG$33,ROW('Utdanningsbev lokal mod'!E6),FALSE))</f>
        <v>0</v>
      </c>
      <c r="O6" s="19">
        <f>J6+(HLOOKUP(O$3,'Forskningsbev lokal mod'!$B$1:$AW$33,ROW('Forskningsbev lokal mod'!M6),FALSE)-HLOOKUP(J$3,'Forskningsbev lokal mod'!$B$1:$AW$33,ROW('Forskningsbev lokal mod'!G6),FALSE))</f>
        <v>0</v>
      </c>
      <c r="P6" s="19">
        <f>IF('Sentrale parametere'!$B$31="Ja",IFERROR(($F6/$F$34)*('Tot bev overordnet modell'!Q$34*HLOOKUP(P$2,'Sentrale parametere'!$D$30:$K$31,2,FALSE)),0),'SO-bevilgning'!C6)</f>
        <v>0</v>
      </c>
      <c r="Q6" s="30">
        <f t="shared" si="5"/>
        <v>0</v>
      </c>
      <c r="R6" s="45">
        <f>IF($B6=Oppslag!$D$2,IF('Sentrale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modell'!M$4:M$33)))*(IF($B6=Oppslag!$D$2,'Tot bev lokal modell'!M6/SUMIF('Tot bev lokal modell'!$B$4:$B$33,Oppslag!$D$2,'Tot bev lokal modell'!M$4:M$33),0))+'Utvikling basis'!D40,'Tot bev lokal modell'!M6+'Utvikling basis'!D40),'Tot bev lokal modell'!M6+'Utvikling basis'!D40)</f>
        <v>0</v>
      </c>
      <c r="S6" s="49">
        <f>N6+(HLOOKUP(S$3,'Utdanningsbev lokal mod'!$B$1:$AG$33,ROW('Utdanningsbev lokal mod'!N6),FALSE)-HLOOKUP(N$3,'Utdanningsbev lokal mod'!$B$1:$AG$33,ROW('Utdanningsbev lokal mod'!J6),FALSE))</f>
        <v>0</v>
      </c>
      <c r="T6" s="19">
        <f>O6+(HLOOKUP(T$3,'Forskningsbev lokal mod'!$B$1:$AW$33,ROW('Forskningsbev lokal mod'!R6),FALSE)-HLOOKUP(O$3,'Forskningsbev lokal mod'!$B$1:$AW$33,ROW('Forskningsbev lokal mod'!L6),FALSE))</f>
        <v>0</v>
      </c>
      <c r="U6" s="19">
        <f>IF('Sentrale parametere'!$B$31="Ja",IFERROR(($F6/$F$34)*('Tot bev overordnet modell'!V$34*HLOOKUP(U$2,'Sentrale parametere'!$D$30:$K$31,2,FALSE)),0),'SO-bevilgning'!D6)</f>
        <v>0</v>
      </c>
      <c r="V6" s="30">
        <f t="shared" si="6"/>
        <v>0</v>
      </c>
      <c r="W6" s="45">
        <f>IF($B6=Oppslag!$D$2,IF('Sentrale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modell'!R$4:R$33)))*(IF($B6=Oppslag!$D$2,'Tot bev lokal modell'!R6/SUMIF('Tot bev lokal modell'!$B$4:$B$33,Oppslag!$D$2,'Tot bev lokal modell'!R$4:R$33),0))+'Utvikling basis'!E40,'Tot bev lokal modell'!R6+'Utvikling basis'!E40),'Tot bev lokal modell'!R6+'Utvikling basis'!E40)</f>
        <v>0</v>
      </c>
      <c r="X6" s="49">
        <f>S6+(HLOOKUP(X$3,'Utdanningsbev lokal mod'!$B$1:$AG$33,ROW('Utdanningsbev lokal mod'!S6),FALSE)-HLOOKUP(S$3,'Utdanningsbev lokal mod'!$B$1:$AG$33,ROW('Utdanningsbev lokal mod'!O6),FALSE))</f>
        <v>0</v>
      </c>
      <c r="Y6" s="19">
        <f>T6+(HLOOKUP(Y$3,'Forskningsbev lokal mod'!$B$1:$AW$33,ROW('Forskningsbev lokal mod'!W6),FALSE)-HLOOKUP(T$3,'Forskningsbev lokal mod'!$B$1:$AW$33,ROW('Forskningsbev lokal mod'!Q6),FALSE))</f>
        <v>0</v>
      </c>
      <c r="Z6" s="19">
        <f>IF('Sentrale parametere'!$B$31="Ja",IFERROR(($F6/$F$34)*('Tot bev overordnet modell'!AA$34*HLOOKUP(Z$2,'Sentrale parametere'!$D$30:$K$31,2,FALSE)),0),'SO-bevilgning'!E6)</f>
        <v>0</v>
      </c>
      <c r="AA6" s="30">
        <f t="shared" si="7"/>
        <v>0</v>
      </c>
      <c r="AB6" s="45">
        <f>IF($B6=Oppslag!$D$2,IF('Sentrale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modell'!W$4:W$33)))*(IF($B6=Oppslag!$D$2,'Tot bev lokal modell'!W6/SUMIF('Tot bev lokal modell'!$B$4:$B$33,Oppslag!$D$2,'Tot bev lokal modell'!W$4:W$33),0))+'Utvikling basis'!F40,'Tot bev lokal modell'!W6+'Utvikling basis'!F40),'Tot bev lokal modell'!W6+'Utvikling basis'!F40)</f>
        <v>0</v>
      </c>
      <c r="AC6" s="49">
        <f>X6+(HLOOKUP(AC$3,'Utdanningsbev lokal mod'!$B$1:$AG$33,ROW('Utdanningsbev lokal mod'!X6),FALSE)-HLOOKUP(X$3,'Utdanningsbev lokal mod'!$B$1:$AG$33,ROW('Utdanningsbev lokal mod'!T6),FALSE))</f>
        <v>0</v>
      </c>
      <c r="AD6" s="19">
        <f>Y6+(HLOOKUP(AD$3,'Forskningsbev lokal mod'!$B$1:$AW$33,ROW('Forskningsbev lokal mod'!AB6),FALSE)-HLOOKUP(Y$3,'Forskningsbev lokal mod'!$B$1:$AW$33,ROW('Forskningsbev lokal mod'!V6),FALSE))</f>
        <v>0</v>
      </c>
      <c r="AE6" s="19">
        <f>IF('Sentrale parametere'!$B$31="Ja",IFERROR(($F6/$F$34)*('Tot bev overordnet modell'!AF$34*HLOOKUP(AE$2,'Sentrale parametere'!$D$30:$K$31,2,FALSE)),0),'SO-bevilgning'!F6)</f>
        <v>0</v>
      </c>
      <c r="AF6" s="30">
        <f t="shared" si="8"/>
        <v>0</v>
      </c>
      <c r="AG6" s="45">
        <f>IF($B6=Oppslag!$D$2,IF('Sentrale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modell'!AB$4:AB$33)))*(IF($B6=Oppslag!$D$2,'Tot bev lokal modell'!AB6/SUMIF('Tot bev lokal modell'!$B$4:$B$33,Oppslag!$D$2,'Tot bev lokal modell'!AB$4:AB$33),0))+'Utvikling basis'!G40,'Tot bev lokal modell'!AB6+'Utvikling basis'!G40),'Tot bev lokal modell'!AB6+'Utvikling basis'!G40)</f>
        <v>0</v>
      </c>
      <c r="AH6" s="49">
        <f>AC6+(HLOOKUP(AH$3,'Utdanningsbev lokal mod'!$B$1:$AG$33,ROW('Utdanningsbev lokal mod'!AC6),FALSE)-HLOOKUP(AC$3,'Utdanningsbev lokal mod'!$B$1:$AG$33,ROW('Utdanningsbev lokal mod'!Y6),FALSE))</f>
        <v>0</v>
      </c>
      <c r="AI6" s="19">
        <f>AD6+(HLOOKUP(AI$3,'Forskningsbev lokal mod'!$B$1:$AW$33,ROW('Forskningsbev lokal mod'!AG6),FALSE)-HLOOKUP(AD$3,'Forskningsbev lokal mod'!$B$1:$AW$33,ROW('Forskningsbev lokal mod'!AA6),FALSE))</f>
        <v>0</v>
      </c>
      <c r="AJ6" s="19">
        <f>IF('Sentrale parametere'!$B$31="Ja",IFERROR(($F6/$F$34)*('Tot bev overordnet modell'!AK$34*HLOOKUP(AJ$2,'Sentrale parametere'!$D$30:$K$31,2,FALSE)),0),'SO-bevilgning'!G6)</f>
        <v>0</v>
      </c>
      <c r="AK6" s="30">
        <f t="shared" si="9"/>
        <v>0</v>
      </c>
      <c r="AL6" s="45">
        <f>IF($B6=Oppslag!$D$2,IF('Sentrale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modell'!AG$4:AG$33)))*(IF($B6=Oppslag!$D$2,'Tot bev lokal modell'!AG6/SUMIF('Tot bev lokal modell'!$B$4:$B$33,Oppslag!$D$2,'Tot bev lokal modell'!AG$4:AG$33),0))+'Utvikling basis'!H40,'Tot bev lokal modell'!AG6+'Utvikling basis'!H40),'Tot bev lokal modell'!AG6+'Utvikling basis'!H40)</f>
        <v>0</v>
      </c>
      <c r="AM6" s="49">
        <f>AH6+(HLOOKUP(AM$3,'Utdanningsbev lokal mod'!$B$1:$AG$33,ROW('Utdanningsbev lokal mod'!AH6),FALSE)-HLOOKUP(AH$3,'Utdanningsbev lokal mod'!$B$1:$AG$33,ROW('Utdanningsbev lokal mod'!AD6),FALSE))</f>
        <v>0</v>
      </c>
      <c r="AN6" s="19">
        <f>AI6+(HLOOKUP(AN$3,'Forskningsbev lokal mod'!$B$1:$AW$33,ROW('Forskningsbev lokal mod'!AL6),FALSE)-HLOOKUP(AI$3,'Forskningsbev lokal mod'!$B$1:$AW$33,ROW('Forskningsbev lokal mod'!AF6),FALSE))</f>
        <v>0</v>
      </c>
      <c r="AO6" s="19">
        <f>IF('Sentrale parametere'!$B$31="Ja",IFERROR(($F6/$F$34)*('Tot bev overordnet modell'!AP$34*HLOOKUP(AO$2,'Sentrale parametere'!$D$30:$K$31,2,FALSE)),0),'SO-bevilgning'!H6)</f>
        <v>0</v>
      </c>
      <c r="AP6" s="30">
        <f t="shared" si="10"/>
        <v>0</v>
      </c>
      <c r="AQ6" s="45">
        <f>IF($B6=Oppslag!$D$2,IF('Sentrale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modell'!AL$4:AL$33)))*(IF($B6=Oppslag!$D$2,'Tot bev lokal modell'!AL6/SUMIF('Tot bev lokal modell'!$B$4:$B$33,Oppslag!$D$2,'Tot bev lokal modell'!AL$4:AL$33),0))+'Utvikling basis'!I40,'Tot bev lokal modell'!AL6+'Utvikling basis'!I40),'Tot bev lokal modell'!AL6+'Utvikling basis'!I40)</f>
        <v>0</v>
      </c>
      <c r="AR6" s="49">
        <f>AM6+(HLOOKUP(AR$3,'Utdanningsbev lokal mod'!$B$1:$AG$33,ROW('Utdanningsbev lokal mod'!AM6),FALSE)-HLOOKUP(AM$3,'Utdanningsbev lokal mod'!$B$1:$AG$33,ROW('Utdanningsbev lokal mod'!AI6),FALSE))</f>
        <v>0</v>
      </c>
      <c r="AS6" s="19">
        <f>AN6+(HLOOKUP(AS$3,'Forskningsbev lokal mod'!$B$1:$AW$33,ROW('Forskningsbev lokal mod'!AQ6),FALSE)-HLOOKUP(AN$3,'Forskningsbev lokal mod'!$B$1:$AW$33,ROW('Forskningsbev lokal mod'!AK6),FALSE))</f>
        <v>0</v>
      </c>
      <c r="AT6" s="19">
        <f>IF('Sentrale parametere'!$B$31="Ja",IFERROR(($F6/$F$34)*('Tot bev overordnet modell'!AU$34*HLOOKUP(AT$2,'Sentrale parametere'!$D$30:$K$31,2,FALSE)),0),'SO-bevilgning'!I6)</f>
        <v>0</v>
      </c>
      <c r="AU6" s="30">
        <f t="shared" si="11"/>
        <v>0</v>
      </c>
    </row>
    <row r="7" spans="1:47" ht="15" customHeight="1" x14ac:dyDescent="0.25">
      <c r="A7" s="91">
        <f>'Enheter, modell og år'!A5</f>
        <v>0</v>
      </c>
      <c r="B7" s="91">
        <f>'Enheter, modell og år'!B5</f>
        <v>0</v>
      </c>
      <c r="C7" s="45">
        <f>'Sentrale parametere'!B43*(1+'Sentrale parametere'!$B$75)</f>
        <v>0</v>
      </c>
      <c r="D7" s="19">
        <f>'Sentrale parametere'!C43*(1+'Sentrale parametere'!$B$75)</f>
        <v>0</v>
      </c>
      <c r="E7" s="19">
        <f>'Sentrale parametere'!D43*(1+'Sentrale parametere'!$B$75)</f>
        <v>0</v>
      </c>
      <c r="F7" s="19">
        <f>'Sentrale parametere'!E43*(1+'Sentrale parametere'!$B$75)</f>
        <v>0</v>
      </c>
      <c r="G7" s="30">
        <f t="shared" si="3"/>
        <v>0</v>
      </c>
      <c r="H7" s="45">
        <f>IF($B7=Oppslag!$D$2,IF('Sentrale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modell'!C$4:C$33)))*(IF($B7=Oppslag!$D$2,'Tot bev lokal modell'!C7/SUMIF('Tot bev lokal modell'!$B$4:$B$33,Oppslag!$D$2,'Tot bev lokal modell'!C$4:C$33),0))+'Utvikling basis'!B41,'Tot bev lokal modell'!C7+'Utvikling basis'!B41),'Tot bev lokal modell'!C7+'Utvikling basis'!B41)</f>
        <v>0</v>
      </c>
      <c r="I7" s="19">
        <f>'Utdanningsbev lokal mod'!E7</f>
        <v>0</v>
      </c>
      <c r="J7" s="19">
        <f>'Forskningsbev lokal mod'!G7</f>
        <v>0</v>
      </c>
      <c r="K7" s="19">
        <f>IF('Sentrale parametere'!$B$31="Ja",IFERROR(($F7/$F$34)*('Tot bev overordnet modell'!L$34*HLOOKUP(K$2,'Sentrale parametere'!$D$30:$K$31,2,FALSE)),0),'SO-bevilgning'!B7)</f>
        <v>0</v>
      </c>
      <c r="L7" s="30">
        <f t="shared" si="4"/>
        <v>0</v>
      </c>
      <c r="M7" s="45">
        <f>IF($B7=Oppslag!$D$2,IF('Sentrale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modell'!H$4:H$33)))*(IF($B7=Oppslag!$D$2,'Tot bev lokal modell'!H7/SUMIF('Tot bev lokal modell'!$B$4:$B$33,Oppslag!$D$2,'Tot bev lokal modell'!H$4:H$33),0))+'Utvikling basis'!C41,'Tot bev lokal modell'!H7+'Utvikling basis'!C41),'Tot bev lokal modell'!H7+'Utvikling basis'!C41)</f>
        <v>0</v>
      </c>
      <c r="N7" s="49">
        <f>I7+(HLOOKUP(N$3,'Utdanningsbev lokal mod'!$B$1:$AG$33,ROW('Utdanningsbev lokal mod'!I7),FALSE)-HLOOKUP(I$3,'Utdanningsbev lokal mod'!$B$1:$AG$33,ROW('Utdanningsbev lokal mod'!E7),FALSE))</f>
        <v>0</v>
      </c>
      <c r="O7" s="19">
        <f>J7+(HLOOKUP(O$3,'Forskningsbev lokal mod'!$B$1:$AW$33,ROW('Forskningsbev lokal mod'!M7),FALSE)-HLOOKUP(J$3,'Forskningsbev lokal mod'!$B$1:$AW$33,ROW('Forskningsbev lokal mod'!G7),FALSE))</f>
        <v>0</v>
      </c>
      <c r="P7" s="19">
        <f>IF('Sentrale parametere'!$B$31="Ja",IFERROR(($F7/$F$34)*('Tot bev overordnet modell'!Q$34*HLOOKUP(P$2,'Sentrale parametere'!$D$30:$K$31,2,FALSE)),0),'SO-bevilgning'!C7)</f>
        <v>0</v>
      </c>
      <c r="Q7" s="30">
        <f t="shared" si="5"/>
        <v>0</v>
      </c>
      <c r="R7" s="45">
        <f>IF($B7=Oppslag!$D$2,IF('Sentrale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modell'!M$4:M$33)))*(IF($B7=Oppslag!$D$2,'Tot bev lokal modell'!M7/SUMIF('Tot bev lokal modell'!$B$4:$B$33,Oppslag!$D$2,'Tot bev lokal modell'!M$4:M$33),0))+'Utvikling basis'!D41,'Tot bev lokal modell'!M7+'Utvikling basis'!D41),'Tot bev lokal modell'!M7+'Utvikling basis'!D41)</f>
        <v>0</v>
      </c>
      <c r="S7" s="49">
        <f>N7+(HLOOKUP(S$3,'Utdanningsbev lokal mod'!$B$1:$AG$33,ROW('Utdanningsbev lokal mod'!N7),FALSE)-HLOOKUP(N$3,'Utdanningsbev lokal mod'!$B$1:$AG$33,ROW('Utdanningsbev lokal mod'!J7),FALSE))</f>
        <v>0</v>
      </c>
      <c r="T7" s="19">
        <f>O7+(HLOOKUP(T$3,'Forskningsbev lokal mod'!$B$1:$AW$33,ROW('Forskningsbev lokal mod'!R7),FALSE)-HLOOKUP(O$3,'Forskningsbev lokal mod'!$B$1:$AW$33,ROW('Forskningsbev lokal mod'!L7),FALSE))</f>
        <v>0</v>
      </c>
      <c r="U7" s="19">
        <f>IF('Sentrale parametere'!$B$31="Ja",IFERROR(($F7/$F$34)*('Tot bev overordnet modell'!V$34*HLOOKUP(U$2,'Sentrale parametere'!$D$30:$K$31,2,FALSE)),0),'SO-bevilgning'!D7)</f>
        <v>0</v>
      </c>
      <c r="V7" s="30">
        <f t="shared" si="6"/>
        <v>0</v>
      </c>
      <c r="W7" s="45">
        <f>IF($B7=Oppslag!$D$2,IF('Sentrale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modell'!R$4:R$33)))*(IF($B7=Oppslag!$D$2,'Tot bev lokal modell'!R7/SUMIF('Tot bev lokal modell'!$B$4:$B$33,Oppslag!$D$2,'Tot bev lokal modell'!R$4:R$33),0))+'Utvikling basis'!E41,'Tot bev lokal modell'!R7+'Utvikling basis'!E41),'Tot bev lokal modell'!R7+'Utvikling basis'!E41)</f>
        <v>0</v>
      </c>
      <c r="X7" s="49">
        <f>S7+(HLOOKUP(X$3,'Utdanningsbev lokal mod'!$B$1:$AG$33,ROW('Utdanningsbev lokal mod'!S7),FALSE)-HLOOKUP(S$3,'Utdanningsbev lokal mod'!$B$1:$AG$33,ROW('Utdanningsbev lokal mod'!O7),FALSE))</f>
        <v>0</v>
      </c>
      <c r="Y7" s="19">
        <f>T7+(HLOOKUP(Y$3,'Forskningsbev lokal mod'!$B$1:$AW$33,ROW('Forskningsbev lokal mod'!W7),FALSE)-HLOOKUP(T$3,'Forskningsbev lokal mod'!$B$1:$AW$33,ROW('Forskningsbev lokal mod'!Q7),FALSE))</f>
        <v>0</v>
      </c>
      <c r="Z7" s="19">
        <f>IF('Sentrale parametere'!$B$31="Ja",IFERROR(($F7/$F$34)*('Tot bev overordnet modell'!AA$34*HLOOKUP(Z$2,'Sentrale parametere'!$D$30:$K$31,2,FALSE)),0),'SO-bevilgning'!E7)</f>
        <v>0</v>
      </c>
      <c r="AA7" s="30">
        <f t="shared" si="7"/>
        <v>0</v>
      </c>
      <c r="AB7" s="45">
        <f>IF($B7=Oppslag!$D$2,IF('Sentrale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modell'!W$4:W$33)))*(IF($B7=Oppslag!$D$2,'Tot bev lokal modell'!W7/SUMIF('Tot bev lokal modell'!$B$4:$B$33,Oppslag!$D$2,'Tot bev lokal modell'!W$4:W$33),0))+'Utvikling basis'!F41,'Tot bev lokal modell'!W7+'Utvikling basis'!F41),'Tot bev lokal modell'!W7+'Utvikling basis'!F41)</f>
        <v>0</v>
      </c>
      <c r="AC7" s="49">
        <f>X7+(HLOOKUP(AC$3,'Utdanningsbev lokal mod'!$B$1:$AG$33,ROW('Utdanningsbev lokal mod'!X7),FALSE)-HLOOKUP(X$3,'Utdanningsbev lokal mod'!$B$1:$AG$33,ROW('Utdanningsbev lokal mod'!T7),FALSE))</f>
        <v>0</v>
      </c>
      <c r="AD7" s="19">
        <f>Y7+(HLOOKUP(AD$3,'Forskningsbev lokal mod'!$B$1:$AW$33,ROW('Forskningsbev lokal mod'!AB7),FALSE)-HLOOKUP(Y$3,'Forskningsbev lokal mod'!$B$1:$AW$33,ROW('Forskningsbev lokal mod'!V7),FALSE))</f>
        <v>0</v>
      </c>
      <c r="AE7" s="19">
        <f>IF('Sentrale parametere'!$B$31="Ja",IFERROR(($F7/$F$34)*('Tot bev overordnet modell'!AF$34*HLOOKUP(AE$2,'Sentrale parametere'!$D$30:$K$31,2,FALSE)),0),'SO-bevilgning'!F7)</f>
        <v>0</v>
      </c>
      <c r="AF7" s="30">
        <f t="shared" si="8"/>
        <v>0</v>
      </c>
      <c r="AG7" s="45">
        <f>IF($B7=Oppslag!$D$2,IF('Sentrale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modell'!AB$4:AB$33)))*(IF($B7=Oppslag!$D$2,'Tot bev lokal modell'!AB7/SUMIF('Tot bev lokal modell'!$B$4:$B$33,Oppslag!$D$2,'Tot bev lokal modell'!AB$4:AB$33),0))+'Utvikling basis'!G41,'Tot bev lokal modell'!AB7+'Utvikling basis'!G41),'Tot bev lokal modell'!AB7+'Utvikling basis'!G41)</f>
        <v>0</v>
      </c>
      <c r="AH7" s="49">
        <f>AC7+(HLOOKUP(AH$3,'Utdanningsbev lokal mod'!$B$1:$AG$33,ROW('Utdanningsbev lokal mod'!AC7),FALSE)-HLOOKUP(AC$3,'Utdanningsbev lokal mod'!$B$1:$AG$33,ROW('Utdanningsbev lokal mod'!Y7),FALSE))</f>
        <v>0</v>
      </c>
      <c r="AI7" s="19">
        <f>AD7+(HLOOKUP(AI$3,'Forskningsbev lokal mod'!$B$1:$AW$33,ROW('Forskningsbev lokal mod'!AG7),FALSE)-HLOOKUP(AD$3,'Forskningsbev lokal mod'!$B$1:$AW$33,ROW('Forskningsbev lokal mod'!AA7),FALSE))</f>
        <v>0</v>
      </c>
      <c r="AJ7" s="19">
        <f>IF('Sentrale parametere'!$B$31="Ja",IFERROR(($F7/$F$34)*('Tot bev overordnet modell'!AK$34*HLOOKUP(AJ$2,'Sentrale parametere'!$D$30:$K$31,2,FALSE)),0),'SO-bevilgning'!G7)</f>
        <v>0</v>
      </c>
      <c r="AK7" s="30">
        <f t="shared" si="9"/>
        <v>0</v>
      </c>
      <c r="AL7" s="45">
        <f>IF($B7=Oppslag!$D$2,IF('Sentrale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modell'!AG$4:AG$33)))*(IF($B7=Oppslag!$D$2,'Tot bev lokal modell'!AG7/SUMIF('Tot bev lokal modell'!$B$4:$B$33,Oppslag!$D$2,'Tot bev lokal modell'!AG$4:AG$33),0))+'Utvikling basis'!H41,'Tot bev lokal modell'!AG7+'Utvikling basis'!H41),'Tot bev lokal modell'!AG7+'Utvikling basis'!H41)</f>
        <v>0</v>
      </c>
      <c r="AM7" s="49">
        <f>AH7+(HLOOKUP(AM$3,'Utdanningsbev lokal mod'!$B$1:$AG$33,ROW('Utdanningsbev lokal mod'!AH7),FALSE)-HLOOKUP(AH$3,'Utdanningsbev lokal mod'!$B$1:$AG$33,ROW('Utdanningsbev lokal mod'!AD7),FALSE))</f>
        <v>0</v>
      </c>
      <c r="AN7" s="19">
        <f>AI7+(HLOOKUP(AN$3,'Forskningsbev lokal mod'!$B$1:$AW$33,ROW('Forskningsbev lokal mod'!AL7),FALSE)-HLOOKUP(AI$3,'Forskningsbev lokal mod'!$B$1:$AW$33,ROW('Forskningsbev lokal mod'!AF7),FALSE))</f>
        <v>0</v>
      </c>
      <c r="AO7" s="19">
        <f>IF('Sentrale parametere'!$B$31="Ja",IFERROR(($F7/$F$34)*('Tot bev overordnet modell'!AP$34*HLOOKUP(AO$2,'Sentrale parametere'!$D$30:$K$31,2,FALSE)),0),'SO-bevilgning'!H7)</f>
        <v>0</v>
      </c>
      <c r="AP7" s="30">
        <f t="shared" si="10"/>
        <v>0</v>
      </c>
      <c r="AQ7" s="45">
        <f>IF($B7=Oppslag!$D$2,IF('Sentrale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modell'!AL$4:AL$33)))*(IF($B7=Oppslag!$D$2,'Tot bev lokal modell'!AL7/SUMIF('Tot bev lokal modell'!$B$4:$B$33,Oppslag!$D$2,'Tot bev lokal modell'!AL$4:AL$33),0))+'Utvikling basis'!I41,'Tot bev lokal modell'!AL7+'Utvikling basis'!I41),'Tot bev lokal modell'!AL7+'Utvikling basis'!I41)</f>
        <v>0</v>
      </c>
      <c r="AR7" s="49">
        <f>AM7+(HLOOKUP(AR$3,'Utdanningsbev lokal mod'!$B$1:$AG$33,ROW('Utdanningsbev lokal mod'!AM7),FALSE)-HLOOKUP(AM$3,'Utdanningsbev lokal mod'!$B$1:$AG$33,ROW('Utdanningsbev lokal mod'!AI7),FALSE))</f>
        <v>0</v>
      </c>
      <c r="AS7" s="19">
        <f>AN7+(HLOOKUP(AS$3,'Forskningsbev lokal mod'!$B$1:$AW$33,ROW('Forskningsbev lokal mod'!AQ7),FALSE)-HLOOKUP(AN$3,'Forskningsbev lokal mod'!$B$1:$AW$33,ROW('Forskningsbev lokal mod'!AK7),FALSE))</f>
        <v>0</v>
      </c>
      <c r="AT7" s="19">
        <f>IF('Sentrale parametere'!$B$31="Ja",IFERROR(($F7/$F$34)*('Tot bev overordnet modell'!AU$34*HLOOKUP(AT$2,'Sentrale parametere'!$D$30:$K$31,2,FALSE)),0),'SO-bevilgning'!I7)</f>
        <v>0</v>
      </c>
      <c r="AU7" s="30">
        <f t="shared" si="11"/>
        <v>0</v>
      </c>
    </row>
    <row r="8" spans="1:47" ht="15" customHeight="1" x14ac:dyDescent="0.25">
      <c r="A8" s="91">
        <f>'Enheter, modell og år'!A6</f>
        <v>0</v>
      </c>
      <c r="B8" s="91">
        <f>'Enheter, modell og år'!B6</f>
        <v>0</v>
      </c>
      <c r="C8" s="45">
        <f>'Sentrale parametere'!B44*(1+'Sentrale parametere'!$B$75)</f>
        <v>0</v>
      </c>
      <c r="D8" s="19">
        <f>'Sentrale parametere'!C44*(1+'Sentrale parametere'!$B$75)</f>
        <v>0</v>
      </c>
      <c r="E8" s="19">
        <f>'Sentrale parametere'!D44*(1+'Sentrale parametere'!$B$75)</f>
        <v>0</v>
      </c>
      <c r="F8" s="19">
        <f>'Sentrale parametere'!E44*(1+'Sentrale parametere'!$B$75)</f>
        <v>0</v>
      </c>
      <c r="G8" s="30">
        <f t="shared" si="3"/>
        <v>0</v>
      </c>
      <c r="H8" s="45">
        <f>IF($B8=Oppslag!$D$2,IF('Sentrale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modell'!C$4:C$33)))*(IF($B8=Oppslag!$D$2,'Tot bev lokal modell'!C8/SUMIF('Tot bev lokal modell'!$B$4:$B$33,Oppslag!$D$2,'Tot bev lokal modell'!C$4:C$33),0))+'Utvikling basis'!B42,'Tot bev lokal modell'!C8+'Utvikling basis'!B42),'Tot bev lokal modell'!C8+'Utvikling basis'!B42)</f>
        <v>0</v>
      </c>
      <c r="I8" s="19">
        <f>'Utdanningsbev lokal mod'!E8</f>
        <v>0</v>
      </c>
      <c r="J8" s="19">
        <f>'Forskningsbev lokal mod'!G8</f>
        <v>0</v>
      </c>
      <c r="K8" s="19">
        <f>IF('Sentrale parametere'!$B$31="Ja",IFERROR(($F8/$F$34)*('Tot bev overordnet modell'!L$34*HLOOKUP(K$2,'Sentrale parametere'!$D$30:$K$31,2,FALSE)),0),'SO-bevilgning'!B8)</f>
        <v>0</v>
      </c>
      <c r="L8" s="30">
        <f t="shared" si="4"/>
        <v>0</v>
      </c>
      <c r="M8" s="45">
        <f>IF($B8=Oppslag!$D$2,IF('Sentrale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modell'!H$4:H$33)))*(IF($B8=Oppslag!$D$2,'Tot bev lokal modell'!H8/SUMIF('Tot bev lokal modell'!$B$4:$B$33,Oppslag!$D$2,'Tot bev lokal modell'!H$4:H$33),0))+'Utvikling basis'!C42,'Tot bev lokal modell'!H8+'Utvikling basis'!C42),'Tot bev lokal modell'!H8+'Utvikling basis'!C42)</f>
        <v>0</v>
      </c>
      <c r="N8" s="49">
        <f>I8+(HLOOKUP(N$3,'Utdanningsbev lokal mod'!$B$1:$AG$33,ROW('Utdanningsbev lokal mod'!I8),FALSE)-HLOOKUP(I$3,'Utdanningsbev lokal mod'!$B$1:$AG$33,ROW('Utdanningsbev lokal mod'!E8),FALSE))</f>
        <v>0</v>
      </c>
      <c r="O8" s="19">
        <f>J8+(HLOOKUP(O$3,'Forskningsbev lokal mod'!$B$1:$AW$33,ROW('Forskningsbev lokal mod'!M8),FALSE)-HLOOKUP(J$3,'Forskningsbev lokal mod'!$B$1:$AW$33,ROW('Forskningsbev lokal mod'!G8),FALSE))</f>
        <v>0</v>
      </c>
      <c r="P8" s="19">
        <f>IF('Sentrale parametere'!$B$31="Ja",IFERROR(($F8/$F$34)*('Tot bev overordnet modell'!Q$34*HLOOKUP(P$2,'Sentrale parametere'!$D$30:$K$31,2,FALSE)),0),'SO-bevilgning'!C8)</f>
        <v>0</v>
      </c>
      <c r="Q8" s="30">
        <f t="shared" si="5"/>
        <v>0</v>
      </c>
      <c r="R8" s="45">
        <f>IF($B8=Oppslag!$D$2,IF('Sentrale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modell'!M$4:M$33)))*(IF($B8=Oppslag!$D$2,'Tot bev lokal modell'!M8/SUMIF('Tot bev lokal modell'!$B$4:$B$33,Oppslag!$D$2,'Tot bev lokal modell'!M$4:M$33),0))+'Utvikling basis'!D42,'Tot bev lokal modell'!M8+'Utvikling basis'!D42),'Tot bev lokal modell'!M8+'Utvikling basis'!D42)</f>
        <v>0</v>
      </c>
      <c r="S8" s="49">
        <f>N8+(HLOOKUP(S$3,'Utdanningsbev lokal mod'!$B$1:$AG$33,ROW('Utdanningsbev lokal mod'!N8),FALSE)-HLOOKUP(N$3,'Utdanningsbev lokal mod'!$B$1:$AG$33,ROW('Utdanningsbev lokal mod'!J8),FALSE))</f>
        <v>0</v>
      </c>
      <c r="T8" s="19">
        <f>O8+(HLOOKUP(T$3,'Forskningsbev lokal mod'!$B$1:$AW$33,ROW('Forskningsbev lokal mod'!R8),FALSE)-HLOOKUP(O$3,'Forskningsbev lokal mod'!$B$1:$AW$33,ROW('Forskningsbev lokal mod'!L8),FALSE))</f>
        <v>0</v>
      </c>
      <c r="U8" s="19">
        <f>IF('Sentrale parametere'!$B$31="Ja",IFERROR(($F8/$F$34)*('Tot bev overordnet modell'!V$34*HLOOKUP(U$2,'Sentrale parametere'!$D$30:$K$31,2,FALSE)),0),'SO-bevilgning'!D8)</f>
        <v>0</v>
      </c>
      <c r="V8" s="30">
        <f t="shared" si="6"/>
        <v>0</v>
      </c>
      <c r="W8" s="45">
        <f>IF($B8=Oppslag!$D$2,IF('Sentrale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modell'!R$4:R$33)))*(IF($B8=Oppslag!$D$2,'Tot bev lokal modell'!R8/SUMIF('Tot bev lokal modell'!$B$4:$B$33,Oppslag!$D$2,'Tot bev lokal modell'!R$4:R$33),0))+'Utvikling basis'!E42,'Tot bev lokal modell'!R8+'Utvikling basis'!E42),'Tot bev lokal modell'!R8+'Utvikling basis'!E42)</f>
        <v>0</v>
      </c>
      <c r="X8" s="49">
        <f>S8+(HLOOKUP(X$3,'Utdanningsbev lokal mod'!$B$1:$AG$33,ROW('Utdanningsbev lokal mod'!S8),FALSE)-HLOOKUP(S$3,'Utdanningsbev lokal mod'!$B$1:$AG$33,ROW('Utdanningsbev lokal mod'!O8),FALSE))</f>
        <v>0</v>
      </c>
      <c r="Y8" s="19">
        <f>T8+(HLOOKUP(Y$3,'Forskningsbev lokal mod'!$B$1:$AW$33,ROW('Forskningsbev lokal mod'!W8),FALSE)-HLOOKUP(T$3,'Forskningsbev lokal mod'!$B$1:$AW$33,ROW('Forskningsbev lokal mod'!Q8),FALSE))</f>
        <v>0</v>
      </c>
      <c r="Z8" s="19">
        <f>IF('Sentrale parametere'!$B$31="Ja",IFERROR(($F8/$F$34)*('Tot bev overordnet modell'!AA$34*HLOOKUP(Z$2,'Sentrale parametere'!$D$30:$K$31,2,FALSE)),0),'SO-bevilgning'!E8)</f>
        <v>0</v>
      </c>
      <c r="AA8" s="30">
        <f t="shared" si="7"/>
        <v>0</v>
      </c>
      <c r="AB8" s="45">
        <f>IF($B8=Oppslag!$D$2,IF('Sentrale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modell'!W$4:W$33)))*(IF($B8=Oppslag!$D$2,'Tot bev lokal modell'!W8/SUMIF('Tot bev lokal modell'!$B$4:$B$33,Oppslag!$D$2,'Tot bev lokal modell'!W$4:W$33),0))+'Utvikling basis'!F42,'Tot bev lokal modell'!W8+'Utvikling basis'!F42),'Tot bev lokal modell'!W8+'Utvikling basis'!F42)</f>
        <v>0</v>
      </c>
      <c r="AC8" s="49">
        <f>X8+(HLOOKUP(AC$3,'Utdanningsbev lokal mod'!$B$1:$AG$33,ROW('Utdanningsbev lokal mod'!X8),FALSE)-HLOOKUP(X$3,'Utdanningsbev lokal mod'!$B$1:$AG$33,ROW('Utdanningsbev lokal mod'!T8),FALSE))</f>
        <v>0</v>
      </c>
      <c r="AD8" s="19">
        <f>Y8+(HLOOKUP(AD$3,'Forskningsbev lokal mod'!$B$1:$AW$33,ROW('Forskningsbev lokal mod'!AB8),FALSE)-HLOOKUP(Y$3,'Forskningsbev lokal mod'!$B$1:$AW$33,ROW('Forskningsbev lokal mod'!V8),FALSE))</f>
        <v>0</v>
      </c>
      <c r="AE8" s="19">
        <f>IF('Sentrale parametere'!$B$31="Ja",IFERROR(($F8/$F$34)*('Tot bev overordnet modell'!AF$34*HLOOKUP(AE$2,'Sentrale parametere'!$D$30:$K$31,2,FALSE)),0),'SO-bevilgning'!F8)</f>
        <v>0</v>
      </c>
      <c r="AF8" s="30">
        <f t="shared" si="8"/>
        <v>0</v>
      </c>
      <c r="AG8" s="45">
        <f>IF($B8=Oppslag!$D$2,IF('Sentrale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modell'!AB$4:AB$33)))*(IF($B8=Oppslag!$D$2,'Tot bev lokal modell'!AB8/SUMIF('Tot bev lokal modell'!$B$4:$B$33,Oppslag!$D$2,'Tot bev lokal modell'!AB$4:AB$33),0))+'Utvikling basis'!G42,'Tot bev lokal modell'!AB8+'Utvikling basis'!G42),'Tot bev lokal modell'!AB8+'Utvikling basis'!G42)</f>
        <v>0</v>
      </c>
      <c r="AH8" s="49">
        <f>AC8+(HLOOKUP(AH$3,'Utdanningsbev lokal mod'!$B$1:$AG$33,ROW('Utdanningsbev lokal mod'!AC8),FALSE)-HLOOKUP(AC$3,'Utdanningsbev lokal mod'!$B$1:$AG$33,ROW('Utdanningsbev lokal mod'!Y8),FALSE))</f>
        <v>0</v>
      </c>
      <c r="AI8" s="19">
        <f>AD8+(HLOOKUP(AI$3,'Forskningsbev lokal mod'!$B$1:$AW$33,ROW('Forskningsbev lokal mod'!AG8),FALSE)-HLOOKUP(AD$3,'Forskningsbev lokal mod'!$B$1:$AW$33,ROW('Forskningsbev lokal mod'!AA8),FALSE))</f>
        <v>0</v>
      </c>
      <c r="AJ8" s="19">
        <f>IF('Sentrale parametere'!$B$31="Ja",IFERROR(($F8/$F$34)*('Tot bev overordnet modell'!AK$34*HLOOKUP(AJ$2,'Sentrale parametere'!$D$30:$K$31,2,FALSE)),0),'SO-bevilgning'!G8)</f>
        <v>0</v>
      </c>
      <c r="AK8" s="30">
        <f t="shared" si="9"/>
        <v>0</v>
      </c>
      <c r="AL8" s="45">
        <f>IF($B8=Oppslag!$D$2,IF('Sentrale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modell'!AG$4:AG$33)))*(IF($B8=Oppslag!$D$2,'Tot bev lokal modell'!AG8/SUMIF('Tot bev lokal modell'!$B$4:$B$33,Oppslag!$D$2,'Tot bev lokal modell'!AG$4:AG$33),0))+'Utvikling basis'!H42,'Tot bev lokal modell'!AG8+'Utvikling basis'!H42),'Tot bev lokal modell'!AG8+'Utvikling basis'!H42)</f>
        <v>0</v>
      </c>
      <c r="AM8" s="49">
        <f>AH8+(HLOOKUP(AM$3,'Utdanningsbev lokal mod'!$B$1:$AG$33,ROW('Utdanningsbev lokal mod'!AH8),FALSE)-HLOOKUP(AH$3,'Utdanningsbev lokal mod'!$B$1:$AG$33,ROW('Utdanningsbev lokal mod'!AD8),FALSE))</f>
        <v>0</v>
      </c>
      <c r="AN8" s="19">
        <f>AI8+(HLOOKUP(AN$3,'Forskningsbev lokal mod'!$B$1:$AW$33,ROW('Forskningsbev lokal mod'!AL8),FALSE)-HLOOKUP(AI$3,'Forskningsbev lokal mod'!$B$1:$AW$33,ROW('Forskningsbev lokal mod'!AF8),FALSE))</f>
        <v>0</v>
      </c>
      <c r="AO8" s="19">
        <f>IF('Sentrale parametere'!$B$31="Ja",IFERROR(($F8/$F$34)*('Tot bev overordnet modell'!AP$34*HLOOKUP(AO$2,'Sentrale parametere'!$D$30:$K$31,2,FALSE)),0),'SO-bevilgning'!H8)</f>
        <v>0</v>
      </c>
      <c r="AP8" s="30">
        <f t="shared" si="10"/>
        <v>0</v>
      </c>
      <c r="AQ8" s="45">
        <f>IF($B8=Oppslag!$D$2,IF('Sentrale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modell'!AL$4:AL$33)))*(IF($B8=Oppslag!$D$2,'Tot bev lokal modell'!AL8/SUMIF('Tot bev lokal modell'!$B$4:$B$33,Oppslag!$D$2,'Tot bev lokal modell'!AL$4:AL$33),0))+'Utvikling basis'!I42,'Tot bev lokal modell'!AL8+'Utvikling basis'!I42),'Tot bev lokal modell'!AL8+'Utvikling basis'!I42)</f>
        <v>0</v>
      </c>
      <c r="AR8" s="49">
        <f>AM8+(HLOOKUP(AR$3,'Utdanningsbev lokal mod'!$B$1:$AG$33,ROW('Utdanningsbev lokal mod'!AM8),FALSE)-HLOOKUP(AM$3,'Utdanningsbev lokal mod'!$B$1:$AG$33,ROW('Utdanningsbev lokal mod'!AI8),FALSE))</f>
        <v>0</v>
      </c>
      <c r="AS8" s="19">
        <f>AN8+(HLOOKUP(AS$3,'Forskningsbev lokal mod'!$B$1:$AW$33,ROW('Forskningsbev lokal mod'!AQ8),FALSE)-HLOOKUP(AN$3,'Forskningsbev lokal mod'!$B$1:$AW$33,ROW('Forskningsbev lokal mod'!AK8),FALSE))</f>
        <v>0</v>
      </c>
      <c r="AT8" s="19">
        <f>IF('Sentrale parametere'!$B$31="Ja",IFERROR(($F8/$F$34)*('Tot bev overordnet modell'!AU$34*HLOOKUP(AT$2,'Sentrale parametere'!$D$30:$K$31,2,FALSE)),0),'SO-bevilgning'!I8)</f>
        <v>0</v>
      </c>
      <c r="AU8" s="30">
        <f t="shared" si="11"/>
        <v>0</v>
      </c>
    </row>
    <row r="9" spans="1:47" ht="15" customHeight="1" x14ac:dyDescent="0.25">
      <c r="A9" s="91">
        <f>'Enheter, modell og år'!A7</f>
        <v>0</v>
      </c>
      <c r="B9" s="91">
        <f>'Enheter, modell og år'!B7</f>
        <v>0</v>
      </c>
      <c r="C9" s="45">
        <f>'Sentrale parametere'!B45*(1+'Sentrale parametere'!$B$75)</f>
        <v>0</v>
      </c>
      <c r="D9" s="19">
        <f>'Sentrale parametere'!C45*(1+'Sentrale parametere'!$B$75)</f>
        <v>0</v>
      </c>
      <c r="E9" s="19">
        <f>'Sentrale parametere'!D45*(1+'Sentrale parametere'!$B$75)</f>
        <v>0</v>
      </c>
      <c r="F9" s="19">
        <f>'Sentrale parametere'!E45*(1+'Sentrale parametere'!$B$75)</f>
        <v>0</v>
      </c>
      <c r="G9" s="30">
        <f t="shared" si="3"/>
        <v>0</v>
      </c>
      <c r="H9" s="45">
        <f>IF($B9=Oppslag!$D$2,IF('Sentrale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modell'!C$4:C$33)))*(IF($B9=Oppslag!$D$2,'Tot bev lokal modell'!C9/SUMIF('Tot bev lokal modell'!$B$4:$B$33,Oppslag!$D$2,'Tot bev lokal modell'!C$4:C$33),0))+'Utvikling basis'!B43,'Tot bev lokal modell'!C9+'Utvikling basis'!B43),'Tot bev lokal modell'!C9+'Utvikling basis'!B43)</f>
        <v>0</v>
      </c>
      <c r="I9" s="19">
        <f>'Utdanningsbev lokal mod'!E9</f>
        <v>0</v>
      </c>
      <c r="J9" s="19">
        <f>'Forskningsbev lokal mod'!G9</f>
        <v>0</v>
      </c>
      <c r="K9" s="19">
        <f>IF('Sentrale parametere'!$B$31="Ja",IFERROR(($F9/$F$34)*('Tot bev overordnet modell'!L$34*HLOOKUP(K$2,'Sentrale parametere'!$D$30:$K$31,2,FALSE)),0),'SO-bevilgning'!B9)</f>
        <v>0</v>
      </c>
      <c r="L9" s="30">
        <f t="shared" si="4"/>
        <v>0</v>
      </c>
      <c r="M9" s="45">
        <f>IF($B9=Oppslag!$D$2,IF('Sentrale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modell'!H$4:H$33)))*(IF($B9=Oppslag!$D$2,'Tot bev lokal modell'!H9/SUMIF('Tot bev lokal modell'!$B$4:$B$33,Oppslag!$D$2,'Tot bev lokal modell'!H$4:H$33),0))+'Utvikling basis'!C43,'Tot bev lokal modell'!H9+'Utvikling basis'!C43),'Tot bev lokal modell'!H9+'Utvikling basis'!C43)</f>
        <v>0</v>
      </c>
      <c r="N9" s="49">
        <f>I9+(HLOOKUP(N$3,'Utdanningsbev lokal mod'!$B$1:$AG$33,ROW('Utdanningsbev lokal mod'!I9),FALSE)-HLOOKUP(I$3,'Utdanningsbev lokal mod'!$B$1:$AG$33,ROW('Utdanningsbev lokal mod'!E9),FALSE))</f>
        <v>0</v>
      </c>
      <c r="O9" s="19">
        <f>J9+(HLOOKUP(O$3,'Forskningsbev lokal mod'!$B$1:$AW$33,ROW('Forskningsbev lokal mod'!M9),FALSE)-HLOOKUP(J$3,'Forskningsbev lokal mod'!$B$1:$AW$33,ROW('Forskningsbev lokal mod'!G9),FALSE))</f>
        <v>0</v>
      </c>
      <c r="P9" s="19">
        <f>IF('Sentrale parametere'!$B$31="Ja",IFERROR(($F9/$F$34)*('Tot bev overordnet modell'!Q$34*HLOOKUP(P$2,'Sentrale parametere'!$D$30:$K$31,2,FALSE)),0),'SO-bevilgning'!C9)</f>
        <v>0</v>
      </c>
      <c r="Q9" s="30">
        <f t="shared" si="5"/>
        <v>0</v>
      </c>
      <c r="R9" s="45">
        <f>IF($B9=Oppslag!$D$2,IF('Sentrale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modell'!M$4:M$33)))*(IF($B9=Oppslag!$D$2,'Tot bev lokal modell'!M9/SUMIF('Tot bev lokal modell'!$B$4:$B$33,Oppslag!$D$2,'Tot bev lokal modell'!M$4:M$33),0))+'Utvikling basis'!D43,'Tot bev lokal modell'!M9+'Utvikling basis'!D43),'Tot bev lokal modell'!M9+'Utvikling basis'!D43)</f>
        <v>0</v>
      </c>
      <c r="S9" s="49">
        <f>N9+(HLOOKUP(S$3,'Utdanningsbev lokal mod'!$B$1:$AG$33,ROW('Utdanningsbev lokal mod'!N9),FALSE)-HLOOKUP(N$3,'Utdanningsbev lokal mod'!$B$1:$AG$33,ROW('Utdanningsbev lokal mod'!J9),FALSE))</f>
        <v>0</v>
      </c>
      <c r="T9" s="19">
        <f>O9+(HLOOKUP(T$3,'Forskningsbev lokal mod'!$B$1:$AW$33,ROW('Forskningsbev lokal mod'!R9),FALSE)-HLOOKUP(O$3,'Forskningsbev lokal mod'!$B$1:$AW$33,ROW('Forskningsbev lokal mod'!L9),FALSE))</f>
        <v>0</v>
      </c>
      <c r="U9" s="19">
        <f>IF('Sentrale parametere'!$B$31="Ja",IFERROR(($F9/$F$34)*('Tot bev overordnet modell'!V$34*HLOOKUP(U$2,'Sentrale parametere'!$D$30:$K$31,2,FALSE)),0),'SO-bevilgning'!D9)</f>
        <v>0</v>
      </c>
      <c r="V9" s="30">
        <f t="shared" si="6"/>
        <v>0</v>
      </c>
      <c r="W9" s="45">
        <f>IF($B9=Oppslag!$D$2,IF('Sentrale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modell'!R$4:R$33)))*(IF($B9=Oppslag!$D$2,'Tot bev lokal modell'!R9/SUMIF('Tot bev lokal modell'!$B$4:$B$33,Oppslag!$D$2,'Tot bev lokal modell'!R$4:R$33),0))+'Utvikling basis'!E43,'Tot bev lokal modell'!R9+'Utvikling basis'!E43),'Tot bev lokal modell'!R9+'Utvikling basis'!E43)</f>
        <v>0</v>
      </c>
      <c r="X9" s="49">
        <f>S9+(HLOOKUP(X$3,'Utdanningsbev lokal mod'!$B$1:$AG$33,ROW('Utdanningsbev lokal mod'!S9),FALSE)-HLOOKUP(S$3,'Utdanningsbev lokal mod'!$B$1:$AG$33,ROW('Utdanningsbev lokal mod'!O9),FALSE))</f>
        <v>0</v>
      </c>
      <c r="Y9" s="19">
        <f>T9+(HLOOKUP(Y$3,'Forskningsbev lokal mod'!$B$1:$AW$33,ROW('Forskningsbev lokal mod'!W9),FALSE)-HLOOKUP(T$3,'Forskningsbev lokal mod'!$B$1:$AW$33,ROW('Forskningsbev lokal mod'!Q9),FALSE))</f>
        <v>0</v>
      </c>
      <c r="Z9" s="19">
        <f>IF('Sentrale parametere'!$B$31="Ja",IFERROR(($F9/$F$34)*('Tot bev overordnet modell'!AA$34*HLOOKUP(Z$2,'Sentrale parametere'!$D$30:$K$31,2,FALSE)),0),'SO-bevilgning'!E9)</f>
        <v>0</v>
      </c>
      <c r="AA9" s="30">
        <f t="shared" si="7"/>
        <v>0</v>
      </c>
      <c r="AB9" s="45">
        <f>IF($B9=Oppslag!$D$2,IF('Sentrale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modell'!W$4:W$33)))*(IF($B9=Oppslag!$D$2,'Tot bev lokal modell'!W9/SUMIF('Tot bev lokal modell'!$B$4:$B$33,Oppslag!$D$2,'Tot bev lokal modell'!W$4:W$33),0))+'Utvikling basis'!F43,'Tot bev lokal modell'!W9+'Utvikling basis'!F43),'Tot bev lokal modell'!W9+'Utvikling basis'!F43)</f>
        <v>0</v>
      </c>
      <c r="AC9" s="49">
        <f>X9+(HLOOKUP(AC$3,'Utdanningsbev lokal mod'!$B$1:$AG$33,ROW('Utdanningsbev lokal mod'!X9),FALSE)-HLOOKUP(X$3,'Utdanningsbev lokal mod'!$B$1:$AG$33,ROW('Utdanningsbev lokal mod'!T9),FALSE))</f>
        <v>0</v>
      </c>
      <c r="AD9" s="19">
        <f>Y9+(HLOOKUP(AD$3,'Forskningsbev lokal mod'!$B$1:$AW$33,ROW('Forskningsbev lokal mod'!AB9),FALSE)-HLOOKUP(Y$3,'Forskningsbev lokal mod'!$B$1:$AW$33,ROW('Forskningsbev lokal mod'!V9),FALSE))</f>
        <v>0</v>
      </c>
      <c r="AE9" s="19">
        <f>IF('Sentrale parametere'!$B$31="Ja",IFERROR(($F9/$F$34)*('Tot bev overordnet modell'!AF$34*HLOOKUP(AE$2,'Sentrale parametere'!$D$30:$K$31,2,FALSE)),0),'SO-bevilgning'!F9)</f>
        <v>0</v>
      </c>
      <c r="AF9" s="30">
        <f t="shared" si="8"/>
        <v>0</v>
      </c>
      <c r="AG9" s="45">
        <f>IF($B9=Oppslag!$D$2,IF('Sentrale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modell'!AB$4:AB$33)))*(IF($B9=Oppslag!$D$2,'Tot bev lokal modell'!AB9/SUMIF('Tot bev lokal modell'!$B$4:$B$33,Oppslag!$D$2,'Tot bev lokal modell'!AB$4:AB$33),0))+'Utvikling basis'!G43,'Tot bev lokal modell'!AB9+'Utvikling basis'!G43),'Tot bev lokal modell'!AB9+'Utvikling basis'!G43)</f>
        <v>0</v>
      </c>
      <c r="AH9" s="49">
        <f>AC9+(HLOOKUP(AH$3,'Utdanningsbev lokal mod'!$B$1:$AG$33,ROW('Utdanningsbev lokal mod'!AC9),FALSE)-HLOOKUP(AC$3,'Utdanningsbev lokal mod'!$B$1:$AG$33,ROW('Utdanningsbev lokal mod'!Y9),FALSE))</f>
        <v>0</v>
      </c>
      <c r="AI9" s="19">
        <f>AD9+(HLOOKUP(AI$3,'Forskningsbev lokal mod'!$B$1:$AW$33,ROW('Forskningsbev lokal mod'!AG9),FALSE)-HLOOKUP(AD$3,'Forskningsbev lokal mod'!$B$1:$AW$33,ROW('Forskningsbev lokal mod'!AA9),FALSE))</f>
        <v>0</v>
      </c>
      <c r="AJ9" s="19">
        <f>IF('Sentrale parametere'!$B$31="Ja",IFERROR(($F9/$F$34)*('Tot bev overordnet modell'!AK$34*HLOOKUP(AJ$2,'Sentrale parametere'!$D$30:$K$31,2,FALSE)),0),'SO-bevilgning'!G9)</f>
        <v>0</v>
      </c>
      <c r="AK9" s="30">
        <f t="shared" si="9"/>
        <v>0</v>
      </c>
      <c r="AL9" s="45">
        <f>IF($B9=Oppslag!$D$2,IF('Sentrale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modell'!AG$4:AG$33)))*(IF($B9=Oppslag!$D$2,'Tot bev lokal modell'!AG9/SUMIF('Tot bev lokal modell'!$B$4:$B$33,Oppslag!$D$2,'Tot bev lokal modell'!AG$4:AG$33),0))+'Utvikling basis'!H43,'Tot bev lokal modell'!AG9+'Utvikling basis'!H43),'Tot bev lokal modell'!AG9+'Utvikling basis'!H43)</f>
        <v>0</v>
      </c>
      <c r="AM9" s="49">
        <f>AH9+(HLOOKUP(AM$3,'Utdanningsbev lokal mod'!$B$1:$AG$33,ROW('Utdanningsbev lokal mod'!AH9),FALSE)-HLOOKUP(AH$3,'Utdanningsbev lokal mod'!$B$1:$AG$33,ROW('Utdanningsbev lokal mod'!AD9),FALSE))</f>
        <v>0</v>
      </c>
      <c r="AN9" s="19">
        <f>AI9+(HLOOKUP(AN$3,'Forskningsbev lokal mod'!$B$1:$AW$33,ROW('Forskningsbev lokal mod'!AL9),FALSE)-HLOOKUP(AI$3,'Forskningsbev lokal mod'!$B$1:$AW$33,ROW('Forskningsbev lokal mod'!AF9),FALSE))</f>
        <v>0</v>
      </c>
      <c r="AO9" s="19">
        <f>IF('Sentrale parametere'!$B$31="Ja",IFERROR(($F9/$F$34)*('Tot bev overordnet modell'!AP$34*HLOOKUP(AO$2,'Sentrale parametere'!$D$30:$K$31,2,FALSE)),0),'SO-bevilgning'!H9)</f>
        <v>0</v>
      </c>
      <c r="AP9" s="30">
        <f t="shared" si="10"/>
        <v>0</v>
      </c>
      <c r="AQ9" s="45">
        <f>IF($B9=Oppslag!$D$2,IF('Sentrale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modell'!AL$4:AL$33)))*(IF($B9=Oppslag!$D$2,'Tot bev lokal modell'!AL9/SUMIF('Tot bev lokal modell'!$B$4:$B$33,Oppslag!$D$2,'Tot bev lokal modell'!AL$4:AL$33),0))+'Utvikling basis'!I43,'Tot bev lokal modell'!AL9+'Utvikling basis'!I43),'Tot bev lokal modell'!AL9+'Utvikling basis'!I43)</f>
        <v>0</v>
      </c>
      <c r="AR9" s="49">
        <f>AM9+(HLOOKUP(AR$3,'Utdanningsbev lokal mod'!$B$1:$AG$33,ROW('Utdanningsbev lokal mod'!AM9),FALSE)-HLOOKUP(AM$3,'Utdanningsbev lokal mod'!$B$1:$AG$33,ROW('Utdanningsbev lokal mod'!AI9),FALSE))</f>
        <v>0</v>
      </c>
      <c r="AS9" s="19">
        <f>AN9+(HLOOKUP(AS$3,'Forskningsbev lokal mod'!$B$1:$AW$33,ROW('Forskningsbev lokal mod'!AQ9),FALSE)-HLOOKUP(AN$3,'Forskningsbev lokal mod'!$B$1:$AW$33,ROW('Forskningsbev lokal mod'!AK9),FALSE))</f>
        <v>0</v>
      </c>
      <c r="AT9" s="19">
        <f>IF('Sentrale parametere'!$B$31="Ja",IFERROR(($F9/$F$34)*('Tot bev overordnet modell'!AU$34*HLOOKUP(AT$2,'Sentrale parametere'!$D$30:$K$31,2,FALSE)),0),'SO-bevilgning'!I9)</f>
        <v>0</v>
      </c>
      <c r="AU9" s="30">
        <f t="shared" si="11"/>
        <v>0</v>
      </c>
    </row>
    <row r="10" spans="1:47" ht="15" customHeight="1" x14ac:dyDescent="0.25">
      <c r="A10" s="91">
        <f>'Enheter, modell og år'!A8</f>
        <v>0</v>
      </c>
      <c r="B10" s="91">
        <f>'Enheter, modell og år'!B8</f>
        <v>0</v>
      </c>
      <c r="C10" s="45">
        <f>'Sentrale parametere'!B46*(1+'Sentrale parametere'!$B$75)</f>
        <v>0</v>
      </c>
      <c r="D10" s="19">
        <f>'Sentrale parametere'!C46*(1+'Sentrale parametere'!$B$75)</f>
        <v>0</v>
      </c>
      <c r="E10" s="19">
        <f>'Sentrale parametere'!D46*(1+'Sentrale parametere'!$B$75)</f>
        <v>0</v>
      </c>
      <c r="F10" s="19">
        <f>'Sentrale parametere'!E46*(1+'Sentrale parametere'!$B$75)</f>
        <v>0</v>
      </c>
      <c r="G10" s="30">
        <f t="shared" si="3"/>
        <v>0</v>
      </c>
      <c r="H10" s="45">
        <f>IF($B10=Oppslag!$D$2,IF('Sentrale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modell'!C$4:C$33)))*(IF($B10=Oppslag!$D$2,'Tot bev lokal modell'!C10/SUMIF('Tot bev lokal modell'!$B$4:$B$33,Oppslag!$D$2,'Tot bev lokal modell'!C$4:C$33),0))+'Utvikling basis'!B44,'Tot bev lokal modell'!C10+'Utvikling basis'!B44),'Tot bev lokal modell'!C10+'Utvikling basis'!B44)</f>
        <v>0</v>
      </c>
      <c r="I10" s="19">
        <f>'Utdanningsbev lokal mod'!E10</f>
        <v>0</v>
      </c>
      <c r="J10" s="19">
        <f>'Forskningsbev lokal mod'!G10</f>
        <v>0</v>
      </c>
      <c r="K10" s="19">
        <f>IF('Sentrale parametere'!$B$31="Ja",IFERROR(($F10/$F$34)*('Tot bev overordnet modell'!L$34*HLOOKUP(K$2,'Sentrale parametere'!$D$30:$K$31,2,FALSE)),0),'SO-bevilgning'!B10)</f>
        <v>0</v>
      </c>
      <c r="L10" s="30">
        <f t="shared" si="4"/>
        <v>0</v>
      </c>
      <c r="M10" s="45">
        <f>IF($B10=Oppslag!$D$2,IF('Sentrale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modell'!H$4:H$33)))*(IF($B10=Oppslag!$D$2,'Tot bev lokal modell'!H10/SUMIF('Tot bev lokal modell'!$B$4:$B$33,Oppslag!$D$2,'Tot bev lokal modell'!H$4:H$33),0))+'Utvikling basis'!C44,'Tot bev lokal modell'!H10+'Utvikling basis'!C44),'Tot bev lokal modell'!H10+'Utvikling basis'!C44)</f>
        <v>0</v>
      </c>
      <c r="N10" s="49">
        <f>I10+(HLOOKUP(N$3,'Utdanningsbev lokal mod'!$B$1:$AG$33,ROW('Utdanningsbev lokal mod'!I10),FALSE)-HLOOKUP(I$3,'Utdanningsbev lokal mod'!$B$1:$AG$33,ROW('Utdanningsbev lokal mod'!E10),FALSE))</f>
        <v>0</v>
      </c>
      <c r="O10" s="19">
        <f>J10+(HLOOKUP(O$3,'Forskningsbev lokal mod'!$B$1:$AW$33,ROW('Forskningsbev lokal mod'!M10),FALSE)-HLOOKUP(J$3,'Forskningsbev lokal mod'!$B$1:$AW$33,ROW('Forskningsbev lokal mod'!G10),FALSE))</f>
        <v>0</v>
      </c>
      <c r="P10" s="19">
        <f>IF('Sentrale parametere'!$B$31="Ja",IFERROR(($F10/$F$34)*('Tot bev overordnet modell'!Q$34*HLOOKUP(P$2,'Sentrale parametere'!$D$30:$K$31,2,FALSE)),0),'SO-bevilgning'!C10)</f>
        <v>0</v>
      </c>
      <c r="Q10" s="30">
        <f t="shared" si="5"/>
        <v>0</v>
      </c>
      <c r="R10" s="45">
        <f>IF($B10=Oppslag!$D$2,IF('Sentrale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modell'!M$4:M$33)))*(IF($B10=Oppslag!$D$2,'Tot bev lokal modell'!M10/SUMIF('Tot bev lokal modell'!$B$4:$B$33,Oppslag!$D$2,'Tot bev lokal modell'!M$4:M$33),0))+'Utvikling basis'!D44,'Tot bev lokal modell'!M10+'Utvikling basis'!D44),'Tot bev lokal modell'!M10+'Utvikling basis'!D44)</f>
        <v>0</v>
      </c>
      <c r="S10" s="49">
        <f>N10+(HLOOKUP(S$3,'Utdanningsbev lokal mod'!$B$1:$AG$33,ROW('Utdanningsbev lokal mod'!N10),FALSE)-HLOOKUP(N$3,'Utdanningsbev lokal mod'!$B$1:$AG$33,ROW('Utdanningsbev lokal mod'!J10),FALSE))</f>
        <v>0</v>
      </c>
      <c r="T10" s="19">
        <f>O10+(HLOOKUP(T$3,'Forskningsbev lokal mod'!$B$1:$AW$33,ROW('Forskningsbev lokal mod'!R10),FALSE)-HLOOKUP(O$3,'Forskningsbev lokal mod'!$B$1:$AW$33,ROW('Forskningsbev lokal mod'!L10),FALSE))</f>
        <v>0</v>
      </c>
      <c r="U10" s="19">
        <f>IF('Sentrale parametere'!$B$31="Ja",IFERROR(($F10/$F$34)*('Tot bev overordnet modell'!V$34*HLOOKUP(U$2,'Sentrale parametere'!$D$30:$K$31,2,FALSE)),0),'SO-bevilgning'!D10)</f>
        <v>0</v>
      </c>
      <c r="V10" s="30">
        <f t="shared" si="6"/>
        <v>0</v>
      </c>
      <c r="W10" s="45">
        <f>IF($B10=Oppslag!$D$2,IF('Sentrale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modell'!R$4:R$33)))*(IF($B10=Oppslag!$D$2,'Tot bev lokal modell'!R10/SUMIF('Tot bev lokal modell'!$B$4:$B$33,Oppslag!$D$2,'Tot bev lokal modell'!R$4:R$33),0))+'Utvikling basis'!E44,'Tot bev lokal modell'!R10+'Utvikling basis'!E44),'Tot bev lokal modell'!R10+'Utvikling basis'!E44)</f>
        <v>0</v>
      </c>
      <c r="X10" s="49">
        <f>S10+(HLOOKUP(X$3,'Utdanningsbev lokal mod'!$B$1:$AG$33,ROW('Utdanningsbev lokal mod'!S10),FALSE)-HLOOKUP(S$3,'Utdanningsbev lokal mod'!$B$1:$AG$33,ROW('Utdanningsbev lokal mod'!O10),FALSE))</f>
        <v>0</v>
      </c>
      <c r="Y10" s="19">
        <f>T10+(HLOOKUP(Y$3,'Forskningsbev lokal mod'!$B$1:$AW$33,ROW('Forskningsbev lokal mod'!W10),FALSE)-HLOOKUP(T$3,'Forskningsbev lokal mod'!$B$1:$AW$33,ROW('Forskningsbev lokal mod'!Q10),FALSE))</f>
        <v>0</v>
      </c>
      <c r="Z10" s="19">
        <f>IF('Sentrale parametere'!$B$31="Ja",IFERROR(($F10/$F$34)*('Tot bev overordnet modell'!AA$34*HLOOKUP(Z$2,'Sentrale parametere'!$D$30:$K$31,2,FALSE)),0),'SO-bevilgning'!E10)</f>
        <v>0</v>
      </c>
      <c r="AA10" s="30">
        <f t="shared" si="7"/>
        <v>0</v>
      </c>
      <c r="AB10" s="45">
        <f>IF($B10=Oppslag!$D$2,IF('Sentrale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modell'!W$4:W$33)))*(IF($B10=Oppslag!$D$2,'Tot bev lokal modell'!W10/SUMIF('Tot bev lokal modell'!$B$4:$B$33,Oppslag!$D$2,'Tot bev lokal modell'!W$4:W$33),0))+'Utvikling basis'!F44,'Tot bev lokal modell'!W10+'Utvikling basis'!F44),'Tot bev lokal modell'!W10+'Utvikling basis'!F44)</f>
        <v>0</v>
      </c>
      <c r="AC10" s="49">
        <f>X10+(HLOOKUP(AC$3,'Utdanningsbev lokal mod'!$B$1:$AG$33,ROW('Utdanningsbev lokal mod'!X10),FALSE)-HLOOKUP(X$3,'Utdanningsbev lokal mod'!$B$1:$AG$33,ROW('Utdanningsbev lokal mod'!T10),FALSE))</f>
        <v>0</v>
      </c>
      <c r="AD10" s="19">
        <f>Y10+(HLOOKUP(AD$3,'Forskningsbev lokal mod'!$B$1:$AW$33,ROW('Forskningsbev lokal mod'!AB10),FALSE)-HLOOKUP(Y$3,'Forskningsbev lokal mod'!$B$1:$AW$33,ROW('Forskningsbev lokal mod'!V10),FALSE))</f>
        <v>0</v>
      </c>
      <c r="AE10" s="19">
        <f>IF('Sentrale parametere'!$B$31="Ja",IFERROR(($F10/$F$34)*('Tot bev overordnet modell'!AF$34*HLOOKUP(AE$2,'Sentrale parametere'!$D$30:$K$31,2,FALSE)),0),'SO-bevilgning'!F10)</f>
        <v>0</v>
      </c>
      <c r="AF10" s="30">
        <f t="shared" si="8"/>
        <v>0</v>
      </c>
      <c r="AG10" s="45">
        <f>IF($B10=Oppslag!$D$2,IF('Sentrale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modell'!AB$4:AB$33)))*(IF($B10=Oppslag!$D$2,'Tot bev lokal modell'!AB10/SUMIF('Tot bev lokal modell'!$B$4:$B$33,Oppslag!$D$2,'Tot bev lokal modell'!AB$4:AB$33),0))+'Utvikling basis'!G44,'Tot bev lokal modell'!AB10+'Utvikling basis'!G44),'Tot bev lokal modell'!AB10+'Utvikling basis'!G44)</f>
        <v>0</v>
      </c>
      <c r="AH10" s="49">
        <f>AC10+(HLOOKUP(AH$3,'Utdanningsbev lokal mod'!$B$1:$AG$33,ROW('Utdanningsbev lokal mod'!AC10),FALSE)-HLOOKUP(AC$3,'Utdanningsbev lokal mod'!$B$1:$AG$33,ROW('Utdanningsbev lokal mod'!Y10),FALSE))</f>
        <v>0</v>
      </c>
      <c r="AI10" s="19">
        <f>AD10+(HLOOKUP(AI$3,'Forskningsbev lokal mod'!$B$1:$AW$33,ROW('Forskningsbev lokal mod'!AG10),FALSE)-HLOOKUP(AD$3,'Forskningsbev lokal mod'!$B$1:$AW$33,ROW('Forskningsbev lokal mod'!AA10),FALSE))</f>
        <v>0</v>
      </c>
      <c r="AJ10" s="19">
        <f>IF('Sentrale parametere'!$B$31="Ja",IFERROR(($F10/$F$34)*('Tot bev overordnet modell'!AK$34*HLOOKUP(AJ$2,'Sentrale parametere'!$D$30:$K$31,2,FALSE)),0),'SO-bevilgning'!G10)</f>
        <v>0</v>
      </c>
      <c r="AK10" s="30">
        <f t="shared" si="9"/>
        <v>0</v>
      </c>
      <c r="AL10" s="45">
        <f>IF($B10=Oppslag!$D$2,IF('Sentrale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modell'!AG$4:AG$33)))*(IF($B10=Oppslag!$D$2,'Tot bev lokal modell'!AG10/SUMIF('Tot bev lokal modell'!$B$4:$B$33,Oppslag!$D$2,'Tot bev lokal modell'!AG$4:AG$33),0))+'Utvikling basis'!H44,'Tot bev lokal modell'!AG10+'Utvikling basis'!H44),'Tot bev lokal modell'!AG10+'Utvikling basis'!H44)</f>
        <v>0</v>
      </c>
      <c r="AM10" s="49">
        <f>AH10+(HLOOKUP(AM$3,'Utdanningsbev lokal mod'!$B$1:$AG$33,ROW('Utdanningsbev lokal mod'!AH10),FALSE)-HLOOKUP(AH$3,'Utdanningsbev lokal mod'!$B$1:$AG$33,ROW('Utdanningsbev lokal mod'!AD10),FALSE))</f>
        <v>0</v>
      </c>
      <c r="AN10" s="19">
        <f>AI10+(HLOOKUP(AN$3,'Forskningsbev lokal mod'!$B$1:$AW$33,ROW('Forskningsbev lokal mod'!AL10),FALSE)-HLOOKUP(AI$3,'Forskningsbev lokal mod'!$B$1:$AW$33,ROW('Forskningsbev lokal mod'!AF10),FALSE))</f>
        <v>0</v>
      </c>
      <c r="AO10" s="19">
        <f>IF('Sentrale parametere'!$B$31="Ja",IFERROR(($F10/$F$34)*('Tot bev overordnet modell'!AP$34*HLOOKUP(AO$2,'Sentrale parametere'!$D$30:$K$31,2,FALSE)),0),'SO-bevilgning'!H10)</f>
        <v>0</v>
      </c>
      <c r="AP10" s="30">
        <f t="shared" si="10"/>
        <v>0</v>
      </c>
      <c r="AQ10" s="45">
        <f>IF($B10=Oppslag!$D$2,IF('Sentrale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modell'!AL$4:AL$33)))*(IF($B10=Oppslag!$D$2,'Tot bev lokal modell'!AL10/SUMIF('Tot bev lokal modell'!$B$4:$B$33,Oppslag!$D$2,'Tot bev lokal modell'!AL$4:AL$33),0))+'Utvikling basis'!I44,'Tot bev lokal modell'!AL10+'Utvikling basis'!I44),'Tot bev lokal modell'!AL10+'Utvikling basis'!I44)</f>
        <v>0</v>
      </c>
      <c r="AR10" s="49">
        <f>AM10+(HLOOKUP(AR$3,'Utdanningsbev lokal mod'!$B$1:$AG$33,ROW('Utdanningsbev lokal mod'!AM10),FALSE)-HLOOKUP(AM$3,'Utdanningsbev lokal mod'!$B$1:$AG$33,ROW('Utdanningsbev lokal mod'!AI10),FALSE))</f>
        <v>0</v>
      </c>
      <c r="AS10" s="19">
        <f>AN10+(HLOOKUP(AS$3,'Forskningsbev lokal mod'!$B$1:$AW$33,ROW('Forskningsbev lokal mod'!AQ10),FALSE)-HLOOKUP(AN$3,'Forskningsbev lokal mod'!$B$1:$AW$33,ROW('Forskningsbev lokal mod'!AK10),FALSE))</f>
        <v>0</v>
      </c>
      <c r="AT10" s="19">
        <f>IF('Sentrale parametere'!$B$31="Ja",IFERROR(($F10/$F$34)*('Tot bev overordnet modell'!AU$34*HLOOKUP(AT$2,'Sentrale parametere'!$D$30:$K$31,2,FALSE)),0),'SO-bevilgning'!I10)</f>
        <v>0</v>
      </c>
      <c r="AU10" s="30">
        <f t="shared" si="11"/>
        <v>0</v>
      </c>
    </row>
    <row r="11" spans="1:47" ht="15" customHeight="1" x14ac:dyDescent="0.25">
      <c r="A11" s="91">
        <f>'Enheter, modell og år'!A9</f>
        <v>0</v>
      </c>
      <c r="B11" s="91">
        <f>'Enheter, modell og år'!B9</f>
        <v>0</v>
      </c>
      <c r="C11" s="45">
        <f>'Sentrale parametere'!B47*(1+'Sentrale parametere'!$B$75)</f>
        <v>0</v>
      </c>
      <c r="D11" s="19">
        <f>'Sentrale parametere'!C47*(1+'Sentrale parametere'!$B$75)</f>
        <v>0</v>
      </c>
      <c r="E11" s="19">
        <f>'Sentrale parametere'!D47*(1+'Sentrale parametere'!$B$75)</f>
        <v>0</v>
      </c>
      <c r="F11" s="19">
        <f>'Sentrale parametere'!E47*(1+'Sentrale parametere'!$B$75)</f>
        <v>0</v>
      </c>
      <c r="G11" s="30">
        <f t="shared" si="3"/>
        <v>0</v>
      </c>
      <c r="H11" s="45">
        <f>IF($B11=Oppslag!$D$2,IF('Sentrale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modell'!C$4:C$33)))*(IF($B11=Oppslag!$D$2,'Tot bev lokal modell'!C11/SUMIF('Tot bev lokal modell'!$B$4:$B$33,Oppslag!$D$2,'Tot bev lokal modell'!C$4:C$33),0))+'Utvikling basis'!B45,'Tot bev lokal modell'!C11+'Utvikling basis'!B45),'Tot bev lokal modell'!C11+'Utvikling basis'!B45)</f>
        <v>0</v>
      </c>
      <c r="I11" s="19">
        <f>'Utdanningsbev lokal mod'!E11</f>
        <v>0</v>
      </c>
      <c r="J11" s="19">
        <f>'Forskningsbev lokal mod'!G11</f>
        <v>0</v>
      </c>
      <c r="K11" s="19">
        <f>IF('Sentrale parametere'!$B$31="Ja",IFERROR(($F11/$F$34)*('Tot bev overordnet modell'!L$34*HLOOKUP(K$2,'Sentrale parametere'!$D$30:$K$31,2,FALSE)),0),'SO-bevilgning'!B11)</f>
        <v>0</v>
      </c>
      <c r="L11" s="30">
        <f t="shared" si="4"/>
        <v>0</v>
      </c>
      <c r="M11" s="45">
        <f>IF($B11=Oppslag!$D$2,IF('Sentrale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modell'!H$4:H$33)))*(IF($B11=Oppslag!$D$2,'Tot bev lokal modell'!H11/SUMIF('Tot bev lokal modell'!$B$4:$B$33,Oppslag!$D$2,'Tot bev lokal modell'!H$4:H$33),0))+'Utvikling basis'!C45,'Tot bev lokal modell'!H11+'Utvikling basis'!C45),'Tot bev lokal modell'!H11+'Utvikling basis'!C45)</f>
        <v>0</v>
      </c>
      <c r="N11" s="49">
        <f>I11+(HLOOKUP(N$3,'Utdanningsbev lokal mod'!$B$1:$AG$33,ROW('Utdanningsbev lokal mod'!I11),FALSE)-HLOOKUP(I$3,'Utdanningsbev lokal mod'!$B$1:$AG$33,ROW('Utdanningsbev lokal mod'!E11),FALSE))</f>
        <v>0</v>
      </c>
      <c r="O11" s="19">
        <f>J11+(HLOOKUP(O$3,'Forskningsbev lokal mod'!$B$1:$AW$33,ROW('Forskningsbev lokal mod'!M11),FALSE)-HLOOKUP(J$3,'Forskningsbev lokal mod'!$B$1:$AW$33,ROW('Forskningsbev lokal mod'!G11),FALSE))</f>
        <v>0</v>
      </c>
      <c r="P11" s="19">
        <f>IF('Sentrale parametere'!$B$31="Ja",IFERROR(($F11/$F$34)*('Tot bev overordnet modell'!Q$34*HLOOKUP(P$2,'Sentrale parametere'!$D$30:$K$31,2,FALSE)),0),'SO-bevilgning'!C11)</f>
        <v>0</v>
      </c>
      <c r="Q11" s="30">
        <f t="shared" si="5"/>
        <v>0</v>
      </c>
      <c r="R11" s="45">
        <f>IF($B11=Oppslag!$D$2,IF('Sentrale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modell'!M$4:M$33)))*(IF($B11=Oppslag!$D$2,'Tot bev lokal modell'!M11/SUMIF('Tot bev lokal modell'!$B$4:$B$33,Oppslag!$D$2,'Tot bev lokal modell'!M$4:M$33),0))+'Utvikling basis'!D45,'Tot bev lokal modell'!M11+'Utvikling basis'!D45),'Tot bev lokal modell'!M11+'Utvikling basis'!D45)</f>
        <v>0</v>
      </c>
      <c r="S11" s="49">
        <f>N11+(HLOOKUP(S$3,'Utdanningsbev lokal mod'!$B$1:$AG$33,ROW('Utdanningsbev lokal mod'!N11),FALSE)-HLOOKUP(N$3,'Utdanningsbev lokal mod'!$B$1:$AG$33,ROW('Utdanningsbev lokal mod'!J11),FALSE))</f>
        <v>0</v>
      </c>
      <c r="T11" s="19">
        <f>O11+(HLOOKUP(T$3,'Forskningsbev lokal mod'!$B$1:$AW$33,ROW('Forskningsbev lokal mod'!R11),FALSE)-HLOOKUP(O$3,'Forskningsbev lokal mod'!$B$1:$AW$33,ROW('Forskningsbev lokal mod'!L11),FALSE))</f>
        <v>0</v>
      </c>
      <c r="U11" s="19">
        <f>IF('Sentrale parametere'!$B$31="Ja",IFERROR(($F11/$F$34)*('Tot bev overordnet modell'!V$34*HLOOKUP(U$2,'Sentrale parametere'!$D$30:$K$31,2,FALSE)),0),'SO-bevilgning'!D11)</f>
        <v>0</v>
      </c>
      <c r="V11" s="30">
        <f t="shared" si="6"/>
        <v>0</v>
      </c>
      <c r="W11" s="45">
        <f>IF($B11=Oppslag!$D$2,IF('Sentrale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modell'!R$4:R$33)))*(IF($B11=Oppslag!$D$2,'Tot bev lokal modell'!R11/SUMIF('Tot bev lokal modell'!$B$4:$B$33,Oppslag!$D$2,'Tot bev lokal modell'!R$4:R$33),0))+'Utvikling basis'!E45,'Tot bev lokal modell'!R11+'Utvikling basis'!E45),'Tot bev lokal modell'!R11+'Utvikling basis'!E45)</f>
        <v>0</v>
      </c>
      <c r="X11" s="49">
        <f>S11+(HLOOKUP(X$3,'Utdanningsbev lokal mod'!$B$1:$AG$33,ROW('Utdanningsbev lokal mod'!S11),FALSE)-HLOOKUP(S$3,'Utdanningsbev lokal mod'!$B$1:$AG$33,ROW('Utdanningsbev lokal mod'!O11),FALSE))</f>
        <v>0</v>
      </c>
      <c r="Y11" s="19">
        <f>T11+(HLOOKUP(Y$3,'Forskningsbev lokal mod'!$B$1:$AW$33,ROW('Forskningsbev lokal mod'!W11),FALSE)-HLOOKUP(T$3,'Forskningsbev lokal mod'!$B$1:$AW$33,ROW('Forskningsbev lokal mod'!Q11),FALSE))</f>
        <v>0</v>
      </c>
      <c r="Z11" s="19">
        <f>IF('Sentrale parametere'!$B$31="Ja",IFERROR(($F11/$F$34)*('Tot bev overordnet modell'!AA$34*HLOOKUP(Z$2,'Sentrale parametere'!$D$30:$K$31,2,FALSE)),0),'SO-bevilgning'!E11)</f>
        <v>0</v>
      </c>
      <c r="AA11" s="30">
        <f t="shared" si="7"/>
        <v>0</v>
      </c>
      <c r="AB11" s="45">
        <f>IF($B11=Oppslag!$D$2,IF('Sentrale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modell'!W$4:W$33)))*(IF($B11=Oppslag!$D$2,'Tot bev lokal modell'!W11/SUMIF('Tot bev lokal modell'!$B$4:$B$33,Oppslag!$D$2,'Tot bev lokal modell'!W$4:W$33),0))+'Utvikling basis'!F45,'Tot bev lokal modell'!W11+'Utvikling basis'!F45),'Tot bev lokal modell'!W11+'Utvikling basis'!F45)</f>
        <v>0</v>
      </c>
      <c r="AC11" s="49">
        <f>X11+(HLOOKUP(AC$3,'Utdanningsbev lokal mod'!$B$1:$AG$33,ROW('Utdanningsbev lokal mod'!X11),FALSE)-HLOOKUP(X$3,'Utdanningsbev lokal mod'!$B$1:$AG$33,ROW('Utdanningsbev lokal mod'!T11),FALSE))</f>
        <v>0</v>
      </c>
      <c r="AD11" s="19">
        <f>Y11+(HLOOKUP(AD$3,'Forskningsbev lokal mod'!$B$1:$AW$33,ROW('Forskningsbev lokal mod'!AB11),FALSE)-HLOOKUP(Y$3,'Forskningsbev lokal mod'!$B$1:$AW$33,ROW('Forskningsbev lokal mod'!V11),FALSE))</f>
        <v>0</v>
      </c>
      <c r="AE11" s="19">
        <f>IF('Sentrale parametere'!$B$31="Ja",IFERROR(($F11/$F$34)*('Tot bev overordnet modell'!AF$34*HLOOKUP(AE$2,'Sentrale parametere'!$D$30:$K$31,2,FALSE)),0),'SO-bevilgning'!F11)</f>
        <v>0</v>
      </c>
      <c r="AF11" s="30">
        <f t="shared" si="8"/>
        <v>0</v>
      </c>
      <c r="AG11" s="45">
        <f>IF($B11=Oppslag!$D$2,IF('Sentrale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modell'!AB$4:AB$33)))*(IF($B11=Oppslag!$D$2,'Tot bev lokal modell'!AB11/SUMIF('Tot bev lokal modell'!$B$4:$B$33,Oppslag!$D$2,'Tot bev lokal modell'!AB$4:AB$33),0))+'Utvikling basis'!G45,'Tot bev lokal modell'!AB11+'Utvikling basis'!G45),'Tot bev lokal modell'!AB11+'Utvikling basis'!G45)</f>
        <v>0</v>
      </c>
      <c r="AH11" s="49">
        <f>AC11+(HLOOKUP(AH$3,'Utdanningsbev lokal mod'!$B$1:$AG$33,ROW('Utdanningsbev lokal mod'!AC11),FALSE)-HLOOKUP(AC$3,'Utdanningsbev lokal mod'!$B$1:$AG$33,ROW('Utdanningsbev lokal mod'!Y11),FALSE))</f>
        <v>0</v>
      </c>
      <c r="AI11" s="19">
        <f>AD11+(HLOOKUP(AI$3,'Forskningsbev lokal mod'!$B$1:$AW$33,ROW('Forskningsbev lokal mod'!AG11),FALSE)-HLOOKUP(AD$3,'Forskningsbev lokal mod'!$B$1:$AW$33,ROW('Forskningsbev lokal mod'!AA11),FALSE))</f>
        <v>0</v>
      </c>
      <c r="AJ11" s="19">
        <f>IF('Sentrale parametere'!$B$31="Ja",IFERROR(($F11/$F$34)*('Tot bev overordnet modell'!AK$34*HLOOKUP(AJ$2,'Sentrale parametere'!$D$30:$K$31,2,FALSE)),0),'SO-bevilgning'!G11)</f>
        <v>0</v>
      </c>
      <c r="AK11" s="30">
        <f t="shared" si="9"/>
        <v>0</v>
      </c>
      <c r="AL11" s="45">
        <f>IF($B11=Oppslag!$D$2,IF('Sentrale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modell'!AG$4:AG$33)))*(IF($B11=Oppslag!$D$2,'Tot bev lokal modell'!AG11/SUMIF('Tot bev lokal modell'!$B$4:$B$33,Oppslag!$D$2,'Tot bev lokal modell'!AG$4:AG$33),0))+'Utvikling basis'!H45,'Tot bev lokal modell'!AG11+'Utvikling basis'!H45),'Tot bev lokal modell'!AG11+'Utvikling basis'!H45)</f>
        <v>0</v>
      </c>
      <c r="AM11" s="49">
        <f>AH11+(HLOOKUP(AM$3,'Utdanningsbev lokal mod'!$B$1:$AG$33,ROW('Utdanningsbev lokal mod'!AH11),FALSE)-HLOOKUP(AH$3,'Utdanningsbev lokal mod'!$B$1:$AG$33,ROW('Utdanningsbev lokal mod'!AD11),FALSE))</f>
        <v>0</v>
      </c>
      <c r="AN11" s="19">
        <f>AI11+(HLOOKUP(AN$3,'Forskningsbev lokal mod'!$B$1:$AW$33,ROW('Forskningsbev lokal mod'!AL11),FALSE)-HLOOKUP(AI$3,'Forskningsbev lokal mod'!$B$1:$AW$33,ROW('Forskningsbev lokal mod'!AF11),FALSE))</f>
        <v>0</v>
      </c>
      <c r="AO11" s="19">
        <f>IF('Sentrale parametere'!$B$31="Ja",IFERROR(($F11/$F$34)*('Tot bev overordnet modell'!AP$34*HLOOKUP(AO$2,'Sentrale parametere'!$D$30:$K$31,2,FALSE)),0),'SO-bevilgning'!H11)</f>
        <v>0</v>
      </c>
      <c r="AP11" s="30">
        <f t="shared" si="10"/>
        <v>0</v>
      </c>
      <c r="AQ11" s="45">
        <f>IF($B11=Oppslag!$D$2,IF('Sentrale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modell'!AL$4:AL$33)))*(IF($B11=Oppslag!$D$2,'Tot bev lokal modell'!AL11/SUMIF('Tot bev lokal modell'!$B$4:$B$33,Oppslag!$D$2,'Tot bev lokal modell'!AL$4:AL$33),0))+'Utvikling basis'!I45,'Tot bev lokal modell'!AL11+'Utvikling basis'!I45),'Tot bev lokal modell'!AL11+'Utvikling basis'!I45)</f>
        <v>0</v>
      </c>
      <c r="AR11" s="49">
        <f>AM11+(HLOOKUP(AR$3,'Utdanningsbev lokal mod'!$B$1:$AG$33,ROW('Utdanningsbev lokal mod'!AM11),FALSE)-HLOOKUP(AM$3,'Utdanningsbev lokal mod'!$B$1:$AG$33,ROW('Utdanningsbev lokal mod'!AI11),FALSE))</f>
        <v>0</v>
      </c>
      <c r="AS11" s="19">
        <f>AN11+(HLOOKUP(AS$3,'Forskningsbev lokal mod'!$B$1:$AW$33,ROW('Forskningsbev lokal mod'!AQ11),FALSE)-HLOOKUP(AN$3,'Forskningsbev lokal mod'!$B$1:$AW$33,ROW('Forskningsbev lokal mod'!AK11),FALSE))</f>
        <v>0</v>
      </c>
      <c r="AT11" s="19">
        <f>IF('Sentrale parametere'!$B$31="Ja",IFERROR(($F11/$F$34)*('Tot bev overordnet modell'!AU$34*HLOOKUP(AT$2,'Sentrale parametere'!$D$30:$K$31,2,FALSE)),0),'SO-bevilgning'!I11)</f>
        <v>0</v>
      </c>
      <c r="AU11" s="30">
        <f t="shared" si="11"/>
        <v>0</v>
      </c>
    </row>
    <row r="12" spans="1:47" ht="15" customHeight="1" x14ac:dyDescent="0.25">
      <c r="A12" s="91">
        <f>'Enheter, modell og år'!A10</f>
        <v>0</v>
      </c>
      <c r="B12" s="91">
        <f>'Enheter, modell og år'!B10</f>
        <v>0</v>
      </c>
      <c r="C12" s="45">
        <f>'Sentrale parametere'!B48*(1+'Sentrale parametere'!$B$75)</f>
        <v>0</v>
      </c>
      <c r="D12" s="19">
        <f>'Sentrale parametere'!C48*(1+'Sentrale parametere'!$B$75)</f>
        <v>0</v>
      </c>
      <c r="E12" s="19">
        <f>'Sentrale parametere'!D48*(1+'Sentrale parametere'!$B$75)</f>
        <v>0</v>
      </c>
      <c r="F12" s="19">
        <f>'Sentrale parametere'!E48*(1+'Sentrale parametere'!$B$75)</f>
        <v>0</v>
      </c>
      <c r="G12" s="30">
        <f t="shared" si="3"/>
        <v>0</v>
      </c>
      <c r="H12" s="45">
        <f>IF($B12=Oppslag!$D$2,IF('Sentrale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modell'!C$4:C$33)))*(IF($B12=Oppslag!$D$2,'Tot bev lokal modell'!C12/SUMIF('Tot bev lokal modell'!$B$4:$B$33,Oppslag!$D$2,'Tot bev lokal modell'!C$4:C$33),0))+'Utvikling basis'!B46,'Tot bev lokal modell'!C12+'Utvikling basis'!B46),'Tot bev lokal modell'!C12+'Utvikling basis'!B46)</f>
        <v>0</v>
      </c>
      <c r="I12" s="19">
        <f>'Utdanningsbev lokal mod'!E12</f>
        <v>0</v>
      </c>
      <c r="J12" s="19">
        <f>'Forskningsbev lokal mod'!G12</f>
        <v>0</v>
      </c>
      <c r="K12" s="19">
        <f>IF('Sentrale parametere'!$B$31="Ja",IFERROR(($F12/$F$34)*('Tot bev overordnet modell'!L$34*HLOOKUP(K$2,'Sentrale parametere'!$D$30:$K$31,2,FALSE)),0),'SO-bevilgning'!B12)</f>
        <v>0</v>
      </c>
      <c r="L12" s="30">
        <f t="shared" si="4"/>
        <v>0</v>
      </c>
      <c r="M12" s="45">
        <f>IF($B12=Oppslag!$D$2,IF('Sentrale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modell'!H$4:H$33)))*(IF($B12=Oppslag!$D$2,'Tot bev lokal modell'!H12/SUMIF('Tot bev lokal modell'!$B$4:$B$33,Oppslag!$D$2,'Tot bev lokal modell'!H$4:H$33),0))+'Utvikling basis'!C46,'Tot bev lokal modell'!H12+'Utvikling basis'!C46),'Tot bev lokal modell'!H12+'Utvikling basis'!C46)</f>
        <v>0</v>
      </c>
      <c r="N12" s="49">
        <f>I12+(HLOOKUP(N$3,'Utdanningsbev lokal mod'!$B$1:$AG$33,ROW('Utdanningsbev lokal mod'!I12),FALSE)-HLOOKUP(I$3,'Utdanningsbev lokal mod'!$B$1:$AG$33,ROW('Utdanningsbev lokal mod'!E12),FALSE))</f>
        <v>0</v>
      </c>
      <c r="O12" s="19">
        <f>J12+(HLOOKUP(O$3,'Forskningsbev lokal mod'!$B$1:$AW$33,ROW('Forskningsbev lokal mod'!M12),FALSE)-HLOOKUP(J$3,'Forskningsbev lokal mod'!$B$1:$AW$33,ROW('Forskningsbev lokal mod'!G12),FALSE))</f>
        <v>0</v>
      </c>
      <c r="P12" s="19">
        <f>IF('Sentrale parametere'!$B$31="Ja",IFERROR(($F12/$F$34)*('Tot bev overordnet modell'!Q$34*HLOOKUP(P$2,'Sentrale parametere'!$D$30:$K$31,2,FALSE)),0),'SO-bevilgning'!C12)</f>
        <v>0</v>
      </c>
      <c r="Q12" s="30">
        <f t="shared" si="5"/>
        <v>0</v>
      </c>
      <c r="R12" s="45">
        <f>IF($B12=Oppslag!$D$2,IF('Sentrale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modell'!M$4:M$33)))*(IF($B12=Oppslag!$D$2,'Tot bev lokal modell'!M12/SUMIF('Tot bev lokal modell'!$B$4:$B$33,Oppslag!$D$2,'Tot bev lokal modell'!M$4:M$33),0))+'Utvikling basis'!D46,'Tot bev lokal modell'!M12+'Utvikling basis'!D46),'Tot bev lokal modell'!M12+'Utvikling basis'!D46)</f>
        <v>0</v>
      </c>
      <c r="S12" s="49">
        <f>N12+(HLOOKUP(S$3,'Utdanningsbev lokal mod'!$B$1:$AG$33,ROW('Utdanningsbev lokal mod'!N12),FALSE)-HLOOKUP(N$3,'Utdanningsbev lokal mod'!$B$1:$AG$33,ROW('Utdanningsbev lokal mod'!J12),FALSE))</f>
        <v>0</v>
      </c>
      <c r="T12" s="19">
        <f>O12+(HLOOKUP(T$3,'Forskningsbev lokal mod'!$B$1:$AW$33,ROW('Forskningsbev lokal mod'!R12),FALSE)-HLOOKUP(O$3,'Forskningsbev lokal mod'!$B$1:$AW$33,ROW('Forskningsbev lokal mod'!L12),FALSE))</f>
        <v>0</v>
      </c>
      <c r="U12" s="19">
        <f>IF('Sentrale parametere'!$B$31="Ja",IFERROR(($F12/$F$34)*('Tot bev overordnet modell'!V$34*HLOOKUP(U$2,'Sentrale parametere'!$D$30:$K$31,2,FALSE)),0),'SO-bevilgning'!D12)</f>
        <v>0</v>
      </c>
      <c r="V12" s="30">
        <f t="shared" si="6"/>
        <v>0</v>
      </c>
      <c r="W12" s="45">
        <f>IF($B12=Oppslag!$D$2,IF('Sentrale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modell'!R$4:R$33)))*(IF($B12=Oppslag!$D$2,'Tot bev lokal modell'!R12/SUMIF('Tot bev lokal modell'!$B$4:$B$33,Oppslag!$D$2,'Tot bev lokal modell'!R$4:R$33),0))+'Utvikling basis'!E46,'Tot bev lokal modell'!R12+'Utvikling basis'!E46),'Tot bev lokal modell'!R12+'Utvikling basis'!E46)</f>
        <v>0</v>
      </c>
      <c r="X12" s="49">
        <f>S12+(HLOOKUP(X$3,'Utdanningsbev lokal mod'!$B$1:$AG$33,ROW('Utdanningsbev lokal mod'!S12),FALSE)-HLOOKUP(S$3,'Utdanningsbev lokal mod'!$B$1:$AG$33,ROW('Utdanningsbev lokal mod'!O12),FALSE))</f>
        <v>0</v>
      </c>
      <c r="Y12" s="19">
        <f>T12+(HLOOKUP(Y$3,'Forskningsbev lokal mod'!$B$1:$AW$33,ROW('Forskningsbev lokal mod'!W12),FALSE)-HLOOKUP(T$3,'Forskningsbev lokal mod'!$B$1:$AW$33,ROW('Forskningsbev lokal mod'!Q12),FALSE))</f>
        <v>0</v>
      </c>
      <c r="Z12" s="19">
        <f>IF('Sentrale parametere'!$B$31="Ja",IFERROR(($F12/$F$34)*('Tot bev overordnet modell'!AA$34*HLOOKUP(Z$2,'Sentrale parametere'!$D$30:$K$31,2,FALSE)),0),'SO-bevilgning'!E12)</f>
        <v>0</v>
      </c>
      <c r="AA12" s="30">
        <f t="shared" si="7"/>
        <v>0</v>
      </c>
      <c r="AB12" s="45">
        <f>IF($B12=Oppslag!$D$2,IF('Sentrale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modell'!W$4:W$33)))*(IF($B12=Oppslag!$D$2,'Tot bev lokal modell'!W12/SUMIF('Tot bev lokal modell'!$B$4:$B$33,Oppslag!$D$2,'Tot bev lokal modell'!W$4:W$33),0))+'Utvikling basis'!F46,'Tot bev lokal modell'!W12+'Utvikling basis'!F46),'Tot bev lokal modell'!W12+'Utvikling basis'!F46)</f>
        <v>0</v>
      </c>
      <c r="AC12" s="49">
        <f>X12+(HLOOKUP(AC$3,'Utdanningsbev lokal mod'!$B$1:$AG$33,ROW('Utdanningsbev lokal mod'!X12),FALSE)-HLOOKUP(X$3,'Utdanningsbev lokal mod'!$B$1:$AG$33,ROW('Utdanningsbev lokal mod'!T12),FALSE))</f>
        <v>0</v>
      </c>
      <c r="AD12" s="19">
        <f>Y12+(HLOOKUP(AD$3,'Forskningsbev lokal mod'!$B$1:$AW$33,ROW('Forskningsbev lokal mod'!AB12),FALSE)-HLOOKUP(Y$3,'Forskningsbev lokal mod'!$B$1:$AW$33,ROW('Forskningsbev lokal mod'!V12),FALSE))</f>
        <v>0</v>
      </c>
      <c r="AE12" s="19">
        <f>IF('Sentrale parametere'!$B$31="Ja",IFERROR(($F12/$F$34)*('Tot bev overordnet modell'!AF$34*HLOOKUP(AE$2,'Sentrale parametere'!$D$30:$K$31,2,FALSE)),0),'SO-bevilgning'!F12)</f>
        <v>0</v>
      </c>
      <c r="AF12" s="30">
        <f t="shared" si="8"/>
        <v>0</v>
      </c>
      <c r="AG12" s="45">
        <f>IF($B12=Oppslag!$D$2,IF('Sentrale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modell'!AB$4:AB$33)))*(IF($B12=Oppslag!$D$2,'Tot bev lokal modell'!AB12/SUMIF('Tot bev lokal modell'!$B$4:$B$33,Oppslag!$D$2,'Tot bev lokal modell'!AB$4:AB$33),0))+'Utvikling basis'!G46,'Tot bev lokal modell'!AB12+'Utvikling basis'!G46),'Tot bev lokal modell'!AB12+'Utvikling basis'!G46)</f>
        <v>0</v>
      </c>
      <c r="AH12" s="49">
        <f>AC12+(HLOOKUP(AH$3,'Utdanningsbev lokal mod'!$B$1:$AG$33,ROW('Utdanningsbev lokal mod'!AC12),FALSE)-HLOOKUP(AC$3,'Utdanningsbev lokal mod'!$B$1:$AG$33,ROW('Utdanningsbev lokal mod'!Y12),FALSE))</f>
        <v>0</v>
      </c>
      <c r="AI12" s="19">
        <f>AD12+(HLOOKUP(AI$3,'Forskningsbev lokal mod'!$B$1:$AW$33,ROW('Forskningsbev lokal mod'!AG12),FALSE)-HLOOKUP(AD$3,'Forskningsbev lokal mod'!$B$1:$AW$33,ROW('Forskningsbev lokal mod'!AA12),FALSE))</f>
        <v>0</v>
      </c>
      <c r="AJ12" s="19">
        <f>IF('Sentrale parametere'!$B$31="Ja",IFERROR(($F12/$F$34)*('Tot bev overordnet modell'!AK$34*HLOOKUP(AJ$2,'Sentrale parametere'!$D$30:$K$31,2,FALSE)),0),'SO-bevilgning'!G12)</f>
        <v>0</v>
      </c>
      <c r="AK12" s="30">
        <f t="shared" si="9"/>
        <v>0</v>
      </c>
      <c r="AL12" s="45">
        <f>IF($B12=Oppslag!$D$2,IF('Sentrale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modell'!AG$4:AG$33)))*(IF($B12=Oppslag!$D$2,'Tot bev lokal modell'!AG12/SUMIF('Tot bev lokal modell'!$B$4:$B$33,Oppslag!$D$2,'Tot bev lokal modell'!AG$4:AG$33),0))+'Utvikling basis'!H46,'Tot bev lokal modell'!AG12+'Utvikling basis'!H46),'Tot bev lokal modell'!AG12+'Utvikling basis'!H46)</f>
        <v>0</v>
      </c>
      <c r="AM12" s="49">
        <f>AH12+(HLOOKUP(AM$3,'Utdanningsbev lokal mod'!$B$1:$AG$33,ROW('Utdanningsbev lokal mod'!AH12),FALSE)-HLOOKUP(AH$3,'Utdanningsbev lokal mod'!$B$1:$AG$33,ROW('Utdanningsbev lokal mod'!AD12),FALSE))</f>
        <v>0</v>
      </c>
      <c r="AN12" s="19">
        <f>AI12+(HLOOKUP(AN$3,'Forskningsbev lokal mod'!$B$1:$AW$33,ROW('Forskningsbev lokal mod'!AL12),FALSE)-HLOOKUP(AI$3,'Forskningsbev lokal mod'!$B$1:$AW$33,ROW('Forskningsbev lokal mod'!AF12),FALSE))</f>
        <v>0</v>
      </c>
      <c r="AO12" s="19">
        <f>IF('Sentrale parametere'!$B$31="Ja",IFERROR(($F12/$F$34)*('Tot bev overordnet modell'!AP$34*HLOOKUP(AO$2,'Sentrale parametere'!$D$30:$K$31,2,FALSE)),0),'SO-bevilgning'!H12)</f>
        <v>0</v>
      </c>
      <c r="AP12" s="30">
        <f t="shared" si="10"/>
        <v>0</v>
      </c>
      <c r="AQ12" s="45">
        <f>IF($B12=Oppslag!$D$2,IF('Sentrale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modell'!AL$4:AL$33)))*(IF($B12=Oppslag!$D$2,'Tot bev lokal modell'!AL12/SUMIF('Tot bev lokal modell'!$B$4:$B$33,Oppslag!$D$2,'Tot bev lokal modell'!AL$4:AL$33),0))+'Utvikling basis'!I46,'Tot bev lokal modell'!AL12+'Utvikling basis'!I46),'Tot bev lokal modell'!AL12+'Utvikling basis'!I46)</f>
        <v>0</v>
      </c>
      <c r="AR12" s="49">
        <f>AM12+(HLOOKUP(AR$3,'Utdanningsbev lokal mod'!$B$1:$AG$33,ROW('Utdanningsbev lokal mod'!AM12),FALSE)-HLOOKUP(AM$3,'Utdanningsbev lokal mod'!$B$1:$AG$33,ROW('Utdanningsbev lokal mod'!AI12),FALSE))</f>
        <v>0</v>
      </c>
      <c r="AS12" s="19">
        <f>AN12+(HLOOKUP(AS$3,'Forskningsbev lokal mod'!$B$1:$AW$33,ROW('Forskningsbev lokal mod'!AQ12),FALSE)-HLOOKUP(AN$3,'Forskningsbev lokal mod'!$B$1:$AW$33,ROW('Forskningsbev lokal mod'!AK12),FALSE))</f>
        <v>0</v>
      </c>
      <c r="AT12" s="19">
        <f>IF('Sentrale parametere'!$B$31="Ja",IFERROR(($F12/$F$34)*('Tot bev overordnet modell'!AU$34*HLOOKUP(AT$2,'Sentrale parametere'!$D$30:$K$31,2,FALSE)),0),'SO-bevilgning'!I12)</f>
        <v>0</v>
      </c>
      <c r="AU12" s="30">
        <f t="shared" si="11"/>
        <v>0</v>
      </c>
    </row>
    <row r="13" spans="1:47" ht="15" customHeight="1" x14ac:dyDescent="0.25">
      <c r="A13" s="91">
        <f>'Enheter, modell og år'!A11</f>
        <v>0</v>
      </c>
      <c r="B13" s="91">
        <f>'Enheter, modell og år'!B11</f>
        <v>0</v>
      </c>
      <c r="C13" s="45">
        <f>'Sentrale parametere'!B49*(1+'Sentrale parametere'!$B$75)</f>
        <v>0</v>
      </c>
      <c r="D13" s="19">
        <f>'Sentrale parametere'!C49*(1+'Sentrale parametere'!$B$75)</f>
        <v>0</v>
      </c>
      <c r="E13" s="19">
        <f>'Sentrale parametere'!D49*(1+'Sentrale parametere'!$B$75)</f>
        <v>0</v>
      </c>
      <c r="F13" s="19">
        <f>'Sentrale parametere'!E49*(1+'Sentrale parametere'!$B$75)</f>
        <v>0</v>
      </c>
      <c r="G13" s="30">
        <f t="shared" si="3"/>
        <v>0</v>
      </c>
      <c r="H13" s="45">
        <f>IF($B13=Oppslag!$D$2,IF('Sentrale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modell'!C$4:C$33)))*(IF($B13=Oppslag!$D$2,'Tot bev lokal modell'!C13/SUMIF('Tot bev lokal modell'!$B$4:$B$33,Oppslag!$D$2,'Tot bev lokal modell'!C$4:C$33),0))+'Utvikling basis'!B47,'Tot bev lokal modell'!C13+'Utvikling basis'!B47),'Tot bev lokal modell'!C13+'Utvikling basis'!B47)</f>
        <v>0</v>
      </c>
      <c r="I13" s="19">
        <f>'Utdanningsbev lokal mod'!E13</f>
        <v>0</v>
      </c>
      <c r="J13" s="19">
        <f>'Forskningsbev lokal mod'!G13</f>
        <v>0</v>
      </c>
      <c r="K13" s="19">
        <f>IF('Sentrale parametere'!$B$31="Ja",IFERROR(($F13/$F$34)*('Tot bev overordnet modell'!L$34*HLOOKUP(K$2,'Sentrale parametere'!$D$30:$K$31,2,FALSE)),0),'SO-bevilgning'!B13)</f>
        <v>0</v>
      </c>
      <c r="L13" s="30">
        <f t="shared" si="4"/>
        <v>0</v>
      </c>
      <c r="M13" s="45">
        <f>IF($B13=Oppslag!$D$2,IF('Sentrale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modell'!H$4:H$33)))*(IF($B13=Oppslag!$D$2,'Tot bev lokal modell'!H13/SUMIF('Tot bev lokal modell'!$B$4:$B$33,Oppslag!$D$2,'Tot bev lokal modell'!H$4:H$33),0))+'Utvikling basis'!C47,'Tot bev lokal modell'!H13+'Utvikling basis'!C47),'Tot bev lokal modell'!H13+'Utvikling basis'!C47)</f>
        <v>0</v>
      </c>
      <c r="N13" s="49">
        <f>I13+(HLOOKUP(N$3,'Utdanningsbev lokal mod'!$B$1:$AG$33,ROW('Utdanningsbev lokal mod'!I13),FALSE)-HLOOKUP(I$3,'Utdanningsbev lokal mod'!$B$1:$AG$33,ROW('Utdanningsbev lokal mod'!E13),FALSE))</f>
        <v>0</v>
      </c>
      <c r="O13" s="19">
        <f>J13+(HLOOKUP(O$3,'Forskningsbev lokal mod'!$B$1:$AW$33,ROW('Forskningsbev lokal mod'!M13),FALSE)-HLOOKUP(J$3,'Forskningsbev lokal mod'!$B$1:$AW$33,ROW('Forskningsbev lokal mod'!G13),FALSE))</f>
        <v>0</v>
      </c>
      <c r="P13" s="19">
        <f>IF('Sentrale parametere'!$B$31="Ja",IFERROR(($F13/$F$34)*('Tot bev overordnet modell'!Q$34*HLOOKUP(P$2,'Sentrale parametere'!$D$30:$K$31,2,FALSE)),0),'SO-bevilgning'!C13)</f>
        <v>0</v>
      </c>
      <c r="Q13" s="30">
        <f t="shared" si="5"/>
        <v>0</v>
      </c>
      <c r="R13" s="45">
        <f>IF($B13=Oppslag!$D$2,IF('Sentrale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modell'!M$4:M$33)))*(IF($B13=Oppslag!$D$2,'Tot bev lokal modell'!M13/SUMIF('Tot bev lokal modell'!$B$4:$B$33,Oppslag!$D$2,'Tot bev lokal modell'!M$4:M$33),0))+'Utvikling basis'!D47,'Tot bev lokal modell'!M13+'Utvikling basis'!D47),'Tot bev lokal modell'!M13+'Utvikling basis'!D47)</f>
        <v>0</v>
      </c>
      <c r="S13" s="49">
        <f>N13+(HLOOKUP(S$3,'Utdanningsbev lokal mod'!$B$1:$AG$33,ROW('Utdanningsbev lokal mod'!N13),FALSE)-HLOOKUP(N$3,'Utdanningsbev lokal mod'!$B$1:$AG$33,ROW('Utdanningsbev lokal mod'!J13),FALSE))</f>
        <v>0</v>
      </c>
      <c r="T13" s="19">
        <f>O13+(HLOOKUP(T$3,'Forskningsbev lokal mod'!$B$1:$AW$33,ROW('Forskningsbev lokal mod'!R13),FALSE)-HLOOKUP(O$3,'Forskningsbev lokal mod'!$B$1:$AW$33,ROW('Forskningsbev lokal mod'!L13),FALSE))</f>
        <v>0</v>
      </c>
      <c r="U13" s="19">
        <f>IF('Sentrale parametere'!$B$31="Ja",IFERROR(($F13/$F$34)*('Tot bev overordnet modell'!V$34*HLOOKUP(U$2,'Sentrale parametere'!$D$30:$K$31,2,FALSE)),0),'SO-bevilgning'!D13)</f>
        <v>0</v>
      </c>
      <c r="V13" s="30">
        <f t="shared" si="6"/>
        <v>0</v>
      </c>
      <c r="W13" s="45">
        <f>IF($B13=Oppslag!$D$2,IF('Sentrale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modell'!R$4:R$33)))*(IF($B13=Oppslag!$D$2,'Tot bev lokal modell'!R13/SUMIF('Tot bev lokal modell'!$B$4:$B$33,Oppslag!$D$2,'Tot bev lokal modell'!R$4:R$33),0))+'Utvikling basis'!E47,'Tot bev lokal modell'!R13+'Utvikling basis'!E47),'Tot bev lokal modell'!R13+'Utvikling basis'!E47)</f>
        <v>0</v>
      </c>
      <c r="X13" s="49">
        <f>S13+(HLOOKUP(X$3,'Utdanningsbev lokal mod'!$B$1:$AG$33,ROW('Utdanningsbev lokal mod'!S13),FALSE)-HLOOKUP(S$3,'Utdanningsbev lokal mod'!$B$1:$AG$33,ROW('Utdanningsbev lokal mod'!O13),FALSE))</f>
        <v>0</v>
      </c>
      <c r="Y13" s="19">
        <f>T13+(HLOOKUP(Y$3,'Forskningsbev lokal mod'!$B$1:$AW$33,ROW('Forskningsbev lokal mod'!W13),FALSE)-HLOOKUP(T$3,'Forskningsbev lokal mod'!$B$1:$AW$33,ROW('Forskningsbev lokal mod'!Q13),FALSE))</f>
        <v>0</v>
      </c>
      <c r="Z13" s="19">
        <f>IF('Sentrale parametere'!$B$31="Ja",IFERROR(($F13/$F$34)*('Tot bev overordnet modell'!AA$34*HLOOKUP(Z$2,'Sentrale parametere'!$D$30:$K$31,2,FALSE)),0),'SO-bevilgning'!E13)</f>
        <v>0</v>
      </c>
      <c r="AA13" s="30">
        <f t="shared" si="7"/>
        <v>0</v>
      </c>
      <c r="AB13" s="45">
        <f>IF($B13=Oppslag!$D$2,IF('Sentrale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modell'!W$4:W$33)))*(IF($B13=Oppslag!$D$2,'Tot bev lokal modell'!W13/SUMIF('Tot bev lokal modell'!$B$4:$B$33,Oppslag!$D$2,'Tot bev lokal modell'!W$4:W$33),0))+'Utvikling basis'!F47,'Tot bev lokal modell'!W13+'Utvikling basis'!F47),'Tot bev lokal modell'!W13+'Utvikling basis'!F47)</f>
        <v>0</v>
      </c>
      <c r="AC13" s="49">
        <f>X13+(HLOOKUP(AC$3,'Utdanningsbev lokal mod'!$B$1:$AG$33,ROW('Utdanningsbev lokal mod'!X13),FALSE)-HLOOKUP(X$3,'Utdanningsbev lokal mod'!$B$1:$AG$33,ROW('Utdanningsbev lokal mod'!T13),FALSE))</f>
        <v>0</v>
      </c>
      <c r="AD13" s="19">
        <f>Y13+(HLOOKUP(AD$3,'Forskningsbev lokal mod'!$B$1:$AW$33,ROW('Forskningsbev lokal mod'!AB13),FALSE)-HLOOKUP(Y$3,'Forskningsbev lokal mod'!$B$1:$AW$33,ROW('Forskningsbev lokal mod'!V13),FALSE))</f>
        <v>0</v>
      </c>
      <c r="AE13" s="19">
        <f>IF('Sentrale parametere'!$B$31="Ja",IFERROR(($F13/$F$34)*('Tot bev overordnet modell'!AF$34*HLOOKUP(AE$2,'Sentrale parametere'!$D$30:$K$31,2,FALSE)),0),'SO-bevilgning'!F13)</f>
        <v>0</v>
      </c>
      <c r="AF13" s="30">
        <f t="shared" si="8"/>
        <v>0</v>
      </c>
      <c r="AG13" s="45">
        <f>IF($B13=Oppslag!$D$2,IF('Sentrale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modell'!AB$4:AB$33)))*(IF($B13=Oppslag!$D$2,'Tot bev lokal modell'!AB13/SUMIF('Tot bev lokal modell'!$B$4:$B$33,Oppslag!$D$2,'Tot bev lokal modell'!AB$4:AB$33),0))+'Utvikling basis'!G47,'Tot bev lokal modell'!AB13+'Utvikling basis'!G47),'Tot bev lokal modell'!AB13+'Utvikling basis'!G47)</f>
        <v>0</v>
      </c>
      <c r="AH13" s="49">
        <f>AC13+(HLOOKUP(AH$3,'Utdanningsbev lokal mod'!$B$1:$AG$33,ROW('Utdanningsbev lokal mod'!AC13),FALSE)-HLOOKUP(AC$3,'Utdanningsbev lokal mod'!$B$1:$AG$33,ROW('Utdanningsbev lokal mod'!Y13),FALSE))</f>
        <v>0</v>
      </c>
      <c r="AI13" s="19">
        <f>AD13+(HLOOKUP(AI$3,'Forskningsbev lokal mod'!$B$1:$AW$33,ROW('Forskningsbev lokal mod'!AG13),FALSE)-HLOOKUP(AD$3,'Forskningsbev lokal mod'!$B$1:$AW$33,ROW('Forskningsbev lokal mod'!AA13),FALSE))</f>
        <v>0</v>
      </c>
      <c r="AJ13" s="19">
        <f>IF('Sentrale parametere'!$B$31="Ja",IFERROR(($F13/$F$34)*('Tot bev overordnet modell'!AK$34*HLOOKUP(AJ$2,'Sentrale parametere'!$D$30:$K$31,2,FALSE)),0),'SO-bevilgning'!G13)</f>
        <v>0</v>
      </c>
      <c r="AK13" s="30">
        <f t="shared" si="9"/>
        <v>0</v>
      </c>
      <c r="AL13" s="45">
        <f>IF($B13=Oppslag!$D$2,IF('Sentrale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modell'!AG$4:AG$33)))*(IF($B13=Oppslag!$D$2,'Tot bev lokal modell'!AG13/SUMIF('Tot bev lokal modell'!$B$4:$B$33,Oppslag!$D$2,'Tot bev lokal modell'!AG$4:AG$33),0))+'Utvikling basis'!H47,'Tot bev lokal modell'!AG13+'Utvikling basis'!H47),'Tot bev lokal modell'!AG13+'Utvikling basis'!H47)</f>
        <v>0</v>
      </c>
      <c r="AM13" s="49">
        <f>AH13+(HLOOKUP(AM$3,'Utdanningsbev lokal mod'!$B$1:$AG$33,ROW('Utdanningsbev lokal mod'!AH13),FALSE)-HLOOKUP(AH$3,'Utdanningsbev lokal mod'!$B$1:$AG$33,ROW('Utdanningsbev lokal mod'!AD13),FALSE))</f>
        <v>0</v>
      </c>
      <c r="AN13" s="19">
        <f>AI13+(HLOOKUP(AN$3,'Forskningsbev lokal mod'!$B$1:$AW$33,ROW('Forskningsbev lokal mod'!AL13),FALSE)-HLOOKUP(AI$3,'Forskningsbev lokal mod'!$B$1:$AW$33,ROW('Forskningsbev lokal mod'!AF13),FALSE))</f>
        <v>0</v>
      </c>
      <c r="AO13" s="19">
        <f>IF('Sentrale parametere'!$B$31="Ja",IFERROR(($F13/$F$34)*('Tot bev overordnet modell'!AP$34*HLOOKUP(AO$2,'Sentrale parametere'!$D$30:$K$31,2,FALSE)),0),'SO-bevilgning'!H13)</f>
        <v>0</v>
      </c>
      <c r="AP13" s="30">
        <f t="shared" si="10"/>
        <v>0</v>
      </c>
      <c r="AQ13" s="45">
        <f>IF($B13=Oppslag!$D$2,IF('Sentrale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modell'!AL$4:AL$33)))*(IF($B13=Oppslag!$D$2,'Tot bev lokal modell'!AL13/SUMIF('Tot bev lokal modell'!$B$4:$B$33,Oppslag!$D$2,'Tot bev lokal modell'!AL$4:AL$33),0))+'Utvikling basis'!I47,'Tot bev lokal modell'!AL13+'Utvikling basis'!I47),'Tot bev lokal modell'!AL13+'Utvikling basis'!I47)</f>
        <v>0</v>
      </c>
      <c r="AR13" s="49">
        <f>AM13+(HLOOKUP(AR$3,'Utdanningsbev lokal mod'!$B$1:$AG$33,ROW('Utdanningsbev lokal mod'!AM13),FALSE)-HLOOKUP(AM$3,'Utdanningsbev lokal mod'!$B$1:$AG$33,ROW('Utdanningsbev lokal mod'!AI13),FALSE))</f>
        <v>0</v>
      </c>
      <c r="AS13" s="19">
        <f>AN13+(HLOOKUP(AS$3,'Forskningsbev lokal mod'!$B$1:$AW$33,ROW('Forskningsbev lokal mod'!AQ13),FALSE)-HLOOKUP(AN$3,'Forskningsbev lokal mod'!$B$1:$AW$33,ROW('Forskningsbev lokal mod'!AK13),FALSE))</f>
        <v>0</v>
      </c>
      <c r="AT13" s="19">
        <f>IF('Sentrale parametere'!$B$31="Ja",IFERROR(($F13/$F$34)*('Tot bev overordnet modell'!AU$34*HLOOKUP(AT$2,'Sentrale parametere'!$D$30:$K$31,2,FALSE)),0),'SO-bevilgning'!I13)</f>
        <v>0</v>
      </c>
      <c r="AU13" s="30">
        <f t="shared" si="11"/>
        <v>0</v>
      </c>
    </row>
    <row r="14" spans="1:47" ht="15" customHeight="1" x14ac:dyDescent="0.25">
      <c r="A14" s="91">
        <f>'Enheter, modell og år'!A12</f>
        <v>0</v>
      </c>
      <c r="B14" s="91">
        <f>'Enheter, modell og år'!B12</f>
        <v>0</v>
      </c>
      <c r="C14" s="45">
        <f>'Sentrale parametere'!B50*(1+'Sentrale parametere'!$B$75)</f>
        <v>0</v>
      </c>
      <c r="D14" s="19">
        <f>'Sentrale parametere'!C50*(1+'Sentrale parametere'!$B$75)</f>
        <v>0</v>
      </c>
      <c r="E14" s="19">
        <f>'Sentrale parametere'!D50*(1+'Sentrale parametere'!$B$75)</f>
        <v>0</v>
      </c>
      <c r="F14" s="19">
        <f>'Sentrale parametere'!E50*(1+'Sentrale parametere'!$B$75)</f>
        <v>0</v>
      </c>
      <c r="G14" s="30">
        <f t="shared" si="3"/>
        <v>0</v>
      </c>
      <c r="H14" s="45">
        <f>IF($B14=Oppslag!$D$2,IF('Sentrale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modell'!C$4:C$33)))*(IF($B14=Oppslag!$D$2,'Tot bev lokal modell'!C14/SUMIF('Tot bev lokal modell'!$B$4:$B$33,Oppslag!$D$2,'Tot bev lokal modell'!C$4:C$33),0))+'Utvikling basis'!B48,'Tot bev lokal modell'!C14+'Utvikling basis'!B48),'Tot bev lokal modell'!C14+'Utvikling basis'!B48)</f>
        <v>0</v>
      </c>
      <c r="I14" s="19">
        <f>'Utdanningsbev lokal mod'!E14</f>
        <v>0</v>
      </c>
      <c r="J14" s="19">
        <f>'Forskningsbev lokal mod'!G14</f>
        <v>0</v>
      </c>
      <c r="K14" s="19">
        <f>IF('Sentrale parametere'!$B$31="Ja",IFERROR(($F14/$F$34)*('Tot bev overordnet modell'!L$34*HLOOKUP(K$2,'Sentrale parametere'!$D$30:$K$31,2,FALSE)),0),'SO-bevilgning'!B14)</f>
        <v>0</v>
      </c>
      <c r="L14" s="30">
        <f t="shared" si="4"/>
        <v>0</v>
      </c>
      <c r="M14" s="45">
        <f>IF($B14=Oppslag!$D$2,IF('Sentrale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modell'!H$4:H$33)))*(IF($B14=Oppslag!$D$2,'Tot bev lokal modell'!H14/SUMIF('Tot bev lokal modell'!$B$4:$B$33,Oppslag!$D$2,'Tot bev lokal modell'!H$4:H$33),0))+'Utvikling basis'!C48,'Tot bev lokal modell'!H14+'Utvikling basis'!C48),'Tot bev lokal modell'!H14+'Utvikling basis'!C48)</f>
        <v>0</v>
      </c>
      <c r="N14" s="49">
        <f>I14+(HLOOKUP(N$3,'Utdanningsbev lokal mod'!$B$1:$AG$33,ROW('Utdanningsbev lokal mod'!I14),FALSE)-HLOOKUP(I$3,'Utdanningsbev lokal mod'!$B$1:$AG$33,ROW('Utdanningsbev lokal mod'!E14),FALSE))</f>
        <v>0</v>
      </c>
      <c r="O14" s="19">
        <f>J14+(HLOOKUP(O$3,'Forskningsbev lokal mod'!$B$1:$AW$33,ROW('Forskningsbev lokal mod'!M14),FALSE)-HLOOKUP(J$3,'Forskningsbev lokal mod'!$B$1:$AW$33,ROW('Forskningsbev lokal mod'!G14),FALSE))</f>
        <v>0</v>
      </c>
      <c r="P14" s="19">
        <f>IF('Sentrale parametere'!$B$31="Ja",IFERROR(($F14/$F$34)*('Tot bev overordnet modell'!Q$34*HLOOKUP(P$2,'Sentrale parametere'!$D$30:$K$31,2,FALSE)),0),'SO-bevilgning'!C14)</f>
        <v>0</v>
      </c>
      <c r="Q14" s="30">
        <f t="shared" si="5"/>
        <v>0</v>
      </c>
      <c r="R14" s="45">
        <f>IF($B14=Oppslag!$D$2,IF('Sentrale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modell'!M$4:M$33)))*(IF($B14=Oppslag!$D$2,'Tot bev lokal modell'!M14/SUMIF('Tot bev lokal modell'!$B$4:$B$33,Oppslag!$D$2,'Tot bev lokal modell'!M$4:M$33),0))+'Utvikling basis'!D48,'Tot bev lokal modell'!M14+'Utvikling basis'!D48),'Tot bev lokal modell'!M14+'Utvikling basis'!D48)</f>
        <v>0</v>
      </c>
      <c r="S14" s="49">
        <f>N14+(HLOOKUP(S$3,'Utdanningsbev lokal mod'!$B$1:$AG$33,ROW('Utdanningsbev lokal mod'!N14),FALSE)-HLOOKUP(N$3,'Utdanningsbev lokal mod'!$B$1:$AG$33,ROW('Utdanningsbev lokal mod'!J14),FALSE))</f>
        <v>0</v>
      </c>
      <c r="T14" s="19">
        <f>O14+(HLOOKUP(T$3,'Forskningsbev lokal mod'!$B$1:$AW$33,ROW('Forskningsbev lokal mod'!R14),FALSE)-HLOOKUP(O$3,'Forskningsbev lokal mod'!$B$1:$AW$33,ROW('Forskningsbev lokal mod'!L14),FALSE))</f>
        <v>0</v>
      </c>
      <c r="U14" s="19">
        <f>IF('Sentrale parametere'!$B$31="Ja",IFERROR(($F14/$F$34)*('Tot bev overordnet modell'!V$34*HLOOKUP(U$2,'Sentrale parametere'!$D$30:$K$31,2,FALSE)),0),'SO-bevilgning'!D14)</f>
        <v>0</v>
      </c>
      <c r="V14" s="30">
        <f t="shared" si="6"/>
        <v>0</v>
      </c>
      <c r="W14" s="45">
        <f>IF($B14=Oppslag!$D$2,IF('Sentrale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modell'!R$4:R$33)))*(IF($B14=Oppslag!$D$2,'Tot bev lokal modell'!R14/SUMIF('Tot bev lokal modell'!$B$4:$B$33,Oppslag!$D$2,'Tot bev lokal modell'!R$4:R$33),0))+'Utvikling basis'!E48,'Tot bev lokal modell'!R14+'Utvikling basis'!E48),'Tot bev lokal modell'!R14+'Utvikling basis'!E48)</f>
        <v>0</v>
      </c>
      <c r="X14" s="49">
        <f>S14+(HLOOKUP(X$3,'Utdanningsbev lokal mod'!$B$1:$AG$33,ROW('Utdanningsbev lokal mod'!S14),FALSE)-HLOOKUP(S$3,'Utdanningsbev lokal mod'!$B$1:$AG$33,ROW('Utdanningsbev lokal mod'!O14),FALSE))</f>
        <v>0</v>
      </c>
      <c r="Y14" s="19">
        <f>T14+(HLOOKUP(Y$3,'Forskningsbev lokal mod'!$B$1:$AW$33,ROW('Forskningsbev lokal mod'!W14),FALSE)-HLOOKUP(T$3,'Forskningsbev lokal mod'!$B$1:$AW$33,ROW('Forskningsbev lokal mod'!Q14),FALSE))</f>
        <v>0</v>
      </c>
      <c r="Z14" s="19">
        <f>IF('Sentrale parametere'!$B$31="Ja",IFERROR(($F14/$F$34)*('Tot bev overordnet modell'!AA$34*HLOOKUP(Z$2,'Sentrale parametere'!$D$30:$K$31,2,FALSE)),0),'SO-bevilgning'!E14)</f>
        <v>0</v>
      </c>
      <c r="AA14" s="30">
        <f t="shared" si="7"/>
        <v>0</v>
      </c>
      <c r="AB14" s="45">
        <f>IF($B14=Oppslag!$D$2,IF('Sentrale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modell'!W$4:W$33)))*(IF($B14=Oppslag!$D$2,'Tot bev lokal modell'!W14/SUMIF('Tot bev lokal modell'!$B$4:$B$33,Oppslag!$D$2,'Tot bev lokal modell'!W$4:W$33),0))+'Utvikling basis'!F48,'Tot bev lokal modell'!W14+'Utvikling basis'!F48),'Tot bev lokal modell'!W14+'Utvikling basis'!F48)</f>
        <v>0</v>
      </c>
      <c r="AC14" s="49">
        <f>X14+(HLOOKUP(AC$3,'Utdanningsbev lokal mod'!$B$1:$AG$33,ROW('Utdanningsbev lokal mod'!X14),FALSE)-HLOOKUP(X$3,'Utdanningsbev lokal mod'!$B$1:$AG$33,ROW('Utdanningsbev lokal mod'!T14),FALSE))</f>
        <v>0</v>
      </c>
      <c r="AD14" s="19">
        <f>Y14+(HLOOKUP(AD$3,'Forskningsbev lokal mod'!$B$1:$AW$33,ROW('Forskningsbev lokal mod'!AB14),FALSE)-HLOOKUP(Y$3,'Forskningsbev lokal mod'!$B$1:$AW$33,ROW('Forskningsbev lokal mod'!V14),FALSE))</f>
        <v>0</v>
      </c>
      <c r="AE14" s="19">
        <f>IF('Sentrale parametere'!$B$31="Ja",IFERROR(($F14/$F$34)*('Tot bev overordnet modell'!AF$34*HLOOKUP(AE$2,'Sentrale parametere'!$D$30:$K$31,2,FALSE)),0),'SO-bevilgning'!F14)</f>
        <v>0</v>
      </c>
      <c r="AF14" s="30">
        <f t="shared" si="8"/>
        <v>0</v>
      </c>
      <c r="AG14" s="45">
        <f>IF($B14=Oppslag!$D$2,IF('Sentrale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modell'!AB$4:AB$33)))*(IF($B14=Oppslag!$D$2,'Tot bev lokal modell'!AB14/SUMIF('Tot bev lokal modell'!$B$4:$B$33,Oppslag!$D$2,'Tot bev lokal modell'!AB$4:AB$33),0))+'Utvikling basis'!G48,'Tot bev lokal modell'!AB14+'Utvikling basis'!G48),'Tot bev lokal modell'!AB14+'Utvikling basis'!G48)</f>
        <v>0</v>
      </c>
      <c r="AH14" s="49">
        <f>AC14+(HLOOKUP(AH$3,'Utdanningsbev lokal mod'!$B$1:$AG$33,ROW('Utdanningsbev lokal mod'!AC14),FALSE)-HLOOKUP(AC$3,'Utdanningsbev lokal mod'!$B$1:$AG$33,ROW('Utdanningsbev lokal mod'!Y14),FALSE))</f>
        <v>0</v>
      </c>
      <c r="AI14" s="19">
        <f>AD14+(HLOOKUP(AI$3,'Forskningsbev lokal mod'!$B$1:$AW$33,ROW('Forskningsbev lokal mod'!AG14),FALSE)-HLOOKUP(AD$3,'Forskningsbev lokal mod'!$B$1:$AW$33,ROW('Forskningsbev lokal mod'!AA14),FALSE))</f>
        <v>0</v>
      </c>
      <c r="AJ14" s="19">
        <f>IF('Sentrale parametere'!$B$31="Ja",IFERROR(($F14/$F$34)*('Tot bev overordnet modell'!AK$34*HLOOKUP(AJ$2,'Sentrale parametere'!$D$30:$K$31,2,FALSE)),0),'SO-bevilgning'!G14)</f>
        <v>0</v>
      </c>
      <c r="AK14" s="30">
        <f t="shared" si="9"/>
        <v>0</v>
      </c>
      <c r="AL14" s="45">
        <f>IF($B14=Oppslag!$D$2,IF('Sentrale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modell'!AG$4:AG$33)))*(IF($B14=Oppslag!$D$2,'Tot bev lokal modell'!AG14/SUMIF('Tot bev lokal modell'!$B$4:$B$33,Oppslag!$D$2,'Tot bev lokal modell'!AG$4:AG$33),0))+'Utvikling basis'!H48,'Tot bev lokal modell'!AG14+'Utvikling basis'!H48),'Tot bev lokal modell'!AG14+'Utvikling basis'!H48)</f>
        <v>0</v>
      </c>
      <c r="AM14" s="49">
        <f>AH14+(HLOOKUP(AM$3,'Utdanningsbev lokal mod'!$B$1:$AG$33,ROW('Utdanningsbev lokal mod'!AH14),FALSE)-HLOOKUP(AH$3,'Utdanningsbev lokal mod'!$B$1:$AG$33,ROW('Utdanningsbev lokal mod'!AD14),FALSE))</f>
        <v>0</v>
      </c>
      <c r="AN14" s="19">
        <f>AI14+(HLOOKUP(AN$3,'Forskningsbev lokal mod'!$B$1:$AW$33,ROW('Forskningsbev lokal mod'!AL14),FALSE)-HLOOKUP(AI$3,'Forskningsbev lokal mod'!$B$1:$AW$33,ROW('Forskningsbev lokal mod'!AF14),FALSE))</f>
        <v>0</v>
      </c>
      <c r="AO14" s="19">
        <f>IF('Sentrale parametere'!$B$31="Ja",IFERROR(($F14/$F$34)*('Tot bev overordnet modell'!AP$34*HLOOKUP(AO$2,'Sentrale parametere'!$D$30:$K$31,2,FALSE)),0),'SO-bevilgning'!H14)</f>
        <v>0</v>
      </c>
      <c r="AP14" s="30">
        <f t="shared" si="10"/>
        <v>0</v>
      </c>
      <c r="AQ14" s="45">
        <f>IF($B14=Oppslag!$D$2,IF('Sentrale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modell'!AL$4:AL$33)))*(IF($B14=Oppslag!$D$2,'Tot bev lokal modell'!AL14/SUMIF('Tot bev lokal modell'!$B$4:$B$33,Oppslag!$D$2,'Tot bev lokal modell'!AL$4:AL$33),0))+'Utvikling basis'!I48,'Tot bev lokal modell'!AL14+'Utvikling basis'!I48),'Tot bev lokal modell'!AL14+'Utvikling basis'!I48)</f>
        <v>0</v>
      </c>
      <c r="AR14" s="49">
        <f>AM14+(HLOOKUP(AR$3,'Utdanningsbev lokal mod'!$B$1:$AG$33,ROW('Utdanningsbev lokal mod'!AM14),FALSE)-HLOOKUP(AM$3,'Utdanningsbev lokal mod'!$B$1:$AG$33,ROW('Utdanningsbev lokal mod'!AI14),FALSE))</f>
        <v>0</v>
      </c>
      <c r="AS14" s="19">
        <f>AN14+(HLOOKUP(AS$3,'Forskningsbev lokal mod'!$B$1:$AW$33,ROW('Forskningsbev lokal mod'!AQ14),FALSE)-HLOOKUP(AN$3,'Forskningsbev lokal mod'!$B$1:$AW$33,ROW('Forskningsbev lokal mod'!AK14),FALSE))</f>
        <v>0</v>
      </c>
      <c r="AT14" s="19">
        <f>IF('Sentrale parametere'!$B$31="Ja",IFERROR(($F14/$F$34)*('Tot bev overordnet modell'!AU$34*HLOOKUP(AT$2,'Sentrale parametere'!$D$30:$K$31,2,FALSE)),0),'SO-bevilgning'!I14)</f>
        <v>0</v>
      </c>
      <c r="AU14" s="30">
        <f t="shared" si="11"/>
        <v>0</v>
      </c>
    </row>
    <row r="15" spans="1:47" ht="15" customHeight="1" x14ac:dyDescent="0.25">
      <c r="A15" s="91">
        <f>'Enheter, modell og år'!A13</f>
        <v>0</v>
      </c>
      <c r="B15" s="91">
        <f>'Enheter, modell og år'!B13</f>
        <v>0</v>
      </c>
      <c r="C15" s="45">
        <f>'Sentrale parametere'!B51*(1+'Sentrale parametere'!$B$75)</f>
        <v>0</v>
      </c>
      <c r="D15" s="19">
        <f>'Sentrale parametere'!C51*(1+'Sentrale parametere'!$B$75)</f>
        <v>0</v>
      </c>
      <c r="E15" s="19">
        <f>'Sentrale parametere'!D51*(1+'Sentrale parametere'!$B$75)</f>
        <v>0</v>
      </c>
      <c r="F15" s="19">
        <f>'Sentrale parametere'!E51*(1+'Sentrale parametere'!$B$75)</f>
        <v>0</v>
      </c>
      <c r="G15" s="30">
        <f t="shared" ref="G15:G33" si="12">SUM(C15:F15)</f>
        <v>0</v>
      </c>
      <c r="H15" s="45">
        <f>IF($B15=Oppslag!$D$2,IF('Sentrale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modell'!C$4:C$33)))*(IF($B15=Oppslag!$D$2,'Tot bev lokal modell'!C15/SUMIF('Tot bev lokal modell'!$B$4:$B$33,Oppslag!$D$2,'Tot bev lokal modell'!C$4:C$33),0))+'Utvikling basis'!B49,'Tot bev lokal modell'!C15+'Utvikling basis'!B49),'Tot bev lokal modell'!C15+'Utvikling basis'!B49)</f>
        <v>0</v>
      </c>
      <c r="I15" s="19">
        <f>'Utdanningsbev lokal mod'!E15</f>
        <v>0</v>
      </c>
      <c r="J15" s="19">
        <f>'Forskningsbev lokal mod'!G15</f>
        <v>0</v>
      </c>
      <c r="K15" s="19">
        <f>IF('Sentrale parametere'!$B$31="Ja",IFERROR(($F15/$F$34)*('Tot bev overordnet modell'!L$34*HLOOKUP(K$2,'Sentrale parametere'!$D$30:$K$31,2,FALSE)),0),'SO-bevilgning'!B15)</f>
        <v>0</v>
      </c>
      <c r="L15" s="30">
        <f t="shared" ref="L15:L33" si="13">SUM(H15:K15)</f>
        <v>0</v>
      </c>
      <c r="M15" s="45">
        <f>IF($B15=Oppslag!$D$2,IF('Sentrale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modell'!H$4:H$33)))*(IF($B15=Oppslag!$D$2,'Tot bev lokal modell'!H15/SUMIF('Tot bev lokal modell'!$B$4:$B$33,Oppslag!$D$2,'Tot bev lokal modell'!H$4:H$33),0))+'Utvikling basis'!C49,'Tot bev lokal modell'!H15+'Utvikling basis'!C49),'Tot bev lokal modell'!H15+'Utvikling basis'!C49)</f>
        <v>0</v>
      </c>
      <c r="N15" s="49">
        <f>I15+(HLOOKUP(N$3,'Utdanningsbev lokal mod'!$B$1:$AG$33,ROW('Utdanningsbev lokal mod'!I15),FALSE)-HLOOKUP(I$3,'Utdanningsbev lokal mod'!$B$1:$AG$33,ROW('Utdanningsbev lokal mod'!E15),FALSE))</f>
        <v>0</v>
      </c>
      <c r="O15" s="19">
        <f>J15+(HLOOKUP(O$3,'Forskningsbev lokal mod'!$B$1:$AW$33,ROW('Forskningsbev lokal mod'!M15),FALSE)-HLOOKUP(J$3,'Forskningsbev lokal mod'!$B$1:$AW$33,ROW('Forskningsbev lokal mod'!G15),FALSE))</f>
        <v>0</v>
      </c>
      <c r="P15" s="19">
        <f>IF('Sentrale parametere'!$B$31="Ja",IFERROR(($F15/$F$34)*('Tot bev overordnet modell'!Q$34*HLOOKUP(P$2,'Sentrale parametere'!$D$30:$K$31,2,FALSE)),0),'SO-bevilgning'!C15)</f>
        <v>0</v>
      </c>
      <c r="Q15" s="30">
        <f t="shared" ref="Q15:Q33" si="14">SUM(M15:P15)</f>
        <v>0</v>
      </c>
      <c r="R15" s="45">
        <f>IF($B15=Oppslag!$D$2,IF('Sentrale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modell'!M$4:M$33)))*(IF($B15=Oppslag!$D$2,'Tot bev lokal modell'!M15/SUMIF('Tot bev lokal modell'!$B$4:$B$33,Oppslag!$D$2,'Tot bev lokal modell'!M$4:M$33),0))+'Utvikling basis'!D49,'Tot bev lokal modell'!M15+'Utvikling basis'!D49),'Tot bev lokal modell'!M15+'Utvikling basis'!D49)</f>
        <v>0</v>
      </c>
      <c r="S15" s="49">
        <f>N15+(HLOOKUP(S$3,'Utdanningsbev lokal mod'!$B$1:$AG$33,ROW('Utdanningsbev lokal mod'!N15),FALSE)-HLOOKUP(N$3,'Utdanningsbev lokal mod'!$B$1:$AG$33,ROW('Utdanningsbev lokal mod'!J15),FALSE))</f>
        <v>0</v>
      </c>
      <c r="T15" s="19">
        <f>O15+(HLOOKUP(T$3,'Forskningsbev lokal mod'!$B$1:$AW$33,ROW('Forskningsbev lokal mod'!R15),FALSE)-HLOOKUP(O$3,'Forskningsbev lokal mod'!$B$1:$AW$33,ROW('Forskningsbev lokal mod'!L15),FALSE))</f>
        <v>0</v>
      </c>
      <c r="U15" s="19">
        <f>IF('Sentrale parametere'!$B$31="Ja",IFERROR(($F15/$F$34)*('Tot bev overordnet modell'!V$34*HLOOKUP(U$2,'Sentrale parametere'!$D$30:$K$31,2,FALSE)),0),'SO-bevilgning'!D15)</f>
        <v>0</v>
      </c>
      <c r="V15" s="30">
        <f t="shared" ref="V15:V33" si="15">SUM(R15:U15)</f>
        <v>0</v>
      </c>
      <c r="W15" s="45">
        <f>IF($B15=Oppslag!$D$2,IF('Sentrale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modell'!R$4:R$33)))*(IF($B15=Oppslag!$D$2,'Tot bev lokal modell'!R15/SUMIF('Tot bev lokal modell'!$B$4:$B$33,Oppslag!$D$2,'Tot bev lokal modell'!R$4:R$33),0))+'Utvikling basis'!E49,'Tot bev lokal modell'!R15+'Utvikling basis'!E49),'Tot bev lokal modell'!R15+'Utvikling basis'!E49)</f>
        <v>0</v>
      </c>
      <c r="X15" s="49">
        <f>S15+(HLOOKUP(X$3,'Utdanningsbev lokal mod'!$B$1:$AG$33,ROW('Utdanningsbev lokal mod'!S15),FALSE)-HLOOKUP(S$3,'Utdanningsbev lokal mod'!$B$1:$AG$33,ROW('Utdanningsbev lokal mod'!O15),FALSE))</f>
        <v>0</v>
      </c>
      <c r="Y15" s="19">
        <f>T15+(HLOOKUP(Y$3,'Forskningsbev lokal mod'!$B$1:$AW$33,ROW('Forskningsbev lokal mod'!W15),FALSE)-HLOOKUP(T$3,'Forskningsbev lokal mod'!$B$1:$AW$33,ROW('Forskningsbev lokal mod'!Q15),FALSE))</f>
        <v>0</v>
      </c>
      <c r="Z15" s="19">
        <f>IF('Sentrale parametere'!$B$31="Ja",IFERROR(($F15/$F$34)*('Tot bev overordnet modell'!AA$34*HLOOKUP(Z$2,'Sentrale parametere'!$D$30:$K$31,2,FALSE)),0),'SO-bevilgning'!E15)</f>
        <v>0</v>
      </c>
      <c r="AA15" s="30">
        <f t="shared" ref="AA15:AA33" si="16">SUM(W15:Z15)</f>
        <v>0</v>
      </c>
      <c r="AB15" s="45">
        <f>IF($B15=Oppslag!$D$2,IF('Sentrale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modell'!W$4:W$33)))*(IF($B15=Oppslag!$D$2,'Tot bev lokal modell'!W15/SUMIF('Tot bev lokal modell'!$B$4:$B$33,Oppslag!$D$2,'Tot bev lokal modell'!W$4:W$33),0))+'Utvikling basis'!F49,'Tot bev lokal modell'!W15+'Utvikling basis'!F49),'Tot bev lokal modell'!W15+'Utvikling basis'!F49)</f>
        <v>0</v>
      </c>
      <c r="AC15" s="49">
        <f>X15+(HLOOKUP(AC$3,'Utdanningsbev lokal mod'!$B$1:$AG$33,ROW('Utdanningsbev lokal mod'!X15),FALSE)-HLOOKUP(X$3,'Utdanningsbev lokal mod'!$B$1:$AG$33,ROW('Utdanningsbev lokal mod'!T15),FALSE))</f>
        <v>0</v>
      </c>
      <c r="AD15" s="19">
        <f>Y15+(HLOOKUP(AD$3,'Forskningsbev lokal mod'!$B$1:$AW$33,ROW('Forskningsbev lokal mod'!AB15),FALSE)-HLOOKUP(Y$3,'Forskningsbev lokal mod'!$B$1:$AW$33,ROW('Forskningsbev lokal mod'!V15),FALSE))</f>
        <v>0</v>
      </c>
      <c r="AE15" s="19">
        <f>IF('Sentrale parametere'!$B$31="Ja",IFERROR(($F15/$F$34)*('Tot bev overordnet modell'!AF$34*HLOOKUP(AE$2,'Sentrale parametere'!$D$30:$K$31,2,FALSE)),0),'SO-bevilgning'!F15)</f>
        <v>0</v>
      </c>
      <c r="AF15" s="30">
        <f t="shared" ref="AF15:AF33" si="17">SUM(AB15:AE15)</f>
        <v>0</v>
      </c>
      <c r="AG15" s="45">
        <f>IF($B15=Oppslag!$D$2,IF('Sentrale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modell'!AB$4:AB$33)))*(IF($B15=Oppslag!$D$2,'Tot bev lokal modell'!AB15/SUMIF('Tot bev lokal modell'!$B$4:$B$33,Oppslag!$D$2,'Tot bev lokal modell'!AB$4:AB$33),0))+'Utvikling basis'!G49,'Tot bev lokal modell'!AB15+'Utvikling basis'!G49),'Tot bev lokal modell'!AB15+'Utvikling basis'!G49)</f>
        <v>0</v>
      </c>
      <c r="AH15" s="49">
        <f>AC15+(HLOOKUP(AH$3,'Utdanningsbev lokal mod'!$B$1:$AG$33,ROW('Utdanningsbev lokal mod'!AC15),FALSE)-HLOOKUP(AC$3,'Utdanningsbev lokal mod'!$B$1:$AG$33,ROW('Utdanningsbev lokal mod'!Y15),FALSE))</f>
        <v>0</v>
      </c>
      <c r="AI15" s="19">
        <f>AD15+(HLOOKUP(AI$3,'Forskningsbev lokal mod'!$B$1:$AW$33,ROW('Forskningsbev lokal mod'!AG15),FALSE)-HLOOKUP(AD$3,'Forskningsbev lokal mod'!$B$1:$AW$33,ROW('Forskningsbev lokal mod'!AA15),FALSE))</f>
        <v>0</v>
      </c>
      <c r="AJ15" s="19">
        <f>IF('Sentrale parametere'!$B$31="Ja",IFERROR(($F15/$F$34)*('Tot bev overordnet modell'!AK$34*HLOOKUP(AJ$2,'Sentrale parametere'!$D$30:$K$31,2,FALSE)),0),'SO-bevilgning'!G15)</f>
        <v>0</v>
      </c>
      <c r="AK15" s="30">
        <f t="shared" ref="AK15:AK33" si="18">SUM(AG15:AJ15)</f>
        <v>0</v>
      </c>
      <c r="AL15" s="45">
        <f>IF($B15=Oppslag!$D$2,IF('Sentrale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modell'!AG$4:AG$33)))*(IF($B15=Oppslag!$D$2,'Tot bev lokal modell'!AG15/SUMIF('Tot bev lokal modell'!$B$4:$B$33,Oppslag!$D$2,'Tot bev lokal modell'!AG$4:AG$33),0))+'Utvikling basis'!H49,'Tot bev lokal modell'!AG15+'Utvikling basis'!H49),'Tot bev lokal modell'!AG15+'Utvikling basis'!H49)</f>
        <v>0</v>
      </c>
      <c r="AM15" s="49">
        <f>AH15+(HLOOKUP(AM$3,'Utdanningsbev lokal mod'!$B$1:$AG$33,ROW('Utdanningsbev lokal mod'!AH15),FALSE)-HLOOKUP(AH$3,'Utdanningsbev lokal mod'!$B$1:$AG$33,ROW('Utdanningsbev lokal mod'!AD15),FALSE))</f>
        <v>0</v>
      </c>
      <c r="AN15" s="19">
        <f>AI15+(HLOOKUP(AN$3,'Forskningsbev lokal mod'!$B$1:$AW$33,ROW('Forskningsbev lokal mod'!AL15),FALSE)-HLOOKUP(AI$3,'Forskningsbev lokal mod'!$B$1:$AW$33,ROW('Forskningsbev lokal mod'!AF15),FALSE))</f>
        <v>0</v>
      </c>
      <c r="AO15" s="19">
        <f>IF('Sentrale parametere'!$B$31="Ja",IFERROR(($F15/$F$34)*('Tot bev overordnet modell'!AP$34*HLOOKUP(AO$2,'Sentrale parametere'!$D$30:$K$31,2,FALSE)),0),'SO-bevilgning'!H15)</f>
        <v>0</v>
      </c>
      <c r="AP15" s="30">
        <f t="shared" ref="AP15:AP33" si="19">SUM(AL15:AO15)</f>
        <v>0</v>
      </c>
      <c r="AQ15" s="45">
        <f>IF($B15=Oppslag!$D$2,IF('Sentrale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modell'!AL$4:AL$33)))*(IF($B15=Oppslag!$D$2,'Tot bev lokal modell'!AL15/SUMIF('Tot bev lokal modell'!$B$4:$B$33,Oppslag!$D$2,'Tot bev lokal modell'!AL$4:AL$33),0))+'Utvikling basis'!I49,'Tot bev lokal modell'!AL15+'Utvikling basis'!I49),'Tot bev lokal modell'!AL15+'Utvikling basis'!I49)</f>
        <v>0</v>
      </c>
      <c r="AR15" s="49">
        <f>AM15+(HLOOKUP(AR$3,'Utdanningsbev lokal mod'!$B$1:$AG$33,ROW('Utdanningsbev lokal mod'!AM15),FALSE)-HLOOKUP(AM$3,'Utdanningsbev lokal mod'!$B$1:$AG$33,ROW('Utdanningsbev lokal mod'!AI15),FALSE))</f>
        <v>0</v>
      </c>
      <c r="AS15" s="19">
        <f>AN15+(HLOOKUP(AS$3,'Forskningsbev lokal mod'!$B$1:$AW$33,ROW('Forskningsbev lokal mod'!AQ15),FALSE)-HLOOKUP(AN$3,'Forskningsbev lokal mod'!$B$1:$AW$33,ROW('Forskningsbev lokal mod'!AK15),FALSE))</f>
        <v>0</v>
      </c>
      <c r="AT15" s="19">
        <f>IF('Sentrale parametere'!$B$31="Ja",IFERROR(($F15/$F$34)*('Tot bev overordnet modell'!AU$34*HLOOKUP(AT$2,'Sentrale parametere'!$D$30:$K$31,2,FALSE)),0),'SO-bevilgning'!I15)</f>
        <v>0</v>
      </c>
      <c r="AU15" s="30">
        <f t="shared" ref="AU15:AU33" si="20">SUM(AQ15:AT15)</f>
        <v>0</v>
      </c>
    </row>
    <row r="16" spans="1:47" ht="15" customHeight="1" x14ac:dyDescent="0.25">
      <c r="A16" s="91">
        <f>'Enheter, modell og år'!A14</f>
        <v>0</v>
      </c>
      <c r="B16" s="91">
        <f>'Enheter, modell og år'!B14</f>
        <v>0</v>
      </c>
      <c r="C16" s="45">
        <f>'Sentrale parametere'!B52*(1+'Sentrale parametere'!$B$75)</f>
        <v>0</v>
      </c>
      <c r="D16" s="19">
        <f>'Sentrale parametere'!C52*(1+'Sentrale parametere'!$B$75)</f>
        <v>0</v>
      </c>
      <c r="E16" s="19">
        <f>'Sentrale parametere'!D52*(1+'Sentrale parametere'!$B$75)</f>
        <v>0</v>
      </c>
      <c r="F16" s="19">
        <f>'Sentrale parametere'!E52*(1+'Sentrale parametere'!$B$75)</f>
        <v>0</v>
      </c>
      <c r="G16" s="30">
        <f t="shared" si="12"/>
        <v>0</v>
      </c>
      <c r="H16" s="45">
        <f>IF($B16=Oppslag!$D$2,IF('Sentrale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modell'!C$4:C$33)))*(IF($B16=Oppslag!$D$2,'Tot bev lokal modell'!C16/SUMIF('Tot bev lokal modell'!$B$4:$B$33,Oppslag!$D$2,'Tot bev lokal modell'!C$4:C$33),0))+'Utvikling basis'!B50,'Tot bev lokal modell'!C16+'Utvikling basis'!B50),'Tot bev lokal modell'!C16+'Utvikling basis'!B50)</f>
        <v>0</v>
      </c>
      <c r="I16" s="19">
        <f>'Utdanningsbev lokal mod'!E16</f>
        <v>0</v>
      </c>
      <c r="J16" s="19">
        <f>'Forskningsbev lokal mod'!G16</f>
        <v>0</v>
      </c>
      <c r="K16" s="19">
        <f>IF('Sentrale parametere'!$B$31="Ja",IFERROR(($F16/$F$34)*('Tot bev overordnet modell'!L$34*HLOOKUP(K$2,'Sentrale parametere'!$D$30:$K$31,2,FALSE)),0),'SO-bevilgning'!B16)</f>
        <v>0</v>
      </c>
      <c r="L16" s="30">
        <f t="shared" si="13"/>
        <v>0</v>
      </c>
      <c r="M16" s="45">
        <f>IF($B16=Oppslag!$D$2,IF('Sentrale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modell'!H$4:H$33)))*(IF($B16=Oppslag!$D$2,'Tot bev lokal modell'!H16/SUMIF('Tot bev lokal modell'!$B$4:$B$33,Oppslag!$D$2,'Tot bev lokal modell'!H$4:H$33),0))+'Utvikling basis'!C50,'Tot bev lokal modell'!H16+'Utvikling basis'!C50),'Tot bev lokal modell'!H16+'Utvikling basis'!C50)</f>
        <v>0</v>
      </c>
      <c r="N16" s="49">
        <f>I16+(HLOOKUP(N$3,'Utdanningsbev lokal mod'!$B$1:$AG$33,ROW('Utdanningsbev lokal mod'!I16),FALSE)-HLOOKUP(I$3,'Utdanningsbev lokal mod'!$B$1:$AG$33,ROW('Utdanningsbev lokal mod'!E16),FALSE))</f>
        <v>0</v>
      </c>
      <c r="O16" s="19">
        <f>J16+(HLOOKUP(O$3,'Forskningsbev lokal mod'!$B$1:$AW$33,ROW('Forskningsbev lokal mod'!M16),FALSE)-HLOOKUP(J$3,'Forskningsbev lokal mod'!$B$1:$AW$33,ROW('Forskningsbev lokal mod'!G16),FALSE))</f>
        <v>0</v>
      </c>
      <c r="P16" s="19">
        <f>IF('Sentrale parametere'!$B$31="Ja",IFERROR(($F16/$F$34)*('Tot bev overordnet modell'!Q$34*HLOOKUP(P$2,'Sentrale parametere'!$D$30:$K$31,2,FALSE)),0),'SO-bevilgning'!C16)</f>
        <v>0</v>
      </c>
      <c r="Q16" s="30">
        <f t="shared" si="14"/>
        <v>0</v>
      </c>
      <c r="R16" s="45">
        <f>IF($B16=Oppslag!$D$2,IF('Sentrale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modell'!M$4:M$33)))*(IF($B16=Oppslag!$D$2,'Tot bev lokal modell'!M16/SUMIF('Tot bev lokal modell'!$B$4:$B$33,Oppslag!$D$2,'Tot bev lokal modell'!M$4:M$33),0))+'Utvikling basis'!D50,'Tot bev lokal modell'!M16+'Utvikling basis'!D50),'Tot bev lokal modell'!M16+'Utvikling basis'!D50)</f>
        <v>0</v>
      </c>
      <c r="S16" s="49">
        <f>N16+(HLOOKUP(S$3,'Utdanningsbev lokal mod'!$B$1:$AG$33,ROW('Utdanningsbev lokal mod'!N16),FALSE)-HLOOKUP(N$3,'Utdanningsbev lokal mod'!$B$1:$AG$33,ROW('Utdanningsbev lokal mod'!J16),FALSE))</f>
        <v>0</v>
      </c>
      <c r="T16" s="19">
        <f>O16+(HLOOKUP(T$3,'Forskningsbev lokal mod'!$B$1:$AW$33,ROW('Forskningsbev lokal mod'!R16),FALSE)-HLOOKUP(O$3,'Forskningsbev lokal mod'!$B$1:$AW$33,ROW('Forskningsbev lokal mod'!L16),FALSE))</f>
        <v>0</v>
      </c>
      <c r="U16" s="19">
        <f>IF('Sentrale parametere'!$B$31="Ja",IFERROR(($F16/$F$34)*('Tot bev overordnet modell'!V$34*HLOOKUP(U$2,'Sentrale parametere'!$D$30:$K$31,2,FALSE)),0),'SO-bevilgning'!D16)</f>
        <v>0</v>
      </c>
      <c r="V16" s="30">
        <f t="shared" si="15"/>
        <v>0</v>
      </c>
      <c r="W16" s="45">
        <f>IF($B16=Oppslag!$D$2,IF('Sentrale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modell'!R$4:R$33)))*(IF($B16=Oppslag!$D$2,'Tot bev lokal modell'!R16/SUMIF('Tot bev lokal modell'!$B$4:$B$33,Oppslag!$D$2,'Tot bev lokal modell'!R$4:R$33),0))+'Utvikling basis'!E50,'Tot bev lokal modell'!R16+'Utvikling basis'!E50),'Tot bev lokal modell'!R16+'Utvikling basis'!E50)</f>
        <v>0</v>
      </c>
      <c r="X16" s="49">
        <f>S16+(HLOOKUP(X$3,'Utdanningsbev lokal mod'!$B$1:$AG$33,ROW('Utdanningsbev lokal mod'!S16),FALSE)-HLOOKUP(S$3,'Utdanningsbev lokal mod'!$B$1:$AG$33,ROW('Utdanningsbev lokal mod'!O16),FALSE))</f>
        <v>0</v>
      </c>
      <c r="Y16" s="19">
        <f>T16+(HLOOKUP(Y$3,'Forskningsbev lokal mod'!$B$1:$AW$33,ROW('Forskningsbev lokal mod'!W16),FALSE)-HLOOKUP(T$3,'Forskningsbev lokal mod'!$B$1:$AW$33,ROW('Forskningsbev lokal mod'!Q16),FALSE))</f>
        <v>0</v>
      </c>
      <c r="Z16" s="19">
        <f>IF('Sentrale parametere'!$B$31="Ja",IFERROR(($F16/$F$34)*('Tot bev overordnet modell'!AA$34*HLOOKUP(Z$2,'Sentrale parametere'!$D$30:$K$31,2,FALSE)),0),'SO-bevilgning'!E16)</f>
        <v>0</v>
      </c>
      <c r="AA16" s="30">
        <f t="shared" si="16"/>
        <v>0</v>
      </c>
      <c r="AB16" s="45">
        <f>IF($B16=Oppslag!$D$2,IF('Sentrale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modell'!W$4:W$33)))*(IF($B16=Oppslag!$D$2,'Tot bev lokal modell'!W16/SUMIF('Tot bev lokal modell'!$B$4:$B$33,Oppslag!$D$2,'Tot bev lokal modell'!W$4:W$33),0))+'Utvikling basis'!F50,'Tot bev lokal modell'!W16+'Utvikling basis'!F50),'Tot bev lokal modell'!W16+'Utvikling basis'!F50)</f>
        <v>0</v>
      </c>
      <c r="AC16" s="49">
        <f>X16+(HLOOKUP(AC$3,'Utdanningsbev lokal mod'!$B$1:$AG$33,ROW('Utdanningsbev lokal mod'!X16),FALSE)-HLOOKUP(X$3,'Utdanningsbev lokal mod'!$B$1:$AG$33,ROW('Utdanningsbev lokal mod'!T16),FALSE))</f>
        <v>0</v>
      </c>
      <c r="AD16" s="19">
        <f>Y16+(HLOOKUP(AD$3,'Forskningsbev lokal mod'!$B$1:$AW$33,ROW('Forskningsbev lokal mod'!AB16),FALSE)-HLOOKUP(Y$3,'Forskningsbev lokal mod'!$B$1:$AW$33,ROW('Forskningsbev lokal mod'!V16),FALSE))</f>
        <v>0</v>
      </c>
      <c r="AE16" s="19">
        <f>IF('Sentrale parametere'!$B$31="Ja",IFERROR(($F16/$F$34)*('Tot bev overordnet modell'!AF$34*HLOOKUP(AE$2,'Sentrale parametere'!$D$30:$K$31,2,FALSE)),0),'SO-bevilgning'!F16)</f>
        <v>0</v>
      </c>
      <c r="AF16" s="30">
        <f t="shared" si="17"/>
        <v>0</v>
      </c>
      <c r="AG16" s="45">
        <f>IF($B16=Oppslag!$D$2,IF('Sentrale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modell'!AB$4:AB$33)))*(IF($B16=Oppslag!$D$2,'Tot bev lokal modell'!AB16/SUMIF('Tot bev lokal modell'!$B$4:$B$33,Oppslag!$D$2,'Tot bev lokal modell'!AB$4:AB$33),0))+'Utvikling basis'!G50,'Tot bev lokal modell'!AB16+'Utvikling basis'!G50),'Tot bev lokal modell'!AB16+'Utvikling basis'!G50)</f>
        <v>0</v>
      </c>
      <c r="AH16" s="49">
        <f>AC16+(HLOOKUP(AH$3,'Utdanningsbev lokal mod'!$B$1:$AG$33,ROW('Utdanningsbev lokal mod'!AC16),FALSE)-HLOOKUP(AC$3,'Utdanningsbev lokal mod'!$B$1:$AG$33,ROW('Utdanningsbev lokal mod'!Y16),FALSE))</f>
        <v>0</v>
      </c>
      <c r="AI16" s="19">
        <f>AD16+(HLOOKUP(AI$3,'Forskningsbev lokal mod'!$B$1:$AW$33,ROW('Forskningsbev lokal mod'!AG16),FALSE)-HLOOKUP(AD$3,'Forskningsbev lokal mod'!$B$1:$AW$33,ROW('Forskningsbev lokal mod'!AA16),FALSE))</f>
        <v>0</v>
      </c>
      <c r="AJ16" s="19">
        <f>IF('Sentrale parametere'!$B$31="Ja",IFERROR(($F16/$F$34)*('Tot bev overordnet modell'!AK$34*HLOOKUP(AJ$2,'Sentrale parametere'!$D$30:$K$31,2,FALSE)),0),'SO-bevilgning'!G16)</f>
        <v>0</v>
      </c>
      <c r="AK16" s="30">
        <f t="shared" si="18"/>
        <v>0</v>
      </c>
      <c r="AL16" s="45">
        <f>IF($B16=Oppslag!$D$2,IF('Sentrale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modell'!AG$4:AG$33)))*(IF($B16=Oppslag!$D$2,'Tot bev lokal modell'!AG16/SUMIF('Tot bev lokal modell'!$B$4:$B$33,Oppslag!$D$2,'Tot bev lokal modell'!AG$4:AG$33),0))+'Utvikling basis'!H50,'Tot bev lokal modell'!AG16+'Utvikling basis'!H50),'Tot bev lokal modell'!AG16+'Utvikling basis'!H50)</f>
        <v>0</v>
      </c>
      <c r="AM16" s="49">
        <f>AH16+(HLOOKUP(AM$3,'Utdanningsbev lokal mod'!$B$1:$AG$33,ROW('Utdanningsbev lokal mod'!AH16),FALSE)-HLOOKUP(AH$3,'Utdanningsbev lokal mod'!$B$1:$AG$33,ROW('Utdanningsbev lokal mod'!AD16),FALSE))</f>
        <v>0</v>
      </c>
      <c r="AN16" s="19">
        <f>AI16+(HLOOKUP(AN$3,'Forskningsbev lokal mod'!$B$1:$AW$33,ROW('Forskningsbev lokal mod'!AL16),FALSE)-HLOOKUP(AI$3,'Forskningsbev lokal mod'!$B$1:$AW$33,ROW('Forskningsbev lokal mod'!AF16),FALSE))</f>
        <v>0</v>
      </c>
      <c r="AO16" s="19">
        <f>IF('Sentrale parametere'!$B$31="Ja",IFERROR(($F16/$F$34)*('Tot bev overordnet modell'!AP$34*HLOOKUP(AO$2,'Sentrale parametere'!$D$30:$K$31,2,FALSE)),0),'SO-bevilgning'!H16)</f>
        <v>0</v>
      </c>
      <c r="AP16" s="30">
        <f t="shared" si="19"/>
        <v>0</v>
      </c>
      <c r="AQ16" s="45">
        <f>IF($B16=Oppslag!$D$2,IF('Sentrale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modell'!AL$4:AL$33)))*(IF($B16=Oppslag!$D$2,'Tot bev lokal modell'!AL16/SUMIF('Tot bev lokal modell'!$B$4:$B$33,Oppslag!$D$2,'Tot bev lokal modell'!AL$4:AL$33),0))+'Utvikling basis'!I50,'Tot bev lokal modell'!AL16+'Utvikling basis'!I50),'Tot bev lokal modell'!AL16+'Utvikling basis'!I50)</f>
        <v>0</v>
      </c>
      <c r="AR16" s="49">
        <f>AM16+(HLOOKUP(AR$3,'Utdanningsbev lokal mod'!$B$1:$AG$33,ROW('Utdanningsbev lokal mod'!AM16),FALSE)-HLOOKUP(AM$3,'Utdanningsbev lokal mod'!$B$1:$AG$33,ROW('Utdanningsbev lokal mod'!AI16),FALSE))</f>
        <v>0</v>
      </c>
      <c r="AS16" s="19">
        <f>AN16+(HLOOKUP(AS$3,'Forskningsbev lokal mod'!$B$1:$AW$33,ROW('Forskningsbev lokal mod'!AQ16),FALSE)-HLOOKUP(AN$3,'Forskningsbev lokal mod'!$B$1:$AW$33,ROW('Forskningsbev lokal mod'!AK16),FALSE))</f>
        <v>0</v>
      </c>
      <c r="AT16" s="19">
        <f>IF('Sentrale parametere'!$B$31="Ja",IFERROR(($F16/$F$34)*('Tot bev overordnet modell'!AU$34*HLOOKUP(AT$2,'Sentrale parametere'!$D$30:$K$31,2,FALSE)),0),'SO-bevilgning'!I16)</f>
        <v>0</v>
      </c>
      <c r="AU16" s="30">
        <f t="shared" si="20"/>
        <v>0</v>
      </c>
    </row>
    <row r="17" spans="1:47" ht="15" customHeight="1" x14ac:dyDescent="0.25">
      <c r="A17" s="91">
        <f>'Enheter, modell og år'!A15</f>
        <v>0</v>
      </c>
      <c r="B17" s="91">
        <f>'Enheter, modell og år'!B15</f>
        <v>0</v>
      </c>
      <c r="C17" s="45">
        <f>'Sentrale parametere'!B53*(1+'Sentrale parametere'!$B$75)</f>
        <v>0</v>
      </c>
      <c r="D17" s="19">
        <f>'Sentrale parametere'!C53*(1+'Sentrale parametere'!$B$75)</f>
        <v>0</v>
      </c>
      <c r="E17" s="19">
        <f>'Sentrale parametere'!D53*(1+'Sentrale parametere'!$B$75)</f>
        <v>0</v>
      </c>
      <c r="F17" s="19">
        <f>'Sentrale parametere'!E53*(1+'Sentrale parametere'!$B$75)</f>
        <v>0</v>
      </c>
      <c r="G17" s="30">
        <f t="shared" si="12"/>
        <v>0</v>
      </c>
      <c r="H17" s="45">
        <f>IF($B17=Oppslag!$D$2,IF('Sentrale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modell'!C$4:C$33)))*(IF($B17=Oppslag!$D$2,'Tot bev lokal modell'!C17/SUMIF('Tot bev lokal modell'!$B$4:$B$33,Oppslag!$D$2,'Tot bev lokal modell'!C$4:C$33),0))+'Utvikling basis'!B51,'Tot bev lokal modell'!C17+'Utvikling basis'!B51),'Tot bev lokal modell'!C17+'Utvikling basis'!B51)</f>
        <v>0</v>
      </c>
      <c r="I17" s="19">
        <f>'Utdanningsbev lokal mod'!E17</f>
        <v>0</v>
      </c>
      <c r="J17" s="19">
        <f>'Forskningsbev lokal mod'!G17</f>
        <v>0</v>
      </c>
      <c r="K17" s="19">
        <f>IF('Sentrale parametere'!$B$31="Ja",IFERROR(($F17/$F$34)*('Tot bev overordnet modell'!L$34*HLOOKUP(K$2,'Sentrale parametere'!$D$30:$K$31,2,FALSE)),0),'SO-bevilgning'!B17)</f>
        <v>0</v>
      </c>
      <c r="L17" s="30">
        <f t="shared" si="13"/>
        <v>0</v>
      </c>
      <c r="M17" s="45">
        <f>IF($B17=Oppslag!$D$2,IF('Sentrale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modell'!H$4:H$33)))*(IF($B17=Oppslag!$D$2,'Tot bev lokal modell'!H17/SUMIF('Tot bev lokal modell'!$B$4:$B$33,Oppslag!$D$2,'Tot bev lokal modell'!H$4:H$33),0))+'Utvikling basis'!C51,'Tot bev lokal modell'!H17+'Utvikling basis'!C51),'Tot bev lokal modell'!H17+'Utvikling basis'!C51)</f>
        <v>0</v>
      </c>
      <c r="N17" s="49">
        <f>I17+(HLOOKUP(N$3,'Utdanningsbev lokal mod'!$B$1:$AG$33,ROW('Utdanningsbev lokal mod'!I17),FALSE)-HLOOKUP(I$3,'Utdanningsbev lokal mod'!$B$1:$AG$33,ROW('Utdanningsbev lokal mod'!E17),FALSE))</f>
        <v>0</v>
      </c>
      <c r="O17" s="19">
        <f>J17+(HLOOKUP(O$3,'Forskningsbev lokal mod'!$B$1:$AW$33,ROW('Forskningsbev lokal mod'!M17),FALSE)-HLOOKUP(J$3,'Forskningsbev lokal mod'!$B$1:$AW$33,ROW('Forskningsbev lokal mod'!G17),FALSE))</f>
        <v>0</v>
      </c>
      <c r="P17" s="19">
        <f>IF('Sentrale parametere'!$B$31="Ja",IFERROR(($F17/$F$34)*('Tot bev overordnet modell'!Q$34*HLOOKUP(P$2,'Sentrale parametere'!$D$30:$K$31,2,FALSE)),0),'SO-bevilgning'!C17)</f>
        <v>0</v>
      </c>
      <c r="Q17" s="30">
        <f t="shared" si="14"/>
        <v>0</v>
      </c>
      <c r="R17" s="45">
        <f>IF($B17=Oppslag!$D$2,IF('Sentrale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modell'!M$4:M$33)))*(IF($B17=Oppslag!$D$2,'Tot bev lokal modell'!M17/SUMIF('Tot bev lokal modell'!$B$4:$B$33,Oppslag!$D$2,'Tot bev lokal modell'!M$4:M$33),0))+'Utvikling basis'!D51,'Tot bev lokal modell'!M17+'Utvikling basis'!D51),'Tot bev lokal modell'!M17+'Utvikling basis'!D51)</f>
        <v>0</v>
      </c>
      <c r="S17" s="49">
        <f>N17+(HLOOKUP(S$3,'Utdanningsbev lokal mod'!$B$1:$AG$33,ROW('Utdanningsbev lokal mod'!N17),FALSE)-HLOOKUP(N$3,'Utdanningsbev lokal mod'!$B$1:$AG$33,ROW('Utdanningsbev lokal mod'!J17),FALSE))</f>
        <v>0</v>
      </c>
      <c r="T17" s="19">
        <f>O17+(HLOOKUP(T$3,'Forskningsbev lokal mod'!$B$1:$AW$33,ROW('Forskningsbev lokal mod'!R17),FALSE)-HLOOKUP(O$3,'Forskningsbev lokal mod'!$B$1:$AW$33,ROW('Forskningsbev lokal mod'!L17),FALSE))</f>
        <v>0</v>
      </c>
      <c r="U17" s="19">
        <f>IF('Sentrale parametere'!$B$31="Ja",IFERROR(($F17/$F$34)*('Tot bev overordnet modell'!V$34*HLOOKUP(U$2,'Sentrale parametere'!$D$30:$K$31,2,FALSE)),0),'SO-bevilgning'!D17)</f>
        <v>0</v>
      </c>
      <c r="V17" s="30">
        <f t="shared" si="15"/>
        <v>0</v>
      </c>
      <c r="W17" s="45">
        <f>IF($B17=Oppslag!$D$2,IF('Sentrale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modell'!R$4:R$33)))*(IF($B17=Oppslag!$D$2,'Tot bev lokal modell'!R17/SUMIF('Tot bev lokal modell'!$B$4:$B$33,Oppslag!$D$2,'Tot bev lokal modell'!R$4:R$33),0))+'Utvikling basis'!E51,'Tot bev lokal modell'!R17+'Utvikling basis'!E51),'Tot bev lokal modell'!R17+'Utvikling basis'!E51)</f>
        <v>0</v>
      </c>
      <c r="X17" s="49">
        <f>S17+(HLOOKUP(X$3,'Utdanningsbev lokal mod'!$B$1:$AG$33,ROW('Utdanningsbev lokal mod'!S17),FALSE)-HLOOKUP(S$3,'Utdanningsbev lokal mod'!$B$1:$AG$33,ROW('Utdanningsbev lokal mod'!O17),FALSE))</f>
        <v>0</v>
      </c>
      <c r="Y17" s="19">
        <f>T17+(HLOOKUP(Y$3,'Forskningsbev lokal mod'!$B$1:$AW$33,ROW('Forskningsbev lokal mod'!W17),FALSE)-HLOOKUP(T$3,'Forskningsbev lokal mod'!$B$1:$AW$33,ROW('Forskningsbev lokal mod'!Q17),FALSE))</f>
        <v>0</v>
      </c>
      <c r="Z17" s="19">
        <f>IF('Sentrale parametere'!$B$31="Ja",IFERROR(($F17/$F$34)*('Tot bev overordnet modell'!AA$34*HLOOKUP(Z$2,'Sentrale parametere'!$D$30:$K$31,2,FALSE)),0),'SO-bevilgning'!E17)</f>
        <v>0</v>
      </c>
      <c r="AA17" s="30">
        <f t="shared" si="16"/>
        <v>0</v>
      </c>
      <c r="AB17" s="45">
        <f>IF($B17=Oppslag!$D$2,IF('Sentrale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modell'!W$4:W$33)))*(IF($B17=Oppslag!$D$2,'Tot bev lokal modell'!W17/SUMIF('Tot bev lokal modell'!$B$4:$B$33,Oppslag!$D$2,'Tot bev lokal modell'!W$4:W$33),0))+'Utvikling basis'!F51,'Tot bev lokal modell'!W17+'Utvikling basis'!F51),'Tot bev lokal modell'!W17+'Utvikling basis'!F51)</f>
        <v>0</v>
      </c>
      <c r="AC17" s="49">
        <f>X17+(HLOOKUP(AC$3,'Utdanningsbev lokal mod'!$B$1:$AG$33,ROW('Utdanningsbev lokal mod'!X17),FALSE)-HLOOKUP(X$3,'Utdanningsbev lokal mod'!$B$1:$AG$33,ROW('Utdanningsbev lokal mod'!T17),FALSE))</f>
        <v>0</v>
      </c>
      <c r="AD17" s="19">
        <f>Y17+(HLOOKUP(AD$3,'Forskningsbev lokal mod'!$B$1:$AW$33,ROW('Forskningsbev lokal mod'!AB17),FALSE)-HLOOKUP(Y$3,'Forskningsbev lokal mod'!$B$1:$AW$33,ROW('Forskningsbev lokal mod'!V17),FALSE))</f>
        <v>0</v>
      </c>
      <c r="AE17" s="19">
        <f>IF('Sentrale parametere'!$B$31="Ja",IFERROR(($F17/$F$34)*('Tot bev overordnet modell'!AF$34*HLOOKUP(AE$2,'Sentrale parametere'!$D$30:$K$31,2,FALSE)),0),'SO-bevilgning'!F17)</f>
        <v>0</v>
      </c>
      <c r="AF17" s="30">
        <f t="shared" si="17"/>
        <v>0</v>
      </c>
      <c r="AG17" s="45">
        <f>IF($B17=Oppslag!$D$2,IF('Sentrale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modell'!AB$4:AB$33)))*(IF($B17=Oppslag!$D$2,'Tot bev lokal modell'!AB17/SUMIF('Tot bev lokal modell'!$B$4:$B$33,Oppslag!$D$2,'Tot bev lokal modell'!AB$4:AB$33),0))+'Utvikling basis'!G51,'Tot bev lokal modell'!AB17+'Utvikling basis'!G51),'Tot bev lokal modell'!AB17+'Utvikling basis'!G51)</f>
        <v>0</v>
      </c>
      <c r="AH17" s="49">
        <f>AC17+(HLOOKUP(AH$3,'Utdanningsbev lokal mod'!$B$1:$AG$33,ROW('Utdanningsbev lokal mod'!AC17),FALSE)-HLOOKUP(AC$3,'Utdanningsbev lokal mod'!$B$1:$AG$33,ROW('Utdanningsbev lokal mod'!Y17),FALSE))</f>
        <v>0</v>
      </c>
      <c r="AI17" s="19">
        <f>AD17+(HLOOKUP(AI$3,'Forskningsbev lokal mod'!$B$1:$AW$33,ROW('Forskningsbev lokal mod'!AG17),FALSE)-HLOOKUP(AD$3,'Forskningsbev lokal mod'!$B$1:$AW$33,ROW('Forskningsbev lokal mod'!AA17),FALSE))</f>
        <v>0</v>
      </c>
      <c r="AJ17" s="19">
        <f>IF('Sentrale parametere'!$B$31="Ja",IFERROR(($F17/$F$34)*('Tot bev overordnet modell'!AK$34*HLOOKUP(AJ$2,'Sentrale parametere'!$D$30:$K$31,2,FALSE)),0),'SO-bevilgning'!G17)</f>
        <v>0</v>
      </c>
      <c r="AK17" s="30">
        <f t="shared" si="18"/>
        <v>0</v>
      </c>
      <c r="AL17" s="45">
        <f>IF($B17=Oppslag!$D$2,IF('Sentrale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modell'!AG$4:AG$33)))*(IF($B17=Oppslag!$D$2,'Tot bev lokal modell'!AG17/SUMIF('Tot bev lokal modell'!$B$4:$B$33,Oppslag!$D$2,'Tot bev lokal modell'!AG$4:AG$33),0))+'Utvikling basis'!H51,'Tot bev lokal modell'!AG17+'Utvikling basis'!H51),'Tot bev lokal modell'!AG17+'Utvikling basis'!H51)</f>
        <v>0</v>
      </c>
      <c r="AM17" s="49">
        <f>AH17+(HLOOKUP(AM$3,'Utdanningsbev lokal mod'!$B$1:$AG$33,ROW('Utdanningsbev lokal mod'!AH17),FALSE)-HLOOKUP(AH$3,'Utdanningsbev lokal mod'!$B$1:$AG$33,ROW('Utdanningsbev lokal mod'!AD17),FALSE))</f>
        <v>0</v>
      </c>
      <c r="AN17" s="19">
        <f>AI17+(HLOOKUP(AN$3,'Forskningsbev lokal mod'!$B$1:$AW$33,ROW('Forskningsbev lokal mod'!AL17),FALSE)-HLOOKUP(AI$3,'Forskningsbev lokal mod'!$B$1:$AW$33,ROW('Forskningsbev lokal mod'!AF17),FALSE))</f>
        <v>0</v>
      </c>
      <c r="AO17" s="19">
        <f>IF('Sentrale parametere'!$B$31="Ja",IFERROR(($F17/$F$34)*('Tot bev overordnet modell'!AP$34*HLOOKUP(AO$2,'Sentrale parametere'!$D$30:$K$31,2,FALSE)),0),'SO-bevilgning'!H17)</f>
        <v>0</v>
      </c>
      <c r="AP17" s="30">
        <f t="shared" si="19"/>
        <v>0</v>
      </c>
      <c r="AQ17" s="45">
        <f>IF($B17=Oppslag!$D$2,IF('Sentrale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modell'!AL$4:AL$33)))*(IF($B17=Oppslag!$D$2,'Tot bev lokal modell'!AL17/SUMIF('Tot bev lokal modell'!$B$4:$B$33,Oppslag!$D$2,'Tot bev lokal modell'!AL$4:AL$33),0))+'Utvikling basis'!I51,'Tot bev lokal modell'!AL17+'Utvikling basis'!I51),'Tot bev lokal modell'!AL17+'Utvikling basis'!I51)</f>
        <v>0</v>
      </c>
      <c r="AR17" s="49">
        <f>AM17+(HLOOKUP(AR$3,'Utdanningsbev lokal mod'!$B$1:$AG$33,ROW('Utdanningsbev lokal mod'!AM17),FALSE)-HLOOKUP(AM$3,'Utdanningsbev lokal mod'!$B$1:$AG$33,ROW('Utdanningsbev lokal mod'!AI17),FALSE))</f>
        <v>0</v>
      </c>
      <c r="AS17" s="19">
        <f>AN17+(HLOOKUP(AS$3,'Forskningsbev lokal mod'!$B$1:$AW$33,ROW('Forskningsbev lokal mod'!AQ17),FALSE)-HLOOKUP(AN$3,'Forskningsbev lokal mod'!$B$1:$AW$33,ROW('Forskningsbev lokal mod'!AK17),FALSE))</f>
        <v>0</v>
      </c>
      <c r="AT17" s="19">
        <f>IF('Sentrale parametere'!$B$31="Ja",IFERROR(($F17/$F$34)*('Tot bev overordnet modell'!AU$34*HLOOKUP(AT$2,'Sentrale parametere'!$D$30:$K$31,2,FALSE)),0),'SO-bevilgning'!I17)</f>
        <v>0</v>
      </c>
      <c r="AU17" s="30">
        <f t="shared" si="20"/>
        <v>0</v>
      </c>
    </row>
    <row r="18" spans="1:47" ht="15" customHeight="1" x14ac:dyDescent="0.25">
      <c r="A18" s="91">
        <f>'Enheter, modell og år'!A16</f>
        <v>0</v>
      </c>
      <c r="B18" s="91">
        <f>'Enheter, modell og år'!B16</f>
        <v>0</v>
      </c>
      <c r="C18" s="45">
        <f>'Sentrale parametere'!B54*(1+'Sentrale parametere'!$B$75)</f>
        <v>0</v>
      </c>
      <c r="D18" s="19">
        <f>'Sentrale parametere'!C54*(1+'Sentrale parametere'!$B$75)</f>
        <v>0</v>
      </c>
      <c r="E18" s="19">
        <f>'Sentrale parametere'!D54*(1+'Sentrale parametere'!$B$75)</f>
        <v>0</v>
      </c>
      <c r="F18" s="19">
        <f>'Sentrale parametere'!E54*(1+'Sentrale parametere'!$B$75)</f>
        <v>0</v>
      </c>
      <c r="G18" s="30">
        <f t="shared" si="12"/>
        <v>0</v>
      </c>
      <c r="H18" s="45">
        <f>IF($B18=Oppslag!$D$2,IF('Sentrale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modell'!C$4:C$33)))*(IF($B18=Oppslag!$D$2,'Tot bev lokal modell'!C18/SUMIF('Tot bev lokal modell'!$B$4:$B$33,Oppslag!$D$2,'Tot bev lokal modell'!C$4:C$33),0))+'Utvikling basis'!B52,'Tot bev lokal modell'!C18+'Utvikling basis'!B52),'Tot bev lokal modell'!C18+'Utvikling basis'!B52)</f>
        <v>0</v>
      </c>
      <c r="I18" s="19">
        <f>'Utdanningsbev lokal mod'!E18</f>
        <v>0</v>
      </c>
      <c r="J18" s="19">
        <f>'Forskningsbev lokal mod'!G18</f>
        <v>0</v>
      </c>
      <c r="K18" s="19">
        <f>IF('Sentrale parametere'!$B$31="Ja",IFERROR(($F18/$F$34)*('Tot bev overordnet modell'!L$34*HLOOKUP(K$2,'Sentrale parametere'!$D$30:$K$31,2,FALSE)),0),'SO-bevilgning'!B18)</f>
        <v>0</v>
      </c>
      <c r="L18" s="30">
        <f t="shared" si="13"/>
        <v>0</v>
      </c>
      <c r="M18" s="45">
        <f>IF($B18=Oppslag!$D$2,IF('Sentrale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modell'!H$4:H$33)))*(IF($B18=Oppslag!$D$2,'Tot bev lokal modell'!H18/SUMIF('Tot bev lokal modell'!$B$4:$B$33,Oppslag!$D$2,'Tot bev lokal modell'!H$4:H$33),0))+'Utvikling basis'!C52,'Tot bev lokal modell'!H18+'Utvikling basis'!C52),'Tot bev lokal modell'!H18+'Utvikling basis'!C52)</f>
        <v>0</v>
      </c>
      <c r="N18" s="49">
        <f>I18+(HLOOKUP(N$3,'Utdanningsbev lokal mod'!$B$1:$AG$33,ROW('Utdanningsbev lokal mod'!I18),FALSE)-HLOOKUP(I$3,'Utdanningsbev lokal mod'!$B$1:$AG$33,ROW('Utdanningsbev lokal mod'!E18),FALSE))</f>
        <v>0</v>
      </c>
      <c r="O18" s="19">
        <f>J18+(HLOOKUP(O$3,'Forskningsbev lokal mod'!$B$1:$AW$33,ROW('Forskningsbev lokal mod'!M18),FALSE)-HLOOKUP(J$3,'Forskningsbev lokal mod'!$B$1:$AW$33,ROW('Forskningsbev lokal mod'!G18),FALSE))</f>
        <v>0</v>
      </c>
      <c r="P18" s="19">
        <f>IF('Sentrale parametere'!$B$31="Ja",IFERROR(($F18/$F$34)*('Tot bev overordnet modell'!Q$34*HLOOKUP(P$2,'Sentrale parametere'!$D$30:$K$31,2,FALSE)),0),'SO-bevilgning'!C18)</f>
        <v>0</v>
      </c>
      <c r="Q18" s="30">
        <f t="shared" si="14"/>
        <v>0</v>
      </c>
      <c r="R18" s="45">
        <f>IF($B18=Oppslag!$D$2,IF('Sentrale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modell'!M$4:M$33)))*(IF($B18=Oppslag!$D$2,'Tot bev lokal modell'!M18/SUMIF('Tot bev lokal modell'!$B$4:$B$33,Oppslag!$D$2,'Tot bev lokal modell'!M$4:M$33),0))+'Utvikling basis'!D52,'Tot bev lokal modell'!M18+'Utvikling basis'!D52),'Tot bev lokal modell'!M18+'Utvikling basis'!D52)</f>
        <v>0</v>
      </c>
      <c r="S18" s="49">
        <f>N18+(HLOOKUP(S$3,'Utdanningsbev lokal mod'!$B$1:$AG$33,ROW('Utdanningsbev lokal mod'!N18),FALSE)-HLOOKUP(N$3,'Utdanningsbev lokal mod'!$B$1:$AG$33,ROW('Utdanningsbev lokal mod'!J18),FALSE))</f>
        <v>0</v>
      </c>
      <c r="T18" s="19">
        <f>O18+(HLOOKUP(T$3,'Forskningsbev lokal mod'!$B$1:$AW$33,ROW('Forskningsbev lokal mod'!R18),FALSE)-HLOOKUP(O$3,'Forskningsbev lokal mod'!$B$1:$AW$33,ROW('Forskningsbev lokal mod'!L18),FALSE))</f>
        <v>0</v>
      </c>
      <c r="U18" s="19">
        <f>IF('Sentrale parametere'!$B$31="Ja",IFERROR(($F18/$F$34)*('Tot bev overordnet modell'!V$34*HLOOKUP(U$2,'Sentrale parametere'!$D$30:$K$31,2,FALSE)),0),'SO-bevilgning'!D18)</f>
        <v>0</v>
      </c>
      <c r="V18" s="30">
        <f t="shared" si="15"/>
        <v>0</v>
      </c>
      <c r="W18" s="45">
        <f>IF($B18=Oppslag!$D$2,IF('Sentrale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modell'!R$4:R$33)))*(IF($B18=Oppslag!$D$2,'Tot bev lokal modell'!R18/SUMIF('Tot bev lokal modell'!$B$4:$B$33,Oppslag!$D$2,'Tot bev lokal modell'!R$4:R$33),0))+'Utvikling basis'!E52,'Tot bev lokal modell'!R18+'Utvikling basis'!E52),'Tot bev lokal modell'!R18+'Utvikling basis'!E52)</f>
        <v>0</v>
      </c>
      <c r="X18" s="49">
        <f>S18+(HLOOKUP(X$3,'Utdanningsbev lokal mod'!$B$1:$AG$33,ROW('Utdanningsbev lokal mod'!S18),FALSE)-HLOOKUP(S$3,'Utdanningsbev lokal mod'!$B$1:$AG$33,ROW('Utdanningsbev lokal mod'!O18),FALSE))</f>
        <v>0</v>
      </c>
      <c r="Y18" s="19">
        <f>T18+(HLOOKUP(Y$3,'Forskningsbev lokal mod'!$B$1:$AW$33,ROW('Forskningsbev lokal mod'!W18),FALSE)-HLOOKUP(T$3,'Forskningsbev lokal mod'!$B$1:$AW$33,ROW('Forskningsbev lokal mod'!Q18),FALSE))</f>
        <v>0</v>
      </c>
      <c r="Z18" s="19">
        <f>IF('Sentrale parametere'!$B$31="Ja",IFERROR(($F18/$F$34)*('Tot bev overordnet modell'!AA$34*HLOOKUP(Z$2,'Sentrale parametere'!$D$30:$K$31,2,FALSE)),0),'SO-bevilgning'!E18)</f>
        <v>0</v>
      </c>
      <c r="AA18" s="30">
        <f t="shared" si="16"/>
        <v>0</v>
      </c>
      <c r="AB18" s="45">
        <f>IF($B18=Oppslag!$D$2,IF('Sentrale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modell'!W$4:W$33)))*(IF($B18=Oppslag!$D$2,'Tot bev lokal modell'!W18/SUMIF('Tot bev lokal modell'!$B$4:$B$33,Oppslag!$D$2,'Tot bev lokal modell'!W$4:W$33),0))+'Utvikling basis'!F52,'Tot bev lokal modell'!W18+'Utvikling basis'!F52),'Tot bev lokal modell'!W18+'Utvikling basis'!F52)</f>
        <v>0</v>
      </c>
      <c r="AC18" s="49">
        <f>X18+(HLOOKUP(AC$3,'Utdanningsbev lokal mod'!$B$1:$AG$33,ROW('Utdanningsbev lokal mod'!X18),FALSE)-HLOOKUP(X$3,'Utdanningsbev lokal mod'!$B$1:$AG$33,ROW('Utdanningsbev lokal mod'!T18),FALSE))</f>
        <v>0</v>
      </c>
      <c r="AD18" s="19">
        <f>Y18+(HLOOKUP(AD$3,'Forskningsbev lokal mod'!$B$1:$AW$33,ROW('Forskningsbev lokal mod'!AB18),FALSE)-HLOOKUP(Y$3,'Forskningsbev lokal mod'!$B$1:$AW$33,ROW('Forskningsbev lokal mod'!V18),FALSE))</f>
        <v>0</v>
      </c>
      <c r="AE18" s="19">
        <f>IF('Sentrale parametere'!$B$31="Ja",IFERROR(($F18/$F$34)*('Tot bev overordnet modell'!AF$34*HLOOKUP(AE$2,'Sentrale parametere'!$D$30:$K$31,2,FALSE)),0),'SO-bevilgning'!F18)</f>
        <v>0</v>
      </c>
      <c r="AF18" s="30">
        <f t="shared" si="17"/>
        <v>0</v>
      </c>
      <c r="AG18" s="45">
        <f>IF($B18=Oppslag!$D$2,IF('Sentrale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modell'!AB$4:AB$33)))*(IF($B18=Oppslag!$D$2,'Tot bev lokal modell'!AB18/SUMIF('Tot bev lokal modell'!$B$4:$B$33,Oppslag!$D$2,'Tot bev lokal modell'!AB$4:AB$33),0))+'Utvikling basis'!G52,'Tot bev lokal modell'!AB18+'Utvikling basis'!G52),'Tot bev lokal modell'!AB18+'Utvikling basis'!G52)</f>
        <v>0</v>
      </c>
      <c r="AH18" s="49">
        <f>AC18+(HLOOKUP(AH$3,'Utdanningsbev lokal mod'!$B$1:$AG$33,ROW('Utdanningsbev lokal mod'!AC18),FALSE)-HLOOKUP(AC$3,'Utdanningsbev lokal mod'!$B$1:$AG$33,ROW('Utdanningsbev lokal mod'!Y18),FALSE))</f>
        <v>0</v>
      </c>
      <c r="AI18" s="19">
        <f>AD18+(HLOOKUP(AI$3,'Forskningsbev lokal mod'!$B$1:$AW$33,ROW('Forskningsbev lokal mod'!AG18),FALSE)-HLOOKUP(AD$3,'Forskningsbev lokal mod'!$B$1:$AW$33,ROW('Forskningsbev lokal mod'!AA18),FALSE))</f>
        <v>0</v>
      </c>
      <c r="AJ18" s="19">
        <f>IF('Sentrale parametere'!$B$31="Ja",IFERROR(($F18/$F$34)*('Tot bev overordnet modell'!AK$34*HLOOKUP(AJ$2,'Sentrale parametere'!$D$30:$K$31,2,FALSE)),0),'SO-bevilgning'!G18)</f>
        <v>0</v>
      </c>
      <c r="AK18" s="30">
        <f t="shared" si="18"/>
        <v>0</v>
      </c>
      <c r="AL18" s="45">
        <f>IF($B18=Oppslag!$D$2,IF('Sentrale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modell'!AG$4:AG$33)))*(IF($B18=Oppslag!$D$2,'Tot bev lokal modell'!AG18/SUMIF('Tot bev lokal modell'!$B$4:$B$33,Oppslag!$D$2,'Tot bev lokal modell'!AG$4:AG$33),0))+'Utvikling basis'!H52,'Tot bev lokal modell'!AG18+'Utvikling basis'!H52),'Tot bev lokal modell'!AG18+'Utvikling basis'!H52)</f>
        <v>0</v>
      </c>
      <c r="AM18" s="49">
        <f>AH18+(HLOOKUP(AM$3,'Utdanningsbev lokal mod'!$B$1:$AG$33,ROW('Utdanningsbev lokal mod'!AH18),FALSE)-HLOOKUP(AH$3,'Utdanningsbev lokal mod'!$B$1:$AG$33,ROW('Utdanningsbev lokal mod'!AD18),FALSE))</f>
        <v>0</v>
      </c>
      <c r="AN18" s="19">
        <f>AI18+(HLOOKUP(AN$3,'Forskningsbev lokal mod'!$B$1:$AW$33,ROW('Forskningsbev lokal mod'!AL18),FALSE)-HLOOKUP(AI$3,'Forskningsbev lokal mod'!$B$1:$AW$33,ROW('Forskningsbev lokal mod'!AF18),FALSE))</f>
        <v>0</v>
      </c>
      <c r="AO18" s="19">
        <f>IF('Sentrale parametere'!$B$31="Ja",IFERROR(($F18/$F$34)*('Tot bev overordnet modell'!AP$34*HLOOKUP(AO$2,'Sentrale parametere'!$D$30:$K$31,2,FALSE)),0),'SO-bevilgning'!H18)</f>
        <v>0</v>
      </c>
      <c r="AP18" s="30">
        <f t="shared" si="19"/>
        <v>0</v>
      </c>
      <c r="AQ18" s="45">
        <f>IF($B18=Oppslag!$D$2,IF('Sentrale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modell'!AL$4:AL$33)))*(IF($B18=Oppslag!$D$2,'Tot bev lokal modell'!AL18/SUMIF('Tot bev lokal modell'!$B$4:$B$33,Oppslag!$D$2,'Tot bev lokal modell'!AL$4:AL$33),0))+'Utvikling basis'!I52,'Tot bev lokal modell'!AL18+'Utvikling basis'!I52),'Tot bev lokal modell'!AL18+'Utvikling basis'!I52)</f>
        <v>0</v>
      </c>
      <c r="AR18" s="49">
        <f>AM18+(HLOOKUP(AR$3,'Utdanningsbev lokal mod'!$B$1:$AG$33,ROW('Utdanningsbev lokal mod'!AM18),FALSE)-HLOOKUP(AM$3,'Utdanningsbev lokal mod'!$B$1:$AG$33,ROW('Utdanningsbev lokal mod'!AI18),FALSE))</f>
        <v>0</v>
      </c>
      <c r="AS18" s="19">
        <f>AN18+(HLOOKUP(AS$3,'Forskningsbev lokal mod'!$B$1:$AW$33,ROW('Forskningsbev lokal mod'!AQ18),FALSE)-HLOOKUP(AN$3,'Forskningsbev lokal mod'!$B$1:$AW$33,ROW('Forskningsbev lokal mod'!AK18),FALSE))</f>
        <v>0</v>
      </c>
      <c r="AT18" s="19">
        <f>IF('Sentrale parametere'!$B$31="Ja",IFERROR(($F18/$F$34)*('Tot bev overordnet modell'!AU$34*HLOOKUP(AT$2,'Sentrale parametere'!$D$30:$K$31,2,FALSE)),0),'SO-bevilgning'!I18)</f>
        <v>0</v>
      </c>
      <c r="AU18" s="30">
        <f t="shared" si="20"/>
        <v>0</v>
      </c>
    </row>
    <row r="19" spans="1:47" ht="15" customHeight="1" x14ac:dyDescent="0.25">
      <c r="A19" s="91">
        <f>'Enheter, modell og år'!A17</f>
        <v>0</v>
      </c>
      <c r="B19" s="91">
        <f>'Enheter, modell og år'!B17</f>
        <v>0</v>
      </c>
      <c r="C19" s="45">
        <f>'Sentrale parametere'!B55*(1+'Sentrale parametere'!$B$75)</f>
        <v>0</v>
      </c>
      <c r="D19" s="19">
        <f>'Sentrale parametere'!C55*(1+'Sentrale parametere'!$B$75)</f>
        <v>0</v>
      </c>
      <c r="E19" s="19">
        <f>'Sentrale parametere'!D55*(1+'Sentrale parametere'!$B$75)</f>
        <v>0</v>
      </c>
      <c r="F19" s="19">
        <f>'Sentrale parametere'!E55*(1+'Sentrale parametere'!$B$75)</f>
        <v>0</v>
      </c>
      <c r="G19" s="30">
        <f t="shared" si="12"/>
        <v>0</v>
      </c>
      <c r="H19" s="45">
        <f>IF($B19=Oppslag!$D$2,IF('Sentrale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modell'!C$4:C$33)))*(IF($B19=Oppslag!$D$2,'Tot bev lokal modell'!C19/SUMIF('Tot bev lokal modell'!$B$4:$B$33,Oppslag!$D$2,'Tot bev lokal modell'!C$4:C$33),0))+'Utvikling basis'!B53,'Tot bev lokal modell'!C19+'Utvikling basis'!B53),'Tot bev lokal modell'!C19+'Utvikling basis'!B53)</f>
        <v>0</v>
      </c>
      <c r="I19" s="19">
        <f>'Utdanningsbev lokal mod'!E19</f>
        <v>0</v>
      </c>
      <c r="J19" s="19">
        <f>'Forskningsbev lokal mod'!G19</f>
        <v>0</v>
      </c>
      <c r="K19" s="19">
        <f>IF('Sentrale parametere'!$B$31="Ja",IFERROR(($F19/$F$34)*('Tot bev overordnet modell'!L$34*HLOOKUP(K$2,'Sentrale parametere'!$D$30:$K$31,2,FALSE)),0),'SO-bevilgning'!B19)</f>
        <v>0</v>
      </c>
      <c r="L19" s="30">
        <f t="shared" si="13"/>
        <v>0</v>
      </c>
      <c r="M19" s="45">
        <f>IF($B19=Oppslag!$D$2,IF('Sentrale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modell'!H$4:H$33)))*(IF($B19=Oppslag!$D$2,'Tot bev lokal modell'!H19/SUMIF('Tot bev lokal modell'!$B$4:$B$33,Oppslag!$D$2,'Tot bev lokal modell'!H$4:H$33),0))+'Utvikling basis'!C53,'Tot bev lokal modell'!H19+'Utvikling basis'!C53),'Tot bev lokal modell'!H19+'Utvikling basis'!C53)</f>
        <v>0</v>
      </c>
      <c r="N19" s="49">
        <f>I19+(HLOOKUP(N$3,'Utdanningsbev lokal mod'!$B$1:$AG$33,ROW('Utdanningsbev lokal mod'!I19),FALSE)-HLOOKUP(I$3,'Utdanningsbev lokal mod'!$B$1:$AG$33,ROW('Utdanningsbev lokal mod'!E19),FALSE))</f>
        <v>0</v>
      </c>
      <c r="O19" s="19">
        <f>J19+(HLOOKUP(O$3,'Forskningsbev lokal mod'!$B$1:$AW$33,ROW('Forskningsbev lokal mod'!M19),FALSE)-HLOOKUP(J$3,'Forskningsbev lokal mod'!$B$1:$AW$33,ROW('Forskningsbev lokal mod'!G19),FALSE))</f>
        <v>0</v>
      </c>
      <c r="P19" s="19">
        <f>IF('Sentrale parametere'!$B$31="Ja",IFERROR(($F19/$F$34)*('Tot bev overordnet modell'!Q$34*HLOOKUP(P$2,'Sentrale parametere'!$D$30:$K$31,2,FALSE)),0),'SO-bevilgning'!C19)</f>
        <v>0</v>
      </c>
      <c r="Q19" s="30">
        <f t="shared" si="14"/>
        <v>0</v>
      </c>
      <c r="R19" s="45">
        <f>IF($B19=Oppslag!$D$2,IF('Sentrale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modell'!M$4:M$33)))*(IF($B19=Oppslag!$D$2,'Tot bev lokal modell'!M19/SUMIF('Tot bev lokal modell'!$B$4:$B$33,Oppslag!$D$2,'Tot bev lokal modell'!M$4:M$33),0))+'Utvikling basis'!D53,'Tot bev lokal modell'!M19+'Utvikling basis'!D53),'Tot bev lokal modell'!M19+'Utvikling basis'!D53)</f>
        <v>0</v>
      </c>
      <c r="S19" s="49">
        <f>N19+(HLOOKUP(S$3,'Utdanningsbev lokal mod'!$B$1:$AG$33,ROW('Utdanningsbev lokal mod'!N19),FALSE)-HLOOKUP(N$3,'Utdanningsbev lokal mod'!$B$1:$AG$33,ROW('Utdanningsbev lokal mod'!J19),FALSE))</f>
        <v>0</v>
      </c>
      <c r="T19" s="19">
        <f>O19+(HLOOKUP(T$3,'Forskningsbev lokal mod'!$B$1:$AW$33,ROW('Forskningsbev lokal mod'!R19),FALSE)-HLOOKUP(O$3,'Forskningsbev lokal mod'!$B$1:$AW$33,ROW('Forskningsbev lokal mod'!L19),FALSE))</f>
        <v>0</v>
      </c>
      <c r="U19" s="19">
        <f>IF('Sentrale parametere'!$B$31="Ja",IFERROR(($F19/$F$34)*('Tot bev overordnet modell'!V$34*HLOOKUP(U$2,'Sentrale parametere'!$D$30:$K$31,2,FALSE)),0),'SO-bevilgning'!D19)</f>
        <v>0</v>
      </c>
      <c r="V19" s="30">
        <f t="shared" si="15"/>
        <v>0</v>
      </c>
      <c r="W19" s="45">
        <f>IF($B19=Oppslag!$D$2,IF('Sentrale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modell'!R$4:R$33)))*(IF($B19=Oppslag!$D$2,'Tot bev lokal modell'!R19/SUMIF('Tot bev lokal modell'!$B$4:$B$33,Oppslag!$D$2,'Tot bev lokal modell'!R$4:R$33),0))+'Utvikling basis'!E53,'Tot bev lokal modell'!R19+'Utvikling basis'!E53),'Tot bev lokal modell'!R19+'Utvikling basis'!E53)</f>
        <v>0</v>
      </c>
      <c r="X19" s="49">
        <f>S19+(HLOOKUP(X$3,'Utdanningsbev lokal mod'!$B$1:$AG$33,ROW('Utdanningsbev lokal mod'!S19),FALSE)-HLOOKUP(S$3,'Utdanningsbev lokal mod'!$B$1:$AG$33,ROW('Utdanningsbev lokal mod'!O19),FALSE))</f>
        <v>0</v>
      </c>
      <c r="Y19" s="19">
        <f>T19+(HLOOKUP(Y$3,'Forskningsbev lokal mod'!$B$1:$AW$33,ROW('Forskningsbev lokal mod'!W19),FALSE)-HLOOKUP(T$3,'Forskningsbev lokal mod'!$B$1:$AW$33,ROW('Forskningsbev lokal mod'!Q19),FALSE))</f>
        <v>0</v>
      </c>
      <c r="Z19" s="19">
        <f>IF('Sentrale parametere'!$B$31="Ja",IFERROR(($F19/$F$34)*('Tot bev overordnet modell'!AA$34*HLOOKUP(Z$2,'Sentrale parametere'!$D$30:$K$31,2,FALSE)),0),'SO-bevilgning'!E19)</f>
        <v>0</v>
      </c>
      <c r="AA19" s="30">
        <f t="shared" si="16"/>
        <v>0</v>
      </c>
      <c r="AB19" s="45">
        <f>IF($B19=Oppslag!$D$2,IF('Sentrale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modell'!W$4:W$33)))*(IF($B19=Oppslag!$D$2,'Tot bev lokal modell'!W19/SUMIF('Tot bev lokal modell'!$B$4:$B$33,Oppslag!$D$2,'Tot bev lokal modell'!W$4:W$33),0))+'Utvikling basis'!F53,'Tot bev lokal modell'!W19+'Utvikling basis'!F53),'Tot bev lokal modell'!W19+'Utvikling basis'!F53)</f>
        <v>0</v>
      </c>
      <c r="AC19" s="49">
        <f>X19+(HLOOKUP(AC$3,'Utdanningsbev lokal mod'!$B$1:$AG$33,ROW('Utdanningsbev lokal mod'!X19),FALSE)-HLOOKUP(X$3,'Utdanningsbev lokal mod'!$B$1:$AG$33,ROW('Utdanningsbev lokal mod'!T19),FALSE))</f>
        <v>0</v>
      </c>
      <c r="AD19" s="19">
        <f>Y19+(HLOOKUP(AD$3,'Forskningsbev lokal mod'!$B$1:$AW$33,ROW('Forskningsbev lokal mod'!AB19),FALSE)-HLOOKUP(Y$3,'Forskningsbev lokal mod'!$B$1:$AW$33,ROW('Forskningsbev lokal mod'!V19),FALSE))</f>
        <v>0</v>
      </c>
      <c r="AE19" s="19">
        <f>IF('Sentrale parametere'!$B$31="Ja",IFERROR(($F19/$F$34)*('Tot bev overordnet modell'!AF$34*HLOOKUP(AE$2,'Sentrale parametere'!$D$30:$K$31,2,FALSE)),0),'SO-bevilgning'!F19)</f>
        <v>0</v>
      </c>
      <c r="AF19" s="30">
        <f t="shared" si="17"/>
        <v>0</v>
      </c>
      <c r="AG19" s="45">
        <f>IF($B19=Oppslag!$D$2,IF('Sentrale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modell'!AB$4:AB$33)))*(IF($B19=Oppslag!$D$2,'Tot bev lokal modell'!AB19/SUMIF('Tot bev lokal modell'!$B$4:$B$33,Oppslag!$D$2,'Tot bev lokal modell'!AB$4:AB$33),0))+'Utvikling basis'!G53,'Tot bev lokal modell'!AB19+'Utvikling basis'!G53),'Tot bev lokal modell'!AB19+'Utvikling basis'!G53)</f>
        <v>0</v>
      </c>
      <c r="AH19" s="49">
        <f>AC19+(HLOOKUP(AH$3,'Utdanningsbev lokal mod'!$B$1:$AG$33,ROW('Utdanningsbev lokal mod'!AC19),FALSE)-HLOOKUP(AC$3,'Utdanningsbev lokal mod'!$B$1:$AG$33,ROW('Utdanningsbev lokal mod'!Y19),FALSE))</f>
        <v>0</v>
      </c>
      <c r="AI19" s="19">
        <f>AD19+(HLOOKUP(AI$3,'Forskningsbev lokal mod'!$B$1:$AW$33,ROW('Forskningsbev lokal mod'!AG19),FALSE)-HLOOKUP(AD$3,'Forskningsbev lokal mod'!$B$1:$AW$33,ROW('Forskningsbev lokal mod'!AA19),FALSE))</f>
        <v>0</v>
      </c>
      <c r="AJ19" s="19">
        <f>IF('Sentrale parametere'!$B$31="Ja",IFERROR(($F19/$F$34)*('Tot bev overordnet modell'!AK$34*HLOOKUP(AJ$2,'Sentrale parametere'!$D$30:$K$31,2,FALSE)),0),'SO-bevilgning'!G19)</f>
        <v>0</v>
      </c>
      <c r="AK19" s="30">
        <f t="shared" si="18"/>
        <v>0</v>
      </c>
      <c r="AL19" s="45">
        <f>IF($B19=Oppslag!$D$2,IF('Sentrale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modell'!AG$4:AG$33)))*(IF($B19=Oppslag!$D$2,'Tot bev lokal modell'!AG19/SUMIF('Tot bev lokal modell'!$B$4:$B$33,Oppslag!$D$2,'Tot bev lokal modell'!AG$4:AG$33),0))+'Utvikling basis'!H53,'Tot bev lokal modell'!AG19+'Utvikling basis'!H53),'Tot bev lokal modell'!AG19+'Utvikling basis'!H53)</f>
        <v>0</v>
      </c>
      <c r="AM19" s="49">
        <f>AH19+(HLOOKUP(AM$3,'Utdanningsbev lokal mod'!$B$1:$AG$33,ROW('Utdanningsbev lokal mod'!AH19),FALSE)-HLOOKUP(AH$3,'Utdanningsbev lokal mod'!$B$1:$AG$33,ROW('Utdanningsbev lokal mod'!AD19),FALSE))</f>
        <v>0</v>
      </c>
      <c r="AN19" s="19">
        <f>AI19+(HLOOKUP(AN$3,'Forskningsbev lokal mod'!$B$1:$AW$33,ROW('Forskningsbev lokal mod'!AL19),FALSE)-HLOOKUP(AI$3,'Forskningsbev lokal mod'!$B$1:$AW$33,ROW('Forskningsbev lokal mod'!AF19),FALSE))</f>
        <v>0</v>
      </c>
      <c r="AO19" s="19">
        <f>IF('Sentrale parametere'!$B$31="Ja",IFERROR(($F19/$F$34)*('Tot bev overordnet modell'!AP$34*HLOOKUP(AO$2,'Sentrale parametere'!$D$30:$K$31,2,FALSE)),0),'SO-bevilgning'!H19)</f>
        <v>0</v>
      </c>
      <c r="AP19" s="30">
        <f t="shared" si="19"/>
        <v>0</v>
      </c>
      <c r="AQ19" s="45">
        <f>IF($B19=Oppslag!$D$2,IF('Sentrale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modell'!AL$4:AL$33)))*(IF($B19=Oppslag!$D$2,'Tot bev lokal modell'!AL19/SUMIF('Tot bev lokal modell'!$B$4:$B$33,Oppslag!$D$2,'Tot bev lokal modell'!AL$4:AL$33),0))+'Utvikling basis'!I53,'Tot bev lokal modell'!AL19+'Utvikling basis'!I53),'Tot bev lokal modell'!AL19+'Utvikling basis'!I53)</f>
        <v>0</v>
      </c>
      <c r="AR19" s="49">
        <f>AM19+(HLOOKUP(AR$3,'Utdanningsbev lokal mod'!$B$1:$AG$33,ROW('Utdanningsbev lokal mod'!AM19),FALSE)-HLOOKUP(AM$3,'Utdanningsbev lokal mod'!$B$1:$AG$33,ROW('Utdanningsbev lokal mod'!AI19),FALSE))</f>
        <v>0</v>
      </c>
      <c r="AS19" s="19">
        <f>AN19+(HLOOKUP(AS$3,'Forskningsbev lokal mod'!$B$1:$AW$33,ROW('Forskningsbev lokal mod'!AQ19),FALSE)-HLOOKUP(AN$3,'Forskningsbev lokal mod'!$B$1:$AW$33,ROW('Forskningsbev lokal mod'!AK19),FALSE))</f>
        <v>0</v>
      </c>
      <c r="AT19" s="19">
        <f>IF('Sentrale parametere'!$B$31="Ja",IFERROR(($F19/$F$34)*('Tot bev overordnet modell'!AU$34*HLOOKUP(AT$2,'Sentrale parametere'!$D$30:$K$31,2,FALSE)),0),'SO-bevilgning'!I19)</f>
        <v>0</v>
      </c>
      <c r="AU19" s="30">
        <f t="shared" si="20"/>
        <v>0</v>
      </c>
    </row>
    <row r="20" spans="1:47" ht="15" customHeight="1" x14ac:dyDescent="0.25">
      <c r="A20" s="91">
        <f>'Enheter, modell og år'!A18</f>
        <v>0</v>
      </c>
      <c r="B20" s="91">
        <f>'Enheter, modell og år'!B18</f>
        <v>0</v>
      </c>
      <c r="C20" s="45">
        <f>'Sentrale parametere'!B56*(1+'Sentrale parametere'!$B$75)</f>
        <v>0</v>
      </c>
      <c r="D20" s="19">
        <f>'Sentrale parametere'!C56*(1+'Sentrale parametere'!$B$75)</f>
        <v>0</v>
      </c>
      <c r="E20" s="19">
        <f>'Sentrale parametere'!D56*(1+'Sentrale parametere'!$B$75)</f>
        <v>0</v>
      </c>
      <c r="F20" s="19">
        <f>'Sentrale parametere'!E56*(1+'Sentrale parametere'!$B$75)</f>
        <v>0</v>
      </c>
      <c r="G20" s="30">
        <f t="shared" si="12"/>
        <v>0</v>
      </c>
      <c r="H20" s="45">
        <f>IF($B20=Oppslag!$D$2,IF('Sentrale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modell'!C$4:C$33)))*(IF($B20=Oppslag!$D$2,'Tot bev lokal modell'!C20/SUMIF('Tot bev lokal modell'!$B$4:$B$33,Oppslag!$D$2,'Tot bev lokal modell'!C$4:C$33),0))+'Utvikling basis'!B54,'Tot bev lokal modell'!C20+'Utvikling basis'!B54),'Tot bev lokal modell'!C20+'Utvikling basis'!B54)</f>
        <v>0</v>
      </c>
      <c r="I20" s="19">
        <f>'Utdanningsbev lokal mod'!E20</f>
        <v>0</v>
      </c>
      <c r="J20" s="19">
        <f>'Forskningsbev lokal mod'!G20</f>
        <v>0</v>
      </c>
      <c r="K20" s="19">
        <f>IF('Sentrale parametere'!$B$31="Ja",IFERROR(($F20/$F$34)*('Tot bev overordnet modell'!L$34*HLOOKUP(K$2,'Sentrale parametere'!$D$30:$K$31,2,FALSE)),0),'SO-bevilgning'!B20)</f>
        <v>0</v>
      </c>
      <c r="L20" s="30">
        <f t="shared" si="13"/>
        <v>0</v>
      </c>
      <c r="M20" s="45">
        <f>IF($B20=Oppslag!$D$2,IF('Sentrale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modell'!H$4:H$33)))*(IF($B20=Oppslag!$D$2,'Tot bev lokal modell'!H20/SUMIF('Tot bev lokal modell'!$B$4:$B$33,Oppslag!$D$2,'Tot bev lokal modell'!H$4:H$33),0))+'Utvikling basis'!C54,'Tot bev lokal modell'!H20+'Utvikling basis'!C54),'Tot bev lokal modell'!H20+'Utvikling basis'!C54)</f>
        <v>0</v>
      </c>
      <c r="N20" s="49">
        <f>I20+(HLOOKUP(N$3,'Utdanningsbev lokal mod'!$B$1:$AG$33,ROW('Utdanningsbev lokal mod'!I20),FALSE)-HLOOKUP(I$3,'Utdanningsbev lokal mod'!$B$1:$AG$33,ROW('Utdanningsbev lokal mod'!E20),FALSE))</f>
        <v>0</v>
      </c>
      <c r="O20" s="19">
        <f>J20+(HLOOKUP(O$3,'Forskningsbev lokal mod'!$B$1:$AW$33,ROW('Forskningsbev lokal mod'!M20),FALSE)-HLOOKUP(J$3,'Forskningsbev lokal mod'!$B$1:$AW$33,ROW('Forskningsbev lokal mod'!G20),FALSE))</f>
        <v>0</v>
      </c>
      <c r="P20" s="19">
        <f>IF('Sentrale parametere'!$B$31="Ja",IFERROR(($F20/$F$34)*('Tot bev overordnet modell'!Q$34*HLOOKUP(P$2,'Sentrale parametere'!$D$30:$K$31,2,FALSE)),0),'SO-bevilgning'!C20)</f>
        <v>0</v>
      </c>
      <c r="Q20" s="30">
        <f t="shared" si="14"/>
        <v>0</v>
      </c>
      <c r="R20" s="45">
        <f>IF($B20=Oppslag!$D$2,IF('Sentrale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modell'!M$4:M$33)))*(IF($B20=Oppslag!$D$2,'Tot bev lokal modell'!M20/SUMIF('Tot bev lokal modell'!$B$4:$B$33,Oppslag!$D$2,'Tot bev lokal modell'!M$4:M$33),0))+'Utvikling basis'!D54,'Tot bev lokal modell'!M20+'Utvikling basis'!D54),'Tot bev lokal modell'!M20+'Utvikling basis'!D54)</f>
        <v>0</v>
      </c>
      <c r="S20" s="49">
        <f>N20+(HLOOKUP(S$3,'Utdanningsbev lokal mod'!$B$1:$AG$33,ROW('Utdanningsbev lokal mod'!N20),FALSE)-HLOOKUP(N$3,'Utdanningsbev lokal mod'!$B$1:$AG$33,ROW('Utdanningsbev lokal mod'!J20),FALSE))</f>
        <v>0</v>
      </c>
      <c r="T20" s="19">
        <f>O20+(HLOOKUP(T$3,'Forskningsbev lokal mod'!$B$1:$AW$33,ROW('Forskningsbev lokal mod'!R20),FALSE)-HLOOKUP(O$3,'Forskningsbev lokal mod'!$B$1:$AW$33,ROW('Forskningsbev lokal mod'!L20),FALSE))</f>
        <v>0</v>
      </c>
      <c r="U20" s="19">
        <f>IF('Sentrale parametere'!$B$31="Ja",IFERROR(($F20/$F$34)*('Tot bev overordnet modell'!V$34*HLOOKUP(U$2,'Sentrale parametere'!$D$30:$K$31,2,FALSE)),0),'SO-bevilgning'!D20)</f>
        <v>0</v>
      </c>
      <c r="V20" s="30">
        <f t="shared" si="15"/>
        <v>0</v>
      </c>
      <c r="W20" s="45">
        <f>IF($B20=Oppslag!$D$2,IF('Sentrale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modell'!R$4:R$33)))*(IF($B20=Oppslag!$D$2,'Tot bev lokal modell'!R20/SUMIF('Tot bev lokal modell'!$B$4:$B$33,Oppslag!$D$2,'Tot bev lokal modell'!R$4:R$33),0))+'Utvikling basis'!E54,'Tot bev lokal modell'!R20+'Utvikling basis'!E54),'Tot bev lokal modell'!R20+'Utvikling basis'!E54)</f>
        <v>0</v>
      </c>
      <c r="X20" s="49">
        <f>S20+(HLOOKUP(X$3,'Utdanningsbev lokal mod'!$B$1:$AG$33,ROW('Utdanningsbev lokal mod'!S20),FALSE)-HLOOKUP(S$3,'Utdanningsbev lokal mod'!$B$1:$AG$33,ROW('Utdanningsbev lokal mod'!O20),FALSE))</f>
        <v>0</v>
      </c>
      <c r="Y20" s="19">
        <f>T20+(HLOOKUP(Y$3,'Forskningsbev lokal mod'!$B$1:$AW$33,ROW('Forskningsbev lokal mod'!W20),FALSE)-HLOOKUP(T$3,'Forskningsbev lokal mod'!$B$1:$AW$33,ROW('Forskningsbev lokal mod'!Q20),FALSE))</f>
        <v>0</v>
      </c>
      <c r="Z20" s="19">
        <f>IF('Sentrale parametere'!$B$31="Ja",IFERROR(($F20/$F$34)*('Tot bev overordnet modell'!AA$34*HLOOKUP(Z$2,'Sentrale parametere'!$D$30:$K$31,2,FALSE)),0),'SO-bevilgning'!E20)</f>
        <v>0</v>
      </c>
      <c r="AA20" s="30">
        <f t="shared" si="16"/>
        <v>0</v>
      </c>
      <c r="AB20" s="45">
        <f>IF($B20=Oppslag!$D$2,IF('Sentrale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modell'!W$4:W$33)))*(IF($B20=Oppslag!$D$2,'Tot bev lokal modell'!W20/SUMIF('Tot bev lokal modell'!$B$4:$B$33,Oppslag!$D$2,'Tot bev lokal modell'!W$4:W$33),0))+'Utvikling basis'!F54,'Tot bev lokal modell'!W20+'Utvikling basis'!F54),'Tot bev lokal modell'!W20+'Utvikling basis'!F54)</f>
        <v>0</v>
      </c>
      <c r="AC20" s="49">
        <f>X20+(HLOOKUP(AC$3,'Utdanningsbev lokal mod'!$B$1:$AG$33,ROW('Utdanningsbev lokal mod'!X20),FALSE)-HLOOKUP(X$3,'Utdanningsbev lokal mod'!$B$1:$AG$33,ROW('Utdanningsbev lokal mod'!T20),FALSE))</f>
        <v>0</v>
      </c>
      <c r="AD20" s="19">
        <f>Y20+(HLOOKUP(AD$3,'Forskningsbev lokal mod'!$B$1:$AW$33,ROW('Forskningsbev lokal mod'!AB20),FALSE)-HLOOKUP(Y$3,'Forskningsbev lokal mod'!$B$1:$AW$33,ROW('Forskningsbev lokal mod'!V20),FALSE))</f>
        <v>0</v>
      </c>
      <c r="AE20" s="19">
        <f>IF('Sentrale parametere'!$B$31="Ja",IFERROR(($F20/$F$34)*('Tot bev overordnet modell'!AF$34*HLOOKUP(AE$2,'Sentrale parametere'!$D$30:$K$31,2,FALSE)),0),'SO-bevilgning'!F20)</f>
        <v>0</v>
      </c>
      <c r="AF20" s="30">
        <f t="shared" si="17"/>
        <v>0</v>
      </c>
      <c r="AG20" s="45">
        <f>IF($B20=Oppslag!$D$2,IF('Sentrale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modell'!AB$4:AB$33)))*(IF($B20=Oppslag!$D$2,'Tot bev lokal modell'!AB20/SUMIF('Tot bev lokal modell'!$B$4:$B$33,Oppslag!$D$2,'Tot bev lokal modell'!AB$4:AB$33),0))+'Utvikling basis'!G54,'Tot bev lokal modell'!AB20+'Utvikling basis'!G54),'Tot bev lokal modell'!AB20+'Utvikling basis'!G54)</f>
        <v>0</v>
      </c>
      <c r="AH20" s="49">
        <f>AC20+(HLOOKUP(AH$3,'Utdanningsbev lokal mod'!$B$1:$AG$33,ROW('Utdanningsbev lokal mod'!AC20),FALSE)-HLOOKUP(AC$3,'Utdanningsbev lokal mod'!$B$1:$AG$33,ROW('Utdanningsbev lokal mod'!Y20),FALSE))</f>
        <v>0</v>
      </c>
      <c r="AI20" s="19">
        <f>AD20+(HLOOKUP(AI$3,'Forskningsbev lokal mod'!$B$1:$AW$33,ROW('Forskningsbev lokal mod'!AG20),FALSE)-HLOOKUP(AD$3,'Forskningsbev lokal mod'!$B$1:$AW$33,ROW('Forskningsbev lokal mod'!AA20),FALSE))</f>
        <v>0</v>
      </c>
      <c r="AJ20" s="19">
        <f>IF('Sentrale parametere'!$B$31="Ja",IFERROR(($F20/$F$34)*('Tot bev overordnet modell'!AK$34*HLOOKUP(AJ$2,'Sentrale parametere'!$D$30:$K$31,2,FALSE)),0),'SO-bevilgning'!G20)</f>
        <v>0</v>
      </c>
      <c r="AK20" s="30">
        <f t="shared" si="18"/>
        <v>0</v>
      </c>
      <c r="AL20" s="45">
        <f>IF($B20=Oppslag!$D$2,IF('Sentrale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modell'!AG$4:AG$33)))*(IF($B20=Oppslag!$D$2,'Tot bev lokal modell'!AG20/SUMIF('Tot bev lokal modell'!$B$4:$B$33,Oppslag!$D$2,'Tot bev lokal modell'!AG$4:AG$33),0))+'Utvikling basis'!H54,'Tot bev lokal modell'!AG20+'Utvikling basis'!H54),'Tot bev lokal modell'!AG20+'Utvikling basis'!H54)</f>
        <v>0</v>
      </c>
      <c r="AM20" s="49">
        <f>AH20+(HLOOKUP(AM$3,'Utdanningsbev lokal mod'!$B$1:$AG$33,ROW('Utdanningsbev lokal mod'!AH20),FALSE)-HLOOKUP(AH$3,'Utdanningsbev lokal mod'!$B$1:$AG$33,ROW('Utdanningsbev lokal mod'!AD20),FALSE))</f>
        <v>0</v>
      </c>
      <c r="AN20" s="19">
        <f>AI20+(HLOOKUP(AN$3,'Forskningsbev lokal mod'!$B$1:$AW$33,ROW('Forskningsbev lokal mod'!AL20),FALSE)-HLOOKUP(AI$3,'Forskningsbev lokal mod'!$B$1:$AW$33,ROW('Forskningsbev lokal mod'!AF20),FALSE))</f>
        <v>0</v>
      </c>
      <c r="AO20" s="19">
        <f>IF('Sentrale parametere'!$B$31="Ja",IFERROR(($F20/$F$34)*('Tot bev overordnet modell'!AP$34*HLOOKUP(AO$2,'Sentrale parametere'!$D$30:$K$31,2,FALSE)),0),'SO-bevilgning'!H20)</f>
        <v>0</v>
      </c>
      <c r="AP20" s="30">
        <f t="shared" si="19"/>
        <v>0</v>
      </c>
      <c r="AQ20" s="45">
        <f>IF($B20=Oppslag!$D$2,IF('Sentrale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modell'!AL$4:AL$33)))*(IF($B20=Oppslag!$D$2,'Tot bev lokal modell'!AL20/SUMIF('Tot bev lokal modell'!$B$4:$B$33,Oppslag!$D$2,'Tot bev lokal modell'!AL$4:AL$33),0))+'Utvikling basis'!I54,'Tot bev lokal modell'!AL20+'Utvikling basis'!I54),'Tot bev lokal modell'!AL20+'Utvikling basis'!I54)</f>
        <v>0</v>
      </c>
      <c r="AR20" s="49">
        <f>AM20+(HLOOKUP(AR$3,'Utdanningsbev lokal mod'!$B$1:$AG$33,ROW('Utdanningsbev lokal mod'!AM20),FALSE)-HLOOKUP(AM$3,'Utdanningsbev lokal mod'!$B$1:$AG$33,ROW('Utdanningsbev lokal mod'!AI20),FALSE))</f>
        <v>0</v>
      </c>
      <c r="AS20" s="19">
        <f>AN20+(HLOOKUP(AS$3,'Forskningsbev lokal mod'!$B$1:$AW$33,ROW('Forskningsbev lokal mod'!AQ20),FALSE)-HLOOKUP(AN$3,'Forskningsbev lokal mod'!$B$1:$AW$33,ROW('Forskningsbev lokal mod'!AK20),FALSE))</f>
        <v>0</v>
      </c>
      <c r="AT20" s="19">
        <f>IF('Sentrale parametere'!$B$31="Ja",IFERROR(($F20/$F$34)*('Tot bev overordnet modell'!AU$34*HLOOKUP(AT$2,'Sentrale parametere'!$D$30:$K$31,2,FALSE)),0),'SO-bevilgning'!I20)</f>
        <v>0</v>
      </c>
      <c r="AU20" s="30">
        <f t="shared" si="20"/>
        <v>0</v>
      </c>
    </row>
    <row r="21" spans="1:47" x14ac:dyDescent="0.25">
      <c r="A21" s="91">
        <f>'Enheter, modell og år'!A19</f>
        <v>0</v>
      </c>
      <c r="B21" s="91">
        <f>'Enheter, modell og år'!B19</f>
        <v>0</v>
      </c>
      <c r="C21" s="45">
        <f>'Sentrale parametere'!B57*(1+'Sentrale parametere'!$B$75)</f>
        <v>0</v>
      </c>
      <c r="D21" s="19">
        <f>'Sentrale parametere'!C57*(1+'Sentrale parametere'!$B$75)</f>
        <v>0</v>
      </c>
      <c r="E21" s="19">
        <f>'Sentrale parametere'!D57*(1+'Sentrale parametere'!$B$75)</f>
        <v>0</v>
      </c>
      <c r="F21" s="19">
        <f>'Sentrale parametere'!E57*(1+'Sentrale parametere'!$B$75)</f>
        <v>0</v>
      </c>
      <c r="G21" s="30">
        <f t="shared" si="12"/>
        <v>0</v>
      </c>
      <c r="H21" s="45">
        <f>IF($B21=Oppslag!$D$2,IF('Sentrale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modell'!C$4:C$33)))*(IF($B21=Oppslag!$D$2,'Tot bev lokal modell'!C21/SUMIF('Tot bev lokal modell'!$B$4:$B$33,Oppslag!$D$2,'Tot bev lokal modell'!C$4:C$33),0))+'Utvikling basis'!B55,'Tot bev lokal modell'!C21+'Utvikling basis'!B55),'Tot bev lokal modell'!C21+'Utvikling basis'!B55)</f>
        <v>0</v>
      </c>
      <c r="I21" s="19">
        <f>'Utdanningsbev lokal mod'!E21</f>
        <v>0</v>
      </c>
      <c r="J21" s="19">
        <f>'Forskningsbev lokal mod'!G21</f>
        <v>0</v>
      </c>
      <c r="K21" s="19">
        <f>IF('Sentrale parametere'!$B$31="Ja",IFERROR(($F21/$F$34)*('Tot bev overordnet modell'!L$34*HLOOKUP(K$2,'Sentrale parametere'!$D$30:$K$31,2,FALSE)),0),'SO-bevilgning'!B21)</f>
        <v>0</v>
      </c>
      <c r="L21" s="30">
        <f t="shared" si="13"/>
        <v>0</v>
      </c>
      <c r="M21" s="45">
        <f>IF($B21=Oppslag!$D$2,IF('Sentrale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modell'!H$4:H$33)))*(IF($B21=Oppslag!$D$2,'Tot bev lokal modell'!H21/SUMIF('Tot bev lokal modell'!$B$4:$B$33,Oppslag!$D$2,'Tot bev lokal modell'!H$4:H$33),0))+'Utvikling basis'!C55,'Tot bev lokal modell'!H21+'Utvikling basis'!C55),'Tot bev lokal modell'!H21+'Utvikling basis'!C55)</f>
        <v>0</v>
      </c>
      <c r="N21" s="49">
        <f>I21+(HLOOKUP(N$3,'Utdanningsbev lokal mod'!$B$1:$AG$33,ROW('Utdanningsbev lokal mod'!I21),FALSE)-HLOOKUP(I$3,'Utdanningsbev lokal mod'!$B$1:$AG$33,ROW('Utdanningsbev lokal mod'!E21),FALSE))</f>
        <v>0</v>
      </c>
      <c r="O21" s="19">
        <f>J21+(HLOOKUP(O$3,'Forskningsbev lokal mod'!$B$1:$AW$33,ROW('Forskningsbev lokal mod'!M21),FALSE)-HLOOKUP(J$3,'Forskningsbev lokal mod'!$B$1:$AW$33,ROW('Forskningsbev lokal mod'!G21),FALSE))</f>
        <v>0</v>
      </c>
      <c r="P21" s="19">
        <f>IF('Sentrale parametere'!$B$31="Ja",IFERROR(($F21/$F$34)*('Tot bev overordnet modell'!Q$34*HLOOKUP(P$2,'Sentrale parametere'!$D$30:$K$31,2,FALSE)),0),'SO-bevilgning'!C21)</f>
        <v>0</v>
      </c>
      <c r="Q21" s="30">
        <f t="shared" si="14"/>
        <v>0</v>
      </c>
      <c r="R21" s="45">
        <f>IF($B21=Oppslag!$D$2,IF('Sentrale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modell'!M$4:M$33)))*(IF($B21=Oppslag!$D$2,'Tot bev lokal modell'!M21/SUMIF('Tot bev lokal modell'!$B$4:$B$33,Oppslag!$D$2,'Tot bev lokal modell'!M$4:M$33),0))+'Utvikling basis'!D55,'Tot bev lokal modell'!M21+'Utvikling basis'!D55),'Tot bev lokal modell'!M21+'Utvikling basis'!D55)</f>
        <v>0</v>
      </c>
      <c r="S21" s="49">
        <f>N21+(HLOOKUP(S$3,'Utdanningsbev lokal mod'!$B$1:$AG$33,ROW('Utdanningsbev lokal mod'!N21),FALSE)-HLOOKUP(N$3,'Utdanningsbev lokal mod'!$B$1:$AG$33,ROW('Utdanningsbev lokal mod'!J21),FALSE))</f>
        <v>0</v>
      </c>
      <c r="T21" s="19">
        <f>O21+(HLOOKUP(T$3,'Forskningsbev lokal mod'!$B$1:$AW$33,ROW('Forskningsbev lokal mod'!R21),FALSE)-HLOOKUP(O$3,'Forskningsbev lokal mod'!$B$1:$AW$33,ROW('Forskningsbev lokal mod'!L21),FALSE))</f>
        <v>0</v>
      </c>
      <c r="U21" s="19">
        <f>IF('Sentrale parametere'!$B$31="Ja",IFERROR(($F21/$F$34)*('Tot bev overordnet modell'!V$34*HLOOKUP(U$2,'Sentrale parametere'!$D$30:$K$31,2,FALSE)),0),'SO-bevilgning'!D21)</f>
        <v>0</v>
      </c>
      <c r="V21" s="30">
        <f t="shared" si="15"/>
        <v>0</v>
      </c>
      <c r="W21" s="45">
        <f>IF($B21=Oppslag!$D$2,IF('Sentrale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modell'!R$4:R$33)))*(IF($B21=Oppslag!$D$2,'Tot bev lokal modell'!R21/SUMIF('Tot bev lokal modell'!$B$4:$B$33,Oppslag!$D$2,'Tot bev lokal modell'!R$4:R$33),0))+'Utvikling basis'!E55,'Tot bev lokal modell'!R21+'Utvikling basis'!E55),'Tot bev lokal modell'!R21+'Utvikling basis'!E55)</f>
        <v>0</v>
      </c>
      <c r="X21" s="49">
        <f>S21+(HLOOKUP(X$3,'Utdanningsbev lokal mod'!$B$1:$AG$33,ROW('Utdanningsbev lokal mod'!S21),FALSE)-HLOOKUP(S$3,'Utdanningsbev lokal mod'!$B$1:$AG$33,ROW('Utdanningsbev lokal mod'!O21),FALSE))</f>
        <v>0</v>
      </c>
      <c r="Y21" s="19">
        <f>T21+(HLOOKUP(Y$3,'Forskningsbev lokal mod'!$B$1:$AW$33,ROW('Forskningsbev lokal mod'!W21),FALSE)-HLOOKUP(T$3,'Forskningsbev lokal mod'!$B$1:$AW$33,ROW('Forskningsbev lokal mod'!Q21),FALSE))</f>
        <v>0</v>
      </c>
      <c r="Z21" s="19">
        <f>IF('Sentrale parametere'!$B$31="Ja",IFERROR(($F21/$F$34)*('Tot bev overordnet modell'!AA$34*HLOOKUP(Z$2,'Sentrale parametere'!$D$30:$K$31,2,FALSE)),0),'SO-bevilgning'!E21)</f>
        <v>0</v>
      </c>
      <c r="AA21" s="30">
        <f t="shared" si="16"/>
        <v>0</v>
      </c>
      <c r="AB21" s="45">
        <f>IF($B21=Oppslag!$D$2,IF('Sentrale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modell'!W$4:W$33)))*(IF($B21=Oppslag!$D$2,'Tot bev lokal modell'!W21/SUMIF('Tot bev lokal modell'!$B$4:$B$33,Oppslag!$D$2,'Tot bev lokal modell'!W$4:W$33),0))+'Utvikling basis'!F55,'Tot bev lokal modell'!W21+'Utvikling basis'!F55),'Tot bev lokal modell'!W21+'Utvikling basis'!F55)</f>
        <v>0</v>
      </c>
      <c r="AC21" s="49">
        <f>X21+(HLOOKUP(AC$3,'Utdanningsbev lokal mod'!$B$1:$AG$33,ROW('Utdanningsbev lokal mod'!X21),FALSE)-HLOOKUP(X$3,'Utdanningsbev lokal mod'!$B$1:$AG$33,ROW('Utdanningsbev lokal mod'!T21),FALSE))</f>
        <v>0</v>
      </c>
      <c r="AD21" s="19">
        <f>Y21+(HLOOKUP(AD$3,'Forskningsbev lokal mod'!$B$1:$AW$33,ROW('Forskningsbev lokal mod'!AB21),FALSE)-HLOOKUP(Y$3,'Forskningsbev lokal mod'!$B$1:$AW$33,ROW('Forskningsbev lokal mod'!V21),FALSE))</f>
        <v>0</v>
      </c>
      <c r="AE21" s="19">
        <f>IF('Sentrale parametere'!$B$31="Ja",IFERROR(($F21/$F$34)*('Tot bev overordnet modell'!AF$34*HLOOKUP(AE$2,'Sentrale parametere'!$D$30:$K$31,2,FALSE)),0),'SO-bevilgning'!F21)</f>
        <v>0</v>
      </c>
      <c r="AF21" s="30">
        <f t="shared" si="17"/>
        <v>0</v>
      </c>
      <c r="AG21" s="45">
        <f>IF($B21=Oppslag!$D$2,IF('Sentrale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modell'!AB$4:AB$33)))*(IF($B21=Oppslag!$D$2,'Tot bev lokal modell'!AB21/SUMIF('Tot bev lokal modell'!$B$4:$B$33,Oppslag!$D$2,'Tot bev lokal modell'!AB$4:AB$33),0))+'Utvikling basis'!G55,'Tot bev lokal modell'!AB21+'Utvikling basis'!G55),'Tot bev lokal modell'!AB21+'Utvikling basis'!G55)</f>
        <v>0</v>
      </c>
      <c r="AH21" s="49">
        <f>AC21+(HLOOKUP(AH$3,'Utdanningsbev lokal mod'!$B$1:$AG$33,ROW('Utdanningsbev lokal mod'!AC21),FALSE)-HLOOKUP(AC$3,'Utdanningsbev lokal mod'!$B$1:$AG$33,ROW('Utdanningsbev lokal mod'!Y21),FALSE))</f>
        <v>0</v>
      </c>
      <c r="AI21" s="19">
        <f>AD21+(HLOOKUP(AI$3,'Forskningsbev lokal mod'!$B$1:$AW$33,ROW('Forskningsbev lokal mod'!AG21),FALSE)-HLOOKUP(AD$3,'Forskningsbev lokal mod'!$B$1:$AW$33,ROW('Forskningsbev lokal mod'!AA21),FALSE))</f>
        <v>0</v>
      </c>
      <c r="AJ21" s="19">
        <f>IF('Sentrale parametere'!$B$31="Ja",IFERROR(($F21/$F$34)*('Tot bev overordnet modell'!AK$34*HLOOKUP(AJ$2,'Sentrale parametere'!$D$30:$K$31,2,FALSE)),0),'SO-bevilgning'!G21)</f>
        <v>0</v>
      </c>
      <c r="AK21" s="30">
        <f t="shared" si="18"/>
        <v>0</v>
      </c>
      <c r="AL21" s="45">
        <f>IF($B21=Oppslag!$D$2,IF('Sentrale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modell'!AG$4:AG$33)))*(IF($B21=Oppslag!$D$2,'Tot bev lokal modell'!AG21/SUMIF('Tot bev lokal modell'!$B$4:$B$33,Oppslag!$D$2,'Tot bev lokal modell'!AG$4:AG$33),0))+'Utvikling basis'!H55,'Tot bev lokal modell'!AG21+'Utvikling basis'!H55),'Tot bev lokal modell'!AG21+'Utvikling basis'!H55)</f>
        <v>0</v>
      </c>
      <c r="AM21" s="49">
        <f>AH21+(HLOOKUP(AM$3,'Utdanningsbev lokal mod'!$B$1:$AG$33,ROW('Utdanningsbev lokal mod'!AH21),FALSE)-HLOOKUP(AH$3,'Utdanningsbev lokal mod'!$B$1:$AG$33,ROW('Utdanningsbev lokal mod'!AD21),FALSE))</f>
        <v>0</v>
      </c>
      <c r="AN21" s="19">
        <f>AI21+(HLOOKUP(AN$3,'Forskningsbev lokal mod'!$B$1:$AW$33,ROW('Forskningsbev lokal mod'!AL21),FALSE)-HLOOKUP(AI$3,'Forskningsbev lokal mod'!$B$1:$AW$33,ROW('Forskningsbev lokal mod'!AF21),FALSE))</f>
        <v>0</v>
      </c>
      <c r="AO21" s="19">
        <f>IF('Sentrale parametere'!$B$31="Ja",IFERROR(($F21/$F$34)*('Tot bev overordnet modell'!AP$34*HLOOKUP(AO$2,'Sentrale parametere'!$D$30:$K$31,2,FALSE)),0),'SO-bevilgning'!H21)</f>
        <v>0</v>
      </c>
      <c r="AP21" s="30">
        <f t="shared" si="19"/>
        <v>0</v>
      </c>
      <c r="AQ21" s="45">
        <f>IF($B21=Oppslag!$D$2,IF('Sentrale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modell'!AL$4:AL$33)))*(IF($B21=Oppslag!$D$2,'Tot bev lokal modell'!AL21/SUMIF('Tot bev lokal modell'!$B$4:$B$33,Oppslag!$D$2,'Tot bev lokal modell'!AL$4:AL$33),0))+'Utvikling basis'!I55,'Tot bev lokal modell'!AL21+'Utvikling basis'!I55),'Tot bev lokal modell'!AL21+'Utvikling basis'!I55)</f>
        <v>0</v>
      </c>
      <c r="AR21" s="49">
        <f>AM21+(HLOOKUP(AR$3,'Utdanningsbev lokal mod'!$B$1:$AG$33,ROW('Utdanningsbev lokal mod'!AM21),FALSE)-HLOOKUP(AM$3,'Utdanningsbev lokal mod'!$B$1:$AG$33,ROW('Utdanningsbev lokal mod'!AI21),FALSE))</f>
        <v>0</v>
      </c>
      <c r="AS21" s="19">
        <f>AN21+(HLOOKUP(AS$3,'Forskningsbev lokal mod'!$B$1:$AW$33,ROW('Forskningsbev lokal mod'!AQ21),FALSE)-HLOOKUP(AN$3,'Forskningsbev lokal mod'!$B$1:$AW$33,ROW('Forskningsbev lokal mod'!AK21),FALSE))</f>
        <v>0</v>
      </c>
      <c r="AT21" s="19">
        <f>IF('Sentrale parametere'!$B$31="Ja",IFERROR(($F21/$F$34)*('Tot bev overordnet modell'!AU$34*HLOOKUP(AT$2,'Sentrale parametere'!$D$30:$K$31,2,FALSE)),0),'SO-bevilgning'!I21)</f>
        <v>0</v>
      </c>
      <c r="AU21" s="30">
        <f t="shared" si="20"/>
        <v>0</v>
      </c>
    </row>
    <row r="22" spans="1:47" x14ac:dyDescent="0.25">
      <c r="A22" s="91">
        <f>'Enheter, modell og år'!A20</f>
        <v>0</v>
      </c>
      <c r="B22" s="91">
        <f>'Enheter, modell og år'!B20</f>
        <v>0</v>
      </c>
      <c r="C22" s="45">
        <f>'Sentrale parametere'!B58*(1+'Sentrale parametere'!$B$75)</f>
        <v>0</v>
      </c>
      <c r="D22" s="19">
        <f>'Sentrale parametere'!C58*(1+'Sentrale parametere'!$B$75)</f>
        <v>0</v>
      </c>
      <c r="E22" s="19">
        <f>'Sentrale parametere'!D58*(1+'Sentrale parametere'!$B$75)</f>
        <v>0</v>
      </c>
      <c r="F22" s="19">
        <f>'Sentrale parametere'!E58*(1+'Sentrale parametere'!$B$75)</f>
        <v>0</v>
      </c>
      <c r="G22" s="30">
        <f t="shared" si="12"/>
        <v>0</v>
      </c>
      <c r="H22" s="45">
        <f>IF($B22=Oppslag!$D$2,IF('Sentrale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modell'!C$4:C$33)))*(IF($B22=Oppslag!$D$2,'Tot bev lokal modell'!C22/SUMIF('Tot bev lokal modell'!$B$4:$B$33,Oppslag!$D$2,'Tot bev lokal modell'!C$4:C$33),0))+'Utvikling basis'!B56,'Tot bev lokal modell'!C22+'Utvikling basis'!B56),'Tot bev lokal modell'!C22+'Utvikling basis'!B56)</f>
        <v>0</v>
      </c>
      <c r="I22" s="19">
        <f>'Utdanningsbev lokal mod'!E22</f>
        <v>0</v>
      </c>
      <c r="J22" s="19">
        <f>'Forskningsbev lokal mod'!G22</f>
        <v>0</v>
      </c>
      <c r="K22" s="19">
        <f>IF('Sentrale parametere'!$B$31="Ja",IFERROR(($F22/$F$34)*('Tot bev overordnet modell'!L$34*HLOOKUP(K$2,'Sentrale parametere'!$D$30:$K$31,2,FALSE)),0),'SO-bevilgning'!B22)</f>
        <v>0</v>
      </c>
      <c r="L22" s="30">
        <f t="shared" si="13"/>
        <v>0</v>
      </c>
      <c r="M22" s="45">
        <f>IF($B22=Oppslag!$D$2,IF('Sentrale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modell'!H$4:H$33)))*(IF($B22=Oppslag!$D$2,'Tot bev lokal modell'!H22/SUMIF('Tot bev lokal modell'!$B$4:$B$33,Oppslag!$D$2,'Tot bev lokal modell'!H$4:H$33),0))+'Utvikling basis'!C56,'Tot bev lokal modell'!H22+'Utvikling basis'!C56),'Tot bev lokal modell'!H22+'Utvikling basis'!C56)</f>
        <v>0</v>
      </c>
      <c r="N22" s="49">
        <f>I22+(HLOOKUP(N$3,'Utdanningsbev lokal mod'!$B$1:$AG$33,ROW('Utdanningsbev lokal mod'!I22),FALSE)-HLOOKUP(I$3,'Utdanningsbev lokal mod'!$B$1:$AG$33,ROW('Utdanningsbev lokal mod'!E22),FALSE))</f>
        <v>0</v>
      </c>
      <c r="O22" s="19">
        <f>J22+(HLOOKUP(O$3,'Forskningsbev lokal mod'!$B$1:$AW$33,ROW('Forskningsbev lokal mod'!M22),FALSE)-HLOOKUP(J$3,'Forskningsbev lokal mod'!$B$1:$AW$33,ROW('Forskningsbev lokal mod'!G22),FALSE))</f>
        <v>0</v>
      </c>
      <c r="P22" s="19">
        <f>IF('Sentrale parametere'!$B$31="Ja",IFERROR(($F22/$F$34)*('Tot bev overordnet modell'!Q$34*HLOOKUP(P$2,'Sentrale parametere'!$D$30:$K$31,2,FALSE)),0),'SO-bevilgning'!C22)</f>
        <v>0</v>
      </c>
      <c r="Q22" s="30">
        <f t="shared" si="14"/>
        <v>0</v>
      </c>
      <c r="R22" s="45">
        <f>IF($B22=Oppslag!$D$2,IF('Sentrale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modell'!M$4:M$33)))*(IF($B22=Oppslag!$D$2,'Tot bev lokal modell'!M22/SUMIF('Tot bev lokal modell'!$B$4:$B$33,Oppslag!$D$2,'Tot bev lokal modell'!M$4:M$33),0))+'Utvikling basis'!D56,'Tot bev lokal modell'!M22+'Utvikling basis'!D56),'Tot bev lokal modell'!M22+'Utvikling basis'!D56)</f>
        <v>0</v>
      </c>
      <c r="S22" s="49">
        <f>N22+(HLOOKUP(S$3,'Utdanningsbev lokal mod'!$B$1:$AG$33,ROW('Utdanningsbev lokal mod'!N22),FALSE)-HLOOKUP(N$3,'Utdanningsbev lokal mod'!$B$1:$AG$33,ROW('Utdanningsbev lokal mod'!J22),FALSE))</f>
        <v>0</v>
      </c>
      <c r="T22" s="19">
        <f>O22+(HLOOKUP(T$3,'Forskningsbev lokal mod'!$B$1:$AW$33,ROW('Forskningsbev lokal mod'!R22),FALSE)-HLOOKUP(O$3,'Forskningsbev lokal mod'!$B$1:$AW$33,ROW('Forskningsbev lokal mod'!L22),FALSE))</f>
        <v>0</v>
      </c>
      <c r="U22" s="19">
        <f>IF('Sentrale parametere'!$B$31="Ja",IFERROR(($F22/$F$34)*('Tot bev overordnet modell'!V$34*HLOOKUP(U$2,'Sentrale parametere'!$D$30:$K$31,2,FALSE)),0),'SO-bevilgning'!D22)</f>
        <v>0</v>
      </c>
      <c r="V22" s="30">
        <f t="shared" si="15"/>
        <v>0</v>
      </c>
      <c r="W22" s="45">
        <f>IF($B22=Oppslag!$D$2,IF('Sentrale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modell'!R$4:R$33)))*(IF($B22=Oppslag!$D$2,'Tot bev lokal modell'!R22/SUMIF('Tot bev lokal modell'!$B$4:$B$33,Oppslag!$D$2,'Tot bev lokal modell'!R$4:R$33),0))+'Utvikling basis'!E56,'Tot bev lokal modell'!R22+'Utvikling basis'!E56),'Tot bev lokal modell'!R22+'Utvikling basis'!E56)</f>
        <v>0</v>
      </c>
      <c r="X22" s="49">
        <f>S22+(HLOOKUP(X$3,'Utdanningsbev lokal mod'!$B$1:$AG$33,ROW('Utdanningsbev lokal mod'!S22),FALSE)-HLOOKUP(S$3,'Utdanningsbev lokal mod'!$B$1:$AG$33,ROW('Utdanningsbev lokal mod'!O22),FALSE))</f>
        <v>0</v>
      </c>
      <c r="Y22" s="19">
        <f>T22+(HLOOKUP(Y$3,'Forskningsbev lokal mod'!$B$1:$AW$33,ROW('Forskningsbev lokal mod'!W22),FALSE)-HLOOKUP(T$3,'Forskningsbev lokal mod'!$B$1:$AW$33,ROW('Forskningsbev lokal mod'!Q22),FALSE))</f>
        <v>0</v>
      </c>
      <c r="Z22" s="19">
        <f>IF('Sentrale parametere'!$B$31="Ja",IFERROR(($F22/$F$34)*('Tot bev overordnet modell'!AA$34*HLOOKUP(Z$2,'Sentrale parametere'!$D$30:$K$31,2,FALSE)),0),'SO-bevilgning'!E22)</f>
        <v>0</v>
      </c>
      <c r="AA22" s="30">
        <f t="shared" si="16"/>
        <v>0</v>
      </c>
      <c r="AB22" s="45">
        <f>IF($B22=Oppslag!$D$2,IF('Sentrale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modell'!W$4:W$33)))*(IF($B22=Oppslag!$D$2,'Tot bev lokal modell'!W22/SUMIF('Tot bev lokal modell'!$B$4:$B$33,Oppslag!$D$2,'Tot bev lokal modell'!W$4:W$33),0))+'Utvikling basis'!F56,'Tot bev lokal modell'!W22+'Utvikling basis'!F56),'Tot bev lokal modell'!W22+'Utvikling basis'!F56)</f>
        <v>0</v>
      </c>
      <c r="AC22" s="49">
        <f>X22+(HLOOKUP(AC$3,'Utdanningsbev lokal mod'!$B$1:$AG$33,ROW('Utdanningsbev lokal mod'!X22),FALSE)-HLOOKUP(X$3,'Utdanningsbev lokal mod'!$B$1:$AG$33,ROW('Utdanningsbev lokal mod'!T22),FALSE))</f>
        <v>0</v>
      </c>
      <c r="AD22" s="19">
        <f>Y22+(HLOOKUP(AD$3,'Forskningsbev lokal mod'!$B$1:$AW$33,ROW('Forskningsbev lokal mod'!AB22),FALSE)-HLOOKUP(Y$3,'Forskningsbev lokal mod'!$B$1:$AW$33,ROW('Forskningsbev lokal mod'!V22),FALSE))</f>
        <v>0</v>
      </c>
      <c r="AE22" s="19">
        <f>IF('Sentrale parametere'!$B$31="Ja",IFERROR(($F22/$F$34)*('Tot bev overordnet modell'!AF$34*HLOOKUP(AE$2,'Sentrale parametere'!$D$30:$K$31,2,FALSE)),0),'SO-bevilgning'!F22)</f>
        <v>0</v>
      </c>
      <c r="AF22" s="30">
        <f t="shared" si="17"/>
        <v>0</v>
      </c>
      <c r="AG22" s="45">
        <f>IF($B22=Oppslag!$D$2,IF('Sentrale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modell'!AB$4:AB$33)))*(IF($B22=Oppslag!$D$2,'Tot bev lokal modell'!AB22/SUMIF('Tot bev lokal modell'!$B$4:$B$33,Oppslag!$D$2,'Tot bev lokal modell'!AB$4:AB$33),0))+'Utvikling basis'!G56,'Tot bev lokal modell'!AB22+'Utvikling basis'!G56),'Tot bev lokal modell'!AB22+'Utvikling basis'!G56)</f>
        <v>0</v>
      </c>
      <c r="AH22" s="49">
        <f>AC22+(HLOOKUP(AH$3,'Utdanningsbev lokal mod'!$B$1:$AG$33,ROW('Utdanningsbev lokal mod'!AC22),FALSE)-HLOOKUP(AC$3,'Utdanningsbev lokal mod'!$B$1:$AG$33,ROW('Utdanningsbev lokal mod'!Y22),FALSE))</f>
        <v>0</v>
      </c>
      <c r="AI22" s="19">
        <f>AD22+(HLOOKUP(AI$3,'Forskningsbev lokal mod'!$B$1:$AW$33,ROW('Forskningsbev lokal mod'!AG22),FALSE)-HLOOKUP(AD$3,'Forskningsbev lokal mod'!$B$1:$AW$33,ROW('Forskningsbev lokal mod'!AA22),FALSE))</f>
        <v>0</v>
      </c>
      <c r="AJ22" s="19">
        <f>IF('Sentrale parametere'!$B$31="Ja",IFERROR(($F22/$F$34)*('Tot bev overordnet modell'!AK$34*HLOOKUP(AJ$2,'Sentrale parametere'!$D$30:$K$31,2,FALSE)),0),'SO-bevilgning'!G22)</f>
        <v>0</v>
      </c>
      <c r="AK22" s="30">
        <f t="shared" si="18"/>
        <v>0</v>
      </c>
      <c r="AL22" s="45">
        <f>IF($B22=Oppslag!$D$2,IF('Sentrale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modell'!AG$4:AG$33)))*(IF($B22=Oppslag!$D$2,'Tot bev lokal modell'!AG22/SUMIF('Tot bev lokal modell'!$B$4:$B$33,Oppslag!$D$2,'Tot bev lokal modell'!AG$4:AG$33),0))+'Utvikling basis'!H56,'Tot bev lokal modell'!AG22+'Utvikling basis'!H56),'Tot bev lokal modell'!AG22+'Utvikling basis'!H56)</f>
        <v>0</v>
      </c>
      <c r="AM22" s="49">
        <f>AH22+(HLOOKUP(AM$3,'Utdanningsbev lokal mod'!$B$1:$AG$33,ROW('Utdanningsbev lokal mod'!AH22),FALSE)-HLOOKUP(AH$3,'Utdanningsbev lokal mod'!$B$1:$AG$33,ROW('Utdanningsbev lokal mod'!AD22),FALSE))</f>
        <v>0</v>
      </c>
      <c r="AN22" s="19">
        <f>AI22+(HLOOKUP(AN$3,'Forskningsbev lokal mod'!$B$1:$AW$33,ROW('Forskningsbev lokal mod'!AL22),FALSE)-HLOOKUP(AI$3,'Forskningsbev lokal mod'!$B$1:$AW$33,ROW('Forskningsbev lokal mod'!AF22),FALSE))</f>
        <v>0</v>
      </c>
      <c r="AO22" s="19">
        <f>IF('Sentrale parametere'!$B$31="Ja",IFERROR(($F22/$F$34)*('Tot bev overordnet modell'!AP$34*HLOOKUP(AO$2,'Sentrale parametere'!$D$30:$K$31,2,FALSE)),0),'SO-bevilgning'!H22)</f>
        <v>0</v>
      </c>
      <c r="AP22" s="30">
        <f t="shared" si="19"/>
        <v>0</v>
      </c>
      <c r="AQ22" s="45">
        <f>IF($B22=Oppslag!$D$2,IF('Sentrale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modell'!AL$4:AL$33)))*(IF($B22=Oppslag!$D$2,'Tot bev lokal modell'!AL22/SUMIF('Tot bev lokal modell'!$B$4:$B$33,Oppslag!$D$2,'Tot bev lokal modell'!AL$4:AL$33),0))+'Utvikling basis'!I56,'Tot bev lokal modell'!AL22+'Utvikling basis'!I56),'Tot bev lokal modell'!AL22+'Utvikling basis'!I56)</f>
        <v>0</v>
      </c>
      <c r="AR22" s="49">
        <f>AM22+(HLOOKUP(AR$3,'Utdanningsbev lokal mod'!$B$1:$AG$33,ROW('Utdanningsbev lokal mod'!AM22),FALSE)-HLOOKUP(AM$3,'Utdanningsbev lokal mod'!$B$1:$AG$33,ROW('Utdanningsbev lokal mod'!AI22),FALSE))</f>
        <v>0</v>
      </c>
      <c r="AS22" s="19">
        <f>AN22+(HLOOKUP(AS$3,'Forskningsbev lokal mod'!$B$1:$AW$33,ROW('Forskningsbev lokal mod'!AQ22),FALSE)-HLOOKUP(AN$3,'Forskningsbev lokal mod'!$B$1:$AW$33,ROW('Forskningsbev lokal mod'!AK22),FALSE))</f>
        <v>0</v>
      </c>
      <c r="AT22" s="19">
        <f>IF('Sentrale parametere'!$B$31="Ja",IFERROR(($F22/$F$34)*('Tot bev overordnet modell'!AU$34*HLOOKUP(AT$2,'Sentrale parametere'!$D$30:$K$31,2,FALSE)),0),'SO-bevilgning'!I22)</f>
        <v>0</v>
      </c>
      <c r="AU22" s="30">
        <f t="shared" si="20"/>
        <v>0</v>
      </c>
    </row>
    <row r="23" spans="1:47" x14ac:dyDescent="0.25">
      <c r="A23" s="91">
        <f>'Enheter, modell og år'!A21</f>
        <v>0</v>
      </c>
      <c r="B23" s="91">
        <f>'Enheter, modell og år'!B21</f>
        <v>0</v>
      </c>
      <c r="C23" s="45">
        <f>'Sentrale parametere'!B59*(1+'Sentrale parametere'!$B$75)</f>
        <v>0</v>
      </c>
      <c r="D23" s="19">
        <f>'Sentrale parametere'!C59*(1+'Sentrale parametere'!$B$75)</f>
        <v>0</v>
      </c>
      <c r="E23" s="19">
        <f>'Sentrale parametere'!D59*(1+'Sentrale parametere'!$B$75)</f>
        <v>0</v>
      </c>
      <c r="F23" s="19">
        <f>'Sentrale parametere'!E59*(1+'Sentrale parametere'!$B$75)</f>
        <v>0</v>
      </c>
      <c r="G23" s="30">
        <f t="shared" si="12"/>
        <v>0</v>
      </c>
      <c r="H23" s="45">
        <f>IF($B23=Oppslag!$D$2,IF('Sentrale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modell'!C$4:C$33)))*(IF($B23=Oppslag!$D$2,'Tot bev lokal modell'!C23/SUMIF('Tot bev lokal modell'!$B$4:$B$33,Oppslag!$D$2,'Tot bev lokal modell'!C$4:C$33),0))+'Utvikling basis'!B57,'Tot bev lokal modell'!C23+'Utvikling basis'!B57),'Tot bev lokal modell'!C23+'Utvikling basis'!B57)</f>
        <v>0</v>
      </c>
      <c r="I23" s="19">
        <f>'Utdanningsbev lokal mod'!E23</f>
        <v>0</v>
      </c>
      <c r="J23" s="19">
        <f>'Forskningsbev lokal mod'!G23</f>
        <v>0</v>
      </c>
      <c r="K23" s="19">
        <f>IF('Sentrale parametere'!$B$31="Ja",IFERROR(($F23/$F$34)*('Tot bev overordnet modell'!L$34*HLOOKUP(K$2,'Sentrale parametere'!$D$30:$K$31,2,FALSE)),0),'SO-bevilgning'!B23)</f>
        <v>0</v>
      </c>
      <c r="L23" s="30">
        <f t="shared" si="13"/>
        <v>0</v>
      </c>
      <c r="M23" s="45">
        <f>IF($B23=Oppslag!$D$2,IF('Sentrale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modell'!H$4:H$33)))*(IF($B23=Oppslag!$D$2,'Tot bev lokal modell'!H23/SUMIF('Tot bev lokal modell'!$B$4:$B$33,Oppslag!$D$2,'Tot bev lokal modell'!H$4:H$33),0))+'Utvikling basis'!C57,'Tot bev lokal modell'!H23+'Utvikling basis'!C57),'Tot bev lokal modell'!H23+'Utvikling basis'!C57)</f>
        <v>0</v>
      </c>
      <c r="N23" s="49">
        <f>I23+(HLOOKUP(N$3,'Utdanningsbev lokal mod'!$B$1:$AG$33,ROW('Utdanningsbev lokal mod'!I23),FALSE)-HLOOKUP(I$3,'Utdanningsbev lokal mod'!$B$1:$AG$33,ROW('Utdanningsbev lokal mod'!E23),FALSE))</f>
        <v>0</v>
      </c>
      <c r="O23" s="19">
        <f>J23+(HLOOKUP(O$3,'Forskningsbev lokal mod'!$B$1:$AW$33,ROW('Forskningsbev lokal mod'!M23),FALSE)-HLOOKUP(J$3,'Forskningsbev lokal mod'!$B$1:$AW$33,ROW('Forskningsbev lokal mod'!G23),FALSE))</f>
        <v>0</v>
      </c>
      <c r="P23" s="19">
        <f>IF('Sentrale parametere'!$B$31="Ja",IFERROR(($F23/$F$34)*('Tot bev overordnet modell'!Q$34*HLOOKUP(P$2,'Sentrale parametere'!$D$30:$K$31,2,FALSE)),0),'SO-bevilgning'!C23)</f>
        <v>0</v>
      </c>
      <c r="Q23" s="30">
        <f t="shared" si="14"/>
        <v>0</v>
      </c>
      <c r="R23" s="45">
        <f>IF($B23=Oppslag!$D$2,IF('Sentrale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modell'!M$4:M$33)))*(IF($B23=Oppslag!$D$2,'Tot bev lokal modell'!M23/SUMIF('Tot bev lokal modell'!$B$4:$B$33,Oppslag!$D$2,'Tot bev lokal modell'!M$4:M$33),0))+'Utvikling basis'!D57,'Tot bev lokal modell'!M23+'Utvikling basis'!D57),'Tot bev lokal modell'!M23+'Utvikling basis'!D57)</f>
        <v>0</v>
      </c>
      <c r="S23" s="49">
        <f>N23+(HLOOKUP(S$3,'Utdanningsbev lokal mod'!$B$1:$AG$33,ROW('Utdanningsbev lokal mod'!N23),FALSE)-HLOOKUP(N$3,'Utdanningsbev lokal mod'!$B$1:$AG$33,ROW('Utdanningsbev lokal mod'!J23),FALSE))</f>
        <v>0</v>
      </c>
      <c r="T23" s="19">
        <f>O23+(HLOOKUP(T$3,'Forskningsbev lokal mod'!$B$1:$AW$33,ROW('Forskningsbev lokal mod'!R23),FALSE)-HLOOKUP(O$3,'Forskningsbev lokal mod'!$B$1:$AW$33,ROW('Forskningsbev lokal mod'!L23),FALSE))</f>
        <v>0</v>
      </c>
      <c r="U23" s="19">
        <f>IF('Sentrale parametere'!$B$31="Ja",IFERROR(($F23/$F$34)*('Tot bev overordnet modell'!V$34*HLOOKUP(U$2,'Sentrale parametere'!$D$30:$K$31,2,FALSE)),0),'SO-bevilgning'!D23)</f>
        <v>0</v>
      </c>
      <c r="V23" s="30">
        <f t="shared" si="15"/>
        <v>0</v>
      </c>
      <c r="W23" s="45">
        <f>IF($B23=Oppslag!$D$2,IF('Sentrale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modell'!R$4:R$33)))*(IF($B23=Oppslag!$D$2,'Tot bev lokal modell'!R23/SUMIF('Tot bev lokal modell'!$B$4:$B$33,Oppslag!$D$2,'Tot bev lokal modell'!R$4:R$33),0))+'Utvikling basis'!E57,'Tot bev lokal modell'!R23+'Utvikling basis'!E57),'Tot bev lokal modell'!R23+'Utvikling basis'!E57)</f>
        <v>0</v>
      </c>
      <c r="X23" s="49">
        <f>S23+(HLOOKUP(X$3,'Utdanningsbev lokal mod'!$B$1:$AG$33,ROW('Utdanningsbev lokal mod'!S23),FALSE)-HLOOKUP(S$3,'Utdanningsbev lokal mod'!$B$1:$AG$33,ROW('Utdanningsbev lokal mod'!O23),FALSE))</f>
        <v>0</v>
      </c>
      <c r="Y23" s="19">
        <f>T23+(HLOOKUP(Y$3,'Forskningsbev lokal mod'!$B$1:$AW$33,ROW('Forskningsbev lokal mod'!W23),FALSE)-HLOOKUP(T$3,'Forskningsbev lokal mod'!$B$1:$AW$33,ROW('Forskningsbev lokal mod'!Q23),FALSE))</f>
        <v>0</v>
      </c>
      <c r="Z23" s="19">
        <f>IF('Sentrale parametere'!$B$31="Ja",IFERROR(($F23/$F$34)*('Tot bev overordnet modell'!AA$34*HLOOKUP(Z$2,'Sentrale parametere'!$D$30:$K$31,2,FALSE)),0),'SO-bevilgning'!E23)</f>
        <v>0</v>
      </c>
      <c r="AA23" s="30">
        <f t="shared" si="16"/>
        <v>0</v>
      </c>
      <c r="AB23" s="45">
        <f>IF($B23=Oppslag!$D$2,IF('Sentrale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modell'!W$4:W$33)))*(IF($B23=Oppslag!$D$2,'Tot bev lokal modell'!W23/SUMIF('Tot bev lokal modell'!$B$4:$B$33,Oppslag!$D$2,'Tot bev lokal modell'!W$4:W$33),0))+'Utvikling basis'!F57,'Tot bev lokal modell'!W23+'Utvikling basis'!F57),'Tot bev lokal modell'!W23+'Utvikling basis'!F57)</f>
        <v>0</v>
      </c>
      <c r="AC23" s="49">
        <f>X23+(HLOOKUP(AC$3,'Utdanningsbev lokal mod'!$B$1:$AG$33,ROW('Utdanningsbev lokal mod'!X23),FALSE)-HLOOKUP(X$3,'Utdanningsbev lokal mod'!$B$1:$AG$33,ROW('Utdanningsbev lokal mod'!T23),FALSE))</f>
        <v>0</v>
      </c>
      <c r="AD23" s="19">
        <f>Y23+(HLOOKUP(AD$3,'Forskningsbev lokal mod'!$B$1:$AW$33,ROW('Forskningsbev lokal mod'!AB23),FALSE)-HLOOKUP(Y$3,'Forskningsbev lokal mod'!$B$1:$AW$33,ROW('Forskningsbev lokal mod'!V23),FALSE))</f>
        <v>0</v>
      </c>
      <c r="AE23" s="19">
        <f>IF('Sentrale parametere'!$B$31="Ja",IFERROR(($F23/$F$34)*('Tot bev overordnet modell'!AF$34*HLOOKUP(AE$2,'Sentrale parametere'!$D$30:$K$31,2,FALSE)),0),'SO-bevilgning'!F23)</f>
        <v>0</v>
      </c>
      <c r="AF23" s="30">
        <f t="shared" si="17"/>
        <v>0</v>
      </c>
      <c r="AG23" s="45">
        <f>IF($B23=Oppslag!$D$2,IF('Sentrale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modell'!AB$4:AB$33)))*(IF($B23=Oppslag!$D$2,'Tot bev lokal modell'!AB23/SUMIF('Tot bev lokal modell'!$B$4:$B$33,Oppslag!$D$2,'Tot bev lokal modell'!AB$4:AB$33),0))+'Utvikling basis'!G57,'Tot bev lokal modell'!AB23+'Utvikling basis'!G57),'Tot bev lokal modell'!AB23+'Utvikling basis'!G57)</f>
        <v>0</v>
      </c>
      <c r="AH23" s="49">
        <f>AC23+(HLOOKUP(AH$3,'Utdanningsbev lokal mod'!$B$1:$AG$33,ROW('Utdanningsbev lokal mod'!AC23),FALSE)-HLOOKUP(AC$3,'Utdanningsbev lokal mod'!$B$1:$AG$33,ROW('Utdanningsbev lokal mod'!Y23),FALSE))</f>
        <v>0</v>
      </c>
      <c r="AI23" s="19">
        <f>AD23+(HLOOKUP(AI$3,'Forskningsbev lokal mod'!$B$1:$AW$33,ROW('Forskningsbev lokal mod'!AG23),FALSE)-HLOOKUP(AD$3,'Forskningsbev lokal mod'!$B$1:$AW$33,ROW('Forskningsbev lokal mod'!AA23),FALSE))</f>
        <v>0</v>
      </c>
      <c r="AJ23" s="19">
        <f>IF('Sentrale parametere'!$B$31="Ja",IFERROR(($F23/$F$34)*('Tot bev overordnet modell'!AK$34*HLOOKUP(AJ$2,'Sentrale parametere'!$D$30:$K$31,2,FALSE)),0),'SO-bevilgning'!G23)</f>
        <v>0</v>
      </c>
      <c r="AK23" s="30">
        <f t="shared" si="18"/>
        <v>0</v>
      </c>
      <c r="AL23" s="45">
        <f>IF($B23=Oppslag!$D$2,IF('Sentrale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modell'!AG$4:AG$33)))*(IF($B23=Oppslag!$D$2,'Tot bev lokal modell'!AG23/SUMIF('Tot bev lokal modell'!$B$4:$B$33,Oppslag!$D$2,'Tot bev lokal modell'!AG$4:AG$33),0))+'Utvikling basis'!H57,'Tot bev lokal modell'!AG23+'Utvikling basis'!H57),'Tot bev lokal modell'!AG23+'Utvikling basis'!H57)</f>
        <v>0</v>
      </c>
      <c r="AM23" s="49">
        <f>AH23+(HLOOKUP(AM$3,'Utdanningsbev lokal mod'!$B$1:$AG$33,ROW('Utdanningsbev lokal mod'!AH23),FALSE)-HLOOKUP(AH$3,'Utdanningsbev lokal mod'!$B$1:$AG$33,ROW('Utdanningsbev lokal mod'!AD23),FALSE))</f>
        <v>0</v>
      </c>
      <c r="AN23" s="19">
        <f>AI23+(HLOOKUP(AN$3,'Forskningsbev lokal mod'!$B$1:$AW$33,ROW('Forskningsbev lokal mod'!AL23),FALSE)-HLOOKUP(AI$3,'Forskningsbev lokal mod'!$B$1:$AW$33,ROW('Forskningsbev lokal mod'!AF23),FALSE))</f>
        <v>0</v>
      </c>
      <c r="AO23" s="19">
        <f>IF('Sentrale parametere'!$B$31="Ja",IFERROR(($F23/$F$34)*('Tot bev overordnet modell'!AP$34*HLOOKUP(AO$2,'Sentrale parametere'!$D$30:$K$31,2,FALSE)),0),'SO-bevilgning'!H23)</f>
        <v>0</v>
      </c>
      <c r="AP23" s="30">
        <f t="shared" si="19"/>
        <v>0</v>
      </c>
      <c r="AQ23" s="45">
        <f>IF($B23=Oppslag!$D$2,IF('Sentrale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modell'!AL$4:AL$33)))*(IF($B23=Oppslag!$D$2,'Tot bev lokal modell'!AL23/SUMIF('Tot bev lokal modell'!$B$4:$B$33,Oppslag!$D$2,'Tot bev lokal modell'!AL$4:AL$33),0))+'Utvikling basis'!I57,'Tot bev lokal modell'!AL23+'Utvikling basis'!I57),'Tot bev lokal modell'!AL23+'Utvikling basis'!I57)</f>
        <v>0</v>
      </c>
      <c r="AR23" s="49">
        <f>AM23+(HLOOKUP(AR$3,'Utdanningsbev lokal mod'!$B$1:$AG$33,ROW('Utdanningsbev lokal mod'!AM23),FALSE)-HLOOKUP(AM$3,'Utdanningsbev lokal mod'!$B$1:$AG$33,ROW('Utdanningsbev lokal mod'!AI23),FALSE))</f>
        <v>0</v>
      </c>
      <c r="AS23" s="19">
        <f>AN23+(HLOOKUP(AS$3,'Forskningsbev lokal mod'!$B$1:$AW$33,ROW('Forskningsbev lokal mod'!AQ23),FALSE)-HLOOKUP(AN$3,'Forskningsbev lokal mod'!$B$1:$AW$33,ROW('Forskningsbev lokal mod'!AK23),FALSE))</f>
        <v>0</v>
      </c>
      <c r="AT23" s="19">
        <f>IF('Sentrale parametere'!$B$31="Ja",IFERROR(($F23/$F$34)*('Tot bev overordnet modell'!AU$34*HLOOKUP(AT$2,'Sentrale parametere'!$D$30:$K$31,2,FALSE)),0),'SO-bevilgning'!I23)</f>
        <v>0</v>
      </c>
      <c r="AU23" s="30">
        <f t="shared" si="20"/>
        <v>0</v>
      </c>
    </row>
    <row r="24" spans="1:47" x14ac:dyDescent="0.25">
      <c r="A24" s="91">
        <f>'Enheter, modell og år'!A22</f>
        <v>0</v>
      </c>
      <c r="B24" s="91">
        <f>'Enheter, modell og år'!B22</f>
        <v>0</v>
      </c>
      <c r="C24" s="45">
        <f>'Sentrale parametere'!B60*(1+'Sentrale parametere'!$B$75)</f>
        <v>0</v>
      </c>
      <c r="D24" s="19">
        <f>'Sentrale parametere'!C60*(1+'Sentrale parametere'!$B$75)</f>
        <v>0</v>
      </c>
      <c r="E24" s="19">
        <f>'Sentrale parametere'!D60*(1+'Sentrale parametere'!$B$75)</f>
        <v>0</v>
      </c>
      <c r="F24" s="19">
        <f>'Sentrale parametere'!E60*(1+'Sentrale parametere'!$B$75)</f>
        <v>0</v>
      </c>
      <c r="G24" s="30">
        <f t="shared" si="12"/>
        <v>0</v>
      </c>
      <c r="H24" s="45">
        <f>IF($B24=Oppslag!$D$2,IF('Sentrale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modell'!C$4:C$33)))*(IF($B24=Oppslag!$D$2,'Tot bev lokal modell'!C24/SUMIF('Tot bev lokal modell'!$B$4:$B$33,Oppslag!$D$2,'Tot bev lokal modell'!C$4:C$33),0))+'Utvikling basis'!B58,'Tot bev lokal modell'!C24+'Utvikling basis'!B58),'Tot bev lokal modell'!C24+'Utvikling basis'!B58)</f>
        <v>0</v>
      </c>
      <c r="I24" s="19">
        <f>'Utdanningsbev lokal mod'!E24</f>
        <v>0</v>
      </c>
      <c r="J24" s="19">
        <f>'Forskningsbev lokal mod'!G24</f>
        <v>0</v>
      </c>
      <c r="K24" s="19">
        <f>IF('Sentrale parametere'!$B$31="Ja",IFERROR(($F24/$F$34)*('Tot bev overordnet modell'!L$34*HLOOKUP(K$2,'Sentrale parametere'!$D$30:$K$31,2,FALSE)),0),'SO-bevilgning'!B24)</f>
        <v>0</v>
      </c>
      <c r="L24" s="30">
        <f t="shared" si="13"/>
        <v>0</v>
      </c>
      <c r="M24" s="45">
        <f>IF($B24=Oppslag!$D$2,IF('Sentrale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modell'!H$4:H$33)))*(IF($B24=Oppslag!$D$2,'Tot bev lokal modell'!H24/SUMIF('Tot bev lokal modell'!$B$4:$B$33,Oppslag!$D$2,'Tot bev lokal modell'!H$4:H$33),0))+'Utvikling basis'!C58,'Tot bev lokal modell'!H24+'Utvikling basis'!C58),'Tot bev lokal modell'!H24+'Utvikling basis'!C58)</f>
        <v>0</v>
      </c>
      <c r="N24" s="49">
        <f>I24+(HLOOKUP(N$3,'Utdanningsbev lokal mod'!$B$1:$AG$33,ROW('Utdanningsbev lokal mod'!I24),FALSE)-HLOOKUP(I$3,'Utdanningsbev lokal mod'!$B$1:$AG$33,ROW('Utdanningsbev lokal mod'!E24),FALSE))</f>
        <v>0</v>
      </c>
      <c r="O24" s="19">
        <f>J24+(HLOOKUP(O$3,'Forskningsbev lokal mod'!$B$1:$AW$33,ROW('Forskningsbev lokal mod'!M24),FALSE)-HLOOKUP(J$3,'Forskningsbev lokal mod'!$B$1:$AW$33,ROW('Forskningsbev lokal mod'!G24),FALSE))</f>
        <v>0</v>
      </c>
      <c r="P24" s="19">
        <f>IF('Sentrale parametere'!$B$31="Ja",IFERROR(($F24/$F$34)*('Tot bev overordnet modell'!Q$34*HLOOKUP(P$2,'Sentrale parametere'!$D$30:$K$31,2,FALSE)),0),'SO-bevilgning'!C24)</f>
        <v>0</v>
      </c>
      <c r="Q24" s="30">
        <f t="shared" si="14"/>
        <v>0</v>
      </c>
      <c r="R24" s="45">
        <f>IF($B24=Oppslag!$D$2,IF('Sentrale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modell'!M$4:M$33)))*(IF($B24=Oppslag!$D$2,'Tot bev lokal modell'!M24/SUMIF('Tot bev lokal modell'!$B$4:$B$33,Oppslag!$D$2,'Tot bev lokal modell'!M$4:M$33),0))+'Utvikling basis'!D58,'Tot bev lokal modell'!M24+'Utvikling basis'!D58),'Tot bev lokal modell'!M24+'Utvikling basis'!D58)</f>
        <v>0</v>
      </c>
      <c r="S24" s="49">
        <f>N24+(HLOOKUP(S$3,'Utdanningsbev lokal mod'!$B$1:$AG$33,ROW('Utdanningsbev lokal mod'!N24),FALSE)-HLOOKUP(N$3,'Utdanningsbev lokal mod'!$B$1:$AG$33,ROW('Utdanningsbev lokal mod'!J24),FALSE))</f>
        <v>0</v>
      </c>
      <c r="T24" s="19">
        <f>O24+(HLOOKUP(T$3,'Forskningsbev lokal mod'!$B$1:$AW$33,ROW('Forskningsbev lokal mod'!R24),FALSE)-HLOOKUP(O$3,'Forskningsbev lokal mod'!$B$1:$AW$33,ROW('Forskningsbev lokal mod'!L24),FALSE))</f>
        <v>0</v>
      </c>
      <c r="U24" s="19">
        <f>IF('Sentrale parametere'!$B$31="Ja",IFERROR(($F24/$F$34)*('Tot bev overordnet modell'!V$34*HLOOKUP(U$2,'Sentrale parametere'!$D$30:$K$31,2,FALSE)),0),'SO-bevilgning'!D24)</f>
        <v>0</v>
      </c>
      <c r="V24" s="30">
        <f t="shared" si="15"/>
        <v>0</v>
      </c>
      <c r="W24" s="45">
        <f>IF($B24=Oppslag!$D$2,IF('Sentrale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modell'!R$4:R$33)))*(IF($B24=Oppslag!$D$2,'Tot bev lokal modell'!R24/SUMIF('Tot bev lokal modell'!$B$4:$B$33,Oppslag!$D$2,'Tot bev lokal modell'!R$4:R$33),0))+'Utvikling basis'!E58,'Tot bev lokal modell'!R24+'Utvikling basis'!E58),'Tot bev lokal modell'!R24+'Utvikling basis'!E58)</f>
        <v>0</v>
      </c>
      <c r="X24" s="49">
        <f>S24+(HLOOKUP(X$3,'Utdanningsbev lokal mod'!$B$1:$AG$33,ROW('Utdanningsbev lokal mod'!S24),FALSE)-HLOOKUP(S$3,'Utdanningsbev lokal mod'!$B$1:$AG$33,ROW('Utdanningsbev lokal mod'!O24),FALSE))</f>
        <v>0</v>
      </c>
      <c r="Y24" s="19">
        <f>T24+(HLOOKUP(Y$3,'Forskningsbev lokal mod'!$B$1:$AW$33,ROW('Forskningsbev lokal mod'!W24),FALSE)-HLOOKUP(T$3,'Forskningsbev lokal mod'!$B$1:$AW$33,ROW('Forskningsbev lokal mod'!Q24),FALSE))</f>
        <v>0</v>
      </c>
      <c r="Z24" s="19">
        <f>IF('Sentrale parametere'!$B$31="Ja",IFERROR(($F24/$F$34)*('Tot bev overordnet modell'!AA$34*HLOOKUP(Z$2,'Sentrale parametere'!$D$30:$K$31,2,FALSE)),0),'SO-bevilgning'!E24)</f>
        <v>0</v>
      </c>
      <c r="AA24" s="30">
        <f t="shared" si="16"/>
        <v>0</v>
      </c>
      <c r="AB24" s="45">
        <f>IF($B24=Oppslag!$D$2,IF('Sentrale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modell'!W$4:W$33)))*(IF($B24=Oppslag!$D$2,'Tot bev lokal modell'!W24/SUMIF('Tot bev lokal modell'!$B$4:$B$33,Oppslag!$D$2,'Tot bev lokal modell'!W$4:W$33),0))+'Utvikling basis'!F58,'Tot bev lokal modell'!W24+'Utvikling basis'!F58),'Tot bev lokal modell'!W24+'Utvikling basis'!F58)</f>
        <v>0</v>
      </c>
      <c r="AC24" s="49">
        <f>X24+(HLOOKUP(AC$3,'Utdanningsbev lokal mod'!$B$1:$AG$33,ROW('Utdanningsbev lokal mod'!X24),FALSE)-HLOOKUP(X$3,'Utdanningsbev lokal mod'!$B$1:$AG$33,ROW('Utdanningsbev lokal mod'!T24),FALSE))</f>
        <v>0</v>
      </c>
      <c r="AD24" s="19">
        <f>Y24+(HLOOKUP(AD$3,'Forskningsbev lokal mod'!$B$1:$AW$33,ROW('Forskningsbev lokal mod'!AB24),FALSE)-HLOOKUP(Y$3,'Forskningsbev lokal mod'!$B$1:$AW$33,ROW('Forskningsbev lokal mod'!V24),FALSE))</f>
        <v>0</v>
      </c>
      <c r="AE24" s="19">
        <f>IF('Sentrale parametere'!$B$31="Ja",IFERROR(($F24/$F$34)*('Tot bev overordnet modell'!AF$34*HLOOKUP(AE$2,'Sentrale parametere'!$D$30:$K$31,2,FALSE)),0),'SO-bevilgning'!F24)</f>
        <v>0</v>
      </c>
      <c r="AF24" s="30">
        <f t="shared" si="17"/>
        <v>0</v>
      </c>
      <c r="AG24" s="45">
        <f>IF($B24=Oppslag!$D$2,IF('Sentrale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modell'!AB$4:AB$33)))*(IF($B24=Oppslag!$D$2,'Tot bev lokal modell'!AB24/SUMIF('Tot bev lokal modell'!$B$4:$B$33,Oppslag!$D$2,'Tot bev lokal modell'!AB$4:AB$33),0))+'Utvikling basis'!G58,'Tot bev lokal modell'!AB24+'Utvikling basis'!G58),'Tot bev lokal modell'!AB24+'Utvikling basis'!G58)</f>
        <v>0</v>
      </c>
      <c r="AH24" s="49">
        <f>AC24+(HLOOKUP(AH$3,'Utdanningsbev lokal mod'!$B$1:$AG$33,ROW('Utdanningsbev lokal mod'!AC24),FALSE)-HLOOKUP(AC$3,'Utdanningsbev lokal mod'!$B$1:$AG$33,ROW('Utdanningsbev lokal mod'!Y24),FALSE))</f>
        <v>0</v>
      </c>
      <c r="AI24" s="19">
        <f>AD24+(HLOOKUP(AI$3,'Forskningsbev lokal mod'!$B$1:$AW$33,ROW('Forskningsbev lokal mod'!AG24),FALSE)-HLOOKUP(AD$3,'Forskningsbev lokal mod'!$B$1:$AW$33,ROW('Forskningsbev lokal mod'!AA24),FALSE))</f>
        <v>0</v>
      </c>
      <c r="AJ24" s="19">
        <f>IF('Sentrale parametere'!$B$31="Ja",IFERROR(($F24/$F$34)*('Tot bev overordnet modell'!AK$34*HLOOKUP(AJ$2,'Sentrale parametere'!$D$30:$K$31,2,FALSE)),0),'SO-bevilgning'!G24)</f>
        <v>0</v>
      </c>
      <c r="AK24" s="30">
        <f t="shared" si="18"/>
        <v>0</v>
      </c>
      <c r="AL24" s="45">
        <f>IF($B24=Oppslag!$D$2,IF('Sentrale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modell'!AG$4:AG$33)))*(IF($B24=Oppslag!$D$2,'Tot bev lokal modell'!AG24/SUMIF('Tot bev lokal modell'!$B$4:$B$33,Oppslag!$D$2,'Tot bev lokal modell'!AG$4:AG$33),0))+'Utvikling basis'!H58,'Tot bev lokal modell'!AG24+'Utvikling basis'!H58),'Tot bev lokal modell'!AG24+'Utvikling basis'!H58)</f>
        <v>0</v>
      </c>
      <c r="AM24" s="49">
        <f>AH24+(HLOOKUP(AM$3,'Utdanningsbev lokal mod'!$B$1:$AG$33,ROW('Utdanningsbev lokal mod'!AH24),FALSE)-HLOOKUP(AH$3,'Utdanningsbev lokal mod'!$B$1:$AG$33,ROW('Utdanningsbev lokal mod'!AD24),FALSE))</f>
        <v>0</v>
      </c>
      <c r="AN24" s="19">
        <f>AI24+(HLOOKUP(AN$3,'Forskningsbev lokal mod'!$B$1:$AW$33,ROW('Forskningsbev lokal mod'!AL24),FALSE)-HLOOKUP(AI$3,'Forskningsbev lokal mod'!$B$1:$AW$33,ROW('Forskningsbev lokal mod'!AF24),FALSE))</f>
        <v>0</v>
      </c>
      <c r="AO24" s="19">
        <f>IF('Sentrale parametere'!$B$31="Ja",IFERROR(($F24/$F$34)*('Tot bev overordnet modell'!AP$34*HLOOKUP(AO$2,'Sentrale parametere'!$D$30:$K$31,2,FALSE)),0),'SO-bevilgning'!H24)</f>
        <v>0</v>
      </c>
      <c r="AP24" s="30">
        <f t="shared" si="19"/>
        <v>0</v>
      </c>
      <c r="AQ24" s="45">
        <f>IF($B24=Oppslag!$D$2,IF('Sentrale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modell'!AL$4:AL$33)))*(IF($B24=Oppslag!$D$2,'Tot bev lokal modell'!AL24/SUMIF('Tot bev lokal modell'!$B$4:$B$33,Oppslag!$D$2,'Tot bev lokal modell'!AL$4:AL$33),0))+'Utvikling basis'!I58,'Tot bev lokal modell'!AL24+'Utvikling basis'!I58),'Tot bev lokal modell'!AL24+'Utvikling basis'!I58)</f>
        <v>0</v>
      </c>
      <c r="AR24" s="49">
        <f>AM24+(HLOOKUP(AR$3,'Utdanningsbev lokal mod'!$B$1:$AG$33,ROW('Utdanningsbev lokal mod'!AM24),FALSE)-HLOOKUP(AM$3,'Utdanningsbev lokal mod'!$B$1:$AG$33,ROW('Utdanningsbev lokal mod'!AI24),FALSE))</f>
        <v>0</v>
      </c>
      <c r="AS24" s="19">
        <f>AN24+(HLOOKUP(AS$3,'Forskningsbev lokal mod'!$B$1:$AW$33,ROW('Forskningsbev lokal mod'!AQ24),FALSE)-HLOOKUP(AN$3,'Forskningsbev lokal mod'!$B$1:$AW$33,ROW('Forskningsbev lokal mod'!AK24),FALSE))</f>
        <v>0</v>
      </c>
      <c r="AT24" s="19">
        <f>IF('Sentrale parametere'!$B$31="Ja",IFERROR(($F24/$F$34)*('Tot bev overordnet modell'!AU$34*HLOOKUP(AT$2,'Sentrale parametere'!$D$30:$K$31,2,FALSE)),0),'SO-bevilgning'!I24)</f>
        <v>0</v>
      </c>
      <c r="AU24" s="30">
        <f t="shared" si="20"/>
        <v>0</v>
      </c>
    </row>
    <row r="25" spans="1:47" x14ac:dyDescent="0.25">
      <c r="A25" s="91">
        <f>'Enheter, modell og år'!A23</f>
        <v>0</v>
      </c>
      <c r="B25" s="91">
        <f>'Enheter, modell og år'!B23</f>
        <v>0</v>
      </c>
      <c r="C25" s="45">
        <f>'Sentrale parametere'!B61*(1+'Sentrale parametere'!$B$75)</f>
        <v>0</v>
      </c>
      <c r="D25" s="19">
        <f>'Sentrale parametere'!C61*(1+'Sentrale parametere'!$B$75)</f>
        <v>0</v>
      </c>
      <c r="E25" s="19">
        <f>'Sentrale parametere'!D61*(1+'Sentrale parametere'!$B$75)</f>
        <v>0</v>
      </c>
      <c r="F25" s="19">
        <f>'Sentrale parametere'!E61*(1+'Sentrale parametere'!$B$75)</f>
        <v>0</v>
      </c>
      <c r="G25" s="30">
        <f t="shared" si="12"/>
        <v>0</v>
      </c>
      <c r="H25" s="45">
        <f>IF($B25=Oppslag!$D$2,IF('Sentrale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modell'!C$4:C$33)))*(IF($B25=Oppslag!$D$2,'Tot bev lokal modell'!C25/SUMIF('Tot bev lokal modell'!$B$4:$B$33,Oppslag!$D$2,'Tot bev lokal modell'!C$4:C$33),0))+'Utvikling basis'!B59,'Tot bev lokal modell'!C25+'Utvikling basis'!B59),'Tot bev lokal modell'!C25+'Utvikling basis'!B59)</f>
        <v>0</v>
      </c>
      <c r="I25" s="19">
        <f>'Utdanningsbev lokal mod'!E25</f>
        <v>0</v>
      </c>
      <c r="J25" s="19">
        <f>'Forskningsbev lokal mod'!G25</f>
        <v>0</v>
      </c>
      <c r="K25" s="19">
        <f>IF('Sentrale parametere'!$B$31="Ja",IFERROR(($F25/$F$34)*('Tot bev overordnet modell'!L$34*HLOOKUP(K$2,'Sentrale parametere'!$D$30:$K$31,2,FALSE)),0),'SO-bevilgning'!B25)</f>
        <v>0</v>
      </c>
      <c r="L25" s="30">
        <f t="shared" si="13"/>
        <v>0</v>
      </c>
      <c r="M25" s="45">
        <f>IF($B25=Oppslag!$D$2,IF('Sentrale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modell'!H$4:H$33)))*(IF($B25=Oppslag!$D$2,'Tot bev lokal modell'!H25/SUMIF('Tot bev lokal modell'!$B$4:$B$33,Oppslag!$D$2,'Tot bev lokal modell'!H$4:H$33),0))+'Utvikling basis'!C59,'Tot bev lokal modell'!H25+'Utvikling basis'!C59),'Tot bev lokal modell'!H25+'Utvikling basis'!C59)</f>
        <v>0</v>
      </c>
      <c r="N25" s="49">
        <f>I25+(HLOOKUP(N$3,'Utdanningsbev lokal mod'!$B$1:$AG$33,ROW('Utdanningsbev lokal mod'!I25),FALSE)-HLOOKUP(I$3,'Utdanningsbev lokal mod'!$B$1:$AG$33,ROW('Utdanningsbev lokal mod'!E25),FALSE))</f>
        <v>0</v>
      </c>
      <c r="O25" s="19">
        <f>J25+(HLOOKUP(O$3,'Forskningsbev lokal mod'!$B$1:$AW$33,ROW('Forskningsbev lokal mod'!M25),FALSE)-HLOOKUP(J$3,'Forskningsbev lokal mod'!$B$1:$AW$33,ROW('Forskningsbev lokal mod'!G25),FALSE))</f>
        <v>0</v>
      </c>
      <c r="P25" s="19">
        <f>IF('Sentrale parametere'!$B$31="Ja",IFERROR(($F25/$F$34)*('Tot bev overordnet modell'!Q$34*HLOOKUP(P$2,'Sentrale parametere'!$D$30:$K$31,2,FALSE)),0),'SO-bevilgning'!C25)</f>
        <v>0</v>
      </c>
      <c r="Q25" s="30">
        <f t="shared" si="14"/>
        <v>0</v>
      </c>
      <c r="R25" s="45">
        <f>IF($B25=Oppslag!$D$2,IF('Sentrale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modell'!M$4:M$33)))*(IF($B25=Oppslag!$D$2,'Tot bev lokal modell'!M25/SUMIF('Tot bev lokal modell'!$B$4:$B$33,Oppslag!$D$2,'Tot bev lokal modell'!M$4:M$33),0))+'Utvikling basis'!D59,'Tot bev lokal modell'!M25+'Utvikling basis'!D59),'Tot bev lokal modell'!M25+'Utvikling basis'!D59)</f>
        <v>0</v>
      </c>
      <c r="S25" s="49">
        <f>N25+(HLOOKUP(S$3,'Utdanningsbev lokal mod'!$B$1:$AG$33,ROW('Utdanningsbev lokal mod'!N25),FALSE)-HLOOKUP(N$3,'Utdanningsbev lokal mod'!$B$1:$AG$33,ROW('Utdanningsbev lokal mod'!J25),FALSE))</f>
        <v>0</v>
      </c>
      <c r="T25" s="19">
        <f>O25+(HLOOKUP(T$3,'Forskningsbev lokal mod'!$B$1:$AW$33,ROW('Forskningsbev lokal mod'!R25),FALSE)-HLOOKUP(O$3,'Forskningsbev lokal mod'!$B$1:$AW$33,ROW('Forskningsbev lokal mod'!L25),FALSE))</f>
        <v>0</v>
      </c>
      <c r="U25" s="19">
        <f>IF('Sentrale parametere'!$B$31="Ja",IFERROR(($F25/$F$34)*('Tot bev overordnet modell'!V$34*HLOOKUP(U$2,'Sentrale parametere'!$D$30:$K$31,2,FALSE)),0),'SO-bevilgning'!D25)</f>
        <v>0</v>
      </c>
      <c r="V25" s="30">
        <f t="shared" si="15"/>
        <v>0</v>
      </c>
      <c r="W25" s="45">
        <f>IF($B25=Oppslag!$D$2,IF('Sentrale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modell'!R$4:R$33)))*(IF($B25=Oppslag!$D$2,'Tot bev lokal modell'!R25/SUMIF('Tot bev lokal modell'!$B$4:$B$33,Oppslag!$D$2,'Tot bev lokal modell'!R$4:R$33),0))+'Utvikling basis'!E59,'Tot bev lokal modell'!R25+'Utvikling basis'!E59),'Tot bev lokal modell'!R25+'Utvikling basis'!E59)</f>
        <v>0</v>
      </c>
      <c r="X25" s="49">
        <f>S25+(HLOOKUP(X$3,'Utdanningsbev lokal mod'!$B$1:$AG$33,ROW('Utdanningsbev lokal mod'!S25),FALSE)-HLOOKUP(S$3,'Utdanningsbev lokal mod'!$B$1:$AG$33,ROW('Utdanningsbev lokal mod'!O25),FALSE))</f>
        <v>0</v>
      </c>
      <c r="Y25" s="19">
        <f>T25+(HLOOKUP(Y$3,'Forskningsbev lokal mod'!$B$1:$AW$33,ROW('Forskningsbev lokal mod'!W25),FALSE)-HLOOKUP(T$3,'Forskningsbev lokal mod'!$B$1:$AW$33,ROW('Forskningsbev lokal mod'!Q25),FALSE))</f>
        <v>0</v>
      </c>
      <c r="Z25" s="19">
        <f>IF('Sentrale parametere'!$B$31="Ja",IFERROR(($F25/$F$34)*('Tot bev overordnet modell'!AA$34*HLOOKUP(Z$2,'Sentrale parametere'!$D$30:$K$31,2,FALSE)),0),'SO-bevilgning'!E25)</f>
        <v>0</v>
      </c>
      <c r="AA25" s="30">
        <f t="shared" si="16"/>
        <v>0</v>
      </c>
      <c r="AB25" s="45">
        <f>IF($B25=Oppslag!$D$2,IF('Sentrale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modell'!W$4:W$33)))*(IF($B25=Oppslag!$D$2,'Tot bev lokal modell'!W25/SUMIF('Tot bev lokal modell'!$B$4:$B$33,Oppslag!$D$2,'Tot bev lokal modell'!W$4:W$33),0))+'Utvikling basis'!F59,'Tot bev lokal modell'!W25+'Utvikling basis'!F59),'Tot bev lokal modell'!W25+'Utvikling basis'!F59)</f>
        <v>0</v>
      </c>
      <c r="AC25" s="49">
        <f>X25+(HLOOKUP(AC$3,'Utdanningsbev lokal mod'!$B$1:$AG$33,ROW('Utdanningsbev lokal mod'!X25),FALSE)-HLOOKUP(X$3,'Utdanningsbev lokal mod'!$B$1:$AG$33,ROW('Utdanningsbev lokal mod'!T25),FALSE))</f>
        <v>0</v>
      </c>
      <c r="AD25" s="19">
        <f>Y25+(HLOOKUP(AD$3,'Forskningsbev lokal mod'!$B$1:$AW$33,ROW('Forskningsbev lokal mod'!AB25),FALSE)-HLOOKUP(Y$3,'Forskningsbev lokal mod'!$B$1:$AW$33,ROW('Forskningsbev lokal mod'!V25),FALSE))</f>
        <v>0</v>
      </c>
      <c r="AE25" s="19">
        <f>IF('Sentrale parametere'!$B$31="Ja",IFERROR(($F25/$F$34)*('Tot bev overordnet modell'!AF$34*HLOOKUP(AE$2,'Sentrale parametere'!$D$30:$K$31,2,FALSE)),0),'SO-bevilgning'!F25)</f>
        <v>0</v>
      </c>
      <c r="AF25" s="30">
        <f t="shared" si="17"/>
        <v>0</v>
      </c>
      <c r="AG25" s="45">
        <f>IF($B25=Oppslag!$D$2,IF('Sentrale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modell'!AB$4:AB$33)))*(IF($B25=Oppslag!$D$2,'Tot bev lokal modell'!AB25/SUMIF('Tot bev lokal modell'!$B$4:$B$33,Oppslag!$D$2,'Tot bev lokal modell'!AB$4:AB$33),0))+'Utvikling basis'!G59,'Tot bev lokal modell'!AB25+'Utvikling basis'!G59),'Tot bev lokal modell'!AB25+'Utvikling basis'!G59)</f>
        <v>0</v>
      </c>
      <c r="AH25" s="49">
        <f>AC25+(HLOOKUP(AH$3,'Utdanningsbev lokal mod'!$B$1:$AG$33,ROW('Utdanningsbev lokal mod'!AC25),FALSE)-HLOOKUP(AC$3,'Utdanningsbev lokal mod'!$B$1:$AG$33,ROW('Utdanningsbev lokal mod'!Y25),FALSE))</f>
        <v>0</v>
      </c>
      <c r="AI25" s="19">
        <f>AD25+(HLOOKUP(AI$3,'Forskningsbev lokal mod'!$B$1:$AW$33,ROW('Forskningsbev lokal mod'!AG25),FALSE)-HLOOKUP(AD$3,'Forskningsbev lokal mod'!$B$1:$AW$33,ROW('Forskningsbev lokal mod'!AA25),FALSE))</f>
        <v>0</v>
      </c>
      <c r="AJ25" s="19">
        <f>IF('Sentrale parametere'!$B$31="Ja",IFERROR(($F25/$F$34)*('Tot bev overordnet modell'!AK$34*HLOOKUP(AJ$2,'Sentrale parametere'!$D$30:$K$31,2,FALSE)),0),'SO-bevilgning'!G25)</f>
        <v>0</v>
      </c>
      <c r="AK25" s="30">
        <f t="shared" si="18"/>
        <v>0</v>
      </c>
      <c r="AL25" s="45">
        <f>IF($B25=Oppslag!$D$2,IF('Sentrale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modell'!AG$4:AG$33)))*(IF($B25=Oppslag!$D$2,'Tot bev lokal modell'!AG25/SUMIF('Tot bev lokal modell'!$B$4:$B$33,Oppslag!$D$2,'Tot bev lokal modell'!AG$4:AG$33),0))+'Utvikling basis'!H59,'Tot bev lokal modell'!AG25+'Utvikling basis'!H59),'Tot bev lokal modell'!AG25+'Utvikling basis'!H59)</f>
        <v>0</v>
      </c>
      <c r="AM25" s="49">
        <f>AH25+(HLOOKUP(AM$3,'Utdanningsbev lokal mod'!$B$1:$AG$33,ROW('Utdanningsbev lokal mod'!AH25),FALSE)-HLOOKUP(AH$3,'Utdanningsbev lokal mod'!$B$1:$AG$33,ROW('Utdanningsbev lokal mod'!AD25),FALSE))</f>
        <v>0</v>
      </c>
      <c r="AN25" s="19">
        <f>AI25+(HLOOKUP(AN$3,'Forskningsbev lokal mod'!$B$1:$AW$33,ROW('Forskningsbev lokal mod'!AL25),FALSE)-HLOOKUP(AI$3,'Forskningsbev lokal mod'!$B$1:$AW$33,ROW('Forskningsbev lokal mod'!AF25),FALSE))</f>
        <v>0</v>
      </c>
      <c r="AO25" s="19">
        <f>IF('Sentrale parametere'!$B$31="Ja",IFERROR(($F25/$F$34)*('Tot bev overordnet modell'!AP$34*HLOOKUP(AO$2,'Sentrale parametere'!$D$30:$K$31,2,FALSE)),0),'SO-bevilgning'!H25)</f>
        <v>0</v>
      </c>
      <c r="AP25" s="30">
        <f t="shared" si="19"/>
        <v>0</v>
      </c>
      <c r="AQ25" s="45">
        <f>IF($B25=Oppslag!$D$2,IF('Sentrale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modell'!AL$4:AL$33)))*(IF($B25=Oppslag!$D$2,'Tot bev lokal modell'!AL25/SUMIF('Tot bev lokal modell'!$B$4:$B$33,Oppslag!$D$2,'Tot bev lokal modell'!AL$4:AL$33),0))+'Utvikling basis'!I59,'Tot bev lokal modell'!AL25+'Utvikling basis'!I59),'Tot bev lokal modell'!AL25+'Utvikling basis'!I59)</f>
        <v>0</v>
      </c>
      <c r="AR25" s="49">
        <f>AM25+(HLOOKUP(AR$3,'Utdanningsbev lokal mod'!$B$1:$AG$33,ROW('Utdanningsbev lokal mod'!AM25),FALSE)-HLOOKUP(AM$3,'Utdanningsbev lokal mod'!$B$1:$AG$33,ROW('Utdanningsbev lokal mod'!AI25),FALSE))</f>
        <v>0</v>
      </c>
      <c r="AS25" s="19">
        <f>AN25+(HLOOKUP(AS$3,'Forskningsbev lokal mod'!$B$1:$AW$33,ROW('Forskningsbev lokal mod'!AQ25),FALSE)-HLOOKUP(AN$3,'Forskningsbev lokal mod'!$B$1:$AW$33,ROW('Forskningsbev lokal mod'!AK25),FALSE))</f>
        <v>0</v>
      </c>
      <c r="AT25" s="19">
        <f>IF('Sentrale parametere'!$B$31="Ja",IFERROR(($F25/$F$34)*('Tot bev overordnet modell'!AU$34*HLOOKUP(AT$2,'Sentrale parametere'!$D$30:$K$31,2,FALSE)),0),'SO-bevilgning'!I25)</f>
        <v>0</v>
      </c>
      <c r="AU25" s="30">
        <f t="shared" si="20"/>
        <v>0</v>
      </c>
    </row>
    <row r="26" spans="1:47" x14ac:dyDescent="0.25">
      <c r="A26" s="91">
        <f>'Enheter, modell og år'!A24</f>
        <v>0</v>
      </c>
      <c r="B26" s="91">
        <f>'Enheter, modell og år'!B24</f>
        <v>0</v>
      </c>
      <c r="C26" s="45">
        <f>'Sentrale parametere'!B62*(1+'Sentrale parametere'!$B$75)</f>
        <v>0</v>
      </c>
      <c r="D26" s="19">
        <f>'Sentrale parametere'!C62*(1+'Sentrale parametere'!$B$75)</f>
        <v>0</v>
      </c>
      <c r="E26" s="19">
        <f>'Sentrale parametere'!D62*(1+'Sentrale parametere'!$B$75)</f>
        <v>0</v>
      </c>
      <c r="F26" s="19">
        <f>'Sentrale parametere'!E62*(1+'Sentrale parametere'!$B$75)</f>
        <v>0</v>
      </c>
      <c r="G26" s="30">
        <f t="shared" si="12"/>
        <v>0</v>
      </c>
      <c r="H26" s="45">
        <f>IF($B26=Oppslag!$D$2,IF('Sentrale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modell'!C$4:C$33)))*(IF($B26=Oppslag!$D$2,'Tot bev lokal modell'!C26/SUMIF('Tot bev lokal modell'!$B$4:$B$33,Oppslag!$D$2,'Tot bev lokal modell'!C$4:C$33),0))+'Utvikling basis'!B60,'Tot bev lokal modell'!C26+'Utvikling basis'!B60),'Tot bev lokal modell'!C26+'Utvikling basis'!B60)</f>
        <v>0</v>
      </c>
      <c r="I26" s="19">
        <f>'Utdanningsbev lokal mod'!E26</f>
        <v>0</v>
      </c>
      <c r="J26" s="19">
        <f>'Forskningsbev lokal mod'!G26</f>
        <v>0</v>
      </c>
      <c r="K26" s="19">
        <f>IF('Sentrale parametere'!$B$31="Ja",IFERROR(($F26/$F$34)*('Tot bev overordnet modell'!L$34*HLOOKUP(K$2,'Sentrale parametere'!$D$30:$K$31,2,FALSE)),0),'SO-bevilgning'!B26)</f>
        <v>0</v>
      </c>
      <c r="L26" s="30">
        <f t="shared" si="13"/>
        <v>0</v>
      </c>
      <c r="M26" s="45">
        <f>IF($B26=Oppslag!$D$2,IF('Sentrale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modell'!H$4:H$33)))*(IF($B26=Oppslag!$D$2,'Tot bev lokal modell'!H26/SUMIF('Tot bev lokal modell'!$B$4:$B$33,Oppslag!$D$2,'Tot bev lokal modell'!H$4:H$33),0))+'Utvikling basis'!C60,'Tot bev lokal modell'!H26+'Utvikling basis'!C60),'Tot bev lokal modell'!H26+'Utvikling basis'!C60)</f>
        <v>0</v>
      </c>
      <c r="N26" s="49">
        <f>I26+(HLOOKUP(N$3,'Utdanningsbev lokal mod'!$B$1:$AG$33,ROW('Utdanningsbev lokal mod'!I26),FALSE)-HLOOKUP(I$3,'Utdanningsbev lokal mod'!$B$1:$AG$33,ROW('Utdanningsbev lokal mod'!E26),FALSE))</f>
        <v>0</v>
      </c>
      <c r="O26" s="19">
        <f>J26+(HLOOKUP(O$3,'Forskningsbev lokal mod'!$B$1:$AW$33,ROW('Forskningsbev lokal mod'!M26),FALSE)-HLOOKUP(J$3,'Forskningsbev lokal mod'!$B$1:$AW$33,ROW('Forskningsbev lokal mod'!G26),FALSE))</f>
        <v>0</v>
      </c>
      <c r="P26" s="19">
        <f>IF('Sentrale parametere'!$B$31="Ja",IFERROR(($F26/$F$34)*('Tot bev overordnet modell'!Q$34*HLOOKUP(P$2,'Sentrale parametere'!$D$30:$K$31,2,FALSE)),0),'SO-bevilgning'!C26)</f>
        <v>0</v>
      </c>
      <c r="Q26" s="30">
        <f t="shared" si="14"/>
        <v>0</v>
      </c>
      <c r="R26" s="45">
        <f>IF($B26=Oppslag!$D$2,IF('Sentrale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modell'!M$4:M$33)))*(IF($B26=Oppslag!$D$2,'Tot bev lokal modell'!M26/SUMIF('Tot bev lokal modell'!$B$4:$B$33,Oppslag!$D$2,'Tot bev lokal modell'!M$4:M$33),0))+'Utvikling basis'!D60,'Tot bev lokal modell'!M26+'Utvikling basis'!D60),'Tot bev lokal modell'!M26+'Utvikling basis'!D60)</f>
        <v>0</v>
      </c>
      <c r="S26" s="49">
        <f>N26+(HLOOKUP(S$3,'Utdanningsbev lokal mod'!$B$1:$AG$33,ROW('Utdanningsbev lokal mod'!N26),FALSE)-HLOOKUP(N$3,'Utdanningsbev lokal mod'!$B$1:$AG$33,ROW('Utdanningsbev lokal mod'!J26),FALSE))</f>
        <v>0</v>
      </c>
      <c r="T26" s="19">
        <f>O26+(HLOOKUP(T$3,'Forskningsbev lokal mod'!$B$1:$AW$33,ROW('Forskningsbev lokal mod'!R26),FALSE)-HLOOKUP(O$3,'Forskningsbev lokal mod'!$B$1:$AW$33,ROW('Forskningsbev lokal mod'!L26),FALSE))</f>
        <v>0</v>
      </c>
      <c r="U26" s="19">
        <f>IF('Sentrale parametere'!$B$31="Ja",IFERROR(($F26/$F$34)*('Tot bev overordnet modell'!V$34*HLOOKUP(U$2,'Sentrale parametere'!$D$30:$K$31,2,FALSE)),0),'SO-bevilgning'!D26)</f>
        <v>0</v>
      </c>
      <c r="V26" s="30">
        <f t="shared" si="15"/>
        <v>0</v>
      </c>
      <c r="W26" s="45">
        <f>IF($B26=Oppslag!$D$2,IF('Sentrale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modell'!R$4:R$33)))*(IF($B26=Oppslag!$D$2,'Tot bev lokal modell'!R26/SUMIF('Tot bev lokal modell'!$B$4:$B$33,Oppslag!$D$2,'Tot bev lokal modell'!R$4:R$33),0))+'Utvikling basis'!E60,'Tot bev lokal modell'!R26+'Utvikling basis'!E60),'Tot bev lokal modell'!R26+'Utvikling basis'!E60)</f>
        <v>0</v>
      </c>
      <c r="X26" s="49">
        <f>S26+(HLOOKUP(X$3,'Utdanningsbev lokal mod'!$B$1:$AG$33,ROW('Utdanningsbev lokal mod'!S26),FALSE)-HLOOKUP(S$3,'Utdanningsbev lokal mod'!$B$1:$AG$33,ROW('Utdanningsbev lokal mod'!O26),FALSE))</f>
        <v>0</v>
      </c>
      <c r="Y26" s="19">
        <f>T26+(HLOOKUP(Y$3,'Forskningsbev lokal mod'!$B$1:$AW$33,ROW('Forskningsbev lokal mod'!W26),FALSE)-HLOOKUP(T$3,'Forskningsbev lokal mod'!$B$1:$AW$33,ROW('Forskningsbev lokal mod'!Q26),FALSE))</f>
        <v>0</v>
      </c>
      <c r="Z26" s="19">
        <f>IF('Sentrale parametere'!$B$31="Ja",IFERROR(($F26/$F$34)*('Tot bev overordnet modell'!AA$34*HLOOKUP(Z$2,'Sentrale parametere'!$D$30:$K$31,2,FALSE)),0),'SO-bevilgning'!E26)</f>
        <v>0</v>
      </c>
      <c r="AA26" s="30">
        <f t="shared" si="16"/>
        <v>0</v>
      </c>
      <c r="AB26" s="45">
        <f>IF($B26=Oppslag!$D$2,IF('Sentrale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modell'!W$4:W$33)))*(IF($B26=Oppslag!$D$2,'Tot bev lokal modell'!W26/SUMIF('Tot bev lokal modell'!$B$4:$B$33,Oppslag!$D$2,'Tot bev lokal modell'!W$4:W$33),0))+'Utvikling basis'!F60,'Tot bev lokal modell'!W26+'Utvikling basis'!F60),'Tot bev lokal modell'!W26+'Utvikling basis'!F60)</f>
        <v>0</v>
      </c>
      <c r="AC26" s="49">
        <f>X26+(HLOOKUP(AC$3,'Utdanningsbev lokal mod'!$B$1:$AG$33,ROW('Utdanningsbev lokal mod'!X26),FALSE)-HLOOKUP(X$3,'Utdanningsbev lokal mod'!$B$1:$AG$33,ROW('Utdanningsbev lokal mod'!T26),FALSE))</f>
        <v>0</v>
      </c>
      <c r="AD26" s="19">
        <f>Y26+(HLOOKUP(AD$3,'Forskningsbev lokal mod'!$B$1:$AW$33,ROW('Forskningsbev lokal mod'!AB26),FALSE)-HLOOKUP(Y$3,'Forskningsbev lokal mod'!$B$1:$AW$33,ROW('Forskningsbev lokal mod'!V26),FALSE))</f>
        <v>0</v>
      </c>
      <c r="AE26" s="19">
        <f>IF('Sentrale parametere'!$B$31="Ja",IFERROR(($F26/$F$34)*('Tot bev overordnet modell'!AF$34*HLOOKUP(AE$2,'Sentrale parametere'!$D$30:$K$31,2,FALSE)),0),'SO-bevilgning'!F26)</f>
        <v>0</v>
      </c>
      <c r="AF26" s="30">
        <f t="shared" si="17"/>
        <v>0</v>
      </c>
      <c r="AG26" s="45">
        <f>IF($B26=Oppslag!$D$2,IF('Sentrale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modell'!AB$4:AB$33)))*(IF($B26=Oppslag!$D$2,'Tot bev lokal modell'!AB26/SUMIF('Tot bev lokal modell'!$B$4:$B$33,Oppslag!$D$2,'Tot bev lokal modell'!AB$4:AB$33),0))+'Utvikling basis'!G60,'Tot bev lokal modell'!AB26+'Utvikling basis'!G60),'Tot bev lokal modell'!AB26+'Utvikling basis'!G60)</f>
        <v>0</v>
      </c>
      <c r="AH26" s="49">
        <f>AC26+(HLOOKUP(AH$3,'Utdanningsbev lokal mod'!$B$1:$AG$33,ROW('Utdanningsbev lokal mod'!AC26),FALSE)-HLOOKUP(AC$3,'Utdanningsbev lokal mod'!$B$1:$AG$33,ROW('Utdanningsbev lokal mod'!Y26),FALSE))</f>
        <v>0</v>
      </c>
      <c r="AI26" s="19">
        <f>AD26+(HLOOKUP(AI$3,'Forskningsbev lokal mod'!$B$1:$AW$33,ROW('Forskningsbev lokal mod'!AG26),FALSE)-HLOOKUP(AD$3,'Forskningsbev lokal mod'!$B$1:$AW$33,ROW('Forskningsbev lokal mod'!AA26),FALSE))</f>
        <v>0</v>
      </c>
      <c r="AJ26" s="19">
        <f>IF('Sentrale parametere'!$B$31="Ja",IFERROR(($F26/$F$34)*('Tot bev overordnet modell'!AK$34*HLOOKUP(AJ$2,'Sentrale parametere'!$D$30:$K$31,2,FALSE)),0),'SO-bevilgning'!G26)</f>
        <v>0</v>
      </c>
      <c r="AK26" s="30">
        <f t="shared" si="18"/>
        <v>0</v>
      </c>
      <c r="AL26" s="45">
        <f>IF($B26=Oppslag!$D$2,IF('Sentrale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modell'!AG$4:AG$33)))*(IF($B26=Oppslag!$D$2,'Tot bev lokal modell'!AG26/SUMIF('Tot bev lokal modell'!$B$4:$B$33,Oppslag!$D$2,'Tot bev lokal modell'!AG$4:AG$33),0))+'Utvikling basis'!H60,'Tot bev lokal modell'!AG26+'Utvikling basis'!H60),'Tot bev lokal modell'!AG26+'Utvikling basis'!H60)</f>
        <v>0</v>
      </c>
      <c r="AM26" s="49">
        <f>AH26+(HLOOKUP(AM$3,'Utdanningsbev lokal mod'!$B$1:$AG$33,ROW('Utdanningsbev lokal mod'!AH26),FALSE)-HLOOKUP(AH$3,'Utdanningsbev lokal mod'!$B$1:$AG$33,ROW('Utdanningsbev lokal mod'!AD26),FALSE))</f>
        <v>0</v>
      </c>
      <c r="AN26" s="19">
        <f>AI26+(HLOOKUP(AN$3,'Forskningsbev lokal mod'!$B$1:$AW$33,ROW('Forskningsbev lokal mod'!AL26),FALSE)-HLOOKUP(AI$3,'Forskningsbev lokal mod'!$B$1:$AW$33,ROW('Forskningsbev lokal mod'!AF26),FALSE))</f>
        <v>0</v>
      </c>
      <c r="AO26" s="19">
        <f>IF('Sentrale parametere'!$B$31="Ja",IFERROR(($F26/$F$34)*('Tot bev overordnet modell'!AP$34*HLOOKUP(AO$2,'Sentrale parametere'!$D$30:$K$31,2,FALSE)),0),'SO-bevilgning'!H26)</f>
        <v>0</v>
      </c>
      <c r="AP26" s="30">
        <f t="shared" si="19"/>
        <v>0</v>
      </c>
      <c r="AQ26" s="45">
        <f>IF($B26=Oppslag!$D$2,IF('Sentrale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modell'!AL$4:AL$33)))*(IF($B26=Oppslag!$D$2,'Tot bev lokal modell'!AL26/SUMIF('Tot bev lokal modell'!$B$4:$B$33,Oppslag!$D$2,'Tot bev lokal modell'!AL$4:AL$33),0))+'Utvikling basis'!I60,'Tot bev lokal modell'!AL26+'Utvikling basis'!I60),'Tot bev lokal modell'!AL26+'Utvikling basis'!I60)</f>
        <v>0</v>
      </c>
      <c r="AR26" s="49">
        <f>AM26+(HLOOKUP(AR$3,'Utdanningsbev lokal mod'!$B$1:$AG$33,ROW('Utdanningsbev lokal mod'!AM26),FALSE)-HLOOKUP(AM$3,'Utdanningsbev lokal mod'!$B$1:$AG$33,ROW('Utdanningsbev lokal mod'!AI26),FALSE))</f>
        <v>0</v>
      </c>
      <c r="AS26" s="19">
        <f>AN26+(HLOOKUP(AS$3,'Forskningsbev lokal mod'!$B$1:$AW$33,ROW('Forskningsbev lokal mod'!AQ26),FALSE)-HLOOKUP(AN$3,'Forskningsbev lokal mod'!$B$1:$AW$33,ROW('Forskningsbev lokal mod'!AK26),FALSE))</f>
        <v>0</v>
      </c>
      <c r="AT26" s="19">
        <f>IF('Sentrale parametere'!$B$31="Ja",IFERROR(($F26/$F$34)*('Tot bev overordnet modell'!AU$34*HLOOKUP(AT$2,'Sentrale parametere'!$D$30:$K$31,2,FALSE)),0),'SO-bevilgning'!I26)</f>
        <v>0</v>
      </c>
      <c r="AU26" s="30">
        <f t="shared" si="20"/>
        <v>0</v>
      </c>
    </row>
    <row r="27" spans="1:47" x14ac:dyDescent="0.25">
      <c r="A27" s="91">
        <f>'Enheter, modell og år'!A25</f>
        <v>0</v>
      </c>
      <c r="B27" s="91">
        <f>'Enheter, modell og år'!B25</f>
        <v>0</v>
      </c>
      <c r="C27" s="45">
        <f>'Sentrale parametere'!B63*(1+'Sentrale parametere'!$B$75)</f>
        <v>0</v>
      </c>
      <c r="D27" s="19">
        <f>'Sentrale parametere'!C63*(1+'Sentrale parametere'!$B$75)</f>
        <v>0</v>
      </c>
      <c r="E27" s="19">
        <f>'Sentrale parametere'!D63*(1+'Sentrale parametere'!$B$75)</f>
        <v>0</v>
      </c>
      <c r="F27" s="19">
        <f>'Sentrale parametere'!E63*(1+'Sentrale parametere'!$B$75)</f>
        <v>0</v>
      </c>
      <c r="G27" s="30">
        <f t="shared" si="12"/>
        <v>0</v>
      </c>
      <c r="H27" s="45">
        <f>IF($B27=Oppslag!$D$2,IF('Sentrale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modell'!C$4:C$33)))*(IF($B27=Oppslag!$D$2,'Tot bev lokal modell'!C27/SUMIF('Tot bev lokal modell'!$B$4:$B$33,Oppslag!$D$2,'Tot bev lokal modell'!C$4:C$33),0))+'Utvikling basis'!B61,'Tot bev lokal modell'!C27+'Utvikling basis'!B61),'Tot bev lokal modell'!C27+'Utvikling basis'!B61)</f>
        <v>0</v>
      </c>
      <c r="I27" s="19">
        <f>'Utdanningsbev lokal mod'!E27</f>
        <v>0</v>
      </c>
      <c r="J27" s="19">
        <f>'Forskningsbev lokal mod'!G27</f>
        <v>0</v>
      </c>
      <c r="K27" s="19">
        <f>IF('Sentrale parametere'!$B$31="Ja",IFERROR(($F27/$F$34)*('Tot bev overordnet modell'!L$34*HLOOKUP(K$2,'Sentrale parametere'!$D$30:$K$31,2,FALSE)),0),'SO-bevilgning'!B27)</f>
        <v>0</v>
      </c>
      <c r="L27" s="30">
        <f t="shared" si="13"/>
        <v>0</v>
      </c>
      <c r="M27" s="45">
        <f>IF($B27=Oppslag!$D$2,IF('Sentrale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modell'!H$4:H$33)))*(IF($B27=Oppslag!$D$2,'Tot bev lokal modell'!H27/SUMIF('Tot bev lokal modell'!$B$4:$B$33,Oppslag!$D$2,'Tot bev lokal modell'!H$4:H$33),0))+'Utvikling basis'!C61,'Tot bev lokal modell'!H27+'Utvikling basis'!C61),'Tot bev lokal modell'!H27+'Utvikling basis'!C61)</f>
        <v>0</v>
      </c>
      <c r="N27" s="49">
        <f>I27+(HLOOKUP(N$3,'Utdanningsbev lokal mod'!$B$1:$AG$33,ROW('Utdanningsbev lokal mod'!I27),FALSE)-HLOOKUP(I$3,'Utdanningsbev lokal mod'!$B$1:$AG$33,ROW('Utdanningsbev lokal mod'!E27),FALSE))</f>
        <v>0</v>
      </c>
      <c r="O27" s="19">
        <f>J27+(HLOOKUP(O$3,'Forskningsbev lokal mod'!$B$1:$AW$33,ROW('Forskningsbev lokal mod'!M27),FALSE)-HLOOKUP(J$3,'Forskningsbev lokal mod'!$B$1:$AW$33,ROW('Forskningsbev lokal mod'!G27),FALSE))</f>
        <v>0</v>
      </c>
      <c r="P27" s="19">
        <f>IF('Sentrale parametere'!$B$31="Ja",IFERROR(($F27/$F$34)*('Tot bev overordnet modell'!Q$34*HLOOKUP(P$2,'Sentrale parametere'!$D$30:$K$31,2,FALSE)),0),'SO-bevilgning'!C27)</f>
        <v>0</v>
      </c>
      <c r="Q27" s="30">
        <f t="shared" si="14"/>
        <v>0</v>
      </c>
      <c r="R27" s="45">
        <f>IF($B27=Oppslag!$D$2,IF('Sentrale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modell'!M$4:M$33)))*(IF($B27=Oppslag!$D$2,'Tot bev lokal modell'!M27/SUMIF('Tot bev lokal modell'!$B$4:$B$33,Oppslag!$D$2,'Tot bev lokal modell'!M$4:M$33),0))+'Utvikling basis'!D61,'Tot bev lokal modell'!M27+'Utvikling basis'!D61),'Tot bev lokal modell'!M27+'Utvikling basis'!D61)</f>
        <v>0</v>
      </c>
      <c r="S27" s="49">
        <f>N27+(HLOOKUP(S$3,'Utdanningsbev lokal mod'!$B$1:$AG$33,ROW('Utdanningsbev lokal mod'!N27),FALSE)-HLOOKUP(N$3,'Utdanningsbev lokal mod'!$B$1:$AG$33,ROW('Utdanningsbev lokal mod'!J27),FALSE))</f>
        <v>0</v>
      </c>
      <c r="T27" s="19">
        <f>O27+(HLOOKUP(T$3,'Forskningsbev lokal mod'!$B$1:$AW$33,ROW('Forskningsbev lokal mod'!R27),FALSE)-HLOOKUP(O$3,'Forskningsbev lokal mod'!$B$1:$AW$33,ROW('Forskningsbev lokal mod'!L27),FALSE))</f>
        <v>0</v>
      </c>
      <c r="U27" s="19">
        <f>IF('Sentrale parametere'!$B$31="Ja",IFERROR(($F27/$F$34)*('Tot bev overordnet modell'!V$34*HLOOKUP(U$2,'Sentrale parametere'!$D$30:$K$31,2,FALSE)),0),'SO-bevilgning'!D27)</f>
        <v>0</v>
      </c>
      <c r="V27" s="30">
        <f t="shared" si="15"/>
        <v>0</v>
      </c>
      <c r="W27" s="45">
        <f>IF($B27=Oppslag!$D$2,IF('Sentrale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modell'!R$4:R$33)))*(IF($B27=Oppslag!$D$2,'Tot bev lokal modell'!R27/SUMIF('Tot bev lokal modell'!$B$4:$B$33,Oppslag!$D$2,'Tot bev lokal modell'!R$4:R$33),0))+'Utvikling basis'!E61,'Tot bev lokal modell'!R27+'Utvikling basis'!E61),'Tot bev lokal modell'!R27+'Utvikling basis'!E61)</f>
        <v>0</v>
      </c>
      <c r="X27" s="49">
        <f>S27+(HLOOKUP(X$3,'Utdanningsbev lokal mod'!$B$1:$AG$33,ROW('Utdanningsbev lokal mod'!S27),FALSE)-HLOOKUP(S$3,'Utdanningsbev lokal mod'!$B$1:$AG$33,ROW('Utdanningsbev lokal mod'!O27),FALSE))</f>
        <v>0</v>
      </c>
      <c r="Y27" s="19">
        <f>T27+(HLOOKUP(Y$3,'Forskningsbev lokal mod'!$B$1:$AW$33,ROW('Forskningsbev lokal mod'!W27),FALSE)-HLOOKUP(T$3,'Forskningsbev lokal mod'!$B$1:$AW$33,ROW('Forskningsbev lokal mod'!Q27),FALSE))</f>
        <v>0</v>
      </c>
      <c r="Z27" s="19">
        <f>IF('Sentrale parametere'!$B$31="Ja",IFERROR(($F27/$F$34)*('Tot bev overordnet modell'!AA$34*HLOOKUP(Z$2,'Sentrale parametere'!$D$30:$K$31,2,FALSE)),0),'SO-bevilgning'!E27)</f>
        <v>0</v>
      </c>
      <c r="AA27" s="30">
        <f t="shared" si="16"/>
        <v>0</v>
      </c>
      <c r="AB27" s="45">
        <f>IF($B27=Oppslag!$D$2,IF('Sentrale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modell'!W$4:W$33)))*(IF($B27=Oppslag!$D$2,'Tot bev lokal modell'!W27/SUMIF('Tot bev lokal modell'!$B$4:$B$33,Oppslag!$D$2,'Tot bev lokal modell'!W$4:W$33),0))+'Utvikling basis'!F61,'Tot bev lokal modell'!W27+'Utvikling basis'!F61),'Tot bev lokal modell'!W27+'Utvikling basis'!F61)</f>
        <v>0</v>
      </c>
      <c r="AC27" s="49">
        <f>X27+(HLOOKUP(AC$3,'Utdanningsbev lokal mod'!$B$1:$AG$33,ROW('Utdanningsbev lokal mod'!X27),FALSE)-HLOOKUP(X$3,'Utdanningsbev lokal mod'!$B$1:$AG$33,ROW('Utdanningsbev lokal mod'!T27),FALSE))</f>
        <v>0</v>
      </c>
      <c r="AD27" s="19">
        <f>Y27+(HLOOKUP(AD$3,'Forskningsbev lokal mod'!$B$1:$AW$33,ROW('Forskningsbev lokal mod'!AB27),FALSE)-HLOOKUP(Y$3,'Forskningsbev lokal mod'!$B$1:$AW$33,ROW('Forskningsbev lokal mod'!V27),FALSE))</f>
        <v>0</v>
      </c>
      <c r="AE27" s="19">
        <f>IF('Sentrale parametere'!$B$31="Ja",IFERROR(($F27/$F$34)*('Tot bev overordnet modell'!AF$34*HLOOKUP(AE$2,'Sentrale parametere'!$D$30:$K$31,2,FALSE)),0),'SO-bevilgning'!F27)</f>
        <v>0</v>
      </c>
      <c r="AF27" s="30">
        <f t="shared" si="17"/>
        <v>0</v>
      </c>
      <c r="AG27" s="45">
        <f>IF($B27=Oppslag!$D$2,IF('Sentrale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modell'!AB$4:AB$33)))*(IF($B27=Oppslag!$D$2,'Tot bev lokal modell'!AB27/SUMIF('Tot bev lokal modell'!$B$4:$B$33,Oppslag!$D$2,'Tot bev lokal modell'!AB$4:AB$33),0))+'Utvikling basis'!G61,'Tot bev lokal modell'!AB27+'Utvikling basis'!G61),'Tot bev lokal modell'!AB27+'Utvikling basis'!G61)</f>
        <v>0</v>
      </c>
      <c r="AH27" s="49">
        <f>AC27+(HLOOKUP(AH$3,'Utdanningsbev lokal mod'!$B$1:$AG$33,ROW('Utdanningsbev lokal mod'!AC27),FALSE)-HLOOKUP(AC$3,'Utdanningsbev lokal mod'!$B$1:$AG$33,ROW('Utdanningsbev lokal mod'!Y27),FALSE))</f>
        <v>0</v>
      </c>
      <c r="AI27" s="19">
        <f>AD27+(HLOOKUP(AI$3,'Forskningsbev lokal mod'!$B$1:$AW$33,ROW('Forskningsbev lokal mod'!AG27),FALSE)-HLOOKUP(AD$3,'Forskningsbev lokal mod'!$B$1:$AW$33,ROW('Forskningsbev lokal mod'!AA27),FALSE))</f>
        <v>0</v>
      </c>
      <c r="AJ27" s="19">
        <f>IF('Sentrale parametere'!$B$31="Ja",IFERROR(($F27/$F$34)*('Tot bev overordnet modell'!AK$34*HLOOKUP(AJ$2,'Sentrale parametere'!$D$30:$K$31,2,FALSE)),0),'SO-bevilgning'!G27)</f>
        <v>0</v>
      </c>
      <c r="AK27" s="30">
        <f t="shared" si="18"/>
        <v>0</v>
      </c>
      <c r="AL27" s="45">
        <f>IF($B27=Oppslag!$D$2,IF('Sentrale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modell'!AG$4:AG$33)))*(IF($B27=Oppslag!$D$2,'Tot bev lokal modell'!AG27/SUMIF('Tot bev lokal modell'!$B$4:$B$33,Oppslag!$D$2,'Tot bev lokal modell'!AG$4:AG$33),0))+'Utvikling basis'!H61,'Tot bev lokal modell'!AG27+'Utvikling basis'!H61),'Tot bev lokal modell'!AG27+'Utvikling basis'!H61)</f>
        <v>0</v>
      </c>
      <c r="AM27" s="49">
        <f>AH27+(HLOOKUP(AM$3,'Utdanningsbev lokal mod'!$B$1:$AG$33,ROW('Utdanningsbev lokal mod'!AH27),FALSE)-HLOOKUP(AH$3,'Utdanningsbev lokal mod'!$B$1:$AG$33,ROW('Utdanningsbev lokal mod'!AD27),FALSE))</f>
        <v>0</v>
      </c>
      <c r="AN27" s="19">
        <f>AI27+(HLOOKUP(AN$3,'Forskningsbev lokal mod'!$B$1:$AW$33,ROW('Forskningsbev lokal mod'!AL27),FALSE)-HLOOKUP(AI$3,'Forskningsbev lokal mod'!$B$1:$AW$33,ROW('Forskningsbev lokal mod'!AF27),FALSE))</f>
        <v>0</v>
      </c>
      <c r="AO27" s="19">
        <f>IF('Sentrale parametere'!$B$31="Ja",IFERROR(($F27/$F$34)*('Tot bev overordnet modell'!AP$34*HLOOKUP(AO$2,'Sentrale parametere'!$D$30:$K$31,2,FALSE)),0),'SO-bevilgning'!H27)</f>
        <v>0</v>
      </c>
      <c r="AP27" s="30">
        <f t="shared" si="19"/>
        <v>0</v>
      </c>
      <c r="AQ27" s="45">
        <f>IF($B27=Oppslag!$D$2,IF('Sentrale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modell'!AL$4:AL$33)))*(IF($B27=Oppslag!$D$2,'Tot bev lokal modell'!AL27/SUMIF('Tot bev lokal modell'!$B$4:$B$33,Oppslag!$D$2,'Tot bev lokal modell'!AL$4:AL$33),0))+'Utvikling basis'!I61,'Tot bev lokal modell'!AL27+'Utvikling basis'!I61),'Tot bev lokal modell'!AL27+'Utvikling basis'!I61)</f>
        <v>0</v>
      </c>
      <c r="AR27" s="49">
        <f>AM27+(HLOOKUP(AR$3,'Utdanningsbev lokal mod'!$B$1:$AG$33,ROW('Utdanningsbev lokal mod'!AM27),FALSE)-HLOOKUP(AM$3,'Utdanningsbev lokal mod'!$B$1:$AG$33,ROW('Utdanningsbev lokal mod'!AI27),FALSE))</f>
        <v>0</v>
      </c>
      <c r="AS27" s="19">
        <f>AN27+(HLOOKUP(AS$3,'Forskningsbev lokal mod'!$B$1:$AW$33,ROW('Forskningsbev lokal mod'!AQ27),FALSE)-HLOOKUP(AN$3,'Forskningsbev lokal mod'!$B$1:$AW$33,ROW('Forskningsbev lokal mod'!AK27),FALSE))</f>
        <v>0</v>
      </c>
      <c r="AT27" s="19">
        <f>IF('Sentrale parametere'!$B$31="Ja",IFERROR(($F27/$F$34)*('Tot bev overordnet modell'!AU$34*HLOOKUP(AT$2,'Sentrale parametere'!$D$30:$K$31,2,FALSE)),0),'SO-bevilgning'!I27)</f>
        <v>0</v>
      </c>
      <c r="AU27" s="30">
        <f t="shared" si="20"/>
        <v>0</v>
      </c>
    </row>
    <row r="28" spans="1:47" x14ac:dyDescent="0.25">
      <c r="A28" s="91">
        <f>'Enheter, modell og år'!A26</f>
        <v>0</v>
      </c>
      <c r="B28" s="91">
        <f>'Enheter, modell og år'!B26</f>
        <v>0</v>
      </c>
      <c r="C28" s="45">
        <f>'Sentrale parametere'!B64*(1+'Sentrale parametere'!$B$75)</f>
        <v>0</v>
      </c>
      <c r="D28" s="19">
        <f>'Sentrale parametere'!C64*(1+'Sentrale parametere'!$B$75)</f>
        <v>0</v>
      </c>
      <c r="E28" s="19">
        <f>'Sentrale parametere'!D64*(1+'Sentrale parametere'!$B$75)</f>
        <v>0</v>
      </c>
      <c r="F28" s="19">
        <f>'Sentrale parametere'!E64*(1+'Sentrale parametere'!$B$75)</f>
        <v>0</v>
      </c>
      <c r="G28" s="30">
        <f t="shared" si="12"/>
        <v>0</v>
      </c>
      <c r="H28" s="45">
        <f>IF($B28=Oppslag!$D$2,IF('Sentrale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modell'!C$4:C$33)))*(IF($B28=Oppslag!$D$2,'Tot bev lokal modell'!C28/SUMIF('Tot bev lokal modell'!$B$4:$B$33,Oppslag!$D$2,'Tot bev lokal modell'!C$4:C$33),0))+'Utvikling basis'!B62,'Tot bev lokal modell'!C28+'Utvikling basis'!B62),'Tot bev lokal modell'!C28+'Utvikling basis'!B62)</f>
        <v>0</v>
      </c>
      <c r="I28" s="19">
        <f>'Utdanningsbev lokal mod'!E28</f>
        <v>0</v>
      </c>
      <c r="J28" s="19">
        <f>'Forskningsbev lokal mod'!G28</f>
        <v>0</v>
      </c>
      <c r="K28" s="19">
        <f>IF('Sentrale parametere'!$B$31="Ja",IFERROR(($F28/$F$34)*('Tot bev overordnet modell'!L$34*HLOOKUP(K$2,'Sentrale parametere'!$D$30:$K$31,2,FALSE)),0),'SO-bevilgning'!B28)</f>
        <v>0</v>
      </c>
      <c r="L28" s="30">
        <f t="shared" si="13"/>
        <v>0</v>
      </c>
      <c r="M28" s="45">
        <f>IF($B28=Oppslag!$D$2,IF('Sentrale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modell'!H$4:H$33)))*(IF($B28=Oppslag!$D$2,'Tot bev lokal modell'!H28/SUMIF('Tot bev lokal modell'!$B$4:$B$33,Oppslag!$D$2,'Tot bev lokal modell'!H$4:H$33),0))+'Utvikling basis'!C62,'Tot bev lokal modell'!H28+'Utvikling basis'!C62),'Tot bev lokal modell'!H28+'Utvikling basis'!C62)</f>
        <v>0</v>
      </c>
      <c r="N28" s="49">
        <f>I28+(HLOOKUP(N$3,'Utdanningsbev lokal mod'!$B$1:$AG$33,ROW('Utdanningsbev lokal mod'!I28),FALSE)-HLOOKUP(I$3,'Utdanningsbev lokal mod'!$B$1:$AG$33,ROW('Utdanningsbev lokal mod'!E28),FALSE))</f>
        <v>0</v>
      </c>
      <c r="O28" s="19">
        <f>J28+(HLOOKUP(O$3,'Forskningsbev lokal mod'!$B$1:$AW$33,ROW('Forskningsbev lokal mod'!M28),FALSE)-HLOOKUP(J$3,'Forskningsbev lokal mod'!$B$1:$AW$33,ROW('Forskningsbev lokal mod'!G28),FALSE))</f>
        <v>0</v>
      </c>
      <c r="P28" s="19">
        <f>IF('Sentrale parametere'!$B$31="Ja",IFERROR(($F28/$F$34)*('Tot bev overordnet modell'!Q$34*HLOOKUP(P$2,'Sentrale parametere'!$D$30:$K$31,2,FALSE)),0),'SO-bevilgning'!C28)</f>
        <v>0</v>
      </c>
      <c r="Q28" s="30">
        <f t="shared" si="14"/>
        <v>0</v>
      </c>
      <c r="R28" s="45">
        <f>IF($B28=Oppslag!$D$2,IF('Sentrale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modell'!M$4:M$33)))*(IF($B28=Oppslag!$D$2,'Tot bev lokal modell'!M28/SUMIF('Tot bev lokal modell'!$B$4:$B$33,Oppslag!$D$2,'Tot bev lokal modell'!M$4:M$33),0))+'Utvikling basis'!D62,'Tot bev lokal modell'!M28+'Utvikling basis'!D62),'Tot bev lokal modell'!M28+'Utvikling basis'!D62)</f>
        <v>0</v>
      </c>
      <c r="S28" s="49">
        <f>N28+(HLOOKUP(S$3,'Utdanningsbev lokal mod'!$B$1:$AG$33,ROW('Utdanningsbev lokal mod'!N28),FALSE)-HLOOKUP(N$3,'Utdanningsbev lokal mod'!$B$1:$AG$33,ROW('Utdanningsbev lokal mod'!J28),FALSE))</f>
        <v>0</v>
      </c>
      <c r="T28" s="19">
        <f>O28+(HLOOKUP(T$3,'Forskningsbev lokal mod'!$B$1:$AW$33,ROW('Forskningsbev lokal mod'!R28),FALSE)-HLOOKUP(O$3,'Forskningsbev lokal mod'!$B$1:$AW$33,ROW('Forskningsbev lokal mod'!L28),FALSE))</f>
        <v>0</v>
      </c>
      <c r="U28" s="19">
        <f>IF('Sentrale parametere'!$B$31="Ja",IFERROR(($F28/$F$34)*('Tot bev overordnet modell'!V$34*HLOOKUP(U$2,'Sentrale parametere'!$D$30:$K$31,2,FALSE)),0),'SO-bevilgning'!D28)</f>
        <v>0</v>
      </c>
      <c r="V28" s="30">
        <f t="shared" si="15"/>
        <v>0</v>
      </c>
      <c r="W28" s="45">
        <f>IF($B28=Oppslag!$D$2,IF('Sentrale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modell'!R$4:R$33)))*(IF($B28=Oppslag!$D$2,'Tot bev lokal modell'!R28/SUMIF('Tot bev lokal modell'!$B$4:$B$33,Oppslag!$D$2,'Tot bev lokal modell'!R$4:R$33),0))+'Utvikling basis'!E62,'Tot bev lokal modell'!R28+'Utvikling basis'!E62),'Tot bev lokal modell'!R28+'Utvikling basis'!E62)</f>
        <v>0</v>
      </c>
      <c r="X28" s="49">
        <f>S28+(HLOOKUP(X$3,'Utdanningsbev lokal mod'!$B$1:$AG$33,ROW('Utdanningsbev lokal mod'!S28),FALSE)-HLOOKUP(S$3,'Utdanningsbev lokal mod'!$B$1:$AG$33,ROW('Utdanningsbev lokal mod'!O28),FALSE))</f>
        <v>0</v>
      </c>
      <c r="Y28" s="19">
        <f>T28+(HLOOKUP(Y$3,'Forskningsbev lokal mod'!$B$1:$AW$33,ROW('Forskningsbev lokal mod'!W28),FALSE)-HLOOKUP(T$3,'Forskningsbev lokal mod'!$B$1:$AW$33,ROW('Forskningsbev lokal mod'!Q28),FALSE))</f>
        <v>0</v>
      </c>
      <c r="Z28" s="19">
        <f>IF('Sentrale parametere'!$B$31="Ja",IFERROR(($F28/$F$34)*('Tot bev overordnet modell'!AA$34*HLOOKUP(Z$2,'Sentrale parametere'!$D$30:$K$31,2,FALSE)),0),'SO-bevilgning'!E28)</f>
        <v>0</v>
      </c>
      <c r="AA28" s="30">
        <f t="shared" si="16"/>
        <v>0</v>
      </c>
      <c r="AB28" s="45">
        <f>IF($B28=Oppslag!$D$2,IF('Sentrale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modell'!W$4:W$33)))*(IF($B28=Oppslag!$D$2,'Tot bev lokal modell'!W28/SUMIF('Tot bev lokal modell'!$B$4:$B$33,Oppslag!$D$2,'Tot bev lokal modell'!W$4:W$33),0))+'Utvikling basis'!F62,'Tot bev lokal modell'!W28+'Utvikling basis'!F62),'Tot bev lokal modell'!W28+'Utvikling basis'!F62)</f>
        <v>0</v>
      </c>
      <c r="AC28" s="49">
        <f>X28+(HLOOKUP(AC$3,'Utdanningsbev lokal mod'!$B$1:$AG$33,ROW('Utdanningsbev lokal mod'!X28),FALSE)-HLOOKUP(X$3,'Utdanningsbev lokal mod'!$B$1:$AG$33,ROW('Utdanningsbev lokal mod'!T28),FALSE))</f>
        <v>0</v>
      </c>
      <c r="AD28" s="19">
        <f>Y28+(HLOOKUP(AD$3,'Forskningsbev lokal mod'!$B$1:$AW$33,ROW('Forskningsbev lokal mod'!AB28),FALSE)-HLOOKUP(Y$3,'Forskningsbev lokal mod'!$B$1:$AW$33,ROW('Forskningsbev lokal mod'!V28),FALSE))</f>
        <v>0</v>
      </c>
      <c r="AE28" s="19">
        <f>IF('Sentrale parametere'!$B$31="Ja",IFERROR(($F28/$F$34)*('Tot bev overordnet modell'!AF$34*HLOOKUP(AE$2,'Sentrale parametere'!$D$30:$K$31,2,FALSE)),0),'SO-bevilgning'!F28)</f>
        <v>0</v>
      </c>
      <c r="AF28" s="30">
        <f t="shared" si="17"/>
        <v>0</v>
      </c>
      <c r="AG28" s="45">
        <f>IF($B28=Oppslag!$D$2,IF('Sentrale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modell'!AB$4:AB$33)))*(IF($B28=Oppslag!$D$2,'Tot bev lokal modell'!AB28/SUMIF('Tot bev lokal modell'!$B$4:$B$33,Oppslag!$D$2,'Tot bev lokal modell'!AB$4:AB$33),0))+'Utvikling basis'!G62,'Tot bev lokal modell'!AB28+'Utvikling basis'!G62),'Tot bev lokal modell'!AB28+'Utvikling basis'!G62)</f>
        <v>0</v>
      </c>
      <c r="AH28" s="49">
        <f>AC28+(HLOOKUP(AH$3,'Utdanningsbev lokal mod'!$B$1:$AG$33,ROW('Utdanningsbev lokal mod'!AC28),FALSE)-HLOOKUP(AC$3,'Utdanningsbev lokal mod'!$B$1:$AG$33,ROW('Utdanningsbev lokal mod'!Y28),FALSE))</f>
        <v>0</v>
      </c>
      <c r="AI28" s="19">
        <f>AD28+(HLOOKUP(AI$3,'Forskningsbev lokal mod'!$B$1:$AW$33,ROW('Forskningsbev lokal mod'!AG28),FALSE)-HLOOKUP(AD$3,'Forskningsbev lokal mod'!$B$1:$AW$33,ROW('Forskningsbev lokal mod'!AA28),FALSE))</f>
        <v>0</v>
      </c>
      <c r="AJ28" s="19">
        <f>IF('Sentrale parametere'!$B$31="Ja",IFERROR(($F28/$F$34)*('Tot bev overordnet modell'!AK$34*HLOOKUP(AJ$2,'Sentrale parametere'!$D$30:$K$31,2,FALSE)),0),'SO-bevilgning'!G28)</f>
        <v>0</v>
      </c>
      <c r="AK28" s="30">
        <f t="shared" si="18"/>
        <v>0</v>
      </c>
      <c r="AL28" s="45">
        <f>IF($B28=Oppslag!$D$2,IF('Sentrale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modell'!AG$4:AG$33)))*(IF($B28=Oppslag!$D$2,'Tot bev lokal modell'!AG28/SUMIF('Tot bev lokal modell'!$B$4:$B$33,Oppslag!$D$2,'Tot bev lokal modell'!AG$4:AG$33),0))+'Utvikling basis'!H62,'Tot bev lokal modell'!AG28+'Utvikling basis'!H62),'Tot bev lokal modell'!AG28+'Utvikling basis'!H62)</f>
        <v>0</v>
      </c>
      <c r="AM28" s="49">
        <f>AH28+(HLOOKUP(AM$3,'Utdanningsbev lokal mod'!$B$1:$AG$33,ROW('Utdanningsbev lokal mod'!AH28),FALSE)-HLOOKUP(AH$3,'Utdanningsbev lokal mod'!$B$1:$AG$33,ROW('Utdanningsbev lokal mod'!AD28),FALSE))</f>
        <v>0</v>
      </c>
      <c r="AN28" s="19">
        <f>AI28+(HLOOKUP(AN$3,'Forskningsbev lokal mod'!$B$1:$AW$33,ROW('Forskningsbev lokal mod'!AL28),FALSE)-HLOOKUP(AI$3,'Forskningsbev lokal mod'!$B$1:$AW$33,ROW('Forskningsbev lokal mod'!AF28),FALSE))</f>
        <v>0</v>
      </c>
      <c r="AO28" s="19">
        <f>IF('Sentrale parametere'!$B$31="Ja",IFERROR(($F28/$F$34)*('Tot bev overordnet modell'!AP$34*HLOOKUP(AO$2,'Sentrale parametere'!$D$30:$K$31,2,FALSE)),0),'SO-bevilgning'!H28)</f>
        <v>0</v>
      </c>
      <c r="AP28" s="30">
        <f t="shared" si="19"/>
        <v>0</v>
      </c>
      <c r="AQ28" s="45">
        <f>IF($B28=Oppslag!$D$2,IF('Sentrale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modell'!AL$4:AL$33)))*(IF($B28=Oppslag!$D$2,'Tot bev lokal modell'!AL28/SUMIF('Tot bev lokal modell'!$B$4:$B$33,Oppslag!$D$2,'Tot bev lokal modell'!AL$4:AL$33),0))+'Utvikling basis'!I62,'Tot bev lokal modell'!AL28+'Utvikling basis'!I62),'Tot bev lokal modell'!AL28+'Utvikling basis'!I62)</f>
        <v>0</v>
      </c>
      <c r="AR28" s="49">
        <f>AM28+(HLOOKUP(AR$3,'Utdanningsbev lokal mod'!$B$1:$AG$33,ROW('Utdanningsbev lokal mod'!AM28),FALSE)-HLOOKUP(AM$3,'Utdanningsbev lokal mod'!$B$1:$AG$33,ROW('Utdanningsbev lokal mod'!AI28),FALSE))</f>
        <v>0</v>
      </c>
      <c r="AS28" s="19">
        <f>AN28+(HLOOKUP(AS$3,'Forskningsbev lokal mod'!$B$1:$AW$33,ROW('Forskningsbev lokal mod'!AQ28),FALSE)-HLOOKUP(AN$3,'Forskningsbev lokal mod'!$B$1:$AW$33,ROW('Forskningsbev lokal mod'!AK28),FALSE))</f>
        <v>0</v>
      </c>
      <c r="AT28" s="19">
        <f>IF('Sentrale parametere'!$B$31="Ja",IFERROR(($F28/$F$34)*('Tot bev overordnet modell'!AU$34*HLOOKUP(AT$2,'Sentrale parametere'!$D$30:$K$31,2,FALSE)),0),'SO-bevilgning'!I28)</f>
        <v>0</v>
      </c>
      <c r="AU28" s="30">
        <f t="shared" si="20"/>
        <v>0</v>
      </c>
    </row>
    <row r="29" spans="1:47" x14ac:dyDescent="0.25">
      <c r="A29" s="91">
        <f>'Enheter, modell og år'!A27</f>
        <v>0</v>
      </c>
      <c r="B29" s="91">
        <f>'Enheter, modell og år'!B27</f>
        <v>0</v>
      </c>
      <c r="C29" s="45">
        <f>'Sentrale parametere'!B65*(1+'Sentrale parametere'!$B$75)</f>
        <v>0</v>
      </c>
      <c r="D29" s="19">
        <f>'Sentrale parametere'!C65*(1+'Sentrale parametere'!$B$75)</f>
        <v>0</v>
      </c>
      <c r="E29" s="19">
        <f>'Sentrale parametere'!D65*(1+'Sentrale parametere'!$B$75)</f>
        <v>0</v>
      </c>
      <c r="F29" s="19">
        <f>'Sentrale parametere'!E65*(1+'Sentrale parametere'!$B$75)</f>
        <v>0</v>
      </c>
      <c r="G29" s="30">
        <f t="shared" si="12"/>
        <v>0</v>
      </c>
      <c r="H29" s="45">
        <f>IF($B29=Oppslag!$D$2,IF('Sentrale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modell'!C$4:C$33)))*(IF($B29=Oppslag!$D$2,'Tot bev lokal modell'!C29/SUMIF('Tot bev lokal modell'!$B$4:$B$33,Oppslag!$D$2,'Tot bev lokal modell'!C$4:C$33),0))+'Utvikling basis'!B63,'Tot bev lokal modell'!C29+'Utvikling basis'!B63),'Tot bev lokal modell'!C29+'Utvikling basis'!B63)</f>
        <v>0</v>
      </c>
      <c r="I29" s="19">
        <f>'Utdanningsbev lokal mod'!E29</f>
        <v>0</v>
      </c>
      <c r="J29" s="19">
        <f>'Forskningsbev lokal mod'!G29</f>
        <v>0</v>
      </c>
      <c r="K29" s="19">
        <f>IF('Sentrale parametere'!$B$31="Ja",IFERROR(($F29/$F$34)*('Tot bev overordnet modell'!L$34*HLOOKUP(K$2,'Sentrale parametere'!$D$30:$K$31,2,FALSE)),0),'SO-bevilgning'!B29)</f>
        <v>0</v>
      </c>
      <c r="L29" s="30">
        <f t="shared" si="13"/>
        <v>0</v>
      </c>
      <c r="M29" s="45">
        <f>IF($B29=Oppslag!$D$2,IF('Sentrale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modell'!H$4:H$33)))*(IF($B29=Oppslag!$D$2,'Tot bev lokal modell'!H29/SUMIF('Tot bev lokal modell'!$B$4:$B$33,Oppslag!$D$2,'Tot bev lokal modell'!H$4:H$33),0))+'Utvikling basis'!C63,'Tot bev lokal modell'!H29+'Utvikling basis'!C63),'Tot bev lokal modell'!H29+'Utvikling basis'!C63)</f>
        <v>0</v>
      </c>
      <c r="N29" s="49">
        <f>I29+(HLOOKUP(N$3,'Utdanningsbev lokal mod'!$B$1:$AG$33,ROW('Utdanningsbev lokal mod'!I29),FALSE)-HLOOKUP(I$3,'Utdanningsbev lokal mod'!$B$1:$AG$33,ROW('Utdanningsbev lokal mod'!E29),FALSE))</f>
        <v>0</v>
      </c>
      <c r="O29" s="19">
        <f>J29+(HLOOKUP(O$3,'Forskningsbev lokal mod'!$B$1:$AW$33,ROW('Forskningsbev lokal mod'!M29),FALSE)-HLOOKUP(J$3,'Forskningsbev lokal mod'!$B$1:$AW$33,ROW('Forskningsbev lokal mod'!G29),FALSE))</f>
        <v>0</v>
      </c>
      <c r="P29" s="19">
        <f>IF('Sentrale parametere'!$B$31="Ja",IFERROR(($F29/$F$34)*('Tot bev overordnet modell'!Q$34*HLOOKUP(P$2,'Sentrale parametere'!$D$30:$K$31,2,FALSE)),0),'SO-bevilgning'!C29)</f>
        <v>0</v>
      </c>
      <c r="Q29" s="30">
        <f t="shared" si="14"/>
        <v>0</v>
      </c>
      <c r="R29" s="45">
        <f>IF($B29=Oppslag!$D$2,IF('Sentrale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modell'!M$4:M$33)))*(IF($B29=Oppslag!$D$2,'Tot bev lokal modell'!M29/SUMIF('Tot bev lokal modell'!$B$4:$B$33,Oppslag!$D$2,'Tot bev lokal modell'!M$4:M$33),0))+'Utvikling basis'!D63,'Tot bev lokal modell'!M29+'Utvikling basis'!D63),'Tot bev lokal modell'!M29+'Utvikling basis'!D63)</f>
        <v>0</v>
      </c>
      <c r="S29" s="49">
        <f>N29+(HLOOKUP(S$3,'Utdanningsbev lokal mod'!$B$1:$AG$33,ROW('Utdanningsbev lokal mod'!N29),FALSE)-HLOOKUP(N$3,'Utdanningsbev lokal mod'!$B$1:$AG$33,ROW('Utdanningsbev lokal mod'!J29),FALSE))</f>
        <v>0</v>
      </c>
      <c r="T29" s="19">
        <f>O29+(HLOOKUP(T$3,'Forskningsbev lokal mod'!$B$1:$AW$33,ROW('Forskningsbev lokal mod'!R29),FALSE)-HLOOKUP(O$3,'Forskningsbev lokal mod'!$B$1:$AW$33,ROW('Forskningsbev lokal mod'!L29),FALSE))</f>
        <v>0</v>
      </c>
      <c r="U29" s="19">
        <f>IF('Sentrale parametere'!$B$31="Ja",IFERROR(($F29/$F$34)*('Tot bev overordnet modell'!V$34*HLOOKUP(U$2,'Sentrale parametere'!$D$30:$K$31,2,FALSE)),0),'SO-bevilgning'!D29)</f>
        <v>0</v>
      </c>
      <c r="V29" s="30">
        <f t="shared" si="15"/>
        <v>0</v>
      </c>
      <c r="W29" s="45">
        <f>IF($B29=Oppslag!$D$2,IF('Sentrale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modell'!R$4:R$33)))*(IF($B29=Oppslag!$D$2,'Tot bev lokal modell'!R29/SUMIF('Tot bev lokal modell'!$B$4:$B$33,Oppslag!$D$2,'Tot bev lokal modell'!R$4:R$33),0))+'Utvikling basis'!E63,'Tot bev lokal modell'!R29+'Utvikling basis'!E63),'Tot bev lokal modell'!R29+'Utvikling basis'!E63)</f>
        <v>0</v>
      </c>
      <c r="X29" s="49">
        <f>S29+(HLOOKUP(X$3,'Utdanningsbev lokal mod'!$B$1:$AG$33,ROW('Utdanningsbev lokal mod'!S29),FALSE)-HLOOKUP(S$3,'Utdanningsbev lokal mod'!$B$1:$AG$33,ROW('Utdanningsbev lokal mod'!O29),FALSE))</f>
        <v>0</v>
      </c>
      <c r="Y29" s="19">
        <f>T29+(HLOOKUP(Y$3,'Forskningsbev lokal mod'!$B$1:$AW$33,ROW('Forskningsbev lokal mod'!W29),FALSE)-HLOOKUP(T$3,'Forskningsbev lokal mod'!$B$1:$AW$33,ROW('Forskningsbev lokal mod'!Q29),FALSE))</f>
        <v>0</v>
      </c>
      <c r="Z29" s="19">
        <f>IF('Sentrale parametere'!$B$31="Ja",IFERROR(($F29/$F$34)*('Tot bev overordnet modell'!AA$34*HLOOKUP(Z$2,'Sentrale parametere'!$D$30:$K$31,2,FALSE)),0),'SO-bevilgning'!E29)</f>
        <v>0</v>
      </c>
      <c r="AA29" s="30">
        <f t="shared" si="16"/>
        <v>0</v>
      </c>
      <c r="AB29" s="45">
        <f>IF($B29=Oppslag!$D$2,IF('Sentrale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modell'!W$4:W$33)))*(IF($B29=Oppslag!$D$2,'Tot bev lokal modell'!W29/SUMIF('Tot bev lokal modell'!$B$4:$B$33,Oppslag!$D$2,'Tot bev lokal modell'!W$4:W$33),0))+'Utvikling basis'!F63,'Tot bev lokal modell'!W29+'Utvikling basis'!F63),'Tot bev lokal modell'!W29+'Utvikling basis'!F63)</f>
        <v>0</v>
      </c>
      <c r="AC29" s="49">
        <f>X29+(HLOOKUP(AC$3,'Utdanningsbev lokal mod'!$B$1:$AG$33,ROW('Utdanningsbev lokal mod'!X29),FALSE)-HLOOKUP(X$3,'Utdanningsbev lokal mod'!$B$1:$AG$33,ROW('Utdanningsbev lokal mod'!T29),FALSE))</f>
        <v>0</v>
      </c>
      <c r="AD29" s="19">
        <f>Y29+(HLOOKUP(AD$3,'Forskningsbev lokal mod'!$B$1:$AW$33,ROW('Forskningsbev lokal mod'!AB29),FALSE)-HLOOKUP(Y$3,'Forskningsbev lokal mod'!$B$1:$AW$33,ROW('Forskningsbev lokal mod'!V29),FALSE))</f>
        <v>0</v>
      </c>
      <c r="AE29" s="19">
        <f>IF('Sentrale parametere'!$B$31="Ja",IFERROR(($F29/$F$34)*('Tot bev overordnet modell'!AF$34*HLOOKUP(AE$2,'Sentrale parametere'!$D$30:$K$31,2,FALSE)),0),'SO-bevilgning'!F29)</f>
        <v>0</v>
      </c>
      <c r="AF29" s="30">
        <f t="shared" si="17"/>
        <v>0</v>
      </c>
      <c r="AG29" s="45">
        <f>IF($B29=Oppslag!$D$2,IF('Sentrale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modell'!AB$4:AB$33)))*(IF($B29=Oppslag!$D$2,'Tot bev lokal modell'!AB29/SUMIF('Tot bev lokal modell'!$B$4:$B$33,Oppslag!$D$2,'Tot bev lokal modell'!AB$4:AB$33),0))+'Utvikling basis'!G63,'Tot bev lokal modell'!AB29+'Utvikling basis'!G63),'Tot bev lokal modell'!AB29+'Utvikling basis'!G63)</f>
        <v>0</v>
      </c>
      <c r="AH29" s="49">
        <f>AC29+(HLOOKUP(AH$3,'Utdanningsbev lokal mod'!$B$1:$AG$33,ROW('Utdanningsbev lokal mod'!AC29),FALSE)-HLOOKUP(AC$3,'Utdanningsbev lokal mod'!$B$1:$AG$33,ROW('Utdanningsbev lokal mod'!Y29),FALSE))</f>
        <v>0</v>
      </c>
      <c r="AI29" s="19">
        <f>AD29+(HLOOKUP(AI$3,'Forskningsbev lokal mod'!$B$1:$AW$33,ROW('Forskningsbev lokal mod'!AG29),FALSE)-HLOOKUP(AD$3,'Forskningsbev lokal mod'!$B$1:$AW$33,ROW('Forskningsbev lokal mod'!AA29),FALSE))</f>
        <v>0</v>
      </c>
      <c r="AJ29" s="19">
        <f>IF('Sentrale parametere'!$B$31="Ja",IFERROR(($F29/$F$34)*('Tot bev overordnet modell'!AK$34*HLOOKUP(AJ$2,'Sentrale parametere'!$D$30:$K$31,2,FALSE)),0),'SO-bevilgning'!G29)</f>
        <v>0</v>
      </c>
      <c r="AK29" s="30">
        <f t="shared" si="18"/>
        <v>0</v>
      </c>
      <c r="AL29" s="45">
        <f>IF($B29=Oppslag!$D$2,IF('Sentrale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modell'!AG$4:AG$33)))*(IF($B29=Oppslag!$D$2,'Tot bev lokal modell'!AG29/SUMIF('Tot bev lokal modell'!$B$4:$B$33,Oppslag!$D$2,'Tot bev lokal modell'!AG$4:AG$33),0))+'Utvikling basis'!H63,'Tot bev lokal modell'!AG29+'Utvikling basis'!H63),'Tot bev lokal modell'!AG29+'Utvikling basis'!H63)</f>
        <v>0</v>
      </c>
      <c r="AM29" s="49">
        <f>AH29+(HLOOKUP(AM$3,'Utdanningsbev lokal mod'!$B$1:$AG$33,ROW('Utdanningsbev lokal mod'!AH29),FALSE)-HLOOKUP(AH$3,'Utdanningsbev lokal mod'!$B$1:$AG$33,ROW('Utdanningsbev lokal mod'!AD29),FALSE))</f>
        <v>0</v>
      </c>
      <c r="AN29" s="19">
        <f>AI29+(HLOOKUP(AN$3,'Forskningsbev lokal mod'!$B$1:$AW$33,ROW('Forskningsbev lokal mod'!AL29),FALSE)-HLOOKUP(AI$3,'Forskningsbev lokal mod'!$B$1:$AW$33,ROW('Forskningsbev lokal mod'!AF29),FALSE))</f>
        <v>0</v>
      </c>
      <c r="AO29" s="19">
        <f>IF('Sentrale parametere'!$B$31="Ja",IFERROR(($F29/$F$34)*('Tot bev overordnet modell'!AP$34*HLOOKUP(AO$2,'Sentrale parametere'!$D$30:$K$31,2,FALSE)),0),'SO-bevilgning'!H29)</f>
        <v>0</v>
      </c>
      <c r="AP29" s="30">
        <f t="shared" si="19"/>
        <v>0</v>
      </c>
      <c r="AQ29" s="45">
        <f>IF($B29=Oppslag!$D$2,IF('Sentrale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modell'!AL$4:AL$33)))*(IF($B29=Oppslag!$D$2,'Tot bev lokal modell'!AL29/SUMIF('Tot bev lokal modell'!$B$4:$B$33,Oppslag!$D$2,'Tot bev lokal modell'!AL$4:AL$33),0))+'Utvikling basis'!I63,'Tot bev lokal modell'!AL29+'Utvikling basis'!I63),'Tot bev lokal modell'!AL29+'Utvikling basis'!I63)</f>
        <v>0</v>
      </c>
      <c r="AR29" s="49">
        <f>AM29+(HLOOKUP(AR$3,'Utdanningsbev lokal mod'!$B$1:$AG$33,ROW('Utdanningsbev lokal mod'!AM29),FALSE)-HLOOKUP(AM$3,'Utdanningsbev lokal mod'!$B$1:$AG$33,ROW('Utdanningsbev lokal mod'!AI29),FALSE))</f>
        <v>0</v>
      </c>
      <c r="AS29" s="19">
        <f>AN29+(HLOOKUP(AS$3,'Forskningsbev lokal mod'!$B$1:$AW$33,ROW('Forskningsbev lokal mod'!AQ29),FALSE)-HLOOKUP(AN$3,'Forskningsbev lokal mod'!$B$1:$AW$33,ROW('Forskningsbev lokal mod'!AK29),FALSE))</f>
        <v>0</v>
      </c>
      <c r="AT29" s="19">
        <f>IF('Sentrale parametere'!$B$31="Ja",IFERROR(($F29/$F$34)*('Tot bev overordnet modell'!AU$34*HLOOKUP(AT$2,'Sentrale parametere'!$D$30:$K$31,2,FALSE)),0),'SO-bevilgning'!I29)</f>
        <v>0</v>
      </c>
      <c r="AU29" s="30">
        <f t="shared" si="20"/>
        <v>0</v>
      </c>
    </row>
    <row r="30" spans="1:47" x14ac:dyDescent="0.25">
      <c r="A30" s="91">
        <f>'Enheter, modell og år'!A28</f>
        <v>0</v>
      </c>
      <c r="B30" s="91">
        <f>'Enheter, modell og år'!B28</f>
        <v>0</v>
      </c>
      <c r="C30" s="45">
        <f>'Sentrale parametere'!B66*(1+'Sentrale parametere'!$B$75)</f>
        <v>0</v>
      </c>
      <c r="D30" s="19">
        <f>'Sentrale parametere'!C66*(1+'Sentrale parametere'!$B$75)</f>
        <v>0</v>
      </c>
      <c r="E30" s="19">
        <f>'Sentrale parametere'!D66*(1+'Sentrale parametere'!$B$75)</f>
        <v>0</v>
      </c>
      <c r="F30" s="19">
        <f>'Sentrale parametere'!E66*(1+'Sentrale parametere'!$B$75)</f>
        <v>0</v>
      </c>
      <c r="G30" s="30">
        <f t="shared" si="12"/>
        <v>0</v>
      </c>
      <c r="H30" s="45">
        <f>IF($B30=Oppslag!$D$2,IF('Sentrale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modell'!C$4:C$33)))*(IF($B30=Oppslag!$D$2,'Tot bev lokal modell'!C30/SUMIF('Tot bev lokal modell'!$B$4:$B$33,Oppslag!$D$2,'Tot bev lokal modell'!C$4:C$33),0))+'Utvikling basis'!B64,'Tot bev lokal modell'!C30+'Utvikling basis'!B64),'Tot bev lokal modell'!C30+'Utvikling basis'!B64)</f>
        <v>0</v>
      </c>
      <c r="I30" s="19">
        <f>'Utdanningsbev lokal mod'!E30</f>
        <v>0</v>
      </c>
      <c r="J30" s="19">
        <f>'Forskningsbev lokal mod'!G30</f>
        <v>0</v>
      </c>
      <c r="K30" s="19">
        <f>IF('Sentrale parametere'!$B$31="Ja",IFERROR(($F30/$F$34)*('Tot bev overordnet modell'!L$34*HLOOKUP(K$2,'Sentrale parametere'!$D$30:$K$31,2,FALSE)),0),'SO-bevilgning'!B30)</f>
        <v>0</v>
      </c>
      <c r="L30" s="30">
        <f t="shared" si="13"/>
        <v>0</v>
      </c>
      <c r="M30" s="45">
        <f>IF($B30=Oppslag!$D$2,IF('Sentrale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modell'!H$4:H$33)))*(IF($B30=Oppslag!$D$2,'Tot bev lokal modell'!H30/SUMIF('Tot bev lokal modell'!$B$4:$B$33,Oppslag!$D$2,'Tot bev lokal modell'!H$4:H$33),0))+'Utvikling basis'!C64,'Tot bev lokal modell'!H30+'Utvikling basis'!C64),'Tot bev lokal modell'!H30+'Utvikling basis'!C64)</f>
        <v>0</v>
      </c>
      <c r="N30" s="49">
        <f>I30+(HLOOKUP(N$3,'Utdanningsbev lokal mod'!$B$1:$AG$33,ROW('Utdanningsbev lokal mod'!I30),FALSE)-HLOOKUP(I$3,'Utdanningsbev lokal mod'!$B$1:$AG$33,ROW('Utdanningsbev lokal mod'!E30),FALSE))</f>
        <v>0</v>
      </c>
      <c r="O30" s="19">
        <f>J30+(HLOOKUP(O$3,'Forskningsbev lokal mod'!$B$1:$AW$33,ROW('Forskningsbev lokal mod'!M30),FALSE)-HLOOKUP(J$3,'Forskningsbev lokal mod'!$B$1:$AW$33,ROW('Forskningsbev lokal mod'!G30),FALSE))</f>
        <v>0</v>
      </c>
      <c r="P30" s="19">
        <f>IF('Sentrale parametere'!$B$31="Ja",IFERROR(($F30/$F$34)*('Tot bev overordnet modell'!Q$34*HLOOKUP(P$2,'Sentrale parametere'!$D$30:$K$31,2,FALSE)),0),'SO-bevilgning'!C30)</f>
        <v>0</v>
      </c>
      <c r="Q30" s="30">
        <f t="shared" si="14"/>
        <v>0</v>
      </c>
      <c r="R30" s="45">
        <f>IF($B30=Oppslag!$D$2,IF('Sentrale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modell'!M$4:M$33)))*(IF($B30=Oppslag!$D$2,'Tot bev lokal modell'!M30/SUMIF('Tot bev lokal modell'!$B$4:$B$33,Oppslag!$D$2,'Tot bev lokal modell'!M$4:M$33),0))+'Utvikling basis'!D64,'Tot bev lokal modell'!M30+'Utvikling basis'!D64),'Tot bev lokal modell'!M30+'Utvikling basis'!D64)</f>
        <v>0</v>
      </c>
      <c r="S30" s="49">
        <f>N30+(HLOOKUP(S$3,'Utdanningsbev lokal mod'!$B$1:$AG$33,ROW('Utdanningsbev lokal mod'!N30),FALSE)-HLOOKUP(N$3,'Utdanningsbev lokal mod'!$B$1:$AG$33,ROW('Utdanningsbev lokal mod'!J30),FALSE))</f>
        <v>0</v>
      </c>
      <c r="T30" s="19">
        <f>O30+(HLOOKUP(T$3,'Forskningsbev lokal mod'!$B$1:$AW$33,ROW('Forskningsbev lokal mod'!R30),FALSE)-HLOOKUP(O$3,'Forskningsbev lokal mod'!$B$1:$AW$33,ROW('Forskningsbev lokal mod'!L30),FALSE))</f>
        <v>0</v>
      </c>
      <c r="U30" s="19">
        <f>IF('Sentrale parametere'!$B$31="Ja",IFERROR(($F30/$F$34)*('Tot bev overordnet modell'!V$34*HLOOKUP(U$2,'Sentrale parametere'!$D$30:$K$31,2,FALSE)),0),'SO-bevilgning'!D30)</f>
        <v>0</v>
      </c>
      <c r="V30" s="30">
        <f t="shared" si="15"/>
        <v>0</v>
      </c>
      <c r="W30" s="45">
        <f>IF($B30=Oppslag!$D$2,IF('Sentrale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modell'!R$4:R$33)))*(IF($B30=Oppslag!$D$2,'Tot bev lokal modell'!R30/SUMIF('Tot bev lokal modell'!$B$4:$B$33,Oppslag!$D$2,'Tot bev lokal modell'!R$4:R$33),0))+'Utvikling basis'!E64,'Tot bev lokal modell'!R30+'Utvikling basis'!E64),'Tot bev lokal modell'!R30+'Utvikling basis'!E64)</f>
        <v>0</v>
      </c>
      <c r="X30" s="49">
        <f>S30+(HLOOKUP(X$3,'Utdanningsbev lokal mod'!$B$1:$AG$33,ROW('Utdanningsbev lokal mod'!S30),FALSE)-HLOOKUP(S$3,'Utdanningsbev lokal mod'!$B$1:$AG$33,ROW('Utdanningsbev lokal mod'!O30),FALSE))</f>
        <v>0</v>
      </c>
      <c r="Y30" s="19">
        <f>T30+(HLOOKUP(Y$3,'Forskningsbev lokal mod'!$B$1:$AW$33,ROW('Forskningsbev lokal mod'!W30),FALSE)-HLOOKUP(T$3,'Forskningsbev lokal mod'!$B$1:$AW$33,ROW('Forskningsbev lokal mod'!Q30),FALSE))</f>
        <v>0</v>
      </c>
      <c r="Z30" s="19">
        <f>IF('Sentrale parametere'!$B$31="Ja",IFERROR(($F30/$F$34)*('Tot bev overordnet modell'!AA$34*HLOOKUP(Z$2,'Sentrale parametere'!$D$30:$K$31,2,FALSE)),0),'SO-bevilgning'!E30)</f>
        <v>0</v>
      </c>
      <c r="AA30" s="30">
        <f t="shared" si="16"/>
        <v>0</v>
      </c>
      <c r="AB30" s="45">
        <f>IF($B30=Oppslag!$D$2,IF('Sentrale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modell'!W$4:W$33)))*(IF($B30=Oppslag!$D$2,'Tot bev lokal modell'!W30/SUMIF('Tot bev lokal modell'!$B$4:$B$33,Oppslag!$D$2,'Tot bev lokal modell'!W$4:W$33),0))+'Utvikling basis'!F64,'Tot bev lokal modell'!W30+'Utvikling basis'!F64),'Tot bev lokal modell'!W30+'Utvikling basis'!F64)</f>
        <v>0</v>
      </c>
      <c r="AC30" s="49">
        <f>X30+(HLOOKUP(AC$3,'Utdanningsbev lokal mod'!$B$1:$AG$33,ROW('Utdanningsbev lokal mod'!X30),FALSE)-HLOOKUP(X$3,'Utdanningsbev lokal mod'!$B$1:$AG$33,ROW('Utdanningsbev lokal mod'!T30),FALSE))</f>
        <v>0</v>
      </c>
      <c r="AD30" s="19">
        <f>Y30+(HLOOKUP(AD$3,'Forskningsbev lokal mod'!$B$1:$AW$33,ROW('Forskningsbev lokal mod'!AB30),FALSE)-HLOOKUP(Y$3,'Forskningsbev lokal mod'!$B$1:$AW$33,ROW('Forskningsbev lokal mod'!V30),FALSE))</f>
        <v>0</v>
      </c>
      <c r="AE30" s="19">
        <f>IF('Sentrale parametere'!$B$31="Ja",IFERROR(($F30/$F$34)*('Tot bev overordnet modell'!AF$34*HLOOKUP(AE$2,'Sentrale parametere'!$D$30:$K$31,2,FALSE)),0),'SO-bevilgning'!F30)</f>
        <v>0</v>
      </c>
      <c r="AF30" s="30">
        <f t="shared" si="17"/>
        <v>0</v>
      </c>
      <c r="AG30" s="45">
        <f>IF($B30=Oppslag!$D$2,IF('Sentrale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modell'!AB$4:AB$33)))*(IF($B30=Oppslag!$D$2,'Tot bev lokal modell'!AB30/SUMIF('Tot bev lokal modell'!$B$4:$B$33,Oppslag!$D$2,'Tot bev lokal modell'!AB$4:AB$33),0))+'Utvikling basis'!G64,'Tot bev lokal modell'!AB30+'Utvikling basis'!G64),'Tot bev lokal modell'!AB30+'Utvikling basis'!G64)</f>
        <v>0</v>
      </c>
      <c r="AH30" s="49">
        <f>AC30+(HLOOKUP(AH$3,'Utdanningsbev lokal mod'!$B$1:$AG$33,ROW('Utdanningsbev lokal mod'!AC30),FALSE)-HLOOKUP(AC$3,'Utdanningsbev lokal mod'!$B$1:$AG$33,ROW('Utdanningsbev lokal mod'!Y30),FALSE))</f>
        <v>0</v>
      </c>
      <c r="AI30" s="19">
        <f>AD30+(HLOOKUP(AI$3,'Forskningsbev lokal mod'!$B$1:$AW$33,ROW('Forskningsbev lokal mod'!AG30),FALSE)-HLOOKUP(AD$3,'Forskningsbev lokal mod'!$B$1:$AW$33,ROW('Forskningsbev lokal mod'!AA30),FALSE))</f>
        <v>0</v>
      </c>
      <c r="AJ30" s="19">
        <f>IF('Sentrale parametere'!$B$31="Ja",IFERROR(($F30/$F$34)*('Tot bev overordnet modell'!AK$34*HLOOKUP(AJ$2,'Sentrale parametere'!$D$30:$K$31,2,FALSE)),0),'SO-bevilgning'!G30)</f>
        <v>0</v>
      </c>
      <c r="AK30" s="30">
        <f t="shared" si="18"/>
        <v>0</v>
      </c>
      <c r="AL30" s="45">
        <f>IF($B30=Oppslag!$D$2,IF('Sentrale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modell'!AG$4:AG$33)))*(IF($B30=Oppslag!$D$2,'Tot bev lokal modell'!AG30/SUMIF('Tot bev lokal modell'!$B$4:$B$33,Oppslag!$D$2,'Tot bev lokal modell'!AG$4:AG$33),0))+'Utvikling basis'!H64,'Tot bev lokal modell'!AG30+'Utvikling basis'!H64),'Tot bev lokal modell'!AG30+'Utvikling basis'!H64)</f>
        <v>0</v>
      </c>
      <c r="AM30" s="49">
        <f>AH30+(HLOOKUP(AM$3,'Utdanningsbev lokal mod'!$B$1:$AG$33,ROW('Utdanningsbev lokal mod'!AH30),FALSE)-HLOOKUP(AH$3,'Utdanningsbev lokal mod'!$B$1:$AG$33,ROW('Utdanningsbev lokal mod'!AD30),FALSE))</f>
        <v>0</v>
      </c>
      <c r="AN30" s="19">
        <f>AI30+(HLOOKUP(AN$3,'Forskningsbev lokal mod'!$B$1:$AW$33,ROW('Forskningsbev lokal mod'!AL30),FALSE)-HLOOKUP(AI$3,'Forskningsbev lokal mod'!$B$1:$AW$33,ROW('Forskningsbev lokal mod'!AF30),FALSE))</f>
        <v>0</v>
      </c>
      <c r="AO30" s="19">
        <f>IF('Sentrale parametere'!$B$31="Ja",IFERROR(($F30/$F$34)*('Tot bev overordnet modell'!AP$34*HLOOKUP(AO$2,'Sentrale parametere'!$D$30:$K$31,2,FALSE)),0),'SO-bevilgning'!H30)</f>
        <v>0</v>
      </c>
      <c r="AP30" s="30">
        <f t="shared" si="19"/>
        <v>0</v>
      </c>
      <c r="AQ30" s="45">
        <f>IF($B30=Oppslag!$D$2,IF('Sentrale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modell'!AL$4:AL$33)))*(IF($B30=Oppslag!$D$2,'Tot bev lokal modell'!AL30/SUMIF('Tot bev lokal modell'!$B$4:$B$33,Oppslag!$D$2,'Tot bev lokal modell'!AL$4:AL$33),0))+'Utvikling basis'!I64,'Tot bev lokal modell'!AL30+'Utvikling basis'!I64),'Tot bev lokal modell'!AL30+'Utvikling basis'!I64)</f>
        <v>0</v>
      </c>
      <c r="AR30" s="49">
        <f>AM30+(HLOOKUP(AR$3,'Utdanningsbev lokal mod'!$B$1:$AG$33,ROW('Utdanningsbev lokal mod'!AM30),FALSE)-HLOOKUP(AM$3,'Utdanningsbev lokal mod'!$B$1:$AG$33,ROW('Utdanningsbev lokal mod'!AI30),FALSE))</f>
        <v>0</v>
      </c>
      <c r="AS30" s="19">
        <f>AN30+(HLOOKUP(AS$3,'Forskningsbev lokal mod'!$B$1:$AW$33,ROW('Forskningsbev lokal mod'!AQ30),FALSE)-HLOOKUP(AN$3,'Forskningsbev lokal mod'!$B$1:$AW$33,ROW('Forskningsbev lokal mod'!AK30),FALSE))</f>
        <v>0</v>
      </c>
      <c r="AT30" s="19">
        <f>IF('Sentrale parametere'!$B$31="Ja",IFERROR(($F30/$F$34)*('Tot bev overordnet modell'!AU$34*HLOOKUP(AT$2,'Sentrale parametere'!$D$30:$K$31,2,FALSE)),0),'SO-bevilgning'!I30)</f>
        <v>0</v>
      </c>
      <c r="AU30" s="30">
        <f t="shared" si="20"/>
        <v>0</v>
      </c>
    </row>
    <row r="31" spans="1:47" x14ac:dyDescent="0.25">
      <c r="A31" s="91">
        <f>'Enheter, modell og år'!A29</f>
        <v>0</v>
      </c>
      <c r="B31" s="91">
        <f>'Enheter, modell og år'!B29</f>
        <v>0</v>
      </c>
      <c r="C31" s="45">
        <f>'Sentrale parametere'!B67*(1+'Sentrale parametere'!$B$75)</f>
        <v>0</v>
      </c>
      <c r="D31" s="19">
        <f>'Sentrale parametere'!C67*(1+'Sentrale parametere'!$B$75)</f>
        <v>0</v>
      </c>
      <c r="E31" s="19">
        <f>'Sentrale parametere'!D67*(1+'Sentrale parametere'!$B$75)</f>
        <v>0</v>
      </c>
      <c r="F31" s="19">
        <f>'Sentrale parametere'!E67*(1+'Sentrale parametere'!$B$75)</f>
        <v>0</v>
      </c>
      <c r="G31" s="30">
        <f t="shared" si="12"/>
        <v>0</v>
      </c>
      <c r="H31" s="45">
        <f>IF($B31=Oppslag!$D$2,IF('Sentrale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modell'!C$4:C$33)))*(IF($B31=Oppslag!$D$2,'Tot bev lokal modell'!C31/SUMIF('Tot bev lokal modell'!$B$4:$B$33,Oppslag!$D$2,'Tot bev lokal modell'!C$4:C$33),0))+'Utvikling basis'!B65,'Tot bev lokal modell'!C31+'Utvikling basis'!B65),'Tot bev lokal modell'!C31+'Utvikling basis'!B65)</f>
        <v>0</v>
      </c>
      <c r="I31" s="19">
        <f>'Utdanningsbev lokal mod'!E31</f>
        <v>0</v>
      </c>
      <c r="J31" s="19">
        <f>'Forskningsbev lokal mod'!G31</f>
        <v>0</v>
      </c>
      <c r="K31" s="19">
        <f>IF('Sentrale parametere'!$B$31="Ja",IFERROR(($F31/$F$34)*('Tot bev overordnet modell'!L$34*HLOOKUP(K$2,'Sentrale parametere'!$D$30:$K$31,2,FALSE)),0),'SO-bevilgning'!B31)</f>
        <v>0</v>
      </c>
      <c r="L31" s="30">
        <f t="shared" si="13"/>
        <v>0</v>
      </c>
      <c r="M31" s="45">
        <f>IF($B31=Oppslag!$D$2,IF('Sentrale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modell'!H$4:H$33)))*(IF($B31=Oppslag!$D$2,'Tot bev lokal modell'!H31/SUMIF('Tot bev lokal modell'!$B$4:$B$33,Oppslag!$D$2,'Tot bev lokal modell'!H$4:H$33),0))+'Utvikling basis'!C65,'Tot bev lokal modell'!H31+'Utvikling basis'!C65),'Tot bev lokal modell'!H31+'Utvikling basis'!C65)</f>
        <v>0</v>
      </c>
      <c r="N31" s="49">
        <f>I31+(HLOOKUP(N$3,'Utdanningsbev lokal mod'!$B$1:$AG$33,ROW('Utdanningsbev lokal mod'!I31),FALSE)-HLOOKUP(I$3,'Utdanningsbev lokal mod'!$B$1:$AG$33,ROW('Utdanningsbev lokal mod'!E31),FALSE))</f>
        <v>0</v>
      </c>
      <c r="O31" s="19">
        <f>J31+(HLOOKUP(O$3,'Forskningsbev lokal mod'!$B$1:$AW$33,ROW('Forskningsbev lokal mod'!M31),FALSE)-HLOOKUP(J$3,'Forskningsbev lokal mod'!$B$1:$AW$33,ROW('Forskningsbev lokal mod'!G31),FALSE))</f>
        <v>0</v>
      </c>
      <c r="P31" s="19">
        <f>IF('Sentrale parametere'!$B$31="Ja",IFERROR(($F31/$F$34)*('Tot bev overordnet modell'!Q$34*HLOOKUP(P$2,'Sentrale parametere'!$D$30:$K$31,2,FALSE)),0),'SO-bevilgning'!C31)</f>
        <v>0</v>
      </c>
      <c r="Q31" s="30">
        <f t="shared" si="14"/>
        <v>0</v>
      </c>
      <c r="R31" s="45">
        <f>IF($B31=Oppslag!$D$2,IF('Sentrale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modell'!M$4:M$33)))*(IF($B31=Oppslag!$D$2,'Tot bev lokal modell'!M31/SUMIF('Tot bev lokal modell'!$B$4:$B$33,Oppslag!$D$2,'Tot bev lokal modell'!M$4:M$33),0))+'Utvikling basis'!D65,'Tot bev lokal modell'!M31+'Utvikling basis'!D65),'Tot bev lokal modell'!M31+'Utvikling basis'!D65)</f>
        <v>0</v>
      </c>
      <c r="S31" s="49">
        <f>N31+(HLOOKUP(S$3,'Utdanningsbev lokal mod'!$B$1:$AG$33,ROW('Utdanningsbev lokal mod'!N31),FALSE)-HLOOKUP(N$3,'Utdanningsbev lokal mod'!$B$1:$AG$33,ROW('Utdanningsbev lokal mod'!J31),FALSE))</f>
        <v>0</v>
      </c>
      <c r="T31" s="19">
        <f>O31+(HLOOKUP(T$3,'Forskningsbev lokal mod'!$B$1:$AW$33,ROW('Forskningsbev lokal mod'!R31),FALSE)-HLOOKUP(O$3,'Forskningsbev lokal mod'!$B$1:$AW$33,ROW('Forskningsbev lokal mod'!L31),FALSE))</f>
        <v>0</v>
      </c>
      <c r="U31" s="19">
        <f>IF('Sentrale parametere'!$B$31="Ja",IFERROR(($F31/$F$34)*('Tot bev overordnet modell'!V$34*HLOOKUP(U$2,'Sentrale parametere'!$D$30:$K$31,2,FALSE)),0),'SO-bevilgning'!D31)</f>
        <v>0</v>
      </c>
      <c r="V31" s="30">
        <f t="shared" si="15"/>
        <v>0</v>
      </c>
      <c r="W31" s="45">
        <f>IF($B31=Oppslag!$D$2,IF('Sentrale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modell'!R$4:R$33)))*(IF($B31=Oppslag!$D$2,'Tot bev lokal modell'!R31/SUMIF('Tot bev lokal modell'!$B$4:$B$33,Oppslag!$D$2,'Tot bev lokal modell'!R$4:R$33),0))+'Utvikling basis'!E65,'Tot bev lokal modell'!R31+'Utvikling basis'!E65),'Tot bev lokal modell'!R31+'Utvikling basis'!E65)</f>
        <v>0</v>
      </c>
      <c r="X31" s="49">
        <f>S31+(HLOOKUP(X$3,'Utdanningsbev lokal mod'!$B$1:$AG$33,ROW('Utdanningsbev lokal mod'!S31),FALSE)-HLOOKUP(S$3,'Utdanningsbev lokal mod'!$B$1:$AG$33,ROW('Utdanningsbev lokal mod'!O31),FALSE))</f>
        <v>0</v>
      </c>
      <c r="Y31" s="19">
        <f>T31+(HLOOKUP(Y$3,'Forskningsbev lokal mod'!$B$1:$AW$33,ROW('Forskningsbev lokal mod'!W31),FALSE)-HLOOKUP(T$3,'Forskningsbev lokal mod'!$B$1:$AW$33,ROW('Forskningsbev lokal mod'!Q31),FALSE))</f>
        <v>0</v>
      </c>
      <c r="Z31" s="19">
        <f>IF('Sentrale parametere'!$B$31="Ja",IFERROR(($F31/$F$34)*('Tot bev overordnet modell'!AA$34*HLOOKUP(Z$2,'Sentrale parametere'!$D$30:$K$31,2,FALSE)),0),'SO-bevilgning'!E31)</f>
        <v>0</v>
      </c>
      <c r="AA31" s="30">
        <f t="shared" si="16"/>
        <v>0</v>
      </c>
      <c r="AB31" s="45">
        <f>IF($B31=Oppslag!$D$2,IF('Sentrale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modell'!W$4:W$33)))*(IF($B31=Oppslag!$D$2,'Tot bev lokal modell'!W31/SUMIF('Tot bev lokal modell'!$B$4:$B$33,Oppslag!$D$2,'Tot bev lokal modell'!W$4:W$33),0))+'Utvikling basis'!F65,'Tot bev lokal modell'!W31+'Utvikling basis'!F65),'Tot bev lokal modell'!W31+'Utvikling basis'!F65)</f>
        <v>0</v>
      </c>
      <c r="AC31" s="49">
        <f>X31+(HLOOKUP(AC$3,'Utdanningsbev lokal mod'!$B$1:$AG$33,ROW('Utdanningsbev lokal mod'!X31),FALSE)-HLOOKUP(X$3,'Utdanningsbev lokal mod'!$B$1:$AG$33,ROW('Utdanningsbev lokal mod'!T31),FALSE))</f>
        <v>0</v>
      </c>
      <c r="AD31" s="19">
        <f>Y31+(HLOOKUP(AD$3,'Forskningsbev lokal mod'!$B$1:$AW$33,ROW('Forskningsbev lokal mod'!AB31),FALSE)-HLOOKUP(Y$3,'Forskningsbev lokal mod'!$B$1:$AW$33,ROW('Forskningsbev lokal mod'!V31),FALSE))</f>
        <v>0</v>
      </c>
      <c r="AE31" s="19">
        <f>IF('Sentrale parametere'!$B$31="Ja",IFERROR(($F31/$F$34)*('Tot bev overordnet modell'!AF$34*HLOOKUP(AE$2,'Sentrale parametere'!$D$30:$K$31,2,FALSE)),0),'SO-bevilgning'!F31)</f>
        <v>0</v>
      </c>
      <c r="AF31" s="30">
        <f t="shared" si="17"/>
        <v>0</v>
      </c>
      <c r="AG31" s="45">
        <f>IF($B31=Oppslag!$D$2,IF('Sentrale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modell'!AB$4:AB$33)))*(IF($B31=Oppslag!$D$2,'Tot bev lokal modell'!AB31/SUMIF('Tot bev lokal modell'!$B$4:$B$33,Oppslag!$D$2,'Tot bev lokal modell'!AB$4:AB$33),0))+'Utvikling basis'!G65,'Tot bev lokal modell'!AB31+'Utvikling basis'!G65),'Tot bev lokal modell'!AB31+'Utvikling basis'!G65)</f>
        <v>0</v>
      </c>
      <c r="AH31" s="49">
        <f>AC31+(HLOOKUP(AH$3,'Utdanningsbev lokal mod'!$B$1:$AG$33,ROW('Utdanningsbev lokal mod'!AC31),FALSE)-HLOOKUP(AC$3,'Utdanningsbev lokal mod'!$B$1:$AG$33,ROW('Utdanningsbev lokal mod'!Y31),FALSE))</f>
        <v>0</v>
      </c>
      <c r="AI31" s="19">
        <f>AD31+(HLOOKUP(AI$3,'Forskningsbev lokal mod'!$B$1:$AW$33,ROW('Forskningsbev lokal mod'!AG31),FALSE)-HLOOKUP(AD$3,'Forskningsbev lokal mod'!$B$1:$AW$33,ROW('Forskningsbev lokal mod'!AA31),FALSE))</f>
        <v>0</v>
      </c>
      <c r="AJ31" s="19">
        <f>IF('Sentrale parametere'!$B$31="Ja",IFERROR(($F31/$F$34)*('Tot bev overordnet modell'!AK$34*HLOOKUP(AJ$2,'Sentrale parametere'!$D$30:$K$31,2,FALSE)),0),'SO-bevilgning'!G31)</f>
        <v>0</v>
      </c>
      <c r="AK31" s="30">
        <f t="shared" si="18"/>
        <v>0</v>
      </c>
      <c r="AL31" s="45">
        <f>IF($B31=Oppslag!$D$2,IF('Sentrale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modell'!AG$4:AG$33)))*(IF($B31=Oppslag!$D$2,'Tot bev lokal modell'!AG31/SUMIF('Tot bev lokal modell'!$B$4:$B$33,Oppslag!$D$2,'Tot bev lokal modell'!AG$4:AG$33),0))+'Utvikling basis'!H65,'Tot bev lokal modell'!AG31+'Utvikling basis'!H65),'Tot bev lokal modell'!AG31+'Utvikling basis'!H65)</f>
        <v>0</v>
      </c>
      <c r="AM31" s="49">
        <f>AH31+(HLOOKUP(AM$3,'Utdanningsbev lokal mod'!$B$1:$AG$33,ROW('Utdanningsbev lokal mod'!AH31),FALSE)-HLOOKUP(AH$3,'Utdanningsbev lokal mod'!$B$1:$AG$33,ROW('Utdanningsbev lokal mod'!AD31),FALSE))</f>
        <v>0</v>
      </c>
      <c r="AN31" s="19">
        <f>AI31+(HLOOKUP(AN$3,'Forskningsbev lokal mod'!$B$1:$AW$33,ROW('Forskningsbev lokal mod'!AL31),FALSE)-HLOOKUP(AI$3,'Forskningsbev lokal mod'!$B$1:$AW$33,ROW('Forskningsbev lokal mod'!AF31),FALSE))</f>
        <v>0</v>
      </c>
      <c r="AO31" s="19">
        <f>IF('Sentrale parametere'!$B$31="Ja",IFERROR(($F31/$F$34)*('Tot bev overordnet modell'!AP$34*HLOOKUP(AO$2,'Sentrale parametere'!$D$30:$K$31,2,FALSE)),0),'SO-bevilgning'!H31)</f>
        <v>0</v>
      </c>
      <c r="AP31" s="30">
        <f t="shared" si="19"/>
        <v>0</v>
      </c>
      <c r="AQ31" s="45">
        <f>IF($B31=Oppslag!$D$2,IF('Sentrale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modell'!AL$4:AL$33)))*(IF($B31=Oppslag!$D$2,'Tot bev lokal modell'!AL31/SUMIF('Tot bev lokal modell'!$B$4:$B$33,Oppslag!$D$2,'Tot bev lokal modell'!AL$4:AL$33),0))+'Utvikling basis'!I65,'Tot bev lokal modell'!AL31+'Utvikling basis'!I65),'Tot bev lokal modell'!AL31+'Utvikling basis'!I65)</f>
        <v>0</v>
      </c>
      <c r="AR31" s="49">
        <f>AM31+(HLOOKUP(AR$3,'Utdanningsbev lokal mod'!$B$1:$AG$33,ROW('Utdanningsbev lokal mod'!AM31),FALSE)-HLOOKUP(AM$3,'Utdanningsbev lokal mod'!$B$1:$AG$33,ROW('Utdanningsbev lokal mod'!AI31),FALSE))</f>
        <v>0</v>
      </c>
      <c r="AS31" s="19">
        <f>AN31+(HLOOKUP(AS$3,'Forskningsbev lokal mod'!$B$1:$AW$33,ROW('Forskningsbev lokal mod'!AQ31),FALSE)-HLOOKUP(AN$3,'Forskningsbev lokal mod'!$B$1:$AW$33,ROW('Forskningsbev lokal mod'!AK31),FALSE))</f>
        <v>0</v>
      </c>
      <c r="AT31" s="19">
        <f>IF('Sentrale parametere'!$B$31="Ja",IFERROR(($F31/$F$34)*('Tot bev overordnet modell'!AU$34*HLOOKUP(AT$2,'Sentrale parametere'!$D$30:$K$31,2,FALSE)),0),'SO-bevilgning'!I31)</f>
        <v>0</v>
      </c>
      <c r="AU31" s="30">
        <f t="shared" si="20"/>
        <v>0</v>
      </c>
    </row>
    <row r="32" spans="1:47" x14ac:dyDescent="0.25">
      <c r="A32" s="91">
        <f>'Enheter, modell og år'!A30</f>
        <v>0</v>
      </c>
      <c r="B32" s="91">
        <f>'Enheter, modell og år'!B30</f>
        <v>0</v>
      </c>
      <c r="C32" s="45">
        <f>'Sentrale parametere'!B68*(1+'Sentrale parametere'!$B$75)</f>
        <v>0</v>
      </c>
      <c r="D32" s="19">
        <f>'Sentrale parametere'!C68*(1+'Sentrale parametere'!$B$75)</f>
        <v>0</v>
      </c>
      <c r="E32" s="19">
        <f>'Sentrale parametere'!D68*(1+'Sentrale parametere'!$B$75)</f>
        <v>0</v>
      </c>
      <c r="F32" s="19">
        <f>'Sentrale parametere'!E68*(1+'Sentrale parametere'!$B$75)</f>
        <v>0</v>
      </c>
      <c r="G32" s="30">
        <f t="shared" si="12"/>
        <v>0</v>
      </c>
      <c r="H32" s="45">
        <f>IF($B32=Oppslag!$D$2,IF('Sentrale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modell'!C$4:C$33)))*(IF($B32=Oppslag!$D$2,'Tot bev lokal modell'!C32/SUMIF('Tot bev lokal modell'!$B$4:$B$33,Oppslag!$D$2,'Tot bev lokal modell'!C$4:C$33),0))+'Utvikling basis'!B66,'Tot bev lokal modell'!C32+'Utvikling basis'!B66),'Tot bev lokal modell'!C32+'Utvikling basis'!B66)</f>
        <v>0</v>
      </c>
      <c r="I32" s="19">
        <f>'Utdanningsbev lokal mod'!E32</f>
        <v>0</v>
      </c>
      <c r="J32" s="19">
        <f>'Forskningsbev lokal mod'!G32</f>
        <v>0</v>
      </c>
      <c r="K32" s="19">
        <f>IF('Sentrale parametere'!$B$31="Ja",IFERROR(($F32/$F$34)*('Tot bev overordnet modell'!L$34*HLOOKUP(K$2,'Sentrale parametere'!$D$30:$K$31,2,FALSE)),0),'SO-bevilgning'!B32)</f>
        <v>0</v>
      </c>
      <c r="L32" s="30">
        <f t="shared" si="13"/>
        <v>0</v>
      </c>
      <c r="M32" s="45">
        <f>IF($B32=Oppslag!$D$2,IF('Sentrale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modell'!H$4:H$33)))*(IF($B32=Oppslag!$D$2,'Tot bev lokal modell'!H32/SUMIF('Tot bev lokal modell'!$B$4:$B$33,Oppslag!$D$2,'Tot bev lokal modell'!H$4:H$33),0))+'Utvikling basis'!C66,'Tot bev lokal modell'!H32+'Utvikling basis'!C66),'Tot bev lokal modell'!H32+'Utvikling basis'!C66)</f>
        <v>0</v>
      </c>
      <c r="N32" s="49">
        <f>I32+(HLOOKUP(N$3,'Utdanningsbev lokal mod'!$B$1:$AG$33,ROW('Utdanningsbev lokal mod'!I32),FALSE)-HLOOKUP(I$3,'Utdanningsbev lokal mod'!$B$1:$AG$33,ROW('Utdanningsbev lokal mod'!E32),FALSE))</f>
        <v>0</v>
      </c>
      <c r="O32" s="19">
        <f>J32+(HLOOKUP(O$3,'Forskningsbev lokal mod'!$B$1:$AW$33,ROW('Forskningsbev lokal mod'!M32),FALSE)-HLOOKUP(J$3,'Forskningsbev lokal mod'!$B$1:$AW$33,ROW('Forskningsbev lokal mod'!G32),FALSE))</f>
        <v>0</v>
      </c>
      <c r="P32" s="19">
        <f>IF('Sentrale parametere'!$B$31="Ja",IFERROR(($F32/$F$34)*('Tot bev overordnet modell'!Q$34*HLOOKUP(P$2,'Sentrale parametere'!$D$30:$K$31,2,FALSE)),0),'SO-bevilgning'!C32)</f>
        <v>0</v>
      </c>
      <c r="Q32" s="30">
        <f t="shared" si="14"/>
        <v>0</v>
      </c>
      <c r="R32" s="45">
        <f>IF($B32=Oppslag!$D$2,IF('Sentrale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modell'!M$4:M$33)))*(IF($B32=Oppslag!$D$2,'Tot bev lokal modell'!M32/SUMIF('Tot bev lokal modell'!$B$4:$B$33,Oppslag!$D$2,'Tot bev lokal modell'!M$4:M$33),0))+'Utvikling basis'!D66,'Tot bev lokal modell'!M32+'Utvikling basis'!D66),'Tot bev lokal modell'!M32+'Utvikling basis'!D66)</f>
        <v>0</v>
      </c>
      <c r="S32" s="49">
        <f>N32+(HLOOKUP(S$3,'Utdanningsbev lokal mod'!$B$1:$AG$33,ROW('Utdanningsbev lokal mod'!N32),FALSE)-HLOOKUP(N$3,'Utdanningsbev lokal mod'!$B$1:$AG$33,ROW('Utdanningsbev lokal mod'!J32),FALSE))</f>
        <v>0</v>
      </c>
      <c r="T32" s="19">
        <f>O32+(HLOOKUP(T$3,'Forskningsbev lokal mod'!$B$1:$AW$33,ROW('Forskningsbev lokal mod'!R32),FALSE)-HLOOKUP(O$3,'Forskningsbev lokal mod'!$B$1:$AW$33,ROW('Forskningsbev lokal mod'!L32),FALSE))</f>
        <v>0</v>
      </c>
      <c r="U32" s="19">
        <f>IF('Sentrale parametere'!$B$31="Ja",IFERROR(($F32/$F$34)*('Tot bev overordnet modell'!V$34*HLOOKUP(U$2,'Sentrale parametere'!$D$30:$K$31,2,FALSE)),0),'SO-bevilgning'!D32)</f>
        <v>0</v>
      </c>
      <c r="V32" s="30">
        <f t="shared" si="15"/>
        <v>0</v>
      </c>
      <c r="W32" s="45">
        <f>IF($B32=Oppslag!$D$2,IF('Sentrale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modell'!R$4:R$33)))*(IF($B32=Oppslag!$D$2,'Tot bev lokal modell'!R32/SUMIF('Tot bev lokal modell'!$B$4:$B$33,Oppslag!$D$2,'Tot bev lokal modell'!R$4:R$33),0))+'Utvikling basis'!E66,'Tot bev lokal modell'!R32+'Utvikling basis'!E66),'Tot bev lokal modell'!R32+'Utvikling basis'!E66)</f>
        <v>0</v>
      </c>
      <c r="X32" s="49">
        <f>S32+(HLOOKUP(X$3,'Utdanningsbev lokal mod'!$B$1:$AG$33,ROW('Utdanningsbev lokal mod'!S32),FALSE)-HLOOKUP(S$3,'Utdanningsbev lokal mod'!$B$1:$AG$33,ROW('Utdanningsbev lokal mod'!O32),FALSE))</f>
        <v>0</v>
      </c>
      <c r="Y32" s="19">
        <f>T32+(HLOOKUP(Y$3,'Forskningsbev lokal mod'!$B$1:$AW$33,ROW('Forskningsbev lokal mod'!W32),FALSE)-HLOOKUP(T$3,'Forskningsbev lokal mod'!$B$1:$AW$33,ROW('Forskningsbev lokal mod'!Q32),FALSE))</f>
        <v>0</v>
      </c>
      <c r="Z32" s="19">
        <f>IF('Sentrale parametere'!$B$31="Ja",IFERROR(($F32/$F$34)*('Tot bev overordnet modell'!AA$34*HLOOKUP(Z$2,'Sentrale parametere'!$D$30:$K$31,2,FALSE)),0),'SO-bevilgning'!E32)</f>
        <v>0</v>
      </c>
      <c r="AA32" s="30">
        <f t="shared" si="16"/>
        <v>0</v>
      </c>
      <c r="AB32" s="45">
        <f>IF($B32=Oppslag!$D$2,IF('Sentrale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modell'!W$4:W$33)))*(IF($B32=Oppslag!$D$2,'Tot bev lokal modell'!W32/SUMIF('Tot bev lokal modell'!$B$4:$B$33,Oppslag!$D$2,'Tot bev lokal modell'!W$4:W$33),0))+'Utvikling basis'!F66,'Tot bev lokal modell'!W32+'Utvikling basis'!F66),'Tot bev lokal modell'!W32+'Utvikling basis'!F66)</f>
        <v>0</v>
      </c>
      <c r="AC32" s="49">
        <f>X32+(HLOOKUP(AC$3,'Utdanningsbev lokal mod'!$B$1:$AG$33,ROW('Utdanningsbev lokal mod'!X32),FALSE)-HLOOKUP(X$3,'Utdanningsbev lokal mod'!$B$1:$AG$33,ROW('Utdanningsbev lokal mod'!T32),FALSE))</f>
        <v>0</v>
      </c>
      <c r="AD32" s="19">
        <f>Y32+(HLOOKUP(AD$3,'Forskningsbev lokal mod'!$B$1:$AW$33,ROW('Forskningsbev lokal mod'!AB32),FALSE)-HLOOKUP(Y$3,'Forskningsbev lokal mod'!$B$1:$AW$33,ROW('Forskningsbev lokal mod'!V32),FALSE))</f>
        <v>0</v>
      </c>
      <c r="AE32" s="19">
        <f>IF('Sentrale parametere'!$B$31="Ja",IFERROR(($F32/$F$34)*('Tot bev overordnet modell'!AF$34*HLOOKUP(AE$2,'Sentrale parametere'!$D$30:$K$31,2,FALSE)),0),'SO-bevilgning'!F32)</f>
        <v>0</v>
      </c>
      <c r="AF32" s="30">
        <f t="shared" si="17"/>
        <v>0</v>
      </c>
      <c r="AG32" s="45">
        <f>IF($B32=Oppslag!$D$2,IF('Sentrale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modell'!AB$4:AB$33)))*(IF($B32=Oppslag!$D$2,'Tot bev lokal modell'!AB32/SUMIF('Tot bev lokal modell'!$B$4:$B$33,Oppslag!$D$2,'Tot bev lokal modell'!AB$4:AB$33),0))+'Utvikling basis'!G66,'Tot bev lokal modell'!AB32+'Utvikling basis'!G66),'Tot bev lokal modell'!AB32+'Utvikling basis'!G66)</f>
        <v>0</v>
      </c>
      <c r="AH32" s="49">
        <f>AC32+(HLOOKUP(AH$3,'Utdanningsbev lokal mod'!$B$1:$AG$33,ROW('Utdanningsbev lokal mod'!AC32),FALSE)-HLOOKUP(AC$3,'Utdanningsbev lokal mod'!$B$1:$AG$33,ROW('Utdanningsbev lokal mod'!Y32),FALSE))</f>
        <v>0</v>
      </c>
      <c r="AI32" s="19">
        <f>AD32+(HLOOKUP(AI$3,'Forskningsbev lokal mod'!$B$1:$AW$33,ROW('Forskningsbev lokal mod'!AG32),FALSE)-HLOOKUP(AD$3,'Forskningsbev lokal mod'!$B$1:$AW$33,ROW('Forskningsbev lokal mod'!AA32),FALSE))</f>
        <v>0</v>
      </c>
      <c r="AJ32" s="19">
        <f>IF('Sentrale parametere'!$B$31="Ja",IFERROR(($F32/$F$34)*('Tot bev overordnet modell'!AK$34*HLOOKUP(AJ$2,'Sentrale parametere'!$D$30:$K$31,2,FALSE)),0),'SO-bevilgning'!G32)</f>
        <v>0</v>
      </c>
      <c r="AK32" s="30">
        <f t="shared" si="18"/>
        <v>0</v>
      </c>
      <c r="AL32" s="45">
        <f>IF($B32=Oppslag!$D$2,IF('Sentrale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modell'!AG$4:AG$33)))*(IF($B32=Oppslag!$D$2,'Tot bev lokal modell'!AG32/SUMIF('Tot bev lokal modell'!$B$4:$B$33,Oppslag!$D$2,'Tot bev lokal modell'!AG$4:AG$33),0))+'Utvikling basis'!H66,'Tot bev lokal modell'!AG32+'Utvikling basis'!H66),'Tot bev lokal modell'!AG32+'Utvikling basis'!H66)</f>
        <v>0</v>
      </c>
      <c r="AM32" s="49">
        <f>AH32+(HLOOKUP(AM$3,'Utdanningsbev lokal mod'!$B$1:$AG$33,ROW('Utdanningsbev lokal mod'!AH32),FALSE)-HLOOKUP(AH$3,'Utdanningsbev lokal mod'!$B$1:$AG$33,ROW('Utdanningsbev lokal mod'!AD32),FALSE))</f>
        <v>0</v>
      </c>
      <c r="AN32" s="19">
        <f>AI32+(HLOOKUP(AN$3,'Forskningsbev lokal mod'!$B$1:$AW$33,ROW('Forskningsbev lokal mod'!AL32),FALSE)-HLOOKUP(AI$3,'Forskningsbev lokal mod'!$B$1:$AW$33,ROW('Forskningsbev lokal mod'!AF32),FALSE))</f>
        <v>0</v>
      </c>
      <c r="AO32" s="19">
        <f>IF('Sentrale parametere'!$B$31="Ja",IFERROR(($F32/$F$34)*('Tot bev overordnet modell'!AP$34*HLOOKUP(AO$2,'Sentrale parametere'!$D$30:$K$31,2,FALSE)),0),'SO-bevilgning'!H32)</f>
        <v>0</v>
      </c>
      <c r="AP32" s="30">
        <f t="shared" si="19"/>
        <v>0</v>
      </c>
      <c r="AQ32" s="45">
        <f>IF($B32=Oppslag!$D$2,IF('Sentrale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modell'!AL$4:AL$33)))*(IF($B32=Oppslag!$D$2,'Tot bev lokal modell'!AL32/SUMIF('Tot bev lokal modell'!$B$4:$B$33,Oppslag!$D$2,'Tot bev lokal modell'!AL$4:AL$33),0))+'Utvikling basis'!I66,'Tot bev lokal modell'!AL32+'Utvikling basis'!I66),'Tot bev lokal modell'!AL32+'Utvikling basis'!I66)</f>
        <v>0</v>
      </c>
      <c r="AR32" s="49">
        <f>AM32+(HLOOKUP(AR$3,'Utdanningsbev lokal mod'!$B$1:$AG$33,ROW('Utdanningsbev lokal mod'!AM32),FALSE)-HLOOKUP(AM$3,'Utdanningsbev lokal mod'!$B$1:$AG$33,ROW('Utdanningsbev lokal mod'!AI32),FALSE))</f>
        <v>0</v>
      </c>
      <c r="AS32" s="19">
        <f>AN32+(HLOOKUP(AS$3,'Forskningsbev lokal mod'!$B$1:$AW$33,ROW('Forskningsbev lokal mod'!AQ32),FALSE)-HLOOKUP(AN$3,'Forskningsbev lokal mod'!$B$1:$AW$33,ROW('Forskningsbev lokal mod'!AK32),FALSE))</f>
        <v>0</v>
      </c>
      <c r="AT32" s="19">
        <f>IF('Sentrale parametere'!$B$31="Ja",IFERROR(($F32/$F$34)*('Tot bev overordnet modell'!AU$34*HLOOKUP(AT$2,'Sentrale parametere'!$D$30:$K$31,2,FALSE)),0),'SO-bevilgning'!I32)</f>
        <v>0</v>
      </c>
      <c r="AU32" s="30">
        <f t="shared" si="20"/>
        <v>0</v>
      </c>
    </row>
    <row r="33" spans="1:47" x14ac:dyDescent="0.25">
      <c r="A33" s="91">
        <f>'Enheter, modell og år'!A31</f>
        <v>0</v>
      </c>
      <c r="B33" s="91">
        <f>'Enheter, modell og år'!B31</f>
        <v>0</v>
      </c>
      <c r="C33" s="45">
        <f>'Sentrale parametere'!B69*(1+'Sentrale parametere'!$B$75)</f>
        <v>0</v>
      </c>
      <c r="D33" s="19">
        <f>'Sentrale parametere'!C69*(1+'Sentrale parametere'!$B$75)</f>
        <v>0</v>
      </c>
      <c r="E33" s="19">
        <f>'Sentrale parametere'!D69*(1+'Sentrale parametere'!$B$75)</f>
        <v>0</v>
      </c>
      <c r="F33" s="19">
        <f>'Sentrale parametere'!E69*(1+'Sentrale parametere'!$B$75)</f>
        <v>0</v>
      </c>
      <c r="G33" s="30">
        <f t="shared" si="12"/>
        <v>0</v>
      </c>
      <c r="H33" s="45">
        <f>IF($B33=Oppslag!$D$2,IF('Sentrale parametere'!$B$35="Ja",('Tot bev overordnet modell'!L$34-'Utvikling basis'!$B$68-SUM('Tot bev lokal modell'!I$34:K$34)-(SUMIF($B$4:$B$33,Oppslag!$D$3,'Tot bev lokal modell'!C$4:C$33)+SUMIF($B$4:$B$33,Oppslag!$D$4,'Tot bev lokal modell'!C$4:C$33)))*(IF($B33=Oppslag!$D$2,'Tot bev lokal modell'!C33/SUMIF('Tot bev lokal modell'!$B$4:$B$33,Oppslag!$D$2,'Tot bev lokal modell'!C$4:C$33),0))+'Utvikling basis'!B67,'Tot bev lokal modell'!C33+'Utvikling basis'!B67),'Tot bev lokal modell'!C33+'Utvikling basis'!B67)</f>
        <v>0</v>
      </c>
      <c r="I33" s="19">
        <f>'Utdanningsbev lokal mod'!E33</f>
        <v>0</v>
      </c>
      <c r="J33" s="19">
        <f>'Forskningsbev lokal mod'!G33</f>
        <v>0</v>
      </c>
      <c r="K33" s="19">
        <f>IF('Sentrale parametere'!$B$31="Ja",IFERROR(($F33/$F$34)*('Tot bev overordnet modell'!L$34*HLOOKUP(K$2,'Sentrale parametere'!$D$30:$K$31,2,FALSE)),0),'SO-bevilgning'!B33)</f>
        <v>0</v>
      </c>
      <c r="L33" s="30">
        <f t="shared" si="13"/>
        <v>0</v>
      </c>
      <c r="M33" s="45">
        <f>IF($B33=Oppslag!$D$2,IF('Sentrale parametere'!$B$35="Ja",('Tot bev overordnet modell'!Q$34-'Utvikling basis'!$C$68-SUM('Tot bev lokal modell'!N$34:P$34)-(SUMIF($B$4:$B$33,Oppslag!$D$3,'Tot bev lokal modell'!H$4:H$33)+SUMIF($B$4:$B$33,Oppslag!$D$4,'Tot bev lokal modell'!H$4:H$33)))*(IF($B33=Oppslag!$D$2,'Tot bev lokal modell'!H33/SUMIF('Tot bev lokal modell'!$B$4:$B$33,Oppslag!$D$2,'Tot bev lokal modell'!H$4:H$33),0))+'Utvikling basis'!C67,'Tot bev lokal modell'!H33+'Utvikling basis'!C67),'Tot bev lokal modell'!H33+'Utvikling basis'!C67)</f>
        <v>0</v>
      </c>
      <c r="N33" s="49">
        <f>I33+(HLOOKUP(N$3,'Utdanningsbev lokal mod'!$B$1:$AG$33,ROW('Utdanningsbev lokal mod'!I33),FALSE)-HLOOKUP(I$3,'Utdanningsbev lokal mod'!$B$1:$AG$33,ROW('Utdanningsbev lokal mod'!E33),FALSE))</f>
        <v>0</v>
      </c>
      <c r="O33" s="19">
        <f>J33+(HLOOKUP(O$3,'Forskningsbev lokal mod'!$B$1:$AW$33,ROW('Forskningsbev lokal mod'!M33),FALSE)-HLOOKUP(J$3,'Forskningsbev lokal mod'!$B$1:$AW$33,ROW('Forskningsbev lokal mod'!G33),FALSE))</f>
        <v>0</v>
      </c>
      <c r="P33" s="19">
        <f>IF('Sentrale parametere'!$B$31="Ja",IFERROR(($F33/$F$34)*('Tot bev overordnet modell'!Q$34*HLOOKUP(P$2,'Sentrale parametere'!$D$30:$K$31,2,FALSE)),0),'SO-bevilgning'!C33)</f>
        <v>0</v>
      </c>
      <c r="Q33" s="30">
        <f t="shared" si="14"/>
        <v>0</v>
      </c>
      <c r="R33" s="45">
        <f>IF($B33=Oppslag!$D$2,IF('Sentrale parametere'!$B$35="Ja",('Tot bev overordnet modell'!V$34-'Utvikling basis'!$D$68-SUM('Tot bev lokal modell'!S$34:U$34)-(SUMIF($B$4:$B$33,Oppslag!$D$3,'Tot bev lokal modell'!M$4:M$33)+SUMIF($B$4:$B$33,Oppslag!$D$4,'Tot bev lokal modell'!M$4:M$33)))*(IF($B33=Oppslag!$D$2,'Tot bev lokal modell'!M33/SUMIF('Tot bev lokal modell'!$B$4:$B$33,Oppslag!$D$2,'Tot bev lokal modell'!M$4:M$33),0))+'Utvikling basis'!D67,'Tot bev lokal modell'!M33+'Utvikling basis'!D67),'Tot bev lokal modell'!M33+'Utvikling basis'!D67)</f>
        <v>0</v>
      </c>
      <c r="S33" s="49">
        <f>N33+(HLOOKUP(S$3,'Utdanningsbev lokal mod'!$B$1:$AG$33,ROW('Utdanningsbev lokal mod'!N33),FALSE)-HLOOKUP(N$3,'Utdanningsbev lokal mod'!$B$1:$AG$33,ROW('Utdanningsbev lokal mod'!J33),FALSE))</f>
        <v>0</v>
      </c>
      <c r="T33" s="19">
        <f>O33+(HLOOKUP(T$3,'Forskningsbev lokal mod'!$B$1:$AW$33,ROW('Forskningsbev lokal mod'!R33),FALSE)-HLOOKUP(O$3,'Forskningsbev lokal mod'!$B$1:$AW$33,ROW('Forskningsbev lokal mod'!L33),FALSE))</f>
        <v>0</v>
      </c>
      <c r="U33" s="19">
        <f>IF('Sentrale parametere'!$B$31="Ja",IFERROR(($F33/$F$34)*('Tot bev overordnet modell'!V$34*HLOOKUP(U$2,'Sentrale parametere'!$D$30:$K$31,2,FALSE)),0),'SO-bevilgning'!D33)</f>
        <v>0</v>
      </c>
      <c r="V33" s="30">
        <f t="shared" si="15"/>
        <v>0</v>
      </c>
      <c r="W33" s="45">
        <f>IF($B33=Oppslag!$D$2,IF('Sentrale parametere'!$B$35="Ja",('Tot bev overordnet modell'!AA$34-'Utvikling basis'!$E$68-SUM('Tot bev lokal modell'!X$34:Z$34)-(SUMIF($B$4:$B$33,Oppslag!$D$3,'Tot bev lokal modell'!R$4:R$33)+SUMIF($B$4:$B$33,Oppslag!$D$4,'Tot bev lokal modell'!R$4:R$33)))*(IF($B33=Oppslag!$D$2,'Tot bev lokal modell'!R33/SUMIF('Tot bev lokal modell'!$B$4:$B$33,Oppslag!$D$2,'Tot bev lokal modell'!R$4:R$33),0))+'Utvikling basis'!E67,'Tot bev lokal modell'!R33+'Utvikling basis'!E67),'Tot bev lokal modell'!R33+'Utvikling basis'!E67)</f>
        <v>0</v>
      </c>
      <c r="X33" s="49">
        <f>S33+(HLOOKUP(X$3,'Utdanningsbev lokal mod'!$B$1:$AG$33,ROW('Utdanningsbev lokal mod'!S33),FALSE)-HLOOKUP(S$3,'Utdanningsbev lokal mod'!$B$1:$AG$33,ROW('Utdanningsbev lokal mod'!O33),FALSE))</f>
        <v>0</v>
      </c>
      <c r="Y33" s="19">
        <f>T33+(HLOOKUP(Y$3,'Forskningsbev lokal mod'!$B$1:$AW$33,ROW('Forskningsbev lokal mod'!W33),FALSE)-HLOOKUP(T$3,'Forskningsbev lokal mod'!$B$1:$AW$33,ROW('Forskningsbev lokal mod'!Q33),FALSE))</f>
        <v>0</v>
      </c>
      <c r="Z33" s="19">
        <f>IF('Sentrale parametere'!$B$31="Ja",IFERROR(($F33/$F$34)*('Tot bev overordnet modell'!AA$34*HLOOKUP(Z$2,'Sentrale parametere'!$D$30:$K$31,2,FALSE)),0),'SO-bevilgning'!E33)</f>
        <v>0</v>
      </c>
      <c r="AA33" s="30">
        <f t="shared" si="16"/>
        <v>0</v>
      </c>
      <c r="AB33" s="45">
        <f>IF($B33=Oppslag!$D$2,IF('Sentrale parametere'!$B$35="Ja",('Tot bev overordnet modell'!AF$34-'Utvikling basis'!$F$68-SUM('Tot bev lokal modell'!AC$34:AE$34)-(SUMIF($B$4:$B$33,Oppslag!$D$3,'Tot bev lokal modell'!W$4:W$33)+SUMIF($B$4:$B$33,Oppslag!$D$4,'Tot bev lokal modell'!W$4:W$33)))*(IF($B33=Oppslag!$D$2,'Tot bev lokal modell'!W33/SUMIF('Tot bev lokal modell'!$B$4:$B$33,Oppslag!$D$2,'Tot bev lokal modell'!W$4:W$33),0))+'Utvikling basis'!F67,'Tot bev lokal modell'!W33+'Utvikling basis'!F67),'Tot bev lokal modell'!W33+'Utvikling basis'!F67)</f>
        <v>0</v>
      </c>
      <c r="AC33" s="49">
        <f>X33+(HLOOKUP(AC$3,'Utdanningsbev lokal mod'!$B$1:$AG$33,ROW('Utdanningsbev lokal mod'!X33),FALSE)-HLOOKUP(X$3,'Utdanningsbev lokal mod'!$B$1:$AG$33,ROW('Utdanningsbev lokal mod'!T33),FALSE))</f>
        <v>0</v>
      </c>
      <c r="AD33" s="19">
        <f>Y33+(HLOOKUP(AD$3,'Forskningsbev lokal mod'!$B$1:$AW$33,ROW('Forskningsbev lokal mod'!AB33),FALSE)-HLOOKUP(Y$3,'Forskningsbev lokal mod'!$B$1:$AW$33,ROW('Forskningsbev lokal mod'!V33),FALSE))</f>
        <v>0</v>
      </c>
      <c r="AE33" s="19">
        <f>IF('Sentrale parametere'!$B$31="Ja",IFERROR(($F33/$F$34)*('Tot bev overordnet modell'!AF$34*HLOOKUP(AE$2,'Sentrale parametere'!$D$30:$K$31,2,FALSE)),0),'SO-bevilgning'!F33)</f>
        <v>0</v>
      </c>
      <c r="AF33" s="30">
        <f t="shared" si="17"/>
        <v>0</v>
      </c>
      <c r="AG33" s="45">
        <f>IF($B33=Oppslag!$D$2,IF('Sentrale parametere'!$B$35="Ja",('Tot bev overordnet modell'!AK$34-'Utvikling basis'!$G$68-SUM('Tot bev lokal modell'!AH$34:AJ$34)-(SUMIF($B$4:$B$33,Oppslag!$D$3,'Tot bev lokal modell'!AB$4:AB$33)+SUMIF($B$4:$B$33,Oppslag!$D$4,'Tot bev lokal modell'!AB$4:AB$33)))*(IF($B33=Oppslag!$D$2,'Tot bev lokal modell'!AB33/SUMIF('Tot bev lokal modell'!$B$4:$B$33,Oppslag!$D$2,'Tot bev lokal modell'!AB$4:AB$33),0))+'Utvikling basis'!G67,'Tot bev lokal modell'!AB33+'Utvikling basis'!G67),'Tot bev lokal modell'!AB33+'Utvikling basis'!G67)</f>
        <v>0</v>
      </c>
      <c r="AH33" s="49">
        <f>AC33+(HLOOKUP(AH$3,'Utdanningsbev lokal mod'!$B$1:$AG$33,ROW('Utdanningsbev lokal mod'!AC33),FALSE)-HLOOKUP(AC$3,'Utdanningsbev lokal mod'!$B$1:$AG$33,ROW('Utdanningsbev lokal mod'!Y33),FALSE))</f>
        <v>0</v>
      </c>
      <c r="AI33" s="19">
        <f>AD33+(HLOOKUP(AI$3,'Forskningsbev lokal mod'!$B$1:$AW$33,ROW('Forskningsbev lokal mod'!AG33),FALSE)-HLOOKUP(AD$3,'Forskningsbev lokal mod'!$B$1:$AW$33,ROW('Forskningsbev lokal mod'!AA33),FALSE))</f>
        <v>0</v>
      </c>
      <c r="AJ33" s="19">
        <f>IF('Sentrale parametere'!$B$31="Ja",IFERROR(($F33/$F$34)*('Tot bev overordnet modell'!AK$34*HLOOKUP(AJ$2,'Sentrale parametere'!$D$30:$K$31,2,FALSE)),0),'SO-bevilgning'!G33)</f>
        <v>0</v>
      </c>
      <c r="AK33" s="30">
        <f t="shared" si="18"/>
        <v>0</v>
      </c>
      <c r="AL33" s="45">
        <f>IF($B33=Oppslag!$D$2,IF('Sentrale parametere'!$B$35="Ja",('Tot bev overordnet modell'!AP$34-'Utvikling basis'!$H$68-SUM('Tot bev lokal modell'!AM$34:AO$34)-(SUMIF($B$4:$B$33,Oppslag!$D$3,'Tot bev lokal modell'!AG$4:AG$33)+SUMIF($B$4:$B$33,Oppslag!$D$4,'Tot bev lokal modell'!AG$4:AG$33)))*(IF($B33=Oppslag!$D$2,'Tot bev lokal modell'!AG33/SUMIF('Tot bev lokal modell'!$B$4:$B$33,Oppslag!$D$2,'Tot bev lokal modell'!AG$4:AG$33),0))+'Utvikling basis'!H67,'Tot bev lokal modell'!AG33+'Utvikling basis'!H67),'Tot bev lokal modell'!AG33+'Utvikling basis'!H67)</f>
        <v>0</v>
      </c>
      <c r="AM33" s="49">
        <f>AH33+(HLOOKUP(AM$3,'Utdanningsbev lokal mod'!$B$1:$AG$33,ROW('Utdanningsbev lokal mod'!AH33),FALSE)-HLOOKUP(AH$3,'Utdanningsbev lokal mod'!$B$1:$AG$33,ROW('Utdanningsbev lokal mod'!AD33),FALSE))</f>
        <v>0</v>
      </c>
      <c r="AN33" s="19">
        <f>AI33+(HLOOKUP(AN$3,'Forskningsbev lokal mod'!$B$1:$AW$33,ROW('Forskningsbev lokal mod'!AL33),FALSE)-HLOOKUP(AI$3,'Forskningsbev lokal mod'!$B$1:$AW$33,ROW('Forskningsbev lokal mod'!AF33),FALSE))</f>
        <v>0</v>
      </c>
      <c r="AO33" s="19">
        <f>IF('Sentrale parametere'!$B$31="Ja",IFERROR(($F33/$F$34)*('Tot bev overordnet modell'!AP$34*HLOOKUP(AO$2,'Sentrale parametere'!$D$30:$K$31,2,FALSE)),0),'SO-bevilgning'!H33)</f>
        <v>0</v>
      </c>
      <c r="AP33" s="30">
        <f t="shared" si="19"/>
        <v>0</v>
      </c>
      <c r="AQ33" s="45">
        <f>IF($B33=Oppslag!$D$2,IF('Sentrale parametere'!$B$35="Ja",('Tot bev overordnet modell'!AU$34-'Utvikling basis'!$I$68-SUM('Tot bev lokal modell'!AR$34:AT$34)-(SUMIF($B$4:$B$33,Oppslag!$D$3,'Tot bev lokal modell'!AL$4:AL$33)+SUMIF($B$4:$B$33,Oppslag!$D$4,'Tot bev lokal modell'!AL$4:AL$33)))*(IF($B33=Oppslag!$D$2,'Tot bev lokal modell'!AL33/SUMIF('Tot bev lokal modell'!$B$4:$B$33,Oppslag!$D$2,'Tot bev lokal modell'!AL$4:AL$33),0))+'Utvikling basis'!I67,'Tot bev lokal modell'!AL33+'Utvikling basis'!I67),'Tot bev lokal modell'!AL33+'Utvikling basis'!I67)</f>
        <v>0</v>
      </c>
      <c r="AR33" s="49">
        <f>AM33+(HLOOKUP(AR$3,'Utdanningsbev lokal mod'!$B$1:$AG$33,ROW('Utdanningsbev lokal mod'!AM33),FALSE)-HLOOKUP(AM$3,'Utdanningsbev lokal mod'!$B$1:$AG$33,ROW('Utdanningsbev lokal mod'!AI33),FALSE))</f>
        <v>0</v>
      </c>
      <c r="AS33" s="19">
        <f>AN33+(HLOOKUP(AS$3,'Forskningsbev lokal mod'!$B$1:$AW$33,ROW('Forskningsbev lokal mod'!AQ33),FALSE)-HLOOKUP(AN$3,'Forskningsbev lokal mod'!$B$1:$AW$33,ROW('Forskningsbev lokal mod'!AK33),FALSE))</f>
        <v>0</v>
      </c>
      <c r="AT33" s="19">
        <f>IF('Sentrale parametere'!$B$31="Ja",IFERROR(($F33/$F$34)*('Tot bev overordnet modell'!AU$34*HLOOKUP(AT$2,'Sentrale parametere'!$D$30:$K$31,2,FALSE)),0),'SO-bevilgning'!I33)</f>
        <v>0</v>
      </c>
      <c r="AU33" s="30">
        <f t="shared" si="20"/>
        <v>0</v>
      </c>
    </row>
    <row r="34" spans="1:47" s="1" customFormat="1" x14ac:dyDescent="0.25">
      <c r="A34" s="1" t="s">
        <v>11</v>
      </c>
      <c r="C34" s="44">
        <f t="shared" ref="C34:AQ34" si="21">SUM(C4:C33)</f>
        <v>0</v>
      </c>
      <c r="D34" s="42">
        <f t="shared" si="21"/>
        <v>0</v>
      </c>
      <c r="E34" s="42">
        <f t="shared" si="21"/>
        <v>0</v>
      </c>
      <c r="F34" s="42">
        <f t="shared" si="21"/>
        <v>0</v>
      </c>
      <c r="G34" s="43">
        <f t="shared" si="21"/>
        <v>0</v>
      </c>
      <c r="H34" s="44">
        <f t="shared" si="21"/>
        <v>0</v>
      </c>
      <c r="I34" s="42">
        <f t="shared" si="21"/>
        <v>0</v>
      </c>
      <c r="J34" s="42">
        <f t="shared" si="21"/>
        <v>0</v>
      </c>
      <c r="K34" s="42">
        <f t="shared" si="21"/>
        <v>0</v>
      </c>
      <c r="L34" s="43">
        <f t="shared" si="21"/>
        <v>0</v>
      </c>
      <c r="M34" s="44">
        <f t="shared" si="21"/>
        <v>0</v>
      </c>
      <c r="N34" s="42">
        <f t="shared" si="21"/>
        <v>0</v>
      </c>
      <c r="O34" s="42">
        <f t="shared" si="21"/>
        <v>0</v>
      </c>
      <c r="P34" s="42">
        <f t="shared" si="21"/>
        <v>0</v>
      </c>
      <c r="Q34" s="43">
        <f t="shared" si="21"/>
        <v>0</v>
      </c>
      <c r="R34" s="44">
        <f t="shared" si="21"/>
        <v>0</v>
      </c>
      <c r="S34" s="42">
        <f t="shared" si="21"/>
        <v>0</v>
      </c>
      <c r="T34" s="42">
        <f t="shared" si="21"/>
        <v>0</v>
      </c>
      <c r="U34" s="42">
        <f t="shared" si="21"/>
        <v>0</v>
      </c>
      <c r="V34" s="43">
        <f t="shared" si="21"/>
        <v>0</v>
      </c>
      <c r="W34" s="44">
        <f t="shared" si="21"/>
        <v>0</v>
      </c>
      <c r="X34" s="42">
        <f t="shared" si="21"/>
        <v>0</v>
      </c>
      <c r="Y34" s="42">
        <f t="shared" si="21"/>
        <v>0</v>
      </c>
      <c r="Z34" s="42">
        <f t="shared" si="21"/>
        <v>0</v>
      </c>
      <c r="AA34" s="43">
        <f t="shared" si="21"/>
        <v>0</v>
      </c>
      <c r="AB34" s="44">
        <f t="shared" si="21"/>
        <v>0</v>
      </c>
      <c r="AC34" s="42">
        <f t="shared" si="21"/>
        <v>0</v>
      </c>
      <c r="AD34" s="42">
        <f t="shared" si="21"/>
        <v>0</v>
      </c>
      <c r="AE34" s="42">
        <f t="shared" si="21"/>
        <v>0</v>
      </c>
      <c r="AF34" s="43">
        <f t="shared" si="21"/>
        <v>0</v>
      </c>
      <c r="AG34" s="44">
        <f t="shared" si="21"/>
        <v>0</v>
      </c>
      <c r="AH34" s="42">
        <f t="shared" si="21"/>
        <v>0</v>
      </c>
      <c r="AI34" s="42">
        <f t="shared" si="21"/>
        <v>0</v>
      </c>
      <c r="AJ34" s="42">
        <f t="shared" si="21"/>
        <v>0</v>
      </c>
      <c r="AK34" s="43">
        <f t="shared" si="21"/>
        <v>0</v>
      </c>
      <c r="AL34" s="44">
        <f t="shared" si="21"/>
        <v>0</v>
      </c>
      <c r="AM34" s="42">
        <f t="shared" si="21"/>
        <v>0</v>
      </c>
      <c r="AN34" s="42">
        <f t="shared" si="21"/>
        <v>0</v>
      </c>
      <c r="AO34" s="42">
        <f t="shared" si="21"/>
        <v>0</v>
      </c>
      <c r="AP34" s="43">
        <f t="shared" si="21"/>
        <v>0</v>
      </c>
      <c r="AQ34" s="44">
        <f t="shared" si="21"/>
        <v>0</v>
      </c>
      <c r="AR34" s="42">
        <f t="shared" ref="AR34:AU34" si="22">SUM(AR4:AR33)</f>
        <v>0</v>
      </c>
      <c r="AS34" s="42">
        <f t="shared" si="22"/>
        <v>0</v>
      </c>
      <c r="AT34" s="42">
        <f t="shared" si="22"/>
        <v>0</v>
      </c>
      <c r="AU34" s="43">
        <f t="shared" si="22"/>
        <v>0</v>
      </c>
    </row>
    <row r="35" spans="1:47" x14ac:dyDescent="0.25">
      <c r="C35" s="7"/>
      <c r="D35" s="7"/>
      <c r="E35" s="7"/>
      <c r="F35" s="70" t="e">
        <f>F34/G34</f>
        <v>#DIV/0!</v>
      </c>
      <c r="G35" s="70" t="e">
        <f>G34/'Sentrale parametere'!F70-1</f>
        <v>#DIV/0!</v>
      </c>
      <c r="H35" s="7"/>
      <c r="I35" s="7"/>
      <c r="J35" s="7"/>
      <c r="K35" s="70" t="e">
        <f>K34/L34</f>
        <v>#DIV/0!</v>
      </c>
      <c r="L35" s="7" t="e">
        <f>L34-'Tot bev overordnet modell'!L34</f>
        <v>#DIV/0!</v>
      </c>
      <c r="M35" s="7"/>
      <c r="N35" s="7"/>
      <c r="O35" s="7"/>
      <c r="P35" s="70" t="e">
        <f>P34/Q34</f>
        <v>#DIV/0!</v>
      </c>
      <c r="Q35" s="7"/>
      <c r="R35" s="7"/>
      <c r="S35" s="7"/>
      <c r="T35" s="7"/>
      <c r="U35" s="70" t="e">
        <f>U34/V34</f>
        <v>#DIV/0!</v>
      </c>
      <c r="V35" s="7"/>
      <c r="W35" s="7"/>
      <c r="X35" s="7"/>
      <c r="Y35" s="7"/>
      <c r="Z35" s="70" t="e">
        <f>Z34/AA34</f>
        <v>#DIV/0!</v>
      </c>
      <c r="AA35" s="7"/>
      <c r="AB35" s="7"/>
      <c r="AC35" s="7"/>
      <c r="AD35" s="7"/>
      <c r="AE35" s="70" t="e">
        <f>AE34/AF34</f>
        <v>#DIV/0!</v>
      </c>
      <c r="AF35" s="7"/>
      <c r="AG35" s="7"/>
      <c r="AH35" s="7"/>
      <c r="AI35" s="7"/>
      <c r="AJ35" s="70" t="e">
        <f>AJ34/AK34</f>
        <v>#DIV/0!</v>
      </c>
      <c r="AK35" s="7"/>
      <c r="AL35" s="7"/>
      <c r="AM35" s="7"/>
      <c r="AN35" s="7"/>
      <c r="AO35" s="70" t="e">
        <f>AO34/AP34</f>
        <v>#DIV/0!</v>
      </c>
      <c r="AP35" s="7"/>
      <c r="AQ35" s="7"/>
      <c r="AR35" s="7"/>
      <c r="AS35" s="7"/>
      <c r="AT35" s="70" t="e">
        <f>AT34/AU34</f>
        <v>#DIV/0!</v>
      </c>
      <c r="AU35" s="7"/>
    </row>
    <row r="36" spans="1:47" x14ac:dyDescent="0.25">
      <c r="C36" s="7"/>
      <c r="D36" s="7"/>
      <c r="E36" s="7"/>
      <c r="F36" s="7"/>
      <c r="G36" s="7"/>
      <c r="H36" s="7"/>
      <c r="M36" t="s">
        <v>96</v>
      </c>
      <c r="N36" s="3"/>
    </row>
    <row r="37" spans="1:47" x14ac:dyDescent="0.25">
      <c r="H37" s="7"/>
      <c r="I37" s="7"/>
      <c r="K37" s="7"/>
      <c r="L37" s="7"/>
      <c r="M37" t="s">
        <v>97</v>
      </c>
      <c r="P37" s="3"/>
    </row>
    <row r="38" spans="1:47" x14ac:dyDescent="0.25">
      <c r="H38" s="7"/>
      <c r="I38" s="7"/>
      <c r="K38" s="7"/>
      <c r="L38" s="7"/>
      <c r="Q38" s="7"/>
      <c r="V38" s="7"/>
      <c r="AA38" s="7"/>
      <c r="AF38" s="7"/>
      <c r="AK38" s="7"/>
    </row>
    <row r="39" spans="1:47" x14ac:dyDescent="0.25">
      <c r="H39" s="7"/>
      <c r="I39" s="7"/>
      <c r="K39" s="7"/>
      <c r="L39" s="7"/>
      <c r="P39" s="3"/>
      <c r="Q39" s="7"/>
    </row>
    <row r="40" spans="1:47" x14ac:dyDescent="0.25">
      <c r="H40" s="7"/>
      <c r="I40" s="7"/>
      <c r="K40" s="7"/>
      <c r="L40" s="7"/>
    </row>
    <row r="41" spans="1:47" x14ac:dyDescent="0.25">
      <c r="H41" s="7"/>
      <c r="I41" s="7"/>
      <c r="J41" s="7"/>
      <c r="K41" s="7"/>
      <c r="L41" s="7"/>
    </row>
    <row r="42" spans="1:47" x14ac:dyDescent="0.25">
      <c r="H42" s="7"/>
      <c r="I42" s="7"/>
      <c r="J42" s="7"/>
      <c r="K42" s="7"/>
      <c r="L42" s="7"/>
    </row>
    <row r="43" spans="1:47" x14ac:dyDescent="0.25">
      <c r="H43" s="7"/>
      <c r="I43" s="7"/>
      <c r="J43" s="7"/>
      <c r="K43" s="7"/>
      <c r="L43" s="7"/>
    </row>
    <row r="44" spans="1:47" x14ac:dyDescent="0.25">
      <c r="H44" s="7"/>
      <c r="I44" s="7"/>
      <c r="J44" s="7"/>
      <c r="K44" s="7"/>
      <c r="L44" s="7"/>
    </row>
    <row r="45" spans="1:47" x14ac:dyDescent="0.25">
      <c r="H45" s="7"/>
      <c r="I45" s="7"/>
      <c r="J45" s="7"/>
      <c r="K45" s="7"/>
      <c r="L45" s="7"/>
    </row>
    <row r="46" spans="1:47" x14ac:dyDescent="0.25">
      <c r="H46" s="7"/>
      <c r="I46" s="7"/>
      <c r="J46" s="7"/>
      <c r="K46" s="7"/>
      <c r="L46" s="7"/>
    </row>
    <row r="47" spans="1:47" x14ac:dyDescent="0.25">
      <c r="H47" s="7"/>
      <c r="I47" s="7"/>
      <c r="J47" s="7"/>
      <c r="K47" s="7"/>
      <c r="L47" s="7"/>
    </row>
    <row r="48" spans="1:47" x14ac:dyDescent="0.25">
      <c r="G48" s="1"/>
      <c r="H48" s="50"/>
      <c r="I48" s="50"/>
      <c r="J48" s="50"/>
      <c r="K48" s="50"/>
      <c r="L48" s="50"/>
    </row>
    <row r="49" spans="8:12" x14ac:dyDescent="0.25">
      <c r="H49" s="7"/>
      <c r="I49" s="7"/>
      <c r="J49" s="7"/>
      <c r="K49" s="7"/>
      <c r="L49" s="7"/>
    </row>
    <row r="50" spans="8:12" x14ac:dyDescent="0.25">
      <c r="H50" s="7"/>
      <c r="I50" s="7"/>
      <c r="J50" s="7"/>
      <c r="K50" s="7"/>
      <c r="L50" s="7"/>
    </row>
  </sheetData>
  <mergeCells count="9">
    <mergeCell ref="AG1:AK1"/>
    <mergeCell ref="AL1:AP1"/>
    <mergeCell ref="AQ1:AU1"/>
    <mergeCell ref="C1:G1"/>
    <mergeCell ref="H1:L1"/>
    <mergeCell ref="M1:Q1"/>
    <mergeCell ref="R1:V1"/>
    <mergeCell ref="W1:AA1"/>
    <mergeCell ref="AB1:AF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O m r � d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SiteName xmlns="3011bd27-670b-40e8-bfc7-267b8eb171af">Viderefordelingsmodeller fakultetene</TeamSiteName>
  </documentManagement>
</p:properties>
</file>

<file path=customXml/item1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O m r � d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 i : t y p e = " S a n d b o x E d i t o r M e a s u r e G r i d K e y " & g t ; & l t ; T a b l e N a m e & g t ; O m r � d e & l t ; / T a b l e N a m e & g t ; & l t ; / K e y & g t ; & l t ; M a i n t a i n e r 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 r & l t ; / K e y & g t ; & l t ; / D i a g r a m O b j e c t K e y & g t ; & l t ; D i a g r a m O b j e c t K e y & g t ; & l t ; K e y & g t ; C o l u m n s \ M o d e l l & l t ; / K e y & g t ; & l t ; / D i a g r a m O b j e c t K e y & g t ; & l t ; D i a g r a m O b j e c t K e y & g t ; & l t ; K e y & g t ; C o l u m n s \ K a l i b r e r i n g & l t ; / K e y & g t ; & l t ; / D i a g r a m O b j e c t K e y & g t ; & l t ; D i a g r a m O b j e c t K e y & g t ; & l t ; K e y & g t ; C o l u m n s \ E n h e t & l t ; / K e y & g t ; & l t ; / D i a g r a m O b j e c t K e y & g t ; & l t ; D i a g r a m O b j e c t K e y & g t ; & l t ; K e y & g t ; C o l u m n s \ I D   1 & l t ; / K e y & g t ; & l t ; / D i a g r a m O b j e c t K e y & g t ; & l t ; D i a g r a m O b j e c t K e y & g t ; & l t ; K e y & g t ; C o l u m n s \ I D   2 & l t ; / K e y & g t ; & l t ; / D i a g r a m O b j e c t K e y & g t ; & l t ; D i a g r a m O b j e c t K e y & g t ; & l t ; K e y & g t ; C o l u m n s \ I D   3 & l t ; / K e y & g t ; & l t ; / D i a g r a m O b j e c t K e y & g t ; & l t ; D i a g r a m O b j e c t K e y & g t ; & l t ; K e y & g t ; C o l u m n s \ H a n d l i n g s r o m & l t ; / K e y & g t ; & l t ; / D i a g r a m O b j e c t K e y & g t ; & l t ; D i a g r a m O b j e c t K e y & g t ; & l t ; K e y & g t ; C o l u m n s \ B a s i s b e v i l g n i n g & l t ; / K e y & g t ; & l t ; / D i a g r a m O b j e c t K e y & g t ; & l t ; D i a g r a m O b j e c t K e y & g t ; & l t ; K e y & g t ; C o l u m n s \ U t d a n n i n g s i n s e n t i v & l t ; / K e y & g t ; & l t ; / D i a g r a m O b j e c t K e y & g t ; & l t ; D i a g r a m O b j e c t K e y & g t ; & l t ; K e y & g t ; C o l u m n s \ F o r s k n i n g s i n s e n t i v & l t ; / K e y & g t ; & l t ; / D i a g r a m O b j e c t K e y & g t ; & l t ; D i a g r a m O b j e c t K e y & g t ; & l t ; K e y & g t ; C o l u m n s \ R e s u l t a t b e v i l g n i n g & l t ; / K e y & g t ; & l t ; / D i a g r a m O b j e c t K e y & g t ; & l t ; D i a g r a m O b j e c t K e y & g t ; & l t ; K e y & g t ; C o l u m n s \ S O - b e v & l t ; / K e y & g t ; & l t ; / D i a g r a m O b j e c t K e y & g t ; & l t ; D i a g r a m O b j e c t K e y & g t ; & l t ; K e y & g t ; C o l u m n s \ T o t a l   b e v i l g n i n g & l t ; / K e y & g t ; & l t ; / D i a g r a m O b j e c t K e y & g t ; & l t ; D i a g r a m O b j e c t K e y & g t ; & l t ; K e y & g t ; C o l u m n s \ A n d e l   b a s i s & l t ; / K e y & g t ; & l t ; / D i a g r a m O b j e c t K e y & g t ; & l t ; D i a g r a m O b j e c t K e y & g t ; & l t ; K e y & g t ; C o l u m n s \ A n d e l   u t d a n n i n g s i n s e n t i v & l t ; / K e y & g t ; & l t ; / D i a g r a m O b j e c t K e y & g t ; & l t ; D i a g r a m O b j e c t K e y & g t ; & l t ; K e y & g t ; C o l u m n s \ A n d e l   f o r s k n i n g s i n s e n t i v & l t ; / K e y & g t ; & l t ; / D i a g r a m O b j e c t K e y & g t ; & l t ; D i a g r a m O b j e c t K e y & g t ; & l t ; K e y & g t ; C o l u m n s \ A n d e l   r e s u l t a t & l t ; / K e y & g t ; & l t ; / D i a g r a m O b j e c t K e y & g t ; & l t ; D i a g r a m O b j e c t K e y & g t ; & l t ; K e y & g t ; C o l u m n s \ A n d e l   S O - b e v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a l i b r e r i n g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h e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 3 & l t ; / K e y & g t ; & l t ; / a : K e y & g t ; & l t ; a : V a l u e 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a n d l i n g s r o m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s i s b e v i l g n i n g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t d a n n i n g s i n s e n t i v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s k n i n g s i n s e n t i v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u l t a t b e v i l g n i n g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- b e v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 b e v i l g n i n g & l t ; / K e y & g t ; & l t ; / a : K e y & g t ; & l t ; a : V a l u e 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 b a s i s & l t ; / K e y & g t ; & l t ; / a : K e y & g t ; & l t ; a : V a l u e 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 u t d a n n i n g s i n s e n t i v & l t ; / K e y & g t ; & l t ; / a : K e y & g t ; & l t ; a : V a l u e 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 f o r s k n i n g s i n s e n t i v & l t ; / K e y & g t ; & l t ; / a : K e y & g t ; & l t ; a : V a l u e 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 r e s u l t a t & l t ; / K e y & g t ; & l t ; / a : K e y & g t ; & l t ; a : V a l u e 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 S O - b e v & l t ; / K e y & g t ; & l t ; / a : K e y & g t ; & l t ; a : V a l u e 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m r � d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5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O m r � d e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 i : t y p e = " S a n d b o x E d i t o r T a b l e W i d g e t V i e w M o d e l K e y " & g t ; & l t ; T a b l e N a m e & g t ; O m r � d e & l t ; / T a b l e N a m e & g t ; & l t ; / K e y & g t ; & l t ; M a i n t a i n e r 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a l i b r e r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h e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a n d l i n g s r o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s i s b e v i l g n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t d a n n i n g s i n s e n t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s k n i n g s i n s e n t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u l t a t b e v i l g n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- b e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 b e v i l g n i n g & l t ; / K e y & g t ; & l t ; / a : K e y & g t ; & l t ; a : V a l u e 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 b a s i s & l t ; / K e y & g t ; & l t ; / a : K e y & g t ; & l t ; a : V a l u e 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 u t d a n n i n g s i n s e n t i v & l t ; / K e y & g t ; & l t ; / a : K e y & g t ; & l t ; a : V a l u e 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 f o r s k n i n g s i n s e n t i v & l t ; / K e y & g t ; & l t ; / a : K e y & g t ; & l t ; a : V a l u e 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 r e s u l t a t & l t ; / K e y & g t ; & l t ; / a : K e y & g t ; & l t ; a : V a l u e 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d e l   S O - b e v & l t ; / K e y & g t ; & l t ; / a : K e y & g t ; & l t ; a : V a l u e 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5437DA90E2FF0F4BBBDFDE015F2E704D0300934BA741D6BDC54EA9D62741C5864E2D" ma:contentTypeVersion="4" ma:contentTypeDescription="" ma:contentTypeScope="" ma:versionID="2c9ff79d7b2fd4f768adbd4078774f1d">
  <xsd:schema xmlns:xsd="http://www.w3.org/2001/XMLSchema" xmlns:xs="http://www.w3.org/2001/XMLSchema" xmlns:p="http://schemas.microsoft.com/office/2006/metadata/properties" xmlns:ns2="3011bd27-670b-40e8-bfc7-267b8eb171af" targetNamespace="http://schemas.microsoft.com/office/2006/metadata/properties" ma:root="true" ma:fieldsID="a96bc182bd52fc6da0f9e97abcd82959" ns2:_="">
    <xsd:import namespace="3011bd27-670b-40e8-bfc7-267b8eb171af"/>
    <xsd:element name="properties">
      <xsd:complexType>
        <xsd:sequence>
          <xsd:element name="documentManagement">
            <xsd:complexType>
              <xsd:all>
                <xsd:element ref="ns2:TeamSite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1bd27-670b-40e8-bfc7-267b8eb171af" elementFormDefault="qualified">
    <xsd:import namespace="http://schemas.microsoft.com/office/2006/documentManagement/types"/>
    <xsd:import namespace="http://schemas.microsoft.com/office/infopath/2007/PartnerControls"/>
    <xsd:element name="TeamSiteName" ma:index="8" nillable="true" ma:displayName="TeamSite" ma:default="Viderefordelingsmodeller fakultetene" ma:internalName="TeamSiteName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G e m i n i   x m l n s = " h t t p : / / g e m i n i / p i v o t c u s t o m i z a t i o n / T a b l e X M L _ O m r � d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 r & l t ; / s t r i n g & g t ; & l t ; / k e y & g t ; & l t ; v a l u e & g t ; & l t ; i n t & g t ; 6 1 & l t ; / i n t & g t ; & l t ; / v a l u e & g t ; & l t ; / i t e m & g t ; & l t ; i t e m & g t ; & l t ; k e y & g t ; & l t ; s t r i n g & g t ; M o d e l l & l t ; / s t r i n g & g t ; & l t ; / k e y & g t ; & l t ; v a l u e & g t ; & l t ; i n t & g t ; 9 6 & l t ; / i n t & g t ; & l t ; / v a l u e & g t ; & l t ; / i t e m & g t ; & l t ; i t e m & g t ; & l t ; k e y & g t ; & l t ; s t r i n g & g t ; K a l i b r e r i n g & l t ; / s t r i n g & g t ; & l t ; / k e y & g t ; & l t ; v a l u e & g t ; & l t ; i n t & g t ; 1 2 6 & l t ; / i n t & g t ; & l t ; / v a l u e & g t ; & l t ; / i t e m & g t ; & l t ; i t e m & g t ; & l t ; k e y & g t ; & l t ; s t r i n g & g t ; E n h e t & l t ; / s t r i n g & g t ; & l t ; / k e y & g t ; & l t ; v a l u e & g t ; & l t ; i n t & g t ; 8 7 & l t ; / i n t & g t ; & l t ; / v a l u e & g t ; & l t ; / i t e m & g t ; & l t ; i t e m & g t ; & l t ; k e y & g t ; & l t ; s t r i n g & g t ; I D   1 & l t ; / s t r i n g & g t ; & l t ; / k e y & g t ; & l t ; v a l u e & g t ; & l t ; i n t & g t ; 7 5 & l t ; / i n t & g t ; & l t ; / v a l u e & g t ; & l t ; / i t e m & g t ; & l t ; i t e m & g t ; & l t ; k e y & g t ; & l t ; s t r i n g & g t ; I D   2 & l t ; / s t r i n g & g t ; & l t ; / k e y & g t ; & l t ; v a l u e & g t ; & l t ; i n t & g t ; 7 5 & l t ; / i n t & g t ; & l t ; / v a l u e & g t ; & l t ; / i t e m & g t ; & l t ; i t e m & g t ; & l t ; k e y & g t ; & l t ; s t r i n g & g t ; A n d e l   r e s u l t a t & l t ; / s t r i n g & g t ; & l t ; / k e y & g t ; & l t ; v a l u e & g t ; & l t ; i n t & g t ; 1 9 9 & l t ; / i n t & g t ; & l t ; / v a l u e & g t ; & l t ; / i t e m & g t ; & l t ; i t e m & g t ; & l t ; k e y & g t ; & l t ; s t r i n g & g t ; A n d e l   f o r s k n i n g s i n s e n t i v & l t ; / s t r i n g & g t ; & l t ; / k e y & g t ; & l t ; v a l u e & g t ; & l t ; i n t & g t ; 1 9 9 & l t ; / i n t & g t ; & l t ; / v a l u e & g t ; & l t ; / i t e m & g t ; & l t ; i t e m & g t ; & l t ; k e y & g t ; & l t ; s t r i n g & g t ; A n d e l   u t d a n n i n g s i n s e n t i v & l t ; / s t r i n g & g t ; & l t ; / k e y & g t ; & l t ; v a l u e & g t ; & l t ; i n t & g t ; 1 9 9 & l t ; / i n t & g t ; & l t ; / v a l u e & g t ; & l t ; / i t e m & g t ; & l t ; i t e m & g t ; & l t ; k e y & g t ; & l t ; s t r i n g & g t ; A n d e l   b a s i s & l t ; / s t r i n g & g t ; & l t ; / k e y & g t ; & l t ; v a l u e & g t ; & l t ; i n t & g t ; 1 9 9 & l t ; / i n t & g t ; & l t ; / v a l u e & g t ; & l t ; / i t e m & g t ; & l t ; i t e m & g t ; & l t ; k e y & g t ; & l t ; s t r i n g & g t ; B a s i s b e v i l g n i n g & l t ; / s t r i n g & g t ; & l t ; / k e y & g t ; & l t ; v a l u e & g t ; & l t ; i n t & g t ; 1 6 0 & l t ; / i n t & g t ; & l t ; / v a l u e & g t ; & l t ; / i t e m & g t ; & l t ; i t e m & g t ; & l t ; k e y & g t ; & l t ; s t r i n g & g t ; U t d a n n i n g s i n s e n t i v & l t ; / s t r i n g & g t ; & l t ; / k e y & g t ; & l t ; v a l u e & g t ; & l t ; i n t & g t ; 1 9 2 & l t ; / i n t & g t ; & l t ; / v a l u e & g t ; & l t ; / i t e m & g t ; & l t ; i t e m & g t ; & l t ; k e y & g t ; & l t ; s t r i n g & g t ; F o r s k n i n g s i n s e n t i v & l t ; / s t r i n g & g t ; & l t ; / k e y & g t ; & l t ; v a l u e & g t ; & l t ; i n t & g t ; 1 8 8 & l t ; / i n t & g t ; & l t ; / v a l u e & g t ; & l t ; / i t e m & g t ; & l t ; i t e m & g t ; & l t ; k e y & g t ; & l t ; s t r i n g & g t ; R e s u l t a t b e v i l g n i n g & l t ; / s t r i n g & g t ; & l t ; / k e y & g t ; & l t ; v a l u e & g t ; & l t ; i n t & g t ; 1 8 3 & l t ; / i n t & g t ; & l t ; / v a l u e & g t ; & l t ; / i t e m & g t ; & l t ; i t e m & g t ; & l t ; k e y & g t ; & l t ; s t r i n g & g t ; S O - b e v & l t ; / s t r i n g & g t ; & l t ; / k e y & g t ; & l t ; v a l u e & g t ; & l t ; i n t & g t ; 9 9 & l t ; / i n t & g t ; & l t ; / v a l u e & g t ; & l t ; / i t e m & g t ; & l t ; i t e m & g t ; & l t ; k e y & g t ; & l t ; s t r i n g & g t ; T o t a l   b e v i l g n i n g & l t ; / s t r i n g & g t ; & l t ; / k e y & g t ; & l t ; v a l u e & g t ; & l t ; i n t & g t ; 1 6 1 & l t ; / i n t & g t ; & l t ; / v a l u e & g t ; & l t ; / i t e m & g t ; & l t ; i t e m & g t ; & l t ; k e y & g t ; & l t ; s t r i n g & g t ; A n d e l   S O - b e v & l t ; / s t r i n g & g t ; & l t ; / k e y & g t ; & l t ; v a l u e & g t ; & l t ; i n t & g t ; 1 9 9 & l t ; / i n t & g t ; & l t ; / v a l u e & g t ; & l t ; / i t e m & g t ; & l t ; i t e m & g t ; & l t ; k e y & g t ; & l t ; s t r i n g & g t ; I D   3 & l t ; / s t r i n g & g t ; & l t ; / k e y & g t ; & l t ; v a l u e & g t ; & l t ; i n t & g t ; 5 9 & l t ; / i n t & g t ; & l t ; / v a l u e & g t ; & l t ; / i t e m & g t ; & l t ; i t e m & g t ; & l t ; k e y & g t ; & l t ; s t r i n g & g t ; H a n d l i n g s r o m & l t ; / s t r i n g & g t ; & l t ; / k e y & g t ; & l t ; v a l u e & g t ; & l t ; i n t & g t ; 1 2 2 & l t ; / i n t & g t ; & l t ; / v a l u e & g t ; & l t ; / i t e m & g t ; & l t ; / C o l u m n W i d t h s & g t ; & l t ; C o l u m n D i s p l a y I n d e x & g t ; & l t ; i t e m & g t ; & l t ; k e y & g t ; & l t ; s t r i n g & g t ; � r & l t ; / s t r i n g & g t ; & l t ; / k e y & g t ; & l t ; v a l u e & g t ; & l t ; i n t & g t ; 0 & l t ; / i n t & g t ; & l t ; / v a l u e & g t ; & l t ; / i t e m & g t ; & l t ; i t e m & g t ; & l t ; k e y & g t ; & l t ; s t r i n g & g t ; M o d e l l & l t ; / s t r i n g & g t ; & l t ; / k e y & g t ; & l t ; v a l u e & g t ; & l t ; i n t & g t ; 1 & l t ; / i n t & g t ; & l t ; / v a l u e & g t ; & l t ; / i t e m & g t ; & l t ; i t e m & g t ; & l t ; k e y & g t ; & l t ; s t r i n g & g t ; K a l i b r e r i n g & l t ; / s t r i n g & g t ; & l t ; / k e y & g t ; & l t ; v a l u e & g t ; & l t ; i n t & g t ; 2 & l t ; / i n t & g t ; & l t ; / v a l u e & g t ; & l t ; / i t e m & g t ; & l t ; i t e m & g t ; & l t ; k e y & g t ; & l t ; s t r i n g & g t ; E n h e t & l t ; / s t r i n g & g t ; & l t ; / k e y & g t ; & l t ; v a l u e & g t ; & l t ; i n t & g t ; 3 & l t ; / i n t & g t ; & l t ; / v a l u e & g t ; & l t ; / i t e m & g t ; & l t ; i t e m & g t ; & l t ; k e y & g t ; & l t ; s t r i n g & g t ; I D   1 & l t ; / s t r i n g & g t ; & l t ; / k e y & g t ; & l t ; v a l u e & g t ; & l t ; i n t & g t ; 4 & l t ; / i n t & g t ; & l t ; / v a l u e & g t ; & l t ; / i t e m & g t ; & l t ; i t e m & g t ; & l t ; k e y & g t ; & l t ; s t r i n g & g t ; I D   2 & l t ; / s t r i n g & g t ; & l t ; / k e y & g t ; & l t ; v a l u e & g t ; & l t ; i n t & g t ; 5 & l t ; / i n t & g t ; & l t ; / v a l u e & g t ; & l t ; / i t e m & g t ; & l t ; i t e m & g t ; & l t ; k e y & g t ; & l t ; s t r i n g & g t ; A n d e l   r e s u l t a t & l t ; / s t r i n g & g t ; & l t ; / k e y & g t ; & l t ; v a l u e & g t ; & l t ; i n t & g t ; 1 5 & l t ; / i n t & g t ; & l t ; / v a l u e & g t ; & l t ; / i t e m & g t ; & l t ; i t e m & g t ; & l t ; k e y & g t ; & l t ; s t r i n g & g t ; A n d e l   f o r s k n i n g s i n s e n t i v & l t ; / s t r i n g & g t ; & l t ; / k e y & g t ; & l t ; v a l u e & g t ; & l t ; i n t & g t ; 1 4 & l t ; / i n t & g t ; & l t ; / v a l u e & g t ; & l t ; / i t e m & g t ; & l t ; i t e m & g t ; & l t ; k e y & g t ; & l t ; s t r i n g & g t ; A n d e l   u t d a n n i n g s i n s e n t i v & l t ; / s t r i n g & g t ; & l t ; / k e y & g t ; & l t ; v a l u e & g t ; & l t ; i n t & g t ; 1 3 & l t ; / i n t & g t ; & l t ; / v a l u e & g t ; & l t ; / i t e m & g t ; & l t ; i t e m & g t ; & l t ; k e y & g t ; & l t ; s t r i n g & g t ; A n d e l   b a s i s & l t ; / s t r i n g & g t ; & l t ; / k e y & g t ; & l t ; v a l u e & g t ; & l t ; i n t & g t ; 1 2 & l t ; / i n t & g t ; & l t ; / v a l u e & g t ; & l t ; / i t e m & g t ; & l t ; i t e m & g t ; & l t ; k e y & g t ; & l t ; s t r i n g & g t ; B a s i s b e v i l g n i n g & l t ; / s t r i n g & g t ; & l t ; / k e y & g t ; & l t ; v a l u e & g t ; & l t ; i n t & g t ; 6 & l t ; / i n t & g t ; & l t ; / v a l u e & g t ; & l t ; / i t e m & g t ; & l t ; i t e m & g t ; & l t ; k e y & g t ; & l t ; s t r i n g & g t ; U t d a n n i n g s i n s e n t i v & l t ; / s t r i n g & g t ; & l t ; / k e y & g t ; & l t ; v a l u e & g t ; & l t ; i n t & g t ; 7 & l t ; / i n t & g t ; & l t ; / v a l u e & g t ; & l t ; / i t e m & g t ; & l t ; i t e m & g t ; & l t ; k e y & g t ; & l t ; s t r i n g & g t ; F o r s k n i n g s i n s e n t i v & l t ; / s t r i n g & g t ; & l t ; / k e y & g t ; & l t ; v a l u e & g t ; & l t ; i n t & g t ; 8 & l t ; / i n t & g t ; & l t ; / v a l u e & g t ; & l t ; / i t e m & g t ; & l t ; i t e m & g t ; & l t ; k e y & g t ; & l t ; s t r i n g & g t ; R e s u l t a t b e v i l g n i n g & l t ; / s t r i n g & g t ; & l t ; / k e y & g t ; & l t ; v a l u e & g t ; & l t ; i n t & g t ; 9 & l t ; / i n t & g t ; & l t ; / v a l u e & g t ; & l t ; / i t e m & g t ; & l t ; i t e m & g t ; & l t ; k e y & g t ; & l t ; s t r i n g & g t ; S O - b e v & l t ; / s t r i n g & g t ; & l t ; / k e y & g t ; & l t ; v a l u e & g t ; & l t ; i n t & g t ; 1 0 & l t ; / i n t & g t ; & l t ; / v a l u e & g t ; & l t ; / i t e m & g t ; & l t ; i t e m & g t ; & l t ; k e y & g t ; & l t ; s t r i n g & g t ; T o t a l   b e v i l g n i n g & l t ; / s t r i n g & g t ; & l t ; / k e y & g t ; & l t ; v a l u e & g t ; & l t ; i n t & g t ; 1 1 & l t ; / i n t & g t ; & l t ; / v a l u e & g t ; & l t ; / i t e m & g t ; & l t ; i t e m & g t ; & l t ; k e y & g t ; & l t ; s t r i n g & g t ; A n d e l   S O - b e v & l t ; / s t r i n g & g t ; & l t ; / k e y & g t ; & l t ; v a l u e & g t ; & l t ; i n t & g t ; 1 6 & l t ; / i n t & g t ; & l t ; / v a l u e & g t ; & l t ; / i t e m & g t ; & l t ; i t e m & g t ; & l t ; k e y & g t ; & l t ; s t r i n g & g t ; I D   3 & l t ; / s t r i n g & g t ; & l t ; / k e y & g t ; & l t ; v a l u e & g t ; & l t ; i n t & g t ; 1 7 & l t ; / i n t & g t ; & l t ; / v a l u e & g t ; & l t ; / i t e m & g t ; & l t ; i t e m & g t ; & l t ; k e y & g t ; & l t ; s t r i n g & g t ; H a n d l i n g s r o m & l t ; / s t r i n g & g t ; & l t ; / k e y & g t ; & l t ; v a l u e & g t ; & l t ; i n t & g t ; 1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7 7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O m r � d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 2 0 1 7 - 0 2 - 2 0 T 1 0 : 1 4 : 0 9 . 1 3 6 4 2 0 4 + 0 1 : 0 0 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F1B939C9-AEDD-4C5D-99BE-47B06B986842}">
  <ds:schemaRefs/>
</ds:datastoreItem>
</file>

<file path=customXml/itemProps10.xml><?xml version="1.0" encoding="utf-8"?>
<ds:datastoreItem xmlns:ds="http://schemas.openxmlformats.org/officeDocument/2006/customXml" ds:itemID="{5C732B36-0DA5-4796-8745-D3EA9500316B}">
  <ds:schemaRefs/>
</ds:datastoreItem>
</file>

<file path=customXml/itemProps11.xml><?xml version="1.0" encoding="utf-8"?>
<ds:datastoreItem xmlns:ds="http://schemas.openxmlformats.org/officeDocument/2006/customXml" ds:itemID="{FF2091D1-F800-4042-961A-258F692AEE53}">
  <ds:schemaRefs/>
</ds:datastoreItem>
</file>

<file path=customXml/itemProps12.xml><?xml version="1.0" encoding="utf-8"?>
<ds:datastoreItem xmlns:ds="http://schemas.openxmlformats.org/officeDocument/2006/customXml" ds:itemID="{E7088645-A2D9-4239-91C2-2716CD178327}">
  <ds:schemaRefs/>
</ds:datastoreItem>
</file>

<file path=customXml/itemProps13.xml><?xml version="1.0" encoding="utf-8"?>
<ds:datastoreItem xmlns:ds="http://schemas.openxmlformats.org/officeDocument/2006/customXml" ds:itemID="{723D5C26-AE58-4CD1-9827-BC9EC86D8002}">
  <ds:schemaRefs>
    <ds:schemaRef ds:uri="http://purl.org/dc/terms/"/>
    <ds:schemaRef ds:uri="3011bd27-670b-40e8-bfc7-267b8eb171af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14.xml><?xml version="1.0" encoding="utf-8"?>
<ds:datastoreItem xmlns:ds="http://schemas.openxmlformats.org/officeDocument/2006/customXml" ds:itemID="{4A0ACEE3-F225-4ED9-B76B-2092B6E0CF27}">
  <ds:schemaRefs/>
</ds:datastoreItem>
</file>

<file path=customXml/itemProps15.xml><?xml version="1.0" encoding="utf-8"?>
<ds:datastoreItem xmlns:ds="http://schemas.openxmlformats.org/officeDocument/2006/customXml" ds:itemID="{F328809C-97A8-4589-8CB7-4C6BAC68DCC8}">
  <ds:schemaRefs>
    <ds:schemaRef ds:uri="http://schemas.microsoft.com/sharepoint/v3/contenttype/forms"/>
  </ds:schemaRefs>
</ds:datastoreItem>
</file>

<file path=customXml/itemProps16.xml><?xml version="1.0" encoding="utf-8"?>
<ds:datastoreItem xmlns:ds="http://schemas.openxmlformats.org/officeDocument/2006/customXml" ds:itemID="{8D52E43D-FA28-4B8A-B2AA-AF704DD98024}">
  <ds:schemaRefs/>
</ds:datastoreItem>
</file>

<file path=customXml/itemProps17.xml><?xml version="1.0" encoding="utf-8"?>
<ds:datastoreItem xmlns:ds="http://schemas.openxmlformats.org/officeDocument/2006/customXml" ds:itemID="{1830CD7E-6498-4B9F-BCFD-9DF5749513E9}">
  <ds:schemaRefs/>
</ds:datastoreItem>
</file>

<file path=customXml/itemProps18.xml><?xml version="1.0" encoding="utf-8"?>
<ds:datastoreItem xmlns:ds="http://schemas.openxmlformats.org/officeDocument/2006/customXml" ds:itemID="{11855F0D-3030-43E5-8941-B1F03FB62FC3}">
  <ds:schemaRefs/>
</ds:datastoreItem>
</file>

<file path=customXml/itemProps19.xml><?xml version="1.0" encoding="utf-8"?>
<ds:datastoreItem xmlns:ds="http://schemas.openxmlformats.org/officeDocument/2006/customXml" ds:itemID="{954296EC-26F7-4D76-A176-4EADD71968B1}">
  <ds:schemaRefs/>
</ds:datastoreItem>
</file>

<file path=customXml/itemProps2.xml><?xml version="1.0" encoding="utf-8"?>
<ds:datastoreItem xmlns:ds="http://schemas.openxmlformats.org/officeDocument/2006/customXml" ds:itemID="{2F4CC2FF-4646-4CCD-9F89-E19732D3F4A6}">
  <ds:schemaRefs/>
</ds:datastoreItem>
</file>

<file path=customXml/itemProps20.xml><?xml version="1.0" encoding="utf-8"?>
<ds:datastoreItem xmlns:ds="http://schemas.openxmlformats.org/officeDocument/2006/customXml" ds:itemID="{915983A4-BAC6-48CA-A9A1-A1DD43F16DCD}">
  <ds:schemaRefs/>
</ds:datastoreItem>
</file>

<file path=customXml/itemProps3.xml><?xml version="1.0" encoding="utf-8"?>
<ds:datastoreItem xmlns:ds="http://schemas.openxmlformats.org/officeDocument/2006/customXml" ds:itemID="{B10CD0D8-3B23-4BFE-9431-45E495F2720D}">
  <ds:schemaRefs/>
</ds:datastoreItem>
</file>

<file path=customXml/itemProps4.xml><?xml version="1.0" encoding="utf-8"?>
<ds:datastoreItem xmlns:ds="http://schemas.openxmlformats.org/officeDocument/2006/customXml" ds:itemID="{8806BC3A-EB54-478A-939E-3AE942D2BF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11bd27-670b-40e8-bfc7-267b8eb171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62EA7099-9B1B-4312-A3A2-FCF264823BF3}">
  <ds:schemaRefs/>
</ds:datastoreItem>
</file>

<file path=customXml/itemProps6.xml><?xml version="1.0" encoding="utf-8"?>
<ds:datastoreItem xmlns:ds="http://schemas.openxmlformats.org/officeDocument/2006/customXml" ds:itemID="{EEB167B8-C2ED-4BC2-B0B5-B7BAAA3A41B9}">
  <ds:schemaRefs/>
</ds:datastoreItem>
</file>

<file path=customXml/itemProps7.xml><?xml version="1.0" encoding="utf-8"?>
<ds:datastoreItem xmlns:ds="http://schemas.openxmlformats.org/officeDocument/2006/customXml" ds:itemID="{C9A364FB-4376-4337-A7FF-05B02CD8520A}">
  <ds:schemaRefs/>
</ds:datastoreItem>
</file>

<file path=customXml/itemProps8.xml><?xml version="1.0" encoding="utf-8"?>
<ds:datastoreItem xmlns:ds="http://schemas.openxmlformats.org/officeDocument/2006/customXml" ds:itemID="{7448DDE1-8631-4919-B608-DDA6FC60DB6B}">
  <ds:schemaRefs/>
</ds:datastoreItem>
</file>

<file path=customXml/itemProps9.xml><?xml version="1.0" encoding="utf-8"?>
<ds:datastoreItem xmlns:ds="http://schemas.openxmlformats.org/officeDocument/2006/customXml" ds:itemID="{5BE7FADC-EAAF-4E12-A43E-B85B659BC79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29</vt:i4>
      </vt:variant>
      <vt:variant>
        <vt:lpstr>Navngitte områder</vt:lpstr>
      </vt:variant>
      <vt:variant>
        <vt:i4>2</vt:i4>
      </vt:variant>
    </vt:vector>
  </HeadingPairs>
  <TitlesOfParts>
    <vt:vector size="31" baseType="lpstr">
      <vt:lpstr>Endringslogg</vt:lpstr>
      <vt:lpstr>Enheter, modell og år</vt:lpstr>
      <vt:lpstr>Oppslag</vt:lpstr>
      <vt:lpstr>Historikk</vt:lpstr>
      <vt:lpstr>Utdanningsbev lokal mod</vt:lpstr>
      <vt:lpstr>Forskningsbev lokal mod</vt:lpstr>
      <vt:lpstr>Utdanningsdata</vt:lpstr>
      <vt:lpstr>Forskningsdata</vt:lpstr>
      <vt:lpstr>Tot bev lokal modell</vt:lpstr>
      <vt:lpstr>Sentrale parametere</vt:lpstr>
      <vt:lpstr>Utvikling basis</vt:lpstr>
      <vt:lpstr>SO-bevilgning</vt:lpstr>
      <vt:lpstr>Utviklingsbaner</vt:lpstr>
      <vt:lpstr>Prediksjon lukket ramme</vt:lpstr>
      <vt:lpstr>Utdanningsbev overord mod</vt:lpstr>
      <vt:lpstr>Forskningsbev overord mod</vt:lpstr>
      <vt:lpstr>Output tabeller</vt:lpstr>
      <vt:lpstr>Oppsummert om valg</vt:lpstr>
      <vt:lpstr>Vekst kommende budsjettår</vt:lpstr>
      <vt:lpstr>Vekst egendefinert</vt:lpstr>
      <vt:lpstr>Pivot oppsummert</vt:lpstr>
      <vt:lpstr>Pivot detaljert</vt:lpstr>
      <vt:lpstr>Oppsummert liste hele tall</vt:lpstr>
      <vt:lpstr>Tot bev overordnet modell</vt:lpstr>
      <vt:lpstr>Oppsummert liste</vt:lpstr>
      <vt:lpstr>Liste detaljert wide</vt:lpstr>
      <vt:lpstr>Liste detaljert long</vt:lpstr>
      <vt:lpstr>Pivot detaljert 2</vt:lpstr>
      <vt:lpstr>Def</vt:lpstr>
      <vt:lpstr>Ja_Nei</vt:lpstr>
      <vt:lpstr>Type_enhet</vt:lpstr>
    </vt:vector>
  </TitlesOfParts>
  <Company>NTNU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Slettebak Wangen</dc:creator>
  <cp:lastModifiedBy>Tanja Mathiesen</cp:lastModifiedBy>
  <dcterms:created xsi:type="dcterms:W3CDTF">2016-08-19T10:30:58Z</dcterms:created>
  <dcterms:modified xsi:type="dcterms:W3CDTF">2017-11-09T12:05:48Z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14</vt:i4>
  </property>
  <property fmtid="{D5CDD505-2E9C-101B-9397-08002B2CF9AE}" pid="3" name="ContentTypeId">
    <vt:lpwstr>0x0101005437DA90E2FF0F4BBBDFDE015F2E704D0300934BA741D6BDC54EA9D62741C5864E2D</vt:lpwstr>
  </property>
</Properties>
</file>